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000" activeTab="3"/>
  </bookViews>
  <sheets>
    <sheet name="Raw_Orders" sheetId="1" r:id="rId1"/>
    <sheet name="Dashboard" sheetId="2" r:id="rId2"/>
    <sheet name="Pivot Charts" sheetId="3" r:id="rId3"/>
    <sheet name="Pivot Tables" sheetId="4" r:id="rId4"/>
    <sheet name="Customers" sheetId="5" r:id="rId5"/>
    <sheet name="Restaurants" sheetId="6" r:id="rId6"/>
    <sheet name="Food_Menu" sheetId="7" r:id="rId7"/>
    <sheet name="Delivery_Partners" sheetId="8" r:id="rId8"/>
  </sheets>
  <definedNames>
    <definedName name="_xlnm._FilterDatabase" localSheetId="0" hidden="1">Raw_Orders!$A$1:$O$8001</definedName>
    <definedName name="_xlnm._FilterDatabase" localSheetId="2" hidden="1">'Pivot Charts'!$A$40:$B$161</definedName>
    <definedName name="_xlnm._FilterDatabase" localSheetId="3" hidden="1">'Pivot Tables'!$A$42:$B$263</definedName>
    <definedName name="_xlnm._FilterDatabase" localSheetId="4" hidden="1">Customers!$A$1:$E$1201</definedName>
    <definedName name="_xlnm._FilterDatabase" localSheetId="5" hidden="1">Restaurants!$A$1:$F$121</definedName>
    <definedName name="_xlnm._FilterDatabase" localSheetId="6" hidden="1">Food_Menu!$A$1:$E$221</definedName>
    <definedName name="_xlnm._FilterDatabase" localSheetId="7" hidden="1">Delivery_Partners!$A$1:$D$181</definedName>
    <definedName name="Slicer_Order_Status">#N/A</definedName>
    <definedName name="Slicer_Payment_Method">#N/A</definedName>
  </definedNames>
  <calcPr calcId="191029"/>
  <pivotCaches>
    <pivotCache cacheId="0" r:id="rId9"/>
  </pivotCaches>
  <extLst>
    <ext xmlns:x14="http://schemas.microsoft.com/office/spreadsheetml/2009/9/main" uri="{BBE1A952-AA13-448e-AADC-164F8A28A991}">
      <x14:slicerCaches>
        <x14:slicerCache r:id="rId11"/>
        <x14:slicerCache r:id="rId10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<sst xmlns="http://schemas.openxmlformats.org/spreadsheetml/2006/main" count="67974" uniqueCount="11753">
  <si>
    <t>Order_ID</t>
  </si>
  <si>
    <t>Order_Date</t>
  </si>
  <si>
    <t>Customer_ID</t>
  </si>
  <si>
    <t>Customer_Name</t>
  </si>
  <si>
    <t>Restaurant_ID</t>
  </si>
  <si>
    <t>Restaurant Name</t>
  </si>
  <si>
    <t>Food_ID</t>
  </si>
  <si>
    <t>Food Name</t>
  </si>
  <si>
    <t>Food Price</t>
  </si>
  <si>
    <t>Delivery_Partner_ID</t>
  </si>
  <si>
    <t>Delivery Partner Name</t>
  </si>
  <si>
    <t>Quantity</t>
  </si>
  <si>
    <t>Order_Status</t>
  </si>
  <si>
    <t>Payment_Method</t>
  </si>
  <si>
    <t>Delivery_Time_Min</t>
  </si>
  <si>
    <t>Total Amount</t>
  </si>
  <si>
    <t>Delivery Performance</t>
  </si>
  <si>
    <t>SUMIF</t>
  </si>
  <si>
    <t>O00001</t>
  </si>
  <si>
    <t>C0359</t>
  </si>
  <si>
    <t>R079</t>
  </si>
  <si>
    <t>F0016</t>
  </si>
  <si>
    <t>D163</t>
  </si>
  <si>
    <t>Delivered</t>
  </si>
  <si>
    <t>UPI</t>
  </si>
  <si>
    <t>O00002</t>
  </si>
  <si>
    <t>C0231</t>
  </si>
  <si>
    <t>R033</t>
  </si>
  <si>
    <t>F0057</t>
  </si>
  <si>
    <t>D017</t>
  </si>
  <si>
    <t>O00003</t>
  </si>
  <si>
    <t>25/08/2025</t>
  </si>
  <si>
    <t>C0107</t>
  </si>
  <si>
    <t>R035</t>
  </si>
  <si>
    <t>F0177</t>
  </si>
  <si>
    <t>D081</t>
  </si>
  <si>
    <t>COUNTIFS</t>
  </si>
  <si>
    <t>O00004</t>
  </si>
  <si>
    <t>C0768</t>
  </si>
  <si>
    <t>R077</t>
  </si>
  <si>
    <t>F0134</t>
  </si>
  <si>
    <t>D041</t>
  </si>
  <si>
    <t>Cash</t>
  </si>
  <si>
    <t>O00005</t>
  </si>
  <si>
    <t>28/04/2025</t>
  </si>
  <si>
    <t>C1152</t>
  </si>
  <si>
    <t>R043</t>
  </si>
  <si>
    <t>F0056</t>
  </si>
  <si>
    <t>D119</t>
  </si>
  <si>
    <t>O00006</t>
  </si>
  <si>
    <t>25/01/2025</t>
  </si>
  <si>
    <t>C0097</t>
  </si>
  <si>
    <t>R083</t>
  </si>
  <si>
    <t>F0205</t>
  </si>
  <si>
    <t>D075</t>
  </si>
  <si>
    <t>Card</t>
  </si>
  <si>
    <t>AVERAGEIFS</t>
  </si>
  <si>
    <t>O00007</t>
  </si>
  <si>
    <t>16/11/2025</t>
  </si>
  <si>
    <t>C0844</t>
  </si>
  <si>
    <t>R019</t>
  </si>
  <si>
    <t>F0168</t>
  </si>
  <si>
    <t>D051</t>
  </si>
  <si>
    <t>O00008</t>
  </si>
  <si>
    <t>23/06/2025</t>
  </si>
  <si>
    <t>C0702</t>
  </si>
  <si>
    <t>R037</t>
  </si>
  <si>
    <t>F0172</t>
  </si>
  <si>
    <t>D046</t>
  </si>
  <si>
    <t>O00009</t>
  </si>
  <si>
    <t>C0207</t>
  </si>
  <si>
    <t>R013</t>
  </si>
  <si>
    <t>F0198</t>
  </si>
  <si>
    <t>D064</t>
  </si>
  <si>
    <t>Wallet</t>
  </si>
  <si>
    <t>INDEX + MATCH</t>
  </si>
  <si>
    <t>O00010</t>
  </si>
  <si>
    <t>C0256</t>
  </si>
  <si>
    <t>R011</t>
  </si>
  <si>
    <t>F0165</t>
  </si>
  <si>
    <t>D020</t>
  </si>
  <si>
    <t>O00011</t>
  </si>
  <si>
    <t>C0342</t>
  </si>
  <si>
    <t>R032</t>
  </si>
  <si>
    <t>F0211</t>
  </si>
  <si>
    <t>D019</t>
  </si>
  <si>
    <t>O00012</t>
  </si>
  <si>
    <t>26/01/2025</t>
  </si>
  <si>
    <t>C0822</t>
  </si>
  <si>
    <t>R059</t>
  </si>
  <si>
    <t>F0073</t>
  </si>
  <si>
    <t>D114</t>
  </si>
  <si>
    <t>O00013</t>
  </si>
  <si>
    <t>R018</t>
  </si>
  <si>
    <t>F0189</t>
  </si>
  <si>
    <t>D170</t>
  </si>
  <si>
    <t>O00014</t>
  </si>
  <si>
    <t>C0994</t>
  </si>
  <si>
    <t>R012</t>
  </si>
  <si>
    <t>F0025</t>
  </si>
  <si>
    <t>D092</t>
  </si>
  <si>
    <t>Cancelled</t>
  </si>
  <si>
    <t>O00015</t>
  </si>
  <si>
    <t>15/12/2025</t>
  </si>
  <si>
    <t>C0444</t>
  </si>
  <si>
    <t>R106</t>
  </si>
  <si>
    <t>F0067</t>
  </si>
  <si>
    <t>D167</t>
  </si>
  <si>
    <t>O00016</t>
  </si>
  <si>
    <t>C0132</t>
  </si>
  <si>
    <t>R062</t>
  </si>
  <si>
    <t>F0197</t>
  </si>
  <si>
    <t>D028</t>
  </si>
  <si>
    <t>O00017</t>
  </si>
  <si>
    <t>18/10/2025</t>
  </si>
  <si>
    <t>C0115</t>
  </si>
  <si>
    <t>R086</t>
  </si>
  <si>
    <t>F0030</t>
  </si>
  <si>
    <t>D176</t>
  </si>
  <si>
    <t>O00018</t>
  </si>
  <si>
    <t>C0481</t>
  </si>
  <si>
    <t>R088</t>
  </si>
  <si>
    <t>F0111</t>
  </si>
  <si>
    <t>D106</t>
  </si>
  <si>
    <t>O00019</t>
  </si>
  <si>
    <t>C0490</t>
  </si>
  <si>
    <t>F0075</t>
  </si>
  <si>
    <t>D134</t>
  </si>
  <si>
    <t>O00020</t>
  </si>
  <si>
    <t>24/10/2025</t>
  </si>
  <si>
    <t>C0881</t>
  </si>
  <si>
    <t>R075</t>
  </si>
  <si>
    <t>F0023</t>
  </si>
  <si>
    <t>D012</t>
  </si>
  <si>
    <t>O00021</t>
  </si>
  <si>
    <t>23/11/2025</t>
  </si>
  <si>
    <t>C0575</t>
  </si>
  <si>
    <t>R104</t>
  </si>
  <si>
    <t>F0052</t>
  </si>
  <si>
    <t>D109</t>
  </si>
  <si>
    <t>O00022</t>
  </si>
  <si>
    <t>16/02/2025</t>
  </si>
  <si>
    <t>C0197</t>
  </si>
  <si>
    <t>R054</t>
  </si>
  <si>
    <t>F0118</t>
  </si>
  <si>
    <t>D069</t>
  </si>
  <si>
    <t>O00023</t>
  </si>
  <si>
    <t>F0139</t>
  </si>
  <si>
    <t>D162</t>
  </si>
  <si>
    <t>O00024</t>
  </si>
  <si>
    <t>15/02/2025</t>
  </si>
  <si>
    <t>C0680</t>
  </si>
  <si>
    <t>R114</t>
  </si>
  <si>
    <t>F0149</t>
  </si>
  <si>
    <t>D143</t>
  </si>
  <si>
    <t>O00025</t>
  </si>
  <si>
    <t>C0402</t>
  </si>
  <si>
    <t>R066</t>
  </si>
  <si>
    <t>F0029</t>
  </si>
  <si>
    <t>D156</t>
  </si>
  <si>
    <t>O00026</t>
  </si>
  <si>
    <t>27/07/2025</t>
  </si>
  <si>
    <t>C0807</t>
  </si>
  <si>
    <t>F0071</t>
  </si>
  <si>
    <t>D161</t>
  </si>
  <si>
    <t>O00027</t>
  </si>
  <si>
    <t>31/01/2025</t>
  </si>
  <si>
    <t>C1108</t>
  </si>
  <si>
    <t>D130</t>
  </si>
  <si>
    <t>O00028</t>
  </si>
  <si>
    <t>27/03/2025</t>
  </si>
  <si>
    <t>C0426</t>
  </si>
  <si>
    <t>F0003</t>
  </si>
  <si>
    <t>D045</t>
  </si>
  <si>
    <t>O00029</t>
  </si>
  <si>
    <t>16/07/2025</t>
  </si>
  <si>
    <t>C0663</t>
  </si>
  <si>
    <t>R070</t>
  </si>
  <si>
    <t>F0086</t>
  </si>
  <si>
    <t>O00030</t>
  </si>
  <si>
    <t>24/09/2025</t>
  </si>
  <si>
    <t>C0999</t>
  </si>
  <si>
    <t>R097</t>
  </si>
  <si>
    <t>F0137</t>
  </si>
  <si>
    <t>D155</t>
  </si>
  <si>
    <t>O00031</t>
  </si>
  <si>
    <t>C0253</t>
  </si>
  <si>
    <t>R065</t>
  </si>
  <si>
    <t>F0082</t>
  </si>
  <si>
    <t>Failed</t>
  </si>
  <si>
    <t>O00032</t>
  </si>
  <si>
    <t>13/12/2025</t>
  </si>
  <si>
    <t>C0613</t>
  </si>
  <si>
    <t>R051</t>
  </si>
  <si>
    <t>F0009</t>
  </si>
  <si>
    <t>O00033</t>
  </si>
  <si>
    <t>29/12/2025</t>
  </si>
  <si>
    <t>C0367</t>
  </si>
  <si>
    <t>F0049</t>
  </si>
  <si>
    <t>D144</t>
  </si>
  <si>
    <t>O00034</t>
  </si>
  <si>
    <t>C0753</t>
  </si>
  <si>
    <t>F0096</t>
  </si>
  <si>
    <t>D110</t>
  </si>
  <si>
    <t>O00035</t>
  </si>
  <si>
    <t>15/06/2025</t>
  </si>
  <si>
    <t>C0892</t>
  </si>
  <si>
    <t>F0079</t>
  </si>
  <si>
    <t>O00036</t>
  </si>
  <si>
    <t>17/11/2025</t>
  </si>
  <si>
    <t>C0170</t>
  </si>
  <si>
    <t>F0182</t>
  </si>
  <si>
    <t>D177</t>
  </si>
  <si>
    <t>O00037</t>
  </si>
  <si>
    <t>23/09/2025</t>
  </si>
  <si>
    <t>C0225</t>
  </si>
  <si>
    <t>F0132</t>
  </si>
  <si>
    <t>D044</t>
  </si>
  <si>
    <t>O00038</t>
  </si>
  <si>
    <t>C0028</t>
  </si>
  <si>
    <t>R111</t>
  </si>
  <si>
    <t>F0220</t>
  </si>
  <si>
    <t>O00039</t>
  </si>
  <si>
    <t>C0015</t>
  </si>
  <si>
    <t>R120</t>
  </si>
  <si>
    <t>F0039</t>
  </si>
  <si>
    <t>D027</t>
  </si>
  <si>
    <t>O00040</t>
  </si>
  <si>
    <t>31/10/2025</t>
  </si>
  <si>
    <t>C0061</t>
  </si>
  <si>
    <t>R029</t>
  </si>
  <si>
    <t>D013</t>
  </si>
  <si>
    <t>O00041</t>
  </si>
  <si>
    <t>23/07/2025</t>
  </si>
  <si>
    <t>C0849</t>
  </si>
  <si>
    <t>F0020</t>
  </si>
  <si>
    <t>D068</t>
  </si>
  <si>
    <t>O00042</t>
  </si>
  <si>
    <t>C1085</t>
  </si>
  <si>
    <t>R105</t>
  </si>
  <si>
    <t>F0005</t>
  </si>
  <si>
    <t>D152</t>
  </si>
  <si>
    <t>O00043</t>
  </si>
  <si>
    <t>31/12/2025</t>
  </si>
  <si>
    <t>C0492</t>
  </si>
  <si>
    <t>R101</t>
  </si>
  <si>
    <t>F0204</t>
  </si>
  <si>
    <t>O00044</t>
  </si>
  <si>
    <t>C1060</t>
  </si>
  <si>
    <t>R061</t>
  </si>
  <si>
    <t>F0109</t>
  </si>
  <si>
    <t>D089</t>
  </si>
  <si>
    <t>O00045</t>
  </si>
  <si>
    <t>C0876</t>
  </si>
  <si>
    <t>R021</t>
  </si>
  <si>
    <t>F0146</t>
  </si>
  <si>
    <t>D057</t>
  </si>
  <si>
    <t>O00046</t>
  </si>
  <si>
    <t>28/08/2025</t>
  </si>
  <si>
    <t>C0970</t>
  </si>
  <si>
    <t>R056</t>
  </si>
  <si>
    <t>F0061</t>
  </si>
  <si>
    <t>D063</t>
  </si>
  <si>
    <t>O00047</t>
  </si>
  <si>
    <t>C0888</t>
  </si>
  <si>
    <t>R094</t>
  </si>
  <si>
    <t>F0012</t>
  </si>
  <si>
    <t>D166</t>
  </si>
  <si>
    <t>O00048</t>
  </si>
  <si>
    <t>19/01/2025</t>
  </si>
  <si>
    <t>C0240</t>
  </si>
  <si>
    <t>D010</t>
  </si>
  <si>
    <t>O00049</t>
  </si>
  <si>
    <t>29/06/2025</t>
  </si>
  <si>
    <t>C0629</t>
  </si>
  <si>
    <t>R047</t>
  </si>
  <si>
    <t>F0145</t>
  </si>
  <si>
    <t>D011</t>
  </si>
  <si>
    <t>O00050</t>
  </si>
  <si>
    <t>22/11/2025</t>
  </si>
  <si>
    <t>C0631</t>
  </si>
  <si>
    <t>R026</t>
  </si>
  <si>
    <t>F0157</t>
  </si>
  <si>
    <t>O00051</t>
  </si>
  <si>
    <t>29/03/2025</t>
  </si>
  <si>
    <t>C0770</t>
  </si>
  <si>
    <t>D160</t>
  </si>
  <si>
    <t>O00052</t>
  </si>
  <si>
    <t>C0956</t>
  </si>
  <si>
    <t>R052</t>
  </si>
  <si>
    <t>F0089</t>
  </si>
  <si>
    <t>O00053</t>
  </si>
  <si>
    <t>C0136</t>
  </si>
  <si>
    <t>R057</t>
  </si>
  <si>
    <t>F0093</t>
  </si>
  <si>
    <t>O00054</t>
  </si>
  <si>
    <t>14/12/2025</t>
  </si>
  <si>
    <t>C0810</t>
  </si>
  <si>
    <t>R113</t>
  </si>
  <si>
    <t>D034</t>
  </si>
  <si>
    <t>O00055</t>
  </si>
  <si>
    <t>C1000</t>
  </si>
  <si>
    <t>R002</t>
  </si>
  <si>
    <t>F0050</t>
  </si>
  <si>
    <t>D099</t>
  </si>
  <si>
    <t>O00056</t>
  </si>
  <si>
    <t>25/04/2025</t>
  </si>
  <si>
    <t>C0139</t>
  </si>
  <si>
    <t>F0076</t>
  </si>
  <si>
    <t>D175</t>
  </si>
  <si>
    <t>O00057</t>
  </si>
  <si>
    <t>13/09/2025</t>
  </si>
  <si>
    <t>C0498</t>
  </si>
  <si>
    <t>F0068</t>
  </si>
  <si>
    <t>D021</t>
  </si>
  <si>
    <t>O00058</t>
  </si>
  <si>
    <t>27/06/2025</t>
  </si>
  <si>
    <t>C1075</t>
  </si>
  <si>
    <t>F0115</t>
  </si>
  <si>
    <t>O00059</t>
  </si>
  <si>
    <t>17/08/2025</t>
  </si>
  <si>
    <t>C0030</t>
  </si>
  <si>
    <t>F0213</t>
  </si>
  <si>
    <t>D131</t>
  </si>
  <si>
    <t>O00060</t>
  </si>
  <si>
    <t>28/09/2025</t>
  </si>
  <si>
    <t>C0193</t>
  </si>
  <si>
    <t>D148</t>
  </si>
  <si>
    <t>O00061</t>
  </si>
  <si>
    <t>17/09/2025</t>
  </si>
  <si>
    <t>C0965</t>
  </si>
  <si>
    <t>F0120</t>
  </si>
  <si>
    <t>D164</t>
  </si>
  <si>
    <t>O00062</t>
  </si>
  <si>
    <t>30/03/2025</t>
  </si>
  <si>
    <t>R007</t>
  </si>
  <si>
    <t>F0045</t>
  </si>
  <si>
    <t>D004</t>
  </si>
  <si>
    <t>O00063</t>
  </si>
  <si>
    <t>C0843</t>
  </si>
  <si>
    <t>F0207</t>
  </si>
  <si>
    <t>D140</t>
  </si>
  <si>
    <t>O00064</t>
  </si>
  <si>
    <t>17/07/2025</t>
  </si>
  <si>
    <t>C1082</t>
  </si>
  <si>
    <t>R064</t>
  </si>
  <si>
    <t>F0069</t>
  </si>
  <si>
    <t>D058</t>
  </si>
  <si>
    <t>O00065</t>
  </si>
  <si>
    <t>C0599</t>
  </si>
  <si>
    <t>R001</t>
  </si>
  <si>
    <t>D101</t>
  </si>
  <si>
    <t>O00066</t>
  </si>
  <si>
    <t>29/08/2025</t>
  </si>
  <si>
    <t>C0582</t>
  </si>
  <si>
    <t>F0195</t>
  </si>
  <si>
    <t>O00067</t>
  </si>
  <si>
    <t>C0515</t>
  </si>
  <si>
    <t>R095</t>
  </si>
  <si>
    <t>F0058</t>
  </si>
  <si>
    <t>O00068</t>
  </si>
  <si>
    <t>24/12/2025</t>
  </si>
  <si>
    <t>C0448</t>
  </si>
  <si>
    <t>F0102</t>
  </si>
  <si>
    <t>O00069</t>
  </si>
  <si>
    <t>C0457</t>
  </si>
  <si>
    <t>R073</t>
  </si>
  <si>
    <t>F0202</t>
  </si>
  <si>
    <t>D085</t>
  </si>
  <si>
    <t>O00070</t>
  </si>
  <si>
    <t>29/09/2025</t>
  </si>
  <si>
    <t>C0665</t>
  </si>
  <si>
    <t>R119</t>
  </si>
  <si>
    <t>F0070</t>
  </si>
  <si>
    <t>D052</t>
  </si>
  <si>
    <t>O00071</t>
  </si>
  <si>
    <t>R028</t>
  </si>
  <si>
    <t>F0138</t>
  </si>
  <si>
    <t>D111</t>
  </si>
  <si>
    <t>O00072</t>
  </si>
  <si>
    <t>13/02/2025</t>
  </si>
  <si>
    <t>C1178</t>
  </si>
  <si>
    <t>R108</t>
  </si>
  <si>
    <t>D149</t>
  </si>
  <si>
    <t>O00073</t>
  </si>
  <si>
    <t>21/05/2025</t>
  </si>
  <si>
    <t>C1040</t>
  </si>
  <si>
    <t>O00074</t>
  </si>
  <si>
    <t>C0144</t>
  </si>
  <si>
    <t>D022</t>
  </si>
  <si>
    <t>O00075</t>
  </si>
  <si>
    <t>C0369</t>
  </si>
  <si>
    <t>F0148</t>
  </si>
  <si>
    <t>O00076</t>
  </si>
  <si>
    <t>C0909</t>
  </si>
  <si>
    <t>O00077</t>
  </si>
  <si>
    <t>C0655</t>
  </si>
  <si>
    <t>D066</t>
  </si>
  <si>
    <t>O00078</t>
  </si>
  <si>
    <t>23/02/2025</t>
  </si>
  <si>
    <t>F0090</t>
  </si>
  <si>
    <t>D174</t>
  </si>
  <si>
    <t>O00079</t>
  </si>
  <si>
    <t>19/09/2025</t>
  </si>
  <si>
    <t>C0374</t>
  </si>
  <si>
    <t>F0004</t>
  </si>
  <si>
    <t>O00080</t>
  </si>
  <si>
    <t>C0141</t>
  </si>
  <si>
    <t>F0062</t>
  </si>
  <si>
    <t>D073</t>
  </si>
  <si>
    <t>O00081</t>
  </si>
  <si>
    <t>14/01/2025</t>
  </si>
  <si>
    <t>C0399</t>
  </si>
  <si>
    <t>F0084</t>
  </si>
  <si>
    <t>D122</t>
  </si>
  <si>
    <t>O00082</t>
  </si>
  <si>
    <t>14/04/2025</t>
  </si>
  <si>
    <t>C0507</t>
  </si>
  <si>
    <t>O00083</t>
  </si>
  <si>
    <t>18/11/2025</t>
  </si>
  <si>
    <t>C0500</t>
  </si>
  <si>
    <t>R091</t>
  </si>
  <si>
    <t>D049</t>
  </si>
  <si>
    <t>O00084</t>
  </si>
  <si>
    <t>C0659</t>
  </si>
  <si>
    <t>R023</t>
  </si>
  <si>
    <t>F0142</t>
  </si>
  <si>
    <t>D023</t>
  </si>
  <si>
    <t>O00085</t>
  </si>
  <si>
    <t>29/05/2025</t>
  </si>
  <si>
    <t>C0328</t>
  </si>
  <si>
    <t>F0183</t>
  </si>
  <si>
    <t>D029</t>
  </si>
  <si>
    <t>O00086</t>
  </si>
  <si>
    <t>C0248</t>
  </si>
  <si>
    <t>D040</t>
  </si>
  <si>
    <t>O00087</t>
  </si>
  <si>
    <t>C1066</t>
  </si>
  <si>
    <t>F0214</t>
  </si>
  <si>
    <t>D016</t>
  </si>
  <si>
    <t>O00088</t>
  </si>
  <si>
    <t>C0487</t>
  </si>
  <si>
    <t>F0143</t>
  </si>
  <si>
    <t>D083</t>
  </si>
  <si>
    <t>O00089</t>
  </si>
  <si>
    <t>C0306</t>
  </si>
  <si>
    <t>R078</t>
  </si>
  <si>
    <t>F0091</t>
  </si>
  <si>
    <t>D117</t>
  </si>
  <si>
    <t>O00090</t>
  </si>
  <si>
    <t>C0763</t>
  </si>
  <si>
    <t>R022</t>
  </si>
  <si>
    <t>O00091</t>
  </si>
  <si>
    <t>18/03/2025</t>
  </si>
  <si>
    <t>C0651</t>
  </si>
  <si>
    <t>O00092</t>
  </si>
  <si>
    <t>C0692</t>
  </si>
  <si>
    <t>F0180</t>
  </si>
  <si>
    <t>D053</t>
  </si>
  <si>
    <t>O00093</t>
  </si>
  <si>
    <t>C0266</t>
  </si>
  <si>
    <t>D118</t>
  </si>
  <si>
    <t>O00094</t>
  </si>
  <si>
    <t>22/09/2025</t>
  </si>
  <si>
    <t>C0868</t>
  </si>
  <si>
    <t>R010</t>
  </si>
  <si>
    <t>F0037</t>
  </si>
  <si>
    <t>O00095</t>
  </si>
  <si>
    <t>R067</t>
  </si>
  <si>
    <t>F0094</t>
  </si>
  <si>
    <t>D006</t>
  </si>
  <si>
    <t>O00096</t>
  </si>
  <si>
    <t>13/03/2025</t>
  </si>
  <si>
    <t>C1004</t>
  </si>
  <si>
    <t>D141</t>
  </si>
  <si>
    <t>O00097</t>
  </si>
  <si>
    <t>C0509</t>
  </si>
  <si>
    <t>F0077</t>
  </si>
  <si>
    <t>O00098</t>
  </si>
  <si>
    <t>24/11/2025</t>
  </si>
  <si>
    <t>C0491</t>
  </si>
  <si>
    <t>D100</t>
  </si>
  <si>
    <t>O00099</t>
  </si>
  <si>
    <t>24/03/2025</t>
  </si>
  <si>
    <t>C0467</t>
  </si>
  <si>
    <t>D150</t>
  </si>
  <si>
    <t>O00100</t>
  </si>
  <si>
    <t>C0508</t>
  </si>
  <si>
    <t>R031</t>
  </si>
  <si>
    <t>O00101</t>
  </si>
  <si>
    <t>16/12/2025</t>
  </si>
  <si>
    <t>C0799</t>
  </si>
  <si>
    <t>R008</t>
  </si>
  <si>
    <t>O00102</t>
  </si>
  <si>
    <t>C0597</t>
  </si>
  <si>
    <t>D112</t>
  </si>
  <si>
    <t>O00103</t>
  </si>
  <si>
    <t>C0153</t>
  </si>
  <si>
    <t>R003</t>
  </si>
  <si>
    <t>D105</t>
  </si>
  <si>
    <t>O00104</t>
  </si>
  <si>
    <t>27/04/2025</t>
  </si>
  <si>
    <t>D132</t>
  </si>
  <si>
    <t>O00105</t>
  </si>
  <si>
    <t>20/04/2025</t>
  </si>
  <si>
    <t>C0321</t>
  </si>
  <si>
    <t>R005</t>
  </si>
  <si>
    <t>O00106</t>
  </si>
  <si>
    <t>C0130</t>
  </si>
  <si>
    <t>F0190</t>
  </si>
  <si>
    <t>D025</t>
  </si>
  <si>
    <t>O00107</t>
  </si>
  <si>
    <t>21/03/2025</t>
  </si>
  <si>
    <t>C1008</t>
  </si>
  <si>
    <t>F0013</t>
  </si>
  <si>
    <t>O00108</t>
  </si>
  <si>
    <t>22/06/2025</t>
  </si>
  <si>
    <t>C0376</t>
  </si>
  <si>
    <t>R039</t>
  </si>
  <si>
    <t>F0019</t>
  </si>
  <si>
    <t>D154</t>
  </si>
  <si>
    <t>O00109</t>
  </si>
  <si>
    <t>C0715</t>
  </si>
  <si>
    <t>R038</t>
  </si>
  <si>
    <t>F0021</t>
  </si>
  <si>
    <t>O00110</t>
  </si>
  <si>
    <t>R068</t>
  </si>
  <si>
    <t>O00111</t>
  </si>
  <si>
    <t>C0408</t>
  </si>
  <si>
    <t>F0126</t>
  </si>
  <si>
    <t>O00112</t>
  </si>
  <si>
    <t>C0464</t>
  </si>
  <si>
    <t>R046</t>
  </si>
  <si>
    <t>F0078</t>
  </si>
  <si>
    <t>D169</t>
  </si>
  <si>
    <t>O00113</t>
  </si>
  <si>
    <t>C0161</t>
  </si>
  <si>
    <t>R044</t>
  </si>
  <si>
    <t>O00114</t>
  </si>
  <si>
    <t>21/04/2025</t>
  </si>
  <si>
    <t>C1169</t>
  </si>
  <si>
    <t>D172</t>
  </si>
  <si>
    <t>O00115</t>
  </si>
  <si>
    <t>F0136</t>
  </si>
  <si>
    <t>D128</t>
  </si>
  <si>
    <t>O00116</t>
  </si>
  <si>
    <t>26/02/2025</t>
  </si>
  <si>
    <t>C0700</t>
  </si>
  <si>
    <t>R071</t>
  </si>
  <si>
    <t>O00117</t>
  </si>
  <si>
    <t>28/10/2025</t>
  </si>
  <si>
    <t>C0679</t>
  </si>
  <si>
    <t>R089</t>
  </si>
  <si>
    <t>F0028</t>
  </si>
  <si>
    <t>O00118</t>
  </si>
  <si>
    <t>20/09/2025</t>
  </si>
  <si>
    <t>C0516</t>
  </si>
  <si>
    <t>F0144</t>
  </si>
  <si>
    <t>D070</t>
  </si>
  <si>
    <t>O00119</t>
  </si>
  <si>
    <t>C0703</t>
  </si>
  <si>
    <t>F0135</t>
  </si>
  <si>
    <t>O00120</t>
  </si>
  <si>
    <t>F0108</t>
  </si>
  <si>
    <t>D095</t>
  </si>
  <si>
    <t>O00121</t>
  </si>
  <si>
    <t>R072</t>
  </si>
  <si>
    <t>D104</t>
  </si>
  <si>
    <t>O00122</t>
  </si>
  <si>
    <t>15/03/2025</t>
  </si>
  <si>
    <t>C0803</t>
  </si>
  <si>
    <t>F0186</t>
  </si>
  <si>
    <t>D098</t>
  </si>
  <si>
    <t>O00123</t>
  </si>
  <si>
    <t>14/02/2025</t>
  </si>
  <si>
    <t>C0138</t>
  </si>
  <si>
    <t>O00124</t>
  </si>
  <si>
    <t>C0522</t>
  </si>
  <si>
    <t>R063</t>
  </si>
  <si>
    <t>F0200</t>
  </si>
  <si>
    <t>O00125</t>
  </si>
  <si>
    <t>C0438</t>
  </si>
  <si>
    <t>F0011</t>
  </si>
  <si>
    <t>D062</t>
  </si>
  <si>
    <t>O00126</t>
  </si>
  <si>
    <t>C0538</t>
  </si>
  <si>
    <t>R092</t>
  </si>
  <si>
    <t>F0107</t>
  </si>
  <si>
    <t>D026</t>
  </si>
  <si>
    <t>O00127</t>
  </si>
  <si>
    <t>C0087</t>
  </si>
  <si>
    <t>F0199</t>
  </si>
  <si>
    <t>D102</t>
  </si>
  <si>
    <t>O00128</t>
  </si>
  <si>
    <t>27/08/2025</t>
  </si>
  <si>
    <t>C0842</t>
  </si>
  <si>
    <t>F0216</t>
  </si>
  <si>
    <t>D113</t>
  </si>
  <si>
    <t>O00129</t>
  </si>
  <si>
    <t>18/01/2025</t>
  </si>
  <si>
    <t>C0503</t>
  </si>
  <si>
    <t>O00130</t>
  </si>
  <si>
    <t>C0074</t>
  </si>
  <si>
    <t>R009</t>
  </si>
  <si>
    <t>O00131</t>
  </si>
  <si>
    <t>19/07/2025</t>
  </si>
  <si>
    <t>C0005</t>
  </si>
  <si>
    <t>F0054</t>
  </si>
  <si>
    <t>O00132</t>
  </si>
  <si>
    <t>C0649</t>
  </si>
  <si>
    <t>D180</t>
  </si>
  <si>
    <t>O00133</t>
  </si>
  <si>
    <t>C0800</t>
  </si>
  <si>
    <t>D121</t>
  </si>
  <si>
    <t>O00134</t>
  </si>
  <si>
    <t>C0657</t>
  </si>
  <si>
    <t>R027</t>
  </si>
  <si>
    <t>F0092</t>
  </si>
  <si>
    <t>D002</t>
  </si>
  <si>
    <t>O00135</t>
  </si>
  <si>
    <t>C0865</t>
  </si>
  <si>
    <t>D038</t>
  </si>
  <si>
    <t>O00136</t>
  </si>
  <si>
    <t>R045</t>
  </si>
  <si>
    <t>F0129</t>
  </si>
  <si>
    <t>O00137</t>
  </si>
  <si>
    <t>C1047</t>
  </si>
  <si>
    <t>F0188</t>
  </si>
  <si>
    <t>O00138</t>
  </si>
  <si>
    <t>27/02/2025</t>
  </si>
  <si>
    <t>C1180</t>
  </si>
  <si>
    <t>F0121</t>
  </si>
  <si>
    <t>O00139</t>
  </si>
  <si>
    <t>C1062</t>
  </si>
  <si>
    <t>R087</t>
  </si>
  <si>
    <t>F0074</t>
  </si>
  <si>
    <t>D014</t>
  </si>
  <si>
    <t>O00140</t>
  </si>
  <si>
    <t>C0955</t>
  </si>
  <si>
    <t>F0125</t>
  </si>
  <si>
    <t>D097</t>
  </si>
  <si>
    <t>O00141</t>
  </si>
  <si>
    <t>C0518</t>
  </si>
  <si>
    <t>D107</t>
  </si>
  <si>
    <t>O00142</t>
  </si>
  <si>
    <t>19/10/2025</t>
  </si>
  <si>
    <t>C0605</t>
  </si>
  <si>
    <t>R081</t>
  </si>
  <si>
    <t>O00143</t>
  </si>
  <si>
    <t>C0740</t>
  </si>
  <si>
    <t>F0209</t>
  </si>
  <si>
    <t>D036</t>
  </si>
  <si>
    <t>O00144</t>
  </si>
  <si>
    <t>30/09/2025</t>
  </si>
  <si>
    <t>C0204</t>
  </si>
  <si>
    <t>R096</t>
  </si>
  <si>
    <t>O00145</t>
  </si>
  <si>
    <t>C0814</t>
  </si>
  <si>
    <t>R040</t>
  </si>
  <si>
    <t>F0203</t>
  </si>
  <si>
    <t>D079</t>
  </si>
  <si>
    <t>O00146</t>
  </si>
  <si>
    <t>C0706</t>
  </si>
  <si>
    <t>D007</t>
  </si>
  <si>
    <t>O00147</t>
  </si>
  <si>
    <t>C0625</t>
  </si>
  <si>
    <t>R036</t>
  </si>
  <si>
    <t>O00148</t>
  </si>
  <si>
    <t>C1002</t>
  </si>
  <si>
    <t>R048</t>
  </si>
  <si>
    <t>F0123</t>
  </si>
  <si>
    <t>D043</t>
  </si>
  <si>
    <t>O00149</t>
  </si>
  <si>
    <t>C0825</t>
  </si>
  <si>
    <t>R085</t>
  </si>
  <si>
    <t>F0034</t>
  </si>
  <si>
    <t>O00150</t>
  </si>
  <si>
    <t>20/06/2025</t>
  </si>
  <si>
    <t>C1119</t>
  </si>
  <si>
    <t>D055</t>
  </si>
  <si>
    <t>O00151</t>
  </si>
  <si>
    <t>27/11/2025</t>
  </si>
  <si>
    <t>C1172</t>
  </si>
  <si>
    <t>F0010</t>
  </si>
  <si>
    <t>D003</t>
  </si>
  <si>
    <t>O00152</t>
  </si>
  <si>
    <t>C0991</t>
  </si>
  <si>
    <t>F0066</t>
  </si>
  <si>
    <t>D165</t>
  </si>
  <si>
    <t>O00153</t>
  </si>
  <si>
    <t>20/07/2025</t>
  </si>
  <si>
    <t>C0358</t>
  </si>
  <si>
    <t>F0130</t>
  </si>
  <si>
    <t>D125</t>
  </si>
  <si>
    <t>O00154</t>
  </si>
  <si>
    <t>C0227</t>
  </si>
  <si>
    <t>O00155</t>
  </si>
  <si>
    <t>C0360</t>
  </si>
  <si>
    <t>R116</t>
  </si>
  <si>
    <t>O00156</t>
  </si>
  <si>
    <t>18/05/2025</t>
  </si>
  <si>
    <t>C0856</t>
  </si>
  <si>
    <t>R025</t>
  </si>
  <si>
    <t>O00157</t>
  </si>
  <si>
    <t>16/05/2025</t>
  </si>
  <si>
    <t>C1038</t>
  </si>
  <si>
    <t>R115</t>
  </si>
  <si>
    <t>D171</t>
  </si>
  <si>
    <t>O00158</t>
  </si>
  <si>
    <t>C1057</t>
  </si>
  <si>
    <t>O00159</t>
  </si>
  <si>
    <t>C0821</t>
  </si>
  <si>
    <t>R074</t>
  </si>
  <si>
    <t>F0031</t>
  </si>
  <si>
    <t>D054</t>
  </si>
  <si>
    <t>O00160</t>
  </si>
  <si>
    <t>C0818</t>
  </si>
  <si>
    <t>F0105</t>
  </si>
  <si>
    <t>D071</t>
  </si>
  <si>
    <t>O00161</t>
  </si>
  <si>
    <t>C1143</t>
  </si>
  <si>
    <t>R098</t>
  </si>
  <si>
    <t>F0044</t>
  </si>
  <si>
    <t>D168</t>
  </si>
  <si>
    <t>O00162</t>
  </si>
  <si>
    <t>C0823</t>
  </si>
  <si>
    <t>R082</t>
  </si>
  <si>
    <t>O00163</t>
  </si>
  <si>
    <t>F0027</t>
  </si>
  <si>
    <t>O00164</t>
  </si>
  <si>
    <t>20/01/2025</t>
  </si>
  <si>
    <t>C0601</t>
  </si>
  <si>
    <t>O00165</t>
  </si>
  <si>
    <t>18/09/2025</t>
  </si>
  <si>
    <t>C0431</t>
  </si>
  <si>
    <t>D116</t>
  </si>
  <si>
    <t>O00166</t>
  </si>
  <si>
    <t>C0765</t>
  </si>
  <si>
    <t>R110</t>
  </si>
  <si>
    <t>O00167</t>
  </si>
  <si>
    <t>C0764</t>
  </si>
  <si>
    <t>D024</t>
  </si>
  <si>
    <t>O00168</t>
  </si>
  <si>
    <t>24/02/2025</t>
  </si>
  <si>
    <t>C0354</t>
  </si>
  <si>
    <t>O00169</t>
  </si>
  <si>
    <t>18/08/2025</t>
  </si>
  <si>
    <t>R006</t>
  </si>
  <si>
    <t>F0110</t>
  </si>
  <si>
    <t>O00170</t>
  </si>
  <si>
    <t>R076</t>
  </si>
  <si>
    <t>F0117</t>
  </si>
  <si>
    <t>O00171</t>
  </si>
  <si>
    <t>C0352</t>
  </si>
  <si>
    <t>F0140</t>
  </si>
  <si>
    <t>O00172</t>
  </si>
  <si>
    <t>D126</t>
  </si>
  <si>
    <t>O00173</t>
  </si>
  <si>
    <t>C0787</t>
  </si>
  <si>
    <t>O00174</t>
  </si>
  <si>
    <t>15/07/2025</t>
  </si>
  <si>
    <t>C1132</t>
  </si>
  <si>
    <t>F0106</t>
  </si>
  <si>
    <t>O00175</t>
  </si>
  <si>
    <t>C1112</t>
  </si>
  <si>
    <t>O00176</t>
  </si>
  <si>
    <t>C1029</t>
  </si>
  <si>
    <t>F0150</t>
  </si>
  <si>
    <t>O00177</t>
  </si>
  <si>
    <t>16/04/2025</t>
  </si>
  <si>
    <t>C0216</t>
  </si>
  <si>
    <t>R107</t>
  </si>
  <si>
    <t>O00178</t>
  </si>
  <si>
    <t>C0401</t>
  </si>
  <si>
    <t>O00179</t>
  </si>
  <si>
    <t>C0069</t>
  </si>
  <si>
    <t>R069</t>
  </si>
  <si>
    <t>O00180</t>
  </si>
  <si>
    <t>C0113</t>
  </si>
  <si>
    <t>O00181</t>
  </si>
  <si>
    <t>15/04/2025</t>
  </si>
  <si>
    <t>C0278</t>
  </si>
  <si>
    <t>O00182</t>
  </si>
  <si>
    <t>22/04/2025</t>
  </si>
  <si>
    <t>C0337</t>
  </si>
  <si>
    <t>F0218</t>
  </si>
  <si>
    <t>O00183</t>
  </si>
  <si>
    <t>23/08/2025</t>
  </si>
  <si>
    <t>C0019</t>
  </si>
  <si>
    <t>F0162</t>
  </si>
  <si>
    <t>O00184</t>
  </si>
  <si>
    <t>C1012</t>
  </si>
  <si>
    <t>F0159</t>
  </si>
  <si>
    <t>O00185</t>
  </si>
  <si>
    <t>C0633</t>
  </si>
  <si>
    <t>R117</t>
  </si>
  <si>
    <t>O00186</t>
  </si>
  <si>
    <t>R058</t>
  </si>
  <si>
    <t>O00187</t>
  </si>
  <si>
    <t>C0785</t>
  </si>
  <si>
    <t>R014</t>
  </si>
  <si>
    <t>D096</t>
  </si>
  <si>
    <t>O00188</t>
  </si>
  <si>
    <t>25/03/2025</t>
  </si>
  <si>
    <t>C1161</t>
  </si>
  <si>
    <t>O00189</t>
  </si>
  <si>
    <t>C0177</t>
  </si>
  <si>
    <t>R118</t>
  </si>
  <si>
    <t>D153</t>
  </si>
  <si>
    <t>O00190</t>
  </si>
  <si>
    <t>C0412</t>
  </si>
  <si>
    <t>D147</t>
  </si>
  <si>
    <t>O00191</t>
  </si>
  <si>
    <t>C0371</t>
  </si>
  <si>
    <t>R093</t>
  </si>
  <si>
    <t>F0116</t>
  </si>
  <si>
    <t>O00192</t>
  </si>
  <si>
    <t>19/05/2025</t>
  </si>
  <si>
    <t>C0662</t>
  </si>
  <si>
    <t>R004</t>
  </si>
  <si>
    <t>O00193</t>
  </si>
  <si>
    <t>18/07/2025</t>
  </si>
  <si>
    <t>C0632</t>
  </si>
  <si>
    <t>F0178</t>
  </si>
  <si>
    <t>O00194</t>
  </si>
  <si>
    <t>C0949</t>
  </si>
  <si>
    <t>F0072</t>
  </si>
  <si>
    <t>O00195</t>
  </si>
  <si>
    <t>C0673</t>
  </si>
  <si>
    <t>O00196</t>
  </si>
  <si>
    <t>20/02/2025</t>
  </si>
  <si>
    <t>C0281</t>
  </si>
  <si>
    <t>O00197</t>
  </si>
  <si>
    <t>22/02/2025</t>
  </si>
  <si>
    <t>C0678</t>
  </si>
  <si>
    <t>F0048</t>
  </si>
  <si>
    <t>O00198</t>
  </si>
  <si>
    <t>28/03/2025</t>
  </si>
  <si>
    <t>C1157</t>
  </si>
  <si>
    <t>O00199</t>
  </si>
  <si>
    <t>C0695</t>
  </si>
  <si>
    <t>F0022</t>
  </si>
  <si>
    <t>D093</t>
  </si>
  <si>
    <t>O00200</t>
  </si>
  <si>
    <t>C0711</t>
  </si>
  <si>
    <t>O00201</t>
  </si>
  <si>
    <t>17/12/2025</t>
  </si>
  <si>
    <t>C0212</t>
  </si>
  <si>
    <t>F0065</t>
  </si>
  <si>
    <t>O00202</t>
  </si>
  <si>
    <t>23/04/2025</t>
  </si>
  <si>
    <t>C0010</t>
  </si>
  <si>
    <t>F0167</t>
  </si>
  <si>
    <t>O00203</t>
  </si>
  <si>
    <t>21/10/2025</t>
  </si>
  <si>
    <t>C0252</t>
  </si>
  <si>
    <t>F0191</t>
  </si>
  <si>
    <t>O00204</t>
  </si>
  <si>
    <t>26/11/2025</t>
  </si>
  <si>
    <t>C0031</t>
  </si>
  <si>
    <t>R103</t>
  </si>
  <si>
    <t>F0051</t>
  </si>
  <si>
    <t>D159</t>
  </si>
  <si>
    <t>O00205</t>
  </si>
  <si>
    <t>20/10/2025</t>
  </si>
  <si>
    <t>C0543</t>
  </si>
  <si>
    <t>O00206</t>
  </si>
  <si>
    <t>C1059</t>
  </si>
  <si>
    <t>F0184</t>
  </si>
  <si>
    <t>O00207</t>
  </si>
  <si>
    <t>C0537</t>
  </si>
  <si>
    <t>R015</t>
  </si>
  <si>
    <t>F0156</t>
  </si>
  <si>
    <t>O00208</t>
  </si>
  <si>
    <t>C0775</t>
  </si>
  <si>
    <t>O00209</t>
  </si>
  <si>
    <t>C1027</t>
  </si>
  <si>
    <t>D123</t>
  </si>
  <si>
    <t>O00210</t>
  </si>
  <si>
    <t>30/07/2025</t>
  </si>
  <si>
    <t>C0916</t>
  </si>
  <si>
    <t>F0038</t>
  </si>
  <si>
    <t>O00211</t>
  </si>
  <si>
    <t>C0781</t>
  </si>
  <si>
    <t>F0032</t>
  </si>
  <si>
    <t>O00212</t>
  </si>
  <si>
    <t>C0941</t>
  </si>
  <si>
    <t>D091</t>
  </si>
  <si>
    <t>O00213</t>
  </si>
  <si>
    <t>F0006</t>
  </si>
  <si>
    <t>O00214</t>
  </si>
  <si>
    <t>30/10/2025</t>
  </si>
  <si>
    <t>C0505</t>
  </si>
  <si>
    <t>O00215</t>
  </si>
  <si>
    <t>C0479</t>
  </si>
  <si>
    <t>D018</t>
  </si>
  <si>
    <t>O00216</t>
  </si>
  <si>
    <t>C0959</t>
  </si>
  <si>
    <t>D138</t>
  </si>
  <si>
    <t>O00217</t>
  </si>
  <si>
    <t>D015</t>
  </si>
  <si>
    <t>O00218</t>
  </si>
  <si>
    <t>19/04/2025</t>
  </si>
  <si>
    <t>C1126</t>
  </si>
  <si>
    <t>O00219</t>
  </si>
  <si>
    <t>C0224</t>
  </si>
  <si>
    <t>F0128</t>
  </si>
  <si>
    <t>O00220</t>
  </si>
  <si>
    <t>R050</t>
  </si>
  <si>
    <t>D005</t>
  </si>
  <si>
    <t>O00221</t>
  </si>
  <si>
    <t>16/06/2025</t>
  </si>
  <si>
    <t>C0860</t>
  </si>
  <si>
    <t>F0171</t>
  </si>
  <si>
    <t>O00222</t>
  </si>
  <si>
    <t>15/01/2025</t>
  </si>
  <si>
    <t>C0917</t>
  </si>
  <si>
    <t>R102</t>
  </si>
  <si>
    <t>O00223</t>
  </si>
  <si>
    <t>C0815</t>
  </si>
  <si>
    <t>F0164</t>
  </si>
  <si>
    <t>O00224</t>
  </si>
  <si>
    <t>C0370</t>
  </si>
  <si>
    <t>D142</t>
  </si>
  <si>
    <t>O00225</t>
  </si>
  <si>
    <t>25/02/2025</t>
  </si>
  <si>
    <t>C0011</t>
  </si>
  <si>
    <t>D103</t>
  </si>
  <si>
    <t>O00226</t>
  </si>
  <si>
    <t>C0386</t>
  </si>
  <si>
    <t>O00227</t>
  </si>
  <si>
    <t>C0560</t>
  </si>
  <si>
    <t>O00228</t>
  </si>
  <si>
    <t>29/11/2025</t>
  </si>
  <si>
    <t>C0496</t>
  </si>
  <si>
    <t>O00229</t>
  </si>
  <si>
    <t>24/07/2025</t>
  </si>
  <si>
    <t>C1107</t>
  </si>
  <si>
    <t>D139</t>
  </si>
  <si>
    <t>O00230</t>
  </si>
  <si>
    <t>C1037</t>
  </si>
  <si>
    <t>F0043</t>
  </si>
  <si>
    <t>D037</t>
  </si>
  <si>
    <t>O00231</t>
  </si>
  <si>
    <t>C0931</t>
  </si>
  <si>
    <t>R099</t>
  </si>
  <si>
    <t>F0081</t>
  </si>
  <si>
    <t>O00232</t>
  </si>
  <si>
    <t>17/06/2025</t>
  </si>
  <si>
    <t>C0027</t>
  </si>
  <si>
    <t>R020</t>
  </si>
  <si>
    <t>O00233</t>
  </si>
  <si>
    <t>R041</t>
  </si>
  <si>
    <t>D157</t>
  </si>
  <si>
    <t>O00234</t>
  </si>
  <si>
    <t>20/05/2025</t>
  </si>
  <si>
    <t>C0521</t>
  </si>
  <si>
    <t>F0100</t>
  </si>
  <si>
    <t>D030</t>
  </si>
  <si>
    <t>O00235</t>
  </si>
  <si>
    <t>30/06/2025</t>
  </si>
  <si>
    <t>C0747</t>
  </si>
  <si>
    <t>F0017</t>
  </si>
  <si>
    <t>O00236</t>
  </si>
  <si>
    <t>28/06/2025</t>
  </si>
  <si>
    <t>C0817</t>
  </si>
  <si>
    <t>F0024</t>
  </si>
  <si>
    <t>O00237</t>
  </si>
  <si>
    <t>C0356</t>
  </si>
  <si>
    <t>F0007</t>
  </si>
  <si>
    <t>O00238</t>
  </si>
  <si>
    <t>22/07/2025</t>
  </si>
  <si>
    <t>C0133</t>
  </si>
  <si>
    <t>O00239</t>
  </si>
  <si>
    <t>25/09/2025</t>
  </si>
  <si>
    <t>C0394</t>
  </si>
  <si>
    <t>D047</t>
  </si>
  <si>
    <t>O00240</t>
  </si>
  <si>
    <t>C0951</t>
  </si>
  <si>
    <t>O00241</t>
  </si>
  <si>
    <t>17/02/2025</t>
  </si>
  <si>
    <t>C1184</t>
  </si>
  <si>
    <t>O00242</t>
  </si>
  <si>
    <t>C1131</t>
  </si>
  <si>
    <t>R034</t>
  </si>
  <si>
    <t>F0169</t>
  </si>
  <si>
    <t>O00243</t>
  </si>
  <si>
    <t>C0712</t>
  </si>
  <si>
    <t>D120</t>
  </si>
  <si>
    <t>O00244</t>
  </si>
  <si>
    <t>22/12/2025</t>
  </si>
  <si>
    <t>C0110</t>
  </si>
  <si>
    <t>F0161</t>
  </si>
  <si>
    <t>D086</t>
  </si>
  <si>
    <t>O00245</t>
  </si>
  <si>
    <t>C1162</t>
  </si>
  <si>
    <t>O00246</t>
  </si>
  <si>
    <t>C0184</t>
  </si>
  <si>
    <t>F0046</t>
  </si>
  <si>
    <t>O00247</t>
  </si>
  <si>
    <t>25/11/2025</t>
  </si>
  <si>
    <t>C0322</t>
  </si>
  <si>
    <t>O00248</t>
  </si>
  <si>
    <t>30/08/2025</t>
  </si>
  <si>
    <t>O00249</t>
  </si>
  <si>
    <t>O00250</t>
  </si>
  <si>
    <t>C0238</t>
  </si>
  <si>
    <t>O00251</t>
  </si>
  <si>
    <t>C0603</t>
  </si>
  <si>
    <t>F0187</t>
  </si>
  <si>
    <t>Unknown</t>
  </si>
  <si>
    <t>O00252</t>
  </si>
  <si>
    <t>C0095</t>
  </si>
  <si>
    <t>F0158</t>
  </si>
  <si>
    <t>O00253</t>
  </si>
  <si>
    <t>C0379</t>
  </si>
  <si>
    <t>F0055</t>
  </si>
  <si>
    <t>O00254</t>
  </si>
  <si>
    <t>F0175</t>
  </si>
  <si>
    <t>O00255</t>
  </si>
  <si>
    <t>O00256</t>
  </si>
  <si>
    <t>C1072</t>
  </si>
  <si>
    <t>R049</t>
  </si>
  <si>
    <t>O00257</t>
  </si>
  <si>
    <t>C0652</t>
  </si>
  <si>
    <t>F0047</t>
  </si>
  <si>
    <t>O00258</t>
  </si>
  <si>
    <t>17/01/2025</t>
  </si>
  <si>
    <t>O00259</t>
  </si>
  <si>
    <t>15/09/2025</t>
  </si>
  <si>
    <t>O00260</t>
  </si>
  <si>
    <t>R016</t>
  </si>
  <si>
    <t>O00261</t>
  </si>
  <si>
    <t>C0042</t>
  </si>
  <si>
    <t>O00262</t>
  </si>
  <si>
    <t>C1104</t>
  </si>
  <si>
    <t>O00263</t>
  </si>
  <si>
    <t>C0571</t>
  </si>
  <si>
    <t>O00264</t>
  </si>
  <si>
    <t>O00265</t>
  </si>
  <si>
    <t>F0185</t>
  </si>
  <si>
    <t>O00266</t>
  </si>
  <si>
    <t>30/04/2025</t>
  </si>
  <si>
    <t>C0791</t>
  </si>
  <si>
    <t>F0033</t>
  </si>
  <si>
    <t>D129</t>
  </si>
  <si>
    <t>O00267</t>
  </si>
  <si>
    <t>D108</t>
  </si>
  <si>
    <t>O00268</t>
  </si>
  <si>
    <t>20/12/2025</t>
  </si>
  <si>
    <t>C1013</t>
  </si>
  <si>
    <t>F0014</t>
  </si>
  <si>
    <t>O00269</t>
  </si>
  <si>
    <t>C0270</t>
  </si>
  <si>
    <t>O00270</t>
  </si>
  <si>
    <t>C0784</t>
  </si>
  <si>
    <t>O00271</t>
  </si>
  <si>
    <t>C0694</t>
  </si>
  <si>
    <t>O00272</t>
  </si>
  <si>
    <t>O00273</t>
  </si>
  <si>
    <t>R042</t>
  </si>
  <si>
    <t>O00274</t>
  </si>
  <si>
    <t>C0468</t>
  </si>
  <si>
    <t>F0153</t>
  </si>
  <si>
    <t>O00275</t>
  </si>
  <si>
    <t>C0058</t>
  </si>
  <si>
    <t>O00276</t>
  </si>
  <si>
    <t>C0604</t>
  </si>
  <si>
    <t>O00277</t>
  </si>
  <si>
    <t>C0826</t>
  </si>
  <si>
    <t>O00278</t>
  </si>
  <si>
    <t>C0627</t>
  </si>
  <si>
    <t>R030</t>
  </si>
  <si>
    <t>F0080</t>
  </si>
  <si>
    <t>O00279</t>
  </si>
  <si>
    <t>O00280</t>
  </si>
  <si>
    <t>C0433</t>
  </si>
  <si>
    <t>O00281</t>
  </si>
  <si>
    <t>C0368</t>
  </si>
  <si>
    <t>O00282</t>
  </si>
  <si>
    <t>D133</t>
  </si>
  <si>
    <t>O00283</t>
  </si>
  <si>
    <t>C0275</t>
  </si>
  <si>
    <t>F0206</t>
  </si>
  <si>
    <t>O00284</t>
  </si>
  <si>
    <t>C0963</t>
  </si>
  <si>
    <t>F0173</t>
  </si>
  <si>
    <t>O00285</t>
  </si>
  <si>
    <t>C0972</t>
  </si>
  <si>
    <t>O00286</t>
  </si>
  <si>
    <t>D056</t>
  </si>
  <si>
    <t>O00287</t>
  </si>
  <si>
    <t>28/01/2025</t>
  </si>
  <si>
    <t>C0952</t>
  </si>
  <si>
    <t>F0042</t>
  </si>
  <si>
    <t>O00288</t>
  </si>
  <si>
    <t>O00289</t>
  </si>
  <si>
    <t>C0186</t>
  </si>
  <si>
    <t>O00290</t>
  </si>
  <si>
    <t>C0340</t>
  </si>
  <si>
    <t>F0113</t>
  </si>
  <si>
    <t>O00291</t>
  </si>
  <si>
    <t>C0466</t>
  </si>
  <si>
    <t>F0194</t>
  </si>
  <si>
    <t>D178</t>
  </si>
  <si>
    <t>O00292</t>
  </si>
  <si>
    <t>C0279</t>
  </si>
  <si>
    <t>O00293</t>
  </si>
  <si>
    <t>15/05/2025</t>
  </si>
  <si>
    <t>C0615</t>
  </si>
  <si>
    <t>O00294</t>
  </si>
  <si>
    <t>C0953</t>
  </si>
  <si>
    <t>O00295</t>
  </si>
  <si>
    <t>C0548</t>
  </si>
  <si>
    <t>F0176</t>
  </si>
  <si>
    <t>O00296</t>
  </si>
  <si>
    <t>C0540</t>
  </si>
  <si>
    <t>O00297</t>
  </si>
  <si>
    <t>24/08/2025</t>
  </si>
  <si>
    <t>C0072</t>
  </si>
  <si>
    <t>D061</t>
  </si>
  <si>
    <t>O00298</t>
  </si>
  <si>
    <t>D090</t>
  </si>
  <si>
    <t>O00299</t>
  </si>
  <si>
    <t>C0969</t>
  </si>
  <si>
    <t>D031</t>
  </si>
  <si>
    <t>O00300</t>
  </si>
  <si>
    <t>21/12/2025</t>
  </si>
  <si>
    <t>C0973</t>
  </si>
  <si>
    <t>O00301</t>
  </si>
  <si>
    <t>13/06/2025</t>
  </si>
  <si>
    <t>C0126</t>
  </si>
  <si>
    <t>D151</t>
  </si>
  <si>
    <t>O00302</t>
  </si>
  <si>
    <t>C0024</t>
  </si>
  <si>
    <t>F0179</t>
  </si>
  <si>
    <t>O00303</t>
  </si>
  <si>
    <t>19/11/2025</t>
  </si>
  <si>
    <t>C0998</t>
  </si>
  <si>
    <t>O00304</t>
  </si>
  <si>
    <t>21/08/2025</t>
  </si>
  <si>
    <t>C0210</t>
  </si>
  <si>
    <t>D059</t>
  </si>
  <si>
    <t>O00305</t>
  </si>
  <si>
    <t>14/11/2025</t>
  </si>
  <si>
    <t>C0690</t>
  </si>
  <si>
    <t>D135</t>
  </si>
  <si>
    <t>O00306</t>
  </si>
  <si>
    <t>16/10/2025</t>
  </si>
  <si>
    <t>C0993</t>
  </si>
  <si>
    <t>O00307</t>
  </si>
  <si>
    <t>C0945</t>
  </si>
  <si>
    <t>F0192</t>
  </si>
  <si>
    <t>O00308</t>
  </si>
  <si>
    <t>C0661</t>
  </si>
  <si>
    <t>O00309</t>
  </si>
  <si>
    <t>26/05/2025</t>
  </si>
  <si>
    <t>C0452</t>
  </si>
  <si>
    <t>O00310</t>
  </si>
  <si>
    <t>C0929</t>
  </si>
  <si>
    <t>D145</t>
  </si>
  <si>
    <t>O00311</t>
  </si>
  <si>
    <t>13/08/2025</t>
  </si>
  <si>
    <t>C0834</t>
  </si>
  <si>
    <t>F0083</t>
  </si>
  <si>
    <t>O00312</t>
  </si>
  <si>
    <t>13/04/2025</t>
  </si>
  <si>
    <t>C1006</t>
  </si>
  <si>
    <t>O00313</t>
  </si>
  <si>
    <t>C0617</t>
  </si>
  <si>
    <t>O00314</t>
  </si>
  <si>
    <t>O00315</t>
  </si>
  <si>
    <t>C0924</t>
  </si>
  <si>
    <t>R080</t>
  </si>
  <si>
    <t>O00316</t>
  </si>
  <si>
    <t>C0077</t>
  </si>
  <si>
    <t>R053</t>
  </si>
  <si>
    <t>F0217</t>
  </si>
  <si>
    <t>O00317</t>
  </si>
  <si>
    <t>C0353</t>
  </si>
  <si>
    <t>F0122</t>
  </si>
  <si>
    <t>O00318</t>
  </si>
  <si>
    <t>C0960</t>
  </si>
  <si>
    <t>O00319</t>
  </si>
  <si>
    <t>C0140</t>
  </si>
  <si>
    <t>F0103</t>
  </si>
  <si>
    <t>O00320</t>
  </si>
  <si>
    <t>14/07/2025</t>
  </si>
  <si>
    <t>C0851</t>
  </si>
  <si>
    <t>O00321</t>
  </si>
  <si>
    <t>C0409</t>
  </si>
  <si>
    <t>R060</t>
  </si>
  <si>
    <t>F0097</t>
  </si>
  <si>
    <t>D074</t>
  </si>
  <si>
    <t>O00322</t>
  </si>
  <si>
    <t>C0249</t>
  </si>
  <si>
    <t>D032</t>
  </si>
  <si>
    <t>O00323</t>
  </si>
  <si>
    <t>13/11/2025</t>
  </si>
  <si>
    <t>C0648</t>
  </si>
  <si>
    <t>O00324</t>
  </si>
  <si>
    <t>O00325</t>
  </si>
  <si>
    <t>19/03/2025</t>
  </si>
  <si>
    <t>C1078</t>
  </si>
  <si>
    <t>D067</t>
  </si>
  <si>
    <t>O00326</t>
  </si>
  <si>
    <t>30/12/2025</t>
  </si>
  <si>
    <t>C0486</t>
  </si>
  <si>
    <t>O00327</t>
  </si>
  <si>
    <t>R109</t>
  </si>
  <si>
    <t>F0166</t>
  </si>
  <si>
    <t>O00328</t>
  </si>
  <si>
    <t>F0147</t>
  </si>
  <si>
    <t>O00329</t>
  </si>
  <si>
    <t>C1077</t>
  </si>
  <si>
    <t>O00330</t>
  </si>
  <si>
    <t>C0727</t>
  </si>
  <si>
    <t>O00331</t>
  </si>
  <si>
    <t>C0755</t>
  </si>
  <si>
    <t>O00332</t>
  </si>
  <si>
    <t>O00333</t>
  </si>
  <si>
    <t>O00334</t>
  </si>
  <si>
    <t>24/06/2025</t>
  </si>
  <si>
    <t>C0192</t>
  </si>
  <si>
    <t>R055</t>
  </si>
  <si>
    <t>O00335</t>
  </si>
  <si>
    <t>C0173</t>
  </si>
  <si>
    <t>O00336</t>
  </si>
  <si>
    <t>C1098</t>
  </si>
  <si>
    <t>O00337</t>
  </si>
  <si>
    <t>C0060</t>
  </si>
  <si>
    <t>O00338</t>
  </si>
  <si>
    <t>C0668</t>
  </si>
  <si>
    <t>D039</t>
  </si>
  <si>
    <t>O00339</t>
  </si>
  <si>
    <t>C0436</t>
  </si>
  <si>
    <t>O00340</t>
  </si>
  <si>
    <t>C0008</t>
  </si>
  <si>
    <t>O00341</t>
  </si>
  <si>
    <t>D136</t>
  </si>
  <si>
    <t>O00342</t>
  </si>
  <si>
    <t>C0022</t>
  </si>
  <si>
    <t>O00343</t>
  </si>
  <si>
    <t>O00344</t>
  </si>
  <si>
    <t>C0934</t>
  </si>
  <si>
    <t>O00345</t>
  </si>
  <si>
    <t>D048</t>
  </si>
  <si>
    <t>O00346</t>
  </si>
  <si>
    <t>14/08/2025</t>
  </si>
  <si>
    <t>C0195</t>
  </si>
  <si>
    <t>O00347</t>
  </si>
  <si>
    <t>15/10/2025</t>
  </si>
  <si>
    <t>C1058</t>
  </si>
  <si>
    <t>O00348</t>
  </si>
  <si>
    <t>18/06/2025</t>
  </si>
  <si>
    <t>C0719</t>
  </si>
  <si>
    <t>O00349</t>
  </si>
  <si>
    <t>C0483</t>
  </si>
  <si>
    <t>O00350</t>
  </si>
  <si>
    <t>F0099</t>
  </si>
  <si>
    <t>O00351</t>
  </si>
  <si>
    <t>C0410</t>
  </si>
  <si>
    <t>O00352</t>
  </si>
  <si>
    <t>C0336</t>
  </si>
  <si>
    <t>O00353</t>
  </si>
  <si>
    <t>17/10/2025</t>
  </si>
  <si>
    <t>C0346</t>
  </si>
  <si>
    <t>F0212</t>
  </si>
  <si>
    <t>D124</t>
  </si>
  <si>
    <t>O00354</t>
  </si>
  <si>
    <t>31/05/2025</t>
  </si>
  <si>
    <t>C0684</t>
  </si>
  <si>
    <t>F0063</t>
  </si>
  <si>
    <t>O00355</t>
  </si>
  <si>
    <t>C0722</t>
  </si>
  <si>
    <t>O00356</t>
  </si>
  <si>
    <t>C0289</t>
  </si>
  <si>
    <t>O00357</t>
  </si>
  <si>
    <t>C0295</t>
  </si>
  <si>
    <t>O00358</t>
  </si>
  <si>
    <t>C1136</t>
  </si>
  <si>
    <t>O00359</t>
  </si>
  <si>
    <t>C0618</t>
  </si>
  <si>
    <t>O00360</t>
  </si>
  <si>
    <t>C1033</t>
  </si>
  <si>
    <t>F0026</t>
  </si>
  <si>
    <t>D060</t>
  </si>
  <si>
    <t>O00361</t>
  </si>
  <si>
    <t>C0397</t>
  </si>
  <si>
    <t>O00362</t>
  </si>
  <si>
    <t>D035</t>
  </si>
  <si>
    <t>O00363</t>
  </si>
  <si>
    <t>R112</t>
  </si>
  <si>
    <t>O00364</t>
  </si>
  <si>
    <t>C0635</t>
  </si>
  <si>
    <t>O00365</t>
  </si>
  <si>
    <t>C0935</t>
  </si>
  <si>
    <t>O00366</t>
  </si>
  <si>
    <t>O00367</t>
  </si>
  <si>
    <t>O00368</t>
  </si>
  <si>
    <t>C1153</t>
  </si>
  <si>
    <t>O00369</t>
  </si>
  <si>
    <t>C0687</t>
  </si>
  <si>
    <t>O00370</t>
  </si>
  <si>
    <t>C0473</t>
  </si>
  <si>
    <t>O00371</t>
  </si>
  <si>
    <t>C0012</t>
  </si>
  <si>
    <t>O00372</t>
  </si>
  <si>
    <t>C0675</t>
  </si>
  <si>
    <t>R090</t>
  </si>
  <si>
    <t>O00373</t>
  </si>
  <si>
    <t>C0746</t>
  </si>
  <si>
    <t>O00374</t>
  </si>
  <si>
    <t>C1115</t>
  </si>
  <si>
    <t>O00375</t>
  </si>
  <si>
    <t>C0277</t>
  </si>
  <si>
    <t>O00376</t>
  </si>
  <si>
    <t>C0196</t>
  </si>
  <si>
    <t>F0119</t>
  </si>
  <si>
    <t>D173</t>
  </si>
  <si>
    <t>O00377</t>
  </si>
  <si>
    <t>C1200</t>
  </si>
  <si>
    <t>O00378</t>
  </si>
  <si>
    <t>O00379</t>
  </si>
  <si>
    <t>C0033</t>
  </si>
  <si>
    <t>D137</t>
  </si>
  <si>
    <t>O00380</t>
  </si>
  <si>
    <t>31/03/2025</t>
  </si>
  <si>
    <t>C0127</t>
  </si>
  <si>
    <t>O00381</t>
  </si>
  <si>
    <t>O00382</t>
  </si>
  <si>
    <t>C0741</t>
  </si>
  <si>
    <t>O00383</t>
  </si>
  <si>
    <t>C0293</t>
  </si>
  <si>
    <t>O00384</t>
  </si>
  <si>
    <t>C0439</t>
  </si>
  <si>
    <t>F0036</t>
  </si>
  <si>
    <t>O00385</t>
  </si>
  <si>
    <t>C0884</t>
  </si>
  <si>
    <t>O00386</t>
  </si>
  <si>
    <t>O00387</t>
  </si>
  <si>
    <t>C0590</t>
  </si>
  <si>
    <t>R084</t>
  </si>
  <si>
    <t>O00388</t>
  </si>
  <si>
    <t>C0499</t>
  </si>
  <si>
    <t>O00389</t>
  </si>
  <si>
    <t>30/05/2025</t>
  </si>
  <si>
    <t>C0434</t>
  </si>
  <si>
    <t>O00390</t>
  </si>
  <si>
    <t>C0164</t>
  </si>
  <si>
    <t>D087</t>
  </si>
  <si>
    <t>O00391</t>
  </si>
  <si>
    <t>C0064</t>
  </si>
  <si>
    <t>O00392</t>
  </si>
  <si>
    <t>C1001</t>
  </si>
  <si>
    <t>O00393</t>
  </si>
  <si>
    <t>C0045</t>
  </si>
  <si>
    <t>O00394</t>
  </si>
  <si>
    <t>C0986</t>
  </si>
  <si>
    <t>O00395</t>
  </si>
  <si>
    <t>19/12/2025</t>
  </si>
  <si>
    <t>C0297</t>
  </si>
  <si>
    <t>O00396</t>
  </si>
  <si>
    <t>D001</t>
  </si>
  <si>
    <t>O00397</t>
  </si>
  <si>
    <t>C1142</t>
  </si>
  <si>
    <t>O00398</t>
  </si>
  <si>
    <t>C0899</t>
  </si>
  <si>
    <t>O00399</t>
  </si>
  <si>
    <t>O00400</t>
  </si>
  <si>
    <t>21/07/2025</t>
  </si>
  <si>
    <t>C0318</t>
  </si>
  <si>
    <t>D179</t>
  </si>
  <si>
    <t>O00401</t>
  </si>
  <si>
    <t>C0718</t>
  </si>
  <si>
    <t>D008</t>
  </si>
  <si>
    <t>O00402</t>
  </si>
  <si>
    <t>C0771</t>
  </si>
  <si>
    <t>F0127</t>
  </si>
  <si>
    <t>O00403</t>
  </si>
  <si>
    <t>22/08/2025</t>
  </si>
  <si>
    <t>C0511</t>
  </si>
  <si>
    <t>F0152</t>
  </si>
  <si>
    <t>O00404</t>
  </si>
  <si>
    <t>26/04/2025</t>
  </si>
  <si>
    <t>C0046</t>
  </si>
  <si>
    <t>F0035</t>
  </si>
  <si>
    <t>O00405</t>
  </si>
  <si>
    <t>C1095</t>
  </si>
  <si>
    <t>O00406</t>
  </si>
  <si>
    <t>C0237</t>
  </si>
  <si>
    <t>O00407</t>
  </si>
  <si>
    <t>O00408</t>
  </si>
  <si>
    <t>25/06/2025</t>
  </si>
  <si>
    <t>O00409</t>
  </si>
  <si>
    <t>C0023</t>
  </si>
  <si>
    <t>O00410</t>
  </si>
  <si>
    <t>O00411</t>
  </si>
  <si>
    <t>C0761</t>
  </si>
  <si>
    <t>O00412</t>
  </si>
  <si>
    <t>O00413</t>
  </si>
  <si>
    <t>C0976</t>
  </si>
  <si>
    <t>O00414</t>
  </si>
  <si>
    <t>C0134</t>
  </si>
  <si>
    <t>O00415</t>
  </si>
  <si>
    <t>C0299</t>
  </si>
  <si>
    <t>O00416</t>
  </si>
  <si>
    <t>C1139</t>
  </si>
  <si>
    <t>D084</t>
  </si>
  <si>
    <t>O00417</t>
  </si>
  <si>
    <t>14/09/2025</t>
  </si>
  <si>
    <t>O00418</t>
  </si>
  <si>
    <t>21/02/2025</t>
  </si>
  <si>
    <t>C0135</t>
  </si>
  <si>
    <t>F0088</t>
  </si>
  <si>
    <t>O00419</t>
  </si>
  <si>
    <t>O00420</t>
  </si>
  <si>
    <t>14/05/2025</t>
  </si>
  <si>
    <t>C0309</t>
  </si>
  <si>
    <t>O00421</t>
  </si>
  <si>
    <t>C0085</t>
  </si>
  <si>
    <t>O00422</t>
  </si>
  <si>
    <t>C0220</t>
  </si>
  <si>
    <t>O00423</t>
  </si>
  <si>
    <t>O00424</t>
  </si>
  <si>
    <t>C0009</t>
  </si>
  <si>
    <t>O00425</t>
  </si>
  <si>
    <t>C0345</t>
  </si>
  <si>
    <t>O00426</t>
  </si>
  <si>
    <t>28/12/2025</t>
  </si>
  <si>
    <t>C0377</t>
  </si>
  <si>
    <t>O00427</t>
  </si>
  <si>
    <t>C1166</t>
  </si>
  <si>
    <t>O00428</t>
  </si>
  <si>
    <t>C1170</t>
  </si>
  <si>
    <t>O00429</t>
  </si>
  <si>
    <t>C1015</t>
  </si>
  <si>
    <t>O00430</t>
  </si>
  <si>
    <t>C0411</t>
  </si>
  <si>
    <t>O00431</t>
  </si>
  <si>
    <t>O00432</t>
  </si>
  <si>
    <t>C0606</t>
  </si>
  <si>
    <t>O00433</t>
  </si>
  <si>
    <t>D078</t>
  </si>
  <si>
    <t>O00434</t>
  </si>
  <si>
    <t>C0896</t>
  </si>
  <si>
    <t>O00435</t>
  </si>
  <si>
    <t>17/03/2025</t>
  </si>
  <si>
    <t>C1088</t>
  </si>
  <si>
    <t>O00436</t>
  </si>
  <si>
    <t>R024</t>
  </si>
  <si>
    <t>O00437</t>
  </si>
  <si>
    <t>O00438</t>
  </si>
  <si>
    <t>C0893</t>
  </si>
  <si>
    <t>O00439</t>
  </si>
  <si>
    <t>C0887</t>
  </si>
  <si>
    <t>O00440</t>
  </si>
  <si>
    <t>C0794</t>
  </si>
  <si>
    <t>O00441</t>
  </si>
  <si>
    <t>22/03/2025</t>
  </si>
  <si>
    <t>C0403</t>
  </si>
  <si>
    <t>O00442</t>
  </si>
  <si>
    <t>C0731</t>
  </si>
  <si>
    <t>O00443</t>
  </si>
  <si>
    <t>C0428</t>
  </si>
  <si>
    <t>O00444</t>
  </si>
  <si>
    <t>C0780</t>
  </si>
  <si>
    <t>O00445</t>
  </si>
  <si>
    <t>O00446</t>
  </si>
  <si>
    <t>O00447</t>
  </si>
  <si>
    <t>C0686</t>
  </si>
  <si>
    <t>O00448</t>
  </si>
  <si>
    <t>C0853</t>
  </si>
  <si>
    <t>O00449</t>
  </si>
  <si>
    <t>C0267</t>
  </si>
  <si>
    <t>F0053</t>
  </si>
  <si>
    <t>O00450</t>
  </si>
  <si>
    <t>O00451</t>
  </si>
  <si>
    <t>C0964</t>
  </si>
  <si>
    <t>O00452</t>
  </si>
  <si>
    <t>C0175</t>
  </si>
  <si>
    <t>D115</t>
  </si>
  <si>
    <t>O00453</t>
  </si>
  <si>
    <t>C0421</t>
  </si>
  <si>
    <t>O00454</t>
  </si>
  <si>
    <t>O00455</t>
  </si>
  <si>
    <t>C1049</t>
  </si>
  <si>
    <t>O00456</t>
  </si>
  <si>
    <t>C0885</t>
  </si>
  <si>
    <t>O00457</t>
  </si>
  <si>
    <t>25/05/2025</t>
  </si>
  <si>
    <t>C0567</t>
  </si>
  <si>
    <t>O00458</t>
  </si>
  <si>
    <t>O00459</t>
  </si>
  <si>
    <t>C1092</t>
  </si>
  <si>
    <t>O00460</t>
  </si>
  <si>
    <t>C1050</t>
  </si>
  <si>
    <t>O00461</t>
  </si>
  <si>
    <t>F0041</t>
  </si>
  <si>
    <t>O00462</t>
  </si>
  <si>
    <t>C0366</t>
  </si>
  <si>
    <t>O00463</t>
  </si>
  <si>
    <t>C0524</t>
  </si>
  <si>
    <t>O00464</t>
  </si>
  <si>
    <t>O00465</t>
  </si>
  <si>
    <t>C1146</t>
  </si>
  <si>
    <t>F0112</t>
  </si>
  <si>
    <t>O00466</t>
  </si>
  <si>
    <t>C1041</t>
  </si>
  <si>
    <t>F0015</t>
  </si>
  <si>
    <t>O00467</t>
  </si>
  <si>
    <t>C0208</t>
  </si>
  <si>
    <t>O00468</t>
  </si>
  <si>
    <t>O00469</t>
  </si>
  <si>
    <t>O00470</t>
  </si>
  <si>
    <t>28/02/2025</t>
  </si>
  <si>
    <t>F0215</t>
  </si>
  <si>
    <t>O00471</t>
  </si>
  <si>
    <t>25/07/2025</t>
  </si>
  <si>
    <t>C0552</t>
  </si>
  <si>
    <t>O00472</t>
  </si>
  <si>
    <t>C0442</t>
  </si>
  <si>
    <t>O00473</t>
  </si>
  <si>
    <t>25/12/2025</t>
  </si>
  <si>
    <t>C0809</t>
  </si>
  <si>
    <t>O00474</t>
  </si>
  <si>
    <t>O00475</t>
  </si>
  <si>
    <t>C1101</t>
  </si>
  <si>
    <t>O00476</t>
  </si>
  <si>
    <t>C0547</t>
  </si>
  <si>
    <t>F0114</t>
  </si>
  <si>
    <t>O00477</t>
  </si>
  <si>
    <t>20/08/2025</t>
  </si>
  <si>
    <t>O00478</t>
  </si>
  <si>
    <t>O00479</t>
  </si>
  <si>
    <t>O00480</t>
  </si>
  <si>
    <t>O00481</t>
  </si>
  <si>
    <t>O00482</t>
  </si>
  <si>
    <t>C0754</t>
  </si>
  <si>
    <t>F0141</t>
  </si>
  <si>
    <t>O00483</t>
  </si>
  <si>
    <t>O00484</t>
  </si>
  <si>
    <t>C1133</t>
  </si>
  <si>
    <t>O00485</t>
  </si>
  <si>
    <t>29/10/2025</t>
  </si>
  <si>
    <t>C1138</t>
  </si>
  <si>
    <t>O00486</t>
  </si>
  <si>
    <t>F0155</t>
  </si>
  <si>
    <t>O00487</t>
  </si>
  <si>
    <t>C0608</t>
  </si>
  <si>
    <t>O00488</t>
  </si>
  <si>
    <t>13/05/2025</t>
  </si>
  <si>
    <t>O00489</t>
  </si>
  <si>
    <t>C0530</t>
  </si>
  <si>
    <t>F0018</t>
  </si>
  <si>
    <t>O00490</t>
  </si>
  <si>
    <t>C1141</t>
  </si>
  <si>
    <t>D065</t>
  </si>
  <si>
    <t>O00491</t>
  </si>
  <si>
    <t>C0247</t>
  </si>
  <si>
    <t>F0098</t>
  </si>
  <si>
    <t>O00492</t>
  </si>
  <si>
    <t>C0630</t>
  </si>
  <si>
    <t>O00493</t>
  </si>
  <si>
    <t>C0816</t>
  </si>
  <si>
    <t>O00494</t>
  </si>
  <si>
    <t>27/10/2025</t>
  </si>
  <si>
    <t>O00495</t>
  </si>
  <si>
    <t>C0762</t>
  </si>
  <si>
    <t>F0208</t>
  </si>
  <si>
    <t>O00496</t>
  </si>
  <si>
    <t>29/01/2025</t>
  </si>
  <si>
    <t>C0313</t>
  </si>
  <si>
    <t>O00497</t>
  </si>
  <si>
    <t>O00498</t>
  </si>
  <si>
    <t>F0101</t>
  </si>
  <si>
    <t>O00499</t>
  </si>
  <si>
    <t>O00500</t>
  </si>
  <si>
    <t>C0189</t>
  </si>
  <si>
    <t>O00501</t>
  </si>
  <si>
    <t>C0546</t>
  </si>
  <si>
    <t>D076</t>
  </si>
  <si>
    <t>O00502</t>
  </si>
  <si>
    <t>C0701</t>
  </si>
  <si>
    <t>O00503</t>
  </si>
  <si>
    <t>C0131</t>
  </si>
  <si>
    <t>O00504</t>
  </si>
  <si>
    <t>O00505</t>
  </si>
  <si>
    <t>O00506</t>
  </si>
  <si>
    <t>C0642</t>
  </si>
  <si>
    <t>O00507</t>
  </si>
  <si>
    <t>C0361</t>
  </si>
  <si>
    <t>O00508</t>
  </si>
  <si>
    <t>C0003</t>
  </si>
  <si>
    <t>O00509</t>
  </si>
  <si>
    <t>C0637</t>
  </si>
  <si>
    <t>D094</t>
  </si>
  <si>
    <t>O00510</t>
  </si>
  <si>
    <t>C1019</t>
  </si>
  <si>
    <t>O00511</t>
  </si>
  <si>
    <t>F0174</t>
  </si>
  <si>
    <t>O00512</t>
  </si>
  <si>
    <t>C0435</t>
  </si>
  <si>
    <t>O00513</t>
  </si>
  <si>
    <t>27/01/2025</t>
  </si>
  <si>
    <t>C0579</t>
  </si>
  <si>
    <t>O00514</t>
  </si>
  <si>
    <t>C0169</t>
  </si>
  <si>
    <t>F0160</t>
  </si>
  <si>
    <t>O00515</t>
  </si>
  <si>
    <t>C0284</t>
  </si>
  <si>
    <t>O00516</t>
  </si>
  <si>
    <t>30/11/2025</t>
  </si>
  <si>
    <t>C0526</t>
  </si>
  <si>
    <t>O00517</t>
  </si>
  <si>
    <t>O00518</t>
  </si>
  <si>
    <t>C0584</t>
  </si>
  <si>
    <t>O00519</t>
  </si>
  <si>
    <t>C1156</t>
  </si>
  <si>
    <t>O00520</t>
  </si>
  <si>
    <t>O00521</t>
  </si>
  <si>
    <t>O00522</t>
  </si>
  <si>
    <t>O00523</t>
  </si>
  <si>
    <t>15/11/2025</t>
  </si>
  <si>
    <t>O00524</t>
  </si>
  <si>
    <t>C0053</t>
  </si>
  <si>
    <t>O00525</t>
  </si>
  <si>
    <t>C0463</t>
  </si>
  <si>
    <t>O00526</t>
  </si>
  <si>
    <t>C1046</t>
  </si>
  <si>
    <t>O00527</t>
  </si>
  <si>
    <t>13/01/2025</t>
  </si>
  <si>
    <t>C0429</t>
  </si>
  <si>
    <t>O00528</t>
  </si>
  <si>
    <t>O00529</t>
  </si>
  <si>
    <t>28/05/2025</t>
  </si>
  <si>
    <t>O00530</t>
  </si>
  <si>
    <t>C0093</t>
  </si>
  <si>
    <t>O00531</t>
  </si>
  <si>
    <t>18/02/2025</t>
  </si>
  <si>
    <t>C0382</t>
  </si>
  <si>
    <t>O00532</t>
  </si>
  <si>
    <t>23/12/2025</t>
  </si>
  <si>
    <t>C0928</t>
  </si>
  <si>
    <t>O00533</t>
  </si>
  <si>
    <t>O00534</t>
  </si>
  <si>
    <t>C0793</t>
  </si>
  <si>
    <t>O00535</t>
  </si>
  <si>
    <t>20/03/2025</t>
  </si>
  <si>
    <t>O00536</t>
  </si>
  <si>
    <t>F0040</t>
  </si>
  <si>
    <t>O00537</t>
  </si>
  <si>
    <t>O00538</t>
  </si>
  <si>
    <t>C0513</t>
  </si>
  <si>
    <t>O00539</t>
  </si>
  <si>
    <t>O00540</t>
  </si>
  <si>
    <t>C0493</t>
  </si>
  <si>
    <t>O00541</t>
  </si>
  <si>
    <t>O00542</t>
  </si>
  <si>
    <t>16/08/2025</t>
  </si>
  <si>
    <t>C0644</t>
  </si>
  <si>
    <t>O00543</t>
  </si>
  <si>
    <t>C0915</t>
  </si>
  <si>
    <t>O00544</t>
  </si>
  <si>
    <t>O00545</t>
  </si>
  <si>
    <t>C0242</t>
  </si>
  <si>
    <t>O00546</t>
  </si>
  <si>
    <t>27/12/2025</t>
  </si>
  <si>
    <t>O00547</t>
  </si>
  <si>
    <t>C0432</t>
  </si>
  <si>
    <t>O00548</t>
  </si>
  <si>
    <t>26/08/2025</t>
  </si>
  <si>
    <t>C1186</t>
  </si>
  <si>
    <t>O00549</t>
  </si>
  <si>
    <t>C0555</t>
  </si>
  <si>
    <t>O00550</t>
  </si>
  <si>
    <t>C0795</t>
  </si>
  <si>
    <t>O00551</t>
  </si>
  <si>
    <t>C0774</t>
  </si>
  <si>
    <t>O00552</t>
  </si>
  <si>
    <t>O00553</t>
  </si>
  <si>
    <t>C1160</t>
  </si>
  <si>
    <t>O00554</t>
  </si>
  <si>
    <t>D082</t>
  </si>
  <si>
    <t>O00555</t>
  </si>
  <si>
    <t>O00556</t>
  </si>
  <si>
    <t>C0895</t>
  </si>
  <si>
    <t>O00557</t>
  </si>
  <si>
    <t>O00558</t>
  </si>
  <si>
    <t>O00559</t>
  </si>
  <si>
    <t>C1042</t>
  </si>
  <si>
    <t>O00560</t>
  </si>
  <si>
    <t>O00561</t>
  </si>
  <si>
    <t>C0302</t>
  </si>
  <si>
    <t>D127</t>
  </si>
  <si>
    <t>O00562</t>
  </si>
  <si>
    <t>O00563</t>
  </si>
  <si>
    <t>O00564</t>
  </si>
  <si>
    <t>D158</t>
  </si>
  <si>
    <t>O00565</t>
  </si>
  <si>
    <t>C0845</t>
  </si>
  <si>
    <t>F0085</t>
  </si>
  <si>
    <t>O00566</t>
  </si>
  <si>
    <t>C0772</t>
  </si>
  <si>
    <t>O00567</t>
  </si>
  <si>
    <t>21/09/2025</t>
  </si>
  <si>
    <t>O00568</t>
  </si>
  <si>
    <t>C0084</t>
  </si>
  <si>
    <t>O00569</t>
  </si>
  <si>
    <t>23/10/2025</t>
  </si>
  <si>
    <t>C0745</t>
  </si>
  <si>
    <t>R100</t>
  </si>
  <si>
    <t>O00570</t>
  </si>
  <si>
    <t>O00571</t>
  </si>
  <si>
    <t>C1147</t>
  </si>
  <si>
    <t>O00572</t>
  </si>
  <si>
    <t>D042</t>
  </si>
  <si>
    <t>O00573</t>
  </si>
  <si>
    <t>C0912</t>
  </si>
  <si>
    <t>O00574</t>
  </si>
  <si>
    <t>19/02/2025</t>
  </si>
  <si>
    <t>O00575</t>
  </si>
  <si>
    <t>C0461</t>
  </si>
  <si>
    <t>F0163</t>
  </si>
  <si>
    <t>O00576</t>
  </si>
  <si>
    <t>C0824</t>
  </si>
  <si>
    <t>O00577</t>
  </si>
  <si>
    <t>C1003</t>
  </si>
  <si>
    <t>O00578</t>
  </si>
  <si>
    <t>C0214</t>
  </si>
  <si>
    <t>O00579</t>
  </si>
  <si>
    <t>O00580</t>
  </si>
  <si>
    <t>C0872</t>
  </si>
  <si>
    <t>O00581</t>
  </si>
  <si>
    <t>C0104</t>
  </si>
  <si>
    <t>O00582</t>
  </si>
  <si>
    <t>C1124</t>
  </si>
  <si>
    <t>F0154</t>
  </si>
  <si>
    <t>O00583</t>
  </si>
  <si>
    <t>C0217</t>
  </si>
  <si>
    <t>O00584</t>
  </si>
  <si>
    <t>O00585</t>
  </si>
  <si>
    <t>C0156</t>
  </si>
  <si>
    <t>O00586</t>
  </si>
  <si>
    <t>C0236</t>
  </si>
  <si>
    <t>O00587</t>
  </si>
  <si>
    <t>O00588</t>
  </si>
  <si>
    <t>O00589</t>
  </si>
  <si>
    <t>O00590</t>
  </si>
  <si>
    <t>F0002</t>
  </si>
  <si>
    <t>O00591</t>
  </si>
  <si>
    <t>C0985</t>
  </si>
  <si>
    <t>O00592</t>
  </si>
  <si>
    <t>O00593</t>
  </si>
  <si>
    <t>C1026</t>
  </si>
  <si>
    <t>O00594</t>
  </si>
  <si>
    <t>C0363</t>
  </si>
  <si>
    <t>O00595</t>
  </si>
  <si>
    <t>O00596</t>
  </si>
  <si>
    <t>C1087</t>
  </si>
  <si>
    <t>O00597</t>
  </si>
  <si>
    <t>C0307</t>
  </si>
  <si>
    <t>O00598</t>
  </si>
  <si>
    <t>C0494</t>
  </si>
  <si>
    <t>O00599</t>
  </si>
  <si>
    <t>R017</t>
  </si>
  <si>
    <t>O00600</t>
  </si>
  <si>
    <t>O00601</t>
  </si>
  <si>
    <t>C0283</t>
  </si>
  <si>
    <t>O00602</t>
  </si>
  <si>
    <t>C0611</t>
  </si>
  <si>
    <t>O00603</t>
  </si>
  <si>
    <t>C0400</t>
  </si>
  <si>
    <t>O00604</t>
  </si>
  <si>
    <t>C0621</t>
  </si>
  <si>
    <t>O00605</t>
  </si>
  <si>
    <t>C0455</t>
  </si>
  <si>
    <t>O00606</t>
  </si>
  <si>
    <t>29/04/2025</t>
  </si>
  <si>
    <t>C0007</t>
  </si>
  <si>
    <t>O00607</t>
  </si>
  <si>
    <t>C1110</t>
  </si>
  <si>
    <t>O00608</t>
  </si>
  <si>
    <t>O00609</t>
  </si>
  <si>
    <t>O00610</t>
  </si>
  <si>
    <t>F0124</t>
  </si>
  <si>
    <t>O00611</t>
  </si>
  <si>
    <t>C0086</t>
  </si>
  <si>
    <t>O00612</t>
  </si>
  <si>
    <t>O00613</t>
  </si>
  <si>
    <t>C0779</t>
  </si>
  <si>
    <t>O00614</t>
  </si>
  <si>
    <t>O00615</t>
  </si>
  <si>
    <t>C0894</t>
  </si>
  <si>
    <t>F0131</t>
  </si>
  <si>
    <t>O00616</t>
  </si>
  <si>
    <t>C0471</t>
  </si>
  <si>
    <t>O00617</t>
  </si>
  <si>
    <t>C0014</t>
  </si>
  <si>
    <t>O00618</t>
  </si>
  <si>
    <t>C0645</t>
  </si>
  <si>
    <t>O00619</t>
  </si>
  <si>
    <t>C0218</t>
  </si>
  <si>
    <t>O00620</t>
  </si>
  <si>
    <t>C0018</t>
  </si>
  <si>
    <t>O00621</t>
  </si>
  <si>
    <t>C0157</t>
  </si>
  <si>
    <t>F0170</t>
  </si>
  <si>
    <t>O00622</t>
  </si>
  <si>
    <t>F0095</t>
  </si>
  <si>
    <t>O00623</t>
  </si>
  <si>
    <t>O00624</t>
  </si>
  <si>
    <t>C1188</t>
  </si>
  <si>
    <t>O00625</t>
  </si>
  <si>
    <t>C0262</t>
  </si>
  <si>
    <t>O00626</t>
  </si>
  <si>
    <t>O00627</t>
  </si>
  <si>
    <t>C0230</t>
  </si>
  <si>
    <t>O00628</t>
  </si>
  <si>
    <t>C0384</t>
  </si>
  <si>
    <t>O00629</t>
  </si>
  <si>
    <t>O00630</t>
  </si>
  <si>
    <t>O00631</t>
  </si>
  <si>
    <t>28/07/2025</t>
  </si>
  <si>
    <t>C1163</t>
  </si>
  <si>
    <t>O00632</t>
  </si>
  <si>
    <t>C0456</t>
  </si>
  <si>
    <t>O00633</t>
  </si>
  <si>
    <t>O00634</t>
  </si>
  <si>
    <t>D146</t>
  </si>
  <si>
    <t>O00635</t>
  </si>
  <si>
    <t>O00636</t>
  </si>
  <si>
    <t>C0298</t>
  </si>
  <si>
    <t>F0064</t>
  </si>
  <si>
    <t>O00637</t>
  </si>
  <si>
    <t>O00638</t>
  </si>
  <si>
    <t>24/04/2025</t>
  </si>
  <si>
    <t>C0553</t>
  </si>
  <si>
    <t>O00639</t>
  </si>
  <si>
    <t>C0016</t>
  </si>
  <si>
    <t>O00640</t>
  </si>
  <si>
    <t>19/06/2025</t>
  </si>
  <si>
    <t>O00641</t>
  </si>
  <si>
    <t>O00642</t>
  </si>
  <si>
    <t>C0387</t>
  </si>
  <si>
    <t>O00643</t>
  </si>
  <si>
    <t>C0724</t>
  </si>
  <si>
    <t>O00644</t>
  </si>
  <si>
    <t>O00645</t>
  </si>
  <si>
    <t>O00646</t>
  </si>
  <si>
    <t>C1176</t>
  </si>
  <si>
    <t>O00647</t>
  </si>
  <si>
    <t>C0497</t>
  </si>
  <si>
    <t>O00648</t>
  </si>
  <si>
    <t>O00649</t>
  </si>
  <si>
    <t>31/08/2025</t>
  </si>
  <si>
    <t>C0260</t>
  </si>
  <si>
    <t>O00650</t>
  </si>
  <si>
    <t>C0413</t>
  </si>
  <si>
    <t>O00651</t>
  </si>
  <si>
    <t>F0151</t>
  </si>
  <si>
    <t>O00652</t>
  </si>
  <si>
    <t>C0250</t>
  </si>
  <si>
    <t>D088</t>
  </si>
  <si>
    <t>O00653</t>
  </si>
  <si>
    <t>C0182</t>
  </si>
  <si>
    <t>O00654</t>
  </si>
  <si>
    <t>O00655</t>
  </si>
  <si>
    <t>C0790</t>
  </si>
  <si>
    <t>O00656</t>
  </si>
  <si>
    <t>O00657</t>
  </si>
  <si>
    <t>O00658</t>
  </si>
  <si>
    <t>29/07/2025</t>
  </si>
  <si>
    <t>C0677</t>
  </si>
  <si>
    <t>O00659</t>
  </si>
  <si>
    <t>14/06/2025</t>
  </si>
  <si>
    <t>C1011</t>
  </si>
  <si>
    <t>O00660</t>
  </si>
  <si>
    <t>O00661</t>
  </si>
  <si>
    <t>C0383</t>
  </si>
  <si>
    <t>O00662</t>
  </si>
  <si>
    <t>O00663</t>
  </si>
  <si>
    <t>O00664</t>
  </si>
  <si>
    <t>C0335</t>
  </si>
  <si>
    <t>O00665</t>
  </si>
  <si>
    <t>O00666</t>
  </si>
  <si>
    <t>C1191</t>
  </si>
  <si>
    <t>O00667</t>
  </si>
  <si>
    <t>O00668</t>
  </si>
  <si>
    <t>C1109</t>
  </si>
  <si>
    <t>O00669</t>
  </si>
  <si>
    <t>C1025</t>
  </si>
  <si>
    <t>O00670</t>
  </si>
  <si>
    <t>31/07/2025</t>
  </si>
  <si>
    <t>C0092</t>
  </si>
  <si>
    <t>O00671</t>
  </si>
  <si>
    <t>O00672</t>
  </si>
  <si>
    <t>C0788</t>
  </si>
  <si>
    <t>O00673</t>
  </si>
  <si>
    <t>O00674</t>
  </si>
  <si>
    <t>C0549</t>
  </si>
  <si>
    <t>O00675</t>
  </si>
  <si>
    <t>C0593</t>
  </si>
  <si>
    <t>O00676</t>
  </si>
  <si>
    <t>C0827</t>
  </si>
  <si>
    <t>O00677</t>
  </si>
  <si>
    <t>23/05/2025</t>
  </si>
  <si>
    <t>O00678</t>
  </si>
  <si>
    <t>C0717</t>
  </si>
  <si>
    <t>O00679</t>
  </si>
  <si>
    <t>O00680</t>
  </si>
  <si>
    <t>C1068</t>
  </si>
  <si>
    <t>O00681</t>
  </si>
  <si>
    <t>C0102</t>
  </si>
  <si>
    <t>O00682</t>
  </si>
  <si>
    <t>C0081</t>
  </si>
  <si>
    <t>O00683</t>
  </si>
  <si>
    <t>O00684</t>
  </si>
  <si>
    <t>C0420</t>
  </si>
  <si>
    <t>F0201</t>
  </si>
  <si>
    <t>O00685</t>
  </si>
  <si>
    <t>C0728</t>
  </si>
  <si>
    <t>O00686</t>
  </si>
  <si>
    <t>C1183</t>
  </si>
  <si>
    <t>O00687</t>
  </si>
  <si>
    <t>O00688</t>
  </si>
  <si>
    <t>C0219</t>
  </si>
  <si>
    <t>O00689</t>
  </si>
  <si>
    <t>O00690</t>
  </si>
  <si>
    <t>O00691</t>
  </si>
  <si>
    <t>D077</t>
  </si>
  <si>
    <t>O00692</t>
  </si>
  <si>
    <t>C0875</t>
  </si>
  <si>
    <t>O00693</t>
  </si>
  <si>
    <t>C0043</t>
  </si>
  <si>
    <t>O00694</t>
  </si>
  <si>
    <t>C0933</t>
  </si>
  <si>
    <t>O00695</t>
  </si>
  <si>
    <t>O00696</t>
  </si>
  <si>
    <t>O00697</t>
  </si>
  <si>
    <t>C0979</t>
  </si>
  <si>
    <t>O00698</t>
  </si>
  <si>
    <t>C0932</t>
  </si>
  <si>
    <t>O00699</t>
  </si>
  <si>
    <t>C0804</t>
  </si>
  <si>
    <t>O00700</t>
  </si>
  <si>
    <t>C0833</t>
  </si>
  <si>
    <t>O00701</t>
  </si>
  <si>
    <t>C0226</t>
  </si>
  <si>
    <t>O00702</t>
  </si>
  <si>
    <t>C0163</t>
  </si>
  <si>
    <t>F0060</t>
  </si>
  <si>
    <t>O00703</t>
  </si>
  <si>
    <t>C0458</t>
  </si>
  <si>
    <t>O00704</t>
  </si>
  <si>
    <t>C0730</t>
  </si>
  <si>
    <t>O00705</t>
  </si>
  <si>
    <t>C0742</t>
  </si>
  <si>
    <t>O00706</t>
  </si>
  <si>
    <t>O00707</t>
  </si>
  <si>
    <t>O00708</t>
  </si>
  <si>
    <t>27/09/2025</t>
  </si>
  <si>
    <t>C1039</t>
  </si>
  <si>
    <t>O00709</t>
  </si>
  <si>
    <t>C0539</t>
  </si>
  <si>
    <t>O00710</t>
  </si>
  <si>
    <t>C0296</t>
  </si>
  <si>
    <t>O00711</t>
  </si>
  <si>
    <t>C0883</t>
  </si>
  <si>
    <t>O00712</t>
  </si>
  <si>
    <t>O00713</t>
  </si>
  <si>
    <t>O00714</t>
  </si>
  <si>
    <t>C0938</t>
  </si>
  <si>
    <t>F0210</t>
  </si>
  <si>
    <t>O00715</t>
  </si>
  <si>
    <t>C0926</t>
  </si>
  <si>
    <t>O00716</t>
  </si>
  <si>
    <t>C0308</t>
  </si>
  <si>
    <t>O00717</t>
  </si>
  <si>
    <t>C0200</t>
  </si>
  <si>
    <t>O00718</t>
  </si>
  <si>
    <t>C0039</t>
  </si>
  <si>
    <t>O00719</t>
  </si>
  <si>
    <t>C0108</t>
  </si>
  <si>
    <t>O00720</t>
  </si>
  <si>
    <t>O00721</t>
  </si>
  <si>
    <t>O00722</t>
  </si>
  <si>
    <t>O00723</t>
  </si>
  <si>
    <t>C0685</t>
  </si>
  <si>
    <t>O00724</t>
  </si>
  <si>
    <t>C0392</t>
  </si>
  <si>
    <t>O00725</t>
  </si>
  <si>
    <t>O00726</t>
  </si>
  <si>
    <t>O00727</t>
  </si>
  <si>
    <t>O00728</t>
  </si>
  <si>
    <t>O00729</t>
  </si>
  <si>
    <t>O00730</t>
  </si>
  <si>
    <t>O00731</t>
  </si>
  <si>
    <t>O00732</t>
  </si>
  <si>
    <t>C0588</t>
  </si>
  <si>
    <t>O00733</t>
  </si>
  <si>
    <t>C0263</t>
  </si>
  <si>
    <t>O00734</t>
  </si>
  <si>
    <t>27/05/2025</t>
  </si>
  <si>
    <t>C0180</t>
  </si>
  <si>
    <t>D072</t>
  </si>
  <si>
    <t>O00735</t>
  </si>
  <si>
    <t>O00736</t>
  </si>
  <si>
    <t>O00737</t>
  </si>
  <si>
    <t>C0641</t>
  </si>
  <si>
    <t>O00738</t>
  </si>
  <si>
    <t>C0199</t>
  </si>
  <si>
    <t>O00739</t>
  </si>
  <si>
    <t>21/11/2025</t>
  </si>
  <si>
    <t>O00740</t>
  </si>
  <si>
    <t>O00741</t>
  </si>
  <si>
    <t>C0510</t>
  </si>
  <si>
    <t>O00742</t>
  </si>
  <si>
    <t>C0332</t>
  </si>
  <si>
    <t>O00743</t>
  </si>
  <si>
    <t>C0269</t>
  </si>
  <si>
    <t>O00744</t>
  </si>
  <si>
    <t>C0660</t>
  </si>
  <si>
    <t>O00745</t>
  </si>
  <si>
    <t>O00746</t>
  </si>
  <si>
    <t>O00747</t>
  </si>
  <si>
    <t>C0839</t>
  </si>
  <si>
    <t>O00748</t>
  </si>
  <si>
    <t>17/05/2025</t>
  </si>
  <si>
    <t>O00749</t>
  </si>
  <si>
    <t>O00750</t>
  </si>
  <si>
    <t>C0574</t>
  </si>
  <si>
    <t>O00751</t>
  </si>
  <si>
    <t>C0167</t>
  </si>
  <si>
    <t>O00752</t>
  </si>
  <si>
    <t>O00753</t>
  </si>
  <si>
    <t>C0699</t>
  </si>
  <si>
    <t>O00754</t>
  </si>
  <si>
    <t>C0155</t>
  </si>
  <si>
    <t>O00755</t>
  </si>
  <si>
    <t>O00756</t>
  </si>
  <si>
    <t>C0047</t>
  </si>
  <si>
    <t>O00757</t>
  </si>
  <si>
    <t>C0725</t>
  </si>
  <si>
    <t>O00758</t>
  </si>
  <si>
    <t>O00759</t>
  </si>
  <si>
    <t>C0211</t>
  </si>
  <si>
    <t>O00760</t>
  </si>
  <si>
    <t>O00761</t>
  </si>
  <si>
    <t>21/06/2025</t>
  </si>
  <si>
    <t>C0738</t>
  </si>
  <si>
    <t>O00762</t>
  </si>
  <si>
    <t>C0863</t>
  </si>
  <si>
    <t>O00763</t>
  </si>
  <si>
    <t>C0563</t>
  </si>
  <si>
    <t>F0219</t>
  </si>
  <si>
    <t>O00764</t>
  </si>
  <si>
    <t>C0158</t>
  </si>
  <si>
    <t>O00765</t>
  </si>
  <si>
    <t>C0465</t>
  </si>
  <si>
    <t>O00766</t>
  </si>
  <si>
    <t>O00767</t>
  </si>
  <si>
    <t>C0109</t>
  </si>
  <si>
    <t>O00768</t>
  </si>
  <si>
    <t>C0859</t>
  </si>
  <si>
    <t>O00769</t>
  </si>
  <si>
    <t>O00770</t>
  </si>
  <si>
    <t>26/07/2025</t>
  </si>
  <si>
    <t>O00771</t>
  </si>
  <si>
    <t>24/01/2025</t>
  </si>
  <si>
    <t>O00772</t>
  </si>
  <si>
    <t>O00773</t>
  </si>
  <si>
    <t>O00774</t>
  </si>
  <si>
    <t>C0235</t>
  </si>
  <si>
    <t>O00775</t>
  </si>
  <si>
    <t>O00776</t>
  </si>
  <si>
    <t>C0068</t>
  </si>
  <si>
    <t>O00777</t>
  </si>
  <si>
    <t>22/01/2025</t>
  </si>
  <si>
    <t>O00778</t>
  </si>
  <si>
    <t>C0638</t>
  </si>
  <si>
    <t>O00779</t>
  </si>
  <si>
    <t>C1193</t>
  </si>
  <si>
    <t>O00780</t>
  </si>
  <si>
    <t>C0048</t>
  </si>
  <si>
    <t>O00781</t>
  </si>
  <si>
    <t>O00782</t>
  </si>
  <si>
    <t>O00783</t>
  </si>
  <si>
    <t>C0349</t>
  </si>
  <si>
    <t>O00784</t>
  </si>
  <si>
    <t>C0592</t>
  </si>
  <si>
    <t>O00785</t>
  </si>
  <si>
    <t>C1007</t>
  </si>
  <si>
    <t>O00786</t>
  </si>
  <si>
    <t>C0874</t>
  </si>
  <si>
    <t>F0087</t>
  </si>
  <si>
    <t>O00787</t>
  </si>
  <si>
    <t>O00788</t>
  </si>
  <si>
    <t>C0901</t>
  </si>
  <si>
    <t>O00789</t>
  </si>
  <si>
    <t>C0811</t>
  </si>
  <si>
    <t>O00790</t>
  </si>
  <si>
    <t>C0609</t>
  </si>
  <si>
    <t>O00791</t>
  </si>
  <si>
    <t>O00792</t>
  </si>
  <si>
    <t>C1111</t>
  </si>
  <si>
    <t>O00793</t>
  </si>
  <si>
    <t>O00794</t>
  </si>
  <si>
    <t>C1189</t>
  </si>
  <si>
    <t>O00795</t>
  </si>
  <si>
    <t>O00796</t>
  </si>
  <si>
    <t>O00797</t>
  </si>
  <si>
    <t>O00798</t>
  </si>
  <si>
    <t>C0152</t>
  </si>
  <si>
    <t>F0193</t>
  </si>
  <si>
    <t>O00799</t>
  </si>
  <si>
    <t>O00800</t>
  </si>
  <si>
    <t>O00801</t>
  </si>
  <si>
    <t>O00802</t>
  </si>
  <si>
    <t>O00803</t>
  </si>
  <si>
    <t>C0026</t>
  </si>
  <si>
    <t>O00804</t>
  </si>
  <si>
    <t>O00805</t>
  </si>
  <si>
    <t>C0710</t>
  </si>
  <si>
    <t>O00806</t>
  </si>
  <si>
    <t>O00807</t>
  </si>
  <si>
    <t>O00808</t>
  </si>
  <si>
    <t>C0577</t>
  </si>
  <si>
    <t>O00809</t>
  </si>
  <si>
    <t>O00810</t>
  </si>
  <si>
    <t>28/11/2025</t>
  </si>
  <si>
    <t>O00811</t>
  </si>
  <si>
    <t>C0091</t>
  </si>
  <si>
    <t>O00812</t>
  </si>
  <si>
    <t>C0329</t>
  </si>
  <si>
    <t>O00813</t>
  </si>
  <si>
    <t>C0906</t>
  </si>
  <si>
    <t>O00814</t>
  </si>
  <si>
    <t>O00815</t>
  </si>
  <si>
    <t>C0904</t>
  </si>
  <si>
    <t>O00816</t>
  </si>
  <si>
    <t>D080</t>
  </si>
  <si>
    <t>O00817</t>
  </si>
  <si>
    <t>O00818</t>
  </si>
  <si>
    <t>C0942</t>
  </si>
  <si>
    <t>O00819</t>
  </si>
  <si>
    <t>17/04/2025</t>
  </si>
  <si>
    <t>C0943</t>
  </si>
  <si>
    <t>O00820</t>
  </si>
  <si>
    <t>O00821</t>
  </si>
  <si>
    <t>O00822</t>
  </si>
  <si>
    <t>O00823</t>
  </si>
  <si>
    <t>O00824</t>
  </si>
  <si>
    <t>O00825</t>
  </si>
  <si>
    <t>C0802</t>
  </si>
  <si>
    <t>O00826</t>
  </si>
  <si>
    <t>C0205</t>
  </si>
  <si>
    <t>F0196</t>
  </si>
  <si>
    <t>D033</t>
  </si>
  <si>
    <t>O00827</t>
  </si>
  <si>
    <t>C0878</t>
  </si>
  <si>
    <t>O00828</t>
  </si>
  <si>
    <t>C0870</t>
  </si>
  <si>
    <t>O00829</t>
  </si>
  <si>
    <t>O00830</t>
  </si>
  <si>
    <t>C0681</t>
  </si>
  <si>
    <t>O00831</t>
  </si>
  <si>
    <t>O00832</t>
  </si>
  <si>
    <t>C0482</t>
  </si>
  <si>
    <t>O00833</t>
  </si>
  <si>
    <t>C0837</t>
  </si>
  <si>
    <t>O00834</t>
  </si>
  <si>
    <t>O00835</t>
  </si>
  <si>
    <t>C0936</t>
  </si>
  <si>
    <t>O00836</t>
  </si>
  <si>
    <t>C1028</t>
  </si>
  <si>
    <t>O00837</t>
  </si>
  <si>
    <t>C0004</t>
  </si>
  <si>
    <t>O00838</t>
  </si>
  <si>
    <t>O00839</t>
  </si>
  <si>
    <t>O00840</t>
  </si>
  <si>
    <t>O00841</t>
  </si>
  <si>
    <t>C0624</t>
  </si>
  <si>
    <t>O00842</t>
  </si>
  <si>
    <t>O00843</t>
  </si>
  <si>
    <t>O00844</t>
  </si>
  <si>
    <t>13/07/2025</t>
  </si>
  <si>
    <t>O00845</t>
  </si>
  <si>
    <t>O00846</t>
  </si>
  <si>
    <t>C0947</t>
  </si>
  <si>
    <t>O00847</t>
  </si>
  <si>
    <t>O00848</t>
  </si>
  <si>
    <t>26/06/2025</t>
  </si>
  <si>
    <t>C0995</t>
  </si>
  <si>
    <t>O00849</t>
  </si>
  <si>
    <t>25/10/2025</t>
  </si>
  <si>
    <t>F0104</t>
  </si>
  <si>
    <t>O00850</t>
  </si>
  <si>
    <t>C0165</t>
  </si>
  <si>
    <t>F0133</t>
  </si>
  <si>
    <t>O00851</t>
  </si>
  <si>
    <t>C1055</t>
  </si>
  <si>
    <t>O00852</t>
  </si>
  <si>
    <t>C0286</t>
  </si>
  <si>
    <t>O00853</t>
  </si>
  <si>
    <t>C0244</t>
  </si>
  <si>
    <t>O00854</t>
  </si>
  <si>
    <t>C0324</t>
  </si>
  <si>
    <t>O00855</t>
  </si>
  <si>
    <t>19/08/2025</t>
  </si>
  <si>
    <t>O00856</t>
  </si>
  <si>
    <t>O00857</t>
  </si>
  <si>
    <t>O00858</t>
  </si>
  <si>
    <t>C0472</t>
  </si>
  <si>
    <t>O00859</t>
  </si>
  <si>
    <t>O00860</t>
  </si>
  <si>
    <t>C0232</t>
  </si>
  <si>
    <t>O00861</t>
  </si>
  <si>
    <t>O00862</t>
  </si>
  <si>
    <t>O00863</t>
  </si>
  <si>
    <t>C0017</t>
  </si>
  <si>
    <t>O00864</t>
  </si>
  <si>
    <t>C0122</t>
  </si>
  <si>
    <t>O00865</t>
  </si>
  <si>
    <t>C0977</t>
  </si>
  <si>
    <t>O00866</t>
  </si>
  <si>
    <t>O00867</t>
  </si>
  <si>
    <t>C0183</t>
  </si>
  <si>
    <t>O00868</t>
  </si>
  <si>
    <t>O00869</t>
  </si>
  <si>
    <t>O00870</t>
  </si>
  <si>
    <t>O00871</t>
  </si>
  <si>
    <t>O00872</t>
  </si>
  <si>
    <t>C0506</t>
  </si>
  <si>
    <t>O00873</t>
  </si>
  <si>
    <t>O00874</t>
  </si>
  <si>
    <t>C0958</t>
  </si>
  <si>
    <t>O00875</t>
  </si>
  <si>
    <t>C1103</t>
  </si>
  <si>
    <t>O00876</t>
  </si>
  <si>
    <t>C1182</t>
  </si>
  <si>
    <t>O00877</t>
  </si>
  <si>
    <t>C0121</t>
  </si>
  <si>
    <t>O00878</t>
  </si>
  <si>
    <t>O00879</t>
  </si>
  <si>
    <t>C0749</t>
  </si>
  <si>
    <t>O00880</t>
  </si>
  <si>
    <t>16/09/2025</t>
  </si>
  <si>
    <t>O00881</t>
  </si>
  <si>
    <t>O00882</t>
  </si>
  <si>
    <t>C0124</t>
  </si>
  <si>
    <t>O00883</t>
  </si>
  <si>
    <t>C0323</t>
  </si>
  <si>
    <t>O00884</t>
  </si>
  <si>
    <t>O00885</t>
  </si>
  <si>
    <t>O00886</t>
  </si>
  <si>
    <t>O00887</t>
  </si>
  <si>
    <t>O00888</t>
  </si>
  <si>
    <t>C0903</t>
  </si>
  <si>
    <t>O00889</t>
  </si>
  <si>
    <t>C0098</t>
  </si>
  <si>
    <t>O00890</t>
  </si>
  <si>
    <t>O00891</t>
  </si>
  <si>
    <t>C0080</t>
  </si>
  <si>
    <t>O00892</t>
  </si>
  <si>
    <t>O00893</t>
  </si>
  <si>
    <t>O00894</t>
  </si>
  <si>
    <t>O00895</t>
  </si>
  <si>
    <t>O00896</t>
  </si>
  <si>
    <t>30/01/2025</t>
  </si>
  <si>
    <t>O00897</t>
  </si>
  <si>
    <t>O00898</t>
  </si>
  <si>
    <t>O00899</t>
  </si>
  <si>
    <t>O00900</t>
  </si>
  <si>
    <t>C0285</t>
  </si>
  <si>
    <t>O00901</t>
  </si>
  <si>
    <t>C0357</t>
  </si>
  <si>
    <t>O00902</t>
  </si>
  <si>
    <t>C0716</t>
  </si>
  <si>
    <t>O00903</t>
  </si>
  <si>
    <t>O00904</t>
  </si>
  <si>
    <t>O00905</t>
  </si>
  <si>
    <t>O00906</t>
  </si>
  <si>
    <t>C1150</t>
  </si>
  <si>
    <t>F0001</t>
  </si>
  <si>
    <t>O00907</t>
  </si>
  <si>
    <t>O00908</t>
  </si>
  <si>
    <t>C0303</t>
  </si>
  <si>
    <t>O00909</t>
  </si>
  <si>
    <t>O00910</t>
  </si>
  <si>
    <t>O00911</t>
  </si>
  <si>
    <t>O00912</t>
  </si>
  <si>
    <t>O00913</t>
  </si>
  <si>
    <t>O00914</t>
  </si>
  <si>
    <t>O00915</t>
  </si>
  <si>
    <t>C0099</t>
  </si>
  <si>
    <t>O00916</t>
  </si>
  <si>
    <t>C0792</t>
  </si>
  <si>
    <t>O00917</t>
  </si>
  <si>
    <t>O00918</t>
  </si>
  <si>
    <t>C0395</t>
  </si>
  <si>
    <t>O00919</t>
  </si>
  <si>
    <t>C1035</t>
  </si>
  <si>
    <t>O00920</t>
  </si>
  <si>
    <t>C0983</t>
  </si>
  <si>
    <t>O00921</t>
  </si>
  <si>
    <t>O00922</t>
  </si>
  <si>
    <t>C1063</t>
  </si>
  <si>
    <t>O00923</t>
  </si>
  <si>
    <t>O00924</t>
  </si>
  <si>
    <t>O00925</t>
  </si>
  <si>
    <t>O00926</t>
  </si>
  <si>
    <t>O00927</t>
  </si>
  <si>
    <t>C0667</t>
  </si>
  <si>
    <t>O00928</t>
  </si>
  <si>
    <t>O00929</t>
  </si>
  <si>
    <t>O00930</t>
  </si>
  <si>
    <t>C0672</t>
  </si>
  <si>
    <t>O00931</t>
  </si>
  <si>
    <t>O00932</t>
  </si>
  <si>
    <t>O00933</t>
  </si>
  <si>
    <t>O00934</t>
  </si>
  <si>
    <t>C0573</t>
  </si>
  <si>
    <t>O00935</t>
  </si>
  <si>
    <t>F0059</t>
  </si>
  <si>
    <t>O00936</t>
  </si>
  <si>
    <t>C0721</t>
  </si>
  <si>
    <t>O00937</t>
  </si>
  <si>
    <t>C0396</t>
  </si>
  <si>
    <t>O00938</t>
  </si>
  <si>
    <t>O00939</t>
  </si>
  <si>
    <t>O00940</t>
  </si>
  <si>
    <t>O00941</t>
  </si>
  <si>
    <t>C0194</t>
  </si>
  <si>
    <t>O00942</t>
  </si>
  <si>
    <t>O00943</t>
  </si>
  <si>
    <t>O00944</t>
  </si>
  <si>
    <t>O00945</t>
  </si>
  <si>
    <t>O00946</t>
  </si>
  <si>
    <t>C0154</t>
  </si>
  <si>
    <t>O00947</t>
  </si>
  <si>
    <t>C1167</t>
  </si>
  <si>
    <t>O00948</t>
  </si>
  <si>
    <t>C0255</t>
  </si>
  <si>
    <t>O00949</t>
  </si>
  <si>
    <t>O00950</t>
  </si>
  <si>
    <t>C0939</t>
  </si>
  <si>
    <t>O00951</t>
  </si>
  <si>
    <t>O00952</t>
  </si>
  <si>
    <t>O00953</t>
  </si>
  <si>
    <t>O00954</t>
  </si>
  <si>
    <t>C0029</t>
  </si>
  <si>
    <t>O00955</t>
  </si>
  <si>
    <t>O00956</t>
  </si>
  <si>
    <t>O00957</t>
  </si>
  <si>
    <t>C0316</t>
  </si>
  <si>
    <t>O00958</t>
  </si>
  <si>
    <t>O00959</t>
  </si>
  <si>
    <t>C1113</t>
  </si>
  <si>
    <t>O00960</t>
  </si>
  <si>
    <t>O00961</t>
  </si>
  <si>
    <t>C1197</t>
  </si>
  <si>
    <t>O00962</t>
  </si>
  <si>
    <t>C0988</t>
  </si>
  <si>
    <t>O00963</t>
  </si>
  <si>
    <t>O00964</t>
  </si>
  <si>
    <t>O00965</t>
  </si>
  <si>
    <t>C0416</t>
  </si>
  <si>
    <t>O00966</t>
  </si>
  <si>
    <t>C0704</t>
  </si>
  <si>
    <t>O00967</t>
  </si>
  <si>
    <t>22/05/2025</t>
  </si>
  <si>
    <t>O00968</t>
  </si>
  <si>
    <t>O00969</t>
  </si>
  <si>
    <t>O00970</t>
  </si>
  <si>
    <t>O00971</t>
  </si>
  <si>
    <t>C0424</t>
  </si>
  <si>
    <t>O00972</t>
  </si>
  <si>
    <t>O00973</t>
  </si>
  <si>
    <t>O00974</t>
  </si>
  <si>
    <t>O00975</t>
  </si>
  <si>
    <t>O00976</t>
  </si>
  <si>
    <t>O00977</t>
  </si>
  <si>
    <t>C0258</t>
  </si>
  <si>
    <t>O00978</t>
  </si>
  <si>
    <t>O00979</t>
  </si>
  <si>
    <t>C0879</t>
  </si>
  <si>
    <t>O00980</t>
  </si>
  <si>
    <t>C1076</t>
  </si>
  <si>
    <t>O00981</t>
  </si>
  <si>
    <t>C0070</t>
  </si>
  <si>
    <t>O00982</t>
  </si>
  <si>
    <t>C0462</t>
  </si>
  <si>
    <t>O00983</t>
  </si>
  <si>
    <t>O00984</t>
  </si>
  <si>
    <t>O00985</t>
  </si>
  <si>
    <t>C0911</t>
  </si>
  <si>
    <t>O00986</t>
  </si>
  <si>
    <t>C0769</t>
  </si>
  <si>
    <t>O00987</t>
  </si>
  <si>
    <t>O00988</t>
  </si>
  <si>
    <t>C0886</t>
  </si>
  <si>
    <t>O00989</t>
  </si>
  <si>
    <t>O00990</t>
  </si>
  <si>
    <t>C1056</t>
  </si>
  <si>
    <t>O00991</t>
  </si>
  <si>
    <t>18/04/2025</t>
  </si>
  <si>
    <t>O00992</t>
  </si>
  <si>
    <t>C1052</t>
  </si>
  <si>
    <t>D050</t>
  </si>
  <si>
    <t>O00993</t>
  </si>
  <si>
    <t>O00994</t>
  </si>
  <si>
    <t>C0866</t>
  </si>
  <si>
    <t>O00995</t>
  </si>
  <si>
    <t>O00996</t>
  </si>
  <si>
    <t>C1149</t>
  </si>
  <si>
    <t>O00997</t>
  </si>
  <si>
    <t>O00998</t>
  </si>
  <si>
    <t>C0215</t>
  </si>
  <si>
    <t>O00999</t>
  </si>
  <si>
    <t>14/10/2025</t>
  </si>
  <si>
    <t>C0869</t>
  </si>
  <si>
    <t>O01000</t>
  </si>
  <si>
    <t>O01001</t>
  </si>
  <si>
    <t>C0020</t>
  </si>
  <si>
    <t>O01002</t>
  </si>
  <si>
    <t>C0078</t>
  </si>
  <si>
    <t>O01003</t>
  </si>
  <si>
    <t>O01004</t>
  </si>
  <si>
    <t>O01005</t>
  </si>
  <si>
    <t>O01006</t>
  </si>
  <si>
    <t>O01007</t>
  </si>
  <si>
    <t>O01008</t>
  </si>
  <si>
    <t>C0682</t>
  </si>
  <si>
    <t>O01009</t>
  </si>
  <si>
    <t>C1020</t>
  </si>
  <si>
    <t>O01010</t>
  </si>
  <si>
    <t>C0469</t>
  </si>
  <si>
    <t>O01011</t>
  </si>
  <si>
    <t>C0418</t>
  </si>
  <si>
    <t>O01012</t>
  </si>
  <si>
    <t>O01013</t>
  </si>
  <si>
    <t>20/11/2025</t>
  </si>
  <si>
    <t>O01014</t>
  </si>
  <si>
    <t>C0778</t>
  </si>
  <si>
    <t>O01015</t>
  </si>
  <si>
    <t>O01016</t>
  </si>
  <si>
    <t>O01017</t>
  </si>
  <si>
    <t>26/10/2025</t>
  </si>
  <si>
    <t>O01018</t>
  </si>
  <si>
    <t>O01019</t>
  </si>
  <si>
    <t>C0688</t>
  </si>
  <si>
    <t>O01020</t>
  </si>
  <si>
    <t>O01021</t>
  </si>
  <si>
    <t>O01022</t>
  </si>
  <si>
    <t>O01023</t>
  </si>
  <si>
    <t>C0475</t>
  </si>
  <si>
    <t>O01024</t>
  </si>
  <si>
    <t>O01025</t>
  </si>
  <si>
    <t>C0427</t>
  </si>
  <si>
    <t>O01026</t>
  </si>
  <si>
    <t>O01027</t>
  </si>
  <si>
    <t>O01028</t>
  </si>
  <si>
    <t>O01029</t>
  </si>
  <si>
    <t>O01030</t>
  </si>
  <si>
    <t>O01031</t>
  </si>
  <si>
    <t>O01032</t>
  </si>
  <si>
    <t>O01033</t>
  </si>
  <si>
    <t>O01034</t>
  </si>
  <si>
    <t>O01035</t>
  </si>
  <si>
    <t>O01036</t>
  </si>
  <si>
    <t>O01037</t>
  </si>
  <si>
    <t>C0922</t>
  </si>
  <si>
    <t>O01038</t>
  </si>
  <si>
    <t>C0957</t>
  </si>
  <si>
    <t>O01039</t>
  </si>
  <si>
    <t>O01040</t>
  </si>
  <si>
    <t>O01041</t>
  </si>
  <si>
    <t>O01042</t>
  </si>
  <si>
    <t>C0470</t>
  </si>
  <si>
    <t>O01043</t>
  </si>
  <si>
    <t>O01044</t>
  </si>
  <si>
    <t>O01045</t>
  </si>
  <si>
    <t>O01046</t>
  </si>
  <si>
    <t>22/10/2025</t>
  </si>
  <si>
    <t>O01047</t>
  </si>
  <si>
    <t>C0880</t>
  </si>
  <si>
    <t>O01048</t>
  </si>
  <si>
    <t>O01049</t>
  </si>
  <si>
    <t>O01050</t>
  </si>
  <si>
    <t>O01051</t>
  </si>
  <si>
    <t>C0726</t>
  </si>
  <si>
    <t>O01052</t>
  </si>
  <si>
    <t>C0222</t>
  </si>
  <si>
    <t>O01053</t>
  </si>
  <si>
    <t>O01054</t>
  </si>
  <si>
    <t>O01055</t>
  </si>
  <si>
    <t>O01056</t>
  </si>
  <si>
    <t>O01057</t>
  </si>
  <si>
    <t>C1158</t>
  </si>
  <si>
    <t>O01058</t>
  </si>
  <si>
    <t>C0304</t>
  </si>
  <si>
    <t>O01059</t>
  </si>
  <si>
    <t>C0385</t>
  </si>
  <si>
    <t>O01060</t>
  </si>
  <si>
    <t>O01061</t>
  </si>
  <si>
    <t>O01062</t>
  </si>
  <si>
    <t>C0257</t>
  </si>
  <si>
    <t>O01063</t>
  </si>
  <si>
    <t>O01064</t>
  </si>
  <si>
    <t>O01065</t>
  </si>
  <si>
    <t>O01066</t>
  </si>
  <si>
    <t>C1024</t>
  </si>
  <si>
    <t>O01067</t>
  </si>
  <si>
    <t>O01068</t>
  </si>
  <si>
    <t>O01069</t>
  </si>
  <si>
    <t>O01070</t>
  </si>
  <si>
    <t>C0082</t>
  </si>
  <si>
    <t>O01071</t>
  </si>
  <si>
    <t>O01072</t>
  </si>
  <si>
    <t>C0568</t>
  </si>
  <si>
    <t>O01073</t>
  </si>
  <si>
    <t>C0478</t>
  </si>
  <si>
    <t>O01074</t>
  </si>
  <si>
    <t>O01075</t>
  </si>
  <si>
    <t>O01076</t>
  </si>
  <si>
    <t>C0488</t>
  </si>
  <si>
    <t>O01077</t>
  </si>
  <si>
    <t>16/03/2025</t>
  </si>
  <si>
    <t>C0565</t>
  </si>
  <si>
    <t>O01078</t>
  </si>
  <si>
    <t>C0485</t>
  </si>
  <si>
    <t>O01079</t>
  </si>
  <si>
    <t>O01080</t>
  </si>
  <si>
    <t>O01081</t>
  </si>
  <si>
    <t>O01082</t>
  </si>
  <si>
    <t>O01083</t>
  </si>
  <si>
    <t>O01084</t>
  </si>
  <si>
    <t>O01085</t>
  </si>
  <si>
    <t>O01086</t>
  </si>
  <si>
    <t>O01087</t>
  </si>
  <si>
    <t>O01088</t>
  </si>
  <si>
    <t>O01089</t>
  </si>
  <si>
    <t>O01090</t>
  </si>
  <si>
    <t>O01091</t>
  </si>
  <si>
    <t>C0974</t>
  </si>
  <si>
    <t>O01092</t>
  </si>
  <si>
    <t>O01093</t>
  </si>
  <si>
    <t>C1174</t>
  </si>
  <si>
    <t>O01094</t>
  </si>
  <si>
    <t>O01095</t>
  </si>
  <si>
    <t>O01096</t>
  </si>
  <si>
    <t>C0829</t>
  </si>
  <si>
    <t>O01097</t>
  </si>
  <si>
    <t>O01098</t>
  </si>
  <si>
    <t>O01099</t>
  </si>
  <si>
    <t>O01100</t>
  </si>
  <si>
    <t>C0589</t>
  </si>
  <si>
    <t>O01101</t>
  </si>
  <si>
    <t>C0176</t>
  </si>
  <si>
    <t>O01102</t>
  </si>
  <si>
    <t>C0867</t>
  </si>
  <si>
    <t>O01103</t>
  </si>
  <si>
    <t>C0333</t>
  </si>
  <si>
    <t>O01104</t>
  </si>
  <si>
    <t>C1125</t>
  </si>
  <si>
    <t>O01105</t>
  </si>
  <si>
    <t>O01106</t>
  </si>
  <si>
    <t>O01107</t>
  </si>
  <si>
    <t>O01108</t>
  </si>
  <si>
    <t>O01109</t>
  </si>
  <si>
    <t>O01110</t>
  </si>
  <si>
    <t>C0600</t>
  </si>
  <si>
    <t>O01111</t>
  </si>
  <si>
    <t>O01112</t>
  </si>
  <si>
    <t>O01113</t>
  </si>
  <si>
    <t>O01114</t>
  </si>
  <si>
    <t>O01115</t>
  </si>
  <si>
    <t>C0319</t>
  </si>
  <si>
    <t>O01116</t>
  </si>
  <si>
    <t>O01117</t>
  </si>
  <si>
    <t>O01118</t>
  </si>
  <si>
    <t>24/05/2025</t>
  </si>
  <si>
    <t>O01119</t>
  </si>
  <si>
    <t>C0640</t>
  </si>
  <si>
    <t>O01120</t>
  </si>
  <si>
    <t>C0044</t>
  </si>
  <si>
    <t>O01121</t>
  </si>
  <si>
    <t>O01122</t>
  </si>
  <si>
    <t>O01123</t>
  </si>
  <si>
    <t>O01124</t>
  </si>
  <si>
    <t>C0848</t>
  </si>
  <si>
    <t>O01125</t>
  </si>
  <si>
    <t>O01126</t>
  </si>
  <si>
    <t>O01127</t>
  </si>
  <si>
    <t>C0261</t>
  </si>
  <si>
    <t>O01128</t>
  </si>
  <si>
    <t>C0294</t>
  </si>
  <si>
    <t>O01129</t>
  </si>
  <si>
    <t>C0239</t>
  </si>
  <si>
    <t>O01130</t>
  </si>
  <si>
    <t>O01131</t>
  </si>
  <si>
    <t>O01132</t>
  </si>
  <si>
    <t>O01133</t>
  </si>
  <si>
    <t>21/01/2025</t>
  </si>
  <si>
    <t>O01134</t>
  </si>
  <si>
    <t>C0287</t>
  </si>
  <si>
    <t>O01135</t>
  </si>
  <si>
    <t>O01136</t>
  </si>
  <si>
    <t>C0364</t>
  </si>
  <si>
    <t>O01137</t>
  </si>
  <si>
    <t>O01138</t>
  </si>
  <si>
    <t>O01139</t>
  </si>
  <si>
    <t>O01140</t>
  </si>
  <si>
    <t>O01141</t>
  </si>
  <si>
    <t>O01142</t>
  </si>
  <si>
    <t>O01143</t>
  </si>
  <si>
    <t>C0504</t>
  </si>
  <si>
    <t>O01144</t>
  </si>
  <si>
    <t>O01145</t>
  </si>
  <si>
    <t>O01146</t>
  </si>
  <si>
    <t>O01147</t>
  </si>
  <si>
    <t>O01148</t>
  </si>
  <si>
    <t>C0414</t>
  </si>
  <si>
    <t>O01149</t>
  </si>
  <si>
    <t>C0404</t>
  </si>
  <si>
    <t>O01150</t>
  </si>
  <si>
    <t>O01151</t>
  </si>
  <si>
    <t>C0858</t>
  </si>
  <si>
    <t>O01152</t>
  </si>
  <si>
    <t>O01153</t>
  </si>
  <si>
    <t>O01154</t>
  </si>
  <si>
    <t>C0489</t>
  </si>
  <si>
    <t>O01155</t>
  </si>
  <si>
    <t>C0096</t>
  </si>
  <si>
    <t>O01156</t>
  </si>
  <si>
    <t>O01157</t>
  </si>
  <si>
    <t>C1043</t>
  </si>
  <si>
    <t>O01158</t>
  </si>
  <si>
    <t>C0532</t>
  </si>
  <si>
    <t>O01159</t>
  </si>
  <si>
    <t>O01160</t>
  </si>
  <si>
    <t>C0282</t>
  </si>
  <si>
    <t>O01161</t>
  </si>
  <si>
    <t>C1021</t>
  </si>
  <si>
    <t>O01162</t>
  </si>
  <si>
    <t>C0443</t>
  </si>
  <si>
    <t>O01163</t>
  </si>
  <si>
    <t>O01164</t>
  </si>
  <si>
    <t>O01165</t>
  </si>
  <si>
    <t>O01166</t>
  </si>
  <si>
    <t>O01167</t>
  </si>
  <si>
    <t>C0898</t>
  </si>
  <si>
    <t>O01168</t>
  </si>
  <si>
    <t>O01169</t>
  </si>
  <si>
    <t>O01170</t>
  </si>
  <si>
    <t>O01171</t>
  </si>
  <si>
    <t>C1165</t>
  </si>
  <si>
    <t>O01172</t>
  </si>
  <si>
    <t>C0317</t>
  </si>
  <si>
    <t>O01173</t>
  </si>
  <si>
    <t>C0846</t>
  </si>
  <si>
    <t>O01174</t>
  </si>
  <si>
    <t>C0643</t>
  </si>
  <si>
    <t>O01175</t>
  </si>
  <si>
    <t>O01176</t>
  </si>
  <si>
    <t>C0264</t>
  </si>
  <si>
    <t>O01177</t>
  </si>
  <si>
    <t>O01178</t>
  </si>
  <si>
    <t>O01179</t>
  </si>
  <si>
    <t>O01180</t>
  </si>
  <si>
    <t>C0897</t>
  </si>
  <si>
    <t>O01181</t>
  </si>
  <si>
    <t>C0570</t>
  </si>
  <si>
    <t>O01182</t>
  </si>
  <si>
    <t>O01183</t>
  </si>
  <si>
    <t>O01184</t>
  </si>
  <si>
    <t>O01185</t>
  </si>
  <si>
    <t>O01186</t>
  </si>
  <si>
    <t>O01187</t>
  </si>
  <si>
    <t>C0089</t>
  </si>
  <si>
    <t>O01188</t>
  </si>
  <si>
    <t>O01189</t>
  </si>
  <si>
    <t>C0819</t>
  </si>
  <si>
    <t>O01190</t>
  </si>
  <si>
    <t>C0529</t>
  </si>
  <si>
    <t>O01191</t>
  </si>
  <si>
    <t>C0743</t>
  </si>
  <si>
    <t>O01192</t>
  </si>
  <si>
    <t>C0564</t>
  </si>
  <si>
    <t>O01193</t>
  </si>
  <si>
    <t>O01194</t>
  </si>
  <si>
    <t>O01195</t>
  </si>
  <si>
    <t>O01196</t>
  </si>
  <si>
    <t>O01197</t>
  </si>
  <si>
    <t>O01198</t>
  </si>
  <si>
    <t>O01199</t>
  </si>
  <si>
    <t>O01200</t>
  </si>
  <si>
    <t>O01201</t>
  </si>
  <si>
    <t>C1048</t>
  </si>
  <si>
    <t>O01202</t>
  </si>
  <si>
    <t>C0733</t>
  </si>
  <si>
    <t>O01203</t>
  </si>
  <si>
    <t>F0181</t>
  </si>
  <si>
    <t>O01204</t>
  </si>
  <si>
    <t>C0338</t>
  </si>
  <si>
    <t>O01205</t>
  </si>
  <si>
    <t>O01206</t>
  </si>
  <si>
    <t>O01207</t>
  </si>
  <si>
    <t>O01208</t>
  </si>
  <si>
    <t>C1154</t>
  </si>
  <si>
    <t>O01209</t>
  </si>
  <si>
    <t>F0008</t>
  </si>
  <si>
    <t>O01210</t>
  </si>
  <si>
    <t>O01211</t>
  </si>
  <si>
    <t>O01212</t>
  </si>
  <si>
    <t>C1151</t>
  </si>
  <si>
    <t>O01213</t>
  </si>
  <si>
    <t>C1130</t>
  </si>
  <si>
    <t>O01214</t>
  </si>
  <si>
    <t>O01215</t>
  </si>
  <si>
    <t>O01216</t>
  </si>
  <si>
    <t>O01217</t>
  </si>
  <si>
    <t>O01218</t>
  </si>
  <si>
    <t>C0525</t>
  </si>
  <si>
    <t>O01219</t>
  </si>
  <si>
    <t>C0362</t>
  </si>
  <si>
    <t>O01220</t>
  </si>
  <si>
    <t>C1121</t>
  </si>
  <si>
    <t>O01221</t>
  </si>
  <si>
    <t>O01222</t>
  </si>
  <si>
    <t>C0166</t>
  </si>
  <si>
    <t>O01223</t>
  </si>
  <si>
    <t>C0168</t>
  </si>
  <si>
    <t>O01224</t>
  </si>
  <si>
    <t>O01225</t>
  </si>
  <si>
    <t>C0365</t>
  </si>
  <si>
    <t>O01226</t>
  </si>
  <si>
    <t>C0083</t>
  </si>
  <si>
    <t>O01227</t>
  </si>
  <si>
    <t>O01228</t>
  </si>
  <si>
    <t>26/12/2025</t>
  </si>
  <si>
    <t>C0919</t>
  </si>
  <si>
    <t>O01229</t>
  </si>
  <si>
    <t>O01230</t>
  </si>
  <si>
    <t>C0944</t>
  </si>
  <si>
    <t>O01231</t>
  </si>
  <si>
    <t>C0596</t>
  </si>
  <si>
    <t>O01232</t>
  </si>
  <si>
    <t>C0835</t>
  </si>
  <si>
    <t>O01233</t>
  </si>
  <si>
    <t>O01234</t>
  </si>
  <si>
    <t>O01235</t>
  </si>
  <si>
    <t>C1086</t>
  </si>
  <si>
    <t>O01236</t>
  </si>
  <si>
    <t>13/10/2025</t>
  </si>
  <si>
    <t>O01237</t>
  </si>
  <si>
    <t>O01238</t>
  </si>
  <si>
    <t>O01239</t>
  </si>
  <si>
    <t>C0527</t>
  </si>
  <si>
    <t>O01240</t>
  </si>
  <si>
    <t>C0190</t>
  </si>
  <si>
    <t>O01241</t>
  </si>
  <si>
    <t>O01242</t>
  </si>
  <si>
    <t>C0355</t>
  </si>
  <si>
    <t>O01243</t>
  </si>
  <si>
    <t>O01244</t>
  </si>
  <si>
    <t>C0602</t>
  </si>
  <si>
    <t>O01245</t>
  </si>
  <si>
    <t>C0572</t>
  </si>
  <si>
    <t>O01246</t>
  </si>
  <si>
    <t>O01247</t>
  </si>
  <si>
    <t>O01248</t>
  </si>
  <si>
    <t>C1164</t>
  </si>
  <si>
    <t>O01249</t>
  </si>
  <si>
    <t>O01250</t>
  </si>
  <si>
    <t>O01251</t>
  </si>
  <si>
    <t>O01252</t>
  </si>
  <si>
    <t>C0447</t>
  </si>
  <si>
    <t>O01253</t>
  </si>
  <si>
    <t>C0259</t>
  </si>
  <si>
    <t>O01254</t>
  </si>
  <si>
    <t>C0808</t>
  </si>
  <si>
    <t>O01255</t>
  </si>
  <si>
    <t>C0925</t>
  </si>
  <si>
    <t>O01256</t>
  </si>
  <si>
    <t>O01257</t>
  </si>
  <si>
    <t>O01258</t>
  </si>
  <si>
    <t>O01259</t>
  </si>
  <si>
    <t>C0766</t>
  </si>
  <si>
    <t>O01260</t>
  </si>
  <si>
    <t>O01261</t>
  </si>
  <si>
    <t>23/03/2025</t>
  </si>
  <si>
    <t>C0495</t>
  </si>
  <si>
    <t>O01262</t>
  </si>
  <si>
    <t>O01263</t>
  </si>
  <si>
    <t>C1175</t>
  </si>
  <si>
    <t>O01264</t>
  </si>
  <si>
    <t>C0451</t>
  </si>
  <si>
    <t>O01265</t>
  </si>
  <si>
    <t>C0327</t>
  </si>
  <si>
    <t>O01266</t>
  </si>
  <si>
    <t>O01267</t>
  </si>
  <si>
    <t>O01268</t>
  </si>
  <si>
    <t>C0669</t>
  </si>
  <si>
    <t>O01269</t>
  </si>
  <si>
    <t>O01270</t>
  </si>
  <si>
    <t>O01271</t>
  </si>
  <si>
    <t>O01272</t>
  </si>
  <si>
    <t>C0201</t>
  </si>
  <si>
    <t>O01273</t>
  </si>
  <si>
    <t>C1128</t>
  </si>
  <si>
    <t>O01274</t>
  </si>
  <si>
    <t>C0607</t>
  </si>
  <si>
    <t>O01275</t>
  </si>
  <si>
    <t>C0501</t>
  </si>
  <si>
    <t>O01276</t>
  </si>
  <si>
    <t>O01277</t>
  </si>
  <si>
    <t>O01278</t>
  </si>
  <si>
    <t>C1096</t>
  </si>
  <si>
    <t>O01279</t>
  </si>
  <si>
    <t>C0923</t>
  </si>
  <si>
    <t>O01280</t>
  </si>
  <si>
    <t>15/08/2025</t>
  </si>
  <si>
    <t>O01281</t>
  </si>
  <si>
    <t>O01282</t>
  </si>
  <si>
    <t>O01283</t>
  </si>
  <si>
    <t>O01284</t>
  </si>
  <si>
    <t>O01285</t>
  </si>
  <si>
    <t>O01286</t>
  </si>
  <si>
    <t>O01287</t>
  </si>
  <si>
    <t>C1016</t>
  </si>
  <si>
    <t>O01288</t>
  </si>
  <si>
    <t>O01289</t>
  </si>
  <si>
    <t>O01290</t>
  </si>
  <si>
    <t>O01291</t>
  </si>
  <si>
    <t>C0914</t>
  </si>
  <si>
    <t>O01292</t>
  </si>
  <si>
    <t>C0094</t>
  </si>
  <si>
    <t>O01293</t>
  </si>
  <si>
    <t>C0100</t>
  </si>
  <si>
    <t>O01294</t>
  </si>
  <si>
    <t>C0038</t>
  </si>
  <si>
    <t>O01295</t>
  </si>
  <si>
    <t>O01296</t>
  </si>
  <si>
    <t>O01297</t>
  </si>
  <si>
    <t>O01298</t>
  </si>
  <si>
    <t>C0861</t>
  </si>
  <si>
    <t>O01299</t>
  </si>
  <si>
    <t>O01300</t>
  </si>
  <si>
    <t>C0751</t>
  </si>
  <si>
    <t>O01301</t>
  </si>
  <si>
    <t>O01302</t>
  </si>
  <si>
    <t>C0639</t>
  </si>
  <si>
    <t>O01303</t>
  </si>
  <si>
    <t>O01304</t>
  </si>
  <si>
    <t>O01305</t>
  </si>
  <si>
    <t>C0390</t>
  </si>
  <si>
    <t>O01306</t>
  </si>
  <si>
    <t>C0767</t>
  </si>
  <si>
    <t>O01307</t>
  </si>
  <si>
    <t>O01308</t>
  </si>
  <si>
    <t>C0992</t>
  </si>
  <si>
    <t>O01309</t>
  </si>
  <si>
    <t>O01310</t>
  </si>
  <si>
    <t>O01311</t>
  </si>
  <si>
    <t>14/03/2025</t>
  </si>
  <si>
    <t>O01312</t>
  </si>
  <si>
    <t>O01313</t>
  </si>
  <si>
    <t>O01314</t>
  </si>
  <si>
    <t>O01315</t>
  </si>
  <si>
    <t>O01316</t>
  </si>
  <si>
    <t>C1173</t>
  </si>
  <si>
    <t>O01317</t>
  </si>
  <si>
    <t>O01318</t>
  </si>
  <si>
    <t>O01319</t>
  </si>
  <si>
    <t>O01320</t>
  </si>
  <si>
    <t>O01321</t>
  </si>
  <si>
    <t>O01322</t>
  </si>
  <si>
    <t>O01323</t>
  </si>
  <si>
    <t>O01324</t>
  </si>
  <si>
    <t>O01325</t>
  </si>
  <si>
    <t>O01326</t>
  </si>
  <si>
    <t>O01327</t>
  </si>
  <si>
    <t>O01328</t>
  </si>
  <si>
    <t>O01329</t>
  </si>
  <si>
    <t>C0049</t>
  </si>
  <si>
    <t>O01330</t>
  </si>
  <si>
    <t>C0514</t>
  </si>
  <si>
    <t>O01331</t>
  </si>
  <si>
    <t>O01332</t>
  </si>
  <si>
    <t>O01333</t>
  </si>
  <si>
    <t>C0146</t>
  </si>
  <si>
    <t>O01334</t>
  </si>
  <si>
    <t>O01335</t>
  </si>
  <si>
    <t>O01336</t>
  </si>
  <si>
    <t>C0557</t>
  </si>
  <si>
    <t>O01337</t>
  </si>
  <si>
    <t>O01338</t>
  </si>
  <si>
    <t>C1168</t>
  </si>
  <si>
    <t>O01339</t>
  </si>
  <si>
    <t>O01340</t>
  </si>
  <si>
    <t>O01341</t>
  </si>
  <si>
    <t>C0873</t>
  </si>
  <si>
    <t>O01342</t>
  </si>
  <si>
    <t>O01343</t>
  </si>
  <si>
    <t>O01344</t>
  </si>
  <si>
    <t>O01345</t>
  </si>
  <si>
    <t>O01346</t>
  </si>
  <si>
    <t>C0587</t>
  </si>
  <si>
    <t>O01347</t>
  </si>
  <si>
    <t>O01348</t>
  </si>
  <si>
    <t>C0036</t>
  </si>
  <si>
    <t>O01349</t>
  </si>
  <si>
    <t>O01350</t>
  </si>
  <si>
    <t>O01351</t>
  </si>
  <si>
    <t>O01352</t>
  </si>
  <si>
    <t>C0847</t>
  </si>
  <si>
    <t>O01353</t>
  </si>
  <si>
    <t>O01354</t>
  </si>
  <si>
    <t>C0142</t>
  </si>
  <si>
    <t>O01355</t>
  </si>
  <si>
    <t>C1045</t>
  </si>
  <si>
    <t>O01356</t>
  </si>
  <si>
    <t>C0658</t>
  </si>
  <si>
    <t>O01357</t>
  </si>
  <si>
    <t>O01358</t>
  </si>
  <si>
    <t>C0836</t>
  </si>
  <si>
    <t>O01359</t>
  </si>
  <si>
    <t>O01360</t>
  </si>
  <si>
    <t>O01361</t>
  </si>
  <si>
    <t>C0831</t>
  </si>
  <si>
    <t>O01362</t>
  </si>
  <si>
    <t>O01363</t>
  </si>
  <si>
    <t>O01364</t>
  </si>
  <si>
    <t>O01365</t>
  </si>
  <si>
    <t>C0090</t>
  </si>
  <si>
    <t>O01366</t>
  </si>
  <si>
    <t>O01367</t>
  </si>
  <si>
    <t>C0076</t>
  </si>
  <si>
    <t>O01368</t>
  </si>
  <si>
    <t>O01369</t>
  </si>
  <si>
    <t>O01370</t>
  </si>
  <si>
    <t>O01371</t>
  </si>
  <si>
    <t>O01372</t>
  </si>
  <si>
    <t>C1014</t>
  </si>
  <si>
    <t>O01373</t>
  </si>
  <si>
    <t>O01374</t>
  </si>
  <si>
    <t>O01375</t>
  </si>
  <si>
    <t>O01376</t>
  </si>
  <si>
    <t>O01377</t>
  </si>
  <si>
    <t>C0748</t>
  </si>
  <si>
    <t>O01378</t>
  </si>
  <si>
    <t>C0854</t>
  </si>
  <si>
    <t>O01379</t>
  </si>
  <si>
    <t>O01380</t>
  </si>
  <si>
    <t>C0980</t>
  </si>
  <si>
    <t>O01381</t>
  </si>
  <si>
    <t>C0623</t>
  </si>
  <si>
    <t>O01382</t>
  </si>
  <si>
    <t>O01383</t>
  </si>
  <si>
    <t>C0314</t>
  </si>
  <si>
    <t>O01384</t>
  </si>
  <si>
    <t>C1192</t>
  </si>
  <si>
    <t>O01385</t>
  </si>
  <si>
    <t>O01386</t>
  </si>
  <si>
    <t>C1091</t>
  </si>
  <si>
    <t>O01387</t>
  </si>
  <si>
    <t>O01388</t>
  </si>
  <si>
    <t>C0583</t>
  </si>
  <si>
    <t>O01389</t>
  </si>
  <si>
    <t>O01390</t>
  </si>
  <si>
    <t>O01391</t>
  </si>
  <si>
    <t>C0241</t>
  </si>
  <si>
    <t>O01392</t>
  </si>
  <si>
    <t>O01393</t>
  </si>
  <si>
    <t>O01394</t>
  </si>
  <si>
    <t>O01395</t>
  </si>
  <si>
    <t>O01396</t>
  </si>
  <si>
    <t>O01397</t>
  </si>
  <si>
    <t>O01398</t>
  </si>
  <si>
    <t>O01399</t>
  </si>
  <si>
    <t>C0757</t>
  </si>
  <si>
    <t>O01400</t>
  </si>
  <si>
    <t>O01401</t>
  </si>
  <si>
    <t>O01402</t>
  </si>
  <si>
    <t>O01403</t>
  </si>
  <si>
    <t>O01404</t>
  </si>
  <si>
    <t>C1102</t>
  </si>
  <si>
    <t>O01405</t>
  </si>
  <si>
    <t>C0554</t>
  </si>
  <si>
    <t>O01406</t>
  </si>
  <si>
    <t>O01407</t>
  </si>
  <si>
    <t>C0112</t>
  </si>
  <si>
    <t>O01408</t>
  </si>
  <si>
    <t>O01409</t>
  </si>
  <si>
    <t>C0378</t>
  </si>
  <si>
    <t>O01410</t>
  </si>
  <si>
    <t>O01411</t>
  </si>
  <si>
    <t>C0111</t>
  </si>
  <si>
    <t>O01412</t>
  </si>
  <si>
    <t>C0347</t>
  </si>
  <si>
    <t>O01413</t>
  </si>
  <si>
    <t>O01414</t>
  </si>
  <si>
    <t>C1081</t>
  </si>
  <si>
    <t>O01415</t>
  </si>
  <si>
    <t>O01416</t>
  </si>
  <si>
    <t>O01417</t>
  </si>
  <si>
    <t>C1051</t>
  </si>
  <si>
    <t>O01418</t>
  </si>
  <si>
    <t>O01419</t>
  </si>
  <si>
    <t>O01420</t>
  </si>
  <si>
    <t>C0054</t>
  </si>
  <si>
    <t>O01421</t>
  </si>
  <si>
    <t>C1090</t>
  </si>
  <si>
    <t>O01422</t>
  </si>
  <si>
    <t>O01423</t>
  </si>
  <si>
    <t>O01424</t>
  </si>
  <si>
    <t>O01425</t>
  </si>
  <si>
    <t>C0850</t>
  </si>
  <si>
    <t>O01426</t>
  </si>
  <si>
    <t>O01427</t>
  </si>
  <si>
    <t>O01428</t>
  </si>
  <si>
    <t>C0729</t>
  </si>
  <si>
    <t>O01429</t>
  </si>
  <si>
    <t>O01430</t>
  </si>
  <si>
    <t>O01431</t>
  </si>
  <si>
    <t>O01432</t>
  </si>
  <si>
    <t>C0079</t>
  </si>
  <si>
    <t>O01433</t>
  </si>
  <si>
    <t>O01434</t>
  </si>
  <si>
    <t>O01435</t>
  </si>
  <si>
    <t>O01436</t>
  </si>
  <si>
    <t>O01437</t>
  </si>
  <si>
    <t>O01438</t>
  </si>
  <si>
    <t>O01439</t>
  </si>
  <si>
    <t>O01440</t>
  </si>
  <si>
    <t>O01441</t>
  </si>
  <si>
    <t>O01442</t>
  </si>
  <si>
    <t>O01443</t>
  </si>
  <si>
    <t>O01444</t>
  </si>
  <si>
    <t>C0698</t>
  </si>
  <si>
    <t>O01445</t>
  </si>
  <si>
    <t>O01446</t>
  </si>
  <si>
    <t>O01447</t>
  </si>
  <si>
    <t>C0619</t>
  </si>
  <si>
    <t>O01448</t>
  </si>
  <si>
    <t>O01449</t>
  </si>
  <si>
    <t>C0331</t>
  </si>
  <si>
    <t>O01450</t>
  </si>
  <si>
    <t>O01451</t>
  </si>
  <si>
    <t>C0441</t>
  </si>
  <si>
    <t>O01452</t>
  </si>
  <si>
    <t>C1114</t>
  </si>
  <si>
    <t>O01453</t>
  </si>
  <si>
    <t>O01454</t>
  </si>
  <si>
    <t>O01455</t>
  </si>
  <si>
    <t>C0245</t>
  </si>
  <si>
    <t>O01456</t>
  </si>
  <si>
    <t>C1194</t>
  </si>
  <si>
    <t>O01457</t>
  </si>
  <si>
    <t>O01458</t>
  </si>
  <si>
    <t>C0040</t>
  </si>
  <si>
    <t>O01459</t>
  </si>
  <si>
    <t>C0528</t>
  </si>
  <si>
    <t>O01460</t>
  </si>
  <si>
    <t>O01461</t>
  </si>
  <si>
    <t>C1106</t>
  </si>
  <si>
    <t>O01462</t>
  </si>
  <si>
    <t>O01463</t>
  </si>
  <si>
    <t>C0664</t>
  </si>
  <si>
    <t>O01464</t>
  </si>
  <si>
    <t>O01465</t>
  </si>
  <si>
    <t>C0591</t>
  </si>
  <si>
    <t>O01466</t>
  </si>
  <si>
    <t>O01467</t>
  </si>
  <si>
    <t>O01468</t>
  </si>
  <si>
    <t>C0946</t>
  </si>
  <si>
    <t>O01469</t>
  </si>
  <si>
    <t>C0380</t>
  </si>
  <si>
    <t>O01470</t>
  </si>
  <si>
    <t>O01471</t>
  </si>
  <si>
    <t>O01472</t>
  </si>
  <si>
    <t>O01473</t>
  </si>
  <si>
    <t>C0325</t>
  </si>
  <si>
    <t>O01474</t>
  </si>
  <si>
    <t>O01475</t>
  </si>
  <si>
    <t>16/01/2025</t>
  </si>
  <si>
    <t>O01476</t>
  </si>
  <si>
    <t>O01477</t>
  </si>
  <si>
    <t>C0857</t>
  </si>
  <si>
    <t>O01478</t>
  </si>
  <si>
    <t>O01479</t>
  </si>
  <si>
    <t>O01480</t>
  </si>
  <si>
    <t>C0417</t>
  </si>
  <si>
    <t>O01481</t>
  </si>
  <si>
    <t>O01482</t>
  </si>
  <si>
    <t>O01483</t>
  </si>
  <si>
    <t>O01484</t>
  </si>
  <si>
    <t>O01485</t>
  </si>
  <si>
    <t>O01486</t>
  </si>
  <si>
    <t>C0797</t>
  </si>
  <si>
    <t>O01487</t>
  </si>
  <si>
    <t>O01488</t>
  </si>
  <si>
    <t>C0813</t>
  </si>
  <si>
    <t>O01489</t>
  </si>
  <si>
    <t>C0234</t>
  </si>
  <si>
    <t>O01490</t>
  </si>
  <si>
    <t>C0890</t>
  </si>
  <si>
    <t>O01491</t>
  </si>
  <si>
    <t>O01492</t>
  </si>
  <si>
    <t>O01493</t>
  </si>
  <si>
    <t>O01494</t>
  </si>
  <si>
    <t>O01495</t>
  </si>
  <si>
    <t>C0520</t>
  </si>
  <si>
    <t>O01496</t>
  </si>
  <si>
    <t>O01497</t>
  </si>
  <si>
    <t>O01498</t>
  </si>
  <si>
    <t>C0037</t>
  </si>
  <si>
    <t>O01499</t>
  </si>
  <si>
    <t>C1118</t>
  </si>
  <si>
    <t>O01500</t>
  </si>
  <si>
    <t>O01501</t>
  </si>
  <si>
    <t>O01502</t>
  </si>
  <si>
    <t>C0561</t>
  </si>
  <si>
    <t>O01503</t>
  </si>
  <si>
    <t>C0693</t>
  </si>
  <si>
    <t>O01504</t>
  </si>
  <si>
    <t>O01505</t>
  </si>
  <si>
    <t>O01506</t>
  </si>
  <si>
    <t>O01507</t>
  </si>
  <si>
    <t>O01508</t>
  </si>
  <si>
    <t>O01509</t>
  </si>
  <si>
    <t>O01510</t>
  </si>
  <si>
    <t>O01511</t>
  </si>
  <si>
    <t>O01512</t>
  </si>
  <si>
    <t>O01513</t>
  </si>
  <si>
    <t>O01514</t>
  </si>
  <si>
    <t>C0320</t>
  </si>
  <si>
    <t>O01515</t>
  </si>
  <si>
    <t>O01516</t>
  </si>
  <si>
    <t>C0984</t>
  </si>
  <si>
    <t>O01517</t>
  </si>
  <si>
    <t>O01518</t>
  </si>
  <si>
    <t>O01519</t>
  </si>
  <si>
    <t>O01520</t>
  </si>
  <si>
    <t>O01521</t>
  </si>
  <si>
    <t>O01522</t>
  </si>
  <si>
    <t>O01523</t>
  </si>
  <si>
    <t>O01524</t>
  </si>
  <si>
    <t>C0650</t>
  </si>
  <si>
    <t>O01525</t>
  </si>
  <si>
    <t>O01526</t>
  </si>
  <si>
    <t>O01527</t>
  </si>
  <si>
    <t>O01528</t>
  </si>
  <si>
    <t>C0268</t>
  </si>
  <si>
    <t>O01529</t>
  </si>
  <si>
    <t>C0101</t>
  </si>
  <si>
    <t>O01530</t>
  </si>
  <si>
    <t>O01531</t>
  </si>
  <si>
    <t>O01532</t>
  </si>
  <si>
    <t>C0720</t>
  </si>
  <si>
    <t>O01533</t>
  </si>
  <si>
    <t>O01534</t>
  </si>
  <si>
    <t>O01535</t>
  </si>
  <si>
    <t>O01536</t>
  </si>
  <si>
    <t>O01537</t>
  </si>
  <si>
    <t>O01538</t>
  </si>
  <si>
    <t>O01539</t>
  </si>
  <si>
    <t>O01540</t>
  </si>
  <si>
    <t>O01541</t>
  </si>
  <si>
    <t>26/03/2025</t>
  </si>
  <si>
    <t>C0453</t>
  </si>
  <si>
    <t>O01542</t>
  </si>
  <si>
    <t>O01543</t>
  </si>
  <si>
    <t>O01544</t>
  </si>
  <si>
    <t>O01545</t>
  </si>
  <si>
    <t>O01546</t>
  </si>
  <si>
    <t>O01547</t>
  </si>
  <si>
    <t>O01548</t>
  </si>
  <si>
    <t>O01549</t>
  </si>
  <si>
    <t>C0689</t>
  </si>
  <si>
    <t>O01550</t>
  </si>
  <si>
    <t>C0877</t>
  </si>
  <si>
    <t>O01551</t>
  </si>
  <si>
    <t>C1129</t>
  </si>
  <si>
    <t>O01552</t>
  </si>
  <si>
    <t>O01553</t>
  </si>
  <si>
    <t>O01554</t>
  </si>
  <si>
    <t>O01555</t>
  </si>
  <si>
    <t>C0636</t>
  </si>
  <si>
    <t>O01556</t>
  </si>
  <si>
    <t>O01557</t>
  </si>
  <si>
    <t>O01558</t>
  </si>
  <si>
    <t>O01559</t>
  </si>
  <si>
    <t>O01560</t>
  </si>
  <si>
    <t>O01561</t>
  </si>
  <si>
    <t>O01562</t>
  </si>
  <si>
    <t>O01563</t>
  </si>
  <si>
    <t>O01564</t>
  </si>
  <si>
    <t>O01565</t>
  </si>
  <si>
    <t>O01566</t>
  </si>
  <si>
    <t>C0598</t>
  </si>
  <si>
    <t>O01567</t>
  </si>
  <si>
    <t>O01568</t>
  </si>
  <si>
    <t>O01569</t>
  </si>
  <si>
    <t>O01570</t>
  </si>
  <si>
    <t>O01571</t>
  </si>
  <si>
    <t>O01572</t>
  </si>
  <si>
    <t>O01573</t>
  </si>
  <si>
    <t>O01574</t>
  </si>
  <si>
    <t>C0187</t>
  </si>
  <si>
    <t>O01575</t>
  </si>
  <si>
    <t>O01576</t>
  </si>
  <si>
    <t>O01577</t>
  </si>
  <si>
    <t>C1195</t>
  </si>
  <si>
    <t>O01578</t>
  </si>
  <si>
    <t>O01579</t>
  </si>
  <si>
    <t>O01580</t>
  </si>
  <si>
    <t>C1022</t>
  </si>
  <si>
    <t>O01581</t>
  </si>
  <si>
    <t>O01582</t>
  </si>
  <si>
    <t>C0732</t>
  </si>
  <si>
    <t>O01583</t>
  </si>
  <si>
    <t>C0292</t>
  </si>
  <si>
    <t>O01584</t>
  </si>
  <si>
    <t>O01585</t>
  </si>
  <si>
    <t>O01586</t>
  </si>
  <si>
    <t>O01587</t>
  </si>
  <si>
    <t>C1181</t>
  </si>
  <si>
    <t>O01588</t>
  </si>
  <si>
    <t>C0419</t>
  </si>
  <si>
    <t>O01589</t>
  </si>
  <si>
    <t>O01590</t>
  </si>
  <si>
    <t>C1032</t>
  </si>
  <si>
    <t>O01591</t>
  </si>
  <si>
    <t>O01592</t>
  </si>
  <si>
    <t>O01593</t>
  </si>
  <si>
    <t>O01594</t>
  </si>
  <si>
    <t>O01595</t>
  </si>
  <si>
    <t>O01596</t>
  </si>
  <si>
    <t>O01597</t>
  </si>
  <si>
    <t>C0474</t>
  </si>
  <si>
    <t>O01598</t>
  </si>
  <si>
    <t>C0339</t>
  </si>
  <si>
    <t>O01599</t>
  </si>
  <si>
    <t>O01600</t>
  </si>
  <si>
    <t>O01601</t>
  </si>
  <si>
    <t>O01602</t>
  </si>
  <si>
    <t>O01603</t>
  </si>
  <si>
    <t>C0052</t>
  </si>
  <si>
    <t>O01604</t>
  </si>
  <si>
    <t>C0882</t>
  </si>
  <si>
    <t>O01605</t>
  </si>
  <si>
    <t>O01606</t>
  </si>
  <si>
    <t>O01607</t>
  </si>
  <si>
    <t>O01608</t>
  </si>
  <si>
    <t>C0705</t>
  </si>
  <si>
    <t>O01609</t>
  </si>
  <si>
    <t>O01610</t>
  </si>
  <si>
    <t>C0032</t>
  </si>
  <si>
    <t>O01611</t>
  </si>
  <si>
    <t>O01612</t>
  </si>
  <si>
    <t>O01613</t>
  </si>
  <si>
    <t>O01614</t>
  </si>
  <si>
    <t>O01615</t>
  </si>
  <si>
    <t>O01616</t>
  </si>
  <si>
    <t>O01617</t>
  </si>
  <si>
    <t>O01618</t>
  </si>
  <si>
    <t>O01619</t>
  </si>
  <si>
    <t>O01620</t>
  </si>
  <si>
    <t>O01621</t>
  </si>
  <si>
    <t>O01622</t>
  </si>
  <si>
    <t>C0523</t>
  </si>
  <si>
    <t>O01623</t>
  </si>
  <si>
    <t>O01624</t>
  </si>
  <si>
    <t>O01625</t>
  </si>
  <si>
    <t>O01626</t>
  </si>
  <si>
    <t>C0274</t>
  </si>
  <si>
    <t>O01627</t>
  </si>
  <si>
    <t>C0063</t>
  </si>
  <si>
    <t>O01628</t>
  </si>
  <si>
    <t>C0812</t>
  </si>
  <si>
    <t>O01629</t>
  </si>
  <si>
    <t>O01630</t>
  </si>
  <si>
    <t>O01631</t>
  </si>
  <si>
    <t>O01632</t>
  </si>
  <si>
    <t>C0862</t>
  </si>
  <si>
    <t>O01633</t>
  </si>
  <si>
    <t>C0556</t>
  </si>
  <si>
    <t>O01634</t>
  </si>
  <si>
    <t>O01635</t>
  </si>
  <si>
    <t>C0326</t>
  </si>
  <si>
    <t>O01636</t>
  </si>
  <si>
    <t>C0542</t>
  </si>
  <si>
    <t>O01637</t>
  </si>
  <si>
    <t>O01638</t>
  </si>
  <si>
    <t>O01639</t>
  </si>
  <si>
    <t>O01640</t>
  </si>
  <si>
    <t>O01641</t>
  </si>
  <si>
    <t>O01642</t>
  </si>
  <si>
    <t>C0415</t>
  </si>
  <si>
    <t>O01643</t>
  </si>
  <si>
    <t>C0460</t>
  </si>
  <si>
    <t>O01644</t>
  </si>
  <si>
    <t>O01645</t>
  </si>
  <si>
    <t>C0828</t>
  </si>
  <si>
    <t>O01646</t>
  </si>
  <si>
    <t>O01647</t>
  </si>
  <si>
    <t>O01648</t>
  </si>
  <si>
    <t>O01649</t>
  </si>
  <si>
    <t>O01650</t>
  </si>
  <si>
    <t>23/01/2025</t>
  </si>
  <si>
    <t>O01651</t>
  </si>
  <si>
    <t>O01652</t>
  </si>
  <si>
    <t>O01653</t>
  </si>
  <si>
    <t>O01654</t>
  </si>
  <si>
    <t>O01655</t>
  </si>
  <si>
    <t>O01656</t>
  </si>
  <si>
    <t>O01657</t>
  </si>
  <si>
    <t>C0348</t>
  </si>
  <si>
    <t>O01658</t>
  </si>
  <si>
    <t>O01659</t>
  </si>
  <si>
    <t>O01660</t>
  </si>
  <si>
    <t>O01661</t>
  </si>
  <si>
    <t>C0056</t>
  </si>
  <si>
    <t>O01662</t>
  </si>
  <si>
    <t>C0391</t>
  </si>
  <si>
    <t>O01663</t>
  </si>
  <si>
    <t>O01664</t>
  </si>
  <si>
    <t>O01665</t>
  </si>
  <si>
    <t>O01666</t>
  </si>
  <si>
    <t>O01667</t>
  </si>
  <si>
    <t>C1190</t>
  </si>
  <si>
    <t>O01668</t>
  </si>
  <si>
    <t>O01669</t>
  </si>
  <si>
    <t>O01670</t>
  </si>
  <si>
    <t>O01671</t>
  </si>
  <si>
    <t>O01672</t>
  </si>
  <si>
    <t>C0477</t>
  </si>
  <si>
    <t>O01673</t>
  </si>
  <si>
    <t>O01674</t>
  </si>
  <si>
    <t>C0735</t>
  </si>
  <si>
    <t>O01675</t>
  </si>
  <si>
    <t>O01676</t>
  </si>
  <si>
    <t>C0150</t>
  </si>
  <si>
    <t>O01677</t>
  </si>
  <si>
    <t>O01678</t>
  </si>
  <si>
    <t>O01679</t>
  </si>
  <si>
    <t>O01680</t>
  </si>
  <si>
    <t>O01681</t>
  </si>
  <si>
    <t>O01682</t>
  </si>
  <si>
    <t>C0206</t>
  </si>
  <si>
    <t>O01683</t>
  </si>
  <si>
    <t>O01684</t>
  </si>
  <si>
    <t>O01685</t>
  </si>
  <si>
    <t>O01686</t>
  </si>
  <si>
    <t>O01687</t>
  </si>
  <si>
    <t>O01688</t>
  </si>
  <si>
    <t>O01689</t>
  </si>
  <si>
    <t>O01690</t>
  </si>
  <si>
    <t>C1084</t>
  </si>
  <si>
    <t>D009</t>
  </si>
  <si>
    <t>O01691</t>
  </si>
  <si>
    <t>O01692</t>
  </si>
  <si>
    <t>C1198</t>
  </si>
  <si>
    <t>O01693</t>
  </si>
  <si>
    <t>O01694</t>
  </si>
  <si>
    <t>C0586</t>
  </si>
  <si>
    <t>O01695</t>
  </si>
  <si>
    <t>C0055</t>
  </si>
  <si>
    <t>O01696</t>
  </si>
  <si>
    <t>C0595</t>
  </si>
  <si>
    <t>O01697</t>
  </si>
  <si>
    <t>O01698</t>
  </si>
  <si>
    <t>O01699</t>
  </si>
  <si>
    <t>O01700</t>
  </si>
  <si>
    <t>O01701</t>
  </si>
  <si>
    <t>C0545</t>
  </si>
  <si>
    <t>O01702</t>
  </si>
  <si>
    <t>O01703</t>
  </si>
  <si>
    <t>C0750</t>
  </si>
  <si>
    <t>O01704</t>
  </si>
  <si>
    <t>C0120</t>
  </si>
  <si>
    <t>O01705</t>
  </si>
  <si>
    <t>C0736</t>
  </si>
  <si>
    <t>O01706</t>
  </si>
  <si>
    <t>O01707</t>
  </si>
  <si>
    <t>O01708</t>
  </si>
  <si>
    <t>O01709</t>
  </si>
  <si>
    <t>O01710</t>
  </si>
  <si>
    <t>C0905</t>
  </si>
  <si>
    <t>O01711</t>
  </si>
  <si>
    <t>O01712</t>
  </si>
  <si>
    <t>O01713</t>
  </si>
  <si>
    <t>C0578</t>
  </si>
  <si>
    <t>O01714</t>
  </si>
  <si>
    <t>O01715</t>
  </si>
  <si>
    <t>O01716</t>
  </si>
  <si>
    <t>O01717</t>
  </si>
  <si>
    <t>O01718</t>
  </si>
  <si>
    <t>O01719</t>
  </si>
  <si>
    <t>O01720</t>
  </si>
  <si>
    <t>O01721</t>
  </si>
  <si>
    <t>O01722</t>
  </si>
  <si>
    <t>O01723</t>
  </si>
  <si>
    <t>O01724</t>
  </si>
  <si>
    <t>O01725</t>
  </si>
  <si>
    <t>O01726</t>
  </si>
  <si>
    <t>O01727</t>
  </si>
  <si>
    <t>O01728</t>
  </si>
  <si>
    <t>C0311</t>
  </si>
  <si>
    <t>O01729</t>
  </si>
  <si>
    <t>O01730</t>
  </si>
  <si>
    <t>C0585</t>
  </si>
  <si>
    <t>O01731</t>
  </si>
  <si>
    <t>O01732</t>
  </si>
  <si>
    <t>O01733</t>
  </si>
  <si>
    <t>O01734</t>
  </si>
  <si>
    <t>O01735</t>
  </si>
  <si>
    <t>O01736</t>
  </si>
  <si>
    <t>O01737</t>
  </si>
  <si>
    <t>O01738</t>
  </si>
  <si>
    <t>O01739</t>
  </si>
  <si>
    <t>O01740</t>
  </si>
  <si>
    <t>O01741</t>
  </si>
  <si>
    <t>O01742</t>
  </si>
  <si>
    <t>O01743</t>
  </si>
  <si>
    <t>C0654</t>
  </si>
  <si>
    <t>O01744</t>
  </si>
  <si>
    <t>C1155</t>
  </si>
  <si>
    <t>O01745</t>
  </si>
  <si>
    <t>O01746</t>
  </si>
  <si>
    <t>O01747</t>
  </si>
  <si>
    <t>O01748</t>
  </si>
  <si>
    <t>C0423</t>
  </si>
  <si>
    <t>O01749</t>
  </si>
  <si>
    <t>O01750</t>
  </si>
  <si>
    <t>O01751</t>
  </si>
  <si>
    <t>O01752</t>
  </si>
  <si>
    <t>O01753</t>
  </si>
  <si>
    <t>O01754</t>
  </si>
  <si>
    <t>C0752</t>
  </si>
  <si>
    <t>O01755</t>
  </si>
  <si>
    <t>C1116</t>
  </si>
  <si>
    <t>O01756</t>
  </si>
  <si>
    <t>O01757</t>
  </si>
  <si>
    <t>C0305</t>
  </si>
  <si>
    <t>O01758</t>
  </si>
  <si>
    <t>O01759</t>
  </si>
  <si>
    <t>O01760</t>
  </si>
  <si>
    <t>O01761</t>
  </si>
  <si>
    <t>O01762</t>
  </si>
  <si>
    <t>C1135</t>
  </si>
  <si>
    <t>O01763</t>
  </si>
  <si>
    <t>C0930</t>
  </si>
  <si>
    <t>O01764</t>
  </si>
  <si>
    <t>O01765</t>
  </si>
  <si>
    <t>O01766</t>
  </si>
  <si>
    <t>18/12/2025</t>
  </si>
  <si>
    <t>C0162</t>
  </si>
  <si>
    <t>O01767</t>
  </si>
  <si>
    <t>O01768</t>
  </si>
  <si>
    <t>O01769</t>
  </si>
  <si>
    <t>O01770</t>
  </si>
  <si>
    <t>O01771</t>
  </si>
  <si>
    <t>O01772</t>
  </si>
  <si>
    <t>O01773</t>
  </si>
  <si>
    <t>O01774</t>
  </si>
  <si>
    <t>O01775</t>
  </si>
  <si>
    <t>O01776</t>
  </si>
  <si>
    <t>O01777</t>
  </si>
  <si>
    <t>O01778</t>
  </si>
  <si>
    <t>O01779</t>
  </si>
  <si>
    <t>O01780</t>
  </si>
  <si>
    <t>O01781</t>
  </si>
  <si>
    <t>O01782</t>
  </si>
  <si>
    <t>O01783</t>
  </si>
  <si>
    <t>O01784</t>
  </si>
  <si>
    <t>O01785</t>
  </si>
  <si>
    <t>O01786</t>
  </si>
  <si>
    <t>O01787</t>
  </si>
  <si>
    <t>O01788</t>
  </si>
  <si>
    <t>O01789</t>
  </si>
  <si>
    <t>O01790</t>
  </si>
  <si>
    <t>C0059</t>
  </si>
  <si>
    <t>O01791</t>
  </si>
  <si>
    <t>O01792</t>
  </si>
  <si>
    <t>O01793</t>
  </si>
  <si>
    <t>O01794</t>
  </si>
  <si>
    <t>O01795</t>
  </si>
  <si>
    <t>O01796</t>
  </si>
  <si>
    <t>O01797</t>
  </si>
  <si>
    <t>O01798</t>
  </si>
  <si>
    <t>O01799</t>
  </si>
  <si>
    <t>O01800</t>
  </si>
  <si>
    <t>O01801</t>
  </si>
  <si>
    <t>O01802</t>
  </si>
  <si>
    <t>O01803</t>
  </si>
  <si>
    <t>O01804</t>
  </si>
  <si>
    <t>O01805</t>
  </si>
  <si>
    <t>O01806</t>
  </si>
  <si>
    <t>O01807</t>
  </si>
  <si>
    <t>C0921</t>
  </si>
  <si>
    <t>O01808</t>
  </si>
  <si>
    <t>O01809</t>
  </si>
  <si>
    <t>C0920</t>
  </si>
  <si>
    <t>O01810</t>
  </si>
  <si>
    <t>O01811</t>
  </si>
  <si>
    <t>O01812</t>
  </si>
  <si>
    <t>O01813</t>
  </si>
  <si>
    <t>O01814</t>
  </si>
  <si>
    <t>O01815</t>
  </si>
  <si>
    <t>O01816</t>
  </si>
  <si>
    <t>C0820</t>
  </si>
  <si>
    <t>O01817</t>
  </si>
  <si>
    <t>O01818</t>
  </si>
  <si>
    <t>O01819</t>
  </si>
  <si>
    <t>O01820</t>
  </si>
  <si>
    <t>O01821</t>
  </si>
  <si>
    <t>O01822</t>
  </si>
  <si>
    <t>O01823</t>
  </si>
  <si>
    <t>C1079</t>
  </si>
  <si>
    <t>O01824</t>
  </si>
  <si>
    <t>O01825</t>
  </si>
  <si>
    <t>C0674</t>
  </si>
  <si>
    <t>O01826</t>
  </si>
  <si>
    <t>C0035</t>
  </si>
  <si>
    <t>O01827</t>
  </si>
  <si>
    <t>O01828</t>
  </si>
  <si>
    <t>O01829</t>
  </si>
  <si>
    <t>O01830</t>
  </si>
  <si>
    <t>C0449</t>
  </si>
  <si>
    <t>O01831</t>
  </si>
  <si>
    <t>O01832</t>
  </si>
  <si>
    <t>C0713</t>
  </si>
  <si>
    <t>O01833</t>
  </si>
  <si>
    <t>O01834</t>
  </si>
  <si>
    <t>C0566</t>
  </si>
  <si>
    <t>O01835</t>
  </si>
  <si>
    <t>C1140</t>
  </si>
  <si>
    <t>O01836</t>
  </si>
  <si>
    <t>O01837</t>
  </si>
  <si>
    <t>O01838</t>
  </si>
  <si>
    <t>O01839</t>
  </si>
  <si>
    <t>O01840</t>
  </si>
  <si>
    <t>O01841</t>
  </si>
  <si>
    <t>C0276</t>
  </si>
  <si>
    <t>O01842</t>
  </si>
  <si>
    <t>C0291</t>
  </si>
  <si>
    <t>O01843</t>
  </si>
  <si>
    <t>C0013</t>
  </si>
  <si>
    <t>O01844</t>
  </si>
  <si>
    <t>O01845</t>
  </si>
  <si>
    <t>O01846</t>
  </si>
  <si>
    <t>O01847</t>
  </si>
  <si>
    <t>O01848</t>
  </si>
  <si>
    <t>O01849</t>
  </si>
  <si>
    <t>O01850</t>
  </si>
  <si>
    <t>O01851</t>
  </si>
  <si>
    <t>O01852</t>
  </si>
  <si>
    <t>O01853</t>
  </si>
  <si>
    <t>C0430</t>
  </si>
  <si>
    <t>O01854</t>
  </si>
  <si>
    <t>O01855</t>
  </si>
  <si>
    <t>O01856</t>
  </si>
  <si>
    <t>O01857</t>
  </si>
  <si>
    <t>O01858</t>
  </si>
  <si>
    <t>O01859</t>
  </si>
  <si>
    <t>O01860</t>
  </si>
  <si>
    <t>O01861</t>
  </si>
  <si>
    <t>O01862</t>
  </si>
  <si>
    <t>O01863</t>
  </si>
  <si>
    <t>O01864</t>
  </si>
  <si>
    <t>O01865</t>
  </si>
  <si>
    <t>O01866</t>
  </si>
  <si>
    <t>O01867</t>
  </si>
  <si>
    <t>O01868</t>
  </si>
  <si>
    <t>O01869</t>
  </si>
  <si>
    <t>O01870</t>
  </si>
  <si>
    <t>C0181</t>
  </si>
  <si>
    <t>O01871</t>
  </si>
  <si>
    <t>O01872</t>
  </si>
  <si>
    <t>O01873</t>
  </si>
  <si>
    <t>O01874</t>
  </si>
  <si>
    <t>O01875</t>
  </si>
  <si>
    <t>O01876</t>
  </si>
  <si>
    <t>O01877</t>
  </si>
  <si>
    <t>O01878</t>
  </si>
  <si>
    <t>C1089</t>
  </si>
  <si>
    <t>O01879</t>
  </si>
  <si>
    <t>O01880</t>
  </si>
  <si>
    <t>O01881</t>
  </si>
  <si>
    <t>C0301</t>
  </si>
  <si>
    <t>O01882</t>
  </si>
  <si>
    <t>O01883</t>
  </si>
  <si>
    <t>C0871</t>
  </si>
  <si>
    <t>O01884</t>
  </si>
  <si>
    <t>O01885</t>
  </si>
  <si>
    <t>O01886</t>
  </si>
  <si>
    <t>O01887</t>
  </si>
  <si>
    <t>C0123</t>
  </si>
  <si>
    <t>O01888</t>
  </si>
  <si>
    <t>O01889</t>
  </si>
  <si>
    <t>O01890</t>
  </si>
  <si>
    <t>O01891</t>
  </si>
  <si>
    <t>O01892</t>
  </si>
  <si>
    <t>O01893</t>
  </si>
  <si>
    <t>C0805</t>
  </si>
  <si>
    <t>O01894</t>
  </si>
  <si>
    <t>O01895</t>
  </si>
  <si>
    <t>O01896</t>
  </si>
  <si>
    <t>O01897</t>
  </si>
  <si>
    <t>O01898</t>
  </si>
  <si>
    <t>O01899</t>
  </si>
  <si>
    <t>O01900</t>
  </si>
  <si>
    <t>O01901</t>
  </si>
  <si>
    <t>C0670</t>
  </si>
  <si>
    <t>O01902</t>
  </si>
  <si>
    <t>O01903</t>
  </si>
  <si>
    <t>O01904</t>
  </si>
  <si>
    <t>O01905</t>
  </si>
  <si>
    <t>O01906</t>
  </si>
  <si>
    <t>O01907</t>
  </si>
  <si>
    <t>O01908</t>
  </si>
  <si>
    <t>C0213</t>
  </si>
  <si>
    <t>O01909</t>
  </si>
  <si>
    <t>O01910</t>
  </si>
  <si>
    <t>O01911</t>
  </si>
  <si>
    <t>C0228</t>
  </si>
  <si>
    <t>O01912</t>
  </si>
  <si>
    <t>O01913</t>
  </si>
  <si>
    <t>O01914</t>
  </si>
  <si>
    <t>O01915</t>
  </si>
  <si>
    <t>O01916</t>
  </si>
  <si>
    <t>O01917</t>
  </si>
  <si>
    <t>O01918</t>
  </si>
  <si>
    <t>O01919</t>
  </si>
  <si>
    <t>O01920</t>
  </si>
  <si>
    <t>O01921</t>
  </si>
  <si>
    <t>O01922</t>
  </si>
  <si>
    <t>O01923</t>
  </si>
  <si>
    <t>O01924</t>
  </si>
  <si>
    <t>O01925</t>
  </si>
  <si>
    <t>O01926</t>
  </si>
  <si>
    <t>O01927</t>
  </si>
  <si>
    <t>O01928</t>
  </si>
  <si>
    <t>O01929</t>
  </si>
  <si>
    <t>O01930</t>
  </si>
  <si>
    <t>O01931</t>
  </si>
  <si>
    <t>O01932</t>
  </si>
  <si>
    <t>O01933</t>
  </si>
  <si>
    <t>O01934</t>
  </si>
  <si>
    <t>O01935</t>
  </si>
  <si>
    <t>O01936</t>
  </si>
  <si>
    <t>O01937</t>
  </si>
  <si>
    <t>O01938</t>
  </si>
  <si>
    <t>C0783</t>
  </si>
  <si>
    <t>O01939</t>
  </si>
  <si>
    <t>O01940</t>
  </si>
  <si>
    <t>C0114</t>
  </si>
  <si>
    <t>O01941</t>
  </si>
  <si>
    <t>O01942</t>
  </si>
  <si>
    <t>O01943</t>
  </si>
  <si>
    <t>O01944</t>
  </si>
  <si>
    <t>O01945</t>
  </si>
  <si>
    <t>C0128</t>
  </si>
  <si>
    <t>O01946</t>
  </si>
  <si>
    <t>O01947</t>
  </si>
  <si>
    <t>O01948</t>
  </si>
  <si>
    <t>O01949</t>
  </si>
  <si>
    <t>C0517</t>
  </si>
  <si>
    <t>O01950</t>
  </si>
  <si>
    <t>O01951</t>
  </si>
  <si>
    <t>C0940</t>
  </si>
  <si>
    <t>O01952</t>
  </si>
  <si>
    <t>C0559</t>
  </si>
  <si>
    <t>O01953</t>
  </si>
  <si>
    <t>O01954</t>
  </si>
  <si>
    <t>O01955</t>
  </si>
  <si>
    <t>O01956</t>
  </si>
  <si>
    <t>O01957</t>
  </si>
  <si>
    <t>O01958</t>
  </si>
  <si>
    <t>O01959</t>
  </si>
  <si>
    <t>O01960</t>
  </si>
  <si>
    <t>O01961</t>
  </si>
  <si>
    <t>C0913</t>
  </si>
  <si>
    <t>O01962</t>
  </si>
  <si>
    <t>C0273</t>
  </si>
  <si>
    <t>O01963</t>
  </si>
  <si>
    <t>C0806</t>
  </si>
  <si>
    <t>O01964</t>
  </si>
  <si>
    <t>O01965</t>
  </si>
  <si>
    <t>O01966</t>
  </si>
  <si>
    <t>O01967</t>
  </si>
  <si>
    <t>C1094</t>
  </si>
  <si>
    <t>O01968</t>
  </si>
  <si>
    <t>O01969</t>
  </si>
  <si>
    <t>O01970</t>
  </si>
  <si>
    <t>O01971</t>
  </si>
  <si>
    <t>O01972</t>
  </si>
  <si>
    <t>O01973</t>
  </si>
  <si>
    <t>O01974</t>
  </si>
  <si>
    <t>C1065</t>
  </si>
  <si>
    <t>O01975</t>
  </si>
  <si>
    <t>C0971</t>
  </si>
  <si>
    <t>O01976</t>
  </si>
  <si>
    <t>C0405</t>
  </si>
  <si>
    <t>O01977</t>
  </si>
  <si>
    <t>O01978</t>
  </si>
  <si>
    <t>O01979</t>
  </si>
  <si>
    <t>O01980</t>
  </si>
  <si>
    <t>O01981</t>
  </si>
  <si>
    <t>O01982</t>
  </si>
  <si>
    <t>C0889</t>
  </si>
  <si>
    <t>O01983</t>
  </si>
  <si>
    <t>C0172</t>
  </si>
  <si>
    <t>O01984</t>
  </si>
  <si>
    <t>O01985</t>
  </si>
  <si>
    <t>O01986</t>
  </si>
  <si>
    <t>O01987</t>
  </si>
  <si>
    <t>O01988</t>
  </si>
  <si>
    <t>O01989</t>
  </si>
  <si>
    <t>O01990</t>
  </si>
  <si>
    <t>O01991</t>
  </si>
  <si>
    <t>O01992</t>
  </si>
  <si>
    <t>O01993</t>
  </si>
  <si>
    <t>O01994</t>
  </si>
  <si>
    <t>O01995</t>
  </si>
  <si>
    <t>O01996</t>
  </si>
  <si>
    <t>O01997</t>
  </si>
  <si>
    <t>O01998</t>
  </si>
  <si>
    <t>C0062</t>
  </si>
  <si>
    <t>O01999</t>
  </si>
  <si>
    <t>O02000</t>
  </si>
  <si>
    <t>O02001</t>
  </si>
  <si>
    <t>C0057</t>
  </si>
  <si>
    <t>O02002</t>
  </si>
  <si>
    <t>O02003</t>
  </si>
  <si>
    <t>O02004</t>
  </si>
  <si>
    <t>O02005</t>
  </si>
  <si>
    <t>O02006</t>
  </si>
  <si>
    <t>O02007</t>
  </si>
  <si>
    <t>O02008</t>
  </si>
  <si>
    <t>O02009</t>
  </si>
  <si>
    <t>O02010</t>
  </si>
  <si>
    <t>C0789</t>
  </si>
  <si>
    <t>O02011</t>
  </si>
  <si>
    <t>O02012</t>
  </si>
  <si>
    <t>O02013</t>
  </si>
  <si>
    <t>O02014</t>
  </si>
  <si>
    <t>O02015</t>
  </si>
  <si>
    <t>O02016</t>
  </si>
  <si>
    <t>O02017</t>
  </si>
  <si>
    <t>C0002</t>
  </si>
  <si>
    <t>O02018</t>
  </si>
  <si>
    <t>O02019</t>
  </si>
  <si>
    <t>C0776</t>
  </si>
  <si>
    <t>O02020</t>
  </si>
  <si>
    <t>C0375</t>
  </si>
  <si>
    <t>O02021</t>
  </si>
  <si>
    <t>O02022</t>
  </si>
  <si>
    <t>C0065</t>
  </si>
  <si>
    <t>O02023</t>
  </si>
  <si>
    <t>O02024</t>
  </si>
  <si>
    <t>C0006</t>
  </si>
  <si>
    <t>O02025</t>
  </si>
  <si>
    <t>O02026</t>
  </si>
  <si>
    <t>O02027</t>
  </si>
  <si>
    <t>O02028</t>
  </si>
  <si>
    <t>O02029</t>
  </si>
  <si>
    <t>O02030</t>
  </si>
  <si>
    <t>O02031</t>
  </si>
  <si>
    <t>O02032</t>
  </si>
  <si>
    <t>O02033</t>
  </si>
  <si>
    <t>C0001</t>
  </si>
  <si>
    <t>O02034</t>
  </si>
  <si>
    <t>C0480</t>
  </si>
  <si>
    <t>O02035</t>
  </si>
  <si>
    <t>O02036</t>
  </si>
  <si>
    <t>O02037</t>
  </si>
  <si>
    <t>O02038</t>
  </si>
  <si>
    <t>O02039</t>
  </si>
  <si>
    <t>O02040</t>
  </si>
  <si>
    <t>O02041</t>
  </si>
  <si>
    <t>O02042</t>
  </si>
  <si>
    <t>O02043</t>
  </si>
  <si>
    <t>O02044</t>
  </si>
  <si>
    <t>O02045</t>
  </si>
  <si>
    <t>O02046</t>
  </si>
  <si>
    <t>O02047</t>
  </si>
  <si>
    <t>O02048</t>
  </si>
  <si>
    <t>O02049</t>
  </si>
  <si>
    <t>O02050</t>
  </si>
  <si>
    <t>O02051</t>
  </si>
  <si>
    <t>O02052</t>
  </si>
  <si>
    <t>C0373</t>
  </si>
  <si>
    <t>O02053</t>
  </si>
  <si>
    <t>C0937</t>
  </si>
  <si>
    <t>O02054</t>
  </si>
  <si>
    <t>O02055</t>
  </si>
  <si>
    <t>O02056</t>
  </si>
  <si>
    <t>O02057</t>
  </si>
  <si>
    <t>O02058</t>
  </si>
  <si>
    <t>O02059</t>
  </si>
  <si>
    <t>O02060</t>
  </si>
  <si>
    <t>O02061</t>
  </si>
  <si>
    <t>O02062</t>
  </si>
  <si>
    <t>O02063</t>
  </si>
  <si>
    <t>O02064</t>
  </si>
  <si>
    <t>O02065</t>
  </si>
  <si>
    <t>O02066</t>
  </si>
  <si>
    <t>O02067</t>
  </si>
  <si>
    <t>O02068</t>
  </si>
  <si>
    <t>C0616</t>
  </si>
  <si>
    <t>O02069</t>
  </si>
  <si>
    <t>O02070</t>
  </si>
  <si>
    <t>O02071</t>
  </si>
  <si>
    <t>O02072</t>
  </si>
  <si>
    <t>O02073</t>
  </si>
  <si>
    <t>C0476</t>
  </si>
  <si>
    <t>O02074</t>
  </si>
  <si>
    <t>O02075</t>
  </si>
  <si>
    <t>O02076</t>
  </si>
  <si>
    <t>O02077</t>
  </si>
  <si>
    <t>C1122</t>
  </si>
  <si>
    <t>O02078</t>
  </si>
  <si>
    <t>O02079</t>
  </si>
  <si>
    <t>O02080</t>
  </si>
  <si>
    <t>O02081</t>
  </si>
  <si>
    <t>O02082</t>
  </si>
  <si>
    <t>C1067</t>
  </si>
  <si>
    <t>O02083</t>
  </si>
  <si>
    <t>O02084</t>
  </si>
  <si>
    <t>O02085</t>
  </si>
  <si>
    <t>C0119</t>
  </si>
  <si>
    <t>O02086</t>
  </si>
  <si>
    <t>O02087</t>
  </si>
  <si>
    <t>O02088</t>
  </si>
  <si>
    <t>O02089</t>
  </si>
  <si>
    <t>O02090</t>
  </si>
  <si>
    <t>O02091</t>
  </si>
  <si>
    <t>O02092</t>
  </si>
  <si>
    <t>O02093</t>
  </si>
  <si>
    <t>O02094</t>
  </si>
  <si>
    <t>C1199</t>
  </si>
  <si>
    <t>O02095</t>
  </si>
  <si>
    <t>26/09/2025</t>
  </si>
  <si>
    <t>O02096</t>
  </si>
  <si>
    <t>O02097</t>
  </si>
  <si>
    <t>O02098</t>
  </si>
  <si>
    <t>O02099</t>
  </si>
  <si>
    <t>O02100</t>
  </si>
  <si>
    <t>O02101</t>
  </si>
  <si>
    <t>O02102</t>
  </si>
  <si>
    <t>C0558</t>
  </si>
  <si>
    <t>O02103</t>
  </si>
  <si>
    <t>O02104</t>
  </si>
  <si>
    <t>O02105</t>
  </si>
  <si>
    <t>O02106</t>
  </si>
  <si>
    <t>O02107</t>
  </si>
  <si>
    <t>O02108</t>
  </si>
  <si>
    <t>O02109</t>
  </si>
  <si>
    <t>O02110</t>
  </si>
  <si>
    <t>O02111</t>
  </si>
  <si>
    <t>O02112</t>
  </si>
  <si>
    <t>O02113</t>
  </si>
  <si>
    <t>O02114</t>
  </si>
  <si>
    <t>O02115</t>
  </si>
  <si>
    <t>O02116</t>
  </si>
  <si>
    <t>C0982</t>
  </si>
  <si>
    <t>O02117</t>
  </si>
  <si>
    <t>O02118</t>
  </si>
  <si>
    <t>C0288</t>
  </si>
  <si>
    <t>O02119</t>
  </si>
  <si>
    <t>O02120</t>
  </si>
  <si>
    <t>O02121</t>
  </si>
  <si>
    <t>O02122</t>
  </si>
  <si>
    <t>C0756</t>
  </si>
  <si>
    <t>O02123</t>
  </si>
  <si>
    <t>O02124</t>
  </si>
  <si>
    <t>O02125</t>
  </si>
  <si>
    <t>O02126</t>
  </si>
  <si>
    <t>O02127</t>
  </si>
  <si>
    <t>C0151</t>
  </si>
  <si>
    <t>O02128</t>
  </si>
  <si>
    <t>C0254</t>
  </si>
  <si>
    <t>O02129</t>
  </si>
  <si>
    <t>C0209</t>
  </si>
  <si>
    <t>O02130</t>
  </si>
  <si>
    <t>O02131</t>
  </si>
  <si>
    <t>O02132</t>
  </si>
  <si>
    <t>O02133</t>
  </si>
  <si>
    <t>O02134</t>
  </si>
  <si>
    <t>O02135</t>
  </si>
  <si>
    <t>O02136</t>
  </si>
  <si>
    <t>O02137</t>
  </si>
  <si>
    <t>O02138</t>
  </si>
  <si>
    <t>O02139</t>
  </si>
  <si>
    <t>O02140</t>
  </si>
  <si>
    <t>O02141</t>
  </si>
  <si>
    <t>O02142</t>
  </si>
  <si>
    <t>C0798</t>
  </si>
  <si>
    <t>O02143</t>
  </si>
  <si>
    <t>O02144</t>
  </si>
  <si>
    <t>O02145</t>
  </si>
  <si>
    <t>O02146</t>
  </si>
  <si>
    <t>O02147</t>
  </si>
  <si>
    <t>O02148</t>
  </si>
  <si>
    <t>O02149</t>
  </si>
  <si>
    <t>O02150</t>
  </si>
  <si>
    <t>C0852</t>
  </si>
  <si>
    <t>O02151</t>
  </si>
  <si>
    <t>O02152</t>
  </si>
  <si>
    <t>O02153</t>
  </si>
  <si>
    <t>C0908</t>
  </si>
  <si>
    <t>O02154</t>
  </si>
  <si>
    <t>O02155</t>
  </si>
  <si>
    <t>O02156</t>
  </si>
  <si>
    <t>O02157</t>
  </si>
  <si>
    <t>O02158</t>
  </si>
  <si>
    <t>O02159</t>
  </si>
  <si>
    <t>O02160</t>
  </si>
  <si>
    <t>O02161</t>
  </si>
  <si>
    <t>O02162</t>
  </si>
  <si>
    <t>O02163</t>
  </si>
  <si>
    <t>O02164</t>
  </si>
  <si>
    <t>O02165</t>
  </si>
  <si>
    <t>O02166</t>
  </si>
  <si>
    <t>O02167</t>
  </si>
  <si>
    <t>C0734</t>
  </si>
  <si>
    <t>O02168</t>
  </si>
  <si>
    <t>O02169</t>
  </si>
  <si>
    <t>O02170</t>
  </si>
  <si>
    <t>O02171</t>
  </si>
  <si>
    <t>O02172</t>
  </si>
  <si>
    <t>O02173</t>
  </si>
  <si>
    <t>C0966</t>
  </si>
  <si>
    <t>O02174</t>
  </si>
  <si>
    <t>O02175</t>
  </si>
  <si>
    <t>O02176</t>
  </si>
  <si>
    <t>O02177</t>
  </si>
  <si>
    <t>O02178</t>
  </si>
  <si>
    <t>C0634</t>
  </si>
  <si>
    <t>O02179</t>
  </si>
  <si>
    <t>O02180</t>
  </si>
  <si>
    <t>O02181</t>
  </si>
  <si>
    <t>O02182</t>
  </si>
  <si>
    <t>C0067</t>
  </si>
  <si>
    <t>O02183</t>
  </si>
  <si>
    <t>O02184</t>
  </si>
  <si>
    <t>O02185</t>
  </si>
  <si>
    <t>O02186</t>
  </si>
  <si>
    <t>C0683</t>
  </si>
  <si>
    <t>O02187</t>
  </si>
  <si>
    <t>O02188</t>
  </si>
  <si>
    <t>O02189</t>
  </si>
  <si>
    <t>O02190</t>
  </si>
  <si>
    <t>O02191</t>
  </si>
  <si>
    <t>O02192</t>
  </si>
  <si>
    <t>O02193</t>
  </si>
  <si>
    <t>O02194</t>
  </si>
  <si>
    <t>O02195</t>
  </si>
  <si>
    <t>O02196</t>
  </si>
  <si>
    <t>O02197</t>
  </si>
  <si>
    <t>O02198</t>
  </si>
  <si>
    <t>O02199</t>
  </si>
  <si>
    <t>C0440</t>
  </si>
  <si>
    <t>O02200</t>
  </si>
  <si>
    <t>O02201</t>
  </si>
  <si>
    <t>O02202</t>
  </si>
  <si>
    <t>O02203</t>
  </si>
  <si>
    <t>O02204</t>
  </si>
  <si>
    <t>O02205</t>
  </si>
  <si>
    <t>O02206</t>
  </si>
  <si>
    <t>O02207</t>
  </si>
  <si>
    <t>O02208</t>
  </si>
  <si>
    <t>O02209</t>
  </si>
  <si>
    <t>C1123</t>
  </si>
  <si>
    <t>O02210</t>
  </si>
  <si>
    <t>C0927</t>
  </si>
  <si>
    <t>O02211</t>
  </si>
  <si>
    <t>O02212</t>
  </si>
  <si>
    <t>O02213</t>
  </si>
  <si>
    <t>O02214</t>
  </si>
  <si>
    <t>O02215</t>
  </si>
  <si>
    <t>O02216</t>
  </si>
  <si>
    <t>O02217</t>
  </si>
  <si>
    <t>O02218</t>
  </si>
  <si>
    <t>C0622</t>
  </si>
  <si>
    <t>O02219</t>
  </si>
  <si>
    <t>O02220</t>
  </si>
  <si>
    <t>O02221</t>
  </si>
  <si>
    <t>O02222</t>
  </si>
  <si>
    <t>C0676</t>
  </si>
  <si>
    <t>O02223</t>
  </si>
  <si>
    <t>O02224</t>
  </si>
  <si>
    <t>O02225</t>
  </si>
  <si>
    <t>O02226</t>
  </si>
  <si>
    <t>O02227</t>
  </si>
  <si>
    <t>O02228</t>
  </si>
  <si>
    <t>O02229</t>
  </si>
  <si>
    <t>O02230</t>
  </si>
  <si>
    <t>O02231</t>
  </si>
  <si>
    <t>O02232</t>
  </si>
  <si>
    <t>O02233</t>
  </si>
  <si>
    <t>O02234</t>
  </si>
  <si>
    <t>O02235</t>
  </si>
  <si>
    <t>O02236</t>
  </si>
  <si>
    <t>O02237</t>
  </si>
  <si>
    <t>O02238</t>
  </si>
  <si>
    <t>O02239</t>
  </si>
  <si>
    <t>O02240</t>
  </si>
  <si>
    <t>O02241</t>
  </si>
  <si>
    <t>O02242</t>
  </si>
  <si>
    <t>O02243</t>
  </si>
  <si>
    <t>O02244</t>
  </si>
  <si>
    <t>O02245</t>
  </si>
  <si>
    <t>O02246</t>
  </si>
  <si>
    <t>C0962</t>
  </si>
  <si>
    <t>O02247</t>
  </si>
  <si>
    <t>O02248</t>
  </si>
  <si>
    <t>C0801</t>
  </si>
  <si>
    <t>O02249</t>
  </si>
  <si>
    <t>O02250</t>
  </si>
  <si>
    <t>O02251</t>
  </si>
  <si>
    <t>O02252</t>
  </si>
  <si>
    <t>O02253</t>
  </si>
  <si>
    <t>O02254</t>
  </si>
  <si>
    <t>C0246</t>
  </si>
  <si>
    <t>O02255</t>
  </si>
  <si>
    <t>O02256</t>
  </si>
  <si>
    <t>O02257</t>
  </si>
  <si>
    <t>O02258</t>
  </si>
  <si>
    <t>O02259</t>
  </si>
  <si>
    <t>C0459</t>
  </si>
  <si>
    <t>O02260</t>
  </si>
  <si>
    <t>O02261</t>
  </si>
  <si>
    <t>O02262</t>
  </si>
  <si>
    <t>C1053</t>
  </si>
  <si>
    <t>O02263</t>
  </si>
  <si>
    <t>O02264</t>
  </si>
  <si>
    <t>O02265</t>
  </si>
  <si>
    <t>O02266</t>
  </si>
  <si>
    <t>O02267</t>
  </si>
  <si>
    <t>O02268</t>
  </si>
  <si>
    <t>O02269</t>
  </si>
  <si>
    <t>O02270</t>
  </si>
  <si>
    <t>C1171</t>
  </si>
  <si>
    <t>O02271</t>
  </si>
  <si>
    <t>O02272</t>
  </si>
  <si>
    <t>O02273</t>
  </si>
  <si>
    <t>O02274</t>
  </si>
  <si>
    <t>O02275</t>
  </si>
  <si>
    <t>C0997</t>
  </si>
  <si>
    <t>O02276</t>
  </si>
  <si>
    <t>O02277</t>
  </si>
  <si>
    <t>O02278</t>
  </si>
  <si>
    <t>O02279</t>
  </si>
  <si>
    <t>O02280</t>
  </si>
  <si>
    <t>C0272</t>
  </si>
  <si>
    <t>O02281</t>
  </si>
  <si>
    <t>O02282</t>
  </si>
  <si>
    <t>O02283</t>
  </si>
  <si>
    <t>C1185</t>
  </si>
  <si>
    <t>O02284</t>
  </si>
  <si>
    <t>C0117</t>
  </si>
  <si>
    <t>O02285</t>
  </si>
  <si>
    <t>O02286</t>
  </si>
  <si>
    <t>O02287</t>
  </si>
  <si>
    <t>O02288</t>
  </si>
  <si>
    <t>O02289</t>
  </si>
  <si>
    <t>C1099</t>
  </si>
  <si>
    <t>O02290</t>
  </si>
  <si>
    <t>O02291</t>
  </si>
  <si>
    <t>O02292</t>
  </si>
  <si>
    <t>O02293</t>
  </si>
  <si>
    <t>O02294</t>
  </si>
  <si>
    <t>O02295</t>
  </si>
  <si>
    <t>O02296</t>
  </si>
  <si>
    <t>O02297</t>
  </si>
  <si>
    <t>O02298</t>
  </si>
  <si>
    <t>O02299</t>
  </si>
  <si>
    <t>O02300</t>
  </si>
  <si>
    <t>C0864</t>
  </si>
  <si>
    <t>O02301</t>
  </si>
  <si>
    <t>O02302</t>
  </si>
  <si>
    <t>O02303</t>
  </si>
  <si>
    <t>O02304</t>
  </si>
  <si>
    <t>O02305</t>
  </si>
  <si>
    <t>C1137</t>
  </si>
  <si>
    <t>O02306</t>
  </si>
  <si>
    <t>O02307</t>
  </si>
  <si>
    <t>C0147</t>
  </si>
  <si>
    <t>O02308</t>
  </si>
  <si>
    <t>O02309</t>
  </si>
  <si>
    <t>C0723</t>
  </si>
  <si>
    <t>O02310</t>
  </si>
  <si>
    <t>O02311</t>
  </si>
  <si>
    <t>O02312</t>
  </si>
  <si>
    <t>O02313</t>
  </si>
  <si>
    <t>O02314</t>
  </si>
  <si>
    <t>O02315</t>
  </si>
  <si>
    <t>O02316</t>
  </si>
  <si>
    <t>C0614</t>
  </si>
  <si>
    <t>O02317</t>
  </si>
  <si>
    <t>O02318</t>
  </si>
  <si>
    <t>C1148</t>
  </si>
  <si>
    <t>O02319</t>
  </si>
  <si>
    <t>O02320</t>
  </si>
  <si>
    <t>O02321</t>
  </si>
  <si>
    <t>O02322</t>
  </si>
  <si>
    <t>O02323</t>
  </si>
  <si>
    <t>O02324</t>
  </si>
  <si>
    <t>O02325</t>
  </si>
  <si>
    <t>O02326</t>
  </si>
  <si>
    <t>O02327</t>
  </si>
  <si>
    <t>O02328</t>
  </si>
  <si>
    <t>C0709</t>
  </si>
  <si>
    <t>O02329</t>
  </si>
  <si>
    <t>O02330</t>
  </si>
  <si>
    <t>O02331</t>
  </si>
  <si>
    <t>C0179</t>
  </si>
  <si>
    <t>O02332</t>
  </si>
  <si>
    <t>O02333</t>
  </si>
  <si>
    <t>O02334</t>
  </si>
  <si>
    <t>O02335</t>
  </si>
  <si>
    <t>O02336</t>
  </si>
  <si>
    <t>O02337</t>
  </si>
  <si>
    <t>O02338</t>
  </si>
  <si>
    <t>O02339</t>
  </si>
  <si>
    <t>O02340</t>
  </si>
  <si>
    <t>O02341</t>
  </si>
  <si>
    <t>C0534</t>
  </si>
  <si>
    <t>O02342</t>
  </si>
  <si>
    <t>C0830</t>
  </si>
  <si>
    <t>O02343</t>
  </si>
  <si>
    <t>O02344</t>
  </si>
  <si>
    <t>O02345</t>
  </si>
  <si>
    <t>O02346</t>
  </si>
  <si>
    <t>C0758</t>
  </si>
  <si>
    <t>O02347</t>
  </si>
  <si>
    <t>O02348</t>
  </si>
  <si>
    <t>O02349</t>
  </si>
  <si>
    <t>O02350</t>
  </si>
  <si>
    <t>C0696</t>
  </si>
  <si>
    <t>O02351</t>
  </si>
  <si>
    <t>C1034</t>
  </si>
  <si>
    <t>O02352</t>
  </si>
  <si>
    <t>O02353</t>
  </si>
  <si>
    <t>O02354</t>
  </si>
  <si>
    <t>O02355</t>
  </si>
  <si>
    <t>O02356</t>
  </si>
  <si>
    <t>O02357</t>
  </si>
  <si>
    <t>O02358</t>
  </si>
  <si>
    <t>O02359</t>
  </si>
  <si>
    <t>C0105</t>
  </si>
  <si>
    <t>O02360</t>
  </si>
  <si>
    <t>C0088</t>
  </si>
  <si>
    <t>O02361</t>
  </si>
  <si>
    <t>O02362</t>
  </si>
  <si>
    <t>O02363</t>
  </si>
  <si>
    <t>O02364</t>
  </si>
  <si>
    <t>O02365</t>
  </si>
  <si>
    <t>O02366</t>
  </si>
  <si>
    <t>O02367</t>
  </si>
  <si>
    <t>O02368</t>
  </si>
  <si>
    <t>O02369</t>
  </si>
  <si>
    <t>O02370</t>
  </si>
  <si>
    <t>O02371</t>
  </si>
  <si>
    <t>O02372</t>
  </si>
  <si>
    <t>C1120</t>
  </si>
  <si>
    <t>O02373</t>
  </si>
  <si>
    <t>C0990</t>
  </si>
  <si>
    <t>O02374</t>
  </si>
  <si>
    <t>O02375</t>
  </si>
  <si>
    <t>O02376</t>
  </si>
  <si>
    <t>O02377</t>
  </si>
  <si>
    <t>O02378</t>
  </si>
  <si>
    <t>O02379</t>
  </si>
  <si>
    <t>O02380</t>
  </si>
  <si>
    <t>O02381</t>
  </si>
  <si>
    <t>O02382</t>
  </si>
  <si>
    <t>C1100</t>
  </si>
  <si>
    <t>O02383</t>
  </si>
  <si>
    <t>O02384</t>
  </si>
  <si>
    <t>O02385</t>
  </si>
  <si>
    <t>O02386</t>
  </si>
  <si>
    <t>O02387</t>
  </si>
  <si>
    <t>C0981</t>
  </si>
  <si>
    <t>O02388</t>
  </si>
  <si>
    <t>O02389</t>
  </si>
  <si>
    <t>O02390</t>
  </si>
  <si>
    <t>C0103</t>
  </si>
  <si>
    <t>O02391</t>
  </si>
  <si>
    <t>C1117</t>
  </si>
  <si>
    <t>O02392</t>
  </si>
  <si>
    <t>O02393</t>
  </si>
  <si>
    <t>C0125</t>
  </si>
  <si>
    <t>O02394</t>
  </si>
  <si>
    <t>O02395</t>
  </si>
  <si>
    <t>O02396</t>
  </si>
  <si>
    <t>O02397</t>
  </si>
  <si>
    <t>O02398</t>
  </si>
  <si>
    <t>O02399</t>
  </si>
  <si>
    <t>O02400</t>
  </si>
  <si>
    <t>C0315</t>
  </si>
  <si>
    <t>O02401</t>
  </si>
  <si>
    <t>O02402</t>
  </si>
  <si>
    <t>O02403</t>
  </si>
  <si>
    <t>O02404</t>
  </si>
  <si>
    <t>O02405</t>
  </si>
  <si>
    <t>O02406</t>
  </si>
  <si>
    <t>O02407</t>
  </si>
  <si>
    <t>O02408</t>
  </si>
  <si>
    <t>O02409</t>
  </si>
  <si>
    <t>O02410</t>
  </si>
  <si>
    <t>O02411</t>
  </si>
  <si>
    <t>O02412</t>
  </si>
  <si>
    <t>O02413</t>
  </si>
  <si>
    <t>O02414</t>
  </si>
  <si>
    <t>O02415</t>
  </si>
  <si>
    <t>O02416</t>
  </si>
  <si>
    <t>O02417</t>
  </si>
  <si>
    <t>O02418</t>
  </si>
  <si>
    <t>O02419</t>
  </si>
  <si>
    <t>O02420</t>
  </si>
  <si>
    <t>O02421</t>
  </si>
  <si>
    <t>O02422</t>
  </si>
  <si>
    <t>O02423</t>
  </si>
  <si>
    <t>O02424</t>
  </si>
  <si>
    <t>C1145</t>
  </si>
  <si>
    <t>O02425</t>
  </si>
  <si>
    <t>O02426</t>
  </si>
  <si>
    <t>C0531</t>
  </si>
  <si>
    <t>O02427</t>
  </si>
  <si>
    <t>O02428</t>
  </si>
  <si>
    <t>O02429</t>
  </si>
  <si>
    <t>O02430</t>
  </si>
  <si>
    <t>O02431</t>
  </si>
  <si>
    <t>O02432</t>
  </si>
  <si>
    <t>O02433</t>
  </si>
  <si>
    <t>C0351</t>
  </si>
  <si>
    <t>O02434</t>
  </si>
  <si>
    <t>O02435</t>
  </si>
  <si>
    <t>O02436</t>
  </si>
  <si>
    <t>O02437</t>
  </si>
  <si>
    <t>O02438</t>
  </si>
  <si>
    <t>O02439</t>
  </si>
  <si>
    <t>O02440</t>
  </si>
  <si>
    <t>C0178</t>
  </si>
  <si>
    <t>O02441</t>
  </si>
  <si>
    <t>O02442</t>
  </si>
  <si>
    <t>O02443</t>
  </si>
  <si>
    <t>O02444</t>
  </si>
  <si>
    <t>O02445</t>
  </si>
  <si>
    <t>O02446</t>
  </si>
  <si>
    <t>O02447</t>
  </si>
  <si>
    <t>O02448</t>
  </si>
  <si>
    <t>O02449</t>
  </si>
  <si>
    <t>O02450</t>
  </si>
  <si>
    <t>O02451</t>
  </si>
  <si>
    <t>O02452</t>
  </si>
  <si>
    <t>C0025</t>
  </si>
  <si>
    <t>O02453</t>
  </si>
  <si>
    <t>O02454</t>
  </si>
  <si>
    <t>C0437</t>
  </si>
  <si>
    <t>O02455</t>
  </si>
  <si>
    <t>O02456</t>
  </si>
  <si>
    <t>O02457</t>
  </si>
  <si>
    <t>O02458</t>
  </si>
  <si>
    <t>C0626</t>
  </si>
  <si>
    <t>O02459</t>
  </si>
  <si>
    <t>C0581</t>
  </si>
  <si>
    <t>O02460</t>
  </si>
  <si>
    <t>O02461</t>
  </si>
  <si>
    <t>O02462</t>
  </si>
  <si>
    <t>O02463</t>
  </si>
  <si>
    <t>O02464</t>
  </si>
  <si>
    <t>O02465</t>
  </si>
  <si>
    <t>O02466</t>
  </si>
  <si>
    <t>O02467</t>
  </si>
  <si>
    <t>O02468</t>
  </si>
  <si>
    <t>O02469</t>
  </si>
  <si>
    <t>O02470</t>
  </si>
  <si>
    <t>O02471</t>
  </si>
  <si>
    <t>O02472</t>
  </si>
  <si>
    <t>O02473</t>
  </si>
  <si>
    <t>C0536</t>
  </si>
  <si>
    <t>O02474</t>
  </si>
  <si>
    <t>O02475</t>
  </si>
  <si>
    <t>O02476</t>
  </si>
  <si>
    <t>O02477</t>
  </si>
  <si>
    <t>O02478</t>
  </si>
  <si>
    <t>O02479</t>
  </si>
  <si>
    <t>O02480</t>
  </si>
  <si>
    <t>C0759</t>
  </si>
  <si>
    <t>O02481</t>
  </si>
  <si>
    <t>C0796</t>
  </si>
  <si>
    <t>O02482</t>
  </si>
  <si>
    <t>C0145</t>
  </si>
  <si>
    <t>O02483</t>
  </si>
  <si>
    <t>O02484</t>
  </si>
  <si>
    <t>C0786</t>
  </si>
  <si>
    <t>O02485</t>
  </si>
  <si>
    <t>O02486</t>
  </si>
  <si>
    <t>C0502</t>
  </si>
  <si>
    <t>O02487</t>
  </si>
  <si>
    <t>O02488</t>
  </si>
  <si>
    <t>O02489</t>
  </si>
  <si>
    <t>O02490</t>
  </si>
  <si>
    <t>O02491</t>
  </si>
  <si>
    <t>O02492</t>
  </si>
  <si>
    <t>O02493</t>
  </si>
  <si>
    <t>O02494</t>
  </si>
  <si>
    <t>C0174</t>
  </si>
  <si>
    <t>O02495</t>
  </si>
  <si>
    <t>O02496</t>
  </si>
  <si>
    <t>O02497</t>
  </si>
  <si>
    <t>O02498</t>
  </si>
  <si>
    <t>O02499</t>
  </si>
  <si>
    <t>O02500</t>
  </si>
  <si>
    <t>O02501</t>
  </si>
  <si>
    <t>O02502</t>
  </si>
  <si>
    <t>O02503</t>
  </si>
  <si>
    <t>O02504</t>
  </si>
  <si>
    <t>O02505</t>
  </si>
  <si>
    <t>O02506</t>
  </si>
  <si>
    <t>O02507</t>
  </si>
  <si>
    <t>O02508</t>
  </si>
  <si>
    <t>O02509</t>
  </si>
  <si>
    <t>O02510</t>
  </si>
  <si>
    <t>O02511</t>
  </si>
  <si>
    <t>O02512</t>
  </si>
  <si>
    <t>O02513</t>
  </si>
  <si>
    <t>O02514</t>
  </si>
  <si>
    <t>O02515</t>
  </si>
  <si>
    <t>O02516</t>
  </si>
  <si>
    <t>O02517</t>
  </si>
  <si>
    <t>C1070</t>
  </si>
  <si>
    <t>O02518</t>
  </si>
  <si>
    <t>O02519</t>
  </si>
  <si>
    <t>O02520</t>
  </si>
  <si>
    <t>O02521</t>
  </si>
  <si>
    <t>O02522</t>
  </si>
  <si>
    <t>O02523</t>
  </si>
  <si>
    <t>O02524</t>
  </si>
  <si>
    <t>O02525</t>
  </si>
  <si>
    <t>O02526</t>
  </si>
  <si>
    <t>O02527</t>
  </si>
  <si>
    <t>O02528</t>
  </si>
  <si>
    <t>O02529</t>
  </si>
  <si>
    <t>O02530</t>
  </si>
  <si>
    <t>O02531</t>
  </si>
  <si>
    <t>O02532</t>
  </si>
  <si>
    <t>O02533</t>
  </si>
  <si>
    <t>O02534</t>
  </si>
  <si>
    <t>O02535</t>
  </si>
  <si>
    <t>O02536</t>
  </si>
  <si>
    <t>O02537</t>
  </si>
  <si>
    <t>O02538</t>
  </si>
  <si>
    <t>O02539</t>
  </si>
  <si>
    <t>O02540</t>
  </si>
  <si>
    <t>O02541</t>
  </si>
  <si>
    <t>O02542</t>
  </si>
  <si>
    <t>O02543</t>
  </si>
  <si>
    <t>C0902</t>
  </si>
  <si>
    <t>O02544</t>
  </si>
  <si>
    <t>O02545</t>
  </si>
  <si>
    <t>O02546</t>
  </si>
  <si>
    <t>O02547</t>
  </si>
  <si>
    <t>C1179</t>
  </si>
  <si>
    <t>O02548</t>
  </si>
  <si>
    <t>O02549</t>
  </si>
  <si>
    <t>O02550</t>
  </si>
  <si>
    <t>O02551</t>
  </si>
  <si>
    <t>O02552</t>
  </si>
  <si>
    <t>O02553</t>
  </si>
  <si>
    <t>O02554</t>
  </si>
  <si>
    <t>O02555</t>
  </si>
  <si>
    <t>O02556</t>
  </si>
  <si>
    <t>O02557</t>
  </si>
  <si>
    <t>O02558</t>
  </si>
  <si>
    <t>O02559</t>
  </si>
  <si>
    <t>O02560</t>
  </si>
  <si>
    <t>O02561</t>
  </si>
  <si>
    <t>C0777</t>
  </si>
  <si>
    <t>O02562</t>
  </si>
  <si>
    <t>O02563</t>
  </si>
  <si>
    <t>O02564</t>
  </si>
  <si>
    <t>O02565</t>
  </si>
  <si>
    <t>O02566</t>
  </si>
  <si>
    <t>C0760</t>
  </si>
  <si>
    <t>O02567</t>
  </si>
  <si>
    <t>O02568</t>
  </si>
  <si>
    <t>O02569</t>
  </si>
  <si>
    <t>O02570</t>
  </si>
  <si>
    <t>O02571</t>
  </si>
  <si>
    <t>O02572</t>
  </si>
  <si>
    <t>O02573</t>
  </si>
  <si>
    <t>O02574</t>
  </si>
  <si>
    <t>O02575</t>
  </si>
  <si>
    <t>C0832</t>
  </si>
  <si>
    <t>O02576</t>
  </si>
  <si>
    <t>O02577</t>
  </si>
  <si>
    <t>O02578</t>
  </si>
  <si>
    <t>O02579</t>
  </si>
  <si>
    <t>O02580</t>
  </si>
  <si>
    <t>O02581</t>
  </si>
  <si>
    <t>O02582</t>
  </si>
  <si>
    <t>C0202</t>
  </si>
  <si>
    <t>O02583</t>
  </si>
  <si>
    <t>O02584</t>
  </si>
  <si>
    <t>O02585</t>
  </si>
  <si>
    <t>O02586</t>
  </si>
  <si>
    <t>O02587</t>
  </si>
  <si>
    <t>O02588</t>
  </si>
  <si>
    <t>O02589</t>
  </si>
  <si>
    <t>O02590</t>
  </si>
  <si>
    <t>O02591</t>
  </si>
  <si>
    <t>O02592</t>
  </si>
  <si>
    <t>C0841</t>
  </si>
  <si>
    <t>O02593</t>
  </si>
  <si>
    <t>O02594</t>
  </si>
  <si>
    <t>O02595</t>
  </si>
  <si>
    <t>O02596</t>
  </si>
  <si>
    <t>O02597</t>
  </si>
  <si>
    <t>O02598</t>
  </si>
  <si>
    <t>O02599</t>
  </si>
  <si>
    <t>O02600</t>
  </si>
  <si>
    <t>O02601</t>
  </si>
  <si>
    <t>O02602</t>
  </si>
  <si>
    <t>O02603</t>
  </si>
  <si>
    <t>O02604</t>
  </si>
  <si>
    <t>O02605</t>
  </si>
  <si>
    <t>O02606</t>
  </si>
  <si>
    <t>O02607</t>
  </si>
  <si>
    <t>O02608</t>
  </si>
  <si>
    <t>O02609</t>
  </si>
  <si>
    <t>C0398</t>
  </si>
  <si>
    <t>O02610</t>
  </si>
  <si>
    <t>O02611</t>
  </si>
  <si>
    <t>O02612</t>
  </si>
  <si>
    <t>O02613</t>
  </si>
  <si>
    <t>O02614</t>
  </si>
  <si>
    <t>O02615</t>
  </si>
  <si>
    <t>O02616</t>
  </si>
  <si>
    <t>O02617</t>
  </si>
  <si>
    <t>O02618</t>
  </si>
  <si>
    <t>O02619</t>
  </si>
  <si>
    <t>O02620</t>
  </si>
  <si>
    <t>O02621</t>
  </si>
  <si>
    <t>O02622</t>
  </si>
  <si>
    <t>O02623</t>
  </si>
  <si>
    <t>O02624</t>
  </si>
  <si>
    <t>O02625</t>
  </si>
  <si>
    <t>O02626</t>
  </si>
  <si>
    <t>C1074</t>
  </si>
  <si>
    <t>O02627</t>
  </si>
  <si>
    <t>O02628</t>
  </si>
  <si>
    <t>O02629</t>
  </si>
  <si>
    <t>O02630</t>
  </si>
  <si>
    <t>O02631</t>
  </si>
  <si>
    <t>O02632</t>
  </si>
  <si>
    <t>O02633</t>
  </si>
  <si>
    <t>O02634</t>
  </si>
  <si>
    <t>O02635</t>
  </si>
  <si>
    <t>O02636</t>
  </si>
  <si>
    <t>O02637</t>
  </si>
  <si>
    <t>O02638</t>
  </si>
  <si>
    <t>O02639</t>
  </si>
  <si>
    <t>O02640</t>
  </si>
  <si>
    <t>C0550</t>
  </si>
  <si>
    <t>O02641</t>
  </si>
  <si>
    <t>O02642</t>
  </si>
  <si>
    <t>O02643</t>
  </si>
  <si>
    <t>O02644</t>
  </si>
  <si>
    <t>O02645</t>
  </si>
  <si>
    <t>O02646</t>
  </si>
  <si>
    <t>O02647</t>
  </si>
  <si>
    <t>O02648</t>
  </si>
  <si>
    <t>O02649</t>
  </si>
  <si>
    <t>O02650</t>
  </si>
  <si>
    <t>O02651</t>
  </si>
  <si>
    <t>O02652</t>
  </si>
  <si>
    <t>O02653</t>
  </si>
  <si>
    <t>O02654</t>
  </si>
  <si>
    <t>O02655</t>
  </si>
  <si>
    <t>O02656</t>
  </si>
  <si>
    <t>O02657</t>
  </si>
  <si>
    <t>O02658</t>
  </si>
  <si>
    <t>O02659</t>
  </si>
  <si>
    <t>O02660</t>
  </si>
  <si>
    <t>O02661</t>
  </si>
  <si>
    <t>O02662</t>
  </si>
  <si>
    <t>O02663</t>
  </si>
  <si>
    <t>O02664</t>
  </si>
  <si>
    <t>O02665</t>
  </si>
  <si>
    <t>O02666</t>
  </si>
  <si>
    <t>O02667</t>
  </si>
  <si>
    <t>O02668</t>
  </si>
  <si>
    <t>O02669</t>
  </si>
  <si>
    <t>O02670</t>
  </si>
  <si>
    <t>O02671</t>
  </si>
  <si>
    <t>O02672</t>
  </si>
  <si>
    <t>O02673</t>
  </si>
  <si>
    <t>O02674</t>
  </si>
  <si>
    <t>C1159</t>
  </si>
  <si>
    <t>O02675</t>
  </si>
  <si>
    <t>O02676</t>
  </si>
  <si>
    <t>O02677</t>
  </si>
  <si>
    <t>C0454</t>
  </si>
  <si>
    <t>O02678</t>
  </si>
  <si>
    <t>O02679</t>
  </si>
  <si>
    <t>C0968</t>
  </si>
  <si>
    <t>O02680</t>
  </si>
  <si>
    <t>O02681</t>
  </si>
  <si>
    <t>O02682</t>
  </si>
  <si>
    <t>O02683</t>
  </si>
  <si>
    <t>O02684</t>
  </si>
  <si>
    <t>O02685</t>
  </si>
  <si>
    <t>O02686</t>
  </si>
  <si>
    <t>O02687</t>
  </si>
  <si>
    <t>C0666</t>
  </si>
  <si>
    <t>O02688</t>
  </si>
  <si>
    <t>O02689</t>
  </si>
  <si>
    <t>O02690</t>
  </si>
  <si>
    <t>O02691</t>
  </si>
  <si>
    <t>O02692</t>
  </si>
  <si>
    <t>O02693</t>
  </si>
  <si>
    <t>O02694</t>
  </si>
  <si>
    <t>O02695</t>
  </si>
  <si>
    <t>O02696</t>
  </si>
  <si>
    <t>O02697</t>
  </si>
  <si>
    <t>O02698</t>
  </si>
  <si>
    <t>O02699</t>
  </si>
  <si>
    <t>O02700</t>
  </si>
  <si>
    <t>O02701</t>
  </si>
  <si>
    <t>O02702</t>
  </si>
  <si>
    <t>O02703</t>
  </si>
  <si>
    <t>O02704</t>
  </si>
  <si>
    <t>C0034</t>
  </si>
  <si>
    <t>O02705</t>
  </si>
  <si>
    <t>O02706</t>
  </si>
  <si>
    <t>O02707</t>
  </si>
  <si>
    <t>O02708</t>
  </si>
  <si>
    <t>O02709</t>
  </si>
  <si>
    <t>O02710</t>
  </si>
  <si>
    <t>O02711</t>
  </si>
  <si>
    <t>O02712</t>
  </si>
  <si>
    <t>O02713</t>
  </si>
  <si>
    <t>O02714</t>
  </si>
  <si>
    <t>O02715</t>
  </si>
  <si>
    <t>O02716</t>
  </si>
  <si>
    <t>C1036</t>
  </si>
  <si>
    <t>O02717</t>
  </si>
  <si>
    <t>O02718</t>
  </si>
  <si>
    <t>O02719</t>
  </si>
  <si>
    <t>O02720</t>
  </si>
  <si>
    <t>O02721</t>
  </si>
  <si>
    <t>O02722</t>
  </si>
  <si>
    <t>O02723</t>
  </si>
  <si>
    <t>O02724</t>
  </si>
  <si>
    <t>C0223</t>
  </si>
  <si>
    <t>O02725</t>
  </si>
  <si>
    <t>O02726</t>
  </si>
  <si>
    <t>O02727</t>
  </si>
  <si>
    <t>O02728</t>
  </si>
  <si>
    <t>O02729</t>
  </si>
  <si>
    <t>O02730</t>
  </si>
  <si>
    <t>O02731</t>
  </si>
  <si>
    <t>O02732</t>
  </si>
  <si>
    <t>O02733</t>
  </si>
  <si>
    <t>O02734</t>
  </si>
  <si>
    <t>O02735</t>
  </si>
  <si>
    <t>O02736</t>
  </si>
  <si>
    <t>O02737</t>
  </si>
  <si>
    <t>O02738</t>
  </si>
  <si>
    <t>O02739</t>
  </si>
  <si>
    <t>O02740</t>
  </si>
  <si>
    <t>C0265</t>
  </si>
  <si>
    <t>O02741</t>
  </si>
  <si>
    <t>O02742</t>
  </si>
  <si>
    <t>O02743</t>
  </si>
  <si>
    <t>O02744</t>
  </si>
  <si>
    <t>O02745</t>
  </si>
  <si>
    <t>O02746</t>
  </si>
  <si>
    <t>O02747</t>
  </si>
  <si>
    <t>O02748</t>
  </si>
  <si>
    <t>O02749</t>
  </si>
  <si>
    <t>O02750</t>
  </si>
  <si>
    <t>O02751</t>
  </si>
  <si>
    <t>O02752</t>
  </si>
  <si>
    <t>O02753</t>
  </si>
  <si>
    <t>O02754</t>
  </si>
  <si>
    <t>C0907</t>
  </si>
  <si>
    <t>O02755</t>
  </si>
  <si>
    <t>O02756</t>
  </si>
  <si>
    <t>O02757</t>
  </si>
  <si>
    <t>C0840</t>
  </si>
  <si>
    <t>O02758</t>
  </si>
  <si>
    <t>C0948</t>
  </si>
  <si>
    <t>O02759</t>
  </si>
  <si>
    <t>C0519</t>
  </si>
  <si>
    <t>O02760</t>
  </si>
  <si>
    <t>O02761</t>
  </si>
  <si>
    <t>O02762</t>
  </si>
  <si>
    <t>O02763</t>
  </si>
  <si>
    <t>O02764</t>
  </si>
  <si>
    <t>O02765</t>
  </si>
  <si>
    <t>O02766</t>
  </si>
  <si>
    <t>O02767</t>
  </si>
  <si>
    <t>O02768</t>
  </si>
  <si>
    <t>O02769</t>
  </si>
  <si>
    <t>O02770</t>
  </si>
  <si>
    <t>O02771</t>
  </si>
  <si>
    <t>C0782</t>
  </si>
  <si>
    <t>O02772</t>
  </si>
  <si>
    <t>O02773</t>
  </si>
  <si>
    <t>O02774</t>
  </si>
  <si>
    <t>O02775</t>
  </si>
  <si>
    <t>O02776</t>
  </si>
  <si>
    <t>O02777</t>
  </si>
  <si>
    <t>O02778</t>
  </si>
  <si>
    <t>O02779</t>
  </si>
  <si>
    <t>O02780</t>
  </si>
  <si>
    <t>O02781</t>
  </si>
  <si>
    <t>C0073</t>
  </si>
  <si>
    <t>O02782</t>
  </si>
  <si>
    <t>O02783</t>
  </si>
  <si>
    <t>C1018</t>
  </si>
  <si>
    <t>O02784</t>
  </si>
  <si>
    <t>O02785</t>
  </si>
  <si>
    <t>O02786</t>
  </si>
  <si>
    <t>O02787</t>
  </si>
  <si>
    <t>O02788</t>
  </si>
  <si>
    <t>C0446</t>
  </si>
  <si>
    <t>O02789</t>
  </si>
  <si>
    <t>O02790</t>
  </si>
  <si>
    <t>O02791</t>
  </si>
  <si>
    <t>O02792</t>
  </si>
  <si>
    <t>O02793</t>
  </si>
  <si>
    <t>O02794</t>
  </si>
  <si>
    <t>O02795</t>
  </si>
  <si>
    <t>C0330</t>
  </si>
  <si>
    <t>O02796</t>
  </si>
  <si>
    <t>O02797</t>
  </si>
  <si>
    <t>O02798</t>
  </si>
  <si>
    <t>O02799</t>
  </si>
  <si>
    <t>O02800</t>
  </si>
  <si>
    <t>O02801</t>
  </si>
  <si>
    <t>O02802</t>
  </si>
  <si>
    <t>O02803</t>
  </si>
  <si>
    <t>C0221</t>
  </si>
  <si>
    <t>O02804</t>
  </si>
  <si>
    <t>O02805</t>
  </si>
  <si>
    <t>O02806</t>
  </si>
  <si>
    <t>O02807</t>
  </si>
  <si>
    <t>O02808</t>
  </si>
  <si>
    <t>O02809</t>
  </si>
  <si>
    <t>O02810</t>
  </si>
  <si>
    <t>O02811</t>
  </si>
  <si>
    <t>O02812</t>
  </si>
  <si>
    <t>C0708</t>
  </si>
  <si>
    <t>O02813</t>
  </si>
  <si>
    <t>O02814</t>
  </si>
  <si>
    <t>O02815</t>
  </si>
  <si>
    <t>O02816</t>
  </si>
  <si>
    <t>O02817</t>
  </si>
  <si>
    <t>O02818</t>
  </si>
  <si>
    <t>O02819</t>
  </si>
  <si>
    <t>O02820</t>
  </si>
  <si>
    <t>O02821</t>
  </si>
  <si>
    <t>O02822</t>
  </si>
  <si>
    <t>O02823</t>
  </si>
  <si>
    <t>C0551</t>
  </si>
  <si>
    <t>O02824</t>
  </si>
  <si>
    <t>O02825</t>
  </si>
  <si>
    <t>O02826</t>
  </si>
  <si>
    <t>O02827</t>
  </si>
  <si>
    <t>O02828</t>
  </si>
  <si>
    <t>C0773</t>
  </si>
  <si>
    <t>O02829</t>
  </si>
  <si>
    <t>O02830</t>
  </si>
  <si>
    <t>O02831</t>
  </si>
  <si>
    <t>O02832</t>
  </si>
  <si>
    <t>O02833</t>
  </si>
  <si>
    <t>O02834</t>
  </si>
  <si>
    <t>O02835</t>
  </si>
  <si>
    <t>O02836</t>
  </si>
  <si>
    <t>O02837</t>
  </si>
  <si>
    <t>O02838</t>
  </si>
  <si>
    <t>O02839</t>
  </si>
  <si>
    <t>O02840</t>
  </si>
  <si>
    <t>C0160</t>
  </si>
  <si>
    <t>O02841</t>
  </si>
  <si>
    <t>O02842</t>
  </si>
  <si>
    <t>O02843</t>
  </si>
  <si>
    <t>O02844</t>
  </si>
  <si>
    <t>C1071</t>
  </si>
  <si>
    <t>O02845</t>
  </si>
  <si>
    <t>O02846</t>
  </si>
  <si>
    <t>O02847</t>
  </si>
  <si>
    <t>O02848</t>
  </si>
  <si>
    <t>O02849</t>
  </si>
  <si>
    <t>O02850</t>
  </si>
  <si>
    <t>O02851</t>
  </si>
  <si>
    <t>O02852</t>
  </si>
  <si>
    <t>O02853</t>
  </si>
  <si>
    <t>O02854</t>
  </si>
  <si>
    <t>C0900</t>
  </si>
  <si>
    <t>O02855</t>
  </si>
  <si>
    <t>O02856</t>
  </si>
  <si>
    <t>O02857</t>
  </si>
  <si>
    <t>O02858</t>
  </si>
  <si>
    <t>O02859</t>
  </si>
  <si>
    <t>O02860</t>
  </si>
  <si>
    <t>O02861</t>
  </si>
  <si>
    <t>O02862</t>
  </si>
  <si>
    <t>O02863</t>
  </si>
  <si>
    <t>O02864</t>
  </si>
  <si>
    <t>O02865</t>
  </si>
  <si>
    <t>O02866</t>
  </si>
  <si>
    <t>O02867</t>
  </si>
  <si>
    <t>O02868</t>
  </si>
  <si>
    <t>O02869</t>
  </si>
  <si>
    <t>O02870</t>
  </si>
  <si>
    <t>C0544</t>
  </si>
  <si>
    <t>O02871</t>
  </si>
  <si>
    <t>C0071</t>
  </si>
  <si>
    <t>O02872</t>
  </si>
  <si>
    <t>O02873</t>
  </si>
  <si>
    <t>O02874</t>
  </si>
  <si>
    <t>O02875</t>
  </si>
  <si>
    <t>O02876</t>
  </si>
  <si>
    <t>O02877</t>
  </si>
  <si>
    <t>O02878</t>
  </si>
  <si>
    <t>O02879</t>
  </si>
  <si>
    <t>O02880</t>
  </si>
  <si>
    <t>O02881</t>
  </si>
  <si>
    <t>O02882</t>
  </si>
  <si>
    <t>O02883</t>
  </si>
  <si>
    <t>O02884</t>
  </si>
  <si>
    <t>O02885</t>
  </si>
  <si>
    <t>O02886</t>
  </si>
  <si>
    <t>O02887</t>
  </si>
  <si>
    <t>O02888</t>
  </si>
  <si>
    <t>O02889</t>
  </si>
  <si>
    <t>O02890</t>
  </si>
  <si>
    <t>O02891</t>
  </si>
  <si>
    <t>O02892</t>
  </si>
  <si>
    <t>O02893</t>
  </si>
  <si>
    <t>O02894</t>
  </si>
  <si>
    <t>O02895</t>
  </si>
  <si>
    <t>O02896</t>
  </si>
  <si>
    <t>O02897</t>
  </si>
  <si>
    <t>O02898</t>
  </si>
  <si>
    <t>O02899</t>
  </si>
  <si>
    <t>O02900</t>
  </si>
  <si>
    <t>C0978</t>
  </si>
  <si>
    <t>O02901</t>
  </si>
  <si>
    <t>O02902</t>
  </si>
  <si>
    <t>O02903</t>
  </si>
  <si>
    <t>O02904</t>
  </si>
  <si>
    <t>O02905</t>
  </si>
  <si>
    <t>C0445</t>
  </si>
  <si>
    <t>O02906</t>
  </si>
  <si>
    <t>O02907</t>
  </si>
  <si>
    <t>O02908</t>
  </si>
  <si>
    <t>O02909</t>
  </si>
  <si>
    <t>O02910</t>
  </si>
  <si>
    <t>O02911</t>
  </si>
  <si>
    <t>O02912</t>
  </si>
  <si>
    <t>O02913</t>
  </si>
  <si>
    <t>O02914</t>
  </si>
  <si>
    <t>O02915</t>
  </si>
  <si>
    <t>O02916</t>
  </si>
  <si>
    <t>O02917</t>
  </si>
  <si>
    <t>O02918</t>
  </si>
  <si>
    <t>O02919</t>
  </si>
  <si>
    <t>O02920</t>
  </si>
  <si>
    <t>O02921</t>
  </si>
  <si>
    <t>O02922</t>
  </si>
  <si>
    <t>O02923</t>
  </si>
  <si>
    <t>O02924</t>
  </si>
  <si>
    <t>O02925</t>
  </si>
  <si>
    <t>O02926</t>
  </si>
  <si>
    <t>O02927</t>
  </si>
  <si>
    <t>O02928</t>
  </si>
  <si>
    <t>O02929</t>
  </si>
  <si>
    <t>C0656</t>
  </si>
  <si>
    <t>O02930</t>
  </si>
  <si>
    <t>O02931</t>
  </si>
  <si>
    <t>O02932</t>
  </si>
  <si>
    <t>O02933</t>
  </si>
  <si>
    <t>O02934</t>
  </si>
  <si>
    <t>O02935</t>
  </si>
  <si>
    <t>C0191</t>
  </si>
  <si>
    <t>O02936</t>
  </si>
  <si>
    <t>O02937</t>
  </si>
  <si>
    <t>O02938</t>
  </si>
  <si>
    <t>O02939</t>
  </si>
  <si>
    <t>O02940</t>
  </si>
  <si>
    <t>O02941</t>
  </si>
  <si>
    <t>O02942</t>
  </si>
  <si>
    <t>O02943</t>
  </si>
  <si>
    <t>O02944</t>
  </si>
  <si>
    <t>O02945</t>
  </si>
  <si>
    <t>O02946</t>
  </si>
  <si>
    <t>O02947</t>
  </si>
  <si>
    <t>O02948</t>
  </si>
  <si>
    <t>O02949</t>
  </si>
  <si>
    <t>O02950</t>
  </si>
  <si>
    <t>O02951</t>
  </si>
  <si>
    <t>O02952</t>
  </si>
  <si>
    <t>O02953</t>
  </si>
  <si>
    <t>O02954</t>
  </si>
  <si>
    <t>O02955</t>
  </si>
  <si>
    <t>O02956</t>
  </si>
  <si>
    <t>O02957</t>
  </si>
  <si>
    <t>O02958</t>
  </si>
  <si>
    <t>O02959</t>
  </si>
  <si>
    <t>O02960</t>
  </si>
  <si>
    <t>O02961</t>
  </si>
  <si>
    <t>O02962</t>
  </si>
  <si>
    <t>O02963</t>
  </si>
  <si>
    <t>O02964</t>
  </si>
  <si>
    <t>O02965</t>
  </si>
  <si>
    <t>O02966</t>
  </si>
  <si>
    <t>O02967</t>
  </si>
  <si>
    <t>O02968</t>
  </si>
  <si>
    <t>O02969</t>
  </si>
  <si>
    <t>C0406</t>
  </si>
  <si>
    <t>O02970</t>
  </si>
  <si>
    <t>O02971</t>
  </si>
  <si>
    <t>O02972</t>
  </si>
  <si>
    <t>O02973</t>
  </si>
  <si>
    <t>O02974</t>
  </si>
  <si>
    <t>O02975</t>
  </si>
  <si>
    <t>O02976</t>
  </si>
  <si>
    <t>O02977</t>
  </si>
  <si>
    <t>O02978</t>
  </si>
  <si>
    <t>O02979</t>
  </si>
  <si>
    <t>O02980</t>
  </si>
  <si>
    <t>O02981</t>
  </si>
  <si>
    <t>C0891</t>
  </si>
  <si>
    <t>O02982</t>
  </si>
  <si>
    <t>O02983</t>
  </si>
  <si>
    <t>O02984</t>
  </si>
  <si>
    <t>O02985</t>
  </si>
  <si>
    <t>O02986</t>
  </si>
  <si>
    <t>O02987</t>
  </si>
  <si>
    <t>O02988</t>
  </si>
  <si>
    <t>O02989</t>
  </si>
  <si>
    <t>O02990</t>
  </si>
  <si>
    <t>O02991</t>
  </si>
  <si>
    <t>O02992</t>
  </si>
  <si>
    <t>O02993</t>
  </si>
  <si>
    <t>C1017</t>
  </si>
  <si>
    <t>O02994</t>
  </si>
  <si>
    <t>O02995</t>
  </si>
  <si>
    <t>O02996</t>
  </si>
  <si>
    <t>O02997</t>
  </si>
  <si>
    <t>C1010</t>
  </si>
  <si>
    <t>O02998</t>
  </si>
  <si>
    <t>O02999</t>
  </si>
  <si>
    <t>O03000</t>
  </si>
  <si>
    <t>O03001</t>
  </si>
  <si>
    <t>O03002</t>
  </si>
  <si>
    <t>O03003</t>
  </si>
  <si>
    <t>O03004</t>
  </si>
  <si>
    <t>O03005</t>
  </si>
  <si>
    <t>O03006</t>
  </si>
  <si>
    <t>O03007</t>
  </si>
  <si>
    <t>O03008</t>
  </si>
  <si>
    <t>O03009</t>
  </si>
  <si>
    <t>O03010</t>
  </si>
  <si>
    <t>O03011</t>
  </si>
  <si>
    <t>O03012</t>
  </si>
  <si>
    <t>O03013</t>
  </si>
  <si>
    <t>O03014</t>
  </si>
  <si>
    <t>O03015</t>
  </si>
  <si>
    <t>O03016</t>
  </si>
  <si>
    <t>O03017</t>
  </si>
  <si>
    <t>O03018</t>
  </si>
  <si>
    <t>O03019</t>
  </si>
  <si>
    <t>O03020</t>
  </si>
  <si>
    <t>O03021</t>
  </si>
  <si>
    <t>O03022</t>
  </si>
  <si>
    <t>C0714</t>
  </si>
  <si>
    <t>O03023</t>
  </si>
  <si>
    <t>C0975</t>
  </si>
  <si>
    <t>O03024</t>
  </si>
  <si>
    <t>O03025</t>
  </si>
  <si>
    <t>O03026</t>
  </si>
  <si>
    <t>O03027</t>
  </si>
  <si>
    <t>C1196</t>
  </si>
  <si>
    <t>O03028</t>
  </si>
  <si>
    <t>O03029</t>
  </si>
  <si>
    <t>O03030</t>
  </si>
  <si>
    <t>O03031</t>
  </si>
  <si>
    <t>O03032</t>
  </si>
  <si>
    <t>O03033</t>
  </si>
  <si>
    <t>O03034</t>
  </si>
  <si>
    <t>O03035</t>
  </si>
  <si>
    <t>C0580</t>
  </si>
  <si>
    <t>O03036</t>
  </si>
  <si>
    <t>O03037</t>
  </si>
  <si>
    <t>O03038</t>
  </si>
  <si>
    <t>O03039</t>
  </si>
  <si>
    <t>O03040</t>
  </si>
  <si>
    <t>O03041</t>
  </si>
  <si>
    <t>O03042</t>
  </si>
  <si>
    <t>O03043</t>
  </si>
  <si>
    <t>O03044</t>
  </si>
  <si>
    <t>C0838</t>
  </si>
  <si>
    <t>O03045</t>
  </si>
  <si>
    <t>O03046</t>
  </si>
  <si>
    <t>O03047</t>
  </si>
  <si>
    <t>O03048</t>
  </si>
  <si>
    <t>O03049</t>
  </si>
  <si>
    <t>O03050</t>
  </si>
  <si>
    <t>O03051</t>
  </si>
  <si>
    <t>O03052</t>
  </si>
  <si>
    <t>O03053</t>
  </si>
  <si>
    <t>O03054</t>
  </si>
  <si>
    <t>O03055</t>
  </si>
  <si>
    <t>O03056</t>
  </si>
  <si>
    <t>O03057</t>
  </si>
  <si>
    <t>O03058</t>
  </si>
  <si>
    <t>O03059</t>
  </si>
  <si>
    <t>O03060</t>
  </si>
  <si>
    <t>O03061</t>
  </si>
  <si>
    <t>C0129</t>
  </si>
  <si>
    <t>O03062</t>
  </si>
  <si>
    <t>O03063</t>
  </si>
  <si>
    <t>O03064</t>
  </si>
  <si>
    <t>O03065</t>
  </si>
  <si>
    <t>O03066</t>
  </si>
  <si>
    <t>O03067</t>
  </si>
  <si>
    <t>O03068</t>
  </si>
  <si>
    <t>O03069</t>
  </si>
  <si>
    <t>O03070</t>
  </si>
  <si>
    <t>O03071</t>
  </si>
  <si>
    <t>O03072</t>
  </si>
  <si>
    <t>O03073</t>
  </si>
  <si>
    <t>C0691</t>
  </si>
  <si>
    <t>O03074</t>
  </si>
  <si>
    <t>O03075</t>
  </si>
  <si>
    <t>O03076</t>
  </si>
  <si>
    <t>O03077</t>
  </si>
  <si>
    <t>O03078</t>
  </si>
  <si>
    <t>O03079</t>
  </si>
  <si>
    <t>O03080</t>
  </si>
  <si>
    <t>O03081</t>
  </si>
  <si>
    <t>O03082</t>
  </si>
  <si>
    <t>O03083</t>
  </si>
  <si>
    <t>O03084</t>
  </si>
  <si>
    <t>O03085</t>
  </si>
  <si>
    <t>O03086</t>
  </si>
  <si>
    <t>O03087</t>
  </si>
  <si>
    <t>C0310</t>
  </si>
  <si>
    <t>O03088</t>
  </si>
  <si>
    <t>C0300</t>
  </si>
  <si>
    <t>O03089</t>
  </si>
  <si>
    <t>O03090</t>
  </si>
  <si>
    <t>C0243</t>
  </si>
  <si>
    <t>O03091</t>
  </si>
  <si>
    <t>O03092</t>
  </si>
  <si>
    <t>O03093</t>
  </si>
  <si>
    <t>O03094</t>
  </si>
  <si>
    <t>O03095</t>
  </si>
  <si>
    <t>O03096</t>
  </si>
  <si>
    <t>O03097</t>
  </si>
  <si>
    <t>O03098</t>
  </si>
  <si>
    <t>O03099</t>
  </si>
  <si>
    <t>O03100</t>
  </si>
  <si>
    <t>C0425</t>
  </si>
  <si>
    <t>O03101</t>
  </si>
  <si>
    <t>O03102</t>
  </si>
  <si>
    <t>O03103</t>
  </si>
  <si>
    <t>O03104</t>
  </si>
  <si>
    <t>C0148</t>
  </si>
  <si>
    <t>O03105</t>
  </si>
  <si>
    <t>O03106</t>
  </si>
  <si>
    <t>O03107</t>
  </si>
  <si>
    <t>O03108</t>
  </si>
  <si>
    <t>O03109</t>
  </si>
  <si>
    <t>O03110</t>
  </si>
  <si>
    <t>C0271</t>
  </si>
  <si>
    <t>O03111</t>
  </si>
  <si>
    <t>O03112</t>
  </si>
  <si>
    <t>O03113</t>
  </si>
  <si>
    <t>C0290</t>
  </si>
  <si>
    <t>O03114</t>
  </si>
  <si>
    <t>O03115</t>
  </si>
  <si>
    <t>O03116</t>
  </si>
  <si>
    <t>O03117</t>
  </si>
  <si>
    <t>O03118</t>
  </si>
  <si>
    <t>O03119</t>
  </si>
  <si>
    <t>O03120</t>
  </si>
  <si>
    <t>O03121</t>
  </si>
  <si>
    <t>O03122</t>
  </si>
  <si>
    <t>O03123</t>
  </si>
  <si>
    <t>O03124</t>
  </si>
  <si>
    <t>O03125</t>
  </si>
  <si>
    <t>O03126</t>
  </si>
  <si>
    <t>O03127</t>
  </si>
  <si>
    <t>O03128</t>
  </si>
  <si>
    <t>O03129</t>
  </si>
  <si>
    <t>O03130</t>
  </si>
  <si>
    <t>C0653</t>
  </si>
  <si>
    <t>O03131</t>
  </si>
  <si>
    <t>O03132</t>
  </si>
  <si>
    <t>O03133</t>
  </si>
  <si>
    <t>O03134</t>
  </si>
  <si>
    <t>O03135</t>
  </si>
  <si>
    <t>O03136</t>
  </si>
  <si>
    <t>O03137</t>
  </si>
  <si>
    <t>O03138</t>
  </si>
  <si>
    <t>O03139</t>
  </si>
  <si>
    <t>O03140</t>
  </si>
  <si>
    <t>O03141</t>
  </si>
  <si>
    <t>O03142</t>
  </si>
  <si>
    <t>O03143</t>
  </si>
  <si>
    <t>O03144</t>
  </si>
  <si>
    <t>O03145</t>
  </si>
  <si>
    <t>O03146</t>
  </si>
  <si>
    <t>O03147</t>
  </si>
  <si>
    <t>C1069</t>
  </si>
  <si>
    <t>O03148</t>
  </si>
  <si>
    <t>O03149</t>
  </si>
  <si>
    <t>O03150</t>
  </si>
  <si>
    <t>O03151</t>
  </si>
  <si>
    <t>O03152</t>
  </si>
  <si>
    <t>O03153</t>
  </si>
  <si>
    <t>O03154</t>
  </si>
  <si>
    <t>O03155</t>
  </si>
  <si>
    <t>O03156</t>
  </si>
  <si>
    <t>O03157</t>
  </si>
  <si>
    <t>O03158</t>
  </si>
  <si>
    <t>O03159</t>
  </si>
  <si>
    <t>C1005</t>
  </si>
  <si>
    <t>O03160</t>
  </si>
  <si>
    <t>C1031</t>
  </si>
  <si>
    <t>O03161</t>
  </si>
  <si>
    <t>O03162</t>
  </si>
  <si>
    <t>O03163</t>
  </si>
  <si>
    <t>O03164</t>
  </si>
  <si>
    <t>O03165</t>
  </si>
  <si>
    <t>O03166</t>
  </si>
  <si>
    <t>O03167</t>
  </si>
  <si>
    <t>O03168</t>
  </si>
  <si>
    <t>O03169</t>
  </si>
  <si>
    <t>O03170</t>
  </si>
  <si>
    <t>C0393</t>
  </si>
  <si>
    <t>O03171</t>
  </si>
  <si>
    <t>O03172</t>
  </si>
  <si>
    <t>O03173</t>
  </si>
  <si>
    <t>O03174</t>
  </si>
  <si>
    <t>O03175</t>
  </si>
  <si>
    <t>O03176</t>
  </si>
  <si>
    <t>O03177</t>
  </si>
  <si>
    <t>O03178</t>
  </si>
  <si>
    <t>O03179</t>
  </si>
  <si>
    <t>O03180</t>
  </si>
  <si>
    <t>O03181</t>
  </si>
  <si>
    <t>O03182</t>
  </si>
  <si>
    <t>O03183</t>
  </si>
  <si>
    <t>O03184</t>
  </si>
  <si>
    <t>O03185</t>
  </si>
  <si>
    <t>O03186</t>
  </si>
  <si>
    <t>O03187</t>
  </si>
  <si>
    <t>O03188</t>
  </si>
  <si>
    <t>O03189</t>
  </si>
  <si>
    <t>O03190</t>
  </si>
  <si>
    <t>O03191</t>
  </si>
  <si>
    <t>O03192</t>
  </si>
  <si>
    <t>O03193</t>
  </si>
  <si>
    <t>O03194</t>
  </si>
  <si>
    <t>O03195</t>
  </si>
  <si>
    <t>O03196</t>
  </si>
  <si>
    <t>C0041</t>
  </si>
  <si>
    <t>O03197</t>
  </si>
  <si>
    <t>O03198</t>
  </si>
  <si>
    <t>C0954</t>
  </si>
  <si>
    <t>O03199</t>
  </si>
  <si>
    <t>O03200</t>
  </si>
  <si>
    <t>O03201</t>
  </si>
  <si>
    <t>O03202</t>
  </si>
  <si>
    <t>O03203</t>
  </si>
  <si>
    <t>O03204</t>
  </si>
  <si>
    <t>O03205</t>
  </si>
  <si>
    <t>O03206</t>
  </si>
  <si>
    <t>O03207</t>
  </si>
  <si>
    <t>O03208</t>
  </si>
  <si>
    <t>O03209</t>
  </si>
  <si>
    <t>O03210</t>
  </si>
  <si>
    <t>C1054</t>
  </si>
  <si>
    <t>O03211</t>
  </si>
  <si>
    <t>O03212</t>
  </si>
  <si>
    <t>C0350</t>
  </si>
  <si>
    <t>O03213</t>
  </si>
  <si>
    <t>C0159</t>
  </si>
  <si>
    <t>O03214</t>
  </si>
  <si>
    <t>O03215</t>
  </si>
  <si>
    <t>O03216</t>
  </si>
  <si>
    <t>O03217</t>
  </si>
  <si>
    <t>O03218</t>
  </si>
  <si>
    <t>O03219</t>
  </si>
  <si>
    <t>O03220</t>
  </si>
  <si>
    <t>O03221</t>
  </si>
  <si>
    <t>O03222</t>
  </si>
  <si>
    <t>O03223</t>
  </si>
  <si>
    <t>O03224</t>
  </si>
  <si>
    <t>O03225</t>
  </si>
  <si>
    <t>C0707</t>
  </si>
  <si>
    <t>O03226</t>
  </si>
  <si>
    <t>O03227</t>
  </si>
  <si>
    <t>O03228</t>
  </si>
  <si>
    <t>O03229</t>
  </si>
  <si>
    <t>O03230</t>
  </si>
  <si>
    <t>O03231</t>
  </si>
  <si>
    <t>O03232</t>
  </si>
  <si>
    <t>O03233</t>
  </si>
  <si>
    <t>O03234</t>
  </si>
  <si>
    <t>O03235</t>
  </si>
  <si>
    <t>O03236</t>
  </si>
  <si>
    <t>O03237</t>
  </si>
  <si>
    <t>O03238</t>
  </si>
  <si>
    <t>O03239</t>
  </si>
  <si>
    <t>O03240</t>
  </si>
  <si>
    <t>O03241</t>
  </si>
  <si>
    <t>O03242</t>
  </si>
  <si>
    <t>O03243</t>
  </si>
  <si>
    <t>O03244</t>
  </si>
  <si>
    <t>O03245</t>
  </si>
  <si>
    <t>O03246</t>
  </si>
  <si>
    <t>O03247</t>
  </si>
  <si>
    <t>O03248</t>
  </si>
  <si>
    <t>O03249</t>
  </si>
  <si>
    <t>O03250</t>
  </si>
  <si>
    <t>O03251</t>
  </si>
  <si>
    <t>C0744</t>
  </si>
  <si>
    <t>O03252</t>
  </si>
  <si>
    <t>O03253</t>
  </si>
  <si>
    <t>O03254</t>
  </si>
  <si>
    <t>O03255</t>
  </si>
  <si>
    <t>O03256</t>
  </si>
  <si>
    <t>O03257</t>
  </si>
  <si>
    <t>O03258</t>
  </si>
  <si>
    <t>O03259</t>
  </si>
  <si>
    <t>O03260</t>
  </si>
  <si>
    <t>O03261</t>
  </si>
  <si>
    <t>O03262</t>
  </si>
  <si>
    <t>O03263</t>
  </si>
  <si>
    <t>O03264</t>
  </si>
  <si>
    <t>C0541</t>
  </si>
  <si>
    <t>O03265</t>
  </si>
  <si>
    <t>O03266</t>
  </si>
  <si>
    <t>O03267</t>
  </si>
  <si>
    <t>O03268</t>
  </si>
  <si>
    <t>O03269</t>
  </si>
  <si>
    <t>O03270</t>
  </si>
  <si>
    <t>O03271</t>
  </si>
  <si>
    <t>O03272</t>
  </si>
  <si>
    <t>O03273</t>
  </si>
  <si>
    <t>O03274</t>
  </si>
  <si>
    <t>O03275</t>
  </si>
  <si>
    <t>O03276</t>
  </si>
  <si>
    <t>O03277</t>
  </si>
  <si>
    <t>C0950</t>
  </si>
  <si>
    <t>O03278</t>
  </si>
  <si>
    <t>O03279</t>
  </si>
  <si>
    <t>O03280</t>
  </si>
  <si>
    <t>O03281</t>
  </si>
  <si>
    <t>O03282</t>
  </si>
  <si>
    <t>O03283</t>
  </si>
  <si>
    <t>O03284</t>
  </si>
  <si>
    <t>O03285</t>
  </si>
  <si>
    <t>O03286</t>
  </si>
  <si>
    <t>O03287</t>
  </si>
  <si>
    <t>O03288</t>
  </si>
  <si>
    <t>O03289</t>
  </si>
  <si>
    <t>O03290</t>
  </si>
  <si>
    <t>O03291</t>
  </si>
  <si>
    <t>O03292</t>
  </si>
  <si>
    <t>O03293</t>
  </si>
  <si>
    <t>O03294</t>
  </si>
  <si>
    <t>O03295</t>
  </si>
  <si>
    <t>O03296</t>
  </si>
  <si>
    <t>C1009</t>
  </si>
  <si>
    <t>O03297</t>
  </si>
  <si>
    <t>O03298</t>
  </si>
  <si>
    <t>O03299</t>
  </si>
  <si>
    <t>O03300</t>
  </si>
  <si>
    <t>O03301</t>
  </si>
  <si>
    <t>O03302</t>
  </si>
  <si>
    <t>O03303</t>
  </si>
  <si>
    <t>O03304</t>
  </si>
  <si>
    <t>O03305</t>
  </si>
  <si>
    <t>O03306</t>
  </si>
  <si>
    <t>O03307</t>
  </si>
  <si>
    <t>O03308</t>
  </si>
  <si>
    <t>O03309</t>
  </si>
  <si>
    <t>O03310</t>
  </si>
  <si>
    <t>O03311</t>
  </si>
  <si>
    <t>O03312</t>
  </si>
  <si>
    <t>O03313</t>
  </si>
  <si>
    <t>O03314</t>
  </si>
  <si>
    <t>O03315</t>
  </si>
  <si>
    <t>C0610</t>
  </si>
  <si>
    <t>O03316</t>
  </si>
  <si>
    <t>O03317</t>
  </si>
  <si>
    <t>O03318</t>
  </si>
  <si>
    <t>O03319</t>
  </si>
  <si>
    <t>O03320</t>
  </si>
  <si>
    <t>O03321</t>
  </si>
  <si>
    <t>O03322</t>
  </si>
  <si>
    <t>O03323</t>
  </si>
  <si>
    <t>O03324</t>
  </si>
  <si>
    <t>O03325</t>
  </si>
  <si>
    <t>O03326</t>
  </si>
  <si>
    <t>O03327</t>
  </si>
  <si>
    <t>O03328</t>
  </si>
  <si>
    <t>O03329</t>
  </si>
  <si>
    <t>O03330</t>
  </si>
  <si>
    <t>O03331</t>
  </si>
  <si>
    <t>O03332</t>
  </si>
  <si>
    <t>O03333</t>
  </si>
  <si>
    <t>O03334</t>
  </si>
  <si>
    <t>C0372</t>
  </si>
  <si>
    <t>O03335</t>
  </si>
  <si>
    <t>O03336</t>
  </si>
  <si>
    <t>O03337</t>
  </si>
  <si>
    <t>O03338</t>
  </si>
  <si>
    <t>O03339</t>
  </si>
  <si>
    <t>O03340</t>
  </si>
  <si>
    <t>O03341</t>
  </si>
  <si>
    <t>O03342</t>
  </si>
  <si>
    <t>O03343</t>
  </si>
  <si>
    <t>O03344</t>
  </si>
  <si>
    <t>O03345</t>
  </si>
  <si>
    <t>O03346</t>
  </si>
  <si>
    <t>O03347</t>
  </si>
  <si>
    <t>O03348</t>
  </si>
  <si>
    <t>O03349</t>
  </si>
  <si>
    <t>O03350</t>
  </si>
  <si>
    <t>O03351</t>
  </si>
  <si>
    <t>O03352</t>
  </si>
  <si>
    <t>O03353</t>
  </si>
  <si>
    <t>O03354</t>
  </si>
  <si>
    <t>O03355</t>
  </si>
  <si>
    <t>O03356</t>
  </si>
  <si>
    <t>O03357</t>
  </si>
  <si>
    <t>O03358</t>
  </si>
  <si>
    <t>O03359</t>
  </si>
  <si>
    <t>O03360</t>
  </si>
  <si>
    <t>O03361</t>
  </si>
  <si>
    <t>O03362</t>
  </si>
  <si>
    <t>O03363</t>
  </si>
  <si>
    <t>O03364</t>
  </si>
  <si>
    <t>C0612</t>
  </si>
  <si>
    <t>O03365</t>
  </si>
  <si>
    <t>O03366</t>
  </si>
  <si>
    <t>O03367</t>
  </si>
  <si>
    <t>O03368</t>
  </si>
  <si>
    <t>O03369</t>
  </si>
  <si>
    <t>O03370</t>
  </si>
  <si>
    <t>O03371</t>
  </si>
  <si>
    <t>O03372</t>
  </si>
  <si>
    <t>O03373</t>
  </si>
  <si>
    <t>O03374</t>
  </si>
  <si>
    <t>O03375</t>
  </si>
  <si>
    <t>O03376</t>
  </si>
  <si>
    <t>O03377</t>
  </si>
  <si>
    <t>O03378</t>
  </si>
  <si>
    <t>O03379</t>
  </si>
  <si>
    <t>O03380</t>
  </si>
  <si>
    <t>O03381</t>
  </si>
  <si>
    <t>O03382</t>
  </si>
  <si>
    <t>O03383</t>
  </si>
  <si>
    <t>O03384</t>
  </si>
  <si>
    <t>O03385</t>
  </si>
  <si>
    <t>O03386</t>
  </si>
  <si>
    <t>O03387</t>
  </si>
  <si>
    <t>O03388</t>
  </si>
  <si>
    <t>O03389</t>
  </si>
  <si>
    <t>O03390</t>
  </si>
  <si>
    <t>O03391</t>
  </si>
  <si>
    <t>O03392</t>
  </si>
  <si>
    <t>O03393</t>
  </si>
  <si>
    <t>O03394</t>
  </si>
  <si>
    <t>O03395</t>
  </si>
  <si>
    <t>O03396</t>
  </si>
  <si>
    <t>O03397</t>
  </si>
  <si>
    <t>O03398</t>
  </si>
  <si>
    <t>O03399</t>
  </si>
  <si>
    <t>C0251</t>
  </si>
  <si>
    <t>O03400</t>
  </si>
  <si>
    <t>O03401</t>
  </si>
  <si>
    <t>O03402</t>
  </si>
  <si>
    <t>O03403</t>
  </si>
  <si>
    <t>O03404</t>
  </si>
  <si>
    <t>O03405</t>
  </si>
  <si>
    <t>O03406</t>
  </si>
  <si>
    <t>O03407</t>
  </si>
  <si>
    <t>O03408</t>
  </si>
  <si>
    <t>O03409</t>
  </si>
  <si>
    <t>O03410</t>
  </si>
  <si>
    <t>O03411</t>
  </si>
  <si>
    <t>O03412</t>
  </si>
  <si>
    <t>O03413</t>
  </si>
  <si>
    <t>O03414</t>
  </si>
  <si>
    <t>O03415</t>
  </si>
  <si>
    <t>C1127</t>
  </si>
  <si>
    <t>O03416</t>
  </si>
  <si>
    <t>O03417</t>
  </si>
  <si>
    <t>O03418</t>
  </si>
  <si>
    <t>C0628</t>
  </si>
  <si>
    <t>O03419</t>
  </si>
  <si>
    <t>C0381</t>
  </si>
  <si>
    <t>O03420</t>
  </si>
  <si>
    <t>O03421</t>
  </si>
  <si>
    <t>O03422</t>
  </si>
  <si>
    <t>O03423</t>
  </si>
  <si>
    <t>O03424</t>
  </si>
  <si>
    <t>O03425</t>
  </si>
  <si>
    <t>O03426</t>
  </si>
  <si>
    <t>O03427</t>
  </si>
  <si>
    <t>O03428</t>
  </si>
  <si>
    <t>O03429</t>
  </si>
  <si>
    <t>O03430</t>
  </si>
  <si>
    <t>O03431</t>
  </si>
  <si>
    <t>O03432</t>
  </si>
  <si>
    <t>O03433</t>
  </si>
  <si>
    <t>O03434</t>
  </si>
  <si>
    <t>O03435</t>
  </si>
  <si>
    <t>O03436</t>
  </si>
  <si>
    <t>O03437</t>
  </si>
  <si>
    <t>O03438</t>
  </si>
  <si>
    <t>O03439</t>
  </si>
  <si>
    <t>O03440</t>
  </si>
  <si>
    <t>O03441</t>
  </si>
  <si>
    <t>O03442</t>
  </si>
  <si>
    <t>O03443</t>
  </si>
  <si>
    <t>O03444</t>
  </si>
  <si>
    <t>O03445</t>
  </si>
  <si>
    <t>O03446</t>
  </si>
  <si>
    <t>O03447</t>
  </si>
  <si>
    <t>O03448</t>
  </si>
  <si>
    <t>O03449</t>
  </si>
  <si>
    <t>O03450</t>
  </si>
  <si>
    <t>O03451</t>
  </si>
  <si>
    <t>O03452</t>
  </si>
  <si>
    <t>O03453</t>
  </si>
  <si>
    <t>O03454</t>
  </si>
  <si>
    <t>O03455</t>
  </si>
  <si>
    <t>O03456</t>
  </si>
  <si>
    <t>O03457</t>
  </si>
  <si>
    <t>O03458</t>
  </si>
  <si>
    <t>O03459</t>
  </si>
  <si>
    <t>O03460</t>
  </si>
  <si>
    <t>O03461</t>
  </si>
  <si>
    <t>O03462</t>
  </si>
  <si>
    <t>C1061</t>
  </si>
  <si>
    <t>O03463</t>
  </si>
  <si>
    <t>O03464</t>
  </si>
  <si>
    <t>O03465</t>
  </si>
  <si>
    <t>O03466</t>
  </si>
  <si>
    <t>O03467</t>
  </si>
  <si>
    <t>O03468</t>
  </si>
  <si>
    <t>O03469</t>
  </si>
  <si>
    <t>O03470</t>
  </si>
  <si>
    <t>O03471</t>
  </si>
  <si>
    <t>O03472</t>
  </si>
  <si>
    <t>O03473</t>
  </si>
  <si>
    <t>O03474</t>
  </si>
  <si>
    <t>O03475</t>
  </si>
  <si>
    <t>O03476</t>
  </si>
  <si>
    <t>O03477</t>
  </si>
  <si>
    <t>O03478</t>
  </si>
  <si>
    <t>O03479</t>
  </si>
  <si>
    <t>O03480</t>
  </si>
  <si>
    <t>O03481</t>
  </si>
  <si>
    <t>O03482</t>
  </si>
  <si>
    <t>O03483</t>
  </si>
  <si>
    <t>O03484</t>
  </si>
  <si>
    <t>O03485</t>
  </si>
  <si>
    <t>O03486</t>
  </si>
  <si>
    <t>O03487</t>
  </si>
  <si>
    <t>O03488</t>
  </si>
  <si>
    <t>C0961</t>
  </si>
  <si>
    <t>O03489</t>
  </si>
  <si>
    <t>O03490</t>
  </si>
  <si>
    <t>O03491</t>
  </si>
  <si>
    <t>O03492</t>
  </si>
  <si>
    <t>O03493</t>
  </si>
  <si>
    <t>O03494</t>
  </si>
  <si>
    <t>O03495</t>
  </si>
  <si>
    <t>O03496</t>
  </si>
  <si>
    <t>O03497</t>
  </si>
  <si>
    <t>O03498</t>
  </si>
  <si>
    <t>O03499</t>
  </si>
  <si>
    <t>C0739</t>
  </si>
  <si>
    <t>O03500</t>
  </si>
  <si>
    <t>O03501</t>
  </si>
  <si>
    <t>O03502</t>
  </si>
  <si>
    <t>O03503</t>
  </si>
  <si>
    <t>O03504</t>
  </si>
  <si>
    <t>O03505</t>
  </si>
  <si>
    <t>O03506</t>
  </si>
  <si>
    <t>O03507</t>
  </si>
  <si>
    <t>O03508</t>
  </si>
  <si>
    <t>O03509</t>
  </si>
  <si>
    <t>O03510</t>
  </si>
  <si>
    <t>O03511</t>
  </si>
  <si>
    <t>O03512</t>
  </si>
  <si>
    <t>O03513</t>
  </si>
  <si>
    <t>O03514</t>
  </si>
  <si>
    <t>O03515</t>
  </si>
  <si>
    <t>C1073</t>
  </si>
  <si>
    <t>O03516</t>
  </si>
  <si>
    <t>C0996</t>
  </si>
  <si>
    <t>O03517</t>
  </si>
  <si>
    <t>O03518</t>
  </si>
  <si>
    <t>O03519</t>
  </si>
  <si>
    <t>O03520</t>
  </si>
  <si>
    <t>O03521</t>
  </si>
  <si>
    <t>O03522</t>
  </si>
  <si>
    <t>O03523</t>
  </si>
  <si>
    <t>O03524</t>
  </si>
  <si>
    <t>O03525</t>
  </si>
  <si>
    <t>O03526</t>
  </si>
  <si>
    <t>O03527</t>
  </si>
  <si>
    <t>O03528</t>
  </si>
  <si>
    <t>O03529</t>
  </si>
  <si>
    <t>O03530</t>
  </si>
  <si>
    <t>O03531</t>
  </si>
  <si>
    <t>O03532</t>
  </si>
  <si>
    <t>O03533</t>
  </si>
  <si>
    <t>O03534</t>
  </si>
  <si>
    <t>O03535</t>
  </si>
  <si>
    <t>O03536</t>
  </si>
  <si>
    <t>O03537</t>
  </si>
  <si>
    <t>O03538</t>
  </si>
  <si>
    <t>O03539</t>
  </si>
  <si>
    <t>O03540</t>
  </si>
  <si>
    <t>C0280</t>
  </si>
  <si>
    <t>O03541</t>
  </si>
  <si>
    <t>O03542</t>
  </si>
  <si>
    <t>O03543</t>
  </si>
  <si>
    <t>O03544</t>
  </si>
  <si>
    <t>O03545</t>
  </si>
  <si>
    <t>O03546</t>
  </si>
  <si>
    <t>O03547</t>
  </si>
  <si>
    <t>C1105</t>
  </si>
  <si>
    <t>O03548</t>
  </si>
  <si>
    <t>O03549</t>
  </si>
  <si>
    <t>O03550</t>
  </si>
  <si>
    <t>O03551</t>
  </si>
  <si>
    <t>O03552</t>
  </si>
  <si>
    <t>O03553</t>
  </si>
  <si>
    <t>O03554</t>
  </si>
  <si>
    <t>O03555</t>
  </si>
  <si>
    <t>O03556</t>
  </si>
  <si>
    <t>O03557</t>
  </si>
  <si>
    <t>O03558</t>
  </si>
  <si>
    <t>O03559</t>
  </si>
  <si>
    <t>C0341</t>
  </si>
  <si>
    <t>O03560</t>
  </si>
  <si>
    <t>O03561</t>
  </si>
  <si>
    <t>O03562</t>
  </si>
  <si>
    <t>O03563</t>
  </si>
  <si>
    <t>O03564</t>
  </si>
  <si>
    <t>O03565</t>
  </si>
  <si>
    <t>O03566</t>
  </si>
  <si>
    <t>O03567</t>
  </si>
  <si>
    <t>O03568</t>
  </si>
  <si>
    <t>O03569</t>
  </si>
  <si>
    <t>O03570</t>
  </si>
  <si>
    <t>O03571</t>
  </si>
  <si>
    <t>O03572</t>
  </si>
  <si>
    <t>O03573</t>
  </si>
  <si>
    <t>O03574</t>
  </si>
  <si>
    <t>O03575</t>
  </si>
  <si>
    <t>O03576</t>
  </si>
  <si>
    <t>O03577</t>
  </si>
  <si>
    <t>O03578</t>
  </si>
  <si>
    <t>O03579</t>
  </si>
  <si>
    <t>O03580</t>
  </si>
  <si>
    <t>O03581</t>
  </si>
  <si>
    <t>O03582</t>
  </si>
  <si>
    <t>O03583</t>
  </si>
  <si>
    <t>O03584</t>
  </si>
  <si>
    <t>O03585</t>
  </si>
  <si>
    <t>O03586</t>
  </si>
  <si>
    <t>O03587</t>
  </si>
  <si>
    <t>O03588</t>
  </si>
  <si>
    <t>O03589</t>
  </si>
  <si>
    <t>O03590</t>
  </si>
  <si>
    <t>O03591</t>
  </si>
  <si>
    <t>O03592</t>
  </si>
  <si>
    <t>O03593</t>
  </si>
  <si>
    <t>O03594</t>
  </si>
  <si>
    <t>O03595</t>
  </si>
  <si>
    <t>O03596</t>
  </si>
  <si>
    <t>O03597</t>
  </si>
  <si>
    <t>O03598</t>
  </si>
  <si>
    <t>C0149</t>
  </si>
  <si>
    <t>O03599</t>
  </si>
  <si>
    <t>O03600</t>
  </si>
  <si>
    <t>O03601</t>
  </si>
  <si>
    <t>O03602</t>
  </si>
  <si>
    <t>O03603</t>
  </si>
  <si>
    <t>O03604</t>
  </si>
  <si>
    <t>O03605</t>
  </si>
  <si>
    <t>O03606</t>
  </si>
  <si>
    <t>O03607</t>
  </si>
  <si>
    <t>O03608</t>
  </si>
  <si>
    <t>O03609</t>
  </si>
  <si>
    <t>O03610</t>
  </si>
  <si>
    <t>O03611</t>
  </si>
  <si>
    <t>O03612</t>
  </si>
  <si>
    <t>O03613</t>
  </si>
  <si>
    <t>O03614</t>
  </si>
  <si>
    <t>O03615</t>
  </si>
  <si>
    <t>O03616</t>
  </si>
  <si>
    <t>O03617</t>
  </si>
  <si>
    <t>O03618</t>
  </si>
  <si>
    <t>O03619</t>
  </si>
  <si>
    <t>O03620</t>
  </si>
  <si>
    <t>O03621</t>
  </si>
  <si>
    <t>O03622</t>
  </si>
  <si>
    <t>O03623</t>
  </si>
  <si>
    <t>O03624</t>
  </si>
  <si>
    <t>O03625</t>
  </si>
  <si>
    <t>O03626</t>
  </si>
  <si>
    <t>O03627</t>
  </si>
  <si>
    <t>O03628</t>
  </si>
  <si>
    <t>O03629</t>
  </si>
  <si>
    <t>O03630</t>
  </si>
  <si>
    <t>O03631</t>
  </si>
  <si>
    <t>O03632</t>
  </si>
  <si>
    <t>O03633</t>
  </si>
  <si>
    <t>O03634</t>
  </si>
  <si>
    <t>O03635</t>
  </si>
  <si>
    <t>O03636</t>
  </si>
  <si>
    <t>O03637</t>
  </si>
  <si>
    <t>O03638</t>
  </si>
  <si>
    <t>O03639</t>
  </si>
  <si>
    <t>O03640</t>
  </si>
  <si>
    <t>O03641</t>
  </si>
  <si>
    <t>O03642</t>
  </si>
  <si>
    <t>O03643</t>
  </si>
  <si>
    <t>O03644</t>
  </si>
  <si>
    <t>O03645</t>
  </si>
  <si>
    <t>O03646</t>
  </si>
  <si>
    <t>O03647</t>
  </si>
  <si>
    <t>O03648</t>
  </si>
  <si>
    <t>O03649</t>
  </si>
  <si>
    <t>O03650</t>
  </si>
  <si>
    <t>C0422</t>
  </si>
  <si>
    <t>O03651</t>
  </si>
  <si>
    <t>O03652</t>
  </si>
  <si>
    <t>O03653</t>
  </si>
  <si>
    <t>O03654</t>
  </si>
  <si>
    <t>O03655</t>
  </si>
  <si>
    <t>O03656</t>
  </si>
  <si>
    <t>O03657</t>
  </si>
  <si>
    <t>O03658</t>
  </si>
  <si>
    <t>O03659</t>
  </si>
  <si>
    <t>O03660</t>
  </si>
  <si>
    <t>O03661</t>
  </si>
  <si>
    <t>O03662</t>
  </si>
  <si>
    <t>O03663</t>
  </si>
  <si>
    <t>O03664</t>
  </si>
  <si>
    <t>O03665</t>
  </si>
  <si>
    <t>O03666</t>
  </si>
  <si>
    <t>O03667</t>
  </si>
  <si>
    <t>O03668</t>
  </si>
  <si>
    <t>O03669</t>
  </si>
  <si>
    <t>O03670</t>
  </si>
  <si>
    <t>O03671</t>
  </si>
  <si>
    <t>O03672</t>
  </si>
  <si>
    <t>O03673</t>
  </si>
  <si>
    <t>O03674</t>
  </si>
  <si>
    <t>O03675</t>
  </si>
  <si>
    <t>O03676</t>
  </si>
  <si>
    <t>O03677</t>
  </si>
  <si>
    <t>O03678</t>
  </si>
  <si>
    <t>O03679</t>
  </si>
  <si>
    <t>O03680</t>
  </si>
  <si>
    <t>O03681</t>
  </si>
  <si>
    <t>C0484</t>
  </si>
  <si>
    <t>O03682</t>
  </si>
  <si>
    <t>O03683</t>
  </si>
  <si>
    <t>O03684</t>
  </si>
  <si>
    <t>O03685</t>
  </si>
  <si>
    <t>O03686</t>
  </si>
  <si>
    <t>O03687</t>
  </si>
  <si>
    <t>O03688</t>
  </si>
  <si>
    <t>O03689</t>
  </si>
  <si>
    <t>O03690</t>
  </si>
  <si>
    <t>O03691</t>
  </si>
  <si>
    <t>O03692</t>
  </si>
  <si>
    <t>O03693</t>
  </si>
  <si>
    <t>O03694</t>
  </si>
  <si>
    <t>O03695</t>
  </si>
  <si>
    <t>O03696</t>
  </si>
  <si>
    <t>O03697</t>
  </si>
  <si>
    <t>O03698</t>
  </si>
  <si>
    <t>O03699</t>
  </si>
  <si>
    <t>O03700</t>
  </si>
  <si>
    <t>O03701</t>
  </si>
  <si>
    <t>O03702</t>
  </si>
  <si>
    <t>O03703</t>
  </si>
  <si>
    <t>O03704</t>
  </si>
  <si>
    <t>O03705</t>
  </si>
  <si>
    <t>O03706</t>
  </si>
  <si>
    <t>O03707</t>
  </si>
  <si>
    <t>O03708</t>
  </si>
  <si>
    <t>O03709</t>
  </si>
  <si>
    <t>C0450</t>
  </si>
  <si>
    <t>O03710</t>
  </si>
  <si>
    <t>O03711</t>
  </si>
  <si>
    <t>O03712</t>
  </si>
  <si>
    <t>O03713</t>
  </si>
  <si>
    <t>O03714</t>
  </si>
  <si>
    <t>O03715</t>
  </si>
  <si>
    <t>O03716</t>
  </si>
  <si>
    <t>O03717</t>
  </si>
  <si>
    <t>O03718</t>
  </si>
  <si>
    <t>O03719</t>
  </si>
  <si>
    <t>O03720</t>
  </si>
  <si>
    <t>O03721</t>
  </si>
  <si>
    <t>C0137</t>
  </si>
  <si>
    <t>O03722</t>
  </si>
  <si>
    <t>O03723</t>
  </si>
  <si>
    <t>O03724</t>
  </si>
  <si>
    <t>C0143</t>
  </si>
  <si>
    <t>O03725</t>
  </si>
  <si>
    <t>O03726</t>
  </si>
  <si>
    <t>O03727</t>
  </si>
  <si>
    <t>O03728</t>
  </si>
  <si>
    <t>O03729</t>
  </si>
  <si>
    <t>O03730</t>
  </si>
  <si>
    <t>O03731</t>
  </si>
  <si>
    <t>O03732</t>
  </si>
  <si>
    <t>O03733</t>
  </si>
  <si>
    <t>O03734</t>
  </si>
  <si>
    <t>O03735</t>
  </si>
  <si>
    <t>O03736</t>
  </si>
  <si>
    <t>O03737</t>
  </si>
  <si>
    <t>O03738</t>
  </si>
  <si>
    <t>O03739</t>
  </si>
  <si>
    <t>O03740</t>
  </si>
  <si>
    <t>O03741</t>
  </si>
  <si>
    <t>O03742</t>
  </si>
  <si>
    <t>O03743</t>
  </si>
  <si>
    <t>O03744</t>
  </si>
  <si>
    <t>O03745</t>
  </si>
  <si>
    <t>O03746</t>
  </si>
  <si>
    <t>O03747</t>
  </si>
  <si>
    <t>O03748</t>
  </si>
  <si>
    <t>O03749</t>
  </si>
  <si>
    <t>O03750</t>
  </si>
  <si>
    <t>O03751</t>
  </si>
  <si>
    <t>O03752</t>
  </si>
  <si>
    <t>O03753</t>
  </si>
  <si>
    <t>O03754</t>
  </si>
  <si>
    <t>O03755</t>
  </si>
  <si>
    <t>O03756</t>
  </si>
  <si>
    <t>O03757</t>
  </si>
  <si>
    <t>O03758</t>
  </si>
  <si>
    <t>O03759</t>
  </si>
  <si>
    <t>O03760</t>
  </si>
  <si>
    <t>O03761</t>
  </si>
  <si>
    <t>O03762</t>
  </si>
  <si>
    <t>O03763</t>
  </si>
  <si>
    <t>O03764</t>
  </si>
  <si>
    <t>O03765</t>
  </si>
  <si>
    <t>O03766</t>
  </si>
  <si>
    <t>O03767</t>
  </si>
  <si>
    <t>C0021</t>
  </si>
  <si>
    <t>O03768</t>
  </si>
  <si>
    <t>O03769</t>
  </si>
  <si>
    <t>O03770</t>
  </si>
  <si>
    <t>O03771</t>
  </si>
  <si>
    <t>C0334</t>
  </si>
  <si>
    <t>O03772</t>
  </si>
  <si>
    <t>O03773</t>
  </si>
  <si>
    <t>O03774</t>
  </si>
  <si>
    <t>O03775</t>
  </si>
  <si>
    <t>O03776</t>
  </si>
  <si>
    <t>O03777</t>
  </si>
  <si>
    <t>O03778</t>
  </si>
  <si>
    <t>O03779</t>
  </si>
  <si>
    <t>O03780</t>
  </si>
  <si>
    <t>O03781</t>
  </si>
  <si>
    <t>O03782</t>
  </si>
  <si>
    <t>O03783</t>
  </si>
  <si>
    <t>O03784</t>
  </si>
  <si>
    <t>O03785</t>
  </si>
  <si>
    <t>O03786</t>
  </si>
  <si>
    <t>O03787</t>
  </si>
  <si>
    <t>O03788</t>
  </si>
  <si>
    <t>O03789</t>
  </si>
  <si>
    <t>O03790</t>
  </si>
  <si>
    <t>O03791</t>
  </si>
  <si>
    <t>O03792</t>
  </si>
  <si>
    <t>O03793</t>
  </si>
  <si>
    <t>O03794</t>
  </si>
  <si>
    <t>O03795</t>
  </si>
  <si>
    <t>O03796</t>
  </si>
  <si>
    <t>O03797</t>
  </si>
  <si>
    <t>O03798</t>
  </si>
  <si>
    <t>O03799</t>
  </si>
  <si>
    <t>O03800</t>
  </si>
  <si>
    <t>O03801</t>
  </si>
  <si>
    <t>O03802</t>
  </si>
  <si>
    <t>O03803</t>
  </si>
  <si>
    <t>O03804</t>
  </si>
  <si>
    <t>O03805</t>
  </si>
  <si>
    <t>O03806</t>
  </si>
  <si>
    <t>O03807</t>
  </si>
  <si>
    <t>O03808</t>
  </si>
  <si>
    <t>O03809</t>
  </si>
  <si>
    <t>O03810</t>
  </si>
  <si>
    <t>O03811</t>
  </si>
  <si>
    <t>O03812</t>
  </si>
  <si>
    <t>O03813</t>
  </si>
  <si>
    <t>O03814</t>
  </si>
  <si>
    <t>O03815</t>
  </si>
  <si>
    <t>O03816</t>
  </si>
  <si>
    <t>O03817</t>
  </si>
  <si>
    <t>O03818</t>
  </si>
  <si>
    <t>O03819</t>
  </si>
  <si>
    <t>O03820</t>
  </si>
  <si>
    <t>O03821</t>
  </si>
  <si>
    <t>O03822</t>
  </si>
  <si>
    <t>O03823</t>
  </si>
  <si>
    <t>O03824</t>
  </si>
  <si>
    <t>O03825</t>
  </si>
  <si>
    <t>O03826</t>
  </si>
  <si>
    <t>O03827</t>
  </si>
  <si>
    <t>O03828</t>
  </si>
  <si>
    <t>O03829</t>
  </si>
  <si>
    <t>O03830</t>
  </si>
  <si>
    <t>O03831</t>
  </si>
  <si>
    <t>O03832</t>
  </si>
  <si>
    <t>O03833</t>
  </si>
  <si>
    <t>O03834</t>
  </si>
  <si>
    <t>O03835</t>
  </si>
  <si>
    <t>O03836</t>
  </si>
  <si>
    <t>O03837</t>
  </si>
  <si>
    <t>O03838</t>
  </si>
  <si>
    <t>O03839</t>
  </si>
  <si>
    <t>O03840</t>
  </si>
  <si>
    <t>O03841</t>
  </si>
  <si>
    <t>O03842</t>
  </si>
  <si>
    <t>O03843</t>
  </si>
  <si>
    <t>O03844</t>
  </si>
  <si>
    <t>O03845</t>
  </si>
  <si>
    <t>O03846</t>
  </si>
  <si>
    <t>C1093</t>
  </si>
  <si>
    <t>O03847</t>
  </si>
  <si>
    <t>O03848</t>
  </si>
  <si>
    <t>O03849</t>
  </si>
  <si>
    <t>O03850</t>
  </si>
  <si>
    <t>O03851</t>
  </si>
  <si>
    <t>O03852</t>
  </si>
  <si>
    <t>O03853</t>
  </si>
  <si>
    <t>O03854</t>
  </si>
  <si>
    <t>O03855</t>
  </si>
  <si>
    <t>O03856</t>
  </si>
  <si>
    <t>O03857</t>
  </si>
  <si>
    <t>O03858</t>
  </si>
  <si>
    <t>O03859</t>
  </si>
  <si>
    <t>O03860</t>
  </si>
  <si>
    <t>C1097</t>
  </si>
  <si>
    <t>O03861</t>
  </si>
  <si>
    <t>O03862</t>
  </si>
  <si>
    <t>O03863</t>
  </si>
  <si>
    <t>O03864</t>
  </si>
  <si>
    <t>O03865</t>
  </si>
  <si>
    <t>O03866</t>
  </si>
  <si>
    <t>O03867</t>
  </si>
  <si>
    <t>O03868</t>
  </si>
  <si>
    <t>O03869</t>
  </si>
  <si>
    <t>O03870</t>
  </si>
  <si>
    <t>O03871</t>
  </si>
  <si>
    <t>O03872</t>
  </si>
  <si>
    <t>O03873</t>
  </si>
  <si>
    <t>O03874</t>
  </si>
  <si>
    <t>O03875</t>
  </si>
  <si>
    <t>O03876</t>
  </si>
  <si>
    <t>O03877</t>
  </si>
  <si>
    <t>O03878</t>
  </si>
  <si>
    <t>O03879</t>
  </si>
  <si>
    <t>O03880</t>
  </si>
  <si>
    <t>O03881</t>
  </si>
  <si>
    <t>O03882</t>
  </si>
  <si>
    <t>O03883</t>
  </si>
  <si>
    <t>O03884</t>
  </si>
  <si>
    <t>C1023</t>
  </si>
  <si>
    <t>O03885</t>
  </si>
  <si>
    <t>O03886</t>
  </si>
  <si>
    <t>O03887</t>
  </si>
  <si>
    <t>O03888</t>
  </si>
  <si>
    <t>O03889</t>
  </si>
  <si>
    <t>O03890</t>
  </si>
  <si>
    <t>O03891</t>
  </si>
  <si>
    <t>O03892</t>
  </si>
  <si>
    <t>O03893</t>
  </si>
  <si>
    <t>O03894</t>
  </si>
  <si>
    <t>O03895</t>
  </si>
  <si>
    <t>O03896</t>
  </si>
  <si>
    <t>O03897</t>
  </si>
  <si>
    <t>O03898</t>
  </si>
  <si>
    <t>O03899</t>
  </si>
  <si>
    <t>O03900</t>
  </si>
  <si>
    <t>O03901</t>
  </si>
  <si>
    <t>O03902</t>
  </si>
  <si>
    <t>O03903</t>
  </si>
  <si>
    <t>O03904</t>
  </si>
  <si>
    <t>O03905</t>
  </si>
  <si>
    <t>O03906</t>
  </si>
  <si>
    <t>O03907</t>
  </si>
  <si>
    <t>O03908</t>
  </si>
  <si>
    <t>O03909</t>
  </si>
  <si>
    <t>O03910</t>
  </si>
  <si>
    <t>O03911</t>
  </si>
  <si>
    <t>O03912</t>
  </si>
  <si>
    <t>O03913</t>
  </si>
  <si>
    <t>O03914</t>
  </si>
  <si>
    <t>O03915</t>
  </si>
  <si>
    <t>O03916</t>
  </si>
  <si>
    <t>O03917</t>
  </si>
  <si>
    <t>C0343</t>
  </si>
  <si>
    <t>O03918</t>
  </si>
  <si>
    <t>O03919</t>
  </si>
  <si>
    <t>O03920</t>
  </si>
  <si>
    <t>O03921</t>
  </si>
  <si>
    <t>O03922</t>
  </si>
  <si>
    <t>O03923</t>
  </si>
  <si>
    <t>O03924</t>
  </si>
  <si>
    <t>O03925</t>
  </si>
  <si>
    <t>O03926</t>
  </si>
  <si>
    <t>O03927</t>
  </si>
  <si>
    <t>O03928</t>
  </si>
  <si>
    <t>O03929</t>
  </si>
  <si>
    <t>O03930</t>
  </si>
  <si>
    <t>O03931</t>
  </si>
  <si>
    <t>O03932</t>
  </si>
  <si>
    <t>O03933</t>
  </si>
  <si>
    <t>O03934</t>
  </si>
  <si>
    <t>O03935</t>
  </si>
  <si>
    <t>O03936</t>
  </si>
  <si>
    <t>O03937</t>
  </si>
  <si>
    <t>O03938</t>
  </si>
  <si>
    <t>O03939</t>
  </si>
  <si>
    <t>O03940</t>
  </si>
  <si>
    <t>O03941</t>
  </si>
  <si>
    <t>O03942</t>
  </si>
  <si>
    <t>O03943</t>
  </si>
  <si>
    <t>O03944</t>
  </si>
  <si>
    <t>O03945</t>
  </si>
  <si>
    <t>O03946</t>
  </si>
  <si>
    <t>O03947</t>
  </si>
  <si>
    <t>O03948</t>
  </si>
  <si>
    <t>O03949</t>
  </si>
  <si>
    <t>O03950</t>
  </si>
  <si>
    <t>O03951</t>
  </si>
  <si>
    <t>O03952</t>
  </si>
  <si>
    <t>O03953</t>
  </si>
  <si>
    <t>O03954</t>
  </si>
  <si>
    <t>O03955</t>
  </si>
  <si>
    <t>C0512</t>
  </si>
  <si>
    <t>O03956</t>
  </si>
  <si>
    <t>O03957</t>
  </si>
  <si>
    <t>O03958</t>
  </si>
  <si>
    <t>O03959</t>
  </si>
  <si>
    <t>O03960</t>
  </si>
  <si>
    <t>O03961</t>
  </si>
  <si>
    <t>O03962</t>
  </si>
  <si>
    <t>O03963</t>
  </si>
  <si>
    <t>O03964</t>
  </si>
  <si>
    <t>O03965</t>
  </si>
  <si>
    <t>O03966</t>
  </si>
  <si>
    <t>O03967</t>
  </si>
  <si>
    <t>O03968</t>
  </si>
  <si>
    <t>O03969</t>
  </si>
  <si>
    <t>O03970</t>
  </si>
  <si>
    <t>C0855</t>
  </si>
  <si>
    <t>O03971</t>
  </si>
  <si>
    <t>O03972</t>
  </si>
  <si>
    <t>O03973</t>
  </si>
  <si>
    <t>O03974</t>
  </si>
  <si>
    <t>O03975</t>
  </si>
  <si>
    <t>O03976</t>
  </si>
  <si>
    <t>O03977</t>
  </si>
  <si>
    <t>O03978</t>
  </si>
  <si>
    <t>O03979</t>
  </si>
  <si>
    <t>O03980</t>
  </si>
  <si>
    <t>O03981</t>
  </si>
  <si>
    <t>O03982</t>
  </si>
  <si>
    <t>O03983</t>
  </si>
  <si>
    <t>C0918</t>
  </si>
  <si>
    <t>O03984</t>
  </si>
  <si>
    <t>O03985</t>
  </si>
  <si>
    <t>O03986</t>
  </si>
  <si>
    <t>O03987</t>
  </si>
  <si>
    <t>O03988</t>
  </si>
  <si>
    <t>C0697</t>
  </si>
  <si>
    <t>O03989</t>
  </si>
  <si>
    <t>O03990</t>
  </si>
  <si>
    <t>O03991</t>
  </si>
  <si>
    <t>O03992</t>
  </si>
  <si>
    <t>O03993</t>
  </si>
  <si>
    <t>O03994</t>
  </si>
  <si>
    <t>O03995</t>
  </si>
  <si>
    <t>O03996</t>
  </si>
  <si>
    <t>O03997</t>
  </si>
  <si>
    <t>O03998</t>
  </si>
  <si>
    <t>O03999</t>
  </si>
  <si>
    <t>O04000</t>
  </si>
  <si>
    <t>O04001</t>
  </si>
  <si>
    <t>O04002</t>
  </si>
  <si>
    <t>O04003</t>
  </si>
  <si>
    <t>O04004</t>
  </si>
  <si>
    <t>O04005</t>
  </si>
  <si>
    <t>O04006</t>
  </si>
  <si>
    <t>O04007</t>
  </si>
  <si>
    <t>O04008</t>
  </si>
  <si>
    <t>O04009</t>
  </si>
  <si>
    <t>C0569</t>
  </si>
  <si>
    <t>O04010</t>
  </si>
  <si>
    <t>O04011</t>
  </si>
  <si>
    <t>O04012</t>
  </si>
  <si>
    <t>O04013</t>
  </si>
  <si>
    <t>O04014</t>
  </si>
  <si>
    <t>O04015</t>
  </si>
  <si>
    <t>O04016</t>
  </si>
  <si>
    <t>O04017</t>
  </si>
  <si>
    <t>O04018</t>
  </si>
  <si>
    <t>O04019</t>
  </si>
  <si>
    <t>O04020</t>
  </si>
  <si>
    <t>O04021</t>
  </si>
  <si>
    <t>O04022</t>
  </si>
  <si>
    <t>O04023</t>
  </si>
  <si>
    <t>O04024</t>
  </si>
  <si>
    <t>O04025</t>
  </si>
  <si>
    <t>O04026</t>
  </si>
  <si>
    <t>O04027</t>
  </si>
  <si>
    <t>C1187</t>
  </si>
  <si>
    <t>O04028</t>
  </si>
  <si>
    <t>O04029</t>
  </si>
  <si>
    <t>O04030</t>
  </si>
  <si>
    <t>O04031</t>
  </si>
  <si>
    <t>O04032</t>
  </si>
  <si>
    <t>O04033</t>
  </si>
  <si>
    <t>C0562</t>
  </si>
  <si>
    <t>O04034</t>
  </si>
  <si>
    <t>O04035</t>
  </si>
  <si>
    <t>O04036</t>
  </si>
  <si>
    <t>O04037</t>
  </si>
  <si>
    <t>O04038</t>
  </si>
  <si>
    <t>O04039</t>
  </si>
  <si>
    <t>O04040</t>
  </si>
  <si>
    <t>O04041</t>
  </si>
  <si>
    <t>O04042</t>
  </si>
  <si>
    <t>O04043</t>
  </si>
  <si>
    <t>O04044</t>
  </si>
  <si>
    <t>O04045</t>
  </si>
  <si>
    <t>C0312</t>
  </si>
  <si>
    <t>O04046</t>
  </si>
  <si>
    <t>O04047</t>
  </si>
  <si>
    <t>O04048</t>
  </si>
  <si>
    <t>O04049</t>
  </si>
  <si>
    <t>O04050</t>
  </si>
  <si>
    <t>O04051</t>
  </si>
  <si>
    <t>O04052</t>
  </si>
  <si>
    <t>O04053</t>
  </si>
  <si>
    <t>O04054</t>
  </si>
  <si>
    <t>O04055</t>
  </si>
  <si>
    <t>O04056</t>
  </si>
  <si>
    <t>O04057</t>
  </si>
  <si>
    <t>O04058</t>
  </si>
  <si>
    <t>O04059</t>
  </si>
  <si>
    <t>O04060</t>
  </si>
  <si>
    <t>O04061</t>
  </si>
  <si>
    <t>O04062</t>
  </si>
  <si>
    <t>O04063</t>
  </si>
  <si>
    <t>O04064</t>
  </si>
  <si>
    <t>O04065</t>
  </si>
  <si>
    <t>O04066</t>
  </si>
  <si>
    <t>O04067</t>
  </si>
  <si>
    <t>O04068</t>
  </si>
  <si>
    <t>O04069</t>
  </si>
  <si>
    <t>O04070</t>
  </si>
  <si>
    <t>O04071</t>
  </si>
  <si>
    <t>O04072</t>
  </si>
  <si>
    <t>O04073</t>
  </si>
  <si>
    <t>O04074</t>
  </si>
  <si>
    <t>O04075</t>
  </si>
  <si>
    <t>O04076</t>
  </si>
  <si>
    <t>O04077</t>
  </si>
  <si>
    <t>O04078</t>
  </si>
  <si>
    <t>O04079</t>
  </si>
  <si>
    <t>O04080</t>
  </si>
  <si>
    <t>O04081</t>
  </si>
  <si>
    <t>O04082</t>
  </si>
  <si>
    <t>O04083</t>
  </si>
  <si>
    <t>O04084</t>
  </si>
  <si>
    <t>O04085</t>
  </si>
  <si>
    <t>O04086</t>
  </si>
  <si>
    <t>O04087</t>
  </si>
  <si>
    <t>C0066</t>
  </si>
  <si>
    <t>O04088</t>
  </si>
  <si>
    <t>O04089</t>
  </si>
  <si>
    <t>O04090</t>
  </si>
  <si>
    <t>O04091</t>
  </si>
  <si>
    <t>O04092</t>
  </si>
  <si>
    <t>O04093</t>
  </si>
  <si>
    <t>O04094</t>
  </si>
  <si>
    <t>O04095</t>
  </si>
  <si>
    <t>O04096</t>
  </si>
  <si>
    <t>O04097</t>
  </si>
  <si>
    <t>O04098</t>
  </si>
  <si>
    <t>O04099</t>
  </si>
  <si>
    <t>O04100</t>
  </si>
  <si>
    <t>O04101</t>
  </si>
  <si>
    <t>O04102</t>
  </si>
  <si>
    <t>O04103</t>
  </si>
  <si>
    <t>O04104</t>
  </si>
  <si>
    <t>O04105</t>
  </si>
  <si>
    <t>O04106</t>
  </si>
  <si>
    <t>O04107</t>
  </si>
  <si>
    <t>O04108</t>
  </si>
  <si>
    <t>O04109</t>
  </si>
  <si>
    <t>O04110</t>
  </si>
  <si>
    <t>O04111</t>
  </si>
  <si>
    <t>O04112</t>
  </si>
  <si>
    <t>O04113</t>
  </si>
  <si>
    <t>O04114</t>
  </si>
  <si>
    <t>O04115</t>
  </si>
  <si>
    <t>O04116</t>
  </si>
  <si>
    <t>O04117</t>
  </si>
  <si>
    <t>O04118</t>
  </si>
  <si>
    <t>O04119</t>
  </si>
  <si>
    <t>O04120</t>
  </si>
  <si>
    <t>O04121</t>
  </si>
  <si>
    <t>O04122</t>
  </si>
  <si>
    <t>O04123</t>
  </si>
  <si>
    <t>O04124</t>
  </si>
  <si>
    <t>O04125</t>
  </si>
  <si>
    <t>O04126</t>
  </si>
  <si>
    <t>O04127</t>
  </si>
  <si>
    <t>O04128</t>
  </si>
  <si>
    <t>O04129</t>
  </si>
  <si>
    <t>O04130</t>
  </si>
  <si>
    <t>O04131</t>
  </si>
  <si>
    <t>O04132</t>
  </si>
  <si>
    <t>O04133</t>
  </si>
  <si>
    <t>O04134</t>
  </si>
  <si>
    <t>O04135</t>
  </si>
  <si>
    <t>O04136</t>
  </si>
  <si>
    <t>O04137</t>
  </si>
  <si>
    <t>O04138</t>
  </si>
  <si>
    <t>O04139</t>
  </si>
  <si>
    <t>O04140</t>
  </si>
  <si>
    <t>O04141</t>
  </si>
  <si>
    <t>O04142</t>
  </si>
  <si>
    <t>O04143</t>
  </si>
  <si>
    <t>O04144</t>
  </si>
  <si>
    <t>O04145</t>
  </si>
  <si>
    <t>O04146</t>
  </si>
  <si>
    <t>O04147</t>
  </si>
  <si>
    <t>O04148</t>
  </si>
  <si>
    <t>O04149</t>
  </si>
  <si>
    <t>O04150</t>
  </si>
  <si>
    <t>O04151</t>
  </si>
  <si>
    <t>O04152</t>
  </si>
  <si>
    <t>O04153</t>
  </si>
  <si>
    <t>O04154</t>
  </si>
  <si>
    <t>O04155</t>
  </si>
  <si>
    <t>O04156</t>
  </si>
  <si>
    <t>O04157</t>
  </si>
  <si>
    <t>O04158</t>
  </si>
  <si>
    <t>O04159</t>
  </si>
  <si>
    <t>C0576</t>
  </si>
  <si>
    <t>O04160</t>
  </si>
  <si>
    <t>O04161</t>
  </si>
  <si>
    <t>O04162</t>
  </si>
  <si>
    <t>O04163</t>
  </si>
  <si>
    <t>O04164</t>
  </si>
  <si>
    <t>O04165</t>
  </si>
  <si>
    <t>O04166</t>
  </si>
  <si>
    <t>O04167</t>
  </si>
  <si>
    <t>O04168</t>
  </si>
  <si>
    <t>O04169</t>
  </si>
  <si>
    <t>O04170</t>
  </si>
  <si>
    <t>O04171</t>
  </si>
  <si>
    <t>O04172</t>
  </si>
  <si>
    <t>O04173</t>
  </si>
  <si>
    <t>O04174</t>
  </si>
  <si>
    <t>O04175</t>
  </si>
  <si>
    <t>O04176</t>
  </si>
  <si>
    <t>O04177</t>
  </si>
  <si>
    <t>O04178</t>
  </si>
  <si>
    <t>O04179</t>
  </si>
  <si>
    <t>O04180</t>
  </si>
  <si>
    <t>O04181</t>
  </si>
  <si>
    <t>O04182</t>
  </si>
  <si>
    <t>O04183</t>
  </si>
  <si>
    <t>O04184</t>
  </si>
  <si>
    <t>O04185</t>
  </si>
  <si>
    <t>O04186</t>
  </si>
  <si>
    <t>O04187</t>
  </si>
  <si>
    <t>O04188</t>
  </si>
  <si>
    <t>O04189</t>
  </si>
  <si>
    <t>O04190</t>
  </si>
  <si>
    <t>O04191</t>
  </si>
  <si>
    <t>O04192</t>
  </si>
  <si>
    <t>O04193</t>
  </si>
  <si>
    <t>O04194</t>
  </si>
  <si>
    <t>O04195</t>
  </si>
  <si>
    <t>O04196</t>
  </si>
  <si>
    <t>O04197</t>
  </si>
  <si>
    <t>O04198</t>
  </si>
  <si>
    <t>O04199</t>
  </si>
  <si>
    <t>O04200</t>
  </si>
  <si>
    <t>O04201</t>
  </si>
  <si>
    <t>O04202</t>
  </si>
  <si>
    <t>O04203</t>
  </si>
  <si>
    <t>O04204</t>
  </si>
  <si>
    <t>O04205</t>
  </si>
  <si>
    <t>O04206</t>
  </si>
  <si>
    <t>O04207</t>
  </si>
  <si>
    <t>O04208</t>
  </si>
  <si>
    <t>C0594</t>
  </si>
  <si>
    <t>O04209</t>
  </si>
  <si>
    <t>C0910</t>
  </si>
  <si>
    <t>O04210</t>
  </si>
  <si>
    <t>O04211</t>
  </si>
  <si>
    <t>O04212</t>
  </si>
  <si>
    <t>O04213</t>
  </si>
  <si>
    <t>O04214</t>
  </si>
  <si>
    <t>O04215</t>
  </si>
  <si>
    <t>O04216</t>
  </si>
  <si>
    <t>O04217</t>
  </si>
  <si>
    <t>O04218</t>
  </si>
  <si>
    <t>O04219</t>
  </si>
  <si>
    <t>O04220</t>
  </si>
  <si>
    <t>O04221</t>
  </si>
  <si>
    <t>O04222</t>
  </si>
  <si>
    <t>O04223</t>
  </si>
  <si>
    <t>O04224</t>
  </si>
  <si>
    <t>O04225</t>
  </si>
  <si>
    <t>O04226</t>
  </si>
  <si>
    <t>O04227</t>
  </si>
  <si>
    <t>O04228</t>
  </si>
  <si>
    <t>O04229</t>
  </si>
  <si>
    <t>O04230</t>
  </si>
  <si>
    <t>O04231</t>
  </si>
  <si>
    <t>O04232</t>
  </si>
  <si>
    <t>O04233</t>
  </si>
  <si>
    <t>O04234</t>
  </si>
  <si>
    <t>O04235</t>
  </si>
  <si>
    <t>O04236</t>
  </si>
  <si>
    <t>O04237</t>
  </si>
  <si>
    <t>O04238</t>
  </si>
  <si>
    <t>O04239</t>
  </si>
  <si>
    <t>O04240</t>
  </si>
  <si>
    <t>O04241</t>
  </si>
  <si>
    <t>O04242</t>
  </si>
  <si>
    <t>O04243</t>
  </si>
  <si>
    <t>O04244</t>
  </si>
  <si>
    <t>O04245</t>
  </si>
  <si>
    <t>C0389</t>
  </si>
  <si>
    <t>O04246</t>
  </si>
  <si>
    <t>O04247</t>
  </si>
  <si>
    <t>O04248</t>
  </si>
  <si>
    <t>O04249</t>
  </si>
  <si>
    <t>O04250</t>
  </si>
  <si>
    <t>O04251</t>
  </si>
  <si>
    <t>O04252</t>
  </si>
  <si>
    <t>O04253</t>
  </si>
  <si>
    <t>O04254</t>
  </si>
  <si>
    <t>O04255</t>
  </si>
  <si>
    <t>O04256</t>
  </si>
  <si>
    <t>O04257</t>
  </si>
  <si>
    <t>O04258</t>
  </si>
  <si>
    <t>O04259</t>
  </si>
  <si>
    <t>O04260</t>
  </si>
  <si>
    <t>O04261</t>
  </si>
  <si>
    <t>O04262</t>
  </si>
  <si>
    <t>O04263</t>
  </si>
  <si>
    <t>O04264</t>
  </si>
  <si>
    <t>O04265</t>
  </si>
  <si>
    <t>O04266</t>
  </si>
  <si>
    <t>O04267</t>
  </si>
  <si>
    <t>O04268</t>
  </si>
  <si>
    <t>O04269</t>
  </si>
  <si>
    <t>O04270</t>
  </si>
  <si>
    <t>O04271</t>
  </si>
  <si>
    <t>O04272</t>
  </si>
  <si>
    <t>O04273</t>
  </si>
  <si>
    <t>O04274</t>
  </si>
  <si>
    <t>O04275</t>
  </si>
  <si>
    <t>C1134</t>
  </si>
  <si>
    <t>O04276</t>
  </si>
  <si>
    <t>O04277</t>
  </si>
  <si>
    <t>O04278</t>
  </si>
  <si>
    <t>O04279</t>
  </si>
  <si>
    <t>O04280</t>
  </si>
  <si>
    <t>O04281</t>
  </si>
  <si>
    <t>O04282</t>
  </si>
  <si>
    <t>O04283</t>
  </si>
  <si>
    <t>O04284</t>
  </si>
  <si>
    <t>O04285</t>
  </si>
  <si>
    <t>O04286</t>
  </si>
  <si>
    <t>O04287</t>
  </si>
  <si>
    <t>O04288</t>
  </si>
  <si>
    <t>O04289</t>
  </si>
  <si>
    <t>O04290</t>
  </si>
  <si>
    <t>O04291</t>
  </si>
  <si>
    <t>O04292</t>
  </si>
  <si>
    <t>O04293</t>
  </si>
  <si>
    <t>O04294</t>
  </si>
  <si>
    <t>O04295</t>
  </si>
  <si>
    <t>O04296</t>
  </si>
  <si>
    <t>O04297</t>
  </si>
  <si>
    <t>O04298</t>
  </si>
  <si>
    <t>O04299</t>
  </si>
  <si>
    <t>O04300</t>
  </si>
  <si>
    <t>O04301</t>
  </si>
  <si>
    <t>O04302</t>
  </si>
  <si>
    <t>O04303</t>
  </si>
  <si>
    <t>O04304</t>
  </si>
  <si>
    <t>O04305</t>
  </si>
  <si>
    <t>O04306</t>
  </si>
  <si>
    <t>O04307</t>
  </si>
  <si>
    <t>O04308</t>
  </si>
  <si>
    <t>O04309</t>
  </si>
  <si>
    <t>O04310</t>
  </si>
  <si>
    <t>O04311</t>
  </si>
  <si>
    <t>O04312</t>
  </si>
  <si>
    <t>O04313</t>
  </si>
  <si>
    <t>O04314</t>
  </si>
  <si>
    <t>O04315</t>
  </si>
  <si>
    <t>O04316</t>
  </si>
  <si>
    <t>O04317</t>
  </si>
  <si>
    <t>O04318</t>
  </si>
  <si>
    <t>O04319</t>
  </si>
  <si>
    <t>O04320</t>
  </si>
  <si>
    <t>O04321</t>
  </si>
  <si>
    <t>O04322</t>
  </si>
  <si>
    <t>O04323</t>
  </si>
  <si>
    <t>O04324</t>
  </si>
  <si>
    <t>O04325</t>
  </si>
  <si>
    <t>O04326</t>
  </si>
  <si>
    <t>O04327</t>
  </si>
  <si>
    <t>O04328</t>
  </si>
  <si>
    <t>O04329</t>
  </si>
  <si>
    <t>O04330</t>
  </si>
  <si>
    <t>O04331</t>
  </si>
  <si>
    <t>O04332</t>
  </si>
  <si>
    <t>O04333</t>
  </si>
  <si>
    <t>O04334</t>
  </si>
  <si>
    <t>O04335</t>
  </si>
  <si>
    <t>O04336</t>
  </si>
  <si>
    <t>O04337</t>
  </si>
  <si>
    <t>O04338</t>
  </si>
  <si>
    <t>O04339</t>
  </si>
  <si>
    <t>O04340</t>
  </si>
  <si>
    <t>O04341</t>
  </si>
  <si>
    <t>O04342</t>
  </si>
  <si>
    <t>O04343</t>
  </si>
  <si>
    <t>O04344</t>
  </si>
  <si>
    <t>O04345</t>
  </si>
  <si>
    <t>O04346</t>
  </si>
  <si>
    <t>O04347</t>
  </si>
  <si>
    <t>O04348</t>
  </si>
  <si>
    <t>O04349</t>
  </si>
  <si>
    <t>O04350</t>
  </si>
  <si>
    <t>O04351</t>
  </si>
  <si>
    <t>C0620</t>
  </si>
  <si>
    <t>O04352</t>
  </si>
  <si>
    <t>O04353</t>
  </si>
  <si>
    <t>O04354</t>
  </si>
  <si>
    <t>O04355</t>
  </si>
  <si>
    <t>O04356</t>
  </si>
  <si>
    <t>O04357</t>
  </si>
  <si>
    <t>O04358</t>
  </si>
  <si>
    <t>O04359</t>
  </si>
  <si>
    <t>O04360</t>
  </si>
  <si>
    <t>O04361</t>
  </si>
  <si>
    <t>O04362</t>
  </si>
  <si>
    <t>O04363</t>
  </si>
  <si>
    <t>O04364</t>
  </si>
  <si>
    <t>O04365</t>
  </si>
  <si>
    <t>O04366</t>
  </si>
  <si>
    <t>O04367</t>
  </si>
  <si>
    <t>O04368</t>
  </si>
  <si>
    <t>O04369</t>
  </si>
  <si>
    <t>O04370</t>
  </si>
  <si>
    <t>O04371</t>
  </si>
  <si>
    <t>O04372</t>
  </si>
  <si>
    <t>O04373</t>
  </si>
  <si>
    <t>O04374</t>
  </si>
  <si>
    <t>O04375</t>
  </si>
  <si>
    <t>O04376</t>
  </si>
  <si>
    <t>O04377</t>
  </si>
  <si>
    <t>O04378</t>
  </si>
  <si>
    <t>O04379</t>
  </si>
  <si>
    <t>O04380</t>
  </si>
  <si>
    <t>O04381</t>
  </si>
  <si>
    <t>O04382</t>
  </si>
  <si>
    <t>O04383</t>
  </si>
  <si>
    <t>O04384</t>
  </si>
  <si>
    <t>O04385</t>
  </si>
  <si>
    <t>C0203</t>
  </si>
  <si>
    <t>O04386</t>
  </si>
  <si>
    <t>O04387</t>
  </si>
  <si>
    <t>O04388</t>
  </si>
  <si>
    <t>O04389</t>
  </si>
  <si>
    <t>O04390</t>
  </si>
  <si>
    <t>O04391</t>
  </si>
  <si>
    <t>O04392</t>
  </si>
  <si>
    <t>O04393</t>
  </si>
  <si>
    <t>O04394</t>
  </si>
  <si>
    <t>O04395</t>
  </si>
  <si>
    <t>O04396</t>
  </si>
  <si>
    <t>O04397</t>
  </si>
  <si>
    <t>O04398</t>
  </si>
  <si>
    <t>O04399</t>
  </si>
  <si>
    <t>O04400</t>
  </si>
  <si>
    <t>O04401</t>
  </si>
  <si>
    <t>O04402</t>
  </si>
  <si>
    <t>O04403</t>
  </si>
  <si>
    <t>O04404</t>
  </si>
  <si>
    <t>O04405</t>
  </si>
  <si>
    <t>O04406</t>
  </si>
  <si>
    <t>O04407</t>
  </si>
  <si>
    <t>O04408</t>
  </si>
  <si>
    <t>O04409</t>
  </si>
  <si>
    <t>O04410</t>
  </si>
  <si>
    <t>O04411</t>
  </si>
  <si>
    <t>O04412</t>
  </si>
  <si>
    <t>O04413</t>
  </si>
  <si>
    <t>O04414</t>
  </si>
  <si>
    <t>O04415</t>
  </si>
  <si>
    <t>O04416</t>
  </si>
  <si>
    <t>O04417</t>
  </si>
  <si>
    <t>O04418</t>
  </si>
  <si>
    <t>O04419</t>
  </si>
  <si>
    <t>O04420</t>
  </si>
  <si>
    <t>O04421</t>
  </si>
  <si>
    <t>O04422</t>
  </si>
  <si>
    <t>O04423</t>
  </si>
  <si>
    <t>O04424</t>
  </si>
  <si>
    <t>O04425</t>
  </si>
  <si>
    <t>O04426</t>
  </si>
  <si>
    <t>O04427</t>
  </si>
  <si>
    <t>O04428</t>
  </si>
  <si>
    <t>O04429</t>
  </si>
  <si>
    <t>O04430</t>
  </si>
  <si>
    <t>O04431</t>
  </si>
  <si>
    <t>O04432</t>
  </si>
  <si>
    <t>O04433</t>
  </si>
  <si>
    <t>O04434</t>
  </si>
  <si>
    <t>O04435</t>
  </si>
  <si>
    <t>O04436</t>
  </si>
  <si>
    <t>O04437</t>
  </si>
  <si>
    <t>O04438</t>
  </si>
  <si>
    <t>O04439</t>
  </si>
  <si>
    <t>O04440</t>
  </si>
  <si>
    <t>O04441</t>
  </si>
  <si>
    <t>O04442</t>
  </si>
  <si>
    <t>O04443</t>
  </si>
  <si>
    <t>O04444</t>
  </si>
  <si>
    <t>O04445</t>
  </si>
  <si>
    <t>O04446</t>
  </si>
  <si>
    <t>O04447</t>
  </si>
  <si>
    <t>O04448</t>
  </si>
  <si>
    <t>O04449</t>
  </si>
  <si>
    <t>O04450</t>
  </si>
  <si>
    <t>O04451</t>
  </si>
  <si>
    <t>O04452</t>
  </si>
  <si>
    <t>O04453</t>
  </si>
  <si>
    <t>O04454</t>
  </si>
  <si>
    <t>O04455</t>
  </si>
  <si>
    <t>O04456</t>
  </si>
  <si>
    <t>O04457</t>
  </si>
  <si>
    <t>O04458</t>
  </si>
  <si>
    <t>O04459</t>
  </si>
  <si>
    <t>O04460</t>
  </si>
  <si>
    <t>O04461</t>
  </si>
  <si>
    <t>O04462</t>
  </si>
  <si>
    <t>O04463</t>
  </si>
  <si>
    <t>O04464</t>
  </si>
  <si>
    <t>O04465</t>
  </si>
  <si>
    <t>O04466</t>
  </si>
  <si>
    <t>O04467</t>
  </si>
  <si>
    <t>O04468</t>
  </si>
  <si>
    <t>O04469</t>
  </si>
  <si>
    <t>O04470</t>
  </si>
  <si>
    <t>O04471</t>
  </si>
  <si>
    <t>O04472</t>
  </si>
  <si>
    <t>O04473</t>
  </si>
  <si>
    <t>O04474</t>
  </si>
  <si>
    <t>O04475</t>
  </si>
  <si>
    <t>O04476</t>
  </si>
  <si>
    <t>O04477</t>
  </si>
  <si>
    <t>O04478</t>
  </si>
  <si>
    <t>O04479</t>
  </si>
  <si>
    <t>O04480</t>
  </si>
  <si>
    <t>O04481</t>
  </si>
  <si>
    <t>O04482</t>
  </si>
  <si>
    <t>O04483</t>
  </si>
  <si>
    <t>O04484</t>
  </si>
  <si>
    <t>O04485</t>
  </si>
  <si>
    <t>O04486</t>
  </si>
  <si>
    <t>O04487</t>
  </si>
  <si>
    <t>O04488</t>
  </si>
  <si>
    <t>O04489</t>
  </si>
  <si>
    <t>O04490</t>
  </si>
  <si>
    <t>O04491</t>
  </si>
  <si>
    <t>O04492</t>
  </si>
  <si>
    <t>O04493</t>
  </si>
  <si>
    <t>O04494</t>
  </si>
  <si>
    <t>O04495</t>
  </si>
  <si>
    <t>O04496</t>
  </si>
  <si>
    <t>O04497</t>
  </si>
  <si>
    <t>O04498</t>
  </si>
  <si>
    <t>O04499</t>
  </si>
  <si>
    <t>O04500</t>
  </si>
  <si>
    <t>O04501</t>
  </si>
  <si>
    <t>O04502</t>
  </si>
  <si>
    <t>O04503</t>
  </si>
  <si>
    <t>O04504</t>
  </si>
  <si>
    <t>O04505</t>
  </si>
  <si>
    <t>O04506</t>
  </si>
  <si>
    <t>O04507</t>
  </si>
  <si>
    <t>O04508</t>
  </si>
  <si>
    <t>O04509</t>
  </si>
  <si>
    <t>O04510</t>
  </si>
  <si>
    <t>O04511</t>
  </si>
  <si>
    <t>O04512</t>
  </si>
  <si>
    <t>O04513</t>
  </si>
  <si>
    <t>O04514</t>
  </si>
  <si>
    <t>O04515</t>
  </si>
  <si>
    <t>O04516</t>
  </si>
  <si>
    <t>O04517</t>
  </si>
  <si>
    <t>O04518</t>
  </si>
  <si>
    <t>O04519</t>
  </si>
  <si>
    <t>O04520</t>
  </si>
  <si>
    <t>O04521</t>
  </si>
  <si>
    <t>O04522</t>
  </si>
  <si>
    <t>O04523</t>
  </si>
  <si>
    <t>O04524</t>
  </si>
  <si>
    <t>O04525</t>
  </si>
  <si>
    <t>O04526</t>
  </si>
  <si>
    <t>O04527</t>
  </si>
  <si>
    <t>O04528</t>
  </si>
  <si>
    <t>O04529</t>
  </si>
  <si>
    <t>O04530</t>
  </si>
  <si>
    <t>O04531</t>
  </si>
  <si>
    <t>O04532</t>
  </si>
  <si>
    <t>O04533</t>
  </si>
  <si>
    <t>O04534</t>
  </si>
  <si>
    <t>O04535</t>
  </si>
  <si>
    <t>O04536</t>
  </si>
  <si>
    <t>O04537</t>
  </si>
  <si>
    <t>O04538</t>
  </si>
  <si>
    <t>O04539</t>
  </si>
  <si>
    <t>O04540</t>
  </si>
  <si>
    <t>O04541</t>
  </si>
  <si>
    <t>O04542</t>
  </si>
  <si>
    <t>O04543</t>
  </si>
  <si>
    <t>O04544</t>
  </si>
  <si>
    <t>O04545</t>
  </si>
  <si>
    <t>O04546</t>
  </si>
  <si>
    <t>O04547</t>
  </si>
  <si>
    <t>O04548</t>
  </si>
  <si>
    <t>O04549</t>
  </si>
  <si>
    <t>O04550</t>
  </si>
  <si>
    <t>O04551</t>
  </si>
  <si>
    <t>O04552</t>
  </si>
  <si>
    <t>O04553</t>
  </si>
  <si>
    <t>O04554</t>
  </si>
  <si>
    <t>O04555</t>
  </si>
  <si>
    <t>O04556</t>
  </si>
  <si>
    <t>O04557</t>
  </si>
  <si>
    <t>O04558</t>
  </si>
  <si>
    <t>O04559</t>
  </si>
  <si>
    <t>O04560</t>
  </si>
  <si>
    <t>O04561</t>
  </si>
  <si>
    <t>O04562</t>
  </si>
  <si>
    <t>O04563</t>
  </si>
  <si>
    <t>O04564</t>
  </si>
  <si>
    <t>O04565</t>
  </si>
  <si>
    <t>O04566</t>
  </si>
  <si>
    <t>O04567</t>
  </si>
  <si>
    <t>O04568</t>
  </si>
  <si>
    <t>C0171</t>
  </si>
  <si>
    <t>O04569</t>
  </si>
  <si>
    <t>O04570</t>
  </si>
  <si>
    <t>O04571</t>
  </si>
  <si>
    <t>O04572</t>
  </si>
  <si>
    <t>O04573</t>
  </si>
  <si>
    <t>O04574</t>
  </si>
  <si>
    <t>O04575</t>
  </si>
  <si>
    <t>O04576</t>
  </si>
  <si>
    <t>O04577</t>
  </si>
  <si>
    <t>O04578</t>
  </si>
  <si>
    <t>O04579</t>
  </si>
  <si>
    <t>O04580</t>
  </si>
  <si>
    <t>O04581</t>
  </si>
  <si>
    <t>O04582</t>
  </si>
  <si>
    <t>O04583</t>
  </si>
  <si>
    <t>O04584</t>
  </si>
  <si>
    <t>O04585</t>
  </si>
  <si>
    <t>O04586</t>
  </si>
  <si>
    <t>O04587</t>
  </si>
  <si>
    <t>O04588</t>
  </si>
  <si>
    <t>O04589</t>
  </si>
  <si>
    <t>O04590</t>
  </si>
  <si>
    <t>O04591</t>
  </si>
  <si>
    <t>O04592</t>
  </si>
  <si>
    <t>O04593</t>
  </si>
  <si>
    <t>O04594</t>
  </si>
  <si>
    <t>O04595</t>
  </si>
  <si>
    <t>O04596</t>
  </si>
  <si>
    <t>O04597</t>
  </si>
  <si>
    <t>O04598</t>
  </si>
  <si>
    <t>O04599</t>
  </si>
  <si>
    <t>O04600</t>
  </si>
  <si>
    <t>O04601</t>
  </si>
  <si>
    <t>O04602</t>
  </si>
  <si>
    <t>C0198</t>
  </si>
  <si>
    <t>O04603</t>
  </si>
  <si>
    <t>O04604</t>
  </si>
  <si>
    <t>O04605</t>
  </si>
  <si>
    <t>O04606</t>
  </si>
  <si>
    <t>O04607</t>
  </si>
  <si>
    <t>O04608</t>
  </si>
  <si>
    <t>O04609</t>
  </si>
  <si>
    <t>C0051</t>
  </si>
  <si>
    <t>O04610</t>
  </si>
  <si>
    <t>O04611</t>
  </si>
  <si>
    <t>O04612</t>
  </si>
  <si>
    <t>O04613</t>
  </si>
  <si>
    <t>O04614</t>
  </si>
  <si>
    <t>O04615</t>
  </si>
  <si>
    <t>O04616</t>
  </si>
  <si>
    <t>O04617</t>
  </si>
  <si>
    <t>O04618</t>
  </si>
  <si>
    <t>O04619</t>
  </si>
  <si>
    <t>O04620</t>
  </si>
  <si>
    <t>O04621</t>
  </si>
  <si>
    <t>O04622</t>
  </si>
  <si>
    <t>O04623</t>
  </si>
  <si>
    <t>O04624</t>
  </si>
  <si>
    <t>O04625</t>
  </si>
  <si>
    <t>O04626</t>
  </si>
  <si>
    <t>O04627</t>
  </si>
  <si>
    <t>O04628</t>
  </si>
  <si>
    <t>O04629</t>
  </si>
  <si>
    <t>O04630</t>
  </si>
  <si>
    <t>O04631</t>
  </si>
  <si>
    <t>O04632</t>
  </si>
  <si>
    <t>O04633</t>
  </si>
  <si>
    <t>O04634</t>
  </si>
  <si>
    <t>O04635</t>
  </si>
  <si>
    <t>O04636</t>
  </si>
  <si>
    <t>O04637</t>
  </si>
  <si>
    <t>O04638</t>
  </si>
  <si>
    <t>O04639</t>
  </si>
  <si>
    <t>O04640</t>
  </si>
  <si>
    <t>O04641</t>
  </si>
  <si>
    <t>O04642</t>
  </si>
  <si>
    <t>O04643</t>
  </si>
  <si>
    <t>O04644</t>
  </si>
  <si>
    <t>O04645</t>
  </si>
  <si>
    <t>O04646</t>
  </si>
  <si>
    <t>O04647</t>
  </si>
  <si>
    <t>O04648</t>
  </si>
  <si>
    <t>O04649</t>
  </si>
  <si>
    <t>O04650</t>
  </si>
  <si>
    <t>O04651</t>
  </si>
  <si>
    <t>O04652</t>
  </si>
  <si>
    <t>O04653</t>
  </si>
  <si>
    <t>O04654</t>
  </si>
  <si>
    <t>O04655</t>
  </si>
  <si>
    <t>O04656</t>
  </si>
  <si>
    <t>O04657</t>
  </si>
  <si>
    <t>O04658</t>
  </si>
  <si>
    <t>O04659</t>
  </si>
  <si>
    <t>O04660</t>
  </si>
  <si>
    <t>O04661</t>
  </si>
  <si>
    <t>O04662</t>
  </si>
  <si>
    <t>O04663</t>
  </si>
  <si>
    <t>O04664</t>
  </si>
  <si>
    <t>O04665</t>
  </si>
  <si>
    <t>O04666</t>
  </si>
  <si>
    <t>O04667</t>
  </si>
  <si>
    <t>O04668</t>
  </si>
  <si>
    <t>O04669</t>
  </si>
  <si>
    <t>O04670</t>
  </si>
  <si>
    <t>O04671</t>
  </si>
  <si>
    <t>O04672</t>
  </si>
  <si>
    <t>O04673</t>
  </si>
  <si>
    <t>O04674</t>
  </si>
  <si>
    <t>O04675</t>
  </si>
  <si>
    <t>O04676</t>
  </si>
  <si>
    <t>O04677</t>
  </si>
  <si>
    <t>O04678</t>
  </si>
  <si>
    <t>O04679</t>
  </si>
  <si>
    <t>O04680</t>
  </si>
  <si>
    <t>O04681</t>
  </si>
  <si>
    <t>O04682</t>
  </si>
  <si>
    <t>O04683</t>
  </si>
  <si>
    <t>O04684</t>
  </si>
  <si>
    <t>O04685</t>
  </si>
  <si>
    <t>O04686</t>
  </si>
  <si>
    <t>O04687</t>
  </si>
  <si>
    <t>O04688</t>
  </si>
  <si>
    <t>O04689</t>
  </si>
  <si>
    <t>O04690</t>
  </si>
  <si>
    <t>O04691</t>
  </si>
  <si>
    <t>O04692</t>
  </si>
  <si>
    <t>O04693</t>
  </si>
  <si>
    <t>O04694</t>
  </si>
  <si>
    <t>O04695</t>
  </si>
  <si>
    <t>O04696</t>
  </si>
  <si>
    <t>O04697</t>
  </si>
  <si>
    <t>O04698</t>
  </si>
  <si>
    <t>O04699</t>
  </si>
  <si>
    <t>O04700</t>
  </si>
  <si>
    <t>O04701</t>
  </si>
  <si>
    <t>O04702</t>
  </si>
  <si>
    <t>O04703</t>
  </si>
  <si>
    <t>O04704</t>
  </si>
  <si>
    <t>O04705</t>
  </si>
  <si>
    <t>O04706</t>
  </si>
  <si>
    <t>O04707</t>
  </si>
  <si>
    <t>O04708</t>
  </si>
  <si>
    <t>O04709</t>
  </si>
  <si>
    <t>O04710</t>
  </si>
  <si>
    <t>O04711</t>
  </si>
  <si>
    <t>O04712</t>
  </si>
  <si>
    <t>O04713</t>
  </si>
  <si>
    <t>O04714</t>
  </si>
  <si>
    <t>O04715</t>
  </si>
  <si>
    <t>O04716</t>
  </si>
  <si>
    <t>O04717</t>
  </si>
  <si>
    <t>O04718</t>
  </si>
  <si>
    <t>O04719</t>
  </si>
  <si>
    <t>O04720</t>
  </si>
  <si>
    <t>O04721</t>
  </si>
  <si>
    <t>O04722</t>
  </si>
  <si>
    <t>O04723</t>
  </si>
  <si>
    <t>O04724</t>
  </si>
  <si>
    <t>O04725</t>
  </si>
  <si>
    <t>O04726</t>
  </si>
  <si>
    <t>O04727</t>
  </si>
  <si>
    <t>O04728</t>
  </si>
  <si>
    <t>O04729</t>
  </si>
  <si>
    <t>O04730</t>
  </si>
  <si>
    <t>O04731</t>
  </si>
  <si>
    <t>O04732</t>
  </si>
  <si>
    <t>O04733</t>
  </si>
  <si>
    <t>O04734</t>
  </si>
  <si>
    <t>O04735</t>
  </si>
  <si>
    <t>O04736</t>
  </si>
  <si>
    <t>O04737</t>
  </si>
  <si>
    <t>O04738</t>
  </si>
  <si>
    <t>O04739</t>
  </si>
  <si>
    <t>O04740</t>
  </si>
  <si>
    <t>O04741</t>
  </si>
  <si>
    <t>O04742</t>
  </si>
  <si>
    <t>O04743</t>
  </si>
  <si>
    <t>O04744</t>
  </si>
  <si>
    <t>O04745</t>
  </si>
  <si>
    <t>O04746</t>
  </si>
  <si>
    <t>O04747</t>
  </si>
  <si>
    <t>O04748</t>
  </si>
  <si>
    <t>O04749</t>
  </si>
  <si>
    <t>O04750</t>
  </si>
  <si>
    <t>O04751</t>
  </si>
  <si>
    <t>O04752</t>
  </si>
  <si>
    <t>O04753</t>
  </si>
  <si>
    <t>O04754</t>
  </si>
  <si>
    <t>C1177</t>
  </si>
  <si>
    <t>O04755</t>
  </si>
  <si>
    <t>O04756</t>
  </si>
  <si>
    <t>O04757</t>
  </si>
  <si>
    <t>O04758</t>
  </si>
  <si>
    <t>O04759</t>
  </si>
  <si>
    <t>O04760</t>
  </si>
  <si>
    <t>O04761</t>
  </si>
  <si>
    <t>O04762</t>
  </si>
  <si>
    <t>O04763</t>
  </si>
  <si>
    <t>O04764</t>
  </si>
  <si>
    <t>O04765</t>
  </si>
  <si>
    <t>O04766</t>
  </si>
  <si>
    <t>O04767</t>
  </si>
  <si>
    <t>O04768</t>
  </si>
  <si>
    <t>O04769</t>
  </si>
  <si>
    <t>O04770</t>
  </si>
  <si>
    <t>O04771</t>
  </si>
  <si>
    <t>O04772</t>
  </si>
  <si>
    <t>O04773</t>
  </si>
  <si>
    <t>O04774</t>
  </si>
  <si>
    <t>O04775</t>
  </si>
  <si>
    <t>O04776</t>
  </si>
  <si>
    <t>O04777</t>
  </si>
  <si>
    <t>O04778</t>
  </si>
  <si>
    <t>O04779</t>
  </si>
  <si>
    <t>O04780</t>
  </si>
  <si>
    <t>O04781</t>
  </si>
  <si>
    <t>O04782</t>
  </si>
  <si>
    <t>O04783</t>
  </si>
  <si>
    <t>O04784</t>
  </si>
  <si>
    <t>O04785</t>
  </si>
  <si>
    <t>O04786</t>
  </si>
  <si>
    <t>O04787</t>
  </si>
  <si>
    <t>O04788</t>
  </si>
  <si>
    <t>O04789</t>
  </si>
  <si>
    <t>O04790</t>
  </si>
  <si>
    <t>O04791</t>
  </si>
  <si>
    <t>O04792</t>
  </si>
  <si>
    <t>O04793</t>
  </si>
  <si>
    <t>O04794</t>
  </si>
  <si>
    <t>O04795</t>
  </si>
  <si>
    <t>O04796</t>
  </si>
  <si>
    <t>O04797</t>
  </si>
  <si>
    <t>O04798</t>
  </si>
  <si>
    <t>O04799</t>
  </si>
  <si>
    <t>O04800</t>
  </si>
  <si>
    <t>O04801</t>
  </si>
  <si>
    <t>O04802</t>
  </si>
  <si>
    <t>O04803</t>
  </si>
  <si>
    <t>O04804</t>
  </si>
  <si>
    <t>O04805</t>
  </si>
  <si>
    <t>O04806</t>
  </si>
  <si>
    <t>O04807</t>
  </si>
  <si>
    <t>O04808</t>
  </si>
  <si>
    <t>O04809</t>
  </si>
  <si>
    <t>O04810</t>
  </si>
  <si>
    <t>O04811</t>
  </si>
  <si>
    <t>O04812</t>
  </si>
  <si>
    <t>O04813</t>
  </si>
  <si>
    <t>O04814</t>
  </si>
  <si>
    <t>O04815</t>
  </si>
  <si>
    <t>O04816</t>
  </si>
  <si>
    <t>O04817</t>
  </si>
  <si>
    <t>O04818</t>
  </si>
  <si>
    <t>O04819</t>
  </si>
  <si>
    <t>O04820</t>
  </si>
  <si>
    <t>O04821</t>
  </si>
  <si>
    <t>O04822</t>
  </si>
  <si>
    <t>O04823</t>
  </si>
  <si>
    <t>O04824</t>
  </si>
  <si>
    <t>O04825</t>
  </si>
  <si>
    <t>O04826</t>
  </si>
  <si>
    <t>O04827</t>
  </si>
  <si>
    <t>O04828</t>
  </si>
  <si>
    <t>O04829</t>
  </si>
  <si>
    <t>O04830</t>
  </si>
  <si>
    <t>O04831</t>
  </si>
  <si>
    <t>O04832</t>
  </si>
  <si>
    <t>O04833</t>
  </si>
  <si>
    <t>O04834</t>
  </si>
  <si>
    <t>O04835</t>
  </si>
  <si>
    <t>O04836</t>
  </si>
  <si>
    <t>O04837</t>
  </si>
  <si>
    <t>O04838</t>
  </si>
  <si>
    <t>O04839</t>
  </si>
  <si>
    <t>O04840</t>
  </si>
  <si>
    <t>O04841</t>
  </si>
  <si>
    <t>O04842</t>
  </si>
  <si>
    <t>O04843</t>
  </si>
  <si>
    <t>O04844</t>
  </si>
  <si>
    <t>O04845</t>
  </si>
  <si>
    <t>O04846</t>
  </si>
  <si>
    <t>O04847</t>
  </si>
  <si>
    <t>O04848</t>
  </si>
  <si>
    <t>O04849</t>
  </si>
  <si>
    <t>O04850</t>
  </si>
  <si>
    <t>O04851</t>
  </si>
  <si>
    <t>O04852</t>
  </si>
  <si>
    <t>O04853</t>
  </si>
  <si>
    <t>O04854</t>
  </si>
  <si>
    <t>O04855</t>
  </si>
  <si>
    <t>O04856</t>
  </si>
  <si>
    <t>O04857</t>
  </si>
  <si>
    <t>O04858</t>
  </si>
  <si>
    <t>O04859</t>
  </si>
  <si>
    <t>O04860</t>
  </si>
  <si>
    <t>O04861</t>
  </si>
  <si>
    <t>O04862</t>
  </si>
  <si>
    <t>O04863</t>
  </si>
  <si>
    <t>O04864</t>
  </si>
  <si>
    <t>O04865</t>
  </si>
  <si>
    <t>O04866</t>
  </si>
  <si>
    <t>O04867</t>
  </si>
  <si>
    <t>O04868</t>
  </si>
  <si>
    <t>O04869</t>
  </si>
  <si>
    <t>O04870</t>
  </si>
  <si>
    <t>O04871</t>
  </si>
  <si>
    <t>O04872</t>
  </si>
  <si>
    <t>O04873</t>
  </si>
  <si>
    <t>O04874</t>
  </si>
  <si>
    <t>O04875</t>
  </si>
  <si>
    <t>O04876</t>
  </si>
  <si>
    <t>O04877</t>
  </si>
  <si>
    <t>O04878</t>
  </si>
  <si>
    <t>O04879</t>
  </si>
  <si>
    <t>O04880</t>
  </si>
  <si>
    <t>O04881</t>
  </si>
  <si>
    <t>O04882</t>
  </si>
  <si>
    <t>O04883</t>
  </si>
  <si>
    <t>O04884</t>
  </si>
  <si>
    <t>O04885</t>
  </si>
  <si>
    <t>O04886</t>
  </si>
  <si>
    <t>O04887</t>
  </si>
  <si>
    <t>O04888</t>
  </si>
  <si>
    <t>O04889</t>
  </si>
  <si>
    <t>O04890</t>
  </si>
  <si>
    <t>O04891</t>
  </si>
  <si>
    <t>O04892</t>
  </si>
  <si>
    <t>O04893</t>
  </si>
  <si>
    <t>O04894</t>
  </si>
  <si>
    <t>O04895</t>
  </si>
  <si>
    <t>O04896</t>
  </si>
  <si>
    <t>O04897</t>
  </si>
  <si>
    <t>O04898</t>
  </si>
  <si>
    <t>O04899</t>
  </si>
  <si>
    <t>O04900</t>
  </si>
  <si>
    <t>O04901</t>
  </si>
  <si>
    <t>O04902</t>
  </si>
  <si>
    <t>O04903</t>
  </si>
  <si>
    <t>O04904</t>
  </si>
  <si>
    <t>O04905</t>
  </si>
  <si>
    <t>O04906</t>
  </si>
  <si>
    <t>O04907</t>
  </si>
  <si>
    <t>O04908</t>
  </si>
  <si>
    <t>O04909</t>
  </si>
  <si>
    <t>O04910</t>
  </si>
  <si>
    <t>O04911</t>
  </si>
  <si>
    <t>O04912</t>
  </si>
  <si>
    <t>O04913</t>
  </si>
  <si>
    <t>O04914</t>
  </si>
  <si>
    <t>O04915</t>
  </si>
  <si>
    <t>O04916</t>
  </si>
  <si>
    <t>O04917</t>
  </si>
  <si>
    <t>O04918</t>
  </si>
  <si>
    <t>O04919</t>
  </si>
  <si>
    <t>O04920</t>
  </si>
  <si>
    <t>O04921</t>
  </si>
  <si>
    <t>O04922</t>
  </si>
  <si>
    <t>O04923</t>
  </si>
  <si>
    <t>O04924</t>
  </si>
  <si>
    <t>O04925</t>
  </si>
  <si>
    <t>O04926</t>
  </si>
  <si>
    <t>O04927</t>
  </si>
  <si>
    <t>O04928</t>
  </si>
  <si>
    <t>O04929</t>
  </si>
  <si>
    <t>O04930</t>
  </si>
  <si>
    <t>O04931</t>
  </si>
  <si>
    <t>O04932</t>
  </si>
  <si>
    <t>C0671</t>
  </si>
  <si>
    <t>O04933</t>
  </si>
  <si>
    <t>O04934</t>
  </si>
  <si>
    <t>O04935</t>
  </si>
  <si>
    <t>C0233</t>
  </si>
  <si>
    <t>O04936</t>
  </si>
  <si>
    <t>O04937</t>
  </si>
  <si>
    <t>O04938</t>
  </si>
  <si>
    <t>O04939</t>
  </si>
  <si>
    <t>O04940</t>
  </si>
  <si>
    <t>O04941</t>
  </si>
  <si>
    <t>O04942</t>
  </si>
  <si>
    <t>O04943</t>
  </si>
  <si>
    <t>O04944</t>
  </si>
  <si>
    <t>O04945</t>
  </si>
  <si>
    <t>O04946</t>
  </si>
  <si>
    <t>O04947</t>
  </si>
  <si>
    <t>O04948</t>
  </si>
  <si>
    <t>O04949</t>
  </si>
  <si>
    <t>O04950</t>
  </si>
  <si>
    <t>O04951</t>
  </si>
  <si>
    <t>O04952</t>
  </si>
  <si>
    <t>O04953</t>
  </si>
  <si>
    <t>O04954</t>
  </si>
  <si>
    <t>O04955</t>
  </si>
  <si>
    <t>O04956</t>
  </si>
  <si>
    <t>O04957</t>
  </si>
  <si>
    <t>O04958</t>
  </si>
  <si>
    <t>O04959</t>
  </si>
  <si>
    <t>O04960</t>
  </si>
  <si>
    <t>O04961</t>
  </si>
  <si>
    <t>O04962</t>
  </si>
  <si>
    <t>O04963</t>
  </si>
  <si>
    <t>O04964</t>
  </si>
  <si>
    <t>O04965</t>
  </si>
  <si>
    <t>O04966</t>
  </si>
  <si>
    <t>O04967</t>
  </si>
  <si>
    <t>O04968</t>
  </si>
  <si>
    <t>O04969</t>
  </si>
  <si>
    <t>O04970</t>
  </si>
  <si>
    <t>O04971</t>
  </si>
  <si>
    <t>O04972</t>
  </si>
  <si>
    <t>O04973</t>
  </si>
  <si>
    <t>O04974</t>
  </si>
  <si>
    <t>O04975</t>
  </si>
  <si>
    <t>O04976</t>
  </si>
  <si>
    <t>O04977</t>
  </si>
  <si>
    <t>O04978</t>
  </si>
  <si>
    <t>O04979</t>
  </si>
  <si>
    <t>O04980</t>
  </si>
  <si>
    <t>O04981</t>
  </si>
  <si>
    <t>O04982</t>
  </si>
  <si>
    <t>O04983</t>
  </si>
  <si>
    <t>O04984</t>
  </si>
  <si>
    <t>O04985</t>
  </si>
  <si>
    <t>O04986</t>
  </si>
  <si>
    <t>O04987</t>
  </si>
  <si>
    <t>O04988</t>
  </si>
  <si>
    <t>O04989</t>
  </si>
  <si>
    <t>O04990</t>
  </si>
  <si>
    <t>O04991</t>
  </si>
  <si>
    <t>O04992</t>
  </si>
  <si>
    <t>O04993</t>
  </si>
  <si>
    <t>O04994</t>
  </si>
  <si>
    <t>O04995</t>
  </si>
  <si>
    <t>O04996</t>
  </si>
  <si>
    <t>O04997</t>
  </si>
  <si>
    <t>O04998</t>
  </si>
  <si>
    <t>O04999</t>
  </si>
  <si>
    <t>O05000</t>
  </si>
  <si>
    <t>O05001</t>
  </si>
  <si>
    <t>O05002</t>
  </si>
  <si>
    <t>O05003</t>
  </si>
  <si>
    <t>O05004</t>
  </si>
  <si>
    <t>O05005</t>
  </si>
  <si>
    <t>O05006</t>
  </si>
  <si>
    <t>O05007</t>
  </si>
  <si>
    <t>O05008</t>
  </si>
  <si>
    <t>O05009</t>
  </si>
  <si>
    <t>O05010</t>
  </si>
  <si>
    <t>O05011</t>
  </si>
  <si>
    <t>O05012</t>
  </si>
  <si>
    <t>O05013</t>
  </si>
  <si>
    <t>O05014</t>
  </si>
  <si>
    <t>O05015</t>
  </si>
  <si>
    <t>O05016</t>
  </si>
  <si>
    <t>O05017</t>
  </si>
  <si>
    <t>C1044</t>
  </si>
  <si>
    <t>O05018</t>
  </si>
  <si>
    <t>O05019</t>
  </si>
  <si>
    <t>O05020</t>
  </si>
  <si>
    <t>O05021</t>
  </si>
  <si>
    <t>O05022</t>
  </si>
  <si>
    <t>O05023</t>
  </si>
  <si>
    <t>O05024</t>
  </si>
  <si>
    <t>O05025</t>
  </si>
  <si>
    <t>O05026</t>
  </si>
  <si>
    <t>O05027</t>
  </si>
  <si>
    <t>O05028</t>
  </si>
  <si>
    <t>C0967</t>
  </si>
  <si>
    <t>O05029</t>
  </si>
  <si>
    <t>O05030</t>
  </si>
  <si>
    <t>O05031</t>
  </si>
  <si>
    <t>O05032</t>
  </si>
  <si>
    <t>O05033</t>
  </si>
  <si>
    <t>O05034</t>
  </si>
  <si>
    <t>O05035</t>
  </si>
  <si>
    <t>O05036</t>
  </si>
  <si>
    <t>O05037</t>
  </si>
  <si>
    <t>O05038</t>
  </si>
  <si>
    <t>O05039</t>
  </si>
  <si>
    <t>O05040</t>
  </si>
  <si>
    <t>O05041</t>
  </si>
  <si>
    <t>O05042</t>
  </si>
  <si>
    <t>O05043</t>
  </si>
  <si>
    <t>O05044</t>
  </si>
  <si>
    <t>O05045</t>
  </si>
  <si>
    <t>O05046</t>
  </si>
  <si>
    <t>O05047</t>
  </si>
  <si>
    <t>O05048</t>
  </si>
  <si>
    <t>O05049</t>
  </si>
  <si>
    <t>O05050</t>
  </si>
  <si>
    <t>O05051</t>
  </si>
  <si>
    <t>O05052</t>
  </si>
  <si>
    <t>O05053</t>
  </si>
  <si>
    <t>O05054</t>
  </si>
  <si>
    <t>O05055</t>
  </si>
  <si>
    <t>O05056</t>
  </si>
  <si>
    <t>O05057</t>
  </si>
  <si>
    <t>O05058</t>
  </si>
  <si>
    <t>O05059</t>
  </si>
  <si>
    <t>O05060</t>
  </si>
  <si>
    <t>O05061</t>
  </si>
  <si>
    <t>O05062</t>
  </si>
  <si>
    <t>O05063</t>
  </si>
  <si>
    <t>O05064</t>
  </si>
  <si>
    <t>O05065</t>
  </si>
  <si>
    <t>O05066</t>
  </si>
  <si>
    <t>O05067</t>
  </si>
  <si>
    <t>O05068</t>
  </si>
  <si>
    <t>O05069</t>
  </si>
  <si>
    <t>O05070</t>
  </si>
  <si>
    <t>O05071</t>
  </si>
  <si>
    <t>O05072</t>
  </si>
  <si>
    <t>O05073</t>
  </si>
  <si>
    <t>O05074</t>
  </si>
  <si>
    <t>O05075</t>
  </si>
  <si>
    <t>O05076</t>
  </si>
  <si>
    <t>O05077</t>
  </si>
  <si>
    <t>O05078</t>
  </si>
  <si>
    <t>O05079</t>
  </si>
  <si>
    <t>O05080</t>
  </si>
  <si>
    <t>O05081</t>
  </si>
  <si>
    <t>O05082</t>
  </si>
  <si>
    <t>O05083</t>
  </si>
  <si>
    <t>C1080</t>
  </si>
  <si>
    <t>O05084</t>
  </si>
  <si>
    <t>O05085</t>
  </si>
  <si>
    <t>O05086</t>
  </si>
  <si>
    <t>O05087</t>
  </si>
  <si>
    <t>O05088</t>
  </si>
  <si>
    <t>O05089</t>
  </si>
  <si>
    <t>O05090</t>
  </si>
  <si>
    <t>O05091</t>
  </si>
  <si>
    <t>O05092</t>
  </si>
  <si>
    <t>O05093</t>
  </si>
  <si>
    <t>O05094</t>
  </si>
  <si>
    <t>O05095</t>
  </si>
  <si>
    <t>O05096</t>
  </si>
  <si>
    <t>O05097</t>
  </si>
  <si>
    <t>O05098</t>
  </si>
  <si>
    <t>O05099</t>
  </si>
  <si>
    <t>O05100</t>
  </si>
  <si>
    <t>O05101</t>
  </si>
  <si>
    <t>O05102</t>
  </si>
  <si>
    <t>O05103</t>
  </si>
  <si>
    <t>O05104</t>
  </si>
  <si>
    <t>O05105</t>
  </si>
  <si>
    <t>O05106</t>
  </si>
  <si>
    <t>O05107</t>
  </si>
  <si>
    <t>O05108</t>
  </si>
  <si>
    <t>O05109</t>
  </si>
  <si>
    <t>O05110</t>
  </si>
  <si>
    <t>O05111</t>
  </si>
  <si>
    <t>C1064</t>
  </si>
  <si>
    <t>O05112</t>
  </si>
  <si>
    <t>O05113</t>
  </si>
  <si>
    <t>O05114</t>
  </si>
  <si>
    <t>O05115</t>
  </si>
  <si>
    <t>O05116</t>
  </si>
  <si>
    <t>O05117</t>
  </si>
  <si>
    <t>O05118</t>
  </si>
  <si>
    <t>O05119</t>
  </si>
  <si>
    <t>O05120</t>
  </si>
  <si>
    <t>O05121</t>
  </si>
  <si>
    <t>O05122</t>
  </si>
  <si>
    <t>O05123</t>
  </si>
  <si>
    <t>O05124</t>
  </si>
  <si>
    <t>O05125</t>
  </si>
  <si>
    <t>O05126</t>
  </si>
  <si>
    <t>O05127</t>
  </si>
  <si>
    <t>O05128</t>
  </si>
  <si>
    <t>O05129</t>
  </si>
  <si>
    <t>O05130</t>
  </si>
  <si>
    <t>O05131</t>
  </si>
  <si>
    <t>O05132</t>
  </si>
  <si>
    <t>O05133</t>
  </si>
  <si>
    <t>O05134</t>
  </si>
  <si>
    <t>O05135</t>
  </si>
  <si>
    <t>O05136</t>
  </si>
  <si>
    <t>O05137</t>
  </si>
  <si>
    <t>C0535</t>
  </si>
  <si>
    <t>O05138</t>
  </si>
  <si>
    <t>O05139</t>
  </si>
  <si>
    <t>O05140</t>
  </si>
  <si>
    <t>O05141</t>
  </si>
  <si>
    <t>O05142</t>
  </si>
  <si>
    <t>O05143</t>
  </si>
  <si>
    <t>C0646</t>
  </si>
  <si>
    <t>O05144</t>
  </si>
  <si>
    <t>O05145</t>
  </si>
  <si>
    <t>O05146</t>
  </si>
  <si>
    <t>O05147</t>
  </si>
  <si>
    <t>O05148</t>
  </si>
  <si>
    <t>O05149</t>
  </si>
  <si>
    <t>O05150</t>
  </si>
  <si>
    <t>O05151</t>
  </si>
  <si>
    <t>O05152</t>
  </si>
  <si>
    <t>O05153</t>
  </si>
  <si>
    <t>O05154</t>
  </si>
  <si>
    <t>O05155</t>
  </si>
  <si>
    <t>O05156</t>
  </si>
  <si>
    <t>O05157</t>
  </si>
  <si>
    <t>O05158</t>
  </si>
  <si>
    <t>O05159</t>
  </si>
  <si>
    <t>O05160</t>
  </si>
  <si>
    <t>O05161</t>
  </si>
  <si>
    <t>O05162</t>
  </si>
  <si>
    <t>O05163</t>
  </si>
  <si>
    <t>O05164</t>
  </si>
  <si>
    <t>O05165</t>
  </si>
  <si>
    <t>O05166</t>
  </si>
  <si>
    <t>O05167</t>
  </si>
  <si>
    <t>C1144</t>
  </si>
  <si>
    <t>O05168</t>
  </si>
  <si>
    <t>O05169</t>
  </si>
  <si>
    <t>O05170</t>
  </si>
  <si>
    <t>O05171</t>
  </si>
  <si>
    <t>O05172</t>
  </si>
  <si>
    <t>O05173</t>
  </si>
  <si>
    <t>O05174</t>
  </si>
  <si>
    <t>O05175</t>
  </si>
  <si>
    <t>O05176</t>
  </si>
  <si>
    <t>O05177</t>
  </si>
  <si>
    <t>O05178</t>
  </si>
  <si>
    <t>O05179</t>
  </si>
  <si>
    <t>O05180</t>
  </si>
  <si>
    <t>O05181</t>
  </si>
  <si>
    <t>O05182</t>
  </si>
  <si>
    <t>O05183</t>
  </si>
  <si>
    <t>O05184</t>
  </si>
  <si>
    <t>O05185</t>
  </si>
  <si>
    <t>O05186</t>
  </si>
  <si>
    <t>O05187</t>
  </si>
  <si>
    <t>O05188</t>
  </si>
  <si>
    <t>O05189</t>
  </si>
  <si>
    <t>O05190</t>
  </si>
  <si>
    <t>O05191</t>
  </si>
  <si>
    <t>O05192</t>
  </si>
  <si>
    <t>O05193</t>
  </si>
  <si>
    <t>O05194</t>
  </si>
  <si>
    <t>O05195</t>
  </si>
  <si>
    <t>O05196</t>
  </si>
  <si>
    <t>O05197</t>
  </si>
  <si>
    <t>O05198</t>
  </si>
  <si>
    <t>O05199</t>
  </si>
  <si>
    <t>O05200</t>
  </si>
  <si>
    <t>O05201</t>
  </si>
  <si>
    <t>O05202</t>
  </si>
  <si>
    <t>O05203</t>
  </si>
  <si>
    <t>O05204</t>
  </si>
  <si>
    <t>O05205</t>
  </si>
  <si>
    <t>O05206</t>
  </si>
  <si>
    <t>O05207</t>
  </si>
  <si>
    <t>O05208</t>
  </si>
  <si>
    <t>O05209</t>
  </si>
  <si>
    <t>O05210</t>
  </si>
  <si>
    <t>O05211</t>
  </si>
  <si>
    <t>O05212</t>
  </si>
  <si>
    <t>O05213</t>
  </si>
  <si>
    <t>O05214</t>
  </si>
  <si>
    <t>O05215</t>
  </si>
  <si>
    <t>O05216</t>
  </si>
  <si>
    <t>O05217</t>
  </si>
  <si>
    <t>O05218</t>
  </si>
  <si>
    <t>O05219</t>
  </si>
  <si>
    <t>O05220</t>
  </si>
  <si>
    <t>O05221</t>
  </si>
  <si>
    <t>O05222</t>
  </si>
  <si>
    <t>O05223</t>
  </si>
  <si>
    <t>O05224</t>
  </si>
  <si>
    <t>O05225</t>
  </si>
  <si>
    <t>O05226</t>
  </si>
  <si>
    <t>O05227</t>
  </si>
  <si>
    <t>O05228</t>
  </si>
  <si>
    <t>O05229</t>
  </si>
  <si>
    <t>O05230</t>
  </si>
  <si>
    <t>O05231</t>
  </si>
  <si>
    <t>O05232</t>
  </si>
  <si>
    <t>O05233</t>
  </si>
  <si>
    <t>O05234</t>
  </si>
  <si>
    <t>O05235</t>
  </si>
  <si>
    <t>O05236</t>
  </si>
  <si>
    <t>O05237</t>
  </si>
  <si>
    <t>O05238</t>
  </si>
  <si>
    <t>O05239</t>
  </si>
  <si>
    <t>O05240</t>
  </si>
  <si>
    <t>O05241</t>
  </si>
  <si>
    <t>O05242</t>
  </si>
  <si>
    <t>O05243</t>
  </si>
  <si>
    <t>O05244</t>
  </si>
  <si>
    <t>O05245</t>
  </si>
  <si>
    <t>O05246</t>
  </si>
  <si>
    <t>O05247</t>
  </si>
  <si>
    <t>O05248</t>
  </si>
  <si>
    <t>O05249</t>
  </si>
  <si>
    <t>O05250</t>
  </si>
  <si>
    <t>O05251</t>
  </si>
  <si>
    <t>O05252</t>
  </si>
  <si>
    <t>O05253</t>
  </si>
  <si>
    <t>O05254</t>
  </si>
  <si>
    <t>O05255</t>
  </si>
  <si>
    <t>C0737</t>
  </si>
  <si>
    <t>O05256</t>
  </si>
  <si>
    <t>O05257</t>
  </si>
  <si>
    <t>O05258</t>
  </si>
  <si>
    <t>O05259</t>
  </si>
  <si>
    <t>O05260</t>
  </si>
  <si>
    <t>O05261</t>
  </si>
  <si>
    <t>O05262</t>
  </si>
  <si>
    <t>O05263</t>
  </si>
  <si>
    <t>O05264</t>
  </si>
  <si>
    <t>O05265</t>
  </si>
  <si>
    <t>O05266</t>
  </si>
  <si>
    <t>O05267</t>
  </si>
  <si>
    <t>O05268</t>
  </si>
  <si>
    <t>O05269</t>
  </si>
  <si>
    <t>O05270</t>
  </si>
  <si>
    <t>O05271</t>
  </si>
  <si>
    <t>O05272</t>
  </si>
  <si>
    <t>O05273</t>
  </si>
  <si>
    <t>O05274</t>
  </si>
  <si>
    <t>O05275</t>
  </si>
  <si>
    <t>O05276</t>
  </si>
  <si>
    <t>O05277</t>
  </si>
  <si>
    <t>O05278</t>
  </si>
  <si>
    <t>O05279</t>
  </si>
  <si>
    <t>O05280</t>
  </si>
  <si>
    <t>O05281</t>
  </si>
  <si>
    <t>O05282</t>
  </si>
  <si>
    <t>O05283</t>
  </si>
  <si>
    <t>O05284</t>
  </si>
  <si>
    <t>O05285</t>
  </si>
  <si>
    <t>O05286</t>
  </si>
  <si>
    <t>O05287</t>
  </si>
  <si>
    <t>O05288</t>
  </si>
  <si>
    <t>O05289</t>
  </si>
  <si>
    <t>O05290</t>
  </si>
  <si>
    <t>O05291</t>
  </si>
  <si>
    <t>O05292</t>
  </si>
  <si>
    <t>O05293</t>
  </si>
  <si>
    <t>O05294</t>
  </si>
  <si>
    <t>O05295</t>
  </si>
  <si>
    <t>O05296</t>
  </si>
  <si>
    <t>O05297</t>
  </si>
  <si>
    <t>C0533</t>
  </si>
  <si>
    <t>O05298</t>
  </si>
  <si>
    <t>O05299</t>
  </si>
  <si>
    <t>O05300</t>
  </si>
  <si>
    <t>O05301</t>
  </si>
  <si>
    <t>O05302</t>
  </si>
  <si>
    <t>O05303</t>
  </si>
  <si>
    <t>O05304</t>
  </si>
  <si>
    <t>O05305</t>
  </si>
  <si>
    <t>O05306</t>
  </si>
  <si>
    <t>O05307</t>
  </si>
  <si>
    <t>O05308</t>
  </si>
  <si>
    <t>O05309</t>
  </si>
  <si>
    <t>O05310</t>
  </si>
  <si>
    <t>O05311</t>
  </si>
  <si>
    <t>O05312</t>
  </si>
  <si>
    <t>O05313</t>
  </si>
  <si>
    <t>O05314</t>
  </si>
  <si>
    <t>O05315</t>
  </si>
  <si>
    <t>O05316</t>
  </si>
  <si>
    <t>O05317</t>
  </si>
  <si>
    <t>O05318</t>
  </si>
  <si>
    <t>O05319</t>
  </si>
  <si>
    <t>O05320</t>
  </si>
  <si>
    <t>O05321</t>
  </si>
  <si>
    <t>O05322</t>
  </si>
  <si>
    <t>O05323</t>
  </si>
  <si>
    <t>O05324</t>
  </si>
  <si>
    <t>O05325</t>
  </si>
  <si>
    <t>O05326</t>
  </si>
  <si>
    <t>O05327</t>
  </si>
  <si>
    <t>O05328</t>
  </si>
  <si>
    <t>O05329</t>
  </si>
  <si>
    <t>O05330</t>
  </si>
  <si>
    <t>O05331</t>
  </si>
  <si>
    <t>O05332</t>
  </si>
  <si>
    <t>O05333</t>
  </si>
  <si>
    <t>O05334</t>
  </si>
  <si>
    <t>O05335</t>
  </si>
  <si>
    <t>O05336</t>
  </si>
  <si>
    <t>O05337</t>
  </si>
  <si>
    <t>O05338</t>
  </si>
  <si>
    <t>O05339</t>
  </si>
  <si>
    <t>O05340</t>
  </si>
  <si>
    <t>O05341</t>
  </si>
  <si>
    <t>O05342</t>
  </si>
  <si>
    <t>O05343</t>
  </si>
  <si>
    <t>O05344</t>
  </si>
  <si>
    <t>C0050</t>
  </si>
  <si>
    <t>O05345</t>
  </si>
  <si>
    <t>O05346</t>
  </si>
  <si>
    <t>O05347</t>
  </si>
  <si>
    <t>O05348</t>
  </si>
  <si>
    <t>O05349</t>
  </si>
  <si>
    <t>O05350</t>
  </si>
  <si>
    <t>O05351</t>
  </si>
  <si>
    <t>O05352</t>
  </si>
  <si>
    <t>O05353</t>
  </si>
  <si>
    <t>O05354</t>
  </si>
  <si>
    <t>O05355</t>
  </si>
  <si>
    <t>O05356</t>
  </si>
  <si>
    <t>O05357</t>
  </si>
  <si>
    <t>O05358</t>
  </si>
  <si>
    <t>C0407</t>
  </si>
  <si>
    <t>O05359</t>
  </si>
  <si>
    <t>O05360</t>
  </si>
  <si>
    <t>O05361</t>
  </si>
  <si>
    <t>O05362</t>
  </si>
  <si>
    <t>O05363</t>
  </si>
  <si>
    <t>O05364</t>
  </si>
  <si>
    <t>O05365</t>
  </si>
  <si>
    <t>O05366</t>
  </si>
  <si>
    <t>O05367</t>
  </si>
  <si>
    <t>O05368</t>
  </si>
  <si>
    <t>O05369</t>
  </si>
  <si>
    <t>O05370</t>
  </si>
  <si>
    <t>O05371</t>
  </si>
  <si>
    <t>O05372</t>
  </si>
  <si>
    <t>O05373</t>
  </si>
  <si>
    <t>O05374</t>
  </si>
  <si>
    <t>O05375</t>
  </si>
  <si>
    <t>O05376</t>
  </si>
  <si>
    <t>O05377</t>
  </si>
  <si>
    <t>O05378</t>
  </si>
  <si>
    <t>O05379</t>
  </si>
  <si>
    <t>O05380</t>
  </si>
  <si>
    <t>O05381</t>
  </si>
  <si>
    <t>O05382</t>
  </si>
  <si>
    <t>O05383</t>
  </si>
  <si>
    <t>O05384</t>
  </si>
  <si>
    <t>O05385</t>
  </si>
  <si>
    <t>O05386</t>
  </si>
  <si>
    <t>O05387</t>
  </si>
  <si>
    <t>O05388</t>
  </si>
  <si>
    <t>O05389</t>
  </si>
  <si>
    <t>O05390</t>
  </si>
  <si>
    <t>O05391</t>
  </si>
  <si>
    <t>O05392</t>
  </si>
  <si>
    <t>O05393</t>
  </si>
  <si>
    <t>O05394</t>
  </si>
  <si>
    <t>O05395</t>
  </si>
  <si>
    <t>O05396</t>
  </si>
  <si>
    <t>O05397</t>
  </si>
  <si>
    <t>O05398</t>
  </si>
  <si>
    <t>O05399</t>
  </si>
  <si>
    <t>O05400</t>
  </si>
  <si>
    <t>O05401</t>
  </si>
  <si>
    <t>O05402</t>
  </si>
  <si>
    <t>O05403</t>
  </si>
  <si>
    <t>O05404</t>
  </si>
  <si>
    <t>O05405</t>
  </si>
  <si>
    <t>O05406</t>
  </si>
  <si>
    <t>O05407</t>
  </si>
  <si>
    <t>O05408</t>
  </si>
  <si>
    <t>O05409</t>
  </si>
  <si>
    <t>O05410</t>
  </si>
  <si>
    <t>O05411</t>
  </si>
  <si>
    <t>O05412</t>
  </si>
  <si>
    <t>O05413</t>
  </si>
  <si>
    <t>O05414</t>
  </si>
  <si>
    <t>O05415</t>
  </si>
  <si>
    <t>O05416</t>
  </si>
  <si>
    <t>O05417</t>
  </si>
  <si>
    <t>O05418</t>
  </si>
  <si>
    <t>O05419</t>
  </si>
  <si>
    <t>O05420</t>
  </si>
  <si>
    <t>O05421</t>
  </si>
  <si>
    <t>O05422</t>
  </si>
  <si>
    <t>O05423</t>
  </si>
  <si>
    <t>O05424</t>
  </si>
  <si>
    <t>O05425</t>
  </si>
  <si>
    <t>O05426</t>
  </si>
  <si>
    <t>O05427</t>
  </si>
  <si>
    <t>O05428</t>
  </si>
  <si>
    <t>O05429</t>
  </si>
  <si>
    <t>O05430</t>
  </si>
  <si>
    <t>O05431</t>
  </si>
  <si>
    <t>O05432</t>
  </si>
  <si>
    <t>O05433</t>
  </si>
  <si>
    <t>O05434</t>
  </si>
  <si>
    <t>O05435</t>
  </si>
  <si>
    <t>O05436</t>
  </si>
  <si>
    <t>O05437</t>
  </si>
  <si>
    <t>O05438</t>
  </si>
  <si>
    <t>O05439</t>
  </si>
  <si>
    <t>O05440</t>
  </si>
  <si>
    <t>O05441</t>
  </si>
  <si>
    <t>O05442</t>
  </si>
  <si>
    <t>O05443</t>
  </si>
  <si>
    <t>O05444</t>
  </si>
  <si>
    <t>O05445</t>
  </si>
  <si>
    <t>O05446</t>
  </si>
  <si>
    <t>O05447</t>
  </si>
  <si>
    <t>O05448</t>
  </si>
  <si>
    <t>O05449</t>
  </si>
  <si>
    <t>O05450</t>
  </si>
  <si>
    <t>O05451</t>
  </si>
  <si>
    <t>O05452</t>
  </si>
  <si>
    <t>O05453</t>
  </si>
  <si>
    <t>O05454</t>
  </si>
  <si>
    <t>O05455</t>
  </si>
  <si>
    <t>O05456</t>
  </si>
  <si>
    <t>O05457</t>
  </si>
  <si>
    <t>O05458</t>
  </si>
  <si>
    <t>O05459</t>
  </si>
  <si>
    <t>O05460</t>
  </si>
  <si>
    <t>O05461</t>
  </si>
  <si>
    <t>O05462</t>
  </si>
  <si>
    <t>O05463</t>
  </si>
  <si>
    <t>O05464</t>
  </si>
  <si>
    <t>O05465</t>
  </si>
  <si>
    <t>O05466</t>
  </si>
  <si>
    <t>O05467</t>
  </si>
  <si>
    <t>O05468</t>
  </si>
  <si>
    <t>O05469</t>
  </si>
  <si>
    <t>O05470</t>
  </si>
  <si>
    <t>O05471</t>
  </si>
  <si>
    <t>O05472</t>
  </si>
  <si>
    <t>O05473</t>
  </si>
  <si>
    <t>O05474</t>
  </si>
  <si>
    <t>O05475</t>
  </si>
  <si>
    <t>O05476</t>
  </si>
  <si>
    <t>O05477</t>
  </si>
  <si>
    <t>O05478</t>
  </si>
  <si>
    <t>O05479</t>
  </si>
  <si>
    <t>O05480</t>
  </si>
  <si>
    <t>O05481</t>
  </si>
  <si>
    <t>O05482</t>
  </si>
  <si>
    <t>O05483</t>
  </si>
  <si>
    <t>O05484</t>
  </si>
  <si>
    <t>O05485</t>
  </si>
  <si>
    <t>O05486</t>
  </si>
  <si>
    <t>O05487</t>
  </si>
  <si>
    <t>O05488</t>
  </si>
  <si>
    <t>O05489</t>
  </si>
  <si>
    <t>O05490</t>
  </si>
  <si>
    <t>O05491</t>
  </si>
  <si>
    <t>O05492</t>
  </si>
  <si>
    <t>O05493</t>
  </si>
  <si>
    <t>O05494</t>
  </si>
  <si>
    <t>O05495</t>
  </si>
  <si>
    <t>O05496</t>
  </si>
  <si>
    <t>O05497</t>
  </si>
  <si>
    <t>O05498</t>
  </si>
  <si>
    <t>O05499</t>
  </si>
  <si>
    <t>O05500</t>
  </si>
  <si>
    <t>O05501</t>
  </si>
  <si>
    <t>O05502</t>
  </si>
  <si>
    <t>O05503</t>
  </si>
  <si>
    <t>O05504</t>
  </si>
  <si>
    <t>O05505</t>
  </si>
  <si>
    <t>O05506</t>
  </si>
  <si>
    <t>O05507</t>
  </si>
  <si>
    <t>O05508</t>
  </si>
  <si>
    <t>O05509</t>
  </si>
  <si>
    <t>O05510</t>
  </si>
  <si>
    <t>O05511</t>
  </si>
  <si>
    <t>O05512</t>
  </si>
  <si>
    <t>O05513</t>
  </si>
  <si>
    <t>O05514</t>
  </si>
  <si>
    <t>O05515</t>
  </si>
  <si>
    <t>O05516</t>
  </si>
  <si>
    <t>O05517</t>
  </si>
  <si>
    <t>O05518</t>
  </si>
  <si>
    <t>O05519</t>
  </si>
  <si>
    <t>O05520</t>
  </si>
  <si>
    <t>O05521</t>
  </si>
  <si>
    <t>O05522</t>
  </si>
  <si>
    <t>O05523</t>
  </si>
  <si>
    <t>O05524</t>
  </si>
  <si>
    <t>O05525</t>
  </si>
  <si>
    <t>O05526</t>
  </si>
  <si>
    <t>O05527</t>
  </si>
  <si>
    <t>O05528</t>
  </si>
  <si>
    <t>O05529</t>
  </si>
  <si>
    <t>O05530</t>
  </si>
  <si>
    <t>O05531</t>
  </si>
  <si>
    <t>O05532</t>
  </si>
  <si>
    <t>O05533</t>
  </si>
  <si>
    <t>O05534</t>
  </si>
  <si>
    <t>O05535</t>
  </si>
  <si>
    <t>O05536</t>
  </si>
  <si>
    <t>O05537</t>
  </si>
  <si>
    <t>O05538</t>
  </si>
  <si>
    <t>O05539</t>
  </si>
  <si>
    <t>O05540</t>
  </si>
  <si>
    <t>O05541</t>
  </si>
  <si>
    <t>O05542</t>
  </si>
  <si>
    <t>O05543</t>
  </si>
  <si>
    <t>O05544</t>
  </si>
  <si>
    <t>O05545</t>
  </si>
  <si>
    <t>O05546</t>
  </si>
  <si>
    <t>O05547</t>
  </si>
  <si>
    <t>O05548</t>
  </si>
  <si>
    <t>O05549</t>
  </si>
  <si>
    <t>O05550</t>
  </si>
  <si>
    <t>O05551</t>
  </si>
  <si>
    <t>O05552</t>
  </si>
  <si>
    <t>O05553</t>
  </si>
  <si>
    <t>O05554</t>
  </si>
  <si>
    <t>O05555</t>
  </si>
  <si>
    <t>O05556</t>
  </si>
  <si>
    <t>O05557</t>
  </si>
  <si>
    <t>O05558</t>
  </si>
  <si>
    <t>O05559</t>
  </si>
  <si>
    <t>C0075</t>
  </si>
  <si>
    <t>O05560</t>
  </si>
  <si>
    <t>O05561</t>
  </si>
  <si>
    <t>O05562</t>
  </si>
  <si>
    <t>O05563</t>
  </si>
  <si>
    <t>O05564</t>
  </si>
  <si>
    <t>O05565</t>
  </si>
  <si>
    <t>O05566</t>
  </si>
  <si>
    <t>O05567</t>
  </si>
  <si>
    <t>O05568</t>
  </si>
  <si>
    <t>O05569</t>
  </si>
  <si>
    <t>O05570</t>
  </si>
  <si>
    <t>O05571</t>
  </si>
  <si>
    <t>O05572</t>
  </si>
  <si>
    <t>O05573</t>
  </si>
  <si>
    <t>O05574</t>
  </si>
  <si>
    <t>O05575</t>
  </si>
  <si>
    <t>O05576</t>
  </si>
  <si>
    <t>O05577</t>
  </si>
  <si>
    <t>O05578</t>
  </si>
  <si>
    <t>O05579</t>
  </si>
  <si>
    <t>O05580</t>
  </si>
  <si>
    <t>O05581</t>
  </si>
  <si>
    <t>O05582</t>
  </si>
  <si>
    <t>O05583</t>
  </si>
  <si>
    <t>O05584</t>
  </si>
  <si>
    <t>O05585</t>
  </si>
  <si>
    <t>O05586</t>
  </si>
  <si>
    <t>O05587</t>
  </si>
  <si>
    <t>O05588</t>
  </si>
  <si>
    <t>O05589</t>
  </si>
  <si>
    <t>O05590</t>
  </si>
  <si>
    <t>O05591</t>
  </si>
  <si>
    <t>O05592</t>
  </si>
  <si>
    <t>O05593</t>
  </si>
  <si>
    <t>O05594</t>
  </si>
  <si>
    <t>O05595</t>
  </si>
  <si>
    <t>O05596</t>
  </si>
  <si>
    <t>O05597</t>
  </si>
  <si>
    <t>O05598</t>
  </si>
  <si>
    <t>O05599</t>
  </si>
  <si>
    <t>O05600</t>
  </si>
  <si>
    <t>O05601</t>
  </si>
  <si>
    <t>O05602</t>
  </si>
  <si>
    <t>O05603</t>
  </si>
  <si>
    <t>O05604</t>
  </si>
  <si>
    <t>O05605</t>
  </si>
  <si>
    <t>O05606</t>
  </si>
  <si>
    <t>O05607</t>
  </si>
  <si>
    <t>O05608</t>
  </si>
  <si>
    <t>O05609</t>
  </si>
  <si>
    <t>O05610</t>
  </si>
  <si>
    <t>O05611</t>
  </si>
  <si>
    <t>O05612</t>
  </si>
  <si>
    <t>O05613</t>
  </si>
  <si>
    <t>O05614</t>
  </si>
  <si>
    <t>O05615</t>
  </si>
  <si>
    <t>O05616</t>
  </si>
  <si>
    <t>O05617</t>
  </si>
  <si>
    <t>O05618</t>
  </si>
  <si>
    <t>O05619</t>
  </si>
  <si>
    <t>O05620</t>
  </si>
  <si>
    <t>O05621</t>
  </si>
  <si>
    <t>O05622</t>
  </si>
  <si>
    <t>O05623</t>
  </si>
  <si>
    <t>O05624</t>
  </si>
  <si>
    <t>O05625</t>
  </si>
  <si>
    <t>O05626</t>
  </si>
  <si>
    <t>O05627</t>
  </si>
  <si>
    <t>O05628</t>
  </si>
  <si>
    <t>O05629</t>
  </si>
  <si>
    <t>O05630</t>
  </si>
  <si>
    <t>O05631</t>
  </si>
  <si>
    <t>O05632</t>
  </si>
  <si>
    <t>O05633</t>
  </si>
  <si>
    <t>O05634</t>
  </si>
  <si>
    <t>O05635</t>
  </si>
  <si>
    <t>O05636</t>
  </si>
  <si>
    <t>O05637</t>
  </si>
  <si>
    <t>O05638</t>
  </si>
  <si>
    <t>O05639</t>
  </si>
  <si>
    <t>O05640</t>
  </si>
  <si>
    <t>O05641</t>
  </si>
  <si>
    <t>O05642</t>
  </si>
  <si>
    <t>O05643</t>
  </si>
  <si>
    <t>O05644</t>
  </si>
  <si>
    <t>O05645</t>
  </si>
  <si>
    <t>O05646</t>
  </si>
  <si>
    <t>O05647</t>
  </si>
  <si>
    <t>O05648</t>
  </si>
  <si>
    <t>O05649</t>
  </si>
  <si>
    <t>O05650</t>
  </si>
  <si>
    <t>O05651</t>
  </si>
  <si>
    <t>O05652</t>
  </si>
  <si>
    <t>O05653</t>
  </si>
  <si>
    <t>O05654</t>
  </si>
  <si>
    <t>O05655</t>
  </si>
  <si>
    <t>O05656</t>
  </si>
  <si>
    <t>O05657</t>
  </si>
  <si>
    <t>O05658</t>
  </si>
  <si>
    <t>O05659</t>
  </si>
  <si>
    <t>O05660</t>
  </si>
  <si>
    <t>O05661</t>
  </si>
  <si>
    <t>O05662</t>
  </si>
  <si>
    <t>O05663</t>
  </si>
  <si>
    <t>O05664</t>
  </si>
  <si>
    <t>O05665</t>
  </si>
  <si>
    <t>O05666</t>
  </si>
  <si>
    <t>O05667</t>
  </si>
  <si>
    <t>O05668</t>
  </si>
  <si>
    <t>O05669</t>
  </si>
  <si>
    <t>O05670</t>
  </si>
  <si>
    <t>O05671</t>
  </si>
  <si>
    <t>O05672</t>
  </si>
  <si>
    <t>O05673</t>
  </si>
  <si>
    <t>O05674</t>
  </si>
  <si>
    <t>O05675</t>
  </si>
  <si>
    <t>O05676</t>
  </si>
  <si>
    <t>O05677</t>
  </si>
  <si>
    <t>O05678</t>
  </si>
  <si>
    <t>O05679</t>
  </si>
  <si>
    <t>O05680</t>
  </si>
  <si>
    <t>O05681</t>
  </si>
  <si>
    <t>O05682</t>
  </si>
  <si>
    <t>O05683</t>
  </si>
  <si>
    <t>O05684</t>
  </si>
  <si>
    <t>O05685</t>
  </si>
  <si>
    <t>O05686</t>
  </si>
  <si>
    <t>O05687</t>
  </si>
  <si>
    <t>O05688</t>
  </si>
  <si>
    <t>O05689</t>
  </si>
  <si>
    <t>O05690</t>
  </si>
  <si>
    <t>O05691</t>
  </si>
  <si>
    <t>O05692</t>
  </si>
  <si>
    <t>O05693</t>
  </si>
  <si>
    <t>O05694</t>
  </si>
  <si>
    <t>O05695</t>
  </si>
  <si>
    <t>O05696</t>
  </si>
  <si>
    <t>O05697</t>
  </si>
  <si>
    <t>O05698</t>
  </si>
  <si>
    <t>O05699</t>
  </si>
  <si>
    <t>O05700</t>
  </si>
  <si>
    <t>O05701</t>
  </si>
  <si>
    <t>O05702</t>
  </si>
  <si>
    <t>O05703</t>
  </si>
  <si>
    <t>O05704</t>
  </si>
  <si>
    <t>O05705</t>
  </si>
  <si>
    <t>O05706</t>
  </si>
  <si>
    <t>O05707</t>
  </si>
  <si>
    <t>O05708</t>
  </si>
  <si>
    <t>O05709</t>
  </si>
  <si>
    <t>O05710</t>
  </si>
  <si>
    <t>O05711</t>
  </si>
  <si>
    <t>O05712</t>
  </si>
  <si>
    <t>O05713</t>
  </si>
  <si>
    <t>O05714</t>
  </si>
  <si>
    <t>O05715</t>
  </si>
  <si>
    <t>O05716</t>
  </si>
  <si>
    <t>O05717</t>
  </si>
  <si>
    <t>O05718</t>
  </si>
  <si>
    <t>O05719</t>
  </si>
  <si>
    <t>O05720</t>
  </si>
  <si>
    <t>O05721</t>
  </si>
  <si>
    <t>O05722</t>
  </si>
  <si>
    <t>O05723</t>
  </si>
  <si>
    <t>O05724</t>
  </si>
  <si>
    <t>O05725</t>
  </si>
  <si>
    <t>O05726</t>
  </si>
  <si>
    <t>O05727</t>
  </si>
  <si>
    <t>O05728</t>
  </si>
  <si>
    <t>O05729</t>
  </si>
  <si>
    <t>O05730</t>
  </si>
  <si>
    <t>O05731</t>
  </si>
  <si>
    <t>C0185</t>
  </si>
  <si>
    <t>O05732</t>
  </si>
  <si>
    <t>O05733</t>
  </si>
  <si>
    <t>O05734</t>
  </si>
  <si>
    <t>O05735</t>
  </si>
  <si>
    <t>O05736</t>
  </si>
  <si>
    <t>O05737</t>
  </si>
  <si>
    <t>O05738</t>
  </si>
  <si>
    <t>O05739</t>
  </si>
  <si>
    <t>O05740</t>
  </si>
  <si>
    <t>C0118</t>
  </si>
  <si>
    <t>O05741</t>
  </si>
  <si>
    <t>O05742</t>
  </si>
  <si>
    <t>O05743</t>
  </si>
  <si>
    <t>O05744</t>
  </si>
  <si>
    <t>O05745</t>
  </si>
  <si>
    <t>O05746</t>
  </si>
  <si>
    <t>O05747</t>
  </si>
  <si>
    <t>O05748</t>
  </si>
  <si>
    <t>O05749</t>
  </si>
  <si>
    <t>O05750</t>
  </si>
  <si>
    <t>O05751</t>
  </si>
  <si>
    <t>O05752</t>
  </si>
  <si>
    <t>O05753</t>
  </si>
  <si>
    <t>O05754</t>
  </si>
  <si>
    <t>O05755</t>
  </si>
  <si>
    <t>O05756</t>
  </si>
  <si>
    <t>O05757</t>
  </si>
  <si>
    <t>O05758</t>
  </si>
  <si>
    <t>O05759</t>
  </si>
  <si>
    <t>O05760</t>
  </si>
  <si>
    <t>O05761</t>
  </si>
  <si>
    <t>O05762</t>
  </si>
  <si>
    <t>O05763</t>
  </si>
  <si>
    <t>O05764</t>
  </si>
  <si>
    <t>O05765</t>
  </si>
  <si>
    <t>O05766</t>
  </si>
  <si>
    <t>O05767</t>
  </si>
  <si>
    <t>O05768</t>
  </si>
  <si>
    <t>O05769</t>
  </si>
  <si>
    <t>O05770</t>
  </si>
  <si>
    <t>C0188</t>
  </si>
  <si>
    <t>O05771</t>
  </si>
  <si>
    <t>O05772</t>
  </si>
  <si>
    <t>O05773</t>
  </si>
  <si>
    <t>O05774</t>
  </si>
  <si>
    <t>O05775</t>
  </si>
  <si>
    <t>O05776</t>
  </si>
  <si>
    <t>O05777</t>
  </si>
  <si>
    <t>O05778</t>
  </si>
  <si>
    <t>O05779</t>
  </si>
  <si>
    <t>C0987</t>
  </si>
  <si>
    <t>O05780</t>
  </si>
  <si>
    <t>O05781</t>
  </si>
  <si>
    <t>O05782</t>
  </si>
  <si>
    <t>O05783</t>
  </si>
  <si>
    <t>O05784</t>
  </si>
  <si>
    <t>O05785</t>
  </si>
  <si>
    <t>O05786</t>
  </si>
  <si>
    <t>O05787</t>
  </si>
  <si>
    <t>O05788</t>
  </si>
  <si>
    <t>O05789</t>
  </si>
  <si>
    <t>O05790</t>
  </si>
  <si>
    <t>C0116</t>
  </si>
  <si>
    <t>O05791</t>
  </si>
  <si>
    <t>O05792</t>
  </si>
  <si>
    <t>O05793</t>
  </si>
  <si>
    <t>O05794</t>
  </si>
  <si>
    <t>O05795</t>
  </si>
  <si>
    <t>O05796</t>
  </si>
  <si>
    <t>O05797</t>
  </si>
  <si>
    <t>O05798</t>
  </si>
  <si>
    <t>O05799</t>
  </si>
  <si>
    <t>O05800</t>
  </si>
  <si>
    <t>O05801</t>
  </si>
  <si>
    <t>O05802</t>
  </si>
  <si>
    <t>O05803</t>
  </si>
  <si>
    <t>O05804</t>
  </si>
  <si>
    <t>O05805</t>
  </si>
  <si>
    <t>O05806</t>
  </si>
  <si>
    <t>O05807</t>
  </si>
  <si>
    <t>O05808</t>
  </si>
  <si>
    <t>O05809</t>
  </si>
  <si>
    <t>O05810</t>
  </si>
  <si>
    <t>O05811</t>
  </si>
  <si>
    <t>O05812</t>
  </si>
  <si>
    <t>O05813</t>
  </si>
  <si>
    <t>O05814</t>
  </si>
  <si>
    <t>O05815</t>
  </si>
  <si>
    <t>O05816</t>
  </si>
  <si>
    <t>O05817</t>
  </si>
  <si>
    <t>O05818</t>
  </si>
  <si>
    <t>O05819</t>
  </si>
  <si>
    <t>O05820</t>
  </si>
  <si>
    <t>O05821</t>
  </si>
  <si>
    <t>O05822</t>
  </si>
  <si>
    <t>O05823</t>
  </si>
  <si>
    <t>O05824</t>
  </si>
  <si>
    <t>O05825</t>
  </si>
  <si>
    <t>O05826</t>
  </si>
  <si>
    <t>O05827</t>
  </si>
  <si>
    <t>O05828</t>
  </si>
  <si>
    <t>O05829</t>
  </si>
  <si>
    <t>O05830</t>
  </si>
  <si>
    <t>O05831</t>
  </si>
  <si>
    <t>O05832</t>
  </si>
  <si>
    <t>O05833</t>
  </si>
  <si>
    <t>O05834</t>
  </si>
  <si>
    <t>O05835</t>
  </si>
  <si>
    <t>O05836</t>
  </si>
  <si>
    <t>O05837</t>
  </si>
  <si>
    <t>O05838</t>
  </si>
  <si>
    <t>O05839</t>
  </si>
  <si>
    <t>O05840</t>
  </si>
  <si>
    <t>O05841</t>
  </si>
  <si>
    <t>O05842</t>
  </si>
  <si>
    <t>O05843</t>
  </si>
  <si>
    <t>O05844</t>
  </si>
  <si>
    <t>O05845</t>
  </si>
  <si>
    <t>O05846</t>
  </si>
  <si>
    <t>O05847</t>
  </si>
  <si>
    <t>O05848</t>
  </si>
  <si>
    <t>O05849</t>
  </si>
  <si>
    <t>O05850</t>
  </si>
  <si>
    <t>O05851</t>
  </si>
  <si>
    <t>O05852</t>
  </si>
  <si>
    <t>O05853</t>
  </si>
  <si>
    <t>O05854</t>
  </si>
  <si>
    <t>O05855</t>
  </si>
  <si>
    <t>O05856</t>
  </si>
  <si>
    <t>O05857</t>
  </si>
  <si>
    <t>O05858</t>
  </si>
  <si>
    <t>O05859</t>
  </si>
  <si>
    <t>O05860</t>
  </si>
  <si>
    <t>O05861</t>
  </si>
  <si>
    <t>O05862</t>
  </si>
  <si>
    <t>O05863</t>
  </si>
  <si>
    <t>O05864</t>
  </si>
  <si>
    <t>O05865</t>
  </si>
  <si>
    <t>O05866</t>
  </si>
  <si>
    <t>O05867</t>
  </si>
  <si>
    <t>O05868</t>
  </si>
  <si>
    <t>O05869</t>
  </si>
  <si>
    <t>O05870</t>
  </si>
  <si>
    <t>O05871</t>
  </si>
  <si>
    <t>O05872</t>
  </si>
  <si>
    <t>O05873</t>
  </si>
  <si>
    <t>O05874</t>
  </si>
  <si>
    <t>O05875</t>
  </si>
  <si>
    <t>O05876</t>
  </si>
  <si>
    <t>O05877</t>
  </si>
  <si>
    <t>O05878</t>
  </si>
  <si>
    <t>O05879</t>
  </si>
  <si>
    <t>O05880</t>
  </si>
  <si>
    <t>O05881</t>
  </si>
  <si>
    <t>O05882</t>
  </si>
  <si>
    <t>O05883</t>
  </si>
  <si>
    <t>O05884</t>
  </si>
  <si>
    <t>O05885</t>
  </si>
  <si>
    <t>O05886</t>
  </si>
  <si>
    <t>O05887</t>
  </si>
  <si>
    <t>O05888</t>
  </si>
  <si>
    <t>O05889</t>
  </si>
  <si>
    <t>O05890</t>
  </si>
  <si>
    <t>O05891</t>
  </si>
  <si>
    <t>O05892</t>
  </si>
  <si>
    <t>O05893</t>
  </si>
  <si>
    <t>O05894</t>
  </si>
  <si>
    <t>O05895</t>
  </si>
  <si>
    <t>O05896</t>
  </si>
  <si>
    <t>O05897</t>
  </si>
  <si>
    <t>O05898</t>
  </si>
  <si>
    <t>O05899</t>
  </si>
  <si>
    <t>O05900</t>
  </si>
  <si>
    <t>O05901</t>
  </si>
  <si>
    <t>O05902</t>
  </si>
  <si>
    <t>O05903</t>
  </si>
  <si>
    <t>O05904</t>
  </si>
  <si>
    <t>O05905</t>
  </si>
  <si>
    <t>O05906</t>
  </si>
  <si>
    <t>O05907</t>
  </si>
  <si>
    <t>O05908</t>
  </si>
  <si>
    <t>O05909</t>
  </si>
  <si>
    <t>O05910</t>
  </si>
  <si>
    <t>O05911</t>
  </si>
  <si>
    <t>O05912</t>
  </si>
  <si>
    <t>O05913</t>
  </si>
  <si>
    <t>O05914</t>
  </si>
  <si>
    <t>O05915</t>
  </si>
  <si>
    <t>O05916</t>
  </si>
  <si>
    <t>O05917</t>
  </si>
  <si>
    <t>O05918</t>
  </si>
  <si>
    <t>O05919</t>
  </si>
  <si>
    <t>O05920</t>
  </si>
  <si>
    <t>O05921</t>
  </si>
  <si>
    <t>O05922</t>
  </si>
  <si>
    <t>O05923</t>
  </si>
  <si>
    <t>O05924</t>
  </si>
  <si>
    <t>O05925</t>
  </si>
  <si>
    <t>O05926</t>
  </si>
  <si>
    <t>O05927</t>
  </si>
  <si>
    <t>O05928</t>
  </si>
  <si>
    <t>O05929</t>
  </si>
  <si>
    <t>O05930</t>
  </si>
  <si>
    <t>O05931</t>
  </si>
  <si>
    <t>O05932</t>
  </si>
  <si>
    <t>O05933</t>
  </si>
  <si>
    <t>O05934</t>
  </si>
  <si>
    <t>O05935</t>
  </si>
  <si>
    <t>O05936</t>
  </si>
  <si>
    <t>O05937</t>
  </si>
  <si>
    <t>O05938</t>
  </si>
  <si>
    <t>O05939</t>
  </si>
  <si>
    <t>O05940</t>
  </si>
  <si>
    <t>O05941</t>
  </si>
  <si>
    <t>O05942</t>
  </si>
  <si>
    <t>O05943</t>
  </si>
  <si>
    <t>O05944</t>
  </si>
  <si>
    <t>O05945</t>
  </si>
  <si>
    <t>O05946</t>
  </si>
  <si>
    <t>O05947</t>
  </si>
  <si>
    <t>O05948</t>
  </si>
  <si>
    <t>O05949</t>
  </si>
  <si>
    <t>O05950</t>
  </si>
  <si>
    <t>O05951</t>
  </si>
  <si>
    <t>O05952</t>
  </si>
  <si>
    <t>O05953</t>
  </si>
  <si>
    <t>O05954</t>
  </si>
  <si>
    <t>O05955</t>
  </si>
  <si>
    <t>O05956</t>
  </si>
  <si>
    <t>O05957</t>
  </si>
  <si>
    <t>O05958</t>
  </si>
  <si>
    <t>O05959</t>
  </si>
  <si>
    <t>O05960</t>
  </si>
  <si>
    <t>O05961</t>
  </si>
  <si>
    <t>O05962</t>
  </si>
  <si>
    <t>O05963</t>
  </si>
  <si>
    <t>O05964</t>
  </si>
  <si>
    <t>O05965</t>
  </si>
  <si>
    <t>O05966</t>
  </si>
  <si>
    <t>O05967</t>
  </si>
  <si>
    <t>O05968</t>
  </si>
  <si>
    <t>O05969</t>
  </si>
  <si>
    <t>O05970</t>
  </si>
  <si>
    <t>O05971</t>
  </si>
  <si>
    <t>O05972</t>
  </si>
  <si>
    <t>O05973</t>
  </si>
  <si>
    <t>O05974</t>
  </si>
  <si>
    <t>O05975</t>
  </si>
  <si>
    <t>O05976</t>
  </si>
  <si>
    <t>O05977</t>
  </si>
  <si>
    <t>O05978</t>
  </si>
  <si>
    <t>O05979</t>
  </si>
  <si>
    <t>O05980</t>
  </si>
  <si>
    <t>O05981</t>
  </si>
  <si>
    <t>O05982</t>
  </si>
  <si>
    <t>O05983</t>
  </si>
  <si>
    <t>O05984</t>
  </si>
  <si>
    <t>O05985</t>
  </si>
  <si>
    <t>O05986</t>
  </si>
  <si>
    <t>O05987</t>
  </si>
  <si>
    <t>O05988</t>
  </si>
  <si>
    <t>O05989</t>
  </si>
  <si>
    <t>O05990</t>
  </si>
  <si>
    <t>O05991</t>
  </si>
  <si>
    <t>O05992</t>
  </si>
  <si>
    <t>O05993</t>
  </si>
  <si>
    <t>O05994</t>
  </si>
  <si>
    <t>O05995</t>
  </si>
  <si>
    <t>O05996</t>
  </si>
  <si>
    <t>O05997</t>
  </si>
  <si>
    <t>O05998</t>
  </si>
  <si>
    <t>O05999</t>
  </si>
  <si>
    <t>O06000</t>
  </si>
  <si>
    <t>O06001</t>
  </si>
  <si>
    <t>O06002</t>
  </si>
  <si>
    <t>O06003</t>
  </si>
  <si>
    <t>O06004</t>
  </si>
  <si>
    <t>O06005</t>
  </si>
  <si>
    <t>O06006</t>
  </si>
  <si>
    <t>O06007</t>
  </si>
  <si>
    <t>O06008</t>
  </si>
  <si>
    <t>O06009</t>
  </si>
  <si>
    <t>O06010</t>
  </si>
  <si>
    <t>O06011</t>
  </si>
  <si>
    <t>O06012</t>
  </si>
  <si>
    <t>O06013</t>
  </si>
  <si>
    <t>O06014</t>
  </si>
  <si>
    <t>O06015</t>
  </si>
  <si>
    <t>O06016</t>
  </si>
  <si>
    <t>O06017</t>
  </si>
  <si>
    <t>O06018</t>
  </si>
  <si>
    <t>O06019</t>
  </si>
  <si>
    <t>O06020</t>
  </si>
  <si>
    <t>O06021</t>
  </si>
  <si>
    <t>O06022</t>
  </si>
  <si>
    <t>O06023</t>
  </si>
  <si>
    <t>O06024</t>
  </si>
  <si>
    <t>O06025</t>
  </si>
  <si>
    <t>O06026</t>
  </si>
  <si>
    <t>O06027</t>
  </si>
  <si>
    <t>O06028</t>
  </si>
  <si>
    <t>O06029</t>
  </si>
  <si>
    <t>O06030</t>
  </si>
  <si>
    <t>O06031</t>
  </si>
  <si>
    <t>O06032</t>
  </si>
  <si>
    <t>O06033</t>
  </si>
  <si>
    <t>O06034</t>
  </si>
  <si>
    <t>O06035</t>
  </si>
  <si>
    <t>O06036</t>
  </si>
  <si>
    <t>O06037</t>
  </si>
  <si>
    <t>O06038</t>
  </si>
  <si>
    <t>O06039</t>
  </si>
  <si>
    <t>O06040</t>
  </si>
  <si>
    <t>O06041</t>
  </si>
  <si>
    <t>O06042</t>
  </si>
  <si>
    <t>O06043</t>
  </si>
  <si>
    <t>O06044</t>
  </si>
  <si>
    <t>O06045</t>
  </si>
  <si>
    <t>O06046</t>
  </si>
  <si>
    <t>O06047</t>
  </si>
  <si>
    <t>O06048</t>
  </si>
  <si>
    <t>O06049</t>
  </si>
  <si>
    <t>O06050</t>
  </si>
  <si>
    <t>O06051</t>
  </si>
  <si>
    <t>O06052</t>
  </si>
  <si>
    <t>O06053</t>
  </si>
  <si>
    <t>O06054</t>
  </si>
  <si>
    <t>O06055</t>
  </si>
  <si>
    <t>O06056</t>
  </si>
  <si>
    <t>O06057</t>
  </si>
  <si>
    <t>O06058</t>
  </si>
  <si>
    <t>O06059</t>
  </si>
  <si>
    <t>O06060</t>
  </si>
  <si>
    <t>O06061</t>
  </si>
  <si>
    <t>O06062</t>
  </si>
  <si>
    <t>O06063</t>
  </si>
  <si>
    <t>O06064</t>
  </si>
  <si>
    <t>O06065</t>
  </si>
  <si>
    <t>O06066</t>
  </si>
  <si>
    <t>O06067</t>
  </si>
  <si>
    <t>O06068</t>
  </si>
  <si>
    <t>O06069</t>
  </si>
  <si>
    <t>O06070</t>
  </si>
  <si>
    <t>O06071</t>
  </si>
  <si>
    <t>O06072</t>
  </si>
  <si>
    <t>O06073</t>
  </si>
  <si>
    <t>O06074</t>
  </si>
  <si>
    <t>O06075</t>
  </si>
  <si>
    <t>O06076</t>
  </si>
  <si>
    <t>O06077</t>
  </si>
  <si>
    <t>O06078</t>
  </si>
  <si>
    <t>O06079</t>
  </si>
  <si>
    <t>O06080</t>
  </si>
  <si>
    <t>O06081</t>
  </si>
  <si>
    <t>O06082</t>
  </si>
  <si>
    <t>O06083</t>
  </si>
  <si>
    <t>O06084</t>
  </si>
  <si>
    <t>O06085</t>
  </si>
  <si>
    <t>O06086</t>
  </si>
  <si>
    <t>O06087</t>
  </si>
  <si>
    <t>O06088</t>
  </si>
  <si>
    <t>O06089</t>
  </si>
  <si>
    <t>O06090</t>
  </si>
  <si>
    <t>O06091</t>
  </si>
  <si>
    <t>O06092</t>
  </si>
  <si>
    <t>O06093</t>
  </si>
  <si>
    <t>O06094</t>
  </si>
  <si>
    <t>O06095</t>
  </si>
  <si>
    <t>O06096</t>
  </si>
  <si>
    <t>O06097</t>
  </si>
  <si>
    <t>O06098</t>
  </si>
  <si>
    <t>O06099</t>
  </si>
  <si>
    <t>O06100</t>
  </si>
  <si>
    <t>O06101</t>
  </si>
  <si>
    <t>O06102</t>
  </si>
  <si>
    <t>O06103</t>
  </si>
  <si>
    <t>O06104</t>
  </si>
  <si>
    <t>O06105</t>
  </si>
  <si>
    <t>O06106</t>
  </si>
  <si>
    <t>O06107</t>
  </si>
  <si>
    <t>O06108</t>
  </si>
  <si>
    <t>O06109</t>
  </si>
  <si>
    <t>O06110</t>
  </si>
  <si>
    <t>O06111</t>
  </si>
  <si>
    <t>O06112</t>
  </si>
  <si>
    <t>O06113</t>
  </si>
  <si>
    <t>O06114</t>
  </si>
  <si>
    <t>O06115</t>
  </si>
  <si>
    <t>O06116</t>
  </si>
  <si>
    <t>O06117</t>
  </si>
  <si>
    <t>O06118</t>
  </si>
  <si>
    <t>O06119</t>
  </si>
  <si>
    <t>O06120</t>
  </si>
  <si>
    <t>O06121</t>
  </si>
  <si>
    <t>O06122</t>
  </si>
  <si>
    <t>O06123</t>
  </si>
  <si>
    <t>O06124</t>
  </si>
  <si>
    <t>O06125</t>
  </si>
  <si>
    <t>O06126</t>
  </si>
  <si>
    <t>O06127</t>
  </si>
  <si>
    <t>O06128</t>
  </si>
  <si>
    <t>O06129</t>
  </si>
  <si>
    <t>O06130</t>
  </si>
  <si>
    <t>O06131</t>
  </si>
  <si>
    <t>O06132</t>
  </si>
  <si>
    <t>O06133</t>
  </si>
  <si>
    <t>O06134</t>
  </si>
  <si>
    <t>O06135</t>
  </si>
  <si>
    <t>O06136</t>
  </si>
  <si>
    <t>O06137</t>
  </si>
  <si>
    <t>O06138</t>
  </si>
  <si>
    <t>O06139</t>
  </si>
  <si>
    <t>O06140</t>
  </si>
  <si>
    <t>O06141</t>
  </si>
  <si>
    <t>O06142</t>
  </si>
  <si>
    <t>O06143</t>
  </si>
  <si>
    <t>O06144</t>
  </si>
  <si>
    <t>O06145</t>
  </si>
  <si>
    <t>O06146</t>
  </si>
  <si>
    <t>O06147</t>
  </si>
  <si>
    <t>O06148</t>
  </si>
  <si>
    <t>O06149</t>
  </si>
  <si>
    <t>O06150</t>
  </si>
  <si>
    <t>O06151</t>
  </si>
  <si>
    <t>O06152</t>
  </si>
  <si>
    <t>O06153</t>
  </si>
  <si>
    <t>O06154</t>
  </si>
  <si>
    <t>O06155</t>
  </si>
  <si>
    <t>O06156</t>
  </si>
  <si>
    <t>O06157</t>
  </si>
  <si>
    <t>O06158</t>
  </si>
  <si>
    <t>O06159</t>
  </si>
  <si>
    <t>O06160</t>
  </si>
  <si>
    <t>O06161</t>
  </si>
  <si>
    <t>O06162</t>
  </si>
  <si>
    <t>O06163</t>
  </si>
  <si>
    <t>O06164</t>
  </si>
  <si>
    <t>O06165</t>
  </si>
  <si>
    <t>O06166</t>
  </si>
  <si>
    <t>O06167</t>
  </si>
  <si>
    <t>O06168</t>
  </si>
  <si>
    <t>O06169</t>
  </si>
  <si>
    <t>O06170</t>
  </si>
  <si>
    <t>O06171</t>
  </si>
  <si>
    <t>O06172</t>
  </si>
  <si>
    <t>O06173</t>
  </si>
  <si>
    <t>O06174</t>
  </si>
  <si>
    <t>O06175</t>
  </si>
  <si>
    <t>O06176</t>
  </si>
  <si>
    <t>O06177</t>
  </si>
  <si>
    <t>O06178</t>
  </si>
  <si>
    <t>O06179</t>
  </si>
  <si>
    <t>O06180</t>
  </si>
  <si>
    <t>O06181</t>
  </si>
  <si>
    <t>O06182</t>
  </si>
  <si>
    <t>O06183</t>
  </si>
  <si>
    <t>O06184</t>
  </si>
  <si>
    <t>O06185</t>
  </si>
  <si>
    <t>O06186</t>
  </si>
  <si>
    <t>O06187</t>
  </si>
  <si>
    <t>O06188</t>
  </si>
  <si>
    <t>O06189</t>
  </si>
  <si>
    <t>O06190</t>
  </si>
  <si>
    <t>O06191</t>
  </si>
  <si>
    <t>O06192</t>
  </si>
  <si>
    <t>O06193</t>
  </si>
  <si>
    <t>O06194</t>
  </si>
  <si>
    <t>O06195</t>
  </si>
  <si>
    <t>O06196</t>
  </si>
  <si>
    <t>O06197</t>
  </si>
  <si>
    <t>O06198</t>
  </si>
  <si>
    <t>O06199</t>
  </si>
  <si>
    <t>O06200</t>
  </si>
  <si>
    <t>O06201</t>
  </si>
  <si>
    <t>O06202</t>
  </si>
  <si>
    <t>O06203</t>
  </si>
  <si>
    <t>O06204</t>
  </si>
  <si>
    <t>O06205</t>
  </si>
  <si>
    <t>O06206</t>
  </si>
  <si>
    <t>O06207</t>
  </si>
  <si>
    <t>O06208</t>
  </si>
  <si>
    <t>O06209</t>
  </si>
  <si>
    <t>O06210</t>
  </si>
  <si>
    <t>O06211</t>
  </si>
  <si>
    <t>O06212</t>
  </si>
  <si>
    <t>O06213</t>
  </si>
  <si>
    <t>O06214</t>
  </si>
  <si>
    <t>O06215</t>
  </si>
  <si>
    <t>O06216</t>
  </si>
  <si>
    <t>O06217</t>
  </si>
  <si>
    <t>O06218</t>
  </si>
  <si>
    <t>O06219</t>
  </si>
  <si>
    <t>O06220</t>
  </si>
  <si>
    <t>O06221</t>
  </si>
  <si>
    <t>O06222</t>
  </si>
  <si>
    <t>O06223</t>
  </si>
  <si>
    <t>O06224</t>
  </si>
  <si>
    <t>O06225</t>
  </si>
  <si>
    <t>O06226</t>
  </si>
  <si>
    <t>O06227</t>
  </si>
  <si>
    <t>O06228</t>
  </si>
  <si>
    <t>O06229</t>
  </si>
  <si>
    <t>O06230</t>
  </si>
  <si>
    <t>O06231</t>
  </si>
  <si>
    <t>O06232</t>
  </si>
  <si>
    <t>O06233</t>
  </si>
  <si>
    <t>O06234</t>
  </si>
  <si>
    <t>O06235</t>
  </si>
  <si>
    <t>O06236</t>
  </si>
  <si>
    <t>O06237</t>
  </si>
  <si>
    <t>O06238</t>
  </si>
  <si>
    <t>O06239</t>
  </si>
  <si>
    <t>O06240</t>
  </si>
  <si>
    <t>O06241</t>
  </si>
  <si>
    <t>O06242</t>
  </si>
  <si>
    <t>O06243</t>
  </si>
  <si>
    <t>O06244</t>
  </si>
  <si>
    <t>O06245</t>
  </si>
  <si>
    <t>O06246</t>
  </si>
  <si>
    <t>O06247</t>
  </si>
  <si>
    <t>O06248</t>
  </si>
  <si>
    <t>O06249</t>
  </si>
  <si>
    <t>O06250</t>
  </si>
  <si>
    <t>O06251</t>
  </si>
  <si>
    <t>O06252</t>
  </si>
  <si>
    <t>O06253</t>
  </si>
  <si>
    <t>O06254</t>
  </si>
  <si>
    <t>O06255</t>
  </si>
  <si>
    <t>O06256</t>
  </si>
  <si>
    <t>O06257</t>
  </si>
  <si>
    <t>O06258</t>
  </si>
  <si>
    <t>O06259</t>
  </si>
  <si>
    <t>O06260</t>
  </si>
  <si>
    <t>O06261</t>
  </si>
  <si>
    <t>O06262</t>
  </si>
  <si>
    <t>O06263</t>
  </si>
  <si>
    <t>O06264</t>
  </si>
  <si>
    <t>O06265</t>
  </si>
  <si>
    <t>O06266</t>
  </si>
  <si>
    <t>O06267</t>
  </si>
  <si>
    <t>O06268</t>
  </si>
  <si>
    <t>O06269</t>
  </si>
  <si>
    <t>O06270</t>
  </si>
  <si>
    <t>O06271</t>
  </si>
  <si>
    <t>O06272</t>
  </si>
  <si>
    <t>O06273</t>
  </si>
  <si>
    <t>O06274</t>
  </si>
  <si>
    <t>O06275</t>
  </si>
  <si>
    <t>O06276</t>
  </si>
  <si>
    <t>O06277</t>
  </si>
  <si>
    <t>O06278</t>
  </si>
  <si>
    <t>O06279</t>
  </si>
  <si>
    <t>O06280</t>
  </si>
  <si>
    <t>O06281</t>
  </si>
  <si>
    <t>O06282</t>
  </si>
  <si>
    <t>O06283</t>
  </si>
  <si>
    <t>O06284</t>
  </si>
  <si>
    <t>O06285</t>
  </si>
  <si>
    <t>O06286</t>
  </si>
  <si>
    <t>O06287</t>
  </si>
  <si>
    <t>O06288</t>
  </si>
  <si>
    <t>O06289</t>
  </si>
  <si>
    <t>O06290</t>
  </si>
  <si>
    <t>O06291</t>
  </si>
  <si>
    <t>O06292</t>
  </si>
  <si>
    <t>O06293</t>
  </si>
  <si>
    <t>O06294</t>
  </si>
  <si>
    <t>O06295</t>
  </si>
  <si>
    <t>O06296</t>
  </si>
  <si>
    <t>O06297</t>
  </si>
  <si>
    <t>O06298</t>
  </si>
  <si>
    <t>O06299</t>
  </si>
  <si>
    <t>O06300</t>
  </si>
  <si>
    <t>O06301</t>
  </si>
  <si>
    <t>O06302</t>
  </si>
  <si>
    <t>O06303</t>
  </si>
  <si>
    <t>O06304</t>
  </si>
  <si>
    <t>O06305</t>
  </si>
  <si>
    <t>O06306</t>
  </si>
  <si>
    <t>O06307</t>
  </si>
  <si>
    <t>O06308</t>
  </si>
  <si>
    <t>O06309</t>
  </si>
  <si>
    <t>O06310</t>
  </si>
  <si>
    <t>O06311</t>
  </si>
  <si>
    <t>O06312</t>
  </si>
  <si>
    <t>O06313</t>
  </si>
  <si>
    <t>O06314</t>
  </si>
  <si>
    <t>O06315</t>
  </si>
  <si>
    <t>O06316</t>
  </si>
  <si>
    <t>O06317</t>
  </si>
  <si>
    <t>O06318</t>
  </si>
  <si>
    <t>O06319</t>
  </si>
  <si>
    <t>O06320</t>
  </si>
  <si>
    <t>O06321</t>
  </si>
  <si>
    <t>O06322</t>
  </si>
  <si>
    <t>O06323</t>
  </si>
  <si>
    <t>O06324</t>
  </si>
  <si>
    <t>O06325</t>
  </si>
  <si>
    <t>O06326</t>
  </si>
  <si>
    <t>O06327</t>
  </si>
  <si>
    <t>O06328</t>
  </si>
  <si>
    <t>O06329</t>
  </si>
  <si>
    <t>O06330</t>
  </si>
  <si>
    <t>O06331</t>
  </si>
  <si>
    <t>O06332</t>
  </si>
  <si>
    <t>O06333</t>
  </si>
  <si>
    <t>O06334</t>
  </si>
  <si>
    <t>O06335</t>
  </si>
  <si>
    <t>O06336</t>
  </si>
  <si>
    <t>O06337</t>
  </si>
  <si>
    <t>O06338</t>
  </si>
  <si>
    <t>O06339</t>
  </si>
  <si>
    <t>O06340</t>
  </si>
  <si>
    <t>O06341</t>
  </si>
  <si>
    <t>O06342</t>
  </si>
  <si>
    <t>O06343</t>
  </si>
  <si>
    <t>O06344</t>
  </si>
  <si>
    <t>O06345</t>
  </si>
  <si>
    <t>O06346</t>
  </si>
  <si>
    <t>O06347</t>
  </si>
  <si>
    <t>O06348</t>
  </si>
  <si>
    <t>O06349</t>
  </si>
  <si>
    <t>O06350</t>
  </si>
  <si>
    <t>O06351</t>
  </si>
  <si>
    <t>O06352</t>
  </si>
  <si>
    <t>O06353</t>
  </si>
  <si>
    <t>O06354</t>
  </si>
  <si>
    <t>O06355</t>
  </si>
  <si>
    <t>O06356</t>
  </si>
  <si>
    <t>O06357</t>
  </si>
  <si>
    <t>O06358</t>
  </si>
  <si>
    <t>O06359</t>
  </si>
  <si>
    <t>O06360</t>
  </si>
  <si>
    <t>O06361</t>
  </si>
  <si>
    <t>O06362</t>
  </si>
  <si>
    <t>O06363</t>
  </si>
  <si>
    <t>O06364</t>
  </si>
  <si>
    <t>O06365</t>
  </si>
  <si>
    <t>O06366</t>
  </si>
  <si>
    <t>O06367</t>
  </si>
  <si>
    <t>O06368</t>
  </si>
  <si>
    <t>O06369</t>
  </si>
  <si>
    <t>O06370</t>
  </si>
  <si>
    <t>O06371</t>
  </si>
  <si>
    <t>O06372</t>
  </si>
  <si>
    <t>O06373</t>
  </si>
  <si>
    <t>O06374</t>
  </si>
  <si>
    <t>O06375</t>
  </si>
  <si>
    <t>O06376</t>
  </si>
  <si>
    <t>O06377</t>
  </si>
  <si>
    <t>O06378</t>
  </si>
  <si>
    <t>O06379</t>
  </si>
  <si>
    <t>O06380</t>
  </si>
  <si>
    <t>O06381</t>
  </si>
  <si>
    <t>O06382</t>
  </si>
  <si>
    <t>O06383</t>
  </si>
  <si>
    <t>O06384</t>
  </si>
  <si>
    <t>O06385</t>
  </si>
  <si>
    <t>O06386</t>
  </si>
  <si>
    <t>O06387</t>
  </si>
  <si>
    <t>O06388</t>
  </si>
  <si>
    <t>O06389</t>
  </si>
  <si>
    <t>O06390</t>
  </si>
  <si>
    <t>O06391</t>
  </si>
  <si>
    <t>O06392</t>
  </si>
  <si>
    <t>O06393</t>
  </si>
  <si>
    <t>O06394</t>
  </si>
  <si>
    <t>O06395</t>
  </si>
  <si>
    <t>O06396</t>
  </si>
  <si>
    <t>O06397</t>
  </si>
  <si>
    <t>O06398</t>
  </si>
  <si>
    <t>O06399</t>
  </si>
  <si>
    <t>O06400</t>
  </si>
  <si>
    <t>O06401</t>
  </si>
  <si>
    <t>O06402</t>
  </si>
  <si>
    <t>O06403</t>
  </si>
  <si>
    <t>O06404</t>
  </si>
  <si>
    <t>O06405</t>
  </si>
  <si>
    <t>O06406</t>
  </si>
  <si>
    <t>O06407</t>
  </si>
  <si>
    <t>O06408</t>
  </si>
  <si>
    <t>O06409</t>
  </si>
  <si>
    <t>O06410</t>
  </si>
  <si>
    <t>O06411</t>
  </si>
  <si>
    <t>O06412</t>
  </si>
  <si>
    <t>O06413</t>
  </si>
  <si>
    <t>O06414</t>
  </si>
  <si>
    <t>O06415</t>
  </si>
  <si>
    <t>O06416</t>
  </si>
  <si>
    <t>O06417</t>
  </si>
  <si>
    <t>O06418</t>
  </si>
  <si>
    <t>O06419</t>
  </si>
  <si>
    <t>O06420</t>
  </si>
  <si>
    <t>O06421</t>
  </si>
  <si>
    <t>O06422</t>
  </si>
  <si>
    <t>O06423</t>
  </si>
  <si>
    <t>O06424</t>
  </si>
  <si>
    <t>O06425</t>
  </si>
  <si>
    <t>O06426</t>
  </si>
  <si>
    <t>O06427</t>
  </si>
  <si>
    <t>O06428</t>
  </si>
  <si>
    <t>O06429</t>
  </si>
  <si>
    <t>O06430</t>
  </si>
  <si>
    <t>O06431</t>
  </si>
  <si>
    <t>O06432</t>
  </si>
  <si>
    <t>O06433</t>
  </si>
  <si>
    <t>O06434</t>
  </si>
  <si>
    <t>O06435</t>
  </si>
  <si>
    <t>O06436</t>
  </si>
  <si>
    <t>O06437</t>
  </si>
  <si>
    <t>O06438</t>
  </si>
  <si>
    <t>O06439</t>
  </si>
  <si>
    <t>O06440</t>
  </si>
  <si>
    <t>O06441</t>
  </si>
  <si>
    <t>O06442</t>
  </si>
  <si>
    <t>O06443</t>
  </si>
  <si>
    <t>O06444</t>
  </si>
  <si>
    <t>O06445</t>
  </si>
  <si>
    <t>O06446</t>
  </si>
  <si>
    <t>O06447</t>
  </si>
  <si>
    <t>O06448</t>
  </si>
  <si>
    <t>O06449</t>
  </si>
  <si>
    <t>O06450</t>
  </si>
  <si>
    <t>O06451</t>
  </si>
  <si>
    <t>O06452</t>
  </si>
  <si>
    <t>O06453</t>
  </si>
  <si>
    <t>O06454</t>
  </si>
  <si>
    <t>O06455</t>
  </si>
  <si>
    <t>O06456</t>
  </si>
  <si>
    <t>O06457</t>
  </si>
  <si>
    <t>O06458</t>
  </si>
  <si>
    <t>O06459</t>
  </si>
  <si>
    <t>O06460</t>
  </si>
  <si>
    <t>O06461</t>
  </si>
  <si>
    <t>O06462</t>
  </si>
  <si>
    <t>O06463</t>
  </si>
  <si>
    <t>O06464</t>
  </si>
  <si>
    <t>O06465</t>
  </si>
  <si>
    <t>O06466</t>
  </si>
  <si>
    <t>O06467</t>
  </si>
  <si>
    <t>O06468</t>
  </si>
  <si>
    <t>O06469</t>
  </si>
  <si>
    <t>O06470</t>
  </si>
  <si>
    <t>O06471</t>
  </si>
  <si>
    <t>O06472</t>
  </si>
  <si>
    <t>O06473</t>
  </si>
  <si>
    <t>O06474</t>
  </si>
  <si>
    <t>O06475</t>
  </si>
  <si>
    <t>O06476</t>
  </si>
  <si>
    <t>O06477</t>
  </si>
  <si>
    <t>O06478</t>
  </si>
  <si>
    <t>O06479</t>
  </si>
  <si>
    <t>O06480</t>
  </si>
  <si>
    <t>O06481</t>
  </si>
  <si>
    <t>O06482</t>
  </si>
  <si>
    <t>O06483</t>
  </si>
  <si>
    <t>O06484</t>
  </si>
  <si>
    <t>O06485</t>
  </si>
  <si>
    <t>O06486</t>
  </si>
  <si>
    <t>C0388</t>
  </si>
  <si>
    <t>O06487</t>
  </si>
  <si>
    <t>O06488</t>
  </si>
  <si>
    <t>C1083</t>
  </si>
  <si>
    <t>O06489</t>
  </si>
  <si>
    <t>O06490</t>
  </si>
  <si>
    <t>O06491</t>
  </si>
  <si>
    <t>O06492</t>
  </si>
  <si>
    <t>O06493</t>
  </si>
  <si>
    <t>O06494</t>
  </si>
  <si>
    <t>O06495</t>
  </si>
  <si>
    <t>O06496</t>
  </si>
  <si>
    <t>O06497</t>
  </si>
  <si>
    <t>O06498</t>
  </si>
  <si>
    <t>O06499</t>
  </si>
  <si>
    <t>O06500</t>
  </si>
  <si>
    <t>O06501</t>
  </si>
  <si>
    <t>O06502</t>
  </si>
  <si>
    <t>O06503</t>
  </si>
  <si>
    <t>O06504</t>
  </si>
  <si>
    <t>O06505</t>
  </si>
  <si>
    <t>O06506</t>
  </si>
  <si>
    <t>O06507</t>
  </si>
  <si>
    <t>O06508</t>
  </si>
  <si>
    <t>O06509</t>
  </si>
  <si>
    <t>O06510</t>
  </si>
  <si>
    <t>O06511</t>
  </si>
  <si>
    <t>O06512</t>
  </si>
  <si>
    <t>O06513</t>
  </si>
  <si>
    <t>O06514</t>
  </si>
  <si>
    <t>O06515</t>
  </si>
  <si>
    <t>O06516</t>
  </si>
  <si>
    <t>O06517</t>
  </si>
  <si>
    <t>O06518</t>
  </si>
  <si>
    <t>O06519</t>
  </si>
  <si>
    <t>O06520</t>
  </si>
  <si>
    <t>O06521</t>
  </si>
  <si>
    <t>O06522</t>
  </si>
  <si>
    <t>O06523</t>
  </si>
  <si>
    <t>O06524</t>
  </si>
  <si>
    <t>O06525</t>
  </si>
  <si>
    <t>O06526</t>
  </si>
  <si>
    <t>O06527</t>
  </si>
  <si>
    <t>O06528</t>
  </si>
  <si>
    <t>O06529</t>
  </si>
  <si>
    <t>O06530</t>
  </si>
  <si>
    <t>O06531</t>
  </si>
  <si>
    <t>O06532</t>
  </si>
  <si>
    <t>O06533</t>
  </si>
  <si>
    <t>O06534</t>
  </si>
  <si>
    <t>O06535</t>
  </si>
  <si>
    <t>O06536</t>
  </si>
  <si>
    <t>O06537</t>
  </si>
  <si>
    <t>O06538</t>
  </si>
  <si>
    <t>O06539</t>
  </si>
  <si>
    <t>O06540</t>
  </si>
  <si>
    <t>O06541</t>
  </si>
  <si>
    <t>O06542</t>
  </si>
  <si>
    <t>O06543</t>
  </si>
  <si>
    <t>O06544</t>
  </si>
  <si>
    <t>O06545</t>
  </si>
  <si>
    <t>O06546</t>
  </si>
  <si>
    <t>O06547</t>
  </si>
  <si>
    <t>O06548</t>
  </si>
  <si>
    <t>O06549</t>
  </si>
  <si>
    <t>O06550</t>
  </si>
  <si>
    <t>C0229</t>
  </si>
  <si>
    <t>O06551</t>
  </si>
  <si>
    <t>O06552</t>
  </si>
  <si>
    <t>O06553</t>
  </si>
  <si>
    <t>O06554</t>
  </si>
  <si>
    <t>O06555</t>
  </si>
  <si>
    <t>O06556</t>
  </si>
  <si>
    <t>O06557</t>
  </si>
  <si>
    <t>O06558</t>
  </si>
  <si>
    <t>O06559</t>
  </si>
  <si>
    <t>O06560</t>
  </si>
  <si>
    <t>O06561</t>
  </si>
  <si>
    <t>O06562</t>
  </si>
  <si>
    <t>O06563</t>
  </si>
  <si>
    <t>O06564</t>
  </si>
  <si>
    <t>O06565</t>
  </si>
  <si>
    <t>O06566</t>
  </si>
  <si>
    <t>O06567</t>
  </si>
  <si>
    <t>O06568</t>
  </si>
  <si>
    <t>O06569</t>
  </si>
  <si>
    <t>O06570</t>
  </si>
  <si>
    <t>C1030</t>
  </si>
  <si>
    <t>O06571</t>
  </si>
  <si>
    <t>O06572</t>
  </si>
  <si>
    <t>O06573</t>
  </si>
  <si>
    <t>O06574</t>
  </si>
  <si>
    <t>O06575</t>
  </si>
  <si>
    <t>O06576</t>
  </si>
  <si>
    <t>O06577</t>
  </si>
  <si>
    <t>O06578</t>
  </si>
  <si>
    <t>O06579</t>
  </si>
  <si>
    <t>O06580</t>
  </si>
  <si>
    <t>O06581</t>
  </si>
  <si>
    <t>O06582</t>
  </si>
  <si>
    <t>O06583</t>
  </si>
  <si>
    <t>O06584</t>
  </si>
  <si>
    <t>O06585</t>
  </si>
  <si>
    <t>O06586</t>
  </si>
  <si>
    <t>O06587</t>
  </si>
  <si>
    <t>O06588</t>
  </si>
  <si>
    <t>O06589</t>
  </si>
  <si>
    <t>O06590</t>
  </si>
  <si>
    <t>O06591</t>
  </si>
  <si>
    <t>O06592</t>
  </si>
  <si>
    <t>O06593</t>
  </si>
  <si>
    <t>O06594</t>
  </si>
  <si>
    <t>O06595</t>
  </si>
  <si>
    <t>O06596</t>
  </si>
  <si>
    <t>O06597</t>
  </si>
  <si>
    <t>O06598</t>
  </si>
  <si>
    <t>O06599</t>
  </si>
  <si>
    <t>O06600</t>
  </si>
  <si>
    <t>O06601</t>
  </si>
  <si>
    <t>O06602</t>
  </si>
  <si>
    <t>O06603</t>
  </si>
  <si>
    <t>O06604</t>
  </si>
  <si>
    <t>O06605</t>
  </si>
  <si>
    <t>O06606</t>
  </si>
  <si>
    <t>O06607</t>
  </si>
  <si>
    <t>O06608</t>
  </si>
  <si>
    <t>O06609</t>
  </si>
  <si>
    <t>O06610</t>
  </si>
  <si>
    <t>O06611</t>
  </si>
  <si>
    <t>O06612</t>
  </si>
  <si>
    <t>O06613</t>
  </si>
  <si>
    <t>O06614</t>
  </si>
  <si>
    <t>O06615</t>
  </si>
  <si>
    <t>O06616</t>
  </si>
  <si>
    <t>O06617</t>
  </si>
  <si>
    <t>O06618</t>
  </si>
  <si>
    <t>O06619</t>
  </si>
  <si>
    <t>O06620</t>
  </si>
  <si>
    <t>O06621</t>
  </si>
  <si>
    <t>O06622</t>
  </si>
  <si>
    <t>O06623</t>
  </si>
  <si>
    <t>O06624</t>
  </si>
  <si>
    <t>O06625</t>
  </si>
  <si>
    <t>O06626</t>
  </si>
  <si>
    <t>O06627</t>
  </si>
  <si>
    <t>O06628</t>
  </si>
  <si>
    <t>O06629</t>
  </si>
  <si>
    <t>O06630</t>
  </si>
  <si>
    <t>O06631</t>
  </si>
  <si>
    <t>O06632</t>
  </si>
  <si>
    <t>O06633</t>
  </si>
  <si>
    <t>O06634</t>
  </si>
  <si>
    <t>O06635</t>
  </si>
  <si>
    <t>O06636</t>
  </si>
  <si>
    <t>O06637</t>
  </si>
  <si>
    <t>O06638</t>
  </si>
  <si>
    <t>O06639</t>
  </si>
  <si>
    <t>O06640</t>
  </si>
  <si>
    <t>O06641</t>
  </si>
  <si>
    <t>O06642</t>
  </si>
  <si>
    <t>O06643</t>
  </si>
  <si>
    <t>O06644</t>
  </si>
  <si>
    <t>O06645</t>
  </si>
  <si>
    <t>O06646</t>
  </si>
  <si>
    <t>O06647</t>
  </si>
  <si>
    <t>O06648</t>
  </si>
  <si>
    <t>O06649</t>
  </si>
  <si>
    <t>O06650</t>
  </si>
  <si>
    <t>O06651</t>
  </si>
  <si>
    <t>O06652</t>
  </si>
  <si>
    <t>O06653</t>
  </si>
  <si>
    <t>O06654</t>
  </si>
  <si>
    <t>O06655</t>
  </si>
  <si>
    <t>O06656</t>
  </si>
  <si>
    <t>O06657</t>
  </si>
  <si>
    <t>O06658</t>
  </si>
  <si>
    <t>O06659</t>
  </si>
  <si>
    <t>O06660</t>
  </si>
  <si>
    <t>O06661</t>
  </si>
  <si>
    <t>O06662</t>
  </si>
  <si>
    <t>O06663</t>
  </si>
  <si>
    <t>O06664</t>
  </si>
  <si>
    <t>O06665</t>
  </si>
  <si>
    <t>O06666</t>
  </si>
  <si>
    <t>O06667</t>
  </si>
  <si>
    <t>O06668</t>
  </si>
  <si>
    <t>O06669</t>
  </si>
  <si>
    <t>O06670</t>
  </si>
  <si>
    <t>O06671</t>
  </si>
  <si>
    <t>O06672</t>
  </si>
  <si>
    <t>O06673</t>
  </si>
  <si>
    <t>O06674</t>
  </si>
  <si>
    <t>O06675</t>
  </si>
  <si>
    <t>O06676</t>
  </si>
  <si>
    <t>O06677</t>
  </si>
  <si>
    <t>O06678</t>
  </si>
  <si>
    <t>O06679</t>
  </si>
  <si>
    <t>O06680</t>
  </si>
  <si>
    <t>O06681</t>
  </si>
  <si>
    <t>O06682</t>
  </si>
  <si>
    <t>O06683</t>
  </si>
  <si>
    <t>O06684</t>
  </si>
  <si>
    <t>O06685</t>
  </si>
  <si>
    <t>O06686</t>
  </si>
  <si>
    <t>O06687</t>
  </si>
  <si>
    <t>O06688</t>
  </si>
  <si>
    <t>O06689</t>
  </si>
  <si>
    <t>O06690</t>
  </si>
  <si>
    <t>O06691</t>
  </si>
  <si>
    <t>O06692</t>
  </si>
  <si>
    <t>O06693</t>
  </si>
  <si>
    <t>O06694</t>
  </si>
  <si>
    <t>O06695</t>
  </si>
  <si>
    <t>O06696</t>
  </si>
  <si>
    <t>O06697</t>
  </si>
  <si>
    <t>O06698</t>
  </si>
  <si>
    <t>O06699</t>
  </si>
  <si>
    <t>O06700</t>
  </si>
  <si>
    <t>O06701</t>
  </si>
  <si>
    <t>O06702</t>
  </si>
  <si>
    <t>O06703</t>
  </si>
  <si>
    <t>O06704</t>
  </si>
  <si>
    <t>O06705</t>
  </si>
  <si>
    <t>O06706</t>
  </si>
  <si>
    <t>O06707</t>
  </si>
  <si>
    <t>O06708</t>
  </si>
  <si>
    <t>O06709</t>
  </si>
  <si>
    <t>O06710</t>
  </si>
  <si>
    <t>O06711</t>
  </si>
  <si>
    <t>O06712</t>
  </si>
  <si>
    <t>O06713</t>
  </si>
  <si>
    <t>O06714</t>
  </si>
  <si>
    <t>O06715</t>
  </si>
  <si>
    <t>O06716</t>
  </si>
  <si>
    <t>O06717</t>
  </si>
  <si>
    <t>O06718</t>
  </si>
  <si>
    <t>O06719</t>
  </si>
  <si>
    <t>O06720</t>
  </si>
  <si>
    <t>O06721</t>
  </si>
  <si>
    <t>O06722</t>
  </si>
  <si>
    <t>O06723</t>
  </si>
  <si>
    <t>O06724</t>
  </si>
  <si>
    <t>O06725</t>
  </si>
  <si>
    <t>O06726</t>
  </si>
  <si>
    <t>O06727</t>
  </si>
  <si>
    <t>O06728</t>
  </si>
  <si>
    <t>O06729</t>
  </si>
  <si>
    <t>O06730</t>
  </si>
  <si>
    <t>O06731</t>
  </si>
  <si>
    <t>O06732</t>
  </si>
  <si>
    <t>O06733</t>
  </si>
  <si>
    <t>O06734</t>
  </si>
  <si>
    <t>O06735</t>
  </si>
  <si>
    <t>O06736</t>
  </si>
  <si>
    <t>O06737</t>
  </si>
  <si>
    <t>O06738</t>
  </si>
  <si>
    <t>O06739</t>
  </si>
  <si>
    <t>O06740</t>
  </si>
  <si>
    <t>O06741</t>
  </si>
  <si>
    <t>O06742</t>
  </si>
  <si>
    <t>O06743</t>
  </si>
  <si>
    <t>O06744</t>
  </si>
  <si>
    <t>O06745</t>
  </si>
  <si>
    <t>O06746</t>
  </si>
  <si>
    <t>O06747</t>
  </si>
  <si>
    <t>O06748</t>
  </si>
  <si>
    <t>O06749</t>
  </si>
  <si>
    <t>O06750</t>
  </si>
  <si>
    <t>O06751</t>
  </si>
  <si>
    <t>O06752</t>
  </si>
  <si>
    <t>O06753</t>
  </si>
  <si>
    <t>O06754</t>
  </si>
  <si>
    <t>O06755</t>
  </si>
  <si>
    <t>O06756</t>
  </si>
  <si>
    <t>O06757</t>
  </si>
  <si>
    <t>O06758</t>
  </si>
  <si>
    <t>O06759</t>
  </si>
  <si>
    <t>O06760</t>
  </si>
  <si>
    <t>O06761</t>
  </si>
  <si>
    <t>O06762</t>
  </si>
  <si>
    <t>O06763</t>
  </si>
  <si>
    <t>O06764</t>
  </si>
  <si>
    <t>O06765</t>
  </si>
  <si>
    <t>O06766</t>
  </si>
  <si>
    <t>O06767</t>
  </si>
  <si>
    <t>O06768</t>
  </si>
  <si>
    <t>O06769</t>
  </si>
  <si>
    <t>O06770</t>
  </si>
  <si>
    <t>O06771</t>
  </si>
  <si>
    <t>O06772</t>
  </si>
  <si>
    <t>O06773</t>
  </si>
  <si>
    <t>O06774</t>
  </si>
  <si>
    <t>O06775</t>
  </si>
  <si>
    <t>O06776</t>
  </si>
  <si>
    <t>O06777</t>
  </si>
  <si>
    <t>O06778</t>
  </si>
  <si>
    <t>O06779</t>
  </si>
  <si>
    <t>O06780</t>
  </si>
  <si>
    <t>O06781</t>
  </si>
  <si>
    <t>O06782</t>
  </si>
  <si>
    <t>O06783</t>
  </si>
  <si>
    <t>O06784</t>
  </si>
  <si>
    <t>O06785</t>
  </si>
  <si>
    <t>O06786</t>
  </si>
  <si>
    <t>O06787</t>
  </si>
  <si>
    <t>O06788</t>
  </si>
  <si>
    <t>O06789</t>
  </si>
  <si>
    <t>O06790</t>
  </si>
  <si>
    <t>O06791</t>
  </si>
  <si>
    <t>O06792</t>
  </si>
  <si>
    <t>O06793</t>
  </si>
  <si>
    <t>O06794</t>
  </si>
  <si>
    <t>O06795</t>
  </si>
  <si>
    <t>O06796</t>
  </si>
  <si>
    <t>O06797</t>
  </si>
  <si>
    <t>O06798</t>
  </si>
  <si>
    <t>O06799</t>
  </si>
  <si>
    <t>O06800</t>
  </si>
  <si>
    <t>O06801</t>
  </si>
  <si>
    <t>O06802</t>
  </si>
  <si>
    <t>O06803</t>
  </si>
  <si>
    <t>O06804</t>
  </si>
  <si>
    <t>O06805</t>
  </si>
  <si>
    <t>O06806</t>
  </si>
  <si>
    <t>O06807</t>
  </si>
  <si>
    <t>O06808</t>
  </si>
  <si>
    <t>O06809</t>
  </si>
  <si>
    <t>O06810</t>
  </si>
  <si>
    <t>O06811</t>
  </si>
  <si>
    <t>O06812</t>
  </si>
  <si>
    <t>O06813</t>
  </si>
  <si>
    <t>O06814</t>
  </si>
  <si>
    <t>O06815</t>
  </si>
  <si>
    <t>O06816</t>
  </si>
  <si>
    <t>O06817</t>
  </si>
  <si>
    <t>O06818</t>
  </si>
  <si>
    <t>O06819</t>
  </si>
  <si>
    <t>O06820</t>
  </si>
  <si>
    <t>O06821</t>
  </si>
  <si>
    <t>O06822</t>
  </si>
  <si>
    <t>O06823</t>
  </si>
  <si>
    <t>O06824</t>
  </si>
  <si>
    <t>O06825</t>
  </si>
  <si>
    <t>O06826</t>
  </si>
  <si>
    <t>O06827</t>
  </si>
  <si>
    <t>O06828</t>
  </si>
  <si>
    <t>O06829</t>
  </si>
  <si>
    <t>O06830</t>
  </si>
  <si>
    <t>O06831</t>
  </si>
  <si>
    <t>O06832</t>
  </si>
  <si>
    <t>O06833</t>
  </si>
  <si>
    <t>O06834</t>
  </si>
  <si>
    <t>O06835</t>
  </si>
  <si>
    <t>O06836</t>
  </si>
  <si>
    <t>O06837</t>
  </si>
  <si>
    <t>O06838</t>
  </si>
  <si>
    <t>O06839</t>
  </si>
  <si>
    <t>O06840</t>
  </si>
  <si>
    <t>O06841</t>
  </si>
  <si>
    <t>O06842</t>
  </si>
  <si>
    <t>O06843</t>
  </si>
  <si>
    <t>O06844</t>
  </si>
  <si>
    <t>O06845</t>
  </si>
  <si>
    <t>O06846</t>
  </si>
  <si>
    <t>O06847</t>
  </si>
  <si>
    <t>O06848</t>
  </si>
  <si>
    <t>O06849</t>
  </si>
  <si>
    <t>O06850</t>
  </si>
  <si>
    <t>O06851</t>
  </si>
  <si>
    <t>O06852</t>
  </si>
  <si>
    <t>O06853</t>
  </si>
  <si>
    <t>O06854</t>
  </si>
  <si>
    <t>O06855</t>
  </si>
  <si>
    <t>O06856</t>
  </si>
  <si>
    <t>O06857</t>
  </si>
  <si>
    <t>O06858</t>
  </si>
  <si>
    <t>O06859</t>
  </si>
  <si>
    <t>O06860</t>
  </si>
  <si>
    <t>O06861</t>
  </si>
  <si>
    <t>O06862</t>
  </si>
  <si>
    <t>O06863</t>
  </si>
  <si>
    <t>O06864</t>
  </si>
  <si>
    <t>O06865</t>
  </si>
  <si>
    <t>O06866</t>
  </si>
  <si>
    <t>O06867</t>
  </si>
  <si>
    <t>O06868</t>
  </si>
  <si>
    <t>O06869</t>
  </si>
  <si>
    <t>O06870</t>
  </si>
  <si>
    <t>O06871</t>
  </si>
  <si>
    <t>O06872</t>
  </si>
  <si>
    <t>O06873</t>
  </si>
  <si>
    <t>O06874</t>
  </si>
  <si>
    <t>O06875</t>
  </si>
  <si>
    <t>O06876</t>
  </si>
  <si>
    <t>O06877</t>
  </si>
  <si>
    <t>O06878</t>
  </si>
  <si>
    <t>O06879</t>
  </si>
  <si>
    <t>O06880</t>
  </si>
  <si>
    <t>O06881</t>
  </si>
  <si>
    <t>O06882</t>
  </si>
  <si>
    <t>O06883</t>
  </si>
  <si>
    <t>O06884</t>
  </si>
  <si>
    <t>O06885</t>
  </si>
  <si>
    <t>O06886</t>
  </si>
  <si>
    <t>O06887</t>
  </si>
  <si>
    <t>O06888</t>
  </si>
  <si>
    <t>O06889</t>
  </si>
  <si>
    <t>O06890</t>
  </si>
  <si>
    <t>O06891</t>
  </si>
  <si>
    <t>O06892</t>
  </si>
  <si>
    <t>O06893</t>
  </si>
  <si>
    <t>O06894</t>
  </si>
  <si>
    <t>O06895</t>
  </si>
  <si>
    <t>O06896</t>
  </si>
  <si>
    <t>O06897</t>
  </si>
  <si>
    <t>O06898</t>
  </si>
  <si>
    <t>O06899</t>
  </si>
  <si>
    <t>O06900</t>
  </si>
  <si>
    <t>O06901</t>
  </si>
  <si>
    <t>O06902</t>
  </si>
  <si>
    <t>O06903</t>
  </si>
  <si>
    <t>O06904</t>
  </si>
  <si>
    <t>O06905</t>
  </si>
  <si>
    <t>O06906</t>
  </si>
  <si>
    <t>O06907</t>
  </si>
  <si>
    <t>O06908</t>
  </si>
  <si>
    <t>O06909</t>
  </si>
  <si>
    <t>O06910</t>
  </si>
  <si>
    <t>O06911</t>
  </si>
  <si>
    <t>O06912</t>
  </si>
  <si>
    <t>O06913</t>
  </si>
  <si>
    <t>O06914</t>
  </si>
  <si>
    <t>O06915</t>
  </si>
  <si>
    <t>O06916</t>
  </si>
  <si>
    <t>O06917</t>
  </si>
  <si>
    <t>O06918</t>
  </si>
  <si>
    <t>O06919</t>
  </si>
  <si>
    <t>O06920</t>
  </si>
  <si>
    <t>O06921</t>
  </si>
  <si>
    <t>O06922</t>
  </si>
  <si>
    <t>O06923</t>
  </si>
  <si>
    <t>O06924</t>
  </si>
  <si>
    <t>O06925</t>
  </si>
  <si>
    <t>O06926</t>
  </si>
  <si>
    <t>O06927</t>
  </si>
  <si>
    <t>O06928</t>
  </si>
  <si>
    <t>O06929</t>
  </si>
  <si>
    <t>O06930</t>
  </si>
  <si>
    <t>O06931</t>
  </si>
  <si>
    <t>O06932</t>
  </si>
  <si>
    <t>O06933</t>
  </si>
  <si>
    <t>O06934</t>
  </si>
  <si>
    <t>O06935</t>
  </si>
  <si>
    <t>O06936</t>
  </si>
  <si>
    <t>O06937</t>
  </si>
  <si>
    <t>O06938</t>
  </si>
  <si>
    <t>O06939</t>
  </si>
  <si>
    <t>O06940</t>
  </si>
  <si>
    <t>O06941</t>
  </si>
  <si>
    <t>O06942</t>
  </si>
  <si>
    <t>O06943</t>
  </si>
  <si>
    <t>O06944</t>
  </si>
  <si>
    <t>O06945</t>
  </si>
  <si>
    <t>O06946</t>
  </si>
  <si>
    <t>O06947</t>
  </si>
  <si>
    <t>O06948</t>
  </si>
  <si>
    <t>O06949</t>
  </si>
  <si>
    <t>O06950</t>
  </si>
  <si>
    <t>O06951</t>
  </si>
  <si>
    <t>O06952</t>
  </si>
  <si>
    <t>O06953</t>
  </si>
  <si>
    <t>O06954</t>
  </si>
  <si>
    <t>O06955</t>
  </si>
  <si>
    <t>O06956</t>
  </si>
  <si>
    <t>O06957</t>
  </si>
  <si>
    <t>O06958</t>
  </si>
  <si>
    <t>O06959</t>
  </si>
  <si>
    <t>O06960</t>
  </si>
  <si>
    <t>O06961</t>
  </si>
  <si>
    <t>C0647</t>
  </si>
  <si>
    <t>O06962</t>
  </si>
  <si>
    <t>O06963</t>
  </si>
  <si>
    <t>O06964</t>
  </si>
  <si>
    <t>O06965</t>
  </si>
  <si>
    <t>O06966</t>
  </si>
  <si>
    <t>O06967</t>
  </si>
  <si>
    <t>O06968</t>
  </si>
  <si>
    <t>O06969</t>
  </si>
  <si>
    <t>O06970</t>
  </si>
  <si>
    <t>O06971</t>
  </si>
  <si>
    <t>O06972</t>
  </si>
  <si>
    <t>O06973</t>
  </si>
  <si>
    <t>O06974</t>
  </si>
  <si>
    <t>O06975</t>
  </si>
  <si>
    <t>O06976</t>
  </si>
  <si>
    <t>O06977</t>
  </si>
  <si>
    <t>O06978</t>
  </si>
  <si>
    <t>O06979</t>
  </si>
  <si>
    <t>O06980</t>
  </si>
  <si>
    <t>O06981</t>
  </si>
  <si>
    <t>O06982</t>
  </si>
  <si>
    <t>O06983</t>
  </si>
  <si>
    <t>O06984</t>
  </si>
  <si>
    <t>O06985</t>
  </si>
  <si>
    <t>O06986</t>
  </si>
  <si>
    <t>O06987</t>
  </si>
  <si>
    <t>O06988</t>
  </si>
  <si>
    <t>O06989</t>
  </si>
  <si>
    <t>O06990</t>
  </si>
  <si>
    <t>O06991</t>
  </si>
  <si>
    <t>O06992</t>
  </si>
  <si>
    <t>O06993</t>
  </si>
  <si>
    <t>O06994</t>
  </si>
  <si>
    <t>O06995</t>
  </si>
  <si>
    <t>O06996</t>
  </si>
  <si>
    <t>O06997</t>
  </si>
  <si>
    <t>O06998</t>
  </si>
  <si>
    <t>O06999</t>
  </si>
  <si>
    <t>O07000</t>
  </si>
  <si>
    <t>O07001</t>
  </si>
  <si>
    <t>O07002</t>
  </si>
  <si>
    <t>O07003</t>
  </si>
  <si>
    <t>O07004</t>
  </si>
  <si>
    <t>O07005</t>
  </si>
  <si>
    <t>O07006</t>
  </si>
  <si>
    <t>O07007</t>
  </si>
  <si>
    <t>O07008</t>
  </si>
  <si>
    <t>O07009</t>
  </si>
  <si>
    <t>O07010</t>
  </si>
  <si>
    <t>O07011</t>
  </si>
  <si>
    <t>O07012</t>
  </si>
  <si>
    <t>O07013</t>
  </si>
  <si>
    <t>O07014</t>
  </si>
  <si>
    <t>O07015</t>
  </si>
  <si>
    <t>O07016</t>
  </si>
  <si>
    <t>O07017</t>
  </si>
  <si>
    <t>C0106</t>
  </si>
  <si>
    <t>O07018</t>
  </si>
  <si>
    <t>O07019</t>
  </si>
  <si>
    <t>O07020</t>
  </si>
  <si>
    <t>O07021</t>
  </si>
  <si>
    <t>O07022</t>
  </si>
  <si>
    <t>O07023</t>
  </si>
  <si>
    <t>O07024</t>
  </si>
  <si>
    <t>O07025</t>
  </si>
  <si>
    <t>O07026</t>
  </si>
  <si>
    <t>O07027</t>
  </si>
  <si>
    <t>O07028</t>
  </si>
  <si>
    <t>O07029</t>
  </si>
  <si>
    <t>O07030</t>
  </si>
  <si>
    <t>O07031</t>
  </si>
  <si>
    <t>O07032</t>
  </si>
  <si>
    <t>O07033</t>
  </si>
  <si>
    <t>O07034</t>
  </si>
  <si>
    <t>O07035</t>
  </si>
  <si>
    <t>O07036</t>
  </si>
  <si>
    <t>O07037</t>
  </si>
  <si>
    <t>O07038</t>
  </si>
  <si>
    <t>O07039</t>
  </si>
  <si>
    <t>O07040</t>
  </si>
  <si>
    <t>O07041</t>
  </si>
  <si>
    <t>O07042</t>
  </si>
  <si>
    <t>O07043</t>
  </si>
  <si>
    <t>O07044</t>
  </si>
  <si>
    <t>O07045</t>
  </si>
  <si>
    <t>O07046</t>
  </si>
  <si>
    <t>O07047</t>
  </si>
  <si>
    <t>O07048</t>
  </si>
  <si>
    <t>O07049</t>
  </si>
  <si>
    <t>O07050</t>
  </si>
  <si>
    <t>O07051</t>
  </si>
  <si>
    <t>O07052</t>
  </si>
  <si>
    <t>O07053</t>
  </si>
  <si>
    <t>O07054</t>
  </si>
  <si>
    <t>O07055</t>
  </si>
  <si>
    <t>O07056</t>
  </si>
  <si>
    <t>O07057</t>
  </si>
  <si>
    <t>O07058</t>
  </si>
  <si>
    <t>O07059</t>
  </si>
  <si>
    <t>O07060</t>
  </si>
  <si>
    <t>O07061</t>
  </si>
  <si>
    <t>O07062</t>
  </si>
  <si>
    <t>O07063</t>
  </si>
  <si>
    <t>O07064</t>
  </si>
  <si>
    <t>O07065</t>
  </si>
  <si>
    <t>O07066</t>
  </si>
  <si>
    <t>O07067</t>
  </si>
  <si>
    <t>O07068</t>
  </si>
  <si>
    <t>O07069</t>
  </si>
  <si>
    <t>O07070</t>
  </si>
  <si>
    <t>O07071</t>
  </si>
  <si>
    <t>O07072</t>
  </si>
  <si>
    <t>O07073</t>
  </si>
  <si>
    <t>O07074</t>
  </si>
  <si>
    <t>O07075</t>
  </si>
  <si>
    <t>O07076</t>
  </si>
  <si>
    <t>O07077</t>
  </si>
  <si>
    <t>O07078</t>
  </si>
  <si>
    <t>O07079</t>
  </si>
  <si>
    <t>O07080</t>
  </si>
  <si>
    <t>O07081</t>
  </si>
  <si>
    <t>O07082</t>
  </si>
  <si>
    <t>O07083</t>
  </si>
  <si>
    <t>O07084</t>
  </si>
  <si>
    <t>O07085</t>
  </si>
  <si>
    <t>O07086</t>
  </si>
  <si>
    <t>O07087</t>
  </si>
  <si>
    <t>O07088</t>
  </si>
  <si>
    <t>O07089</t>
  </si>
  <si>
    <t>O07090</t>
  </si>
  <si>
    <t>O07091</t>
  </si>
  <si>
    <t>O07092</t>
  </si>
  <si>
    <t>O07093</t>
  </si>
  <si>
    <t>O07094</t>
  </si>
  <si>
    <t>O07095</t>
  </si>
  <si>
    <t>O07096</t>
  </si>
  <si>
    <t>O07097</t>
  </si>
  <si>
    <t>O07098</t>
  </si>
  <si>
    <t>O07099</t>
  </si>
  <si>
    <t>O07100</t>
  </si>
  <si>
    <t>O07101</t>
  </si>
  <si>
    <t>O07102</t>
  </si>
  <si>
    <t>O07103</t>
  </si>
  <si>
    <t>O07104</t>
  </si>
  <si>
    <t>O07105</t>
  </si>
  <si>
    <t>O07106</t>
  </si>
  <si>
    <t>O07107</t>
  </si>
  <si>
    <t>O07108</t>
  </si>
  <si>
    <t>O07109</t>
  </si>
  <si>
    <t>O07110</t>
  </si>
  <si>
    <t>O07111</t>
  </si>
  <si>
    <t>O07112</t>
  </si>
  <si>
    <t>O07113</t>
  </si>
  <si>
    <t>O07114</t>
  </si>
  <si>
    <t>O07115</t>
  </si>
  <si>
    <t>O07116</t>
  </si>
  <si>
    <t>O07117</t>
  </si>
  <si>
    <t>O07118</t>
  </si>
  <si>
    <t>O07119</t>
  </si>
  <si>
    <t>O07120</t>
  </si>
  <si>
    <t>O07121</t>
  </si>
  <si>
    <t>O07122</t>
  </si>
  <si>
    <t>O07123</t>
  </si>
  <si>
    <t>O07124</t>
  </si>
  <si>
    <t>O07125</t>
  </si>
  <si>
    <t>O07126</t>
  </si>
  <si>
    <t>O07127</t>
  </si>
  <si>
    <t>O07128</t>
  </si>
  <si>
    <t>O07129</t>
  </si>
  <si>
    <t>O07130</t>
  </si>
  <si>
    <t>O07131</t>
  </si>
  <si>
    <t>O07132</t>
  </si>
  <si>
    <t>O07133</t>
  </si>
  <si>
    <t>O07134</t>
  </si>
  <si>
    <t>O07135</t>
  </si>
  <si>
    <t>O07136</t>
  </si>
  <si>
    <t>O07137</t>
  </si>
  <si>
    <t>O07138</t>
  </si>
  <si>
    <t>O07139</t>
  </si>
  <si>
    <t>O07140</t>
  </si>
  <si>
    <t>O07141</t>
  </si>
  <si>
    <t>O07142</t>
  </si>
  <si>
    <t>O07143</t>
  </si>
  <si>
    <t>O07144</t>
  </si>
  <si>
    <t>O07145</t>
  </si>
  <si>
    <t>O07146</t>
  </si>
  <si>
    <t>O07147</t>
  </si>
  <si>
    <t>O07148</t>
  </si>
  <si>
    <t>O07149</t>
  </si>
  <si>
    <t>O07150</t>
  </si>
  <si>
    <t>O07151</t>
  </si>
  <si>
    <t>O07152</t>
  </si>
  <si>
    <t>O07153</t>
  </si>
  <si>
    <t>O07154</t>
  </si>
  <si>
    <t>O07155</t>
  </si>
  <si>
    <t>O07156</t>
  </si>
  <si>
    <t>O07157</t>
  </si>
  <si>
    <t>O07158</t>
  </si>
  <si>
    <t>O07159</t>
  </si>
  <si>
    <t>O07160</t>
  </si>
  <si>
    <t>O07161</t>
  </si>
  <si>
    <t>O07162</t>
  </si>
  <si>
    <t>O07163</t>
  </si>
  <si>
    <t>O07164</t>
  </si>
  <si>
    <t>O07165</t>
  </si>
  <si>
    <t>O07166</t>
  </si>
  <si>
    <t>O07167</t>
  </si>
  <si>
    <t>O07168</t>
  </si>
  <si>
    <t>O07169</t>
  </si>
  <si>
    <t>O07170</t>
  </si>
  <si>
    <t>O07171</t>
  </si>
  <si>
    <t>O07172</t>
  </si>
  <si>
    <t>O07173</t>
  </si>
  <si>
    <t>O07174</t>
  </si>
  <si>
    <t>O07175</t>
  </si>
  <si>
    <t>O07176</t>
  </si>
  <si>
    <t>O07177</t>
  </si>
  <si>
    <t>O07178</t>
  </si>
  <si>
    <t>O07179</t>
  </si>
  <si>
    <t>O07180</t>
  </si>
  <si>
    <t>O07181</t>
  </si>
  <si>
    <t>O07182</t>
  </si>
  <si>
    <t>O07183</t>
  </si>
  <si>
    <t>O07184</t>
  </si>
  <si>
    <t>O07185</t>
  </si>
  <si>
    <t>O07186</t>
  </si>
  <si>
    <t>O07187</t>
  </si>
  <si>
    <t>O07188</t>
  </si>
  <si>
    <t>O07189</t>
  </si>
  <si>
    <t>O07190</t>
  </si>
  <si>
    <t>O07191</t>
  </si>
  <si>
    <t>O07192</t>
  </si>
  <si>
    <t>O07193</t>
  </si>
  <si>
    <t>O07194</t>
  </si>
  <si>
    <t>O07195</t>
  </si>
  <si>
    <t>O07196</t>
  </si>
  <si>
    <t>O07197</t>
  </si>
  <si>
    <t>O07198</t>
  </si>
  <si>
    <t>O07199</t>
  </si>
  <si>
    <t>O07200</t>
  </si>
  <si>
    <t>O07201</t>
  </si>
  <si>
    <t>O07202</t>
  </si>
  <si>
    <t>O07203</t>
  </si>
  <si>
    <t>O07204</t>
  </si>
  <si>
    <t>O07205</t>
  </si>
  <si>
    <t>O07206</t>
  </si>
  <si>
    <t>O07207</t>
  </si>
  <si>
    <t>O07208</t>
  </si>
  <si>
    <t>O07209</t>
  </si>
  <si>
    <t>O07210</t>
  </si>
  <si>
    <t>O07211</t>
  </si>
  <si>
    <t>O07212</t>
  </si>
  <si>
    <t>O07213</t>
  </si>
  <si>
    <t>O07214</t>
  </si>
  <si>
    <t>O07215</t>
  </si>
  <si>
    <t>O07216</t>
  </si>
  <si>
    <t>O07217</t>
  </si>
  <si>
    <t>O07218</t>
  </si>
  <si>
    <t>O07219</t>
  </si>
  <si>
    <t>O07220</t>
  </si>
  <si>
    <t>O07221</t>
  </si>
  <si>
    <t>O07222</t>
  </si>
  <si>
    <t>O07223</t>
  </si>
  <si>
    <t>O07224</t>
  </si>
  <si>
    <t>O07225</t>
  </si>
  <si>
    <t>O07226</t>
  </si>
  <si>
    <t>O07227</t>
  </si>
  <si>
    <t>O07228</t>
  </si>
  <si>
    <t>O07229</t>
  </si>
  <si>
    <t>O07230</t>
  </si>
  <si>
    <t>O07231</t>
  </si>
  <si>
    <t>O07232</t>
  </si>
  <si>
    <t>O07233</t>
  </si>
  <si>
    <t>O07234</t>
  </si>
  <si>
    <t>O07235</t>
  </si>
  <si>
    <t>O07236</t>
  </si>
  <si>
    <t>O07237</t>
  </si>
  <si>
    <t>O07238</t>
  </si>
  <si>
    <t>O07239</t>
  </si>
  <si>
    <t>O07240</t>
  </si>
  <si>
    <t>O07241</t>
  </si>
  <si>
    <t>O07242</t>
  </si>
  <si>
    <t>O07243</t>
  </si>
  <si>
    <t>O07244</t>
  </si>
  <si>
    <t>O07245</t>
  </si>
  <si>
    <t>O07246</t>
  </si>
  <si>
    <t>O07247</t>
  </si>
  <si>
    <t>O07248</t>
  </si>
  <si>
    <t>O07249</t>
  </si>
  <si>
    <t>O07250</t>
  </si>
  <si>
    <t>O07251</t>
  </si>
  <si>
    <t>O07252</t>
  </si>
  <si>
    <t>O07253</t>
  </si>
  <si>
    <t>O07254</t>
  </si>
  <si>
    <t>O07255</t>
  </si>
  <si>
    <t>O07256</t>
  </si>
  <si>
    <t>O07257</t>
  </si>
  <si>
    <t>O07258</t>
  </si>
  <si>
    <t>O07259</t>
  </si>
  <si>
    <t>O07260</t>
  </si>
  <si>
    <t>O07261</t>
  </si>
  <si>
    <t>O07262</t>
  </si>
  <si>
    <t>O07263</t>
  </si>
  <si>
    <t>O07264</t>
  </si>
  <si>
    <t>O07265</t>
  </si>
  <si>
    <t>O07266</t>
  </si>
  <si>
    <t>O07267</t>
  </si>
  <si>
    <t>O07268</t>
  </si>
  <si>
    <t>O07269</t>
  </si>
  <si>
    <t>O07270</t>
  </si>
  <si>
    <t>O07271</t>
  </si>
  <si>
    <t>O07272</t>
  </si>
  <si>
    <t>O07273</t>
  </si>
  <si>
    <t>O07274</t>
  </si>
  <si>
    <t>O07275</t>
  </si>
  <si>
    <t>O07276</t>
  </si>
  <si>
    <t>O07277</t>
  </si>
  <si>
    <t>O07278</t>
  </si>
  <si>
    <t>O07279</t>
  </si>
  <si>
    <t>O07280</t>
  </si>
  <si>
    <t>O07281</t>
  </si>
  <si>
    <t>O07282</t>
  </si>
  <si>
    <t>O07283</t>
  </si>
  <si>
    <t>O07284</t>
  </si>
  <si>
    <t>O07285</t>
  </si>
  <si>
    <t>O07286</t>
  </si>
  <si>
    <t>O07287</t>
  </si>
  <si>
    <t>O07288</t>
  </si>
  <si>
    <t>O07289</t>
  </si>
  <si>
    <t>O07290</t>
  </si>
  <si>
    <t>O07291</t>
  </si>
  <si>
    <t>O07292</t>
  </si>
  <si>
    <t>O07293</t>
  </si>
  <si>
    <t>O07294</t>
  </si>
  <si>
    <t>O07295</t>
  </si>
  <si>
    <t>O07296</t>
  </si>
  <si>
    <t>O07297</t>
  </si>
  <si>
    <t>O07298</t>
  </si>
  <si>
    <t>O07299</t>
  </si>
  <si>
    <t>O07300</t>
  </si>
  <si>
    <t>O07301</t>
  </si>
  <si>
    <t>O07302</t>
  </si>
  <si>
    <t>O07303</t>
  </si>
  <si>
    <t>O07304</t>
  </si>
  <si>
    <t>O07305</t>
  </si>
  <si>
    <t>O07306</t>
  </si>
  <si>
    <t>O07307</t>
  </si>
  <si>
    <t>O07308</t>
  </si>
  <si>
    <t>O07309</t>
  </si>
  <si>
    <t>O07310</t>
  </si>
  <si>
    <t>O07311</t>
  </si>
  <si>
    <t>O07312</t>
  </si>
  <si>
    <t>O07313</t>
  </si>
  <si>
    <t>O07314</t>
  </si>
  <si>
    <t>O07315</t>
  </si>
  <si>
    <t>O07316</t>
  </si>
  <si>
    <t>O07317</t>
  </si>
  <si>
    <t>O07318</t>
  </si>
  <si>
    <t>O07319</t>
  </si>
  <si>
    <t>O07320</t>
  </si>
  <si>
    <t>O07321</t>
  </si>
  <si>
    <t>O07322</t>
  </si>
  <si>
    <t>O07323</t>
  </si>
  <si>
    <t>O07324</t>
  </si>
  <si>
    <t>O07325</t>
  </si>
  <si>
    <t>O07326</t>
  </si>
  <si>
    <t>O07327</t>
  </si>
  <si>
    <t>O07328</t>
  </si>
  <si>
    <t>O07329</t>
  </si>
  <si>
    <t>O07330</t>
  </si>
  <si>
    <t>O07331</t>
  </si>
  <si>
    <t>O07332</t>
  </si>
  <si>
    <t>O07333</t>
  </si>
  <si>
    <t>O07334</t>
  </si>
  <si>
    <t>O07335</t>
  </si>
  <si>
    <t>O07336</t>
  </si>
  <si>
    <t>O07337</t>
  </si>
  <si>
    <t>O07338</t>
  </si>
  <si>
    <t>O07339</t>
  </si>
  <si>
    <t>O07340</t>
  </si>
  <si>
    <t>O07341</t>
  </si>
  <si>
    <t>O07342</t>
  </si>
  <si>
    <t>O07343</t>
  </si>
  <si>
    <t>O07344</t>
  </si>
  <si>
    <t>O07345</t>
  </si>
  <si>
    <t>O07346</t>
  </si>
  <si>
    <t>O07347</t>
  </si>
  <si>
    <t>O07348</t>
  </si>
  <si>
    <t>O07349</t>
  </si>
  <si>
    <t>O07350</t>
  </si>
  <si>
    <t>O07351</t>
  </si>
  <si>
    <t>O07352</t>
  </si>
  <si>
    <t>O07353</t>
  </si>
  <si>
    <t>O07354</t>
  </si>
  <si>
    <t>O07355</t>
  </si>
  <si>
    <t>O07356</t>
  </si>
  <si>
    <t>O07357</t>
  </si>
  <si>
    <t>O07358</t>
  </si>
  <si>
    <t>O07359</t>
  </si>
  <si>
    <t>O07360</t>
  </si>
  <si>
    <t>O07361</t>
  </si>
  <si>
    <t>O07362</t>
  </si>
  <si>
    <t>O07363</t>
  </si>
  <si>
    <t>O07364</t>
  </si>
  <si>
    <t>O07365</t>
  </si>
  <si>
    <t>O07366</t>
  </si>
  <si>
    <t>O07367</t>
  </si>
  <si>
    <t>O07368</t>
  </si>
  <si>
    <t>O07369</t>
  </si>
  <si>
    <t>O07370</t>
  </si>
  <si>
    <t>O07371</t>
  </si>
  <si>
    <t>O07372</t>
  </si>
  <si>
    <t>O07373</t>
  </si>
  <si>
    <t>O07374</t>
  </si>
  <si>
    <t>O07375</t>
  </si>
  <si>
    <t>O07376</t>
  </si>
  <si>
    <t>O07377</t>
  </si>
  <si>
    <t>O07378</t>
  </si>
  <si>
    <t>O07379</t>
  </si>
  <si>
    <t>O07380</t>
  </si>
  <si>
    <t>O07381</t>
  </si>
  <si>
    <t>O07382</t>
  </si>
  <si>
    <t>O07383</t>
  </si>
  <si>
    <t>O07384</t>
  </si>
  <si>
    <t>O07385</t>
  </si>
  <si>
    <t>O07386</t>
  </si>
  <si>
    <t>O07387</t>
  </si>
  <si>
    <t>O07388</t>
  </si>
  <si>
    <t>O07389</t>
  </si>
  <si>
    <t>O07390</t>
  </si>
  <si>
    <t>O07391</t>
  </si>
  <si>
    <t>O07392</t>
  </si>
  <si>
    <t>O07393</t>
  </si>
  <si>
    <t>O07394</t>
  </si>
  <si>
    <t>O07395</t>
  </si>
  <si>
    <t>O07396</t>
  </si>
  <si>
    <t>O07397</t>
  </si>
  <si>
    <t>O07398</t>
  </si>
  <si>
    <t>O07399</t>
  </si>
  <si>
    <t>O07400</t>
  </si>
  <si>
    <t>O07401</t>
  </si>
  <si>
    <t>O07402</t>
  </si>
  <si>
    <t>O07403</t>
  </si>
  <si>
    <t>O07404</t>
  </si>
  <si>
    <t>O07405</t>
  </si>
  <si>
    <t>O07406</t>
  </si>
  <si>
    <t>O07407</t>
  </si>
  <si>
    <t>O07408</t>
  </si>
  <si>
    <t>O07409</t>
  </si>
  <si>
    <t>O07410</t>
  </si>
  <si>
    <t>O07411</t>
  </si>
  <si>
    <t>O07412</t>
  </si>
  <si>
    <t>O07413</t>
  </si>
  <si>
    <t>O07414</t>
  </si>
  <si>
    <t>O07415</t>
  </si>
  <si>
    <t>O07416</t>
  </si>
  <si>
    <t>O07417</t>
  </si>
  <si>
    <t>O07418</t>
  </si>
  <si>
    <t>O07419</t>
  </si>
  <si>
    <t>O07420</t>
  </si>
  <si>
    <t>O07421</t>
  </si>
  <si>
    <t>O07422</t>
  </si>
  <si>
    <t>O07423</t>
  </si>
  <si>
    <t>O07424</t>
  </si>
  <si>
    <t>O07425</t>
  </si>
  <si>
    <t>O07426</t>
  </si>
  <si>
    <t>O07427</t>
  </si>
  <si>
    <t>O07428</t>
  </si>
  <si>
    <t>O07429</t>
  </si>
  <si>
    <t>O07430</t>
  </si>
  <si>
    <t>O07431</t>
  </si>
  <si>
    <t>O07432</t>
  </si>
  <si>
    <t>O07433</t>
  </si>
  <si>
    <t>O07434</t>
  </si>
  <si>
    <t>O07435</t>
  </si>
  <si>
    <t>O07436</t>
  </si>
  <si>
    <t>O07437</t>
  </si>
  <si>
    <t>O07438</t>
  </si>
  <si>
    <t>O07439</t>
  </si>
  <si>
    <t>O07440</t>
  </si>
  <si>
    <t>O07441</t>
  </si>
  <si>
    <t>O07442</t>
  </si>
  <si>
    <t>O07443</t>
  </si>
  <si>
    <t>O07444</t>
  </si>
  <si>
    <t>O07445</t>
  </si>
  <si>
    <t>O07446</t>
  </si>
  <si>
    <t>O07447</t>
  </si>
  <si>
    <t>O07448</t>
  </si>
  <si>
    <t>O07449</t>
  </si>
  <si>
    <t>O07450</t>
  </si>
  <si>
    <t>O07451</t>
  </si>
  <si>
    <t>O07452</t>
  </si>
  <si>
    <t>O07453</t>
  </si>
  <si>
    <t>O07454</t>
  </si>
  <si>
    <t>O07455</t>
  </si>
  <si>
    <t>O07456</t>
  </si>
  <si>
    <t>O07457</t>
  </si>
  <si>
    <t>O07458</t>
  </si>
  <si>
    <t>O07459</t>
  </si>
  <si>
    <t>O07460</t>
  </si>
  <si>
    <t>O07461</t>
  </si>
  <si>
    <t>O07462</t>
  </si>
  <si>
    <t>O07463</t>
  </si>
  <si>
    <t>O07464</t>
  </si>
  <si>
    <t>O07465</t>
  </si>
  <si>
    <t>O07466</t>
  </si>
  <si>
    <t>O07467</t>
  </si>
  <si>
    <t>O07468</t>
  </si>
  <si>
    <t>O07469</t>
  </si>
  <si>
    <t>O07470</t>
  </si>
  <si>
    <t>O07471</t>
  </si>
  <si>
    <t>O07472</t>
  </si>
  <si>
    <t>O07473</t>
  </si>
  <si>
    <t>O07474</t>
  </si>
  <si>
    <t>O07475</t>
  </si>
  <si>
    <t>O07476</t>
  </si>
  <si>
    <t>O07477</t>
  </si>
  <si>
    <t>O07478</t>
  </si>
  <si>
    <t>O07479</t>
  </si>
  <si>
    <t>O07480</t>
  </si>
  <si>
    <t>O07481</t>
  </si>
  <si>
    <t>O07482</t>
  </si>
  <si>
    <t>O07483</t>
  </si>
  <si>
    <t>O07484</t>
  </si>
  <si>
    <t>O07485</t>
  </si>
  <si>
    <t>O07486</t>
  </si>
  <si>
    <t>O07487</t>
  </si>
  <si>
    <t>O07488</t>
  </si>
  <si>
    <t>O07489</t>
  </si>
  <si>
    <t>O07490</t>
  </si>
  <si>
    <t>O07491</t>
  </si>
  <si>
    <t>O07492</t>
  </si>
  <si>
    <t>O07493</t>
  </si>
  <si>
    <t>O07494</t>
  </si>
  <si>
    <t>O07495</t>
  </si>
  <si>
    <t>O07496</t>
  </si>
  <si>
    <t>O07497</t>
  </si>
  <si>
    <t>O07498</t>
  </si>
  <si>
    <t>O07499</t>
  </si>
  <si>
    <t>O07500</t>
  </si>
  <si>
    <t>O07501</t>
  </si>
  <si>
    <t>O07502</t>
  </si>
  <si>
    <t>O07503</t>
  </si>
  <si>
    <t>O07504</t>
  </si>
  <si>
    <t>O07505</t>
  </si>
  <si>
    <t>O07506</t>
  </si>
  <si>
    <t>O07507</t>
  </si>
  <si>
    <t>O07508</t>
  </si>
  <si>
    <t>O07509</t>
  </si>
  <si>
    <t>O07510</t>
  </si>
  <si>
    <t>O07511</t>
  </si>
  <si>
    <t>O07512</t>
  </si>
  <si>
    <t>O07513</t>
  </si>
  <si>
    <t>O07514</t>
  </si>
  <si>
    <t>O07515</t>
  </si>
  <si>
    <t>O07516</t>
  </si>
  <si>
    <t>O07517</t>
  </si>
  <si>
    <t>O07518</t>
  </si>
  <si>
    <t>O07519</t>
  </si>
  <si>
    <t>O07520</t>
  </si>
  <si>
    <t>O07521</t>
  </si>
  <si>
    <t>O07522</t>
  </si>
  <si>
    <t>O07523</t>
  </si>
  <si>
    <t>O07524</t>
  </si>
  <si>
    <t>O07525</t>
  </si>
  <si>
    <t>O07526</t>
  </si>
  <si>
    <t>O07527</t>
  </si>
  <si>
    <t>O07528</t>
  </si>
  <si>
    <t>O07529</t>
  </si>
  <si>
    <t>O07530</t>
  </si>
  <si>
    <t>O07531</t>
  </si>
  <si>
    <t>O07532</t>
  </si>
  <si>
    <t>O07533</t>
  </si>
  <si>
    <t>O07534</t>
  </si>
  <si>
    <t>O07535</t>
  </si>
  <si>
    <t>O07536</t>
  </si>
  <si>
    <t>O07537</t>
  </si>
  <si>
    <t>O07538</t>
  </si>
  <si>
    <t>O07539</t>
  </si>
  <si>
    <t>O07540</t>
  </si>
  <si>
    <t>O07541</t>
  </si>
  <si>
    <t>O07542</t>
  </si>
  <si>
    <t>O07543</t>
  </si>
  <si>
    <t>O07544</t>
  </si>
  <si>
    <t>O07545</t>
  </si>
  <si>
    <t>O07546</t>
  </si>
  <si>
    <t>O07547</t>
  </si>
  <si>
    <t>O07548</t>
  </si>
  <si>
    <t>O07549</t>
  </si>
  <si>
    <t>O07550</t>
  </si>
  <si>
    <t>O07551</t>
  </si>
  <si>
    <t>O07552</t>
  </si>
  <si>
    <t>O07553</t>
  </si>
  <si>
    <t>O07554</t>
  </si>
  <si>
    <t>O07555</t>
  </si>
  <si>
    <t>O07556</t>
  </si>
  <si>
    <t>O07557</t>
  </si>
  <si>
    <t>O07558</t>
  </si>
  <si>
    <t>O07559</t>
  </si>
  <si>
    <t>O07560</t>
  </si>
  <si>
    <t>O07561</t>
  </si>
  <si>
    <t>O07562</t>
  </si>
  <si>
    <t>O07563</t>
  </si>
  <si>
    <t>O07564</t>
  </si>
  <si>
    <t>O07565</t>
  </si>
  <si>
    <t>O07566</t>
  </si>
  <si>
    <t>O07567</t>
  </si>
  <si>
    <t>O07568</t>
  </si>
  <si>
    <t>O07569</t>
  </si>
  <si>
    <t>O07570</t>
  </si>
  <si>
    <t>O07571</t>
  </si>
  <si>
    <t>O07572</t>
  </si>
  <si>
    <t>O07573</t>
  </si>
  <si>
    <t>O07574</t>
  </si>
  <si>
    <t>O07575</t>
  </si>
  <si>
    <t>O07576</t>
  </si>
  <si>
    <t>O07577</t>
  </si>
  <si>
    <t>O07578</t>
  </si>
  <si>
    <t>O07579</t>
  </si>
  <si>
    <t>O07580</t>
  </si>
  <si>
    <t>O07581</t>
  </si>
  <si>
    <t>O07582</t>
  </si>
  <si>
    <t>O07583</t>
  </si>
  <si>
    <t>O07584</t>
  </si>
  <si>
    <t>O07585</t>
  </si>
  <si>
    <t>O07586</t>
  </si>
  <si>
    <t>O07587</t>
  </si>
  <si>
    <t>O07588</t>
  </si>
  <si>
    <t>O07589</t>
  </si>
  <si>
    <t>O07590</t>
  </si>
  <si>
    <t>O07591</t>
  </si>
  <si>
    <t>O07592</t>
  </si>
  <si>
    <t>O07593</t>
  </si>
  <si>
    <t>O07594</t>
  </si>
  <si>
    <t>O07595</t>
  </si>
  <si>
    <t>O07596</t>
  </si>
  <si>
    <t>O07597</t>
  </si>
  <si>
    <t>O07598</t>
  </si>
  <si>
    <t>O07599</t>
  </si>
  <si>
    <t>O07600</t>
  </si>
  <si>
    <t>O07601</t>
  </si>
  <si>
    <t>O07602</t>
  </si>
  <si>
    <t>O07603</t>
  </si>
  <si>
    <t>O07604</t>
  </si>
  <si>
    <t>O07605</t>
  </si>
  <si>
    <t>O07606</t>
  </si>
  <si>
    <t>O07607</t>
  </si>
  <si>
    <t>O07608</t>
  </si>
  <si>
    <t>O07609</t>
  </si>
  <si>
    <t>O07610</t>
  </si>
  <si>
    <t>O07611</t>
  </si>
  <si>
    <t>O07612</t>
  </si>
  <si>
    <t>O07613</t>
  </si>
  <si>
    <t>O07614</t>
  </si>
  <si>
    <t>O07615</t>
  </si>
  <si>
    <t>O07616</t>
  </si>
  <si>
    <t>O07617</t>
  </si>
  <si>
    <t>O07618</t>
  </si>
  <si>
    <t>O07619</t>
  </si>
  <si>
    <t>O07620</t>
  </si>
  <si>
    <t>O07621</t>
  </si>
  <si>
    <t>O07622</t>
  </si>
  <si>
    <t>O07623</t>
  </si>
  <si>
    <t>O07624</t>
  </si>
  <si>
    <t>O07625</t>
  </si>
  <si>
    <t>O07626</t>
  </si>
  <si>
    <t>O07627</t>
  </si>
  <si>
    <t>O07628</t>
  </si>
  <si>
    <t>O07629</t>
  </si>
  <si>
    <t>O07630</t>
  </si>
  <si>
    <t>O07631</t>
  </si>
  <si>
    <t>O07632</t>
  </si>
  <si>
    <t>O07633</t>
  </si>
  <si>
    <t>O07634</t>
  </si>
  <si>
    <t>O07635</t>
  </si>
  <si>
    <t>O07636</t>
  </si>
  <si>
    <t>O07637</t>
  </si>
  <si>
    <t>O07638</t>
  </si>
  <si>
    <t>O07639</t>
  </si>
  <si>
    <t>O07640</t>
  </si>
  <si>
    <t>O07641</t>
  </si>
  <si>
    <t>O07642</t>
  </si>
  <si>
    <t>O07643</t>
  </si>
  <si>
    <t>O07644</t>
  </si>
  <si>
    <t>O07645</t>
  </si>
  <si>
    <t>O07646</t>
  </si>
  <si>
    <t>O07647</t>
  </si>
  <si>
    <t>O07648</t>
  </si>
  <si>
    <t>O07649</t>
  </si>
  <si>
    <t>O07650</t>
  </si>
  <si>
    <t>O07651</t>
  </si>
  <si>
    <t>O07652</t>
  </si>
  <si>
    <t>O07653</t>
  </si>
  <si>
    <t>O07654</t>
  </si>
  <si>
    <t>O07655</t>
  </si>
  <si>
    <t>O07656</t>
  </si>
  <si>
    <t>O07657</t>
  </si>
  <si>
    <t>O07658</t>
  </si>
  <si>
    <t>O07659</t>
  </si>
  <si>
    <t>O07660</t>
  </si>
  <si>
    <t>O07661</t>
  </si>
  <si>
    <t>O07662</t>
  </si>
  <si>
    <t>O07663</t>
  </si>
  <si>
    <t>O07664</t>
  </si>
  <si>
    <t>O07665</t>
  </si>
  <si>
    <t>O07666</t>
  </si>
  <si>
    <t>O07667</t>
  </si>
  <si>
    <t>O07668</t>
  </si>
  <si>
    <t>O07669</t>
  </si>
  <si>
    <t>O07670</t>
  </si>
  <si>
    <t>O07671</t>
  </si>
  <si>
    <t>O07672</t>
  </si>
  <si>
    <t>O07673</t>
  </si>
  <si>
    <t>O07674</t>
  </si>
  <si>
    <t>O07675</t>
  </si>
  <si>
    <t>O07676</t>
  </si>
  <si>
    <t>O07677</t>
  </si>
  <si>
    <t>O07678</t>
  </si>
  <si>
    <t>O07679</t>
  </si>
  <si>
    <t>O07680</t>
  </si>
  <si>
    <t>O07681</t>
  </si>
  <si>
    <t>O07682</t>
  </si>
  <si>
    <t>O07683</t>
  </si>
  <si>
    <t>O07684</t>
  </si>
  <si>
    <t>O07685</t>
  </si>
  <si>
    <t>O07686</t>
  </si>
  <si>
    <t>O07687</t>
  </si>
  <si>
    <t>O07688</t>
  </si>
  <si>
    <t>O07689</t>
  </si>
  <si>
    <t>O07690</t>
  </si>
  <si>
    <t>O07691</t>
  </si>
  <si>
    <t>O07692</t>
  </si>
  <si>
    <t>O07693</t>
  </si>
  <si>
    <t>O07694</t>
  </si>
  <si>
    <t>O07695</t>
  </si>
  <si>
    <t>O07696</t>
  </si>
  <si>
    <t>O07697</t>
  </si>
  <si>
    <t>O07698</t>
  </si>
  <si>
    <t>O07699</t>
  </si>
  <si>
    <t>O07700</t>
  </si>
  <si>
    <t>O07701</t>
  </si>
  <si>
    <t>O07702</t>
  </si>
  <si>
    <t>O07703</t>
  </si>
  <si>
    <t>O07704</t>
  </si>
  <si>
    <t>O07705</t>
  </si>
  <si>
    <t>O07706</t>
  </si>
  <si>
    <t>O07707</t>
  </si>
  <si>
    <t>O07708</t>
  </si>
  <si>
    <t>O07709</t>
  </si>
  <si>
    <t>O07710</t>
  </si>
  <si>
    <t>O07711</t>
  </si>
  <si>
    <t>O07712</t>
  </si>
  <si>
    <t>O07713</t>
  </si>
  <si>
    <t>O07714</t>
  </si>
  <si>
    <t>O07715</t>
  </si>
  <si>
    <t>O07716</t>
  </si>
  <si>
    <t>O07717</t>
  </si>
  <si>
    <t>O07718</t>
  </si>
  <si>
    <t>O07719</t>
  </si>
  <si>
    <t>O07720</t>
  </si>
  <si>
    <t>O07721</t>
  </si>
  <si>
    <t>O07722</t>
  </si>
  <si>
    <t>O07723</t>
  </si>
  <si>
    <t>O07724</t>
  </si>
  <si>
    <t>O07725</t>
  </si>
  <si>
    <t>O07726</t>
  </si>
  <si>
    <t>O07727</t>
  </si>
  <si>
    <t>O07728</t>
  </si>
  <si>
    <t>O07729</t>
  </si>
  <si>
    <t>O07730</t>
  </si>
  <si>
    <t>O07731</t>
  </si>
  <si>
    <t>O07732</t>
  </si>
  <si>
    <t>O07733</t>
  </si>
  <si>
    <t>O07734</t>
  </si>
  <si>
    <t>O07735</t>
  </si>
  <si>
    <t>O07736</t>
  </si>
  <si>
    <t>O07737</t>
  </si>
  <si>
    <t>O07738</t>
  </si>
  <si>
    <t>O07739</t>
  </si>
  <si>
    <t>O07740</t>
  </si>
  <si>
    <t>O07741</t>
  </si>
  <si>
    <t>O07742</t>
  </si>
  <si>
    <t>O07743</t>
  </si>
  <si>
    <t>O07744</t>
  </si>
  <si>
    <t>O07745</t>
  </si>
  <si>
    <t>O07746</t>
  </si>
  <si>
    <t>O07747</t>
  </si>
  <si>
    <t>O07748</t>
  </si>
  <si>
    <t>O07749</t>
  </si>
  <si>
    <t>O07750</t>
  </si>
  <si>
    <t>O07751</t>
  </si>
  <si>
    <t>O07752</t>
  </si>
  <si>
    <t>O07753</t>
  </si>
  <si>
    <t>O07754</t>
  </si>
  <si>
    <t>O07755</t>
  </si>
  <si>
    <t>O07756</t>
  </si>
  <si>
    <t>O07757</t>
  </si>
  <si>
    <t>O07758</t>
  </si>
  <si>
    <t>O07759</t>
  </si>
  <si>
    <t>O07760</t>
  </si>
  <si>
    <t>O07761</t>
  </si>
  <si>
    <t>O07762</t>
  </si>
  <si>
    <t>O07763</t>
  </si>
  <si>
    <t>O07764</t>
  </si>
  <si>
    <t>O07765</t>
  </si>
  <si>
    <t>O07766</t>
  </si>
  <si>
    <t>O07767</t>
  </si>
  <si>
    <t>O07768</t>
  </si>
  <si>
    <t>O07769</t>
  </si>
  <si>
    <t>O07770</t>
  </si>
  <si>
    <t>O07771</t>
  </si>
  <si>
    <t>O07772</t>
  </si>
  <si>
    <t>O07773</t>
  </si>
  <si>
    <t>O07774</t>
  </si>
  <si>
    <t>O07775</t>
  </si>
  <si>
    <t>O07776</t>
  </si>
  <si>
    <t>O07777</t>
  </si>
  <si>
    <t>O07778</t>
  </si>
  <si>
    <t>O07779</t>
  </si>
  <si>
    <t>O07780</t>
  </si>
  <si>
    <t>O07781</t>
  </si>
  <si>
    <t>O07782</t>
  </si>
  <si>
    <t>O07783</t>
  </si>
  <si>
    <t>O07784</t>
  </si>
  <si>
    <t>O07785</t>
  </si>
  <si>
    <t>O07786</t>
  </si>
  <si>
    <t>O07787</t>
  </si>
  <si>
    <t>O07788</t>
  </si>
  <si>
    <t>O07789</t>
  </si>
  <si>
    <t>O07790</t>
  </si>
  <si>
    <t>O07791</t>
  </si>
  <si>
    <t>O07792</t>
  </si>
  <si>
    <t>O07793</t>
  </si>
  <si>
    <t>O07794</t>
  </si>
  <si>
    <t>O07795</t>
  </si>
  <si>
    <t>O07796</t>
  </si>
  <si>
    <t>O07797</t>
  </si>
  <si>
    <t>O07798</t>
  </si>
  <si>
    <t>O07799</t>
  </si>
  <si>
    <t>O07800</t>
  </si>
  <si>
    <t>O07801</t>
  </si>
  <si>
    <t>O07802</t>
  </si>
  <si>
    <t>O07803</t>
  </si>
  <si>
    <t>O07804</t>
  </si>
  <si>
    <t>O07805</t>
  </si>
  <si>
    <t>O07806</t>
  </si>
  <si>
    <t>O07807</t>
  </si>
  <si>
    <t>O07808</t>
  </si>
  <si>
    <t>O07809</t>
  </si>
  <si>
    <t>O07810</t>
  </si>
  <si>
    <t>O07811</t>
  </si>
  <si>
    <t>O07812</t>
  </si>
  <si>
    <t>O07813</t>
  </si>
  <si>
    <t>O07814</t>
  </si>
  <si>
    <t>O07815</t>
  </si>
  <si>
    <t>O07816</t>
  </si>
  <si>
    <t>O07817</t>
  </si>
  <si>
    <t>O07818</t>
  </si>
  <si>
    <t>O07819</t>
  </si>
  <si>
    <t>O07820</t>
  </si>
  <si>
    <t>O07821</t>
  </si>
  <si>
    <t>O07822</t>
  </si>
  <si>
    <t>O07823</t>
  </si>
  <si>
    <t>O07824</t>
  </si>
  <si>
    <t>O07825</t>
  </si>
  <si>
    <t>O07826</t>
  </si>
  <si>
    <t>O07827</t>
  </si>
  <si>
    <t>O07828</t>
  </si>
  <si>
    <t>O07829</t>
  </si>
  <si>
    <t>O07830</t>
  </si>
  <si>
    <t>O07831</t>
  </si>
  <si>
    <t>O07832</t>
  </si>
  <si>
    <t>O07833</t>
  </si>
  <si>
    <t>O07834</t>
  </si>
  <si>
    <t>O07835</t>
  </si>
  <si>
    <t>O07836</t>
  </si>
  <si>
    <t>O07837</t>
  </si>
  <si>
    <t>O07838</t>
  </si>
  <si>
    <t>O07839</t>
  </si>
  <si>
    <t>O07840</t>
  </si>
  <si>
    <t>O07841</t>
  </si>
  <si>
    <t>O07842</t>
  </si>
  <si>
    <t>O07843</t>
  </si>
  <si>
    <t>O07844</t>
  </si>
  <si>
    <t>O07845</t>
  </si>
  <si>
    <t>O07846</t>
  </si>
  <si>
    <t>O07847</t>
  </si>
  <si>
    <t>O07848</t>
  </si>
  <si>
    <t>O07849</t>
  </si>
  <si>
    <t>O07850</t>
  </si>
  <si>
    <t>O07851</t>
  </si>
  <si>
    <t>O07852</t>
  </si>
  <si>
    <t>O07853</t>
  </si>
  <si>
    <t>O07854</t>
  </si>
  <si>
    <t>O07855</t>
  </si>
  <si>
    <t>O07856</t>
  </si>
  <si>
    <t>O07857</t>
  </si>
  <si>
    <t>O07858</t>
  </si>
  <si>
    <t>O07859</t>
  </si>
  <si>
    <t>O07860</t>
  </si>
  <si>
    <t>O07861</t>
  </si>
  <si>
    <t>O07862</t>
  </si>
  <si>
    <t>O07863</t>
  </si>
  <si>
    <t>O07864</t>
  </si>
  <si>
    <t>O07865</t>
  </si>
  <si>
    <t>O07866</t>
  </si>
  <si>
    <t>O07867</t>
  </si>
  <si>
    <t>O07868</t>
  </si>
  <si>
    <t>O07869</t>
  </si>
  <si>
    <t>O07870</t>
  </si>
  <si>
    <t>O07871</t>
  </si>
  <si>
    <t>O07872</t>
  </si>
  <si>
    <t>O07873</t>
  </si>
  <si>
    <t>O07874</t>
  </si>
  <si>
    <t>O07875</t>
  </si>
  <si>
    <t>O07876</t>
  </si>
  <si>
    <t>O07877</t>
  </si>
  <si>
    <t>O07878</t>
  </si>
  <si>
    <t>O07879</t>
  </si>
  <si>
    <t>O07880</t>
  </si>
  <si>
    <t>O07881</t>
  </si>
  <si>
    <t>O07882</t>
  </si>
  <si>
    <t>O07883</t>
  </si>
  <si>
    <t>O07884</t>
  </si>
  <si>
    <t>O07885</t>
  </si>
  <si>
    <t>O07886</t>
  </si>
  <si>
    <t>O07887</t>
  </si>
  <si>
    <t>O07888</t>
  </si>
  <si>
    <t>O07889</t>
  </si>
  <si>
    <t>O07890</t>
  </si>
  <si>
    <t>O07891</t>
  </si>
  <si>
    <t>O07892</t>
  </si>
  <si>
    <t>O07893</t>
  </si>
  <si>
    <t>O07894</t>
  </si>
  <si>
    <t>O07895</t>
  </si>
  <si>
    <t>O07896</t>
  </si>
  <si>
    <t>O07897</t>
  </si>
  <si>
    <t>O07898</t>
  </si>
  <si>
    <t>O07899</t>
  </si>
  <si>
    <t>O07900</t>
  </si>
  <si>
    <t>O07901</t>
  </si>
  <si>
    <t>O07902</t>
  </si>
  <si>
    <t>O07903</t>
  </si>
  <si>
    <t>O07904</t>
  </si>
  <si>
    <t>O07905</t>
  </si>
  <si>
    <t>O07906</t>
  </si>
  <si>
    <t>O07907</t>
  </si>
  <si>
    <t>O07908</t>
  </si>
  <si>
    <t>O07909</t>
  </si>
  <si>
    <t>O07910</t>
  </si>
  <si>
    <t>O07911</t>
  </si>
  <si>
    <t>O07912</t>
  </si>
  <si>
    <t>O07913</t>
  </si>
  <si>
    <t>O07914</t>
  </si>
  <si>
    <t>O07915</t>
  </si>
  <si>
    <t>O07916</t>
  </si>
  <si>
    <t>O07917</t>
  </si>
  <si>
    <t>O07918</t>
  </si>
  <si>
    <t>O07919</t>
  </si>
  <si>
    <t>O07920</t>
  </si>
  <si>
    <t>O07921</t>
  </si>
  <si>
    <t>O07922</t>
  </si>
  <si>
    <t>O07923</t>
  </si>
  <si>
    <t>O07924</t>
  </si>
  <si>
    <t>O07925</t>
  </si>
  <si>
    <t>O07926</t>
  </si>
  <si>
    <t>O07927</t>
  </si>
  <si>
    <t>O07928</t>
  </si>
  <si>
    <t>O07929</t>
  </si>
  <si>
    <t>O07930</t>
  </si>
  <si>
    <t>O07931</t>
  </si>
  <si>
    <t>O07932</t>
  </si>
  <si>
    <t>O07933</t>
  </si>
  <si>
    <t>O07934</t>
  </si>
  <si>
    <t>O07935</t>
  </si>
  <si>
    <t>O07936</t>
  </si>
  <si>
    <t>O07937</t>
  </si>
  <si>
    <t>O07938</t>
  </si>
  <si>
    <t>O07939</t>
  </si>
  <si>
    <t>O07940</t>
  </si>
  <si>
    <t>O07941</t>
  </si>
  <si>
    <t>O07942</t>
  </si>
  <si>
    <t>O07943</t>
  </si>
  <si>
    <t>O07944</t>
  </si>
  <si>
    <t>O07945</t>
  </si>
  <si>
    <t>O07946</t>
  </si>
  <si>
    <t>O07947</t>
  </si>
  <si>
    <t>O07948</t>
  </si>
  <si>
    <t>O07949</t>
  </si>
  <si>
    <t>O07950</t>
  </si>
  <si>
    <t>O07951</t>
  </si>
  <si>
    <t>O07952</t>
  </si>
  <si>
    <t>O07953</t>
  </si>
  <si>
    <t>O07954</t>
  </si>
  <si>
    <t>O07955</t>
  </si>
  <si>
    <t>O07956</t>
  </si>
  <si>
    <t>O07957</t>
  </si>
  <si>
    <t>O07958</t>
  </si>
  <si>
    <t>O07959</t>
  </si>
  <si>
    <t>O07960</t>
  </si>
  <si>
    <t>O07961</t>
  </si>
  <si>
    <t>O07962</t>
  </si>
  <si>
    <t>O07963</t>
  </si>
  <si>
    <t>O07964</t>
  </si>
  <si>
    <t>O07965</t>
  </si>
  <si>
    <t>O07966</t>
  </si>
  <si>
    <t>O07967</t>
  </si>
  <si>
    <t>O07968</t>
  </si>
  <si>
    <t>O07969</t>
  </si>
  <si>
    <t>O07970</t>
  </si>
  <si>
    <t>O07971</t>
  </si>
  <si>
    <t>O07972</t>
  </si>
  <si>
    <t>O07973</t>
  </si>
  <si>
    <t>O07974</t>
  </si>
  <si>
    <t>O07975</t>
  </si>
  <si>
    <t>O07976</t>
  </si>
  <si>
    <t>O07977</t>
  </si>
  <si>
    <t>O07978</t>
  </si>
  <si>
    <t>O07979</t>
  </si>
  <si>
    <t>O07980</t>
  </si>
  <si>
    <t>O07981</t>
  </si>
  <si>
    <t>O07982</t>
  </si>
  <si>
    <t>O07983</t>
  </si>
  <si>
    <t>O07984</t>
  </si>
  <si>
    <t>O07985</t>
  </si>
  <si>
    <t>O07986</t>
  </si>
  <si>
    <t>O07987</t>
  </si>
  <si>
    <t>O07988</t>
  </si>
  <si>
    <t>O07989</t>
  </si>
  <si>
    <t>O07990</t>
  </si>
  <si>
    <t>O07991</t>
  </si>
  <si>
    <t>O07992</t>
  </si>
  <si>
    <t>O07993</t>
  </si>
  <si>
    <t>O07994</t>
  </si>
  <si>
    <t>O07995</t>
  </si>
  <si>
    <t>O07996</t>
  </si>
  <si>
    <t>O07997</t>
  </si>
  <si>
    <t>O07998</t>
  </si>
  <si>
    <t>O07999</t>
  </si>
  <si>
    <t>O08000</t>
  </si>
  <si>
    <t>Total Orders</t>
  </si>
  <si>
    <t>Total Revenue</t>
  </si>
  <si>
    <t>Average Order Value (AOV)</t>
  </si>
  <si>
    <t>Total Items Sold</t>
  </si>
  <si>
    <t>COUNTA of Order_ID</t>
  </si>
  <si>
    <t>SUM of Total Amount</t>
  </si>
  <si>
    <t>Restaurant 029</t>
  </si>
  <si>
    <t>Restaurant 117</t>
  </si>
  <si>
    <t>Restaurant 025</t>
  </si>
  <si>
    <t>Restaurant 120</t>
  </si>
  <si>
    <t>Restaurant 073</t>
  </si>
  <si>
    <t>Restaurant 040</t>
  </si>
  <si>
    <t>Restaurant 085</t>
  </si>
  <si>
    <t>Restaurant 078</t>
  </si>
  <si>
    <t>Restaurant 079</t>
  </si>
  <si>
    <t>Restaurant 037</t>
  </si>
  <si>
    <t>Restaurant 074</t>
  </si>
  <si>
    <t>Restaurant 075</t>
  </si>
  <si>
    <t>Restaurant 013</t>
  </si>
  <si>
    <t>Restaurant 034</t>
  </si>
  <si>
    <t>Restaurant 052</t>
  </si>
  <si>
    <t>Restaurant 001</t>
  </si>
  <si>
    <t>Restaurant 091</t>
  </si>
  <si>
    <t>Restaurant 042</t>
  </si>
  <si>
    <t>Restaurant 105</t>
  </si>
  <si>
    <t>Restaurant 108</t>
  </si>
  <si>
    <t>Restaurant 038</t>
  </si>
  <si>
    <t>Restaurant 114</t>
  </si>
  <si>
    <t>Restaurant 049</t>
  </si>
  <si>
    <t>Restaurant 103</t>
  </si>
  <si>
    <t>Restaurant 019</t>
  </si>
  <si>
    <t>Restaurant 096</t>
  </si>
  <si>
    <t>Restaurant 097</t>
  </si>
  <si>
    <t>Restaurant 102</t>
  </si>
  <si>
    <t>Restaurant 118</t>
  </si>
  <si>
    <t>Restaurant 033</t>
  </si>
  <si>
    <t>Restaurant 005</t>
  </si>
  <si>
    <t>Restaurant 017</t>
  </si>
  <si>
    <t>Restaurant 032</t>
  </si>
  <si>
    <t>Restaurant 072</t>
  </si>
  <si>
    <t>Restaurant 089</t>
  </si>
  <si>
    <t>Restaurant 106</t>
  </si>
  <si>
    <t>Restaurant 015</t>
  </si>
  <si>
    <t>Restaurant 030</t>
  </si>
  <si>
    <t>Restaurant 012</t>
  </si>
  <si>
    <t>Restaurant 026</t>
  </si>
  <si>
    <t>Restaurant 099</t>
  </si>
  <si>
    <t>Restaurant 023</t>
  </si>
  <si>
    <t>Restaurant 119</t>
  </si>
  <si>
    <t>Restaurant 061</t>
  </si>
  <si>
    <t>Restaurant 115</t>
  </si>
  <si>
    <t>Restaurant 062</t>
  </si>
  <si>
    <t>Restaurant 063</t>
  </si>
  <si>
    <t>Restaurant 039</t>
  </si>
  <si>
    <t>Restaurant 094</t>
  </si>
  <si>
    <t>Restaurant 006</t>
  </si>
  <si>
    <t>Restaurant 069</t>
  </si>
  <si>
    <t>Restaurant 087</t>
  </si>
  <si>
    <t>Restaurant 100</t>
  </si>
  <si>
    <t>Restaurant 101</t>
  </si>
  <si>
    <t>Restaurant 051</t>
  </si>
  <si>
    <t>Restaurant 021</t>
  </si>
  <si>
    <t>Restaurant 007</t>
  </si>
  <si>
    <t>Restaurant 027</t>
  </si>
  <si>
    <t>Restaurant 018</t>
  </si>
  <si>
    <t>Restaurant 014</t>
  </si>
  <si>
    <t>Restaurant 002</t>
  </si>
  <si>
    <t>Restaurant 048</t>
  </si>
  <si>
    <t>Restaurant 068</t>
  </si>
  <si>
    <t>Restaurant 060</t>
  </si>
  <si>
    <t>Restaurant 024</t>
  </si>
  <si>
    <t>Restaurant 107</t>
  </si>
  <si>
    <t>Restaurant 109</t>
  </si>
  <si>
    <t>Restaurant 020</t>
  </si>
  <si>
    <t>Restaurant 011</t>
  </si>
  <si>
    <t>Restaurant 104</t>
  </si>
  <si>
    <t>Restaurant 016</t>
  </si>
  <si>
    <t>Restaurant 111</t>
  </si>
  <si>
    <t>Restaurant 077</t>
  </si>
  <si>
    <t>Restaurant 050</t>
  </si>
  <si>
    <t>Restaurant 064</t>
  </si>
  <si>
    <t>Restaurant 008</t>
  </si>
  <si>
    <t>Restaurant 113</t>
  </si>
  <si>
    <t>Restaurant 080</t>
  </si>
  <si>
    <t>Restaurant 010</t>
  </si>
  <si>
    <t>Restaurant 110</t>
  </si>
  <si>
    <t>Restaurant 081</t>
  </si>
  <si>
    <t>Restaurant 053</t>
  </si>
  <si>
    <t>Restaurant 095</t>
  </si>
  <si>
    <t>Restaurant 046</t>
  </si>
  <si>
    <t>Restaurant 045</t>
  </si>
  <si>
    <t>Restaurant 055</t>
  </si>
  <si>
    <t>Restaurant 082</t>
  </si>
  <si>
    <t>Restaurant 076</t>
  </si>
  <si>
    <t>Restaurant 070</t>
  </si>
  <si>
    <t>Restaurant 084</t>
  </si>
  <si>
    <t>Restaurant 067</t>
  </si>
  <si>
    <t>Restaurant 086</t>
  </si>
  <si>
    <t>Restaurant 112</t>
  </si>
  <si>
    <t>Restaurant 044</t>
  </si>
  <si>
    <t>Restaurant 116</t>
  </si>
  <si>
    <t>Restaurant 088</t>
  </si>
  <si>
    <t>Restaurant 043</t>
  </si>
  <si>
    <t>Restaurant 066</t>
  </si>
  <si>
    <t>Restaurant 036</t>
  </si>
  <si>
    <t>Restaurant 059</t>
  </si>
  <si>
    <t>Restaurant 028</t>
  </si>
  <si>
    <t>Restaurant 041</t>
  </si>
  <si>
    <t>Restaurant 065</t>
  </si>
  <si>
    <t>Restaurant 004</t>
  </si>
  <si>
    <t>Restaurant 058</t>
  </si>
  <si>
    <t>Restaurant 057</t>
  </si>
  <si>
    <t>Restaurant 054</t>
  </si>
  <si>
    <t>Restaurant 035</t>
  </si>
  <si>
    <t>Restaurant 022</t>
  </si>
  <si>
    <t>Restaurant 090</t>
  </si>
  <si>
    <t>Restaurant 092</t>
  </si>
  <si>
    <t>Restaurant 098</t>
  </si>
  <si>
    <t>Restaurant 056</t>
  </si>
  <si>
    <t>Restaurant 083</t>
  </si>
  <si>
    <t>Restaurant 071</t>
  </si>
  <si>
    <t>Restaurant 009</t>
  </si>
  <si>
    <t>Restaurant 047</t>
  </si>
  <si>
    <t>Restaurant 093</t>
  </si>
  <si>
    <t>Restaurant 003</t>
  </si>
  <si>
    <t>Restaurant 031</t>
  </si>
  <si>
    <t>Slow</t>
  </si>
  <si>
    <t>(blank)</t>
  </si>
  <si>
    <t>Fast</t>
  </si>
  <si>
    <t>Normal</t>
  </si>
  <si>
    <t>Total Amount2</t>
  </si>
  <si>
    <t>Orders by Order Status</t>
  </si>
  <si>
    <t>Top 10 Food Items by Revenue</t>
  </si>
  <si>
    <t>Food Item 0090</t>
  </si>
  <si>
    <t>Food Item 0213</t>
  </si>
  <si>
    <t>Food Item 0107</t>
  </si>
  <si>
    <t>Food Item 0120</t>
  </si>
  <si>
    <t>Food Item 0020</t>
  </si>
  <si>
    <t>Revenue by Restaurant</t>
  </si>
  <si>
    <t>Food Item 0066</t>
  </si>
  <si>
    <t>Food Item 0189</t>
  </si>
  <si>
    <t>Food Item 0031</t>
  </si>
  <si>
    <t>Food Item 0197</t>
  </si>
  <si>
    <t>Food Item 0037</t>
  </si>
  <si>
    <t>Food Item 0206</t>
  </si>
  <si>
    <t>Food Item 0187</t>
  </si>
  <si>
    <t>Food Item 0159</t>
  </si>
  <si>
    <t>Food Item 0132</t>
  </si>
  <si>
    <t>Food Item 0059</t>
  </si>
  <si>
    <t>Food Item 0209</t>
  </si>
  <si>
    <t>Food Item 0011</t>
  </si>
  <si>
    <t>Food Item 0184</t>
  </si>
  <si>
    <t>Food Item 0151</t>
  </si>
  <si>
    <t>Food Item 0035</t>
  </si>
  <si>
    <t>Food Item 0183</t>
  </si>
  <si>
    <t>Food Item 0028</t>
  </si>
  <si>
    <t>Food Item 0097</t>
  </si>
  <si>
    <t>Food Item 0047</t>
  </si>
  <si>
    <t>Food Item 0067</t>
  </si>
  <si>
    <t>Food Item 0216</t>
  </si>
  <si>
    <t>Food Item 0129</t>
  </si>
  <si>
    <t>Food Item 0199</t>
  </si>
  <si>
    <t>Food Item 0142</t>
  </si>
  <si>
    <t>Orders by Delivery Performance</t>
  </si>
  <si>
    <t>Food Item 0193</t>
  </si>
  <si>
    <t>Food Item 0158</t>
  </si>
  <si>
    <t>Food Item 0075</t>
  </si>
  <si>
    <t>Food Item 0185</t>
  </si>
  <si>
    <t>Food Item 0133</t>
  </si>
  <si>
    <t>Food Item 0173</t>
  </si>
  <si>
    <t>Food Item 0165</t>
  </si>
  <si>
    <t>Quantity Sold by Food Item</t>
  </si>
  <si>
    <t>Food Item 0056</t>
  </si>
  <si>
    <t>SUM of Quantity</t>
  </si>
  <si>
    <t>Food Item 0113</t>
  </si>
  <si>
    <t>Food Item 0041</t>
  </si>
  <si>
    <t>Food Item 0182</t>
  </si>
  <si>
    <t>Food Item 0023</t>
  </si>
  <si>
    <t>Food Item 0203</t>
  </si>
  <si>
    <t>Food Item 0069</t>
  </si>
  <si>
    <t>Food Item 0033</t>
  </si>
  <si>
    <t>Food Item 0051</t>
  </si>
  <si>
    <t>Food Item 0164</t>
  </si>
  <si>
    <t>Food Item 0032</t>
  </si>
  <si>
    <t>Food Item 0060</t>
  </si>
  <si>
    <t>Food Item 0181</t>
  </si>
  <si>
    <t>Food Item 0171</t>
  </si>
  <si>
    <t>Food Item 0155</t>
  </si>
  <si>
    <t>Food Item 0008</t>
  </si>
  <si>
    <t>Food Item 0218</t>
  </si>
  <si>
    <t>Food Item 0005</t>
  </si>
  <si>
    <t>Food Item 0084</t>
  </si>
  <si>
    <t>Food Item 0003</t>
  </si>
  <si>
    <t>Food Item 0202</t>
  </si>
  <si>
    <t>Food Item 0002</t>
  </si>
  <si>
    <t>Food Item 0026</t>
  </si>
  <si>
    <t>Food Item 0220</t>
  </si>
  <si>
    <t>Food Item 0191</t>
  </si>
  <si>
    <t>Food Item 0054</t>
  </si>
  <si>
    <t>Food Item 0168</t>
  </si>
  <si>
    <t>Food Item 0018</t>
  </si>
  <si>
    <t>Food Item 0157</t>
  </si>
  <si>
    <t>Food Item 0180</t>
  </si>
  <si>
    <t>Food Item 0178</t>
  </si>
  <si>
    <t>Food Item 0050</t>
  </si>
  <si>
    <t>Food Item 0013</t>
  </si>
  <si>
    <t>Food Item 0016</t>
  </si>
  <si>
    <t>Food Item 0036</t>
  </si>
  <si>
    <t>Food Item 0004</t>
  </si>
  <si>
    <t>Food Item 0049</t>
  </si>
  <si>
    <t>Food Item 0134</t>
  </si>
  <si>
    <t>Food Item 0147</t>
  </si>
  <si>
    <t>Food Item 0201</t>
  </si>
  <si>
    <t>Food Item 0144</t>
  </si>
  <si>
    <t>Food Item 0006</t>
  </si>
  <si>
    <t>Food Item 0077</t>
  </si>
  <si>
    <t>Food Item 0102</t>
  </si>
  <si>
    <t>Food Item 0112</t>
  </si>
  <si>
    <t>Food Item 0055</t>
  </si>
  <si>
    <t>Food Item 0080</t>
  </si>
  <si>
    <t>Food Item 0039</t>
  </si>
  <si>
    <t>Food Item 0014</t>
  </si>
  <si>
    <t>Food Item 0052</t>
  </si>
  <si>
    <t>Food Item 0145</t>
  </si>
  <si>
    <t>Food Item 0143</t>
  </si>
  <si>
    <t>Food Item 0111</t>
  </si>
  <si>
    <t>Food Item 0061</t>
  </si>
  <si>
    <t>Food Item 0094</t>
  </si>
  <si>
    <t>Food Item 0009</t>
  </si>
  <si>
    <t>Food Item 0099</t>
  </si>
  <si>
    <t>Food Item 0205</t>
  </si>
  <si>
    <t>Food Item 0109</t>
  </si>
  <si>
    <t>Food Item 0068</t>
  </si>
  <si>
    <t>Food Item 0172</t>
  </si>
  <si>
    <t>Food Item 0146</t>
  </si>
  <si>
    <t>Food Item 0024</t>
  </si>
  <si>
    <t>Food Item 0131</t>
  </si>
  <si>
    <t>Food Item 0012</t>
  </si>
  <si>
    <t>Food Item 0098</t>
  </si>
  <si>
    <t>Food Item 0001</t>
  </si>
  <si>
    <t>Food Item 0086</t>
  </si>
  <si>
    <t>Food Item 0081</t>
  </si>
  <si>
    <t>Food Item 0105</t>
  </si>
  <si>
    <t>Food Item 0195</t>
  </si>
  <si>
    <t>Food Item 0141</t>
  </si>
  <si>
    <t>Food Item 0021</t>
  </si>
  <si>
    <t>Food Item 0139</t>
  </si>
  <si>
    <t>Food Item 0110</t>
  </si>
  <si>
    <t>Food Item 0174</t>
  </si>
  <si>
    <t>Food Item 0200</t>
  </si>
  <si>
    <t>Food Item 0022</t>
  </si>
  <si>
    <t>Food Item 0121</t>
  </si>
  <si>
    <t>Food Item 0030</t>
  </si>
  <si>
    <t>Food Item 0196</t>
  </si>
  <si>
    <t>Food Item 0025</t>
  </si>
  <si>
    <t>Food Item 0208</t>
  </si>
  <si>
    <t>Food Item 0063</t>
  </si>
  <si>
    <t>Food Item 0073</t>
  </si>
  <si>
    <t>Food Item 0179</t>
  </si>
  <si>
    <t>Food Item 0116</t>
  </si>
  <si>
    <t>Food Item 0166</t>
  </si>
  <si>
    <t>Food Item 0091</t>
  </si>
  <si>
    <t>Food Item 0186</t>
  </si>
  <si>
    <t>Food Item 0076</t>
  </si>
  <si>
    <t>Food Item 0188</t>
  </si>
  <si>
    <t>Food Item 0070</t>
  </si>
  <si>
    <t>Food Item 0162</t>
  </si>
  <si>
    <t>Food Item 0125</t>
  </si>
  <si>
    <t>Food Item 0117</t>
  </si>
  <si>
    <t>Food Item 0106</t>
  </si>
  <si>
    <t>Food Item 0096</t>
  </si>
  <si>
    <t>Food Item 0089</t>
  </si>
  <si>
    <t>Food Item 0095</t>
  </si>
  <si>
    <t>Food Item 0190</t>
  </si>
  <si>
    <t>Food Item 0053</t>
  </si>
  <si>
    <t>Food Item 0140</t>
  </si>
  <si>
    <t>Food Item 0010</t>
  </si>
  <si>
    <t>Food Item 0212</t>
  </si>
  <si>
    <t>Food Item 0085</t>
  </si>
  <si>
    <t>Food Item 0177</t>
  </si>
  <si>
    <t>Food Item 0108</t>
  </si>
  <si>
    <t>Food Item 0194</t>
  </si>
  <si>
    <t>Food Item 0027</t>
  </si>
  <si>
    <t>Food Item 0083</t>
  </si>
  <si>
    <t>Food Item 0128</t>
  </si>
  <si>
    <t>Food Item 0137</t>
  </si>
  <si>
    <t>Food Item 0103</t>
  </si>
  <si>
    <t>Food Item 0044</t>
  </si>
  <si>
    <t>Food Item 0163</t>
  </si>
  <si>
    <t>Food Item 0138</t>
  </si>
  <si>
    <t>Food Item 0204</t>
  </si>
  <si>
    <t>Food Item 0087</t>
  </si>
  <si>
    <t>Food Item 0029</t>
  </si>
  <si>
    <t>Food Item 0038</t>
  </si>
  <si>
    <t>Food Item 0045</t>
  </si>
  <si>
    <t>Food Item 0136</t>
  </si>
  <si>
    <t>Food Item 0214</t>
  </si>
  <si>
    <t>Food Item 0152</t>
  </si>
  <si>
    <t>Food Item 0017</t>
  </si>
  <si>
    <t>Food Item 0150</t>
  </si>
  <si>
    <t>Food Item 0093</t>
  </si>
  <si>
    <t>Food Item 0149</t>
  </si>
  <si>
    <t>Food Item 0153</t>
  </si>
  <si>
    <t>Food Item 0079</t>
  </si>
  <si>
    <t>Food Item 0046</t>
  </si>
  <si>
    <t>Food Item 0092</t>
  </si>
  <si>
    <t>Food Item 0082</t>
  </si>
  <si>
    <t>Food Item 0062</t>
  </si>
  <si>
    <t>Food Item 0104</t>
  </si>
  <si>
    <t>Food Item 0192</t>
  </si>
  <si>
    <t>Food Item 0210</t>
  </si>
  <si>
    <t>Food Item 0176</t>
  </si>
  <si>
    <t>Food Item 0057</t>
  </si>
  <si>
    <t>Food Item 0015</t>
  </si>
  <si>
    <t>Food Item 0072</t>
  </si>
  <si>
    <t>Food Item 0219</t>
  </si>
  <si>
    <t>Food Item 0211</t>
  </si>
  <si>
    <t>Food Item 0160</t>
  </si>
  <si>
    <t>Food Item 0169</t>
  </si>
  <si>
    <t>Food Item 0058</t>
  </si>
  <si>
    <t>Food Item 0124</t>
  </si>
  <si>
    <t>Food Item 0040</t>
  </si>
  <si>
    <t>Food Item 0065</t>
  </si>
  <si>
    <t>Food Item 0118</t>
  </si>
  <si>
    <t>Food Item 0148</t>
  </si>
  <si>
    <t>Food Item 0043</t>
  </si>
  <si>
    <t>Food Item 0170</t>
  </si>
  <si>
    <t>Food Item 0167</t>
  </si>
  <si>
    <t>Food Item 0126</t>
  </si>
  <si>
    <t>Food Item 0071</t>
  </si>
  <si>
    <t>Food Item 0019</t>
  </si>
  <si>
    <t>Food Item 0123</t>
  </si>
  <si>
    <t>Food Item 0175</t>
  </si>
  <si>
    <t>Food Item 0198</t>
  </si>
  <si>
    <t>Food Item 0207</t>
  </si>
  <si>
    <t>Food Item 0135</t>
  </si>
  <si>
    <t>Food Item 0088</t>
  </si>
  <si>
    <t>Food Item 0048</t>
  </si>
  <si>
    <t>Food Item 0064</t>
  </si>
  <si>
    <t>Food Item 0119</t>
  </si>
  <si>
    <t>Food Item 0154</t>
  </si>
  <si>
    <t>Food Item 0217</t>
  </si>
  <si>
    <t>Food Item 0007</t>
  </si>
  <si>
    <t>Food Item 0078</t>
  </si>
  <si>
    <t>Food Item 0074</t>
  </si>
  <si>
    <t>Food Item 0034</t>
  </si>
  <si>
    <t>Food Item 0100</t>
  </si>
  <si>
    <t>Food Item 0114</t>
  </si>
  <si>
    <t>Food Item 0122</t>
  </si>
  <si>
    <t>Food Item 0130</t>
  </si>
  <si>
    <t>Food Item 0042</t>
  </si>
  <si>
    <t>Food Item 0101</t>
  </si>
  <si>
    <t>Food Item 0127</t>
  </si>
  <si>
    <t>Food Item 0215</t>
  </si>
  <si>
    <t>Food Item 0156</t>
  </si>
  <si>
    <t>Food Item 0161</t>
  </si>
  <si>
    <t>Food Item 0115</t>
  </si>
  <si>
    <t>City</t>
  </si>
  <si>
    <t>Customer_Segment</t>
  </si>
  <si>
    <t>Signup_Date</t>
  </si>
  <si>
    <t>Customer 0001</t>
  </si>
  <si>
    <t>Delhi</t>
  </si>
  <si>
    <t>Premium</t>
  </si>
  <si>
    <t>Customer 0002</t>
  </si>
  <si>
    <t>Chennai</t>
  </si>
  <si>
    <t>Customer 0003</t>
  </si>
  <si>
    <t>Kolkata</t>
  </si>
  <si>
    <t>Occasional</t>
  </si>
  <si>
    <t>Customer 0004</t>
  </si>
  <si>
    <t>Mumbai</t>
  </si>
  <si>
    <t>Customer 0005</t>
  </si>
  <si>
    <t>Hyderabad</t>
  </si>
  <si>
    <t>Regular</t>
  </si>
  <si>
    <t>Customer 0006</t>
  </si>
  <si>
    <t>Visakhapatnam</t>
  </si>
  <si>
    <t>Customer 0007</t>
  </si>
  <si>
    <t>Customer 0008</t>
  </si>
  <si>
    <t>Customer 0009</t>
  </si>
  <si>
    <t>Customer 0010</t>
  </si>
  <si>
    <t>Customer 0011</t>
  </si>
  <si>
    <t>Bengaluru</t>
  </si>
  <si>
    <t>Customer 0012</t>
  </si>
  <si>
    <t>Vijayawada</t>
  </si>
  <si>
    <t>Customer 0013</t>
  </si>
  <si>
    <t>Customer 0014</t>
  </si>
  <si>
    <t>Customer 0015</t>
  </si>
  <si>
    <t>Customer 0016</t>
  </si>
  <si>
    <t>Warangal</t>
  </si>
  <si>
    <t>Customer 0017</t>
  </si>
  <si>
    <t>Pune</t>
  </si>
  <si>
    <t>Customer 0018</t>
  </si>
  <si>
    <t>Customer 0019</t>
  </si>
  <si>
    <t>Customer 0020</t>
  </si>
  <si>
    <t>Customer 0021</t>
  </si>
  <si>
    <t>Customer 0022</t>
  </si>
  <si>
    <t>Customer 0023</t>
  </si>
  <si>
    <t>New</t>
  </si>
  <si>
    <t>Customer 0024</t>
  </si>
  <si>
    <t>Customer 0025</t>
  </si>
  <si>
    <t>Customer 0026</t>
  </si>
  <si>
    <t>Customer 0027</t>
  </si>
  <si>
    <t>Customer 0028</t>
  </si>
  <si>
    <t>Customer 0029</t>
  </si>
  <si>
    <t>Customer 0030</t>
  </si>
  <si>
    <t>Customer 0031</t>
  </si>
  <si>
    <t>Customer 0032</t>
  </si>
  <si>
    <t>Customer 0033</t>
  </si>
  <si>
    <t>Customer 0034</t>
  </si>
  <si>
    <t>Customer 0035</t>
  </si>
  <si>
    <t>Customer 0036</t>
  </si>
  <si>
    <t>Customer 0037</t>
  </si>
  <si>
    <t>Customer 0038</t>
  </si>
  <si>
    <t>Customer 0039</t>
  </si>
  <si>
    <t>Customer 0040</t>
  </si>
  <si>
    <t>Customer 0041</t>
  </si>
  <si>
    <t>Customer 0042</t>
  </si>
  <si>
    <t>Customer 0043</t>
  </si>
  <si>
    <t>Customer 0044</t>
  </si>
  <si>
    <t>Customer 0045</t>
  </si>
  <si>
    <t>Customer 0046</t>
  </si>
  <si>
    <t>Customer 0047</t>
  </si>
  <si>
    <t>Customer 0048</t>
  </si>
  <si>
    <t>Customer 0049</t>
  </si>
  <si>
    <t>Customer 0050</t>
  </si>
  <si>
    <t>Customer 0051</t>
  </si>
  <si>
    <t>Customer 0052</t>
  </si>
  <si>
    <t>Customer 0053</t>
  </si>
  <si>
    <t>Customer 0054</t>
  </si>
  <si>
    <t>Customer 0055</t>
  </si>
  <si>
    <t>Customer 0056</t>
  </si>
  <si>
    <t>Customer 0057</t>
  </si>
  <si>
    <t>Customer 0058</t>
  </si>
  <si>
    <t>Customer 0059</t>
  </si>
  <si>
    <t>Customer 0060</t>
  </si>
  <si>
    <t>Customer 0061</t>
  </si>
  <si>
    <t>Customer 0062</t>
  </si>
  <si>
    <t>Customer 0063</t>
  </si>
  <si>
    <t>Customer 0064</t>
  </si>
  <si>
    <t>Customer 0065</t>
  </si>
  <si>
    <t>Customer 0066</t>
  </si>
  <si>
    <t>Customer 0067</t>
  </si>
  <si>
    <t>Customer 0068</t>
  </si>
  <si>
    <t>Customer 0069</t>
  </si>
  <si>
    <t>Customer 0070</t>
  </si>
  <si>
    <t>Customer 0071</t>
  </si>
  <si>
    <t>Customer 0072</t>
  </si>
  <si>
    <t>Customer 0073</t>
  </si>
  <si>
    <t>Customer 0074</t>
  </si>
  <si>
    <t>Customer 0075</t>
  </si>
  <si>
    <t>Customer 0076</t>
  </si>
  <si>
    <t>Customer 0077</t>
  </si>
  <si>
    <t>Customer 0078</t>
  </si>
  <si>
    <t>Customer 0079</t>
  </si>
  <si>
    <t>Customer 0080</t>
  </si>
  <si>
    <t>Customer 0081</t>
  </si>
  <si>
    <t>Customer 0082</t>
  </si>
  <si>
    <t>Customer 0083</t>
  </si>
  <si>
    <t>Customer 0084</t>
  </si>
  <si>
    <t>Customer 0085</t>
  </si>
  <si>
    <t>Customer 0086</t>
  </si>
  <si>
    <t>Customer 0087</t>
  </si>
  <si>
    <t>Customer 0088</t>
  </si>
  <si>
    <t>Customer 0089</t>
  </si>
  <si>
    <t>Customer 0090</t>
  </si>
  <si>
    <t>Customer 0091</t>
  </si>
  <si>
    <t>Customer 0092</t>
  </si>
  <si>
    <t>Customer 0093</t>
  </si>
  <si>
    <t>Customer 0094</t>
  </si>
  <si>
    <t>Customer 0095</t>
  </si>
  <si>
    <t>Customer 0096</t>
  </si>
  <si>
    <t>Customer 0097</t>
  </si>
  <si>
    <t>Customer 0098</t>
  </si>
  <si>
    <t>Customer 0099</t>
  </si>
  <si>
    <t>Customer 0100</t>
  </si>
  <si>
    <t>Customer 0101</t>
  </si>
  <si>
    <t>Customer 0102</t>
  </si>
  <si>
    <t>Customer 0103</t>
  </si>
  <si>
    <t>Customer 0104</t>
  </si>
  <si>
    <t>Customer 0105</t>
  </si>
  <si>
    <t>Customer 0106</t>
  </si>
  <si>
    <t>Customer 0107</t>
  </si>
  <si>
    <t>Customer 0108</t>
  </si>
  <si>
    <t>Customer 0109</t>
  </si>
  <si>
    <t>Customer 0110</t>
  </si>
  <si>
    <t>Customer 0111</t>
  </si>
  <si>
    <t>Customer 0112</t>
  </si>
  <si>
    <t>Customer 0113</t>
  </si>
  <si>
    <t>Customer 0114</t>
  </si>
  <si>
    <t>Customer 0115</t>
  </si>
  <si>
    <t>Customer 0116</t>
  </si>
  <si>
    <t>Customer 0117</t>
  </si>
  <si>
    <t>Customer 0118</t>
  </si>
  <si>
    <t>Customer 0119</t>
  </si>
  <si>
    <t>Customer 0120</t>
  </si>
  <si>
    <t>Customer 0121</t>
  </si>
  <si>
    <t>Customer 0122</t>
  </si>
  <si>
    <t>Customer 0123</t>
  </si>
  <si>
    <t>Customer 0124</t>
  </si>
  <si>
    <t>Customer 0125</t>
  </si>
  <si>
    <t>Customer 0126</t>
  </si>
  <si>
    <t>Customer 0127</t>
  </si>
  <si>
    <t>Customer 0128</t>
  </si>
  <si>
    <t>Customer 0129</t>
  </si>
  <si>
    <t>Customer 0130</t>
  </si>
  <si>
    <t>Customer 0131</t>
  </si>
  <si>
    <t>Customer 0132</t>
  </si>
  <si>
    <t>Customer 0133</t>
  </si>
  <si>
    <t>Customer 0134</t>
  </si>
  <si>
    <t>Customer 0135</t>
  </si>
  <si>
    <t>Customer 0136</t>
  </si>
  <si>
    <t>Customer 0137</t>
  </si>
  <si>
    <t>Customer 0138</t>
  </si>
  <si>
    <t>Customer 0139</t>
  </si>
  <si>
    <t>Customer 0140</t>
  </si>
  <si>
    <t>Customer 0141</t>
  </si>
  <si>
    <t>Customer 0142</t>
  </si>
  <si>
    <t>Customer 0143</t>
  </si>
  <si>
    <t>Customer 0144</t>
  </si>
  <si>
    <t>Customer 0145</t>
  </si>
  <si>
    <t>Customer 0146</t>
  </si>
  <si>
    <t>Customer 0147</t>
  </si>
  <si>
    <t>Customer 0148</t>
  </si>
  <si>
    <t>Customer 0149</t>
  </si>
  <si>
    <t>Customer 0150</t>
  </si>
  <si>
    <t>Customer 0151</t>
  </si>
  <si>
    <t>Customer 0152</t>
  </si>
  <si>
    <t>Customer 0153</t>
  </si>
  <si>
    <t>Customer 0154</t>
  </si>
  <si>
    <t>Customer 0155</t>
  </si>
  <si>
    <t>Customer 0156</t>
  </si>
  <si>
    <t>Customer 0157</t>
  </si>
  <si>
    <t>Customer 0158</t>
  </si>
  <si>
    <t>Customer 0159</t>
  </si>
  <si>
    <t>Customer 0160</t>
  </si>
  <si>
    <t>Customer 0161</t>
  </si>
  <si>
    <t>Customer 0162</t>
  </si>
  <si>
    <t>Customer 0163</t>
  </si>
  <si>
    <t>Customer 0164</t>
  </si>
  <si>
    <t>Customer 0165</t>
  </si>
  <si>
    <t>Customer 0166</t>
  </si>
  <si>
    <t>Customer 0167</t>
  </si>
  <si>
    <t>Customer 0168</t>
  </si>
  <si>
    <t>Customer 0169</t>
  </si>
  <si>
    <t>Customer 0170</t>
  </si>
  <si>
    <t>Customer 0171</t>
  </si>
  <si>
    <t>Customer 0172</t>
  </si>
  <si>
    <t>Customer 0173</t>
  </si>
  <si>
    <t>Customer 0174</t>
  </si>
  <si>
    <t>Customer 0175</t>
  </si>
  <si>
    <t>Customer 0176</t>
  </si>
  <si>
    <t>Customer 0177</t>
  </si>
  <si>
    <t>Customer 0178</t>
  </si>
  <si>
    <t>Customer 0179</t>
  </si>
  <si>
    <t>Customer 0180</t>
  </si>
  <si>
    <t>Customer 0181</t>
  </si>
  <si>
    <t>Customer 0182</t>
  </si>
  <si>
    <t>Customer 0183</t>
  </si>
  <si>
    <t>Customer 0184</t>
  </si>
  <si>
    <t>Customer 0185</t>
  </si>
  <si>
    <t>Customer 0186</t>
  </si>
  <si>
    <t>Customer 0187</t>
  </si>
  <si>
    <t>Customer 0188</t>
  </si>
  <si>
    <t>Customer 0189</t>
  </si>
  <si>
    <t>Customer 0190</t>
  </si>
  <si>
    <t>Customer 0191</t>
  </si>
  <si>
    <t>Customer 0192</t>
  </si>
  <si>
    <t>Customer 0193</t>
  </si>
  <si>
    <t>Customer 0194</t>
  </si>
  <si>
    <t>Customer 0195</t>
  </si>
  <si>
    <t>Customer 0196</t>
  </si>
  <si>
    <t>Customer 0197</t>
  </si>
  <si>
    <t>Customer 0198</t>
  </si>
  <si>
    <t>Customer 0199</t>
  </si>
  <si>
    <t>Customer 0200</t>
  </si>
  <si>
    <t>Customer 0201</t>
  </si>
  <si>
    <t>Customer 0202</t>
  </si>
  <si>
    <t>Customer 0203</t>
  </si>
  <si>
    <t>Customer 0204</t>
  </si>
  <si>
    <t>Customer 0205</t>
  </si>
  <si>
    <t>Customer 0206</t>
  </si>
  <si>
    <t>Customer 0207</t>
  </si>
  <si>
    <t>Customer 0208</t>
  </si>
  <si>
    <t>Customer 0209</t>
  </si>
  <si>
    <t>Customer 0210</t>
  </si>
  <si>
    <t>Customer 0211</t>
  </si>
  <si>
    <t>Customer 0212</t>
  </si>
  <si>
    <t>Customer 0213</t>
  </si>
  <si>
    <t>Customer 0214</t>
  </si>
  <si>
    <t>Customer 0215</t>
  </si>
  <si>
    <t>Customer 0216</t>
  </si>
  <si>
    <t>Customer 0217</t>
  </si>
  <si>
    <t>Customer 0218</t>
  </si>
  <si>
    <t>Customer 0219</t>
  </si>
  <si>
    <t>Customer 0220</t>
  </si>
  <si>
    <t>Customer 0221</t>
  </si>
  <si>
    <t>Customer 0222</t>
  </si>
  <si>
    <t>Customer 0223</t>
  </si>
  <si>
    <t>Customer 0224</t>
  </si>
  <si>
    <t>Customer 0225</t>
  </si>
  <si>
    <t>Customer 0226</t>
  </si>
  <si>
    <t>Customer 0227</t>
  </si>
  <si>
    <t>Customer 0228</t>
  </si>
  <si>
    <t>Customer 0229</t>
  </si>
  <si>
    <t>Customer 0230</t>
  </si>
  <si>
    <t>Customer 0231</t>
  </si>
  <si>
    <t>Customer 0232</t>
  </si>
  <si>
    <t>Customer 0233</t>
  </si>
  <si>
    <t>Customer 0234</t>
  </si>
  <si>
    <t>Customer 0235</t>
  </si>
  <si>
    <t>Customer 0236</t>
  </si>
  <si>
    <t>Customer 0237</t>
  </si>
  <si>
    <t>Customer 0238</t>
  </si>
  <si>
    <t>Customer 0239</t>
  </si>
  <si>
    <t>Customer 0240</t>
  </si>
  <si>
    <t>Customer 0241</t>
  </si>
  <si>
    <t>Customer 0242</t>
  </si>
  <si>
    <t>Customer 0243</t>
  </si>
  <si>
    <t>Customer 0244</t>
  </si>
  <si>
    <t>Customer 0245</t>
  </si>
  <si>
    <t>Customer 0246</t>
  </si>
  <si>
    <t>Customer 0247</t>
  </si>
  <si>
    <t>Customer 0248</t>
  </si>
  <si>
    <t>Customer 0249</t>
  </si>
  <si>
    <t>Customer 0250</t>
  </si>
  <si>
    <t>Customer 0251</t>
  </si>
  <si>
    <t>Customer 0252</t>
  </si>
  <si>
    <t>Customer 0253</t>
  </si>
  <si>
    <t>Customer 0254</t>
  </si>
  <si>
    <t>Customer 0255</t>
  </si>
  <si>
    <t>Customer 0256</t>
  </si>
  <si>
    <t>Customer 0257</t>
  </si>
  <si>
    <t>Customer 0258</t>
  </si>
  <si>
    <t>Customer 0259</t>
  </si>
  <si>
    <t>Customer 0260</t>
  </si>
  <si>
    <t>Customer 0261</t>
  </si>
  <si>
    <t>Customer 0262</t>
  </si>
  <si>
    <t>Customer 0263</t>
  </si>
  <si>
    <t>Customer 0264</t>
  </si>
  <si>
    <t>Customer 0265</t>
  </si>
  <si>
    <t>Customer 0266</t>
  </si>
  <si>
    <t>Customer 0267</t>
  </si>
  <si>
    <t>Customer 0268</t>
  </si>
  <si>
    <t>Customer 0269</t>
  </si>
  <si>
    <t>Customer 0270</t>
  </si>
  <si>
    <t>Customer 0271</t>
  </si>
  <si>
    <t>Customer 0272</t>
  </si>
  <si>
    <t>Customer 0273</t>
  </si>
  <si>
    <t>Customer 0274</t>
  </si>
  <si>
    <t>Customer 0275</t>
  </si>
  <si>
    <t>Customer 0276</t>
  </si>
  <si>
    <t>Customer 0277</t>
  </si>
  <si>
    <t>Customer 0278</t>
  </si>
  <si>
    <t>Customer 0279</t>
  </si>
  <si>
    <t>Customer 0280</t>
  </si>
  <si>
    <t>Customer 0281</t>
  </si>
  <si>
    <t>Customer 0282</t>
  </si>
  <si>
    <t>Customer 0283</t>
  </si>
  <si>
    <t>Customer 0284</t>
  </si>
  <si>
    <t>Customer 0285</t>
  </si>
  <si>
    <t>Customer 0286</t>
  </si>
  <si>
    <t>Customer 0287</t>
  </si>
  <si>
    <t>Customer 0288</t>
  </si>
  <si>
    <t>Customer 0289</t>
  </si>
  <si>
    <t>Customer 0290</t>
  </si>
  <si>
    <t>Customer 0291</t>
  </si>
  <si>
    <t>Customer 0292</t>
  </si>
  <si>
    <t>Customer 0293</t>
  </si>
  <si>
    <t>Customer 0294</t>
  </si>
  <si>
    <t>Customer 0295</t>
  </si>
  <si>
    <t>Customer 0296</t>
  </si>
  <si>
    <t>Customer 0297</t>
  </si>
  <si>
    <t>Customer 0298</t>
  </si>
  <si>
    <t>Customer 0299</t>
  </si>
  <si>
    <t>Customer 0300</t>
  </si>
  <si>
    <t>Customer 0301</t>
  </si>
  <si>
    <t>Customer 0302</t>
  </si>
  <si>
    <t>Customer 0303</t>
  </si>
  <si>
    <t>Customer 0304</t>
  </si>
  <si>
    <t>Customer 0305</t>
  </si>
  <si>
    <t>Customer 0306</t>
  </si>
  <si>
    <t>Customer 0307</t>
  </si>
  <si>
    <t>Customer 0308</t>
  </si>
  <si>
    <t>Customer 0309</t>
  </si>
  <si>
    <t>Customer 0310</t>
  </si>
  <si>
    <t>Customer 0311</t>
  </si>
  <si>
    <t>Customer 0312</t>
  </si>
  <si>
    <t>Customer 0313</t>
  </si>
  <si>
    <t>Customer 0314</t>
  </si>
  <si>
    <t>Customer 0315</t>
  </si>
  <si>
    <t>Customer 0316</t>
  </si>
  <si>
    <t>Customer 0317</t>
  </si>
  <si>
    <t>Customer 0318</t>
  </si>
  <si>
    <t>Customer 0319</t>
  </si>
  <si>
    <t>Customer 0320</t>
  </si>
  <si>
    <t>Customer 0321</t>
  </si>
  <si>
    <t>Customer 0322</t>
  </si>
  <si>
    <t>Customer 0323</t>
  </si>
  <si>
    <t>Customer 0324</t>
  </si>
  <si>
    <t>Customer 0325</t>
  </si>
  <si>
    <t>Customer 0326</t>
  </si>
  <si>
    <t>Customer 0327</t>
  </si>
  <si>
    <t>Customer 0328</t>
  </si>
  <si>
    <t>Customer 0329</t>
  </si>
  <si>
    <t>Customer 0330</t>
  </si>
  <si>
    <t>Customer 0331</t>
  </si>
  <si>
    <t>Customer 0332</t>
  </si>
  <si>
    <t>Customer 0333</t>
  </si>
  <si>
    <t>Customer 0334</t>
  </si>
  <si>
    <t>Customer 0335</t>
  </si>
  <si>
    <t>Customer 0336</t>
  </si>
  <si>
    <t>Customer 0337</t>
  </si>
  <si>
    <t>Customer 0338</t>
  </si>
  <si>
    <t>Customer 0339</t>
  </si>
  <si>
    <t>Customer 0340</t>
  </si>
  <si>
    <t>Customer 0341</t>
  </si>
  <si>
    <t>Customer 0342</t>
  </si>
  <si>
    <t>Customer 0343</t>
  </si>
  <si>
    <t>C0344</t>
  </si>
  <si>
    <t>Customer 0344</t>
  </si>
  <si>
    <t>Customer 0345</t>
  </si>
  <si>
    <t>Customer 0346</t>
  </si>
  <si>
    <t>Customer 0347</t>
  </si>
  <si>
    <t>Customer 0348</t>
  </si>
  <si>
    <t>Customer 0349</t>
  </si>
  <si>
    <t>Customer 0350</t>
  </si>
  <si>
    <t>Customer 0351</t>
  </si>
  <si>
    <t>Customer 0352</t>
  </si>
  <si>
    <t>Customer 0353</t>
  </si>
  <si>
    <t>Customer 0354</t>
  </si>
  <si>
    <t>Customer 0355</t>
  </si>
  <si>
    <t>Customer 0356</t>
  </si>
  <si>
    <t>Customer 0357</t>
  </si>
  <si>
    <t>Customer 0358</t>
  </si>
  <si>
    <t>Customer 0359</t>
  </si>
  <si>
    <t>Customer 0360</t>
  </si>
  <si>
    <t>Customer 0361</t>
  </si>
  <si>
    <t>Customer 0362</t>
  </si>
  <si>
    <t>Customer 0363</t>
  </si>
  <si>
    <t>Customer 0364</t>
  </si>
  <si>
    <t>Customer 0365</t>
  </si>
  <si>
    <t>Customer 0366</t>
  </si>
  <si>
    <t>Customer 0367</t>
  </si>
  <si>
    <t>Customer 0368</t>
  </si>
  <si>
    <t>Customer 0369</t>
  </si>
  <si>
    <t>Customer 0370</t>
  </si>
  <si>
    <t>Customer 0371</t>
  </si>
  <si>
    <t>Customer 0372</t>
  </si>
  <si>
    <t>Customer 0373</t>
  </si>
  <si>
    <t>Customer 0374</t>
  </si>
  <si>
    <t>Customer 0375</t>
  </si>
  <si>
    <t>Customer 0376</t>
  </si>
  <si>
    <t>Customer 0377</t>
  </si>
  <si>
    <t>Customer 0378</t>
  </si>
  <si>
    <t>Customer 0379</t>
  </si>
  <si>
    <t>Customer 0380</t>
  </si>
  <si>
    <t>Customer 0381</t>
  </si>
  <si>
    <t>Customer 0382</t>
  </si>
  <si>
    <t>Customer 0383</t>
  </si>
  <si>
    <t>Customer 0384</t>
  </si>
  <si>
    <t>Customer 0385</t>
  </si>
  <si>
    <t>Customer 0386</t>
  </si>
  <si>
    <t>Customer 0387</t>
  </si>
  <si>
    <t>Customer 0388</t>
  </si>
  <si>
    <t>Customer 0389</t>
  </si>
  <si>
    <t>Customer 0390</t>
  </si>
  <si>
    <t>Customer 0391</t>
  </si>
  <si>
    <t>Customer 0392</t>
  </si>
  <si>
    <t>Customer 0393</t>
  </si>
  <si>
    <t>Customer 0394</t>
  </si>
  <si>
    <t>Customer 0395</t>
  </si>
  <si>
    <t>Customer 0396</t>
  </si>
  <si>
    <t>Customer 0397</t>
  </si>
  <si>
    <t>Customer 0398</t>
  </si>
  <si>
    <t>Customer 0399</t>
  </si>
  <si>
    <t>Customer 0400</t>
  </si>
  <si>
    <t>Customer 0401</t>
  </si>
  <si>
    <t>Customer 0402</t>
  </si>
  <si>
    <t>Customer 0403</t>
  </si>
  <si>
    <t>Customer 0404</t>
  </si>
  <si>
    <t>Customer 0405</t>
  </si>
  <si>
    <t>Customer 0406</t>
  </si>
  <si>
    <t>Customer 0407</t>
  </si>
  <si>
    <t>Customer 0408</t>
  </si>
  <si>
    <t>Customer 0409</t>
  </si>
  <si>
    <t>Customer 0410</t>
  </si>
  <si>
    <t>Customer 0411</t>
  </si>
  <si>
    <t>Customer 0412</t>
  </si>
  <si>
    <t>Customer 0413</t>
  </si>
  <si>
    <t>Customer 0414</t>
  </si>
  <si>
    <t>Customer 0415</t>
  </si>
  <si>
    <t>Customer 0416</t>
  </si>
  <si>
    <t>Customer 0417</t>
  </si>
  <si>
    <t>Customer 0418</t>
  </si>
  <si>
    <t>Customer 0419</t>
  </si>
  <si>
    <t>Customer 0420</t>
  </si>
  <si>
    <t>Customer 0421</t>
  </si>
  <si>
    <t>Customer 0422</t>
  </si>
  <si>
    <t>Customer 0423</t>
  </si>
  <si>
    <t>Customer 0424</t>
  </si>
  <si>
    <t>Customer 0425</t>
  </si>
  <si>
    <t>Customer 0426</t>
  </si>
  <si>
    <t>Customer 0427</t>
  </si>
  <si>
    <t>Customer 0428</t>
  </si>
  <si>
    <t>Customer 0429</t>
  </si>
  <si>
    <t>Customer 0430</t>
  </si>
  <si>
    <t>Customer 0431</t>
  </si>
  <si>
    <t>Customer 0432</t>
  </si>
  <si>
    <t>Customer 0433</t>
  </si>
  <si>
    <t>Customer 0434</t>
  </si>
  <si>
    <t>Customer 0435</t>
  </si>
  <si>
    <t>Customer 0436</t>
  </si>
  <si>
    <t>Customer 0437</t>
  </si>
  <si>
    <t>Customer 0438</t>
  </si>
  <si>
    <t>Customer 0439</t>
  </si>
  <si>
    <t>Customer 0440</t>
  </si>
  <si>
    <t>Customer 0441</t>
  </si>
  <si>
    <t>Customer 0442</t>
  </si>
  <si>
    <t>Customer 0443</t>
  </si>
  <si>
    <t>Customer 0444</t>
  </si>
  <si>
    <t>Customer 0445</t>
  </si>
  <si>
    <t>Customer 0446</t>
  </si>
  <si>
    <t>Customer 0447</t>
  </si>
  <si>
    <t>Customer 0448</t>
  </si>
  <si>
    <t>Customer 0449</t>
  </si>
  <si>
    <t>Customer 0450</t>
  </si>
  <si>
    <t>Customer 0451</t>
  </si>
  <si>
    <t>Customer 0452</t>
  </si>
  <si>
    <t>Customer 0453</t>
  </si>
  <si>
    <t>Customer 0454</t>
  </si>
  <si>
    <t>Customer 0455</t>
  </si>
  <si>
    <t>Customer 0456</t>
  </si>
  <si>
    <t>Customer 0457</t>
  </si>
  <si>
    <t>Customer 0458</t>
  </si>
  <si>
    <t>Customer 0459</t>
  </si>
  <si>
    <t>Customer 0460</t>
  </si>
  <si>
    <t>Customer 0461</t>
  </si>
  <si>
    <t>Customer 0462</t>
  </si>
  <si>
    <t>Customer 0463</t>
  </si>
  <si>
    <t>Customer 0464</t>
  </si>
  <si>
    <t>Customer 0465</t>
  </si>
  <si>
    <t>Customer 0466</t>
  </si>
  <si>
    <t>Customer 0467</t>
  </si>
  <si>
    <t>Customer 0468</t>
  </si>
  <si>
    <t>Customer 0469</t>
  </si>
  <si>
    <t>Customer 0470</t>
  </si>
  <si>
    <t>Customer 0471</t>
  </si>
  <si>
    <t>Customer 0472</t>
  </si>
  <si>
    <t>Customer 0473</t>
  </si>
  <si>
    <t>Customer 0474</t>
  </si>
  <si>
    <t>Customer 0475</t>
  </si>
  <si>
    <t>Customer 0476</t>
  </si>
  <si>
    <t>Customer 0477</t>
  </si>
  <si>
    <t>Customer 0478</t>
  </si>
  <si>
    <t>Customer 0479</t>
  </si>
  <si>
    <t>Customer 0480</t>
  </si>
  <si>
    <t>Customer 0481</t>
  </si>
  <si>
    <t>Customer 0482</t>
  </si>
  <si>
    <t>Customer 0483</t>
  </si>
  <si>
    <t>Customer 0484</t>
  </si>
  <si>
    <t>Customer 0485</t>
  </si>
  <si>
    <t>Customer 0486</t>
  </si>
  <si>
    <t>Customer 0487</t>
  </si>
  <si>
    <t>Customer 0488</t>
  </si>
  <si>
    <t>Customer 0489</t>
  </si>
  <si>
    <t>Customer 0490</t>
  </si>
  <si>
    <t>Customer 0491</t>
  </si>
  <si>
    <t>Customer 0492</t>
  </si>
  <si>
    <t>Customer 0493</t>
  </si>
  <si>
    <t>Customer 0494</t>
  </si>
  <si>
    <t>Customer 0495</t>
  </si>
  <si>
    <t>Customer 0496</t>
  </si>
  <si>
    <t>Customer 0497</t>
  </si>
  <si>
    <t>Customer 0498</t>
  </si>
  <si>
    <t>Customer 0499</t>
  </si>
  <si>
    <t>Customer 0500</t>
  </si>
  <si>
    <t>Customer 0501</t>
  </si>
  <si>
    <t>Customer 0502</t>
  </si>
  <si>
    <t>Customer 0503</t>
  </si>
  <si>
    <t>Customer 0504</t>
  </si>
  <si>
    <t>Customer 0505</t>
  </si>
  <si>
    <t>Customer 0506</t>
  </si>
  <si>
    <t>Customer 0507</t>
  </si>
  <si>
    <t>Customer 0508</t>
  </si>
  <si>
    <t>Customer 0509</t>
  </si>
  <si>
    <t>Customer 0510</t>
  </si>
  <si>
    <t>Customer 0511</t>
  </si>
  <si>
    <t>Customer 0512</t>
  </si>
  <si>
    <t>Customer 0513</t>
  </si>
  <si>
    <t>Customer 0514</t>
  </si>
  <si>
    <t>Customer 0515</t>
  </si>
  <si>
    <t>Customer 0516</t>
  </si>
  <si>
    <t>Customer 0517</t>
  </si>
  <si>
    <t>Customer 0518</t>
  </si>
  <si>
    <t>Customer 0519</t>
  </si>
  <si>
    <t>Customer 0520</t>
  </si>
  <si>
    <t>Customer 0521</t>
  </si>
  <si>
    <t>Customer 0522</t>
  </si>
  <si>
    <t>Customer 0523</t>
  </si>
  <si>
    <t>Customer 0524</t>
  </si>
  <si>
    <t>Customer 0525</t>
  </si>
  <si>
    <t>Customer 0526</t>
  </si>
  <si>
    <t>Customer 0527</t>
  </si>
  <si>
    <t>Customer 0528</t>
  </si>
  <si>
    <t>Customer 0529</t>
  </si>
  <si>
    <t>Customer 0530</t>
  </si>
  <si>
    <t>Customer 0531</t>
  </si>
  <si>
    <t>Customer 0532</t>
  </si>
  <si>
    <t>Customer 0533</t>
  </si>
  <si>
    <t>Customer 0534</t>
  </si>
  <si>
    <t>Customer 0535</t>
  </si>
  <si>
    <t>Customer 0536</t>
  </si>
  <si>
    <t>Customer 0537</t>
  </si>
  <si>
    <t>Customer 0538</t>
  </si>
  <si>
    <t>Customer 0539</t>
  </si>
  <si>
    <t>Customer 0540</t>
  </si>
  <si>
    <t>Customer 0541</t>
  </si>
  <si>
    <t>Customer 0542</t>
  </si>
  <si>
    <t>Customer 0543</t>
  </si>
  <si>
    <t>Customer 0544</t>
  </si>
  <si>
    <t>Customer 0545</t>
  </si>
  <si>
    <t>Customer 0546</t>
  </si>
  <si>
    <t>Customer 0547</t>
  </si>
  <si>
    <t>Customer 0548</t>
  </si>
  <si>
    <t>Customer 0549</t>
  </si>
  <si>
    <t>Customer 0550</t>
  </si>
  <si>
    <t>Customer 0551</t>
  </si>
  <si>
    <t>Customer 0552</t>
  </si>
  <si>
    <t>Customer 0553</t>
  </si>
  <si>
    <t>Customer 0554</t>
  </si>
  <si>
    <t>Customer 0555</t>
  </si>
  <si>
    <t>Customer 0556</t>
  </si>
  <si>
    <t>Customer 0557</t>
  </si>
  <si>
    <t>Customer 0558</t>
  </si>
  <si>
    <t>Customer 0559</t>
  </si>
  <si>
    <t>Customer 0560</t>
  </si>
  <si>
    <t>Customer 0561</t>
  </si>
  <si>
    <t>Customer 0562</t>
  </si>
  <si>
    <t>Customer 0563</t>
  </si>
  <si>
    <t>Customer 0564</t>
  </si>
  <si>
    <t>Customer 0565</t>
  </si>
  <si>
    <t>Customer 0566</t>
  </si>
  <si>
    <t>Customer 0567</t>
  </si>
  <si>
    <t>Customer 0568</t>
  </si>
  <si>
    <t>Customer 0569</t>
  </si>
  <si>
    <t>Customer 0570</t>
  </si>
  <si>
    <t>Customer 0571</t>
  </si>
  <si>
    <t>Customer 0572</t>
  </si>
  <si>
    <t>Customer 0573</t>
  </si>
  <si>
    <t>Customer 0574</t>
  </si>
  <si>
    <t>Customer 0575</t>
  </si>
  <si>
    <t>Customer 0576</t>
  </si>
  <si>
    <t>Customer 0577</t>
  </si>
  <si>
    <t>Customer 0578</t>
  </si>
  <si>
    <t>Customer 0579</t>
  </si>
  <si>
    <t>Customer 0580</t>
  </si>
  <si>
    <t>Customer 0581</t>
  </si>
  <si>
    <t>Customer 0582</t>
  </si>
  <si>
    <t>Customer 0583</t>
  </si>
  <si>
    <t>Customer 0584</t>
  </si>
  <si>
    <t>Customer 0585</t>
  </si>
  <si>
    <t>Customer 0586</t>
  </si>
  <si>
    <t>Customer 0587</t>
  </si>
  <si>
    <t>Customer 0588</t>
  </si>
  <si>
    <t>Customer 0589</t>
  </si>
  <si>
    <t>Customer 0590</t>
  </si>
  <si>
    <t>Customer 0591</t>
  </si>
  <si>
    <t>Customer 0592</t>
  </si>
  <si>
    <t>Customer 0593</t>
  </si>
  <si>
    <t>Customer 0594</t>
  </si>
  <si>
    <t>Customer 0595</t>
  </si>
  <si>
    <t>Customer 0596</t>
  </si>
  <si>
    <t>Customer 0597</t>
  </si>
  <si>
    <t>Customer 0598</t>
  </si>
  <si>
    <t>Customer 0599</t>
  </si>
  <si>
    <t>Customer 0600</t>
  </si>
  <si>
    <t>Customer 0601</t>
  </si>
  <si>
    <t>Customer 0602</t>
  </si>
  <si>
    <t>Customer 0603</t>
  </si>
  <si>
    <t>Customer 0604</t>
  </si>
  <si>
    <t>Customer 0605</t>
  </si>
  <si>
    <t>Customer 0606</t>
  </si>
  <si>
    <t>Customer 0607</t>
  </si>
  <si>
    <t>Customer 0608</t>
  </si>
  <si>
    <t>Customer 0609</t>
  </si>
  <si>
    <t>Customer 0610</t>
  </si>
  <si>
    <t>Customer 0611</t>
  </si>
  <si>
    <t>Customer 0612</t>
  </si>
  <si>
    <t>Customer 0613</t>
  </si>
  <si>
    <t>Customer 0614</t>
  </si>
  <si>
    <t>Customer 0615</t>
  </si>
  <si>
    <t>Customer 0616</t>
  </si>
  <si>
    <t>Customer 0617</t>
  </si>
  <si>
    <t>Customer 0618</t>
  </si>
  <si>
    <t>Customer 0619</t>
  </si>
  <si>
    <t>Customer 0620</t>
  </si>
  <si>
    <t>Customer 0621</t>
  </si>
  <si>
    <t>Customer 0622</t>
  </si>
  <si>
    <t>Customer 0623</t>
  </si>
  <si>
    <t>Customer 0624</t>
  </si>
  <si>
    <t>Customer 0625</t>
  </si>
  <si>
    <t>Customer 0626</t>
  </si>
  <si>
    <t>Customer 0627</t>
  </si>
  <si>
    <t>Customer 0628</t>
  </si>
  <si>
    <t>Customer 0629</t>
  </si>
  <si>
    <t>Customer 0630</t>
  </si>
  <si>
    <t>Customer 0631</t>
  </si>
  <si>
    <t>Customer 0632</t>
  </si>
  <si>
    <t>Customer 0633</t>
  </si>
  <si>
    <t>Customer 0634</t>
  </si>
  <si>
    <t>Customer 0635</t>
  </si>
  <si>
    <t>Customer 0636</t>
  </si>
  <si>
    <t>Customer 0637</t>
  </si>
  <si>
    <t>Customer 0638</t>
  </si>
  <si>
    <t>Customer 0639</t>
  </si>
  <si>
    <t>Customer 0640</t>
  </si>
  <si>
    <t>Customer 0641</t>
  </si>
  <si>
    <t>Customer 0642</t>
  </si>
  <si>
    <t>Customer 0643</t>
  </si>
  <si>
    <t>Customer 0644</t>
  </si>
  <si>
    <t>Customer 0645</t>
  </si>
  <si>
    <t>Customer 0646</t>
  </si>
  <si>
    <t>Customer 0647</t>
  </si>
  <si>
    <t>Customer 0648</t>
  </si>
  <si>
    <t>Customer 0649</t>
  </si>
  <si>
    <t>Customer 0650</t>
  </si>
  <si>
    <t>Customer 0651</t>
  </si>
  <si>
    <t>Customer 0652</t>
  </si>
  <si>
    <t>Customer 0653</t>
  </si>
  <si>
    <t>Customer 0654</t>
  </si>
  <si>
    <t>Customer 0655</t>
  </si>
  <si>
    <t>Customer 0656</t>
  </si>
  <si>
    <t>Customer 0657</t>
  </si>
  <si>
    <t>Customer 0658</t>
  </si>
  <si>
    <t>Customer 0659</t>
  </si>
  <si>
    <t>Customer 0660</t>
  </si>
  <si>
    <t>Customer 0661</t>
  </si>
  <si>
    <t>Customer 0662</t>
  </si>
  <si>
    <t>Customer 0663</t>
  </si>
  <si>
    <t>Customer 0664</t>
  </si>
  <si>
    <t>Customer 0665</t>
  </si>
  <si>
    <t>Customer 0666</t>
  </si>
  <si>
    <t>Customer 0667</t>
  </si>
  <si>
    <t>Customer 0668</t>
  </si>
  <si>
    <t>Customer 0669</t>
  </si>
  <si>
    <t>Customer 0670</t>
  </si>
  <si>
    <t>Customer 0671</t>
  </si>
  <si>
    <t>Customer 0672</t>
  </si>
  <si>
    <t>Customer 0673</t>
  </si>
  <si>
    <t>Customer 0674</t>
  </si>
  <si>
    <t>Customer 0675</t>
  </si>
  <si>
    <t>Customer 0676</t>
  </si>
  <si>
    <t>Customer 0677</t>
  </si>
  <si>
    <t>Customer 0678</t>
  </si>
  <si>
    <t>Customer 0679</t>
  </si>
  <si>
    <t>Customer 0680</t>
  </si>
  <si>
    <t>Customer 0681</t>
  </si>
  <si>
    <t>Customer 0682</t>
  </si>
  <si>
    <t>Customer 0683</t>
  </si>
  <si>
    <t>Customer 0684</t>
  </si>
  <si>
    <t>Customer 0685</t>
  </si>
  <si>
    <t>Customer 0686</t>
  </si>
  <si>
    <t>Customer 0687</t>
  </si>
  <si>
    <t>Customer 0688</t>
  </si>
  <si>
    <t>Customer 0689</t>
  </si>
  <si>
    <t>Customer 0690</t>
  </si>
  <si>
    <t>Customer 0691</t>
  </si>
  <si>
    <t>Customer 0692</t>
  </si>
  <si>
    <t>Customer 0693</t>
  </si>
  <si>
    <t>Customer 0694</t>
  </si>
  <si>
    <t>Customer 0695</t>
  </si>
  <si>
    <t>Customer 0696</t>
  </si>
  <si>
    <t>Customer 0697</t>
  </si>
  <si>
    <t>Customer 0698</t>
  </si>
  <si>
    <t>Customer 0699</t>
  </si>
  <si>
    <t>Customer 0700</t>
  </si>
  <si>
    <t>Customer 0701</t>
  </si>
  <si>
    <t>Customer 0702</t>
  </si>
  <si>
    <t>Customer 0703</t>
  </si>
  <si>
    <t>Customer 0704</t>
  </si>
  <si>
    <t>Customer 0705</t>
  </si>
  <si>
    <t>Customer 0706</t>
  </si>
  <si>
    <t>Customer 0707</t>
  </si>
  <si>
    <t>Customer 0708</t>
  </si>
  <si>
    <t>Customer 0709</t>
  </si>
  <si>
    <t>Customer 0710</t>
  </si>
  <si>
    <t>Customer 0711</t>
  </si>
  <si>
    <t>Customer 0712</t>
  </si>
  <si>
    <t>Customer 0713</t>
  </si>
  <si>
    <t>Customer 0714</t>
  </si>
  <si>
    <t>Customer 0715</t>
  </si>
  <si>
    <t>Customer 0716</t>
  </si>
  <si>
    <t>Customer 0717</t>
  </si>
  <si>
    <t>Customer 0718</t>
  </si>
  <si>
    <t>Customer 0719</t>
  </si>
  <si>
    <t>Customer 0720</t>
  </si>
  <si>
    <t>Customer 0721</t>
  </si>
  <si>
    <t>Customer 0722</t>
  </si>
  <si>
    <t>Customer 0723</t>
  </si>
  <si>
    <t>Customer 0724</t>
  </si>
  <si>
    <t>Customer 0725</t>
  </si>
  <si>
    <t>Customer 0726</t>
  </si>
  <si>
    <t>Customer 0727</t>
  </si>
  <si>
    <t>Customer 0728</t>
  </si>
  <si>
    <t>Customer 0729</t>
  </si>
  <si>
    <t>Customer 0730</t>
  </si>
  <si>
    <t>Customer 0731</t>
  </si>
  <si>
    <t>Customer 0732</t>
  </si>
  <si>
    <t>Customer 0733</t>
  </si>
  <si>
    <t>Customer 0734</t>
  </si>
  <si>
    <t>Customer 0735</t>
  </si>
  <si>
    <t>Customer 0736</t>
  </si>
  <si>
    <t>Customer 0737</t>
  </si>
  <si>
    <t>Customer 0738</t>
  </si>
  <si>
    <t>Customer 0739</t>
  </si>
  <si>
    <t>Customer 0740</t>
  </si>
  <si>
    <t>Customer 0741</t>
  </si>
  <si>
    <t>Customer 0742</t>
  </si>
  <si>
    <t>Customer 0743</t>
  </si>
  <si>
    <t>Customer 0744</t>
  </si>
  <si>
    <t>Customer 0745</t>
  </si>
  <si>
    <t>Customer 0746</t>
  </si>
  <si>
    <t>Customer 0747</t>
  </si>
  <si>
    <t>Customer 0748</t>
  </si>
  <si>
    <t>Customer 0749</t>
  </si>
  <si>
    <t>Customer 0750</t>
  </si>
  <si>
    <t>Customer 0751</t>
  </si>
  <si>
    <t>Customer 0752</t>
  </si>
  <si>
    <t>Customer 0753</t>
  </si>
  <si>
    <t>Customer 0754</t>
  </si>
  <si>
    <t>Customer 0755</t>
  </si>
  <si>
    <t>Customer 0756</t>
  </si>
  <si>
    <t>Customer 0757</t>
  </si>
  <si>
    <t>Customer 0758</t>
  </si>
  <si>
    <t>Customer 0759</t>
  </si>
  <si>
    <t>Customer 0760</t>
  </si>
  <si>
    <t>Customer 0761</t>
  </si>
  <si>
    <t>Customer 0762</t>
  </si>
  <si>
    <t>Customer 0763</t>
  </si>
  <si>
    <t>Customer 0764</t>
  </si>
  <si>
    <t>Customer 0765</t>
  </si>
  <si>
    <t>Customer 0766</t>
  </si>
  <si>
    <t>Customer 0767</t>
  </si>
  <si>
    <t>Customer 0768</t>
  </si>
  <si>
    <t>Customer 0769</t>
  </si>
  <si>
    <t>Customer 0770</t>
  </si>
  <si>
    <t>Customer 0771</t>
  </si>
  <si>
    <t>Customer 0772</t>
  </si>
  <si>
    <t>Customer 0773</t>
  </si>
  <si>
    <t>Customer 0774</t>
  </si>
  <si>
    <t>Customer 0775</t>
  </si>
  <si>
    <t>Customer 0776</t>
  </si>
  <si>
    <t>Customer 0777</t>
  </si>
  <si>
    <t>Customer 0778</t>
  </si>
  <si>
    <t>Customer 0779</t>
  </si>
  <si>
    <t>Customer 0780</t>
  </si>
  <si>
    <t>Customer 0781</t>
  </si>
  <si>
    <t>Customer 0782</t>
  </si>
  <si>
    <t>Customer 0783</t>
  </si>
  <si>
    <t>Customer 0784</t>
  </si>
  <si>
    <t>Customer 0785</t>
  </si>
  <si>
    <t>Customer 0786</t>
  </si>
  <si>
    <t>Customer 0787</t>
  </si>
  <si>
    <t>Customer 0788</t>
  </si>
  <si>
    <t>Customer 0789</t>
  </si>
  <si>
    <t>Customer 0790</t>
  </si>
  <si>
    <t>Customer 0791</t>
  </si>
  <si>
    <t>Customer 0792</t>
  </si>
  <si>
    <t>Customer 0793</t>
  </si>
  <si>
    <t>Customer 0794</t>
  </si>
  <si>
    <t>Customer 0795</t>
  </si>
  <si>
    <t>Customer 0796</t>
  </si>
  <si>
    <t>Customer 0797</t>
  </si>
  <si>
    <t>Customer 0798</t>
  </si>
  <si>
    <t>Customer 0799</t>
  </si>
  <si>
    <t>Customer 0800</t>
  </si>
  <si>
    <t>Customer 0801</t>
  </si>
  <si>
    <t>Customer 0802</t>
  </si>
  <si>
    <t>Customer 0803</t>
  </si>
  <si>
    <t>Customer 0804</t>
  </si>
  <si>
    <t>Customer 0805</t>
  </si>
  <si>
    <t>Customer 0806</t>
  </si>
  <si>
    <t>Customer 0807</t>
  </si>
  <si>
    <t>Customer 0808</t>
  </si>
  <si>
    <t>Customer 0809</t>
  </si>
  <si>
    <t>Customer 0810</t>
  </si>
  <si>
    <t>Customer 0811</t>
  </si>
  <si>
    <t>Customer 0812</t>
  </si>
  <si>
    <t>Customer 0813</t>
  </si>
  <si>
    <t>Customer 0814</t>
  </si>
  <si>
    <t>Customer 0815</t>
  </si>
  <si>
    <t>Customer 0816</t>
  </si>
  <si>
    <t>Customer 0817</t>
  </si>
  <si>
    <t>Customer 0818</t>
  </si>
  <si>
    <t>Customer 0819</t>
  </si>
  <si>
    <t>Customer 0820</t>
  </si>
  <si>
    <t>Customer 0821</t>
  </si>
  <si>
    <t>Customer 0822</t>
  </si>
  <si>
    <t>Customer 0823</t>
  </si>
  <si>
    <t>Customer 0824</t>
  </si>
  <si>
    <t>Customer 0825</t>
  </si>
  <si>
    <t>Customer 0826</t>
  </si>
  <si>
    <t>Customer 0827</t>
  </si>
  <si>
    <t>Customer 0828</t>
  </si>
  <si>
    <t>Customer 0829</t>
  </si>
  <si>
    <t>Customer 0830</t>
  </si>
  <si>
    <t>Customer 0831</t>
  </si>
  <si>
    <t>Customer 0832</t>
  </si>
  <si>
    <t>Customer 0833</t>
  </si>
  <si>
    <t>Customer 0834</t>
  </si>
  <si>
    <t>Customer 0835</t>
  </si>
  <si>
    <t>Customer 0836</t>
  </si>
  <si>
    <t>Customer 0837</t>
  </si>
  <si>
    <t>Customer 0838</t>
  </si>
  <si>
    <t>Customer 0839</t>
  </si>
  <si>
    <t>Customer 0840</t>
  </si>
  <si>
    <t>Customer 0841</t>
  </si>
  <si>
    <t>Customer 0842</t>
  </si>
  <si>
    <t>Customer 0843</t>
  </si>
  <si>
    <t>Customer 0844</t>
  </si>
  <si>
    <t>Customer 0845</t>
  </si>
  <si>
    <t>Customer 0846</t>
  </si>
  <si>
    <t>Customer 0847</t>
  </si>
  <si>
    <t>Customer 0848</t>
  </si>
  <si>
    <t>Customer 0849</t>
  </si>
  <si>
    <t>Customer 0850</t>
  </si>
  <si>
    <t>Customer 0851</t>
  </si>
  <si>
    <t>Customer 0852</t>
  </si>
  <si>
    <t>Customer 0853</t>
  </si>
  <si>
    <t>Customer 0854</t>
  </si>
  <si>
    <t>Customer 0855</t>
  </si>
  <si>
    <t>Customer 0856</t>
  </si>
  <si>
    <t>Customer 0857</t>
  </si>
  <si>
    <t>Customer 0858</t>
  </si>
  <si>
    <t>Customer 0859</t>
  </si>
  <si>
    <t>Customer 0860</t>
  </si>
  <si>
    <t>Customer 0861</t>
  </si>
  <si>
    <t>Customer 0862</t>
  </si>
  <si>
    <t>Customer 0863</t>
  </si>
  <si>
    <t>Customer 0864</t>
  </si>
  <si>
    <t>Customer 0865</t>
  </si>
  <si>
    <t>Customer 0866</t>
  </si>
  <si>
    <t>Customer 0867</t>
  </si>
  <si>
    <t>Customer 0868</t>
  </si>
  <si>
    <t>Customer 0869</t>
  </si>
  <si>
    <t>Customer 0870</t>
  </si>
  <si>
    <t>Customer 0871</t>
  </si>
  <si>
    <t>Customer 0872</t>
  </si>
  <si>
    <t>Customer 0873</t>
  </si>
  <si>
    <t>Customer 0874</t>
  </si>
  <si>
    <t>Customer 0875</t>
  </si>
  <si>
    <t>Customer 0876</t>
  </si>
  <si>
    <t>Customer 0877</t>
  </si>
  <si>
    <t>Customer 0878</t>
  </si>
  <si>
    <t>Customer 0879</t>
  </si>
  <si>
    <t>Customer 0880</t>
  </si>
  <si>
    <t>Customer 0881</t>
  </si>
  <si>
    <t>Customer 0882</t>
  </si>
  <si>
    <t>Customer 0883</t>
  </si>
  <si>
    <t>Customer 0884</t>
  </si>
  <si>
    <t>Customer 0885</t>
  </si>
  <si>
    <t>Customer 0886</t>
  </si>
  <si>
    <t>Customer 0887</t>
  </si>
  <si>
    <t>Customer 0888</t>
  </si>
  <si>
    <t>Customer 0889</t>
  </si>
  <si>
    <t>Customer 0890</t>
  </si>
  <si>
    <t>Customer 0891</t>
  </si>
  <si>
    <t>Customer 0892</t>
  </si>
  <si>
    <t>Customer 0893</t>
  </si>
  <si>
    <t>Customer 0894</t>
  </si>
  <si>
    <t>Customer 0895</t>
  </si>
  <si>
    <t>Customer 0896</t>
  </si>
  <si>
    <t>Customer 0897</t>
  </si>
  <si>
    <t>Customer 0898</t>
  </si>
  <si>
    <t>Customer 0899</t>
  </si>
  <si>
    <t>Customer 0900</t>
  </si>
  <si>
    <t>Customer 0901</t>
  </si>
  <si>
    <t>Customer 0902</t>
  </si>
  <si>
    <t>Customer 0903</t>
  </si>
  <si>
    <t>Customer 0904</t>
  </si>
  <si>
    <t>Customer 0905</t>
  </si>
  <si>
    <t>Customer 0906</t>
  </si>
  <si>
    <t>Customer 0907</t>
  </si>
  <si>
    <t>Customer 0908</t>
  </si>
  <si>
    <t>Customer 0909</t>
  </si>
  <si>
    <t>Customer 0910</t>
  </si>
  <si>
    <t>Customer 0911</t>
  </si>
  <si>
    <t>Customer 0912</t>
  </si>
  <si>
    <t>Customer 0913</t>
  </si>
  <si>
    <t>Customer 0914</t>
  </si>
  <si>
    <t>Customer 0915</t>
  </si>
  <si>
    <t>Customer 0916</t>
  </si>
  <si>
    <t>Customer 0917</t>
  </si>
  <si>
    <t>Customer 0918</t>
  </si>
  <si>
    <t>Customer 0919</t>
  </si>
  <si>
    <t>Customer 0920</t>
  </si>
  <si>
    <t>Customer 0921</t>
  </si>
  <si>
    <t>Customer 0922</t>
  </si>
  <si>
    <t>Customer 0923</t>
  </si>
  <si>
    <t>Customer 0924</t>
  </si>
  <si>
    <t>Customer 0925</t>
  </si>
  <si>
    <t>Customer 0926</t>
  </si>
  <si>
    <t>Customer 0927</t>
  </si>
  <si>
    <t>Customer 0928</t>
  </si>
  <si>
    <t>Customer 0929</t>
  </si>
  <si>
    <t>Customer 0930</t>
  </si>
  <si>
    <t>Customer 0931</t>
  </si>
  <si>
    <t>Customer 0932</t>
  </si>
  <si>
    <t>Customer 0933</t>
  </si>
  <si>
    <t>Customer 0934</t>
  </si>
  <si>
    <t>Customer 0935</t>
  </si>
  <si>
    <t>Customer 0936</t>
  </si>
  <si>
    <t>Customer 0937</t>
  </si>
  <si>
    <t>Customer 0938</t>
  </si>
  <si>
    <t>Customer 0939</t>
  </si>
  <si>
    <t>Customer 0940</t>
  </si>
  <si>
    <t>Customer 0941</t>
  </si>
  <si>
    <t>Customer 0942</t>
  </si>
  <si>
    <t>Customer 0943</t>
  </si>
  <si>
    <t>Customer 0944</t>
  </si>
  <si>
    <t>Customer 0945</t>
  </si>
  <si>
    <t>Customer 0946</t>
  </si>
  <si>
    <t>Customer 0947</t>
  </si>
  <si>
    <t>Customer 0948</t>
  </si>
  <si>
    <t>Customer 0949</t>
  </si>
  <si>
    <t>Customer 0950</t>
  </si>
  <si>
    <t>Customer 0951</t>
  </si>
  <si>
    <t>Customer 0952</t>
  </si>
  <si>
    <t>Customer 0953</t>
  </si>
  <si>
    <t>Customer 0954</t>
  </si>
  <si>
    <t>Customer 0955</t>
  </si>
  <si>
    <t>Customer 0956</t>
  </si>
  <si>
    <t>Customer 0957</t>
  </si>
  <si>
    <t>Customer 0958</t>
  </si>
  <si>
    <t>Customer 0959</t>
  </si>
  <si>
    <t>Customer 0960</t>
  </si>
  <si>
    <t>Customer 0961</t>
  </si>
  <si>
    <t>Customer 0962</t>
  </si>
  <si>
    <t>Customer 0963</t>
  </si>
  <si>
    <t>Customer 0964</t>
  </si>
  <si>
    <t>Customer 0965</t>
  </si>
  <si>
    <t>Customer 0966</t>
  </si>
  <si>
    <t>Customer 0967</t>
  </si>
  <si>
    <t>Customer 0968</t>
  </si>
  <si>
    <t>Customer 0969</t>
  </si>
  <si>
    <t>Customer 0970</t>
  </si>
  <si>
    <t>Customer 0971</t>
  </si>
  <si>
    <t>Customer 0972</t>
  </si>
  <si>
    <t>Customer 0973</t>
  </si>
  <si>
    <t>Customer 0974</t>
  </si>
  <si>
    <t>Customer 0975</t>
  </si>
  <si>
    <t>Customer 0976</t>
  </si>
  <si>
    <t>Customer 0977</t>
  </si>
  <si>
    <t>Customer 0978</t>
  </si>
  <si>
    <t>Customer 0979</t>
  </si>
  <si>
    <t>Customer 0980</t>
  </si>
  <si>
    <t>Customer 0981</t>
  </si>
  <si>
    <t>Customer 0982</t>
  </si>
  <si>
    <t>Customer 0983</t>
  </si>
  <si>
    <t>Customer 0984</t>
  </si>
  <si>
    <t>Customer 0985</t>
  </si>
  <si>
    <t>Customer 0986</t>
  </si>
  <si>
    <t>Customer 0987</t>
  </si>
  <si>
    <t>Customer 0988</t>
  </si>
  <si>
    <t>C0989</t>
  </si>
  <si>
    <t>Customer 0989</t>
  </si>
  <si>
    <t>Customer 0990</t>
  </si>
  <si>
    <t>Customer 0991</t>
  </si>
  <si>
    <t>Customer 0992</t>
  </si>
  <si>
    <t>Customer 0993</t>
  </si>
  <si>
    <t>Customer 0994</t>
  </si>
  <si>
    <t>Customer 0995</t>
  </si>
  <si>
    <t>Customer 0996</t>
  </si>
  <si>
    <t>Customer 0997</t>
  </si>
  <si>
    <t>Customer 0998</t>
  </si>
  <si>
    <t>Customer 0999</t>
  </si>
  <si>
    <t>Customer 1000</t>
  </si>
  <si>
    <t>Customer 1001</t>
  </si>
  <si>
    <t>Customer 1002</t>
  </si>
  <si>
    <t>Customer 1003</t>
  </si>
  <si>
    <t>Customer 1004</t>
  </si>
  <si>
    <t>Customer 1005</t>
  </si>
  <si>
    <t>Customer 1006</t>
  </si>
  <si>
    <t>Customer 1007</t>
  </si>
  <si>
    <t>Customer 1008</t>
  </si>
  <si>
    <t>Customer 1009</t>
  </si>
  <si>
    <t>Customer 1010</t>
  </si>
  <si>
    <t>Customer 1011</t>
  </si>
  <si>
    <t>Customer 1012</t>
  </si>
  <si>
    <t>Customer 1013</t>
  </si>
  <si>
    <t>Customer 1014</t>
  </si>
  <si>
    <t>Customer 1015</t>
  </si>
  <si>
    <t>Customer 1016</t>
  </si>
  <si>
    <t>Customer 1017</t>
  </si>
  <si>
    <t>Customer 1018</t>
  </si>
  <si>
    <t>Customer 1019</t>
  </si>
  <si>
    <t>Customer 1020</t>
  </si>
  <si>
    <t>Customer 1021</t>
  </si>
  <si>
    <t>Customer 1022</t>
  </si>
  <si>
    <t>Customer 1023</t>
  </si>
  <si>
    <t>Customer 1024</t>
  </si>
  <si>
    <t>Customer 1025</t>
  </si>
  <si>
    <t>Customer 1026</t>
  </si>
  <si>
    <t>Customer 1027</t>
  </si>
  <si>
    <t>Customer 1028</t>
  </si>
  <si>
    <t>Customer 1029</t>
  </si>
  <si>
    <t>Customer 1030</t>
  </si>
  <si>
    <t>Customer 1031</t>
  </si>
  <si>
    <t>Customer 1032</t>
  </si>
  <si>
    <t>Customer 1033</t>
  </si>
  <si>
    <t>Customer 1034</t>
  </si>
  <si>
    <t>Customer 1035</t>
  </si>
  <si>
    <t>Customer 1036</t>
  </si>
  <si>
    <t>Customer 1037</t>
  </si>
  <si>
    <t>Customer 1038</t>
  </si>
  <si>
    <t>Customer 1039</t>
  </si>
  <si>
    <t>Customer 1040</t>
  </si>
  <si>
    <t>Customer 1041</t>
  </si>
  <si>
    <t>Customer 1042</t>
  </si>
  <si>
    <t>Customer 1043</t>
  </si>
  <si>
    <t>Customer 1044</t>
  </si>
  <si>
    <t>Customer 1045</t>
  </si>
  <si>
    <t>Customer 1046</t>
  </si>
  <si>
    <t>Customer 1047</t>
  </si>
  <si>
    <t>Customer 1048</t>
  </si>
  <si>
    <t>Customer 1049</t>
  </si>
  <si>
    <t>Customer 1050</t>
  </si>
  <si>
    <t>Customer 1051</t>
  </si>
  <si>
    <t>Customer 1052</t>
  </si>
  <si>
    <t>Customer 1053</t>
  </si>
  <si>
    <t>Customer 1054</t>
  </si>
  <si>
    <t>Customer 1055</t>
  </si>
  <si>
    <t>Customer 1056</t>
  </si>
  <si>
    <t>Customer 1057</t>
  </si>
  <si>
    <t>Customer 1058</t>
  </si>
  <si>
    <t>Customer 1059</t>
  </si>
  <si>
    <t>Customer 1060</t>
  </si>
  <si>
    <t>Customer 1061</t>
  </si>
  <si>
    <t>Customer 1062</t>
  </si>
  <si>
    <t>Customer 1063</t>
  </si>
  <si>
    <t>Customer 1064</t>
  </si>
  <si>
    <t>Customer 1065</t>
  </si>
  <si>
    <t>Customer 1066</t>
  </si>
  <si>
    <t>Customer 1067</t>
  </si>
  <si>
    <t>Customer 1068</t>
  </si>
  <si>
    <t>Customer 1069</t>
  </si>
  <si>
    <t>Customer 1070</t>
  </si>
  <si>
    <t>Customer 1071</t>
  </si>
  <si>
    <t>Customer 1072</t>
  </si>
  <si>
    <t>Customer 1073</t>
  </si>
  <si>
    <t>Customer 1074</t>
  </si>
  <si>
    <t>Customer 1075</t>
  </si>
  <si>
    <t>Customer 1076</t>
  </si>
  <si>
    <t>Customer 1077</t>
  </si>
  <si>
    <t>Customer 1078</t>
  </si>
  <si>
    <t>Customer 1079</t>
  </si>
  <si>
    <t>Customer 1080</t>
  </si>
  <si>
    <t>Customer 1081</t>
  </si>
  <si>
    <t>Customer 1082</t>
  </si>
  <si>
    <t>Customer 1083</t>
  </si>
  <si>
    <t>Customer 1084</t>
  </si>
  <si>
    <t>Customer 1085</t>
  </si>
  <si>
    <t>Customer 1086</t>
  </si>
  <si>
    <t>Customer 1087</t>
  </si>
  <si>
    <t>Customer 1088</t>
  </si>
  <si>
    <t>Customer 1089</t>
  </si>
  <si>
    <t>Customer 1090</t>
  </si>
  <si>
    <t>Customer 1091</t>
  </si>
  <si>
    <t>Customer 1092</t>
  </si>
  <si>
    <t>Customer 1093</t>
  </si>
  <si>
    <t>Customer 1094</t>
  </si>
  <si>
    <t>Customer 1095</t>
  </si>
  <si>
    <t>Customer 1096</t>
  </si>
  <si>
    <t>Customer 1097</t>
  </si>
  <si>
    <t>Customer 1098</t>
  </si>
  <si>
    <t>Customer 1099</t>
  </si>
  <si>
    <t>Customer 1100</t>
  </si>
  <si>
    <t>Customer 1101</t>
  </si>
  <si>
    <t>Customer 1102</t>
  </si>
  <si>
    <t>Customer 1103</t>
  </si>
  <si>
    <t>Customer 1104</t>
  </si>
  <si>
    <t>Customer 1105</t>
  </si>
  <si>
    <t>Customer 1106</t>
  </si>
  <si>
    <t>Customer 1107</t>
  </si>
  <si>
    <t>Customer 1108</t>
  </si>
  <si>
    <t>Customer 1109</t>
  </si>
  <si>
    <t>Customer 1110</t>
  </si>
  <si>
    <t>Customer 1111</t>
  </si>
  <si>
    <t>Customer 1112</t>
  </si>
  <si>
    <t>Customer 1113</t>
  </si>
  <si>
    <t>Customer 1114</t>
  </si>
  <si>
    <t>Customer 1115</t>
  </si>
  <si>
    <t>Customer 1116</t>
  </si>
  <si>
    <t>Customer 1117</t>
  </si>
  <si>
    <t>Customer 1118</t>
  </si>
  <si>
    <t>Customer 1119</t>
  </si>
  <si>
    <t>Customer 1120</t>
  </si>
  <si>
    <t>Customer 1121</t>
  </si>
  <si>
    <t>Customer 1122</t>
  </si>
  <si>
    <t>Customer 1123</t>
  </si>
  <si>
    <t>Customer 1124</t>
  </si>
  <si>
    <t>Customer 1125</t>
  </si>
  <si>
    <t>Customer 1126</t>
  </si>
  <si>
    <t>Customer 1127</t>
  </si>
  <si>
    <t>Customer 1128</t>
  </si>
  <si>
    <t>Customer 1129</t>
  </si>
  <si>
    <t>Customer 1130</t>
  </si>
  <si>
    <t>Customer 1131</t>
  </si>
  <si>
    <t>Customer 1132</t>
  </si>
  <si>
    <t>Customer 1133</t>
  </si>
  <si>
    <t>Customer 1134</t>
  </si>
  <si>
    <t>Customer 1135</t>
  </si>
  <si>
    <t>Customer 1136</t>
  </si>
  <si>
    <t>Customer 1137</t>
  </si>
  <si>
    <t>Customer 1138</t>
  </si>
  <si>
    <t>Customer 1139</t>
  </si>
  <si>
    <t>Customer 1140</t>
  </si>
  <si>
    <t>Customer 1141</t>
  </si>
  <si>
    <t>Customer 1142</t>
  </si>
  <si>
    <t>Customer 1143</t>
  </si>
  <si>
    <t>Customer 1144</t>
  </si>
  <si>
    <t>Customer 1145</t>
  </si>
  <si>
    <t>Customer 1146</t>
  </si>
  <si>
    <t>Customer 1147</t>
  </si>
  <si>
    <t>Customer 1148</t>
  </si>
  <si>
    <t>Customer 1149</t>
  </si>
  <si>
    <t>Customer 1150</t>
  </si>
  <si>
    <t>Customer 1151</t>
  </si>
  <si>
    <t>Customer 1152</t>
  </si>
  <si>
    <t>Customer 1153</t>
  </si>
  <si>
    <t>Customer 1154</t>
  </si>
  <si>
    <t>Customer 1155</t>
  </si>
  <si>
    <t>Customer 1156</t>
  </si>
  <si>
    <t>Customer 1157</t>
  </si>
  <si>
    <t>Customer 1158</t>
  </si>
  <si>
    <t>Customer 1159</t>
  </si>
  <si>
    <t>Customer 1160</t>
  </si>
  <si>
    <t>Customer 1161</t>
  </si>
  <si>
    <t>Customer 1162</t>
  </si>
  <si>
    <t>Customer 1163</t>
  </si>
  <si>
    <t>Customer 1164</t>
  </si>
  <si>
    <t>Customer 1165</t>
  </si>
  <si>
    <t>Customer 1166</t>
  </si>
  <si>
    <t>Customer 1167</t>
  </si>
  <si>
    <t>Customer 1168</t>
  </si>
  <si>
    <t>Customer 1169</t>
  </si>
  <si>
    <t>Customer 1170</t>
  </si>
  <si>
    <t>Customer 1171</t>
  </si>
  <si>
    <t>Customer 1172</t>
  </si>
  <si>
    <t>Customer 1173</t>
  </si>
  <si>
    <t>Customer 1174</t>
  </si>
  <si>
    <t>Customer 1175</t>
  </si>
  <si>
    <t>Customer 1176</t>
  </si>
  <si>
    <t>Customer 1177</t>
  </si>
  <si>
    <t>Customer 1178</t>
  </si>
  <si>
    <t>Customer 1179</t>
  </si>
  <si>
    <t>Customer 1180</t>
  </si>
  <si>
    <t>Customer 1181</t>
  </si>
  <si>
    <t>Customer 1182</t>
  </si>
  <si>
    <t>Customer 1183</t>
  </si>
  <si>
    <t>Customer 1184</t>
  </si>
  <si>
    <t>Customer 1185</t>
  </si>
  <si>
    <t>Customer 1186</t>
  </si>
  <si>
    <t>Customer 1187</t>
  </si>
  <si>
    <t>Customer 1188</t>
  </si>
  <si>
    <t>Customer 1189</t>
  </si>
  <si>
    <t>Customer 1190</t>
  </si>
  <si>
    <t>Customer 1191</t>
  </si>
  <si>
    <t>Customer 1192</t>
  </si>
  <si>
    <t>Customer 1193</t>
  </si>
  <si>
    <t>Customer 1194</t>
  </si>
  <si>
    <t>Customer 1195</t>
  </si>
  <si>
    <t>Customer 1196</t>
  </si>
  <si>
    <t>Customer 1197</t>
  </si>
  <si>
    <t>Customer 1198</t>
  </si>
  <si>
    <t>Customer 1199</t>
  </si>
  <si>
    <t>Customer 1200</t>
  </si>
  <si>
    <t>Restaurant_Name</t>
  </si>
  <si>
    <t>Cuisine</t>
  </si>
  <si>
    <t>Rating</t>
  </si>
  <si>
    <t>Commission_Rate</t>
  </si>
  <si>
    <t>Desserts</t>
  </si>
  <si>
    <t>Chinese</t>
  </si>
  <si>
    <t>Healthy</t>
  </si>
  <si>
    <t>Pizza</t>
  </si>
  <si>
    <t>Beverages</t>
  </si>
  <si>
    <t>Mexican</t>
  </si>
  <si>
    <t>South Indian</t>
  </si>
  <si>
    <t>Indian</t>
  </si>
  <si>
    <t>Biryani</t>
  </si>
  <si>
    <t>Fast Food</t>
  </si>
  <si>
    <t>Food_Name</t>
  </si>
  <si>
    <t>Category</t>
  </si>
  <si>
    <t>Price</t>
  </si>
  <si>
    <t>Cost</t>
  </si>
  <si>
    <t>Beverage</t>
  </si>
  <si>
    <t>Burger</t>
  </si>
  <si>
    <t>Dessert</t>
  </si>
  <si>
    <t>Main Course</t>
  </si>
  <si>
    <t>Starter</t>
  </si>
  <si>
    <t>Combo</t>
  </si>
  <si>
    <t>Partner_Name</t>
  </si>
  <si>
    <t>Partner_Type</t>
  </si>
  <si>
    <t>Delivery Partner 001</t>
  </si>
  <si>
    <t>Contract</t>
  </si>
  <si>
    <t>Delivery Partner 002</t>
  </si>
  <si>
    <t>Full-Time</t>
  </si>
  <si>
    <t>Delivery Partner 003</t>
  </si>
  <si>
    <t>Part-Time</t>
  </si>
  <si>
    <t>Delivery Partner 004</t>
  </si>
  <si>
    <t>Delivery Partner 005</t>
  </si>
  <si>
    <t>Delivery Partner 006</t>
  </si>
  <si>
    <t>Delivery Partner 007</t>
  </si>
  <si>
    <t>Delivery Partner 008</t>
  </si>
  <si>
    <t>Delivery Partner 009</t>
  </si>
  <si>
    <t>Delivery Partner 010</t>
  </si>
  <si>
    <t>Delivery Partner 011</t>
  </si>
  <si>
    <t>Delivery Partner 012</t>
  </si>
  <si>
    <t>Delivery Partner 013</t>
  </si>
  <si>
    <t>Delivery Partner 014</t>
  </si>
  <si>
    <t>Delivery Partner 015</t>
  </si>
  <si>
    <t>Delivery Partner 016</t>
  </si>
  <si>
    <t>Delivery Partner 017</t>
  </si>
  <si>
    <t>Delivery Partner 018</t>
  </si>
  <si>
    <t>Delivery Partner 019</t>
  </si>
  <si>
    <t>Delivery Partner 020</t>
  </si>
  <si>
    <t>Delivery Partner 021</t>
  </si>
  <si>
    <t>Delivery Partner 022</t>
  </si>
  <si>
    <t>Delivery Partner 023</t>
  </si>
  <si>
    <t>Delivery Partner 024</t>
  </si>
  <si>
    <t>Delivery Partner 025</t>
  </si>
  <si>
    <t>Delivery Partner 026</t>
  </si>
  <si>
    <t>Delivery Partner 027</t>
  </si>
  <si>
    <t>Delivery Partner 028</t>
  </si>
  <si>
    <t>Delivery Partner 029</t>
  </si>
  <si>
    <t>Delivery Partner 030</t>
  </si>
  <si>
    <t>Delivery Partner 031</t>
  </si>
  <si>
    <t>Delivery Partner 032</t>
  </si>
  <si>
    <t>Delivery Partner 033</t>
  </si>
  <si>
    <t>Delivery Partner 034</t>
  </si>
  <si>
    <t>Delivery Partner 035</t>
  </si>
  <si>
    <t>Delivery Partner 036</t>
  </si>
  <si>
    <t>Delivery Partner 037</t>
  </si>
  <si>
    <t>Delivery Partner 038</t>
  </si>
  <si>
    <t>Delivery Partner 039</t>
  </si>
  <si>
    <t>Delivery Partner 040</t>
  </si>
  <si>
    <t>Delivery Partner 041</t>
  </si>
  <si>
    <t>Delivery Partner 042</t>
  </si>
  <si>
    <t>Delivery Partner 043</t>
  </si>
  <si>
    <t>Delivery Partner 044</t>
  </si>
  <si>
    <t>Delivery Partner 045</t>
  </si>
  <si>
    <t>Delivery Partner 046</t>
  </si>
  <si>
    <t>Delivery Partner 047</t>
  </si>
  <si>
    <t>Delivery Partner 048</t>
  </si>
  <si>
    <t>Delivery Partner 049</t>
  </si>
  <si>
    <t>Delivery Partner 050</t>
  </si>
  <si>
    <t>Delivery Partner 051</t>
  </si>
  <si>
    <t>Delivery Partner 052</t>
  </si>
  <si>
    <t>Delivery Partner 053</t>
  </si>
  <si>
    <t>Delivery Partner 054</t>
  </si>
  <si>
    <t>Delivery Partner 055</t>
  </si>
  <si>
    <t>Delivery Partner 056</t>
  </si>
  <si>
    <t>Delivery Partner 057</t>
  </si>
  <si>
    <t>Delivery Partner 058</t>
  </si>
  <si>
    <t>Delivery Partner 059</t>
  </si>
  <si>
    <t>Delivery Partner 060</t>
  </si>
  <si>
    <t>Delivery Partner 061</t>
  </si>
  <si>
    <t>Delivery Partner 062</t>
  </si>
  <si>
    <t>Delivery Partner 063</t>
  </si>
  <si>
    <t>Delivery Partner 064</t>
  </si>
  <si>
    <t>Delivery Partner 065</t>
  </si>
  <si>
    <t>Delivery Partner 066</t>
  </si>
  <si>
    <t>Delivery Partner 067</t>
  </si>
  <si>
    <t>Delivery Partner 068</t>
  </si>
  <si>
    <t>Delivery Partner 069</t>
  </si>
  <si>
    <t>Delivery Partner 070</t>
  </si>
  <si>
    <t>Delivery Partner 071</t>
  </si>
  <si>
    <t>Delivery Partner 072</t>
  </si>
  <si>
    <t>Delivery Partner 073</t>
  </si>
  <si>
    <t>Delivery Partner 074</t>
  </si>
  <si>
    <t>Delivery Partner 075</t>
  </si>
  <si>
    <t>Delivery Partner 076</t>
  </si>
  <si>
    <t>Delivery Partner 077</t>
  </si>
  <si>
    <t>Delivery Partner 078</t>
  </si>
  <si>
    <t>Delivery Partner 079</t>
  </si>
  <si>
    <t>Delivery Partner 080</t>
  </si>
  <si>
    <t>Delivery Partner 081</t>
  </si>
  <si>
    <t>Delivery Partner 082</t>
  </si>
  <si>
    <t>Delivery Partner 083</t>
  </si>
  <si>
    <t>Delivery Partner 084</t>
  </si>
  <si>
    <t>Delivery Partner 085</t>
  </si>
  <si>
    <t>Delivery Partner 086</t>
  </si>
  <si>
    <t>Delivery Partner 087</t>
  </si>
  <si>
    <t>Delivery Partner 088</t>
  </si>
  <si>
    <t>Delivery Partner 089</t>
  </si>
  <si>
    <t>Delivery Partner 090</t>
  </si>
  <si>
    <t>Delivery Partner 091</t>
  </si>
  <si>
    <t>Delivery Partner 092</t>
  </si>
  <si>
    <t>Delivery Partner 093</t>
  </si>
  <si>
    <t>Delivery Partner 094</t>
  </si>
  <si>
    <t>Delivery Partner 095</t>
  </si>
  <si>
    <t>Delivery Partner 096</t>
  </si>
  <si>
    <t>Delivery Partner 097</t>
  </si>
  <si>
    <t>Delivery Partner 098</t>
  </si>
  <si>
    <t>Delivery Partner 099</t>
  </si>
  <si>
    <t>Delivery Partner 100</t>
  </si>
  <si>
    <t>Delivery Partner 101</t>
  </si>
  <si>
    <t>Delivery Partner 102</t>
  </si>
  <si>
    <t>Delivery Partner 103</t>
  </si>
  <si>
    <t>Delivery Partner 104</t>
  </si>
  <si>
    <t>Delivery Partner 105</t>
  </si>
  <si>
    <t>Delivery Partner 106</t>
  </si>
  <si>
    <t>Delivery Partner 107</t>
  </si>
  <si>
    <t>Delivery Partner 108</t>
  </si>
  <si>
    <t>Delivery Partner 109</t>
  </si>
  <si>
    <t>Delivery Partner 110</t>
  </si>
  <si>
    <t>Delivery Partner 111</t>
  </si>
  <si>
    <t>Delivery Partner 112</t>
  </si>
  <si>
    <t>Delivery Partner 113</t>
  </si>
  <si>
    <t>Delivery Partner 114</t>
  </si>
  <si>
    <t>Delivery Partner 115</t>
  </si>
  <si>
    <t>Delivery Partner 116</t>
  </si>
  <si>
    <t>Delivery Partner 117</t>
  </si>
  <si>
    <t>Delivery Partner 118</t>
  </si>
  <si>
    <t>Delivery Partner 119</t>
  </si>
  <si>
    <t>Delivery Partner 120</t>
  </si>
  <si>
    <t>Delivery Partner 121</t>
  </si>
  <si>
    <t>Delivery Partner 122</t>
  </si>
  <si>
    <t>Delivery Partner 123</t>
  </si>
  <si>
    <t>Delivery Partner 124</t>
  </si>
  <si>
    <t>Delivery Partner 125</t>
  </si>
  <si>
    <t>Delivery Partner 126</t>
  </si>
  <si>
    <t>Delivery Partner 127</t>
  </si>
  <si>
    <t>Delivery Partner 128</t>
  </si>
  <si>
    <t>Delivery Partner 129</t>
  </si>
  <si>
    <t>Delivery Partner 130</t>
  </si>
  <si>
    <t>Delivery Partner 131</t>
  </si>
  <si>
    <t>Delivery Partner 132</t>
  </si>
  <si>
    <t>Delivery Partner 133</t>
  </si>
  <si>
    <t>Delivery Partner 134</t>
  </si>
  <si>
    <t>Delivery Partner 135</t>
  </si>
  <si>
    <t>Delivery Partner 136</t>
  </si>
  <si>
    <t>Delivery Partner 137</t>
  </si>
  <si>
    <t>Delivery Partner 138</t>
  </si>
  <si>
    <t>Delivery Partner 139</t>
  </si>
  <si>
    <t>Delivery Partner 140</t>
  </si>
  <si>
    <t>Delivery Partner 141</t>
  </si>
  <si>
    <t>Delivery Partner 142</t>
  </si>
  <si>
    <t>Delivery Partner 143</t>
  </si>
  <si>
    <t>Delivery Partner 144</t>
  </si>
  <si>
    <t>Delivery Partner 145</t>
  </si>
  <si>
    <t>Delivery Partner 146</t>
  </si>
  <si>
    <t>Delivery Partner 147</t>
  </si>
  <si>
    <t>Delivery Partner 148</t>
  </si>
  <si>
    <t>Delivery Partner 149</t>
  </si>
  <si>
    <t>Delivery Partner 150</t>
  </si>
  <si>
    <t>Delivery Partner 151</t>
  </si>
  <si>
    <t>Delivery Partner 152</t>
  </si>
  <si>
    <t>Delivery Partner 153</t>
  </si>
  <si>
    <t>Delivery Partner 154</t>
  </si>
  <si>
    <t>Delivery Partner 155</t>
  </si>
  <si>
    <t>Delivery Partner 156</t>
  </si>
  <si>
    <t>Delivery Partner 157</t>
  </si>
  <si>
    <t>Delivery Partner 158</t>
  </si>
  <si>
    <t>Delivery Partner 159</t>
  </si>
  <si>
    <t>Delivery Partner 160</t>
  </si>
  <si>
    <t>Delivery Partner 161</t>
  </si>
  <si>
    <t>Delivery Partner 162</t>
  </si>
  <si>
    <t>Delivery Partner 163</t>
  </si>
  <si>
    <t>Delivery Partner 164</t>
  </si>
  <si>
    <t>Delivery Partner 165</t>
  </si>
  <si>
    <t>Delivery Partner 166</t>
  </si>
  <si>
    <t>Delivery Partner 167</t>
  </si>
  <si>
    <t>Delivery Partner 168</t>
  </si>
  <si>
    <t>Delivery Partner 169</t>
  </si>
  <si>
    <t>Delivery Partner 170</t>
  </si>
  <si>
    <t>Delivery Partner 171</t>
  </si>
  <si>
    <t>Delivery Partner 172</t>
  </si>
  <si>
    <t>Delivery Partner 173</t>
  </si>
  <si>
    <t>Delivery Partner 174</t>
  </si>
  <si>
    <t>Delivery Partner 175</t>
  </si>
  <si>
    <t>Delivery Partner 176</t>
  </si>
  <si>
    <t>Delivery Partner 177</t>
  </si>
  <si>
    <t>Delivery Partner 178</t>
  </si>
  <si>
    <t>Delivery Partner 179</t>
  </si>
  <si>
    <t>Delivery Partner 180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</si>
</sst>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00"/>
    <numFmt numFmtId="181" formatCode="d&quot;/&quot;m&quot;/&quot;yyyy"/>
    <numFmt numFmtId="182" formatCode="mm/dd/yyyy"/>
  </numFmts>
  <fonts count="27">
    <font>
      <sz val="10"/>
      <color rgb="FF000000"/>
      <name val="Arial"/>
      <charset val="134"/>
      <scheme val="minor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sz val="10"/>
      <color theme="1"/>
      <name val="Arial"/>
      <charset val="134"/>
      <scheme val="minor"/>
    </font>
    <font>
      <b/>
      <sz val="10"/>
      <color theme="1"/>
      <name val="Arial"/>
      <charset val="134"/>
      <scheme val="minor"/>
    </font>
    <font>
      <b/>
      <sz val="11"/>
      <color rgb="FFFF0000"/>
      <name val="Calibri"/>
      <charset val="134"/>
    </font>
    <font>
      <b/>
      <sz val="10"/>
      <color rgb="FF000000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00FFFF"/>
        <bgColor rgb="FF00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/>
      <bottom style="thin">
        <color rgb="FFABABAB"/>
      </bottom>
      <diagonal/>
    </border>
    <border>
      <left style="thin">
        <color rgb="FFABABAB"/>
      </left>
      <right style="thin">
        <color rgb="FFABABAB"/>
      </right>
      <top/>
      <bottom style="thin">
        <color rgb="FFABABA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8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8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11" applyNumberFormat="0" applyAlignment="0" applyProtection="0">
      <alignment vertical="center"/>
    </xf>
    <xf numFmtId="0" fontId="17" fillId="6" borderId="12" applyNumberFormat="0" applyAlignment="0" applyProtection="0">
      <alignment vertical="center"/>
    </xf>
    <xf numFmtId="0" fontId="18" fillId="6" borderId="11" applyNumberFormat="0" applyAlignment="0" applyProtection="0">
      <alignment vertical="center"/>
    </xf>
    <xf numFmtId="0" fontId="19" fillId="7" borderId="13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31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/>
    <xf numFmtId="0" fontId="2" fillId="0" borderId="0" xfId="0" applyFont="1" applyAlignment="1">
      <alignment horizontal="right"/>
    </xf>
    <xf numFmtId="180" fontId="1" fillId="0" borderId="0" xfId="0" applyNumberFormat="1" applyFont="1" applyAlignment="1">
      <alignment horizontal="center"/>
    </xf>
    <xf numFmtId="180" fontId="2" fillId="0" borderId="0" xfId="0" applyNumberFormat="1" applyFont="1" applyAlignment="1">
      <alignment horizontal="right"/>
    </xf>
    <xf numFmtId="180" fontId="3" fillId="0" borderId="0" xfId="0" applyNumberFormat="1" applyFont="1"/>
    <xf numFmtId="181" fontId="1" fillId="0" borderId="0" xfId="0" applyNumberFormat="1" applyFont="1" applyAlignment="1">
      <alignment horizontal="center"/>
    </xf>
    <xf numFmtId="181" fontId="2" fillId="0" borderId="0" xfId="0" applyNumberFormat="1" applyFont="1" applyAlignment="1">
      <alignment horizontal="right"/>
    </xf>
    <xf numFmtId="0" fontId="0" fillId="0" borderId="1" xfId="0" applyFont="1" applyBorder="1" applyAlignment="1"/>
    <xf numFmtId="0" fontId="0" fillId="0" borderId="2" xfId="0" applyFont="1" applyBorder="1" applyAlignment="1"/>
    <xf numFmtId="0" fontId="4" fillId="0" borderId="0" xfId="0" applyFont="1" applyAlignment="1"/>
    <xf numFmtId="0" fontId="0" fillId="0" borderId="3" xfId="0" applyFont="1" applyBorder="1" applyAlignment="1"/>
    <xf numFmtId="0" fontId="3" fillId="0" borderId="0" xfId="0" applyFont="1"/>
    <xf numFmtId="2" fontId="3" fillId="0" borderId="0" xfId="0" applyNumberFormat="1" applyFont="1"/>
    <xf numFmtId="0" fontId="0" fillId="0" borderId="4" xfId="0" applyFont="1" applyBorder="1" applyAlignment="1"/>
    <xf numFmtId="0" fontId="0" fillId="0" borderId="5" xfId="0" applyFont="1" applyBorder="1" applyAlignment="1"/>
    <xf numFmtId="0" fontId="0" fillId="0" borderId="6" xfId="0" applyFont="1" applyBorder="1" applyAlignment="1"/>
    <xf numFmtId="0" fontId="0" fillId="0" borderId="7" xfId="0" applyFont="1" applyBorder="1" applyAlignment="1"/>
    <xf numFmtId="0" fontId="3" fillId="2" borderId="0" xfId="0" applyFont="1" applyFill="1" applyAlignment="1">
      <alignment horizontal="center"/>
    </xf>
    <xf numFmtId="0" fontId="3" fillId="2" borderId="0" xfId="0" applyFont="1" applyFill="1" applyAlignment="1"/>
    <xf numFmtId="0" fontId="3" fillId="0" borderId="0" xfId="0" applyFont="1" applyAlignment="1">
      <alignment horizontal="center"/>
    </xf>
    <xf numFmtId="0" fontId="4" fillId="0" borderId="0" xfId="0" applyFont="1"/>
    <xf numFmtId="0" fontId="1" fillId="0" borderId="0" xfId="0" applyFont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/>
    </xf>
    <xf numFmtId="0" fontId="4" fillId="3" borderId="0" xfId="0" applyFont="1" applyFill="1" applyAlignment="1"/>
    <xf numFmtId="0" fontId="4" fillId="0" borderId="0" xfId="0" applyFont="1" applyAlignment="1">
      <alignment horizontal="center"/>
    </xf>
    <xf numFmtId="181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82" fontId="2" fillId="0" borderId="0" xfId="0" applyNumberFormat="1" applyFon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1"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93C47D"/>
          <bgColor rgb="FF93C47D"/>
        </patternFill>
      </fill>
    </dxf>
    <dxf>
      <font>
        <color rgb="FF000000"/>
      </font>
      <fill>
        <patternFill patternType="solid">
          <fgColor rgb="FFFFD966"/>
          <bgColor rgb="FFFFD966"/>
        </patternFill>
      </fill>
    </dxf>
    <dxf>
      <font>
        <color rgb="FF000000"/>
      </font>
      <fill>
        <patternFill patternType="solid">
          <fgColor rgb="FFE06666"/>
          <bgColor rgb="FFE06666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firstRowStripe" dxfId="5"/>
      <tableStyleElement type="firstColumnStripe" dxfId="4"/>
    </tableStyle>
    <tableStyle name="PivotStylePreset2_Accent1" table="0" count="10" xr9:uid="{267968C8-6FFD-4C36-ACC1-9EA1FD1885CA}">
      <tableStyleElement type="headerRow" dxfId="20"/>
      <tableStyleElement type="totalRow" dxfId="19"/>
      <tableStyleElement type="firstRowStripe" dxfId="18"/>
      <tableStyleElement type="firstColumnStripe" dxfId="17"/>
      <tableStyleElement type="firstSubtotalRow" dxfId="16"/>
      <tableStyleElement type="secondSubtotalRow" dxfId="15"/>
      <tableStyleElement type="firstRowSubheading" dxfId="14"/>
      <tableStyleElement type="secondRowSubheading" dxfId="13"/>
      <tableStyleElement type="pageFieldLabels" dxfId="12"/>
      <tableStyleElement type="pageFieldValues" dxfId="1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pivotCacheDefinition" Target="pivotCache/pivotCacheDefinition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microsoft.com/office/2007/relationships/slicerCache" Target="slicerCaches/slicerCache2.xml"/><Relationship Id="rId10" Type="http://schemas.microsoft.com/office/2007/relationships/slicerCache" Target="slicerCaches/slicerCache1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18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b="0">
                <a:solidFill>
                  <a:schemeClr val="dk1"/>
                </a:solidFill>
                <a:latin typeface="+mn-lt"/>
              </a:rPr>
              <a:t>Orders by Order Status</a:t>
            </a:r>
            <a:endParaRPr b="0">
              <a:solidFill>
                <a:schemeClr val="dk1"/>
              </a:solidFill>
              <a:latin typeface="+mn-lt"/>
            </a:endParaRPr>
          </a:p>
        </c:rich>
      </c:tx>
      <c:layout/>
      <c:overlay val="0"/>
    </c:title>
    <c:autoTitleDeleted val="0"/>
    <c:plotArea>
      <c:layout/>
      <c:barChart>
        <c:barDir val="col"/>
        <c:grouping val="none"/>
        <c:varyColors val="0"/>
        <c:ser>
          <c:idx val="0"/>
          <c:order val="0"/>
          <c:tx>
            <c:strRef>
              <c:f>'Pivot Charts'!$B$1</c:f>
              <c:strCache>
                <c:ptCount val="1"/>
                <c:pt idx="0">
                  <c:v>COUNTA of Order_ID</c:v>
                </c:pt>
              </c:strCache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 cmpd="sng">
                <a:noFill/>
              </a:ln>
            </c:spPr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 cmpd="sng">
                <a:noFill/>
              </a:ln>
            </c:spPr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 cmpd="sng">
                <a:noFill/>
              </a:ln>
            </c:spPr>
          </c:dPt>
          <c:dLbls>
            <c:delete val="1"/>
          </c:dLbls>
          <c:cat>
            <c:strRef>
              <c:f>'Pivot Charts'!$A$2:$A$4</c:f>
              <c:strCache>
                <c:ptCount val="3"/>
                <c:pt idx="0">
                  <c:v>Delivered</c:v>
                </c:pt>
                <c:pt idx="1">
                  <c:v>Cancelled</c:v>
                </c:pt>
                <c:pt idx="2">
                  <c:v>Failed</c:v>
                </c:pt>
              </c:strCache>
            </c:strRef>
          </c:cat>
          <c:val>
            <c:numRef>
              <c:f>'Pivot Charts'!$B$2:$B$4</c:f>
              <c:numCache>
                <c:formatCode>General</c:formatCode>
                <c:ptCount val="3"/>
                <c:pt idx="0">
                  <c:v>6858</c:v>
                </c:pt>
                <c:pt idx="1">
                  <c:v>824</c:v>
                </c:pt>
                <c:pt idx="2">
                  <c:v>318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7845711"/>
        <c:axId val="866909052"/>
      </c:barChart>
      <c:catAx>
        <c:axId val="527845711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lvl="0">
                  <a:defRPr lang="en-US"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Order_Status</a:t>
                </a:r>
                <a:endParaRPr b="0">
                  <a:solidFill>
                    <a:srgbClr val="000000"/>
                  </a:solidFill>
                  <a:latin typeface="+mn-lt"/>
                </a:endParaRP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866909052"/>
        <c:crosses val="autoZero"/>
        <c:auto val="1"/>
        <c:lblAlgn val="ctr"/>
        <c:lblOffset val="100"/>
        <c:noMultiLvlLbl val="0"/>
      </c:catAx>
      <c:valAx>
        <c:axId val="866909052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minorGridlines>
          <c:spPr>
            <a:ln w="6350" cap="flat" cmpd="sng" algn="ctr">
              <a:solidFill>
                <a:srgbClr val="CCCCCC">
                  <a:alpha val="0"/>
                </a:srgbClr>
              </a:solidFill>
              <a:prstDash val="solid"/>
              <a:round/>
            </a:ln>
          </c:spPr>
        </c:minorGridlines>
        <c:title>
          <c:tx>
            <c:rich>
              <a:bodyPr rot="-5400000" spcFirstLastPara="0" vertOverflow="ellipsis" vert="horz" wrap="square" anchor="ctr" anchorCtr="1"/>
              <a:lstStyle/>
              <a:p>
                <a:pPr lvl="0">
                  <a:defRPr lang="en-US"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COUNTA of Order_ID</a:t>
                </a:r>
                <a:endParaRPr b="0">
                  <a:solidFill>
                    <a:srgbClr val="000000"/>
                  </a:solidFill>
                  <a:latin typeface="+mn-lt"/>
                </a:endParaRP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527845711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fe7c9c0-56bc-4f50-b023-354ab10fec8b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18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Revenue by Payment Method</a:t>
            </a:r>
            <a:endParaRPr b="0">
              <a:solidFill>
                <a:srgbClr val="000000"/>
              </a:solidFill>
              <a:latin typeface="+mn-lt"/>
            </a:endParaRPr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'Pivot Charts'!$B$21</c:f>
              <c:strCache>
                <c:ptCount val="1"/>
                <c:pt idx="0">
                  <c:v>SUM of Total Amount</c:v>
                </c:pt>
              </c:strCache>
            </c:strRef>
          </c:tx>
          <c:explosion val="0"/>
          <c:dPt>
            <c:idx val="0"/>
            <c:bubble3D val="0"/>
            <c:spPr>
              <a:solidFill>
                <a:srgbClr val="4285F4"/>
              </a:solidFill>
            </c:spPr>
          </c:dPt>
          <c:dPt>
            <c:idx val="1"/>
            <c:bubble3D val="0"/>
            <c:spPr>
              <a:solidFill>
                <a:srgbClr val="EA4335"/>
              </a:solidFill>
            </c:spPr>
          </c:dPt>
          <c:dPt>
            <c:idx val="2"/>
            <c:bubble3D val="0"/>
            <c:spPr>
              <a:solidFill>
                <a:srgbClr val="FBBC04"/>
              </a:solidFill>
            </c:spPr>
          </c:dPt>
          <c:dPt>
            <c:idx val="3"/>
            <c:bubble3D val="0"/>
            <c:spPr>
              <a:solidFill>
                <a:srgbClr val="34A853"/>
              </a:solidFill>
            </c:spPr>
          </c:dPt>
          <c:dPt>
            <c:idx val="4"/>
            <c:bubble3D val="0"/>
            <c:spPr>
              <a:solidFill>
                <a:srgbClr val="FF6D01"/>
              </a:solidFill>
            </c:spPr>
          </c:dPt>
          <c:dLbls>
            <c:delete val="1"/>
          </c:dLbls>
          <c:cat>
            <c:strRef>
              <c:f>'Pivot Charts'!$A$22:$A$26</c:f>
              <c:strCache>
                <c:ptCount val="5"/>
                <c:pt idx="0">
                  <c:v>UPI</c:v>
                </c:pt>
                <c:pt idx="1">
                  <c:v>Card</c:v>
                </c:pt>
                <c:pt idx="2">
                  <c:v>Wallet</c:v>
                </c:pt>
                <c:pt idx="3">
                  <c:v>Cash</c:v>
                </c:pt>
                <c:pt idx="4">
                  <c:v>Unknown</c:v>
                </c:pt>
              </c:strCache>
            </c:strRef>
          </c:cat>
          <c:val>
            <c:numRef>
              <c:f>'Pivot Charts'!$B$22:$B$26</c:f>
              <c:numCache>
                <c:formatCode>General</c:formatCode>
                <c:ptCount val="5"/>
                <c:pt idx="0">
                  <c:v>2187388.06</c:v>
                </c:pt>
                <c:pt idx="1">
                  <c:v>1009950.54</c:v>
                </c:pt>
                <c:pt idx="2">
                  <c:v>520790.98</c:v>
                </c:pt>
                <c:pt idx="3">
                  <c:v>496547.14</c:v>
                </c:pt>
                <c:pt idx="4">
                  <c:v>3148.47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95b0728-15b8-4996-8c85-563179ce733c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18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b="0">
                <a:solidFill>
                  <a:schemeClr val="dk1"/>
                </a:solidFill>
                <a:latin typeface="+mn-lt"/>
              </a:rPr>
              <a:t>Top 10 Restaurants by Revenue</a:t>
            </a:r>
            <a:endParaRPr b="0">
              <a:solidFill>
                <a:schemeClr val="dk1"/>
              </a:solidFill>
              <a:latin typeface="+mn-lt"/>
            </a:endParaRPr>
          </a:p>
        </c:rich>
      </c:tx>
      <c:layout/>
      <c:overlay val="0"/>
    </c:title>
    <c:autoTitleDeleted val="0"/>
    <c:plotArea>
      <c:layout/>
      <c:barChart>
        <c:barDir val="col"/>
        <c:grouping val="none"/>
        <c:varyColors val="0"/>
        <c:ser>
          <c:idx val="0"/>
          <c:order val="0"/>
          <c:tx>
            <c:strRef>
              <c:f>'Pivot Charts'!$B$40</c:f>
              <c:strCache>
                <c:ptCount val="1"/>
                <c:pt idx="0">
                  <c:v>SUM of Total Amount</c:v>
                </c:pt>
              </c:strCache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Lbls>
            <c:delete val="1"/>
          </c:dLbls>
          <c:cat>
            <c:strRef>
              <c:f>'Pivot Charts'!$A$41:$A$50</c:f>
              <c:strCache>
                <c:ptCount val="10"/>
                <c:pt idx="0">
                  <c:v>Restaurant 029</c:v>
                </c:pt>
                <c:pt idx="1">
                  <c:v>Restaurant 117</c:v>
                </c:pt>
                <c:pt idx="2">
                  <c:v>Restaurant 025</c:v>
                </c:pt>
                <c:pt idx="3">
                  <c:v>Restaurant 120</c:v>
                </c:pt>
                <c:pt idx="4">
                  <c:v>Restaurant 073</c:v>
                </c:pt>
                <c:pt idx="5">
                  <c:v>Restaurant 040</c:v>
                </c:pt>
                <c:pt idx="6">
                  <c:v>Restaurant 085</c:v>
                </c:pt>
                <c:pt idx="7">
                  <c:v>Restaurant 078</c:v>
                </c:pt>
                <c:pt idx="8">
                  <c:v>Restaurant 079</c:v>
                </c:pt>
                <c:pt idx="9">
                  <c:v>Restaurant 037</c:v>
                </c:pt>
              </c:strCache>
            </c:strRef>
          </c:cat>
          <c:val>
            <c:numRef>
              <c:f>'Pivot Charts'!$B$41:$B$50</c:f>
              <c:numCache>
                <c:formatCode>General</c:formatCode>
                <c:ptCount val="10"/>
                <c:pt idx="0">
                  <c:v>52155.13</c:v>
                </c:pt>
                <c:pt idx="1">
                  <c:v>49021.69</c:v>
                </c:pt>
                <c:pt idx="2">
                  <c:v>48572.38</c:v>
                </c:pt>
                <c:pt idx="3">
                  <c:v>46637.27</c:v>
                </c:pt>
                <c:pt idx="4">
                  <c:v>46199.79</c:v>
                </c:pt>
                <c:pt idx="5">
                  <c:v>44334.09</c:v>
                </c:pt>
                <c:pt idx="6">
                  <c:v>44208.11</c:v>
                </c:pt>
                <c:pt idx="7">
                  <c:v>43811.94</c:v>
                </c:pt>
                <c:pt idx="8">
                  <c:v>43801.95</c:v>
                </c:pt>
                <c:pt idx="9">
                  <c:v>43713.09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27913629"/>
        <c:axId val="1548857011"/>
      </c:barChart>
      <c:catAx>
        <c:axId val="1327913629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lvl="0">
                  <a:defRPr lang="en-US"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Restaurant Name</a:t>
                </a:r>
                <a:endParaRPr b="0">
                  <a:solidFill>
                    <a:srgbClr val="000000"/>
                  </a:solidFill>
                  <a:latin typeface="+mn-lt"/>
                </a:endParaRP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548857011"/>
        <c:crosses val="autoZero"/>
        <c:auto val="1"/>
        <c:lblAlgn val="ctr"/>
        <c:lblOffset val="100"/>
        <c:noMultiLvlLbl val="0"/>
      </c:catAx>
      <c:valAx>
        <c:axId val="1548857011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minorGridlines>
          <c:spPr>
            <a:ln w="6350" cap="flat" cmpd="sng" algn="ctr">
              <a:solidFill>
                <a:srgbClr val="CCCCCC">
                  <a:alpha val="0"/>
                </a:srgbClr>
              </a:solidFill>
              <a:prstDash val="solid"/>
              <a:round/>
            </a:ln>
          </c:spPr>
        </c:minorGridlines>
        <c:title>
          <c:tx>
            <c:rich>
              <a:bodyPr rot="-5400000" spcFirstLastPara="0" vertOverflow="ellipsis" vert="horz" wrap="square" anchor="ctr" anchorCtr="1"/>
              <a:lstStyle/>
              <a:p>
                <a:pPr lvl="0">
                  <a:defRPr lang="en-US"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Total Amount</a:t>
                </a:r>
                <a:endParaRPr b="0">
                  <a:solidFill>
                    <a:srgbClr val="000000"/>
                  </a:solidFill>
                  <a:latin typeface="+mn-lt"/>
                </a:endParaRP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327913629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a75d78b-244b-405a-9fba-ec449bb8bf2a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18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b="0">
                <a:solidFill>
                  <a:schemeClr val="dk1"/>
                </a:solidFill>
                <a:latin typeface="+mn-lt"/>
              </a:rPr>
              <a:t>Delivery Performance</a:t>
            </a:r>
            <a:endParaRPr b="0">
              <a:solidFill>
                <a:schemeClr val="dk1"/>
              </a:solidFill>
              <a:latin typeface="+mn-lt"/>
            </a:endParaRPr>
          </a:p>
        </c:rich>
      </c:tx>
      <c:layout/>
      <c:overlay val="0"/>
    </c:title>
    <c:autoTitleDeleted val="0"/>
    <c:plotArea>
      <c:layout/>
      <c:barChart>
        <c:barDir val="bar"/>
        <c:grouping val="none"/>
        <c:varyColors val="0"/>
        <c:ser>
          <c:idx val="0"/>
          <c:order val="0"/>
          <c:tx>
            <c:strRef>
              <c:f>'Pivot Charts'!$B$170</c:f>
              <c:strCache>
                <c:ptCount val="1"/>
                <c:pt idx="0">
                  <c:v>COUNTA of Order_ID</c:v>
                </c:pt>
              </c:strCache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Lbls>
            <c:delete val="1"/>
          </c:dLbls>
          <c:cat>
            <c:strRef>
              <c:f>'Pivot Charts'!$A$171:$A$173</c:f>
              <c:strCache>
                <c:ptCount val="3"/>
                <c:pt idx="0">
                  <c:v>Slow</c:v>
                </c:pt>
                <c:pt idx="1">
                  <c:v>(blank)</c:v>
                </c:pt>
                <c:pt idx="2">
                  <c:v>Fast</c:v>
                </c:pt>
              </c:strCache>
            </c:strRef>
          </c:cat>
          <c:val>
            <c:numRef>
              <c:f>'Pivot Charts'!$B$171:$B$173</c:f>
              <c:numCache>
                <c:formatCode>General</c:formatCode>
                <c:ptCount val="3"/>
                <c:pt idx="0">
                  <c:v>101</c:v>
                </c:pt>
                <c:pt idx="1">
                  <c:v>1142</c:v>
                </c:pt>
                <c:pt idx="2">
                  <c:v>2480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80750141"/>
        <c:axId val="1732903904"/>
      </c:barChart>
      <c:catAx>
        <c:axId val="1080750141"/>
        <c:scaling>
          <c:orientation val="maxMin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lvl="0">
                  <a:defRPr lang="en-US"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Delivery Performance</a:t>
                </a:r>
                <a:endParaRPr b="0">
                  <a:solidFill>
                    <a:srgbClr val="000000"/>
                  </a:solidFill>
                  <a:latin typeface="+mn-lt"/>
                </a:endParaRP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732903904"/>
        <c:crosses val="autoZero"/>
        <c:auto val="1"/>
        <c:lblAlgn val="ctr"/>
        <c:lblOffset val="100"/>
        <c:noMultiLvlLbl val="0"/>
      </c:catAx>
      <c:valAx>
        <c:axId val="1732903904"/>
        <c:scaling>
          <c:orientation val="minMax"/>
        </c:scaling>
        <c:delete val="0"/>
        <c:axPos val="b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minorGridlines>
          <c:spPr>
            <a:ln w="6350" cap="flat" cmpd="sng" algn="ctr">
              <a:solidFill>
                <a:srgbClr val="CCCCCC">
                  <a:alpha val="0"/>
                </a:srgbClr>
              </a:solidFill>
              <a:prstDash val="solid"/>
              <a:round/>
            </a:ln>
          </c:spPr>
        </c:minorGridlines>
        <c:title>
          <c:tx>
            <c:rich>
              <a:bodyPr rot="0" spcFirstLastPara="0" vertOverflow="ellipsis" vert="horz" wrap="square" anchor="ctr" anchorCtr="1"/>
              <a:lstStyle/>
              <a:p>
                <a:pPr lvl="0">
                  <a:defRPr lang="en-US"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COUNTA of Order_ID</a:t>
                </a:r>
                <a:endParaRPr b="0">
                  <a:solidFill>
                    <a:srgbClr val="000000"/>
                  </a:solidFill>
                  <a:latin typeface="+mn-lt"/>
                </a:endParaRP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080750141"/>
        <c:crosses val="max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19e5ca0-dac7-4a89-897e-870873333f4f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18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b="0">
                <a:solidFill>
                  <a:schemeClr val="dk1"/>
                </a:solidFill>
                <a:latin typeface="+mn-lt"/>
              </a:rPr>
              <a:t>Orders by Order Status</a:t>
            </a:r>
            <a:endParaRPr b="0">
              <a:solidFill>
                <a:schemeClr val="dk1"/>
              </a:solidFill>
              <a:latin typeface="+mn-lt"/>
            </a:endParaRPr>
          </a:p>
        </c:rich>
      </c:tx>
      <c:layout/>
      <c:overlay val="0"/>
    </c:title>
    <c:autoTitleDeleted val="0"/>
    <c:plotArea>
      <c:layout/>
      <c:barChart>
        <c:barDir val="col"/>
        <c:grouping val="none"/>
        <c:varyColors val="0"/>
        <c:ser>
          <c:idx val="0"/>
          <c:order val="0"/>
          <c:tx>
            <c:strRef>
              <c:f>'Pivot Charts'!$B$1</c:f>
              <c:strCache>
                <c:ptCount val="1"/>
                <c:pt idx="0">
                  <c:v>COUNTA of Order_ID</c:v>
                </c:pt>
              </c:strCache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 cmpd="sng">
                <a:noFill/>
              </a:ln>
            </c:spPr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 cmpd="sng">
                <a:noFill/>
              </a:ln>
            </c:spPr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 cmpd="sng">
                <a:noFill/>
              </a:ln>
            </c:spPr>
          </c:dPt>
          <c:dLbls>
            <c:delete val="1"/>
          </c:dLbls>
          <c:cat>
            <c:strRef>
              <c:f>'Pivot Charts'!$A$2:$A$4</c:f>
              <c:strCache>
                <c:ptCount val="3"/>
                <c:pt idx="0">
                  <c:v>Delivered</c:v>
                </c:pt>
                <c:pt idx="1">
                  <c:v>Cancelled</c:v>
                </c:pt>
                <c:pt idx="2">
                  <c:v>Failed</c:v>
                </c:pt>
              </c:strCache>
            </c:strRef>
          </c:cat>
          <c:val>
            <c:numRef>
              <c:f>'Pivot Charts'!$B$2:$B$4</c:f>
              <c:numCache>
                <c:formatCode>General</c:formatCode>
                <c:ptCount val="3"/>
                <c:pt idx="0">
                  <c:v>6858</c:v>
                </c:pt>
                <c:pt idx="1">
                  <c:v>824</c:v>
                </c:pt>
                <c:pt idx="2">
                  <c:v>318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41854413"/>
        <c:axId val="2073086136"/>
      </c:barChart>
      <c:catAx>
        <c:axId val="1741854413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lvl="0">
                  <a:defRPr lang="en-US"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Order_Status</a:t>
                </a:r>
                <a:endParaRPr b="0">
                  <a:solidFill>
                    <a:srgbClr val="000000"/>
                  </a:solidFill>
                  <a:latin typeface="+mn-lt"/>
                </a:endParaRP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2073086136"/>
        <c:crosses val="autoZero"/>
        <c:auto val="1"/>
        <c:lblAlgn val="ctr"/>
        <c:lblOffset val="100"/>
        <c:noMultiLvlLbl val="0"/>
      </c:catAx>
      <c:valAx>
        <c:axId val="2073086136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minorGridlines>
          <c:spPr>
            <a:ln w="6350" cap="flat" cmpd="sng" algn="ctr">
              <a:solidFill>
                <a:srgbClr val="CCCCCC">
                  <a:alpha val="0"/>
                </a:srgbClr>
              </a:solidFill>
              <a:prstDash val="solid"/>
              <a:round/>
            </a:ln>
          </c:spPr>
        </c:minorGridlines>
        <c:title>
          <c:tx>
            <c:rich>
              <a:bodyPr rot="-5400000" spcFirstLastPara="0" vertOverflow="ellipsis" vert="horz" wrap="square" anchor="ctr" anchorCtr="1"/>
              <a:lstStyle/>
              <a:p>
                <a:pPr lvl="0">
                  <a:defRPr lang="en-US"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COUNTA of Order_ID</a:t>
                </a:r>
                <a:endParaRPr b="0">
                  <a:solidFill>
                    <a:srgbClr val="000000"/>
                  </a:solidFill>
                  <a:latin typeface="+mn-lt"/>
                </a:endParaRP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741854413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238d5f9-b25b-4f15-8a6d-98a714c12da4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18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Revenue by Payment Method</a:t>
            </a:r>
            <a:endParaRPr b="0">
              <a:solidFill>
                <a:srgbClr val="000000"/>
              </a:solidFill>
              <a:latin typeface="+mn-lt"/>
            </a:endParaRPr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'Pivot Charts'!$B$21</c:f>
              <c:strCache>
                <c:ptCount val="1"/>
                <c:pt idx="0">
                  <c:v>SUM of Total Amount</c:v>
                </c:pt>
              </c:strCache>
            </c:strRef>
          </c:tx>
          <c:explosion val="0"/>
          <c:dPt>
            <c:idx val="0"/>
            <c:bubble3D val="0"/>
            <c:spPr>
              <a:solidFill>
                <a:srgbClr val="4285F4"/>
              </a:solidFill>
            </c:spPr>
          </c:dPt>
          <c:dPt>
            <c:idx val="1"/>
            <c:bubble3D val="0"/>
            <c:spPr>
              <a:solidFill>
                <a:srgbClr val="EA4335"/>
              </a:solidFill>
            </c:spPr>
          </c:dPt>
          <c:dPt>
            <c:idx val="2"/>
            <c:bubble3D val="0"/>
            <c:spPr>
              <a:solidFill>
                <a:srgbClr val="FBBC04"/>
              </a:solidFill>
            </c:spPr>
          </c:dPt>
          <c:dPt>
            <c:idx val="3"/>
            <c:bubble3D val="0"/>
            <c:spPr>
              <a:solidFill>
                <a:srgbClr val="34A853"/>
              </a:solidFill>
            </c:spPr>
          </c:dPt>
          <c:dPt>
            <c:idx val="4"/>
            <c:bubble3D val="0"/>
            <c:spPr>
              <a:solidFill>
                <a:srgbClr val="FF6D01"/>
              </a:solidFill>
            </c:spPr>
          </c:dPt>
          <c:dLbls>
            <c:delete val="1"/>
          </c:dLbls>
          <c:cat>
            <c:strRef>
              <c:f>'Pivot Charts'!$A$22:$A$26</c:f>
              <c:strCache>
                <c:ptCount val="5"/>
                <c:pt idx="0">
                  <c:v>UPI</c:v>
                </c:pt>
                <c:pt idx="1">
                  <c:v>Card</c:v>
                </c:pt>
                <c:pt idx="2">
                  <c:v>Wallet</c:v>
                </c:pt>
                <c:pt idx="3">
                  <c:v>Cash</c:v>
                </c:pt>
                <c:pt idx="4">
                  <c:v>Unknown</c:v>
                </c:pt>
              </c:strCache>
            </c:strRef>
          </c:cat>
          <c:val>
            <c:numRef>
              <c:f>'Pivot Charts'!$B$22:$B$26</c:f>
              <c:numCache>
                <c:formatCode>General</c:formatCode>
                <c:ptCount val="5"/>
                <c:pt idx="0">
                  <c:v>2187388.06</c:v>
                </c:pt>
                <c:pt idx="1">
                  <c:v>1009950.54</c:v>
                </c:pt>
                <c:pt idx="2">
                  <c:v>520790.98</c:v>
                </c:pt>
                <c:pt idx="3">
                  <c:v>496547.14</c:v>
                </c:pt>
                <c:pt idx="4">
                  <c:v>3148.47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109aa06-56f9-4c72-8c9a-7f1f53f08439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18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b="0">
                <a:solidFill>
                  <a:schemeClr val="dk1"/>
                </a:solidFill>
                <a:latin typeface="+mn-lt"/>
              </a:rPr>
              <a:t>Top 10 Restaurants by Revenue</a:t>
            </a:r>
            <a:endParaRPr b="0">
              <a:solidFill>
                <a:schemeClr val="dk1"/>
              </a:solidFill>
              <a:latin typeface="+mn-lt"/>
            </a:endParaRPr>
          </a:p>
        </c:rich>
      </c:tx>
      <c:layout/>
      <c:overlay val="0"/>
    </c:title>
    <c:autoTitleDeleted val="0"/>
    <c:plotArea>
      <c:layout/>
      <c:barChart>
        <c:barDir val="col"/>
        <c:grouping val="none"/>
        <c:varyColors val="0"/>
        <c:ser>
          <c:idx val="0"/>
          <c:order val="0"/>
          <c:tx>
            <c:strRef>
              <c:f>'Pivot Charts'!$B$40</c:f>
              <c:strCache>
                <c:ptCount val="1"/>
                <c:pt idx="0">
                  <c:v>SUM of Total Amount</c:v>
                </c:pt>
              </c:strCache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Lbls>
            <c:delete val="1"/>
          </c:dLbls>
          <c:cat>
            <c:strRef>
              <c:f>'Pivot Charts'!$A$41:$A$50</c:f>
              <c:strCache>
                <c:ptCount val="10"/>
                <c:pt idx="0">
                  <c:v>Restaurant 029</c:v>
                </c:pt>
                <c:pt idx="1">
                  <c:v>Restaurant 117</c:v>
                </c:pt>
                <c:pt idx="2">
                  <c:v>Restaurant 025</c:v>
                </c:pt>
                <c:pt idx="3">
                  <c:v>Restaurant 120</c:v>
                </c:pt>
                <c:pt idx="4">
                  <c:v>Restaurant 073</c:v>
                </c:pt>
                <c:pt idx="5">
                  <c:v>Restaurant 040</c:v>
                </c:pt>
                <c:pt idx="6">
                  <c:v>Restaurant 085</c:v>
                </c:pt>
                <c:pt idx="7">
                  <c:v>Restaurant 078</c:v>
                </c:pt>
                <c:pt idx="8">
                  <c:v>Restaurant 079</c:v>
                </c:pt>
                <c:pt idx="9">
                  <c:v>Restaurant 037</c:v>
                </c:pt>
              </c:strCache>
            </c:strRef>
          </c:cat>
          <c:val>
            <c:numRef>
              <c:f>'Pivot Charts'!$B$41:$B$50</c:f>
              <c:numCache>
                <c:formatCode>General</c:formatCode>
                <c:ptCount val="10"/>
                <c:pt idx="0">
                  <c:v>52155.13</c:v>
                </c:pt>
                <c:pt idx="1">
                  <c:v>49021.69</c:v>
                </c:pt>
                <c:pt idx="2">
                  <c:v>48572.38</c:v>
                </c:pt>
                <c:pt idx="3">
                  <c:v>46637.27</c:v>
                </c:pt>
                <c:pt idx="4">
                  <c:v>46199.79</c:v>
                </c:pt>
                <c:pt idx="5">
                  <c:v>44334.09</c:v>
                </c:pt>
                <c:pt idx="6">
                  <c:v>44208.11</c:v>
                </c:pt>
                <c:pt idx="7">
                  <c:v>43811.94</c:v>
                </c:pt>
                <c:pt idx="8">
                  <c:v>43801.95</c:v>
                </c:pt>
                <c:pt idx="9">
                  <c:v>43713.09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38435386"/>
        <c:axId val="301059682"/>
      </c:barChart>
      <c:catAx>
        <c:axId val="838435386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lvl="0">
                  <a:defRPr lang="en-US"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Restaurant Name</a:t>
                </a:r>
                <a:endParaRPr b="0">
                  <a:solidFill>
                    <a:srgbClr val="000000"/>
                  </a:solidFill>
                  <a:latin typeface="+mn-lt"/>
                </a:endParaRP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301059682"/>
        <c:crosses val="autoZero"/>
        <c:auto val="1"/>
        <c:lblAlgn val="ctr"/>
        <c:lblOffset val="100"/>
        <c:noMultiLvlLbl val="0"/>
      </c:catAx>
      <c:valAx>
        <c:axId val="301059682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minorGridlines>
          <c:spPr>
            <a:ln w="6350" cap="flat" cmpd="sng" algn="ctr">
              <a:solidFill>
                <a:srgbClr val="CCCCCC">
                  <a:alpha val="0"/>
                </a:srgbClr>
              </a:solidFill>
              <a:prstDash val="solid"/>
              <a:round/>
            </a:ln>
          </c:spPr>
        </c:minorGridlines>
        <c:title>
          <c:tx>
            <c:rich>
              <a:bodyPr rot="-5400000" spcFirstLastPara="0" vertOverflow="ellipsis" vert="horz" wrap="square" anchor="ctr" anchorCtr="1"/>
              <a:lstStyle/>
              <a:p>
                <a:pPr lvl="0">
                  <a:defRPr lang="en-US"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Total Amount</a:t>
                </a:r>
                <a:endParaRPr b="0">
                  <a:solidFill>
                    <a:srgbClr val="000000"/>
                  </a:solidFill>
                  <a:latin typeface="+mn-lt"/>
                </a:endParaRP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838435386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05c7f72-a068-4762-880b-eef39027178a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18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b="0">
                <a:solidFill>
                  <a:schemeClr val="dk1"/>
                </a:solidFill>
                <a:latin typeface="+mn-lt"/>
              </a:rPr>
              <a:t>Delivery Performance</a:t>
            </a:r>
            <a:endParaRPr b="0">
              <a:solidFill>
                <a:schemeClr val="dk1"/>
              </a:solidFill>
              <a:latin typeface="+mn-lt"/>
            </a:endParaRPr>
          </a:p>
        </c:rich>
      </c:tx>
      <c:layout/>
      <c:overlay val="0"/>
    </c:title>
    <c:autoTitleDeleted val="0"/>
    <c:plotArea>
      <c:layout/>
      <c:barChart>
        <c:barDir val="bar"/>
        <c:grouping val="none"/>
        <c:varyColors val="0"/>
        <c:ser>
          <c:idx val="0"/>
          <c:order val="0"/>
          <c:tx>
            <c:strRef>
              <c:f>'Pivot Charts'!$B$170</c:f>
              <c:strCache>
                <c:ptCount val="1"/>
                <c:pt idx="0">
                  <c:v>COUNTA of Order_ID</c:v>
                </c:pt>
              </c:strCache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Lbls>
            <c:delete val="1"/>
          </c:dLbls>
          <c:cat>
            <c:strRef>
              <c:f>'Pivot Charts'!$A$171:$A$173</c:f>
              <c:strCache>
                <c:ptCount val="3"/>
                <c:pt idx="0">
                  <c:v>Slow</c:v>
                </c:pt>
                <c:pt idx="1">
                  <c:v>(blank)</c:v>
                </c:pt>
                <c:pt idx="2">
                  <c:v>Fast</c:v>
                </c:pt>
              </c:strCache>
            </c:strRef>
          </c:cat>
          <c:val>
            <c:numRef>
              <c:f>'Pivot Charts'!$B$171:$B$173</c:f>
              <c:numCache>
                <c:formatCode>General</c:formatCode>
                <c:ptCount val="3"/>
                <c:pt idx="0">
                  <c:v>101</c:v>
                </c:pt>
                <c:pt idx="1">
                  <c:v>1142</c:v>
                </c:pt>
                <c:pt idx="2">
                  <c:v>2480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36635495"/>
        <c:axId val="1702632330"/>
      </c:barChart>
      <c:catAx>
        <c:axId val="1736635495"/>
        <c:scaling>
          <c:orientation val="maxMin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lvl="0">
                  <a:defRPr lang="en-US"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Delivery Performance</a:t>
                </a:r>
                <a:endParaRPr b="0">
                  <a:solidFill>
                    <a:srgbClr val="000000"/>
                  </a:solidFill>
                  <a:latin typeface="+mn-lt"/>
                </a:endParaRP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702632330"/>
        <c:crosses val="autoZero"/>
        <c:auto val="1"/>
        <c:lblAlgn val="ctr"/>
        <c:lblOffset val="100"/>
        <c:noMultiLvlLbl val="0"/>
      </c:catAx>
      <c:valAx>
        <c:axId val="1702632330"/>
        <c:scaling>
          <c:orientation val="minMax"/>
        </c:scaling>
        <c:delete val="0"/>
        <c:axPos val="b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minorGridlines>
          <c:spPr>
            <a:ln w="6350" cap="flat" cmpd="sng" algn="ctr">
              <a:solidFill>
                <a:srgbClr val="CCCCCC">
                  <a:alpha val="0"/>
                </a:srgbClr>
              </a:solidFill>
              <a:prstDash val="solid"/>
              <a:round/>
            </a:ln>
          </c:spPr>
        </c:minorGridlines>
        <c:title>
          <c:tx>
            <c:rich>
              <a:bodyPr rot="0" spcFirstLastPara="0" vertOverflow="ellipsis" vert="horz" wrap="square" anchor="ctr" anchorCtr="1"/>
              <a:lstStyle/>
              <a:p>
                <a:pPr lvl="0">
                  <a:defRPr lang="en-US"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COUNTA of Order_ID</a:t>
                </a:r>
                <a:endParaRPr b="0">
                  <a:solidFill>
                    <a:srgbClr val="000000"/>
                  </a:solidFill>
                  <a:latin typeface="+mn-lt"/>
                </a:endParaRP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736635495"/>
        <c:crosses val="max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f8336b4-c1d8-414a-97cd-10f9b4d635be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18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b="0">
                <a:solidFill>
                  <a:schemeClr val="dk1"/>
                </a:solidFill>
                <a:latin typeface="+mn-lt"/>
              </a:rPr>
              <a:t>Orders by Order Status</a:t>
            </a:r>
            <a:endParaRPr b="0">
              <a:solidFill>
                <a:schemeClr val="dk1"/>
              </a:solidFill>
              <a:latin typeface="+mn-lt"/>
            </a:endParaRPr>
          </a:p>
        </c:rich>
      </c:tx>
      <c:layout/>
      <c:overlay val="0"/>
    </c:title>
    <c:autoTitleDeleted val="0"/>
    <c:plotArea>
      <c:layout/>
      <c:barChart>
        <c:barDir val="col"/>
        <c:grouping val="none"/>
        <c:varyColors val="0"/>
        <c:ser>
          <c:idx val="0"/>
          <c:order val="0"/>
          <c:tx>
            <c:strRef>
              <c:f>'Pivot Charts'!$B$1</c:f>
              <c:strCache>
                <c:ptCount val="1"/>
                <c:pt idx="0">
                  <c:v>COUNTA of Order_ID</c:v>
                </c:pt>
              </c:strCache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 cmpd="sng">
                <a:noFill/>
              </a:ln>
            </c:spPr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 cmpd="sng">
                <a:noFill/>
              </a:ln>
            </c:spPr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 cmpd="sng">
                <a:noFill/>
              </a:ln>
            </c:spPr>
          </c:dPt>
          <c:dLbls>
            <c:delete val="1"/>
          </c:dLbls>
          <c:cat>
            <c:strRef>
              <c:f>'Pivot Charts'!$A$2:$A$4</c:f>
              <c:strCache>
                <c:ptCount val="3"/>
                <c:pt idx="0">
                  <c:v>Delivered</c:v>
                </c:pt>
                <c:pt idx="1">
                  <c:v>Cancelled</c:v>
                </c:pt>
                <c:pt idx="2">
                  <c:v>Failed</c:v>
                </c:pt>
              </c:strCache>
            </c:strRef>
          </c:cat>
          <c:val>
            <c:numRef>
              <c:f>'Pivot Charts'!$B$2:$B$4</c:f>
              <c:numCache>
                <c:formatCode>General</c:formatCode>
                <c:ptCount val="3"/>
                <c:pt idx="0">
                  <c:v>6858</c:v>
                </c:pt>
                <c:pt idx="1">
                  <c:v>824</c:v>
                </c:pt>
                <c:pt idx="2">
                  <c:v>318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7845711"/>
        <c:axId val="866909052"/>
      </c:barChart>
      <c:catAx>
        <c:axId val="527845711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lvl="0">
                  <a:defRPr lang="en-US"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Order_Status</a:t>
                </a:r>
                <a:endParaRPr b="0">
                  <a:solidFill>
                    <a:srgbClr val="000000"/>
                  </a:solidFill>
                  <a:latin typeface="+mn-lt"/>
                </a:endParaRP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866909052"/>
        <c:crosses val="autoZero"/>
        <c:auto val="1"/>
        <c:lblAlgn val="ctr"/>
        <c:lblOffset val="100"/>
        <c:noMultiLvlLbl val="0"/>
      </c:catAx>
      <c:valAx>
        <c:axId val="866909052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minorGridlines>
          <c:spPr>
            <a:ln w="6350" cap="flat" cmpd="sng" algn="ctr">
              <a:solidFill>
                <a:srgbClr val="CCCCCC">
                  <a:alpha val="0"/>
                </a:srgbClr>
              </a:solidFill>
              <a:prstDash val="solid"/>
              <a:round/>
            </a:ln>
          </c:spPr>
        </c:minorGridlines>
        <c:title>
          <c:tx>
            <c:rich>
              <a:bodyPr rot="-5400000" spcFirstLastPara="0" vertOverflow="ellipsis" vert="horz" wrap="square" anchor="ctr" anchorCtr="1"/>
              <a:lstStyle/>
              <a:p>
                <a:pPr lvl="0">
                  <a:defRPr lang="en-US"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COUNTA of Order_ID</a:t>
                </a:r>
                <a:endParaRPr b="0">
                  <a:solidFill>
                    <a:srgbClr val="000000"/>
                  </a:solidFill>
                  <a:latin typeface="+mn-lt"/>
                </a:endParaRP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527845711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fe7c9c0-56bc-4f50-b023-354ab10fec8b}"/>
      </c:ext>
    </c:extLst>
  </c:chart>
  <c:txPr>
    <a:bodyPr/>
    <a:lstStyle/>
    <a:p>
      <a:pPr>
        <a:defRPr lang="en-US"/>
      </a:pPr>
    </a:p>
  </c:txPr>
  <c:externalData r:id="rId1">
    <c:autoUpdate val="0"/>
  </c:externalData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18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Revenue by Payment Method</a:t>
            </a:r>
            <a:endParaRPr b="0">
              <a:solidFill>
                <a:srgbClr val="000000"/>
              </a:solidFill>
              <a:latin typeface="+mn-lt"/>
            </a:endParaRPr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'Pivot Charts'!$B$21</c:f>
              <c:strCache>
                <c:ptCount val="1"/>
                <c:pt idx="0">
                  <c:v>SUM of Total Amount</c:v>
                </c:pt>
              </c:strCache>
            </c:strRef>
          </c:tx>
          <c:explosion val="0"/>
          <c:dPt>
            <c:idx val="0"/>
            <c:bubble3D val="0"/>
            <c:spPr>
              <a:solidFill>
                <a:srgbClr val="4285F4"/>
              </a:solidFill>
            </c:spPr>
          </c:dPt>
          <c:dPt>
            <c:idx val="1"/>
            <c:bubble3D val="0"/>
            <c:spPr>
              <a:solidFill>
                <a:srgbClr val="EA4335"/>
              </a:solidFill>
            </c:spPr>
          </c:dPt>
          <c:dPt>
            <c:idx val="2"/>
            <c:bubble3D val="0"/>
            <c:spPr>
              <a:solidFill>
                <a:srgbClr val="FBBC04"/>
              </a:solidFill>
            </c:spPr>
          </c:dPt>
          <c:dPt>
            <c:idx val="3"/>
            <c:bubble3D val="0"/>
            <c:spPr>
              <a:solidFill>
                <a:srgbClr val="34A853"/>
              </a:solidFill>
            </c:spPr>
          </c:dPt>
          <c:dPt>
            <c:idx val="4"/>
            <c:bubble3D val="0"/>
            <c:spPr>
              <a:solidFill>
                <a:srgbClr val="FF6D01"/>
              </a:solidFill>
            </c:spPr>
          </c:dPt>
          <c:dLbls>
            <c:delete val="1"/>
          </c:dLbls>
          <c:cat>
            <c:strRef>
              <c:f>'Pivot Charts'!$A$22:$A$26</c:f>
              <c:strCache>
                <c:ptCount val="5"/>
                <c:pt idx="0">
                  <c:v>UPI</c:v>
                </c:pt>
                <c:pt idx="1">
                  <c:v>Card</c:v>
                </c:pt>
                <c:pt idx="2">
                  <c:v>Wallet</c:v>
                </c:pt>
                <c:pt idx="3">
                  <c:v>Cash</c:v>
                </c:pt>
                <c:pt idx="4">
                  <c:v>Unknown</c:v>
                </c:pt>
              </c:strCache>
            </c:strRef>
          </c:cat>
          <c:val>
            <c:numRef>
              <c:f>'Pivot Charts'!$B$22:$B$26</c:f>
              <c:numCache>
                <c:formatCode>General</c:formatCode>
                <c:ptCount val="5"/>
                <c:pt idx="0">
                  <c:v>2187388.06</c:v>
                </c:pt>
                <c:pt idx="1">
                  <c:v>1009950.54</c:v>
                </c:pt>
                <c:pt idx="2">
                  <c:v>520790.98</c:v>
                </c:pt>
                <c:pt idx="3">
                  <c:v>496547.14</c:v>
                </c:pt>
                <c:pt idx="4">
                  <c:v>3148.47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95b0728-15b8-4996-8c85-563179ce733c}"/>
      </c:ext>
    </c:extLst>
  </c:chart>
  <c:txPr>
    <a:bodyPr/>
    <a:lstStyle/>
    <a:p>
      <a:pPr>
        <a:defRPr lang="en-US"/>
      </a:pPr>
    </a:p>
  </c:txPr>
  <c:externalData r:id="rId1">
    <c:autoUpdate val="0"/>
  </c:externalData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18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b="0">
                <a:solidFill>
                  <a:schemeClr val="dk1"/>
                </a:solidFill>
                <a:latin typeface="+mn-lt"/>
              </a:rPr>
              <a:t>Top 10 Restaurants by Revenue</a:t>
            </a:r>
            <a:endParaRPr b="0">
              <a:solidFill>
                <a:schemeClr val="dk1"/>
              </a:solidFill>
              <a:latin typeface="+mn-lt"/>
            </a:endParaRPr>
          </a:p>
        </c:rich>
      </c:tx>
      <c:layout/>
      <c:overlay val="0"/>
    </c:title>
    <c:autoTitleDeleted val="0"/>
    <c:plotArea>
      <c:layout/>
      <c:barChart>
        <c:barDir val="col"/>
        <c:grouping val="none"/>
        <c:varyColors val="0"/>
        <c:ser>
          <c:idx val="0"/>
          <c:order val="0"/>
          <c:tx>
            <c:strRef>
              <c:f>'Pivot Charts'!$B$40</c:f>
              <c:strCache>
                <c:ptCount val="1"/>
                <c:pt idx="0">
                  <c:v>SUM of Total Amount</c:v>
                </c:pt>
              </c:strCache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Lbls>
            <c:delete val="1"/>
          </c:dLbls>
          <c:cat>
            <c:strRef>
              <c:f>'Pivot Charts'!$A$41:$A$50</c:f>
              <c:strCache>
                <c:ptCount val="10"/>
                <c:pt idx="0">
                  <c:v>Restaurant 029</c:v>
                </c:pt>
                <c:pt idx="1">
                  <c:v>Restaurant 117</c:v>
                </c:pt>
                <c:pt idx="2">
                  <c:v>Restaurant 025</c:v>
                </c:pt>
                <c:pt idx="3">
                  <c:v>Restaurant 120</c:v>
                </c:pt>
                <c:pt idx="4">
                  <c:v>Restaurant 073</c:v>
                </c:pt>
                <c:pt idx="5">
                  <c:v>Restaurant 040</c:v>
                </c:pt>
                <c:pt idx="6">
                  <c:v>Restaurant 085</c:v>
                </c:pt>
                <c:pt idx="7">
                  <c:v>Restaurant 078</c:v>
                </c:pt>
                <c:pt idx="8">
                  <c:v>Restaurant 079</c:v>
                </c:pt>
                <c:pt idx="9">
                  <c:v>Restaurant 037</c:v>
                </c:pt>
              </c:strCache>
            </c:strRef>
          </c:cat>
          <c:val>
            <c:numRef>
              <c:f>'Pivot Charts'!$B$41:$B$50</c:f>
              <c:numCache>
                <c:formatCode>General</c:formatCode>
                <c:ptCount val="10"/>
                <c:pt idx="0">
                  <c:v>52155.13</c:v>
                </c:pt>
                <c:pt idx="1">
                  <c:v>49021.69</c:v>
                </c:pt>
                <c:pt idx="2">
                  <c:v>48572.38</c:v>
                </c:pt>
                <c:pt idx="3">
                  <c:v>46637.27</c:v>
                </c:pt>
                <c:pt idx="4">
                  <c:v>46199.79</c:v>
                </c:pt>
                <c:pt idx="5">
                  <c:v>44334.09</c:v>
                </c:pt>
                <c:pt idx="6">
                  <c:v>44208.11</c:v>
                </c:pt>
                <c:pt idx="7">
                  <c:v>43811.94</c:v>
                </c:pt>
                <c:pt idx="8">
                  <c:v>43801.95</c:v>
                </c:pt>
                <c:pt idx="9">
                  <c:v>43713.09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27913629"/>
        <c:axId val="1548857011"/>
      </c:barChart>
      <c:catAx>
        <c:axId val="1327913629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lvl="0">
                  <a:defRPr lang="en-US"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Restaurant Name</a:t>
                </a:r>
                <a:endParaRPr b="0">
                  <a:solidFill>
                    <a:srgbClr val="000000"/>
                  </a:solidFill>
                  <a:latin typeface="+mn-lt"/>
                </a:endParaRP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548857011"/>
        <c:crosses val="autoZero"/>
        <c:auto val="1"/>
        <c:lblAlgn val="ctr"/>
        <c:lblOffset val="100"/>
        <c:noMultiLvlLbl val="0"/>
      </c:catAx>
      <c:valAx>
        <c:axId val="1548857011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minorGridlines>
          <c:spPr>
            <a:ln w="6350" cap="flat" cmpd="sng" algn="ctr">
              <a:solidFill>
                <a:srgbClr val="CCCCCC">
                  <a:alpha val="0"/>
                </a:srgbClr>
              </a:solidFill>
              <a:prstDash val="solid"/>
              <a:round/>
            </a:ln>
          </c:spPr>
        </c:minorGridlines>
        <c:title>
          <c:tx>
            <c:rich>
              <a:bodyPr rot="-5400000" spcFirstLastPara="0" vertOverflow="ellipsis" vert="horz" wrap="square" anchor="ctr" anchorCtr="1"/>
              <a:lstStyle/>
              <a:p>
                <a:pPr lvl="0">
                  <a:defRPr lang="en-US"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Total Amount</a:t>
                </a:r>
                <a:endParaRPr b="0">
                  <a:solidFill>
                    <a:srgbClr val="000000"/>
                  </a:solidFill>
                  <a:latin typeface="+mn-lt"/>
                </a:endParaRP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327913629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a75d78b-244b-405a-9fba-ec449bb8bf2a}"/>
      </c:ext>
    </c:extLst>
  </c:chart>
  <c:txPr>
    <a:bodyPr/>
    <a:lstStyle/>
    <a:p>
      <a:pPr>
        <a:defRPr lang="en-US"/>
      </a:pPr>
    </a:p>
  </c:txPr>
  <c:externalData r:id="rId1">
    <c:autoUpdate val="0"/>
  </c:externalData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18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b="0">
                <a:solidFill>
                  <a:schemeClr val="dk1"/>
                </a:solidFill>
                <a:latin typeface="+mn-lt"/>
              </a:rPr>
              <a:t>Delivery Performance</a:t>
            </a:r>
            <a:endParaRPr b="0">
              <a:solidFill>
                <a:schemeClr val="dk1"/>
              </a:solidFill>
              <a:latin typeface="+mn-lt"/>
            </a:endParaRPr>
          </a:p>
        </c:rich>
      </c:tx>
      <c:layout/>
      <c:overlay val="0"/>
    </c:title>
    <c:autoTitleDeleted val="0"/>
    <c:plotArea>
      <c:layout/>
      <c:barChart>
        <c:barDir val="bar"/>
        <c:grouping val="none"/>
        <c:varyColors val="0"/>
        <c:ser>
          <c:idx val="0"/>
          <c:order val="0"/>
          <c:tx>
            <c:strRef>
              <c:f>'Pivot Charts'!$B$170</c:f>
              <c:strCache>
                <c:ptCount val="1"/>
                <c:pt idx="0">
                  <c:v>COUNTA of Order_ID</c:v>
                </c:pt>
              </c:strCache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Lbls>
            <c:delete val="1"/>
          </c:dLbls>
          <c:cat>
            <c:strRef>
              <c:f>'Pivot Charts'!$A$171:$A$173</c:f>
              <c:strCache>
                <c:ptCount val="3"/>
                <c:pt idx="0">
                  <c:v>Slow</c:v>
                </c:pt>
                <c:pt idx="1">
                  <c:v>(blank)</c:v>
                </c:pt>
                <c:pt idx="2">
                  <c:v>Fast</c:v>
                </c:pt>
              </c:strCache>
            </c:strRef>
          </c:cat>
          <c:val>
            <c:numRef>
              <c:f>'Pivot Charts'!$B$171:$B$173</c:f>
              <c:numCache>
                <c:formatCode>General</c:formatCode>
                <c:ptCount val="3"/>
                <c:pt idx="0">
                  <c:v>101</c:v>
                </c:pt>
                <c:pt idx="1">
                  <c:v>1142</c:v>
                </c:pt>
                <c:pt idx="2">
                  <c:v>2480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80750141"/>
        <c:axId val="1732903904"/>
      </c:barChart>
      <c:catAx>
        <c:axId val="1080750141"/>
        <c:scaling>
          <c:orientation val="maxMin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lvl="0">
                  <a:defRPr lang="en-US"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Delivery Performance</a:t>
                </a:r>
                <a:endParaRPr b="0">
                  <a:solidFill>
                    <a:srgbClr val="000000"/>
                  </a:solidFill>
                  <a:latin typeface="+mn-lt"/>
                </a:endParaRP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732903904"/>
        <c:crosses val="autoZero"/>
        <c:auto val="1"/>
        <c:lblAlgn val="ctr"/>
        <c:lblOffset val="100"/>
        <c:noMultiLvlLbl val="0"/>
      </c:catAx>
      <c:valAx>
        <c:axId val="1732903904"/>
        <c:scaling>
          <c:orientation val="minMax"/>
        </c:scaling>
        <c:delete val="0"/>
        <c:axPos val="b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minorGridlines>
          <c:spPr>
            <a:ln w="6350" cap="flat" cmpd="sng" algn="ctr">
              <a:solidFill>
                <a:srgbClr val="CCCCCC">
                  <a:alpha val="0"/>
                </a:srgbClr>
              </a:solidFill>
              <a:prstDash val="solid"/>
              <a:round/>
            </a:ln>
          </c:spPr>
        </c:minorGridlines>
        <c:title>
          <c:tx>
            <c:rich>
              <a:bodyPr rot="0" spcFirstLastPara="0" vertOverflow="ellipsis" vert="horz" wrap="square" anchor="ctr" anchorCtr="1"/>
              <a:lstStyle/>
              <a:p>
                <a:pPr lvl="0">
                  <a:defRPr lang="en-US"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COUNTA of Order_ID</a:t>
                </a:r>
                <a:endParaRPr b="0">
                  <a:solidFill>
                    <a:srgbClr val="000000"/>
                  </a:solidFill>
                  <a:latin typeface="+mn-lt"/>
                </a:endParaRP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080750141"/>
        <c:crosses val="max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19e5ca0-dac7-4a89-897e-870873333f4f}"/>
      </c:ext>
    </c:extLst>
  </c:chart>
  <c:txPr>
    <a:bodyPr/>
    <a:lstStyle/>
    <a:p>
      <a:pPr>
        <a:defRPr lang="en-US"/>
      </a:pPr>
    </a:p>
  </c:txPr>
  <c:externalData r:id="rId1">
    <c:autoUpdate val="0"/>
  </c:externalData>
</c:chartSpace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chart" Target="../charts/chart8.xml"/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4" Type="http://schemas.openxmlformats.org/officeDocument/2006/relationships/chart" Target="../charts/chart12.xml"/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723900</xdr:colOff>
      <xdr:row>5</xdr:row>
      <xdr:rowOff>183515</xdr:rowOff>
    </xdr:from>
    <xdr:ext cx="3277235" cy="2428875"/>
    <xdr:graphicFrame>
      <xdr:nvGraphicFramePr>
        <xdr:cNvPr id="2" name="Chart 1" title="Chart"/>
        <xdr:cNvGraphicFramePr/>
      </xdr:nvGraphicFramePr>
      <xdr:xfrm>
        <a:off x="723900" y="1183640"/>
        <a:ext cx="3277235" cy="24288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4</xdr:col>
      <xdr:colOff>342265</xdr:colOff>
      <xdr:row>6</xdr:row>
      <xdr:rowOff>7620</xdr:rowOff>
    </xdr:from>
    <xdr:ext cx="3309620" cy="2383155"/>
    <xdr:graphicFrame>
      <xdr:nvGraphicFramePr>
        <xdr:cNvPr id="3" name="Chart 3" title="Chart"/>
        <xdr:cNvGraphicFramePr/>
      </xdr:nvGraphicFramePr>
      <xdr:xfrm>
        <a:off x="4235450" y="1207770"/>
        <a:ext cx="3309620" cy="23831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0</xdr:col>
      <xdr:colOff>723900</xdr:colOff>
      <xdr:row>19</xdr:row>
      <xdr:rowOff>128270</xdr:rowOff>
    </xdr:from>
    <xdr:ext cx="3277235" cy="2386965"/>
    <xdr:graphicFrame>
      <xdr:nvGraphicFramePr>
        <xdr:cNvPr id="5" name="Chart 5" title="Chart"/>
        <xdr:cNvGraphicFramePr/>
      </xdr:nvGraphicFramePr>
      <xdr:xfrm>
        <a:off x="723900" y="3928745"/>
        <a:ext cx="3277235" cy="23869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4</xdr:col>
      <xdr:colOff>378460</xdr:colOff>
      <xdr:row>19</xdr:row>
      <xdr:rowOff>120015</xdr:rowOff>
    </xdr:from>
    <xdr:ext cx="3261360" cy="2426335"/>
    <xdr:graphicFrame>
      <xdr:nvGraphicFramePr>
        <xdr:cNvPr id="7" name="Chart 7" title="Chart"/>
        <xdr:cNvGraphicFramePr/>
      </xdr:nvGraphicFramePr>
      <xdr:xfrm>
        <a:off x="4271645" y="3920490"/>
        <a:ext cx="3261360" cy="24263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twoCellAnchor>
    <xdr:from>
      <xdr:col>1</xdr:col>
      <xdr:colOff>1066800</xdr:colOff>
      <xdr:row>0</xdr:row>
      <xdr:rowOff>635</xdr:rowOff>
    </xdr:from>
    <xdr:to>
      <xdr:col>7</xdr:col>
      <xdr:colOff>2540</xdr:colOff>
      <xdr:row>1</xdr:row>
      <xdr:rowOff>15240</xdr:rowOff>
    </xdr:to>
    <xdr:sp>
      <xdr:nvSpPr>
        <xdr:cNvPr id="4" name="Text Box 3"/>
        <xdr:cNvSpPr txBox="1"/>
      </xdr:nvSpPr>
      <xdr:spPr>
        <a:xfrm>
          <a:off x="1932940" y="635"/>
          <a:ext cx="5287645" cy="2146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algn="l"/>
          <a:r>
            <a:rPr lang="en-US" sz="1200">
              <a:solidFill>
                <a:schemeClr val="accent2">
                  <a:lumMod val="75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charset="0"/>
              <a:cs typeface="Times New Roman" panose="02020603050405020304" charset="0"/>
            </a:rPr>
            <a:t>F</a:t>
          </a:r>
          <a:r>
            <a:rPr lang="en-IN" altLang="en-US" sz="1200">
              <a:solidFill>
                <a:schemeClr val="accent2">
                  <a:lumMod val="75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charset="0"/>
              <a:cs typeface="Times New Roman" panose="02020603050405020304" charset="0"/>
            </a:rPr>
            <a:t>OOD</a:t>
          </a:r>
          <a:r>
            <a:rPr lang="en-US" sz="1200">
              <a:solidFill>
                <a:schemeClr val="accent2">
                  <a:lumMod val="75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charset="0"/>
              <a:cs typeface="Times New Roman" panose="02020603050405020304" charset="0"/>
            </a:rPr>
            <a:t> D</a:t>
          </a:r>
          <a:r>
            <a:rPr lang="en-IN" altLang="en-US" sz="1200">
              <a:solidFill>
                <a:schemeClr val="accent2">
                  <a:lumMod val="75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charset="0"/>
              <a:cs typeface="Times New Roman" panose="02020603050405020304" charset="0"/>
            </a:rPr>
            <a:t>ELIVERY</a:t>
          </a:r>
          <a:r>
            <a:rPr lang="en-US" sz="1200">
              <a:solidFill>
                <a:schemeClr val="accent2">
                  <a:lumMod val="75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charset="0"/>
              <a:cs typeface="Times New Roman" panose="02020603050405020304" charset="0"/>
            </a:rPr>
            <a:t> S</a:t>
          </a:r>
          <a:r>
            <a:rPr lang="en-IN" altLang="en-US" sz="1200">
              <a:solidFill>
                <a:schemeClr val="accent2">
                  <a:lumMod val="75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charset="0"/>
              <a:cs typeface="Times New Roman" panose="02020603050405020304" charset="0"/>
            </a:rPr>
            <a:t>ALES</a:t>
          </a:r>
          <a:r>
            <a:rPr lang="en-US" sz="1200">
              <a:solidFill>
                <a:schemeClr val="accent2">
                  <a:lumMod val="75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charset="0"/>
              <a:cs typeface="Times New Roman" panose="02020603050405020304" charset="0"/>
            </a:rPr>
            <a:t> &amp; P</a:t>
          </a:r>
          <a:r>
            <a:rPr lang="en-IN" altLang="en-US" sz="1200">
              <a:solidFill>
                <a:schemeClr val="accent2">
                  <a:lumMod val="75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charset="0"/>
              <a:cs typeface="Times New Roman" panose="02020603050405020304" charset="0"/>
            </a:rPr>
            <a:t>ERFORMANCE</a:t>
          </a:r>
          <a:r>
            <a:rPr lang="en-US" sz="1200">
              <a:solidFill>
                <a:schemeClr val="accent2">
                  <a:lumMod val="75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charset="0"/>
              <a:cs typeface="Times New Roman" panose="02020603050405020304" charset="0"/>
            </a:rPr>
            <a:t> A</a:t>
          </a:r>
          <a:r>
            <a:rPr lang="en-IN" altLang="en-US" sz="1200">
              <a:solidFill>
                <a:schemeClr val="accent2">
                  <a:lumMod val="75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charset="0"/>
              <a:cs typeface="Times New Roman" panose="02020603050405020304" charset="0"/>
            </a:rPr>
            <a:t>NALYSIS</a:t>
          </a:r>
          <a:r>
            <a:rPr lang="en-US" sz="1200">
              <a:solidFill>
                <a:schemeClr val="accent2">
                  <a:lumMod val="75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charset="0"/>
              <a:cs typeface="Times New Roman" panose="02020603050405020304" charset="0"/>
            </a:rPr>
            <a:t> </a:t>
          </a:r>
          <a:r>
            <a:rPr lang="en-IN" altLang="en-US" sz="1200">
              <a:solidFill>
                <a:schemeClr val="accent2">
                  <a:lumMod val="75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charset="0"/>
              <a:cs typeface="Times New Roman" panose="02020603050405020304" charset="0"/>
            </a:rPr>
            <a:t>USING</a:t>
          </a:r>
          <a:r>
            <a:rPr lang="en-US" sz="1200">
              <a:solidFill>
                <a:schemeClr val="accent2">
                  <a:lumMod val="75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charset="0"/>
              <a:cs typeface="Times New Roman" panose="02020603050405020304" charset="0"/>
            </a:rPr>
            <a:t> E</a:t>
          </a:r>
          <a:r>
            <a:rPr lang="en-IN" altLang="en-US" sz="1200">
              <a:solidFill>
                <a:schemeClr val="accent2">
                  <a:lumMod val="75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charset="0"/>
              <a:cs typeface="Times New Roman" panose="02020603050405020304" charset="0"/>
            </a:rPr>
            <a:t>XCEL</a:t>
          </a:r>
          <a:endParaRPr lang="en-IN" altLang="en-US" sz="1200">
            <a:solidFill>
              <a:schemeClr val="accent2">
                <a:lumMod val="75000"/>
              </a:schemeClr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Times New Roman" panose="02020603050405020304" charset="0"/>
            <a:cs typeface="Times New Roman" panose="0202060305040502030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</xdr:col>
      <xdr:colOff>457200</xdr:colOff>
      <xdr:row>0</xdr:row>
      <xdr:rowOff>114300</xdr:rowOff>
    </xdr:from>
    <xdr:ext cx="5715000" cy="3533775"/>
    <xdr:graphicFrame>
      <xdr:nvGraphicFramePr>
        <xdr:cNvPr id="2" name="Chart 2" title="Chart"/>
        <xdr:cNvGraphicFramePr/>
      </xdr:nvGraphicFramePr>
      <xdr:xfrm>
        <a:off x="2840990" y="114300"/>
        <a:ext cx="5715000" cy="35337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</xdr:col>
      <xdr:colOff>457200</xdr:colOff>
      <xdr:row>19</xdr:row>
      <xdr:rowOff>171450</xdr:rowOff>
    </xdr:from>
    <xdr:ext cx="5715000" cy="3457575"/>
    <xdr:graphicFrame>
      <xdr:nvGraphicFramePr>
        <xdr:cNvPr id="4" name="Chart 4" title="Chart"/>
        <xdr:cNvGraphicFramePr/>
      </xdr:nvGraphicFramePr>
      <xdr:xfrm>
        <a:off x="2840990" y="3971925"/>
        <a:ext cx="5715000" cy="34575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2</xdr:col>
      <xdr:colOff>457200</xdr:colOff>
      <xdr:row>38</xdr:row>
      <xdr:rowOff>133350</xdr:rowOff>
    </xdr:from>
    <xdr:ext cx="5715000" cy="3533775"/>
    <xdr:graphicFrame>
      <xdr:nvGraphicFramePr>
        <xdr:cNvPr id="6" name="Chart 6" title="Chart"/>
        <xdr:cNvGraphicFramePr/>
      </xdr:nvGraphicFramePr>
      <xdr:xfrm>
        <a:off x="2840990" y="7734300"/>
        <a:ext cx="5715000" cy="35337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2</xdr:col>
      <xdr:colOff>457200</xdr:colOff>
      <xdr:row>168</xdr:row>
      <xdr:rowOff>171450</xdr:rowOff>
    </xdr:from>
    <xdr:ext cx="5715000" cy="3533775"/>
    <xdr:graphicFrame>
      <xdr:nvGraphicFramePr>
        <xdr:cNvPr id="8" name="Chart 8" title="Chart"/>
        <xdr:cNvGraphicFramePr/>
      </xdr:nvGraphicFramePr>
      <xdr:xfrm>
        <a:off x="2840990" y="11572875"/>
        <a:ext cx="5715000" cy="35337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269240</xdr:colOff>
      <xdr:row>270</xdr:row>
      <xdr:rowOff>198755</xdr:rowOff>
    </xdr:from>
    <xdr:to>
      <xdr:col>8</xdr:col>
      <xdr:colOff>694690</xdr:colOff>
      <xdr:row>278</xdr:row>
      <xdr:rowOff>135890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" name="Payment_Method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yment_Metho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197215" y="13200380"/>
              <a:ext cx="1828800" cy="15373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oneCellAnchor>
    <xdr:from>
      <xdr:col>0</xdr:col>
      <xdr:colOff>1049020</xdr:colOff>
      <xdr:row>271</xdr:row>
      <xdr:rowOff>5080</xdr:rowOff>
    </xdr:from>
    <xdr:ext cx="3277235" cy="2428875"/>
    <xdr:graphicFrame>
      <xdr:nvGraphicFramePr>
        <xdr:cNvPr id="4" name="Chart 3" title="Chart"/>
        <xdr:cNvGraphicFramePr/>
      </xdr:nvGraphicFramePr>
      <xdr:xfrm>
        <a:off x="1049020" y="13206730"/>
        <a:ext cx="3277235" cy="24288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3</xdr:col>
      <xdr:colOff>488950</xdr:colOff>
      <xdr:row>271</xdr:row>
      <xdr:rowOff>8890</xdr:rowOff>
    </xdr:from>
    <xdr:ext cx="3225800" cy="2406015"/>
    <xdr:graphicFrame>
      <xdr:nvGraphicFramePr>
        <xdr:cNvPr id="5" name="Chart 3" title="Chart"/>
        <xdr:cNvGraphicFramePr/>
      </xdr:nvGraphicFramePr>
      <xdr:xfrm>
        <a:off x="4638675" y="13210540"/>
        <a:ext cx="3225800" cy="24060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0</xdr:col>
      <xdr:colOff>1049020</xdr:colOff>
      <xdr:row>284</xdr:row>
      <xdr:rowOff>149860</xdr:rowOff>
    </xdr:from>
    <xdr:ext cx="3277235" cy="2386965"/>
    <xdr:graphicFrame>
      <xdr:nvGraphicFramePr>
        <xdr:cNvPr id="6" name="Chart 5" title="Chart"/>
        <xdr:cNvGraphicFramePr/>
      </xdr:nvGraphicFramePr>
      <xdr:xfrm>
        <a:off x="1049020" y="15951835"/>
        <a:ext cx="3277235" cy="23869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3</xdr:col>
      <xdr:colOff>476250</xdr:colOff>
      <xdr:row>284</xdr:row>
      <xdr:rowOff>164465</xdr:rowOff>
    </xdr:from>
    <xdr:ext cx="3261360" cy="2366010"/>
    <xdr:graphicFrame>
      <xdr:nvGraphicFramePr>
        <xdr:cNvPr id="7" name="Chart 7" title="Chart"/>
        <xdr:cNvGraphicFramePr/>
      </xdr:nvGraphicFramePr>
      <xdr:xfrm>
        <a:off x="4625975" y="15966440"/>
        <a:ext cx="3261360" cy="23660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twoCellAnchor>
    <xdr:from>
      <xdr:col>1</xdr:col>
      <xdr:colOff>1066800</xdr:colOff>
      <xdr:row>265</xdr:row>
      <xdr:rowOff>635</xdr:rowOff>
    </xdr:from>
    <xdr:to>
      <xdr:col>7</xdr:col>
      <xdr:colOff>2540</xdr:colOff>
      <xdr:row>266</xdr:row>
      <xdr:rowOff>15240</xdr:rowOff>
    </xdr:to>
    <xdr:sp>
      <xdr:nvSpPr>
        <xdr:cNvPr id="8" name="Text Box 7"/>
        <xdr:cNvSpPr txBox="1"/>
      </xdr:nvSpPr>
      <xdr:spPr>
        <a:xfrm>
          <a:off x="2875915" y="12002135"/>
          <a:ext cx="5054600" cy="2146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200">
              <a:solidFill>
                <a:schemeClr val="accent2">
                  <a:lumMod val="75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charset="0"/>
              <a:cs typeface="Times New Roman" panose="02020603050405020304" charset="0"/>
            </a:rPr>
            <a:t>F</a:t>
          </a:r>
          <a:r>
            <a:rPr lang="en-IN" altLang="en-US" sz="1200">
              <a:solidFill>
                <a:schemeClr val="accent2">
                  <a:lumMod val="75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charset="0"/>
              <a:cs typeface="Times New Roman" panose="02020603050405020304" charset="0"/>
            </a:rPr>
            <a:t>OOD</a:t>
          </a:r>
          <a:r>
            <a:rPr lang="en-US" sz="1200">
              <a:solidFill>
                <a:schemeClr val="accent2">
                  <a:lumMod val="75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charset="0"/>
              <a:cs typeface="Times New Roman" panose="02020603050405020304" charset="0"/>
            </a:rPr>
            <a:t> D</a:t>
          </a:r>
          <a:r>
            <a:rPr lang="en-IN" altLang="en-US" sz="1200">
              <a:solidFill>
                <a:schemeClr val="accent2">
                  <a:lumMod val="75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charset="0"/>
              <a:cs typeface="Times New Roman" panose="02020603050405020304" charset="0"/>
            </a:rPr>
            <a:t>ELIVERY</a:t>
          </a:r>
          <a:r>
            <a:rPr lang="en-US" sz="1200">
              <a:solidFill>
                <a:schemeClr val="accent2">
                  <a:lumMod val="75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charset="0"/>
              <a:cs typeface="Times New Roman" panose="02020603050405020304" charset="0"/>
            </a:rPr>
            <a:t> S</a:t>
          </a:r>
          <a:r>
            <a:rPr lang="en-IN" altLang="en-US" sz="1200">
              <a:solidFill>
                <a:schemeClr val="accent2">
                  <a:lumMod val="75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charset="0"/>
              <a:cs typeface="Times New Roman" panose="02020603050405020304" charset="0"/>
            </a:rPr>
            <a:t>ALES</a:t>
          </a:r>
          <a:r>
            <a:rPr lang="en-US" sz="1200">
              <a:solidFill>
                <a:schemeClr val="accent2">
                  <a:lumMod val="75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charset="0"/>
              <a:cs typeface="Times New Roman" panose="02020603050405020304" charset="0"/>
            </a:rPr>
            <a:t> &amp; P</a:t>
          </a:r>
          <a:r>
            <a:rPr lang="en-IN" altLang="en-US" sz="1200">
              <a:solidFill>
                <a:schemeClr val="accent2">
                  <a:lumMod val="75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charset="0"/>
              <a:cs typeface="Times New Roman" panose="02020603050405020304" charset="0"/>
            </a:rPr>
            <a:t>ERFORMANCE</a:t>
          </a:r>
          <a:r>
            <a:rPr lang="en-US" sz="1200">
              <a:solidFill>
                <a:schemeClr val="accent2">
                  <a:lumMod val="75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charset="0"/>
              <a:cs typeface="Times New Roman" panose="02020603050405020304" charset="0"/>
            </a:rPr>
            <a:t> A</a:t>
          </a:r>
          <a:r>
            <a:rPr lang="en-IN" altLang="en-US" sz="1200">
              <a:solidFill>
                <a:schemeClr val="accent2">
                  <a:lumMod val="75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charset="0"/>
              <a:cs typeface="Times New Roman" panose="02020603050405020304" charset="0"/>
            </a:rPr>
            <a:t>NALYSIS</a:t>
          </a:r>
          <a:r>
            <a:rPr lang="en-US" sz="1200">
              <a:solidFill>
                <a:schemeClr val="accent2">
                  <a:lumMod val="75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charset="0"/>
              <a:cs typeface="Times New Roman" panose="02020603050405020304" charset="0"/>
            </a:rPr>
            <a:t> </a:t>
          </a:r>
          <a:r>
            <a:rPr lang="en-IN" altLang="en-US" sz="1200">
              <a:solidFill>
                <a:schemeClr val="accent2">
                  <a:lumMod val="75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charset="0"/>
              <a:cs typeface="Times New Roman" panose="02020603050405020304" charset="0"/>
            </a:rPr>
            <a:t>USING</a:t>
          </a:r>
          <a:r>
            <a:rPr lang="en-US" sz="1200">
              <a:solidFill>
                <a:schemeClr val="accent2">
                  <a:lumMod val="75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charset="0"/>
              <a:cs typeface="Times New Roman" panose="02020603050405020304" charset="0"/>
            </a:rPr>
            <a:t> E</a:t>
          </a:r>
          <a:r>
            <a:rPr lang="en-IN" altLang="en-US" sz="1200">
              <a:solidFill>
                <a:schemeClr val="accent2">
                  <a:lumMod val="75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charset="0"/>
              <a:cs typeface="Times New Roman" panose="02020603050405020304" charset="0"/>
            </a:rPr>
            <a:t>XCEL</a:t>
          </a:r>
          <a:endParaRPr lang="en-IN" altLang="en-US" sz="1200">
            <a:solidFill>
              <a:schemeClr val="accent2">
                <a:lumMod val="75000"/>
              </a:schemeClr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Times New Roman" panose="02020603050405020304" charset="0"/>
            <a:cs typeface="Times New Roman" panose="02020603050405020304" charset="0"/>
          </a:endParaRPr>
        </a:p>
      </xdr:txBody>
    </xdr:sp>
    <xdr:clientData/>
  </xdr:twoCellAnchor>
  <xdr:twoCellAnchor editAs="oneCell">
    <xdr:from>
      <xdr:col>7</xdr:col>
      <xdr:colOff>315595</xdr:colOff>
      <xdr:row>284</xdr:row>
      <xdr:rowOff>127000</xdr:rowOff>
    </xdr:from>
    <xdr:to>
      <xdr:col>8</xdr:col>
      <xdr:colOff>741045</xdr:colOff>
      <xdr:row>290</xdr:row>
      <xdr:rowOff>69215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1" name="Order_Status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rder_Statu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243570" y="15928975"/>
              <a:ext cx="1828800" cy="114236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invalid="1" refreshOnLoad="1" refreshedVersion="5" refreshedDate="46322.6065393519" refreshedBy="appala varshitha" recordCount="8000">
  <cacheSource type="worksheet">
    <worksheetSource ref="A1:Q8001" sheet="Raw_Orders"/>
  </cacheSource>
  <cacheFields count="17">
    <cacheField name="Order_ID" numFmtId="0">
      <sharedItems count="8000">
        <s v="O00001"/>
        <s v="O00002"/>
        <s v="O00003"/>
        <s v="O00004"/>
        <s v="O00005"/>
        <s v="O00006"/>
        <s v="O00007"/>
        <s v="O00008"/>
        <s v="O00009"/>
        <s v="O00010"/>
        <s v="O00011"/>
        <s v="O00012"/>
        <s v="O00013"/>
        <s v="O00014"/>
        <s v="O00015"/>
        <s v="O00016"/>
        <s v="O00017"/>
        <s v="O00018"/>
        <s v="O00019"/>
        <s v="O00020"/>
        <s v="O00021"/>
        <s v="O00022"/>
        <s v="O00023"/>
        <s v="O00024"/>
        <s v="O00025"/>
        <s v="O00026"/>
        <s v="O00027"/>
        <s v="O00028"/>
        <s v="O00029"/>
        <s v="O00030"/>
        <s v="O00031"/>
        <s v="O00032"/>
        <s v="O00033"/>
        <s v="O00034"/>
        <s v="O00035"/>
        <s v="O00036"/>
        <s v="O00037"/>
        <s v="O00038"/>
        <s v="O00039"/>
        <s v="O00040"/>
        <s v="O00041"/>
        <s v="O00042"/>
        <s v="O00043"/>
        <s v="O00044"/>
        <s v="O00045"/>
        <s v="O00046"/>
        <s v="O00047"/>
        <s v="O00048"/>
        <s v="O00049"/>
        <s v="O00050"/>
        <s v="O00051"/>
        <s v="O00052"/>
        <s v="O00053"/>
        <s v="O00054"/>
        <s v="O00055"/>
        <s v="O00056"/>
        <s v="O00057"/>
        <s v="O00058"/>
        <s v="O00059"/>
        <s v="O00060"/>
        <s v="O00061"/>
        <s v="O00062"/>
        <s v="O00063"/>
        <s v="O00064"/>
        <s v="O00065"/>
        <s v="O00066"/>
        <s v="O00067"/>
        <s v="O00068"/>
        <s v="O00069"/>
        <s v="O00070"/>
        <s v="O00071"/>
        <s v="O00072"/>
        <s v="O00073"/>
        <s v="O00074"/>
        <s v="O00075"/>
        <s v="O00076"/>
        <s v="O00077"/>
        <s v="O00078"/>
        <s v="O00079"/>
        <s v="O00080"/>
        <s v="O00081"/>
        <s v="O00082"/>
        <s v="O00083"/>
        <s v="O00084"/>
        <s v="O00085"/>
        <s v="O00086"/>
        <s v="O00087"/>
        <s v="O00088"/>
        <s v="O00089"/>
        <s v="O00090"/>
        <s v="O00091"/>
        <s v="O00092"/>
        <s v="O00093"/>
        <s v="O00094"/>
        <s v="O00095"/>
        <s v="O00096"/>
        <s v="O00097"/>
        <s v="O00098"/>
        <s v="O00099"/>
        <s v="O00100"/>
        <s v="O00101"/>
        <s v="O00102"/>
        <s v="O00103"/>
        <s v="O00104"/>
        <s v="O00105"/>
        <s v="O00106"/>
        <s v="O00107"/>
        <s v="O00108"/>
        <s v="O00109"/>
        <s v="O00110"/>
        <s v="O00111"/>
        <s v="O00112"/>
        <s v="O00113"/>
        <s v="O00114"/>
        <s v="O00115"/>
        <s v="O00116"/>
        <s v="O00117"/>
        <s v="O00118"/>
        <s v="O00119"/>
        <s v="O00120"/>
        <s v="O00121"/>
        <s v="O00122"/>
        <s v="O00123"/>
        <s v="O00124"/>
        <s v="O00125"/>
        <s v="O00126"/>
        <s v="O00127"/>
        <s v="O00128"/>
        <s v="O00129"/>
        <s v="O00130"/>
        <s v="O00131"/>
        <s v="O00132"/>
        <s v="O00133"/>
        <s v="O00134"/>
        <s v="O00135"/>
        <s v="O00136"/>
        <s v="O00137"/>
        <s v="O00138"/>
        <s v="O00139"/>
        <s v="O00140"/>
        <s v="O00141"/>
        <s v="O00142"/>
        <s v="O00143"/>
        <s v="O00144"/>
        <s v="O00145"/>
        <s v="O00146"/>
        <s v="O00147"/>
        <s v="O00148"/>
        <s v="O00149"/>
        <s v="O00150"/>
        <s v="O00151"/>
        <s v="O00152"/>
        <s v="O00153"/>
        <s v="O00154"/>
        <s v="O00155"/>
        <s v="O00156"/>
        <s v="O00157"/>
        <s v="O00158"/>
        <s v="O00159"/>
        <s v="O00160"/>
        <s v="O00161"/>
        <s v="O00162"/>
        <s v="O00163"/>
        <s v="O00164"/>
        <s v="O00165"/>
        <s v="O00166"/>
        <s v="O00167"/>
        <s v="O00168"/>
        <s v="O00169"/>
        <s v="O00170"/>
        <s v="O00171"/>
        <s v="O00172"/>
        <s v="O00173"/>
        <s v="O00174"/>
        <s v="O00175"/>
        <s v="O00176"/>
        <s v="O00177"/>
        <s v="O00178"/>
        <s v="O00179"/>
        <s v="O00180"/>
        <s v="O00181"/>
        <s v="O00182"/>
        <s v="O00183"/>
        <s v="O00184"/>
        <s v="O00185"/>
        <s v="O00186"/>
        <s v="O00187"/>
        <s v="O00188"/>
        <s v="O00189"/>
        <s v="O00190"/>
        <s v="O00191"/>
        <s v="O00192"/>
        <s v="O00193"/>
        <s v="O00194"/>
        <s v="O00195"/>
        <s v="O00196"/>
        <s v="O00197"/>
        <s v="O00198"/>
        <s v="O00199"/>
        <s v="O00200"/>
        <s v="O00201"/>
        <s v="O00202"/>
        <s v="O00203"/>
        <s v="O00204"/>
        <s v="O00205"/>
        <s v="O00206"/>
        <s v="O00207"/>
        <s v="O00208"/>
        <s v="O00209"/>
        <s v="O00210"/>
        <s v="O00211"/>
        <s v="O00212"/>
        <s v="O00213"/>
        <s v="O00214"/>
        <s v="O00215"/>
        <s v="O00216"/>
        <s v="O00217"/>
        <s v="O00218"/>
        <s v="O00219"/>
        <s v="O00220"/>
        <s v="O00221"/>
        <s v="O00222"/>
        <s v="O00223"/>
        <s v="O00224"/>
        <s v="O00225"/>
        <s v="O00226"/>
        <s v="O00227"/>
        <s v="O00228"/>
        <s v="O00229"/>
        <s v="O00230"/>
        <s v="O00231"/>
        <s v="O00232"/>
        <s v="O00233"/>
        <s v="O00234"/>
        <s v="O00235"/>
        <s v="O00236"/>
        <s v="O00237"/>
        <s v="O00238"/>
        <s v="O00239"/>
        <s v="O00240"/>
        <s v="O00241"/>
        <s v="O00242"/>
        <s v="O00243"/>
        <s v="O00244"/>
        <s v="O00245"/>
        <s v="O00246"/>
        <s v="O00247"/>
        <s v="O00248"/>
        <s v="O00249"/>
        <s v="O00250"/>
        <s v="O00251"/>
        <s v="O00252"/>
        <s v="O00253"/>
        <s v="O00254"/>
        <s v="O00255"/>
        <s v="O00256"/>
        <s v="O00257"/>
        <s v="O00258"/>
        <s v="O00259"/>
        <s v="O00260"/>
        <s v="O00261"/>
        <s v="O00262"/>
        <s v="O00263"/>
        <s v="O00264"/>
        <s v="O00265"/>
        <s v="O00266"/>
        <s v="O00267"/>
        <s v="O00268"/>
        <s v="O00269"/>
        <s v="O00270"/>
        <s v="O00271"/>
        <s v="O00272"/>
        <s v="O00273"/>
        <s v="O00274"/>
        <s v="O00275"/>
        <s v="O00276"/>
        <s v="O00277"/>
        <s v="O00278"/>
        <s v="O00279"/>
        <s v="O00280"/>
        <s v="O00281"/>
        <s v="O00282"/>
        <s v="O00283"/>
        <s v="O00284"/>
        <s v="O00285"/>
        <s v="O00286"/>
        <s v="O00287"/>
        <s v="O00288"/>
        <s v="O00289"/>
        <s v="O00290"/>
        <s v="O00291"/>
        <s v="O00292"/>
        <s v="O00293"/>
        <s v="O00294"/>
        <s v="O00295"/>
        <s v="O00296"/>
        <s v="O00297"/>
        <s v="O00298"/>
        <s v="O00299"/>
        <s v="O00300"/>
        <s v="O00301"/>
        <s v="O00302"/>
        <s v="O00303"/>
        <s v="O00304"/>
        <s v="O00305"/>
        <s v="O00306"/>
        <s v="O00307"/>
        <s v="O00308"/>
        <s v="O00309"/>
        <s v="O00310"/>
        <s v="O00311"/>
        <s v="O00312"/>
        <s v="O00313"/>
        <s v="O00314"/>
        <s v="O00315"/>
        <s v="O00316"/>
        <s v="O00317"/>
        <s v="O00318"/>
        <s v="O00319"/>
        <s v="O00320"/>
        <s v="O00321"/>
        <s v="O00322"/>
        <s v="O00323"/>
        <s v="O00324"/>
        <s v="O00325"/>
        <s v="O00326"/>
        <s v="O00327"/>
        <s v="O00328"/>
        <s v="O00329"/>
        <s v="O00330"/>
        <s v="O00331"/>
        <s v="O00332"/>
        <s v="O00333"/>
        <s v="O00334"/>
        <s v="O00335"/>
        <s v="O00336"/>
        <s v="O00337"/>
        <s v="O00338"/>
        <s v="O00339"/>
        <s v="O00340"/>
        <s v="O00341"/>
        <s v="O00342"/>
        <s v="O00343"/>
        <s v="O00344"/>
        <s v="O00345"/>
        <s v="O00346"/>
        <s v="O00347"/>
        <s v="O00348"/>
        <s v="O00349"/>
        <s v="O00350"/>
        <s v="O00351"/>
        <s v="O00352"/>
        <s v="O00353"/>
        <s v="O00354"/>
        <s v="O00355"/>
        <s v="O00356"/>
        <s v="O00357"/>
        <s v="O00358"/>
        <s v="O00359"/>
        <s v="O00360"/>
        <s v="O00361"/>
        <s v="O00362"/>
        <s v="O00363"/>
        <s v="O00364"/>
        <s v="O00365"/>
        <s v="O00366"/>
        <s v="O00367"/>
        <s v="O00368"/>
        <s v="O00369"/>
        <s v="O00370"/>
        <s v="O00371"/>
        <s v="O00372"/>
        <s v="O00373"/>
        <s v="O00374"/>
        <s v="O00375"/>
        <s v="O00376"/>
        <s v="O00377"/>
        <s v="O00378"/>
        <s v="O00379"/>
        <s v="O00380"/>
        <s v="O00381"/>
        <s v="O00382"/>
        <s v="O00383"/>
        <s v="O00384"/>
        <s v="O00385"/>
        <s v="O00386"/>
        <s v="O00387"/>
        <s v="O00388"/>
        <s v="O00389"/>
        <s v="O00390"/>
        <s v="O00391"/>
        <s v="O00392"/>
        <s v="O00393"/>
        <s v="O00394"/>
        <s v="O00395"/>
        <s v="O00396"/>
        <s v="O00397"/>
        <s v="O00398"/>
        <s v="O00399"/>
        <s v="O00400"/>
        <s v="O00401"/>
        <s v="O00402"/>
        <s v="O00403"/>
        <s v="O00404"/>
        <s v="O00405"/>
        <s v="O00406"/>
        <s v="O00407"/>
        <s v="O00408"/>
        <s v="O00409"/>
        <s v="O00410"/>
        <s v="O00411"/>
        <s v="O00412"/>
        <s v="O00413"/>
        <s v="O00414"/>
        <s v="O00415"/>
        <s v="O00416"/>
        <s v="O00417"/>
        <s v="O00418"/>
        <s v="O00419"/>
        <s v="O00420"/>
        <s v="O00421"/>
        <s v="O00422"/>
        <s v="O00423"/>
        <s v="O00424"/>
        <s v="O00425"/>
        <s v="O00426"/>
        <s v="O00427"/>
        <s v="O00428"/>
        <s v="O00429"/>
        <s v="O00430"/>
        <s v="O00431"/>
        <s v="O00432"/>
        <s v="O00433"/>
        <s v="O00434"/>
        <s v="O00435"/>
        <s v="O00436"/>
        <s v="O00437"/>
        <s v="O00438"/>
        <s v="O00439"/>
        <s v="O00440"/>
        <s v="O00441"/>
        <s v="O00442"/>
        <s v="O00443"/>
        <s v="O00444"/>
        <s v="O00445"/>
        <s v="O00446"/>
        <s v="O00447"/>
        <s v="O00448"/>
        <s v="O00449"/>
        <s v="O00450"/>
        <s v="O00451"/>
        <s v="O00452"/>
        <s v="O00453"/>
        <s v="O00454"/>
        <s v="O00455"/>
        <s v="O00456"/>
        <s v="O00457"/>
        <s v="O00458"/>
        <s v="O00459"/>
        <s v="O00460"/>
        <s v="O00461"/>
        <s v="O00462"/>
        <s v="O00463"/>
        <s v="O00464"/>
        <s v="O00465"/>
        <s v="O00466"/>
        <s v="O00467"/>
        <s v="O00468"/>
        <s v="O00469"/>
        <s v="O00470"/>
        <s v="O00471"/>
        <s v="O00472"/>
        <s v="O00473"/>
        <s v="O00474"/>
        <s v="O00475"/>
        <s v="O00476"/>
        <s v="O00477"/>
        <s v="O00478"/>
        <s v="O00479"/>
        <s v="O00480"/>
        <s v="O00481"/>
        <s v="O00482"/>
        <s v="O00483"/>
        <s v="O00484"/>
        <s v="O00485"/>
        <s v="O00486"/>
        <s v="O00487"/>
        <s v="O00488"/>
        <s v="O00489"/>
        <s v="O00490"/>
        <s v="O00491"/>
        <s v="O00492"/>
        <s v="O00493"/>
        <s v="O00494"/>
        <s v="O00495"/>
        <s v="O00496"/>
        <s v="O00497"/>
        <s v="O00498"/>
        <s v="O00499"/>
        <s v="O00500"/>
        <s v="O00501"/>
        <s v="O00502"/>
        <s v="O00503"/>
        <s v="O00504"/>
        <s v="O00505"/>
        <s v="O00506"/>
        <s v="O00507"/>
        <s v="O00508"/>
        <s v="O00509"/>
        <s v="O00510"/>
        <s v="O00511"/>
        <s v="O00512"/>
        <s v="O00513"/>
        <s v="O00514"/>
        <s v="O00515"/>
        <s v="O00516"/>
        <s v="O00517"/>
        <s v="O00518"/>
        <s v="O00519"/>
        <s v="O00520"/>
        <s v="O00521"/>
        <s v="O00522"/>
        <s v="O00523"/>
        <s v="O00524"/>
        <s v="O00525"/>
        <s v="O00526"/>
        <s v="O00527"/>
        <s v="O00528"/>
        <s v="O00529"/>
        <s v="O00530"/>
        <s v="O00531"/>
        <s v="O00532"/>
        <s v="O00533"/>
        <s v="O00534"/>
        <s v="O00535"/>
        <s v="O00536"/>
        <s v="O00537"/>
        <s v="O00538"/>
        <s v="O00539"/>
        <s v="O00540"/>
        <s v="O00541"/>
        <s v="O00542"/>
        <s v="O00543"/>
        <s v="O00544"/>
        <s v="O00545"/>
        <s v="O00546"/>
        <s v="O00547"/>
        <s v="O00548"/>
        <s v="O00549"/>
        <s v="O00550"/>
        <s v="O00551"/>
        <s v="O00552"/>
        <s v="O00553"/>
        <s v="O00554"/>
        <s v="O00555"/>
        <s v="O00556"/>
        <s v="O00557"/>
        <s v="O00558"/>
        <s v="O00559"/>
        <s v="O00560"/>
        <s v="O00561"/>
        <s v="O00562"/>
        <s v="O00563"/>
        <s v="O00564"/>
        <s v="O00565"/>
        <s v="O00566"/>
        <s v="O00567"/>
        <s v="O00568"/>
        <s v="O00569"/>
        <s v="O00570"/>
        <s v="O00571"/>
        <s v="O00572"/>
        <s v="O00573"/>
        <s v="O00574"/>
        <s v="O00575"/>
        <s v="O00576"/>
        <s v="O00577"/>
        <s v="O00578"/>
        <s v="O00579"/>
        <s v="O00580"/>
        <s v="O00581"/>
        <s v="O00582"/>
        <s v="O00583"/>
        <s v="O00584"/>
        <s v="O00585"/>
        <s v="O00586"/>
        <s v="O00587"/>
        <s v="O00588"/>
        <s v="O00589"/>
        <s v="O00590"/>
        <s v="O00591"/>
        <s v="O00592"/>
        <s v="O00593"/>
        <s v="O00594"/>
        <s v="O00595"/>
        <s v="O00596"/>
        <s v="O00597"/>
        <s v="O00598"/>
        <s v="O00599"/>
        <s v="O00600"/>
        <s v="O00601"/>
        <s v="O00602"/>
        <s v="O00603"/>
        <s v="O00604"/>
        <s v="O00605"/>
        <s v="O00606"/>
        <s v="O00607"/>
        <s v="O00608"/>
        <s v="O00609"/>
        <s v="O00610"/>
        <s v="O00611"/>
        <s v="O00612"/>
        <s v="O00613"/>
        <s v="O00614"/>
        <s v="O00615"/>
        <s v="O00616"/>
        <s v="O00617"/>
        <s v="O00618"/>
        <s v="O00619"/>
        <s v="O00620"/>
        <s v="O00621"/>
        <s v="O00622"/>
        <s v="O00623"/>
        <s v="O00624"/>
        <s v="O00625"/>
        <s v="O00626"/>
        <s v="O00627"/>
        <s v="O00628"/>
        <s v="O00629"/>
        <s v="O00630"/>
        <s v="O00631"/>
        <s v="O00632"/>
        <s v="O00633"/>
        <s v="O00634"/>
        <s v="O00635"/>
        <s v="O00636"/>
        <s v="O00637"/>
        <s v="O00638"/>
        <s v="O00639"/>
        <s v="O00640"/>
        <s v="O00641"/>
        <s v="O00642"/>
        <s v="O00643"/>
        <s v="O00644"/>
        <s v="O00645"/>
        <s v="O00646"/>
        <s v="O00647"/>
        <s v="O00648"/>
        <s v="O00649"/>
        <s v="O00650"/>
        <s v="O00651"/>
        <s v="O00652"/>
        <s v="O00653"/>
        <s v="O00654"/>
        <s v="O00655"/>
        <s v="O00656"/>
        <s v="O00657"/>
        <s v="O00658"/>
        <s v="O00659"/>
        <s v="O00660"/>
        <s v="O00661"/>
        <s v="O00662"/>
        <s v="O00663"/>
        <s v="O00664"/>
        <s v="O00665"/>
        <s v="O00666"/>
        <s v="O00667"/>
        <s v="O00668"/>
        <s v="O00669"/>
        <s v="O00670"/>
        <s v="O00671"/>
        <s v="O00672"/>
        <s v="O00673"/>
        <s v="O00674"/>
        <s v="O00675"/>
        <s v="O00676"/>
        <s v="O00677"/>
        <s v="O00678"/>
        <s v="O00679"/>
        <s v="O00680"/>
        <s v="O00681"/>
        <s v="O00682"/>
        <s v="O00683"/>
        <s v="O00684"/>
        <s v="O00685"/>
        <s v="O00686"/>
        <s v="O00687"/>
        <s v="O00688"/>
        <s v="O00689"/>
        <s v="O00690"/>
        <s v="O00691"/>
        <s v="O00692"/>
        <s v="O00693"/>
        <s v="O00694"/>
        <s v="O00695"/>
        <s v="O00696"/>
        <s v="O00697"/>
        <s v="O00698"/>
        <s v="O00699"/>
        <s v="O00700"/>
        <s v="O00701"/>
        <s v="O00702"/>
        <s v="O00703"/>
        <s v="O00704"/>
        <s v="O00705"/>
        <s v="O00706"/>
        <s v="O00707"/>
        <s v="O00708"/>
        <s v="O00709"/>
        <s v="O00710"/>
        <s v="O00711"/>
        <s v="O00712"/>
        <s v="O00713"/>
        <s v="O00714"/>
        <s v="O00715"/>
        <s v="O00716"/>
        <s v="O00717"/>
        <s v="O00718"/>
        <s v="O00719"/>
        <s v="O00720"/>
        <s v="O00721"/>
        <s v="O00722"/>
        <s v="O00723"/>
        <s v="O00724"/>
        <s v="O00725"/>
        <s v="O00726"/>
        <s v="O00727"/>
        <s v="O00728"/>
        <s v="O00729"/>
        <s v="O00730"/>
        <s v="O00731"/>
        <s v="O00732"/>
        <s v="O00733"/>
        <s v="O00734"/>
        <s v="O00735"/>
        <s v="O00736"/>
        <s v="O00737"/>
        <s v="O00738"/>
        <s v="O00739"/>
        <s v="O00740"/>
        <s v="O00741"/>
        <s v="O00742"/>
        <s v="O00743"/>
        <s v="O00744"/>
        <s v="O00745"/>
        <s v="O00746"/>
        <s v="O00747"/>
        <s v="O00748"/>
        <s v="O00749"/>
        <s v="O00750"/>
        <s v="O00751"/>
        <s v="O00752"/>
        <s v="O00753"/>
        <s v="O00754"/>
        <s v="O00755"/>
        <s v="O00756"/>
        <s v="O00757"/>
        <s v="O00758"/>
        <s v="O00759"/>
        <s v="O00760"/>
        <s v="O00761"/>
        <s v="O00762"/>
        <s v="O00763"/>
        <s v="O00764"/>
        <s v="O00765"/>
        <s v="O00766"/>
        <s v="O00767"/>
        <s v="O00768"/>
        <s v="O00769"/>
        <s v="O00770"/>
        <s v="O00771"/>
        <s v="O00772"/>
        <s v="O00773"/>
        <s v="O00774"/>
        <s v="O00775"/>
        <s v="O00776"/>
        <s v="O00777"/>
        <s v="O00778"/>
        <s v="O00779"/>
        <s v="O00780"/>
        <s v="O00781"/>
        <s v="O00782"/>
        <s v="O00783"/>
        <s v="O00784"/>
        <s v="O00785"/>
        <s v="O00786"/>
        <s v="O00787"/>
        <s v="O00788"/>
        <s v="O00789"/>
        <s v="O00790"/>
        <s v="O00791"/>
        <s v="O00792"/>
        <s v="O00793"/>
        <s v="O00794"/>
        <s v="O00795"/>
        <s v="O00796"/>
        <s v="O00797"/>
        <s v="O00798"/>
        <s v="O00799"/>
        <s v="O00800"/>
        <s v="O00801"/>
        <s v="O00802"/>
        <s v="O00803"/>
        <s v="O00804"/>
        <s v="O00805"/>
        <s v="O00806"/>
        <s v="O00807"/>
        <s v="O00808"/>
        <s v="O00809"/>
        <s v="O00810"/>
        <s v="O00811"/>
        <s v="O00812"/>
        <s v="O00813"/>
        <s v="O00814"/>
        <s v="O00815"/>
        <s v="O00816"/>
        <s v="O00817"/>
        <s v="O00818"/>
        <s v="O00819"/>
        <s v="O00820"/>
        <s v="O00821"/>
        <s v="O00822"/>
        <s v="O00823"/>
        <s v="O00824"/>
        <s v="O00825"/>
        <s v="O00826"/>
        <s v="O00827"/>
        <s v="O00828"/>
        <s v="O00829"/>
        <s v="O00830"/>
        <s v="O00831"/>
        <s v="O00832"/>
        <s v="O00833"/>
        <s v="O00834"/>
        <s v="O00835"/>
        <s v="O00836"/>
        <s v="O00837"/>
        <s v="O00838"/>
        <s v="O00839"/>
        <s v="O00840"/>
        <s v="O00841"/>
        <s v="O00842"/>
        <s v="O00843"/>
        <s v="O00844"/>
        <s v="O00845"/>
        <s v="O00846"/>
        <s v="O00847"/>
        <s v="O00848"/>
        <s v="O00849"/>
        <s v="O00850"/>
        <s v="O00851"/>
        <s v="O00852"/>
        <s v="O00853"/>
        <s v="O00854"/>
        <s v="O00855"/>
        <s v="O00856"/>
        <s v="O00857"/>
        <s v="O00858"/>
        <s v="O00859"/>
        <s v="O00860"/>
        <s v="O00861"/>
        <s v="O00862"/>
        <s v="O00863"/>
        <s v="O00864"/>
        <s v="O00865"/>
        <s v="O00866"/>
        <s v="O00867"/>
        <s v="O00868"/>
        <s v="O00869"/>
        <s v="O00870"/>
        <s v="O00871"/>
        <s v="O00872"/>
        <s v="O00873"/>
        <s v="O00874"/>
        <s v="O00875"/>
        <s v="O00876"/>
        <s v="O00877"/>
        <s v="O00878"/>
        <s v="O00879"/>
        <s v="O00880"/>
        <s v="O00881"/>
        <s v="O00882"/>
        <s v="O00883"/>
        <s v="O00884"/>
        <s v="O00885"/>
        <s v="O00886"/>
        <s v="O00887"/>
        <s v="O00888"/>
        <s v="O00889"/>
        <s v="O00890"/>
        <s v="O00891"/>
        <s v="O00892"/>
        <s v="O00893"/>
        <s v="O00894"/>
        <s v="O00895"/>
        <s v="O00896"/>
        <s v="O00897"/>
        <s v="O00898"/>
        <s v="O00899"/>
        <s v="O00900"/>
        <s v="O00901"/>
        <s v="O00902"/>
        <s v="O00903"/>
        <s v="O00904"/>
        <s v="O00905"/>
        <s v="O00906"/>
        <s v="O00907"/>
        <s v="O00908"/>
        <s v="O00909"/>
        <s v="O00910"/>
        <s v="O00911"/>
        <s v="O00912"/>
        <s v="O00913"/>
        <s v="O00914"/>
        <s v="O00915"/>
        <s v="O00916"/>
        <s v="O00917"/>
        <s v="O00918"/>
        <s v="O00919"/>
        <s v="O00920"/>
        <s v="O00921"/>
        <s v="O00922"/>
        <s v="O00923"/>
        <s v="O00924"/>
        <s v="O00925"/>
        <s v="O00926"/>
        <s v="O00927"/>
        <s v="O00928"/>
        <s v="O00929"/>
        <s v="O00930"/>
        <s v="O00931"/>
        <s v="O00932"/>
        <s v="O00933"/>
        <s v="O00934"/>
        <s v="O00935"/>
        <s v="O00936"/>
        <s v="O00937"/>
        <s v="O00938"/>
        <s v="O00939"/>
        <s v="O00940"/>
        <s v="O00941"/>
        <s v="O00942"/>
        <s v="O00943"/>
        <s v="O00944"/>
        <s v="O00945"/>
        <s v="O00946"/>
        <s v="O00947"/>
        <s v="O00948"/>
        <s v="O00949"/>
        <s v="O00950"/>
        <s v="O00951"/>
        <s v="O00952"/>
        <s v="O00953"/>
        <s v="O00954"/>
        <s v="O00955"/>
        <s v="O00956"/>
        <s v="O00957"/>
        <s v="O00958"/>
        <s v="O00959"/>
        <s v="O00960"/>
        <s v="O00961"/>
        <s v="O00962"/>
        <s v="O00963"/>
        <s v="O00964"/>
        <s v="O00965"/>
        <s v="O00966"/>
        <s v="O00967"/>
        <s v="O00968"/>
        <s v="O00969"/>
        <s v="O00970"/>
        <s v="O00971"/>
        <s v="O00972"/>
        <s v="O00973"/>
        <s v="O00974"/>
        <s v="O00975"/>
        <s v="O00976"/>
        <s v="O00977"/>
        <s v="O00978"/>
        <s v="O00979"/>
        <s v="O00980"/>
        <s v="O00981"/>
        <s v="O00982"/>
        <s v="O00983"/>
        <s v="O00984"/>
        <s v="O00985"/>
        <s v="O00986"/>
        <s v="O00987"/>
        <s v="O00988"/>
        <s v="O00989"/>
        <s v="O00990"/>
        <s v="O00991"/>
        <s v="O00992"/>
        <s v="O00993"/>
        <s v="O00994"/>
        <s v="O00995"/>
        <s v="O00996"/>
        <s v="O00997"/>
        <s v="O00998"/>
        <s v="O00999"/>
        <s v="O01000"/>
        <s v="O01001"/>
        <s v="O01002"/>
        <s v="O01003"/>
        <s v="O01004"/>
        <s v="O01005"/>
        <s v="O01006"/>
        <s v="O01007"/>
        <s v="O01008"/>
        <s v="O01009"/>
        <s v="O01010"/>
        <s v="O01011"/>
        <s v="O01012"/>
        <s v="O01013"/>
        <s v="O01014"/>
        <s v="O01015"/>
        <s v="O01016"/>
        <s v="O01017"/>
        <s v="O01018"/>
        <s v="O01019"/>
        <s v="O01020"/>
        <s v="O01021"/>
        <s v="O01022"/>
        <s v="O01023"/>
        <s v="O01024"/>
        <s v="O01025"/>
        <s v="O01026"/>
        <s v="O01027"/>
        <s v="O01028"/>
        <s v="O01029"/>
        <s v="O01030"/>
        <s v="O01031"/>
        <s v="O01032"/>
        <s v="O01033"/>
        <s v="O01034"/>
        <s v="O01035"/>
        <s v="O01036"/>
        <s v="O01037"/>
        <s v="O01038"/>
        <s v="O01039"/>
        <s v="O01040"/>
        <s v="O01041"/>
        <s v="O01042"/>
        <s v="O01043"/>
        <s v="O01044"/>
        <s v="O01045"/>
        <s v="O01046"/>
        <s v="O01047"/>
        <s v="O01048"/>
        <s v="O01049"/>
        <s v="O01050"/>
        <s v="O01051"/>
        <s v="O01052"/>
        <s v="O01053"/>
        <s v="O01054"/>
        <s v="O01055"/>
        <s v="O01056"/>
        <s v="O01057"/>
        <s v="O01058"/>
        <s v="O01059"/>
        <s v="O01060"/>
        <s v="O01061"/>
        <s v="O01062"/>
        <s v="O01063"/>
        <s v="O01064"/>
        <s v="O01065"/>
        <s v="O01066"/>
        <s v="O01067"/>
        <s v="O01068"/>
        <s v="O01069"/>
        <s v="O01070"/>
        <s v="O01071"/>
        <s v="O01072"/>
        <s v="O01073"/>
        <s v="O01074"/>
        <s v="O01075"/>
        <s v="O01076"/>
        <s v="O01077"/>
        <s v="O01078"/>
        <s v="O01079"/>
        <s v="O01080"/>
        <s v="O01081"/>
        <s v="O01082"/>
        <s v="O01083"/>
        <s v="O01084"/>
        <s v="O01085"/>
        <s v="O01086"/>
        <s v="O01087"/>
        <s v="O01088"/>
        <s v="O01089"/>
        <s v="O01090"/>
        <s v="O01091"/>
        <s v="O01092"/>
        <s v="O01093"/>
        <s v="O01094"/>
        <s v="O01095"/>
        <s v="O01096"/>
        <s v="O01097"/>
        <s v="O01098"/>
        <s v="O01099"/>
        <s v="O01100"/>
        <s v="O01101"/>
        <s v="O01102"/>
        <s v="O01103"/>
        <s v="O01104"/>
        <s v="O01105"/>
        <s v="O01106"/>
        <s v="O01107"/>
        <s v="O01108"/>
        <s v="O01109"/>
        <s v="O01110"/>
        <s v="O01111"/>
        <s v="O01112"/>
        <s v="O01113"/>
        <s v="O01114"/>
        <s v="O01115"/>
        <s v="O01116"/>
        <s v="O01117"/>
        <s v="O01118"/>
        <s v="O01119"/>
        <s v="O01120"/>
        <s v="O01121"/>
        <s v="O01122"/>
        <s v="O01123"/>
        <s v="O01124"/>
        <s v="O01125"/>
        <s v="O01126"/>
        <s v="O01127"/>
        <s v="O01128"/>
        <s v="O01129"/>
        <s v="O01130"/>
        <s v="O01131"/>
        <s v="O01132"/>
        <s v="O01133"/>
        <s v="O01134"/>
        <s v="O01135"/>
        <s v="O01136"/>
        <s v="O01137"/>
        <s v="O01138"/>
        <s v="O01139"/>
        <s v="O01140"/>
        <s v="O01141"/>
        <s v="O01142"/>
        <s v="O01143"/>
        <s v="O01144"/>
        <s v="O01145"/>
        <s v="O01146"/>
        <s v="O01147"/>
        <s v="O01148"/>
        <s v="O01149"/>
        <s v="O01150"/>
        <s v="O01151"/>
        <s v="O01152"/>
        <s v="O01153"/>
        <s v="O01154"/>
        <s v="O01155"/>
        <s v="O01156"/>
        <s v="O01157"/>
        <s v="O01158"/>
        <s v="O01159"/>
        <s v="O01160"/>
        <s v="O01161"/>
        <s v="O01162"/>
        <s v="O01163"/>
        <s v="O01164"/>
        <s v="O01165"/>
        <s v="O01166"/>
        <s v="O01167"/>
        <s v="O01168"/>
        <s v="O01169"/>
        <s v="O01170"/>
        <s v="O01171"/>
        <s v="O01172"/>
        <s v="O01173"/>
        <s v="O01174"/>
        <s v="O01175"/>
        <s v="O01176"/>
        <s v="O01177"/>
        <s v="O01178"/>
        <s v="O01179"/>
        <s v="O01180"/>
        <s v="O01181"/>
        <s v="O01182"/>
        <s v="O01183"/>
        <s v="O01184"/>
        <s v="O01185"/>
        <s v="O01186"/>
        <s v="O01187"/>
        <s v="O01188"/>
        <s v="O01189"/>
        <s v="O01190"/>
        <s v="O01191"/>
        <s v="O01192"/>
        <s v="O01193"/>
        <s v="O01194"/>
        <s v="O01195"/>
        <s v="O01196"/>
        <s v="O01197"/>
        <s v="O01198"/>
        <s v="O01199"/>
        <s v="O01200"/>
        <s v="O01201"/>
        <s v="O01202"/>
        <s v="O01203"/>
        <s v="O01204"/>
        <s v="O01205"/>
        <s v="O01206"/>
        <s v="O01207"/>
        <s v="O01208"/>
        <s v="O01209"/>
        <s v="O01210"/>
        <s v="O01211"/>
        <s v="O01212"/>
        <s v="O01213"/>
        <s v="O01214"/>
        <s v="O01215"/>
        <s v="O01216"/>
        <s v="O01217"/>
        <s v="O01218"/>
        <s v="O01219"/>
        <s v="O01220"/>
        <s v="O01221"/>
        <s v="O01222"/>
        <s v="O01223"/>
        <s v="O01224"/>
        <s v="O01225"/>
        <s v="O01226"/>
        <s v="O01227"/>
        <s v="O01228"/>
        <s v="O01229"/>
        <s v="O01230"/>
        <s v="O01231"/>
        <s v="O01232"/>
        <s v="O01233"/>
        <s v="O01234"/>
        <s v="O01235"/>
        <s v="O01236"/>
        <s v="O01237"/>
        <s v="O01238"/>
        <s v="O01239"/>
        <s v="O01240"/>
        <s v="O01241"/>
        <s v="O01242"/>
        <s v="O01243"/>
        <s v="O01244"/>
        <s v="O01245"/>
        <s v="O01246"/>
        <s v="O01247"/>
        <s v="O01248"/>
        <s v="O01249"/>
        <s v="O01250"/>
        <s v="O01251"/>
        <s v="O01252"/>
        <s v="O01253"/>
        <s v="O01254"/>
        <s v="O01255"/>
        <s v="O01256"/>
        <s v="O01257"/>
        <s v="O01258"/>
        <s v="O01259"/>
        <s v="O01260"/>
        <s v="O01261"/>
        <s v="O01262"/>
        <s v="O01263"/>
        <s v="O01264"/>
        <s v="O01265"/>
        <s v="O01266"/>
        <s v="O01267"/>
        <s v="O01268"/>
        <s v="O01269"/>
        <s v="O01270"/>
        <s v="O01271"/>
        <s v="O01272"/>
        <s v="O01273"/>
        <s v="O01274"/>
        <s v="O01275"/>
        <s v="O01276"/>
        <s v="O01277"/>
        <s v="O01278"/>
        <s v="O01279"/>
        <s v="O01280"/>
        <s v="O01281"/>
        <s v="O01282"/>
        <s v="O01283"/>
        <s v="O01284"/>
        <s v="O01285"/>
        <s v="O01286"/>
        <s v="O01287"/>
        <s v="O01288"/>
        <s v="O01289"/>
        <s v="O01290"/>
        <s v="O01291"/>
        <s v="O01292"/>
        <s v="O01293"/>
        <s v="O01294"/>
        <s v="O01295"/>
        <s v="O01296"/>
        <s v="O01297"/>
        <s v="O01298"/>
        <s v="O01299"/>
        <s v="O01300"/>
        <s v="O01301"/>
        <s v="O01302"/>
        <s v="O01303"/>
        <s v="O01304"/>
        <s v="O01305"/>
        <s v="O01306"/>
        <s v="O01307"/>
        <s v="O01308"/>
        <s v="O01309"/>
        <s v="O01310"/>
        <s v="O01311"/>
        <s v="O01312"/>
        <s v="O01313"/>
        <s v="O01314"/>
        <s v="O01315"/>
        <s v="O01316"/>
        <s v="O01317"/>
        <s v="O01318"/>
        <s v="O01319"/>
        <s v="O01320"/>
        <s v="O01321"/>
        <s v="O01322"/>
        <s v="O01323"/>
        <s v="O01324"/>
        <s v="O01325"/>
        <s v="O01326"/>
        <s v="O01327"/>
        <s v="O01328"/>
        <s v="O01329"/>
        <s v="O01330"/>
        <s v="O01331"/>
        <s v="O01332"/>
        <s v="O01333"/>
        <s v="O01334"/>
        <s v="O01335"/>
        <s v="O01336"/>
        <s v="O01337"/>
        <s v="O01338"/>
        <s v="O01339"/>
        <s v="O01340"/>
        <s v="O01341"/>
        <s v="O01342"/>
        <s v="O01343"/>
        <s v="O01344"/>
        <s v="O01345"/>
        <s v="O01346"/>
        <s v="O01347"/>
        <s v="O01348"/>
        <s v="O01349"/>
        <s v="O01350"/>
        <s v="O01351"/>
        <s v="O01352"/>
        <s v="O01353"/>
        <s v="O01354"/>
        <s v="O01355"/>
        <s v="O01356"/>
        <s v="O01357"/>
        <s v="O01358"/>
        <s v="O01359"/>
        <s v="O01360"/>
        <s v="O01361"/>
        <s v="O01362"/>
        <s v="O01363"/>
        <s v="O01364"/>
        <s v="O01365"/>
        <s v="O01366"/>
        <s v="O01367"/>
        <s v="O01368"/>
        <s v="O01369"/>
        <s v="O01370"/>
        <s v="O01371"/>
        <s v="O01372"/>
        <s v="O01373"/>
        <s v="O01374"/>
        <s v="O01375"/>
        <s v="O01376"/>
        <s v="O01377"/>
        <s v="O01378"/>
        <s v="O01379"/>
        <s v="O01380"/>
        <s v="O01381"/>
        <s v="O01382"/>
        <s v="O01383"/>
        <s v="O01384"/>
        <s v="O01385"/>
        <s v="O01386"/>
        <s v="O01387"/>
        <s v="O01388"/>
        <s v="O01389"/>
        <s v="O01390"/>
        <s v="O01391"/>
        <s v="O01392"/>
        <s v="O01393"/>
        <s v="O01394"/>
        <s v="O01395"/>
        <s v="O01396"/>
        <s v="O01397"/>
        <s v="O01398"/>
        <s v="O01399"/>
        <s v="O01400"/>
        <s v="O01401"/>
        <s v="O01402"/>
        <s v="O01403"/>
        <s v="O01404"/>
        <s v="O01405"/>
        <s v="O01406"/>
        <s v="O01407"/>
        <s v="O01408"/>
        <s v="O01409"/>
        <s v="O01410"/>
        <s v="O01411"/>
        <s v="O01412"/>
        <s v="O01413"/>
        <s v="O01414"/>
        <s v="O01415"/>
        <s v="O01416"/>
        <s v="O01417"/>
        <s v="O01418"/>
        <s v="O01419"/>
        <s v="O01420"/>
        <s v="O01421"/>
        <s v="O01422"/>
        <s v="O01423"/>
        <s v="O01424"/>
        <s v="O01425"/>
        <s v="O01426"/>
        <s v="O01427"/>
        <s v="O01428"/>
        <s v="O01429"/>
        <s v="O01430"/>
        <s v="O01431"/>
        <s v="O01432"/>
        <s v="O01433"/>
        <s v="O01434"/>
        <s v="O01435"/>
        <s v="O01436"/>
        <s v="O01437"/>
        <s v="O01438"/>
        <s v="O01439"/>
        <s v="O01440"/>
        <s v="O01441"/>
        <s v="O01442"/>
        <s v="O01443"/>
        <s v="O01444"/>
        <s v="O01445"/>
        <s v="O01446"/>
        <s v="O01447"/>
        <s v="O01448"/>
        <s v="O01449"/>
        <s v="O01450"/>
        <s v="O01451"/>
        <s v="O01452"/>
        <s v="O01453"/>
        <s v="O01454"/>
        <s v="O01455"/>
        <s v="O01456"/>
        <s v="O01457"/>
        <s v="O01458"/>
        <s v="O01459"/>
        <s v="O01460"/>
        <s v="O01461"/>
        <s v="O01462"/>
        <s v="O01463"/>
        <s v="O01464"/>
        <s v="O01465"/>
        <s v="O01466"/>
        <s v="O01467"/>
        <s v="O01468"/>
        <s v="O01469"/>
        <s v="O01470"/>
        <s v="O01471"/>
        <s v="O01472"/>
        <s v="O01473"/>
        <s v="O01474"/>
        <s v="O01475"/>
        <s v="O01476"/>
        <s v="O01477"/>
        <s v="O01478"/>
        <s v="O01479"/>
        <s v="O01480"/>
        <s v="O01481"/>
        <s v="O01482"/>
        <s v="O01483"/>
        <s v="O01484"/>
        <s v="O01485"/>
        <s v="O01486"/>
        <s v="O01487"/>
        <s v="O01488"/>
        <s v="O01489"/>
        <s v="O01490"/>
        <s v="O01491"/>
        <s v="O01492"/>
        <s v="O01493"/>
        <s v="O01494"/>
        <s v="O01495"/>
        <s v="O01496"/>
        <s v="O01497"/>
        <s v="O01498"/>
        <s v="O01499"/>
        <s v="O01500"/>
        <s v="O01501"/>
        <s v="O01502"/>
        <s v="O01503"/>
        <s v="O01504"/>
        <s v="O01505"/>
        <s v="O01506"/>
        <s v="O01507"/>
        <s v="O01508"/>
        <s v="O01509"/>
        <s v="O01510"/>
        <s v="O01511"/>
        <s v="O01512"/>
        <s v="O01513"/>
        <s v="O01514"/>
        <s v="O01515"/>
        <s v="O01516"/>
        <s v="O01517"/>
        <s v="O01518"/>
        <s v="O01519"/>
        <s v="O01520"/>
        <s v="O01521"/>
        <s v="O01522"/>
        <s v="O01523"/>
        <s v="O01524"/>
        <s v="O01525"/>
        <s v="O01526"/>
        <s v="O01527"/>
        <s v="O01528"/>
        <s v="O01529"/>
        <s v="O01530"/>
        <s v="O01531"/>
        <s v="O01532"/>
        <s v="O01533"/>
        <s v="O01534"/>
        <s v="O01535"/>
        <s v="O01536"/>
        <s v="O01537"/>
        <s v="O01538"/>
        <s v="O01539"/>
        <s v="O01540"/>
        <s v="O01541"/>
        <s v="O01542"/>
        <s v="O01543"/>
        <s v="O01544"/>
        <s v="O01545"/>
        <s v="O01546"/>
        <s v="O01547"/>
        <s v="O01548"/>
        <s v="O01549"/>
        <s v="O01550"/>
        <s v="O01551"/>
        <s v="O01552"/>
        <s v="O01553"/>
        <s v="O01554"/>
        <s v="O01555"/>
        <s v="O01556"/>
        <s v="O01557"/>
        <s v="O01558"/>
        <s v="O01559"/>
        <s v="O01560"/>
        <s v="O01561"/>
        <s v="O01562"/>
        <s v="O01563"/>
        <s v="O01564"/>
        <s v="O01565"/>
        <s v="O01566"/>
        <s v="O01567"/>
        <s v="O01568"/>
        <s v="O01569"/>
        <s v="O01570"/>
        <s v="O01571"/>
        <s v="O01572"/>
        <s v="O01573"/>
        <s v="O01574"/>
        <s v="O01575"/>
        <s v="O01576"/>
        <s v="O01577"/>
        <s v="O01578"/>
        <s v="O01579"/>
        <s v="O01580"/>
        <s v="O01581"/>
        <s v="O01582"/>
        <s v="O01583"/>
        <s v="O01584"/>
        <s v="O01585"/>
        <s v="O01586"/>
        <s v="O01587"/>
        <s v="O01588"/>
        <s v="O01589"/>
        <s v="O01590"/>
        <s v="O01591"/>
        <s v="O01592"/>
        <s v="O01593"/>
        <s v="O01594"/>
        <s v="O01595"/>
        <s v="O01596"/>
        <s v="O01597"/>
        <s v="O01598"/>
        <s v="O01599"/>
        <s v="O01600"/>
        <s v="O01601"/>
        <s v="O01602"/>
        <s v="O01603"/>
        <s v="O01604"/>
        <s v="O01605"/>
        <s v="O01606"/>
        <s v="O01607"/>
        <s v="O01608"/>
        <s v="O01609"/>
        <s v="O01610"/>
        <s v="O01611"/>
        <s v="O01612"/>
        <s v="O01613"/>
        <s v="O01614"/>
        <s v="O01615"/>
        <s v="O01616"/>
        <s v="O01617"/>
        <s v="O01618"/>
        <s v="O01619"/>
        <s v="O01620"/>
        <s v="O01621"/>
        <s v="O01622"/>
        <s v="O01623"/>
        <s v="O01624"/>
        <s v="O01625"/>
        <s v="O01626"/>
        <s v="O01627"/>
        <s v="O01628"/>
        <s v="O01629"/>
        <s v="O01630"/>
        <s v="O01631"/>
        <s v="O01632"/>
        <s v="O01633"/>
        <s v="O01634"/>
        <s v="O01635"/>
        <s v="O01636"/>
        <s v="O01637"/>
        <s v="O01638"/>
        <s v="O01639"/>
        <s v="O01640"/>
        <s v="O01641"/>
        <s v="O01642"/>
        <s v="O01643"/>
        <s v="O01644"/>
        <s v="O01645"/>
        <s v="O01646"/>
        <s v="O01647"/>
        <s v="O01648"/>
        <s v="O01649"/>
        <s v="O01650"/>
        <s v="O01651"/>
        <s v="O01652"/>
        <s v="O01653"/>
        <s v="O01654"/>
        <s v="O01655"/>
        <s v="O01656"/>
        <s v="O01657"/>
        <s v="O01658"/>
        <s v="O01659"/>
        <s v="O01660"/>
        <s v="O01661"/>
        <s v="O01662"/>
        <s v="O01663"/>
        <s v="O01664"/>
        <s v="O01665"/>
        <s v="O01666"/>
        <s v="O01667"/>
        <s v="O01668"/>
        <s v="O01669"/>
        <s v="O01670"/>
        <s v="O01671"/>
        <s v="O01672"/>
        <s v="O01673"/>
        <s v="O01674"/>
        <s v="O01675"/>
        <s v="O01676"/>
        <s v="O01677"/>
        <s v="O01678"/>
        <s v="O01679"/>
        <s v="O01680"/>
        <s v="O01681"/>
        <s v="O01682"/>
        <s v="O01683"/>
        <s v="O01684"/>
        <s v="O01685"/>
        <s v="O01686"/>
        <s v="O01687"/>
        <s v="O01688"/>
        <s v="O01689"/>
        <s v="O01690"/>
        <s v="O01691"/>
        <s v="O01692"/>
        <s v="O01693"/>
        <s v="O01694"/>
        <s v="O01695"/>
        <s v="O01696"/>
        <s v="O01697"/>
        <s v="O01698"/>
        <s v="O01699"/>
        <s v="O01700"/>
        <s v="O01701"/>
        <s v="O01702"/>
        <s v="O01703"/>
        <s v="O01704"/>
        <s v="O01705"/>
        <s v="O01706"/>
        <s v="O01707"/>
        <s v="O01708"/>
        <s v="O01709"/>
        <s v="O01710"/>
        <s v="O01711"/>
        <s v="O01712"/>
        <s v="O01713"/>
        <s v="O01714"/>
        <s v="O01715"/>
        <s v="O01716"/>
        <s v="O01717"/>
        <s v="O01718"/>
        <s v="O01719"/>
        <s v="O01720"/>
        <s v="O01721"/>
        <s v="O01722"/>
        <s v="O01723"/>
        <s v="O01724"/>
        <s v="O01725"/>
        <s v="O01726"/>
        <s v="O01727"/>
        <s v="O01728"/>
        <s v="O01729"/>
        <s v="O01730"/>
        <s v="O01731"/>
        <s v="O01732"/>
        <s v="O01733"/>
        <s v="O01734"/>
        <s v="O01735"/>
        <s v="O01736"/>
        <s v="O01737"/>
        <s v="O01738"/>
        <s v="O01739"/>
        <s v="O01740"/>
        <s v="O01741"/>
        <s v="O01742"/>
        <s v="O01743"/>
        <s v="O01744"/>
        <s v="O01745"/>
        <s v="O01746"/>
        <s v="O01747"/>
        <s v="O01748"/>
        <s v="O01749"/>
        <s v="O01750"/>
        <s v="O01751"/>
        <s v="O01752"/>
        <s v="O01753"/>
        <s v="O01754"/>
        <s v="O01755"/>
        <s v="O01756"/>
        <s v="O01757"/>
        <s v="O01758"/>
        <s v="O01759"/>
        <s v="O01760"/>
        <s v="O01761"/>
        <s v="O01762"/>
        <s v="O01763"/>
        <s v="O01764"/>
        <s v="O01765"/>
        <s v="O01766"/>
        <s v="O01767"/>
        <s v="O01768"/>
        <s v="O01769"/>
        <s v="O01770"/>
        <s v="O01771"/>
        <s v="O01772"/>
        <s v="O01773"/>
        <s v="O01774"/>
        <s v="O01775"/>
        <s v="O01776"/>
        <s v="O01777"/>
        <s v="O01778"/>
        <s v="O01779"/>
        <s v="O01780"/>
        <s v="O01781"/>
        <s v="O01782"/>
        <s v="O01783"/>
        <s v="O01784"/>
        <s v="O01785"/>
        <s v="O01786"/>
        <s v="O01787"/>
        <s v="O01788"/>
        <s v="O01789"/>
        <s v="O01790"/>
        <s v="O01791"/>
        <s v="O01792"/>
        <s v="O01793"/>
        <s v="O01794"/>
        <s v="O01795"/>
        <s v="O01796"/>
        <s v="O01797"/>
        <s v="O01798"/>
        <s v="O01799"/>
        <s v="O01800"/>
        <s v="O01801"/>
        <s v="O01802"/>
        <s v="O01803"/>
        <s v="O01804"/>
        <s v="O01805"/>
        <s v="O01806"/>
        <s v="O01807"/>
        <s v="O01808"/>
        <s v="O01809"/>
        <s v="O01810"/>
        <s v="O01811"/>
        <s v="O01812"/>
        <s v="O01813"/>
        <s v="O01814"/>
        <s v="O01815"/>
        <s v="O01816"/>
        <s v="O01817"/>
        <s v="O01818"/>
        <s v="O01819"/>
        <s v="O01820"/>
        <s v="O01821"/>
        <s v="O01822"/>
        <s v="O01823"/>
        <s v="O01824"/>
        <s v="O01825"/>
        <s v="O01826"/>
        <s v="O01827"/>
        <s v="O01828"/>
        <s v="O01829"/>
        <s v="O01830"/>
        <s v="O01831"/>
        <s v="O01832"/>
        <s v="O01833"/>
        <s v="O01834"/>
        <s v="O01835"/>
        <s v="O01836"/>
        <s v="O01837"/>
        <s v="O01838"/>
        <s v="O01839"/>
        <s v="O01840"/>
        <s v="O01841"/>
        <s v="O01842"/>
        <s v="O01843"/>
        <s v="O01844"/>
        <s v="O01845"/>
        <s v="O01846"/>
        <s v="O01847"/>
        <s v="O01848"/>
        <s v="O01849"/>
        <s v="O01850"/>
        <s v="O01851"/>
        <s v="O01852"/>
        <s v="O01853"/>
        <s v="O01854"/>
        <s v="O01855"/>
        <s v="O01856"/>
        <s v="O01857"/>
        <s v="O01858"/>
        <s v="O01859"/>
        <s v="O01860"/>
        <s v="O01861"/>
        <s v="O01862"/>
        <s v="O01863"/>
        <s v="O01864"/>
        <s v="O01865"/>
        <s v="O01866"/>
        <s v="O01867"/>
        <s v="O01868"/>
        <s v="O01869"/>
        <s v="O01870"/>
        <s v="O01871"/>
        <s v="O01872"/>
        <s v="O01873"/>
        <s v="O01874"/>
        <s v="O01875"/>
        <s v="O01876"/>
        <s v="O01877"/>
        <s v="O01878"/>
        <s v="O01879"/>
        <s v="O01880"/>
        <s v="O01881"/>
        <s v="O01882"/>
        <s v="O01883"/>
        <s v="O01884"/>
        <s v="O01885"/>
        <s v="O01886"/>
        <s v="O01887"/>
        <s v="O01888"/>
        <s v="O01889"/>
        <s v="O01890"/>
        <s v="O01891"/>
        <s v="O01892"/>
        <s v="O01893"/>
        <s v="O01894"/>
        <s v="O01895"/>
        <s v="O01896"/>
        <s v="O01897"/>
        <s v="O01898"/>
        <s v="O01899"/>
        <s v="O01900"/>
        <s v="O01901"/>
        <s v="O01902"/>
        <s v="O01903"/>
        <s v="O01904"/>
        <s v="O01905"/>
        <s v="O01906"/>
        <s v="O01907"/>
        <s v="O01908"/>
        <s v="O01909"/>
        <s v="O01910"/>
        <s v="O01911"/>
        <s v="O01912"/>
        <s v="O01913"/>
        <s v="O01914"/>
        <s v="O01915"/>
        <s v="O01916"/>
        <s v="O01917"/>
        <s v="O01918"/>
        <s v="O01919"/>
        <s v="O01920"/>
        <s v="O01921"/>
        <s v="O01922"/>
        <s v="O01923"/>
        <s v="O01924"/>
        <s v="O01925"/>
        <s v="O01926"/>
        <s v="O01927"/>
        <s v="O01928"/>
        <s v="O01929"/>
        <s v="O01930"/>
        <s v="O01931"/>
        <s v="O01932"/>
        <s v="O01933"/>
        <s v="O01934"/>
        <s v="O01935"/>
        <s v="O01936"/>
        <s v="O01937"/>
        <s v="O01938"/>
        <s v="O01939"/>
        <s v="O01940"/>
        <s v="O01941"/>
        <s v="O01942"/>
        <s v="O01943"/>
        <s v="O01944"/>
        <s v="O01945"/>
        <s v="O01946"/>
        <s v="O01947"/>
        <s v="O01948"/>
        <s v="O01949"/>
        <s v="O01950"/>
        <s v="O01951"/>
        <s v="O01952"/>
        <s v="O01953"/>
        <s v="O01954"/>
        <s v="O01955"/>
        <s v="O01956"/>
        <s v="O01957"/>
        <s v="O01958"/>
        <s v="O01959"/>
        <s v="O01960"/>
        <s v="O01961"/>
        <s v="O01962"/>
        <s v="O01963"/>
        <s v="O01964"/>
        <s v="O01965"/>
        <s v="O01966"/>
        <s v="O01967"/>
        <s v="O01968"/>
        <s v="O01969"/>
        <s v="O01970"/>
        <s v="O01971"/>
        <s v="O01972"/>
        <s v="O01973"/>
        <s v="O01974"/>
        <s v="O01975"/>
        <s v="O01976"/>
        <s v="O01977"/>
        <s v="O01978"/>
        <s v="O01979"/>
        <s v="O01980"/>
        <s v="O01981"/>
        <s v="O01982"/>
        <s v="O01983"/>
        <s v="O01984"/>
        <s v="O01985"/>
        <s v="O01986"/>
        <s v="O01987"/>
        <s v="O01988"/>
        <s v="O01989"/>
        <s v="O01990"/>
        <s v="O01991"/>
        <s v="O01992"/>
        <s v="O01993"/>
        <s v="O01994"/>
        <s v="O01995"/>
        <s v="O01996"/>
        <s v="O01997"/>
        <s v="O01998"/>
        <s v="O01999"/>
        <s v="O02000"/>
        <s v="O02001"/>
        <s v="O02002"/>
        <s v="O02003"/>
        <s v="O02004"/>
        <s v="O02005"/>
        <s v="O02006"/>
        <s v="O02007"/>
        <s v="O02008"/>
        <s v="O02009"/>
        <s v="O02010"/>
        <s v="O02011"/>
        <s v="O02012"/>
        <s v="O02013"/>
        <s v="O02014"/>
        <s v="O02015"/>
        <s v="O02016"/>
        <s v="O02017"/>
        <s v="O02018"/>
        <s v="O02019"/>
        <s v="O02020"/>
        <s v="O02021"/>
        <s v="O02022"/>
        <s v="O02023"/>
        <s v="O02024"/>
        <s v="O02025"/>
        <s v="O02026"/>
        <s v="O02027"/>
        <s v="O02028"/>
        <s v="O02029"/>
        <s v="O02030"/>
        <s v="O02031"/>
        <s v="O02032"/>
        <s v="O02033"/>
        <s v="O02034"/>
        <s v="O02035"/>
        <s v="O02036"/>
        <s v="O02037"/>
        <s v="O02038"/>
        <s v="O02039"/>
        <s v="O02040"/>
        <s v="O02041"/>
        <s v="O02042"/>
        <s v="O02043"/>
        <s v="O02044"/>
        <s v="O02045"/>
        <s v="O02046"/>
        <s v="O02047"/>
        <s v="O02048"/>
        <s v="O02049"/>
        <s v="O02050"/>
        <s v="O02051"/>
        <s v="O02052"/>
        <s v="O02053"/>
        <s v="O02054"/>
        <s v="O02055"/>
        <s v="O02056"/>
        <s v="O02057"/>
        <s v="O02058"/>
        <s v="O02059"/>
        <s v="O02060"/>
        <s v="O02061"/>
        <s v="O02062"/>
        <s v="O02063"/>
        <s v="O02064"/>
        <s v="O02065"/>
        <s v="O02066"/>
        <s v="O02067"/>
        <s v="O02068"/>
        <s v="O02069"/>
        <s v="O02070"/>
        <s v="O02071"/>
        <s v="O02072"/>
        <s v="O02073"/>
        <s v="O02074"/>
        <s v="O02075"/>
        <s v="O02076"/>
        <s v="O02077"/>
        <s v="O02078"/>
        <s v="O02079"/>
        <s v="O02080"/>
        <s v="O02081"/>
        <s v="O02082"/>
        <s v="O02083"/>
        <s v="O02084"/>
        <s v="O02085"/>
        <s v="O02086"/>
        <s v="O02087"/>
        <s v="O02088"/>
        <s v="O02089"/>
        <s v="O02090"/>
        <s v="O02091"/>
        <s v="O02092"/>
        <s v="O02093"/>
        <s v="O02094"/>
        <s v="O02095"/>
        <s v="O02096"/>
        <s v="O02097"/>
        <s v="O02098"/>
        <s v="O02099"/>
        <s v="O02100"/>
        <s v="O02101"/>
        <s v="O02102"/>
        <s v="O02103"/>
        <s v="O02104"/>
        <s v="O02105"/>
        <s v="O02106"/>
        <s v="O02107"/>
        <s v="O02108"/>
        <s v="O02109"/>
        <s v="O02110"/>
        <s v="O02111"/>
        <s v="O02112"/>
        <s v="O02113"/>
        <s v="O02114"/>
        <s v="O02115"/>
        <s v="O02116"/>
        <s v="O02117"/>
        <s v="O02118"/>
        <s v="O02119"/>
        <s v="O02120"/>
        <s v="O02121"/>
        <s v="O02122"/>
        <s v="O02123"/>
        <s v="O02124"/>
        <s v="O02125"/>
        <s v="O02126"/>
        <s v="O02127"/>
        <s v="O02128"/>
        <s v="O02129"/>
        <s v="O02130"/>
        <s v="O02131"/>
        <s v="O02132"/>
        <s v="O02133"/>
        <s v="O02134"/>
        <s v="O02135"/>
        <s v="O02136"/>
        <s v="O02137"/>
        <s v="O02138"/>
        <s v="O02139"/>
        <s v="O02140"/>
        <s v="O02141"/>
        <s v="O02142"/>
        <s v="O02143"/>
        <s v="O02144"/>
        <s v="O02145"/>
        <s v="O02146"/>
        <s v="O02147"/>
        <s v="O02148"/>
        <s v="O02149"/>
        <s v="O02150"/>
        <s v="O02151"/>
        <s v="O02152"/>
        <s v="O02153"/>
        <s v="O02154"/>
        <s v="O02155"/>
        <s v="O02156"/>
        <s v="O02157"/>
        <s v="O02158"/>
        <s v="O02159"/>
        <s v="O02160"/>
        <s v="O02161"/>
        <s v="O02162"/>
        <s v="O02163"/>
        <s v="O02164"/>
        <s v="O02165"/>
        <s v="O02166"/>
        <s v="O02167"/>
        <s v="O02168"/>
        <s v="O02169"/>
        <s v="O02170"/>
        <s v="O02171"/>
        <s v="O02172"/>
        <s v="O02173"/>
        <s v="O02174"/>
        <s v="O02175"/>
        <s v="O02176"/>
        <s v="O02177"/>
        <s v="O02178"/>
        <s v="O02179"/>
        <s v="O02180"/>
        <s v="O02181"/>
        <s v="O02182"/>
        <s v="O02183"/>
        <s v="O02184"/>
        <s v="O02185"/>
        <s v="O02186"/>
        <s v="O02187"/>
        <s v="O02188"/>
        <s v="O02189"/>
        <s v="O02190"/>
        <s v="O02191"/>
        <s v="O02192"/>
        <s v="O02193"/>
        <s v="O02194"/>
        <s v="O02195"/>
        <s v="O02196"/>
        <s v="O02197"/>
        <s v="O02198"/>
        <s v="O02199"/>
        <s v="O02200"/>
        <s v="O02201"/>
        <s v="O02202"/>
        <s v="O02203"/>
        <s v="O02204"/>
        <s v="O02205"/>
        <s v="O02206"/>
        <s v="O02207"/>
        <s v="O02208"/>
        <s v="O02209"/>
        <s v="O02210"/>
        <s v="O02211"/>
        <s v="O02212"/>
        <s v="O02213"/>
        <s v="O02214"/>
        <s v="O02215"/>
        <s v="O02216"/>
        <s v="O02217"/>
        <s v="O02218"/>
        <s v="O02219"/>
        <s v="O02220"/>
        <s v="O02221"/>
        <s v="O02222"/>
        <s v="O02223"/>
        <s v="O02224"/>
        <s v="O02225"/>
        <s v="O02226"/>
        <s v="O02227"/>
        <s v="O02228"/>
        <s v="O02229"/>
        <s v="O02230"/>
        <s v="O02231"/>
        <s v="O02232"/>
        <s v="O02233"/>
        <s v="O02234"/>
        <s v="O02235"/>
        <s v="O02236"/>
        <s v="O02237"/>
        <s v="O02238"/>
        <s v="O02239"/>
        <s v="O02240"/>
        <s v="O02241"/>
        <s v="O02242"/>
        <s v="O02243"/>
        <s v="O02244"/>
        <s v="O02245"/>
        <s v="O02246"/>
        <s v="O02247"/>
        <s v="O02248"/>
        <s v="O02249"/>
        <s v="O02250"/>
        <s v="O02251"/>
        <s v="O02252"/>
        <s v="O02253"/>
        <s v="O02254"/>
        <s v="O02255"/>
        <s v="O02256"/>
        <s v="O02257"/>
        <s v="O02258"/>
        <s v="O02259"/>
        <s v="O02260"/>
        <s v="O02261"/>
        <s v="O02262"/>
        <s v="O02263"/>
        <s v="O02264"/>
        <s v="O02265"/>
        <s v="O02266"/>
        <s v="O02267"/>
        <s v="O02268"/>
        <s v="O02269"/>
        <s v="O02270"/>
        <s v="O02271"/>
        <s v="O02272"/>
        <s v="O02273"/>
        <s v="O02274"/>
        <s v="O02275"/>
        <s v="O02276"/>
        <s v="O02277"/>
        <s v="O02278"/>
        <s v="O02279"/>
        <s v="O02280"/>
        <s v="O02281"/>
        <s v="O02282"/>
        <s v="O02283"/>
        <s v="O02284"/>
        <s v="O02285"/>
        <s v="O02286"/>
        <s v="O02287"/>
        <s v="O02288"/>
        <s v="O02289"/>
        <s v="O02290"/>
        <s v="O02291"/>
        <s v="O02292"/>
        <s v="O02293"/>
        <s v="O02294"/>
        <s v="O02295"/>
        <s v="O02296"/>
        <s v="O02297"/>
        <s v="O02298"/>
        <s v="O02299"/>
        <s v="O02300"/>
        <s v="O02301"/>
        <s v="O02302"/>
        <s v="O02303"/>
        <s v="O02304"/>
        <s v="O02305"/>
        <s v="O02306"/>
        <s v="O02307"/>
        <s v="O02308"/>
        <s v="O02309"/>
        <s v="O02310"/>
        <s v="O02311"/>
        <s v="O02312"/>
        <s v="O02313"/>
        <s v="O02314"/>
        <s v="O02315"/>
        <s v="O02316"/>
        <s v="O02317"/>
        <s v="O02318"/>
        <s v="O02319"/>
        <s v="O02320"/>
        <s v="O02321"/>
        <s v="O02322"/>
        <s v="O02323"/>
        <s v="O02324"/>
        <s v="O02325"/>
        <s v="O02326"/>
        <s v="O02327"/>
        <s v="O02328"/>
        <s v="O02329"/>
        <s v="O02330"/>
        <s v="O02331"/>
        <s v="O02332"/>
        <s v="O02333"/>
        <s v="O02334"/>
        <s v="O02335"/>
        <s v="O02336"/>
        <s v="O02337"/>
        <s v="O02338"/>
        <s v="O02339"/>
        <s v="O02340"/>
        <s v="O02341"/>
        <s v="O02342"/>
        <s v="O02343"/>
        <s v="O02344"/>
        <s v="O02345"/>
        <s v="O02346"/>
        <s v="O02347"/>
        <s v="O02348"/>
        <s v="O02349"/>
        <s v="O02350"/>
        <s v="O02351"/>
        <s v="O02352"/>
        <s v="O02353"/>
        <s v="O02354"/>
        <s v="O02355"/>
        <s v="O02356"/>
        <s v="O02357"/>
        <s v="O02358"/>
        <s v="O02359"/>
        <s v="O02360"/>
        <s v="O02361"/>
        <s v="O02362"/>
        <s v="O02363"/>
        <s v="O02364"/>
        <s v="O02365"/>
        <s v="O02366"/>
        <s v="O02367"/>
        <s v="O02368"/>
        <s v="O02369"/>
        <s v="O02370"/>
        <s v="O02371"/>
        <s v="O02372"/>
        <s v="O02373"/>
        <s v="O02374"/>
        <s v="O02375"/>
        <s v="O02376"/>
        <s v="O02377"/>
        <s v="O02378"/>
        <s v="O02379"/>
        <s v="O02380"/>
        <s v="O02381"/>
        <s v="O02382"/>
        <s v="O02383"/>
        <s v="O02384"/>
        <s v="O02385"/>
        <s v="O02386"/>
        <s v="O02387"/>
        <s v="O02388"/>
        <s v="O02389"/>
        <s v="O02390"/>
        <s v="O02391"/>
        <s v="O02392"/>
        <s v="O02393"/>
        <s v="O02394"/>
        <s v="O02395"/>
        <s v="O02396"/>
        <s v="O02397"/>
        <s v="O02398"/>
        <s v="O02399"/>
        <s v="O02400"/>
        <s v="O02401"/>
        <s v="O02402"/>
        <s v="O02403"/>
        <s v="O02404"/>
        <s v="O02405"/>
        <s v="O02406"/>
        <s v="O02407"/>
        <s v="O02408"/>
        <s v="O02409"/>
        <s v="O02410"/>
        <s v="O02411"/>
        <s v="O02412"/>
        <s v="O02413"/>
        <s v="O02414"/>
        <s v="O02415"/>
        <s v="O02416"/>
        <s v="O02417"/>
        <s v="O02418"/>
        <s v="O02419"/>
        <s v="O02420"/>
        <s v="O02421"/>
        <s v="O02422"/>
        <s v="O02423"/>
        <s v="O02424"/>
        <s v="O02425"/>
        <s v="O02426"/>
        <s v="O02427"/>
        <s v="O02428"/>
        <s v="O02429"/>
        <s v="O02430"/>
        <s v="O02431"/>
        <s v="O02432"/>
        <s v="O02433"/>
        <s v="O02434"/>
        <s v="O02435"/>
        <s v="O02436"/>
        <s v="O02437"/>
        <s v="O02438"/>
        <s v="O02439"/>
        <s v="O02440"/>
        <s v="O02441"/>
        <s v="O02442"/>
        <s v="O02443"/>
        <s v="O02444"/>
        <s v="O02445"/>
        <s v="O02446"/>
        <s v="O02447"/>
        <s v="O02448"/>
        <s v="O02449"/>
        <s v="O02450"/>
        <s v="O02451"/>
        <s v="O02452"/>
        <s v="O02453"/>
        <s v="O02454"/>
        <s v="O02455"/>
        <s v="O02456"/>
        <s v="O02457"/>
        <s v="O02458"/>
        <s v="O02459"/>
        <s v="O02460"/>
        <s v="O02461"/>
        <s v="O02462"/>
        <s v="O02463"/>
        <s v="O02464"/>
        <s v="O02465"/>
        <s v="O02466"/>
        <s v="O02467"/>
        <s v="O02468"/>
        <s v="O02469"/>
        <s v="O02470"/>
        <s v="O02471"/>
        <s v="O02472"/>
        <s v="O02473"/>
        <s v="O02474"/>
        <s v="O02475"/>
        <s v="O02476"/>
        <s v="O02477"/>
        <s v="O02478"/>
        <s v="O02479"/>
        <s v="O02480"/>
        <s v="O02481"/>
        <s v="O02482"/>
        <s v="O02483"/>
        <s v="O02484"/>
        <s v="O02485"/>
        <s v="O02486"/>
        <s v="O02487"/>
        <s v="O02488"/>
        <s v="O02489"/>
        <s v="O02490"/>
        <s v="O02491"/>
        <s v="O02492"/>
        <s v="O02493"/>
        <s v="O02494"/>
        <s v="O02495"/>
        <s v="O02496"/>
        <s v="O02497"/>
        <s v="O02498"/>
        <s v="O02499"/>
        <s v="O02500"/>
        <s v="O02501"/>
        <s v="O02502"/>
        <s v="O02503"/>
        <s v="O02504"/>
        <s v="O02505"/>
        <s v="O02506"/>
        <s v="O02507"/>
        <s v="O02508"/>
        <s v="O02509"/>
        <s v="O02510"/>
        <s v="O02511"/>
        <s v="O02512"/>
        <s v="O02513"/>
        <s v="O02514"/>
        <s v="O02515"/>
        <s v="O02516"/>
        <s v="O02517"/>
        <s v="O02518"/>
        <s v="O02519"/>
        <s v="O02520"/>
        <s v="O02521"/>
        <s v="O02522"/>
        <s v="O02523"/>
        <s v="O02524"/>
        <s v="O02525"/>
        <s v="O02526"/>
        <s v="O02527"/>
        <s v="O02528"/>
        <s v="O02529"/>
        <s v="O02530"/>
        <s v="O02531"/>
        <s v="O02532"/>
        <s v="O02533"/>
        <s v="O02534"/>
        <s v="O02535"/>
        <s v="O02536"/>
        <s v="O02537"/>
        <s v="O02538"/>
        <s v="O02539"/>
        <s v="O02540"/>
        <s v="O02541"/>
        <s v="O02542"/>
        <s v="O02543"/>
        <s v="O02544"/>
        <s v="O02545"/>
        <s v="O02546"/>
        <s v="O02547"/>
        <s v="O02548"/>
        <s v="O02549"/>
        <s v="O02550"/>
        <s v="O02551"/>
        <s v="O02552"/>
        <s v="O02553"/>
        <s v="O02554"/>
        <s v="O02555"/>
        <s v="O02556"/>
        <s v="O02557"/>
        <s v="O02558"/>
        <s v="O02559"/>
        <s v="O02560"/>
        <s v="O02561"/>
        <s v="O02562"/>
        <s v="O02563"/>
        <s v="O02564"/>
        <s v="O02565"/>
        <s v="O02566"/>
        <s v="O02567"/>
        <s v="O02568"/>
        <s v="O02569"/>
        <s v="O02570"/>
        <s v="O02571"/>
        <s v="O02572"/>
        <s v="O02573"/>
        <s v="O02574"/>
        <s v="O02575"/>
        <s v="O02576"/>
        <s v="O02577"/>
        <s v="O02578"/>
        <s v="O02579"/>
        <s v="O02580"/>
        <s v="O02581"/>
        <s v="O02582"/>
        <s v="O02583"/>
        <s v="O02584"/>
        <s v="O02585"/>
        <s v="O02586"/>
        <s v="O02587"/>
        <s v="O02588"/>
        <s v="O02589"/>
        <s v="O02590"/>
        <s v="O02591"/>
        <s v="O02592"/>
        <s v="O02593"/>
        <s v="O02594"/>
        <s v="O02595"/>
        <s v="O02596"/>
        <s v="O02597"/>
        <s v="O02598"/>
        <s v="O02599"/>
        <s v="O02600"/>
        <s v="O02601"/>
        <s v="O02602"/>
        <s v="O02603"/>
        <s v="O02604"/>
        <s v="O02605"/>
        <s v="O02606"/>
        <s v="O02607"/>
        <s v="O02608"/>
        <s v="O02609"/>
        <s v="O02610"/>
        <s v="O02611"/>
        <s v="O02612"/>
        <s v="O02613"/>
        <s v="O02614"/>
        <s v="O02615"/>
        <s v="O02616"/>
        <s v="O02617"/>
        <s v="O02618"/>
        <s v="O02619"/>
        <s v="O02620"/>
        <s v="O02621"/>
        <s v="O02622"/>
        <s v="O02623"/>
        <s v="O02624"/>
        <s v="O02625"/>
        <s v="O02626"/>
        <s v="O02627"/>
        <s v="O02628"/>
        <s v="O02629"/>
        <s v="O02630"/>
        <s v="O02631"/>
        <s v="O02632"/>
        <s v="O02633"/>
        <s v="O02634"/>
        <s v="O02635"/>
        <s v="O02636"/>
        <s v="O02637"/>
        <s v="O02638"/>
        <s v="O02639"/>
        <s v="O02640"/>
        <s v="O02641"/>
        <s v="O02642"/>
        <s v="O02643"/>
        <s v="O02644"/>
        <s v="O02645"/>
        <s v="O02646"/>
        <s v="O02647"/>
        <s v="O02648"/>
        <s v="O02649"/>
        <s v="O02650"/>
        <s v="O02651"/>
        <s v="O02652"/>
        <s v="O02653"/>
        <s v="O02654"/>
        <s v="O02655"/>
        <s v="O02656"/>
        <s v="O02657"/>
        <s v="O02658"/>
        <s v="O02659"/>
        <s v="O02660"/>
        <s v="O02661"/>
        <s v="O02662"/>
        <s v="O02663"/>
        <s v="O02664"/>
        <s v="O02665"/>
        <s v="O02666"/>
        <s v="O02667"/>
        <s v="O02668"/>
        <s v="O02669"/>
        <s v="O02670"/>
        <s v="O02671"/>
        <s v="O02672"/>
        <s v="O02673"/>
        <s v="O02674"/>
        <s v="O02675"/>
        <s v="O02676"/>
        <s v="O02677"/>
        <s v="O02678"/>
        <s v="O02679"/>
        <s v="O02680"/>
        <s v="O02681"/>
        <s v="O02682"/>
        <s v="O02683"/>
        <s v="O02684"/>
        <s v="O02685"/>
        <s v="O02686"/>
        <s v="O02687"/>
        <s v="O02688"/>
        <s v="O02689"/>
        <s v="O02690"/>
        <s v="O02691"/>
        <s v="O02692"/>
        <s v="O02693"/>
        <s v="O02694"/>
        <s v="O02695"/>
        <s v="O02696"/>
        <s v="O02697"/>
        <s v="O02698"/>
        <s v="O02699"/>
        <s v="O02700"/>
        <s v="O02701"/>
        <s v="O02702"/>
        <s v="O02703"/>
        <s v="O02704"/>
        <s v="O02705"/>
        <s v="O02706"/>
        <s v="O02707"/>
        <s v="O02708"/>
        <s v="O02709"/>
        <s v="O02710"/>
        <s v="O02711"/>
        <s v="O02712"/>
        <s v="O02713"/>
        <s v="O02714"/>
        <s v="O02715"/>
        <s v="O02716"/>
        <s v="O02717"/>
        <s v="O02718"/>
        <s v="O02719"/>
        <s v="O02720"/>
        <s v="O02721"/>
        <s v="O02722"/>
        <s v="O02723"/>
        <s v="O02724"/>
        <s v="O02725"/>
        <s v="O02726"/>
        <s v="O02727"/>
        <s v="O02728"/>
        <s v="O02729"/>
        <s v="O02730"/>
        <s v="O02731"/>
        <s v="O02732"/>
        <s v="O02733"/>
        <s v="O02734"/>
        <s v="O02735"/>
        <s v="O02736"/>
        <s v="O02737"/>
        <s v="O02738"/>
        <s v="O02739"/>
        <s v="O02740"/>
        <s v="O02741"/>
        <s v="O02742"/>
        <s v="O02743"/>
        <s v="O02744"/>
        <s v="O02745"/>
        <s v="O02746"/>
        <s v="O02747"/>
        <s v="O02748"/>
        <s v="O02749"/>
        <s v="O02750"/>
        <s v="O02751"/>
        <s v="O02752"/>
        <s v="O02753"/>
        <s v="O02754"/>
        <s v="O02755"/>
        <s v="O02756"/>
        <s v="O02757"/>
        <s v="O02758"/>
        <s v="O02759"/>
        <s v="O02760"/>
        <s v="O02761"/>
        <s v="O02762"/>
        <s v="O02763"/>
        <s v="O02764"/>
        <s v="O02765"/>
        <s v="O02766"/>
        <s v="O02767"/>
        <s v="O02768"/>
        <s v="O02769"/>
        <s v="O02770"/>
        <s v="O02771"/>
        <s v="O02772"/>
        <s v="O02773"/>
        <s v="O02774"/>
        <s v="O02775"/>
        <s v="O02776"/>
        <s v="O02777"/>
        <s v="O02778"/>
        <s v="O02779"/>
        <s v="O02780"/>
        <s v="O02781"/>
        <s v="O02782"/>
        <s v="O02783"/>
        <s v="O02784"/>
        <s v="O02785"/>
        <s v="O02786"/>
        <s v="O02787"/>
        <s v="O02788"/>
        <s v="O02789"/>
        <s v="O02790"/>
        <s v="O02791"/>
        <s v="O02792"/>
        <s v="O02793"/>
        <s v="O02794"/>
        <s v="O02795"/>
        <s v="O02796"/>
        <s v="O02797"/>
        <s v="O02798"/>
        <s v="O02799"/>
        <s v="O02800"/>
        <s v="O02801"/>
        <s v="O02802"/>
        <s v="O02803"/>
        <s v="O02804"/>
        <s v="O02805"/>
        <s v="O02806"/>
        <s v="O02807"/>
        <s v="O02808"/>
        <s v="O02809"/>
        <s v="O02810"/>
        <s v="O02811"/>
        <s v="O02812"/>
        <s v="O02813"/>
        <s v="O02814"/>
        <s v="O02815"/>
        <s v="O02816"/>
        <s v="O02817"/>
        <s v="O02818"/>
        <s v="O02819"/>
        <s v="O02820"/>
        <s v="O02821"/>
        <s v="O02822"/>
        <s v="O02823"/>
        <s v="O02824"/>
        <s v="O02825"/>
        <s v="O02826"/>
        <s v="O02827"/>
        <s v="O02828"/>
        <s v="O02829"/>
        <s v="O02830"/>
        <s v="O02831"/>
        <s v="O02832"/>
        <s v="O02833"/>
        <s v="O02834"/>
        <s v="O02835"/>
        <s v="O02836"/>
        <s v="O02837"/>
        <s v="O02838"/>
        <s v="O02839"/>
        <s v="O02840"/>
        <s v="O02841"/>
        <s v="O02842"/>
        <s v="O02843"/>
        <s v="O02844"/>
        <s v="O02845"/>
        <s v="O02846"/>
        <s v="O02847"/>
        <s v="O02848"/>
        <s v="O02849"/>
        <s v="O02850"/>
        <s v="O02851"/>
        <s v="O02852"/>
        <s v="O02853"/>
        <s v="O02854"/>
        <s v="O02855"/>
        <s v="O02856"/>
        <s v="O02857"/>
        <s v="O02858"/>
        <s v="O02859"/>
        <s v="O02860"/>
        <s v="O02861"/>
        <s v="O02862"/>
        <s v="O02863"/>
        <s v="O02864"/>
        <s v="O02865"/>
        <s v="O02866"/>
        <s v="O02867"/>
        <s v="O02868"/>
        <s v="O02869"/>
        <s v="O02870"/>
        <s v="O02871"/>
        <s v="O02872"/>
        <s v="O02873"/>
        <s v="O02874"/>
        <s v="O02875"/>
        <s v="O02876"/>
        <s v="O02877"/>
        <s v="O02878"/>
        <s v="O02879"/>
        <s v="O02880"/>
        <s v="O02881"/>
        <s v="O02882"/>
        <s v="O02883"/>
        <s v="O02884"/>
        <s v="O02885"/>
        <s v="O02886"/>
        <s v="O02887"/>
        <s v="O02888"/>
        <s v="O02889"/>
        <s v="O02890"/>
        <s v="O02891"/>
        <s v="O02892"/>
        <s v="O02893"/>
        <s v="O02894"/>
        <s v="O02895"/>
        <s v="O02896"/>
        <s v="O02897"/>
        <s v="O02898"/>
        <s v="O02899"/>
        <s v="O02900"/>
        <s v="O02901"/>
        <s v="O02902"/>
        <s v="O02903"/>
        <s v="O02904"/>
        <s v="O02905"/>
        <s v="O02906"/>
        <s v="O02907"/>
        <s v="O02908"/>
        <s v="O02909"/>
        <s v="O02910"/>
        <s v="O02911"/>
        <s v="O02912"/>
        <s v="O02913"/>
        <s v="O02914"/>
        <s v="O02915"/>
        <s v="O02916"/>
        <s v="O02917"/>
        <s v="O02918"/>
        <s v="O02919"/>
        <s v="O02920"/>
        <s v="O02921"/>
        <s v="O02922"/>
        <s v="O02923"/>
        <s v="O02924"/>
        <s v="O02925"/>
        <s v="O02926"/>
        <s v="O02927"/>
        <s v="O02928"/>
        <s v="O02929"/>
        <s v="O02930"/>
        <s v="O02931"/>
        <s v="O02932"/>
        <s v="O02933"/>
        <s v="O02934"/>
        <s v="O02935"/>
        <s v="O02936"/>
        <s v="O02937"/>
        <s v="O02938"/>
        <s v="O02939"/>
        <s v="O02940"/>
        <s v="O02941"/>
        <s v="O02942"/>
        <s v="O02943"/>
        <s v="O02944"/>
        <s v="O02945"/>
        <s v="O02946"/>
        <s v="O02947"/>
        <s v="O02948"/>
        <s v="O02949"/>
        <s v="O02950"/>
        <s v="O02951"/>
        <s v="O02952"/>
        <s v="O02953"/>
        <s v="O02954"/>
        <s v="O02955"/>
        <s v="O02956"/>
        <s v="O02957"/>
        <s v="O02958"/>
        <s v="O02959"/>
        <s v="O02960"/>
        <s v="O02961"/>
        <s v="O02962"/>
        <s v="O02963"/>
        <s v="O02964"/>
        <s v="O02965"/>
        <s v="O02966"/>
        <s v="O02967"/>
        <s v="O02968"/>
        <s v="O02969"/>
        <s v="O02970"/>
        <s v="O02971"/>
        <s v="O02972"/>
        <s v="O02973"/>
        <s v="O02974"/>
        <s v="O02975"/>
        <s v="O02976"/>
        <s v="O02977"/>
        <s v="O02978"/>
        <s v="O02979"/>
        <s v="O02980"/>
        <s v="O02981"/>
        <s v="O02982"/>
        <s v="O02983"/>
        <s v="O02984"/>
        <s v="O02985"/>
        <s v="O02986"/>
        <s v="O02987"/>
        <s v="O02988"/>
        <s v="O02989"/>
        <s v="O02990"/>
        <s v="O02991"/>
        <s v="O02992"/>
        <s v="O02993"/>
        <s v="O02994"/>
        <s v="O02995"/>
        <s v="O02996"/>
        <s v="O02997"/>
        <s v="O02998"/>
        <s v="O02999"/>
        <s v="O03000"/>
        <s v="O03001"/>
        <s v="O03002"/>
        <s v="O03003"/>
        <s v="O03004"/>
        <s v="O03005"/>
        <s v="O03006"/>
        <s v="O03007"/>
        <s v="O03008"/>
        <s v="O03009"/>
        <s v="O03010"/>
        <s v="O03011"/>
        <s v="O03012"/>
        <s v="O03013"/>
        <s v="O03014"/>
        <s v="O03015"/>
        <s v="O03016"/>
        <s v="O03017"/>
        <s v="O03018"/>
        <s v="O03019"/>
        <s v="O03020"/>
        <s v="O03021"/>
        <s v="O03022"/>
        <s v="O03023"/>
        <s v="O03024"/>
        <s v="O03025"/>
        <s v="O03026"/>
        <s v="O03027"/>
        <s v="O03028"/>
        <s v="O03029"/>
        <s v="O03030"/>
        <s v="O03031"/>
        <s v="O03032"/>
        <s v="O03033"/>
        <s v="O03034"/>
        <s v="O03035"/>
        <s v="O03036"/>
        <s v="O03037"/>
        <s v="O03038"/>
        <s v="O03039"/>
        <s v="O03040"/>
        <s v="O03041"/>
        <s v="O03042"/>
        <s v="O03043"/>
        <s v="O03044"/>
        <s v="O03045"/>
        <s v="O03046"/>
        <s v="O03047"/>
        <s v="O03048"/>
        <s v="O03049"/>
        <s v="O03050"/>
        <s v="O03051"/>
        <s v="O03052"/>
        <s v="O03053"/>
        <s v="O03054"/>
        <s v="O03055"/>
        <s v="O03056"/>
        <s v="O03057"/>
        <s v="O03058"/>
        <s v="O03059"/>
        <s v="O03060"/>
        <s v="O03061"/>
        <s v="O03062"/>
        <s v="O03063"/>
        <s v="O03064"/>
        <s v="O03065"/>
        <s v="O03066"/>
        <s v="O03067"/>
        <s v="O03068"/>
        <s v="O03069"/>
        <s v="O03070"/>
        <s v="O03071"/>
        <s v="O03072"/>
        <s v="O03073"/>
        <s v="O03074"/>
        <s v="O03075"/>
        <s v="O03076"/>
        <s v="O03077"/>
        <s v="O03078"/>
        <s v="O03079"/>
        <s v="O03080"/>
        <s v="O03081"/>
        <s v="O03082"/>
        <s v="O03083"/>
        <s v="O03084"/>
        <s v="O03085"/>
        <s v="O03086"/>
        <s v="O03087"/>
        <s v="O03088"/>
        <s v="O03089"/>
        <s v="O03090"/>
        <s v="O03091"/>
        <s v="O03092"/>
        <s v="O03093"/>
        <s v="O03094"/>
        <s v="O03095"/>
        <s v="O03096"/>
        <s v="O03097"/>
        <s v="O03098"/>
        <s v="O03099"/>
        <s v="O03100"/>
        <s v="O03101"/>
        <s v="O03102"/>
        <s v="O03103"/>
        <s v="O03104"/>
        <s v="O03105"/>
        <s v="O03106"/>
        <s v="O03107"/>
        <s v="O03108"/>
        <s v="O03109"/>
        <s v="O03110"/>
        <s v="O03111"/>
        <s v="O03112"/>
        <s v="O03113"/>
        <s v="O03114"/>
        <s v="O03115"/>
        <s v="O03116"/>
        <s v="O03117"/>
        <s v="O03118"/>
        <s v="O03119"/>
        <s v="O03120"/>
        <s v="O03121"/>
        <s v="O03122"/>
        <s v="O03123"/>
        <s v="O03124"/>
        <s v="O03125"/>
        <s v="O03126"/>
        <s v="O03127"/>
        <s v="O03128"/>
        <s v="O03129"/>
        <s v="O03130"/>
        <s v="O03131"/>
        <s v="O03132"/>
        <s v="O03133"/>
        <s v="O03134"/>
        <s v="O03135"/>
        <s v="O03136"/>
        <s v="O03137"/>
        <s v="O03138"/>
        <s v="O03139"/>
        <s v="O03140"/>
        <s v="O03141"/>
        <s v="O03142"/>
        <s v="O03143"/>
        <s v="O03144"/>
        <s v="O03145"/>
        <s v="O03146"/>
        <s v="O03147"/>
        <s v="O03148"/>
        <s v="O03149"/>
        <s v="O03150"/>
        <s v="O03151"/>
        <s v="O03152"/>
        <s v="O03153"/>
        <s v="O03154"/>
        <s v="O03155"/>
        <s v="O03156"/>
        <s v="O03157"/>
        <s v="O03158"/>
        <s v="O03159"/>
        <s v="O03160"/>
        <s v="O03161"/>
        <s v="O03162"/>
        <s v="O03163"/>
        <s v="O03164"/>
        <s v="O03165"/>
        <s v="O03166"/>
        <s v="O03167"/>
        <s v="O03168"/>
        <s v="O03169"/>
        <s v="O03170"/>
        <s v="O03171"/>
        <s v="O03172"/>
        <s v="O03173"/>
        <s v="O03174"/>
        <s v="O03175"/>
        <s v="O03176"/>
        <s v="O03177"/>
        <s v="O03178"/>
        <s v="O03179"/>
        <s v="O03180"/>
        <s v="O03181"/>
        <s v="O03182"/>
        <s v="O03183"/>
        <s v="O03184"/>
        <s v="O03185"/>
        <s v="O03186"/>
        <s v="O03187"/>
        <s v="O03188"/>
        <s v="O03189"/>
        <s v="O03190"/>
        <s v="O03191"/>
        <s v="O03192"/>
        <s v="O03193"/>
        <s v="O03194"/>
        <s v="O03195"/>
        <s v="O03196"/>
        <s v="O03197"/>
        <s v="O03198"/>
        <s v="O03199"/>
        <s v="O03200"/>
        <s v="O03201"/>
        <s v="O03202"/>
        <s v="O03203"/>
        <s v="O03204"/>
        <s v="O03205"/>
        <s v="O03206"/>
        <s v="O03207"/>
        <s v="O03208"/>
        <s v="O03209"/>
        <s v="O03210"/>
        <s v="O03211"/>
        <s v="O03212"/>
        <s v="O03213"/>
        <s v="O03214"/>
        <s v="O03215"/>
        <s v="O03216"/>
        <s v="O03217"/>
        <s v="O03218"/>
        <s v="O03219"/>
        <s v="O03220"/>
        <s v="O03221"/>
        <s v="O03222"/>
        <s v="O03223"/>
        <s v="O03224"/>
        <s v="O03225"/>
        <s v="O03226"/>
        <s v="O03227"/>
        <s v="O03228"/>
        <s v="O03229"/>
        <s v="O03230"/>
        <s v="O03231"/>
        <s v="O03232"/>
        <s v="O03233"/>
        <s v="O03234"/>
        <s v="O03235"/>
        <s v="O03236"/>
        <s v="O03237"/>
        <s v="O03238"/>
        <s v="O03239"/>
        <s v="O03240"/>
        <s v="O03241"/>
        <s v="O03242"/>
        <s v="O03243"/>
        <s v="O03244"/>
        <s v="O03245"/>
        <s v="O03246"/>
        <s v="O03247"/>
        <s v="O03248"/>
        <s v="O03249"/>
        <s v="O03250"/>
        <s v="O03251"/>
        <s v="O03252"/>
        <s v="O03253"/>
        <s v="O03254"/>
        <s v="O03255"/>
        <s v="O03256"/>
        <s v="O03257"/>
        <s v="O03258"/>
        <s v="O03259"/>
        <s v="O03260"/>
        <s v="O03261"/>
        <s v="O03262"/>
        <s v="O03263"/>
        <s v="O03264"/>
        <s v="O03265"/>
        <s v="O03266"/>
        <s v="O03267"/>
        <s v="O03268"/>
        <s v="O03269"/>
        <s v="O03270"/>
        <s v="O03271"/>
        <s v="O03272"/>
        <s v="O03273"/>
        <s v="O03274"/>
        <s v="O03275"/>
        <s v="O03276"/>
        <s v="O03277"/>
        <s v="O03278"/>
        <s v="O03279"/>
        <s v="O03280"/>
        <s v="O03281"/>
        <s v="O03282"/>
        <s v="O03283"/>
        <s v="O03284"/>
        <s v="O03285"/>
        <s v="O03286"/>
        <s v="O03287"/>
        <s v="O03288"/>
        <s v="O03289"/>
        <s v="O03290"/>
        <s v="O03291"/>
        <s v="O03292"/>
        <s v="O03293"/>
        <s v="O03294"/>
        <s v="O03295"/>
        <s v="O03296"/>
        <s v="O03297"/>
        <s v="O03298"/>
        <s v="O03299"/>
        <s v="O03300"/>
        <s v="O03301"/>
        <s v="O03302"/>
        <s v="O03303"/>
        <s v="O03304"/>
        <s v="O03305"/>
        <s v="O03306"/>
        <s v="O03307"/>
        <s v="O03308"/>
        <s v="O03309"/>
        <s v="O03310"/>
        <s v="O03311"/>
        <s v="O03312"/>
        <s v="O03313"/>
        <s v="O03314"/>
        <s v="O03315"/>
        <s v="O03316"/>
        <s v="O03317"/>
        <s v="O03318"/>
        <s v="O03319"/>
        <s v="O03320"/>
        <s v="O03321"/>
        <s v="O03322"/>
        <s v="O03323"/>
        <s v="O03324"/>
        <s v="O03325"/>
        <s v="O03326"/>
        <s v="O03327"/>
        <s v="O03328"/>
        <s v="O03329"/>
        <s v="O03330"/>
        <s v="O03331"/>
        <s v="O03332"/>
        <s v="O03333"/>
        <s v="O03334"/>
        <s v="O03335"/>
        <s v="O03336"/>
        <s v="O03337"/>
        <s v="O03338"/>
        <s v="O03339"/>
        <s v="O03340"/>
        <s v="O03341"/>
        <s v="O03342"/>
        <s v="O03343"/>
        <s v="O03344"/>
        <s v="O03345"/>
        <s v="O03346"/>
        <s v="O03347"/>
        <s v="O03348"/>
        <s v="O03349"/>
        <s v="O03350"/>
        <s v="O03351"/>
        <s v="O03352"/>
        <s v="O03353"/>
        <s v="O03354"/>
        <s v="O03355"/>
        <s v="O03356"/>
        <s v="O03357"/>
        <s v="O03358"/>
        <s v="O03359"/>
        <s v="O03360"/>
        <s v="O03361"/>
        <s v="O03362"/>
        <s v="O03363"/>
        <s v="O03364"/>
        <s v="O03365"/>
        <s v="O03366"/>
        <s v="O03367"/>
        <s v="O03368"/>
        <s v="O03369"/>
        <s v="O03370"/>
        <s v="O03371"/>
        <s v="O03372"/>
        <s v="O03373"/>
        <s v="O03374"/>
        <s v="O03375"/>
        <s v="O03376"/>
        <s v="O03377"/>
        <s v="O03378"/>
        <s v="O03379"/>
        <s v="O03380"/>
        <s v="O03381"/>
        <s v="O03382"/>
        <s v="O03383"/>
        <s v="O03384"/>
        <s v="O03385"/>
        <s v="O03386"/>
        <s v="O03387"/>
        <s v="O03388"/>
        <s v="O03389"/>
        <s v="O03390"/>
        <s v="O03391"/>
        <s v="O03392"/>
        <s v="O03393"/>
        <s v="O03394"/>
        <s v="O03395"/>
        <s v="O03396"/>
        <s v="O03397"/>
        <s v="O03398"/>
        <s v="O03399"/>
        <s v="O03400"/>
        <s v="O03401"/>
        <s v="O03402"/>
        <s v="O03403"/>
        <s v="O03404"/>
        <s v="O03405"/>
        <s v="O03406"/>
        <s v="O03407"/>
        <s v="O03408"/>
        <s v="O03409"/>
        <s v="O03410"/>
        <s v="O03411"/>
        <s v="O03412"/>
        <s v="O03413"/>
        <s v="O03414"/>
        <s v="O03415"/>
        <s v="O03416"/>
        <s v="O03417"/>
        <s v="O03418"/>
        <s v="O03419"/>
        <s v="O03420"/>
        <s v="O03421"/>
        <s v="O03422"/>
        <s v="O03423"/>
        <s v="O03424"/>
        <s v="O03425"/>
        <s v="O03426"/>
        <s v="O03427"/>
        <s v="O03428"/>
        <s v="O03429"/>
        <s v="O03430"/>
        <s v="O03431"/>
        <s v="O03432"/>
        <s v="O03433"/>
        <s v="O03434"/>
        <s v="O03435"/>
        <s v="O03436"/>
        <s v="O03437"/>
        <s v="O03438"/>
        <s v="O03439"/>
        <s v="O03440"/>
        <s v="O03441"/>
        <s v="O03442"/>
        <s v="O03443"/>
        <s v="O03444"/>
        <s v="O03445"/>
        <s v="O03446"/>
        <s v="O03447"/>
        <s v="O03448"/>
        <s v="O03449"/>
        <s v="O03450"/>
        <s v="O03451"/>
        <s v="O03452"/>
        <s v="O03453"/>
        <s v="O03454"/>
        <s v="O03455"/>
        <s v="O03456"/>
        <s v="O03457"/>
        <s v="O03458"/>
        <s v="O03459"/>
        <s v="O03460"/>
        <s v="O03461"/>
        <s v="O03462"/>
        <s v="O03463"/>
        <s v="O03464"/>
        <s v="O03465"/>
        <s v="O03466"/>
        <s v="O03467"/>
        <s v="O03468"/>
        <s v="O03469"/>
        <s v="O03470"/>
        <s v="O03471"/>
        <s v="O03472"/>
        <s v="O03473"/>
        <s v="O03474"/>
        <s v="O03475"/>
        <s v="O03476"/>
        <s v="O03477"/>
        <s v="O03478"/>
        <s v="O03479"/>
        <s v="O03480"/>
        <s v="O03481"/>
        <s v="O03482"/>
        <s v="O03483"/>
        <s v="O03484"/>
        <s v="O03485"/>
        <s v="O03486"/>
        <s v="O03487"/>
        <s v="O03488"/>
        <s v="O03489"/>
        <s v="O03490"/>
        <s v="O03491"/>
        <s v="O03492"/>
        <s v="O03493"/>
        <s v="O03494"/>
        <s v="O03495"/>
        <s v="O03496"/>
        <s v="O03497"/>
        <s v="O03498"/>
        <s v="O03499"/>
        <s v="O03500"/>
        <s v="O03501"/>
        <s v="O03502"/>
        <s v="O03503"/>
        <s v="O03504"/>
        <s v="O03505"/>
        <s v="O03506"/>
        <s v="O03507"/>
        <s v="O03508"/>
        <s v="O03509"/>
        <s v="O03510"/>
        <s v="O03511"/>
        <s v="O03512"/>
        <s v="O03513"/>
        <s v="O03514"/>
        <s v="O03515"/>
        <s v="O03516"/>
        <s v="O03517"/>
        <s v="O03518"/>
        <s v="O03519"/>
        <s v="O03520"/>
        <s v="O03521"/>
        <s v="O03522"/>
        <s v="O03523"/>
        <s v="O03524"/>
        <s v="O03525"/>
        <s v="O03526"/>
        <s v="O03527"/>
        <s v="O03528"/>
        <s v="O03529"/>
        <s v="O03530"/>
        <s v="O03531"/>
        <s v="O03532"/>
        <s v="O03533"/>
        <s v="O03534"/>
        <s v="O03535"/>
        <s v="O03536"/>
        <s v="O03537"/>
        <s v="O03538"/>
        <s v="O03539"/>
        <s v="O03540"/>
        <s v="O03541"/>
        <s v="O03542"/>
        <s v="O03543"/>
        <s v="O03544"/>
        <s v="O03545"/>
        <s v="O03546"/>
        <s v="O03547"/>
        <s v="O03548"/>
        <s v="O03549"/>
        <s v="O03550"/>
        <s v="O03551"/>
        <s v="O03552"/>
        <s v="O03553"/>
        <s v="O03554"/>
        <s v="O03555"/>
        <s v="O03556"/>
        <s v="O03557"/>
        <s v="O03558"/>
        <s v="O03559"/>
        <s v="O03560"/>
        <s v="O03561"/>
        <s v="O03562"/>
        <s v="O03563"/>
        <s v="O03564"/>
        <s v="O03565"/>
        <s v="O03566"/>
        <s v="O03567"/>
        <s v="O03568"/>
        <s v="O03569"/>
        <s v="O03570"/>
        <s v="O03571"/>
        <s v="O03572"/>
        <s v="O03573"/>
        <s v="O03574"/>
        <s v="O03575"/>
        <s v="O03576"/>
        <s v="O03577"/>
        <s v="O03578"/>
        <s v="O03579"/>
        <s v="O03580"/>
        <s v="O03581"/>
        <s v="O03582"/>
        <s v="O03583"/>
        <s v="O03584"/>
        <s v="O03585"/>
        <s v="O03586"/>
        <s v="O03587"/>
        <s v="O03588"/>
        <s v="O03589"/>
        <s v="O03590"/>
        <s v="O03591"/>
        <s v="O03592"/>
        <s v="O03593"/>
        <s v="O03594"/>
        <s v="O03595"/>
        <s v="O03596"/>
        <s v="O03597"/>
        <s v="O03598"/>
        <s v="O03599"/>
        <s v="O03600"/>
        <s v="O03601"/>
        <s v="O03602"/>
        <s v="O03603"/>
        <s v="O03604"/>
        <s v="O03605"/>
        <s v="O03606"/>
        <s v="O03607"/>
        <s v="O03608"/>
        <s v="O03609"/>
        <s v="O03610"/>
        <s v="O03611"/>
        <s v="O03612"/>
        <s v="O03613"/>
        <s v="O03614"/>
        <s v="O03615"/>
        <s v="O03616"/>
        <s v="O03617"/>
        <s v="O03618"/>
        <s v="O03619"/>
        <s v="O03620"/>
        <s v="O03621"/>
        <s v="O03622"/>
        <s v="O03623"/>
        <s v="O03624"/>
        <s v="O03625"/>
        <s v="O03626"/>
        <s v="O03627"/>
        <s v="O03628"/>
        <s v="O03629"/>
        <s v="O03630"/>
        <s v="O03631"/>
        <s v="O03632"/>
        <s v="O03633"/>
        <s v="O03634"/>
        <s v="O03635"/>
        <s v="O03636"/>
        <s v="O03637"/>
        <s v="O03638"/>
        <s v="O03639"/>
        <s v="O03640"/>
        <s v="O03641"/>
        <s v="O03642"/>
        <s v="O03643"/>
        <s v="O03644"/>
        <s v="O03645"/>
        <s v="O03646"/>
        <s v="O03647"/>
        <s v="O03648"/>
        <s v="O03649"/>
        <s v="O03650"/>
        <s v="O03651"/>
        <s v="O03652"/>
        <s v="O03653"/>
        <s v="O03654"/>
        <s v="O03655"/>
        <s v="O03656"/>
        <s v="O03657"/>
        <s v="O03658"/>
        <s v="O03659"/>
        <s v="O03660"/>
        <s v="O03661"/>
        <s v="O03662"/>
        <s v="O03663"/>
        <s v="O03664"/>
        <s v="O03665"/>
        <s v="O03666"/>
        <s v="O03667"/>
        <s v="O03668"/>
        <s v="O03669"/>
        <s v="O03670"/>
        <s v="O03671"/>
        <s v="O03672"/>
        <s v="O03673"/>
        <s v="O03674"/>
        <s v="O03675"/>
        <s v="O03676"/>
        <s v="O03677"/>
        <s v="O03678"/>
        <s v="O03679"/>
        <s v="O03680"/>
        <s v="O03681"/>
        <s v="O03682"/>
        <s v="O03683"/>
        <s v="O03684"/>
        <s v="O03685"/>
        <s v="O03686"/>
        <s v="O03687"/>
        <s v="O03688"/>
        <s v="O03689"/>
        <s v="O03690"/>
        <s v="O03691"/>
        <s v="O03692"/>
        <s v="O03693"/>
        <s v="O03694"/>
        <s v="O03695"/>
        <s v="O03696"/>
        <s v="O03697"/>
        <s v="O03698"/>
        <s v="O03699"/>
        <s v="O03700"/>
        <s v="O03701"/>
        <s v="O03702"/>
        <s v="O03703"/>
        <s v="O03704"/>
        <s v="O03705"/>
        <s v="O03706"/>
        <s v="O03707"/>
        <s v="O03708"/>
        <s v="O03709"/>
        <s v="O03710"/>
        <s v="O03711"/>
        <s v="O03712"/>
        <s v="O03713"/>
        <s v="O03714"/>
        <s v="O03715"/>
        <s v="O03716"/>
        <s v="O03717"/>
        <s v="O03718"/>
        <s v="O03719"/>
        <s v="O03720"/>
        <s v="O03721"/>
        <s v="O03722"/>
        <s v="O03723"/>
        <s v="O03724"/>
        <s v="O03725"/>
        <s v="O03726"/>
        <s v="O03727"/>
        <s v="O03728"/>
        <s v="O03729"/>
        <s v="O03730"/>
        <s v="O03731"/>
        <s v="O03732"/>
        <s v="O03733"/>
        <s v="O03734"/>
        <s v="O03735"/>
        <s v="O03736"/>
        <s v="O03737"/>
        <s v="O03738"/>
        <s v="O03739"/>
        <s v="O03740"/>
        <s v="O03741"/>
        <s v="O03742"/>
        <s v="O03743"/>
        <s v="O03744"/>
        <s v="O03745"/>
        <s v="O03746"/>
        <s v="O03747"/>
        <s v="O03748"/>
        <s v="O03749"/>
        <s v="O03750"/>
        <s v="O03751"/>
        <s v="O03752"/>
        <s v="O03753"/>
        <s v="O03754"/>
        <s v="O03755"/>
        <s v="O03756"/>
        <s v="O03757"/>
        <s v="O03758"/>
        <s v="O03759"/>
        <s v="O03760"/>
        <s v="O03761"/>
        <s v="O03762"/>
        <s v="O03763"/>
        <s v="O03764"/>
        <s v="O03765"/>
        <s v="O03766"/>
        <s v="O03767"/>
        <s v="O03768"/>
        <s v="O03769"/>
        <s v="O03770"/>
        <s v="O03771"/>
        <s v="O03772"/>
        <s v="O03773"/>
        <s v="O03774"/>
        <s v="O03775"/>
        <s v="O03776"/>
        <s v="O03777"/>
        <s v="O03778"/>
        <s v="O03779"/>
        <s v="O03780"/>
        <s v="O03781"/>
        <s v="O03782"/>
        <s v="O03783"/>
        <s v="O03784"/>
        <s v="O03785"/>
        <s v="O03786"/>
        <s v="O03787"/>
        <s v="O03788"/>
        <s v="O03789"/>
        <s v="O03790"/>
        <s v="O03791"/>
        <s v="O03792"/>
        <s v="O03793"/>
        <s v="O03794"/>
        <s v="O03795"/>
        <s v="O03796"/>
        <s v="O03797"/>
        <s v="O03798"/>
        <s v="O03799"/>
        <s v="O03800"/>
        <s v="O03801"/>
        <s v="O03802"/>
        <s v="O03803"/>
        <s v="O03804"/>
        <s v="O03805"/>
        <s v="O03806"/>
        <s v="O03807"/>
        <s v="O03808"/>
        <s v="O03809"/>
        <s v="O03810"/>
        <s v="O03811"/>
        <s v="O03812"/>
        <s v="O03813"/>
        <s v="O03814"/>
        <s v="O03815"/>
        <s v="O03816"/>
        <s v="O03817"/>
        <s v="O03818"/>
        <s v="O03819"/>
        <s v="O03820"/>
        <s v="O03821"/>
        <s v="O03822"/>
        <s v="O03823"/>
        <s v="O03824"/>
        <s v="O03825"/>
        <s v="O03826"/>
        <s v="O03827"/>
        <s v="O03828"/>
        <s v="O03829"/>
        <s v="O03830"/>
        <s v="O03831"/>
        <s v="O03832"/>
        <s v="O03833"/>
        <s v="O03834"/>
        <s v="O03835"/>
        <s v="O03836"/>
        <s v="O03837"/>
        <s v="O03838"/>
        <s v="O03839"/>
        <s v="O03840"/>
        <s v="O03841"/>
        <s v="O03842"/>
        <s v="O03843"/>
        <s v="O03844"/>
        <s v="O03845"/>
        <s v="O03846"/>
        <s v="O03847"/>
        <s v="O03848"/>
        <s v="O03849"/>
        <s v="O03850"/>
        <s v="O03851"/>
        <s v="O03852"/>
        <s v="O03853"/>
        <s v="O03854"/>
        <s v="O03855"/>
        <s v="O03856"/>
        <s v="O03857"/>
        <s v="O03858"/>
        <s v="O03859"/>
        <s v="O03860"/>
        <s v="O03861"/>
        <s v="O03862"/>
        <s v="O03863"/>
        <s v="O03864"/>
        <s v="O03865"/>
        <s v="O03866"/>
        <s v="O03867"/>
        <s v="O03868"/>
        <s v="O03869"/>
        <s v="O03870"/>
        <s v="O03871"/>
        <s v="O03872"/>
        <s v="O03873"/>
        <s v="O03874"/>
        <s v="O03875"/>
        <s v="O03876"/>
        <s v="O03877"/>
        <s v="O03878"/>
        <s v="O03879"/>
        <s v="O03880"/>
        <s v="O03881"/>
        <s v="O03882"/>
        <s v="O03883"/>
        <s v="O03884"/>
        <s v="O03885"/>
        <s v="O03886"/>
        <s v="O03887"/>
        <s v="O03888"/>
        <s v="O03889"/>
        <s v="O03890"/>
        <s v="O03891"/>
        <s v="O03892"/>
        <s v="O03893"/>
        <s v="O03894"/>
        <s v="O03895"/>
        <s v="O03896"/>
        <s v="O03897"/>
        <s v="O03898"/>
        <s v="O03899"/>
        <s v="O03900"/>
        <s v="O03901"/>
        <s v="O03902"/>
        <s v="O03903"/>
        <s v="O03904"/>
        <s v="O03905"/>
        <s v="O03906"/>
        <s v="O03907"/>
        <s v="O03908"/>
        <s v="O03909"/>
        <s v="O03910"/>
        <s v="O03911"/>
        <s v="O03912"/>
        <s v="O03913"/>
        <s v="O03914"/>
        <s v="O03915"/>
        <s v="O03916"/>
        <s v="O03917"/>
        <s v="O03918"/>
        <s v="O03919"/>
        <s v="O03920"/>
        <s v="O03921"/>
        <s v="O03922"/>
        <s v="O03923"/>
        <s v="O03924"/>
        <s v="O03925"/>
        <s v="O03926"/>
        <s v="O03927"/>
        <s v="O03928"/>
        <s v="O03929"/>
        <s v="O03930"/>
        <s v="O03931"/>
        <s v="O03932"/>
        <s v="O03933"/>
        <s v="O03934"/>
        <s v="O03935"/>
        <s v="O03936"/>
        <s v="O03937"/>
        <s v="O03938"/>
        <s v="O03939"/>
        <s v="O03940"/>
        <s v="O03941"/>
        <s v="O03942"/>
        <s v="O03943"/>
        <s v="O03944"/>
        <s v="O03945"/>
        <s v="O03946"/>
        <s v="O03947"/>
        <s v="O03948"/>
        <s v="O03949"/>
        <s v="O03950"/>
        <s v="O03951"/>
        <s v="O03952"/>
        <s v="O03953"/>
        <s v="O03954"/>
        <s v="O03955"/>
        <s v="O03956"/>
        <s v="O03957"/>
        <s v="O03958"/>
        <s v="O03959"/>
        <s v="O03960"/>
        <s v="O03961"/>
        <s v="O03962"/>
        <s v="O03963"/>
        <s v="O03964"/>
        <s v="O03965"/>
        <s v="O03966"/>
        <s v="O03967"/>
        <s v="O03968"/>
        <s v="O03969"/>
        <s v="O03970"/>
        <s v="O03971"/>
        <s v="O03972"/>
        <s v="O03973"/>
        <s v="O03974"/>
        <s v="O03975"/>
        <s v="O03976"/>
        <s v="O03977"/>
        <s v="O03978"/>
        <s v="O03979"/>
        <s v="O03980"/>
        <s v="O03981"/>
        <s v="O03982"/>
        <s v="O03983"/>
        <s v="O03984"/>
        <s v="O03985"/>
        <s v="O03986"/>
        <s v="O03987"/>
        <s v="O03988"/>
        <s v="O03989"/>
        <s v="O03990"/>
        <s v="O03991"/>
        <s v="O03992"/>
        <s v="O03993"/>
        <s v="O03994"/>
        <s v="O03995"/>
        <s v="O03996"/>
        <s v="O03997"/>
        <s v="O03998"/>
        <s v="O03999"/>
        <s v="O04000"/>
        <s v="O04001"/>
        <s v="O04002"/>
        <s v="O04003"/>
        <s v="O04004"/>
        <s v="O04005"/>
        <s v="O04006"/>
        <s v="O04007"/>
        <s v="O04008"/>
        <s v="O04009"/>
        <s v="O04010"/>
        <s v="O04011"/>
        <s v="O04012"/>
        <s v="O04013"/>
        <s v="O04014"/>
        <s v="O04015"/>
        <s v="O04016"/>
        <s v="O04017"/>
        <s v="O04018"/>
        <s v="O04019"/>
        <s v="O04020"/>
        <s v="O04021"/>
        <s v="O04022"/>
        <s v="O04023"/>
        <s v="O04024"/>
        <s v="O04025"/>
        <s v="O04026"/>
        <s v="O04027"/>
        <s v="O04028"/>
        <s v="O04029"/>
        <s v="O04030"/>
        <s v="O04031"/>
        <s v="O04032"/>
        <s v="O04033"/>
        <s v="O04034"/>
        <s v="O04035"/>
        <s v="O04036"/>
        <s v="O04037"/>
        <s v="O04038"/>
        <s v="O04039"/>
        <s v="O04040"/>
        <s v="O04041"/>
        <s v="O04042"/>
        <s v="O04043"/>
        <s v="O04044"/>
        <s v="O04045"/>
        <s v="O04046"/>
        <s v="O04047"/>
        <s v="O04048"/>
        <s v="O04049"/>
        <s v="O04050"/>
        <s v="O04051"/>
        <s v="O04052"/>
        <s v="O04053"/>
        <s v="O04054"/>
        <s v="O04055"/>
        <s v="O04056"/>
        <s v="O04057"/>
        <s v="O04058"/>
        <s v="O04059"/>
        <s v="O04060"/>
        <s v="O04061"/>
        <s v="O04062"/>
        <s v="O04063"/>
        <s v="O04064"/>
        <s v="O04065"/>
        <s v="O04066"/>
        <s v="O04067"/>
        <s v="O04068"/>
        <s v="O04069"/>
        <s v="O04070"/>
        <s v="O04071"/>
        <s v="O04072"/>
        <s v="O04073"/>
        <s v="O04074"/>
        <s v="O04075"/>
        <s v="O04076"/>
        <s v="O04077"/>
        <s v="O04078"/>
        <s v="O04079"/>
        <s v="O04080"/>
        <s v="O04081"/>
        <s v="O04082"/>
        <s v="O04083"/>
        <s v="O04084"/>
        <s v="O04085"/>
        <s v="O04086"/>
        <s v="O04087"/>
        <s v="O04088"/>
        <s v="O04089"/>
        <s v="O04090"/>
        <s v="O04091"/>
        <s v="O04092"/>
        <s v="O04093"/>
        <s v="O04094"/>
        <s v="O04095"/>
        <s v="O04096"/>
        <s v="O04097"/>
        <s v="O04098"/>
        <s v="O04099"/>
        <s v="O04100"/>
        <s v="O04101"/>
        <s v="O04102"/>
        <s v="O04103"/>
        <s v="O04104"/>
        <s v="O04105"/>
        <s v="O04106"/>
        <s v="O04107"/>
        <s v="O04108"/>
        <s v="O04109"/>
        <s v="O04110"/>
        <s v="O04111"/>
        <s v="O04112"/>
        <s v="O04113"/>
        <s v="O04114"/>
        <s v="O04115"/>
        <s v="O04116"/>
        <s v="O04117"/>
        <s v="O04118"/>
        <s v="O04119"/>
        <s v="O04120"/>
        <s v="O04121"/>
        <s v="O04122"/>
        <s v="O04123"/>
        <s v="O04124"/>
        <s v="O04125"/>
        <s v="O04126"/>
        <s v="O04127"/>
        <s v="O04128"/>
        <s v="O04129"/>
        <s v="O04130"/>
        <s v="O04131"/>
        <s v="O04132"/>
        <s v="O04133"/>
        <s v="O04134"/>
        <s v="O04135"/>
        <s v="O04136"/>
        <s v="O04137"/>
        <s v="O04138"/>
        <s v="O04139"/>
        <s v="O04140"/>
        <s v="O04141"/>
        <s v="O04142"/>
        <s v="O04143"/>
        <s v="O04144"/>
        <s v="O04145"/>
        <s v="O04146"/>
        <s v="O04147"/>
        <s v="O04148"/>
        <s v="O04149"/>
        <s v="O04150"/>
        <s v="O04151"/>
        <s v="O04152"/>
        <s v="O04153"/>
        <s v="O04154"/>
        <s v="O04155"/>
        <s v="O04156"/>
        <s v="O04157"/>
        <s v="O04158"/>
        <s v="O04159"/>
        <s v="O04160"/>
        <s v="O04161"/>
        <s v="O04162"/>
        <s v="O04163"/>
        <s v="O04164"/>
        <s v="O04165"/>
        <s v="O04166"/>
        <s v="O04167"/>
        <s v="O04168"/>
        <s v="O04169"/>
        <s v="O04170"/>
        <s v="O04171"/>
        <s v="O04172"/>
        <s v="O04173"/>
        <s v="O04174"/>
        <s v="O04175"/>
        <s v="O04176"/>
        <s v="O04177"/>
        <s v="O04178"/>
        <s v="O04179"/>
        <s v="O04180"/>
        <s v="O04181"/>
        <s v="O04182"/>
        <s v="O04183"/>
        <s v="O04184"/>
        <s v="O04185"/>
        <s v="O04186"/>
        <s v="O04187"/>
        <s v="O04188"/>
        <s v="O04189"/>
        <s v="O04190"/>
        <s v="O04191"/>
        <s v="O04192"/>
        <s v="O04193"/>
        <s v="O04194"/>
        <s v="O04195"/>
        <s v="O04196"/>
        <s v="O04197"/>
        <s v="O04198"/>
        <s v="O04199"/>
        <s v="O04200"/>
        <s v="O04201"/>
        <s v="O04202"/>
        <s v="O04203"/>
        <s v="O04204"/>
        <s v="O04205"/>
        <s v="O04206"/>
        <s v="O04207"/>
        <s v="O04208"/>
        <s v="O04209"/>
        <s v="O04210"/>
        <s v="O04211"/>
        <s v="O04212"/>
        <s v="O04213"/>
        <s v="O04214"/>
        <s v="O04215"/>
        <s v="O04216"/>
        <s v="O04217"/>
        <s v="O04218"/>
        <s v="O04219"/>
        <s v="O04220"/>
        <s v="O04221"/>
        <s v="O04222"/>
        <s v="O04223"/>
        <s v="O04224"/>
        <s v="O04225"/>
        <s v="O04226"/>
        <s v="O04227"/>
        <s v="O04228"/>
        <s v="O04229"/>
        <s v="O04230"/>
        <s v="O04231"/>
        <s v="O04232"/>
        <s v="O04233"/>
        <s v="O04234"/>
        <s v="O04235"/>
        <s v="O04236"/>
        <s v="O04237"/>
        <s v="O04238"/>
        <s v="O04239"/>
        <s v="O04240"/>
        <s v="O04241"/>
        <s v="O04242"/>
        <s v="O04243"/>
        <s v="O04244"/>
        <s v="O04245"/>
        <s v="O04246"/>
        <s v="O04247"/>
        <s v="O04248"/>
        <s v="O04249"/>
        <s v="O04250"/>
        <s v="O04251"/>
        <s v="O04252"/>
        <s v="O04253"/>
        <s v="O04254"/>
        <s v="O04255"/>
        <s v="O04256"/>
        <s v="O04257"/>
        <s v="O04258"/>
        <s v="O04259"/>
        <s v="O04260"/>
        <s v="O04261"/>
        <s v="O04262"/>
        <s v="O04263"/>
        <s v="O04264"/>
        <s v="O04265"/>
        <s v="O04266"/>
        <s v="O04267"/>
        <s v="O04268"/>
        <s v="O04269"/>
        <s v="O04270"/>
        <s v="O04271"/>
        <s v="O04272"/>
        <s v="O04273"/>
        <s v="O04274"/>
        <s v="O04275"/>
        <s v="O04276"/>
        <s v="O04277"/>
        <s v="O04278"/>
        <s v="O04279"/>
        <s v="O04280"/>
        <s v="O04281"/>
        <s v="O04282"/>
        <s v="O04283"/>
        <s v="O04284"/>
        <s v="O04285"/>
        <s v="O04286"/>
        <s v="O04287"/>
        <s v="O04288"/>
        <s v="O04289"/>
        <s v="O04290"/>
        <s v="O04291"/>
        <s v="O04292"/>
        <s v="O04293"/>
        <s v="O04294"/>
        <s v="O04295"/>
        <s v="O04296"/>
        <s v="O04297"/>
        <s v="O04298"/>
        <s v="O04299"/>
        <s v="O04300"/>
        <s v="O04301"/>
        <s v="O04302"/>
        <s v="O04303"/>
        <s v="O04304"/>
        <s v="O04305"/>
        <s v="O04306"/>
        <s v="O04307"/>
        <s v="O04308"/>
        <s v="O04309"/>
        <s v="O04310"/>
        <s v="O04311"/>
        <s v="O04312"/>
        <s v="O04313"/>
        <s v="O04314"/>
        <s v="O04315"/>
        <s v="O04316"/>
        <s v="O04317"/>
        <s v="O04318"/>
        <s v="O04319"/>
        <s v="O04320"/>
        <s v="O04321"/>
        <s v="O04322"/>
        <s v="O04323"/>
        <s v="O04324"/>
        <s v="O04325"/>
        <s v="O04326"/>
        <s v="O04327"/>
        <s v="O04328"/>
        <s v="O04329"/>
        <s v="O04330"/>
        <s v="O04331"/>
        <s v="O04332"/>
        <s v="O04333"/>
        <s v="O04334"/>
        <s v="O04335"/>
        <s v="O04336"/>
        <s v="O04337"/>
        <s v="O04338"/>
        <s v="O04339"/>
        <s v="O04340"/>
        <s v="O04341"/>
        <s v="O04342"/>
        <s v="O04343"/>
        <s v="O04344"/>
        <s v="O04345"/>
        <s v="O04346"/>
        <s v="O04347"/>
        <s v="O04348"/>
        <s v="O04349"/>
        <s v="O04350"/>
        <s v="O04351"/>
        <s v="O04352"/>
        <s v="O04353"/>
        <s v="O04354"/>
        <s v="O04355"/>
        <s v="O04356"/>
        <s v="O04357"/>
        <s v="O04358"/>
        <s v="O04359"/>
        <s v="O04360"/>
        <s v="O04361"/>
        <s v="O04362"/>
        <s v="O04363"/>
        <s v="O04364"/>
        <s v="O04365"/>
        <s v="O04366"/>
        <s v="O04367"/>
        <s v="O04368"/>
        <s v="O04369"/>
        <s v="O04370"/>
        <s v="O04371"/>
        <s v="O04372"/>
        <s v="O04373"/>
        <s v="O04374"/>
        <s v="O04375"/>
        <s v="O04376"/>
        <s v="O04377"/>
        <s v="O04378"/>
        <s v="O04379"/>
        <s v="O04380"/>
        <s v="O04381"/>
        <s v="O04382"/>
        <s v="O04383"/>
        <s v="O04384"/>
        <s v="O04385"/>
        <s v="O04386"/>
        <s v="O04387"/>
        <s v="O04388"/>
        <s v="O04389"/>
        <s v="O04390"/>
        <s v="O04391"/>
        <s v="O04392"/>
        <s v="O04393"/>
        <s v="O04394"/>
        <s v="O04395"/>
        <s v="O04396"/>
        <s v="O04397"/>
        <s v="O04398"/>
        <s v="O04399"/>
        <s v="O04400"/>
        <s v="O04401"/>
        <s v="O04402"/>
        <s v="O04403"/>
        <s v="O04404"/>
        <s v="O04405"/>
        <s v="O04406"/>
        <s v="O04407"/>
        <s v="O04408"/>
        <s v="O04409"/>
        <s v="O04410"/>
        <s v="O04411"/>
        <s v="O04412"/>
        <s v="O04413"/>
        <s v="O04414"/>
        <s v="O04415"/>
        <s v="O04416"/>
        <s v="O04417"/>
        <s v="O04418"/>
        <s v="O04419"/>
        <s v="O04420"/>
        <s v="O04421"/>
        <s v="O04422"/>
        <s v="O04423"/>
        <s v="O04424"/>
        <s v="O04425"/>
        <s v="O04426"/>
        <s v="O04427"/>
        <s v="O04428"/>
        <s v="O04429"/>
        <s v="O04430"/>
        <s v="O04431"/>
        <s v="O04432"/>
        <s v="O04433"/>
        <s v="O04434"/>
        <s v="O04435"/>
        <s v="O04436"/>
        <s v="O04437"/>
        <s v="O04438"/>
        <s v="O04439"/>
        <s v="O04440"/>
        <s v="O04441"/>
        <s v="O04442"/>
        <s v="O04443"/>
        <s v="O04444"/>
        <s v="O04445"/>
        <s v="O04446"/>
        <s v="O04447"/>
        <s v="O04448"/>
        <s v="O04449"/>
        <s v="O04450"/>
        <s v="O04451"/>
        <s v="O04452"/>
        <s v="O04453"/>
        <s v="O04454"/>
        <s v="O04455"/>
        <s v="O04456"/>
        <s v="O04457"/>
        <s v="O04458"/>
        <s v="O04459"/>
        <s v="O04460"/>
        <s v="O04461"/>
        <s v="O04462"/>
        <s v="O04463"/>
        <s v="O04464"/>
        <s v="O04465"/>
        <s v="O04466"/>
        <s v="O04467"/>
        <s v="O04468"/>
        <s v="O04469"/>
        <s v="O04470"/>
        <s v="O04471"/>
        <s v="O04472"/>
        <s v="O04473"/>
        <s v="O04474"/>
        <s v="O04475"/>
        <s v="O04476"/>
        <s v="O04477"/>
        <s v="O04478"/>
        <s v="O04479"/>
        <s v="O04480"/>
        <s v="O04481"/>
        <s v="O04482"/>
        <s v="O04483"/>
        <s v="O04484"/>
        <s v="O04485"/>
        <s v="O04486"/>
        <s v="O04487"/>
        <s v="O04488"/>
        <s v="O04489"/>
        <s v="O04490"/>
        <s v="O04491"/>
        <s v="O04492"/>
        <s v="O04493"/>
        <s v="O04494"/>
        <s v="O04495"/>
        <s v="O04496"/>
        <s v="O04497"/>
        <s v="O04498"/>
        <s v="O04499"/>
        <s v="O04500"/>
        <s v="O04501"/>
        <s v="O04502"/>
        <s v="O04503"/>
        <s v="O04504"/>
        <s v="O04505"/>
        <s v="O04506"/>
        <s v="O04507"/>
        <s v="O04508"/>
        <s v="O04509"/>
        <s v="O04510"/>
        <s v="O04511"/>
        <s v="O04512"/>
        <s v="O04513"/>
        <s v="O04514"/>
        <s v="O04515"/>
        <s v="O04516"/>
        <s v="O04517"/>
        <s v="O04518"/>
        <s v="O04519"/>
        <s v="O04520"/>
        <s v="O04521"/>
        <s v="O04522"/>
        <s v="O04523"/>
        <s v="O04524"/>
        <s v="O04525"/>
        <s v="O04526"/>
        <s v="O04527"/>
        <s v="O04528"/>
        <s v="O04529"/>
        <s v="O04530"/>
        <s v="O04531"/>
        <s v="O04532"/>
        <s v="O04533"/>
        <s v="O04534"/>
        <s v="O04535"/>
        <s v="O04536"/>
        <s v="O04537"/>
        <s v="O04538"/>
        <s v="O04539"/>
        <s v="O04540"/>
        <s v="O04541"/>
        <s v="O04542"/>
        <s v="O04543"/>
        <s v="O04544"/>
        <s v="O04545"/>
        <s v="O04546"/>
        <s v="O04547"/>
        <s v="O04548"/>
        <s v="O04549"/>
        <s v="O04550"/>
        <s v="O04551"/>
        <s v="O04552"/>
        <s v="O04553"/>
        <s v="O04554"/>
        <s v="O04555"/>
        <s v="O04556"/>
        <s v="O04557"/>
        <s v="O04558"/>
        <s v="O04559"/>
        <s v="O04560"/>
        <s v="O04561"/>
        <s v="O04562"/>
        <s v="O04563"/>
        <s v="O04564"/>
        <s v="O04565"/>
        <s v="O04566"/>
        <s v="O04567"/>
        <s v="O04568"/>
        <s v="O04569"/>
        <s v="O04570"/>
        <s v="O04571"/>
        <s v="O04572"/>
        <s v="O04573"/>
        <s v="O04574"/>
        <s v="O04575"/>
        <s v="O04576"/>
        <s v="O04577"/>
        <s v="O04578"/>
        <s v="O04579"/>
        <s v="O04580"/>
        <s v="O04581"/>
        <s v="O04582"/>
        <s v="O04583"/>
        <s v="O04584"/>
        <s v="O04585"/>
        <s v="O04586"/>
        <s v="O04587"/>
        <s v="O04588"/>
        <s v="O04589"/>
        <s v="O04590"/>
        <s v="O04591"/>
        <s v="O04592"/>
        <s v="O04593"/>
        <s v="O04594"/>
        <s v="O04595"/>
        <s v="O04596"/>
        <s v="O04597"/>
        <s v="O04598"/>
        <s v="O04599"/>
        <s v="O04600"/>
        <s v="O04601"/>
        <s v="O04602"/>
        <s v="O04603"/>
        <s v="O04604"/>
        <s v="O04605"/>
        <s v="O04606"/>
        <s v="O04607"/>
        <s v="O04608"/>
        <s v="O04609"/>
        <s v="O04610"/>
        <s v="O04611"/>
        <s v="O04612"/>
        <s v="O04613"/>
        <s v="O04614"/>
        <s v="O04615"/>
        <s v="O04616"/>
        <s v="O04617"/>
        <s v="O04618"/>
        <s v="O04619"/>
        <s v="O04620"/>
        <s v="O04621"/>
        <s v="O04622"/>
        <s v="O04623"/>
        <s v="O04624"/>
        <s v="O04625"/>
        <s v="O04626"/>
        <s v="O04627"/>
        <s v="O04628"/>
        <s v="O04629"/>
        <s v="O04630"/>
        <s v="O04631"/>
        <s v="O04632"/>
        <s v="O04633"/>
        <s v="O04634"/>
        <s v="O04635"/>
        <s v="O04636"/>
        <s v="O04637"/>
        <s v="O04638"/>
        <s v="O04639"/>
        <s v="O04640"/>
        <s v="O04641"/>
        <s v="O04642"/>
        <s v="O04643"/>
        <s v="O04644"/>
        <s v="O04645"/>
        <s v="O04646"/>
        <s v="O04647"/>
        <s v="O04648"/>
        <s v="O04649"/>
        <s v="O04650"/>
        <s v="O04651"/>
        <s v="O04652"/>
        <s v="O04653"/>
        <s v="O04654"/>
        <s v="O04655"/>
        <s v="O04656"/>
        <s v="O04657"/>
        <s v="O04658"/>
        <s v="O04659"/>
        <s v="O04660"/>
        <s v="O04661"/>
        <s v="O04662"/>
        <s v="O04663"/>
        <s v="O04664"/>
        <s v="O04665"/>
        <s v="O04666"/>
        <s v="O04667"/>
        <s v="O04668"/>
        <s v="O04669"/>
        <s v="O04670"/>
        <s v="O04671"/>
        <s v="O04672"/>
        <s v="O04673"/>
        <s v="O04674"/>
        <s v="O04675"/>
        <s v="O04676"/>
        <s v="O04677"/>
        <s v="O04678"/>
        <s v="O04679"/>
        <s v="O04680"/>
        <s v="O04681"/>
        <s v="O04682"/>
        <s v="O04683"/>
        <s v="O04684"/>
        <s v="O04685"/>
        <s v="O04686"/>
        <s v="O04687"/>
        <s v="O04688"/>
        <s v="O04689"/>
        <s v="O04690"/>
        <s v="O04691"/>
        <s v="O04692"/>
        <s v="O04693"/>
        <s v="O04694"/>
        <s v="O04695"/>
        <s v="O04696"/>
        <s v="O04697"/>
        <s v="O04698"/>
        <s v="O04699"/>
        <s v="O04700"/>
        <s v="O04701"/>
        <s v="O04702"/>
        <s v="O04703"/>
        <s v="O04704"/>
        <s v="O04705"/>
        <s v="O04706"/>
        <s v="O04707"/>
        <s v="O04708"/>
        <s v="O04709"/>
        <s v="O04710"/>
        <s v="O04711"/>
        <s v="O04712"/>
        <s v="O04713"/>
        <s v="O04714"/>
        <s v="O04715"/>
        <s v="O04716"/>
        <s v="O04717"/>
        <s v="O04718"/>
        <s v="O04719"/>
        <s v="O04720"/>
        <s v="O04721"/>
        <s v="O04722"/>
        <s v="O04723"/>
        <s v="O04724"/>
        <s v="O04725"/>
        <s v="O04726"/>
        <s v="O04727"/>
        <s v="O04728"/>
        <s v="O04729"/>
        <s v="O04730"/>
        <s v="O04731"/>
        <s v="O04732"/>
        <s v="O04733"/>
        <s v="O04734"/>
        <s v="O04735"/>
        <s v="O04736"/>
        <s v="O04737"/>
        <s v="O04738"/>
        <s v="O04739"/>
        <s v="O04740"/>
        <s v="O04741"/>
        <s v="O04742"/>
        <s v="O04743"/>
        <s v="O04744"/>
        <s v="O04745"/>
        <s v="O04746"/>
        <s v="O04747"/>
        <s v="O04748"/>
        <s v="O04749"/>
        <s v="O04750"/>
        <s v="O04751"/>
        <s v="O04752"/>
        <s v="O04753"/>
        <s v="O04754"/>
        <s v="O04755"/>
        <s v="O04756"/>
        <s v="O04757"/>
        <s v="O04758"/>
        <s v="O04759"/>
        <s v="O04760"/>
        <s v="O04761"/>
        <s v="O04762"/>
        <s v="O04763"/>
        <s v="O04764"/>
        <s v="O04765"/>
        <s v="O04766"/>
        <s v="O04767"/>
        <s v="O04768"/>
        <s v="O04769"/>
        <s v="O04770"/>
        <s v="O04771"/>
        <s v="O04772"/>
        <s v="O04773"/>
        <s v="O04774"/>
        <s v="O04775"/>
        <s v="O04776"/>
        <s v="O04777"/>
        <s v="O04778"/>
        <s v="O04779"/>
        <s v="O04780"/>
        <s v="O04781"/>
        <s v="O04782"/>
        <s v="O04783"/>
        <s v="O04784"/>
        <s v="O04785"/>
        <s v="O04786"/>
        <s v="O04787"/>
        <s v="O04788"/>
        <s v="O04789"/>
        <s v="O04790"/>
        <s v="O04791"/>
        <s v="O04792"/>
        <s v="O04793"/>
        <s v="O04794"/>
        <s v="O04795"/>
        <s v="O04796"/>
        <s v="O04797"/>
        <s v="O04798"/>
        <s v="O04799"/>
        <s v="O04800"/>
        <s v="O04801"/>
        <s v="O04802"/>
        <s v="O04803"/>
        <s v="O04804"/>
        <s v="O04805"/>
        <s v="O04806"/>
        <s v="O04807"/>
        <s v="O04808"/>
        <s v="O04809"/>
        <s v="O04810"/>
        <s v="O04811"/>
        <s v="O04812"/>
        <s v="O04813"/>
        <s v="O04814"/>
        <s v="O04815"/>
        <s v="O04816"/>
        <s v="O04817"/>
        <s v="O04818"/>
        <s v="O04819"/>
        <s v="O04820"/>
        <s v="O04821"/>
        <s v="O04822"/>
        <s v="O04823"/>
        <s v="O04824"/>
        <s v="O04825"/>
        <s v="O04826"/>
        <s v="O04827"/>
        <s v="O04828"/>
        <s v="O04829"/>
        <s v="O04830"/>
        <s v="O04831"/>
        <s v="O04832"/>
        <s v="O04833"/>
        <s v="O04834"/>
        <s v="O04835"/>
        <s v="O04836"/>
        <s v="O04837"/>
        <s v="O04838"/>
        <s v="O04839"/>
        <s v="O04840"/>
        <s v="O04841"/>
        <s v="O04842"/>
        <s v="O04843"/>
        <s v="O04844"/>
        <s v="O04845"/>
        <s v="O04846"/>
        <s v="O04847"/>
        <s v="O04848"/>
        <s v="O04849"/>
        <s v="O04850"/>
        <s v="O04851"/>
        <s v="O04852"/>
        <s v="O04853"/>
        <s v="O04854"/>
        <s v="O04855"/>
        <s v="O04856"/>
        <s v="O04857"/>
        <s v="O04858"/>
        <s v="O04859"/>
        <s v="O04860"/>
        <s v="O04861"/>
        <s v="O04862"/>
        <s v="O04863"/>
        <s v="O04864"/>
        <s v="O04865"/>
        <s v="O04866"/>
        <s v="O04867"/>
        <s v="O04868"/>
        <s v="O04869"/>
        <s v="O04870"/>
        <s v="O04871"/>
        <s v="O04872"/>
        <s v="O04873"/>
        <s v="O04874"/>
        <s v="O04875"/>
        <s v="O04876"/>
        <s v="O04877"/>
        <s v="O04878"/>
        <s v="O04879"/>
        <s v="O04880"/>
        <s v="O04881"/>
        <s v="O04882"/>
        <s v="O04883"/>
        <s v="O04884"/>
        <s v="O04885"/>
        <s v="O04886"/>
        <s v="O04887"/>
        <s v="O04888"/>
        <s v="O04889"/>
        <s v="O04890"/>
        <s v="O04891"/>
        <s v="O04892"/>
        <s v="O04893"/>
        <s v="O04894"/>
        <s v="O04895"/>
        <s v="O04896"/>
        <s v="O04897"/>
        <s v="O04898"/>
        <s v="O04899"/>
        <s v="O04900"/>
        <s v="O04901"/>
        <s v="O04902"/>
        <s v="O04903"/>
        <s v="O04904"/>
        <s v="O04905"/>
        <s v="O04906"/>
        <s v="O04907"/>
        <s v="O04908"/>
        <s v="O04909"/>
        <s v="O04910"/>
        <s v="O04911"/>
        <s v="O04912"/>
        <s v="O04913"/>
        <s v="O04914"/>
        <s v="O04915"/>
        <s v="O04916"/>
        <s v="O04917"/>
        <s v="O04918"/>
        <s v="O04919"/>
        <s v="O04920"/>
        <s v="O04921"/>
        <s v="O04922"/>
        <s v="O04923"/>
        <s v="O04924"/>
        <s v="O04925"/>
        <s v="O04926"/>
        <s v="O04927"/>
        <s v="O04928"/>
        <s v="O04929"/>
        <s v="O04930"/>
        <s v="O04931"/>
        <s v="O04932"/>
        <s v="O04933"/>
        <s v="O04934"/>
        <s v="O04935"/>
        <s v="O04936"/>
        <s v="O04937"/>
        <s v="O04938"/>
        <s v="O04939"/>
        <s v="O04940"/>
        <s v="O04941"/>
        <s v="O04942"/>
        <s v="O04943"/>
        <s v="O04944"/>
        <s v="O04945"/>
        <s v="O04946"/>
        <s v="O04947"/>
        <s v="O04948"/>
        <s v="O04949"/>
        <s v="O04950"/>
        <s v="O04951"/>
        <s v="O04952"/>
        <s v="O04953"/>
        <s v="O04954"/>
        <s v="O04955"/>
        <s v="O04956"/>
        <s v="O04957"/>
        <s v="O04958"/>
        <s v="O04959"/>
        <s v="O04960"/>
        <s v="O04961"/>
        <s v="O04962"/>
        <s v="O04963"/>
        <s v="O04964"/>
        <s v="O04965"/>
        <s v="O04966"/>
        <s v="O04967"/>
        <s v="O04968"/>
        <s v="O04969"/>
        <s v="O04970"/>
        <s v="O04971"/>
        <s v="O04972"/>
        <s v="O04973"/>
        <s v="O04974"/>
        <s v="O04975"/>
        <s v="O04976"/>
        <s v="O04977"/>
        <s v="O04978"/>
        <s v="O04979"/>
        <s v="O04980"/>
        <s v="O04981"/>
        <s v="O04982"/>
        <s v="O04983"/>
        <s v="O04984"/>
        <s v="O04985"/>
        <s v="O04986"/>
        <s v="O04987"/>
        <s v="O04988"/>
        <s v="O04989"/>
        <s v="O04990"/>
        <s v="O04991"/>
        <s v="O04992"/>
        <s v="O04993"/>
        <s v="O04994"/>
        <s v="O04995"/>
        <s v="O04996"/>
        <s v="O04997"/>
        <s v="O04998"/>
        <s v="O04999"/>
        <s v="O05000"/>
        <s v="O05001"/>
        <s v="O05002"/>
        <s v="O05003"/>
        <s v="O05004"/>
        <s v="O05005"/>
        <s v="O05006"/>
        <s v="O05007"/>
        <s v="O05008"/>
        <s v="O05009"/>
        <s v="O05010"/>
        <s v="O05011"/>
        <s v="O05012"/>
        <s v="O05013"/>
        <s v="O05014"/>
        <s v="O05015"/>
        <s v="O05016"/>
        <s v="O05017"/>
        <s v="O05018"/>
        <s v="O05019"/>
        <s v="O05020"/>
        <s v="O05021"/>
        <s v="O05022"/>
        <s v="O05023"/>
        <s v="O05024"/>
        <s v="O05025"/>
        <s v="O05026"/>
        <s v="O05027"/>
        <s v="O05028"/>
        <s v="O05029"/>
        <s v="O05030"/>
        <s v="O05031"/>
        <s v="O05032"/>
        <s v="O05033"/>
        <s v="O05034"/>
        <s v="O05035"/>
        <s v="O05036"/>
        <s v="O05037"/>
        <s v="O05038"/>
        <s v="O05039"/>
        <s v="O05040"/>
        <s v="O05041"/>
        <s v="O05042"/>
        <s v="O05043"/>
        <s v="O05044"/>
        <s v="O05045"/>
        <s v="O05046"/>
        <s v="O05047"/>
        <s v="O05048"/>
        <s v="O05049"/>
        <s v="O05050"/>
        <s v="O05051"/>
        <s v="O05052"/>
        <s v="O05053"/>
        <s v="O05054"/>
        <s v="O05055"/>
        <s v="O05056"/>
        <s v="O05057"/>
        <s v="O05058"/>
        <s v="O05059"/>
        <s v="O05060"/>
        <s v="O05061"/>
        <s v="O05062"/>
        <s v="O05063"/>
        <s v="O05064"/>
        <s v="O05065"/>
        <s v="O05066"/>
        <s v="O05067"/>
        <s v="O05068"/>
        <s v="O05069"/>
        <s v="O05070"/>
        <s v="O05071"/>
        <s v="O05072"/>
        <s v="O05073"/>
        <s v="O05074"/>
        <s v="O05075"/>
        <s v="O05076"/>
        <s v="O05077"/>
        <s v="O05078"/>
        <s v="O05079"/>
        <s v="O05080"/>
        <s v="O05081"/>
        <s v="O05082"/>
        <s v="O05083"/>
        <s v="O05084"/>
        <s v="O05085"/>
        <s v="O05086"/>
        <s v="O05087"/>
        <s v="O05088"/>
        <s v="O05089"/>
        <s v="O05090"/>
        <s v="O05091"/>
        <s v="O05092"/>
        <s v="O05093"/>
        <s v="O05094"/>
        <s v="O05095"/>
        <s v="O05096"/>
        <s v="O05097"/>
        <s v="O05098"/>
        <s v="O05099"/>
        <s v="O05100"/>
        <s v="O05101"/>
        <s v="O05102"/>
        <s v="O05103"/>
        <s v="O05104"/>
        <s v="O05105"/>
        <s v="O05106"/>
        <s v="O05107"/>
        <s v="O05108"/>
        <s v="O05109"/>
        <s v="O05110"/>
        <s v="O05111"/>
        <s v="O05112"/>
        <s v="O05113"/>
        <s v="O05114"/>
        <s v="O05115"/>
        <s v="O05116"/>
        <s v="O05117"/>
        <s v="O05118"/>
        <s v="O05119"/>
        <s v="O05120"/>
        <s v="O05121"/>
        <s v="O05122"/>
        <s v="O05123"/>
        <s v="O05124"/>
        <s v="O05125"/>
        <s v="O05126"/>
        <s v="O05127"/>
        <s v="O05128"/>
        <s v="O05129"/>
        <s v="O05130"/>
        <s v="O05131"/>
        <s v="O05132"/>
        <s v="O05133"/>
        <s v="O05134"/>
        <s v="O05135"/>
        <s v="O05136"/>
        <s v="O05137"/>
        <s v="O05138"/>
        <s v="O05139"/>
        <s v="O05140"/>
        <s v="O05141"/>
        <s v="O05142"/>
        <s v="O05143"/>
        <s v="O05144"/>
        <s v="O05145"/>
        <s v="O05146"/>
        <s v="O05147"/>
        <s v="O05148"/>
        <s v="O05149"/>
        <s v="O05150"/>
        <s v="O05151"/>
        <s v="O05152"/>
        <s v="O05153"/>
        <s v="O05154"/>
        <s v="O05155"/>
        <s v="O05156"/>
        <s v="O05157"/>
        <s v="O05158"/>
        <s v="O05159"/>
        <s v="O05160"/>
        <s v="O05161"/>
        <s v="O05162"/>
        <s v="O05163"/>
        <s v="O05164"/>
        <s v="O05165"/>
        <s v="O05166"/>
        <s v="O05167"/>
        <s v="O05168"/>
        <s v="O05169"/>
        <s v="O05170"/>
        <s v="O05171"/>
        <s v="O05172"/>
        <s v="O05173"/>
        <s v="O05174"/>
        <s v="O05175"/>
        <s v="O05176"/>
        <s v="O05177"/>
        <s v="O05178"/>
        <s v="O05179"/>
        <s v="O05180"/>
        <s v="O05181"/>
        <s v="O05182"/>
        <s v="O05183"/>
        <s v="O05184"/>
        <s v="O05185"/>
        <s v="O05186"/>
        <s v="O05187"/>
        <s v="O05188"/>
        <s v="O05189"/>
        <s v="O05190"/>
        <s v="O05191"/>
        <s v="O05192"/>
        <s v="O05193"/>
        <s v="O05194"/>
        <s v="O05195"/>
        <s v="O05196"/>
        <s v="O05197"/>
        <s v="O05198"/>
        <s v="O05199"/>
        <s v="O05200"/>
        <s v="O05201"/>
        <s v="O05202"/>
        <s v="O05203"/>
        <s v="O05204"/>
        <s v="O05205"/>
        <s v="O05206"/>
        <s v="O05207"/>
        <s v="O05208"/>
        <s v="O05209"/>
        <s v="O05210"/>
        <s v="O05211"/>
        <s v="O05212"/>
        <s v="O05213"/>
        <s v="O05214"/>
        <s v="O05215"/>
        <s v="O05216"/>
        <s v="O05217"/>
        <s v="O05218"/>
        <s v="O05219"/>
        <s v="O05220"/>
        <s v="O05221"/>
        <s v="O05222"/>
        <s v="O05223"/>
        <s v="O05224"/>
        <s v="O05225"/>
        <s v="O05226"/>
        <s v="O05227"/>
        <s v="O05228"/>
        <s v="O05229"/>
        <s v="O05230"/>
        <s v="O05231"/>
        <s v="O05232"/>
        <s v="O05233"/>
        <s v="O05234"/>
        <s v="O05235"/>
        <s v="O05236"/>
        <s v="O05237"/>
        <s v="O05238"/>
        <s v="O05239"/>
        <s v="O05240"/>
        <s v="O05241"/>
        <s v="O05242"/>
        <s v="O05243"/>
        <s v="O05244"/>
        <s v="O05245"/>
        <s v="O05246"/>
        <s v="O05247"/>
        <s v="O05248"/>
        <s v="O05249"/>
        <s v="O05250"/>
        <s v="O05251"/>
        <s v="O05252"/>
        <s v="O05253"/>
        <s v="O05254"/>
        <s v="O05255"/>
        <s v="O05256"/>
        <s v="O05257"/>
        <s v="O05258"/>
        <s v="O05259"/>
        <s v="O05260"/>
        <s v="O05261"/>
        <s v="O05262"/>
        <s v="O05263"/>
        <s v="O05264"/>
        <s v="O05265"/>
        <s v="O05266"/>
        <s v="O05267"/>
        <s v="O05268"/>
        <s v="O05269"/>
        <s v="O05270"/>
        <s v="O05271"/>
        <s v="O05272"/>
        <s v="O05273"/>
        <s v="O05274"/>
        <s v="O05275"/>
        <s v="O05276"/>
        <s v="O05277"/>
        <s v="O05278"/>
        <s v="O05279"/>
        <s v="O05280"/>
        <s v="O05281"/>
        <s v="O05282"/>
        <s v="O05283"/>
        <s v="O05284"/>
        <s v="O05285"/>
        <s v="O05286"/>
        <s v="O05287"/>
        <s v="O05288"/>
        <s v="O05289"/>
        <s v="O05290"/>
        <s v="O05291"/>
        <s v="O05292"/>
        <s v="O05293"/>
        <s v="O05294"/>
        <s v="O05295"/>
        <s v="O05296"/>
        <s v="O05297"/>
        <s v="O05298"/>
        <s v="O05299"/>
        <s v="O05300"/>
        <s v="O05301"/>
        <s v="O05302"/>
        <s v="O05303"/>
        <s v="O05304"/>
        <s v="O05305"/>
        <s v="O05306"/>
        <s v="O05307"/>
        <s v="O05308"/>
        <s v="O05309"/>
        <s v="O05310"/>
        <s v="O05311"/>
        <s v="O05312"/>
        <s v="O05313"/>
        <s v="O05314"/>
        <s v="O05315"/>
        <s v="O05316"/>
        <s v="O05317"/>
        <s v="O05318"/>
        <s v="O05319"/>
        <s v="O05320"/>
        <s v="O05321"/>
        <s v="O05322"/>
        <s v="O05323"/>
        <s v="O05324"/>
        <s v="O05325"/>
        <s v="O05326"/>
        <s v="O05327"/>
        <s v="O05328"/>
        <s v="O05329"/>
        <s v="O05330"/>
        <s v="O05331"/>
        <s v="O05332"/>
        <s v="O05333"/>
        <s v="O05334"/>
        <s v="O05335"/>
        <s v="O05336"/>
        <s v="O05337"/>
        <s v="O05338"/>
        <s v="O05339"/>
        <s v="O05340"/>
        <s v="O05341"/>
        <s v="O05342"/>
        <s v="O05343"/>
        <s v="O05344"/>
        <s v="O05345"/>
        <s v="O05346"/>
        <s v="O05347"/>
        <s v="O05348"/>
        <s v="O05349"/>
        <s v="O05350"/>
        <s v="O05351"/>
        <s v="O05352"/>
        <s v="O05353"/>
        <s v="O05354"/>
        <s v="O05355"/>
        <s v="O05356"/>
        <s v="O05357"/>
        <s v="O05358"/>
        <s v="O05359"/>
        <s v="O05360"/>
        <s v="O05361"/>
        <s v="O05362"/>
        <s v="O05363"/>
        <s v="O05364"/>
        <s v="O05365"/>
        <s v="O05366"/>
        <s v="O05367"/>
        <s v="O05368"/>
        <s v="O05369"/>
        <s v="O05370"/>
        <s v="O05371"/>
        <s v="O05372"/>
        <s v="O05373"/>
        <s v="O05374"/>
        <s v="O05375"/>
        <s v="O05376"/>
        <s v="O05377"/>
        <s v="O05378"/>
        <s v="O05379"/>
        <s v="O05380"/>
        <s v="O05381"/>
        <s v="O05382"/>
        <s v="O05383"/>
        <s v="O05384"/>
        <s v="O05385"/>
        <s v="O05386"/>
        <s v="O05387"/>
        <s v="O05388"/>
        <s v="O05389"/>
        <s v="O05390"/>
        <s v="O05391"/>
        <s v="O05392"/>
        <s v="O05393"/>
        <s v="O05394"/>
        <s v="O05395"/>
        <s v="O05396"/>
        <s v="O05397"/>
        <s v="O05398"/>
        <s v="O05399"/>
        <s v="O05400"/>
        <s v="O05401"/>
        <s v="O05402"/>
        <s v="O05403"/>
        <s v="O05404"/>
        <s v="O05405"/>
        <s v="O05406"/>
        <s v="O05407"/>
        <s v="O05408"/>
        <s v="O05409"/>
        <s v="O05410"/>
        <s v="O05411"/>
        <s v="O05412"/>
        <s v="O05413"/>
        <s v="O05414"/>
        <s v="O05415"/>
        <s v="O05416"/>
        <s v="O05417"/>
        <s v="O05418"/>
        <s v="O05419"/>
        <s v="O05420"/>
        <s v="O05421"/>
        <s v="O05422"/>
        <s v="O05423"/>
        <s v="O05424"/>
        <s v="O05425"/>
        <s v="O05426"/>
        <s v="O05427"/>
        <s v="O05428"/>
        <s v="O05429"/>
        <s v="O05430"/>
        <s v="O05431"/>
        <s v="O05432"/>
        <s v="O05433"/>
        <s v="O05434"/>
        <s v="O05435"/>
        <s v="O05436"/>
        <s v="O05437"/>
        <s v="O05438"/>
        <s v="O05439"/>
        <s v="O05440"/>
        <s v="O05441"/>
        <s v="O05442"/>
        <s v="O05443"/>
        <s v="O05444"/>
        <s v="O05445"/>
        <s v="O05446"/>
        <s v="O05447"/>
        <s v="O05448"/>
        <s v="O05449"/>
        <s v="O05450"/>
        <s v="O05451"/>
        <s v="O05452"/>
        <s v="O05453"/>
        <s v="O05454"/>
        <s v="O05455"/>
        <s v="O05456"/>
        <s v="O05457"/>
        <s v="O05458"/>
        <s v="O05459"/>
        <s v="O05460"/>
        <s v="O05461"/>
        <s v="O05462"/>
        <s v="O05463"/>
        <s v="O05464"/>
        <s v="O05465"/>
        <s v="O05466"/>
        <s v="O05467"/>
        <s v="O05468"/>
        <s v="O05469"/>
        <s v="O05470"/>
        <s v="O05471"/>
        <s v="O05472"/>
        <s v="O05473"/>
        <s v="O05474"/>
        <s v="O05475"/>
        <s v="O05476"/>
        <s v="O05477"/>
        <s v="O05478"/>
        <s v="O05479"/>
        <s v="O05480"/>
        <s v="O05481"/>
        <s v="O05482"/>
        <s v="O05483"/>
        <s v="O05484"/>
        <s v="O05485"/>
        <s v="O05486"/>
        <s v="O05487"/>
        <s v="O05488"/>
        <s v="O05489"/>
        <s v="O05490"/>
        <s v="O05491"/>
        <s v="O05492"/>
        <s v="O05493"/>
        <s v="O05494"/>
        <s v="O05495"/>
        <s v="O05496"/>
        <s v="O05497"/>
        <s v="O05498"/>
        <s v="O05499"/>
        <s v="O05500"/>
        <s v="O05501"/>
        <s v="O05502"/>
        <s v="O05503"/>
        <s v="O05504"/>
        <s v="O05505"/>
        <s v="O05506"/>
        <s v="O05507"/>
        <s v="O05508"/>
        <s v="O05509"/>
        <s v="O05510"/>
        <s v="O05511"/>
        <s v="O05512"/>
        <s v="O05513"/>
        <s v="O05514"/>
        <s v="O05515"/>
        <s v="O05516"/>
        <s v="O05517"/>
        <s v="O05518"/>
        <s v="O05519"/>
        <s v="O05520"/>
        <s v="O05521"/>
        <s v="O05522"/>
        <s v="O05523"/>
        <s v="O05524"/>
        <s v="O05525"/>
        <s v="O05526"/>
        <s v="O05527"/>
        <s v="O05528"/>
        <s v="O05529"/>
        <s v="O05530"/>
        <s v="O05531"/>
        <s v="O05532"/>
        <s v="O05533"/>
        <s v="O05534"/>
        <s v="O05535"/>
        <s v="O05536"/>
        <s v="O05537"/>
        <s v="O05538"/>
        <s v="O05539"/>
        <s v="O05540"/>
        <s v="O05541"/>
        <s v="O05542"/>
        <s v="O05543"/>
        <s v="O05544"/>
        <s v="O05545"/>
        <s v="O05546"/>
        <s v="O05547"/>
        <s v="O05548"/>
        <s v="O05549"/>
        <s v="O05550"/>
        <s v="O05551"/>
        <s v="O05552"/>
        <s v="O05553"/>
        <s v="O05554"/>
        <s v="O05555"/>
        <s v="O05556"/>
        <s v="O05557"/>
        <s v="O05558"/>
        <s v="O05559"/>
        <s v="O05560"/>
        <s v="O05561"/>
        <s v="O05562"/>
        <s v="O05563"/>
        <s v="O05564"/>
        <s v="O05565"/>
        <s v="O05566"/>
        <s v="O05567"/>
        <s v="O05568"/>
        <s v="O05569"/>
        <s v="O05570"/>
        <s v="O05571"/>
        <s v="O05572"/>
        <s v="O05573"/>
        <s v="O05574"/>
        <s v="O05575"/>
        <s v="O05576"/>
        <s v="O05577"/>
        <s v="O05578"/>
        <s v="O05579"/>
        <s v="O05580"/>
        <s v="O05581"/>
        <s v="O05582"/>
        <s v="O05583"/>
        <s v="O05584"/>
        <s v="O05585"/>
        <s v="O05586"/>
        <s v="O05587"/>
        <s v="O05588"/>
        <s v="O05589"/>
        <s v="O05590"/>
        <s v="O05591"/>
        <s v="O05592"/>
        <s v="O05593"/>
        <s v="O05594"/>
        <s v="O05595"/>
        <s v="O05596"/>
        <s v="O05597"/>
        <s v="O05598"/>
        <s v="O05599"/>
        <s v="O05600"/>
        <s v="O05601"/>
        <s v="O05602"/>
        <s v="O05603"/>
        <s v="O05604"/>
        <s v="O05605"/>
        <s v="O05606"/>
        <s v="O05607"/>
        <s v="O05608"/>
        <s v="O05609"/>
        <s v="O05610"/>
        <s v="O05611"/>
        <s v="O05612"/>
        <s v="O05613"/>
        <s v="O05614"/>
        <s v="O05615"/>
        <s v="O05616"/>
        <s v="O05617"/>
        <s v="O05618"/>
        <s v="O05619"/>
        <s v="O05620"/>
        <s v="O05621"/>
        <s v="O05622"/>
        <s v="O05623"/>
        <s v="O05624"/>
        <s v="O05625"/>
        <s v="O05626"/>
        <s v="O05627"/>
        <s v="O05628"/>
        <s v="O05629"/>
        <s v="O05630"/>
        <s v="O05631"/>
        <s v="O05632"/>
        <s v="O05633"/>
        <s v="O05634"/>
        <s v="O05635"/>
        <s v="O05636"/>
        <s v="O05637"/>
        <s v="O05638"/>
        <s v="O05639"/>
        <s v="O05640"/>
        <s v="O05641"/>
        <s v="O05642"/>
        <s v="O05643"/>
        <s v="O05644"/>
        <s v="O05645"/>
        <s v="O05646"/>
        <s v="O05647"/>
        <s v="O05648"/>
        <s v="O05649"/>
        <s v="O05650"/>
        <s v="O05651"/>
        <s v="O05652"/>
        <s v="O05653"/>
        <s v="O05654"/>
        <s v="O05655"/>
        <s v="O05656"/>
        <s v="O05657"/>
        <s v="O05658"/>
        <s v="O05659"/>
        <s v="O05660"/>
        <s v="O05661"/>
        <s v="O05662"/>
        <s v="O05663"/>
        <s v="O05664"/>
        <s v="O05665"/>
        <s v="O05666"/>
        <s v="O05667"/>
        <s v="O05668"/>
        <s v="O05669"/>
        <s v="O05670"/>
        <s v="O05671"/>
        <s v="O05672"/>
        <s v="O05673"/>
        <s v="O05674"/>
        <s v="O05675"/>
        <s v="O05676"/>
        <s v="O05677"/>
        <s v="O05678"/>
        <s v="O05679"/>
        <s v="O05680"/>
        <s v="O05681"/>
        <s v="O05682"/>
        <s v="O05683"/>
        <s v="O05684"/>
        <s v="O05685"/>
        <s v="O05686"/>
        <s v="O05687"/>
        <s v="O05688"/>
        <s v="O05689"/>
        <s v="O05690"/>
        <s v="O05691"/>
        <s v="O05692"/>
        <s v="O05693"/>
        <s v="O05694"/>
        <s v="O05695"/>
        <s v="O05696"/>
        <s v="O05697"/>
        <s v="O05698"/>
        <s v="O05699"/>
        <s v="O05700"/>
        <s v="O05701"/>
        <s v="O05702"/>
        <s v="O05703"/>
        <s v="O05704"/>
        <s v="O05705"/>
        <s v="O05706"/>
        <s v="O05707"/>
        <s v="O05708"/>
        <s v="O05709"/>
        <s v="O05710"/>
        <s v="O05711"/>
        <s v="O05712"/>
        <s v="O05713"/>
        <s v="O05714"/>
        <s v="O05715"/>
        <s v="O05716"/>
        <s v="O05717"/>
        <s v="O05718"/>
        <s v="O05719"/>
        <s v="O05720"/>
        <s v="O05721"/>
        <s v="O05722"/>
        <s v="O05723"/>
        <s v="O05724"/>
        <s v="O05725"/>
        <s v="O05726"/>
        <s v="O05727"/>
        <s v="O05728"/>
        <s v="O05729"/>
        <s v="O05730"/>
        <s v="O05731"/>
        <s v="O05732"/>
        <s v="O05733"/>
        <s v="O05734"/>
        <s v="O05735"/>
        <s v="O05736"/>
        <s v="O05737"/>
        <s v="O05738"/>
        <s v="O05739"/>
        <s v="O05740"/>
        <s v="O05741"/>
        <s v="O05742"/>
        <s v="O05743"/>
        <s v="O05744"/>
        <s v="O05745"/>
        <s v="O05746"/>
        <s v="O05747"/>
        <s v="O05748"/>
        <s v="O05749"/>
        <s v="O05750"/>
        <s v="O05751"/>
        <s v="O05752"/>
        <s v="O05753"/>
        <s v="O05754"/>
        <s v="O05755"/>
        <s v="O05756"/>
        <s v="O05757"/>
        <s v="O05758"/>
        <s v="O05759"/>
        <s v="O05760"/>
        <s v="O05761"/>
        <s v="O05762"/>
        <s v="O05763"/>
        <s v="O05764"/>
        <s v="O05765"/>
        <s v="O05766"/>
        <s v="O05767"/>
        <s v="O05768"/>
        <s v="O05769"/>
        <s v="O05770"/>
        <s v="O05771"/>
        <s v="O05772"/>
        <s v="O05773"/>
        <s v="O05774"/>
        <s v="O05775"/>
        <s v="O05776"/>
        <s v="O05777"/>
        <s v="O05778"/>
        <s v="O05779"/>
        <s v="O05780"/>
        <s v="O05781"/>
        <s v="O05782"/>
        <s v="O05783"/>
        <s v="O05784"/>
        <s v="O05785"/>
        <s v="O05786"/>
        <s v="O05787"/>
        <s v="O05788"/>
        <s v="O05789"/>
        <s v="O05790"/>
        <s v="O05791"/>
        <s v="O05792"/>
        <s v="O05793"/>
        <s v="O05794"/>
        <s v="O05795"/>
        <s v="O05796"/>
        <s v="O05797"/>
        <s v="O05798"/>
        <s v="O05799"/>
        <s v="O05800"/>
        <s v="O05801"/>
        <s v="O05802"/>
        <s v="O05803"/>
        <s v="O05804"/>
        <s v="O05805"/>
        <s v="O05806"/>
        <s v="O05807"/>
        <s v="O05808"/>
        <s v="O05809"/>
        <s v="O05810"/>
        <s v="O05811"/>
        <s v="O05812"/>
        <s v="O05813"/>
        <s v="O05814"/>
        <s v="O05815"/>
        <s v="O05816"/>
        <s v="O05817"/>
        <s v="O05818"/>
        <s v="O05819"/>
        <s v="O05820"/>
        <s v="O05821"/>
        <s v="O05822"/>
        <s v="O05823"/>
        <s v="O05824"/>
        <s v="O05825"/>
        <s v="O05826"/>
        <s v="O05827"/>
        <s v="O05828"/>
        <s v="O05829"/>
        <s v="O05830"/>
        <s v="O05831"/>
        <s v="O05832"/>
        <s v="O05833"/>
        <s v="O05834"/>
        <s v="O05835"/>
        <s v="O05836"/>
        <s v="O05837"/>
        <s v="O05838"/>
        <s v="O05839"/>
        <s v="O05840"/>
        <s v="O05841"/>
        <s v="O05842"/>
        <s v="O05843"/>
        <s v="O05844"/>
        <s v="O05845"/>
        <s v="O05846"/>
        <s v="O05847"/>
        <s v="O05848"/>
        <s v="O05849"/>
        <s v="O05850"/>
        <s v="O05851"/>
        <s v="O05852"/>
        <s v="O05853"/>
        <s v="O05854"/>
        <s v="O05855"/>
        <s v="O05856"/>
        <s v="O05857"/>
        <s v="O05858"/>
        <s v="O05859"/>
        <s v="O05860"/>
        <s v="O05861"/>
        <s v="O05862"/>
        <s v="O05863"/>
        <s v="O05864"/>
        <s v="O05865"/>
        <s v="O05866"/>
        <s v="O05867"/>
        <s v="O05868"/>
        <s v="O05869"/>
        <s v="O05870"/>
        <s v="O05871"/>
        <s v="O05872"/>
        <s v="O05873"/>
        <s v="O05874"/>
        <s v="O05875"/>
        <s v="O05876"/>
        <s v="O05877"/>
        <s v="O05878"/>
        <s v="O05879"/>
        <s v="O05880"/>
        <s v="O05881"/>
        <s v="O05882"/>
        <s v="O05883"/>
        <s v="O05884"/>
        <s v="O05885"/>
        <s v="O05886"/>
        <s v="O05887"/>
        <s v="O05888"/>
        <s v="O05889"/>
        <s v="O05890"/>
        <s v="O05891"/>
        <s v="O05892"/>
        <s v="O05893"/>
        <s v="O05894"/>
        <s v="O05895"/>
        <s v="O05896"/>
        <s v="O05897"/>
        <s v="O05898"/>
        <s v="O05899"/>
        <s v="O05900"/>
        <s v="O05901"/>
        <s v="O05902"/>
        <s v="O05903"/>
        <s v="O05904"/>
        <s v="O05905"/>
        <s v="O05906"/>
        <s v="O05907"/>
        <s v="O05908"/>
        <s v="O05909"/>
        <s v="O05910"/>
        <s v="O05911"/>
        <s v="O05912"/>
        <s v="O05913"/>
        <s v="O05914"/>
        <s v="O05915"/>
        <s v="O05916"/>
        <s v="O05917"/>
        <s v="O05918"/>
        <s v="O05919"/>
        <s v="O05920"/>
        <s v="O05921"/>
        <s v="O05922"/>
        <s v="O05923"/>
        <s v="O05924"/>
        <s v="O05925"/>
        <s v="O05926"/>
        <s v="O05927"/>
        <s v="O05928"/>
        <s v="O05929"/>
        <s v="O05930"/>
        <s v="O05931"/>
        <s v="O05932"/>
        <s v="O05933"/>
        <s v="O05934"/>
        <s v="O05935"/>
        <s v="O05936"/>
        <s v="O05937"/>
        <s v="O05938"/>
        <s v="O05939"/>
        <s v="O05940"/>
        <s v="O05941"/>
        <s v="O05942"/>
        <s v="O05943"/>
        <s v="O05944"/>
        <s v="O05945"/>
        <s v="O05946"/>
        <s v="O05947"/>
        <s v="O05948"/>
        <s v="O05949"/>
        <s v="O05950"/>
        <s v="O05951"/>
        <s v="O05952"/>
        <s v="O05953"/>
        <s v="O05954"/>
        <s v="O05955"/>
        <s v="O05956"/>
        <s v="O05957"/>
        <s v="O05958"/>
        <s v="O05959"/>
        <s v="O05960"/>
        <s v="O05961"/>
        <s v="O05962"/>
        <s v="O05963"/>
        <s v="O05964"/>
        <s v="O05965"/>
        <s v="O05966"/>
        <s v="O05967"/>
        <s v="O05968"/>
        <s v="O05969"/>
        <s v="O05970"/>
        <s v="O05971"/>
        <s v="O05972"/>
        <s v="O05973"/>
        <s v="O05974"/>
        <s v="O05975"/>
        <s v="O05976"/>
        <s v="O05977"/>
        <s v="O05978"/>
        <s v="O05979"/>
        <s v="O05980"/>
        <s v="O05981"/>
        <s v="O05982"/>
        <s v="O05983"/>
        <s v="O05984"/>
        <s v="O05985"/>
        <s v="O05986"/>
        <s v="O05987"/>
        <s v="O05988"/>
        <s v="O05989"/>
        <s v="O05990"/>
        <s v="O05991"/>
        <s v="O05992"/>
        <s v="O05993"/>
        <s v="O05994"/>
        <s v="O05995"/>
        <s v="O05996"/>
        <s v="O05997"/>
        <s v="O05998"/>
        <s v="O05999"/>
        <s v="O06000"/>
        <s v="O06001"/>
        <s v="O06002"/>
        <s v="O06003"/>
        <s v="O06004"/>
        <s v="O06005"/>
        <s v="O06006"/>
        <s v="O06007"/>
        <s v="O06008"/>
        <s v="O06009"/>
        <s v="O06010"/>
        <s v="O06011"/>
        <s v="O06012"/>
        <s v="O06013"/>
        <s v="O06014"/>
        <s v="O06015"/>
        <s v="O06016"/>
        <s v="O06017"/>
        <s v="O06018"/>
        <s v="O06019"/>
        <s v="O06020"/>
        <s v="O06021"/>
        <s v="O06022"/>
        <s v="O06023"/>
        <s v="O06024"/>
        <s v="O06025"/>
        <s v="O06026"/>
        <s v="O06027"/>
        <s v="O06028"/>
        <s v="O06029"/>
        <s v="O06030"/>
        <s v="O06031"/>
        <s v="O06032"/>
        <s v="O06033"/>
        <s v="O06034"/>
        <s v="O06035"/>
        <s v="O06036"/>
        <s v="O06037"/>
        <s v="O06038"/>
        <s v="O06039"/>
        <s v="O06040"/>
        <s v="O06041"/>
        <s v="O06042"/>
        <s v="O06043"/>
        <s v="O06044"/>
        <s v="O06045"/>
        <s v="O06046"/>
        <s v="O06047"/>
        <s v="O06048"/>
        <s v="O06049"/>
        <s v="O06050"/>
        <s v="O06051"/>
        <s v="O06052"/>
        <s v="O06053"/>
        <s v="O06054"/>
        <s v="O06055"/>
        <s v="O06056"/>
        <s v="O06057"/>
        <s v="O06058"/>
        <s v="O06059"/>
        <s v="O06060"/>
        <s v="O06061"/>
        <s v="O06062"/>
        <s v="O06063"/>
        <s v="O06064"/>
        <s v="O06065"/>
        <s v="O06066"/>
        <s v="O06067"/>
        <s v="O06068"/>
        <s v="O06069"/>
        <s v="O06070"/>
        <s v="O06071"/>
        <s v="O06072"/>
        <s v="O06073"/>
        <s v="O06074"/>
        <s v="O06075"/>
        <s v="O06076"/>
        <s v="O06077"/>
        <s v="O06078"/>
        <s v="O06079"/>
        <s v="O06080"/>
        <s v="O06081"/>
        <s v="O06082"/>
        <s v="O06083"/>
        <s v="O06084"/>
        <s v="O06085"/>
        <s v="O06086"/>
        <s v="O06087"/>
        <s v="O06088"/>
        <s v="O06089"/>
        <s v="O06090"/>
        <s v="O06091"/>
        <s v="O06092"/>
        <s v="O06093"/>
        <s v="O06094"/>
        <s v="O06095"/>
        <s v="O06096"/>
        <s v="O06097"/>
        <s v="O06098"/>
        <s v="O06099"/>
        <s v="O06100"/>
        <s v="O06101"/>
        <s v="O06102"/>
        <s v="O06103"/>
        <s v="O06104"/>
        <s v="O06105"/>
        <s v="O06106"/>
        <s v="O06107"/>
        <s v="O06108"/>
        <s v="O06109"/>
        <s v="O06110"/>
        <s v="O06111"/>
        <s v="O06112"/>
        <s v="O06113"/>
        <s v="O06114"/>
        <s v="O06115"/>
        <s v="O06116"/>
        <s v="O06117"/>
        <s v="O06118"/>
        <s v="O06119"/>
        <s v="O06120"/>
        <s v="O06121"/>
        <s v="O06122"/>
        <s v="O06123"/>
        <s v="O06124"/>
        <s v="O06125"/>
        <s v="O06126"/>
        <s v="O06127"/>
        <s v="O06128"/>
        <s v="O06129"/>
        <s v="O06130"/>
        <s v="O06131"/>
        <s v="O06132"/>
        <s v="O06133"/>
        <s v="O06134"/>
        <s v="O06135"/>
        <s v="O06136"/>
        <s v="O06137"/>
        <s v="O06138"/>
        <s v="O06139"/>
        <s v="O06140"/>
        <s v="O06141"/>
        <s v="O06142"/>
        <s v="O06143"/>
        <s v="O06144"/>
        <s v="O06145"/>
        <s v="O06146"/>
        <s v="O06147"/>
        <s v="O06148"/>
        <s v="O06149"/>
        <s v="O06150"/>
        <s v="O06151"/>
        <s v="O06152"/>
        <s v="O06153"/>
        <s v="O06154"/>
        <s v="O06155"/>
        <s v="O06156"/>
        <s v="O06157"/>
        <s v="O06158"/>
        <s v="O06159"/>
        <s v="O06160"/>
        <s v="O06161"/>
        <s v="O06162"/>
        <s v="O06163"/>
        <s v="O06164"/>
        <s v="O06165"/>
        <s v="O06166"/>
        <s v="O06167"/>
        <s v="O06168"/>
        <s v="O06169"/>
        <s v="O06170"/>
        <s v="O06171"/>
        <s v="O06172"/>
        <s v="O06173"/>
        <s v="O06174"/>
        <s v="O06175"/>
        <s v="O06176"/>
        <s v="O06177"/>
        <s v="O06178"/>
        <s v="O06179"/>
        <s v="O06180"/>
        <s v="O06181"/>
        <s v="O06182"/>
        <s v="O06183"/>
        <s v="O06184"/>
        <s v="O06185"/>
        <s v="O06186"/>
        <s v="O06187"/>
        <s v="O06188"/>
        <s v="O06189"/>
        <s v="O06190"/>
        <s v="O06191"/>
        <s v="O06192"/>
        <s v="O06193"/>
        <s v="O06194"/>
        <s v="O06195"/>
        <s v="O06196"/>
        <s v="O06197"/>
        <s v="O06198"/>
        <s v="O06199"/>
        <s v="O06200"/>
        <s v="O06201"/>
        <s v="O06202"/>
        <s v="O06203"/>
        <s v="O06204"/>
        <s v="O06205"/>
        <s v="O06206"/>
        <s v="O06207"/>
        <s v="O06208"/>
        <s v="O06209"/>
        <s v="O06210"/>
        <s v="O06211"/>
        <s v="O06212"/>
        <s v="O06213"/>
        <s v="O06214"/>
        <s v="O06215"/>
        <s v="O06216"/>
        <s v="O06217"/>
        <s v="O06218"/>
        <s v="O06219"/>
        <s v="O06220"/>
        <s v="O06221"/>
        <s v="O06222"/>
        <s v="O06223"/>
        <s v="O06224"/>
        <s v="O06225"/>
        <s v="O06226"/>
        <s v="O06227"/>
        <s v="O06228"/>
        <s v="O06229"/>
        <s v="O06230"/>
        <s v="O06231"/>
        <s v="O06232"/>
        <s v="O06233"/>
        <s v="O06234"/>
        <s v="O06235"/>
        <s v="O06236"/>
        <s v="O06237"/>
        <s v="O06238"/>
        <s v="O06239"/>
        <s v="O06240"/>
        <s v="O06241"/>
        <s v="O06242"/>
        <s v="O06243"/>
        <s v="O06244"/>
        <s v="O06245"/>
        <s v="O06246"/>
        <s v="O06247"/>
        <s v="O06248"/>
        <s v="O06249"/>
        <s v="O06250"/>
        <s v="O06251"/>
        <s v="O06252"/>
        <s v="O06253"/>
        <s v="O06254"/>
        <s v="O06255"/>
        <s v="O06256"/>
        <s v="O06257"/>
        <s v="O06258"/>
        <s v="O06259"/>
        <s v="O06260"/>
        <s v="O06261"/>
        <s v="O06262"/>
        <s v="O06263"/>
        <s v="O06264"/>
        <s v="O06265"/>
        <s v="O06266"/>
        <s v="O06267"/>
        <s v="O06268"/>
        <s v="O06269"/>
        <s v="O06270"/>
        <s v="O06271"/>
        <s v="O06272"/>
        <s v="O06273"/>
        <s v="O06274"/>
        <s v="O06275"/>
        <s v="O06276"/>
        <s v="O06277"/>
        <s v="O06278"/>
        <s v="O06279"/>
        <s v="O06280"/>
        <s v="O06281"/>
        <s v="O06282"/>
        <s v="O06283"/>
        <s v="O06284"/>
        <s v="O06285"/>
        <s v="O06286"/>
        <s v="O06287"/>
        <s v="O06288"/>
        <s v="O06289"/>
        <s v="O06290"/>
        <s v="O06291"/>
        <s v="O06292"/>
        <s v="O06293"/>
        <s v="O06294"/>
        <s v="O06295"/>
        <s v="O06296"/>
        <s v="O06297"/>
        <s v="O06298"/>
        <s v="O06299"/>
        <s v="O06300"/>
        <s v="O06301"/>
        <s v="O06302"/>
        <s v="O06303"/>
        <s v="O06304"/>
        <s v="O06305"/>
        <s v="O06306"/>
        <s v="O06307"/>
        <s v="O06308"/>
        <s v="O06309"/>
        <s v="O06310"/>
        <s v="O06311"/>
        <s v="O06312"/>
        <s v="O06313"/>
        <s v="O06314"/>
        <s v="O06315"/>
        <s v="O06316"/>
        <s v="O06317"/>
        <s v="O06318"/>
        <s v="O06319"/>
        <s v="O06320"/>
        <s v="O06321"/>
        <s v="O06322"/>
        <s v="O06323"/>
        <s v="O06324"/>
        <s v="O06325"/>
        <s v="O06326"/>
        <s v="O06327"/>
        <s v="O06328"/>
        <s v="O06329"/>
        <s v="O06330"/>
        <s v="O06331"/>
        <s v="O06332"/>
        <s v="O06333"/>
        <s v="O06334"/>
        <s v="O06335"/>
        <s v="O06336"/>
        <s v="O06337"/>
        <s v="O06338"/>
        <s v="O06339"/>
        <s v="O06340"/>
        <s v="O06341"/>
        <s v="O06342"/>
        <s v="O06343"/>
        <s v="O06344"/>
        <s v="O06345"/>
        <s v="O06346"/>
        <s v="O06347"/>
        <s v="O06348"/>
        <s v="O06349"/>
        <s v="O06350"/>
        <s v="O06351"/>
        <s v="O06352"/>
        <s v="O06353"/>
        <s v="O06354"/>
        <s v="O06355"/>
        <s v="O06356"/>
        <s v="O06357"/>
        <s v="O06358"/>
        <s v="O06359"/>
        <s v="O06360"/>
        <s v="O06361"/>
        <s v="O06362"/>
        <s v="O06363"/>
        <s v="O06364"/>
        <s v="O06365"/>
        <s v="O06366"/>
        <s v="O06367"/>
        <s v="O06368"/>
        <s v="O06369"/>
        <s v="O06370"/>
        <s v="O06371"/>
        <s v="O06372"/>
        <s v="O06373"/>
        <s v="O06374"/>
        <s v="O06375"/>
        <s v="O06376"/>
        <s v="O06377"/>
        <s v="O06378"/>
        <s v="O06379"/>
        <s v="O06380"/>
        <s v="O06381"/>
        <s v="O06382"/>
        <s v="O06383"/>
        <s v="O06384"/>
        <s v="O06385"/>
        <s v="O06386"/>
        <s v="O06387"/>
        <s v="O06388"/>
        <s v="O06389"/>
        <s v="O06390"/>
        <s v="O06391"/>
        <s v="O06392"/>
        <s v="O06393"/>
        <s v="O06394"/>
        <s v="O06395"/>
        <s v="O06396"/>
        <s v="O06397"/>
        <s v="O06398"/>
        <s v="O06399"/>
        <s v="O06400"/>
        <s v="O06401"/>
        <s v="O06402"/>
        <s v="O06403"/>
        <s v="O06404"/>
        <s v="O06405"/>
        <s v="O06406"/>
        <s v="O06407"/>
        <s v="O06408"/>
        <s v="O06409"/>
        <s v="O06410"/>
        <s v="O06411"/>
        <s v="O06412"/>
        <s v="O06413"/>
        <s v="O06414"/>
        <s v="O06415"/>
        <s v="O06416"/>
        <s v="O06417"/>
        <s v="O06418"/>
        <s v="O06419"/>
        <s v="O06420"/>
        <s v="O06421"/>
        <s v="O06422"/>
        <s v="O06423"/>
        <s v="O06424"/>
        <s v="O06425"/>
        <s v="O06426"/>
        <s v="O06427"/>
        <s v="O06428"/>
        <s v="O06429"/>
        <s v="O06430"/>
        <s v="O06431"/>
        <s v="O06432"/>
        <s v="O06433"/>
        <s v="O06434"/>
        <s v="O06435"/>
        <s v="O06436"/>
        <s v="O06437"/>
        <s v="O06438"/>
        <s v="O06439"/>
        <s v="O06440"/>
        <s v="O06441"/>
        <s v="O06442"/>
        <s v="O06443"/>
        <s v="O06444"/>
        <s v="O06445"/>
        <s v="O06446"/>
        <s v="O06447"/>
        <s v="O06448"/>
        <s v="O06449"/>
        <s v="O06450"/>
        <s v="O06451"/>
        <s v="O06452"/>
        <s v="O06453"/>
        <s v="O06454"/>
        <s v="O06455"/>
        <s v="O06456"/>
        <s v="O06457"/>
        <s v="O06458"/>
        <s v="O06459"/>
        <s v="O06460"/>
        <s v="O06461"/>
        <s v="O06462"/>
        <s v="O06463"/>
        <s v="O06464"/>
        <s v="O06465"/>
        <s v="O06466"/>
        <s v="O06467"/>
        <s v="O06468"/>
        <s v="O06469"/>
        <s v="O06470"/>
        <s v="O06471"/>
        <s v="O06472"/>
        <s v="O06473"/>
        <s v="O06474"/>
        <s v="O06475"/>
        <s v="O06476"/>
        <s v="O06477"/>
        <s v="O06478"/>
        <s v="O06479"/>
        <s v="O06480"/>
        <s v="O06481"/>
        <s v="O06482"/>
        <s v="O06483"/>
        <s v="O06484"/>
        <s v="O06485"/>
        <s v="O06486"/>
        <s v="O06487"/>
        <s v="O06488"/>
        <s v="O06489"/>
        <s v="O06490"/>
        <s v="O06491"/>
        <s v="O06492"/>
        <s v="O06493"/>
        <s v="O06494"/>
        <s v="O06495"/>
        <s v="O06496"/>
        <s v="O06497"/>
        <s v="O06498"/>
        <s v="O06499"/>
        <s v="O06500"/>
        <s v="O06501"/>
        <s v="O06502"/>
        <s v="O06503"/>
        <s v="O06504"/>
        <s v="O06505"/>
        <s v="O06506"/>
        <s v="O06507"/>
        <s v="O06508"/>
        <s v="O06509"/>
        <s v="O06510"/>
        <s v="O06511"/>
        <s v="O06512"/>
        <s v="O06513"/>
        <s v="O06514"/>
        <s v="O06515"/>
        <s v="O06516"/>
        <s v="O06517"/>
        <s v="O06518"/>
        <s v="O06519"/>
        <s v="O06520"/>
        <s v="O06521"/>
        <s v="O06522"/>
        <s v="O06523"/>
        <s v="O06524"/>
        <s v="O06525"/>
        <s v="O06526"/>
        <s v="O06527"/>
        <s v="O06528"/>
        <s v="O06529"/>
        <s v="O06530"/>
        <s v="O06531"/>
        <s v="O06532"/>
        <s v="O06533"/>
        <s v="O06534"/>
        <s v="O06535"/>
        <s v="O06536"/>
        <s v="O06537"/>
        <s v="O06538"/>
        <s v="O06539"/>
        <s v="O06540"/>
        <s v="O06541"/>
        <s v="O06542"/>
        <s v="O06543"/>
        <s v="O06544"/>
        <s v="O06545"/>
        <s v="O06546"/>
        <s v="O06547"/>
        <s v="O06548"/>
        <s v="O06549"/>
        <s v="O06550"/>
        <s v="O06551"/>
        <s v="O06552"/>
        <s v="O06553"/>
        <s v="O06554"/>
        <s v="O06555"/>
        <s v="O06556"/>
        <s v="O06557"/>
        <s v="O06558"/>
        <s v="O06559"/>
        <s v="O06560"/>
        <s v="O06561"/>
        <s v="O06562"/>
        <s v="O06563"/>
        <s v="O06564"/>
        <s v="O06565"/>
        <s v="O06566"/>
        <s v="O06567"/>
        <s v="O06568"/>
        <s v="O06569"/>
        <s v="O06570"/>
        <s v="O06571"/>
        <s v="O06572"/>
        <s v="O06573"/>
        <s v="O06574"/>
        <s v="O06575"/>
        <s v="O06576"/>
        <s v="O06577"/>
        <s v="O06578"/>
        <s v="O06579"/>
        <s v="O06580"/>
        <s v="O06581"/>
        <s v="O06582"/>
        <s v="O06583"/>
        <s v="O06584"/>
        <s v="O06585"/>
        <s v="O06586"/>
        <s v="O06587"/>
        <s v="O06588"/>
        <s v="O06589"/>
        <s v="O06590"/>
        <s v="O06591"/>
        <s v="O06592"/>
        <s v="O06593"/>
        <s v="O06594"/>
        <s v="O06595"/>
        <s v="O06596"/>
        <s v="O06597"/>
        <s v="O06598"/>
        <s v="O06599"/>
        <s v="O06600"/>
        <s v="O06601"/>
        <s v="O06602"/>
        <s v="O06603"/>
        <s v="O06604"/>
        <s v="O06605"/>
        <s v="O06606"/>
        <s v="O06607"/>
        <s v="O06608"/>
        <s v="O06609"/>
        <s v="O06610"/>
        <s v="O06611"/>
        <s v="O06612"/>
        <s v="O06613"/>
        <s v="O06614"/>
        <s v="O06615"/>
        <s v="O06616"/>
        <s v="O06617"/>
        <s v="O06618"/>
        <s v="O06619"/>
        <s v="O06620"/>
        <s v="O06621"/>
        <s v="O06622"/>
        <s v="O06623"/>
        <s v="O06624"/>
        <s v="O06625"/>
        <s v="O06626"/>
        <s v="O06627"/>
        <s v="O06628"/>
        <s v="O06629"/>
        <s v="O06630"/>
        <s v="O06631"/>
        <s v="O06632"/>
        <s v="O06633"/>
        <s v="O06634"/>
        <s v="O06635"/>
        <s v="O06636"/>
        <s v="O06637"/>
        <s v="O06638"/>
        <s v="O06639"/>
        <s v="O06640"/>
        <s v="O06641"/>
        <s v="O06642"/>
        <s v="O06643"/>
        <s v="O06644"/>
        <s v="O06645"/>
        <s v="O06646"/>
        <s v="O06647"/>
        <s v="O06648"/>
        <s v="O06649"/>
        <s v="O06650"/>
        <s v="O06651"/>
        <s v="O06652"/>
        <s v="O06653"/>
        <s v="O06654"/>
        <s v="O06655"/>
        <s v="O06656"/>
        <s v="O06657"/>
        <s v="O06658"/>
        <s v="O06659"/>
        <s v="O06660"/>
        <s v="O06661"/>
        <s v="O06662"/>
        <s v="O06663"/>
        <s v="O06664"/>
        <s v="O06665"/>
        <s v="O06666"/>
        <s v="O06667"/>
        <s v="O06668"/>
        <s v="O06669"/>
        <s v="O06670"/>
        <s v="O06671"/>
        <s v="O06672"/>
        <s v="O06673"/>
        <s v="O06674"/>
        <s v="O06675"/>
        <s v="O06676"/>
        <s v="O06677"/>
        <s v="O06678"/>
        <s v="O06679"/>
        <s v="O06680"/>
        <s v="O06681"/>
        <s v="O06682"/>
        <s v="O06683"/>
        <s v="O06684"/>
        <s v="O06685"/>
        <s v="O06686"/>
        <s v="O06687"/>
        <s v="O06688"/>
        <s v="O06689"/>
        <s v="O06690"/>
        <s v="O06691"/>
        <s v="O06692"/>
        <s v="O06693"/>
        <s v="O06694"/>
        <s v="O06695"/>
        <s v="O06696"/>
        <s v="O06697"/>
        <s v="O06698"/>
        <s v="O06699"/>
        <s v="O06700"/>
        <s v="O06701"/>
        <s v="O06702"/>
        <s v="O06703"/>
        <s v="O06704"/>
        <s v="O06705"/>
        <s v="O06706"/>
        <s v="O06707"/>
        <s v="O06708"/>
        <s v="O06709"/>
        <s v="O06710"/>
        <s v="O06711"/>
        <s v="O06712"/>
        <s v="O06713"/>
        <s v="O06714"/>
        <s v="O06715"/>
        <s v="O06716"/>
        <s v="O06717"/>
        <s v="O06718"/>
        <s v="O06719"/>
        <s v="O06720"/>
        <s v="O06721"/>
        <s v="O06722"/>
        <s v="O06723"/>
        <s v="O06724"/>
        <s v="O06725"/>
        <s v="O06726"/>
        <s v="O06727"/>
        <s v="O06728"/>
        <s v="O06729"/>
        <s v="O06730"/>
        <s v="O06731"/>
        <s v="O06732"/>
        <s v="O06733"/>
        <s v="O06734"/>
        <s v="O06735"/>
        <s v="O06736"/>
        <s v="O06737"/>
        <s v="O06738"/>
        <s v="O06739"/>
        <s v="O06740"/>
        <s v="O06741"/>
        <s v="O06742"/>
        <s v="O06743"/>
        <s v="O06744"/>
        <s v="O06745"/>
        <s v="O06746"/>
        <s v="O06747"/>
        <s v="O06748"/>
        <s v="O06749"/>
        <s v="O06750"/>
        <s v="O06751"/>
        <s v="O06752"/>
        <s v="O06753"/>
        <s v="O06754"/>
        <s v="O06755"/>
        <s v="O06756"/>
        <s v="O06757"/>
        <s v="O06758"/>
        <s v="O06759"/>
        <s v="O06760"/>
        <s v="O06761"/>
        <s v="O06762"/>
        <s v="O06763"/>
        <s v="O06764"/>
        <s v="O06765"/>
        <s v="O06766"/>
        <s v="O06767"/>
        <s v="O06768"/>
        <s v="O06769"/>
        <s v="O06770"/>
        <s v="O06771"/>
        <s v="O06772"/>
        <s v="O06773"/>
        <s v="O06774"/>
        <s v="O06775"/>
        <s v="O06776"/>
        <s v="O06777"/>
        <s v="O06778"/>
        <s v="O06779"/>
        <s v="O06780"/>
        <s v="O06781"/>
        <s v="O06782"/>
        <s v="O06783"/>
        <s v="O06784"/>
        <s v="O06785"/>
        <s v="O06786"/>
        <s v="O06787"/>
        <s v="O06788"/>
        <s v="O06789"/>
        <s v="O06790"/>
        <s v="O06791"/>
        <s v="O06792"/>
        <s v="O06793"/>
        <s v="O06794"/>
        <s v="O06795"/>
        <s v="O06796"/>
        <s v="O06797"/>
        <s v="O06798"/>
        <s v="O06799"/>
        <s v="O06800"/>
        <s v="O06801"/>
        <s v="O06802"/>
        <s v="O06803"/>
        <s v="O06804"/>
        <s v="O06805"/>
        <s v="O06806"/>
        <s v="O06807"/>
        <s v="O06808"/>
        <s v="O06809"/>
        <s v="O06810"/>
        <s v="O06811"/>
        <s v="O06812"/>
        <s v="O06813"/>
        <s v="O06814"/>
        <s v="O06815"/>
        <s v="O06816"/>
        <s v="O06817"/>
        <s v="O06818"/>
        <s v="O06819"/>
        <s v="O06820"/>
        <s v="O06821"/>
        <s v="O06822"/>
        <s v="O06823"/>
        <s v="O06824"/>
        <s v="O06825"/>
        <s v="O06826"/>
        <s v="O06827"/>
        <s v="O06828"/>
        <s v="O06829"/>
        <s v="O06830"/>
        <s v="O06831"/>
        <s v="O06832"/>
        <s v="O06833"/>
        <s v="O06834"/>
        <s v="O06835"/>
        <s v="O06836"/>
        <s v="O06837"/>
        <s v="O06838"/>
        <s v="O06839"/>
        <s v="O06840"/>
        <s v="O06841"/>
        <s v="O06842"/>
        <s v="O06843"/>
        <s v="O06844"/>
        <s v="O06845"/>
        <s v="O06846"/>
        <s v="O06847"/>
        <s v="O06848"/>
        <s v="O06849"/>
        <s v="O06850"/>
        <s v="O06851"/>
        <s v="O06852"/>
        <s v="O06853"/>
        <s v="O06854"/>
        <s v="O06855"/>
        <s v="O06856"/>
        <s v="O06857"/>
        <s v="O06858"/>
        <s v="O06859"/>
        <s v="O06860"/>
        <s v="O06861"/>
        <s v="O06862"/>
        <s v="O06863"/>
        <s v="O06864"/>
        <s v="O06865"/>
        <s v="O06866"/>
        <s v="O06867"/>
        <s v="O06868"/>
        <s v="O06869"/>
        <s v="O06870"/>
        <s v="O06871"/>
        <s v="O06872"/>
        <s v="O06873"/>
        <s v="O06874"/>
        <s v="O06875"/>
        <s v="O06876"/>
        <s v="O06877"/>
        <s v="O06878"/>
        <s v="O06879"/>
        <s v="O06880"/>
        <s v="O06881"/>
        <s v="O06882"/>
        <s v="O06883"/>
        <s v="O06884"/>
        <s v="O06885"/>
        <s v="O06886"/>
        <s v="O06887"/>
        <s v="O06888"/>
        <s v="O06889"/>
        <s v="O06890"/>
        <s v="O06891"/>
        <s v="O06892"/>
        <s v="O06893"/>
        <s v="O06894"/>
        <s v="O06895"/>
        <s v="O06896"/>
        <s v="O06897"/>
        <s v="O06898"/>
        <s v="O06899"/>
        <s v="O06900"/>
        <s v="O06901"/>
        <s v="O06902"/>
        <s v="O06903"/>
        <s v="O06904"/>
        <s v="O06905"/>
        <s v="O06906"/>
        <s v="O06907"/>
        <s v="O06908"/>
        <s v="O06909"/>
        <s v="O06910"/>
        <s v="O06911"/>
        <s v="O06912"/>
        <s v="O06913"/>
        <s v="O06914"/>
        <s v="O06915"/>
        <s v="O06916"/>
        <s v="O06917"/>
        <s v="O06918"/>
        <s v="O06919"/>
        <s v="O06920"/>
        <s v="O06921"/>
        <s v="O06922"/>
        <s v="O06923"/>
        <s v="O06924"/>
        <s v="O06925"/>
        <s v="O06926"/>
        <s v="O06927"/>
        <s v="O06928"/>
        <s v="O06929"/>
        <s v="O06930"/>
        <s v="O06931"/>
        <s v="O06932"/>
        <s v="O06933"/>
        <s v="O06934"/>
        <s v="O06935"/>
        <s v="O06936"/>
        <s v="O06937"/>
        <s v="O06938"/>
        <s v="O06939"/>
        <s v="O06940"/>
        <s v="O06941"/>
        <s v="O06942"/>
        <s v="O06943"/>
        <s v="O06944"/>
        <s v="O06945"/>
        <s v="O06946"/>
        <s v="O06947"/>
        <s v="O06948"/>
        <s v="O06949"/>
        <s v="O06950"/>
        <s v="O06951"/>
        <s v="O06952"/>
        <s v="O06953"/>
        <s v="O06954"/>
        <s v="O06955"/>
        <s v="O06956"/>
        <s v="O06957"/>
        <s v="O06958"/>
        <s v="O06959"/>
        <s v="O06960"/>
        <s v="O06961"/>
        <s v="O06962"/>
        <s v="O06963"/>
        <s v="O06964"/>
        <s v="O06965"/>
        <s v="O06966"/>
        <s v="O06967"/>
        <s v="O06968"/>
        <s v="O06969"/>
        <s v="O06970"/>
        <s v="O06971"/>
        <s v="O06972"/>
        <s v="O06973"/>
        <s v="O06974"/>
        <s v="O06975"/>
        <s v="O06976"/>
        <s v="O06977"/>
        <s v="O06978"/>
        <s v="O06979"/>
        <s v="O06980"/>
        <s v="O06981"/>
        <s v="O06982"/>
        <s v="O06983"/>
        <s v="O06984"/>
        <s v="O06985"/>
        <s v="O06986"/>
        <s v="O06987"/>
        <s v="O06988"/>
        <s v="O06989"/>
        <s v="O06990"/>
        <s v="O06991"/>
        <s v="O06992"/>
        <s v="O06993"/>
        <s v="O06994"/>
        <s v="O06995"/>
        <s v="O06996"/>
        <s v="O06997"/>
        <s v="O06998"/>
        <s v="O06999"/>
        <s v="O07000"/>
        <s v="O07001"/>
        <s v="O07002"/>
        <s v="O07003"/>
        <s v="O07004"/>
        <s v="O07005"/>
        <s v="O07006"/>
        <s v="O07007"/>
        <s v="O07008"/>
        <s v="O07009"/>
        <s v="O07010"/>
        <s v="O07011"/>
        <s v="O07012"/>
        <s v="O07013"/>
        <s v="O07014"/>
        <s v="O07015"/>
        <s v="O07016"/>
        <s v="O07017"/>
        <s v="O07018"/>
        <s v="O07019"/>
        <s v="O07020"/>
        <s v="O07021"/>
        <s v="O07022"/>
        <s v="O07023"/>
        <s v="O07024"/>
        <s v="O07025"/>
        <s v="O07026"/>
        <s v="O07027"/>
        <s v="O07028"/>
        <s v="O07029"/>
        <s v="O07030"/>
        <s v="O07031"/>
        <s v="O07032"/>
        <s v="O07033"/>
        <s v="O07034"/>
        <s v="O07035"/>
        <s v="O07036"/>
        <s v="O07037"/>
        <s v="O07038"/>
        <s v="O07039"/>
        <s v="O07040"/>
        <s v="O07041"/>
        <s v="O07042"/>
        <s v="O07043"/>
        <s v="O07044"/>
        <s v="O07045"/>
        <s v="O07046"/>
        <s v="O07047"/>
        <s v="O07048"/>
        <s v="O07049"/>
        <s v="O07050"/>
        <s v="O07051"/>
        <s v="O07052"/>
        <s v="O07053"/>
        <s v="O07054"/>
        <s v="O07055"/>
        <s v="O07056"/>
        <s v="O07057"/>
        <s v="O07058"/>
        <s v="O07059"/>
        <s v="O07060"/>
        <s v="O07061"/>
        <s v="O07062"/>
        <s v="O07063"/>
        <s v="O07064"/>
        <s v="O07065"/>
        <s v="O07066"/>
        <s v="O07067"/>
        <s v="O07068"/>
        <s v="O07069"/>
        <s v="O07070"/>
        <s v="O07071"/>
        <s v="O07072"/>
        <s v="O07073"/>
        <s v="O07074"/>
        <s v="O07075"/>
        <s v="O07076"/>
        <s v="O07077"/>
        <s v="O07078"/>
        <s v="O07079"/>
        <s v="O07080"/>
        <s v="O07081"/>
        <s v="O07082"/>
        <s v="O07083"/>
        <s v="O07084"/>
        <s v="O07085"/>
        <s v="O07086"/>
        <s v="O07087"/>
        <s v="O07088"/>
        <s v="O07089"/>
        <s v="O07090"/>
        <s v="O07091"/>
        <s v="O07092"/>
        <s v="O07093"/>
        <s v="O07094"/>
        <s v="O07095"/>
        <s v="O07096"/>
        <s v="O07097"/>
        <s v="O07098"/>
        <s v="O07099"/>
        <s v="O07100"/>
        <s v="O07101"/>
        <s v="O07102"/>
        <s v="O07103"/>
        <s v="O07104"/>
        <s v="O07105"/>
        <s v="O07106"/>
        <s v="O07107"/>
        <s v="O07108"/>
        <s v="O07109"/>
        <s v="O07110"/>
        <s v="O07111"/>
        <s v="O07112"/>
        <s v="O07113"/>
        <s v="O07114"/>
        <s v="O07115"/>
        <s v="O07116"/>
        <s v="O07117"/>
        <s v="O07118"/>
        <s v="O07119"/>
        <s v="O07120"/>
        <s v="O07121"/>
        <s v="O07122"/>
        <s v="O07123"/>
        <s v="O07124"/>
        <s v="O07125"/>
        <s v="O07126"/>
        <s v="O07127"/>
        <s v="O07128"/>
        <s v="O07129"/>
        <s v="O07130"/>
        <s v="O07131"/>
        <s v="O07132"/>
        <s v="O07133"/>
        <s v="O07134"/>
        <s v="O07135"/>
        <s v="O07136"/>
        <s v="O07137"/>
        <s v="O07138"/>
        <s v="O07139"/>
        <s v="O07140"/>
        <s v="O07141"/>
        <s v="O07142"/>
        <s v="O07143"/>
        <s v="O07144"/>
        <s v="O07145"/>
        <s v="O07146"/>
        <s v="O07147"/>
        <s v="O07148"/>
        <s v="O07149"/>
        <s v="O07150"/>
        <s v="O07151"/>
        <s v="O07152"/>
        <s v="O07153"/>
        <s v="O07154"/>
        <s v="O07155"/>
        <s v="O07156"/>
        <s v="O07157"/>
        <s v="O07158"/>
        <s v="O07159"/>
        <s v="O07160"/>
        <s v="O07161"/>
        <s v="O07162"/>
        <s v="O07163"/>
        <s v="O07164"/>
        <s v="O07165"/>
        <s v="O07166"/>
        <s v="O07167"/>
        <s v="O07168"/>
        <s v="O07169"/>
        <s v="O07170"/>
        <s v="O07171"/>
        <s v="O07172"/>
        <s v="O07173"/>
        <s v="O07174"/>
        <s v="O07175"/>
        <s v="O07176"/>
        <s v="O07177"/>
        <s v="O07178"/>
        <s v="O07179"/>
        <s v="O07180"/>
        <s v="O07181"/>
        <s v="O07182"/>
        <s v="O07183"/>
        <s v="O07184"/>
        <s v="O07185"/>
        <s v="O07186"/>
        <s v="O07187"/>
        <s v="O07188"/>
        <s v="O07189"/>
        <s v="O07190"/>
        <s v="O07191"/>
        <s v="O07192"/>
        <s v="O07193"/>
        <s v="O07194"/>
        <s v="O07195"/>
        <s v="O07196"/>
        <s v="O07197"/>
        <s v="O07198"/>
        <s v="O07199"/>
        <s v="O07200"/>
        <s v="O07201"/>
        <s v="O07202"/>
        <s v="O07203"/>
        <s v="O07204"/>
        <s v="O07205"/>
        <s v="O07206"/>
        <s v="O07207"/>
        <s v="O07208"/>
        <s v="O07209"/>
        <s v="O07210"/>
        <s v="O07211"/>
        <s v="O07212"/>
        <s v="O07213"/>
        <s v="O07214"/>
        <s v="O07215"/>
        <s v="O07216"/>
        <s v="O07217"/>
        <s v="O07218"/>
        <s v="O07219"/>
        <s v="O07220"/>
        <s v="O07221"/>
        <s v="O07222"/>
        <s v="O07223"/>
        <s v="O07224"/>
        <s v="O07225"/>
        <s v="O07226"/>
        <s v="O07227"/>
        <s v="O07228"/>
        <s v="O07229"/>
        <s v="O07230"/>
        <s v="O07231"/>
        <s v="O07232"/>
        <s v="O07233"/>
        <s v="O07234"/>
        <s v="O07235"/>
        <s v="O07236"/>
        <s v="O07237"/>
        <s v="O07238"/>
        <s v="O07239"/>
        <s v="O07240"/>
        <s v="O07241"/>
        <s v="O07242"/>
        <s v="O07243"/>
        <s v="O07244"/>
        <s v="O07245"/>
        <s v="O07246"/>
        <s v="O07247"/>
        <s v="O07248"/>
        <s v="O07249"/>
        <s v="O07250"/>
        <s v="O07251"/>
        <s v="O07252"/>
        <s v="O07253"/>
        <s v="O07254"/>
        <s v="O07255"/>
        <s v="O07256"/>
        <s v="O07257"/>
        <s v="O07258"/>
        <s v="O07259"/>
        <s v="O07260"/>
        <s v="O07261"/>
        <s v="O07262"/>
        <s v="O07263"/>
        <s v="O07264"/>
        <s v="O07265"/>
        <s v="O07266"/>
        <s v="O07267"/>
        <s v="O07268"/>
        <s v="O07269"/>
        <s v="O07270"/>
        <s v="O07271"/>
        <s v="O07272"/>
        <s v="O07273"/>
        <s v="O07274"/>
        <s v="O07275"/>
        <s v="O07276"/>
        <s v="O07277"/>
        <s v="O07278"/>
        <s v="O07279"/>
        <s v="O07280"/>
        <s v="O07281"/>
        <s v="O07282"/>
        <s v="O07283"/>
        <s v="O07284"/>
        <s v="O07285"/>
        <s v="O07286"/>
        <s v="O07287"/>
        <s v="O07288"/>
        <s v="O07289"/>
        <s v="O07290"/>
        <s v="O07291"/>
        <s v="O07292"/>
        <s v="O07293"/>
        <s v="O07294"/>
        <s v="O07295"/>
        <s v="O07296"/>
        <s v="O07297"/>
        <s v="O07298"/>
        <s v="O07299"/>
        <s v="O07300"/>
        <s v="O07301"/>
        <s v="O07302"/>
        <s v="O07303"/>
        <s v="O07304"/>
        <s v="O07305"/>
        <s v="O07306"/>
        <s v="O07307"/>
        <s v="O07308"/>
        <s v="O07309"/>
        <s v="O07310"/>
        <s v="O07311"/>
        <s v="O07312"/>
        <s v="O07313"/>
        <s v="O07314"/>
        <s v="O07315"/>
        <s v="O07316"/>
        <s v="O07317"/>
        <s v="O07318"/>
        <s v="O07319"/>
        <s v="O07320"/>
        <s v="O07321"/>
        <s v="O07322"/>
        <s v="O07323"/>
        <s v="O07324"/>
        <s v="O07325"/>
        <s v="O07326"/>
        <s v="O07327"/>
        <s v="O07328"/>
        <s v="O07329"/>
        <s v="O07330"/>
        <s v="O07331"/>
        <s v="O07332"/>
        <s v="O07333"/>
        <s v="O07334"/>
        <s v="O07335"/>
        <s v="O07336"/>
        <s v="O07337"/>
        <s v="O07338"/>
        <s v="O07339"/>
        <s v="O07340"/>
        <s v="O07341"/>
        <s v="O07342"/>
        <s v="O07343"/>
        <s v="O07344"/>
        <s v="O07345"/>
        <s v="O07346"/>
        <s v="O07347"/>
        <s v="O07348"/>
        <s v="O07349"/>
        <s v="O07350"/>
        <s v="O07351"/>
        <s v="O07352"/>
        <s v="O07353"/>
        <s v="O07354"/>
        <s v="O07355"/>
        <s v="O07356"/>
        <s v="O07357"/>
        <s v="O07358"/>
        <s v="O07359"/>
        <s v="O07360"/>
        <s v="O07361"/>
        <s v="O07362"/>
        <s v="O07363"/>
        <s v="O07364"/>
        <s v="O07365"/>
        <s v="O07366"/>
        <s v="O07367"/>
        <s v="O07368"/>
        <s v="O07369"/>
        <s v="O07370"/>
        <s v="O07371"/>
        <s v="O07372"/>
        <s v="O07373"/>
        <s v="O07374"/>
        <s v="O07375"/>
        <s v="O07376"/>
        <s v="O07377"/>
        <s v="O07378"/>
        <s v="O07379"/>
        <s v="O07380"/>
        <s v="O07381"/>
        <s v="O07382"/>
        <s v="O07383"/>
        <s v="O07384"/>
        <s v="O07385"/>
        <s v="O07386"/>
        <s v="O07387"/>
        <s v="O07388"/>
        <s v="O07389"/>
        <s v="O07390"/>
        <s v="O07391"/>
        <s v="O07392"/>
        <s v="O07393"/>
        <s v="O07394"/>
        <s v="O07395"/>
        <s v="O07396"/>
        <s v="O07397"/>
        <s v="O07398"/>
        <s v="O07399"/>
        <s v="O07400"/>
        <s v="O07401"/>
        <s v="O07402"/>
        <s v="O07403"/>
        <s v="O07404"/>
        <s v="O07405"/>
        <s v="O07406"/>
        <s v="O07407"/>
        <s v="O07408"/>
        <s v="O07409"/>
        <s v="O07410"/>
        <s v="O07411"/>
        <s v="O07412"/>
        <s v="O07413"/>
        <s v="O07414"/>
        <s v="O07415"/>
        <s v="O07416"/>
        <s v="O07417"/>
        <s v="O07418"/>
        <s v="O07419"/>
        <s v="O07420"/>
        <s v="O07421"/>
        <s v="O07422"/>
        <s v="O07423"/>
        <s v="O07424"/>
        <s v="O07425"/>
        <s v="O07426"/>
        <s v="O07427"/>
        <s v="O07428"/>
        <s v="O07429"/>
        <s v="O07430"/>
        <s v="O07431"/>
        <s v="O07432"/>
        <s v="O07433"/>
        <s v="O07434"/>
        <s v="O07435"/>
        <s v="O07436"/>
        <s v="O07437"/>
        <s v="O07438"/>
        <s v="O07439"/>
        <s v="O07440"/>
        <s v="O07441"/>
        <s v="O07442"/>
        <s v="O07443"/>
        <s v="O07444"/>
        <s v="O07445"/>
        <s v="O07446"/>
        <s v="O07447"/>
        <s v="O07448"/>
        <s v="O07449"/>
        <s v="O07450"/>
        <s v="O07451"/>
        <s v="O07452"/>
        <s v="O07453"/>
        <s v="O07454"/>
        <s v="O07455"/>
        <s v="O07456"/>
        <s v="O07457"/>
        <s v="O07458"/>
        <s v="O07459"/>
        <s v="O07460"/>
        <s v="O07461"/>
        <s v="O07462"/>
        <s v="O07463"/>
        <s v="O07464"/>
        <s v="O07465"/>
        <s v="O07466"/>
        <s v="O07467"/>
        <s v="O07468"/>
        <s v="O07469"/>
        <s v="O07470"/>
        <s v="O07471"/>
        <s v="O07472"/>
        <s v="O07473"/>
        <s v="O07474"/>
        <s v="O07475"/>
        <s v="O07476"/>
        <s v="O07477"/>
        <s v="O07478"/>
        <s v="O07479"/>
        <s v="O07480"/>
        <s v="O07481"/>
        <s v="O07482"/>
        <s v="O07483"/>
        <s v="O07484"/>
        <s v="O07485"/>
        <s v="O07486"/>
        <s v="O07487"/>
        <s v="O07488"/>
        <s v="O07489"/>
        <s v="O07490"/>
        <s v="O07491"/>
        <s v="O07492"/>
        <s v="O07493"/>
        <s v="O07494"/>
        <s v="O07495"/>
        <s v="O07496"/>
        <s v="O07497"/>
        <s v="O07498"/>
        <s v="O07499"/>
        <s v="O07500"/>
        <s v="O07501"/>
        <s v="O07502"/>
        <s v="O07503"/>
        <s v="O07504"/>
        <s v="O07505"/>
        <s v="O07506"/>
        <s v="O07507"/>
        <s v="O07508"/>
        <s v="O07509"/>
        <s v="O07510"/>
        <s v="O07511"/>
        <s v="O07512"/>
        <s v="O07513"/>
        <s v="O07514"/>
        <s v="O07515"/>
        <s v="O07516"/>
        <s v="O07517"/>
        <s v="O07518"/>
        <s v="O07519"/>
        <s v="O07520"/>
        <s v="O07521"/>
        <s v="O07522"/>
        <s v="O07523"/>
        <s v="O07524"/>
        <s v="O07525"/>
        <s v="O07526"/>
        <s v="O07527"/>
        <s v="O07528"/>
        <s v="O07529"/>
        <s v="O07530"/>
        <s v="O07531"/>
        <s v="O07532"/>
        <s v="O07533"/>
        <s v="O07534"/>
        <s v="O07535"/>
        <s v="O07536"/>
        <s v="O07537"/>
        <s v="O07538"/>
        <s v="O07539"/>
        <s v="O07540"/>
        <s v="O07541"/>
        <s v="O07542"/>
        <s v="O07543"/>
        <s v="O07544"/>
        <s v="O07545"/>
        <s v="O07546"/>
        <s v="O07547"/>
        <s v="O07548"/>
        <s v="O07549"/>
        <s v="O07550"/>
        <s v="O07551"/>
        <s v="O07552"/>
        <s v="O07553"/>
        <s v="O07554"/>
        <s v="O07555"/>
        <s v="O07556"/>
        <s v="O07557"/>
        <s v="O07558"/>
        <s v="O07559"/>
        <s v="O07560"/>
        <s v="O07561"/>
        <s v="O07562"/>
        <s v="O07563"/>
        <s v="O07564"/>
        <s v="O07565"/>
        <s v="O07566"/>
        <s v="O07567"/>
        <s v="O07568"/>
        <s v="O07569"/>
        <s v="O07570"/>
        <s v="O07571"/>
        <s v="O07572"/>
        <s v="O07573"/>
        <s v="O07574"/>
        <s v="O07575"/>
        <s v="O07576"/>
        <s v="O07577"/>
        <s v="O07578"/>
        <s v="O07579"/>
        <s v="O07580"/>
        <s v="O07581"/>
        <s v="O07582"/>
        <s v="O07583"/>
        <s v="O07584"/>
        <s v="O07585"/>
        <s v="O07586"/>
        <s v="O07587"/>
        <s v="O07588"/>
        <s v="O07589"/>
        <s v="O07590"/>
        <s v="O07591"/>
        <s v="O07592"/>
        <s v="O07593"/>
        <s v="O07594"/>
        <s v="O07595"/>
        <s v="O07596"/>
        <s v="O07597"/>
        <s v="O07598"/>
        <s v="O07599"/>
        <s v="O07600"/>
        <s v="O07601"/>
        <s v="O07602"/>
        <s v="O07603"/>
        <s v="O07604"/>
        <s v="O07605"/>
        <s v="O07606"/>
        <s v="O07607"/>
        <s v="O07608"/>
        <s v="O07609"/>
        <s v="O07610"/>
        <s v="O07611"/>
        <s v="O07612"/>
        <s v="O07613"/>
        <s v="O07614"/>
        <s v="O07615"/>
        <s v="O07616"/>
        <s v="O07617"/>
        <s v="O07618"/>
        <s v="O07619"/>
        <s v="O07620"/>
        <s v="O07621"/>
        <s v="O07622"/>
        <s v="O07623"/>
        <s v="O07624"/>
        <s v="O07625"/>
        <s v="O07626"/>
        <s v="O07627"/>
        <s v="O07628"/>
        <s v="O07629"/>
        <s v="O07630"/>
        <s v="O07631"/>
        <s v="O07632"/>
        <s v="O07633"/>
        <s v="O07634"/>
        <s v="O07635"/>
        <s v="O07636"/>
        <s v="O07637"/>
        <s v="O07638"/>
        <s v="O07639"/>
        <s v="O07640"/>
        <s v="O07641"/>
        <s v="O07642"/>
        <s v="O07643"/>
        <s v="O07644"/>
        <s v="O07645"/>
        <s v="O07646"/>
        <s v="O07647"/>
        <s v="O07648"/>
        <s v="O07649"/>
        <s v="O07650"/>
        <s v="O07651"/>
        <s v="O07652"/>
        <s v="O07653"/>
        <s v="O07654"/>
        <s v="O07655"/>
        <s v="O07656"/>
        <s v="O07657"/>
        <s v="O07658"/>
        <s v="O07659"/>
        <s v="O07660"/>
        <s v="O07661"/>
        <s v="O07662"/>
        <s v="O07663"/>
        <s v="O07664"/>
        <s v="O07665"/>
        <s v="O07666"/>
        <s v="O07667"/>
        <s v="O07668"/>
        <s v="O07669"/>
        <s v="O07670"/>
        <s v="O07671"/>
        <s v="O07672"/>
        <s v="O07673"/>
        <s v="O07674"/>
        <s v="O07675"/>
        <s v="O07676"/>
        <s v="O07677"/>
        <s v="O07678"/>
        <s v="O07679"/>
        <s v="O07680"/>
        <s v="O07681"/>
        <s v="O07682"/>
        <s v="O07683"/>
        <s v="O07684"/>
        <s v="O07685"/>
        <s v="O07686"/>
        <s v="O07687"/>
        <s v="O07688"/>
        <s v="O07689"/>
        <s v="O07690"/>
        <s v="O07691"/>
        <s v="O07692"/>
        <s v="O07693"/>
        <s v="O07694"/>
        <s v="O07695"/>
        <s v="O07696"/>
        <s v="O07697"/>
        <s v="O07698"/>
        <s v="O07699"/>
        <s v="O07700"/>
        <s v="O07701"/>
        <s v="O07702"/>
        <s v="O07703"/>
        <s v="O07704"/>
        <s v="O07705"/>
        <s v="O07706"/>
        <s v="O07707"/>
        <s v="O07708"/>
        <s v="O07709"/>
        <s v="O07710"/>
        <s v="O07711"/>
        <s v="O07712"/>
        <s v="O07713"/>
        <s v="O07714"/>
        <s v="O07715"/>
        <s v="O07716"/>
        <s v="O07717"/>
        <s v="O07718"/>
        <s v="O07719"/>
        <s v="O07720"/>
        <s v="O07721"/>
        <s v="O07722"/>
        <s v="O07723"/>
        <s v="O07724"/>
        <s v="O07725"/>
        <s v="O07726"/>
        <s v="O07727"/>
        <s v="O07728"/>
        <s v="O07729"/>
        <s v="O07730"/>
        <s v="O07731"/>
        <s v="O07732"/>
        <s v="O07733"/>
        <s v="O07734"/>
        <s v="O07735"/>
        <s v="O07736"/>
        <s v="O07737"/>
        <s v="O07738"/>
        <s v="O07739"/>
        <s v="O07740"/>
        <s v="O07741"/>
        <s v="O07742"/>
        <s v="O07743"/>
        <s v="O07744"/>
        <s v="O07745"/>
        <s v="O07746"/>
        <s v="O07747"/>
        <s v="O07748"/>
        <s v="O07749"/>
        <s v="O07750"/>
        <s v="O07751"/>
        <s v="O07752"/>
        <s v="O07753"/>
        <s v="O07754"/>
        <s v="O07755"/>
        <s v="O07756"/>
        <s v="O07757"/>
        <s v="O07758"/>
        <s v="O07759"/>
        <s v="O07760"/>
        <s v="O07761"/>
        <s v="O07762"/>
        <s v="O07763"/>
        <s v="O07764"/>
        <s v="O07765"/>
        <s v="O07766"/>
        <s v="O07767"/>
        <s v="O07768"/>
        <s v="O07769"/>
        <s v="O07770"/>
        <s v="O07771"/>
        <s v="O07772"/>
        <s v="O07773"/>
        <s v="O07774"/>
        <s v="O07775"/>
        <s v="O07776"/>
        <s v="O07777"/>
        <s v="O07778"/>
        <s v="O07779"/>
        <s v="O07780"/>
        <s v="O07781"/>
        <s v="O07782"/>
        <s v="O07783"/>
        <s v="O07784"/>
        <s v="O07785"/>
        <s v="O07786"/>
        <s v="O07787"/>
        <s v="O07788"/>
        <s v="O07789"/>
        <s v="O07790"/>
        <s v="O07791"/>
        <s v="O07792"/>
        <s v="O07793"/>
        <s v="O07794"/>
        <s v="O07795"/>
        <s v="O07796"/>
        <s v="O07797"/>
        <s v="O07798"/>
        <s v="O07799"/>
        <s v="O07800"/>
        <s v="O07801"/>
        <s v="O07802"/>
        <s v="O07803"/>
        <s v="O07804"/>
        <s v="O07805"/>
        <s v="O07806"/>
        <s v="O07807"/>
        <s v="O07808"/>
        <s v="O07809"/>
        <s v="O07810"/>
        <s v="O07811"/>
        <s v="O07812"/>
        <s v="O07813"/>
        <s v="O07814"/>
        <s v="O07815"/>
        <s v="O07816"/>
        <s v="O07817"/>
        <s v="O07818"/>
        <s v="O07819"/>
        <s v="O07820"/>
        <s v="O07821"/>
        <s v="O07822"/>
        <s v="O07823"/>
        <s v="O07824"/>
        <s v="O07825"/>
        <s v="O07826"/>
        <s v="O07827"/>
        <s v="O07828"/>
        <s v="O07829"/>
        <s v="O07830"/>
        <s v="O07831"/>
        <s v="O07832"/>
        <s v="O07833"/>
        <s v="O07834"/>
        <s v="O07835"/>
        <s v="O07836"/>
        <s v="O07837"/>
        <s v="O07838"/>
        <s v="O07839"/>
        <s v="O07840"/>
        <s v="O07841"/>
        <s v="O07842"/>
        <s v="O07843"/>
        <s v="O07844"/>
        <s v="O07845"/>
        <s v="O07846"/>
        <s v="O07847"/>
        <s v="O07848"/>
        <s v="O07849"/>
        <s v="O07850"/>
        <s v="O07851"/>
        <s v="O07852"/>
        <s v="O07853"/>
        <s v="O07854"/>
        <s v="O07855"/>
        <s v="O07856"/>
        <s v="O07857"/>
        <s v="O07858"/>
        <s v="O07859"/>
        <s v="O07860"/>
        <s v="O07861"/>
        <s v="O07862"/>
        <s v="O07863"/>
        <s v="O07864"/>
        <s v="O07865"/>
        <s v="O07866"/>
        <s v="O07867"/>
        <s v="O07868"/>
        <s v="O07869"/>
        <s v="O07870"/>
        <s v="O07871"/>
        <s v="O07872"/>
        <s v="O07873"/>
        <s v="O07874"/>
        <s v="O07875"/>
        <s v="O07876"/>
        <s v="O07877"/>
        <s v="O07878"/>
        <s v="O07879"/>
        <s v="O07880"/>
        <s v="O07881"/>
        <s v="O07882"/>
        <s v="O07883"/>
        <s v="O07884"/>
        <s v="O07885"/>
        <s v="O07886"/>
        <s v="O07887"/>
        <s v="O07888"/>
        <s v="O07889"/>
        <s v="O07890"/>
        <s v="O07891"/>
        <s v="O07892"/>
        <s v="O07893"/>
        <s v="O07894"/>
        <s v="O07895"/>
        <s v="O07896"/>
        <s v="O07897"/>
        <s v="O07898"/>
        <s v="O07899"/>
        <s v="O07900"/>
        <s v="O07901"/>
        <s v="O07902"/>
        <s v="O07903"/>
        <s v="O07904"/>
        <s v="O07905"/>
        <s v="O07906"/>
        <s v="O07907"/>
        <s v="O07908"/>
        <s v="O07909"/>
        <s v="O07910"/>
        <s v="O07911"/>
        <s v="O07912"/>
        <s v="O07913"/>
        <s v="O07914"/>
        <s v="O07915"/>
        <s v="O07916"/>
        <s v="O07917"/>
        <s v="O07918"/>
        <s v="O07919"/>
        <s v="O07920"/>
        <s v="O07921"/>
        <s v="O07922"/>
        <s v="O07923"/>
        <s v="O07924"/>
        <s v="O07925"/>
        <s v="O07926"/>
        <s v="O07927"/>
        <s v="O07928"/>
        <s v="O07929"/>
        <s v="O07930"/>
        <s v="O07931"/>
        <s v="O07932"/>
        <s v="O07933"/>
        <s v="O07934"/>
        <s v="O07935"/>
        <s v="O07936"/>
        <s v="O07937"/>
        <s v="O07938"/>
        <s v="O07939"/>
        <s v="O07940"/>
        <s v="O07941"/>
        <s v="O07942"/>
        <s v="O07943"/>
        <s v="O07944"/>
        <s v="O07945"/>
        <s v="O07946"/>
        <s v="O07947"/>
        <s v="O07948"/>
        <s v="O07949"/>
        <s v="O07950"/>
        <s v="O07951"/>
        <s v="O07952"/>
        <s v="O07953"/>
        <s v="O07954"/>
        <s v="O07955"/>
        <s v="O07956"/>
        <s v="O07957"/>
        <s v="O07958"/>
        <s v="O07959"/>
        <s v="O07960"/>
        <s v="O07961"/>
        <s v="O07962"/>
        <s v="O07963"/>
        <s v="O07964"/>
        <s v="O07965"/>
        <s v="O07966"/>
        <s v="O07967"/>
        <s v="O07968"/>
        <s v="O07969"/>
        <s v="O07970"/>
        <s v="O07971"/>
        <s v="O07972"/>
        <s v="O07973"/>
        <s v="O07974"/>
        <s v="O07975"/>
        <s v="O07976"/>
        <s v="O07977"/>
        <s v="O07978"/>
        <s v="O07979"/>
        <s v="O07980"/>
        <s v="O07981"/>
        <s v="O07982"/>
        <s v="O07983"/>
        <s v="O07984"/>
        <s v="O07985"/>
        <s v="O07986"/>
        <s v="O07987"/>
        <s v="O07988"/>
        <s v="O07989"/>
        <s v="O07990"/>
        <s v="O07991"/>
        <s v="O07992"/>
        <s v="O07993"/>
        <s v="O07994"/>
        <s v="O07995"/>
        <s v="O07996"/>
        <s v="O07997"/>
        <s v="O07998"/>
        <s v="O07999"/>
        <s v="O08000"/>
      </sharedItems>
    </cacheField>
    <cacheField name="Order_Date" numFmtId="0">
      <sharedItems containsDate="1" containsMixedTypes="1" count="365">
        <d v="2025-10-12T00:00:00"/>
        <d v="2025-07-02T00:00:00"/>
        <s v="25/08/2025"/>
        <d v="2025-09-12T00:00:00"/>
        <s v="28/04/2025"/>
        <s v="25/01/2025"/>
        <s v="16/11/2025"/>
        <s v="23/06/2025"/>
        <d v="2025-10-01T00:00:00"/>
        <d v="2025-03-11T00:00:00"/>
        <d v="2025-05-09T00:00:00"/>
        <s v="26/01/2025"/>
        <d v="2025-05-04T00:00:00"/>
        <d v="2025-07-01T00:00:00"/>
        <s v="15/12/2025"/>
        <s v="18/10/2025"/>
        <d v="2025-06-07T00:00:00"/>
        <d v="2025-01-08T00:00:00"/>
        <s v="24/10/2025"/>
        <s v="23/11/2025"/>
        <s v="16/02/2025"/>
        <s v="15/02/2025"/>
        <d v="2025-07-09T00:00:00"/>
        <s v="27/07/2025"/>
        <s v="31/01/2025"/>
        <s v="27/03/2025"/>
        <s v="16/07/2025"/>
        <s v="24/09/2025"/>
        <d v="2025-06-05T00:00:00"/>
        <s v="13/12/2025"/>
        <s v="29/12/2025"/>
        <d v="2025-07-10T00:00:00"/>
        <s v="15/06/2025"/>
        <s v="17/11/2025"/>
        <s v="23/09/2025"/>
        <d v="2025-09-07T00:00:00"/>
        <d v="2025-11-06T00:00:00"/>
        <s v="31/10/2025"/>
        <s v="23/07/2025"/>
        <d v="2025-08-03T00:00:00"/>
        <s v="31/12/2025"/>
        <d v="2025-11-09T00:00:00"/>
        <s v="28/08/2025"/>
        <d v="2025-02-08T00:00:00"/>
        <s v="19/01/2025"/>
        <s v="29/06/2025"/>
        <s v="22/11/2025"/>
        <s v="29/03/2025"/>
        <d v="2025-10-09T00:00:00"/>
        <d v="2025-10-11T00:00:00"/>
        <s v="14/12/2025"/>
        <d v="2025-08-07T00:00:00"/>
        <s v="25/04/2025"/>
        <s v="13/09/2025"/>
        <s v="27/06/2025"/>
        <s v="17/08/2025"/>
        <s v="28/09/2025"/>
        <s v="17/09/2025"/>
        <s v="30/03/2025"/>
        <d v="2025-03-10T00:00:00"/>
        <s v="17/07/2025"/>
        <d v="2025-06-12T00:00:00"/>
        <s v="29/08/2025"/>
        <s v="24/12/2025"/>
        <s v="29/09/2025"/>
        <d v="2025-07-08T00:00:00"/>
        <s v="13/02/2025"/>
        <s v="21/05/2025"/>
        <d v="2025-12-10T00:00:00"/>
        <d v="2025-03-08T00:00:00"/>
        <d v="2025-10-06T00:00:00"/>
        <s v="23/02/2025"/>
        <s v="19/09/2025"/>
        <d v="2025-07-06T00:00:00"/>
        <s v="14/01/2025"/>
        <s v="14/04/2025"/>
        <s v="18/11/2025"/>
        <s v="29/05/2025"/>
        <d v="2025-02-03T00:00:00"/>
        <d v="2025-04-08T00:00:00"/>
        <s v="18/03/2025"/>
        <d v="2025-03-03T00:00:00"/>
        <d v="2025-05-06T00:00:00"/>
        <s v="22/09/2025"/>
        <s v="13/03/2025"/>
        <s v="24/11/2025"/>
        <s v="24/03/2025"/>
        <s v="16/12/2025"/>
        <d v="2025-10-07T00:00:00"/>
        <d v="2025-11-10T00:00:00"/>
        <s v="27/04/2025"/>
        <s v="20/04/2025"/>
        <s v="21/03/2025"/>
        <s v="22/06/2025"/>
        <d v="2025-08-02T00:00:00"/>
        <d v="2025-04-11T00:00:00"/>
        <d v="2025-01-12T00:00:00"/>
        <d v="2025-03-07T00:00:00"/>
        <s v="21/04/2025"/>
        <d v="2025-07-07T00:00:00"/>
        <s v="26/02/2025"/>
        <s v="28/10/2025"/>
        <s v="20/09/2025"/>
        <s v="15/03/2025"/>
        <s v="14/02/2025"/>
        <d v="2025-05-10T00:00:00"/>
        <d v="2025-07-04T00:00:00"/>
        <d v="2025-01-04T00:00:00"/>
        <s v="27/08/2025"/>
        <s v="18/01/2025"/>
        <d v="2025-12-05T00:00:00"/>
        <s v="19/07/2025"/>
        <d v="2025-12-08T00:00:00"/>
        <d v="2025-07-03T00:00:00"/>
        <d v="2025-04-10T00:00:00"/>
        <d v="2025-02-05T00:00:00"/>
        <s v="27/02/2025"/>
        <d v="2025-06-11T00:00:00"/>
        <d v="2025-06-09T00:00:00"/>
        <s v="19/10/2025"/>
        <s v="30/09/2025"/>
        <d v="2025-05-07T00:00:00"/>
        <d v="2025-08-01T00:00:00"/>
        <d v="2025-06-08T00:00:00"/>
        <d v="2025-10-04T00:00:00"/>
        <d v="2025-10-10T00:00:00"/>
        <s v="20/06/2025"/>
        <s v="27/11/2025"/>
        <s v="20/07/2025"/>
        <d v="2025-02-12T00:00:00"/>
        <s v="18/05/2025"/>
        <s v="16/05/2025"/>
        <d v="2025-01-03T00:00:00"/>
        <s v="20/01/2025"/>
        <s v="18/09/2025"/>
        <s v="24/02/2025"/>
        <s v="18/08/2025"/>
        <d v="2025-04-04T00:00:00"/>
        <s v="15/07/2025"/>
        <d v="2025-06-01T00:00:00"/>
        <s v="16/04/2025"/>
        <d v="2025-01-01T00:00:00"/>
        <s v="15/04/2025"/>
        <s v="22/04/2025"/>
        <s v="23/08/2025"/>
        <s v="25/03/2025"/>
        <d v="2025-10-05T00:00:00"/>
        <d v="2025-05-08T00:00:00"/>
        <d v="2025-03-04T00:00:00"/>
        <s v="19/05/2025"/>
        <s v="18/07/2025"/>
        <d v="2025-10-03T00:00:00"/>
        <s v="20/02/2025"/>
        <s v="22/02/2025"/>
        <s v="28/03/2025"/>
        <d v="2025-11-01T00:00:00"/>
        <s v="17/12/2025"/>
        <s v="23/04/2025"/>
        <s v="21/10/2025"/>
        <s v="26/11/2025"/>
        <s v="20/10/2025"/>
        <d v="2025-06-02T00:00:00"/>
        <s v="30/07/2025"/>
        <d v="2025-03-01T00:00:00"/>
        <s v="30/10/2025"/>
        <s v="19/04/2025"/>
        <d v="2025-07-05T00:00:00"/>
        <s v="16/06/2025"/>
        <s v="15/01/2025"/>
        <d v="2025-11-04T00:00:00"/>
        <s v="25/02/2025"/>
        <d v="2025-04-09T00:00:00"/>
        <s v="29/11/2025"/>
        <s v="24/07/2025"/>
        <d v="2025-10-02T00:00:00"/>
        <s v="17/06/2025"/>
        <s v="20/05/2025"/>
        <s v="30/06/2025"/>
        <s v="28/06/2025"/>
        <s v="22/07/2025"/>
        <s v="25/09/2025"/>
        <s v="17/02/2025"/>
        <s v="22/12/2025"/>
        <d v="2025-09-08T00:00:00"/>
        <s v="25/11/2025"/>
        <s v="30/08/2025"/>
        <d v="2025-01-05T00:00:00"/>
        <d v="2025-12-07T00:00:00"/>
        <d v="2025-03-05T00:00:00"/>
        <d v="2025-03-09T00:00:00"/>
        <s v="17/01/2025"/>
        <s v="15/09/2025"/>
        <d v="2025-03-06T00:00:00"/>
        <d v="2025-01-06T00:00:00"/>
        <d v="2025-11-05T00:00:00"/>
        <s v="30/04/2025"/>
        <s v="20/12/2025"/>
        <d v="2025-01-09T00:00:00"/>
        <d v="2025-05-03T00:00:00"/>
        <d v="2025-12-11T00:00:00"/>
        <d v="2025-04-02T00:00:00"/>
        <d v="2025-03-12T00:00:00"/>
        <d v="2025-12-04T00:00:00"/>
        <s v="28/01/2025"/>
        <s v="15/05/2025"/>
        <s v="24/08/2025"/>
        <d v="2025-04-06T00:00:00"/>
        <s v="21/12/2025"/>
        <s v="13/06/2025"/>
        <s v="19/11/2025"/>
        <s v="21/08/2025"/>
        <s v="14/11/2025"/>
        <s v="16/10/2025"/>
        <s v="26/05/2025"/>
        <s v="13/08/2025"/>
        <s v="13/04/2025"/>
        <s v="14/07/2025"/>
        <d v="2025-11-07T00:00:00"/>
        <s v="13/11/2025"/>
        <d v="2025-07-11T00:00:00"/>
        <s v="19/03/2025"/>
        <s v="30/12/2025"/>
        <d v="2025-09-02T00:00:00"/>
        <s v="24/06/2025"/>
        <d v="2025-09-01T00:00:00"/>
        <d v="2025-09-11T00:00:00"/>
        <d v="2025-03-02T00:00:00"/>
        <d v="2025-09-10T00:00:00"/>
        <d v="2025-12-06T00:00:00"/>
        <s v="14/08/2025"/>
        <s v="15/10/2025"/>
        <s v="18/06/2025"/>
        <s v="17/10/2025"/>
        <s v="31/05/2025"/>
        <d v="2025-02-10T00:00:00"/>
        <d v="2025-11-02T00:00:00"/>
        <d v="2025-06-10T00:00:00"/>
        <s v="31/03/2025"/>
        <d v="2025-05-12T00:00:00"/>
        <s v="30/05/2025"/>
        <d v="2025-12-01T00:00:00"/>
        <s v="19/12/2025"/>
        <s v="21/07/2025"/>
        <s v="22/08/2025"/>
        <s v="26/04/2025"/>
        <s v="25/06/2025"/>
        <d v="2025-02-02T00:00:00"/>
        <d v="2025-02-06T00:00:00"/>
        <s v="14/09/2025"/>
        <s v="21/02/2025"/>
        <s v="14/05/2025"/>
        <s v="28/12/2025"/>
        <s v="17/03/2025"/>
        <s v="22/03/2025"/>
        <d v="2025-02-04T00:00:00"/>
        <d v="2025-11-11T00:00:00"/>
        <d v="2025-08-10T00:00:00"/>
        <s v="25/05/2025"/>
        <d v="2025-04-01T00:00:00"/>
        <s v="28/02/2025"/>
        <s v="25/07/2025"/>
        <s v="25/12/2025"/>
        <s v="20/08/2025"/>
        <d v="2025-02-07T00:00:00"/>
        <d v="2025-01-02T00:00:00"/>
        <s v="29/10/2025"/>
        <s v="13/05/2025"/>
        <d v="2025-09-06T00:00:00"/>
        <d v="2025-11-03T00:00:00"/>
        <s v="27/10/2025"/>
        <s v="29/01/2025"/>
        <d v="2025-01-11T00:00:00"/>
        <d v="2025-12-12T00:00:00"/>
        <s v="27/01/2025"/>
        <d v="2025-04-07T00:00:00"/>
        <s v="30/11/2025"/>
        <d v="2025-09-03T00:00:00"/>
        <s v="15/11/2025"/>
        <d v="2025-01-07T00:00:00"/>
        <s v="13/01/2025"/>
        <s v="28/05/2025"/>
        <s v="18/02/2025"/>
        <s v="23/12/2025"/>
        <d v="2025-08-06T00:00:00"/>
        <s v="20/03/2025"/>
        <d v="2025-05-01T00:00:00"/>
        <s v="16/08/2025"/>
        <d v="2025-04-05T00:00:00"/>
        <s v="27/12/2025"/>
        <s v="26/08/2025"/>
        <s v="21/09/2025"/>
        <s v="23/10/2025"/>
        <s v="19/02/2025"/>
        <s v="29/04/2025"/>
        <d v="2025-08-11T00:00:00"/>
        <d v="2025-05-05T00:00:00"/>
        <d v="2025-09-09T00:00:00"/>
        <d v="2025-04-03T00:00:00"/>
        <d v="2025-06-03T00:00:00"/>
        <d v="2025-08-05T00:00:00"/>
        <s v="28/07/2025"/>
        <d v="2025-12-03T00:00:00"/>
        <s v="24/04/2025"/>
        <s v="19/06/2025"/>
        <d v="2025-05-11T00:00:00"/>
        <s v="31/08/2025"/>
        <s v="29/07/2025"/>
        <s v="14/06/2025"/>
        <d v="2025-08-09T00:00:00"/>
        <s v="31/07/2025"/>
        <s v="23/05/2025"/>
        <d v="2025-11-12T00:00:00"/>
        <s v="27/09/2025"/>
        <d v="2025-02-01T00:00:00"/>
        <d v="2025-06-06T00:00:00"/>
        <d v="2025-02-09T00:00:00"/>
        <s v="27/05/2025"/>
        <s v="21/11/2025"/>
        <s v="17/05/2025"/>
        <s v="21/06/2025"/>
        <d v="2025-06-04T00:00:00"/>
        <s v="26/07/2025"/>
        <s v="24/01/2025"/>
        <s v="22/01/2025"/>
        <d v="2025-08-04T00:00:00"/>
        <s v="28/11/2025"/>
        <s v="17/04/2025"/>
        <s v="13/07/2025"/>
        <s v="26/06/2025"/>
        <s v="25/10/2025"/>
        <d v="2025-04-12T00:00:00"/>
        <s v="19/08/2025"/>
        <d v="2025-07-12T00:00:00"/>
        <s v="16/09/2025"/>
        <s v="30/01/2025"/>
        <d v="2025-01-10T00:00:00"/>
        <s v="22/05/2025"/>
        <s v="18/04/2025"/>
        <d v="2025-02-11T00:00:00"/>
        <s v="14/10/2025"/>
        <d v="2025-10-08T00:00:00"/>
        <s v="20/11/2025"/>
        <s v="26/10/2025"/>
        <s v="22/10/2025"/>
        <d v="2025-08-12T00:00:00"/>
        <d v="2025-12-02T00:00:00"/>
        <s v="16/03/2025"/>
        <d v="2025-08-08T00:00:00"/>
        <s v="24/05/2025"/>
        <d v="2025-09-04T00:00:00"/>
        <s v="21/01/2025"/>
        <s v="26/12/2025"/>
        <s v="13/10/2025"/>
        <s v="23/03/2025"/>
        <s v="15/08/2025"/>
        <s v="14/03/2025"/>
        <d v="2025-09-05T00:00:00"/>
        <d v="2025-11-08T00:00:00"/>
        <s v="16/01/2025"/>
        <s v="26/03/2025"/>
        <d v="2025-12-09T00:00:00"/>
        <s v="23/01/2025"/>
        <s v="18/12/2025"/>
        <s v="26/09/2025"/>
        <d v="2025-05-02T00:00:00"/>
      </sharedItems>
    </cacheField>
    <cacheField name="Customer_ID" numFmtId="0">
      <sharedItems count="1198">
        <s v="C0359"/>
        <s v="C0231"/>
        <s v="C0107"/>
        <s v="C0768"/>
        <s v="C1152"/>
        <s v="C0097"/>
        <s v="C0844"/>
        <s v="C0702"/>
        <s v="C0207"/>
        <s v="C0256"/>
        <s v="C0342"/>
        <s v="C0822"/>
        <s v="C0994"/>
        <s v="C0444"/>
        <s v="C0132"/>
        <s v="C0115"/>
        <s v="C0481"/>
        <s v="C0490"/>
        <s v="C0881"/>
        <s v="C0575"/>
        <s v="C0197"/>
        <s v="C0680"/>
        <s v="C0402"/>
        <s v="C0807"/>
        <s v="C1108"/>
        <s v="C0426"/>
        <s v="C0663"/>
        <s v="C0999"/>
        <s v="C0253"/>
        <s v="C0613"/>
        <s v="C0367"/>
        <s v="C0753"/>
        <s v="C0892"/>
        <s v="C0170"/>
        <s v="C0225"/>
        <s v="C0028"/>
        <s v="C0015"/>
        <s v="C0061"/>
        <s v="C0849"/>
        <s v="C1085"/>
        <s v="C0492"/>
        <s v="C1060"/>
        <s v="C0876"/>
        <s v="C0970"/>
        <s v="C0888"/>
        <s v="C0240"/>
        <s v="C0629"/>
        <s v="C0631"/>
        <s v="C0770"/>
        <s v="C0956"/>
        <s v="C0136"/>
        <s v="C0810"/>
        <s v="C1000"/>
        <s v="C0139"/>
        <s v="C0498"/>
        <s v="C1075"/>
        <s v="C0030"/>
        <s v="C0193"/>
        <s v="C0965"/>
        <s v="C0843"/>
        <s v="C1082"/>
        <s v="C0599"/>
        <s v="C0582"/>
        <s v="C0515"/>
        <s v="C0448"/>
        <s v="C0457"/>
        <s v="C0665"/>
        <s v="C1178"/>
        <s v="C1040"/>
        <s v="C0144"/>
        <s v="C0369"/>
        <s v="C0909"/>
        <s v="C0655"/>
        <s v="C0374"/>
        <s v="C0141"/>
        <s v="C0399"/>
        <s v="C0507"/>
        <s v="C0500"/>
        <s v="C0659"/>
        <s v="C0328"/>
        <s v="C0248"/>
        <s v="C1066"/>
        <s v="C0487"/>
        <s v="C0306"/>
        <s v="C0763"/>
        <s v="C0651"/>
        <s v="C0692"/>
        <s v="C0266"/>
        <s v="C0868"/>
        <s v="C1004"/>
        <s v="C0509"/>
        <s v="C0491"/>
        <s v="C0467"/>
        <s v="C0508"/>
        <s v="C0799"/>
        <s v="C0597"/>
        <s v="C0153"/>
        <s v="C0321"/>
        <s v="C0130"/>
        <s v="C1008"/>
        <s v="C0376"/>
        <s v="C0715"/>
        <s v="C0408"/>
        <s v="C0464"/>
        <s v="C0161"/>
        <s v="C1169"/>
        <s v="C0700"/>
        <s v="C0679"/>
        <s v="C0516"/>
        <s v="C0703"/>
        <s v="C0803"/>
        <s v="C0138"/>
        <s v="C0522"/>
        <s v="C0438"/>
        <s v="C0538"/>
        <s v="C0087"/>
        <s v="C0842"/>
        <s v="C0503"/>
        <s v="C0074"/>
        <s v="C0005"/>
        <s v="C0649"/>
        <s v="C0800"/>
        <s v="C0657"/>
        <s v="C0865"/>
        <s v="C1047"/>
        <s v="C1180"/>
        <s v="C1062"/>
        <s v="C0955"/>
        <s v="C0518"/>
        <s v="C0605"/>
        <s v="C0740"/>
        <s v="C0204"/>
        <s v="C0814"/>
        <s v="C0706"/>
        <s v="C0625"/>
        <s v="C1002"/>
        <s v="C0825"/>
        <s v="C1119"/>
        <s v="C1172"/>
        <s v="C0991"/>
        <s v="C0358"/>
        <s v="C0227"/>
        <s v="C0360"/>
        <s v="C0856"/>
        <s v="C1038"/>
        <s v="C1057"/>
        <s v="C0821"/>
        <s v="C0818"/>
        <s v="C1143"/>
        <s v="C0823"/>
        <s v="C0601"/>
        <s v="C0431"/>
        <s v="C0765"/>
        <s v="C0764"/>
        <s v="C0354"/>
        <s v="C0352"/>
        <s v="C0787"/>
        <s v="C1132"/>
        <s v="C1112"/>
        <s v="C1029"/>
        <s v="C0216"/>
        <s v="C0401"/>
        <s v="C0069"/>
        <s v="C0113"/>
        <s v="C0278"/>
        <s v="C0337"/>
        <s v="C0019"/>
        <s v="C1012"/>
        <s v="C0633"/>
        <s v="C0785"/>
        <s v="C1161"/>
        <s v="C0177"/>
        <s v="C0412"/>
        <s v="C0371"/>
        <s v="C0662"/>
        <s v="C0632"/>
        <s v="C0949"/>
        <s v="C0673"/>
        <s v="C0281"/>
        <s v="C0678"/>
        <s v="C1157"/>
        <s v="C0695"/>
        <s v="C0711"/>
        <s v="C0212"/>
        <s v="C0010"/>
        <s v="C0252"/>
        <s v="C0031"/>
        <s v="C0543"/>
        <s v="C1059"/>
        <s v="C0537"/>
        <s v="C0775"/>
        <s v="C1027"/>
        <s v="C0916"/>
        <s v="C0781"/>
        <s v="C0941"/>
        <s v="C0505"/>
        <s v="C0479"/>
        <s v="C0959"/>
        <s v="C1126"/>
        <s v="C0224"/>
        <s v="C0860"/>
        <s v="C0917"/>
        <s v="C0815"/>
        <s v="C0370"/>
        <s v="C0011"/>
        <s v="C0386"/>
        <s v="C0560"/>
        <s v="C0496"/>
        <s v="C1107"/>
        <s v="C1037"/>
        <s v="C0931"/>
        <s v="C0027"/>
        <s v="C0521"/>
        <s v="C0747"/>
        <s v="C0817"/>
        <s v="C0356"/>
        <s v="C0133"/>
        <s v="C0394"/>
        <s v="C0951"/>
        <s v="C1184"/>
        <s v="C1131"/>
        <s v="C0712"/>
        <s v="C0110"/>
        <s v="C1162"/>
        <s v="C0184"/>
        <s v="C0322"/>
        <s v="C0238"/>
        <s v="C0603"/>
        <s v="C0095"/>
        <s v="C0379"/>
        <s v="C1072"/>
        <s v="C0652"/>
        <s v="C0042"/>
        <s v="C1104"/>
        <s v="C0571"/>
        <s v="C0791"/>
        <s v="C1013"/>
        <s v="C0270"/>
        <s v="C0784"/>
        <s v="C0694"/>
        <s v="C0468"/>
        <s v="C0058"/>
        <s v="C0604"/>
        <s v="C0826"/>
        <s v="C0627"/>
        <s v="C0433"/>
        <s v="C0368"/>
        <s v="C0275"/>
        <s v="C0963"/>
        <s v="C0972"/>
        <s v="C0952"/>
        <s v="C0186"/>
        <s v="C0340"/>
        <s v="C0466"/>
        <s v="C0279"/>
        <s v="C0615"/>
        <s v="C0953"/>
        <s v="C0548"/>
        <s v="C0540"/>
        <s v="C0072"/>
        <s v="C0969"/>
        <s v="C0973"/>
        <s v="C0126"/>
        <s v="C0024"/>
        <s v="C0998"/>
        <s v="C0210"/>
        <s v="C0690"/>
        <s v="C0993"/>
        <s v="C0945"/>
        <s v="C0661"/>
        <s v="C0452"/>
        <s v="C0929"/>
        <s v="C0834"/>
        <s v="C1006"/>
        <s v="C0617"/>
        <s v="C0924"/>
        <s v="C0077"/>
        <s v="C0353"/>
        <s v="C0960"/>
        <s v="C0140"/>
        <s v="C0851"/>
        <s v="C0409"/>
        <s v="C0249"/>
        <s v="C0648"/>
        <s v="C1078"/>
        <s v="C0486"/>
        <s v="C1077"/>
        <s v="C0727"/>
        <s v="C0755"/>
        <s v="C0192"/>
        <s v="C0173"/>
        <s v="C1098"/>
        <s v="C0060"/>
        <s v="C0668"/>
        <s v="C0436"/>
        <s v="C0008"/>
        <s v="C0022"/>
        <s v="C0934"/>
        <s v="C0195"/>
        <s v="C1058"/>
        <s v="C0719"/>
        <s v="C0483"/>
        <s v="C0410"/>
        <s v="C0336"/>
        <s v="C0346"/>
        <s v="C0684"/>
        <s v="C0722"/>
        <s v="C0289"/>
        <s v="C0295"/>
        <s v="C1136"/>
        <s v="C0618"/>
        <s v="C1033"/>
        <s v="C0397"/>
        <s v="C0635"/>
        <s v="C0935"/>
        <s v="C1153"/>
        <s v="C0687"/>
        <s v="C0473"/>
        <s v="C0012"/>
        <s v="C0675"/>
        <s v="C0746"/>
        <s v="C1115"/>
        <s v="C0277"/>
        <s v="C0196"/>
        <s v="C1200"/>
        <s v="C0033"/>
        <s v="C0127"/>
        <s v="C0741"/>
        <s v="C0293"/>
        <s v="C0439"/>
        <s v="C0884"/>
        <s v="C0590"/>
        <s v="C0499"/>
        <s v="C0434"/>
        <s v="C0164"/>
        <s v="C0064"/>
        <s v="C1001"/>
        <s v="C0045"/>
        <s v="C0986"/>
        <s v="C0297"/>
        <s v="C1142"/>
        <s v="C0899"/>
        <s v="C0318"/>
        <s v="C0718"/>
        <s v="C0771"/>
        <s v="C0511"/>
        <s v="C0046"/>
        <s v="C1095"/>
        <s v="C0237"/>
        <s v="C0023"/>
        <s v="C0761"/>
        <s v="C0976"/>
        <s v="C0134"/>
        <s v="C0299"/>
        <s v="C1139"/>
        <s v="C0135"/>
        <s v="C0309"/>
        <s v="C0085"/>
        <s v="C0220"/>
        <s v="C0009"/>
        <s v="C0345"/>
        <s v="C0377"/>
        <s v="C1166"/>
        <s v="C1170"/>
        <s v="C1015"/>
        <s v="C0411"/>
        <s v="C0606"/>
        <s v="C0896"/>
        <s v="C1088"/>
        <s v="C0893"/>
        <s v="C0887"/>
        <s v="C0794"/>
        <s v="C0403"/>
        <s v="C0731"/>
        <s v="C0428"/>
        <s v="C0780"/>
        <s v="C0686"/>
        <s v="C0853"/>
        <s v="C0267"/>
        <s v="C0964"/>
        <s v="C0175"/>
        <s v="C0421"/>
        <s v="C1049"/>
        <s v="C0885"/>
        <s v="C0567"/>
        <s v="C1092"/>
        <s v="C1050"/>
        <s v="C0366"/>
        <s v="C0524"/>
        <s v="C1146"/>
        <s v="C1041"/>
        <s v="C0208"/>
        <s v="C0552"/>
        <s v="C0442"/>
        <s v="C0809"/>
        <s v="C1101"/>
        <s v="C0547"/>
        <s v="C0754"/>
        <s v="C1133"/>
        <s v="C1138"/>
        <s v="C0608"/>
        <s v="C0530"/>
        <s v="C1141"/>
        <s v="C0247"/>
        <s v="C0630"/>
        <s v="C0816"/>
        <s v="C0762"/>
        <s v="C0313"/>
        <s v="C0189"/>
        <s v="C0546"/>
        <s v="C0701"/>
        <s v="C0131"/>
        <s v="C0642"/>
        <s v="C0361"/>
        <s v="C0003"/>
        <s v="C0637"/>
        <s v="C1019"/>
        <s v="C0435"/>
        <s v="C0579"/>
        <s v="C0169"/>
        <s v="C0284"/>
        <s v="C0526"/>
        <s v="C0584"/>
        <s v="C1156"/>
        <s v="C0053"/>
        <s v="C0463"/>
        <s v="C1046"/>
        <s v="C0429"/>
        <s v="C0093"/>
        <s v="C0382"/>
        <s v="C0928"/>
        <s v="C0793"/>
        <s v="C0513"/>
        <s v="C0493"/>
        <s v="C0644"/>
        <s v="C0915"/>
        <s v="C0242"/>
        <s v="C0432"/>
        <s v="C1186"/>
        <s v="C0555"/>
        <s v="C0795"/>
        <s v="C0774"/>
        <s v="C1160"/>
        <s v="C0895"/>
        <s v="C1042"/>
        <s v="C0302"/>
        <s v="C0845"/>
        <s v="C0772"/>
        <s v="C0084"/>
        <s v="C0745"/>
        <s v="C1147"/>
        <s v="C0912"/>
        <s v="C0461"/>
        <s v="C0824"/>
        <s v="C1003"/>
        <s v="C0214"/>
        <s v="C0872"/>
        <s v="C0104"/>
        <s v="C1124"/>
        <s v="C0217"/>
        <s v="C0156"/>
        <s v="C0236"/>
        <s v="C0985"/>
        <s v="C1026"/>
        <s v="C0363"/>
        <s v="C1087"/>
        <s v="C0307"/>
        <s v="C0494"/>
        <s v="C0283"/>
        <s v="C0611"/>
        <s v="C0400"/>
        <s v="C0621"/>
        <s v="C0455"/>
        <s v="C0007"/>
        <s v="C1110"/>
        <s v="C0086"/>
        <s v="C0779"/>
        <s v="C0894"/>
        <s v="C0471"/>
        <s v="C0014"/>
        <s v="C0645"/>
        <s v="C0218"/>
        <s v="C0018"/>
        <s v="C0157"/>
        <s v="C1188"/>
        <s v="C0262"/>
        <s v="C0230"/>
        <s v="C0384"/>
        <s v="C1163"/>
        <s v="C0456"/>
        <s v="C0298"/>
        <s v="C0553"/>
        <s v="C0016"/>
        <s v="C0387"/>
        <s v="C0724"/>
        <s v="C1176"/>
        <s v="C0497"/>
        <s v="C0260"/>
        <s v="C0413"/>
        <s v="C0250"/>
        <s v="C0182"/>
        <s v="C0790"/>
        <s v="C0677"/>
        <s v="C1011"/>
        <s v="C0383"/>
        <s v="C0335"/>
        <s v="C1191"/>
        <s v="C1109"/>
        <s v="C1025"/>
        <s v="C0092"/>
        <s v="C0788"/>
        <s v="C0549"/>
        <s v="C0593"/>
        <s v="C0827"/>
        <s v="C0717"/>
        <s v="C1068"/>
        <s v="C0102"/>
        <s v="C0081"/>
        <s v="C0420"/>
        <s v="C0728"/>
        <s v="C1183"/>
        <s v="C0219"/>
        <s v="C0875"/>
        <s v="C0043"/>
        <s v="C0933"/>
        <s v="C0979"/>
        <s v="C0932"/>
        <s v="C0804"/>
        <s v="C0833"/>
        <s v="C0226"/>
        <s v="C0163"/>
        <s v="C0458"/>
        <s v="C0730"/>
        <s v="C0742"/>
        <s v="C1039"/>
        <s v="C0539"/>
        <s v="C0296"/>
        <s v="C0883"/>
        <s v="C0938"/>
        <s v="C0926"/>
        <s v="C0308"/>
        <s v="C0200"/>
        <s v="C0039"/>
        <s v="C0108"/>
        <s v="C0685"/>
        <s v="C0392"/>
        <s v="C0588"/>
        <s v="C0263"/>
        <s v="C0180"/>
        <s v="C0641"/>
        <s v="C0199"/>
        <s v="C0510"/>
        <s v="C0332"/>
        <s v="C0269"/>
        <s v="C0660"/>
        <s v="C0839"/>
        <s v="C0574"/>
        <s v="C0167"/>
        <s v="C0699"/>
        <s v="C0155"/>
        <s v="C0047"/>
        <s v="C0725"/>
        <s v="C0211"/>
        <s v="C0738"/>
        <s v="C0863"/>
        <s v="C0563"/>
        <s v="C0158"/>
        <s v="C0465"/>
        <s v="C0109"/>
        <s v="C0859"/>
        <s v="C0235"/>
        <s v="C0068"/>
        <s v="C0638"/>
        <s v="C1193"/>
        <s v="C0048"/>
        <s v="C0349"/>
        <s v="C0592"/>
        <s v="C1007"/>
        <s v="C0874"/>
        <s v="C0901"/>
        <s v="C0811"/>
        <s v="C0609"/>
        <s v="C1111"/>
        <s v="C1189"/>
        <s v="C0152"/>
        <s v="C0026"/>
        <s v="C0710"/>
        <s v="C0577"/>
        <s v="C0091"/>
        <s v="C0329"/>
        <s v="C0906"/>
        <s v="C0904"/>
        <s v="C0942"/>
        <s v="C0943"/>
        <s v="C0802"/>
        <s v="C0205"/>
        <s v="C0878"/>
        <s v="C0870"/>
        <s v="C0681"/>
        <s v="C0482"/>
        <s v="C0837"/>
        <s v="C0936"/>
        <s v="C1028"/>
        <s v="C0004"/>
        <s v="C0624"/>
        <s v="C0947"/>
        <s v="C0995"/>
        <s v="C0165"/>
        <s v="C1055"/>
        <s v="C0286"/>
        <s v="C0244"/>
        <s v="C0324"/>
        <s v="C0472"/>
        <s v="C0232"/>
        <s v="C0017"/>
        <s v="C0122"/>
        <s v="C0977"/>
        <s v="C0183"/>
        <s v="C0506"/>
        <s v="C0958"/>
        <s v="C1103"/>
        <s v="C1182"/>
        <s v="C0121"/>
        <s v="C0749"/>
        <s v="C0124"/>
        <s v="C0323"/>
        <s v="C0903"/>
        <s v="C0098"/>
        <s v="C0080"/>
        <s v="C0285"/>
        <s v="C0357"/>
        <s v="C0716"/>
        <s v="C1150"/>
        <s v="C0303"/>
        <s v="C0099"/>
        <s v="C0792"/>
        <s v="C0395"/>
        <s v="C1035"/>
        <s v="C0983"/>
        <s v="C1063"/>
        <s v="C0667"/>
        <s v="C0672"/>
        <s v="C0573"/>
        <s v="C0721"/>
        <s v="C0396"/>
        <s v="C0194"/>
        <s v="C0154"/>
        <s v="C1167"/>
        <s v="C0255"/>
        <s v="C0939"/>
        <s v="C0029"/>
        <s v="C0316"/>
        <s v="C1113"/>
        <s v="C1197"/>
        <s v="C0988"/>
        <s v="C0416"/>
        <s v="C0704"/>
        <s v="C0424"/>
        <s v="C0258"/>
        <s v="C0879"/>
        <s v="C1076"/>
        <s v="C0070"/>
        <s v="C0462"/>
        <s v="C0911"/>
        <s v="C0769"/>
        <s v="C0886"/>
        <s v="C1056"/>
        <s v="C1052"/>
        <s v="C0866"/>
        <s v="C1149"/>
        <s v="C0215"/>
        <s v="C0869"/>
        <s v="C0020"/>
        <s v="C0078"/>
        <s v="C0682"/>
        <s v="C1020"/>
        <s v="C0469"/>
        <s v="C0418"/>
        <s v="C0778"/>
        <s v="C0688"/>
        <s v="C0475"/>
        <s v="C0427"/>
        <s v="C0922"/>
        <s v="C0957"/>
        <s v="C0470"/>
        <s v="C0880"/>
        <s v="C0726"/>
        <s v="C0222"/>
        <s v="C1158"/>
        <s v="C0304"/>
        <s v="C0385"/>
        <s v="C0257"/>
        <s v="C1024"/>
        <s v="C0082"/>
        <s v="C0568"/>
        <s v="C0478"/>
        <s v="C0488"/>
        <s v="C0565"/>
        <s v="C0485"/>
        <s v="C0974"/>
        <s v="C1174"/>
        <s v="C0829"/>
        <s v="C0589"/>
        <s v="C0176"/>
        <s v="C0867"/>
        <s v="C0333"/>
        <s v="C1125"/>
        <s v="C0600"/>
        <s v="C0319"/>
        <s v="C0640"/>
        <s v="C0044"/>
        <s v="C0848"/>
        <s v="C0261"/>
        <s v="C0294"/>
        <s v="C0239"/>
        <s v="C0287"/>
        <s v="C0364"/>
        <s v="C0504"/>
        <s v="C0414"/>
        <s v="C0404"/>
        <s v="C0858"/>
        <s v="C0489"/>
        <s v="C0096"/>
        <s v="C1043"/>
        <s v="C0532"/>
        <s v="C0282"/>
        <s v="C1021"/>
        <s v="C0443"/>
        <s v="C0898"/>
        <s v="C1165"/>
        <s v="C0317"/>
        <s v="C0846"/>
        <s v="C0643"/>
        <s v="C0264"/>
        <s v="C0897"/>
        <s v="C0570"/>
        <s v="C0089"/>
        <s v="C0819"/>
        <s v="C0529"/>
        <s v="C0743"/>
        <s v="C0564"/>
        <s v="C1048"/>
        <s v="C0733"/>
        <s v="C0338"/>
        <s v="C1154"/>
        <s v="C1151"/>
        <s v="C1130"/>
        <s v="C0525"/>
        <s v="C0362"/>
        <s v="C1121"/>
        <s v="C0166"/>
        <s v="C0168"/>
        <s v="C0365"/>
        <s v="C0083"/>
        <s v="C0919"/>
        <s v="C0944"/>
        <s v="C0596"/>
        <s v="C0835"/>
        <s v="C1086"/>
        <s v="C0527"/>
        <s v="C0190"/>
        <s v="C0355"/>
        <s v="C0602"/>
        <s v="C0572"/>
        <s v="C1164"/>
        <s v="C0447"/>
        <s v="C0259"/>
        <s v="C0808"/>
        <s v="C0925"/>
        <s v="C0766"/>
        <s v="C0495"/>
        <s v="C1175"/>
        <s v="C0451"/>
        <s v="C0327"/>
        <s v="C0669"/>
        <s v="C0201"/>
        <s v="C1128"/>
        <s v="C0607"/>
        <s v="C0501"/>
        <s v="C1096"/>
        <s v="C0923"/>
        <s v="C1016"/>
        <s v="C0914"/>
        <s v="C0094"/>
        <s v="C0100"/>
        <s v="C0038"/>
        <s v="C0861"/>
        <s v="C0751"/>
        <s v="C0639"/>
        <s v="C0390"/>
        <s v="C0767"/>
        <s v="C0992"/>
        <s v="C1173"/>
        <s v="C0049"/>
        <s v="C0514"/>
        <s v="C0146"/>
        <s v="C0557"/>
        <s v="C1168"/>
        <s v="C0873"/>
        <s v="C0587"/>
        <s v="C0036"/>
        <s v="C0847"/>
        <s v="C0142"/>
        <s v="C1045"/>
        <s v="C0658"/>
        <s v="C0836"/>
        <s v="C0831"/>
        <s v="C0090"/>
        <s v="C0076"/>
        <s v="C1014"/>
        <s v="C0748"/>
        <s v="C0854"/>
        <s v="C0980"/>
        <s v="C0623"/>
        <s v="C0314"/>
        <s v="C1192"/>
        <s v="C1091"/>
        <s v="C0583"/>
        <s v="C0241"/>
        <s v="C0757"/>
        <s v="C1102"/>
        <s v="C0554"/>
        <s v="C0112"/>
        <s v="C0378"/>
        <s v="C0111"/>
        <s v="C0347"/>
        <s v="C1081"/>
        <s v="C1051"/>
        <s v="C0054"/>
        <s v="C1090"/>
        <s v="C0850"/>
        <s v="C0729"/>
        <s v="C0079"/>
        <s v="C0698"/>
        <s v="C0619"/>
        <s v="C0331"/>
        <s v="C0441"/>
        <s v="C1114"/>
        <s v="C0245"/>
        <s v="C1194"/>
        <s v="C0040"/>
        <s v="C0528"/>
        <s v="C1106"/>
        <s v="C0664"/>
        <s v="C0591"/>
        <s v="C0946"/>
        <s v="C0380"/>
        <s v="C0325"/>
        <s v="C0857"/>
        <s v="C0417"/>
        <s v="C0797"/>
        <s v="C0813"/>
        <s v="C0234"/>
        <s v="C0890"/>
        <s v="C0520"/>
        <s v="C0037"/>
        <s v="C1118"/>
        <s v="C0561"/>
        <s v="C0693"/>
        <s v="C0320"/>
        <s v="C0984"/>
        <s v="C0650"/>
        <s v="C0268"/>
        <s v="C0101"/>
        <s v="C0720"/>
        <s v="C0453"/>
        <s v="C0689"/>
        <s v="C0877"/>
        <s v="C1129"/>
        <s v="C0636"/>
        <s v="C0598"/>
        <s v="C0187"/>
        <s v="C1195"/>
        <s v="C1022"/>
        <s v="C0732"/>
        <s v="C0292"/>
        <s v="C1181"/>
        <s v="C0419"/>
        <s v="C1032"/>
        <s v="C0474"/>
        <s v="C0339"/>
        <s v="C0052"/>
        <s v="C0882"/>
        <s v="C0705"/>
        <s v="C0032"/>
        <s v="C0523"/>
        <s v="C0274"/>
        <s v="C0063"/>
        <s v="C0812"/>
        <s v="C0862"/>
        <s v="C0556"/>
        <s v="C0326"/>
        <s v="C0542"/>
        <s v="C0415"/>
        <s v="C0460"/>
        <s v="C0828"/>
        <s v="C0348"/>
        <s v="C0056"/>
        <s v="C0391"/>
        <s v="C1190"/>
        <s v="C0477"/>
        <s v="C0735"/>
        <s v="C0150"/>
        <s v="C0206"/>
        <s v="C1084"/>
        <s v="C1198"/>
        <s v="C0586"/>
        <s v="C0055"/>
        <s v="C0595"/>
        <s v="C0545"/>
        <s v="C0750"/>
        <s v="C0120"/>
        <s v="C0736"/>
        <s v="C0905"/>
        <s v="C0578"/>
        <s v="C0311"/>
        <s v="C0585"/>
        <s v="C0654"/>
        <s v="C1155"/>
        <s v="C0423"/>
        <s v="C0752"/>
        <s v="C1116"/>
        <s v="C0305"/>
        <s v="C1135"/>
        <s v="C0930"/>
        <s v="C0162"/>
        <s v="C0059"/>
        <s v="C0921"/>
        <s v="C0920"/>
        <s v="C0820"/>
        <s v="C1079"/>
        <s v="C0674"/>
        <s v="C0035"/>
        <s v="C0449"/>
        <s v="C0713"/>
        <s v="C0566"/>
        <s v="C1140"/>
        <s v="C0276"/>
        <s v="C0291"/>
        <s v="C0013"/>
        <s v="C0430"/>
        <s v="C0181"/>
        <s v="C1089"/>
        <s v="C0301"/>
        <s v="C0871"/>
        <s v="C0123"/>
        <s v="C0805"/>
        <s v="C0670"/>
        <s v="C0213"/>
        <s v="C0228"/>
        <s v="C0783"/>
        <s v="C0114"/>
        <s v="C0128"/>
        <s v="C0517"/>
        <s v="C0940"/>
        <s v="C0559"/>
        <s v="C0913"/>
        <s v="C0273"/>
        <s v="C0806"/>
        <s v="C1094"/>
        <s v="C1065"/>
        <s v="C0971"/>
        <s v="C0405"/>
        <s v="C0889"/>
        <s v="C0172"/>
        <s v="C0062"/>
        <s v="C0057"/>
        <s v="C0789"/>
        <s v="C0002"/>
        <s v="C0776"/>
        <s v="C0375"/>
        <s v="C0065"/>
        <s v="C0006"/>
        <s v="C0001"/>
        <s v="C0480"/>
        <s v="C0373"/>
        <s v="C0937"/>
        <s v="C0616"/>
        <s v="C0476"/>
        <s v="C1122"/>
        <s v="C1067"/>
        <s v="C0119"/>
        <s v="C1199"/>
        <s v="C0558"/>
        <s v="C0982"/>
        <s v="C0288"/>
        <s v="C0756"/>
        <s v="C0151"/>
        <s v="C0254"/>
        <s v="C0209"/>
        <s v="C0798"/>
        <s v="C0852"/>
        <s v="C0908"/>
        <s v="C0734"/>
        <s v="C0966"/>
        <s v="C0634"/>
        <s v="C0067"/>
        <s v="C0683"/>
        <s v="C0440"/>
        <s v="C1123"/>
        <s v="C0927"/>
        <s v="C0622"/>
        <s v="C0676"/>
        <s v="C0962"/>
        <s v="C0801"/>
        <s v="C0246"/>
        <s v="C0459"/>
        <s v="C1053"/>
        <s v="C1171"/>
        <s v="C0997"/>
        <s v="C0272"/>
        <s v="C1185"/>
        <s v="C0117"/>
        <s v="C1099"/>
        <s v="C0864"/>
        <s v="C1137"/>
        <s v="C0147"/>
        <s v="C0723"/>
        <s v="C0614"/>
        <s v="C1148"/>
        <s v="C0709"/>
        <s v="C0179"/>
        <s v="C0534"/>
        <s v="C0830"/>
        <s v="C0758"/>
        <s v="C0696"/>
        <s v="C1034"/>
        <s v="C0105"/>
        <s v="C0088"/>
        <s v="C1120"/>
        <s v="C0990"/>
        <s v="C1100"/>
        <s v="C0981"/>
        <s v="C0103"/>
        <s v="C1117"/>
        <s v="C0125"/>
        <s v="C0315"/>
        <s v="C1145"/>
        <s v="C0531"/>
        <s v="C0351"/>
        <s v="C0178"/>
        <s v="C0025"/>
        <s v="C0437"/>
        <s v="C0626"/>
        <s v="C0581"/>
        <s v="C0536"/>
        <s v="C0759"/>
        <s v="C0796"/>
        <s v="C0145"/>
        <s v="C0786"/>
        <s v="C0502"/>
        <s v="C0174"/>
        <s v="C1070"/>
        <s v="C0902"/>
        <s v="C1179"/>
        <s v="C0777"/>
        <s v="C0760"/>
        <s v="C0832"/>
        <s v="C0202"/>
        <s v="C0841"/>
        <s v="C0398"/>
        <s v="C1074"/>
        <s v="C0550"/>
        <s v="C1159"/>
        <s v="C0454"/>
        <s v="C0968"/>
        <s v="C0666"/>
        <s v="C0034"/>
        <s v="C1036"/>
        <s v="C0223"/>
        <s v="C0265"/>
        <s v="C0907"/>
        <s v="C0840"/>
        <s v="C0948"/>
        <s v="C0519"/>
        <s v="C0782"/>
        <s v="C0073"/>
        <s v="C1018"/>
        <s v="C0446"/>
        <s v="C0330"/>
        <s v="C0221"/>
        <s v="C0708"/>
        <s v="C0551"/>
        <s v="C0773"/>
        <s v="C0160"/>
        <s v="C1071"/>
        <s v="C0900"/>
        <s v="C0544"/>
        <s v="C0071"/>
        <s v="C0978"/>
        <s v="C0445"/>
        <s v="C0656"/>
        <s v="C0191"/>
        <s v="C0406"/>
        <s v="C0891"/>
        <s v="C1017"/>
        <s v="C1010"/>
        <s v="C0714"/>
        <s v="C0975"/>
        <s v="C1196"/>
        <s v="C0580"/>
        <s v="C0838"/>
        <s v="C0129"/>
        <s v="C0691"/>
        <s v="C0310"/>
        <s v="C0300"/>
        <s v="C0243"/>
        <s v="C0425"/>
        <s v="C0148"/>
        <s v="C0271"/>
        <s v="C0290"/>
        <s v="C0653"/>
        <s v="C1069"/>
        <s v="C1005"/>
        <s v="C1031"/>
        <s v="C0393"/>
        <s v="C0041"/>
        <s v="C0954"/>
        <s v="C1054"/>
        <s v="C0350"/>
        <s v="C0159"/>
        <s v="C0707"/>
        <s v="C0744"/>
        <s v="C0541"/>
        <s v="C0950"/>
        <s v="C1009"/>
        <s v="C0610"/>
        <s v="C0372"/>
        <s v="C0612"/>
        <s v="C0251"/>
        <s v="C1127"/>
        <s v="C0628"/>
        <s v="C0381"/>
        <s v="C1061"/>
        <s v="C0961"/>
        <s v="C0739"/>
        <s v="C1073"/>
        <s v="C0996"/>
        <s v="C0280"/>
        <s v="C1105"/>
        <s v="C0341"/>
        <s v="C0149"/>
        <s v="C0422"/>
        <s v="C0484"/>
        <s v="C0450"/>
        <s v="C0137"/>
        <s v="C0143"/>
        <s v="C0021"/>
        <s v="C0334"/>
        <s v="C1093"/>
        <s v="C1097"/>
        <s v="C1023"/>
        <s v="C0343"/>
        <s v="C0512"/>
        <s v="C0855"/>
        <s v="C0918"/>
        <s v="C0697"/>
        <s v="C0569"/>
        <s v="C1187"/>
        <s v="C0562"/>
        <s v="C0312"/>
        <s v="C0066"/>
        <s v="C0576"/>
        <s v="C0594"/>
        <s v="C0910"/>
        <s v="C0389"/>
        <s v="C1134"/>
        <s v="C0620"/>
        <s v="C0203"/>
        <s v="C0171"/>
        <s v="C0198"/>
        <s v="C0051"/>
        <s v="C1177"/>
        <s v="C0671"/>
        <s v="C0233"/>
        <s v="C1044"/>
        <s v="C0967"/>
        <s v="C1080"/>
        <s v="C1064"/>
        <s v="C0535"/>
        <s v="C0646"/>
        <s v="C1144"/>
        <s v="C0737"/>
        <s v="C0533"/>
        <s v="C0050"/>
        <s v="C0407"/>
        <s v="C0075"/>
        <s v="C0185"/>
        <s v="C0118"/>
        <s v="C0188"/>
        <s v="C0987"/>
        <s v="C0116"/>
        <s v="C0388"/>
        <s v="C1083"/>
        <s v="C0229"/>
        <s v="C1030"/>
        <s v="C0647"/>
        <s v="C0106"/>
      </sharedItems>
    </cacheField>
    <cacheField name="Customer_Name" numFmtId="0">
      <sharedItems count="1198">
        <s v="Customer 0359"/>
        <s v="Customer 0231"/>
        <s v="Customer 0107"/>
        <s v="Customer 0768"/>
        <s v="Customer 1152"/>
        <s v="Customer 0097"/>
        <s v="Customer 0844"/>
        <s v="Customer 0702"/>
        <s v="Customer 0207"/>
        <s v="Customer 0256"/>
        <s v="Customer 0342"/>
        <s v="Customer 0822"/>
        <s v="Customer 0994"/>
        <s v="Customer 0444"/>
        <s v="Customer 0132"/>
        <s v="Customer 0115"/>
        <s v="Customer 0481"/>
        <s v="Customer 0490"/>
        <s v="Customer 0881"/>
        <s v="Customer 0575"/>
        <s v="Customer 0197"/>
        <s v="Customer 0680"/>
        <s v="Customer 0402"/>
        <s v="Customer 0807"/>
        <s v="Customer 1108"/>
        <s v="Customer 0426"/>
        <s v="Customer 0663"/>
        <s v="Customer 0999"/>
        <s v="Customer 0253"/>
        <s v="Customer 0613"/>
        <s v="Customer 0367"/>
        <s v="Customer 0753"/>
        <s v="Customer 0892"/>
        <s v="Customer 0170"/>
        <s v="Customer 0225"/>
        <s v="Customer 0028"/>
        <s v="Customer 0015"/>
        <s v="Customer 0061"/>
        <s v="Customer 0849"/>
        <s v="Customer 1085"/>
        <s v="Customer 0492"/>
        <s v="Customer 1060"/>
        <s v="Customer 0876"/>
        <s v="Customer 0970"/>
        <s v="Customer 0888"/>
        <s v="Customer 0240"/>
        <s v="Customer 0629"/>
        <s v="Customer 0631"/>
        <s v="Customer 0770"/>
        <s v="Customer 0956"/>
        <s v="Customer 0136"/>
        <s v="Customer 0810"/>
        <s v="Customer 1000"/>
        <s v="Customer 0139"/>
        <s v="Customer 0498"/>
        <s v="Customer 1075"/>
        <s v="Customer 0030"/>
        <s v="Customer 0193"/>
        <s v="Customer 0965"/>
        <s v="Customer 0843"/>
        <s v="Customer 1082"/>
        <s v="Customer 0599"/>
        <s v="Customer 0582"/>
        <s v="Customer 0515"/>
        <s v="Customer 0448"/>
        <s v="Customer 0457"/>
        <s v="Customer 0665"/>
        <s v="Customer 1178"/>
        <s v="Customer 1040"/>
        <s v="Customer 0144"/>
        <s v="Customer 0369"/>
        <s v="Customer 0909"/>
        <s v="Customer 0655"/>
        <s v="Customer 0374"/>
        <s v="Customer 0141"/>
        <s v="Customer 0399"/>
        <s v="Customer 0507"/>
        <s v="Customer 0500"/>
        <s v="Customer 0659"/>
        <s v="Customer 0328"/>
        <s v="Customer 0248"/>
        <s v="Customer 1066"/>
        <s v="Customer 0487"/>
        <s v="Customer 0306"/>
        <s v="Customer 0763"/>
        <s v="Customer 0651"/>
        <s v="Customer 0692"/>
        <s v="Customer 0266"/>
        <s v="Customer 0868"/>
        <s v="Customer 1004"/>
        <s v="Customer 0509"/>
        <s v="Customer 0491"/>
        <s v="Customer 0467"/>
        <s v="Customer 0508"/>
        <s v="Customer 0799"/>
        <s v="Customer 0597"/>
        <s v="Customer 0153"/>
        <s v="Customer 0321"/>
        <s v="Customer 0130"/>
        <s v="Customer 1008"/>
        <s v="Customer 0376"/>
        <s v="Customer 0715"/>
        <s v="Customer 0408"/>
        <s v="Customer 0464"/>
        <s v="Customer 0161"/>
        <s v="Customer 1169"/>
        <s v="Customer 0700"/>
        <s v="Customer 0679"/>
        <s v="Customer 0516"/>
        <s v="Customer 0703"/>
        <s v="Customer 0803"/>
        <s v="Customer 0138"/>
        <s v="Customer 0522"/>
        <s v="Customer 0438"/>
        <s v="Customer 0538"/>
        <s v="Customer 0087"/>
        <s v="Customer 0842"/>
        <s v="Customer 0503"/>
        <s v="Customer 0074"/>
        <s v="Customer 0005"/>
        <s v="Customer 0649"/>
        <s v="Customer 0800"/>
        <s v="Customer 0657"/>
        <s v="Customer 0865"/>
        <s v="Customer 1047"/>
        <s v="Customer 1180"/>
        <s v="Customer 1062"/>
        <s v="Customer 0955"/>
        <s v="Customer 0518"/>
        <s v="Customer 0605"/>
        <s v="Customer 0740"/>
        <s v="Customer 0204"/>
        <s v="Customer 0814"/>
        <s v="Customer 0706"/>
        <s v="Customer 0625"/>
        <s v="Customer 1002"/>
        <s v="Customer 0825"/>
        <s v="Customer 1119"/>
        <s v="Customer 1172"/>
        <s v="Customer 0991"/>
        <s v="Customer 0358"/>
        <s v="Customer 0227"/>
        <s v="Customer 0360"/>
        <s v="Customer 0856"/>
        <s v="Customer 1038"/>
        <s v="Customer 1057"/>
        <s v="Customer 0821"/>
        <s v="Customer 0818"/>
        <s v="Customer 1143"/>
        <s v="Customer 0823"/>
        <s v="Customer 0601"/>
        <s v="Customer 0431"/>
        <s v="Customer 0765"/>
        <s v="Customer 0764"/>
        <s v="Customer 0354"/>
        <s v="Customer 0352"/>
        <s v="Customer 0787"/>
        <s v="Customer 1132"/>
        <s v="Customer 1112"/>
        <s v="Customer 1029"/>
        <s v="Customer 0216"/>
        <s v="Customer 0401"/>
        <s v="Customer 0069"/>
        <s v="Customer 0113"/>
        <s v="Customer 0278"/>
        <s v="Customer 0337"/>
        <s v="Customer 0019"/>
        <s v="Customer 1012"/>
        <s v="Customer 0633"/>
        <s v="Customer 0785"/>
        <s v="Customer 1161"/>
        <s v="Customer 0177"/>
        <s v="Customer 0412"/>
        <s v="Customer 0371"/>
        <s v="Customer 0662"/>
        <s v="Customer 0632"/>
        <s v="Customer 0949"/>
        <s v="Customer 0673"/>
        <s v="Customer 0281"/>
        <s v="Customer 0678"/>
        <s v="Customer 1157"/>
        <s v="Customer 0695"/>
        <s v="Customer 0711"/>
        <s v="Customer 0212"/>
        <s v="Customer 0010"/>
        <s v="Customer 0252"/>
        <s v="Customer 0031"/>
        <s v="Customer 0543"/>
        <s v="Customer 1059"/>
        <s v="Customer 0537"/>
        <s v="Customer 0775"/>
        <s v="Customer 1027"/>
        <s v="Customer 0916"/>
        <s v="Customer 0781"/>
        <s v="Customer 0941"/>
        <s v="Customer 0505"/>
        <s v="Customer 0479"/>
        <s v="Customer 0959"/>
        <s v="Customer 1126"/>
        <s v="Customer 0224"/>
        <s v="Customer 0860"/>
        <s v="Customer 0917"/>
        <s v="Customer 0815"/>
        <s v="Customer 0370"/>
        <s v="Customer 0011"/>
        <s v="Customer 0386"/>
        <s v="Customer 0560"/>
        <s v="Customer 0496"/>
        <s v="Customer 1107"/>
        <s v="Customer 1037"/>
        <s v="Customer 0931"/>
        <s v="Customer 0027"/>
        <s v="Customer 0521"/>
        <s v="Customer 0747"/>
        <s v="Customer 0817"/>
        <s v="Customer 0356"/>
        <s v="Customer 0133"/>
        <s v="Customer 0394"/>
        <s v="Customer 0951"/>
        <s v="Customer 1184"/>
        <s v="Customer 1131"/>
        <s v="Customer 0712"/>
        <s v="Customer 0110"/>
        <s v="Customer 1162"/>
        <s v="Customer 0184"/>
        <s v="Customer 0322"/>
        <s v="Customer 0238"/>
        <s v="Customer 0603"/>
        <s v="Customer 0095"/>
        <s v="Customer 0379"/>
        <s v="Customer 1072"/>
        <s v="Customer 0652"/>
        <s v="Customer 0042"/>
        <s v="Customer 1104"/>
        <s v="Customer 0571"/>
        <s v="Customer 0791"/>
        <s v="Customer 1013"/>
        <s v="Customer 0270"/>
        <s v="Customer 0784"/>
        <s v="Customer 0694"/>
        <s v="Customer 0468"/>
        <s v="Customer 0058"/>
        <s v="Customer 0604"/>
        <s v="Customer 0826"/>
        <s v="Customer 0627"/>
        <s v="Customer 0433"/>
        <s v="Customer 0368"/>
        <s v="Customer 0275"/>
        <s v="Customer 0963"/>
        <s v="Customer 0972"/>
        <s v="Customer 0952"/>
        <s v="Customer 0186"/>
        <s v="Customer 0340"/>
        <s v="Customer 0466"/>
        <s v="Customer 0279"/>
        <s v="Customer 0615"/>
        <s v="Customer 0953"/>
        <s v="Customer 0548"/>
        <s v="Customer 0540"/>
        <s v="Customer 0072"/>
        <s v="Customer 0969"/>
        <s v="Customer 0973"/>
        <s v="Customer 0126"/>
        <s v="Customer 0024"/>
        <s v="Customer 0998"/>
        <s v="Customer 0210"/>
        <s v="Customer 0690"/>
        <s v="Customer 0993"/>
        <s v="Customer 0945"/>
        <s v="Customer 0661"/>
        <s v="Customer 0452"/>
        <s v="Customer 0929"/>
        <s v="Customer 0834"/>
        <s v="Customer 1006"/>
        <s v="Customer 0617"/>
        <s v="Customer 0924"/>
        <s v="Customer 0077"/>
        <s v="Customer 0353"/>
        <s v="Customer 0960"/>
        <s v="Customer 0140"/>
        <s v="Customer 0851"/>
        <s v="Customer 0409"/>
        <s v="Customer 0249"/>
        <s v="Customer 0648"/>
        <s v="Customer 1078"/>
        <s v="Customer 0486"/>
        <s v="Customer 1077"/>
        <s v="Customer 0727"/>
        <s v="Customer 0755"/>
        <s v="Customer 0192"/>
        <s v="Customer 0173"/>
        <s v="Customer 1098"/>
        <s v="Customer 0060"/>
        <s v="Customer 0668"/>
        <s v="Customer 0436"/>
        <s v="Customer 0008"/>
        <s v="Customer 0022"/>
        <s v="Customer 0934"/>
        <s v="Customer 0195"/>
        <s v="Customer 1058"/>
        <s v="Customer 0719"/>
        <s v="Customer 0483"/>
        <s v="Customer 0410"/>
        <s v="Customer 0336"/>
        <s v="Customer 0346"/>
        <s v="Customer 0684"/>
        <s v="Customer 0722"/>
        <s v="Customer 0289"/>
        <s v="Customer 0295"/>
        <s v="Customer 1136"/>
        <s v="Customer 0618"/>
        <s v="Customer 1033"/>
        <s v="Customer 0397"/>
        <s v="Customer 0635"/>
        <s v="Customer 0935"/>
        <s v="Customer 1153"/>
        <s v="Customer 0687"/>
        <s v="Customer 0473"/>
        <s v="Customer 0012"/>
        <s v="Customer 0675"/>
        <s v="Customer 0746"/>
        <s v="Customer 1115"/>
        <s v="Customer 0277"/>
        <s v="Customer 0196"/>
        <s v="Customer 1200"/>
        <s v="Customer 0033"/>
        <s v="Customer 0127"/>
        <s v="Customer 0741"/>
        <s v="Customer 0293"/>
        <s v="Customer 0439"/>
        <s v="Customer 0884"/>
        <s v="Customer 0590"/>
        <s v="Customer 0499"/>
        <s v="Customer 0434"/>
        <s v="Customer 0164"/>
        <s v="Customer 0064"/>
        <s v="Customer 1001"/>
        <s v="Customer 0045"/>
        <s v="Customer 0986"/>
        <s v="Customer 0297"/>
        <s v="Customer 1142"/>
        <s v="Customer 0899"/>
        <s v="Customer 0318"/>
        <s v="Customer 0718"/>
        <s v="Customer 0771"/>
        <s v="Customer 0511"/>
        <s v="Customer 0046"/>
        <s v="Customer 1095"/>
        <s v="Customer 0237"/>
        <s v="Customer 0023"/>
        <s v="Customer 0761"/>
        <s v="Customer 0976"/>
        <s v="Customer 0134"/>
        <s v="Customer 0299"/>
        <s v="Customer 1139"/>
        <s v="Customer 0135"/>
        <s v="Customer 0309"/>
        <s v="Customer 0085"/>
        <s v="Customer 0220"/>
        <s v="Customer 0009"/>
        <s v="Customer 0345"/>
        <s v="Customer 0377"/>
        <s v="Customer 1166"/>
        <s v="Customer 1170"/>
        <s v="Customer 1015"/>
        <s v="Customer 0411"/>
        <s v="Customer 0606"/>
        <s v="Customer 0896"/>
        <s v="Customer 1088"/>
        <s v="Customer 0893"/>
        <s v="Customer 0887"/>
        <s v="Customer 0794"/>
        <s v="Customer 0403"/>
        <s v="Customer 0731"/>
        <s v="Customer 0428"/>
        <s v="Customer 0780"/>
        <s v="Customer 0686"/>
        <s v="Customer 0853"/>
        <s v="Customer 0267"/>
        <s v="Customer 0964"/>
        <s v="Customer 0175"/>
        <s v="Customer 0421"/>
        <s v="Customer 1049"/>
        <s v="Customer 0885"/>
        <s v="Customer 0567"/>
        <s v="Customer 1092"/>
        <s v="Customer 1050"/>
        <s v="Customer 0366"/>
        <s v="Customer 0524"/>
        <s v="Customer 1146"/>
        <s v="Customer 1041"/>
        <s v="Customer 0208"/>
        <s v="Customer 0552"/>
        <s v="Customer 0442"/>
        <s v="Customer 0809"/>
        <s v="Customer 1101"/>
        <s v="Customer 0547"/>
        <s v="Customer 0754"/>
        <s v="Customer 1133"/>
        <s v="Customer 1138"/>
        <s v="Customer 0608"/>
        <s v="Customer 0530"/>
        <s v="Customer 1141"/>
        <s v="Customer 0247"/>
        <s v="Customer 0630"/>
        <s v="Customer 0816"/>
        <s v="Customer 0762"/>
        <s v="Customer 0313"/>
        <s v="Customer 0189"/>
        <s v="Customer 0546"/>
        <s v="Customer 0701"/>
        <s v="Customer 0131"/>
        <s v="Customer 0642"/>
        <s v="Customer 0361"/>
        <s v="Customer 0003"/>
        <s v="Customer 0637"/>
        <s v="Customer 1019"/>
        <s v="Customer 0435"/>
        <s v="Customer 0579"/>
        <s v="Customer 0169"/>
        <s v="Customer 0284"/>
        <s v="Customer 0526"/>
        <s v="Customer 0584"/>
        <s v="Customer 1156"/>
        <s v="Customer 0053"/>
        <s v="Customer 0463"/>
        <s v="Customer 1046"/>
        <s v="Customer 0429"/>
        <s v="Customer 0093"/>
        <s v="Customer 0382"/>
        <s v="Customer 0928"/>
        <s v="Customer 0793"/>
        <s v="Customer 0513"/>
        <s v="Customer 0493"/>
        <s v="Customer 0644"/>
        <s v="Customer 0915"/>
        <s v="Customer 0242"/>
        <s v="Customer 0432"/>
        <s v="Customer 1186"/>
        <s v="Customer 0555"/>
        <s v="Customer 0795"/>
        <s v="Customer 0774"/>
        <s v="Customer 1160"/>
        <s v="Customer 0895"/>
        <s v="Customer 1042"/>
        <s v="Customer 0302"/>
        <s v="Customer 0845"/>
        <s v="Customer 0772"/>
        <s v="Customer 0084"/>
        <s v="Customer 0745"/>
        <s v="Customer 1147"/>
        <s v="Customer 0912"/>
        <s v="Customer 0461"/>
        <s v="Customer 0824"/>
        <s v="Customer 1003"/>
        <s v="Customer 0214"/>
        <s v="Customer 0872"/>
        <s v="Customer 0104"/>
        <s v="Customer 1124"/>
        <s v="Customer 0217"/>
        <s v="Customer 0156"/>
        <s v="Customer 0236"/>
        <s v="Customer 0985"/>
        <s v="Customer 1026"/>
        <s v="Customer 0363"/>
        <s v="Customer 1087"/>
        <s v="Customer 0307"/>
        <s v="Customer 0494"/>
        <s v="Customer 0283"/>
        <s v="Customer 0611"/>
        <s v="Customer 0400"/>
        <s v="Customer 0621"/>
        <s v="Customer 0455"/>
        <s v="Customer 0007"/>
        <s v="Customer 1110"/>
        <s v="Customer 0086"/>
        <s v="Customer 0779"/>
        <s v="Customer 0894"/>
        <s v="Customer 0471"/>
        <s v="Customer 0014"/>
        <s v="Customer 0645"/>
        <s v="Customer 0218"/>
        <s v="Customer 0018"/>
        <s v="Customer 0157"/>
        <s v="Customer 1188"/>
        <s v="Customer 0262"/>
        <s v="Customer 0230"/>
        <s v="Customer 0384"/>
        <s v="Customer 1163"/>
        <s v="Customer 0456"/>
        <s v="Customer 0298"/>
        <s v="Customer 0553"/>
        <s v="Customer 0016"/>
        <s v="Customer 0387"/>
        <s v="Customer 0724"/>
        <s v="Customer 1176"/>
        <s v="Customer 0497"/>
        <s v="Customer 0260"/>
        <s v="Customer 0413"/>
        <s v="Customer 0250"/>
        <s v="Customer 0182"/>
        <s v="Customer 0790"/>
        <s v="Customer 0677"/>
        <s v="Customer 1011"/>
        <s v="Customer 0383"/>
        <s v="Customer 0335"/>
        <s v="Customer 1191"/>
        <s v="Customer 1109"/>
        <s v="Customer 1025"/>
        <s v="Customer 0092"/>
        <s v="Customer 0788"/>
        <s v="Customer 0549"/>
        <s v="Customer 0593"/>
        <s v="Customer 0827"/>
        <s v="Customer 0717"/>
        <s v="Customer 1068"/>
        <s v="Customer 0102"/>
        <s v="Customer 0081"/>
        <s v="Customer 0420"/>
        <s v="Customer 0728"/>
        <s v="Customer 1183"/>
        <s v="Customer 0219"/>
        <s v="Customer 0875"/>
        <s v="Customer 0043"/>
        <s v="Customer 0933"/>
        <s v="Customer 0979"/>
        <s v="Customer 0932"/>
        <s v="Customer 0804"/>
        <s v="Customer 0833"/>
        <s v="Customer 0226"/>
        <s v="Customer 0163"/>
        <s v="Customer 0458"/>
        <s v="Customer 0730"/>
        <s v="Customer 0742"/>
        <s v="Customer 1039"/>
        <s v="Customer 0539"/>
        <s v="Customer 0296"/>
        <s v="Customer 0883"/>
        <s v="Customer 0938"/>
        <s v="Customer 0926"/>
        <s v="Customer 0308"/>
        <s v="Customer 0200"/>
        <s v="Customer 0039"/>
        <s v="Customer 0108"/>
        <s v="Customer 0685"/>
        <s v="Customer 0392"/>
        <s v="Customer 0588"/>
        <s v="Customer 0263"/>
        <s v="Customer 0180"/>
        <s v="Customer 0641"/>
        <s v="Customer 0199"/>
        <s v="Customer 0510"/>
        <s v="Customer 0332"/>
        <s v="Customer 0269"/>
        <s v="Customer 0660"/>
        <s v="Customer 0839"/>
        <s v="Customer 0574"/>
        <s v="Customer 0167"/>
        <s v="Customer 0699"/>
        <s v="Customer 0155"/>
        <s v="Customer 0047"/>
        <s v="Customer 0725"/>
        <s v="Customer 0211"/>
        <s v="Customer 0738"/>
        <s v="Customer 0863"/>
        <s v="Customer 0563"/>
        <s v="Customer 0158"/>
        <s v="Customer 0465"/>
        <s v="Customer 0109"/>
        <s v="Customer 0859"/>
        <s v="Customer 0235"/>
        <s v="Customer 0068"/>
        <s v="Customer 0638"/>
        <s v="Customer 1193"/>
        <s v="Customer 0048"/>
        <s v="Customer 0349"/>
        <s v="Customer 0592"/>
        <s v="Customer 1007"/>
        <s v="Customer 0874"/>
        <s v="Customer 0901"/>
        <s v="Customer 0811"/>
        <s v="Customer 0609"/>
        <s v="Customer 1111"/>
        <s v="Customer 1189"/>
        <s v="Customer 0152"/>
        <s v="Customer 0026"/>
        <s v="Customer 0710"/>
        <s v="Customer 0577"/>
        <s v="Customer 0091"/>
        <s v="Customer 0329"/>
        <s v="Customer 0906"/>
        <s v="Customer 0904"/>
        <s v="Customer 0942"/>
        <s v="Customer 0943"/>
        <s v="Customer 0802"/>
        <s v="Customer 0205"/>
        <s v="Customer 0878"/>
        <s v="Customer 0870"/>
        <s v="Customer 0681"/>
        <s v="Customer 0482"/>
        <s v="Customer 0837"/>
        <s v="Customer 0936"/>
        <s v="Customer 1028"/>
        <s v="Customer 0004"/>
        <s v="Customer 0624"/>
        <s v="Customer 0947"/>
        <s v="Customer 0995"/>
        <s v="Customer 0165"/>
        <s v="Customer 1055"/>
        <s v="Customer 0286"/>
        <s v="Customer 0244"/>
        <s v="Customer 0324"/>
        <s v="Customer 0472"/>
        <s v="Customer 0232"/>
        <s v="Customer 0017"/>
        <s v="Customer 0122"/>
        <s v="Customer 0977"/>
        <s v="Customer 0183"/>
        <s v="Customer 0506"/>
        <s v="Customer 0958"/>
        <s v="Customer 1103"/>
        <s v="Customer 1182"/>
        <s v="Customer 0121"/>
        <s v="Customer 0749"/>
        <s v="Customer 0124"/>
        <s v="Customer 0323"/>
        <s v="Customer 0903"/>
        <s v="Customer 0098"/>
        <s v="Customer 0080"/>
        <s v="Customer 0285"/>
        <s v="Customer 0357"/>
        <s v="Customer 0716"/>
        <s v="Customer 1150"/>
        <s v="Customer 0303"/>
        <s v="Customer 0099"/>
        <s v="Customer 0792"/>
        <s v="Customer 0395"/>
        <s v="Customer 1035"/>
        <s v="Customer 0983"/>
        <s v="Customer 1063"/>
        <s v="Customer 0667"/>
        <s v="Customer 0672"/>
        <s v="Customer 0573"/>
        <s v="Customer 0721"/>
        <s v="Customer 0396"/>
        <s v="Customer 0194"/>
        <s v="Customer 0154"/>
        <s v="Customer 1167"/>
        <s v="Customer 0255"/>
        <s v="Customer 0939"/>
        <s v="Customer 0029"/>
        <s v="Customer 0316"/>
        <s v="Customer 1113"/>
        <s v="Customer 1197"/>
        <s v="Customer 0988"/>
        <s v="Customer 0416"/>
        <s v="Customer 0704"/>
        <s v="Customer 0424"/>
        <s v="Customer 0258"/>
        <s v="Customer 0879"/>
        <s v="Customer 1076"/>
        <s v="Customer 0070"/>
        <s v="Customer 0462"/>
        <s v="Customer 0911"/>
        <s v="Customer 0769"/>
        <s v="Customer 0886"/>
        <s v="Customer 1056"/>
        <s v="Customer 1052"/>
        <s v="Customer 0866"/>
        <s v="Customer 1149"/>
        <s v="Customer 0215"/>
        <s v="Customer 0869"/>
        <s v="Customer 0020"/>
        <s v="Customer 0078"/>
        <s v="Customer 0682"/>
        <s v="Customer 1020"/>
        <s v="Customer 0469"/>
        <s v="Customer 0418"/>
        <s v="Customer 0778"/>
        <s v="Customer 0688"/>
        <s v="Customer 0475"/>
        <s v="Customer 0427"/>
        <s v="Customer 0922"/>
        <s v="Customer 0957"/>
        <s v="Customer 0470"/>
        <s v="Customer 0880"/>
        <s v="Customer 0726"/>
        <s v="Customer 0222"/>
        <s v="Customer 1158"/>
        <s v="Customer 0304"/>
        <s v="Customer 0385"/>
        <s v="Customer 0257"/>
        <s v="Customer 1024"/>
        <s v="Customer 0082"/>
        <s v="Customer 0568"/>
        <s v="Customer 0478"/>
        <s v="Customer 0488"/>
        <s v="Customer 0565"/>
        <s v="Customer 0485"/>
        <s v="Customer 0974"/>
        <s v="Customer 1174"/>
        <s v="Customer 0829"/>
        <s v="Customer 0589"/>
        <s v="Customer 0176"/>
        <s v="Customer 0867"/>
        <s v="Customer 0333"/>
        <s v="Customer 1125"/>
        <s v="Customer 0600"/>
        <s v="Customer 0319"/>
        <s v="Customer 0640"/>
        <s v="Customer 0044"/>
        <s v="Customer 0848"/>
        <s v="Customer 0261"/>
        <s v="Customer 0294"/>
        <s v="Customer 0239"/>
        <s v="Customer 0287"/>
        <s v="Customer 0364"/>
        <s v="Customer 0504"/>
        <s v="Customer 0414"/>
        <s v="Customer 0404"/>
        <s v="Customer 0858"/>
        <s v="Customer 0489"/>
        <s v="Customer 0096"/>
        <s v="Customer 1043"/>
        <s v="Customer 0532"/>
        <s v="Customer 0282"/>
        <s v="Customer 1021"/>
        <s v="Customer 0443"/>
        <s v="Customer 0898"/>
        <s v="Customer 1165"/>
        <s v="Customer 0317"/>
        <s v="Customer 0846"/>
        <s v="Customer 0643"/>
        <s v="Customer 0264"/>
        <s v="Customer 0897"/>
        <s v="Customer 0570"/>
        <s v="Customer 0089"/>
        <s v="Customer 0819"/>
        <s v="Customer 0529"/>
        <s v="Customer 0743"/>
        <s v="Customer 0564"/>
        <s v="Customer 1048"/>
        <s v="Customer 0733"/>
        <s v="Customer 0338"/>
        <s v="Customer 1154"/>
        <s v="Customer 1151"/>
        <s v="Customer 1130"/>
        <s v="Customer 0525"/>
        <s v="Customer 0362"/>
        <s v="Customer 1121"/>
        <s v="Customer 0166"/>
        <s v="Customer 0168"/>
        <s v="Customer 0365"/>
        <s v="Customer 0083"/>
        <s v="Customer 0919"/>
        <s v="Customer 0944"/>
        <s v="Customer 0596"/>
        <s v="Customer 0835"/>
        <s v="Customer 1086"/>
        <s v="Customer 0527"/>
        <s v="Customer 0190"/>
        <s v="Customer 0355"/>
        <s v="Customer 0602"/>
        <s v="Customer 0572"/>
        <s v="Customer 1164"/>
        <s v="Customer 0447"/>
        <s v="Customer 0259"/>
        <s v="Customer 0808"/>
        <s v="Customer 0925"/>
        <s v="Customer 0766"/>
        <s v="Customer 0495"/>
        <s v="Customer 1175"/>
        <s v="Customer 0451"/>
        <s v="Customer 0327"/>
        <s v="Customer 0669"/>
        <s v="Customer 0201"/>
        <s v="Customer 1128"/>
        <s v="Customer 0607"/>
        <s v="Customer 0501"/>
        <s v="Customer 1096"/>
        <s v="Customer 0923"/>
        <s v="Customer 1016"/>
        <s v="Customer 0914"/>
        <s v="Customer 0094"/>
        <s v="Customer 0100"/>
        <s v="Customer 0038"/>
        <s v="Customer 0861"/>
        <s v="Customer 0751"/>
        <s v="Customer 0639"/>
        <s v="Customer 0390"/>
        <s v="Customer 0767"/>
        <s v="Customer 0992"/>
        <s v="Customer 1173"/>
        <s v="Customer 0049"/>
        <s v="Customer 0514"/>
        <s v="Customer 0146"/>
        <s v="Customer 0557"/>
        <s v="Customer 1168"/>
        <s v="Customer 0873"/>
        <s v="Customer 0587"/>
        <s v="Customer 0036"/>
        <s v="Customer 0847"/>
        <s v="Customer 0142"/>
        <s v="Customer 1045"/>
        <s v="Customer 0658"/>
        <s v="Customer 0836"/>
        <s v="Customer 0831"/>
        <s v="Customer 0090"/>
        <s v="Customer 0076"/>
        <s v="Customer 1014"/>
        <s v="Customer 0748"/>
        <s v="Customer 0854"/>
        <s v="Customer 0980"/>
        <s v="Customer 0623"/>
        <s v="Customer 0314"/>
        <s v="Customer 1192"/>
        <s v="Customer 1091"/>
        <s v="Customer 0583"/>
        <s v="Customer 0241"/>
        <s v="Customer 0757"/>
        <s v="Customer 1102"/>
        <s v="Customer 0554"/>
        <s v="Customer 0112"/>
        <s v="Customer 0378"/>
        <s v="Customer 0111"/>
        <s v="Customer 0347"/>
        <s v="Customer 1081"/>
        <s v="Customer 1051"/>
        <s v="Customer 0054"/>
        <s v="Customer 1090"/>
        <s v="Customer 0850"/>
        <s v="Customer 0729"/>
        <s v="Customer 0079"/>
        <s v="Customer 0698"/>
        <s v="Customer 0619"/>
        <s v="Customer 0331"/>
        <s v="Customer 0441"/>
        <s v="Customer 1114"/>
        <s v="Customer 0245"/>
        <s v="Customer 1194"/>
        <s v="Customer 0040"/>
        <s v="Customer 0528"/>
        <s v="Customer 1106"/>
        <s v="Customer 0664"/>
        <s v="Customer 0591"/>
        <s v="Customer 0946"/>
        <s v="Customer 0380"/>
        <s v="Customer 0325"/>
        <s v="Customer 0857"/>
        <s v="Customer 0417"/>
        <s v="Customer 0797"/>
        <s v="Customer 0813"/>
        <s v="Customer 0234"/>
        <s v="Customer 0890"/>
        <s v="Customer 0520"/>
        <s v="Customer 0037"/>
        <s v="Customer 1118"/>
        <s v="Customer 0561"/>
        <s v="Customer 0693"/>
        <s v="Customer 0320"/>
        <s v="Customer 0984"/>
        <s v="Customer 0650"/>
        <s v="Customer 0268"/>
        <s v="Customer 0101"/>
        <s v="Customer 0720"/>
        <s v="Customer 0453"/>
        <s v="Customer 0689"/>
        <s v="Customer 0877"/>
        <s v="Customer 1129"/>
        <s v="Customer 0636"/>
        <s v="Customer 0598"/>
        <s v="Customer 0187"/>
        <s v="Customer 1195"/>
        <s v="Customer 1022"/>
        <s v="Customer 0732"/>
        <s v="Customer 0292"/>
        <s v="Customer 1181"/>
        <s v="Customer 0419"/>
        <s v="Customer 1032"/>
        <s v="Customer 0474"/>
        <s v="Customer 0339"/>
        <s v="Customer 0052"/>
        <s v="Customer 0882"/>
        <s v="Customer 0705"/>
        <s v="Customer 0032"/>
        <s v="Customer 0523"/>
        <s v="Customer 0274"/>
        <s v="Customer 0063"/>
        <s v="Customer 0812"/>
        <s v="Customer 0862"/>
        <s v="Customer 0556"/>
        <s v="Customer 0326"/>
        <s v="Customer 0542"/>
        <s v="Customer 0415"/>
        <s v="Customer 0460"/>
        <s v="Customer 0828"/>
        <s v="Customer 0348"/>
        <s v="Customer 0056"/>
        <s v="Customer 0391"/>
        <s v="Customer 1190"/>
        <s v="Customer 0477"/>
        <s v="Customer 0735"/>
        <s v="Customer 0150"/>
        <s v="Customer 0206"/>
        <s v="Customer 1084"/>
        <s v="Customer 1198"/>
        <s v="Customer 0586"/>
        <s v="Customer 0055"/>
        <s v="Customer 0595"/>
        <s v="Customer 0545"/>
        <s v="Customer 0750"/>
        <s v="Customer 0120"/>
        <s v="Customer 0736"/>
        <s v="Customer 0905"/>
        <s v="Customer 0578"/>
        <s v="Customer 0311"/>
        <s v="Customer 0585"/>
        <s v="Customer 0654"/>
        <s v="Customer 1155"/>
        <s v="Customer 0423"/>
        <s v="Customer 0752"/>
        <s v="Customer 1116"/>
        <s v="Customer 0305"/>
        <s v="Customer 1135"/>
        <s v="Customer 0930"/>
        <s v="Customer 0162"/>
        <s v="Customer 0059"/>
        <s v="Customer 0921"/>
        <s v="Customer 0920"/>
        <s v="Customer 0820"/>
        <s v="Customer 1079"/>
        <s v="Customer 0674"/>
        <s v="Customer 0035"/>
        <s v="Customer 0449"/>
        <s v="Customer 0713"/>
        <s v="Customer 0566"/>
        <s v="Customer 1140"/>
        <s v="Customer 0276"/>
        <s v="Customer 0291"/>
        <s v="Customer 0013"/>
        <s v="Customer 0430"/>
        <s v="Customer 0181"/>
        <s v="Customer 1089"/>
        <s v="Customer 0301"/>
        <s v="Customer 0871"/>
        <s v="Customer 0123"/>
        <s v="Customer 0805"/>
        <s v="Customer 0670"/>
        <s v="Customer 0213"/>
        <s v="Customer 0228"/>
        <s v="Customer 0783"/>
        <s v="Customer 0114"/>
        <s v="Customer 0128"/>
        <s v="Customer 0517"/>
        <s v="Customer 0940"/>
        <s v="Customer 0559"/>
        <s v="Customer 0913"/>
        <s v="Customer 0273"/>
        <s v="Customer 0806"/>
        <s v="Customer 1094"/>
        <s v="Customer 1065"/>
        <s v="Customer 0971"/>
        <s v="Customer 0405"/>
        <s v="Customer 0889"/>
        <s v="Customer 0172"/>
        <s v="Customer 0062"/>
        <s v="Customer 0057"/>
        <s v="Customer 0789"/>
        <s v="Customer 0002"/>
        <s v="Customer 0776"/>
        <s v="Customer 0375"/>
        <s v="Customer 0065"/>
        <s v="Customer 0006"/>
        <s v="Customer 0001"/>
        <s v="Customer 0480"/>
        <s v="Customer 0373"/>
        <s v="Customer 0937"/>
        <s v="Customer 0616"/>
        <s v="Customer 0476"/>
        <s v="Customer 1122"/>
        <s v="Customer 1067"/>
        <s v="Customer 0119"/>
        <s v="Customer 1199"/>
        <s v="Customer 0558"/>
        <s v="Customer 0982"/>
        <s v="Customer 0288"/>
        <s v="Customer 0756"/>
        <s v="Customer 0151"/>
        <s v="Customer 0254"/>
        <s v="Customer 0209"/>
        <s v="Customer 0798"/>
        <s v="Customer 0852"/>
        <s v="Customer 0908"/>
        <s v="Customer 0734"/>
        <s v="Customer 0966"/>
        <s v="Customer 0634"/>
        <s v="Customer 0067"/>
        <s v="Customer 0683"/>
        <s v="Customer 0440"/>
        <s v="Customer 1123"/>
        <s v="Customer 0927"/>
        <s v="Customer 0622"/>
        <s v="Customer 0676"/>
        <s v="Customer 0962"/>
        <s v="Customer 0801"/>
        <s v="Customer 0246"/>
        <s v="Customer 0459"/>
        <s v="Customer 1053"/>
        <s v="Customer 1171"/>
        <s v="Customer 0997"/>
        <s v="Customer 0272"/>
        <s v="Customer 1185"/>
        <s v="Customer 0117"/>
        <s v="Customer 1099"/>
        <s v="Customer 0864"/>
        <s v="Customer 1137"/>
        <s v="Customer 0147"/>
        <s v="Customer 0723"/>
        <s v="Customer 0614"/>
        <s v="Customer 1148"/>
        <s v="Customer 0709"/>
        <s v="Customer 0179"/>
        <s v="Customer 0534"/>
        <s v="Customer 0830"/>
        <s v="Customer 0758"/>
        <s v="Customer 0696"/>
        <s v="Customer 1034"/>
        <s v="Customer 0105"/>
        <s v="Customer 0088"/>
        <s v="Customer 1120"/>
        <s v="Customer 0990"/>
        <s v="Customer 1100"/>
        <s v="Customer 0981"/>
        <s v="Customer 0103"/>
        <s v="Customer 1117"/>
        <s v="Customer 0125"/>
        <s v="Customer 0315"/>
        <s v="Customer 1145"/>
        <s v="Customer 0531"/>
        <s v="Customer 0351"/>
        <s v="Customer 0178"/>
        <s v="Customer 0025"/>
        <s v="Customer 0437"/>
        <s v="Customer 0626"/>
        <s v="Customer 0581"/>
        <s v="Customer 0536"/>
        <s v="Customer 0759"/>
        <s v="Customer 0796"/>
        <s v="Customer 0145"/>
        <s v="Customer 0786"/>
        <s v="Customer 0502"/>
        <s v="Customer 0174"/>
        <s v="Customer 1070"/>
        <s v="Customer 0902"/>
        <s v="Customer 1179"/>
        <s v="Customer 0777"/>
        <s v="Customer 0760"/>
        <s v="Customer 0832"/>
        <s v="Customer 0202"/>
        <s v="Customer 0841"/>
        <s v="Customer 0398"/>
        <s v="Customer 1074"/>
        <s v="Customer 0550"/>
        <s v="Customer 1159"/>
        <s v="Customer 0454"/>
        <s v="Customer 0968"/>
        <s v="Customer 0666"/>
        <s v="Customer 0034"/>
        <s v="Customer 1036"/>
        <s v="Customer 0223"/>
        <s v="Customer 0265"/>
        <s v="Customer 0907"/>
        <s v="Customer 0840"/>
        <s v="Customer 0948"/>
        <s v="Customer 0519"/>
        <s v="Customer 0782"/>
        <s v="Customer 0073"/>
        <s v="Customer 1018"/>
        <s v="Customer 0446"/>
        <s v="Customer 0330"/>
        <s v="Customer 0221"/>
        <s v="Customer 0708"/>
        <s v="Customer 0551"/>
        <s v="Customer 0773"/>
        <s v="Customer 0160"/>
        <s v="Customer 1071"/>
        <s v="Customer 0900"/>
        <s v="Customer 0544"/>
        <s v="Customer 0071"/>
        <s v="Customer 0978"/>
        <s v="Customer 0445"/>
        <s v="Customer 0656"/>
        <s v="Customer 0191"/>
        <s v="Customer 0406"/>
        <s v="Customer 0891"/>
        <s v="Customer 1017"/>
        <s v="Customer 1010"/>
        <s v="Customer 0714"/>
        <s v="Customer 0975"/>
        <s v="Customer 1196"/>
        <s v="Customer 0580"/>
        <s v="Customer 0838"/>
        <s v="Customer 0129"/>
        <s v="Customer 0691"/>
        <s v="Customer 0310"/>
        <s v="Customer 0300"/>
        <s v="Customer 0243"/>
        <s v="Customer 0425"/>
        <s v="Customer 0148"/>
        <s v="Customer 0271"/>
        <s v="Customer 0290"/>
        <s v="Customer 0653"/>
        <s v="Customer 1069"/>
        <s v="Customer 1005"/>
        <s v="Customer 1031"/>
        <s v="Customer 0393"/>
        <s v="Customer 0041"/>
        <s v="Customer 0954"/>
        <s v="Customer 1054"/>
        <s v="Customer 0350"/>
        <s v="Customer 0159"/>
        <s v="Customer 0707"/>
        <s v="Customer 0744"/>
        <s v="Customer 0541"/>
        <s v="Customer 0950"/>
        <s v="Customer 1009"/>
        <s v="Customer 0610"/>
        <s v="Customer 0372"/>
        <s v="Customer 0612"/>
        <s v="Customer 0251"/>
        <s v="Customer 1127"/>
        <s v="Customer 0628"/>
        <s v="Customer 0381"/>
        <s v="Customer 1061"/>
        <s v="Customer 0961"/>
        <s v="Customer 0739"/>
        <s v="Customer 1073"/>
        <s v="Customer 0996"/>
        <s v="Customer 0280"/>
        <s v="Customer 1105"/>
        <s v="Customer 0341"/>
        <s v="Customer 0149"/>
        <s v="Customer 0422"/>
        <s v="Customer 0484"/>
        <s v="Customer 0450"/>
        <s v="Customer 0137"/>
        <s v="Customer 0143"/>
        <s v="Customer 0021"/>
        <s v="Customer 0334"/>
        <s v="Customer 1093"/>
        <s v="Customer 1097"/>
        <s v="Customer 1023"/>
        <s v="Customer 0343"/>
        <s v="Customer 0512"/>
        <s v="Customer 0855"/>
        <s v="Customer 0918"/>
        <s v="Customer 0697"/>
        <s v="Customer 0569"/>
        <s v="Customer 1187"/>
        <s v="Customer 0562"/>
        <s v="Customer 0312"/>
        <s v="Customer 0066"/>
        <s v="Customer 0576"/>
        <s v="Customer 0594"/>
        <s v="Customer 0910"/>
        <s v="Customer 0389"/>
        <s v="Customer 1134"/>
        <s v="Customer 0620"/>
        <s v="Customer 0203"/>
        <s v="Customer 0171"/>
        <s v="Customer 0198"/>
        <s v="Customer 0051"/>
        <s v="Customer 1177"/>
        <s v="Customer 0671"/>
        <s v="Customer 0233"/>
        <s v="Customer 1044"/>
        <s v="Customer 0967"/>
        <s v="Customer 1080"/>
        <s v="Customer 1064"/>
        <s v="Customer 0535"/>
        <s v="Customer 0646"/>
        <s v="Customer 1144"/>
        <s v="Customer 0737"/>
        <s v="Customer 0533"/>
        <s v="Customer 0050"/>
        <s v="Customer 0407"/>
        <s v="Customer 0075"/>
        <s v="Customer 0185"/>
        <s v="Customer 0118"/>
        <s v="Customer 0188"/>
        <s v="Customer 0987"/>
        <s v="Customer 0116"/>
        <s v="Customer 0388"/>
        <s v="Customer 1083"/>
        <s v="Customer 0229"/>
        <s v="Customer 1030"/>
        <s v="Customer 0647"/>
        <s v="Customer 0106"/>
      </sharedItems>
    </cacheField>
    <cacheField name="Restaurant_ID" numFmtId="0">
      <sharedItems count="120">
        <s v="R079"/>
        <s v="R033"/>
        <s v="R035"/>
        <s v="R077"/>
        <s v="R043"/>
        <s v="R083"/>
        <s v="R019"/>
        <s v="R037"/>
        <s v="R013"/>
        <s v="R011"/>
        <s v="R032"/>
        <s v="R059"/>
        <s v="R018"/>
        <s v="R012"/>
        <s v="R106"/>
        <s v="R062"/>
        <s v="R086"/>
        <s v="R088"/>
        <s v="R075"/>
        <s v="R104"/>
        <s v="R054"/>
        <s v="R114"/>
        <s v="R066"/>
        <s v="R070"/>
        <s v="R097"/>
        <s v="R065"/>
        <s v="R051"/>
        <s v="R111"/>
        <s v="R120"/>
        <s v="R029"/>
        <s v="R105"/>
        <s v="R101"/>
        <s v="R061"/>
        <s v="R021"/>
        <s v="R056"/>
        <s v="R094"/>
        <s v="R047"/>
        <s v="R026"/>
        <s v="R052"/>
        <s v="R057"/>
        <s v="R113"/>
        <s v="R002"/>
        <s v="R007"/>
        <s v="R064"/>
        <s v="R001"/>
        <s v="R095"/>
        <s v="R073"/>
        <s v="R119"/>
        <s v="R028"/>
        <s v="R108"/>
        <s v="R091"/>
        <s v="R023"/>
        <s v="R078"/>
        <s v="R022"/>
        <s v="R010"/>
        <s v="R067"/>
        <s v="R031"/>
        <s v="R008"/>
        <s v="R003"/>
        <s v="R005"/>
        <s v="R039"/>
        <s v="R038"/>
        <s v="R068"/>
        <s v="R046"/>
        <s v="R044"/>
        <s v="R071"/>
        <s v="R089"/>
        <s v="R072"/>
        <s v="R063"/>
        <s v="R092"/>
        <s v="R009"/>
        <s v="R027"/>
        <s v="R045"/>
        <s v="R087"/>
        <s v="R081"/>
        <s v="R096"/>
        <s v="R040"/>
        <s v="R036"/>
        <s v="R048"/>
        <s v="R085"/>
        <s v="R116"/>
        <s v="R025"/>
        <s v="R115"/>
        <s v="R074"/>
        <s v="R098"/>
        <s v="R082"/>
        <s v="R110"/>
        <s v="R006"/>
        <s v="R076"/>
        <s v="R107"/>
        <s v="R069"/>
        <s v="R117"/>
        <s v="R058"/>
        <s v="R014"/>
        <s v="R118"/>
        <s v="R093"/>
        <s v="R004"/>
        <s v="R103"/>
        <s v="R015"/>
        <s v="R050"/>
        <s v="R102"/>
        <s v="R099"/>
        <s v="R020"/>
        <s v="R041"/>
        <s v="R034"/>
        <s v="R049"/>
        <s v="R016"/>
        <s v="R042"/>
        <s v="R030"/>
        <s v="R080"/>
        <s v="R053"/>
        <s v="R060"/>
        <s v="R109"/>
        <s v="R055"/>
        <s v="R112"/>
        <s v="R090"/>
        <s v="R084"/>
        <s v="R024"/>
        <s v="R100"/>
        <s v="R017"/>
      </sharedItems>
    </cacheField>
    <cacheField name="Restaurant Name" numFmtId="0">
      <sharedItems count="120">
        <s v="Restaurant 079"/>
        <s v="Restaurant 033"/>
        <s v="Restaurant 035"/>
        <s v="Restaurant 077"/>
        <s v="Restaurant 043"/>
        <s v="Restaurant 083"/>
        <s v="Restaurant 019"/>
        <s v="Restaurant 037"/>
        <s v="Restaurant 013"/>
        <s v="Restaurant 011"/>
        <s v="Restaurant 032"/>
        <s v="Restaurant 059"/>
        <s v="Restaurant 018"/>
        <s v="Restaurant 012"/>
        <s v="Restaurant 106"/>
        <s v="Restaurant 062"/>
        <s v="Restaurant 086"/>
        <s v="Restaurant 088"/>
        <s v="Restaurant 075"/>
        <s v="Restaurant 104"/>
        <s v="Restaurant 054"/>
        <s v="Restaurant 114"/>
        <s v="Restaurant 066"/>
        <s v="Restaurant 070"/>
        <s v="Restaurant 097"/>
        <s v="Restaurant 065"/>
        <s v="Restaurant 051"/>
        <s v="Restaurant 111"/>
        <s v="Restaurant 120"/>
        <s v="Restaurant 029"/>
        <s v="Restaurant 105"/>
        <s v="Restaurant 101"/>
        <s v="Restaurant 061"/>
        <s v="Restaurant 021"/>
        <s v="Restaurant 056"/>
        <s v="Restaurant 094"/>
        <s v="Restaurant 047"/>
        <s v="Restaurant 026"/>
        <s v="Restaurant 052"/>
        <s v="Restaurant 057"/>
        <s v="Restaurant 113"/>
        <s v="Restaurant 002"/>
        <s v="Restaurant 007"/>
        <s v="Restaurant 064"/>
        <s v="Restaurant 001"/>
        <s v="Restaurant 095"/>
        <s v="Restaurant 073"/>
        <s v="Restaurant 119"/>
        <s v="Restaurant 028"/>
        <s v="Restaurant 108"/>
        <s v="Restaurant 091"/>
        <s v="Restaurant 023"/>
        <s v="Restaurant 078"/>
        <s v="Restaurant 022"/>
        <s v="Restaurant 010"/>
        <s v="Restaurant 067"/>
        <s v="Restaurant 031"/>
        <s v="Restaurant 008"/>
        <s v="Restaurant 003"/>
        <s v="Restaurant 005"/>
        <s v="Restaurant 039"/>
        <s v="Restaurant 038"/>
        <s v="Restaurant 068"/>
        <s v="Restaurant 046"/>
        <s v="Restaurant 044"/>
        <s v="Restaurant 071"/>
        <s v="Restaurant 089"/>
        <s v="Restaurant 072"/>
        <s v="Restaurant 063"/>
        <s v="Restaurant 092"/>
        <s v="Restaurant 009"/>
        <s v="Restaurant 027"/>
        <s v="Restaurant 045"/>
        <s v="Restaurant 087"/>
        <s v="Restaurant 081"/>
        <s v="Restaurant 096"/>
        <s v="Restaurant 040"/>
        <s v="Restaurant 036"/>
        <s v="Restaurant 048"/>
        <s v="Restaurant 085"/>
        <s v="Restaurant 116"/>
        <s v="Restaurant 025"/>
        <s v="Restaurant 115"/>
        <s v="Restaurant 074"/>
        <s v="Restaurant 098"/>
        <s v="Restaurant 082"/>
        <s v="Restaurant 110"/>
        <s v="Restaurant 006"/>
        <s v="Restaurant 076"/>
        <s v="Restaurant 107"/>
        <s v="Restaurant 069"/>
        <s v="Restaurant 117"/>
        <s v="Restaurant 058"/>
        <s v="Restaurant 014"/>
        <s v="Restaurant 118"/>
        <s v="Restaurant 093"/>
        <s v="Restaurant 004"/>
        <s v="Restaurant 103"/>
        <s v="Restaurant 015"/>
        <s v="Restaurant 050"/>
        <s v="Restaurant 102"/>
        <s v="Restaurant 099"/>
        <s v="Restaurant 020"/>
        <s v="Restaurant 041"/>
        <s v="Restaurant 034"/>
        <s v="Restaurant 049"/>
        <s v="Restaurant 016"/>
        <s v="Restaurant 042"/>
        <s v="Restaurant 030"/>
        <s v="Restaurant 080"/>
        <s v="Restaurant 053"/>
        <s v="Restaurant 060"/>
        <s v="Restaurant 109"/>
        <s v="Restaurant 055"/>
        <s v="Restaurant 112"/>
        <s v="Restaurant 090"/>
        <s v="Restaurant 084"/>
        <s v="Restaurant 024"/>
        <s v="Restaurant 100"/>
        <s v="Restaurant 017"/>
      </sharedItems>
    </cacheField>
    <cacheField name="Food_ID" numFmtId="0">
      <sharedItems count="220">
        <s v="F0016"/>
        <s v="F0057"/>
        <s v="F0177"/>
        <s v="F0134"/>
        <s v="F0056"/>
        <s v="F0205"/>
        <s v="F0168"/>
        <s v="F0172"/>
        <s v="F0198"/>
        <s v="F0165"/>
        <s v="F0211"/>
        <s v="F0073"/>
        <s v="F0189"/>
        <s v="F0025"/>
        <s v="F0067"/>
        <s v="F0197"/>
        <s v="F0030"/>
        <s v="F0111"/>
        <s v="F0075"/>
        <s v="F0023"/>
        <s v="F0052"/>
        <s v="F0118"/>
        <s v="F0139"/>
        <s v="F0149"/>
        <s v="F0029"/>
        <s v="F0071"/>
        <s v="F0003"/>
        <s v="F0086"/>
        <s v="F0137"/>
        <s v="F0082"/>
        <s v="F0009"/>
        <s v="F0049"/>
        <s v="F0096"/>
        <s v="F0079"/>
        <s v="F0182"/>
        <s v="F0132"/>
        <s v="F0220"/>
        <s v="F0039"/>
        <s v="F0020"/>
        <s v="F0005"/>
        <s v="F0204"/>
        <s v="F0109"/>
        <s v="F0146"/>
        <s v="F0061"/>
        <s v="F0012"/>
        <s v="F0145"/>
        <s v="F0157"/>
        <s v="F0089"/>
        <s v="F0093"/>
        <s v="F0050"/>
        <s v="F0076"/>
        <s v="F0068"/>
        <s v="F0115"/>
        <s v="F0213"/>
        <s v="F0120"/>
        <s v="F0045"/>
        <s v="F0207"/>
        <s v="F0069"/>
        <s v="F0195"/>
        <s v="F0058"/>
        <s v="F0102"/>
        <s v="F0202"/>
        <s v="F0070"/>
        <s v="F0138"/>
        <s v="F0148"/>
        <s v="F0090"/>
        <s v="F0004"/>
        <s v="F0062"/>
        <s v="F0084"/>
        <s v="F0142"/>
        <s v="F0183"/>
        <s v="F0214"/>
        <s v="F0143"/>
        <s v="F0091"/>
        <s v="F0180"/>
        <s v="F0037"/>
        <s v="F0094"/>
        <s v="F0077"/>
        <s v="F0190"/>
        <s v="F0013"/>
        <s v="F0019"/>
        <s v="F0021"/>
        <s v="F0126"/>
        <s v="F0078"/>
        <s v="F0136"/>
        <s v="F0028"/>
        <s v="F0144"/>
        <s v="F0135"/>
        <s v="F0108"/>
        <s v="F0186"/>
        <s v="F0200"/>
        <s v="F0011"/>
        <s v="F0107"/>
        <s v="F0199"/>
        <s v="F0216"/>
        <s v="F0054"/>
        <s v="F0092"/>
        <s v="F0129"/>
        <s v="F0188"/>
        <s v="F0121"/>
        <s v="F0074"/>
        <s v="F0125"/>
        <s v="F0209"/>
        <s v="F0203"/>
        <s v="F0123"/>
        <s v="F0034"/>
        <s v="F0010"/>
        <s v="F0066"/>
        <s v="F0130"/>
        <s v="F0031"/>
        <s v="F0105"/>
        <s v="F0044"/>
        <s v="F0027"/>
        <s v="F0110"/>
        <s v="F0117"/>
        <s v="F0140"/>
        <s v="F0106"/>
        <s v="F0150"/>
        <s v="F0218"/>
        <s v="F0162"/>
        <s v="F0159"/>
        <s v="F0116"/>
        <s v="F0178"/>
        <s v="F0072"/>
        <s v="F0048"/>
        <s v="F0022"/>
        <s v="F0065"/>
        <s v="F0167"/>
        <s v="F0191"/>
        <s v="F0051"/>
        <s v="F0184"/>
        <s v="F0156"/>
        <s v="F0038"/>
        <s v="F0032"/>
        <s v="F0006"/>
        <s v="F0128"/>
        <s v="F0171"/>
        <s v="F0164"/>
        <s v="F0043"/>
        <s v="F0081"/>
        <s v="F0100"/>
        <s v="F0017"/>
        <s v="F0024"/>
        <s v="F0007"/>
        <s v="F0169"/>
        <s v="F0161"/>
        <s v="F0046"/>
        <s v="F0187"/>
        <s v="F0158"/>
        <s v="F0055"/>
        <s v="F0175"/>
        <s v="F0047"/>
        <s v="F0185"/>
        <s v="F0033"/>
        <s v="F0014"/>
        <s v="F0153"/>
        <s v="F0080"/>
        <s v="F0206"/>
        <s v="F0173"/>
        <s v="F0042"/>
        <s v="F0113"/>
        <s v="F0194"/>
        <s v="F0176"/>
        <s v="F0179"/>
        <s v="F0192"/>
        <s v="F0083"/>
        <s v="F0217"/>
        <s v="F0122"/>
        <s v="F0103"/>
        <s v="F0097"/>
        <s v="F0166"/>
        <s v="F0147"/>
        <s v="F0099"/>
        <s v="F0212"/>
        <s v="F0063"/>
        <s v="F0026"/>
        <s v="F0119"/>
        <s v="F0036"/>
        <s v="F0127"/>
        <s v="F0152"/>
        <s v="F0035"/>
        <s v="F0088"/>
        <s v="F0053"/>
        <s v="F0041"/>
        <s v="F0112"/>
        <s v="F0015"/>
        <s v="F0215"/>
        <s v="F0114"/>
        <s v="F0141"/>
        <s v="F0155"/>
        <s v="F0018"/>
        <s v="F0098"/>
        <s v="F0208"/>
        <s v="F0101"/>
        <s v="F0174"/>
        <s v="F0160"/>
        <s v="F0040"/>
        <s v="F0085"/>
        <s v="F0163"/>
        <s v="F0154"/>
        <s v="F0002"/>
        <s v="F0124"/>
        <s v="F0131"/>
        <s v="F0170"/>
        <s v="F0095"/>
        <s v="F0064"/>
        <s v="F0151"/>
        <s v="F0201"/>
        <s v="F0060"/>
        <s v="F0210"/>
        <s v="F0219"/>
        <s v="F0087"/>
        <s v="F0193"/>
        <s v="F0196"/>
        <s v="F0104"/>
        <s v="F0133"/>
        <s v="F0001"/>
        <s v="F0059"/>
        <s v="F0181"/>
        <s v="F0008"/>
      </sharedItems>
    </cacheField>
    <cacheField name="Food Name" numFmtId="0">
      <sharedItems count="220">
        <s v="Food Item 0016"/>
        <s v="Food Item 0057"/>
        <s v="Food Item 0177"/>
        <s v="Food Item 0134"/>
        <s v="Food Item 0056"/>
        <s v="Food Item 0205"/>
        <s v="Food Item 0168"/>
        <s v="Food Item 0172"/>
        <s v="Food Item 0198"/>
        <s v="Food Item 0165"/>
        <s v="Food Item 0211"/>
        <s v="Food Item 0073"/>
        <s v="Food Item 0189"/>
        <s v="Food Item 0025"/>
        <s v="Food Item 0067"/>
        <s v="Food Item 0197"/>
        <s v="Food Item 0030"/>
        <s v="Food Item 0111"/>
        <s v="Food Item 0075"/>
        <s v="Food Item 0023"/>
        <s v="Food Item 0052"/>
        <s v="Food Item 0118"/>
        <s v="Food Item 0139"/>
        <s v="Food Item 0149"/>
        <s v="Food Item 0029"/>
        <s v="Food Item 0071"/>
        <s v="Food Item 0003"/>
        <s v="Food Item 0086"/>
        <s v="Food Item 0137"/>
        <s v="Food Item 0082"/>
        <s v="Food Item 0009"/>
        <s v="Food Item 0049"/>
        <s v="Food Item 0096"/>
        <s v="Food Item 0079"/>
        <s v="Food Item 0182"/>
        <s v="Food Item 0132"/>
        <s v="Food Item 0220"/>
        <s v="Food Item 0039"/>
        <s v="Food Item 0020"/>
        <s v="Food Item 0005"/>
        <s v="Food Item 0204"/>
        <s v="Food Item 0109"/>
        <s v="Food Item 0146"/>
        <s v="Food Item 0061"/>
        <s v="Food Item 0012"/>
        <s v="Food Item 0145"/>
        <s v="Food Item 0157"/>
        <s v="Food Item 0089"/>
        <s v="Food Item 0093"/>
        <s v="Food Item 0050"/>
        <s v="Food Item 0076"/>
        <s v="Food Item 0068"/>
        <s v="Food Item 0115"/>
        <s v="Food Item 0213"/>
        <s v="Food Item 0120"/>
        <s v="Food Item 0045"/>
        <s v="Food Item 0207"/>
        <s v="Food Item 0069"/>
        <s v="Food Item 0195"/>
        <s v="Food Item 0058"/>
        <s v="Food Item 0102"/>
        <s v="Food Item 0202"/>
        <s v="Food Item 0070"/>
        <s v="Food Item 0138"/>
        <s v="Food Item 0148"/>
        <s v="Food Item 0090"/>
        <s v="Food Item 0004"/>
        <s v="Food Item 0062"/>
        <s v="Food Item 0084"/>
        <s v="Food Item 0142"/>
        <s v="Food Item 0183"/>
        <s v="Food Item 0214"/>
        <s v="Food Item 0143"/>
        <s v="Food Item 0091"/>
        <s v="Food Item 0180"/>
        <s v="Food Item 0037"/>
        <s v="Food Item 0094"/>
        <s v="Food Item 0077"/>
        <s v="Food Item 0190"/>
        <s v="Food Item 0013"/>
        <s v="Food Item 0019"/>
        <s v="Food Item 0021"/>
        <s v="Food Item 0126"/>
        <s v="Food Item 0078"/>
        <s v="Food Item 0136"/>
        <s v="Food Item 0028"/>
        <s v="Food Item 0144"/>
        <s v="Food Item 0135"/>
        <s v="Food Item 0108"/>
        <s v="Food Item 0186"/>
        <s v="Food Item 0200"/>
        <s v="Food Item 0011"/>
        <s v="Food Item 0107"/>
        <s v="Food Item 0199"/>
        <s v="Food Item 0216"/>
        <s v="Food Item 0054"/>
        <s v="Food Item 0092"/>
        <s v="Food Item 0129"/>
        <s v="Food Item 0188"/>
        <s v="Food Item 0121"/>
        <s v="Food Item 0074"/>
        <s v="Food Item 0125"/>
        <s v="Food Item 0209"/>
        <s v="Food Item 0203"/>
        <s v="Food Item 0123"/>
        <s v="Food Item 0034"/>
        <s v="Food Item 0010"/>
        <s v="Food Item 0066"/>
        <s v="Food Item 0130"/>
        <s v="Food Item 0031"/>
        <s v="Food Item 0105"/>
        <s v="Food Item 0044"/>
        <s v="Food Item 0027"/>
        <s v="Food Item 0110"/>
        <s v="Food Item 0117"/>
        <s v="Food Item 0140"/>
        <s v="Food Item 0106"/>
        <s v="Food Item 0150"/>
        <s v="Food Item 0218"/>
        <s v="Food Item 0162"/>
        <s v="Food Item 0159"/>
        <s v="Food Item 0116"/>
        <s v="Food Item 0178"/>
        <s v="Food Item 0072"/>
        <s v="Food Item 0048"/>
        <s v="Food Item 0022"/>
        <s v="Food Item 0065"/>
        <s v="Food Item 0167"/>
        <s v="Food Item 0191"/>
        <s v="Food Item 0051"/>
        <s v="Food Item 0184"/>
        <s v="Food Item 0156"/>
        <s v="Food Item 0038"/>
        <s v="Food Item 0032"/>
        <s v="Food Item 0006"/>
        <s v="Food Item 0128"/>
        <s v="Food Item 0171"/>
        <s v="Food Item 0164"/>
        <s v="Food Item 0043"/>
        <s v="Food Item 0081"/>
        <s v="Food Item 0100"/>
        <s v="Food Item 0017"/>
        <s v="Food Item 0024"/>
        <s v="Food Item 0007"/>
        <s v="Food Item 0169"/>
        <s v="Food Item 0161"/>
        <s v="Food Item 0046"/>
        <s v="Food Item 0187"/>
        <s v="Food Item 0158"/>
        <s v="Food Item 0055"/>
        <s v="Food Item 0175"/>
        <s v="Food Item 0047"/>
        <s v="Food Item 0185"/>
        <s v="Food Item 0033"/>
        <s v="Food Item 0014"/>
        <s v="Food Item 0153"/>
        <s v="Food Item 0080"/>
        <s v="Food Item 0206"/>
        <s v="Food Item 0173"/>
        <s v="Food Item 0042"/>
        <s v="Food Item 0113"/>
        <s v="Food Item 0194"/>
        <s v="Food Item 0176"/>
        <s v="Food Item 0179"/>
        <s v="Food Item 0192"/>
        <s v="Food Item 0083"/>
        <s v="Food Item 0217"/>
        <s v="Food Item 0122"/>
        <s v="Food Item 0103"/>
        <s v="Food Item 0097"/>
        <s v="Food Item 0166"/>
        <s v="Food Item 0147"/>
        <s v="Food Item 0099"/>
        <s v="Food Item 0212"/>
        <s v="Food Item 0063"/>
        <s v="Food Item 0026"/>
        <s v="Food Item 0119"/>
        <s v="Food Item 0036"/>
        <s v="Food Item 0127"/>
        <s v="Food Item 0152"/>
        <s v="Food Item 0035"/>
        <s v="Food Item 0088"/>
        <s v="Food Item 0053"/>
        <s v="Food Item 0041"/>
        <s v="Food Item 0112"/>
        <s v="Food Item 0015"/>
        <s v="Food Item 0215"/>
        <s v="Food Item 0114"/>
        <s v="Food Item 0141"/>
        <s v="Food Item 0155"/>
        <s v="Food Item 0018"/>
        <s v="Food Item 0098"/>
        <s v="Food Item 0208"/>
        <s v="Food Item 0101"/>
        <s v="Food Item 0174"/>
        <s v="Food Item 0160"/>
        <s v="Food Item 0040"/>
        <s v="Food Item 0085"/>
        <s v="Food Item 0163"/>
        <s v="Food Item 0154"/>
        <s v="Food Item 0002"/>
        <s v="Food Item 0124"/>
        <s v="Food Item 0131"/>
        <s v="Food Item 0170"/>
        <s v="Food Item 0095"/>
        <s v="Food Item 0064"/>
        <s v="Food Item 0151"/>
        <s v="Food Item 0201"/>
        <s v="Food Item 0060"/>
        <s v="Food Item 0210"/>
        <s v="Food Item 0219"/>
        <s v="Food Item 0087"/>
        <s v="Food Item 0193"/>
        <s v="Food Item 0196"/>
        <s v="Food Item 0104"/>
        <s v="Food Item 0133"/>
        <s v="Food Item 0001"/>
        <s v="Food Item 0059"/>
        <s v="Food Item 0181"/>
        <s v="Food Item 0008"/>
      </sharedItems>
    </cacheField>
    <cacheField name="Food Price" numFmtId="0">
      <sharedItems containsString="0" containsBlank="1" containsNumber="1" minValue="82.28" maxValue="648.68" count="221">
        <n v="348.44"/>
        <n v="302.55"/>
        <n v="268.83"/>
        <n v="467.29"/>
        <n v="536.41"/>
        <n v="175.36"/>
        <n v="107.01"/>
        <n v="219.12"/>
        <n v="221.88"/>
        <n v="508.61"/>
        <n v="200.38"/>
        <n v="365.69"/>
        <n v="612.77"/>
        <m/>
        <n v="575.59"/>
        <n v="628.28"/>
        <n v="373.16"/>
        <n v="237.65"/>
        <n v="613.26"/>
        <n v="276.1"/>
        <n v="531.45"/>
        <n v="301.92"/>
        <n v="238.55"/>
        <n v="434.93"/>
        <n v="349.88"/>
        <n v="475.88"/>
        <n v="200.4"/>
        <n v="168.03"/>
        <n v="504.81"/>
        <n v="193.41"/>
        <n v="512.27"/>
        <n v="597.76"/>
        <n v="194.15"/>
        <n v="557.2"/>
        <n v="266.68"/>
        <n v="565.62"/>
        <n v="481.92"/>
        <n v="410.12"/>
        <n v="538.59"/>
        <n v="580.64"/>
        <n v="538.21"/>
        <n v="390.14"/>
        <n v="530.68"/>
        <n v="278.37"/>
        <n v="262.73"/>
        <n v="337.02"/>
        <n v="82.28"/>
        <n v="583.22"/>
        <n v="109.53"/>
        <n v="568.2"/>
        <n v="569.73"/>
        <n v="263.72"/>
        <n v="225.36"/>
        <n v="622.23"/>
        <n v="547.24"/>
        <n v="356"/>
        <n v="630.13"/>
        <n v="329.84"/>
        <n v="153.3"/>
        <n v="405.76"/>
        <n v="399.57"/>
        <n v="629.64"/>
        <n v="173.7"/>
        <n v="267"/>
        <n v="428.17"/>
        <n v="371.13"/>
        <n v="248.87"/>
        <n v="498.49"/>
        <n v="570.62"/>
        <n v="556.24"/>
        <n v="161.62"/>
        <n v="596.93"/>
        <n v="584.96"/>
        <n v="572.3"/>
        <n v="220.49"/>
        <n v="319.29"/>
        <n v="607.73"/>
        <n v="277.13"/>
        <n v="217.07"/>
        <n v="203.49"/>
        <n v="554.45"/>
        <n v="511.44"/>
        <n v="586.61"/>
        <n v="548.61"/>
        <n v="484.48"/>
        <n v="488.7"/>
        <n v="491.81"/>
        <n v="238.18"/>
        <n v="243.5"/>
        <n v="581.3"/>
        <n v="537.03"/>
        <n v="249.48"/>
        <n v="205.43"/>
        <n v="261.06"/>
        <n v="406.91"/>
        <n v="256.27"/>
        <n v="185.13"/>
        <n v="253.04"/>
        <n v="648.68"/>
        <n v="112.66"/>
        <n v="485.31"/>
        <n v="415.74"/>
        <n v="334.07"/>
        <n v="364.02"/>
        <n v="587.45"/>
        <n v="533.6"/>
        <n v="384.6"/>
        <n v="279.52"/>
        <n v="408.22"/>
        <n v="115.23"/>
        <n v="110.4"/>
        <n v="422.16"/>
        <n v="350.87"/>
        <n v="510.85"/>
        <n v="154.11"/>
        <n v="226.31"/>
        <n v="395.32"/>
        <n v="105.31"/>
        <n v="250.66"/>
        <n v="443.82"/>
        <n v="516.47"/>
        <n v="509.99"/>
        <n v="367.24"/>
        <n v="133.9"/>
        <n v="533.33"/>
        <n v="317.72"/>
        <n v="583.51"/>
        <n v="389.25"/>
        <n v="355.26"/>
        <n v="645.58"/>
        <n v="255.02"/>
        <n v="453.95"/>
        <n v="188.17"/>
        <n v="375.96"/>
        <n v="210.13"/>
        <n v="434.43"/>
        <n v="94.12"/>
        <n v="300.6"/>
        <n v="496.25"/>
        <n v="622.8"/>
        <n v="114.67"/>
        <n v="547.46"/>
        <n v="595.57"/>
        <n v="208.39"/>
        <n v="322.66"/>
        <n v="579.55"/>
        <n v="430.63"/>
        <n v="461.95"/>
        <n v="635.73"/>
        <n v="407.21"/>
        <n v="160.06"/>
        <n v="545.03"/>
        <n v="325.87"/>
        <n v="330.25"/>
        <n v="373.52"/>
        <n v="430.56"/>
        <n v="199.81"/>
        <n v="421.35"/>
        <n v="584.54"/>
        <n v="321.44"/>
        <n v="263.56"/>
        <n v="246.71"/>
        <n v="222.6"/>
        <n v="208.69"/>
        <n v="102.18"/>
        <n v="446.36"/>
        <n v="187.71"/>
        <n v="539.41"/>
        <n v="535.49"/>
        <n v="601.63"/>
        <n v="220.83"/>
        <n v="145.23"/>
        <n v="542.95"/>
        <n v="565.74"/>
        <n v="353.65"/>
        <n v="170.36"/>
        <n v="177.47"/>
        <n v="634.81"/>
        <n v="171.05"/>
        <n v="514.31"/>
        <n v="97.22"/>
        <n v="268.11"/>
        <n v="131.38"/>
        <n v="180.58"/>
        <n v="285.16"/>
        <n v="185.15"/>
        <n v="648.66"/>
        <n v="463.29"/>
        <n v="493.1"/>
        <n v="140.64"/>
        <n v="470.05"/>
        <n v="297.4"/>
        <n v="167.27"/>
        <n v="254.86"/>
        <n v="308.97"/>
        <n v="423.46"/>
        <n v="296.6"/>
        <n v="132.59"/>
        <n v="357.62"/>
        <n v="89.4"/>
        <n v="195.8"/>
        <n v="201.22"/>
        <n v="325.12"/>
        <n v="461.01"/>
        <n v="129.48"/>
        <n v="500.58"/>
        <n v="613.68"/>
        <n v="246.78"/>
        <n v="331.49"/>
        <n v="256.46"/>
        <n v="288.34"/>
        <n v="565.09"/>
        <n v="535.63"/>
        <n v="316.94"/>
        <n v="587.31"/>
        <n v="107.77"/>
        <n v="127.27"/>
        <n v="524.23"/>
        <n v="122.02"/>
        <n v="574.53"/>
        <n v="417.54"/>
      </sharedItems>
    </cacheField>
    <cacheField name="Delivery_Partner_ID" numFmtId="0">
      <sharedItems count="180">
        <s v="D163"/>
        <s v="D017"/>
        <s v="D081"/>
        <s v="D041"/>
        <s v="D119"/>
        <s v="D075"/>
        <s v="D051"/>
        <s v="D046"/>
        <s v="D064"/>
        <s v="D020"/>
        <s v="D019"/>
        <s v="D114"/>
        <s v="D170"/>
        <s v="D092"/>
        <s v="D167"/>
        <s v="D028"/>
        <s v="D176"/>
        <s v="D106"/>
        <s v="D134"/>
        <s v="D012"/>
        <s v="D109"/>
        <s v="D069"/>
        <s v="D162"/>
        <s v="D143"/>
        <s v="D156"/>
        <s v="D161"/>
        <s v="D130"/>
        <s v="D045"/>
        <s v="D155"/>
        <s v="D144"/>
        <s v="D110"/>
        <s v="D177"/>
        <s v="D044"/>
        <s v="D027"/>
        <s v="D013"/>
        <s v="D068"/>
        <s v="D152"/>
        <s v="D089"/>
        <s v="D057"/>
        <s v="D063"/>
        <s v="D166"/>
        <s v="D010"/>
        <s v="D011"/>
        <s v="D160"/>
        <s v="D034"/>
        <s v="D099"/>
        <s v="D175"/>
        <s v="D021"/>
        <s v="D131"/>
        <s v="D148"/>
        <s v="D164"/>
        <s v="D004"/>
        <s v="D140"/>
        <s v="D058"/>
        <s v="D101"/>
        <s v="D085"/>
        <s v="D052"/>
        <s v="D111"/>
        <s v="D149"/>
        <s v="D022"/>
        <s v="D066"/>
        <s v="D174"/>
        <s v="D073"/>
        <s v="D122"/>
        <s v="D049"/>
        <s v="D023"/>
        <s v="D029"/>
        <s v="D040"/>
        <s v="D016"/>
        <s v="D083"/>
        <s v="D117"/>
        <s v="D053"/>
        <s v="D118"/>
        <s v="D006"/>
        <s v="D141"/>
        <s v="D100"/>
        <s v="D150"/>
        <s v="D112"/>
        <s v="D105"/>
        <s v="D132"/>
        <s v="D025"/>
        <s v="D154"/>
        <s v="D169"/>
        <s v="D172"/>
        <s v="D128"/>
        <s v="D070"/>
        <s v="D095"/>
        <s v="D104"/>
        <s v="D098"/>
        <s v="D062"/>
        <s v="D026"/>
        <s v="D102"/>
        <s v="D113"/>
        <s v="D180"/>
        <s v="D121"/>
        <s v="D002"/>
        <s v="D038"/>
        <s v="D014"/>
        <s v="D097"/>
        <s v="D107"/>
        <s v="D036"/>
        <s v="D079"/>
        <s v="D007"/>
        <s v="D043"/>
        <s v="D055"/>
        <s v="D003"/>
        <s v="D165"/>
        <s v="D125"/>
        <s v="D171"/>
        <s v="D054"/>
        <s v="D071"/>
        <s v="D168"/>
        <s v="D116"/>
        <s v="D024"/>
        <s v="D126"/>
        <s v="D096"/>
        <s v="D153"/>
        <s v="D147"/>
        <s v="D093"/>
        <s v="D159"/>
        <s v="D123"/>
        <s v="D091"/>
        <s v="D018"/>
        <s v="D138"/>
        <s v="D015"/>
        <s v="D005"/>
        <s v="D142"/>
        <s v="D103"/>
        <s v="D139"/>
        <s v="D037"/>
        <s v="D157"/>
        <s v="D030"/>
        <s v="D047"/>
        <s v="D120"/>
        <s v="D086"/>
        <s v="D129"/>
        <s v="D108"/>
        <s v="D133"/>
        <s v="D056"/>
        <s v="D178"/>
        <s v="D061"/>
        <s v="D090"/>
        <s v="D031"/>
        <s v="D151"/>
        <s v="D059"/>
        <s v="D135"/>
        <s v="D145"/>
        <s v="D074"/>
        <s v="D032"/>
        <s v="D067"/>
        <s v="D039"/>
        <s v="D136"/>
        <s v="D048"/>
        <s v="D124"/>
        <s v="D060"/>
        <s v="D035"/>
        <s v="D173"/>
        <s v="D137"/>
        <s v="D087"/>
        <s v="D001"/>
        <s v="D179"/>
        <s v="D008"/>
        <s v="D084"/>
        <s v="D078"/>
        <s v="D115"/>
        <s v="D065"/>
        <s v="D076"/>
        <s v="D094"/>
        <s v="D082"/>
        <s v="D127"/>
        <s v="D158"/>
        <s v="D042"/>
        <s v="D146"/>
        <s v="D088"/>
        <s v="D077"/>
        <s v="D072"/>
        <s v="D080"/>
        <s v="D033"/>
        <s v="D050"/>
        <s v="D009"/>
      </sharedItems>
    </cacheField>
    <cacheField name="Delivery Partner Name" numFmtId="0">
      <sharedItems count="180">
        <s v="Delivery Partner 163"/>
        <s v="Delivery Partner 017"/>
        <s v="Delivery Partner 081"/>
        <s v="Delivery Partner 041"/>
        <s v="Delivery Partner 119"/>
        <s v="Delivery Partner 075"/>
        <s v="Delivery Partner 051"/>
        <s v="Delivery Partner 046"/>
        <s v="Delivery Partner 064"/>
        <s v="Delivery Partner 020"/>
        <s v="Delivery Partner 019"/>
        <s v="Delivery Partner 114"/>
        <s v="Delivery Partner 170"/>
        <s v="Delivery Partner 092"/>
        <s v="Delivery Partner 167"/>
        <s v="Delivery Partner 028"/>
        <s v="Delivery Partner 176"/>
        <s v="Delivery Partner 106"/>
        <s v="Delivery Partner 134"/>
        <s v="Delivery Partner 012"/>
        <s v="Delivery Partner 109"/>
        <s v="Delivery Partner 069"/>
        <s v="Delivery Partner 162"/>
        <s v="Delivery Partner 143"/>
        <s v="Delivery Partner 156"/>
        <s v="Delivery Partner 161"/>
        <s v="Delivery Partner 130"/>
        <s v="Delivery Partner 045"/>
        <s v="Delivery Partner 155"/>
        <s v="Delivery Partner 144"/>
        <s v="Delivery Partner 110"/>
        <s v="Delivery Partner 177"/>
        <s v="Delivery Partner 044"/>
        <s v="Delivery Partner 027"/>
        <s v="Delivery Partner 013"/>
        <s v="Delivery Partner 068"/>
        <s v="Delivery Partner 152"/>
        <s v="Delivery Partner 089"/>
        <s v="Delivery Partner 057"/>
        <s v="Delivery Partner 063"/>
        <s v="Delivery Partner 166"/>
        <s v="Delivery Partner 010"/>
        <s v="Delivery Partner 011"/>
        <s v="Delivery Partner 160"/>
        <s v="Delivery Partner 034"/>
        <s v="Delivery Partner 099"/>
        <s v="Delivery Partner 175"/>
        <s v="Delivery Partner 021"/>
        <s v="Delivery Partner 131"/>
        <s v="Delivery Partner 148"/>
        <s v="Delivery Partner 164"/>
        <s v="Delivery Partner 004"/>
        <s v="Delivery Partner 140"/>
        <s v="Delivery Partner 058"/>
        <s v="Delivery Partner 101"/>
        <s v="Delivery Partner 085"/>
        <s v="Delivery Partner 052"/>
        <s v="Delivery Partner 111"/>
        <s v="Delivery Partner 149"/>
        <s v="Delivery Partner 022"/>
        <s v="Delivery Partner 066"/>
        <s v="Delivery Partner 174"/>
        <s v="Delivery Partner 073"/>
        <s v="Delivery Partner 122"/>
        <s v="Delivery Partner 049"/>
        <s v="Delivery Partner 023"/>
        <s v="Delivery Partner 029"/>
        <s v="Delivery Partner 040"/>
        <s v="Delivery Partner 016"/>
        <s v="Delivery Partner 083"/>
        <s v="Delivery Partner 117"/>
        <s v="Delivery Partner 053"/>
        <s v="Delivery Partner 118"/>
        <s v="Delivery Partner 006"/>
        <s v="Delivery Partner 141"/>
        <s v="Delivery Partner 100"/>
        <s v="Delivery Partner 150"/>
        <s v="Delivery Partner 112"/>
        <s v="Delivery Partner 105"/>
        <s v="Delivery Partner 132"/>
        <s v="Delivery Partner 025"/>
        <s v="Delivery Partner 154"/>
        <s v="Delivery Partner 169"/>
        <s v="Delivery Partner 172"/>
        <s v="Delivery Partner 128"/>
        <s v="Delivery Partner 070"/>
        <s v="Delivery Partner 095"/>
        <s v="Delivery Partner 104"/>
        <s v="Delivery Partner 098"/>
        <s v="Delivery Partner 062"/>
        <s v="Delivery Partner 026"/>
        <s v="Delivery Partner 102"/>
        <s v="Delivery Partner 113"/>
        <s v="Delivery Partner 180"/>
        <s v="Delivery Partner 121"/>
        <s v="Delivery Partner 002"/>
        <s v="Delivery Partner 038"/>
        <s v="Delivery Partner 014"/>
        <s v="Delivery Partner 097"/>
        <s v="Delivery Partner 107"/>
        <s v="Delivery Partner 036"/>
        <s v="Delivery Partner 079"/>
        <s v="Delivery Partner 007"/>
        <s v="Delivery Partner 043"/>
        <s v="Delivery Partner 055"/>
        <s v="Delivery Partner 003"/>
        <s v="Delivery Partner 165"/>
        <s v="Delivery Partner 125"/>
        <s v="Delivery Partner 171"/>
        <s v="Delivery Partner 054"/>
        <s v="Delivery Partner 071"/>
        <s v="Delivery Partner 168"/>
        <s v="Delivery Partner 116"/>
        <s v="Delivery Partner 024"/>
        <s v="Delivery Partner 126"/>
        <s v="Delivery Partner 096"/>
        <s v="Delivery Partner 153"/>
        <s v="Delivery Partner 147"/>
        <s v="Delivery Partner 093"/>
        <s v="Delivery Partner 159"/>
        <s v="Delivery Partner 123"/>
        <s v="Delivery Partner 091"/>
        <s v="Delivery Partner 018"/>
        <s v="Delivery Partner 138"/>
        <s v="Delivery Partner 015"/>
        <s v="Delivery Partner 005"/>
        <s v="Delivery Partner 142"/>
        <s v="Delivery Partner 103"/>
        <s v="Delivery Partner 139"/>
        <s v="Delivery Partner 037"/>
        <s v="Delivery Partner 157"/>
        <s v="Delivery Partner 030"/>
        <s v="Delivery Partner 047"/>
        <s v="Delivery Partner 120"/>
        <s v="Delivery Partner 086"/>
        <s v="Delivery Partner 129"/>
        <s v="Delivery Partner 108"/>
        <s v="Delivery Partner 133"/>
        <s v="Delivery Partner 056"/>
        <s v="Delivery Partner 178"/>
        <s v="Delivery Partner 061"/>
        <s v="Delivery Partner 090"/>
        <s v="Delivery Partner 031"/>
        <s v="Delivery Partner 151"/>
        <s v="Delivery Partner 059"/>
        <s v="Delivery Partner 135"/>
        <s v="Delivery Partner 145"/>
        <s v="Delivery Partner 074"/>
        <s v="Delivery Partner 032"/>
        <s v="Delivery Partner 067"/>
        <s v="Delivery Partner 039"/>
        <s v="Delivery Partner 136"/>
        <s v="Delivery Partner 048"/>
        <s v="Delivery Partner 124"/>
        <s v="Delivery Partner 060"/>
        <s v="Delivery Partner 035"/>
        <s v="Delivery Partner 173"/>
        <s v="Delivery Partner 137"/>
        <s v="Delivery Partner 087"/>
        <s v="Delivery Partner 001"/>
        <s v="Delivery Partner 179"/>
        <s v="Delivery Partner 008"/>
        <s v="Delivery Partner 084"/>
        <s v="Delivery Partner 078"/>
        <s v="Delivery Partner 115"/>
        <s v="Delivery Partner 065"/>
        <s v="Delivery Partner 076"/>
        <s v="Delivery Partner 094"/>
        <s v="Delivery Partner 082"/>
        <s v="Delivery Partner 127"/>
        <s v="Delivery Partner 158"/>
        <s v="Delivery Partner 042"/>
        <s v="Delivery Partner 146"/>
        <s v="Delivery Partner 088"/>
        <s v="Delivery Partner 077"/>
        <s v="Delivery Partner 072"/>
        <s v="Delivery Partner 080"/>
        <s v="Delivery Partner 033"/>
        <s v="Delivery Partner 050"/>
        <s v="Delivery Partner 009"/>
      </sharedItems>
    </cacheField>
    <cacheField name="Quantity" numFmtId="0">
      <sharedItems containsSemiMixedTypes="0" containsString="0" containsNumber="1" containsInteger="1" minValue="1" maxValue="4" count="4">
        <n v="1"/>
        <n v="4"/>
        <n v="3"/>
        <n v="2"/>
      </sharedItems>
    </cacheField>
    <cacheField name="Order_Status" numFmtId="0">
      <sharedItems count="3">
        <s v="Delivered"/>
        <s v="Cancelled"/>
        <s v="Failed"/>
      </sharedItems>
    </cacheField>
    <cacheField name="Payment_Method" numFmtId="0">
      <sharedItems count="5">
        <s v="UPI"/>
        <s v="Cash"/>
        <s v="Card"/>
        <s v="Wallet"/>
        <s v="Unknown"/>
      </sharedItems>
    </cacheField>
    <cacheField name="Delivery_Time_Min" numFmtId="0">
      <sharedItems containsString="0" containsBlank="1" containsNumber="1" containsInteger="1" minValue="15" maxValue="90" count="62">
        <n v="35"/>
        <n v="32"/>
        <n v="44"/>
        <n v="36"/>
        <n v="42"/>
        <n v="39"/>
        <n v="30"/>
        <n v="48"/>
        <n v="20"/>
        <n v="34"/>
        <n v="33"/>
        <m/>
        <n v="62"/>
        <n v="52"/>
        <n v="37"/>
        <n v="23"/>
        <n v="15"/>
        <n v="50"/>
        <n v="40"/>
        <n v="29"/>
        <n v="58"/>
        <n v="26"/>
        <n v="25"/>
        <n v="45"/>
        <n v="28"/>
        <n v="41"/>
        <n v="27"/>
        <n v="38"/>
        <n v="54"/>
        <n v="46"/>
        <n v="22"/>
        <n v="18"/>
        <n v="31"/>
        <n v="43"/>
        <n v="24"/>
        <n v="55"/>
        <n v="16"/>
        <n v="17"/>
        <n v="51"/>
        <n v="47"/>
        <n v="19"/>
        <n v="66"/>
        <n v="67"/>
        <n v="59"/>
        <n v="63"/>
        <n v="57"/>
        <n v="53"/>
        <n v="21"/>
        <n v="49"/>
        <n v="61"/>
        <n v="64"/>
        <n v="56"/>
        <n v="65"/>
        <n v="60"/>
        <n v="69"/>
        <n v="68"/>
        <n v="90"/>
        <n v="72"/>
        <n v="81"/>
        <n v="70"/>
        <n v="73"/>
        <n v="84"/>
      </sharedItems>
    </cacheField>
    <cacheField name="Total Amount" numFmtId="0">
      <sharedItems containsString="0" containsBlank="1" containsNumber="1" minValue="82.28" maxValue="2594.72" count="827">
        <n v="348.44"/>
        <n v="1210.2"/>
        <n v="806.49"/>
        <n v="467.29"/>
        <n v="1072.82"/>
        <n v="350.72"/>
        <n v="107.01"/>
        <n v="438.24"/>
        <n v="665.64"/>
        <n v="508.61"/>
        <n v="601.14"/>
        <n v="365.69"/>
        <n v="1838.31"/>
        <m/>
        <n v="575.59"/>
        <n v="628.28"/>
        <n v="746.32"/>
        <n v="712.95"/>
        <n v="613.26"/>
        <n v="276.1"/>
        <n v="1062.9"/>
        <n v="301.92"/>
        <n v="477.1"/>
        <n v="1739.72"/>
        <n v="828.3"/>
        <n v="699.76"/>
        <n v="1427.64"/>
        <n v="200.4"/>
        <n v="504.09"/>
        <n v="1009.62"/>
        <n v="193.41"/>
        <n v="512.27"/>
        <n v="597.76"/>
        <n v="388.3"/>
        <n v="2228.8"/>
        <n v="533.36"/>
        <n v="565.62"/>
        <n v="481.92"/>
        <n v="410.12"/>
        <n v="538.59"/>
        <n v="1741.92"/>
        <n v="538.21"/>
        <n v="390.14"/>
        <n v="1256.56"/>
        <n v="530.68"/>
        <n v="278.37"/>
        <n v="262.73"/>
        <n v="674.04"/>
        <n v="82.28"/>
        <n v="583.22"/>
        <n v="219.06"/>
        <n v="568.2"/>
        <n v="569.73"/>
        <n v="263.72"/>
        <n v="225.36"/>
        <n v="2488.92"/>
        <n v="547.24"/>
        <n v="356"/>
        <n v="630.13"/>
        <n v="659.68"/>
        <n v="613.2"/>
        <n v="168.03"/>
        <n v="405.76"/>
        <n v="399.57"/>
        <n v="629.64"/>
        <n v="521.1"/>
        <n v="801"/>
        <n v="266.68"/>
        <n v="1076.42"/>
        <n v="856.34"/>
        <n v="1484.52"/>
        <n v="248.87"/>
        <n v="1119.48"/>
        <n v="1495.47"/>
        <n v="1141.24"/>
        <n v="556.24"/>
        <n v="1151.18"/>
        <n v="161.62"/>
        <n v="194.15"/>
        <n v="596.93"/>
        <n v="584.96"/>
        <n v="1144.6"/>
        <n v="220.49"/>
        <n v="349.88"/>
        <n v="638.58"/>
        <n v="1215.46"/>
        <n v="831.39"/>
        <n v="434.14"/>
        <n v="813.96"/>
        <n v="676.08"/>
        <n v="1663.35"/>
        <n v="511.44"/>
        <n v="1173.22"/>
        <n v="1645.83"/>
        <n v="968.96"/>
        <n v="977.4"/>
        <n v="963.84"/>
        <n v="696.88"/>
        <n v="983.62"/>
        <n v="267"/>
        <n v="238.18"/>
        <n v="243.5"/>
        <n v="581.3"/>
        <n v="537.03"/>
        <n v="748.44"/>
        <n v="205.43"/>
        <n v="522.12"/>
        <n v="534"/>
        <n v="813.82"/>
        <n v="498.49"/>
        <n v="869.86"/>
        <n v="512.54"/>
        <n v="370.26"/>
        <n v="203.49"/>
        <n v="759.12"/>
        <n v="648.68"/>
        <n v="112.66"/>
        <n v="475.88"/>
        <n v="1709.19"/>
        <n v="1941.24"/>
        <n v="415.74"/>
        <n v="668.14"/>
        <n v="185.13"/>
        <n v="364.02"/>
        <n v="1161.28"/>
        <n v="587.45"/>
        <n v="533.6"/>
        <n v="384.6"/>
        <n v="279.52"/>
        <n v="816.44"/>
        <n v="460.92"/>
        <n v="329.84"/>
        <n v="331.2"/>
        <n v="835.11"/>
        <n v="485.31"/>
        <n v="476.36"/>
        <n v="1266.48"/>
        <n v="701.74"/>
        <n v="1024.54"/>
        <n v="510.85"/>
        <n v="462.33"/>
        <n v="386.82"/>
        <n v="607.73"/>
        <n v="226.31"/>
        <n v="395.32"/>
        <n v="1445.76"/>
        <n v="210.62"/>
        <n v="250.66"/>
        <n v="443.82"/>
        <n v="1549.41"/>
        <n v="1112.48"/>
        <n v="509.99"/>
        <n v="484.48"/>
        <n v="337.02"/>
        <n v="367.24"/>
        <n v="133.9"/>
        <n v="533.33"/>
        <n v="440.98"/>
        <n v="635.44"/>
        <n v="583.51"/>
        <n v="105.31"/>
        <n v="1167.75"/>
        <n v="1421.04"/>
        <n v="645.58"/>
        <n v="1712.68"/>
        <n v="255.02"/>
        <n v="453.95"/>
        <n v="428.17"/>
        <n v="564.51"/>
        <n v="375.96"/>
        <n v="420.26"/>
        <n v="434.43"/>
        <n v="94.12"/>
        <n v="300.6"/>
        <n v="790.64"/>
        <n v="992.5"/>
        <n v="622.8"/>
        <n v="229.34"/>
        <n v="389.25"/>
        <n v="2513.12"/>
        <n v="547.46"/>
        <n v="536.41"/>
        <n v="831.48"/>
        <n v="1191.14"/>
        <n v="416.78"/>
        <n v="319.29"/>
        <n v="322.66"/>
        <n v="579.55"/>
        <n v="861.26"/>
        <n v="461.95"/>
        <n v="1174.9"/>
        <n v="635.73"/>
        <n v="407.21"/>
        <n v="2391.04"/>
        <n v="320.12"/>
        <n v="1067.2"/>
        <n v="268.83"/>
        <n v="545.03"/>
        <n v="325.87"/>
        <n v="115.23"/>
        <n v="1226.52"/>
        <n v="556.74"/>
        <n v="990.75"/>
        <n v="1536.81"/>
        <n v="261.06"/>
        <n v="373.52"/>
        <n v="1514.43"/>
        <n v="430.56"/>
        <n v="400.8"/>
        <n v="199.81"/>
        <n v="842.7"/>
        <n v="1722.24"/>
        <n v="2338.16"/>
        <n v="1260.26"/>
        <n v="586.61"/>
        <n v="498.96"/>
        <n v="964.32"/>
        <n v="527.12"/>
        <n v="246.71"/>
        <n v="605.1"/>
        <n v="430.63"/>
        <n v="114.67"/>
        <n v="222.6"/>
        <n v="417.38"/>
        <n v="434.93"/>
        <n v="204.36"/>
        <n v="1339.08"/>
        <n v="820.24"/>
        <n v="187.71"/>
        <n v="1078.82"/>
        <n v="923.9"/>
        <n v="249.48"/>
        <n v="1793.28"/>
        <n v="1070.98"/>
        <n v="651.74"/>
        <n v="570.62"/>
        <n v="428.04"/>
        <n v="376.48"/>
        <n v="728.04"/>
        <n v="217.07"/>
        <n v="1743.9"/>
        <n v="1804.89"/>
        <n v="220.83"/>
        <n v="145.23"/>
        <n v="548.61"/>
        <n v="263.56"/>
        <n v="783.18"/>
        <n v="1611.09"/>
        <n v="1628.85"/>
        <n v="996.98"/>
        <n v="238.55"/>
        <n v="334.07"/>
        <n v="565.74"/>
        <n v="1060.95"/>
        <n v="1385.85"/>
        <n v="340.72"/>
        <n v="177.47"/>
        <n v="1269.62"/>
        <n v="406.91"/>
        <n v="406.98"/>
        <n v="221.88"/>
        <n v="1108.9"/>
        <n v="342.1"/>
        <n v="475.3"/>
        <n v="769.2"/>
        <n v="496.25"/>
        <n v="1888.92"/>
        <n v="542.95"/>
        <n v="1153.8"/>
        <n v="1749.66"/>
        <n v="2019.24"/>
        <n v="516.47"/>
        <n v="622.23"/>
        <n v="1113.39"/>
        <n v="970.62"/>
        <n v="559.04"/>
        <n v="302.55"/>
        <n v="153.3"/>
        <n v="1028.62"/>
        <n v="501.32"/>
        <n v="1399.52"/>
        <n v="388.88"/>
        <n v="536.22"/>
        <n v="488.7"/>
        <n v="194.44"/>
        <n v="131.38"/>
        <n v="256.27"/>
        <n v="110.4"/>
        <n v="1131.24"/>
        <n v="634.81"/>
        <n v="253.04"/>
        <n v="541.74"/>
        <n v="170.36"/>
        <n v="459.9"/>
        <n v="285.16"/>
        <n v="185.15"/>
        <n v="648.66"/>
        <n v="2045.76"/>
        <n v="926.58"/>
        <n v="1479.3"/>
        <n v="504.81"/>
        <n v="140.64"/>
        <n v="208.69"/>
        <n v="1259.28"/>
        <n v="470.05"/>
        <n v="210.13"/>
        <n v="594.8"/>
        <n v="167.27"/>
        <n v="1697.22"/>
        <n v="97.22"/>
        <n v="422.16"/>
        <n v="887.64"/>
        <n v="1195.52"/>
        <n v="731.38"/>
        <n v="509.72"/>
        <n v="554.45"/>
        <n v="308.97"/>
        <n v="2034.44"/>
        <n v="1304.79"/>
        <n v="1120.56"/>
        <n v="1127.88"/>
        <n v="563.13"/>
        <n v="337.98"/>
        <n v="1066.66"/>
        <n v="246.84"/>
        <n v="423.46"/>
        <n v="593.2"/>
        <n v="132.59"/>
        <n v="357.62"/>
        <n v="353.65"/>
        <n v="354.94"/>
        <n v="580.64"/>
        <n v="89.4"/>
        <n v="317.72"/>
        <n v="1139.46"/>
        <n v="493.42"/>
        <n v="154.11"/>
        <n v="2491.2"/>
        <n v="173.7"/>
        <n v="537.66"/>
        <n v="195.8"/>
        <n v="201.22"/>
        <n v="595.57"/>
        <n v="1594.35"/>
        <n v="325.12"/>
        <n v="1383.03"/>
        <n v="175.36"/>
        <n v="531.45"/>
        <n v="552.2"/>
        <n v="258.96"/>
        <n v="330.25"/>
        <n v="1529.97"/>
        <n v="967.98"/>
        <n v="370.3"/>
        <n v="500.58"/>
        <n v="336.06"/>
        <n v="722.32"/>
        <n v="306.6"/>
        <n v="584.54"/>
        <n v="986.84"/>
        <n v="491.81"/>
        <n v="1090.06"/>
        <n v="2189.84"/>
        <n v="2141.96"/>
        <n v="1264.05"/>
        <n v="1615.77"/>
        <n v="200.38"/>
        <n v="804.33"/>
        <n v="613.68"/>
        <n v="297.4"/>
        <n v="361.16"/>
        <n v="907.65"/>
        <n v="1291.16"/>
        <n v="951.76"/>
        <n v="1094.48"/>
        <n v="246.78"/>
        <n v="109.53"/>
        <n v="601.2"/>
        <n v="350.87"/>
        <n v="1225.54"/>
        <n v="331.49"/>
        <n v="208.39"/>
        <n v="987.12"/>
        <n v="1221.63"/>
        <n v="2539.24"/>
        <n v="321.44"/>
        <n v="2224.96"/>
        <n v="557.2"/>
        <n v="402.44"/>
        <n v="1170.42"/>
        <n v="188.17"/>
        <n v="1220.73"/>
        <n v="662.98"/>
        <n v="256.46"/>
        <n v="742.26"/>
        <n v="180.58"/>
        <n v="1186.4"/>
        <n v="1061.36"/>
        <n v="288.34"/>
        <n v="922.02"/>
        <n v="746.61"/>
        <n v="1790.79"/>
        <n v="1159.1"/>
        <n v="565.09"/>
        <n v="408.22"/>
        <n v="1618.23"/>
        <n v="277.13"/>
        <n v="493.1"/>
        <n v="2260.36"/>
        <n v="535.63"/>
        <n v="707.3"/>
        <n v="1162.6"/>
        <n v="645.32"/>
        <n v="497.74"/>
        <n v="164.56"/>
        <n v="316.94"/>
        <n v="587.31"/>
        <n v="1065.78"/>
        <n v="1021.7"/>
        <n v="1453.44"/>
        <n v="214.02"/>
        <n v="769.38"/>
        <n v="776.6"/>
        <n v="441.66"/>
        <n v="734.48"/>
        <n v="1598.28"/>
        <n v="282.36"/>
        <n v="626.07"/>
        <n v="215.54"/>
        <n v="391.6"/>
        <n v="2518.56"/>
        <n v="603.66"/>
        <n v="127.27"/>
        <n v="254.54"/>
        <n v="768.81"/>
        <n v="524.23"/>
        <n v="799.14"/>
        <n v="1077.18"/>
        <n v="265.18"/>
        <n v="1094.92"/>
        <n v="1019.98"/>
        <n v="1606.89"/>
        <n v="1534.32"/>
        <n v="701.44"/>
        <n v="1271.46"/>
        <n v="1085.9"/>
        <n v="1130.18"/>
        <n v="651.21"/>
        <n v="526.08"/>
        <n v="599.43"/>
        <n v="347.4"/>
        <n v="554.26"/>
        <n v="1389.87"/>
        <n v="2332.88"/>
        <n v="373.16"/>
        <n v="329.12"/>
        <n v="751.92"/>
        <n v="1750.53"/>
        <n v="506.08"/>
        <n v="254.86"/>
        <n v="1075.32"/>
        <n v="107.77"/>
        <n v="940.1"/>
        <n v="1167.02"/>
        <n v="244.04"/>
        <n v="1247.22"/>
        <n v="576.68"/>
        <n v="1754.88"/>
        <n v="555.45"/>
        <n v="375.42"/>
        <n v="1169.92"/>
        <n v="450.72"/>
        <n v="642.88"/>
        <n v="1277.16"/>
        <n v="539.41"/>
        <n v="225.32"/>
        <n v="443.76"/>
        <n v="811.52"/>
        <n v="650.24"/>
        <n v="344.01"/>
        <n v="1185.96"/>
        <n v="122.02"/>
        <n v="1227.36"/>
        <n v="799.24"/>
        <n v="463.29"/>
        <n v="1300.48"/>
        <n v="2542.92"/>
        <n v="1572.69"/>
        <n v="323.31"/>
        <n v="308.22"/>
        <n v="740.13"/>
        <n v="129.48"/>
        <n v="865.02"/>
        <n v="530.36"/>
        <n v="512.92"/>
        <n v="1907.19"/>
        <n v="574.53"/>
        <n v="535.49"/>
        <n v="1074.06"/>
        <n v="612.77"/>
        <n v="514.31"/>
        <n v="1011.06"/>
        <n v="1224.66"/>
        <n v="660.5"/>
        <n v="950.82"/>
        <n v="1641.72"/>
        <n v="435.69"/>
        <n v="907.9"/>
        <n v="846.92"/>
        <n v="400.76"/>
        <n v="714.54"/>
        <n v="1614.63"/>
        <n v="2262.48"/>
        <n v="410.86"/>
        <n v="555.39"/>
        <n v="461.01"/>
        <n v="861.12"/>
        <n v="715.24"/>
        <n v="493.56"/>
        <n v="1600.8"/>
        <n v="2451.08"/>
        <n v="1174.62"/>
        <n v="527.44"/>
        <n v="610.47"/>
        <n v="355.26"/>
        <n v="630.39"/>
        <n v="855.48"/>
        <n v="2594.72"/>
        <n v="1711.86"/>
        <n v="2346.44"/>
        <n v="2194.44"/>
        <n v="580.23"/>
        <n v="421.24"/>
        <n v="835.08"/>
        <n v="868.86"/>
        <n v="1017.22"/>
        <n v="421.35"/>
        <n v="587.4"/>
        <n v="1101.72"/>
        <n v="219.12"/>
        <n v="572.3"/>
        <n v="2134.4"/>
        <n v="345.69"/>
        <n v="617.94"/>
        <n v="2582.32"/>
        <n v="790.68"/>
        <n v="267.8"/>
        <n v="892.72"/>
        <n v="751.98"/>
        <n v="445.2"/>
        <n v="1045.32"/>
        <n v="1785.44"/>
        <n v="1361.85"/>
        <n v="1946.04"/>
        <n v="715.65"/>
        <n v="1203.26"/>
        <n v="237.65"/>
        <n v="1001.16"/>
        <n v="334.54"/>
        <n v="783.2"/>
        <n v="1501.74"/>
        <n v="1169.08"/>
        <n v="747.04"/>
        <n v="778.5"/>
        <n v="328.59"/>
        <n v="1052.61"/>
        <n v="1136.4"/>
        <n v="1235.88"/>
        <n v="417.54"/>
        <n v="1695.27"/>
        <n v="1841.04"/>
        <n v="901.8"/>
        <n v="1072.44"/>
        <n v="876.48"/>
        <n v="1462.76"/>
        <n v="371.13"/>
        <n v="290.46"/>
        <n v="1131.48"/>
        <n v="1118.08"/>
        <n v="800.04"/>
        <n v="1456.08"/>
        <n v="1291.68"/>
        <n v="1267.76"/>
        <n v="582.45"/>
        <n v="220.8"/>
        <n v="780.28"/>
        <n v="740.6"/>
        <n v="188.24"/>
        <n v="1245.6"/>
        <n v="1297.36"/>
        <n v="957.87"/>
        <n v="1022.88"/>
        <n v="1759.83"/>
        <n v="1071.26"/>
        <n v="102.18"/>
        <n v="171.05"/>
        <n v="1704.6"/>
        <n v="603.84"/>
        <n v="291.66"/>
        <n v="1723.59"/>
        <n v="487"/>
        <n v="1244.46"/>
        <n v="1410.15"/>
        <n v="788.19"/>
        <n v="2057.24"/>
        <n v="323.24"/>
        <n v="934.58"/>
        <n v="1592.04"/>
        <n v="1455.93"/>
        <n v="1542.93"/>
        <n v="178.8"/>
        <n v="892.2"/>
        <n v="1032.94"/>
        <n v="230.46"/>
        <n v="1823.19"/>
        <n v="1972.4"/>
        <n v="1671.6"/>
        <n v="296.6"/>
        <n v="1722.52"/>
        <n v="684.2"/>
        <n v="321.03"/>
        <n v="1252.62"/>
        <n v="446.36"/>
        <n v="510.04"/>
        <n v="1847.8"/>
        <n v="730.5"/>
        <n v="1936.74"/>
        <n v="889.8"/>
        <n v="801.6"/>
        <n v="977.61"/>
        <n v="525.46"/>
        <n v="399.62"/>
        <n v="678.93"/>
        <n v="1525.83"/>
        <n v="306.54"/>
        <n v="1775.28"/>
        <n v="394.14"/>
        <n v="1985"/>
        <n v="388.44"/>
        <n v="765.06"/>
        <n v="268.11"/>
        <n v="1967.24"/>
        <n v="657.36"/>
        <n v="601.63"/>
        <n v="995.48"/>
        <n v="1044.24"/>
        <n v="1193.86"/>
        <n v="669.08"/>
        <n v="633.88"/>
        <n v="2122.72"/>
        <n v="501.81"/>
        <n v="1401.87"/>
        <n v="1393.76"/>
        <n v="1869.16"/>
        <n v="2272.8"/>
        <n v="1853.16"/>
        <n v="1635.09"/>
        <n v="1628.84"/>
        <n v="570.32"/>
        <n v="357.6"/>
        <n v="2039.96"/>
        <n v="1072.86"/>
        <n v="1054.24"/>
        <n v="1048.46"/>
        <n v="2406.52"/>
        <n v="750.84"/>
        <n v="160.06"/>
        <n v="484.86"/>
        <n v="452.62"/>
        <n v="838.56"/>
        <n v="1303.48"/>
        <n v="868.28"/>
        <n v="616.29"/>
        <n v="1285.76"/>
        <n v="480.18"/>
        <n v="986.2"/>
        <n v="791.16"/>
        <n v="397.77"/>
        <n v="1693.84"/>
        <n v="1303.29"/>
        <n v="1475.43"/>
        <n v="458.68"/>
        <n v="1002.64"/>
        <n v="1642.38"/>
        <n v="989.52"/>
        <n v="1348.08"/>
        <n v="1414.6"/>
        <n v="1092.06"/>
        <n v="1149.06"/>
        <n v="1108.52"/>
        <n v="2188.96"/>
        <n v="268.2"/>
        <n v="421.92"/>
        <n v="1297.32"/>
        <n v="1954.8"/>
        <n v="1054.88"/>
        <n v="662.49"/>
        <n v="905.76"/>
        <n v="517.92"/>
        <n v="2002.32"/>
        <n v="710.52"/>
        <n v="1884.84"/>
        <n v="1002.21"/>
        <n v="1488.75"/>
        <n v="2125.8"/>
        <n v="681.44"/>
        <n v="281.28"/>
        <n v="1291.89"/>
        <n v="1716.9"/>
        <n v="315.93"/>
        <n v="952.72"/>
        <n v="712"/>
        <n v="1993.96"/>
        <n v="2454.72"/>
        <n v="1839.78"/>
        <n v="1492.64"/>
        <n v="1230.36"/>
        <n v="625.17"/>
        <n v="1153.36"/>
        <n v="1581.28"/>
        <n v="1325.96"/>
        <n v="1844.04"/>
        <n v="262.76"/>
        <n v="376.34"/>
        <n v="1599.99"/>
        <n v="2282.48"/>
        <n v="804.88"/>
        <n v="1403.48"/>
        <n v="1097.22"/>
        <n v="740.34"/>
        <n v="1738.65"/>
        <n v="1336.28"/>
        <n v="1331.46"/>
        <n v="488.08"/>
        <n v="1762.35"/>
        <n v="814.42"/>
        <n v="1025.84"/>
        <n v="1868.4"/>
        <n v="844.32"/>
        <n v="1761.93"/>
        <n v="1104.4"/>
        <n v="1685.4"/>
        <n v="401.7"/>
        <n v="2154.36"/>
        <n v="2096.92"/>
        <n v="1097.07"/>
        <n v="2349.8"/>
        <n v="834.76"/>
        <n v="2325.2"/>
        <n v="1166.44"/>
        <n v="1866.69"/>
        <n v="1606.47"/>
        <n v="2594.64"/>
        <n v="1737.72"/>
        <n v="994.47"/>
        <n v="646.48"/>
        <n v="450.64"/>
        <n v="1609.23"/>
        <n v="1945.98"/>
        <n v="1468.96"/>
        <n v="1466.1"/>
        <n v="366.06"/>
        <n v="1050.92"/>
        <n v="616.44"/>
        <n v="1557"/>
        <n v="1696.86"/>
        <n v="441.6"/>
        <n v="1207.68"/>
        <n v="1114.4"/>
        <n v="773.64"/>
        <n v="1890.39"/>
        <n v="2043.4"/>
        <n v="2152.84"/>
        <n v="1904.43"/>
        <n v="532.41"/>
        <n v="2157.64"/>
        <n v="997.92"/>
        <n v="1726.77"/>
        <n v="1113.48"/>
        <n v="926.91"/>
        <n v="1140.64"/>
        <n v="1903.52"/>
        <n v="2298.12"/>
        <n v="1670.16"/>
        <n v="1668.72"/>
        <n v="640.24"/>
        <n v="975.36"/>
        <n v="2148.12"/>
        <n v="1753.62"/>
        <n v="953.16"/>
        <n v="1503.84"/>
        <n v="1430.48"/>
        <n v="381.81"/>
        <n v="974"/>
        <n v="1284.51"/>
        <n v="801.52"/>
        <n v="513.15"/>
        <n v="1815.8"/>
        <n v="1189.6"/>
        <n v="1049.64"/>
        <n v="1012.16"/>
        <n v="562.56"/>
        <n v="2430.92"/>
        <n v="2145.64"/>
        <n v="2453.04"/>
        <n v="764.58"/>
        <n v="1880.2"/>
        <n v="1319.36"/>
        <n v="1019.44"/>
        <n v="1198.71"/>
        <n v="2142.52"/>
        <n v="509.08"/>
        <n v="2133.32"/>
        <n v="1937.92"/>
        <n v="1538.4"/>
        <n v="890.4"/>
        <n v="2339.84"/>
        <n v="752.68"/>
        <n v="1217.28"/>
        <n v="2520.52"/>
        <n v="661.47"/>
        <n v="2278.92"/>
        <n v="1494.08"/>
        <n v="1532.55"/>
        <n v="1020.08"/>
        <n v="535.6"/>
        <n v="1627.64"/>
      </sharedItems>
    </cacheField>
    <cacheField name="Delivery Performance" numFmtId="0">
      <sharedItems containsBlank="1" count="4">
        <s v="Normal"/>
        <s v="Fast"/>
        <m/>
        <s v="Slow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000"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  <x v="1"/>
    <x v="1"/>
    <x v="1"/>
    <x v="0"/>
    <x v="0"/>
    <x v="1"/>
    <x v="1"/>
    <x v="0"/>
  </r>
  <r>
    <x v="2"/>
    <x v="2"/>
    <x v="2"/>
    <x v="2"/>
    <x v="2"/>
    <x v="2"/>
    <x v="2"/>
    <x v="2"/>
    <x v="2"/>
    <x v="2"/>
    <x v="2"/>
    <x v="2"/>
    <x v="0"/>
    <x v="0"/>
    <x v="2"/>
    <x v="2"/>
    <x v="0"/>
  </r>
  <r>
    <x v="3"/>
    <x v="3"/>
    <x v="3"/>
    <x v="3"/>
    <x v="3"/>
    <x v="3"/>
    <x v="3"/>
    <x v="3"/>
    <x v="3"/>
    <x v="3"/>
    <x v="3"/>
    <x v="0"/>
    <x v="0"/>
    <x v="1"/>
    <x v="3"/>
    <x v="3"/>
    <x v="0"/>
  </r>
  <r>
    <x v="4"/>
    <x v="4"/>
    <x v="4"/>
    <x v="4"/>
    <x v="4"/>
    <x v="4"/>
    <x v="4"/>
    <x v="4"/>
    <x v="4"/>
    <x v="4"/>
    <x v="4"/>
    <x v="3"/>
    <x v="0"/>
    <x v="0"/>
    <x v="4"/>
    <x v="4"/>
    <x v="0"/>
  </r>
  <r>
    <x v="5"/>
    <x v="5"/>
    <x v="5"/>
    <x v="5"/>
    <x v="5"/>
    <x v="5"/>
    <x v="5"/>
    <x v="5"/>
    <x v="5"/>
    <x v="5"/>
    <x v="5"/>
    <x v="3"/>
    <x v="0"/>
    <x v="2"/>
    <x v="5"/>
    <x v="5"/>
    <x v="0"/>
  </r>
  <r>
    <x v="6"/>
    <x v="6"/>
    <x v="6"/>
    <x v="6"/>
    <x v="6"/>
    <x v="6"/>
    <x v="6"/>
    <x v="6"/>
    <x v="6"/>
    <x v="6"/>
    <x v="6"/>
    <x v="0"/>
    <x v="0"/>
    <x v="0"/>
    <x v="4"/>
    <x v="6"/>
    <x v="0"/>
  </r>
  <r>
    <x v="7"/>
    <x v="7"/>
    <x v="7"/>
    <x v="7"/>
    <x v="7"/>
    <x v="7"/>
    <x v="7"/>
    <x v="7"/>
    <x v="7"/>
    <x v="7"/>
    <x v="7"/>
    <x v="3"/>
    <x v="0"/>
    <x v="0"/>
    <x v="6"/>
    <x v="7"/>
    <x v="1"/>
  </r>
  <r>
    <x v="8"/>
    <x v="8"/>
    <x v="8"/>
    <x v="8"/>
    <x v="8"/>
    <x v="8"/>
    <x v="8"/>
    <x v="8"/>
    <x v="8"/>
    <x v="8"/>
    <x v="8"/>
    <x v="2"/>
    <x v="0"/>
    <x v="3"/>
    <x v="7"/>
    <x v="8"/>
    <x v="0"/>
  </r>
  <r>
    <x v="9"/>
    <x v="9"/>
    <x v="9"/>
    <x v="9"/>
    <x v="9"/>
    <x v="9"/>
    <x v="9"/>
    <x v="9"/>
    <x v="9"/>
    <x v="9"/>
    <x v="9"/>
    <x v="0"/>
    <x v="0"/>
    <x v="0"/>
    <x v="8"/>
    <x v="9"/>
    <x v="1"/>
  </r>
  <r>
    <x v="10"/>
    <x v="10"/>
    <x v="10"/>
    <x v="10"/>
    <x v="10"/>
    <x v="10"/>
    <x v="10"/>
    <x v="10"/>
    <x v="10"/>
    <x v="10"/>
    <x v="10"/>
    <x v="2"/>
    <x v="0"/>
    <x v="2"/>
    <x v="9"/>
    <x v="10"/>
    <x v="0"/>
  </r>
  <r>
    <x v="11"/>
    <x v="11"/>
    <x v="11"/>
    <x v="11"/>
    <x v="11"/>
    <x v="11"/>
    <x v="11"/>
    <x v="11"/>
    <x v="11"/>
    <x v="11"/>
    <x v="11"/>
    <x v="0"/>
    <x v="0"/>
    <x v="1"/>
    <x v="7"/>
    <x v="11"/>
    <x v="0"/>
  </r>
  <r>
    <x v="12"/>
    <x v="12"/>
    <x v="0"/>
    <x v="0"/>
    <x v="12"/>
    <x v="12"/>
    <x v="12"/>
    <x v="12"/>
    <x v="12"/>
    <x v="12"/>
    <x v="12"/>
    <x v="2"/>
    <x v="0"/>
    <x v="0"/>
    <x v="10"/>
    <x v="12"/>
    <x v="0"/>
  </r>
  <r>
    <x v="13"/>
    <x v="13"/>
    <x v="12"/>
    <x v="12"/>
    <x v="13"/>
    <x v="13"/>
    <x v="13"/>
    <x v="13"/>
    <x v="13"/>
    <x v="13"/>
    <x v="13"/>
    <x v="1"/>
    <x v="1"/>
    <x v="0"/>
    <x v="11"/>
    <x v="13"/>
    <x v="2"/>
  </r>
  <r>
    <x v="14"/>
    <x v="14"/>
    <x v="13"/>
    <x v="13"/>
    <x v="14"/>
    <x v="14"/>
    <x v="14"/>
    <x v="14"/>
    <x v="14"/>
    <x v="14"/>
    <x v="14"/>
    <x v="0"/>
    <x v="0"/>
    <x v="0"/>
    <x v="12"/>
    <x v="14"/>
    <x v="3"/>
  </r>
  <r>
    <x v="15"/>
    <x v="8"/>
    <x v="14"/>
    <x v="14"/>
    <x v="15"/>
    <x v="15"/>
    <x v="15"/>
    <x v="15"/>
    <x v="15"/>
    <x v="15"/>
    <x v="15"/>
    <x v="0"/>
    <x v="0"/>
    <x v="2"/>
    <x v="13"/>
    <x v="15"/>
    <x v="0"/>
  </r>
  <r>
    <x v="16"/>
    <x v="15"/>
    <x v="15"/>
    <x v="15"/>
    <x v="16"/>
    <x v="16"/>
    <x v="16"/>
    <x v="16"/>
    <x v="16"/>
    <x v="16"/>
    <x v="16"/>
    <x v="3"/>
    <x v="0"/>
    <x v="1"/>
    <x v="14"/>
    <x v="16"/>
    <x v="0"/>
  </r>
  <r>
    <x v="17"/>
    <x v="16"/>
    <x v="16"/>
    <x v="16"/>
    <x v="17"/>
    <x v="17"/>
    <x v="17"/>
    <x v="17"/>
    <x v="17"/>
    <x v="17"/>
    <x v="17"/>
    <x v="2"/>
    <x v="0"/>
    <x v="0"/>
    <x v="15"/>
    <x v="17"/>
    <x v="1"/>
  </r>
  <r>
    <x v="18"/>
    <x v="17"/>
    <x v="17"/>
    <x v="17"/>
    <x v="8"/>
    <x v="8"/>
    <x v="18"/>
    <x v="18"/>
    <x v="18"/>
    <x v="18"/>
    <x v="18"/>
    <x v="0"/>
    <x v="0"/>
    <x v="0"/>
    <x v="16"/>
    <x v="18"/>
    <x v="1"/>
  </r>
  <r>
    <x v="19"/>
    <x v="18"/>
    <x v="18"/>
    <x v="18"/>
    <x v="18"/>
    <x v="18"/>
    <x v="19"/>
    <x v="19"/>
    <x v="19"/>
    <x v="19"/>
    <x v="19"/>
    <x v="0"/>
    <x v="0"/>
    <x v="2"/>
    <x v="2"/>
    <x v="19"/>
    <x v="0"/>
  </r>
  <r>
    <x v="20"/>
    <x v="19"/>
    <x v="19"/>
    <x v="19"/>
    <x v="19"/>
    <x v="19"/>
    <x v="20"/>
    <x v="20"/>
    <x v="20"/>
    <x v="20"/>
    <x v="20"/>
    <x v="3"/>
    <x v="0"/>
    <x v="2"/>
    <x v="17"/>
    <x v="20"/>
    <x v="0"/>
  </r>
  <r>
    <x v="21"/>
    <x v="20"/>
    <x v="20"/>
    <x v="20"/>
    <x v="20"/>
    <x v="20"/>
    <x v="21"/>
    <x v="21"/>
    <x v="21"/>
    <x v="21"/>
    <x v="21"/>
    <x v="0"/>
    <x v="0"/>
    <x v="0"/>
    <x v="18"/>
    <x v="21"/>
    <x v="0"/>
  </r>
  <r>
    <x v="22"/>
    <x v="13"/>
    <x v="9"/>
    <x v="9"/>
    <x v="19"/>
    <x v="19"/>
    <x v="22"/>
    <x v="22"/>
    <x v="13"/>
    <x v="22"/>
    <x v="22"/>
    <x v="3"/>
    <x v="1"/>
    <x v="0"/>
    <x v="11"/>
    <x v="13"/>
    <x v="2"/>
  </r>
  <r>
    <x v="23"/>
    <x v="21"/>
    <x v="21"/>
    <x v="21"/>
    <x v="21"/>
    <x v="21"/>
    <x v="23"/>
    <x v="23"/>
    <x v="22"/>
    <x v="23"/>
    <x v="23"/>
    <x v="3"/>
    <x v="0"/>
    <x v="0"/>
    <x v="14"/>
    <x v="22"/>
    <x v="0"/>
  </r>
  <r>
    <x v="24"/>
    <x v="22"/>
    <x v="22"/>
    <x v="22"/>
    <x v="22"/>
    <x v="22"/>
    <x v="24"/>
    <x v="24"/>
    <x v="23"/>
    <x v="24"/>
    <x v="24"/>
    <x v="1"/>
    <x v="0"/>
    <x v="0"/>
    <x v="19"/>
    <x v="23"/>
    <x v="1"/>
  </r>
  <r>
    <x v="25"/>
    <x v="23"/>
    <x v="23"/>
    <x v="23"/>
    <x v="8"/>
    <x v="8"/>
    <x v="25"/>
    <x v="25"/>
    <x v="13"/>
    <x v="25"/>
    <x v="25"/>
    <x v="0"/>
    <x v="1"/>
    <x v="0"/>
    <x v="11"/>
    <x v="13"/>
    <x v="2"/>
  </r>
  <r>
    <x v="26"/>
    <x v="24"/>
    <x v="24"/>
    <x v="24"/>
    <x v="18"/>
    <x v="18"/>
    <x v="19"/>
    <x v="19"/>
    <x v="19"/>
    <x v="26"/>
    <x v="26"/>
    <x v="2"/>
    <x v="0"/>
    <x v="2"/>
    <x v="20"/>
    <x v="24"/>
    <x v="0"/>
  </r>
  <r>
    <x v="27"/>
    <x v="25"/>
    <x v="25"/>
    <x v="25"/>
    <x v="14"/>
    <x v="14"/>
    <x v="26"/>
    <x v="26"/>
    <x v="24"/>
    <x v="27"/>
    <x v="27"/>
    <x v="3"/>
    <x v="0"/>
    <x v="1"/>
    <x v="2"/>
    <x v="25"/>
    <x v="0"/>
  </r>
  <r>
    <x v="28"/>
    <x v="26"/>
    <x v="26"/>
    <x v="26"/>
    <x v="23"/>
    <x v="23"/>
    <x v="27"/>
    <x v="27"/>
    <x v="25"/>
    <x v="6"/>
    <x v="6"/>
    <x v="2"/>
    <x v="0"/>
    <x v="2"/>
    <x v="4"/>
    <x v="26"/>
    <x v="0"/>
  </r>
  <r>
    <x v="29"/>
    <x v="27"/>
    <x v="27"/>
    <x v="27"/>
    <x v="24"/>
    <x v="24"/>
    <x v="28"/>
    <x v="28"/>
    <x v="26"/>
    <x v="28"/>
    <x v="28"/>
    <x v="0"/>
    <x v="0"/>
    <x v="0"/>
    <x v="9"/>
    <x v="27"/>
    <x v="0"/>
  </r>
  <r>
    <x v="30"/>
    <x v="28"/>
    <x v="28"/>
    <x v="28"/>
    <x v="25"/>
    <x v="25"/>
    <x v="29"/>
    <x v="29"/>
    <x v="13"/>
    <x v="20"/>
    <x v="20"/>
    <x v="3"/>
    <x v="2"/>
    <x v="0"/>
    <x v="11"/>
    <x v="13"/>
    <x v="2"/>
  </r>
  <r>
    <x v="31"/>
    <x v="29"/>
    <x v="29"/>
    <x v="29"/>
    <x v="26"/>
    <x v="26"/>
    <x v="30"/>
    <x v="30"/>
    <x v="27"/>
    <x v="25"/>
    <x v="25"/>
    <x v="2"/>
    <x v="0"/>
    <x v="1"/>
    <x v="21"/>
    <x v="28"/>
    <x v="1"/>
  </r>
  <r>
    <x v="32"/>
    <x v="30"/>
    <x v="30"/>
    <x v="30"/>
    <x v="21"/>
    <x v="21"/>
    <x v="31"/>
    <x v="31"/>
    <x v="28"/>
    <x v="29"/>
    <x v="29"/>
    <x v="3"/>
    <x v="0"/>
    <x v="2"/>
    <x v="4"/>
    <x v="29"/>
    <x v="0"/>
  </r>
  <r>
    <x v="33"/>
    <x v="31"/>
    <x v="31"/>
    <x v="31"/>
    <x v="6"/>
    <x v="6"/>
    <x v="32"/>
    <x v="32"/>
    <x v="13"/>
    <x v="30"/>
    <x v="30"/>
    <x v="0"/>
    <x v="1"/>
    <x v="1"/>
    <x v="11"/>
    <x v="13"/>
    <x v="2"/>
  </r>
  <r>
    <x v="34"/>
    <x v="32"/>
    <x v="32"/>
    <x v="32"/>
    <x v="20"/>
    <x v="20"/>
    <x v="33"/>
    <x v="33"/>
    <x v="29"/>
    <x v="15"/>
    <x v="15"/>
    <x v="0"/>
    <x v="0"/>
    <x v="0"/>
    <x v="22"/>
    <x v="30"/>
    <x v="1"/>
  </r>
  <r>
    <x v="35"/>
    <x v="33"/>
    <x v="33"/>
    <x v="33"/>
    <x v="6"/>
    <x v="6"/>
    <x v="34"/>
    <x v="34"/>
    <x v="30"/>
    <x v="31"/>
    <x v="31"/>
    <x v="0"/>
    <x v="0"/>
    <x v="0"/>
    <x v="23"/>
    <x v="31"/>
    <x v="0"/>
  </r>
  <r>
    <x v="36"/>
    <x v="34"/>
    <x v="34"/>
    <x v="34"/>
    <x v="0"/>
    <x v="0"/>
    <x v="35"/>
    <x v="35"/>
    <x v="31"/>
    <x v="32"/>
    <x v="32"/>
    <x v="0"/>
    <x v="0"/>
    <x v="3"/>
    <x v="16"/>
    <x v="32"/>
    <x v="1"/>
  </r>
  <r>
    <x v="37"/>
    <x v="35"/>
    <x v="35"/>
    <x v="35"/>
    <x v="27"/>
    <x v="27"/>
    <x v="36"/>
    <x v="36"/>
    <x v="32"/>
    <x v="27"/>
    <x v="27"/>
    <x v="3"/>
    <x v="0"/>
    <x v="0"/>
    <x v="24"/>
    <x v="33"/>
    <x v="1"/>
  </r>
  <r>
    <x v="38"/>
    <x v="36"/>
    <x v="36"/>
    <x v="36"/>
    <x v="28"/>
    <x v="28"/>
    <x v="37"/>
    <x v="37"/>
    <x v="33"/>
    <x v="33"/>
    <x v="33"/>
    <x v="1"/>
    <x v="0"/>
    <x v="0"/>
    <x v="4"/>
    <x v="34"/>
    <x v="0"/>
  </r>
  <r>
    <x v="39"/>
    <x v="37"/>
    <x v="37"/>
    <x v="37"/>
    <x v="29"/>
    <x v="29"/>
    <x v="29"/>
    <x v="29"/>
    <x v="34"/>
    <x v="34"/>
    <x v="34"/>
    <x v="3"/>
    <x v="0"/>
    <x v="2"/>
    <x v="17"/>
    <x v="35"/>
    <x v="0"/>
  </r>
  <r>
    <x v="40"/>
    <x v="38"/>
    <x v="38"/>
    <x v="38"/>
    <x v="17"/>
    <x v="17"/>
    <x v="38"/>
    <x v="38"/>
    <x v="35"/>
    <x v="35"/>
    <x v="35"/>
    <x v="0"/>
    <x v="0"/>
    <x v="2"/>
    <x v="25"/>
    <x v="36"/>
    <x v="0"/>
  </r>
  <r>
    <x v="41"/>
    <x v="39"/>
    <x v="39"/>
    <x v="39"/>
    <x v="30"/>
    <x v="30"/>
    <x v="39"/>
    <x v="39"/>
    <x v="36"/>
    <x v="36"/>
    <x v="36"/>
    <x v="0"/>
    <x v="0"/>
    <x v="0"/>
    <x v="26"/>
    <x v="37"/>
    <x v="1"/>
  </r>
  <r>
    <x v="42"/>
    <x v="40"/>
    <x v="40"/>
    <x v="40"/>
    <x v="31"/>
    <x v="31"/>
    <x v="40"/>
    <x v="40"/>
    <x v="37"/>
    <x v="24"/>
    <x v="24"/>
    <x v="0"/>
    <x v="0"/>
    <x v="2"/>
    <x v="9"/>
    <x v="38"/>
    <x v="0"/>
  </r>
  <r>
    <x v="43"/>
    <x v="5"/>
    <x v="41"/>
    <x v="41"/>
    <x v="32"/>
    <x v="32"/>
    <x v="41"/>
    <x v="41"/>
    <x v="38"/>
    <x v="37"/>
    <x v="37"/>
    <x v="0"/>
    <x v="0"/>
    <x v="0"/>
    <x v="27"/>
    <x v="39"/>
    <x v="0"/>
  </r>
  <r>
    <x v="44"/>
    <x v="41"/>
    <x v="42"/>
    <x v="42"/>
    <x v="33"/>
    <x v="33"/>
    <x v="42"/>
    <x v="42"/>
    <x v="39"/>
    <x v="38"/>
    <x v="38"/>
    <x v="2"/>
    <x v="0"/>
    <x v="1"/>
    <x v="28"/>
    <x v="40"/>
    <x v="0"/>
  </r>
  <r>
    <x v="45"/>
    <x v="42"/>
    <x v="43"/>
    <x v="43"/>
    <x v="34"/>
    <x v="34"/>
    <x v="43"/>
    <x v="43"/>
    <x v="40"/>
    <x v="39"/>
    <x v="39"/>
    <x v="0"/>
    <x v="0"/>
    <x v="1"/>
    <x v="29"/>
    <x v="41"/>
    <x v="0"/>
  </r>
  <r>
    <x v="46"/>
    <x v="43"/>
    <x v="44"/>
    <x v="44"/>
    <x v="35"/>
    <x v="35"/>
    <x v="44"/>
    <x v="44"/>
    <x v="41"/>
    <x v="40"/>
    <x v="40"/>
    <x v="0"/>
    <x v="0"/>
    <x v="2"/>
    <x v="29"/>
    <x v="42"/>
    <x v="0"/>
  </r>
  <r>
    <x v="47"/>
    <x v="44"/>
    <x v="45"/>
    <x v="45"/>
    <x v="18"/>
    <x v="18"/>
    <x v="15"/>
    <x v="15"/>
    <x v="15"/>
    <x v="41"/>
    <x v="41"/>
    <x v="3"/>
    <x v="0"/>
    <x v="0"/>
    <x v="3"/>
    <x v="43"/>
    <x v="0"/>
  </r>
  <r>
    <x v="48"/>
    <x v="45"/>
    <x v="46"/>
    <x v="46"/>
    <x v="36"/>
    <x v="36"/>
    <x v="45"/>
    <x v="45"/>
    <x v="42"/>
    <x v="42"/>
    <x v="42"/>
    <x v="0"/>
    <x v="0"/>
    <x v="0"/>
    <x v="30"/>
    <x v="44"/>
    <x v="1"/>
  </r>
  <r>
    <x v="49"/>
    <x v="46"/>
    <x v="47"/>
    <x v="47"/>
    <x v="37"/>
    <x v="37"/>
    <x v="46"/>
    <x v="46"/>
    <x v="43"/>
    <x v="19"/>
    <x v="19"/>
    <x v="0"/>
    <x v="0"/>
    <x v="1"/>
    <x v="31"/>
    <x v="45"/>
    <x v="1"/>
  </r>
  <r>
    <x v="50"/>
    <x v="47"/>
    <x v="48"/>
    <x v="48"/>
    <x v="0"/>
    <x v="0"/>
    <x v="21"/>
    <x v="21"/>
    <x v="21"/>
    <x v="43"/>
    <x v="43"/>
    <x v="0"/>
    <x v="0"/>
    <x v="0"/>
    <x v="32"/>
    <x v="21"/>
    <x v="0"/>
  </r>
  <r>
    <x v="51"/>
    <x v="48"/>
    <x v="49"/>
    <x v="49"/>
    <x v="38"/>
    <x v="38"/>
    <x v="47"/>
    <x v="47"/>
    <x v="44"/>
    <x v="1"/>
    <x v="1"/>
    <x v="0"/>
    <x v="0"/>
    <x v="0"/>
    <x v="33"/>
    <x v="46"/>
    <x v="0"/>
  </r>
  <r>
    <x v="52"/>
    <x v="49"/>
    <x v="50"/>
    <x v="50"/>
    <x v="39"/>
    <x v="39"/>
    <x v="48"/>
    <x v="48"/>
    <x v="45"/>
    <x v="12"/>
    <x v="12"/>
    <x v="3"/>
    <x v="0"/>
    <x v="3"/>
    <x v="19"/>
    <x v="47"/>
    <x v="1"/>
  </r>
  <r>
    <x v="53"/>
    <x v="50"/>
    <x v="51"/>
    <x v="51"/>
    <x v="40"/>
    <x v="40"/>
    <x v="6"/>
    <x v="6"/>
    <x v="6"/>
    <x v="44"/>
    <x v="44"/>
    <x v="0"/>
    <x v="0"/>
    <x v="1"/>
    <x v="4"/>
    <x v="6"/>
    <x v="0"/>
  </r>
  <r>
    <x v="54"/>
    <x v="51"/>
    <x v="52"/>
    <x v="52"/>
    <x v="41"/>
    <x v="41"/>
    <x v="49"/>
    <x v="49"/>
    <x v="13"/>
    <x v="45"/>
    <x v="45"/>
    <x v="3"/>
    <x v="2"/>
    <x v="3"/>
    <x v="11"/>
    <x v="13"/>
    <x v="2"/>
  </r>
  <r>
    <x v="55"/>
    <x v="52"/>
    <x v="53"/>
    <x v="53"/>
    <x v="29"/>
    <x v="29"/>
    <x v="50"/>
    <x v="50"/>
    <x v="46"/>
    <x v="46"/>
    <x v="46"/>
    <x v="0"/>
    <x v="0"/>
    <x v="0"/>
    <x v="26"/>
    <x v="48"/>
    <x v="1"/>
  </r>
  <r>
    <x v="56"/>
    <x v="53"/>
    <x v="54"/>
    <x v="54"/>
    <x v="27"/>
    <x v="27"/>
    <x v="51"/>
    <x v="51"/>
    <x v="47"/>
    <x v="47"/>
    <x v="47"/>
    <x v="0"/>
    <x v="0"/>
    <x v="0"/>
    <x v="13"/>
    <x v="49"/>
    <x v="0"/>
  </r>
  <r>
    <x v="57"/>
    <x v="54"/>
    <x v="55"/>
    <x v="55"/>
    <x v="27"/>
    <x v="27"/>
    <x v="52"/>
    <x v="52"/>
    <x v="48"/>
    <x v="6"/>
    <x v="6"/>
    <x v="3"/>
    <x v="0"/>
    <x v="0"/>
    <x v="2"/>
    <x v="50"/>
    <x v="0"/>
  </r>
  <r>
    <x v="58"/>
    <x v="55"/>
    <x v="56"/>
    <x v="56"/>
    <x v="7"/>
    <x v="7"/>
    <x v="53"/>
    <x v="53"/>
    <x v="49"/>
    <x v="48"/>
    <x v="48"/>
    <x v="0"/>
    <x v="0"/>
    <x v="2"/>
    <x v="32"/>
    <x v="51"/>
    <x v="0"/>
  </r>
  <r>
    <x v="59"/>
    <x v="56"/>
    <x v="57"/>
    <x v="57"/>
    <x v="28"/>
    <x v="28"/>
    <x v="40"/>
    <x v="40"/>
    <x v="37"/>
    <x v="49"/>
    <x v="49"/>
    <x v="0"/>
    <x v="0"/>
    <x v="1"/>
    <x v="22"/>
    <x v="38"/>
    <x v="1"/>
  </r>
  <r>
    <x v="60"/>
    <x v="57"/>
    <x v="58"/>
    <x v="58"/>
    <x v="37"/>
    <x v="37"/>
    <x v="54"/>
    <x v="54"/>
    <x v="50"/>
    <x v="50"/>
    <x v="50"/>
    <x v="0"/>
    <x v="0"/>
    <x v="0"/>
    <x v="29"/>
    <x v="52"/>
    <x v="0"/>
  </r>
  <r>
    <x v="61"/>
    <x v="58"/>
    <x v="8"/>
    <x v="8"/>
    <x v="42"/>
    <x v="42"/>
    <x v="55"/>
    <x v="55"/>
    <x v="51"/>
    <x v="51"/>
    <x v="51"/>
    <x v="0"/>
    <x v="0"/>
    <x v="0"/>
    <x v="29"/>
    <x v="53"/>
    <x v="0"/>
  </r>
  <r>
    <x v="62"/>
    <x v="59"/>
    <x v="59"/>
    <x v="59"/>
    <x v="7"/>
    <x v="7"/>
    <x v="56"/>
    <x v="56"/>
    <x v="52"/>
    <x v="52"/>
    <x v="52"/>
    <x v="0"/>
    <x v="0"/>
    <x v="1"/>
    <x v="33"/>
    <x v="54"/>
    <x v="0"/>
  </r>
  <r>
    <x v="63"/>
    <x v="60"/>
    <x v="60"/>
    <x v="60"/>
    <x v="43"/>
    <x v="43"/>
    <x v="57"/>
    <x v="57"/>
    <x v="53"/>
    <x v="53"/>
    <x v="53"/>
    <x v="1"/>
    <x v="0"/>
    <x v="0"/>
    <x v="10"/>
    <x v="55"/>
    <x v="0"/>
  </r>
  <r>
    <x v="64"/>
    <x v="61"/>
    <x v="61"/>
    <x v="61"/>
    <x v="44"/>
    <x v="44"/>
    <x v="33"/>
    <x v="33"/>
    <x v="13"/>
    <x v="54"/>
    <x v="54"/>
    <x v="0"/>
    <x v="1"/>
    <x v="0"/>
    <x v="11"/>
    <x v="13"/>
    <x v="2"/>
  </r>
  <r>
    <x v="65"/>
    <x v="62"/>
    <x v="62"/>
    <x v="62"/>
    <x v="33"/>
    <x v="33"/>
    <x v="58"/>
    <x v="58"/>
    <x v="54"/>
    <x v="50"/>
    <x v="50"/>
    <x v="0"/>
    <x v="0"/>
    <x v="3"/>
    <x v="0"/>
    <x v="56"/>
    <x v="0"/>
  </r>
  <r>
    <x v="66"/>
    <x v="46"/>
    <x v="63"/>
    <x v="63"/>
    <x v="45"/>
    <x v="45"/>
    <x v="59"/>
    <x v="59"/>
    <x v="55"/>
    <x v="0"/>
    <x v="0"/>
    <x v="0"/>
    <x v="0"/>
    <x v="2"/>
    <x v="13"/>
    <x v="57"/>
    <x v="0"/>
  </r>
  <r>
    <x v="67"/>
    <x v="63"/>
    <x v="64"/>
    <x v="64"/>
    <x v="18"/>
    <x v="18"/>
    <x v="60"/>
    <x v="60"/>
    <x v="56"/>
    <x v="44"/>
    <x v="44"/>
    <x v="0"/>
    <x v="0"/>
    <x v="1"/>
    <x v="34"/>
    <x v="58"/>
    <x v="1"/>
  </r>
  <r>
    <x v="68"/>
    <x v="30"/>
    <x v="65"/>
    <x v="65"/>
    <x v="46"/>
    <x v="46"/>
    <x v="61"/>
    <x v="61"/>
    <x v="13"/>
    <x v="55"/>
    <x v="55"/>
    <x v="3"/>
    <x v="1"/>
    <x v="3"/>
    <x v="11"/>
    <x v="13"/>
    <x v="2"/>
  </r>
  <r>
    <x v="69"/>
    <x v="64"/>
    <x v="66"/>
    <x v="66"/>
    <x v="47"/>
    <x v="47"/>
    <x v="62"/>
    <x v="62"/>
    <x v="57"/>
    <x v="56"/>
    <x v="56"/>
    <x v="3"/>
    <x v="0"/>
    <x v="1"/>
    <x v="35"/>
    <x v="59"/>
    <x v="0"/>
  </r>
  <r>
    <x v="70"/>
    <x v="65"/>
    <x v="55"/>
    <x v="55"/>
    <x v="48"/>
    <x v="48"/>
    <x v="63"/>
    <x v="63"/>
    <x v="58"/>
    <x v="57"/>
    <x v="57"/>
    <x v="1"/>
    <x v="0"/>
    <x v="0"/>
    <x v="32"/>
    <x v="60"/>
    <x v="0"/>
  </r>
  <r>
    <x v="71"/>
    <x v="66"/>
    <x v="67"/>
    <x v="67"/>
    <x v="49"/>
    <x v="49"/>
    <x v="30"/>
    <x v="30"/>
    <x v="27"/>
    <x v="58"/>
    <x v="58"/>
    <x v="0"/>
    <x v="0"/>
    <x v="2"/>
    <x v="10"/>
    <x v="61"/>
    <x v="0"/>
  </r>
  <r>
    <x v="72"/>
    <x v="67"/>
    <x v="68"/>
    <x v="68"/>
    <x v="4"/>
    <x v="4"/>
    <x v="36"/>
    <x v="36"/>
    <x v="13"/>
    <x v="53"/>
    <x v="53"/>
    <x v="0"/>
    <x v="1"/>
    <x v="2"/>
    <x v="11"/>
    <x v="13"/>
    <x v="2"/>
  </r>
  <r>
    <x v="73"/>
    <x v="7"/>
    <x v="69"/>
    <x v="69"/>
    <x v="27"/>
    <x v="27"/>
    <x v="48"/>
    <x v="48"/>
    <x v="45"/>
    <x v="59"/>
    <x v="59"/>
    <x v="3"/>
    <x v="0"/>
    <x v="3"/>
    <x v="4"/>
    <x v="47"/>
    <x v="0"/>
  </r>
  <r>
    <x v="74"/>
    <x v="68"/>
    <x v="70"/>
    <x v="70"/>
    <x v="35"/>
    <x v="35"/>
    <x v="64"/>
    <x v="64"/>
    <x v="59"/>
    <x v="19"/>
    <x v="19"/>
    <x v="0"/>
    <x v="0"/>
    <x v="0"/>
    <x v="21"/>
    <x v="62"/>
    <x v="1"/>
  </r>
  <r>
    <x v="75"/>
    <x v="69"/>
    <x v="71"/>
    <x v="71"/>
    <x v="37"/>
    <x v="37"/>
    <x v="17"/>
    <x v="17"/>
    <x v="13"/>
    <x v="41"/>
    <x v="41"/>
    <x v="0"/>
    <x v="2"/>
    <x v="2"/>
    <x v="11"/>
    <x v="13"/>
    <x v="2"/>
  </r>
  <r>
    <x v="76"/>
    <x v="70"/>
    <x v="72"/>
    <x v="72"/>
    <x v="37"/>
    <x v="37"/>
    <x v="32"/>
    <x v="32"/>
    <x v="60"/>
    <x v="60"/>
    <x v="60"/>
    <x v="0"/>
    <x v="0"/>
    <x v="1"/>
    <x v="34"/>
    <x v="63"/>
    <x v="1"/>
  </r>
  <r>
    <x v="77"/>
    <x v="71"/>
    <x v="22"/>
    <x v="22"/>
    <x v="22"/>
    <x v="22"/>
    <x v="65"/>
    <x v="65"/>
    <x v="61"/>
    <x v="61"/>
    <x v="61"/>
    <x v="0"/>
    <x v="0"/>
    <x v="0"/>
    <x v="27"/>
    <x v="64"/>
    <x v="0"/>
  </r>
  <r>
    <x v="78"/>
    <x v="72"/>
    <x v="73"/>
    <x v="73"/>
    <x v="32"/>
    <x v="32"/>
    <x v="66"/>
    <x v="66"/>
    <x v="62"/>
    <x v="7"/>
    <x v="7"/>
    <x v="2"/>
    <x v="0"/>
    <x v="2"/>
    <x v="36"/>
    <x v="65"/>
    <x v="1"/>
  </r>
  <r>
    <x v="79"/>
    <x v="73"/>
    <x v="74"/>
    <x v="74"/>
    <x v="29"/>
    <x v="29"/>
    <x v="67"/>
    <x v="67"/>
    <x v="63"/>
    <x v="62"/>
    <x v="62"/>
    <x v="2"/>
    <x v="0"/>
    <x v="0"/>
    <x v="31"/>
    <x v="66"/>
    <x v="1"/>
  </r>
  <r>
    <x v="80"/>
    <x v="74"/>
    <x v="75"/>
    <x v="75"/>
    <x v="10"/>
    <x v="10"/>
    <x v="68"/>
    <x v="68"/>
    <x v="13"/>
    <x v="63"/>
    <x v="63"/>
    <x v="3"/>
    <x v="1"/>
    <x v="0"/>
    <x v="11"/>
    <x v="13"/>
    <x v="2"/>
  </r>
  <r>
    <x v="81"/>
    <x v="75"/>
    <x v="76"/>
    <x v="76"/>
    <x v="49"/>
    <x v="49"/>
    <x v="29"/>
    <x v="29"/>
    <x v="34"/>
    <x v="4"/>
    <x v="4"/>
    <x v="0"/>
    <x v="0"/>
    <x v="0"/>
    <x v="9"/>
    <x v="67"/>
    <x v="0"/>
  </r>
  <r>
    <x v="82"/>
    <x v="76"/>
    <x v="77"/>
    <x v="77"/>
    <x v="50"/>
    <x v="50"/>
    <x v="43"/>
    <x v="43"/>
    <x v="40"/>
    <x v="64"/>
    <x v="64"/>
    <x v="3"/>
    <x v="0"/>
    <x v="2"/>
    <x v="34"/>
    <x v="68"/>
    <x v="1"/>
  </r>
  <r>
    <x v="83"/>
    <x v="66"/>
    <x v="78"/>
    <x v="78"/>
    <x v="51"/>
    <x v="51"/>
    <x v="69"/>
    <x v="69"/>
    <x v="64"/>
    <x v="65"/>
    <x v="65"/>
    <x v="3"/>
    <x v="0"/>
    <x v="0"/>
    <x v="32"/>
    <x v="69"/>
    <x v="0"/>
  </r>
  <r>
    <x v="84"/>
    <x v="77"/>
    <x v="79"/>
    <x v="79"/>
    <x v="17"/>
    <x v="17"/>
    <x v="70"/>
    <x v="70"/>
    <x v="13"/>
    <x v="66"/>
    <x v="66"/>
    <x v="3"/>
    <x v="2"/>
    <x v="2"/>
    <x v="11"/>
    <x v="13"/>
    <x v="2"/>
  </r>
  <r>
    <x v="85"/>
    <x v="16"/>
    <x v="80"/>
    <x v="80"/>
    <x v="6"/>
    <x v="6"/>
    <x v="15"/>
    <x v="15"/>
    <x v="15"/>
    <x v="67"/>
    <x v="67"/>
    <x v="0"/>
    <x v="0"/>
    <x v="0"/>
    <x v="17"/>
    <x v="15"/>
    <x v="0"/>
  </r>
  <r>
    <x v="86"/>
    <x v="24"/>
    <x v="81"/>
    <x v="81"/>
    <x v="20"/>
    <x v="20"/>
    <x v="71"/>
    <x v="71"/>
    <x v="65"/>
    <x v="68"/>
    <x v="68"/>
    <x v="1"/>
    <x v="0"/>
    <x v="0"/>
    <x v="9"/>
    <x v="70"/>
    <x v="0"/>
  </r>
  <r>
    <x v="87"/>
    <x v="78"/>
    <x v="82"/>
    <x v="82"/>
    <x v="41"/>
    <x v="41"/>
    <x v="72"/>
    <x v="72"/>
    <x v="66"/>
    <x v="69"/>
    <x v="69"/>
    <x v="0"/>
    <x v="0"/>
    <x v="0"/>
    <x v="23"/>
    <x v="71"/>
    <x v="0"/>
  </r>
  <r>
    <x v="88"/>
    <x v="0"/>
    <x v="83"/>
    <x v="83"/>
    <x v="52"/>
    <x v="52"/>
    <x v="73"/>
    <x v="73"/>
    <x v="13"/>
    <x v="70"/>
    <x v="70"/>
    <x v="3"/>
    <x v="2"/>
    <x v="2"/>
    <x v="11"/>
    <x v="13"/>
    <x v="2"/>
  </r>
  <r>
    <x v="89"/>
    <x v="79"/>
    <x v="84"/>
    <x v="84"/>
    <x v="53"/>
    <x v="53"/>
    <x v="72"/>
    <x v="72"/>
    <x v="13"/>
    <x v="63"/>
    <x v="63"/>
    <x v="3"/>
    <x v="1"/>
    <x v="0"/>
    <x v="11"/>
    <x v="13"/>
    <x v="2"/>
  </r>
  <r>
    <x v="90"/>
    <x v="80"/>
    <x v="85"/>
    <x v="85"/>
    <x v="29"/>
    <x v="29"/>
    <x v="16"/>
    <x v="16"/>
    <x v="16"/>
    <x v="50"/>
    <x v="50"/>
    <x v="2"/>
    <x v="0"/>
    <x v="2"/>
    <x v="16"/>
    <x v="72"/>
    <x v="1"/>
  </r>
  <r>
    <x v="91"/>
    <x v="81"/>
    <x v="86"/>
    <x v="86"/>
    <x v="51"/>
    <x v="51"/>
    <x v="74"/>
    <x v="74"/>
    <x v="67"/>
    <x v="71"/>
    <x v="71"/>
    <x v="2"/>
    <x v="0"/>
    <x v="1"/>
    <x v="34"/>
    <x v="73"/>
    <x v="1"/>
  </r>
  <r>
    <x v="92"/>
    <x v="82"/>
    <x v="87"/>
    <x v="87"/>
    <x v="51"/>
    <x v="51"/>
    <x v="21"/>
    <x v="21"/>
    <x v="21"/>
    <x v="72"/>
    <x v="72"/>
    <x v="0"/>
    <x v="0"/>
    <x v="1"/>
    <x v="36"/>
    <x v="21"/>
    <x v="1"/>
  </r>
  <r>
    <x v="93"/>
    <x v="83"/>
    <x v="88"/>
    <x v="88"/>
    <x v="54"/>
    <x v="54"/>
    <x v="75"/>
    <x v="75"/>
    <x v="68"/>
    <x v="43"/>
    <x v="43"/>
    <x v="3"/>
    <x v="0"/>
    <x v="2"/>
    <x v="27"/>
    <x v="74"/>
    <x v="0"/>
  </r>
  <r>
    <x v="94"/>
    <x v="27"/>
    <x v="1"/>
    <x v="1"/>
    <x v="55"/>
    <x v="55"/>
    <x v="76"/>
    <x v="76"/>
    <x v="69"/>
    <x v="73"/>
    <x v="73"/>
    <x v="0"/>
    <x v="0"/>
    <x v="2"/>
    <x v="24"/>
    <x v="75"/>
    <x v="1"/>
  </r>
  <r>
    <x v="95"/>
    <x v="84"/>
    <x v="89"/>
    <x v="89"/>
    <x v="30"/>
    <x v="30"/>
    <x v="14"/>
    <x v="14"/>
    <x v="14"/>
    <x v="74"/>
    <x v="74"/>
    <x v="3"/>
    <x v="0"/>
    <x v="2"/>
    <x v="18"/>
    <x v="76"/>
    <x v="0"/>
  </r>
  <r>
    <x v="96"/>
    <x v="83"/>
    <x v="90"/>
    <x v="90"/>
    <x v="7"/>
    <x v="7"/>
    <x v="77"/>
    <x v="77"/>
    <x v="70"/>
    <x v="68"/>
    <x v="68"/>
    <x v="0"/>
    <x v="0"/>
    <x v="0"/>
    <x v="18"/>
    <x v="77"/>
    <x v="0"/>
  </r>
  <r>
    <x v="97"/>
    <x v="85"/>
    <x v="91"/>
    <x v="91"/>
    <x v="35"/>
    <x v="35"/>
    <x v="44"/>
    <x v="44"/>
    <x v="41"/>
    <x v="75"/>
    <x v="75"/>
    <x v="0"/>
    <x v="0"/>
    <x v="0"/>
    <x v="33"/>
    <x v="42"/>
    <x v="0"/>
  </r>
  <r>
    <x v="98"/>
    <x v="86"/>
    <x v="92"/>
    <x v="92"/>
    <x v="22"/>
    <x v="22"/>
    <x v="66"/>
    <x v="66"/>
    <x v="62"/>
    <x v="76"/>
    <x v="76"/>
    <x v="2"/>
    <x v="0"/>
    <x v="3"/>
    <x v="34"/>
    <x v="65"/>
    <x v="1"/>
  </r>
  <r>
    <x v="99"/>
    <x v="8"/>
    <x v="93"/>
    <x v="93"/>
    <x v="56"/>
    <x v="56"/>
    <x v="77"/>
    <x v="77"/>
    <x v="13"/>
    <x v="69"/>
    <x v="69"/>
    <x v="3"/>
    <x v="2"/>
    <x v="1"/>
    <x v="11"/>
    <x v="13"/>
    <x v="2"/>
  </r>
  <r>
    <x v="100"/>
    <x v="87"/>
    <x v="94"/>
    <x v="94"/>
    <x v="57"/>
    <x v="57"/>
    <x v="14"/>
    <x v="14"/>
    <x v="14"/>
    <x v="54"/>
    <x v="54"/>
    <x v="0"/>
    <x v="0"/>
    <x v="2"/>
    <x v="34"/>
    <x v="14"/>
    <x v="1"/>
  </r>
  <r>
    <x v="101"/>
    <x v="88"/>
    <x v="95"/>
    <x v="95"/>
    <x v="35"/>
    <x v="35"/>
    <x v="36"/>
    <x v="36"/>
    <x v="32"/>
    <x v="77"/>
    <x v="77"/>
    <x v="0"/>
    <x v="0"/>
    <x v="2"/>
    <x v="2"/>
    <x v="78"/>
    <x v="0"/>
  </r>
  <r>
    <x v="102"/>
    <x v="89"/>
    <x v="96"/>
    <x v="96"/>
    <x v="58"/>
    <x v="58"/>
    <x v="59"/>
    <x v="59"/>
    <x v="55"/>
    <x v="78"/>
    <x v="78"/>
    <x v="0"/>
    <x v="0"/>
    <x v="2"/>
    <x v="17"/>
    <x v="57"/>
    <x v="0"/>
  </r>
  <r>
    <x v="103"/>
    <x v="90"/>
    <x v="21"/>
    <x v="21"/>
    <x v="26"/>
    <x v="26"/>
    <x v="11"/>
    <x v="11"/>
    <x v="11"/>
    <x v="79"/>
    <x v="79"/>
    <x v="0"/>
    <x v="0"/>
    <x v="0"/>
    <x v="2"/>
    <x v="11"/>
    <x v="0"/>
  </r>
  <r>
    <x v="104"/>
    <x v="91"/>
    <x v="97"/>
    <x v="97"/>
    <x v="59"/>
    <x v="59"/>
    <x v="61"/>
    <x v="61"/>
    <x v="71"/>
    <x v="28"/>
    <x v="28"/>
    <x v="0"/>
    <x v="0"/>
    <x v="0"/>
    <x v="10"/>
    <x v="79"/>
    <x v="0"/>
  </r>
  <r>
    <x v="105"/>
    <x v="86"/>
    <x v="98"/>
    <x v="98"/>
    <x v="35"/>
    <x v="35"/>
    <x v="78"/>
    <x v="78"/>
    <x v="13"/>
    <x v="80"/>
    <x v="80"/>
    <x v="2"/>
    <x v="1"/>
    <x v="0"/>
    <x v="11"/>
    <x v="13"/>
    <x v="2"/>
  </r>
  <r>
    <x v="106"/>
    <x v="92"/>
    <x v="99"/>
    <x v="99"/>
    <x v="47"/>
    <x v="47"/>
    <x v="79"/>
    <x v="79"/>
    <x v="72"/>
    <x v="5"/>
    <x v="5"/>
    <x v="0"/>
    <x v="0"/>
    <x v="1"/>
    <x v="37"/>
    <x v="80"/>
    <x v="1"/>
  </r>
  <r>
    <x v="107"/>
    <x v="93"/>
    <x v="100"/>
    <x v="100"/>
    <x v="60"/>
    <x v="60"/>
    <x v="80"/>
    <x v="80"/>
    <x v="13"/>
    <x v="81"/>
    <x v="81"/>
    <x v="0"/>
    <x v="2"/>
    <x v="2"/>
    <x v="11"/>
    <x v="13"/>
    <x v="2"/>
  </r>
  <r>
    <x v="108"/>
    <x v="94"/>
    <x v="101"/>
    <x v="101"/>
    <x v="61"/>
    <x v="61"/>
    <x v="81"/>
    <x v="81"/>
    <x v="73"/>
    <x v="21"/>
    <x v="21"/>
    <x v="3"/>
    <x v="0"/>
    <x v="0"/>
    <x v="25"/>
    <x v="81"/>
    <x v="0"/>
  </r>
  <r>
    <x v="109"/>
    <x v="95"/>
    <x v="8"/>
    <x v="8"/>
    <x v="62"/>
    <x v="62"/>
    <x v="60"/>
    <x v="60"/>
    <x v="56"/>
    <x v="37"/>
    <x v="37"/>
    <x v="0"/>
    <x v="0"/>
    <x v="0"/>
    <x v="38"/>
    <x v="58"/>
    <x v="0"/>
  </r>
  <r>
    <x v="110"/>
    <x v="16"/>
    <x v="102"/>
    <x v="102"/>
    <x v="32"/>
    <x v="32"/>
    <x v="82"/>
    <x v="82"/>
    <x v="13"/>
    <x v="18"/>
    <x v="18"/>
    <x v="0"/>
    <x v="1"/>
    <x v="1"/>
    <x v="11"/>
    <x v="13"/>
    <x v="2"/>
  </r>
  <r>
    <x v="111"/>
    <x v="96"/>
    <x v="103"/>
    <x v="103"/>
    <x v="63"/>
    <x v="63"/>
    <x v="83"/>
    <x v="83"/>
    <x v="74"/>
    <x v="82"/>
    <x v="82"/>
    <x v="0"/>
    <x v="0"/>
    <x v="1"/>
    <x v="0"/>
    <x v="82"/>
    <x v="0"/>
  </r>
  <r>
    <x v="112"/>
    <x v="97"/>
    <x v="104"/>
    <x v="104"/>
    <x v="64"/>
    <x v="64"/>
    <x v="26"/>
    <x v="26"/>
    <x v="24"/>
    <x v="7"/>
    <x v="7"/>
    <x v="0"/>
    <x v="0"/>
    <x v="1"/>
    <x v="18"/>
    <x v="83"/>
    <x v="0"/>
  </r>
  <r>
    <x v="113"/>
    <x v="98"/>
    <x v="105"/>
    <x v="105"/>
    <x v="51"/>
    <x v="51"/>
    <x v="55"/>
    <x v="55"/>
    <x v="51"/>
    <x v="83"/>
    <x v="83"/>
    <x v="0"/>
    <x v="0"/>
    <x v="0"/>
    <x v="24"/>
    <x v="53"/>
    <x v="1"/>
  </r>
  <r>
    <x v="114"/>
    <x v="99"/>
    <x v="73"/>
    <x v="73"/>
    <x v="56"/>
    <x v="56"/>
    <x v="84"/>
    <x v="84"/>
    <x v="75"/>
    <x v="84"/>
    <x v="84"/>
    <x v="3"/>
    <x v="0"/>
    <x v="0"/>
    <x v="32"/>
    <x v="84"/>
    <x v="0"/>
  </r>
  <r>
    <x v="115"/>
    <x v="100"/>
    <x v="106"/>
    <x v="106"/>
    <x v="65"/>
    <x v="65"/>
    <x v="29"/>
    <x v="29"/>
    <x v="34"/>
    <x v="73"/>
    <x v="73"/>
    <x v="0"/>
    <x v="0"/>
    <x v="2"/>
    <x v="4"/>
    <x v="67"/>
    <x v="0"/>
  </r>
  <r>
    <x v="116"/>
    <x v="101"/>
    <x v="107"/>
    <x v="107"/>
    <x v="66"/>
    <x v="66"/>
    <x v="85"/>
    <x v="85"/>
    <x v="76"/>
    <x v="24"/>
    <x v="24"/>
    <x v="3"/>
    <x v="0"/>
    <x v="0"/>
    <x v="3"/>
    <x v="85"/>
    <x v="0"/>
  </r>
  <r>
    <x v="117"/>
    <x v="102"/>
    <x v="108"/>
    <x v="108"/>
    <x v="50"/>
    <x v="50"/>
    <x v="86"/>
    <x v="86"/>
    <x v="77"/>
    <x v="85"/>
    <x v="85"/>
    <x v="2"/>
    <x v="0"/>
    <x v="0"/>
    <x v="3"/>
    <x v="86"/>
    <x v="0"/>
  </r>
  <r>
    <x v="118"/>
    <x v="71"/>
    <x v="109"/>
    <x v="109"/>
    <x v="15"/>
    <x v="15"/>
    <x v="87"/>
    <x v="87"/>
    <x v="78"/>
    <x v="6"/>
    <x v="6"/>
    <x v="3"/>
    <x v="0"/>
    <x v="0"/>
    <x v="15"/>
    <x v="87"/>
    <x v="1"/>
  </r>
  <r>
    <x v="119"/>
    <x v="17"/>
    <x v="21"/>
    <x v="21"/>
    <x v="50"/>
    <x v="50"/>
    <x v="88"/>
    <x v="88"/>
    <x v="79"/>
    <x v="86"/>
    <x v="86"/>
    <x v="1"/>
    <x v="0"/>
    <x v="2"/>
    <x v="0"/>
    <x v="88"/>
    <x v="0"/>
  </r>
  <r>
    <x v="120"/>
    <x v="26"/>
    <x v="5"/>
    <x v="5"/>
    <x v="67"/>
    <x v="67"/>
    <x v="56"/>
    <x v="56"/>
    <x v="52"/>
    <x v="87"/>
    <x v="87"/>
    <x v="2"/>
    <x v="0"/>
    <x v="0"/>
    <x v="6"/>
    <x v="89"/>
    <x v="1"/>
  </r>
  <r>
    <x v="121"/>
    <x v="103"/>
    <x v="110"/>
    <x v="110"/>
    <x v="4"/>
    <x v="4"/>
    <x v="89"/>
    <x v="89"/>
    <x v="80"/>
    <x v="88"/>
    <x v="88"/>
    <x v="2"/>
    <x v="0"/>
    <x v="0"/>
    <x v="32"/>
    <x v="90"/>
    <x v="0"/>
  </r>
  <r>
    <x v="122"/>
    <x v="104"/>
    <x v="111"/>
    <x v="111"/>
    <x v="4"/>
    <x v="4"/>
    <x v="30"/>
    <x v="30"/>
    <x v="27"/>
    <x v="41"/>
    <x v="41"/>
    <x v="0"/>
    <x v="0"/>
    <x v="0"/>
    <x v="19"/>
    <x v="61"/>
    <x v="1"/>
  </r>
  <r>
    <x v="123"/>
    <x v="105"/>
    <x v="112"/>
    <x v="112"/>
    <x v="68"/>
    <x v="68"/>
    <x v="90"/>
    <x v="90"/>
    <x v="81"/>
    <x v="58"/>
    <x v="58"/>
    <x v="0"/>
    <x v="0"/>
    <x v="2"/>
    <x v="0"/>
    <x v="91"/>
    <x v="0"/>
  </r>
  <r>
    <x v="124"/>
    <x v="106"/>
    <x v="113"/>
    <x v="113"/>
    <x v="7"/>
    <x v="7"/>
    <x v="91"/>
    <x v="91"/>
    <x v="82"/>
    <x v="89"/>
    <x v="89"/>
    <x v="3"/>
    <x v="0"/>
    <x v="2"/>
    <x v="22"/>
    <x v="92"/>
    <x v="1"/>
  </r>
  <r>
    <x v="125"/>
    <x v="35"/>
    <x v="114"/>
    <x v="114"/>
    <x v="69"/>
    <x v="69"/>
    <x v="92"/>
    <x v="92"/>
    <x v="83"/>
    <x v="90"/>
    <x v="90"/>
    <x v="2"/>
    <x v="0"/>
    <x v="1"/>
    <x v="0"/>
    <x v="93"/>
    <x v="0"/>
  </r>
  <r>
    <x v="126"/>
    <x v="107"/>
    <x v="115"/>
    <x v="115"/>
    <x v="51"/>
    <x v="51"/>
    <x v="93"/>
    <x v="93"/>
    <x v="84"/>
    <x v="91"/>
    <x v="91"/>
    <x v="3"/>
    <x v="0"/>
    <x v="0"/>
    <x v="32"/>
    <x v="94"/>
    <x v="0"/>
  </r>
  <r>
    <x v="127"/>
    <x v="108"/>
    <x v="116"/>
    <x v="116"/>
    <x v="42"/>
    <x v="42"/>
    <x v="94"/>
    <x v="94"/>
    <x v="85"/>
    <x v="92"/>
    <x v="92"/>
    <x v="3"/>
    <x v="0"/>
    <x v="2"/>
    <x v="34"/>
    <x v="95"/>
    <x v="1"/>
  </r>
  <r>
    <x v="128"/>
    <x v="109"/>
    <x v="117"/>
    <x v="117"/>
    <x v="11"/>
    <x v="11"/>
    <x v="39"/>
    <x v="39"/>
    <x v="36"/>
    <x v="10"/>
    <x v="10"/>
    <x v="3"/>
    <x v="0"/>
    <x v="0"/>
    <x v="16"/>
    <x v="96"/>
    <x v="1"/>
  </r>
  <r>
    <x v="129"/>
    <x v="110"/>
    <x v="118"/>
    <x v="118"/>
    <x v="70"/>
    <x v="70"/>
    <x v="0"/>
    <x v="0"/>
    <x v="0"/>
    <x v="12"/>
    <x v="12"/>
    <x v="3"/>
    <x v="0"/>
    <x v="2"/>
    <x v="29"/>
    <x v="97"/>
    <x v="0"/>
  </r>
  <r>
    <x v="130"/>
    <x v="111"/>
    <x v="119"/>
    <x v="119"/>
    <x v="51"/>
    <x v="51"/>
    <x v="95"/>
    <x v="95"/>
    <x v="86"/>
    <x v="20"/>
    <x v="20"/>
    <x v="3"/>
    <x v="0"/>
    <x v="3"/>
    <x v="2"/>
    <x v="98"/>
    <x v="0"/>
  </r>
  <r>
    <x v="131"/>
    <x v="70"/>
    <x v="120"/>
    <x v="120"/>
    <x v="63"/>
    <x v="63"/>
    <x v="43"/>
    <x v="43"/>
    <x v="40"/>
    <x v="93"/>
    <x v="93"/>
    <x v="0"/>
    <x v="0"/>
    <x v="0"/>
    <x v="22"/>
    <x v="41"/>
    <x v="1"/>
  </r>
  <r>
    <x v="132"/>
    <x v="112"/>
    <x v="121"/>
    <x v="121"/>
    <x v="44"/>
    <x v="44"/>
    <x v="67"/>
    <x v="67"/>
    <x v="63"/>
    <x v="94"/>
    <x v="94"/>
    <x v="0"/>
    <x v="0"/>
    <x v="1"/>
    <x v="33"/>
    <x v="99"/>
    <x v="0"/>
  </r>
  <r>
    <x v="133"/>
    <x v="113"/>
    <x v="122"/>
    <x v="122"/>
    <x v="71"/>
    <x v="71"/>
    <x v="96"/>
    <x v="96"/>
    <x v="87"/>
    <x v="95"/>
    <x v="95"/>
    <x v="0"/>
    <x v="0"/>
    <x v="0"/>
    <x v="15"/>
    <x v="100"/>
    <x v="1"/>
  </r>
  <r>
    <x v="134"/>
    <x v="36"/>
    <x v="123"/>
    <x v="123"/>
    <x v="22"/>
    <x v="22"/>
    <x v="25"/>
    <x v="25"/>
    <x v="88"/>
    <x v="96"/>
    <x v="96"/>
    <x v="0"/>
    <x v="0"/>
    <x v="3"/>
    <x v="32"/>
    <x v="101"/>
    <x v="0"/>
  </r>
  <r>
    <x v="135"/>
    <x v="114"/>
    <x v="71"/>
    <x v="71"/>
    <x v="72"/>
    <x v="72"/>
    <x v="97"/>
    <x v="97"/>
    <x v="89"/>
    <x v="16"/>
    <x v="16"/>
    <x v="0"/>
    <x v="0"/>
    <x v="1"/>
    <x v="19"/>
    <x v="102"/>
    <x v="1"/>
  </r>
  <r>
    <x v="136"/>
    <x v="115"/>
    <x v="124"/>
    <x v="124"/>
    <x v="49"/>
    <x v="49"/>
    <x v="98"/>
    <x v="98"/>
    <x v="90"/>
    <x v="54"/>
    <x v="54"/>
    <x v="0"/>
    <x v="0"/>
    <x v="0"/>
    <x v="1"/>
    <x v="103"/>
    <x v="0"/>
  </r>
  <r>
    <x v="137"/>
    <x v="116"/>
    <x v="125"/>
    <x v="125"/>
    <x v="13"/>
    <x v="13"/>
    <x v="99"/>
    <x v="99"/>
    <x v="91"/>
    <x v="59"/>
    <x v="59"/>
    <x v="2"/>
    <x v="0"/>
    <x v="2"/>
    <x v="33"/>
    <x v="104"/>
    <x v="0"/>
  </r>
  <r>
    <x v="138"/>
    <x v="117"/>
    <x v="126"/>
    <x v="126"/>
    <x v="73"/>
    <x v="73"/>
    <x v="100"/>
    <x v="100"/>
    <x v="92"/>
    <x v="97"/>
    <x v="97"/>
    <x v="0"/>
    <x v="0"/>
    <x v="0"/>
    <x v="6"/>
    <x v="105"/>
    <x v="1"/>
  </r>
  <r>
    <x v="139"/>
    <x v="68"/>
    <x v="127"/>
    <x v="127"/>
    <x v="67"/>
    <x v="67"/>
    <x v="101"/>
    <x v="101"/>
    <x v="93"/>
    <x v="98"/>
    <x v="98"/>
    <x v="3"/>
    <x v="0"/>
    <x v="3"/>
    <x v="32"/>
    <x v="106"/>
    <x v="0"/>
  </r>
  <r>
    <x v="140"/>
    <x v="118"/>
    <x v="128"/>
    <x v="128"/>
    <x v="52"/>
    <x v="52"/>
    <x v="28"/>
    <x v="28"/>
    <x v="26"/>
    <x v="99"/>
    <x v="99"/>
    <x v="0"/>
    <x v="0"/>
    <x v="0"/>
    <x v="2"/>
    <x v="27"/>
    <x v="0"/>
  </r>
  <r>
    <x v="141"/>
    <x v="119"/>
    <x v="129"/>
    <x v="129"/>
    <x v="74"/>
    <x v="74"/>
    <x v="8"/>
    <x v="8"/>
    <x v="8"/>
    <x v="27"/>
    <x v="27"/>
    <x v="2"/>
    <x v="0"/>
    <x v="2"/>
    <x v="3"/>
    <x v="8"/>
    <x v="0"/>
  </r>
  <r>
    <x v="142"/>
    <x v="68"/>
    <x v="130"/>
    <x v="130"/>
    <x v="42"/>
    <x v="42"/>
    <x v="102"/>
    <x v="102"/>
    <x v="13"/>
    <x v="100"/>
    <x v="100"/>
    <x v="0"/>
    <x v="2"/>
    <x v="2"/>
    <x v="11"/>
    <x v="13"/>
    <x v="2"/>
  </r>
  <r>
    <x v="143"/>
    <x v="120"/>
    <x v="131"/>
    <x v="131"/>
    <x v="75"/>
    <x v="75"/>
    <x v="67"/>
    <x v="67"/>
    <x v="63"/>
    <x v="30"/>
    <x v="30"/>
    <x v="3"/>
    <x v="0"/>
    <x v="0"/>
    <x v="27"/>
    <x v="107"/>
    <x v="0"/>
  </r>
  <r>
    <x v="144"/>
    <x v="121"/>
    <x v="132"/>
    <x v="132"/>
    <x v="76"/>
    <x v="76"/>
    <x v="103"/>
    <x v="103"/>
    <x v="94"/>
    <x v="101"/>
    <x v="101"/>
    <x v="3"/>
    <x v="0"/>
    <x v="1"/>
    <x v="39"/>
    <x v="108"/>
    <x v="0"/>
  </r>
  <r>
    <x v="145"/>
    <x v="122"/>
    <x v="133"/>
    <x v="133"/>
    <x v="0"/>
    <x v="0"/>
    <x v="74"/>
    <x v="74"/>
    <x v="67"/>
    <x v="102"/>
    <x v="102"/>
    <x v="0"/>
    <x v="0"/>
    <x v="2"/>
    <x v="7"/>
    <x v="109"/>
    <x v="0"/>
  </r>
  <r>
    <x v="146"/>
    <x v="123"/>
    <x v="134"/>
    <x v="134"/>
    <x v="77"/>
    <x v="77"/>
    <x v="24"/>
    <x v="24"/>
    <x v="23"/>
    <x v="42"/>
    <x v="42"/>
    <x v="3"/>
    <x v="0"/>
    <x v="2"/>
    <x v="40"/>
    <x v="110"/>
    <x v="1"/>
  </r>
  <r>
    <x v="147"/>
    <x v="124"/>
    <x v="135"/>
    <x v="135"/>
    <x v="78"/>
    <x v="78"/>
    <x v="104"/>
    <x v="104"/>
    <x v="95"/>
    <x v="103"/>
    <x v="103"/>
    <x v="3"/>
    <x v="0"/>
    <x v="3"/>
    <x v="8"/>
    <x v="111"/>
    <x v="1"/>
  </r>
  <r>
    <x v="148"/>
    <x v="125"/>
    <x v="136"/>
    <x v="136"/>
    <x v="79"/>
    <x v="79"/>
    <x v="105"/>
    <x v="105"/>
    <x v="96"/>
    <x v="91"/>
    <x v="91"/>
    <x v="3"/>
    <x v="0"/>
    <x v="3"/>
    <x v="39"/>
    <x v="112"/>
    <x v="0"/>
  </r>
  <r>
    <x v="149"/>
    <x v="126"/>
    <x v="137"/>
    <x v="137"/>
    <x v="40"/>
    <x v="40"/>
    <x v="88"/>
    <x v="88"/>
    <x v="79"/>
    <x v="104"/>
    <x v="104"/>
    <x v="0"/>
    <x v="0"/>
    <x v="1"/>
    <x v="1"/>
    <x v="113"/>
    <x v="0"/>
  </r>
  <r>
    <x v="150"/>
    <x v="127"/>
    <x v="138"/>
    <x v="138"/>
    <x v="14"/>
    <x v="14"/>
    <x v="106"/>
    <x v="106"/>
    <x v="97"/>
    <x v="105"/>
    <x v="105"/>
    <x v="2"/>
    <x v="0"/>
    <x v="0"/>
    <x v="16"/>
    <x v="114"/>
    <x v="1"/>
  </r>
  <r>
    <x v="151"/>
    <x v="123"/>
    <x v="139"/>
    <x v="139"/>
    <x v="17"/>
    <x v="17"/>
    <x v="107"/>
    <x v="107"/>
    <x v="98"/>
    <x v="106"/>
    <x v="106"/>
    <x v="0"/>
    <x v="0"/>
    <x v="3"/>
    <x v="21"/>
    <x v="115"/>
    <x v="1"/>
  </r>
  <r>
    <x v="152"/>
    <x v="128"/>
    <x v="140"/>
    <x v="140"/>
    <x v="25"/>
    <x v="25"/>
    <x v="108"/>
    <x v="108"/>
    <x v="99"/>
    <x v="107"/>
    <x v="107"/>
    <x v="0"/>
    <x v="0"/>
    <x v="0"/>
    <x v="6"/>
    <x v="116"/>
    <x v="1"/>
  </r>
  <r>
    <x v="153"/>
    <x v="129"/>
    <x v="141"/>
    <x v="141"/>
    <x v="43"/>
    <x v="43"/>
    <x v="14"/>
    <x v="14"/>
    <x v="14"/>
    <x v="17"/>
    <x v="17"/>
    <x v="0"/>
    <x v="0"/>
    <x v="2"/>
    <x v="32"/>
    <x v="14"/>
    <x v="0"/>
  </r>
  <r>
    <x v="154"/>
    <x v="7"/>
    <x v="142"/>
    <x v="142"/>
    <x v="80"/>
    <x v="80"/>
    <x v="26"/>
    <x v="26"/>
    <x v="24"/>
    <x v="32"/>
    <x v="32"/>
    <x v="0"/>
    <x v="0"/>
    <x v="3"/>
    <x v="2"/>
    <x v="83"/>
    <x v="0"/>
  </r>
  <r>
    <x v="155"/>
    <x v="130"/>
    <x v="143"/>
    <x v="143"/>
    <x v="81"/>
    <x v="81"/>
    <x v="27"/>
    <x v="27"/>
    <x v="25"/>
    <x v="84"/>
    <x v="84"/>
    <x v="0"/>
    <x v="0"/>
    <x v="0"/>
    <x v="34"/>
    <x v="117"/>
    <x v="1"/>
  </r>
  <r>
    <x v="156"/>
    <x v="131"/>
    <x v="144"/>
    <x v="144"/>
    <x v="82"/>
    <x v="82"/>
    <x v="54"/>
    <x v="54"/>
    <x v="50"/>
    <x v="108"/>
    <x v="108"/>
    <x v="2"/>
    <x v="0"/>
    <x v="0"/>
    <x v="29"/>
    <x v="118"/>
    <x v="0"/>
  </r>
  <r>
    <x v="157"/>
    <x v="6"/>
    <x v="145"/>
    <x v="145"/>
    <x v="52"/>
    <x v="52"/>
    <x v="6"/>
    <x v="6"/>
    <x v="13"/>
    <x v="63"/>
    <x v="63"/>
    <x v="3"/>
    <x v="2"/>
    <x v="1"/>
    <x v="11"/>
    <x v="13"/>
    <x v="2"/>
  </r>
  <r>
    <x v="158"/>
    <x v="114"/>
    <x v="146"/>
    <x v="146"/>
    <x v="83"/>
    <x v="83"/>
    <x v="109"/>
    <x v="109"/>
    <x v="100"/>
    <x v="109"/>
    <x v="109"/>
    <x v="1"/>
    <x v="0"/>
    <x v="0"/>
    <x v="8"/>
    <x v="119"/>
    <x v="1"/>
  </r>
  <r>
    <x v="159"/>
    <x v="132"/>
    <x v="147"/>
    <x v="147"/>
    <x v="67"/>
    <x v="67"/>
    <x v="110"/>
    <x v="110"/>
    <x v="101"/>
    <x v="110"/>
    <x v="110"/>
    <x v="0"/>
    <x v="0"/>
    <x v="0"/>
    <x v="32"/>
    <x v="120"/>
    <x v="0"/>
  </r>
  <r>
    <x v="160"/>
    <x v="45"/>
    <x v="148"/>
    <x v="148"/>
    <x v="84"/>
    <x v="84"/>
    <x v="111"/>
    <x v="111"/>
    <x v="102"/>
    <x v="111"/>
    <x v="111"/>
    <x v="3"/>
    <x v="0"/>
    <x v="0"/>
    <x v="25"/>
    <x v="121"/>
    <x v="0"/>
  </r>
  <r>
    <x v="161"/>
    <x v="131"/>
    <x v="149"/>
    <x v="149"/>
    <x v="85"/>
    <x v="85"/>
    <x v="105"/>
    <x v="105"/>
    <x v="96"/>
    <x v="105"/>
    <x v="105"/>
    <x v="0"/>
    <x v="0"/>
    <x v="2"/>
    <x v="0"/>
    <x v="122"/>
    <x v="0"/>
  </r>
  <r>
    <x v="162"/>
    <x v="2"/>
    <x v="33"/>
    <x v="33"/>
    <x v="13"/>
    <x v="13"/>
    <x v="112"/>
    <x v="112"/>
    <x v="103"/>
    <x v="67"/>
    <x v="67"/>
    <x v="0"/>
    <x v="0"/>
    <x v="0"/>
    <x v="18"/>
    <x v="123"/>
    <x v="0"/>
  </r>
  <r>
    <x v="163"/>
    <x v="133"/>
    <x v="150"/>
    <x v="150"/>
    <x v="35"/>
    <x v="35"/>
    <x v="6"/>
    <x v="6"/>
    <x v="6"/>
    <x v="9"/>
    <x v="9"/>
    <x v="0"/>
    <x v="0"/>
    <x v="0"/>
    <x v="24"/>
    <x v="6"/>
    <x v="1"/>
  </r>
  <r>
    <x v="164"/>
    <x v="134"/>
    <x v="151"/>
    <x v="151"/>
    <x v="17"/>
    <x v="17"/>
    <x v="103"/>
    <x v="103"/>
    <x v="94"/>
    <x v="112"/>
    <x v="112"/>
    <x v="3"/>
    <x v="0"/>
    <x v="3"/>
    <x v="4"/>
    <x v="108"/>
    <x v="0"/>
  </r>
  <r>
    <x v="165"/>
    <x v="64"/>
    <x v="152"/>
    <x v="152"/>
    <x v="86"/>
    <x v="86"/>
    <x v="42"/>
    <x v="42"/>
    <x v="39"/>
    <x v="69"/>
    <x v="69"/>
    <x v="3"/>
    <x v="0"/>
    <x v="1"/>
    <x v="6"/>
    <x v="124"/>
    <x v="1"/>
  </r>
  <r>
    <x v="166"/>
    <x v="86"/>
    <x v="153"/>
    <x v="153"/>
    <x v="40"/>
    <x v="40"/>
    <x v="68"/>
    <x v="68"/>
    <x v="104"/>
    <x v="113"/>
    <x v="113"/>
    <x v="0"/>
    <x v="0"/>
    <x v="2"/>
    <x v="41"/>
    <x v="125"/>
    <x v="3"/>
  </r>
  <r>
    <x v="167"/>
    <x v="135"/>
    <x v="154"/>
    <x v="154"/>
    <x v="21"/>
    <x v="21"/>
    <x v="102"/>
    <x v="102"/>
    <x v="105"/>
    <x v="12"/>
    <x v="12"/>
    <x v="0"/>
    <x v="0"/>
    <x v="0"/>
    <x v="40"/>
    <x v="126"/>
    <x v="1"/>
  </r>
  <r>
    <x v="168"/>
    <x v="136"/>
    <x v="142"/>
    <x v="142"/>
    <x v="87"/>
    <x v="87"/>
    <x v="113"/>
    <x v="113"/>
    <x v="106"/>
    <x v="75"/>
    <x v="75"/>
    <x v="0"/>
    <x v="0"/>
    <x v="1"/>
    <x v="42"/>
    <x v="127"/>
    <x v="3"/>
  </r>
  <r>
    <x v="169"/>
    <x v="137"/>
    <x v="2"/>
    <x v="2"/>
    <x v="88"/>
    <x v="88"/>
    <x v="114"/>
    <x v="114"/>
    <x v="107"/>
    <x v="27"/>
    <x v="27"/>
    <x v="0"/>
    <x v="0"/>
    <x v="0"/>
    <x v="34"/>
    <x v="128"/>
    <x v="1"/>
  </r>
  <r>
    <x v="170"/>
    <x v="0"/>
    <x v="155"/>
    <x v="155"/>
    <x v="40"/>
    <x v="40"/>
    <x v="115"/>
    <x v="115"/>
    <x v="108"/>
    <x v="108"/>
    <x v="108"/>
    <x v="3"/>
    <x v="0"/>
    <x v="3"/>
    <x v="17"/>
    <x v="129"/>
    <x v="0"/>
  </r>
  <r>
    <x v="171"/>
    <x v="125"/>
    <x v="12"/>
    <x v="12"/>
    <x v="80"/>
    <x v="80"/>
    <x v="86"/>
    <x v="86"/>
    <x v="13"/>
    <x v="114"/>
    <x v="114"/>
    <x v="0"/>
    <x v="1"/>
    <x v="0"/>
    <x v="11"/>
    <x v="13"/>
    <x v="2"/>
  </r>
  <r>
    <x v="172"/>
    <x v="14"/>
    <x v="156"/>
    <x v="156"/>
    <x v="22"/>
    <x v="22"/>
    <x v="41"/>
    <x v="41"/>
    <x v="13"/>
    <x v="113"/>
    <x v="113"/>
    <x v="3"/>
    <x v="1"/>
    <x v="1"/>
    <x v="11"/>
    <x v="13"/>
    <x v="2"/>
  </r>
  <r>
    <x v="173"/>
    <x v="138"/>
    <x v="157"/>
    <x v="157"/>
    <x v="86"/>
    <x v="86"/>
    <x v="116"/>
    <x v="116"/>
    <x v="109"/>
    <x v="58"/>
    <x v="58"/>
    <x v="1"/>
    <x v="0"/>
    <x v="3"/>
    <x v="4"/>
    <x v="130"/>
    <x v="0"/>
  </r>
  <r>
    <x v="174"/>
    <x v="3"/>
    <x v="158"/>
    <x v="158"/>
    <x v="14"/>
    <x v="14"/>
    <x v="62"/>
    <x v="62"/>
    <x v="57"/>
    <x v="42"/>
    <x v="42"/>
    <x v="0"/>
    <x v="0"/>
    <x v="0"/>
    <x v="19"/>
    <x v="131"/>
    <x v="1"/>
  </r>
  <r>
    <x v="175"/>
    <x v="139"/>
    <x v="159"/>
    <x v="159"/>
    <x v="44"/>
    <x v="44"/>
    <x v="117"/>
    <x v="117"/>
    <x v="110"/>
    <x v="50"/>
    <x v="50"/>
    <x v="2"/>
    <x v="0"/>
    <x v="0"/>
    <x v="27"/>
    <x v="132"/>
    <x v="0"/>
  </r>
  <r>
    <x v="176"/>
    <x v="140"/>
    <x v="160"/>
    <x v="160"/>
    <x v="89"/>
    <x v="89"/>
    <x v="64"/>
    <x v="64"/>
    <x v="13"/>
    <x v="110"/>
    <x v="110"/>
    <x v="3"/>
    <x v="2"/>
    <x v="0"/>
    <x v="11"/>
    <x v="13"/>
    <x v="2"/>
  </r>
  <r>
    <x v="177"/>
    <x v="141"/>
    <x v="161"/>
    <x v="161"/>
    <x v="3"/>
    <x v="3"/>
    <x v="32"/>
    <x v="32"/>
    <x v="60"/>
    <x v="71"/>
    <x v="71"/>
    <x v="0"/>
    <x v="0"/>
    <x v="0"/>
    <x v="32"/>
    <x v="63"/>
    <x v="0"/>
  </r>
  <r>
    <x v="178"/>
    <x v="10"/>
    <x v="162"/>
    <x v="162"/>
    <x v="90"/>
    <x v="90"/>
    <x v="46"/>
    <x v="46"/>
    <x v="43"/>
    <x v="41"/>
    <x v="41"/>
    <x v="2"/>
    <x v="0"/>
    <x v="0"/>
    <x v="6"/>
    <x v="133"/>
    <x v="1"/>
  </r>
  <r>
    <x v="179"/>
    <x v="16"/>
    <x v="163"/>
    <x v="163"/>
    <x v="53"/>
    <x v="53"/>
    <x v="109"/>
    <x v="109"/>
    <x v="100"/>
    <x v="111"/>
    <x v="111"/>
    <x v="0"/>
    <x v="0"/>
    <x v="0"/>
    <x v="5"/>
    <x v="134"/>
    <x v="0"/>
  </r>
  <r>
    <x v="180"/>
    <x v="142"/>
    <x v="164"/>
    <x v="164"/>
    <x v="27"/>
    <x v="27"/>
    <x v="96"/>
    <x v="96"/>
    <x v="87"/>
    <x v="54"/>
    <x v="54"/>
    <x v="3"/>
    <x v="0"/>
    <x v="0"/>
    <x v="34"/>
    <x v="135"/>
    <x v="1"/>
  </r>
  <r>
    <x v="181"/>
    <x v="143"/>
    <x v="165"/>
    <x v="165"/>
    <x v="77"/>
    <x v="77"/>
    <x v="118"/>
    <x v="118"/>
    <x v="13"/>
    <x v="30"/>
    <x v="30"/>
    <x v="3"/>
    <x v="2"/>
    <x v="0"/>
    <x v="11"/>
    <x v="13"/>
    <x v="2"/>
  </r>
  <r>
    <x v="182"/>
    <x v="144"/>
    <x v="166"/>
    <x v="166"/>
    <x v="26"/>
    <x v="26"/>
    <x v="119"/>
    <x v="119"/>
    <x v="111"/>
    <x v="81"/>
    <x v="81"/>
    <x v="2"/>
    <x v="0"/>
    <x v="0"/>
    <x v="29"/>
    <x v="136"/>
    <x v="0"/>
  </r>
  <r>
    <x v="183"/>
    <x v="113"/>
    <x v="167"/>
    <x v="167"/>
    <x v="77"/>
    <x v="77"/>
    <x v="120"/>
    <x v="120"/>
    <x v="13"/>
    <x v="13"/>
    <x v="13"/>
    <x v="3"/>
    <x v="2"/>
    <x v="1"/>
    <x v="11"/>
    <x v="13"/>
    <x v="2"/>
  </r>
  <r>
    <x v="184"/>
    <x v="99"/>
    <x v="168"/>
    <x v="168"/>
    <x v="91"/>
    <x v="91"/>
    <x v="78"/>
    <x v="78"/>
    <x v="112"/>
    <x v="71"/>
    <x v="71"/>
    <x v="3"/>
    <x v="0"/>
    <x v="0"/>
    <x v="40"/>
    <x v="137"/>
    <x v="1"/>
  </r>
  <r>
    <x v="185"/>
    <x v="112"/>
    <x v="156"/>
    <x v="156"/>
    <x v="92"/>
    <x v="92"/>
    <x v="3"/>
    <x v="3"/>
    <x v="3"/>
    <x v="74"/>
    <x v="74"/>
    <x v="0"/>
    <x v="0"/>
    <x v="0"/>
    <x v="15"/>
    <x v="3"/>
    <x v="1"/>
  </r>
  <r>
    <x v="186"/>
    <x v="47"/>
    <x v="169"/>
    <x v="169"/>
    <x v="93"/>
    <x v="93"/>
    <x v="42"/>
    <x v="42"/>
    <x v="13"/>
    <x v="115"/>
    <x v="115"/>
    <x v="1"/>
    <x v="1"/>
    <x v="0"/>
    <x v="11"/>
    <x v="13"/>
    <x v="2"/>
  </r>
  <r>
    <x v="187"/>
    <x v="145"/>
    <x v="170"/>
    <x v="170"/>
    <x v="41"/>
    <x v="41"/>
    <x v="116"/>
    <x v="116"/>
    <x v="13"/>
    <x v="103"/>
    <x v="103"/>
    <x v="3"/>
    <x v="2"/>
    <x v="0"/>
    <x v="11"/>
    <x v="13"/>
    <x v="2"/>
  </r>
  <r>
    <x v="188"/>
    <x v="146"/>
    <x v="171"/>
    <x v="171"/>
    <x v="94"/>
    <x v="94"/>
    <x v="34"/>
    <x v="34"/>
    <x v="30"/>
    <x v="116"/>
    <x v="116"/>
    <x v="3"/>
    <x v="0"/>
    <x v="0"/>
    <x v="33"/>
    <x v="138"/>
    <x v="0"/>
  </r>
  <r>
    <x v="189"/>
    <x v="147"/>
    <x v="172"/>
    <x v="172"/>
    <x v="29"/>
    <x v="29"/>
    <x v="46"/>
    <x v="46"/>
    <x v="13"/>
    <x v="117"/>
    <x v="117"/>
    <x v="2"/>
    <x v="1"/>
    <x v="0"/>
    <x v="11"/>
    <x v="13"/>
    <x v="2"/>
  </r>
  <r>
    <x v="190"/>
    <x v="148"/>
    <x v="173"/>
    <x v="173"/>
    <x v="95"/>
    <x v="95"/>
    <x v="121"/>
    <x v="121"/>
    <x v="113"/>
    <x v="27"/>
    <x v="27"/>
    <x v="0"/>
    <x v="0"/>
    <x v="0"/>
    <x v="33"/>
    <x v="139"/>
    <x v="0"/>
  </r>
  <r>
    <x v="191"/>
    <x v="149"/>
    <x v="174"/>
    <x v="174"/>
    <x v="96"/>
    <x v="96"/>
    <x v="85"/>
    <x v="85"/>
    <x v="13"/>
    <x v="70"/>
    <x v="70"/>
    <x v="0"/>
    <x v="1"/>
    <x v="0"/>
    <x v="11"/>
    <x v="13"/>
    <x v="2"/>
  </r>
  <r>
    <x v="192"/>
    <x v="150"/>
    <x v="175"/>
    <x v="175"/>
    <x v="49"/>
    <x v="49"/>
    <x v="122"/>
    <x v="122"/>
    <x v="13"/>
    <x v="40"/>
    <x v="40"/>
    <x v="2"/>
    <x v="1"/>
    <x v="2"/>
    <x v="11"/>
    <x v="13"/>
    <x v="2"/>
  </r>
  <r>
    <x v="193"/>
    <x v="151"/>
    <x v="176"/>
    <x v="176"/>
    <x v="0"/>
    <x v="0"/>
    <x v="123"/>
    <x v="123"/>
    <x v="114"/>
    <x v="29"/>
    <x v="29"/>
    <x v="2"/>
    <x v="0"/>
    <x v="2"/>
    <x v="24"/>
    <x v="140"/>
    <x v="1"/>
  </r>
  <r>
    <x v="194"/>
    <x v="23"/>
    <x v="177"/>
    <x v="177"/>
    <x v="71"/>
    <x v="71"/>
    <x v="33"/>
    <x v="33"/>
    <x v="29"/>
    <x v="100"/>
    <x v="100"/>
    <x v="3"/>
    <x v="0"/>
    <x v="3"/>
    <x v="36"/>
    <x v="141"/>
    <x v="1"/>
  </r>
  <r>
    <x v="195"/>
    <x v="152"/>
    <x v="178"/>
    <x v="178"/>
    <x v="89"/>
    <x v="89"/>
    <x v="85"/>
    <x v="85"/>
    <x v="76"/>
    <x v="28"/>
    <x v="28"/>
    <x v="0"/>
    <x v="0"/>
    <x v="2"/>
    <x v="29"/>
    <x v="142"/>
    <x v="0"/>
  </r>
  <r>
    <x v="196"/>
    <x v="153"/>
    <x v="179"/>
    <x v="179"/>
    <x v="77"/>
    <x v="77"/>
    <x v="124"/>
    <x v="124"/>
    <x v="115"/>
    <x v="42"/>
    <x v="42"/>
    <x v="0"/>
    <x v="0"/>
    <x v="0"/>
    <x v="9"/>
    <x v="143"/>
    <x v="0"/>
  </r>
  <r>
    <x v="197"/>
    <x v="154"/>
    <x v="180"/>
    <x v="180"/>
    <x v="28"/>
    <x v="28"/>
    <x v="85"/>
    <x v="85"/>
    <x v="76"/>
    <x v="77"/>
    <x v="77"/>
    <x v="0"/>
    <x v="0"/>
    <x v="0"/>
    <x v="6"/>
    <x v="142"/>
    <x v="1"/>
  </r>
  <r>
    <x v="198"/>
    <x v="142"/>
    <x v="181"/>
    <x v="181"/>
    <x v="67"/>
    <x v="67"/>
    <x v="125"/>
    <x v="125"/>
    <x v="116"/>
    <x v="118"/>
    <x v="118"/>
    <x v="0"/>
    <x v="0"/>
    <x v="2"/>
    <x v="27"/>
    <x v="144"/>
    <x v="0"/>
  </r>
  <r>
    <x v="199"/>
    <x v="155"/>
    <x v="182"/>
    <x v="182"/>
    <x v="20"/>
    <x v="20"/>
    <x v="39"/>
    <x v="39"/>
    <x v="36"/>
    <x v="102"/>
    <x v="102"/>
    <x v="2"/>
    <x v="0"/>
    <x v="2"/>
    <x v="24"/>
    <x v="145"/>
    <x v="1"/>
  </r>
  <r>
    <x v="200"/>
    <x v="156"/>
    <x v="183"/>
    <x v="183"/>
    <x v="57"/>
    <x v="57"/>
    <x v="126"/>
    <x v="126"/>
    <x v="117"/>
    <x v="48"/>
    <x v="48"/>
    <x v="3"/>
    <x v="0"/>
    <x v="0"/>
    <x v="6"/>
    <x v="146"/>
    <x v="1"/>
  </r>
  <r>
    <x v="201"/>
    <x v="157"/>
    <x v="184"/>
    <x v="184"/>
    <x v="10"/>
    <x v="10"/>
    <x v="127"/>
    <x v="127"/>
    <x v="118"/>
    <x v="109"/>
    <x v="109"/>
    <x v="0"/>
    <x v="0"/>
    <x v="1"/>
    <x v="27"/>
    <x v="147"/>
    <x v="0"/>
  </r>
  <r>
    <x v="202"/>
    <x v="158"/>
    <x v="185"/>
    <x v="185"/>
    <x v="42"/>
    <x v="42"/>
    <x v="128"/>
    <x v="128"/>
    <x v="119"/>
    <x v="81"/>
    <x v="81"/>
    <x v="0"/>
    <x v="0"/>
    <x v="0"/>
    <x v="24"/>
    <x v="148"/>
    <x v="1"/>
  </r>
  <r>
    <x v="203"/>
    <x v="159"/>
    <x v="186"/>
    <x v="186"/>
    <x v="97"/>
    <x v="97"/>
    <x v="129"/>
    <x v="129"/>
    <x v="120"/>
    <x v="119"/>
    <x v="119"/>
    <x v="2"/>
    <x v="0"/>
    <x v="0"/>
    <x v="19"/>
    <x v="149"/>
    <x v="1"/>
  </r>
  <r>
    <x v="204"/>
    <x v="160"/>
    <x v="187"/>
    <x v="187"/>
    <x v="8"/>
    <x v="8"/>
    <x v="76"/>
    <x v="76"/>
    <x v="69"/>
    <x v="99"/>
    <x v="99"/>
    <x v="3"/>
    <x v="0"/>
    <x v="2"/>
    <x v="10"/>
    <x v="150"/>
    <x v="0"/>
  </r>
  <r>
    <x v="205"/>
    <x v="37"/>
    <x v="188"/>
    <x v="188"/>
    <x v="93"/>
    <x v="93"/>
    <x v="130"/>
    <x v="130"/>
    <x v="121"/>
    <x v="92"/>
    <x v="92"/>
    <x v="0"/>
    <x v="0"/>
    <x v="3"/>
    <x v="3"/>
    <x v="151"/>
    <x v="0"/>
  </r>
  <r>
    <x v="206"/>
    <x v="161"/>
    <x v="189"/>
    <x v="189"/>
    <x v="98"/>
    <x v="98"/>
    <x v="131"/>
    <x v="131"/>
    <x v="13"/>
    <x v="41"/>
    <x v="41"/>
    <x v="0"/>
    <x v="1"/>
    <x v="3"/>
    <x v="11"/>
    <x v="13"/>
    <x v="2"/>
  </r>
  <r>
    <x v="207"/>
    <x v="131"/>
    <x v="190"/>
    <x v="190"/>
    <x v="91"/>
    <x v="91"/>
    <x v="93"/>
    <x v="93"/>
    <x v="84"/>
    <x v="25"/>
    <x v="25"/>
    <x v="0"/>
    <x v="0"/>
    <x v="3"/>
    <x v="4"/>
    <x v="152"/>
    <x v="0"/>
  </r>
  <r>
    <x v="208"/>
    <x v="120"/>
    <x v="191"/>
    <x v="191"/>
    <x v="91"/>
    <x v="91"/>
    <x v="48"/>
    <x v="48"/>
    <x v="45"/>
    <x v="120"/>
    <x v="120"/>
    <x v="0"/>
    <x v="0"/>
    <x v="0"/>
    <x v="37"/>
    <x v="153"/>
    <x v="1"/>
  </r>
  <r>
    <x v="209"/>
    <x v="162"/>
    <x v="192"/>
    <x v="192"/>
    <x v="16"/>
    <x v="16"/>
    <x v="132"/>
    <x v="132"/>
    <x v="13"/>
    <x v="85"/>
    <x v="85"/>
    <x v="3"/>
    <x v="2"/>
    <x v="0"/>
    <x v="11"/>
    <x v="13"/>
    <x v="2"/>
  </r>
  <r>
    <x v="210"/>
    <x v="163"/>
    <x v="193"/>
    <x v="193"/>
    <x v="70"/>
    <x v="70"/>
    <x v="133"/>
    <x v="133"/>
    <x v="122"/>
    <x v="68"/>
    <x v="68"/>
    <x v="0"/>
    <x v="0"/>
    <x v="0"/>
    <x v="3"/>
    <x v="154"/>
    <x v="0"/>
  </r>
  <r>
    <x v="211"/>
    <x v="23"/>
    <x v="194"/>
    <x v="194"/>
    <x v="32"/>
    <x v="32"/>
    <x v="131"/>
    <x v="131"/>
    <x v="123"/>
    <x v="121"/>
    <x v="121"/>
    <x v="0"/>
    <x v="0"/>
    <x v="0"/>
    <x v="32"/>
    <x v="155"/>
    <x v="0"/>
  </r>
  <r>
    <x v="212"/>
    <x v="158"/>
    <x v="165"/>
    <x v="165"/>
    <x v="21"/>
    <x v="21"/>
    <x v="134"/>
    <x v="134"/>
    <x v="124"/>
    <x v="0"/>
    <x v="0"/>
    <x v="0"/>
    <x v="0"/>
    <x v="1"/>
    <x v="34"/>
    <x v="156"/>
    <x v="1"/>
  </r>
  <r>
    <x v="213"/>
    <x v="164"/>
    <x v="195"/>
    <x v="195"/>
    <x v="13"/>
    <x v="13"/>
    <x v="60"/>
    <x v="60"/>
    <x v="56"/>
    <x v="24"/>
    <x v="24"/>
    <x v="0"/>
    <x v="0"/>
    <x v="0"/>
    <x v="43"/>
    <x v="58"/>
    <x v="0"/>
  </r>
  <r>
    <x v="214"/>
    <x v="67"/>
    <x v="196"/>
    <x v="196"/>
    <x v="75"/>
    <x v="75"/>
    <x v="83"/>
    <x v="83"/>
    <x v="74"/>
    <x v="122"/>
    <x v="122"/>
    <x v="3"/>
    <x v="0"/>
    <x v="0"/>
    <x v="44"/>
    <x v="157"/>
    <x v="3"/>
  </r>
  <r>
    <x v="215"/>
    <x v="154"/>
    <x v="197"/>
    <x v="197"/>
    <x v="58"/>
    <x v="58"/>
    <x v="103"/>
    <x v="103"/>
    <x v="94"/>
    <x v="123"/>
    <x v="123"/>
    <x v="3"/>
    <x v="0"/>
    <x v="3"/>
    <x v="45"/>
    <x v="108"/>
    <x v="0"/>
  </r>
  <r>
    <x v="216"/>
    <x v="157"/>
    <x v="91"/>
    <x v="91"/>
    <x v="24"/>
    <x v="24"/>
    <x v="36"/>
    <x v="36"/>
    <x v="32"/>
    <x v="124"/>
    <x v="124"/>
    <x v="0"/>
    <x v="0"/>
    <x v="0"/>
    <x v="3"/>
    <x v="78"/>
    <x v="0"/>
  </r>
  <r>
    <x v="217"/>
    <x v="165"/>
    <x v="198"/>
    <x v="198"/>
    <x v="22"/>
    <x v="22"/>
    <x v="92"/>
    <x v="92"/>
    <x v="13"/>
    <x v="35"/>
    <x v="35"/>
    <x v="0"/>
    <x v="2"/>
    <x v="0"/>
    <x v="11"/>
    <x v="13"/>
    <x v="2"/>
  </r>
  <r>
    <x v="218"/>
    <x v="166"/>
    <x v="199"/>
    <x v="199"/>
    <x v="89"/>
    <x v="89"/>
    <x v="135"/>
    <x v="135"/>
    <x v="125"/>
    <x v="2"/>
    <x v="2"/>
    <x v="3"/>
    <x v="0"/>
    <x v="3"/>
    <x v="46"/>
    <x v="158"/>
    <x v="0"/>
  </r>
  <r>
    <x v="219"/>
    <x v="98"/>
    <x v="8"/>
    <x v="8"/>
    <x v="99"/>
    <x v="99"/>
    <x v="68"/>
    <x v="68"/>
    <x v="13"/>
    <x v="125"/>
    <x v="125"/>
    <x v="2"/>
    <x v="1"/>
    <x v="0"/>
    <x v="11"/>
    <x v="13"/>
    <x v="2"/>
  </r>
  <r>
    <x v="220"/>
    <x v="167"/>
    <x v="200"/>
    <x v="200"/>
    <x v="45"/>
    <x v="45"/>
    <x v="136"/>
    <x v="136"/>
    <x v="126"/>
    <x v="80"/>
    <x v="80"/>
    <x v="0"/>
    <x v="0"/>
    <x v="1"/>
    <x v="25"/>
    <x v="159"/>
    <x v="0"/>
  </r>
  <r>
    <x v="221"/>
    <x v="168"/>
    <x v="201"/>
    <x v="201"/>
    <x v="100"/>
    <x v="100"/>
    <x v="126"/>
    <x v="126"/>
    <x v="117"/>
    <x v="119"/>
    <x v="119"/>
    <x v="0"/>
    <x v="0"/>
    <x v="0"/>
    <x v="27"/>
    <x v="160"/>
    <x v="0"/>
  </r>
  <r>
    <x v="222"/>
    <x v="169"/>
    <x v="202"/>
    <x v="202"/>
    <x v="60"/>
    <x v="60"/>
    <x v="137"/>
    <x v="137"/>
    <x v="127"/>
    <x v="11"/>
    <x v="11"/>
    <x v="2"/>
    <x v="0"/>
    <x v="0"/>
    <x v="20"/>
    <x v="161"/>
    <x v="0"/>
  </r>
  <r>
    <x v="223"/>
    <x v="52"/>
    <x v="203"/>
    <x v="203"/>
    <x v="52"/>
    <x v="52"/>
    <x v="93"/>
    <x v="93"/>
    <x v="84"/>
    <x v="126"/>
    <x v="126"/>
    <x v="0"/>
    <x v="0"/>
    <x v="0"/>
    <x v="13"/>
    <x v="152"/>
    <x v="0"/>
  </r>
  <r>
    <x v="224"/>
    <x v="170"/>
    <x v="204"/>
    <x v="204"/>
    <x v="34"/>
    <x v="34"/>
    <x v="132"/>
    <x v="132"/>
    <x v="128"/>
    <x v="127"/>
    <x v="127"/>
    <x v="1"/>
    <x v="0"/>
    <x v="0"/>
    <x v="10"/>
    <x v="162"/>
    <x v="0"/>
  </r>
  <r>
    <x v="225"/>
    <x v="33"/>
    <x v="205"/>
    <x v="205"/>
    <x v="38"/>
    <x v="38"/>
    <x v="49"/>
    <x v="49"/>
    <x v="13"/>
    <x v="2"/>
    <x v="2"/>
    <x v="3"/>
    <x v="1"/>
    <x v="0"/>
    <x v="11"/>
    <x v="13"/>
    <x v="2"/>
  </r>
  <r>
    <x v="226"/>
    <x v="171"/>
    <x v="206"/>
    <x v="206"/>
    <x v="75"/>
    <x v="75"/>
    <x v="68"/>
    <x v="68"/>
    <x v="104"/>
    <x v="51"/>
    <x v="51"/>
    <x v="0"/>
    <x v="0"/>
    <x v="2"/>
    <x v="0"/>
    <x v="125"/>
    <x v="0"/>
  </r>
  <r>
    <x v="227"/>
    <x v="172"/>
    <x v="207"/>
    <x v="207"/>
    <x v="48"/>
    <x v="48"/>
    <x v="70"/>
    <x v="70"/>
    <x v="129"/>
    <x v="45"/>
    <x v="45"/>
    <x v="0"/>
    <x v="0"/>
    <x v="0"/>
    <x v="24"/>
    <x v="163"/>
    <x v="1"/>
  </r>
  <r>
    <x v="228"/>
    <x v="173"/>
    <x v="208"/>
    <x v="208"/>
    <x v="98"/>
    <x v="98"/>
    <x v="69"/>
    <x v="69"/>
    <x v="64"/>
    <x v="128"/>
    <x v="128"/>
    <x v="1"/>
    <x v="0"/>
    <x v="0"/>
    <x v="1"/>
    <x v="164"/>
    <x v="0"/>
  </r>
  <r>
    <x v="229"/>
    <x v="174"/>
    <x v="209"/>
    <x v="209"/>
    <x v="92"/>
    <x v="92"/>
    <x v="138"/>
    <x v="138"/>
    <x v="130"/>
    <x v="129"/>
    <x v="129"/>
    <x v="0"/>
    <x v="0"/>
    <x v="0"/>
    <x v="14"/>
    <x v="165"/>
    <x v="0"/>
  </r>
  <r>
    <x v="230"/>
    <x v="127"/>
    <x v="210"/>
    <x v="210"/>
    <x v="101"/>
    <x v="101"/>
    <x v="139"/>
    <x v="139"/>
    <x v="131"/>
    <x v="37"/>
    <x v="37"/>
    <x v="0"/>
    <x v="0"/>
    <x v="2"/>
    <x v="21"/>
    <x v="166"/>
    <x v="1"/>
  </r>
  <r>
    <x v="231"/>
    <x v="175"/>
    <x v="211"/>
    <x v="211"/>
    <x v="102"/>
    <x v="102"/>
    <x v="69"/>
    <x v="69"/>
    <x v="64"/>
    <x v="5"/>
    <x v="5"/>
    <x v="0"/>
    <x v="0"/>
    <x v="0"/>
    <x v="19"/>
    <x v="167"/>
    <x v="1"/>
  </r>
  <r>
    <x v="232"/>
    <x v="22"/>
    <x v="96"/>
    <x v="96"/>
    <x v="103"/>
    <x v="103"/>
    <x v="53"/>
    <x v="53"/>
    <x v="13"/>
    <x v="130"/>
    <x v="130"/>
    <x v="3"/>
    <x v="1"/>
    <x v="0"/>
    <x v="11"/>
    <x v="13"/>
    <x v="2"/>
  </r>
  <r>
    <x v="233"/>
    <x v="176"/>
    <x v="212"/>
    <x v="212"/>
    <x v="74"/>
    <x v="74"/>
    <x v="140"/>
    <x v="140"/>
    <x v="132"/>
    <x v="131"/>
    <x v="131"/>
    <x v="2"/>
    <x v="0"/>
    <x v="3"/>
    <x v="22"/>
    <x v="168"/>
    <x v="1"/>
  </r>
  <r>
    <x v="234"/>
    <x v="177"/>
    <x v="213"/>
    <x v="213"/>
    <x v="92"/>
    <x v="92"/>
    <x v="141"/>
    <x v="141"/>
    <x v="13"/>
    <x v="10"/>
    <x v="10"/>
    <x v="3"/>
    <x v="1"/>
    <x v="3"/>
    <x v="11"/>
    <x v="13"/>
    <x v="2"/>
  </r>
  <r>
    <x v="235"/>
    <x v="178"/>
    <x v="214"/>
    <x v="214"/>
    <x v="46"/>
    <x v="46"/>
    <x v="142"/>
    <x v="142"/>
    <x v="133"/>
    <x v="96"/>
    <x v="96"/>
    <x v="0"/>
    <x v="0"/>
    <x v="0"/>
    <x v="7"/>
    <x v="169"/>
    <x v="0"/>
  </r>
  <r>
    <x v="236"/>
    <x v="75"/>
    <x v="215"/>
    <x v="215"/>
    <x v="43"/>
    <x v="43"/>
    <x v="143"/>
    <x v="143"/>
    <x v="134"/>
    <x v="66"/>
    <x v="66"/>
    <x v="3"/>
    <x v="0"/>
    <x v="0"/>
    <x v="29"/>
    <x v="170"/>
    <x v="0"/>
  </r>
  <r>
    <x v="237"/>
    <x v="179"/>
    <x v="216"/>
    <x v="216"/>
    <x v="84"/>
    <x v="84"/>
    <x v="85"/>
    <x v="85"/>
    <x v="76"/>
    <x v="116"/>
    <x v="116"/>
    <x v="3"/>
    <x v="0"/>
    <x v="2"/>
    <x v="18"/>
    <x v="85"/>
    <x v="0"/>
  </r>
  <r>
    <x v="238"/>
    <x v="180"/>
    <x v="217"/>
    <x v="217"/>
    <x v="14"/>
    <x v="14"/>
    <x v="73"/>
    <x v="73"/>
    <x v="135"/>
    <x v="132"/>
    <x v="132"/>
    <x v="0"/>
    <x v="0"/>
    <x v="0"/>
    <x v="37"/>
    <x v="171"/>
    <x v="1"/>
  </r>
  <r>
    <x v="239"/>
    <x v="122"/>
    <x v="218"/>
    <x v="218"/>
    <x v="20"/>
    <x v="20"/>
    <x v="67"/>
    <x v="67"/>
    <x v="63"/>
    <x v="60"/>
    <x v="60"/>
    <x v="3"/>
    <x v="0"/>
    <x v="3"/>
    <x v="22"/>
    <x v="107"/>
    <x v="1"/>
  </r>
  <r>
    <x v="240"/>
    <x v="181"/>
    <x v="219"/>
    <x v="219"/>
    <x v="38"/>
    <x v="38"/>
    <x v="14"/>
    <x v="14"/>
    <x v="14"/>
    <x v="132"/>
    <x v="132"/>
    <x v="3"/>
    <x v="0"/>
    <x v="0"/>
    <x v="10"/>
    <x v="76"/>
    <x v="0"/>
  </r>
  <r>
    <x v="241"/>
    <x v="95"/>
    <x v="220"/>
    <x v="220"/>
    <x v="104"/>
    <x v="104"/>
    <x v="144"/>
    <x v="144"/>
    <x v="136"/>
    <x v="117"/>
    <x v="117"/>
    <x v="0"/>
    <x v="0"/>
    <x v="0"/>
    <x v="39"/>
    <x v="172"/>
    <x v="0"/>
  </r>
  <r>
    <x v="242"/>
    <x v="23"/>
    <x v="221"/>
    <x v="221"/>
    <x v="20"/>
    <x v="20"/>
    <x v="110"/>
    <x v="110"/>
    <x v="13"/>
    <x v="133"/>
    <x v="133"/>
    <x v="1"/>
    <x v="1"/>
    <x v="2"/>
    <x v="11"/>
    <x v="13"/>
    <x v="2"/>
  </r>
  <r>
    <x v="243"/>
    <x v="182"/>
    <x v="222"/>
    <x v="222"/>
    <x v="31"/>
    <x v="31"/>
    <x v="145"/>
    <x v="145"/>
    <x v="13"/>
    <x v="134"/>
    <x v="134"/>
    <x v="0"/>
    <x v="1"/>
    <x v="0"/>
    <x v="11"/>
    <x v="13"/>
    <x v="2"/>
  </r>
  <r>
    <x v="244"/>
    <x v="183"/>
    <x v="223"/>
    <x v="223"/>
    <x v="32"/>
    <x v="32"/>
    <x v="54"/>
    <x v="54"/>
    <x v="50"/>
    <x v="29"/>
    <x v="29"/>
    <x v="0"/>
    <x v="0"/>
    <x v="0"/>
    <x v="13"/>
    <x v="52"/>
    <x v="0"/>
  </r>
  <r>
    <x v="245"/>
    <x v="108"/>
    <x v="224"/>
    <x v="224"/>
    <x v="5"/>
    <x v="5"/>
    <x v="146"/>
    <x v="146"/>
    <x v="137"/>
    <x v="34"/>
    <x v="34"/>
    <x v="0"/>
    <x v="0"/>
    <x v="2"/>
    <x v="21"/>
    <x v="173"/>
    <x v="1"/>
  </r>
  <r>
    <x v="246"/>
    <x v="184"/>
    <x v="225"/>
    <x v="225"/>
    <x v="26"/>
    <x v="26"/>
    <x v="102"/>
    <x v="102"/>
    <x v="105"/>
    <x v="120"/>
    <x v="120"/>
    <x v="0"/>
    <x v="0"/>
    <x v="3"/>
    <x v="47"/>
    <x v="126"/>
    <x v="1"/>
  </r>
  <r>
    <x v="247"/>
    <x v="185"/>
    <x v="105"/>
    <x v="105"/>
    <x v="79"/>
    <x v="79"/>
    <x v="110"/>
    <x v="110"/>
    <x v="101"/>
    <x v="60"/>
    <x v="60"/>
    <x v="0"/>
    <x v="0"/>
    <x v="0"/>
    <x v="27"/>
    <x v="120"/>
    <x v="0"/>
  </r>
  <r>
    <x v="248"/>
    <x v="186"/>
    <x v="129"/>
    <x v="129"/>
    <x v="16"/>
    <x v="16"/>
    <x v="130"/>
    <x v="130"/>
    <x v="121"/>
    <x v="21"/>
    <x v="21"/>
    <x v="0"/>
    <x v="0"/>
    <x v="2"/>
    <x v="9"/>
    <x v="151"/>
    <x v="0"/>
  </r>
  <r>
    <x v="249"/>
    <x v="187"/>
    <x v="226"/>
    <x v="226"/>
    <x v="43"/>
    <x v="43"/>
    <x v="125"/>
    <x v="125"/>
    <x v="116"/>
    <x v="66"/>
    <x v="66"/>
    <x v="3"/>
    <x v="0"/>
    <x v="0"/>
    <x v="19"/>
    <x v="174"/>
    <x v="1"/>
  </r>
  <r>
    <x v="250"/>
    <x v="25"/>
    <x v="227"/>
    <x v="227"/>
    <x v="40"/>
    <x v="40"/>
    <x v="147"/>
    <x v="147"/>
    <x v="138"/>
    <x v="122"/>
    <x v="122"/>
    <x v="3"/>
    <x v="0"/>
    <x v="4"/>
    <x v="0"/>
    <x v="175"/>
    <x v="0"/>
  </r>
  <r>
    <x v="251"/>
    <x v="188"/>
    <x v="228"/>
    <x v="228"/>
    <x v="14"/>
    <x v="14"/>
    <x v="148"/>
    <x v="148"/>
    <x v="139"/>
    <x v="107"/>
    <x v="107"/>
    <x v="0"/>
    <x v="0"/>
    <x v="0"/>
    <x v="34"/>
    <x v="176"/>
    <x v="1"/>
  </r>
  <r>
    <x v="252"/>
    <x v="118"/>
    <x v="229"/>
    <x v="229"/>
    <x v="102"/>
    <x v="102"/>
    <x v="149"/>
    <x v="149"/>
    <x v="13"/>
    <x v="81"/>
    <x v="81"/>
    <x v="3"/>
    <x v="1"/>
    <x v="0"/>
    <x v="11"/>
    <x v="13"/>
    <x v="2"/>
  </r>
  <r>
    <x v="253"/>
    <x v="135"/>
    <x v="148"/>
    <x v="148"/>
    <x v="48"/>
    <x v="48"/>
    <x v="150"/>
    <x v="150"/>
    <x v="140"/>
    <x v="106"/>
    <x v="106"/>
    <x v="3"/>
    <x v="0"/>
    <x v="0"/>
    <x v="0"/>
    <x v="177"/>
    <x v="0"/>
  </r>
  <r>
    <x v="254"/>
    <x v="189"/>
    <x v="0"/>
    <x v="0"/>
    <x v="82"/>
    <x v="82"/>
    <x v="137"/>
    <x v="137"/>
    <x v="127"/>
    <x v="32"/>
    <x v="32"/>
    <x v="0"/>
    <x v="0"/>
    <x v="1"/>
    <x v="16"/>
    <x v="178"/>
    <x v="1"/>
  </r>
  <r>
    <x v="255"/>
    <x v="43"/>
    <x v="230"/>
    <x v="230"/>
    <x v="105"/>
    <x v="105"/>
    <x v="15"/>
    <x v="15"/>
    <x v="15"/>
    <x v="123"/>
    <x v="123"/>
    <x v="1"/>
    <x v="0"/>
    <x v="0"/>
    <x v="29"/>
    <x v="179"/>
    <x v="0"/>
  </r>
  <r>
    <x v="256"/>
    <x v="157"/>
    <x v="231"/>
    <x v="231"/>
    <x v="61"/>
    <x v="61"/>
    <x v="151"/>
    <x v="151"/>
    <x v="141"/>
    <x v="47"/>
    <x v="47"/>
    <x v="0"/>
    <x v="0"/>
    <x v="2"/>
    <x v="40"/>
    <x v="180"/>
    <x v="1"/>
  </r>
  <r>
    <x v="257"/>
    <x v="190"/>
    <x v="156"/>
    <x v="156"/>
    <x v="75"/>
    <x v="75"/>
    <x v="58"/>
    <x v="58"/>
    <x v="54"/>
    <x v="74"/>
    <x v="74"/>
    <x v="0"/>
    <x v="0"/>
    <x v="0"/>
    <x v="34"/>
    <x v="56"/>
    <x v="1"/>
  </r>
  <r>
    <x v="258"/>
    <x v="191"/>
    <x v="6"/>
    <x v="6"/>
    <x v="46"/>
    <x v="46"/>
    <x v="6"/>
    <x v="6"/>
    <x v="6"/>
    <x v="91"/>
    <x v="91"/>
    <x v="0"/>
    <x v="0"/>
    <x v="2"/>
    <x v="39"/>
    <x v="6"/>
    <x v="0"/>
  </r>
  <r>
    <x v="259"/>
    <x v="101"/>
    <x v="174"/>
    <x v="174"/>
    <x v="106"/>
    <x v="106"/>
    <x v="18"/>
    <x v="18"/>
    <x v="18"/>
    <x v="24"/>
    <x v="24"/>
    <x v="0"/>
    <x v="0"/>
    <x v="3"/>
    <x v="4"/>
    <x v="18"/>
    <x v="0"/>
  </r>
  <r>
    <x v="260"/>
    <x v="27"/>
    <x v="232"/>
    <x v="232"/>
    <x v="13"/>
    <x v="13"/>
    <x v="83"/>
    <x v="83"/>
    <x v="74"/>
    <x v="34"/>
    <x v="34"/>
    <x v="0"/>
    <x v="0"/>
    <x v="0"/>
    <x v="3"/>
    <x v="82"/>
    <x v="0"/>
  </r>
  <r>
    <x v="261"/>
    <x v="192"/>
    <x v="233"/>
    <x v="233"/>
    <x v="24"/>
    <x v="24"/>
    <x v="4"/>
    <x v="4"/>
    <x v="4"/>
    <x v="52"/>
    <x v="52"/>
    <x v="0"/>
    <x v="0"/>
    <x v="2"/>
    <x v="16"/>
    <x v="181"/>
    <x v="1"/>
  </r>
  <r>
    <x v="262"/>
    <x v="108"/>
    <x v="234"/>
    <x v="234"/>
    <x v="69"/>
    <x v="69"/>
    <x v="110"/>
    <x v="110"/>
    <x v="101"/>
    <x v="55"/>
    <x v="55"/>
    <x v="3"/>
    <x v="0"/>
    <x v="0"/>
    <x v="24"/>
    <x v="182"/>
    <x v="1"/>
  </r>
  <r>
    <x v="263"/>
    <x v="193"/>
    <x v="156"/>
    <x v="156"/>
    <x v="4"/>
    <x v="4"/>
    <x v="8"/>
    <x v="8"/>
    <x v="8"/>
    <x v="127"/>
    <x v="127"/>
    <x v="2"/>
    <x v="0"/>
    <x v="0"/>
    <x v="1"/>
    <x v="8"/>
    <x v="0"/>
  </r>
  <r>
    <x v="264"/>
    <x v="194"/>
    <x v="66"/>
    <x v="66"/>
    <x v="19"/>
    <x v="19"/>
    <x v="152"/>
    <x v="152"/>
    <x v="13"/>
    <x v="88"/>
    <x v="88"/>
    <x v="3"/>
    <x v="2"/>
    <x v="0"/>
    <x v="11"/>
    <x v="13"/>
    <x v="2"/>
  </r>
  <r>
    <x v="265"/>
    <x v="195"/>
    <x v="235"/>
    <x v="235"/>
    <x v="106"/>
    <x v="106"/>
    <x v="153"/>
    <x v="153"/>
    <x v="142"/>
    <x v="135"/>
    <x v="135"/>
    <x v="3"/>
    <x v="0"/>
    <x v="0"/>
    <x v="48"/>
    <x v="183"/>
    <x v="0"/>
  </r>
  <r>
    <x v="266"/>
    <x v="80"/>
    <x v="25"/>
    <x v="25"/>
    <x v="30"/>
    <x v="30"/>
    <x v="24"/>
    <x v="24"/>
    <x v="23"/>
    <x v="136"/>
    <x v="136"/>
    <x v="3"/>
    <x v="0"/>
    <x v="1"/>
    <x v="43"/>
    <x v="110"/>
    <x v="0"/>
  </r>
  <r>
    <x v="267"/>
    <x v="196"/>
    <x v="236"/>
    <x v="236"/>
    <x v="54"/>
    <x v="54"/>
    <x v="154"/>
    <x v="154"/>
    <x v="143"/>
    <x v="5"/>
    <x v="5"/>
    <x v="3"/>
    <x v="0"/>
    <x v="0"/>
    <x v="4"/>
    <x v="184"/>
    <x v="0"/>
  </r>
  <r>
    <x v="268"/>
    <x v="197"/>
    <x v="237"/>
    <x v="237"/>
    <x v="3"/>
    <x v="3"/>
    <x v="84"/>
    <x v="84"/>
    <x v="75"/>
    <x v="101"/>
    <x v="101"/>
    <x v="0"/>
    <x v="0"/>
    <x v="0"/>
    <x v="19"/>
    <x v="185"/>
    <x v="1"/>
  </r>
  <r>
    <x v="269"/>
    <x v="198"/>
    <x v="238"/>
    <x v="238"/>
    <x v="100"/>
    <x v="100"/>
    <x v="62"/>
    <x v="62"/>
    <x v="13"/>
    <x v="34"/>
    <x v="34"/>
    <x v="0"/>
    <x v="2"/>
    <x v="0"/>
    <x v="11"/>
    <x v="13"/>
    <x v="2"/>
  </r>
  <r>
    <x v="270"/>
    <x v="199"/>
    <x v="239"/>
    <x v="239"/>
    <x v="18"/>
    <x v="18"/>
    <x v="6"/>
    <x v="6"/>
    <x v="6"/>
    <x v="48"/>
    <x v="48"/>
    <x v="0"/>
    <x v="0"/>
    <x v="2"/>
    <x v="24"/>
    <x v="6"/>
    <x v="1"/>
  </r>
  <r>
    <x v="271"/>
    <x v="170"/>
    <x v="129"/>
    <x v="129"/>
    <x v="35"/>
    <x v="35"/>
    <x v="6"/>
    <x v="6"/>
    <x v="6"/>
    <x v="84"/>
    <x v="84"/>
    <x v="0"/>
    <x v="0"/>
    <x v="3"/>
    <x v="16"/>
    <x v="6"/>
    <x v="1"/>
  </r>
  <r>
    <x v="272"/>
    <x v="147"/>
    <x v="211"/>
    <x v="211"/>
    <x v="107"/>
    <x v="107"/>
    <x v="111"/>
    <x v="111"/>
    <x v="102"/>
    <x v="127"/>
    <x v="127"/>
    <x v="3"/>
    <x v="0"/>
    <x v="1"/>
    <x v="8"/>
    <x v="121"/>
    <x v="1"/>
  </r>
  <r>
    <x v="273"/>
    <x v="78"/>
    <x v="240"/>
    <x v="240"/>
    <x v="2"/>
    <x v="2"/>
    <x v="155"/>
    <x v="155"/>
    <x v="144"/>
    <x v="26"/>
    <x v="26"/>
    <x v="0"/>
    <x v="0"/>
    <x v="1"/>
    <x v="16"/>
    <x v="186"/>
    <x v="1"/>
  </r>
  <r>
    <x v="274"/>
    <x v="110"/>
    <x v="241"/>
    <x v="241"/>
    <x v="10"/>
    <x v="10"/>
    <x v="144"/>
    <x v="144"/>
    <x v="13"/>
    <x v="64"/>
    <x v="64"/>
    <x v="0"/>
    <x v="2"/>
    <x v="3"/>
    <x v="11"/>
    <x v="13"/>
    <x v="2"/>
  </r>
  <r>
    <x v="275"/>
    <x v="62"/>
    <x v="242"/>
    <x v="242"/>
    <x v="93"/>
    <x v="93"/>
    <x v="118"/>
    <x v="118"/>
    <x v="145"/>
    <x v="3"/>
    <x v="3"/>
    <x v="0"/>
    <x v="0"/>
    <x v="2"/>
    <x v="10"/>
    <x v="187"/>
    <x v="0"/>
  </r>
  <r>
    <x v="276"/>
    <x v="40"/>
    <x v="243"/>
    <x v="243"/>
    <x v="104"/>
    <x v="104"/>
    <x v="120"/>
    <x v="120"/>
    <x v="146"/>
    <x v="14"/>
    <x v="14"/>
    <x v="3"/>
    <x v="0"/>
    <x v="0"/>
    <x v="36"/>
    <x v="188"/>
    <x v="1"/>
  </r>
  <r>
    <x v="277"/>
    <x v="30"/>
    <x v="244"/>
    <x v="244"/>
    <x v="108"/>
    <x v="108"/>
    <x v="156"/>
    <x v="156"/>
    <x v="13"/>
    <x v="83"/>
    <x v="83"/>
    <x v="0"/>
    <x v="1"/>
    <x v="2"/>
    <x v="11"/>
    <x v="13"/>
    <x v="2"/>
  </r>
  <r>
    <x v="278"/>
    <x v="19"/>
    <x v="71"/>
    <x v="71"/>
    <x v="50"/>
    <x v="50"/>
    <x v="36"/>
    <x v="36"/>
    <x v="32"/>
    <x v="81"/>
    <x v="81"/>
    <x v="0"/>
    <x v="0"/>
    <x v="3"/>
    <x v="31"/>
    <x v="78"/>
    <x v="1"/>
  </r>
  <r>
    <x v="279"/>
    <x v="25"/>
    <x v="245"/>
    <x v="245"/>
    <x v="37"/>
    <x v="37"/>
    <x v="43"/>
    <x v="43"/>
    <x v="40"/>
    <x v="41"/>
    <x v="41"/>
    <x v="0"/>
    <x v="0"/>
    <x v="0"/>
    <x v="10"/>
    <x v="41"/>
    <x v="0"/>
  </r>
  <r>
    <x v="280"/>
    <x v="200"/>
    <x v="246"/>
    <x v="246"/>
    <x v="102"/>
    <x v="102"/>
    <x v="122"/>
    <x v="122"/>
    <x v="147"/>
    <x v="45"/>
    <x v="45"/>
    <x v="0"/>
    <x v="0"/>
    <x v="0"/>
    <x v="22"/>
    <x v="189"/>
    <x v="1"/>
  </r>
  <r>
    <x v="281"/>
    <x v="127"/>
    <x v="114"/>
    <x v="114"/>
    <x v="17"/>
    <x v="17"/>
    <x v="68"/>
    <x v="68"/>
    <x v="104"/>
    <x v="137"/>
    <x v="137"/>
    <x v="3"/>
    <x v="0"/>
    <x v="1"/>
    <x v="39"/>
    <x v="190"/>
    <x v="0"/>
  </r>
  <r>
    <x v="282"/>
    <x v="201"/>
    <x v="247"/>
    <x v="247"/>
    <x v="25"/>
    <x v="25"/>
    <x v="157"/>
    <x v="157"/>
    <x v="148"/>
    <x v="102"/>
    <x v="102"/>
    <x v="0"/>
    <x v="0"/>
    <x v="0"/>
    <x v="14"/>
    <x v="191"/>
    <x v="0"/>
  </r>
  <r>
    <x v="283"/>
    <x v="202"/>
    <x v="248"/>
    <x v="248"/>
    <x v="37"/>
    <x v="37"/>
    <x v="158"/>
    <x v="158"/>
    <x v="149"/>
    <x v="46"/>
    <x v="46"/>
    <x v="0"/>
    <x v="0"/>
    <x v="1"/>
    <x v="28"/>
    <x v="192"/>
    <x v="0"/>
  </r>
  <r>
    <x v="284"/>
    <x v="13"/>
    <x v="249"/>
    <x v="249"/>
    <x v="79"/>
    <x v="79"/>
    <x v="35"/>
    <x v="35"/>
    <x v="31"/>
    <x v="126"/>
    <x v="126"/>
    <x v="1"/>
    <x v="0"/>
    <x v="1"/>
    <x v="6"/>
    <x v="193"/>
    <x v="1"/>
  </r>
  <r>
    <x v="285"/>
    <x v="2"/>
    <x v="77"/>
    <x v="77"/>
    <x v="37"/>
    <x v="37"/>
    <x v="124"/>
    <x v="124"/>
    <x v="115"/>
    <x v="138"/>
    <x v="138"/>
    <x v="0"/>
    <x v="0"/>
    <x v="2"/>
    <x v="49"/>
    <x v="143"/>
    <x v="3"/>
  </r>
  <r>
    <x v="286"/>
    <x v="203"/>
    <x v="250"/>
    <x v="250"/>
    <x v="45"/>
    <x v="45"/>
    <x v="159"/>
    <x v="159"/>
    <x v="150"/>
    <x v="13"/>
    <x v="13"/>
    <x v="3"/>
    <x v="0"/>
    <x v="1"/>
    <x v="0"/>
    <x v="194"/>
    <x v="0"/>
  </r>
  <r>
    <x v="287"/>
    <x v="168"/>
    <x v="186"/>
    <x v="186"/>
    <x v="96"/>
    <x v="96"/>
    <x v="102"/>
    <x v="102"/>
    <x v="105"/>
    <x v="106"/>
    <x v="106"/>
    <x v="3"/>
    <x v="0"/>
    <x v="0"/>
    <x v="19"/>
    <x v="195"/>
    <x v="1"/>
  </r>
  <r>
    <x v="288"/>
    <x v="3"/>
    <x v="251"/>
    <x v="251"/>
    <x v="65"/>
    <x v="65"/>
    <x v="2"/>
    <x v="2"/>
    <x v="2"/>
    <x v="81"/>
    <x v="81"/>
    <x v="0"/>
    <x v="0"/>
    <x v="3"/>
    <x v="50"/>
    <x v="196"/>
    <x v="3"/>
  </r>
  <r>
    <x v="289"/>
    <x v="177"/>
    <x v="252"/>
    <x v="252"/>
    <x v="67"/>
    <x v="67"/>
    <x v="160"/>
    <x v="160"/>
    <x v="151"/>
    <x v="58"/>
    <x v="58"/>
    <x v="0"/>
    <x v="0"/>
    <x v="0"/>
    <x v="16"/>
    <x v="197"/>
    <x v="1"/>
  </r>
  <r>
    <x v="290"/>
    <x v="174"/>
    <x v="253"/>
    <x v="253"/>
    <x v="72"/>
    <x v="72"/>
    <x v="161"/>
    <x v="161"/>
    <x v="152"/>
    <x v="139"/>
    <x v="139"/>
    <x v="0"/>
    <x v="0"/>
    <x v="0"/>
    <x v="24"/>
    <x v="198"/>
    <x v="1"/>
  </r>
  <r>
    <x v="291"/>
    <x v="108"/>
    <x v="254"/>
    <x v="254"/>
    <x v="5"/>
    <x v="5"/>
    <x v="158"/>
    <x v="158"/>
    <x v="149"/>
    <x v="18"/>
    <x v="18"/>
    <x v="0"/>
    <x v="0"/>
    <x v="2"/>
    <x v="16"/>
    <x v="192"/>
    <x v="1"/>
  </r>
  <r>
    <x v="292"/>
    <x v="204"/>
    <x v="255"/>
    <x v="255"/>
    <x v="63"/>
    <x v="63"/>
    <x v="27"/>
    <x v="27"/>
    <x v="25"/>
    <x v="82"/>
    <x v="82"/>
    <x v="0"/>
    <x v="0"/>
    <x v="2"/>
    <x v="16"/>
    <x v="117"/>
    <x v="1"/>
  </r>
  <r>
    <x v="293"/>
    <x v="138"/>
    <x v="256"/>
    <x v="256"/>
    <x v="0"/>
    <x v="0"/>
    <x v="34"/>
    <x v="34"/>
    <x v="30"/>
    <x v="83"/>
    <x v="83"/>
    <x v="3"/>
    <x v="0"/>
    <x v="2"/>
    <x v="16"/>
    <x v="138"/>
    <x v="1"/>
  </r>
  <r>
    <x v="294"/>
    <x v="184"/>
    <x v="257"/>
    <x v="257"/>
    <x v="71"/>
    <x v="71"/>
    <x v="162"/>
    <x v="162"/>
    <x v="13"/>
    <x v="51"/>
    <x v="51"/>
    <x v="0"/>
    <x v="1"/>
    <x v="2"/>
    <x v="11"/>
    <x v="13"/>
    <x v="2"/>
  </r>
  <r>
    <x v="295"/>
    <x v="154"/>
    <x v="258"/>
    <x v="258"/>
    <x v="90"/>
    <x v="90"/>
    <x v="116"/>
    <x v="116"/>
    <x v="109"/>
    <x v="72"/>
    <x v="72"/>
    <x v="0"/>
    <x v="0"/>
    <x v="1"/>
    <x v="40"/>
    <x v="199"/>
    <x v="1"/>
  </r>
  <r>
    <x v="296"/>
    <x v="205"/>
    <x v="259"/>
    <x v="259"/>
    <x v="50"/>
    <x v="50"/>
    <x v="39"/>
    <x v="39"/>
    <x v="36"/>
    <x v="140"/>
    <x v="140"/>
    <x v="3"/>
    <x v="0"/>
    <x v="2"/>
    <x v="1"/>
    <x v="96"/>
    <x v="0"/>
  </r>
  <r>
    <x v="297"/>
    <x v="164"/>
    <x v="165"/>
    <x v="165"/>
    <x v="80"/>
    <x v="80"/>
    <x v="137"/>
    <x v="137"/>
    <x v="127"/>
    <x v="141"/>
    <x v="141"/>
    <x v="0"/>
    <x v="0"/>
    <x v="1"/>
    <x v="29"/>
    <x v="178"/>
    <x v="0"/>
  </r>
  <r>
    <x v="298"/>
    <x v="206"/>
    <x v="260"/>
    <x v="260"/>
    <x v="64"/>
    <x v="64"/>
    <x v="18"/>
    <x v="18"/>
    <x v="18"/>
    <x v="142"/>
    <x v="142"/>
    <x v="3"/>
    <x v="0"/>
    <x v="0"/>
    <x v="25"/>
    <x v="200"/>
    <x v="0"/>
  </r>
  <r>
    <x v="299"/>
    <x v="207"/>
    <x v="261"/>
    <x v="261"/>
    <x v="39"/>
    <x v="39"/>
    <x v="139"/>
    <x v="139"/>
    <x v="13"/>
    <x v="63"/>
    <x v="63"/>
    <x v="0"/>
    <x v="1"/>
    <x v="3"/>
    <x v="11"/>
    <x v="13"/>
    <x v="2"/>
  </r>
  <r>
    <x v="300"/>
    <x v="208"/>
    <x v="262"/>
    <x v="262"/>
    <x v="92"/>
    <x v="92"/>
    <x v="46"/>
    <x v="46"/>
    <x v="43"/>
    <x v="143"/>
    <x v="143"/>
    <x v="3"/>
    <x v="0"/>
    <x v="3"/>
    <x v="17"/>
    <x v="201"/>
    <x v="0"/>
  </r>
  <r>
    <x v="301"/>
    <x v="175"/>
    <x v="263"/>
    <x v="263"/>
    <x v="19"/>
    <x v="19"/>
    <x v="163"/>
    <x v="163"/>
    <x v="153"/>
    <x v="5"/>
    <x v="5"/>
    <x v="2"/>
    <x v="0"/>
    <x v="3"/>
    <x v="28"/>
    <x v="202"/>
    <x v="0"/>
  </r>
  <r>
    <x v="302"/>
    <x v="209"/>
    <x v="264"/>
    <x v="264"/>
    <x v="80"/>
    <x v="80"/>
    <x v="38"/>
    <x v="38"/>
    <x v="35"/>
    <x v="114"/>
    <x v="114"/>
    <x v="0"/>
    <x v="0"/>
    <x v="0"/>
    <x v="8"/>
    <x v="36"/>
    <x v="1"/>
  </r>
  <r>
    <x v="303"/>
    <x v="210"/>
    <x v="265"/>
    <x v="265"/>
    <x v="52"/>
    <x v="52"/>
    <x v="34"/>
    <x v="34"/>
    <x v="30"/>
    <x v="144"/>
    <x v="144"/>
    <x v="2"/>
    <x v="0"/>
    <x v="3"/>
    <x v="25"/>
    <x v="203"/>
    <x v="0"/>
  </r>
  <r>
    <x v="304"/>
    <x v="211"/>
    <x v="266"/>
    <x v="266"/>
    <x v="101"/>
    <x v="101"/>
    <x v="126"/>
    <x v="126"/>
    <x v="117"/>
    <x v="145"/>
    <x v="145"/>
    <x v="0"/>
    <x v="0"/>
    <x v="0"/>
    <x v="1"/>
    <x v="160"/>
    <x v="0"/>
  </r>
  <r>
    <x v="305"/>
    <x v="212"/>
    <x v="267"/>
    <x v="267"/>
    <x v="9"/>
    <x v="9"/>
    <x v="101"/>
    <x v="101"/>
    <x v="93"/>
    <x v="124"/>
    <x v="124"/>
    <x v="0"/>
    <x v="0"/>
    <x v="0"/>
    <x v="10"/>
    <x v="204"/>
    <x v="0"/>
  </r>
  <r>
    <x v="306"/>
    <x v="134"/>
    <x v="268"/>
    <x v="268"/>
    <x v="69"/>
    <x v="69"/>
    <x v="164"/>
    <x v="164"/>
    <x v="154"/>
    <x v="119"/>
    <x v="119"/>
    <x v="0"/>
    <x v="0"/>
    <x v="0"/>
    <x v="37"/>
    <x v="205"/>
    <x v="1"/>
  </r>
  <r>
    <x v="307"/>
    <x v="58"/>
    <x v="269"/>
    <x v="269"/>
    <x v="84"/>
    <x v="84"/>
    <x v="124"/>
    <x v="124"/>
    <x v="115"/>
    <x v="21"/>
    <x v="21"/>
    <x v="0"/>
    <x v="0"/>
    <x v="3"/>
    <x v="19"/>
    <x v="143"/>
    <x v="1"/>
  </r>
  <r>
    <x v="308"/>
    <x v="213"/>
    <x v="270"/>
    <x v="270"/>
    <x v="16"/>
    <x v="16"/>
    <x v="31"/>
    <x v="31"/>
    <x v="28"/>
    <x v="121"/>
    <x v="121"/>
    <x v="2"/>
    <x v="0"/>
    <x v="3"/>
    <x v="6"/>
    <x v="206"/>
    <x v="1"/>
  </r>
  <r>
    <x v="309"/>
    <x v="199"/>
    <x v="271"/>
    <x v="271"/>
    <x v="65"/>
    <x v="65"/>
    <x v="71"/>
    <x v="71"/>
    <x v="13"/>
    <x v="146"/>
    <x v="146"/>
    <x v="0"/>
    <x v="1"/>
    <x v="0"/>
    <x v="11"/>
    <x v="13"/>
    <x v="2"/>
  </r>
  <r>
    <x v="310"/>
    <x v="214"/>
    <x v="272"/>
    <x v="272"/>
    <x v="49"/>
    <x v="49"/>
    <x v="165"/>
    <x v="165"/>
    <x v="155"/>
    <x v="73"/>
    <x v="73"/>
    <x v="0"/>
    <x v="0"/>
    <x v="1"/>
    <x v="47"/>
    <x v="207"/>
    <x v="1"/>
  </r>
  <r>
    <x v="311"/>
    <x v="215"/>
    <x v="273"/>
    <x v="273"/>
    <x v="0"/>
    <x v="0"/>
    <x v="102"/>
    <x v="102"/>
    <x v="13"/>
    <x v="108"/>
    <x v="108"/>
    <x v="2"/>
    <x v="1"/>
    <x v="2"/>
    <x v="11"/>
    <x v="13"/>
    <x v="2"/>
  </r>
  <r>
    <x v="312"/>
    <x v="195"/>
    <x v="274"/>
    <x v="274"/>
    <x v="100"/>
    <x v="100"/>
    <x v="33"/>
    <x v="33"/>
    <x v="29"/>
    <x v="57"/>
    <x v="57"/>
    <x v="0"/>
    <x v="0"/>
    <x v="0"/>
    <x v="0"/>
    <x v="30"/>
    <x v="0"/>
  </r>
  <r>
    <x v="313"/>
    <x v="89"/>
    <x v="220"/>
    <x v="220"/>
    <x v="53"/>
    <x v="53"/>
    <x v="28"/>
    <x v="28"/>
    <x v="26"/>
    <x v="16"/>
    <x v="16"/>
    <x v="3"/>
    <x v="0"/>
    <x v="2"/>
    <x v="8"/>
    <x v="208"/>
    <x v="1"/>
  </r>
  <r>
    <x v="314"/>
    <x v="113"/>
    <x v="275"/>
    <x v="275"/>
    <x v="109"/>
    <x v="109"/>
    <x v="160"/>
    <x v="160"/>
    <x v="151"/>
    <x v="75"/>
    <x v="75"/>
    <x v="0"/>
    <x v="0"/>
    <x v="0"/>
    <x v="10"/>
    <x v="197"/>
    <x v="0"/>
  </r>
  <r>
    <x v="315"/>
    <x v="174"/>
    <x v="276"/>
    <x v="276"/>
    <x v="110"/>
    <x v="110"/>
    <x v="166"/>
    <x v="166"/>
    <x v="13"/>
    <x v="96"/>
    <x v="96"/>
    <x v="1"/>
    <x v="1"/>
    <x v="2"/>
    <x v="11"/>
    <x v="13"/>
    <x v="2"/>
  </r>
  <r>
    <x v="316"/>
    <x v="31"/>
    <x v="277"/>
    <x v="277"/>
    <x v="30"/>
    <x v="30"/>
    <x v="167"/>
    <x v="167"/>
    <x v="156"/>
    <x v="78"/>
    <x v="78"/>
    <x v="0"/>
    <x v="0"/>
    <x v="0"/>
    <x v="9"/>
    <x v="209"/>
    <x v="0"/>
  </r>
  <r>
    <x v="317"/>
    <x v="140"/>
    <x v="278"/>
    <x v="278"/>
    <x v="14"/>
    <x v="14"/>
    <x v="17"/>
    <x v="17"/>
    <x v="13"/>
    <x v="127"/>
    <x v="127"/>
    <x v="3"/>
    <x v="2"/>
    <x v="0"/>
    <x v="11"/>
    <x v="13"/>
    <x v="2"/>
  </r>
  <r>
    <x v="318"/>
    <x v="31"/>
    <x v="279"/>
    <x v="279"/>
    <x v="100"/>
    <x v="100"/>
    <x v="168"/>
    <x v="168"/>
    <x v="157"/>
    <x v="40"/>
    <x v="40"/>
    <x v="3"/>
    <x v="0"/>
    <x v="2"/>
    <x v="10"/>
    <x v="210"/>
    <x v="0"/>
  </r>
  <r>
    <x v="319"/>
    <x v="216"/>
    <x v="280"/>
    <x v="280"/>
    <x v="37"/>
    <x v="37"/>
    <x v="165"/>
    <x v="165"/>
    <x v="155"/>
    <x v="87"/>
    <x v="87"/>
    <x v="1"/>
    <x v="0"/>
    <x v="0"/>
    <x v="23"/>
    <x v="211"/>
    <x v="0"/>
  </r>
  <r>
    <x v="320"/>
    <x v="40"/>
    <x v="281"/>
    <x v="281"/>
    <x v="111"/>
    <x v="111"/>
    <x v="169"/>
    <x v="169"/>
    <x v="158"/>
    <x v="147"/>
    <x v="147"/>
    <x v="1"/>
    <x v="0"/>
    <x v="1"/>
    <x v="47"/>
    <x v="212"/>
    <x v="1"/>
  </r>
  <r>
    <x v="321"/>
    <x v="217"/>
    <x v="282"/>
    <x v="282"/>
    <x v="44"/>
    <x v="44"/>
    <x v="60"/>
    <x v="60"/>
    <x v="56"/>
    <x v="148"/>
    <x v="148"/>
    <x v="3"/>
    <x v="0"/>
    <x v="2"/>
    <x v="2"/>
    <x v="213"/>
    <x v="0"/>
  </r>
  <r>
    <x v="322"/>
    <x v="218"/>
    <x v="283"/>
    <x v="283"/>
    <x v="94"/>
    <x v="94"/>
    <x v="144"/>
    <x v="144"/>
    <x v="136"/>
    <x v="144"/>
    <x v="144"/>
    <x v="0"/>
    <x v="0"/>
    <x v="0"/>
    <x v="15"/>
    <x v="172"/>
    <x v="1"/>
  </r>
  <r>
    <x v="323"/>
    <x v="219"/>
    <x v="137"/>
    <x v="137"/>
    <x v="56"/>
    <x v="56"/>
    <x v="91"/>
    <x v="91"/>
    <x v="82"/>
    <x v="78"/>
    <x v="78"/>
    <x v="0"/>
    <x v="0"/>
    <x v="1"/>
    <x v="4"/>
    <x v="214"/>
    <x v="0"/>
  </r>
  <r>
    <x v="324"/>
    <x v="220"/>
    <x v="284"/>
    <x v="284"/>
    <x v="18"/>
    <x v="18"/>
    <x v="17"/>
    <x v="17"/>
    <x v="17"/>
    <x v="149"/>
    <x v="149"/>
    <x v="2"/>
    <x v="0"/>
    <x v="0"/>
    <x v="36"/>
    <x v="17"/>
    <x v="1"/>
  </r>
  <r>
    <x v="325"/>
    <x v="221"/>
    <x v="285"/>
    <x v="285"/>
    <x v="11"/>
    <x v="11"/>
    <x v="99"/>
    <x v="99"/>
    <x v="91"/>
    <x v="60"/>
    <x v="60"/>
    <x v="3"/>
    <x v="0"/>
    <x v="2"/>
    <x v="4"/>
    <x v="215"/>
    <x v="0"/>
  </r>
  <r>
    <x v="326"/>
    <x v="120"/>
    <x v="119"/>
    <x v="119"/>
    <x v="112"/>
    <x v="112"/>
    <x v="170"/>
    <x v="170"/>
    <x v="159"/>
    <x v="105"/>
    <x v="105"/>
    <x v="2"/>
    <x v="0"/>
    <x v="0"/>
    <x v="9"/>
    <x v="216"/>
    <x v="0"/>
  </r>
  <r>
    <x v="327"/>
    <x v="222"/>
    <x v="81"/>
    <x v="81"/>
    <x v="101"/>
    <x v="101"/>
    <x v="171"/>
    <x v="171"/>
    <x v="160"/>
    <x v="12"/>
    <x v="12"/>
    <x v="3"/>
    <x v="0"/>
    <x v="0"/>
    <x v="3"/>
    <x v="217"/>
    <x v="0"/>
  </r>
  <r>
    <x v="328"/>
    <x v="163"/>
    <x v="286"/>
    <x v="286"/>
    <x v="35"/>
    <x v="35"/>
    <x v="32"/>
    <x v="32"/>
    <x v="60"/>
    <x v="143"/>
    <x v="143"/>
    <x v="0"/>
    <x v="0"/>
    <x v="2"/>
    <x v="39"/>
    <x v="63"/>
    <x v="0"/>
  </r>
  <r>
    <x v="329"/>
    <x v="124"/>
    <x v="287"/>
    <x v="287"/>
    <x v="52"/>
    <x v="52"/>
    <x v="13"/>
    <x v="13"/>
    <x v="161"/>
    <x v="7"/>
    <x v="7"/>
    <x v="0"/>
    <x v="0"/>
    <x v="3"/>
    <x v="22"/>
    <x v="218"/>
    <x v="1"/>
  </r>
  <r>
    <x v="330"/>
    <x v="139"/>
    <x v="288"/>
    <x v="288"/>
    <x v="98"/>
    <x v="98"/>
    <x v="29"/>
    <x v="29"/>
    <x v="34"/>
    <x v="80"/>
    <x v="80"/>
    <x v="0"/>
    <x v="0"/>
    <x v="0"/>
    <x v="0"/>
    <x v="67"/>
    <x v="0"/>
  </r>
  <r>
    <x v="331"/>
    <x v="194"/>
    <x v="168"/>
    <x v="168"/>
    <x v="27"/>
    <x v="27"/>
    <x v="1"/>
    <x v="1"/>
    <x v="1"/>
    <x v="143"/>
    <x v="143"/>
    <x v="3"/>
    <x v="0"/>
    <x v="3"/>
    <x v="5"/>
    <x v="219"/>
    <x v="0"/>
  </r>
  <r>
    <x v="332"/>
    <x v="221"/>
    <x v="36"/>
    <x v="36"/>
    <x v="57"/>
    <x v="57"/>
    <x v="55"/>
    <x v="55"/>
    <x v="13"/>
    <x v="143"/>
    <x v="143"/>
    <x v="0"/>
    <x v="1"/>
    <x v="2"/>
    <x v="11"/>
    <x v="13"/>
    <x v="2"/>
  </r>
  <r>
    <x v="333"/>
    <x v="223"/>
    <x v="289"/>
    <x v="289"/>
    <x v="113"/>
    <x v="113"/>
    <x v="120"/>
    <x v="120"/>
    <x v="146"/>
    <x v="22"/>
    <x v="22"/>
    <x v="0"/>
    <x v="0"/>
    <x v="0"/>
    <x v="2"/>
    <x v="220"/>
    <x v="0"/>
  </r>
  <r>
    <x v="334"/>
    <x v="224"/>
    <x v="290"/>
    <x v="290"/>
    <x v="63"/>
    <x v="63"/>
    <x v="116"/>
    <x v="116"/>
    <x v="13"/>
    <x v="45"/>
    <x v="45"/>
    <x v="3"/>
    <x v="1"/>
    <x v="2"/>
    <x v="11"/>
    <x v="13"/>
    <x v="2"/>
  </r>
  <r>
    <x v="335"/>
    <x v="177"/>
    <x v="291"/>
    <x v="291"/>
    <x v="36"/>
    <x v="36"/>
    <x v="150"/>
    <x v="150"/>
    <x v="140"/>
    <x v="137"/>
    <x v="137"/>
    <x v="0"/>
    <x v="0"/>
    <x v="2"/>
    <x v="24"/>
    <x v="221"/>
    <x v="1"/>
  </r>
  <r>
    <x v="336"/>
    <x v="92"/>
    <x v="292"/>
    <x v="292"/>
    <x v="94"/>
    <x v="94"/>
    <x v="109"/>
    <x v="109"/>
    <x v="100"/>
    <x v="79"/>
    <x v="79"/>
    <x v="0"/>
    <x v="0"/>
    <x v="2"/>
    <x v="17"/>
    <x v="134"/>
    <x v="0"/>
  </r>
  <r>
    <x v="337"/>
    <x v="225"/>
    <x v="293"/>
    <x v="293"/>
    <x v="48"/>
    <x v="48"/>
    <x v="166"/>
    <x v="166"/>
    <x v="162"/>
    <x v="150"/>
    <x v="150"/>
    <x v="0"/>
    <x v="0"/>
    <x v="0"/>
    <x v="4"/>
    <x v="222"/>
    <x v="0"/>
  </r>
  <r>
    <x v="338"/>
    <x v="226"/>
    <x v="294"/>
    <x v="294"/>
    <x v="23"/>
    <x v="23"/>
    <x v="110"/>
    <x v="110"/>
    <x v="101"/>
    <x v="86"/>
    <x v="86"/>
    <x v="0"/>
    <x v="0"/>
    <x v="1"/>
    <x v="22"/>
    <x v="120"/>
    <x v="1"/>
  </r>
  <r>
    <x v="339"/>
    <x v="227"/>
    <x v="295"/>
    <x v="295"/>
    <x v="71"/>
    <x v="71"/>
    <x v="4"/>
    <x v="4"/>
    <x v="4"/>
    <x v="132"/>
    <x v="132"/>
    <x v="0"/>
    <x v="0"/>
    <x v="1"/>
    <x v="22"/>
    <x v="181"/>
    <x v="1"/>
  </r>
  <r>
    <x v="340"/>
    <x v="228"/>
    <x v="233"/>
    <x v="233"/>
    <x v="86"/>
    <x v="86"/>
    <x v="156"/>
    <x v="156"/>
    <x v="163"/>
    <x v="151"/>
    <x v="151"/>
    <x v="3"/>
    <x v="0"/>
    <x v="1"/>
    <x v="1"/>
    <x v="223"/>
    <x v="0"/>
  </r>
  <r>
    <x v="341"/>
    <x v="13"/>
    <x v="296"/>
    <x v="296"/>
    <x v="66"/>
    <x v="66"/>
    <x v="89"/>
    <x v="89"/>
    <x v="80"/>
    <x v="46"/>
    <x v="46"/>
    <x v="2"/>
    <x v="0"/>
    <x v="1"/>
    <x v="18"/>
    <x v="90"/>
    <x v="0"/>
  </r>
  <r>
    <x v="342"/>
    <x v="189"/>
    <x v="191"/>
    <x v="191"/>
    <x v="99"/>
    <x v="99"/>
    <x v="46"/>
    <x v="46"/>
    <x v="43"/>
    <x v="97"/>
    <x v="97"/>
    <x v="3"/>
    <x v="0"/>
    <x v="0"/>
    <x v="16"/>
    <x v="201"/>
    <x v="1"/>
  </r>
  <r>
    <x v="343"/>
    <x v="167"/>
    <x v="297"/>
    <x v="297"/>
    <x v="54"/>
    <x v="54"/>
    <x v="132"/>
    <x v="132"/>
    <x v="128"/>
    <x v="97"/>
    <x v="97"/>
    <x v="1"/>
    <x v="0"/>
    <x v="0"/>
    <x v="22"/>
    <x v="162"/>
    <x v="1"/>
  </r>
  <r>
    <x v="344"/>
    <x v="227"/>
    <x v="256"/>
    <x v="256"/>
    <x v="6"/>
    <x v="6"/>
    <x v="118"/>
    <x v="118"/>
    <x v="145"/>
    <x v="152"/>
    <x v="152"/>
    <x v="0"/>
    <x v="0"/>
    <x v="2"/>
    <x v="24"/>
    <x v="187"/>
    <x v="1"/>
  </r>
  <r>
    <x v="345"/>
    <x v="229"/>
    <x v="298"/>
    <x v="298"/>
    <x v="108"/>
    <x v="108"/>
    <x v="24"/>
    <x v="24"/>
    <x v="23"/>
    <x v="59"/>
    <x v="59"/>
    <x v="0"/>
    <x v="0"/>
    <x v="0"/>
    <x v="31"/>
    <x v="224"/>
    <x v="1"/>
  </r>
  <r>
    <x v="346"/>
    <x v="230"/>
    <x v="299"/>
    <x v="299"/>
    <x v="105"/>
    <x v="105"/>
    <x v="43"/>
    <x v="43"/>
    <x v="40"/>
    <x v="95"/>
    <x v="95"/>
    <x v="0"/>
    <x v="0"/>
    <x v="2"/>
    <x v="15"/>
    <x v="41"/>
    <x v="1"/>
  </r>
  <r>
    <x v="347"/>
    <x v="231"/>
    <x v="300"/>
    <x v="300"/>
    <x v="89"/>
    <x v="89"/>
    <x v="145"/>
    <x v="145"/>
    <x v="164"/>
    <x v="31"/>
    <x v="31"/>
    <x v="3"/>
    <x v="0"/>
    <x v="0"/>
    <x v="14"/>
    <x v="225"/>
    <x v="0"/>
  </r>
  <r>
    <x v="348"/>
    <x v="163"/>
    <x v="301"/>
    <x v="301"/>
    <x v="98"/>
    <x v="98"/>
    <x v="114"/>
    <x v="114"/>
    <x v="107"/>
    <x v="78"/>
    <x v="78"/>
    <x v="0"/>
    <x v="0"/>
    <x v="1"/>
    <x v="19"/>
    <x v="128"/>
    <x v="1"/>
  </r>
  <r>
    <x v="349"/>
    <x v="181"/>
    <x v="147"/>
    <x v="147"/>
    <x v="23"/>
    <x v="23"/>
    <x v="172"/>
    <x v="172"/>
    <x v="165"/>
    <x v="52"/>
    <x v="52"/>
    <x v="2"/>
    <x v="0"/>
    <x v="0"/>
    <x v="6"/>
    <x v="226"/>
    <x v="1"/>
  </r>
  <r>
    <x v="350"/>
    <x v="175"/>
    <x v="302"/>
    <x v="302"/>
    <x v="107"/>
    <x v="107"/>
    <x v="40"/>
    <x v="40"/>
    <x v="37"/>
    <x v="91"/>
    <x v="91"/>
    <x v="3"/>
    <x v="0"/>
    <x v="1"/>
    <x v="31"/>
    <x v="227"/>
    <x v="1"/>
  </r>
  <r>
    <x v="351"/>
    <x v="213"/>
    <x v="303"/>
    <x v="303"/>
    <x v="87"/>
    <x v="87"/>
    <x v="150"/>
    <x v="150"/>
    <x v="13"/>
    <x v="145"/>
    <x v="145"/>
    <x v="3"/>
    <x v="1"/>
    <x v="0"/>
    <x v="11"/>
    <x v="13"/>
    <x v="2"/>
  </r>
  <r>
    <x v="352"/>
    <x v="232"/>
    <x v="304"/>
    <x v="304"/>
    <x v="18"/>
    <x v="18"/>
    <x v="173"/>
    <x v="173"/>
    <x v="166"/>
    <x v="153"/>
    <x v="153"/>
    <x v="0"/>
    <x v="0"/>
    <x v="3"/>
    <x v="37"/>
    <x v="228"/>
    <x v="1"/>
  </r>
  <r>
    <x v="353"/>
    <x v="233"/>
    <x v="305"/>
    <x v="305"/>
    <x v="79"/>
    <x v="79"/>
    <x v="174"/>
    <x v="174"/>
    <x v="167"/>
    <x v="66"/>
    <x v="66"/>
    <x v="3"/>
    <x v="0"/>
    <x v="2"/>
    <x v="46"/>
    <x v="229"/>
    <x v="0"/>
  </r>
  <r>
    <x v="354"/>
    <x v="49"/>
    <x v="306"/>
    <x v="306"/>
    <x v="80"/>
    <x v="80"/>
    <x v="98"/>
    <x v="98"/>
    <x v="90"/>
    <x v="15"/>
    <x v="15"/>
    <x v="0"/>
    <x v="0"/>
    <x v="0"/>
    <x v="51"/>
    <x v="103"/>
    <x v="0"/>
  </r>
  <r>
    <x v="355"/>
    <x v="151"/>
    <x v="307"/>
    <x v="307"/>
    <x v="32"/>
    <x v="32"/>
    <x v="151"/>
    <x v="151"/>
    <x v="141"/>
    <x v="37"/>
    <x v="37"/>
    <x v="0"/>
    <x v="0"/>
    <x v="0"/>
    <x v="19"/>
    <x v="180"/>
    <x v="1"/>
  </r>
  <r>
    <x v="356"/>
    <x v="67"/>
    <x v="308"/>
    <x v="308"/>
    <x v="76"/>
    <x v="76"/>
    <x v="122"/>
    <x v="122"/>
    <x v="147"/>
    <x v="149"/>
    <x v="149"/>
    <x v="3"/>
    <x v="0"/>
    <x v="2"/>
    <x v="30"/>
    <x v="230"/>
    <x v="1"/>
  </r>
  <r>
    <x v="357"/>
    <x v="114"/>
    <x v="309"/>
    <x v="309"/>
    <x v="97"/>
    <x v="97"/>
    <x v="99"/>
    <x v="99"/>
    <x v="91"/>
    <x v="36"/>
    <x v="36"/>
    <x v="0"/>
    <x v="0"/>
    <x v="0"/>
    <x v="23"/>
    <x v="231"/>
    <x v="0"/>
  </r>
  <r>
    <x v="358"/>
    <x v="21"/>
    <x v="310"/>
    <x v="310"/>
    <x v="108"/>
    <x v="108"/>
    <x v="35"/>
    <x v="35"/>
    <x v="31"/>
    <x v="138"/>
    <x v="138"/>
    <x v="2"/>
    <x v="0"/>
    <x v="1"/>
    <x v="4"/>
    <x v="232"/>
    <x v="0"/>
  </r>
  <r>
    <x v="359"/>
    <x v="4"/>
    <x v="311"/>
    <x v="311"/>
    <x v="85"/>
    <x v="85"/>
    <x v="175"/>
    <x v="175"/>
    <x v="168"/>
    <x v="154"/>
    <x v="154"/>
    <x v="3"/>
    <x v="0"/>
    <x v="1"/>
    <x v="45"/>
    <x v="233"/>
    <x v="0"/>
  </r>
  <r>
    <x v="360"/>
    <x v="234"/>
    <x v="312"/>
    <x v="312"/>
    <x v="21"/>
    <x v="21"/>
    <x v="161"/>
    <x v="161"/>
    <x v="152"/>
    <x v="115"/>
    <x v="115"/>
    <x v="3"/>
    <x v="0"/>
    <x v="2"/>
    <x v="49"/>
    <x v="234"/>
    <x v="3"/>
  </r>
  <r>
    <x v="361"/>
    <x v="69"/>
    <x v="304"/>
    <x v="304"/>
    <x v="44"/>
    <x v="44"/>
    <x v="67"/>
    <x v="67"/>
    <x v="63"/>
    <x v="155"/>
    <x v="155"/>
    <x v="0"/>
    <x v="0"/>
    <x v="0"/>
    <x v="16"/>
    <x v="99"/>
    <x v="1"/>
  </r>
  <r>
    <x v="362"/>
    <x v="89"/>
    <x v="252"/>
    <x v="252"/>
    <x v="114"/>
    <x v="114"/>
    <x v="35"/>
    <x v="35"/>
    <x v="31"/>
    <x v="28"/>
    <x v="28"/>
    <x v="0"/>
    <x v="0"/>
    <x v="0"/>
    <x v="48"/>
    <x v="32"/>
    <x v="0"/>
  </r>
  <r>
    <x v="363"/>
    <x v="51"/>
    <x v="313"/>
    <x v="313"/>
    <x v="81"/>
    <x v="81"/>
    <x v="75"/>
    <x v="75"/>
    <x v="68"/>
    <x v="95"/>
    <x v="95"/>
    <x v="0"/>
    <x v="0"/>
    <x v="0"/>
    <x v="1"/>
    <x v="235"/>
    <x v="0"/>
  </r>
  <r>
    <x v="364"/>
    <x v="49"/>
    <x v="314"/>
    <x v="314"/>
    <x v="92"/>
    <x v="92"/>
    <x v="40"/>
    <x v="40"/>
    <x v="37"/>
    <x v="116"/>
    <x v="116"/>
    <x v="3"/>
    <x v="0"/>
    <x v="0"/>
    <x v="4"/>
    <x v="227"/>
    <x v="0"/>
  </r>
  <r>
    <x v="365"/>
    <x v="33"/>
    <x v="150"/>
    <x v="150"/>
    <x v="56"/>
    <x v="56"/>
    <x v="25"/>
    <x v="25"/>
    <x v="88"/>
    <x v="92"/>
    <x v="92"/>
    <x v="0"/>
    <x v="0"/>
    <x v="2"/>
    <x v="2"/>
    <x v="101"/>
    <x v="0"/>
  </r>
  <r>
    <x v="366"/>
    <x v="182"/>
    <x v="154"/>
    <x v="154"/>
    <x v="12"/>
    <x v="12"/>
    <x v="6"/>
    <x v="6"/>
    <x v="6"/>
    <x v="43"/>
    <x v="43"/>
    <x v="1"/>
    <x v="0"/>
    <x v="2"/>
    <x v="2"/>
    <x v="236"/>
    <x v="0"/>
  </r>
  <r>
    <x v="367"/>
    <x v="104"/>
    <x v="315"/>
    <x v="315"/>
    <x v="79"/>
    <x v="79"/>
    <x v="144"/>
    <x v="144"/>
    <x v="136"/>
    <x v="71"/>
    <x v="71"/>
    <x v="1"/>
    <x v="0"/>
    <x v="0"/>
    <x v="39"/>
    <x v="237"/>
    <x v="0"/>
  </r>
  <r>
    <x v="368"/>
    <x v="79"/>
    <x v="316"/>
    <x v="316"/>
    <x v="92"/>
    <x v="92"/>
    <x v="167"/>
    <x v="167"/>
    <x v="156"/>
    <x v="0"/>
    <x v="0"/>
    <x v="0"/>
    <x v="0"/>
    <x v="0"/>
    <x v="24"/>
    <x v="209"/>
    <x v="1"/>
  </r>
  <r>
    <x v="369"/>
    <x v="235"/>
    <x v="317"/>
    <x v="317"/>
    <x v="15"/>
    <x v="15"/>
    <x v="112"/>
    <x v="112"/>
    <x v="103"/>
    <x v="24"/>
    <x v="24"/>
    <x v="3"/>
    <x v="0"/>
    <x v="0"/>
    <x v="34"/>
    <x v="238"/>
    <x v="1"/>
  </r>
  <r>
    <x v="370"/>
    <x v="145"/>
    <x v="318"/>
    <x v="318"/>
    <x v="11"/>
    <x v="11"/>
    <x v="67"/>
    <x v="67"/>
    <x v="63"/>
    <x v="69"/>
    <x v="69"/>
    <x v="0"/>
    <x v="0"/>
    <x v="3"/>
    <x v="48"/>
    <x v="99"/>
    <x v="0"/>
  </r>
  <r>
    <x v="371"/>
    <x v="91"/>
    <x v="319"/>
    <x v="319"/>
    <x v="115"/>
    <x v="115"/>
    <x v="87"/>
    <x v="87"/>
    <x v="78"/>
    <x v="56"/>
    <x v="56"/>
    <x v="0"/>
    <x v="0"/>
    <x v="0"/>
    <x v="22"/>
    <x v="239"/>
    <x v="1"/>
  </r>
  <r>
    <x v="372"/>
    <x v="205"/>
    <x v="320"/>
    <x v="320"/>
    <x v="80"/>
    <x v="80"/>
    <x v="21"/>
    <x v="21"/>
    <x v="21"/>
    <x v="100"/>
    <x v="100"/>
    <x v="0"/>
    <x v="0"/>
    <x v="0"/>
    <x v="45"/>
    <x v="21"/>
    <x v="0"/>
  </r>
  <r>
    <x v="373"/>
    <x v="73"/>
    <x v="321"/>
    <x v="321"/>
    <x v="15"/>
    <x v="15"/>
    <x v="97"/>
    <x v="97"/>
    <x v="89"/>
    <x v="15"/>
    <x v="15"/>
    <x v="2"/>
    <x v="0"/>
    <x v="0"/>
    <x v="21"/>
    <x v="240"/>
    <x v="1"/>
  </r>
  <r>
    <x v="374"/>
    <x v="199"/>
    <x v="322"/>
    <x v="322"/>
    <x v="6"/>
    <x v="6"/>
    <x v="149"/>
    <x v="149"/>
    <x v="169"/>
    <x v="78"/>
    <x v="78"/>
    <x v="2"/>
    <x v="0"/>
    <x v="0"/>
    <x v="6"/>
    <x v="241"/>
    <x v="1"/>
  </r>
  <r>
    <x v="375"/>
    <x v="165"/>
    <x v="323"/>
    <x v="323"/>
    <x v="76"/>
    <x v="76"/>
    <x v="176"/>
    <x v="176"/>
    <x v="170"/>
    <x v="156"/>
    <x v="156"/>
    <x v="0"/>
    <x v="0"/>
    <x v="2"/>
    <x v="10"/>
    <x v="242"/>
    <x v="0"/>
  </r>
  <r>
    <x v="376"/>
    <x v="229"/>
    <x v="324"/>
    <x v="324"/>
    <x v="111"/>
    <x v="111"/>
    <x v="80"/>
    <x v="80"/>
    <x v="171"/>
    <x v="91"/>
    <x v="91"/>
    <x v="0"/>
    <x v="0"/>
    <x v="1"/>
    <x v="37"/>
    <x v="243"/>
    <x v="1"/>
  </r>
  <r>
    <x v="377"/>
    <x v="236"/>
    <x v="269"/>
    <x v="269"/>
    <x v="8"/>
    <x v="8"/>
    <x v="92"/>
    <x v="92"/>
    <x v="83"/>
    <x v="61"/>
    <x v="61"/>
    <x v="0"/>
    <x v="0"/>
    <x v="2"/>
    <x v="37"/>
    <x v="244"/>
    <x v="1"/>
  </r>
  <r>
    <x v="378"/>
    <x v="63"/>
    <x v="325"/>
    <x v="325"/>
    <x v="48"/>
    <x v="48"/>
    <x v="81"/>
    <x v="81"/>
    <x v="13"/>
    <x v="157"/>
    <x v="157"/>
    <x v="0"/>
    <x v="1"/>
    <x v="3"/>
    <x v="11"/>
    <x v="13"/>
    <x v="2"/>
  </r>
  <r>
    <x v="379"/>
    <x v="237"/>
    <x v="326"/>
    <x v="326"/>
    <x v="81"/>
    <x v="81"/>
    <x v="171"/>
    <x v="171"/>
    <x v="160"/>
    <x v="153"/>
    <x v="153"/>
    <x v="0"/>
    <x v="0"/>
    <x v="0"/>
    <x v="16"/>
    <x v="245"/>
    <x v="1"/>
  </r>
  <r>
    <x v="380"/>
    <x v="180"/>
    <x v="234"/>
    <x v="234"/>
    <x v="91"/>
    <x v="91"/>
    <x v="101"/>
    <x v="101"/>
    <x v="93"/>
    <x v="48"/>
    <x v="48"/>
    <x v="2"/>
    <x v="0"/>
    <x v="0"/>
    <x v="52"/>
    <x v="246"/>
    <x v="3"/>
  </r>
  <r>
    <x v="381"/>
    <x v="24"/>
    <x v="327"/>
    <x v="327"/>
    <x v="105"/>
    <x v="105"/>
    <x v="98"/>
    <x v="98"/>
    <x v="90"/>
    <x v="111"/>
    <x v="111"/>
    <x v="2"/>
    <x v="0"/>
    <x v="0"/>
    <x v="9"/>
    <x v="247"/>
    <x v="0"/>
  </r>
  <r>
    <x v="382"/>
    <x v="150"/>
    <x v="328"/>
    <x v="328"/>
    <x v="14"/>
    <x v="14"/>
    <x v="60"/>
    <x v="60"/>
    <x v="56"/>
    <x v="28"/>
    <x v="28"/>
    <x v="0"/>
    <x v="0"/>
    <x v="2"/>
    <x v="15"/>
    <x v="58"/>
    <x v="1"/>
  </r>
  <r>
    <x v="383"/>
    <x v="193"/>
    <x v="329"/>
    <x v="329"/>
    <x v="55"/>
    <x v="55"/>
    <x v="177"/>
    <x v="177"/>
    <x v="172"/>
    <x v="131"/>
    <x v="131"/>
    <x v="2"/>
    <x v="0"/>
    <x v="0"/>
    <x v="18"/>
    <x v="248"/>
    <x v="0"/>
  </r>
  <r>
    <x v="384"/>
    <x v="87"/>
    <x v="330"/>
    <x v="330"/>
    <x v="32"/>
    <x v="32"/>
    <x v="20"/>
    <x v="20"/>
    <x v="20"/>
    <x v="17"/>
    <x v="17"/>
    <x v="3"/>
    <x v="0"/>
    <x v="0"/>
    <x v="16"/>
    <x v="20"/>
    <x v="1"/>
  </r>
  <r>
    <x v="385"/>
    <x v="125"/>
    <x v="223"/>
    <x v="223"/>
    <x v="40"/>
    <x v="40"/>
    <x v="74"/>
    <x v="74"/>
    <x v="67"/>
    <x v="69"/>
    <x v="69"/>
    <x v="3"/>
    <x v="0"/>
    <x v="0"/>
    <x v="32"/>
    <x v="249"/>
    <x v="0"/>
  </r>
  <r>
    <x v="386"/>
    <x v="238"/>
    <x v="331"/>
    <x v="331"/>
    <x v="116"/>
    <x v="116"/>
    <x v="10"/>
    <x v="10"/>
    <x v="13"/>
    <x v="119"/>
    <x v="119"/>
    <x v="3"/>
    <x v="1"/>
    <x v="3"/>
    <x v="11"/>
    <x v="13"/>
    <x v="2"/>
  </r>
  <r>
    <x v="387"/>
    <x v="219"/>
    <x v="332"/>
    <x v="332"/>
    <x v="29"/>
    <x v="29"/>
    <x v="154"/>
    <x v="154"/>
    <x v="13"/>
    <x v="129"/>
    <x v="129"/>
    <x v="0"/>
    <x v="1"/>
    <x v="0"/>
    <x v="11"/>
    <x v="13"/>
    <x v="2"/>
  </r>
  <r>
    <x v="388"/>
    <x v="239"/>
    <x v="333"/>
    <x v="333"/>
    <x v="104"/>
    <x v="104"/>
    <x v="23"/>
    <x v="23"/>
    <x v="22"/>
    <x v="49"/>
    <x v="49"/>
    <x v="0"/>
    <x v="0"/>
    <x v="0"/>
    <x v="26"/>
    <x v="250"/>
    <x v="1"/>
  </r>
  <r>
    <x v="389"/>
    <x v="180"/>
    <x v="334"/>
    <x v="334"/>
    <x v="109"/>
    <x v="109"/>
    <x v="92"/>
    <x v="92"/>
    <x v="13"/>
    <x v="158"/>
    <x v="158"/>
    <x v="0"/>
    <x v="2"/>
    <x v="0"/>
    <x v="11"/>
    <x v="13"/>
    <x v="2"/>
  </r>
  <r>
    <x v="390"/>
    <x v="240"/>
    <x v="335"/>
    <x v="335"/>
    <x v="44"/>
    <x v="44"/>
    <x v="1"/>
    <x v="1"/>
    <x v="1"/>
    <x v="111"/>
    <x v="111"/>
    <x v="3"/>
    <x v="0"/>
    <x v="0"/>
    <x v="14"/>
    <x v="219"/>
    <x v="0"/>
  </r>
  <r>
    <x v="391"/>
    <x v="38"/>
    <x v="336"/>
    <x v="336"/>
    <x v="6"/>
    <x v="6"/>
    <x v="160"/>
    <x v="160"/>
    <x v="151"/>
    <x v="23"/>
    <x v="23"/>
    <x v="0"/>
    <x v="0"/>
    <x v="2"/>
    <x v="18"/>
    <x v="197"/>
    <x v="0"/>
  </r>
  <r>
    <x v="392"/>
    <x v="109"/>
    <x v="337"/>
    <x v="337"/>
    <x v="70"/>
    <x v="70"/>
    <x v="157"/>
    <x v="157"/>
    <x v="148"/>
    <x v="39"/>
    <x v="39"/>
    <x v="0"/>
    <x v="0"/>
    <x v="2"/>
    <x v="21"/>
    <x v="191"/>
    <x v="1"/>
  </r>
  <r>
    <x v="393"/>
    <x v="83"/>
    <x v="338"/>
    <x v="338"/>
    <x v="16"/>
    <x v="16"/>
    <x v="111"/>
    <x v="111"/>
    <x v="102"/>
    <x v="116"/>
    <x v="116"/>
    <x v="0"/>
    <x v="0"/>
    <x v="1"/>
    <x v="40"/>
    <x v="251"/>
    <x v="1"/>
  </r>
  <r>
    <x v="394"/>
    <x v="241"/>
    <x v="339"/>
    <x v="339"/>
    <x v="110"/>
    <x v="110"/>
    <x v="152"/>
    <x v="152"/>
    <x v="173"/>
    <x v="44"/>
    <x v="44"/>
    <x v="0"/>
    <x v="0"/>
    <x v="1"/>
    <x v="1"/>
    <x v="252"/>
    <x v="0"/>
  </r>
  <r>
    <x v="395"/>
    <x v="118"/>
    <x v="272"/>
    <x v="272"/>
    <x v="41"/>
    <x v="41"/>
    <x v="38"/>
    <x v="38"/>
    <x v="35"/>
    <x v="159"/>
    <x v="159"/>
    <x v="0"/>
    <x v="0"/>
    <x v="0"/>
    <x v="16"/>
    <x v="36"/>
    <x v="1"/>
  </r>
  <r>
    <x v="396"/>
    <x v="9"/>
    <x v="340"/>
    <x v="340"/>
    <x v="66"/>
    <x v="66"/>
    <x v="120"/>
    <x v="120"/>
    <x v="146"/>
    <x v="13"/>
    <x v="13"/>
    <x v="0"/>
    <x v="0"/>
    <x v="1"/>
    <x v="30"/>
    <x v="220"/>
    <x v="1"/>
  </r>
  <r>
    <x v="397"/>
    <x v="25"/>
    <x v="341"/>
    <x v="341"/>
    <x v="0"/>
    <x v="0"/>
    <x v="141"/>
    <x v="141"/>
    <x v="174"/>
    <x v="110"/>
    <x v="110"/>
    <x v="2"/>
    <x v="0"/>
    <x v="2"/>
    <x v="8"/>
    <x v="253"/>
    <x v="1"/>
  </r>
  <r>
    <x v="398"/>
    <x v="30"/>
    <x v="42"/>
    <x v="42"/>
    <x v="73"/>
    <x v="73"/>
    <x v="154"/>
    <x v="154"/>
    <x v="143"/>
    <x v="65"/>
    <x v="65"/>
    <x v="3"/>
    <x v="0"/>
    <x v="1"/>
    <x v="16"/>
    <x v="184"/>
    <x v="1"/>
  </r>
  <r>
    <x v="399"/>
    <x v="242"/>
    <x v="342"/>
    <x v="342"/>
    <x v="102"/>
    <x v="102"/>
    <x v="30"/>
    <x v="30"/>
    <x v="13"/>
    <x v="160"/>
    <x v="160"/>
    <x v="0"/>
    <x v="1"/>
    <x v="0"/>
    <x v="11"/>
    <x v="13"/>
    <x v="2"/>
  </r>
  <r>
    <x v="400"/>
    <x v="171"/>
    <x v="343"/>
    <x v="343"/>
    <x v="30"/>
    <x v="30"/>
    <x v="122"/>
    <x v="122"/>
    <x v="147"/>
    <x v="161"/>
    <x v="161"/>
    <x v="2"/>
    <x v="0"/>
    <x v="0"/>
    <x v="10"/>
    <x v="254"/>
    <x v="0"/>
  </r>
  <r>
    <x v="401"/>
    <x v="227"/>
    <x v="344"/>
    <x v="344"/>
    <x v="53"/>
    <x v="53"/>
    <x v="178"/>
    <x v="178"/>
    <x v="175"/>
    <x v="99"/>
    <x v="99"/>
    <x v="3"/>
    <x v="0"/>
    <x v="2"/>
    <x v="24"/>
    <x v="255"/>
    <x v="1"/>
  </r>
  <r>
    <x v="402"/>
    <x v="243"/>
    <x v="345"/>
    <x v="345"/>
    <x v="90"/>
    <x v="90"/>
    <x v="179"/>
    <x v="179"/>
    <x v="176"/>
    <x v="132"/>
    <x v="132"/>
    <x v="0"/>
    <x v="0"/>
    <x v="3"/>
    <x v="33"/>
    <x v="256"/>
    <x v="0"/>
  </r>
  <r>
    <x v="403"/>
    <x v="244"/>
    <x v="346"/>
    <x v="346"/>
    <x v="62"/>
    <x v="62"/>
    <x v="180"/>
    <x v="180"/>
    <x v="177"/>
    <x v="109"/>
    <x v="109"/>
    <x v="3"/>
    <x v="0"/>
    <x v="3"/>
    <x v="16"/>
    <x v="257"/>
    <x v="1"/>
  </r>
  <r>
    <x v="404"/>
    <x v="112"/>
    <x v="347"/>
    <x v="347"/>
    <x v="71"/>
    <x v="71"/>
    <x v="103"/>
    <x v="103"/>
    <x v="94"/>
    <x v="96"/>
    <x v="96"/>
    <x v="0"/>
    <x v="0"/>
    <x v="0"/>
    <x v="40"/>
    <x v="258"/>
    <x v="1"/>
  </r>
  <r>
    <x v="405"/>
    <x v="108"/>
    <x v="348"/>
    <x v="348"/>
    <x v="63"/>
    <x v="63"/>
    <x v="122"/>
    <x v="122"/>
    <x v="147"/>
    <x v="110"/>
    <x v="110"/>
    <x v="0"/>
    <x v="0"/>
    <x v="0"/>
    <x v="7"/>
    <x v="189"/>
    <x v="0"/>
  </r>
  <r>
    <x v="406"/>
    <x v="225"/>
    <x v="105"/>
    <x v="105"/>
    <x v="42"/>
    <x v="42"/>
    <x v="88"/>
    <x v="88"/>
    <x v="79"/>
    <x v="94"/>
    <x v="94"/>
    <x v="3"/>
    <x v="0"/>
    <x v="3"/>
    <x v="12"/>
    <x v="259"/>
    <x v="3"/>
  </r>
  <r>
    <x v="407"/>
    <x v="245"/>
    <x v="137"/>
    <x v="137"/>
    <x v="39"/>
    <x v="39"/>
    <x v="8"/>
    <x v="8"/>
    <x v="8"/>
    <x v="144"/>
    <x v="144"/>
    <x v="0"/>
    <x v="0"/>
    <x v="0"/>
    <x v="33"/>
    <x v="260"/>
    <x v="0"/>
  </r>
  <r>
    <x v="408"/>
    <x v="97"/>
    <x v="349"/>
    <x v="349"/>
    <x v="85"/>
    <x v="85"/>
    <x v="133"/>
    <x v="133"/>
    <x v="13"/>
    <x v="26"/>
    <x v="26"/>
    <x v="0"/>
    <x v="1"/>
    <x v="0"/>
    <x v="11"/>
    <x v="13"/>
    <x v="2"/>
  </r>
  <r>
    <x v="409"/>
    <x v="97"/>
    <x v="44"/>
    <x v="44"/>
    <x v="61"/>
    <x v="61"/>
    <x v="126"/>
    <x v="126"/>
    <x v="117"/>
    <x v="2"/>
    <x v="2"/>
    <x v="0"/>
    <x v="0"/>
    <x v="3"/>
    <x v="24"/>
    <x v="160"/>
    <x v="1"/>
  </r>
  <r>
    <x v="410"/>
    <x v="235"/>
    <x v="350"/>
    <x v="350"/>
    <x v="25"/>
    <x v="25"/>
    <x v="91"/>
    <x v="91"/>
    <x v="82"/>
    <x v="126"/>
    <x v="126"/>
    <x v="0"/>
    <x v="0"/>
    <x v="0"/>
    <x v="24"/>
    <x v="214"/>
    <x v="1"/>
  </r>
  <r>
    <x v="411"/>
    <x v="246"/>
    <x v="322"/>
    <x v="322"/>
    <x v="82"/>
    <x v="82"/>
    <x v="75"/>
    <x v="75"/>
    <x v="13"/>
    <x v="2"/>
    <x v="2"/>
    <x v="0"/>
    <x v="1"/>
    <x v="0"/>
    <x v="11"/>
    <x v="13"/>
    <x v="2"/>
  </r>
  <r>
    <x v="412"/>
    <x v="122"/>
    <x v="351"/>
    <x v="351"/>
    <x v="29"/>
    <x v="29"/>
    <x v="89"/>
    <x v="89"/>
    <x v="80"/>
    <x v="60"/>
    <x v="60"/>
    <x v="3"/>
    <x v="0"/>
    <x v="0"/>
    <x v="38"/>
    <x v="261"/>
    <x v="0"/>
  </r>
  <r>
    <x v="413"/>
    <x v="197"/>
    <x v="352"/>
    <x v="352"/>
    <x v="2"/>
    <x v="2"/>
    <x v="73"/>
    <x v="73"/>
    <x v="13"/>
    <x v="13"/>
    <x v="13"/>
    <x v="0"/>
    <x v="1"/>
    <x v="0"/>
    <x v="11"/>
    <x v="13"/>
    <x v="2"/>
  </r>
  <r>
    <x v="414"/>
    <x v="247"/>
    <x v="353"/>
    <x v="353"/>
    <x v="98"/>
    <x v="98"/>
    <x v="69"/>
    <x v="69"/>
    <x v="64"/>
    <x v="153"/>
    <x v="153"/>
    <x v="0"/>
    <x v="0"/>
    <x v="0"/>
    <x v="29"/>
    <x v="167"/>
    <x v="0"/>
  </r>
  <r>
    <x v="415"/>
    <x v="199"/>
    <x v="354"/>
    <x v="354"/>
    <x v="22"/>
    <x v="22"/>
    <x v="161"/>
    <x v="161"/>
    <x v="152"/>
    <x v="162"/>
    <x v="162"/>
    <x v="3"/>
    <x v="0"/>
    <x v="3"/>
    <x v="34"/>
    <x v="234"/>
    <x v="1"/>
  </r>
  <r>
    <x v="416"/>
    <x v="248"/>
    <x v="32"/>
    <x v="32"/>
    <x v="81"/>
    <x v="81"/>
    <x v="144"/>
    <x v="144"/>
    <x v="136"/>
    <x v="50"/>
    <x v="50"/>
    <x v="0"/>
    <x v="0"/>
    <x v="1"/>
    <x v="4"/>
    <x v="172"/>
    <x v="0"/>
  </r>
  <r>
    <x v="417"/>
    <x v="249"/>
    <x v="355"/>
    <x v="355"/>
    <x v="97"/>
    <x v="97"/>
    <x v="181"/>
    <x v="181"/>
    <x v="178"/>
    <x v="118"/>
    <x v="118"/>
    <x v="3"/>
    <x v="0"/>
    <x v="0"/>
    <x v="26"/>
    <x v="262"/>
    <x v="1"/>
  </r>
  <r>
    <x v="418"/>
    <x v="161"/>
    <x v="290"/>
    <x v="290"/>
    <x v="2"/>
    <x v="2"/>
    <x v="77"/>
    <x v="77"/>
    <x v="70"/>
    <x v="109"/>
    <x v="109"/>
    <x v="0"/>
    <x v="0"/>
    <x v="1"/>
    <x v="14"/>
    <x v="77"/>
    <x v="0"/>
  </r>
  <r>
    <x v="419"/>
    <x v="250"/>
    <x v="356"/>
    <x v="356"/>
    <x v="109"/>
    <x v="109"/>
    <x v="142"/>
    <x v="142"/>
    <x v="133"/>
    <x v="73"/>
    <x v="73"/>
    <x v="0"/>
    <x v="0"/>
    <x v="0"/>
    <x v="4"/>
    <x v="169"/>
    <x v="0"/>
  </r>
  <r>
    <x v="420"/>
    <x v="201"/>
    <x v="357"/>
    <x v="357"/>
    <x v="51"/>
    <x v="51"/>
    <x v="70"/>
    <x v="70"/>
    <x v="129"/>
    <x v="110"/>
    <x v="110"/>
    <x v="0"/>
    <x v="0"/>
    <x v="0"/>
    <x v="19"/>
    <x v="163"/>
    <x v="1"/>
  </r>
  <r>
    <x v="421"/>
    <x v="109"/>
    <x v="358"/>
    <x v="358"/>
    <x v="60"/>
    <x v="60"/>
    <x v="166"/>
    <x v="166"/>
    <x v="162"/>
    <x v="41"/>
    <x v="41"/>
    <x v="0"/>
    <x v="0"/>
    <x v="2"/>
    <x v="15"/>
    <x v="222"/>
    <x v="1"/>
  </r>
  <r>
    <x v="422"/>
    <x v="151"/>
    <x v="316"/>
    <x v="316"/>
    <x v="33"/>
    <x v="33"/>
    <x v="17"/>
    <x v="17"/>
    <x v="17"/>
    <x v="102"/>
    <x v="102"/>
    <x v="3"/>
    <x v="0"/>
    <x v="2"/>
    <x v="5"/>
    <x v="263"/>
    <x v="0"/>
  </r>
  <r>
    <x v="423"/>
    <x v="155"/>
    <x v="359"/>
    <x v="359"/>
    <x v="55"/>
    <x v="55"/>
    <x v="113"/>
    <x v="113"/>
    <x v="106"/>
    <x v="149"/>
    <x v="149"/>
    <x v="3"/>
    <x v="0"/>
    <x v="0"/>
    <x v="10"/>
    <x v="264"/>
    <x v="0"/>
  </r>
  <r>
    <x v="424"/>
    <x v="233"/>
    <x v="360"/>
    <x v="360"/>
    <x v="96"/>
    <x v="96"/>
    <x v="147"/>
    <x v="147"/>
    <x v="138"/>
    <x v="71"/>
    <x v="71"/>
    <x v="0"/>
    <x v="0"/>
    <x v="0"/>
    <x v="14"/>
    <x v="265"/>
    <x v="0"/>
  </r>
  <r>
    <x v="425"/>
    <x v="251"/>
    <x v="361"/>
    <x v="361"/>
    <x v="54"/>
    <x v="54"/>
    <x v="50"/>
    <x v="50"/>
    <x v="46"/>
    <x v="43"/>
    <x v="43"/>
    <x v="0"/>
    <x v="0"/>
    <x v="3"/>
    <x v="33"/>
    <x v="48"/>
    <x v="0"/>
  </r>
  <r>
    <x v="426"/>
    <x v="22"/>
    <x v="362"/>
    <x v="362"/>
    <x v="32"/>
    <x v="32"/>
    <x v="65"/>
    <x v="65"/>
    <x v="61"/>
    <x v="79"/>
    <x v="79"/>
    <x v="2"/>
    <x v="0"/>
    <x v="2"/>
    <x v="38"/>
    <x v="266"/>
    <x v="0"/>
  </r>
  <r>
    <x v="427"/>
    <x v="177"/>
    <x v="363"/>
    <x v="363"/>
    <x v="22"/>
    <x v="22"/>
    <x v="15"/>
    <x v="15"/>
    <x v="15"/>
    <x v="23"/>
    <x v="23"/>
    <x v="0"/>
    <x v="0"/>
    <x v="0"/>
    <x v="33"/>
    <x v="15"/>
    <x v="0"/>
  </r>
  <r>
    <x v="428"/>
    <x v="153"/>
    <x v="364"/>
    <x v="364"/>
    <x v="76"/>
    <x v="76"/>
    <x v="68"/>
    <x v="68"/>
    <x v="104"/>
    <x v="45"/>
    <x v="45"/>
    <x v="0"/>
    <x v="0"/>
    <x v="3"/>
    <x v="25"/>
    <x v="125"/>
    <x v="0"/>
  </r>
  <r>
    <x v="429"/>
    <x v="146"/>
    <x v="365"/>
    <x v="365"/>
    <x v="38"/>
    <x v="38"/>
    <x v="5"/>
    <x v="5"/>
    <x v="13"/>
    <x v="9"/>
    <x v="9"/>
    <x v="3"/>
    <x v="1"/>
    <x v="0"/>
    <x v="11"/>
    <x v="13"/>
    <x v="2"/>
  </r>
  <r>
    <x v="430"/>
    <x v="217"/>
    <x v="168"/>
    <x v="168"/>
    <x v="99"/>
    <x v="99"/>
    <x v="177"/>
    <x v="177"/>
    <x v="172"/>
    <x v="81"/>
    <x v="81"/>
    <x v="0"/>
    <x v="0"/>
    <x v="0"/>
    <x v="32"/>
    <x v="267"/>
    <x v="0"/>
  </r>
  <r>
    <x v="431"/>
    <x v="169"/>
    <x v="366"/>
    <x v="366"/>
    <x v="50"/>
    <x v="50"/>
    <x v="113"/>
    <x v="113"/>
    <x v="106"/>
    <x v="141"/>
    <x v="141"/>
    <x v="2"/>
    <x v="0"/>
    <x v="0"/>
    <x v="18"/>
    <x v="268"/>
    <x v="0"/>
  </r>
  <r>
    <x v="432"/>
    <x v="191"/>
    <x v="311"/>
    <x v="311"/>
    <x v="20"/>
    <x v="20"/>
    <x v="88"/>
    <x v="88"/>
    <x v="79"/>
    <x v="163"/>
    <x v="163"/>
    <x v="0"/>
    <x v="0"/>
    <x v="0"/>
    <x v="32"/>
    <x v="113"/>
    <x v="0"/>
  </r>
  <r>
    <x v="433"/>
    <x v="63"/>
    <x v="367"/>
    <x v="367"/>
    <x v="100"/>
    <x v="100"/>
    <x v="51"/>
    <x v="51"/>
    <x v="47"/>
    <x v="20"/>
    <x v="20"/>
    <x v="2"/>
    <x v="0"/>
    <x v="0"/>
    <x v="18"/>
    <x v="269"/>
    <x v="0"/>
  </r>
  <r>
    <x v="434"/>
    <x v="252"/>
    <x v="368"/>
    <x v="368"/>
    <x v="71"/>
    <x v="71"/>
    <x v="173"/>
    <x v="173"/>
    <x v="166"/>
    <x v="131"/>
    <x v="131"/>
    <x v="0"/>
    <x v="0"/>
    <x v="0"/>
    <x v="22"/>
    <x v="228"/>
    <x v="1"/>
  </r>
  <r>
    <x v="435"/>
    <x v="148"/>
    <x v="174"/>
    <x v="174"/>
    <x v="117"/>
    <x v="117"/>
    <x v="92"/>
    <x v="92"/>
    <x v="83"/>
    <x v="158"/>
    <x v="158"/>
    <x v="0"/>
    <x v="0"/>
    <x v="2"/>
    <x v="20"/>
    <x v="244"/>
    <x v="0"/>
  </r>
  <r>
    <x v="436"/>
    <x v="20"/>
    <x v="233"/>
    <x v="233"/>
    <x v="105"/>
    <x v="105"/>
    <x v="161"/>
    <x v="161"/>
    <x v="152"/>
    <x v="30"/>
    <x v="30"/>
    <x v="0"/>
    <x v="0"/>
    <x v="0"/>
    <x v="14"/>
    <x v="198"/>
    <x v="0"/>
  </r>
  <r>
    <x v="437"/>
    <x v="83"/>
    <x v="369"/>
    <x v="369"/>
    <x v="54"/>
    <x v="54"/>
    <x v="31"/>
    <x v="31"/>
    <x v="28"/>
    <x v="114"/>
    <x v="114"/>
    <x v="1"/>
    <x v="0"/>
    <x v="0"/>
    <x v="14"/>
    <x v="270"/>
    <x v="0"/>
  </r>
  <r>
    <x v="438"/>
    <x v="231"/>
    <x v="370"/>
    <x v="370"/>
    <x v="74"/>
    <x v="74"/>
    <x v="77"/>
    <x v="77"/>
    <x v="13"/>
    <x v="121"/>
    <x v="121"/>
    <x v="0"/>
    <x v="1"/>
    <x v="2"/>
    <x v="11"/>
    <x v="13"/>
    <x v="2"/>
  </r>
  <r>
    <x v="439"/>
    <x v="75"/>
    <x v="371"/>
    <x v="371"/>
    <x v="36"/>
    <x v="36"/>
    <x v="116"/>
    <x v="116"/>
    <x v="109"/>
    <x v="93"/>
    <x v="93"/>
    <x v="0"/>
    <x v="0"/>
    <x v="0"/>
    <x v="20"/>
    <x v="199"/>
    <x v="0"/>
  </r>
  <r>
    <x v="440"/>
    <x v="253"/>
    <x v="372"/>
    <x v="372"/>
    <x v="64"/>
    <x v="64"/>
    <x v="101"/>
    <x v="101"/>
    <x v="93"/>
    <x v="160"/>
    <x v="160"/>
    <x v="2"/>
    <x v="0"/>
    <x v="2"/>
    <x v="8"/>
    <x v="246"/>
    <x v="1"/>
  </r>
  <r>
    <x v="441"/>
    <x v="11"/>
    <x v="373"/>
    <x v="373"/>
    <x v="25"/>
    <x v="25"/>
    <x v="129"/>
    <x v="129"/>
    <x v="120"/>
    <x v="122"/>
    <x v="122"/>
    <x v="0"/>
    <x v="0"/>
    <x v="0"/>
    <x v="26"/>
    <x v="271"/>
    <x v="1"/>
  </r>
  <r>
    <x v="442"/>
    <x v="7"/>
    <x v="374"/>
    <x v="374"/>
    <x v="54"/>
    <x v="54"/>
    <x v="57"/>
    <x v="57"/>
    <x v="53"/>
    <x v="124"/>
    <x v="124"/>
    <x v="0"/>
    <x v="0"/>
    <x v="1"/>
    <x v="23"/>
    <x v="272"/>
    <x v="0"/>
  </r>
  <r>
    <x v="443"/>
    <x v="22"/>
    <x v="375"/>
    <x v="375"/>
    <x v="63"/>
    <x v="63"/>
    <x v="28"/>
    <x v="28"/>
    <x v="26"/>
    <x v="118"/>
    <x v="118"/>
    <x v="0"/>
    <x v="0"/>
    <x v="3"/>
    <x v="27"/>
    <x v="27"/>
    <x v="0"/>
  </r>
  <r>
    <x v="444"/>
    <x v="25"/>
    <x v="83"/>
    <x v="83"/>
    <x v="91"/>
    <x v="91"/>
    <x v="67"/>
    <x v="67"/>
    <x v="63"/>
    <x v="76"/>
    <x v="76"/>
    <x v="3"/>
    <x v="0"/>
    <x v="0"/>
    <x v="24"/>
    <x v="107"/>
    <x v="1"/>
  </r>
  <r>
    <x v="445"/>
    <x v="141"/>
    <x v="197"/>
    <x v="197"/>
    <x v="88"/>
    <x v="88"/>
    <x v="6"/>
    <x v="6"/>
    <x v="6"/>
    <x v="118"/>
    <x v="118"/>
    <x v="0"/>
    <x v="0"/>
    <x v="2"/>
    <x v="24"/>
    <x v="6"/>
    <x v="1"/>
  </r>
  <r>
    <x v="446"/>
    <x v="93"/>
    <x v="376"/>
    <x v="376"/>
    <x v="90"/>
    <x v="90"/>
    <x v="110"/>
    <x v="110"/>
    <x v="101"/>
    <x v="67"/>
    <x v="67"/>
    <x v="0"/>
    <x v="0"/>
    <x v="1"/>
    <x v="1"/>
    <x v="120"/>
    <x v="0"/>
  </r>
  <r>
    <x v="447"/>
    <x v="171"/>
    <x v="377"/>
    <x v="377"/>
    <x v="32"/>
    <x v="32"/>
    <x v="71"/>
    <x v="71"/>
    <x v="65"/>
    <x v="91"/>
    <x v="91"/>
    <x v="2"/>
    <x v="0"/>
    <x v="2"/>
    <x v="3"/>
    <x v="273"/>
    <x v="0"/>
  </r>
  <r>
    <x v="448"/>
    <x v="28"/>
    <x v="378"/>
    <x v="378"/>
    <x v="39"/>
    <x v="39"/>
    <x v="182"/>
    <x v="182"/>
    <x v="13"/>
    <x v="12"/>
    <x v="12"/>
    <x v="3"/>
    <x v="1"/>
    <x v="0"/>
    <x v="11"/>
    <x v="13"/>
    <x v="2"/>
  </r>
  <r>
    <x v="449"/>
    <x v="254"/>
    <x v="218"/>
    <x v="218"/>
    <x v="40"/>
    <x v="40"/>
    <x v="89"/>
    <x v="89"/>
    <x v="13"/>
    <x v="142"/>
    <x v="142"/>
    <x v="0"/>
    <x v="1"/>
    <x v="0"/>
    <x v="11"/>
    <x v="13"/>
    <x v="2"/>
  </r>
  <r>
    <x v="450"/>
    <x v="100"/>
    <x v="379"/>
    <x v="379"/>
    <x v="114"/>
    <x v="114"/>
    <x v="88"/>
    <x v="88"/>
    <x v="79"/>
    <x v="2"/>
    <x v="2"/>
    <x v="3"/>
    <x v="0"/>
    <x v="2"/>
    <x v="39"/>
    <x v="259"/>
    <x v="0"/>
  </r>
  <r>
    <x v="451"/>
    <x v="120"/>
    <x v="380"/>
    <x v="380"/>
    <x v="99"/>
    <x v="99"/>
    <x v="80"/>
    <x v="80"/>
    <x v="171"/>
    <x v="164"/>
    <x v="164"/>
    <x v="0"/>
    <x v="0"/>
    <x v="0"/>
    <x v="6"/>
    <x v="243"/>
    <x v="1"/>
  </r>
  <r>
    <x v="452"/>
    <x v="255"/>
    <x v="381"/>
    <x v="381"/>
    <x v="27"/>
    <x v="27"/>
    <x v="131"/>
    <x v="131"/>
    <x v="123"/>
    <x v="110"/>
    <x v="110"/>
    <x v="0"/>
    <x v="0"/>
    <x v="1"/>
    <x v="25"/>
    <x v="155"/>
    <x v="0"/>
  </r>
  <r>
    <x v="453"/>
    <x v="256"/>
    <x v="132"/>
    <x v="132"/>
    <x v="54"/>
    <x v="54"/>
    <x v="151"/>
    <x v="151"/>
    <x v="13"/>
    <x v="161"/>
    <x v="161"/>
    <x v="0"/>
    <x v="1"/>
    <x v="0"/>
    <x v="11"/>
    <x v="13"/>
    <x v="2"/>
  </r>
  <r>
    <x v="454"/>
    <x v="35"/>
    <x v="382"/>
    <x v="382"/>
    <x v="60"/>
    <x v="60"/>
    <x v="109"/>
    <x v="109"/>
    <x v="100"/>
    <x v="94"/>
    <x v="94"/>
    <x v="3"/>
    <x v="0"/>
    <x v="0"/>
    <x v="14"/>
    <x v="274"/>
    <x v="0"/>
  </r>
  <r>
    <x v="455"/>
    <x v="83"/>
    <x v="383"/>
    <x v="383"/>
    <x v="7"/>
    <x v="7"/>
    <x v="114"/>
    <x v="114"/>
    <x v="107"/>
    <x v="18"/>
    <x v="18"/>
    <x v="3"/>
    <x v="0"/>
    <x v="0"/>
    <x v="3"/>
    <x v="275"/>
    <x v="0"/>
  </r>
  <r>
    <x v="456"/>
    <x v="257"/>
    <x v="384"/>
    <x v="384"/>
    <x v="116"/>
    <x v="116"/>
    <x v="158"/>
    <x v="158"/>
    <x v="149"/>
    <x v="72"/>
    <x v="72"/>
    <x v="0"/>
    <x v="0"/>
    <x v="0"/>
    <x v="45"/>
    <x v="192"/>
    <x v="0"/>
  </r>
  <r>
    <x v="457"/>
    <x v="224"/>
    <x v="142"/>
    <x v="142"/>
    <x v="46"/>
    <x v="46"/>
    <x v="1"/>
    <x v="1"/>
    <x v="1"/>
    <x v="133"/>
    <x v="133"/>
    <x v="0"/>
    <x v="0"/>
    <x v="2"/>
    <x v="28"/>
    <x v="276"/>
    <x v="0"/>
  </r>
  <r>
    <x v="458"/>
    <x v="204"/>
    <x v="385"/>
    <x v="385"/>
    <x v="39"/>
    <x v="39"/>
    <x v="63"/>
    <x v="63"/>
    <x v="58"/>
    <x v="4"/>
    <x v="4"/>
    <x v="0"/>
    <x v="0"/>
    <x v="0"/>
    <x v="1"/>
    <x v="277"/>
    <x v="0"/>
  </r>
  <r>
    <x v="459"/>
    <x v="248"/>
    <x v="386"/>
    <x v="386"/>
    <x v="56"/>
    <x v="56"/>
    <x v="66"/>
    <x v="66"/>
    <x v="13"/>
    <x v="154"/>
    <x v="154"/>
    <x v="3"/>
    <x v="1"/>
    <x v="2"/>
    <x v="11"/>
    <x v="13"/>
    <x v="2"/>
  </r>
  <r>
    <x v="460"/>
    <x v="2"/>
    <x v="286"/>
    <x v="286"/>
    <x v="32"/>
    <x v="32"/>
    <x v="183"/>
    <x v="183"/>
    <x v="179"/>
    <x v="105"/>
    <x v="105"/>
    <x v="3"/>
    <x v="0"/>
    <x v="1"/>
    <x v="21"/>
    <x v="278"/>
    <x v="1"/>
  </r>
  <r>
    <x v="461"/>
    <x v="251"/>
    <x v="387"/>
    <x v="387"/>
    <x v="1"/>
    <x v="1"/>
    <x v="127"/>
    <x v="127"/>
    <x v="118"/>
    <x v="160"/>
    <x v="160"/>
    <x v="3"/>
    <x v="0"/>
    <x v="3"/>
    <x v="32"/>
    <x v="279"/>
    <x v="0"/>
  </r>
  <r>
    <x v="462"/>
    <x v="40"/>
    <x v="388"/>
    <x v="388"/>
    <x v="111"/>
    <x v="111"/>
    <x v="26"/>
    <x v="26"/>
    <x v="24"/>
    <x v="129"/>
    <x v="129"/>
    <x v="1"/>
    <x v="0"/>
    <x v="3"/>
    <x v="38"/>
    <x v="280"/>
    <x v="0"/>
  </r>
  <r>
    <x v="463"/>
    <x v="58"/>
    <x v="328"/>
    <x v="328"/>
    <x v="103"/>
    <x v="103"/>
    <x v="33"/>
    <x v="33"/>
    <x v="29"/>
    <x v="76"/>
    <x v="76"/>
    <x v="3"/>
    <x v="0"/>
    <x v="0"/>
    <x v="18"/>
    <x v="141"/>
    <x v="0"/>
  </r>
  <r>
    <x v="464"/>
    <x v="258"/>
    <x v="389"/>
    <x v="389"/>
    <x v="89"/>
    <x v="89"/>
    <x v="184"/>
    <x v="184"/>
    <x v="180"/>
    <x v="88"/>
    <x v="88"/>
    <x v="1"/>
    <x v="0"/>
    <x v="3"/>
    <x v="25"/>
    <x v="281"/>
    <x v="0"/>
  </r>
  <r>
    <x v="465"/>
    <x v="169"/>
    <x v="390"/>
    <x v="390"/>
    <x v="115"/>
    <x v="115"/>
    <x v="185"/>
    <x v="185"/>
    <x v="181"/>
    <x v="88"/>
    <x v="88"/>
    <x v="3"/>
    <x v="0"/>
    <x v="2"/>
    <x v="23"/>
    <x v="282"/>
    <x v="0"/>
  </r>
  <r>
    <x v="466"/>
    <x v="6"/>
    <x v="391"/>
    <x v="391"/>
    <x v="53"/>
    <x v="53"/>
    <x v="94"/>
    <x v="94"/>
    <x v="85"/>
    <x v="51"/>
    <x v="51"/>
    <x v="0"/>
    <x v="0"/>
    <x v="0"/>
    <x v="15"/>
    <x v="283"/>
    <x v="1"/>
  </r>
  <r>
    <x v="467"/>
    <x v="18"/>
    <x v="339"/>
    <x v="339"/>
    <x v="40"/>
    <x v="40"/>
    <x v="184"/>
    <x v="184"/>
    <x v="180"/>
    <x v="160"/>
    <x v="160"/>
    <x v="3"/>
    <x v="0"/>
    <x v="3"/>
    <x v="21"/>
    <x v="284"/>
    <x v="1"/>
  </r>
  <r>
    <x v="468"/>
    <x v="161"/>
    <x v="26"/>
    <x v="26"/>
    <x v="109"/>
    <x v="109"/>
    <x v="18"/>
    <x v="18"/>
    <x v="18"/>
    <x v="115"/>
    <x v="115"/>
    <x v="0"/>
    <x v="0"/>
    <x v="0"/>
    <x v="25"/>
    <x v="18"/>
    <x v="0"/>
  </r>
  <r>
    <x v="469"/>
    <x v="259"/>
    <x v="332"/>
    <x v="332"/>
    <x v="4"/>
    <x v="4"/>
    <x v="186"/>
    <x v="186"/>
    <x v="182"/>
    <x v="76"/>
    <x v="76"/>
    <x v="0"/>
    <x v="0"/>
    <x v="0"/>
    <x v="21"/>
    <x v="285"/>
    <x v="1"/>
  </r>
  <r>
    <x v="470"/>
    <x v="260"/>
    <x v="392"/>
    <x v="392"/>
    <x v="43"/>
    <x v="43"/>
    <x v="104"/>
    <x v="104"/>
    <x v="95"/>
    <x v="74"/>
    <x v="74"/>
    <x v="0"/>
    <x v="0"/>
    <x v="0"/>
    <x v="37"/>
    <x v="286"/>
    <x v="1"/>
  </r>
  <r>
    <x v="471"/>
    <x v="185"/>
    <x v="393"/>
    <x v="393"/>
    <x v="117"/>
    <x v="117"/>
    <x v="117"/>
    <x v="117"/>
    <x v="110"/>
    <x v="80"/>
    <x v="80"/>
    <x v="0"/>
    <x v="0"/>
    <x v="2"/>
    <x v="30"/>
    <x v="287"/>
    <x v="1"/>
  </r>
  <r>
    <x v="472"/>
    <x v="261"/>
    <x v="394"/>
    <x v="394"/>
    <x v="87"/>
    <x v="87"/>
    <x v="38"/>
    <x v="38"/>
    <x v="35"/>
    <x v="108"/>
    <x v="108"/>
    <x v="3"/>
    <x v="0"/>
    <x v="2"/>
    <x v="7"/>
    <x v="288"/>
    <x v="0"/>
  </r>
  <r>
    <x v="473"/>
    <x v="59"/>
    <x v="284"/>
    <x v="284"/>
    <x v="26"/>
    <x v="26"/>
    <x v="180"/>
    <x v="180"/>
    <x v="177"/>
    <x v="99"/>
    <x v="99"/>
    <x v="0"/>
    <x v="0"/>
    <x v="2"/>
    <x v="32"/>
    <x v="289"/>
    <x v="0"/>
  </r>
  <r>
    <x v="474"/>
    <x v="220"/>
    <x v="395"/>
    <x v="395"/>
    <x v="35"/>
    <x v="35"/>
    <x v="106"/>
    <x v="106"/>
    <x v="97"/>
    <x v="44"/>
    <x v="44"/>
    <x v="0"/>
    <x v="0"/>
    <x v="0"/>
    <x v="27"/>
    <x v="290"/>
    <x v="0"/>
  </r>
  <r>
    <x v="475"/>
    <x v="74"/>
    <x v="396"/>
    <x v="396"/>
    <x v="4"/>
    <x v="4"/>
    <x v="187"/>
    <x v="187"/>
    <x v="183"/>
    <x v="78"/>
    <x v="78"/>
    <x v="2"/>
    <x v="0"/>
    <x v="0"/>
    <x v="15"/>
    <x v="291"/>
    <x v="1"/>
  </r>
  <r>
    <x v="476"/>
    <x v="262"/>
    <x v="12"/>
    <x v="12"/>
    <x v="36"/>
    <x v="36"/>
    <x v="130"/>
    <x v="130"/>
    <x v="13"/>
    <x v="57"/>
    <x v="57"/>
    <x v="3"/>
    <x v="1"/>
    <x v="0"/>
    <x v="11"/>
    <x v="13"/>
    <x v="2"/>
  </r>
  <r>
    <x v="477"/>
    <x v="179"/>
    <x v="272"/>
    <x v="272"/>
    <x v="47"/>
    <x v="47"/>
    <x v="93"/>
    <x v="93"/>
    <x v="84"/>
    <x v="72"/>
    <x v="72"/>
    <x v="0"/>
    <x v="0"/>
    <x v="0"/>
    <x v="1"/>
    <x v="152"/>
    <x v="0"/>
  </r>
  <r>
    <x v="478"/>
    <x v="201"/>
    <x v="348"/>
    <x v="348"/>
    <x v="47"/>
    <x v="47"/>
    <x v="178"/>
    <x v="178"/>
    <x v="175"/>
    <x v="53"/>
    <x v="53"/>
    <x v="0"/>
    <x v="0"/>
    <x v="0"/>
    <x v="18"/>
    <x v="292"/>
    <x v="0"/>
  </r>
  <r>
    <x v="479"/>
    <x v="162"/>
    <x v="256"/>
    <x v="256"/>
    <x v="34"/>
    <x v="34"/>
    <x v="44"/>
    <x v="44"/>
    <x v="41"/>
    <x v="12"/>
    <x v="12"/>
    <x v="0"/>
    <x v="0"/>
    <x v="0"/>
    <x v="19"/>
    <x v="42"/>
    <x v="1"/>
  </r>
  <r>
    <x v="480"/>
    <x v="263"/>
    <x v="381"/>
    <x v="381"/>
    <x v="87"/>
    <x v="87"/>
    <x v="63"/>
    <x v="63"/>
    <x v="58"/>
    <x v="103"/>
    <x v="103"/>
    <x v="2"/>
    <x v="0"/>
    <x v="3"/>
    <x v="25"/>
    <x v="293"/>
    <x v="0"/>
  </r>
  <r>
    <x v="481"/>
    <x v="98"/>
    <x v="397"/>
    <x v="397"/>
    <x v="85"/>
    <x v="85"/>
    <x v="188"/>
    <x v="188"/>
    <x v="184"/>
    <x v="37"/>
    <x v="37"/>
    <x v="0"/>
    <x v="0"/>
    <x v="1"/>
    <x v="19"/>
    <x v="294"/>
    <x v="1"/>
  </r>
  <r>
    <x v="482"/>
    <x v="264"/>
    <x v="123"/>
    <x v="123"/>
    <x v="16"/>
    <x v="16"/>
    <x v="35"/>
    <x v="35"/>
    <x v="31"/>
    <x v="143"/>
    <x v="143"/>
    <x v="2"/>
    <x v="0"/>
    <x v="0"/>
    <x v="9"/>
    <x v="232"/>
    <x v="0"/>
  </r>
  <r>
    <x v="483"/>
    <x v="6"/>
    <x v="398"/>
    <x v="398"/>
    <x v="86"/>
    <x v="86"/>
    <x v="120"/>
    <x v="120"/>
    <x v="146"/>
    <x v="97"/>
    <x v="97"/>
    <x v="0"/>
    <x v="0"/>
    <x v="0"/>
    <x v="1"/>
    <x v="220"/>
    <x v="0"/>
  </r>
  <r>
    <x v="484"/>
    <x v="265"/>
    <x v="399"/>
    <x v="399"/>
    <x v="21"/>
    <x v="21"/>
    <x v="104"/>
    <x v="104"/>
    <x v="95"/>
    <x v="62"/>
    <x v="62"/>
    <x v="3"/>
    <x v="0"/>
    <x v="3"/>
    <x v="0"/>
    <x v="111"/>
    <x v="0"/>
  </r>
  <r>
    <x v="485"/>
    <x v="132"/>
    <x v="379"/>
    <x v="379"/>
    <x v="88"/>
    <x v="88"/>
    <x v="189"/>
    <x v="189"/>
    <x v="185"/>
    <x v="158"/>
    <x v="158"/>
    <x v="0"/>
    <x v="0"/>
    <x v="2"/>
    <x v="27"/>
    <x v="295"/>
    <x v="0"/>
  </r>
  <r>
    <x v="486"/>
    <x v="248"/>
    <x v="400"/>
    <x v="400"/>
    <x v="8"/>
    <x v="8"/>
    <x v="92"/>
    <x v="92"/>
    <x v="83"/>
    <x v="52"/>
    <x v="52"/>
    <x v="0"/>
    <x v="0"/>
    <x v="1"/>
    <x v="19"/>
    <x v="244"/>
    <x v="1"/>
  </r>
  <r>
    <x v="487"/>
    <x v="266"/>
    <x v="16"/>
    <x v="16"/>
    <x v="108"/>
    <x v="108"/>
    <x v="105"/>
    <x v="105"/>
    <x v="96"/>
    <x v="126"/>
    <x v="126"/>
    <x v="0"/>
    <x v="0"/>
    <x v="1"/>
    <x v="9"/>
    <x v="122"/>
    <x v="0"/>
  </r>
  <r>
    <x v="488"/>
    <x v="267"/>
    <x v="401"/>
    <x v="401"/>
    <x v="73"/>
    <x v="73"/>
    <x v="190"/>
    <x v="190"/>
    <x v="186"/>
    <x v="29"/>
    <x v="29"/>
    <x v="0"/>
    <x v="0"/>
    <x v="0"/>
    <x v="14"/>
    <x v="296"/>
    <x v="0"/>
  </r>
  <r>
    <x v="489"/>
    <x v="117"/>
    <x v="402"/>
    <x v="402"/>
    <x v="46"/>
    <x v="46"/>
    <x v="90"/>
    <x v="90"/>
    <x v="81"/>
    <x v="165"/>
    <x v="165"/>
    <x v="1"/>
    <x v="0"/>
    <x v="0"/>
    <x v="25"/>
    <x v="297"/>
    <x v="0"/>
  </r>
  <r>
    <x v="490"/>
    <x v="95"/>
    <x v="403"/>
    <x v="403"/>
    <x v="110"/>
    <x v="110"/>
    <x v="191"/>
    <x v="191"/>
    <x v="187"/>
    <x v="37"/>
    <x v="37"/>
    <x v="3"/>
    <x v="0"/>
    <x v="0"/>
    <x v="9"/>
    <x v="298"/>
    <x v="0"/>
  </r>
  <r>
    <x v="491"/>
    <x v="268"/>
    <x v="404"/>
    <x v="404"/>
    <x v="105"/>
    <x v="105"/>
    <x v="25"/>
    <x v="25"/>
    <x v="88"/>
    <x v="125"/>
    <x v="125"/>
    <x v="0"/>
    <x v="0"/>
    <x v="2"/>
    <x v="34"/>
    <x v="101"/>
    <x v="1"/>
  </r>
  <r>
    <x v="492"/>
    <x v="157"/>
    <x v="405"/>
    <x v="405"/>
    <x v="16"/>
    <x v="16"/>
    <x v="126"/>
    <x v="126"/>
    <x v="117"/>
    <x v="58"/>
    <x v="58"/>
    <x v="3"/>
    <x v="0"/>
    <x v="3"/>
    <x v="3"/>
    <x v="146"/>
    <x v="0"/>
  </r>
  <r>
    <x v="493"/>
    <x v="269"/>
    <x v="35"/>
    <x v="35"/>
    <x v="26"/>
    <x v="26"/>
    <x v="44"/>
    <x v="44"/>
    <x v="41"/>
    <x v="104"/>
    <x v="104"/>
    <x v="0"/>
    <x v="0"/>
    <x v="0"/>
    <x v="33"/>
    <x v="42"/>
    <x v="0"/>
  </r>
  <r>
    <x v="494"/>
    <x v="96"/>
    <x v="406"/>
    <x v="406"/>
    <x v="6"/>
    <x v="6"/>
    <x v="192"/>
    <x v="192"/>
    <x v="188"/>
    <x v="55"/>
    <x v="55"/>
    <x v="2"/>
    <x v="0"/>
    <x v="1"/>
    <x v="40"/>
    <x v="299"/>
    <x v="1"/>
  </r>
  <r>
    <x v="495"/>
    <x v="270"/>
    <x v="407"/>
    <x v="407"/>
    <x v="94"/>
    <x v="94"/>
    <x v="80"/>
    <x v="80"/>
    <x v="171"/>
    <x v="120"/>
    <x v="120"/>
    <x v="0"/>
    <x v="0"/>
    <x v="2"/>
    <x v="40"/>
    <x v="243"/>
    <x v="1"/>
  </r>
  <r>
    <x v="496"/>
    <x v="271"/>
    <x v="165"/>
    <x v="165"/>
    <x v="107"/>
    <x v="107"/>
    <x v="31"/>
    <x v="31"/>
    <x v="28"/>
    <x v="52"/>
    <x v="52"/>
    <x v="0"/>
    <x v="0"/>
    <x v="2"/>
    <x v="26"/>
    <x v="300"/>
    <x v="1"/>
  </r>
  <r>
    <x v="497"/>
    <x v="178"/>
    <x v="213"/>
    <x v="213"/>
    <x v="104"/>
    <x v="104"/>
    <x v="193"/>
    <x v="193"/>
    <x v="189"/>
    <x v="68"/>
    <x v="68"/>
    <x v="0"/>
    <x v="0"/>
    <x v="2"/>
    <x v="10"/>
    <x v="301"/>
    <x v="0"/>
  </r>
  <r>
    <x v="498"/>
    <x v="79"/>
    <x v="204"/>
    <x v="204"/>
    <x v="70"/>
    <x v="70"/>
    <x v="33"/>
    <x v="33"/>
    <x v="29"/>
    <x v="128"/>
    <x v="128"/>
    <x v="0"/>
    <x v="0"/>
    <x v="0"/>
    <x v="16"/>
    <x v="30"/>
    <x v="1"/>
  </r>
  <r>
    <x v="499"/>
    <x v="203"/>
    <x v="408"/>
    <x v="408"/>
    <x v="39"/>
    <x v="39"/>
    <x v="30"/>
    <x v="30"/>
    <x v="27"/>
    <x v="35"/>
    <x v="35"/>
    <x v="2"/>
    <x v="0"/>
    <x v="2"/>
    <x v="4"/>
    <x v="28"/>
    <x v="0"/>
  </r>
  <r>
    <x v="500"/>
    <x v="118"/>
    <x v="409"/>
    <x v="409"/>
    <x v="47"/>
    <x v="47"/>
    <x v="11"/>
    <x v="11"/>
    <x v="11"/>
    <x v="166"/>
    <x v="166"/>
    <x v="0"/>
    <x v="0"/>
    <x v="1"/>
    <x v="10"/>
    <x v="11"/>
    <x v="0"/>
  </r>
  <r>
    <x v="501"/>
    <x v="10"/>
    <x v="410"/>
    <x v="410"/>
    <x v="102"/>
    <x v="102"/>
    <x v="7"/>
    <x v="7"/>
    <x v="13"/>
    <x v="113"/>
    <x v="113"/>
    <x v="0"/>
    <x v="1"/>
    <x v="2"/>
    <x v="11"/>
    <x v="13"/>
    <x v="2"/>
  </r>
  <r>
    <x v="502"/>
    <x v="185"/>
    <x v="411"/>
    <x v="411"/>
    <x v="108"/>
    <x v="108"/>
    <x v="4"/>
    <x v="4"/>
    <x v="4"/>
    <x v="26"/>
    <x v="26"/>
    <x v="3"/>
    <x v="0"/>
    <x v="0"/>
    <x v="30"/>
    <x v="4"/>
    <x v="1"/>
  </r>
  <r>
    <x v="503"/>
    <x v="212"/>
    <x v="333"/>
    <x v="333"/>
    <x v="53"/>
    <x v="53"/>
    <x v="128"/>
    <x v="128"/>
    <x v="119"/>
    <x v="134"/>
    <x v="134"/>
    <x v="0"/>
    <x v="0"/>
    <x v="0"/>
    <x v="32"/>
    <x v="148"/>
    <x v="0"/>
  </r>
  <r>
    <x v="504"/>
    <x v="272"/>
    <x v="203"/>
    <x v="203"/>
    <x v="13"/>
    <x v="13"/>
    <x v="156"/>
    <x v="156"/>
    <x v="163"/>
    <x v="10"/>
    <x v="10"/>
    <x v="0"/>
    <x v="0"/>
    <x v="2"/>
    <x v="16"/>
    <x v="302"/>
    <x v="1"/>
  </r>
  <r>
    <x v="505"/>
    <x v="219"/>
    <x v="412"/>
    <x v="412"/>
    <x v="46"/>
    <x v="46"/>
    <x v="26"/>
    <x v="26"/>
    <x v="13"/>
    <x v="90"/>
    <x v="90"/>
    <x v="3"/>
    <x v="1"/>
    <x v="3"/>
    <x v="11"/>
    <x v="13"/>
    <x v="2"/>
  </r>
  <r>
    <x v="506"/>
    <x v="64"/>
    <x v="413"/>
    <x v="413"/>
    <x v="77"/>
    <x v="77"/>
    <x v="142"/>
    <x v="142"/>
    <x v="133"/>
    <x v="26"/>
    <x v="26"/>
    <x v="0"/>
    <x v="0"/>
    <x v="0"/>
    <x v="14"/>
    <x v="169"/>
    <x v="0"/>
  </r>
  <r>
    <x v="507"/>
    <x v="261"/>
    <x v="414"/>
    <x v="414"/>
    <x v="50"/>
    <x v="50"/>
    <x v="163"/>
    <x v="163"/>
    <x v="153"/>
    <x v="9"/>
    <x v="9"/>
    <x v="2"/>
    <x v="0"/>
    <x v="0"/>
    <x v="33"/>
    <x v="202"/>
    <x v="0"/>
  </r>
  <r>
    <x v="508"/>
    <x v="171"/>
    <x v="415"/>
    <x v="415"/>
    <x v="105"/>
    <x v="105"/>
    <x v="65"/>
    <x v="65"/>
    <x v="61"/>
    <x v="167"/>
    <x v="167"/>
    <x v="3"/>
    <x v="0"/>
    <x v="0"/>
    <x v="15"/>
    <x v="303"/>
    <x v="1"/>
  </r>
  <r>
    <x v="509"/>
    <x v="189"/>
    <x v="416"/>
    <x v="416"/>
    <x v="3"/>
    <x v="3"/>
    <x v="94"/>
    <x v="94"/>
    <x v="85"/>
    <x v="114"/>
    <x v="114"/>
    <x v="0"/>
    <x v="0"/>
    <x v="1"/>
    <x v="18"/>
    <x v="283"/>
    <x v="0"/>
  </r>
  <r>
    <x v="510"/>
    <x v="60"/>
    <x v="7"/>
    <x v="7"/>
    <x v="9"/>
    <x v="9"/>
    <x v="194"/>
    <x v="194"/>
    <x v="190"/>
    <x v="106"/>
    <x v="106"/>
    <x v="0"/>
    <x v="0"/>
    <x v="0"/>
    <x v="26"/>
    <x v="304"/>
    <x v="1"/>
  </r>
  <r>
    <x v="511"/>
    <x v="256"/>
    <x v="417"/>
    <x v="417"/>
    <x v="76"/>
    <x v="76"/>
    <x v="143"/>
    <x v="143"/>
    <x v="134"/>
    <x v="66"/>
    <x v="66"/>
    <x v="0"/>
    <x v="0"/>
    <x v="0"/>
    <x v="10"/>
    <x v="305"/>
    <x v="0"/>
  </r>
  <r>
    <x v="512"/>
    <x v="273"/>
    <x v="418"/>
    <x v="418"/>
    <x v="99"/>
    <x v="99"/>
    <x v="57"/>
    <x v="57"/>
    <x v="53"/>
    <x v="109"/>
    <x v="109"/>
    <x v="0"/>
    <x v="0"/>
    <x v="2"/>
    <x v="5"/>
    <x v="272"/>
    <x v="0"/>
  </r>
  <r>
    <x v="513"/>
    <x v="274"/>
    <x v="419"/>
    <x v="419"/>
    <x v="57"/>
    <x v="57"/>
    <x v="195"/>
    <x v="195"/>
    <x v="191"/>
    <x v="15"/>
    <x v="15"/>
    <x v="3"/>
    <x v="0"/>
    <x v="0"/>
    <x v="9"/>
    <x v="306"/>
    <x v="0"/>
  </r>
  <r>
    <x v="514"/>
    <x v="82"/>
    <x v="420"/>
    <x v="420"/>
    <x v="26"/>
    <x v="26"/>
    <x v="154"/>
    <x v="154"/>
    <x v="143"/>
    <x v="119"/>
    <x v="119"/>
    <x v="3"/>
    <x v="0"/>
    <x v="2"/>
    <x v="23"/>
    <x v="184"/>
    <x v="0"/>
  </r>
  <r>
    <x v="515"/>
    <x v="275"/>
    <x v="421"/>
    <x v="421"/>
    <x v="39"/>
    <x v="39"/>
    <x v="36"/>
    <x v="36"/>
    <x v="13"/>
    <x v="99"/>
    <x v="99"/>
    <x v="0"/>
    <x v="1"/>
    <x v="0"/>
    <x v="11"/>
    <x v="13"/>
    <x v="2"/>
  </r>
  <r>
    <x v="516"/>
    <x v="273"/>
    <x v="182"/>
    <x v="182"/>
    <x v="105"/>
    <x v="105"/>
    <x v="75"/>
    <x v="75"/>
    <x v="68"/>
    <x v="31"/>
    <x v="31"/>
    <x v="3"/>
    <x v="0"/>
    <x v="2"/>
    <x v="19"/>
    <x v="74"/>
    <x v="1"/>
  </r>
  <r>
    <x v="517"/>
    <x v="144"/>
    <x v="422"/>
    <x v="422"/>
    <x v="32"/>
    <x v="32"/>
    <x v="162"/>
    <x v="162"/>
    <x v="192"/>
    <x v="161"/>
    <x v="161"/>
    <x v="0"/>
    <x v="0"/>
    <x v="0"/>
    <x v="23"/>
    <x v="307"/>
    <x v="0"/>
  </r>
  <r>
    <x v="518"/>
    <x v="276"/>
    <x v="423"/>
    <x v="423"/>
    <x v="75"/>
    <x v="75"/>
    <x v="152"/>
    <x v="152"/>
    <x v="173"/>
    <x v="84"/>
    <x v="84"/>
    <x v="2"/>
    <x v="0"/>
    <x v="0"/>
    <x v="7"/>
    <x v="308"/>
    <x v="0"/>
  </r>
  <r>
    <x v="519"/>
    <x v="209"/>
    <x v="152"/>
    <x v="152"/>
    <x v="95"/>
    <x v="95"/>
    <x v="184"/>
    <x v="184"/>
    <x v="180"/>
    <x v="73"/>
    <x v="73"/>
    <x v="0"/>
    <x v="0"/>
    <x v="2"/>
    <x v="3"/>
    <x v="309"/>
    <x v="0"/>
  </r>
  <r>
    <x v="520"/>
    <x v="219"/>
    <x v="35"/>
    <x v="35"/>
    <x v="41"/>
    <x v="41"/>
    <x v="2"/>
    <x v="2"/>
    <x v="2"/>
    <x v="9"/>
    <x v="9"/>
    <x v="2"/>
    <x v="0"/>
    <x v="0"/>
    <x v="38"/>
    <x v="2"/>
    <x v="0"/>
  </r>
  <r>
    <x v="521"/>
    <x v="25"/>
    <x v="404"/>
    <x v="404"/>
    <x v="3"/>
    <x v="3"/>
    <x v="58"/>
    <x v="58"/>
    <x v="54"/>
    <x v="163"/>
    <x v="163"/>
    <x v="0"/>
    <x v="0"/>
    <x v="0"/>
    <x v="1"/>
    <x v="56"/>
    <x v="0"/>
  </r>
  <r>
    <x v="522"/>
    <x v="277"/>
    <x v="106"/>
    <x v="106"/>
    <x v="112"/>
    <x v="112"/>
    <x v="119"/>
    <x v="119"/>
    <x v="111"/>
    <x v="149"/>
    <x v="149"/>
    <x v="0"/>
    <x v="0"/>
    <x v="0"/>
    <x v="10"/>
    <x v="310"/>
    <x v="0"/>
  </r>
  <r>
    <x v="523"/>
    <x v="278"/>
    <x v="424"/>
    <x v="424"/>
    <x v="30"/>
    <x v="30"/>
    <x v="131"/>
    <x v="131"/>
    <x v="123"/>
    <x v="60"/>
    <x v="60"/>
    <x v="0"/>
    <x v="0"/>
    <x v="2"/>
    <x v="0"/>
    <x v="155"/>
    <x v="0"/>
  </r>
  <r>
    <x v="524"/>
    <x v="207"/>
    <x v="425"/>
    <x v="425"/>
    <x v="60"/>
    <x v="60"/>
    <x v="27"/>
    <x v="27"/>
    <x v="25"/>
    <x v="34"/>
    <x v="34"/>
    <x v="2"/>
    <x v="0"/>
    <x v="1"/>
    <x v="10"/>
    <x v="26"/>
    <x v="0"/>
  </r>
  <r>
    <x v="525"/>
    <x v="27"/>
    <x v="426"/>
    <x v="426"/>
    <x v="35"/>
    <x v="35"/>
    <x v="126"/>
    <x v="126"/>
    <x v="13"/>
    <x v="45"/>
    <x v="45"/>
    <x v="2"/>
    <x v="1"/>
    <x v="1"/>
    <x v="11"/>
    <x v="13"/>
    <x v="2"/>
  </r>
  <r>
    <x v="526"/>
    <x v="279"/>
    <x v="427"/>
    <x v="427"/>
    <x v="24"/>
    <x v="24"/>
    <x v="128"/>
    <x v="128"/>
    <x v="119"/>
    <x v="89"/>
    <x v="89"/>
    <x v="3"/>
    <x v="0"/>
    <x v="0"/>
    <x v="21"/>
    <x v="311"/>
    <x v="1"/>
  </r>
  <r>
    <x v="527"/>
    <x v="103"/>
    <x v="257"/>
    <x v="257"/>
    <x v="64"/>
    <x v="64"/>
    <x v="49"/>
    <x v="49"/>
    <x v="13"/>
    <x v="160"/>
    <x v="160"/>
    <x v="0"/>
    <x v="1"/>
    <x v="0"/>
    <x v="11"/>
    <x v="13"/>
    <x v="2"/>
  </r>
  <r>
    <x v="528"/>
    <x v="280"/>
    <x v="87"/>
    <x v="87"/>
    <x v="30"/>
    <x v="30"/>
    <x v="96"/>
    <x v="96"/>
    <x v="87"/>
    <x v="23"/>
    <x v="23"/>
    <x v="3"/>
    <x v="0"/>
    <x v="3"/>
    <x v="3"/>
    <x v="135"/>
    <x v="0"/>
  </r>
  <r>
    <x v="529"/>
    <x v="220"/>
    <x v="428"/>
    <x v="428"/>
    <x v="88"/>
    <x v="88"/>
    <x v="160"/>
    <x v="160"/>
    <x v="13"/>
    <x v="101"/>
    <x v="101"/>
    <x v="0"/>
    <x v="1"/>
    <x v="0"/>
    <x v="11"/>
    <x v="13"/>
    <x v="2"/>
  </r>
  <r>
    <x v="530"/>
    <x v="281"/>
    <x v="429"/>
    <x v="429"/>
    <x v="50"/>
    <x v="50"/>
    <x v="27"/>
    <x v="27"/>
    <x v="13"/>
    <x v="123"/>
    <x v="123"/>
    <x v="3"/>
    <x v="1"/>
    <x v="1"/>
    <x v="11"/>
    <x v="13"/>
    <x v="2"/>
  </r>
  <r>
    <x v="531"/>
    <x v="282"/>
    <x v="430"/>
    <x v="430"/>
    <x v="115"/>
    <x v="115"/>
    <x v="165"/>
    <x v="165"/>
    <x v="155"/>
    <x v="87"/>
    <x v="87"/>
    <x v="0"/>
    <x v="0"/>
    <x v="0"/>
    <x v="18"/>
    <x v="207"/>
    <x v="0"/>
  </r>
  <r>
    <x v="532"/>
    <x v="211"/>
    <x v="125"/>
    <x v="125"/>
    <x v="35"/>
    <x v="35"/>
    <x v="35"/>
    <x v="35"/>
    <x v="31"/>
    <x v="141"/>
    <x v="141"/>
    <x v="3"/>
    <x v="0"/>
    <x v="0"/>
    <x v="17"/>
    <x v="312"/>
    <x v="0"/>
  </r>
  <r>
    <x v="533"/>
    <x v="283"/>
    <x v="431"/>
    <x v="431"/>
    <x v="82"/>
    <x v="82"/>
    <x v="11"/>
    <x v="11"/>
    <x v="11"/>
    <x v="40"/>
    <x v="40"/>
    <x v="3"/>
    <x v="0"/>
    <x v="2"/>
    <x v="0"/>
    <x v="313"/>
    <x v="0"/>
  </r>
  <r>
    <x v="534"/>
    <x v="284"/>
    <x v="264"/>
    <x v="264"/>
    <x v="97"/>
    <x v="97"/>
    <x v="118"/>
    <x v="118"/>
    <x v="145"/>
    <x v="17"/>
    <x v="17"/>
    <x v="0"/>
    <x v="0"/>
    <x v="0"/>
    <x v="15"/>
    <x v="187"/>
    <x v="1"/>
  </r>
  <r>
    <x v="535"/>
    <x v="39"/>
    <x v="375"/>
    <x v="375"/>
    <x v="26"/>
    <x v="26"/>
    <x v="196"/>
    <x v="196"/>
    <x v="193"/>
    <x v="158"/>
    <x v="158"/>
    <x v="3"/>
    <x v="0"/>
    <x v="2"/>
    <x v="32"/>
    <x v="314"/>
    <x v="0"/>
  </r>
  <r>
    <x v="536"/>
    <x v="96"/>
    <x v="235"/>
    <x v="235"/>
    <x v="62"/>
    <x v="62"/>
    <x v="27"/>
    <x v="27"/>
    <x v="25"/>
    <x v="91"/>
    <x v="91"/>
    <x v="0"/>
    <x v="0"/>
    <x v="0"/>
    <x v="9"/>
    <x v="117"/>
    <x v="0"/>
  </r>
  <r>
    <x v="537"/>
    <x v="186"/>
    <x v="432"/>
    <x v="432"/>
    <x v="52"/>
    <x v="52"/>
    <x v="89"/>
    <x v="89"/>
    <x v="80"/>
    <x v="74"/>
    <x v="74"/>
    <x v="0"/>
    <x v="0"/>
    <x v="0"/>
    <x v="19"/>
    <x v="315"/>
    <x v="1"/>
  </r>
  <r>
    <x v="538"/>
    <x v="285"/>
    <x v="118"/>
    <x v="118"/>
    <x v="97"/>
    <x v="97"/>
    <x v="110"/>
    <x v="110"/>
    <x v="101"/>
    <x v="18"/>
    <x v="18"/>
    <x v="0"/>
    <x v="0"/>
    <x v="2"/>
    <x v="4"/>
    <x v="120"/>
    <x v="0"/>
  </r>
  <r>
    <x v="539"/>
    <x v="213"/>
    <x v="433"/>
    <x v="433"/>
    <x v="78"/>
    <x v="78"/>
    <x v="131"/>
    <x v="131"/>
    <x v="123"/>
    <x v="45"/>
    <x v="45"/>
    <x v="0"/>
    <x v="0"/>
    <x v="1"/>
    <x v="29"/>
    <x v="155"/>
    <x v="0"/>
  </r>
  <r>
    <x v="540"/>
    <x v="32"/>
    <x v="144"/>
    <x v="144"/>
    <x v="61"/>
    <x v="61"/>
    <x v="72"/>
    <x v="72"/>
    <x v="66"/>
    <x v="148"/>
    <x v="148"/>
    <x v="0"/>
    <x v="0"/>
    <x v="2"/>
    <x v="16"/>
    <x v="71"/>
    <x v="1"/>
  </r>
  <r>
    <x v="541"/>
    <x v="286"/>
    <x v="434"/>
    <x v="434"/>
    <x v="66"/>
    <x v="66"/>
    <x v="11"/>
    <x v="11"/>
    <x v="11"/>
    <x v="164"/>
    <x v="164"/>
    <x v="3"/>
    <x v="0"/>
    <x v="0"/>
    <x v="10"/>
    <x v="313"/>
    <x v="0"/>
  </r>
  <r>
    <x v="542"/>
    <x v="287"/>
    <x v="435"/>
    <x v="435"/>
    <x v="82"/>
    <x v="82"/>
    <x v="137"/>
    <x v="137"/>
    <x v="13"/>
    <x v="163"/>
    <x v="163"/>
    <x v="3"/>
    <x v="2"/>
    <x v="3"/>
    <x v="11"/>
    <x v="13"/>
    <x v="2"/>
  </r>
  <r>
    <x v="543"/>
    <x v="201"/>
    <x v="37"/>
    <x v="37"/>
    <x v="86"/>
    <x v="86"/>
    <x v="182"/>
    <x v="182"/>
    <x v="194"/>
    <x v="111"/>
    <x v="111"/>
    <x v="0"/>
    <x v="0"/>
    <x v="0"/>
    <x v="9"/>
    <x v="316"/>
    <x v="0"/>
  </r>
  <r>
    <x v="544"/>
    <x v="144"/>
    <x v="436"/>
    <x v="436"/>
    <x v="12"/>
    <x v="12"/>
    <x v="9"/>
    <x v="9"/>
    <x v="9"/>
    <x v="50"/>
    <x v="50"/>
    <x v="1"/>
    <x v="0"/>
    <x v="0"/>
    <x v="9"/>
    <x v="317"/>
    <x v="0"/>
  </r>
  <r>
    <x v="545"/>
    <x v="288"/>
    <x v="0"/>
    <x v="0"/>
    <x v="27"/>
    <x v="27"/>
    <x v="24"/>
    <x v="24"/>
    <x v="23"/>
    <x v="159"/>
    <x v="159"/>
    <x v="2"/>
    <x v="0"/>
    <x v="0"/>
    <x v="51"/>
    <x v="318"/>
    <x v="0"/>
  </r>
  <r>
    <x v="546"/>
    <x v="250"/>
    <x v="437"/>
    <x v="437"/>
    <x v="45"/>
    <x v="45"/>
    <x v="155"/>
    <x v="155"/>
    <x v="144"/>
    <x v="93"/>
    <x v="93"/>
    <x v="0"/>
    <x v="0"/>
    <x v="1"/>
    <x v="46"/>
    <x v="186"/>
    <x v="0"/>
  </r>
  <r>
    <x v="547"/>
    <x v="289"/>
    <x v="438"/>
    <x v="438"/>
    <x v="6"/>
    <x v="6"/>
    <x v="13"/>
    <x v="13"/>
    <x v="161"/>
    <x v="0"/>
    <x v="0"/>
    <x v="0"/>
    <x v="0"/>
    <x v="0"/>
    <x v="29"/>
    <x v="218"/>
    <x v="0"/>
  </r>
  <r>
    <x v="548"/>
    <x v="250"/>
    <x v="439"/>
    <x v="439"/>
    <x v="44"/>
    <x v="44"/>
    <x v="164"/>
    <x v="164"/>
    <x v="154"/>
    <x v="50"/>
    <x v="50"/>
    <x v="2"/>
    <x v="0"/>
    <x v="0"/>
    <x v="15"/>
    <x v="319"/>
    <x v="1"/>
  </r>
  <r>
    <x v="549"/>
    <x v="53"/>
    <x v="440"/>
    <x v="440"/>
    <x v="81"/>
    <x v="81"/>
    <x v="63"/>
    <x v="63"/>
    <x v="13"/>
    <x v="141"/>
    <x v="141"/>
    <x v="0"/>
    <x v="1"/>
    <x v="0"/>
    <x v="11"/>
    <x v="13"/>
    <x v="2"/>
  </r>
  <r>
    <x v="550"/>
    <x v="120"/>
    <x v="441"/>
    <x v="441"/>
    <x v="114"/>
    <x v="114"/>
    <x v="30"/>
    <x v="30"/>
    <x v="27"/>
    <x v="64"/>
    <x v="64"/>
    <x v="0"/>
    <x v="0"/>
    <x v="0"/>
    <x v="30"/>
    <x v="61"/>
    <x v="1"/>
  </r>
  <r>
    <x v="551"/>
    <x v="4"/>
    <x v="117"/>
    <x v="117"/>
    <x v="50"/>
    <x v="50"/>
    <x v="142"/>
    <x v="142"/>
    <x v="133"/>
    <x v="30"/>
    <x v="30"/>
    <x v="2"/>
    <x v="0"/>
    <x v="0"/>
    <x v="46"/>
    <x v="320"/>
    <x v="0"/>
  </r>
  <r>
    <x v="552"/>
    <x v="3"/>
    <x v="442"/>
    <x v="442"/>
    <x v="23"/>
    <x v="23"/>
    <x v="159"/>
    <x v="159"/>
    <x v="150"/>
    <x v="119"/>
    <x v="119"/>
    <x v="3"/>
    <x v="0"/>
    <x v="0"/>
    <x v="34"/>
    <x v="194"/>
    <x v="1"/>
  </r>
  <r>
    <x v="553"/>
    <x v="225"/>
    <x v="378"/>
    <x v="378"/>
    <x v="88"/>
    <x v="88"/>
    <x v="173"/>
    <x v="173"/>
    <x v="166"/>
    <x v="168"/>
    <x v="168"/>
    <x v="2"/>
    <x v="0"/>
    <x v="0"/>
    <x v="6"/>
    <x v="321"/>
    <x v="1"/>
  </r>
  <r>
    <x v="554"/>
    <x v="19"/>
    <x v="232"/>
    <x v="232"/>
    <x v="99"/>
    <x v="99"/>
    <x v="108"/>
    <x v="108"/>
    <x v="99"/>
    <x v="139"/>
    <x v="139"/>
    <x v="2"/>
    <x v="0"/>
    <x v="0"/>
    <x v="34"/>
    <x v="322"/>
    <x v="1"/>
  </r>
  <r>
    <x v="555"/>
    <x v="92"/>
    <x v="443"/>
    <x v="443"/>
    <x v="112"/>
    <x v="112"/>
    <x v="67"/>
    <x v="67"/>
    <x v="63"/>
    <x v="132"/>
    <x v="132"/>
    <x v="0"/>
    <x v="0"/>
    <x v="0"/>
    <x v="8"/>
    <x v="99"/>
    <x v="1"/>
  </r>
  <r>
    <x v="556"/>
    <x v="102"/>
    <x v="169"/>
    <x v="169"/>
    <x v="6"/>
    <x v="6"/>
    <x v="43"/>
    <x v="43"/>
    <x v="40"/>
    <x v="81"/>
    <x v="81"/>
    <x v="3"/>
    <x v="0"/>
    <x v="0"/>
    <x v="5"/>
    <x v="68"/>
    <x v="0"/>
  </r>
  <r>
    <x v="557"/>
    <x v="94"/>
    <x v="407"/>
    <x v="407"/>
    <x v="61"/>
    <x v="61"/>
    <x v="134"/>
    <x v="134"/>
    <x v="124"/>
    <x v="19"/>
    <x v="19"/>
    <x v="3"/>
    <x v="0"/>
    <x v="0"/>
    <x v="14"/>
    <x v="323"/>
    <x v="0"/>
  </r>
  <r>
    <x v="558"/>
    <x v="94"/>
    <x v="444"/>
    <x v="444"/>
    <x v="81"/>
    <x v="81"/>
    <x v="55"/>
    <x v="55"/>
    <x v="51"/>
    <x v="36"/>
    <x v="36"/>
    <x v="0"/>
    <x v="0"/>
    <x v="2"/>
    <x v="16"/>
    <x v="53"/>
    <x v="1"/>
  </r>
  <r>
    <x v="559"/>
    <x v="182"/>
    <x v="298"/>
    <x v="298"/>
    <x v="100"/>
    <x v="100"/>
    <x v="12"/>
    <x v="12"/>
    <x v="13"/>
    <x v="108"/>
    <x v="108"/>
    <x v="0"/>
    <x v="2"/>
    <x v="2"/>
    <x v="11"/>
    <x v="13"/>
    <x v="2"/>
  </r>
  <r>
    <x v="560"/>
    <x v="170"/>
    <x v="445"/>
    <x v="445"/>
    <x v="25"/>
    <x v="25"/>
    <x v="35"/>
    <x v="35"/>
    <x v="31"/>
    <x v="169"/>
    <x v="169"/>
    <x v="0"/>
    <x v="0"/>
    <x v="0"/>
    <x v="27"/>
    <x v="32"/>
    <x v="0"/>
  </r>
  <r>
    <x v="561"/>
    <x v="199"/>
    <x v="251"/>
    <x v="251"/>
    <x v="5"/>
    <x v="5"/>
    <x v="139"/>
    <x v="139"/>
    <x v="13"/>
    <x v="92"/>
    <x v="92"/>
    <x v="3"/>
    <x v="1"/>
    <x v="0"/>
    <x v="11"/>
    <x v="13"/>
    <x v="2"/>
  </r>
  <r>
    <x v="562"/>
    <x v="73"/>
    <x v="199"/>
    <x v="199"/>
    <x v="27"/>
    <x v="27"/>
    <x v="39"/>
    <x v="39"/>
    <x v="36"/>
    <x v="5"/>
    <x v="5"/>
    <x v="3"/>
    <x v="0"/>
    <x v="0"/>
    <x v="6"/>
    <x v="96"/>
    <x v="1"/>
  </r>
  <r>
    <x v="563"/>
    <x v="98"/>
    <x v="42"/>
    <x v="42"/>
    <x v="117"/>
    <x v="117"/>
    <x v="50"/>
    <x v="50"/>
    <x v="46"/>
    <x v="170"/>
    <x v="170"/>
    <x v="2"/>
    <x v="0"/>
    <x v="3"/>
    <x v="4"/>
    <x v="324"/>
    <x v="0"/>
  </r>
  <r>
    <x v="564"/>
    <x v="273"/>
    <x v="446"/>
    <x v="446"/>
    <x v="80"/>
    <x v="80"/>
    <x v="197"/>
    <x v="197"/>
    <x v="195"/>
    <x v="65"/>
    <x v="65"/>
    <x v="0"/>
    <x v="0"/>
    <x v="3"/>
    <x v="31"/>
    <x v="325"/>
    <x v="1"/>
  </r>
  <r>
    <x v="565"/>
    <x v="171"/>
    <x v="447"/>
    <x v="447"/>
    <x v="106"/>
    <x v="106"/>
    <x v="112"/>
    <x v="112"/>
    <x v="103"/>
    <x v="71"/>
    <x v="71"/>
    <x v="3"/>
    <x v="0"/>
    <x v="2"/>
    <x v="24"/>
    <x v="238"/>
    <x v="1"/>
  </r>
  <r>
    <x v="566"/>
    <x v="290"/>
    <x v="311"/>
    <x v="311"/>
    <x v="50"/>
    <x v="50"/>
    <x v="3"/>
    <x v="3"/>
    <x v="3"/>
    <x v="113"/>
    <x v="113"/>
    <x v="0"/>
    <x v="0"/>
    <x v="3"/>
    <x v="25"/>
    <x v="3"/>
    <x v="0"/>
  </r>
  <r>
    <x v="567"/>
    <x v="126"/>
    <x v="448"/>
    <x v="448"/>
    <x v="79"/>
    <x v="79"/>
    <x v="42"/>
    <x v="42"/>
    <x v="39"/>
    <x v="6"/>
    <x v="6"/>
    <x v="2"/>
    <x v="0"/>
    <x v="0"/>
    <x v="26"/>
    <x v="40"/>
    <x v="1"/>
  </r>
  <r>
    <x v="568"/>
    <x v="291"/>
    <x v="449"/>
    <x v="449"/>
    <x v="118"/>
    <x v="118"/>
    <x v="36"/>
    <x v="36"/>
    <x v="32"/>
    <x v="86"/>
    <x v="86"/>
    <x v="3"/>
    <x v="0"/>
    <x v="2"/>
    <x v="5"/>
    <x v="33"/>
    <x v="0"/>
  </r>
  <r>
    <x v="569"/>
    <x v="4"/>
    <x v="53"/>
    <x v="53"/>
    <x v="102"/>
    <x v="102"/>
    <x v="33"/>
    <x v="33"/>
    <x v="29"/>
    <x v="140"/>
    <x v="140"/>
    <x v="3"/>
    <x v="0"/>
    <x v="2"/>
    <x v="47"/>
    <x v="141"/>
    <x v="1"/>
  </r>
  <r>
    <x v="570"/>
    <x v="242"/>
    <x v="450"/>
    <x v="450"/>
    <x v="80"/>
    <x v="80"/>
    <x v="43"/>
    <x v="43"/>
    <x v="40"/>
    <x v="166"/>
    <x v="166"/>
    <x v="0"/>
    <x v="0"/>
    <x v="0"/>
    <x v="22"/>
    <x v="41"/>
    <x v="1"/>
  </r>
  <r>
    <x v="571"/>
    <x v="142"/>
    <x v="350"/>
    <x v="350"/>
    <x v="75"/>
    <x v="75"/>
    <x v="34"/>
    <x v="34"/>
    <x v="30"/>
    <x v="171"/>
    <x v="171"/>
    <x v="0"/>
    <x v="0"/>
    <x v="2"/>
    <x v="16"/>
    <x v="31"/>
    <x v="1"/>
  </r>
  <r>
    <x v="572"/>
    <x v="17"/>
    <x v="451"/>
    <x v="451"/>
    <x v="93"/>
    <x v="93"/>
    <x v="83"/>
    <x v="83"/>
    <x v="74"/>
    <x v="8"/>
    <x v="8"/>
    <x v="0"/>
    <x v="0"/>
    <x v="0"/>
    <x v="16"/>
    <x v="82"/>
    <x v="1"/>
  </r>
  <r>
    <x v="573"/>
    <x v="292"/>
    <x v="376"/>
    <x v="376"/>
    <x v="55"/>
    <x v="55"/>
    <x v="22"/>
    <x v="22"/>
    <x v="196"/>
    <x v="141"/>
    <x v="141"/>
    <x v="3"/>
    <x v="0"/>
    <x v="1"/>
    <x v="19"/>
    <x v="326"/>
    <x v="1"/>
  </r>
  <r>
    <x v="574"/>
    <x v="7"/>
    <x v="452"/>
    <x v="452"/>
    <x v="101"/>
    <x v="101"/>
    <x v="198"/>
    <x v="198"/>
    <x v="197"/>
    <x v="150"/>
    <x v="150"/>
    <x v="0"/>
    <x v="0"/>
    <x v="0"/>
    <x v="18"/>
    <x v="327"/>
    <x v="0"/>
  </r>
  <r>
    <x v="575"/>
    <x v="128"/>
    <x v="453"/>
    <x v="453"/>
    <x v="92"/>
    <x v="92"/>
    <x v="161"/>
    <x v="161"/>
    <x v="152"/>
    <x v="82"/>
    <x v="82"/>
    <x v="3"/>
    <x v="0"/>
    <x v="0"/>
    <x v="9"/>
    <x v="234"/>
    <x v="0"/>
  </r>
  <r>
    <x v="576"/>
    <x v="38"/>
    <x v="454"/>
    <x v="454"/>
    <x v="63"/>
    <x v="63"/>
    <x v="25"/>
    <x v="25"/>
    <x v="88"/>
    <x v="22"/>
    <x v="22"/>
    <x v="0"/>
    <x v="0"/>
    <x v="0"/>
    <x v="48"/>
    <x v="101"/>
    <x v="0"/>
  </r>
  <r>
    <x v="577"/>
    <x v="208"/>
    <x v="455"/>
    <x v="455"/>
    <x v="104"/>
    <x v="104"/>
    <x v="28"/>
    <x v="28"/>
    <x v="26"/>
    <x v="170"/>
    <x v="170"/>
    <x v="0"/>
    <x v="0"/>
    <x v="0"/>
    <x v="6"/>
    <x v="27"/>
    <x v="1"/>
  </r>
  <r>
    <x v="578"/>
    <x v="144"/>
    <x v="124"/>
    <x v="124"/>
    <x v="15"/>
    <x v="15"/>
    <x v="24"/>
    <x v="24"/>
    <x v="23"/>
    <x v="159"/>
    <x v="159"/>
    <x v="0"/>
    <x v="0"/>
    <x v="0"/>
    <x v="16"/>
    <x v="224"/>
    <x v="1"/>
  </r>
  <r>
    <x v="579"/>
    <x v="16"/>
    <x v="456"/>
    <x v="456"/>
    <x v="47"/>
    <x v="47"/>
    <x v="7"/>
    <x v="7"/>
    <x v="13"/>
    <x v="141"/>
    <x v="141"/>
    <x v="0"/>
    <x v="2"/>
    <x v="0"/>
    <x v="11"/>
    <x v="13"/>
    <x v="2"/>
  </r>
  <r>
    <x v="580"/>
    <x v="75"/>
    <x v="457"/>
    <x v="457"/>
    <x v="46"/>
    <x v="46"/>
    <x v="106"/>
    <x v="106"/>
    <x v="97"/>
    <x v="29"/>
    <x v="29"/>
    <x v="0"/>
    <x v="0"/>
    <x v="0"/>
    <x v="30"/>
    <x v="290"/>
    <x v="1"/>
  </r>
  <r>
    <x v="581"/>
    <x v="284"/>
    <x v="458"/>
    <x v="458"/>
    <x v="73"/>
    <x v="73"/>
    <x v="199"/>
    <x v="199"/>
    <x v="198"/>
    <x v="39"/>
    <x v="39"/>
    <x v="0"/>
    <x v="0"/>
    <x v="2"/>
    <x v="14"/>
    <x v="328"/>
    <x v="0"/>
  </r>
  <r>
    <x v="582"/>
    <x v="2"/>
    <x v="459"/>
    <x v="459"/>
    <x v="35"/>
    <x v="35"/>
    <x v="146"/>
    <x v="146"/>
    <x v="137"/>
    <x v="171"/>
    <x v="171"/>
    <x v="0"/>
    <x v="0"/>
    <x v="2"/>
    <x v="16"/>
    <x v="173"/>
    <x v="1"/>
  </r>
  <r>
    <x v="583"/>
    <x v="3"/>
    <x v="306"/>
    <x v="306"/>
    <x v="35"/>
    <x v="35"/>
    <x v="60"/>
    <x v="60"/>
    <x v="13"/>
    <x v="57"/>
    <x v="57"/>
    <x v="3"/>
    <x v="2"/>
    <x v="0"/>
    <x v="11"/>
    <x v="13"/>
    <x v="2"/>
  </r>
  <r>
    <x v="584"/>
    <x v="234"/>
    <x v="460"/>
    <x v="460"/>
    <x v="105"/>
    <x v="105"/>
    <x v="141"/>
    <x v="141"/>
    <x v="174"/>
    <x v="159"/>
    <x v="159"/>
    <x v="0"/>
    <x v="0"/>
    <x v="0"/>
    <x v="33"/>
    <x v="329"/>
    <x v="0"/>
  </r>
  <r>
    <x v="585"/>
    <x v="243"/>
    <x v="461"/>
    <x v="461"/>
    <x v="95"/>
    <x v="95"/>
    <x v="179"/>
    <x v="179"/>
    <x v="176"/>
    <x v="57"/>
    <x v="57"/>
    <x v="3"/>
    <x v="0"/>
    <x v="0"/>
    <x v="4"/>
    <x v="330"/>
    <x v="0"/>
  </r>
  <r>
    <x v="586"/>
    <x v="201"/>
    <x v="447"/>
    <x v="447"/>
    <x v="76"/>
    <x v="76"/>
    <x v="92"/>
    <x v="92"/>
    <x v="13"/>
    <x v="168"/>
    <x v="168"/>
    <x v="3"/>
    <x v="1"/>
    <x v="0"/>
    <x v="11"/>
    <x v="13"/>
    <x v="2"/>
  </r>
  <r>
    <x v="587"/>
    <x v="184"/>
    <x v="405"/>
    <x v="405"/>
    <x v="65"/>
    <x v="65"/>
    <x v="42"/>
    <x v="42"/>
    <x v="39"/>
    <x v="153"/>
    <x v="153"/>
    <x v="0"/>
    <x v="0"/>
    <x v="0"/>
    <x v="9"/>
    <x v="331"/>
    <x v="0"/>
  </r>
  <r>
    <x v="588"/>
    <x v="274"/>
    <x v="136"/>
    <x v="136"/>
    <x v="7"/>
    <x v="7"/>
    <x v="77"/>
    <x v="77"/>
    <x v="70"/>
    <x v="120"/>
    <x v="120"/>
    <x v="0"/>
    <x v="0"/>
    <x v="0"/>
    <x v="19"/>
    <x v="77"/>
    <x v="1"/>
  </r>
  <r>
    <x v="589"/>
    <x v="222"/>
    <x v="172"/>
    <x v="172"/>
    <x v="40"/>
    <x v="40"/>
    <x v="200"/>
    <x v="200"/>
    <x v="199"/>
    <x v="98"/>
    <x v="98"/>
    <x v="0"/>
    <x v="0"/>
    <x v="0"/>
    <x v="32"/>
    <x v="332"/>
    <x v="0"/>
  </r>
  <r>
    <x v="590"/>
    <x v="262"/>
    <x v="462"/>
    <x v="462"/>
    <x v="17"/>
    <x v="17"/>
    <x v="135"/>
    <x v="135"/>
    <x v="125"/>
    <x v="17"/>
    <x v="17"/>
    <x v="0"/>
    <x v="0"/>
    <x v="0"/>
    <x v="33"/>
    <x v="333"/>
    <x v="0"/>
  </r>
  <r>
    <x v="591"/>
    <x v="286"/>
    <x v="292"/>
    <x v="292"/>
    <x v="65"/>
    <x v="65"/>
    <x v="199"/>
    <x v="199"/>
    <x v="13"/>
    <x v="125"/>
    <x v="125"/>
    <x v="0"/>
    <x v="1"/>
    <x v="3"/>
    <x v="11"/>
    <x v="13"/>
    <x v="2"/>
  </r>
  <r>
    <x v="592"/>
    <x v="202"/>
    <x v="463"/>
    <x v="463"/>
    <x v="113"/>
    <x v="113"/>
    <x v="171"/>
    <x v="171"/>
    <x v="160"/>
    <x v="31"/>
    <x v="31"/>
    <x v="3"/>
    <x v="0"/>
    <x v="2"/>
    <x v="26"/>
    <x v="217"/>
    <x v="1"/>
  </r>
  <r>
    <x v="593"/>
    <x v="219"/>
    <x v="464"/>
    <x v="464"/>
    <x v="68"/>
    <x v="68"/>
    <x v="59"/>
    <x v="59"/>
    <x v="55"/>
    <x v="97"/>
    <x v="97"/>
    <x v="0"/>
    <x v="0"/>
    <x v="3"/>
    <x v="36"/>
    <x v="57"/>
    <x v="1"/>
  </r>
  <r>
    <x v="594"/>
    <x v="211"/>
    <x v="449"/>
    <x v="449"/>
    <x v="35"/>
    <x v="35"/>
    <x v="148"/>
    <x v="148"/>
    <x v="13"/>
    <x v="16"/>
    <x v="16"/>
    <x v="2"/>
    <x v="1"/>
    <x v="2"/>
    <x v="11"/>
    <x v="13"/>
    <x v="2"/>
  </r>
  <r>
    <x v="595"/>
    <x v="186"/>
    <x v="465"/>
    <x v="465"/>
    <x v="1"/>
    <x v="1"/>
    <x v="54"/>
    <x v="54"/>
    <x v="50"/>
    <x v="16"/>
    <x v="16"/>
    <x v="3"/>
    <x v="0"/>
    <x v="0"/>
    <x v="32"/>
    <x v="334"/>
    <x v="0"/>
  </r>
  <r>
    <x v="596"/>
    <x v="223"/>
    <x v="466"/>
    <x v="466"/>
    <x v="118"/>
    <x v="118"/>
    <x v="151"/>
    <x v="151"/>
    <x v="141"/>
    <x v="26"/>
    <x v="26"/>
    <x v="0"/>
    <x v="0"/>
    <x v="2"/>
    <x v="8"/>
    <x v="180"/>
    <x v="1"/>
  </r>
  <r>
    <x v="597"/>
    <x v="84"/>
    <x v="467"/>
    <x v="467"/>
    <x v="104"/>
    <x v="104"/>
    <x v="13"/>
    <x v="13"/>
    <x v="161"/>
    <x v="145"/>
    <x v="145"/>
    <x v="3"/>
    <x v="0"/>
    <x v="1"/>
    <x v="23"/>
    <x v="335"/>
    <x v="0"/>
  </r>
  <r>
    <x v="598"/>
    <x v="113"/>
    <x v="12"/>
    <x v="12"/>
    <x v="119"/>
    <x v="119"/>
    <x v="123"/>
    <x v="123"/>
    <x v="114"/>
    <x v="73"/>
    <x v="73"/>
    <x v="0"/>
    <x v="0"/>
    <x v="3"/>
    <x v="9"/>
    <x v="336"/>
    <x v="0"/>
  </r>
  <r>
    <x v="599"/>
    <x v="106"/>
    <x v="144"/>
    <x v="144"/>
    <x v="66"/>
    <x v="66"/>
    <x v="134"/>
    <x v="134"/>
    <x v="124"/>
    <x v="108"/>
    <x v="108"/>
    <x v="0"/>
    <x v="0"/>
    <x v="2"/>
    <x v="22"/>
    <x v="156"/>
    <x v="1"/>
  </r>
  <r>
    <x v="600"/>
    <x v="250"/>
    <x v="468"/>
    <x v="468"/>
    <x v="16"/>
    <x v="16"/>
    <x v="148"/>
    <x v="148"/>
    <x v="139"/>
    <x v="115"/>
    <x v="115"/>
    <x v="1"/>
    <x v="0"/>
    <x v="0"/>
    <x v="23"/>
    <x v="337"/>
    <x v="0"/>
  </r>
  <r>
    <x v="601"/>
    <x v="124"/>
    <x v="469"/>
    <x v="469"/>
    <x v="103"/>
    <x v="103"/>
    <x v="66"/>
    <x v="66"/>
    <x v="62"/>
    <x v="89"/>
    <x v="89"/>
    <x v="0"/>
    <x v="0"/>
    <x v="2"/>
    <x v="6"/>
    <x v="338"/>
    <x v="1"/>
  </r>
  <r>
    <x v="602"/>
    <x v="170"/>
    <x v="470"/>
    <x v="470"/>
    <x v="52"/>
    <x v="52"/>
    <x v="91"/>
    <x v="91"/>
    <x v="82"/>
    <x v="94"/>
    <x v="94"/>
    <x v="0"/>
    <x v="0"/>
    <x v="0"/>
    <x v="36"/>
    <x v="214"/>
    <x v="1"/>
  </r>
  <r>
    <x v="603"/>
    <x v="208"/>
    <x v="471"/>
    <x v="471"/>
    <x v="17"/>
    <x v="17"/>
    <x v="180"/>
    <x v="180"/>
    <x v="13"/>
    <x v="98"/>
    <x v="98"/>
    <x v="2"/>
    <x v="1"/>
    <x v="0"/>
    <x v="11"/>
    <x v="13"/>
    <x v="2"/>
  </r>
  <r>
    <x v="604"/>
    <x v="286"/>
    <x v="472"/>
    <x v="472"/>
    <x v="45"/>
    <x v="45"/>
    <x v="123"/>
    <x v="123"/>
    <x v="114"/>
    <x v="60"/>
    <x v="60"/>
    <x v="2"/>
    <x v="0"/>
    <x v="0"/>
    <x v="34"/>
    <x v="140"/>
    <x v="1"/>
  </r>
  <r>
    <x v="605"/>
    <x v="293"/>
    <x v="473"/>
    <x v="473"/>
    <x v="82"/>
    <x v="82"/>
    <x v="39"/>
    <x v="39"/>
    <x v="13"/>
    <x v="53"/>
    <x v="53"/>
    <x v="0"/>
    <x v="2"/>
    <x v="0"/>
    <x v="11"/>
    <x v="13"/>
    <x v="2"/>
  </r>
  <r>
    <x v="606"/>
    <x v="216"/>
    <x v="474"/>
    <x v="474"/>
    <x v="97"/>
    <x v="97"/>
    <x v="22"/>
    <x v="22"/>
    <x v="196"/>
    <x v="59"/>
    <x v="59"/>
    <x v="3"/>
    <x v="0"/>
    <x v="0"/>
    <x v="19"/>
    <x v="326"/>
    <x v="1"/>
  </r>
  <r>
    <x v="607"/>
    <x v="124"/>
    <x v="152"/>
    <x v="152"/>
    <x v="110"/>
    <x v="110"/>
    <x v="16"/>
    <x v="16"/>
    <x v="16"/>
    <x v="50"/>
    <x v="50"/>
    <x v="3"/>
    <x v="0"/>
    <x v="3"/>
    <x v="16"/>
    <x v="16"/>
    <x v="1"/>
  </r>
  <r>
    <x v="608"/>
    <x v="248"/>
    <x v="439"/>
    <x v="439"/>
    <x v="48"/>
    <x v="48"/>
    <x v="2"/>
    <x v="2"/>
    <x v="2"/>
    <x v="133"/>
    <x v="133"/>
    <x v="3"/>
    <x v="0"/>
    <x v="2"/>
    <x v="35"/>
    <x v="339"/>
    <x v="0"/>
  </r>
  <r>
    <x v="609"/>
    <x v="2"/>
    <x v="98"/>
    <x v="98"/>
    <x v="13"/>
    <x v="13"/>
    <x v="201"/>
    <x v="201"/>
    <x v="200"/>
    <x v="56"/>
    <x v="56"/>
    <x v="0"/>
    <x v="0"/>
    <x v="2"/>
    <x v="9"/>
    <x v="340"/>
    <x v="0"/>
  </r>
  <r>
    <x v="610"/>
    <x v="156"/>
    <x v="475"/>
    <x v="475"/>
    <x v="90"/>
    <x v="90"/>
    <x v="80"/>
    <x v="80"/>
    <x v="13"/>
    <x v="48"/>
    <x v="48"/>
    <x v="2"/>
    <x v="1"/>
    <x v="1"/>
    <x v="11"/>
    <x v="13"/>
    <x v="2"/>
  </r>
  <r>
    <x v="611"/>
    <x v="133"/>
    <x v="19"/>
    <x v="19"/>
    <x v="109"/>
    <x v="109"/>
    <x v="47"/>
    <x v="47"/>
    <x v="13"/>
    <x v="107"/>
    <x v="107"/>
    <x v="0"/>
    <x v="1"/>
    <x v="0"/>
    <x v="11"/>
    <x v="13"/>
    <x v="2"/>
  </r>
  <r>
    <x v="612"/>
    <x v="294"/>
    <x v="476"/>
    <x v="476"/>
    <x v="5"/>
    <x v="5"/>
    <x v="109"/>
    <x v="109"/>
    <x v="100"/>
    <x v="90"/>
    <x v="90"/>
    <x v="0"/>
    <x v="0"/>
    <x v="2"/>
    <x v="31"/>
    <x v="134"/>
    <x v="1"/>
  </r>
  <r>
    <x v="613"/>
    <x v="295"/>
    <x v="407"/>
    <x v="407"/>
    <x v="41"/>
    <x v="41"/>
    <x v="94"/>
    <x v="94"/>
    <x v="85"/>
    <x v="148"/>
    <x v="148"/>
    <x v="0"/>
    <x v="0"/>
    <x v="2"/>
    <x v="16"/>
    <x v="283"/>
    <x v="1"/>
  </r>
  <r>
    <x v="614"/>
    <x v="5"/>
    <x v="477"/>
    <x v="477"/>
    <x v="79"/>
    <x v="79"/>
    <x v="202"/>
    <x v="202"/>
    <x v="201"/>
    <x v="171"/>
    <x v="171"/>
    <x v="0"/>
    <x v="0"/>
    <x v="0"/>
    <x v="20"/>
    <x v="341"/>
    <x v="0"/>
  </r>
  <r>
    <x v="615"/>
    <x v="296"/>
    <x v="478"/>
    <x v="478"/>
    <x v="45"/>
    <x v="45"/>
    <x v="122"/>
    <x v="122"/>
    <x v="147"/>
    <x v="10"/>
    <x v="10"/>
    <x v="0"/>
    <x v="0"/>
    <x v="0"/>
    <x v="36"/>
    <x v="189"/>
    <x v="1"/>
  </r>
  <r>
    <x v="616"/>
    <x v="297"/>
    <x v="479"/>
    <x v="479"/>
    <x v="73"/>
    <x v="73"/>
    <x v="165"/>
    <x v="165"/>
    <x v="13"/>
    <x v="58"/>
    <x v="58"/>
    <x v="0"/>
    <x v="1"/>
    <x v="2"/>
    <x v="11"/>
    <x v="13"/>
    <x v="2"/>
  </r>
  <r>
    <x v="617"/>
    <x v="298"/>
    <x v="480"/>
    <x v="480"/>
    <x v="43"/>
    <x v="43"/>
    <x v="153"/>
    <x v="153"/>
    <x v="142"/>
    <x v="66"/>
    <x v="66"/>
    <x v="0"/>
    <x v="0"/>
    <x v="1"/>
    <x v="25"/>
    <x v="342"/>
    <x v="0"/>
  </r>
  <r>
    <x v="618"/>
    <x v="63"/>
    <x v="481"/>
    <x v="481"/>
    <x v="41"/>
    <x v="41"/>
    <x v="20"/>
    <x v="20"/>
    <x v="20"/>
    <x v="117"/>
    <x v="117"/>
    <x v="2"/>
    <x v="0"/>
    <x v="0"/>
    <x v="3"/>
    <x v="343"/>
    <x v="0"/>
  </r>
  <r>
    <x v="619"/>
    <x v="253"/>
    <x v="482"/>
    <x v="482"/>
    <x v="11"/>
    <x v="11"/>
    <x v="96"/>
    <x v="96"/>
    <x v="13"/>
    <x v="115"/>
    <x v="115"/>
    <x v="0"/>
    <x v="1"/>
    <x v="2"/>
    <x v="11"/>
    <x v="13"/>
    <x v="2"/>
  </r>
  <r>
    <x v="620"/>
    <x v="111"/>
    <x v="483"/>
    <x v="483"/>
    <x v="52"/>
    <x v="52"/>
    <x v="203"/>
    <x v="203"/>
    <x v="202"/>
    <x v="59"/>
    <x v="59"/>
    <x v="0"/>
    <x v="0"/>
    <x v="2"/>
    <x v="12"/>
    <x v="344"/>
    <x v="3"/>
  </r>
  <r>
    <x v="621"/>
    <x v="103"/>
    <x v="10"/>
    <x v="10"/>
    <x v="90"/>
    <x v="90"/>
    <x v="204"/>
    <x v="204"/>
    <x v="203"/>
    <x v="116"/>
    <x v="116"/>
    <x v="2"/>
    <x v="0"/>
    <x v="3"/>
    <x v="21"/>
    <x v="345"/>
    <x v="1"/>
  </r>
  <r>
    <x v="622"/>
    <x v="21"/>
    <x v="310"/>
    <x v="310"/>
    <x v="90"/>
    <x v="90"/>
    <x v="5"/>
    <x v="5"/>
    <x v="5"/>
    <x v="148"/>
    <x v="148"/>
    <x v="0"/>
    <x v="0"/>
    <x v="1"/>
    <x v="21"/>
    <x v="346"/>
    <x v="1"/>
  </r>
  <r>
    <x v="623"/>
    <x v="141"/>
    <x v="484"/>
    <x v="484"/>
    <x v="15"/>
    <x v="15"/>
    <x v="156"/>
    <x v="156"/>
    <x v="163"/>
    <x v="93"/>
    <x v="93"/>
    <x v="3"/>
    <x v="0"/>
    <x v="0"/>
    <x v="4"/>
    <x v="223"/>
    <x v="0"/>
  </r>
  <r>
    <x v="624"/>
    <x v="139"/>
    <x v="485"/>
    <x v="485"/>
    <x v="55"/>
    <x v="55"/>
    <x v="20"/>
    <x v="20"/>
    <x v="20"/>
    <x v="105"/>
    <x v="105"/>
    <x v="0"/>
    <x v="0"/>
    <x v="2"/>
    <x v="21"/>
    <x v="347"/>
    <x v="1"/>
  </r>
  <r>
    <x v="625"/>
    <x v="93"/>
    <x v="162"/>
    <x v="162"/>
    <x v="60"/>
    <x v="60"/>
    <x v="113"/>
    <x v="113"/>
    <x v="106"/>
    <x v="92"/>
    <x v="92"/>
    <x v="3"/>
    <x v="0"/>
    <x v="3"/>
    <x v="30"/>
    <x v="264"/>
    <x v="1"/>
  </r>
  <r>
    <x v="626"/>
    <x v="283"/>
    <x v="486"/>
    <x v="486"/>
    <x v="46"/>
    <x v="46"/>
    <x v="13"/>
    <x v="13"/>
    <x v="161"/>
    <x v="38"/>
    <x v="38"/>
    <x v="0"/>
    <x v="0"/>
    <x v="0"/>
    <x v="9"/>
    <x v="218"/>
    <x v="0"/>
  </r>
  <r>
    <x v="627"/>
    <x v="168"/>
    <x v="487"/>
    <x v="487"/>
    <x v="104"/>
    <x v="104"/>
    <x v="64"/>
    <x v="64"/>
    <x v="59"/>
    <x v="98"/>
    <x v="98"/>
    <x v="0"/>
    <x v="0"/>
    <x v="1"/>
    <x v="33"/>
    <x v="62"/>
    <x v="0"/>
  </r>
  <r>
    <x v="628"/>
    <x v="299"/>
    <x v="403"/>
    <x v="403"/>
    <x v="11"/>
    <x v="11"/>
    <x v="19"/>
    <x v="19"/>
    <x v="19"/>
    <x v="36"/>
    <x v="36"/>
    <x v="3"/>
    <x v="0"/>
    <x v="2"/>
    <x v="45"/>
    <x v="348"/>
    <x v="0"/>
  </r>
  <r>
    <x v="629"/>
    <x v="124"/>
    <x v="205"/>
    <x v="205"/>
    <x v="99"/>
    <x v="99"/>
    <x v="188"/>
    <x v="188"/>
    <x v="13"/>
    <x v="126"/>
    <x v="126"/>
    <x v="0"/>
    <x v="2"/>
    <x v="0"/>
    <x v="11"/>
    <x v="13"/>
    <x v="2"/>
  </r>
  <r>
    <x v="630"/>
    <x v="300"/>
    <x v="488"/>
    <x v="488"/>
    <x v="16"/>
    <x v="16"/>
    <x v="197"/>
    <x v="197"/>
    <x v="195"/>
    <x v="6"/>
    <x v="6"/>
    <x v="0"/>
    <x v="0"/>
    <x v="2"/>
    <x v="16"/>
    <x v="325"/>
    <x v="1"/>
  </r>
  <r>
    <x v="631"/>
    <x v="221"/>
    <x v="489"/>
    <x v="489"/>
    <x v="49"/>
    <x v="49"/>
    <x v="33"/>
    <x v="33"/>
    <x v="29"/>
    <x v="19"/>
    <x v="19"/>
    <x v="0"/>
    <x v="0"/>
    <x v="0"/>
    <x v="39"/>
    <x v="30"/>
    <x v="0"/>
  </r>
  <r>
    <x v="632"/>
    <x v="48"/>
    <x v="406"/>
    <x v="406"/>
    <x v="88"/>
    <x v="88"/>
    <x v="87"/>
    <x v="87"/>
    <x v="78"/>
    <x v="56"/>
    <x v="56"/>
    <x v="3"/>
    <x v="0"/>
    <x v="0"/>
    <x v="15"/>
    <x v="87"/>
    <x v="1"/>
  </r>
  <r>
    <x v="633"/>
    <x v="129"/>
    <x v="11"/>
    <x v="11"/>
    <x v="119"/>
    <x v="119"/>
    <x v="131"/>
    <x v="131"/>
    <x v="13"/>
    <x v="172"/>
    <x v="172"/>
    <x v="0"/>
    <x v="1"/>
    <x v="1"/>
    <x v="11"/>
    <x v="13"/>
    <x v="2"/>
  </r>
  <r>
    <x v="634"/>
    <x v="301"/>
    <x v="483"/>
    <x v="483"/>
    <x v="74"/>
    <x v="74"/>
    <x v="5"/>
    <x v="5"/>
    <x v="5"/>
    <x v="118"/>
    <x v="118"/>
    <x v="3"/>
    <x v="0"/>
    <x v="2"/>
    <x v="24"/>
    <x v="5"/>
    <x v="1"/>
  </r>
  <r>
    <x v="635"/>
    <x v="284"/>
    <x v="490"/>
    <x v="490"/>
    <x v="60"/>
    <x v="60"/>
    <x v="205"/>
    <x v="205"/>
    <x v="204"/>
    <x v="157"/>
    <x v="157"/>
    <x v="3"/>
    <x v="0"/>
    <x v="3"/>
    <x v="26"/>
    <x v="349"/>
    <x v="1"/>
  </r>
  <r>
    <x v="636"/>
    <x v="234"/>
    <x v="332"/>
    <x v="332"/>
    <x v="87"/>
    <x v="87"/>
    <x v="163"/>
    <x v="163"/>
    <x v="153"/>
    <x v="141"/>
    <x v="141"/>
    <x v="0"/>
    <x v="0"/>
    <x v="0"/>
    <x v="30"/>
    <x v="350"/>
    <x v="1"/>
  </r>
  <r>
    <x v="637"/>
    <x v="302"/>
    <x v="491"/>
    <x v="491"/>
    <x v="117"/>
    <x v="117"/>
    <x v="130"/>
    <x v="130"/>
    <x v="121"/>
    <x v="115"/>
    <x v="115"/>
    <x v="2"/>
    <x v="0"/>
    <x v="1"/>
    <x v="16"/>
    <x v="351"/>
    <x v="1"/>
  </r>
  <r>
    <x v="638"/>
    <x v="117"/>
    <x v="492"/>
    <x v="492"/>
    <x v="28"/>
    <x v="28"/>
    <x v="36"/>
    <x v="36"/>
    <x v="32"/>
    <x v="19"/>
    <x v="19"/>
    <x v="3"/>
    <x v="0"/>
    <x v="0"/>
    <x v="13"/>
    <x v="33"/>
    <x v="0"/>
  </r>
  <r>
    <x v="639"/>
    <x v="303"/>
    <x v="441"/>
    <x v="441"/>
    <x v="38"/>
    <x v="38"/>
    <x v="53"/>
    <x v="53"/>
    <x v="49"/>
    <x v="125"/>
    <x v="125"/>
    <x v="0"/>
    <x v="0"/>
    <x v="1"/>
    <x v="23"/>
    <x v="51"/>
    <x v="0"/>
  </r>
  <r>
    <x v="640"/>
    <x v="103"/>
    <x v="413"/>
    <x v="413"/>
    <x v="81"/>
    <x v="81"/>
    <x v="194"/>
    <x v="194"/>
    <x v="190"/>
    <x v="169"/>
    <x v="169"/>
    <x v="0"/>
    <x v="0"/>
    <x v="3"/>
    <x v="9"/>
    <x v="304"/>
    <x v="0"/>
  </r>
  <r>
    <x v="641"/>
    <x v="304"/>
    <x v="493"/>
    <x v="493"/>
    <x v="119"/>
    <x v="119"/>
    <x v="126"/>
    <x v="126"/>
    <x v="117"/>
    <x v="129"/>
    <x v="129"/>
    <x v="0"/>
    <x v="0"/>
    <x v="1"/>
    <x v="15"/>
    <x v="160"/>
    <x v="1"/>
  </r>
  <r>
    <x v="642"/>
    <x v="128"/>
    <x v="494"/>
    <x v="494"/>
    <x v="0"/>
    <x v="0"/>
    <x v="155"/>
    <x v="155"/>
    <x v="144"/>
    <x v="165"/>
    <x v="165"/>
    <x v="2"/>
    <x v="0"/>
    <x v="2"/>
    <x v="48"/>
    <x v="352"/>
    <x v="0"/>
  </r>
  <r>
    <x v="643"/>
    <x v="160"/>
    <x v="354"/>
    <x v="354"/>
    <x v="69"/>
    <x v="69"/>
    <x v="158"/>
    <x v="158"/>
    <x v="149"/>
    <x v="149"/>
    <x v="149"/>
    <x v="0"/>
    <x v="0"/>
    <x v="0"/>
    <x v="9"/>
    <x v="192"/>
    <x v="0"/>
  </r>
  <r>
    <x v="644"/>
    <x v="32"/>
    <x v="144"/>
    <x v="144"/>
    <x v="4"/>
    <x v="4"/>
    <x v="126"/>
    <x v="126"/>
    <x v="117"/>
    <x v="11"/>
    <x v="11"/>
    <x v="0"/>
    <x v="0"/>
    <x v="3"/>
    <x v="26"/>
    <x v="160"/>
    <x v="1"/>
  </r>
  <r>
    <x v="645"/>
    <x v="20"/>
    <x v="495"/>
    <x v="495"/>
    <x v="8"/>
    <x v="8"/>
    <x v="163"/>
    <x v="163"/>
    <x v="153"/>
    <x v="12"/>
    <x v="12"/>
    <x v="2"/>
    <x v="0"/>
    <x v="0"/>
    <x v="16"/>
    <x v="202"/>
    <x v="1"/>
  </r>
  <r>
    <x v="646"/>
    <x v="118"/>
    <x v="496"/>
    <x v="496"/>
    <x v="4"/>
    <x v="4"/>
    <x v="189"/>
    <x v="189"/>
    <x v="185"/>
    <x v="157"/>
    <x v="157"/>
    <x v="3"/>
    <x v="0"/>
    <x v="0"/>
    <x v="25"/>
    <x v="353"/>
    <x v="0"/>
  </r>
  <r>
    <x v="647"/>
    <x v="21"/>
    <x v="69"/>
    <x v="69"/>
    <x v="109"/>
    <x v="109"/>
    <x v="88"/>
    <x v="88"/>
    <x v="79"/>
    <x v="164"/>
    <x v="164"/>
    <x v="0"/>
    <x v="0"/>
    <x v="0"/>
    <x v="6"/>
    <x v="113"/>
    <x v="1"/>
  </r>
  <r>
    <x v="648"/>
    <x v="305"/>
    <x v="497"/>
    <x v="497"/>
    <x v="93"/>
    <x v="93"/>
    <x v="78"/>
    <x v="78"/>
    <x v="112"/>
    <x v="143"/>
    <x v="143"/>
    <x v="3"/>
    <x v="0"/>
    <x v="2"/>
    <x v="27"/>
    <x v="137"/>
    <x v="0"/>
  </r>
  <r>
    <x v="649"/>
    <x v="247"/>
    <x v="498"/>
    <x v="498"/>
    <x v="1"/>
    <x v="1"/>
    <x v="38"/>
    <x v="38"/>
    <x v="35"/>
    <x v="13"/>
    <x v="13"/>
    <x v="3"/>
    <x v="0"/>
    <x v="1"/>
    <x v="3"/>
    <x v="288"/>
    <x v="0"/>
  </r>
  <r>
    <x v="650"/>
    <x v="212"/>
    <x v="413"/>
    <x v="413"/>
    <x v="44"/>
    <x v="44"/>
    <x v="206"/>
    <x v="206"/>
    <x v="205"/>
    <x v="33"/>
    <x v="33"/>
    <x v="0"/>
    <x v="0"/>
    <x v="1"/>
    <x v="4"/>
    <x v="354"/>
    <x v="0"/>
  </r>
  <r>
    <x v="651"/>
    <x v="211"/>
    <x v="499"/>
    <x v="499"/>
    <x v="39"/>
    <x v="39"/>
    <x v="158"/>
    <x v="158"/>
    <x v="149"/>
    <x v="173"/>
    <x v="173"/>
    <x v="0"/>
    <x v="0"/>
    <x v="2"/>
    <x v="14"/>
    <x v="192"/>
    <x v="0"/>
  </r>
  <r>
    <x v="652"/>
    <x v="77"/>
    <x v="500"/>
    <x v="500"/>
    <x v="33"/>
    <x v="33"/>
    <x v="30"/>
    <x v="30"/>
    <x v="27"/>
    <x v="31"/>
    <x v="31"/>
    <x v="3"/>
    <x v="0"/>
    <x v="2"/>
    <x v="32"/>
    <x v="355"/>
    <x v="0"/>
  </r>
  <r>
    <x v="653"/>
    <x v="76"/>
    <x v="34"/>
    <x v="34"/>
    <x v="117"/>
    <x v="117"/>
    <x v="65"/>
    <x v="65"/>
    <x v="61"/>
    <x v="74"/>
    <x v="74"/>
    <x v="0"/>
    <x v="0"/>
    <x v="3"/>
    <x v="25"/>
    <x v="64"/>
    <x v="0"/>
  </r>
  <r>
    <x v="654"/>
    <x v="174"/>
    <x v="501"/>
    <x v="501"/>
    <x v="93"/>
    <x v="93"/>
    <x v="187"/>
    <x v="187"/>
    <x v="183"/>
    <x v="39"/>
    <x v="39"/>
    <x v="1"/>
    <x v="0"/>
    <x v="2"/>
    <x v="29"/>
    <x v="356"/>
    <x v="0"/>
  </r>
  <r>
    <x v="655"/>
    <x v="222"/>
    <x v="331"/>
    <x v="331"/>
    <x v="17"/>
    <x v="17"/>
    <x v="146"/>
    <x v="146"/>
    <x v="137"/>
    <x v="144"/>
    <x v="144"/>
    <x v="0"/>
    <x v="0"/>
    <x v="0"/>
    <x v="46"/>
    <x v="173"/>
    <x v="0"/>
  </r>
  <r>
    <x v="656"/>
    <x v="30"/>
    <x v="346"/>
    <x v="346"/>
    <x v="11"/>
    <x v="11"/>
    <x v="161"/>
    <x v="161"/>
    <x v="13"/>
    <x v="40"/>
    <x v="40"/>
    <x v="3"/>
    <x v="1"/>
    <x v="3"/>
    <x v="11"/>
    <x v="13"/>
    <x v="2"/>
  </r>
  <r>
    <x v="657"/>
    <x v="306"/>
    <x v="502"/>
    <x v="502"/>
    <x v="21"/>
    <x v="21"/>
    <x v="63"/>
    <x v="63"/>
    <x v="58"/>
    <x v="122"/>
    <x v="122"/>
    <x v="3"/>
    <x v="0"/>
    <x v="3"/>
    <x v="7"/>
    <x v="357"/>
    <x v="0"/>
  </r>
  <r>
    <x v="658"/>
    <x v="307"/>
    <x v="503"/>
    <x v="503"/>
    <x v="78"/>
    <x v="78"/>
    <x v="43"/>
    <x v="43"/>
    <x v="40"/>
    <x v="111"/>
    <x v="111"/>
    <x v="0"/>
    <x v="0"/>
    <x v="2"/>
    <x v="16"/>
    <x v="41"/>
    <x v="1"/>
  </r>
  <r>
    <x v="659"/>
    <x v="100"/>
    <x v="345"/>
    <x v="345"/>
    <x v="71"/>
    <x v="71"/>
    <x v="169"/>
    <x v="169"/>
    <x v="158"/>
    <x v="63"/>
    <x v="63"/>
    <x v="0"/>
    <x v="0"/>
    <x v="2"/>
    <x v="39"/>
    <x v="358"/>
    <x v="0"/>
  </r>
  <r>
    <x v="660"/>
    <x v="140"/>
    <x v="504"/>
    <x v="504"/>
    <x v="81"/>
    <x v="81"/>
    <x v="13"/>
    <x v="13"/>
    <x v="161"/>
    <x v="172"/>
    <x v="172"/>
    <x v="1"/>
    <x v="0"/>
    <x v="3"/>
    <x v="26"/>
    <x v="359"/>
    <x v="1"/>
  </r>
  <r>
    <x v="661"/>
    <x v="308"/>
    <x v="79"/>
    <x v="79"/>
    <x v="82"/>
    <x v="82"/>
    <x v="38"/>
    <x v="38"/>
    <x v="35"/>
    <x v="154"/>
    <x v="154"/>
    <x v="3"/>
    <x v="0"/>
    <x v="1"/>
    <x v="2"/>
    <x v="288"/>
    <x v="0"/>
  </r>
  <r>
    <x v="662"/>
    <x v="269"/>
    <x v="489"/>
    <x v="489"/>
    <x v="65"/>
    <x v="65"/>
    <x v="9"/>
    <x v="9"/>
    <x v="9"/>
    <x v="70"/>
    <x v="70"/>
    <x v="0"/>
    <x v="0"/>
    <x v="0"/>
    <x v="13"/>
    <x v="9"/>
    <x v="0"/>
  </r>
  <r>
    <x v="663"/>
    <x v="96"/>
    <x v="505"/>
    <x v="505"/>
    <x v="76"/>
    <x v="76"/>
    <x v="166"/>
    <x v="166"/>
    <x v="13"/>
    <x v="144"/>
    <x v="144"/>
    <x v="0"/>
    <x v="1"/>
    <x v="3"/>
    <x v="11"/>
    <x v="13"/>
    <x v="2"/>
  </r>
  <r>
    <x v="664"/>
    <x v="77"/>
    <x v="474"/>
    <x v="474"/>
    <x v="0"/>
    <x v="0"/>
    <x v="43"/>
    <x v="43"/>
    <x v="40"/>
    <x v="51"/>
    <x v="51"/>
    <x v="0"/>
    <x v="0"/>
    <x v="2"/>
    <x v="9"/>
    <x v="41"/>
    <x v="0"/>
  </r>
  <r>
    <x v="665"/>
    <x v="32"/>
    <x v="506"/>
    <x v="506"/>
    <x v="55"/>
    <x v="55"/>
    <x v="95"/>
    <x v="95"/>
    <x v="86"/>
    <x v="168"/>
    <x v="168"/>
    <x v="0"/>
    <x v="0"/>
    <x v="2"/>
    <x v="9"/>
    <x v="360"/>
    <x v="0"/>
  </r>
  <r>
    <x v="666"/>
    <x v="132"/>
    <x v="172"/>
    <x v="172"/>
    <x v="93"/>
    <x v="93"/>
    <x v="206"/>
    <x v="206"/>
    <x v="205"/>
    <x v="31"/>
    <x v="31"/>
    <x v="0"/>
    <x v="0"/>
    <x v="0"/>
    <x v="19"/>
    <x v="354"/>
    <x v="1"/>
  </r>
  <r>
    <x v="667"/>
    <x v="24"/>
    <x v="507"/>
    <x v="507"/>
    <x v="79"/>
    <x v="79"/>
    <x v="160"/>
    <x v="160"/>
    <x v="151"/>
    <x v="32"/>
    <x v="32"/>
    <x v="3"/>
    <x v="0"/>
    <x v="0"/>
    <x v="7"/>
    <x v="361"/>
    <x v="0"/>
  </r>
  <r>
    <x v="668"/>
    <x v="267"/>
    <x v="508"/>
    <x v="508"/>
    <x v="98"/>
    <x v="98"/>
    <x v="109"/>
    <x v="109"/>
    <x v="100"/>
    <x v="131"/>
    <x v="131"/>
    <x v="0"/>
    <x v="0"/>
    <x v="0"/>
    <x v="9"/>
    <x v="134"/>
    <x v="0"/>
  </r>
  <r>
    <x v="669"/>
    <x v="309"/>
    <x v="509"/>
    <x v="509"/>
    <x v="117"/>
    <x v="117"/>
    <x v="171"/>
    <x v="171"/>
    <x v="13"/>
    <x v="40"/>
    <x v="40"/>
    <x v="3"/>
    <x v="2"/>
    <x v="0"/>
    <x v="11"/>
    <x v="13"/>
    <x v="2"/>
  </r>
  <r>
    <x v="670"/>
    <x v="94"/>
    <x v="331"/>
    <x v="331"/>
    <x v="16"/>
    <x v="16"/>
    <x v="151"/>
    <x v="151"/>
    <x v="141"/>
    <x v="50"/>
    <x v="50"/>
    <x v="1"/>
    <x v="0"/>
    <x v="0"/>
    <x v="29"/>
    <x v="362"/>
    <x v="0"/>
  </r>
  <r>
    <x v="671"/>
    <x v="239"/>
    <x v="510"/>
    <x v="510"/>
    <x v="20"/>
    <x v="20"/>
    <x v="175"/>
    <x v="175"/>
    <x v="168"/>
    <x v="116"/>
    <x v="116"/>
    <x v="1"/>
    <x v="0"/>
    <x v="2"/>
    <x v="23"/>
    <x v="363"/>
    <x v="0"/>
  </r>
  <r>
    <x v="672"/>
    <x v="144"/>
    <x v="76"/>
    <x v="76"/>
    <x v="71"/>
    <x v="71"/>
    <x v="168"/>
    <x v="168"/>
    <x v="157"/>
    <x v="16"/>
    <x v="16"/>
    <x v="2"/>
    <x v="0"/>
    <x v="0"/>
    <x v="3"/>
    <x v="364"/>
    <x v="0"/>
  </r>
  <r>
    <x v="673"/>
    <x v="291"/>
    <x v="511"/>
    <x v="511"/>
    <x v="70"/>
    <x v="70"/>
    <x v="198"/>
    <x v="198"/>
    <x v="197"/>
    <x v="160"/>
    <x v="160"/>
    <x v="0"/>
    <x v="0"/>
    <x v="0"/>
    <x v="21"/>
    <x v="327"/>
    <x v="1"/>
  </r>
  <r>
    <x v="674"/>
    <x v="3"/>
    <x v="512"/>
    <x v="512"/>
    <x v="67"/>
    <x v="67"/>
    <x v="52"/>
    <x v="52"/>
    <x v="13"/>
    <x v="40"/>
    <x v="40"/>
    <x v="0"/>
    <x v="2"/>
    <x v="0"/>
    <x v="11"/>
    <x v="13"/>
    <x v="2"/>
  </r>
  <r>
    <x v="675"/>
    <x v="295"/>
    <x v="513"/>
    <x v="513"/>
    <x v="116"/>
    <x v="116"/>
    <x v="72"/>
    <x v="72"/>
    <x v="66"/>
    <x v="61"/>
    <x v="61"/>
    <x v="0"/>
    <x v="0"/>
    <x v="1"/>
    <x v="21"/>
    <x v="71"/>
    <x v="1"/>
  </r>
  <r>
    <x v="676"/>
    <x v="310"/>
    <x v="277"/>
    <x v="277"/>
    <x v="81"/>
    <x v="81"/>
    <x v="182"/>
    <x v="182"/>
    <x v="13"/>
    <x v="145"/>
    <x v="145"/>
    <x v="0"/>
    <x v="1"/>
    <x v="1"/>
    <x v="11"/>
    <x v="13"/>
    <x v="2"/>
  </r>
  <r>
    <x v="677"/>
    <x v="6"/>
    <x v="514"/>
    <x v="514"/>
    <x v="99"/>
    <x v="99"/>
    <x v="41"/>
    <x v="41"/>
    <x v="38"/>
    <x v="38"/>
    <x v="38"/>
    <x v="2"/>
    <x v="0"/>
    <x v="0"/>
    <x v="16"/>
    <x v="365"/>
    <x v="1"/>
  </r>
  <r>
    <x v="678"/>
    <x v="41"/>
    <x v="328"/>
    <x v="328"/>
    <x v="107"/>
    <x v="107"/>
    <x v="46"/>
    <x v="46"/>
    <x v="43"/>
    <x v="69"/>
    <x v="69"/>
    <x v="3"/>
    <x v="0"/>
    <x v="0"/>
    <x v="18"/>
    <x v="201"/>
    <x v="0"/>
  </r>
  <r>
    <x v="679"/>
    <x v="124"/>
    <x v="515"/>
    <x v="515"/>
    <x v="89"/>
    <x v="89"/>
    <x v="114"/>
    <x v="114"/>
    <x v="107"/>
    <x v="21"/>
    <x v="21"/>
    <x v="3"/>
    <x v="0"/>
    <x v="0"/>
    <x v="3"/>
    <x v="275"/>
    <x v="0"/>
  </r>
  <r>
    <x v="680"/>
    <x v="308"/>
    <x v="516"/>
    <x v="516"/>
    <x v="45"/>
    <x v="45"/>
    <x v="182"/>
    <x v="182"/>
    <x v="13"/>
    <x v="13"/>
    <x v="13"/>
    <x v="0"/>
    <x v="1"/>
    <x v="2"/>
    <x v="11"/>
    <x v="13"/>
    <x v="2"/>
  </r>
  <r>
    <x v="681"/>
    <x v="116"/>
    <x v="517"/>
    <x v="517"/>
    <x v="1"/>
    <x v="1"/>
    <x v="10"/>
    <x v="10"/>
    <x v="10"/>
    <x v="114"/>
    <x v="114"/>
    <x v="0"/>
    <x v="0"/>
    <x v="1"/>
    <x v="33"/>
    <x v="366"/>
    <x v="0"/>
  </r>
  <r>
    <x v="682"/>
    <x v="208"/>
    <x v="346"/>
    <x v="346"/>
    <x v="15"/>
    <x v="15"/>
    <x v="185"/>
    <x v="185"/>
    <x v="181"/>
    <x v="32"/>
    <x v="32"/>
    <x v="2"/>
    <x v="0"/>
    <x v="1"/>
    <x v="21"/>
    <x v="367"/>
    <x v="1"/>
  </r>
  <r>
    <x v="683"/>
    <x v="143"/>
    <x v="518"/>
    <x v="518"/>
    <x v="27"/>
    <x v="27"/>
    <x v="207"/>
    <x v="207"/>
    <x v="206"/>
    <x v="105"/>
    <x v="105"/>
    <x v="0"/>
    <x v="0"/>
    <x v="3"/>
    <x v="16"/>
    <x v="368"/>
    <x v="1"/>
  </r>
  <r>
    <x v="684"/>
    <x v="30"/>
    <x v="519"/>
    <x v="519"/>
    <x v="107"/>
    <x v="107"/>
    <x v="195"/>
    <x v="195"/>
    <x v="191"/>
    <x v="20"/>
    <x v="20"/>
    <x v="0"/>
    <x v="0"/>
    <x v="1"/>
    <x v="22"/>
    <x v="369"/>
    <x v="1"/>
  </r>
  <r>
    <x v="685"/>
    <x v="279"/>
    <x v="520"/>
    <x v="520"/>
    <x v="119"/>
    <x v="119"/>
    <x v="13"/>
    <x v="13"/>
    <x v="161"/>
    <x v="160"/>
    <x v="160"/>
    <x v="3"/>
    <x v="0"/>
    <x v="0"/>
    <x v="13"/>
    <x v="335"/>
    <x v="0"/>
  </r>
  <r>
    <x v="686"/>
    <x v="225"/>
    <x v="409"/>
    <x v="409"/>
    <x v="77"/>
    <x v="77"/>
    <x v="1"/>
    <x v="1"/>
    <x v="13"/>
    <x v="24"/>
    <x v="24"/>
    <x v="3"/>
    <x v="1"/>
    <x v="0"/>
    <x v="11"/>
    <x v="13"/>
    <x v="2"/>
  </r>
  <r>
    <x v="687"/>
    <x v="215"/>
    <x v="521"/>
    <x v="521"/>
    <x v="46"/>
    <x v="46"/>
    <x v="29"/>
    <x v="29"/>
    <x v="34"/>
    <x v="95"/>
    <x v="95"/>
    <x v="0"/>
    <x v="0"/>
    <x v="0"/>
    <x v="4"/>
    <x v="67"/>
    <x v="0"/>
  </r>
  <r>
    <x v="688"/>
    <x v="74"/>
    <x v="393"/>
    <x v="393"/>
    <x v="28"/>
    <x v="28"/>
    <x v="10"/>
    <x v="10"/>
    <x v="10"/>
    <x v="136"/>
    <x v="136"/>
    <x v="0"/>
    <x v="0"/>
    <x v="0"/>
    <x v="26"/>
    <x v="366"/>
    <x v="1"/>
  </r>
  <r>
    <x v="689"/>
    <x v="62"/>
    <x v="96"/>
    <x v="96"/>
    <x v="7"/>
    <x v="7"/>
    <x v="187"/>
    <x v="187"/>
    <x v="183"/>
    <x v="115"/>
    <x v="115"/>
    <x v="3"/>
    <x v="0"/>
    <x v="0"/>
    <x v="25"/>
    <x v="370"/>
    <x v="0"/>
  </r>
  <r>
    <x v="690"/>
    <x v="10"/>
    <x v="384"/>
    <x v="384"/>
    <x v="57"/>
    <x v="57"/>
    <x v="1"/>
    <x v="1"/>
    <x v="1"/>
    <x v="174"/>
    <x v="174"/>
    <x v="2"/>
    <x v="0"/>
    <x v="0"/>
    <x v="37"/>
    <x v="371"/>
    <x v="1"/>
  </r>
  <r>
    <x v="691"/>
    <x v="249"/>
    <x v="522"/>
    <x v="522"/>
    <x v="53"/>
    <x v="53"/>
    <x v="103"/>
    <x v="103"/>
    <x v="94"/>
    <x v="94"/>
    <x v="94"/>
    <x v="0"/>
    <x v="0"/>
    <x v="0"/>
    <x v="29"/>
    <x v="258"/>
    <x v="0"/>
  </r>
  <r>
    <x v="692"/>
    <x v="74"/>
    <x v="523"/>
    <x v="523"/>
    <x v="99"/>
    <x v="99"/>
    <x v="175"/>
    <x v="175"/>
    <x v="168"/>
    <x v="174"/>
    <x v="174"/>
    <x v="3"/>
    <x v="0"/>
    <x v="0"/>
    <x v="47"/>
    <x v="233"/>
    <x v="1"/>
  </r>
  <r>
    <x v="693"/>
    <x v="174"/>
    <x v="524"/>
    <x v="524"/>
    <x v="13"/>
    <x v="13"/>
    <x v="74"/>
    <x v="74"/>
    <x v="67"/>
    <x v="106"/>
    <x v="106"/>
    <x v="0"/>
    <x v="0"/>
    <x v="1"/>
    <x v="16"/>
    <x v="109"/>
    <x v="1"/>
  </r>
  <r>
    <x v="694"/>
    <x v="239"/>
    <x v="247"/>
    <x v="247"/>
    <x v="59"/>
    <x v="59"/>
    <x v="70"/>
    <x v="70"/>
    <x v="129"/>
    <x v="50"/>
    <x v="50"/>
    <x v="3"/>
    <x v="0"/>
    <x v="2"/>
    <x v="12"/>
    <x v="372"/>
    <x v="3"/>
  </r>
  <r>
    <x v="695"/>
    <x v="281"/>
    <x v="23"/>
    <x v="23"/>
    <x v="0"/>
    <x v="0"/>
    <x v="27"/>
    <x v="27"/>
    <x v="25"/>
    <x v="112"/>
    <x v="112"/>
    <x v="3"/>
    <x v="0"/>
    <x v="0"/>
    <x v="14"/>
    <x v="373"/>
    <x v="0"/>
  </r>
  <r>
    <x v="696"/>
    <x v="248"/>
    <x v="525"/>
    <x v="525"/>
    <x v="101"/>
    <x v="101"/>
    <x v="106"/>
    <x v="106"/>
    <x v="97"/>
    <x v="69"/>
    <x v="69"/>
    <x v="2"/>
    <x v="0"/>
    <x v="0"/>
    <x v="3"/>
    <x v="114"/>
    <x v="0"/>
  </r>
  <r>
    <x v="697"/>
    <x v="270"/>
    <x v="526"/>
    <x v="526"/>
    <x v="48"/>
    <x v="48"/>
    <x v="58"/>
    <x v="58"/>
    <x v="54"/>
    <x v="136"/>
    <x v="136"/>
    <x v="3"/>
    <x v="0"/>
    <x v="2"/>
    <x v="16"/>
    <x v="374"/>
    <x v="1"/>
  </r>
  <r>
    <x v="698"/>
    <x v="230"/>
    <x v="527"/>
    <x v="527"/>
    <x v="68"/>
    <x v="68"/>
    <x v="53"/>
    <x v="53"/>
    <x v="13"/>
    <x v="0"/>
    <x v="0"/>
    <x v="0"/>
    <x v="1"/>
    <x v="3"/>
    <x v="11"/>
    <x v="13"/>
    <x v="2"/>
  </r>
  <r>
    <x v="699"/>
    <x v="6"/>
    <x v="528"/>
    <x v="528"/>
    <x v="90"/>
    <x v="90"/>
    <x v="68"/>
    <x v="68"/>
    <x v="13"/>
    <x v="104"/>
    <x v="104"/>
    <x v="0"/>
    <x v="2"/>
    <x v="0"/>
    <x v="11"/>
    <x v="13"/>
    <x v="2"/>
  </r>
  <r>
    <x v="700"/>
    <x v="72"/>
    <x v="529"/>
    <x v="529"/>
    <x v="74"/>
    <x v="74"/>
    <x v="183"/>
    <x v="183"/>
    <x v="179"/>
    <x v="130"/>
    <x v="130"/>
    <x v="3"/>
    <x v="0"/>
    <x v="1"/>
    <x v="10"/>
    <x v="278"/>
    <x v="0"/>
  </r>
  <r>
    <x v="701"/>
    <x v="311"/>
    <x v="530"/>
    <x v="530"/>
    <x v="94"/>
    <x v="94"/>
    <x v="208"/>
    <x v="208"/>
    <x v="207"/>
    <x v="99"/>
    <x v="99"/>
    <x v="0"/>
    <x v="0"/>
    <x v="3"/>
    <x v="29"/>
    <x v="375"/>
    <x v="0"/>
  </r>
  <r>
    <x v="702"/>
    <x v="3"/>
    <x v="531"/>
    <x v="531"/>
    <x v="89"/>
    <x v="89"/>
    <x v="109"/>
    <x v="109"/>
    <x v="100"/>
    <x v="19"/>
    <x v="19"/>
    <x v="3"/>
    <x v="0"/>
    <x v="1"/>
    <x v="48"/>
    <x v="274"/>
    <x v="0"/>
  </r>
  <r>
    <x v="703"/>
    <x v="190"/>
    <x v="532"/>
    <x v="532"/>
    <x v="61"/>
    <x v="61"/>
    <x v="87"/>
    <x v="87"/>
    <x v="78"/>
    <x v="145"/>
    <x v="145"/>
    <x v="0"/>
    <x v="0"/>
    <x v="2"/>
    <x v="25"/>
    <x v="239"/>
    <x v="0"/>
  </r>
  <r>
    <x v="704"/>
    <x v="295"/>
    <x v="533"/>
    <x v="533"/>
    <x v="94"/>
    <x v="94"/>
    <x v="52"/>
    <x v="52"/>
    <x v="48"/>
    <x v="129"/>
    <x v="129"/>
    <x v="0"/>
    <x v="0"/>
    <x v="0"/>
    <x v="16"/>
    <x v="376"/>
    <x v="1"/>
  </r>
  <r>
    <x v="705"/>
    <x v="105"/>
    <x v="524"/>
    <x v="524"/>
    <x v="59"/>
    <x v="59"/>
    <x v="33"/>
    <x v="33"/>
    <x v="29"/>
    <x v="118"/>
    <x v="118"/>
    <x v="3"/>
    <x v="0"/>
    <x v="0"/>
    <x v="47"/>
    <x v="141"/>
    <x v="1"/>
  </r>
  <r>
    <x v="706"/>
    <x v="287"/>
    <x v="173"/>
    <x v="173"/>
    <x v="80"/>
    <x v="80"/>
    <x v="86"/>
    <x v="86"/>
    <x v="13"/>
    <x v="83"/>
    <x v="83"/>
    <x v="0"/>
    <x v="1"/>
    <x v="2"/>
    <x v="11"/>
    <x v="13"/>
    <x v="2"/>
  </r>
  <r>
    <x v="707"/>
    <x v="312"/>
    <x v="534"/>
    <x v="534"/>
    <x v="12"/>
    <x v="12"/>
    <x v="28"/>
    <x v="28"/>
    <x v="26"/>
    <x v="74"/>
    <x v="74"/>
    <x v="2"/>
    <x v="0"/>
    <x v="3"/>
    <x v="3"/>
    <x v="377"/>
    <x v="0"/>
  </r>
  <r>
    <x v="708"/>
    <x v="125"/>
    <x v="535"/>
    <x v="535"/>
    <x v="93"/>
    <x v="93"/>
    <x v="26"/>
    <x v="26"/>
    <x v="24"/>
    <x v="114"/>
    <x v="114"/>
    <x v="0"/>
    <x v="0"/>
    <x v="2"/>
    <x v="3"/>
    <x v="83"/>
    <x v="0"/>
  </r>
  <r>
    <x v="709"/>
    <x v="221"/>
    <x v="536"/>
    <x v="536"/>
    <x v="98"/>
    <x v="98"/>
    <x v="73"/>
    <x v="73"/>
    <x v="135"/>
    <x v="34"/>
    <x v="34"/>
    <x v="0"/>
    <x v="0"/>
    <x v="0"/>
    <x v="22"/>
    <x v="171"/>
    <x v="1"/>
  </r>
  <r>
    <x v="710"/>
    <x v="186"/>
    <x v="537"/>
    <x v="537"/>
    <x v="98"/>
    <x v="98"/>
    <x v="78"/>
    <x v="78"/>
    <x v="112"/>
    <x v="28"/>
    <x v="28"/>
    <x v="0"/>
    <x v="0"/>
    <x v="0"/>
    <x v="26"/>
    <x v="378"/>
    <x v="1"/>
  </r>
  <r>
    <x v="711"/>
    <x v="166"/>
    <x v="96"/>
    <x v="96"/>
    <x v="34"/>
    <x v="34"/>
    <x v="162"/>
    <x v="162"/>
    <x v="192"/>
    <x v="140"/>
    <x v="140"/>
    <x v="0"/>
    <x v="0"/>
    <x v="0"/>
    <x v="48"/>
    <x v="307"/>
    <x v="0"/>
  </r>
  <r>
    <x v="712"/>
    <x v="224"/>
    <x v="82"/>
    <x v="82"/>
    <x v="3"/>
    <x v="3"/>
    <x v="12"/>
    <x v="12"/>
    <x v="12"/>
    <x v="41"/>
    <x v="41"/>
    <x v="3"/>
    <x v="0"/>
    <x v="3"/>
    <x v="46"/>
    <x v="379"/>
    <x v="0"/>
  </r>
  <r>
    <x v="713"/>
    <x v="142"/>
    <x v="538"/>
    <x v="538"/>
    <x v="115"/>
    <x v="115"/>
    <x v="209"/>
    <x v="209"/>
    <x v="208"/>
    <x v="156"/>
    <x v="156"/>
    <x v="0"/>
    <x v="0"/>
    <x v="0"/>
    <x v="23"/>
    <x v="380"/>
    <x v="0"/>
  </r>
  <r>
    <x v="714"/>
    <x v="215"/>
    <x v="539"/>
    <x v="539"/>
    <x v="41"/>
    <x v="41"/>
    <x v="154"/>
    <x v="154"/>
    <x v="143"/>
    <x v="155"/>
    <x v="155"/>
    <x v="0"/>
    <x v="0"/>
    <x v="0"/>
    <x v="4"/>
    <x v="381"/>
    <x v="0"/>
  </r>
  <r>
    <x v="715"/>
    <x v="32"/>
    <x v="540"/>
    <x v="540"/>
    <x v="77"/>
    <x v="77"/>
    <x v="208"/>
    <x v="208"/>
    <x v="207"/>
    <x v="144"/>
    <x v="144"/>
    <x v="1"/>
    <x v="0"/>
    <x v="2"/>
    <x v="33"/>
    <x v="382"/>
    <x v="0"/>
  </r>
  <r>
    <x v="716"/>
    <x v="192"/>
    <x v="541"/>
    <x v="541"/>
    <x v="106"/>
    <x v="106"/>
    <x v="60"/>
    <x v="60"/>
    <x v="56"/>
    <x v="90"/>
    <x v="90"/>
    <x v="0"/>
    <x v="0"/>
    <x v="0"/>
    <x v="9"/>
    <x v="58"/>
    <x v="0"/>
  </r>
  <r>
    <x v="717"/>
    <x v="225"/>
    <x v="542"/>
    <x v="542"/>
    <x v="12"/>
    <x v="12"/>
    <x v="160"/>
    <x v="160"/>
    <x v="151"/>
    <x v="77"/>
    <x v="77"/>
    <x v="0"/>
    <x v="0"/>
    <x v="0"/>
    <x v="47"/>
    <x v="197"/>
    <x v="1"/>
  </r>
  <r>
    <x v="718"/>
    <x v="125"/>
    <x v="543"/>
    <x v="543"/>
    <x v="115"/>
    <x v="115"/>
    <x v="158"/>
    <x v="158"/>
    <x v="149"/>
    <x v="130"/>
    <x v="130"/>
    <x v="2"/>
    <x v="0"/>
    <x v="0"/>
    <x v="31"/>
    <x v="383"/>
    <x v="1"/>
  </r>
  <r>
    <x v="719"/>
    <x v="34"/>
    <x v="139"/>
    <x v="139"/>
    <x v="3"/>
    <x v="3"/>
    <x v="195"/>
    <x v="195"/>
    <x v="191"/>
    <x v="167"/>
    <x v="167"/>
    <x v="3"/>
    <x v="0"/>
    <x v="0"/>
    <x v="38"/>
    <x v="306"/>
    <x v="0"/>
  </r>
  <r>
    <x v="720"/>
    <x v="313"/>
    <x v="194"/>
    <x v="194"/>
    <x v="37"/>
    <x v="37"/>
    <x v="131"/>
    <x v="131"/>
    <x v="123"/>
    <x v="130"/>
    <x v="130"/>
    <x v="0"/>
    <x v="0"/>
    <x v="0"/>
    <x v="0"/>
    <x v="155"/>
    <x v="0"/>
  </r>
  <r>
    <x v="721"/>
    <x v="93"/>
    <x v="400"/>
    <x v="400"/>
    <x v="7"/>
    <x v="7"/>
    <x v="180"/>
    <x v="180"/>
    <x v="177"/>
    <x v="82"/>
    <x v="82"/>
    <x v="1"/>
    <x v="0"/>
    <x v="0"/>
    <x v="25"/>
    <x v="384"/>
    <x v="0"/>
  </r>
  <r>
    <x v="722"/>
    <x v="27"/>
    <x v="544"/>
    <x v="544"/>
    <x v="27"/>
    <x v="27"/>
    <x v="117"/>
    <x v="117"/>
    <x v="110"/>
    <x v="170"/>
    <x v="170"/>
    <x v="0"/>
    <x v="0"/>
    <x v="0"/>
    <x v="27"/>
    <x v="287"/>
    <x v="0"/>
  </r>
  <r>
    <x v="723"/>
    <x v="237"/>
    <x v="545"/>
    <x v="545"/>
    <x v="23"/>
    <x v="23"/>
    <x v="162"/>
    <x v="162"/>
    <x v="192"/>
    <x v="131"/>
    <x v="131"/>
    <x v="0"/>
    <x v="0"/>
    <x v="2"/>
    <x v="27"/>
    <x v="307"/>
    <x v="0"/>
  </r>
  <r>
    <x v="724"/>
    <x v="82"/>
    <x v="1"/>
    <x v="1"/>
    <x v="29"/>
    <x v="29"/>
    <x v="170"/>
    <x v="170"/>
    <x v="159"/>
    <x v="96"/>
    <x v="96"/>
    <x v="0"/>
    <x v="0"/>
    <x v="2"/>
    <x v="5"/>
    <x v="385"/>
    <x v="0"/>
  </r>
  <r>
    <x v="725"/>
    <x v="34"/>
    <x v="479"/>
    <x v="479"/>
    <x v="40"/>
    <x v="40"/>
    <x v="97"/>
    <x v="97"/>
    <x v="89"/>
    <x v="109"/>
    <x v="109"/>
    <x v="2"/>
    <x v="0"/>
    <x v="2"/>
    <x v="33"/>
    <x v="240"/>
    <x v="0"/>
  </r>
  <r>
    <x v="726"/>
    <x v="15"/>
    <x v="23"/>
    <x v="23"/>
    <x v="117"/>
    <x v="117"/>
    <x v="38"/>
    <x v="38"/>
    <x v="13"/>
    <x v="164"/>
    <x v="164"/>
    <x v="0"/>
    <x v="1"/>
    <x v="2"/>
    <x v="11"/>
    <x v="13"/>
    <x v="2"/>
  </r>
  <r>
    <x v="727"/>
    <x v="294"/>
    <x v="523"/>
    <x v="523"/>
    <x v="2"/>
    <x v="2"/>
    <x v="153"/>
    <x v="153"/>
    <x v="142"/>
    <x v="24"/>
    <x v="24"/>
    <x v="3"/>
    <x v="0"/>
    <x v="1"/>
    <x v="48"/>
    <x v="183"/>
    <x v="0"/>
  </r>
  <r>
    <x v="728"/>
    <x v="314"/>
    <x v="326"/>
    <x v="326"/>
    <x v="116"/>
    <x v="116"/>
    <x v="137"/>
    <x v="137"/>
    <x v="127"/>
    <x v="38"/>
    <x v="38"/>
    <x v="0"/>
    <x v="0"/>
    <x v="0"/>
    <x v="21"/>
    <x v="178"/>
    <x v="1"/>
  </r>
  <r>
    <x v="729"/>
    <x v="213"/>
    <x v="250"/>
    <x v="250"/>
    <x v="15"/>
    <x v="15"/>
    <x v="164"/>
    <x v="164"/>
    <x v="13"/>
    <x v="133"/>
    <x v="133"/>
    <x v="0"/>
    <x v="1"/>
    <x v="0"/>
    <x v="11"/>
    <x v="13"/>
    <x v="2"/>
  </r>
  <r>
    <x v="730"/>
    <x v="176"/>
    <x v="106"/>
    <x v="106"/>
    <x v="70"/>
    <x v="70"/>
    <x v="34"/>
    <x v="34"/>
    <x v="30"/>
    <x v="44"/>
    <x v="44"/>
    <x v="2"/>
    <x v="0"/>
    <x v="2"/>
    <x v="47"/>
    <x v="203"/>
    <x v="1"/>
  </r>
  <r>
    <x v="731"/>
    <x v="315"/>
    <x v="546"/>
    <x v="546"/>
    <x v="24"/>
    <x v="24"/>
    <x v="76"/>
    <x v="76"/>
    <x v="69"/>
    <x v="88"/>
    <x v="88"/>
    <x v="1"/>
    <x v="0"/>
    <x v="0"/>
    <x v="10"/>
    <x v="386"/>
    <x v="0"/>
  </r>
  <r>
    <x v="732"/>
    <x v="192"/>
    <x v="547"/>
    <x v="547"/>
    <x v="48"/>
    <x v="48"/>
    <x v="108"/>
    <x v="108"/>
    <x v="99"/>
    <x v="74"/>
    <x v="74"/>
    <x v="0"/>
    <x v="0"/>
    <x v="0"/>
    <x v="26"/>
    <x v="116"/>
    <x v="1"/>
  </r>
  <r>
    <x v="733"/>
    <x v="316"/>
    <x v="548"/>
    <x v="548"/>
    <x v="116"/>
    <x v="116"/>
    <x v="37"/>
    <x v="37"/>
    <x v="33"/>
    <x v="175"/>
    <x v="175"/>
    <x v="0"/>
    <x v="0"/>
    <x v="0"/>
    <x v="0"/>
    <x v="387"/>
    <x v="0"/>
  </r>
  <r>
    <x v="734"/>
    <x v="81"/>
    <x v="206"/>
    <x v="206"/>
    <x v="103"/>
    <x v="103"/>
    <x v="202"/>
    <x v="202"/>
    <x v="201"/>
    <x v="131"/>
    <x v="131"/>
    <x v="3"/>
    <x v="0"/>
    <x v="1"/>
    <x v="2"/>
    <x v="388"/>
    <x v="0"/>
  </r>
  <r>
    <x v="735"/>
    <x v="223"/>
    <x v="151"/>
    <x v="151"/>
    <x v="50"/>
    <x v="50"/>
    <x v="138"/>
    <x v="138"/>
    <x v="130"/>
    <x v="5"/>
    <x v="5"/>
    <x v="0"/>
    <x v="0"/>
    <x v="1"/>
    <x v="3"/>
    <x v="165"/>
    <x v="0"/>
  </r>
  <r>
    <x v="736"/>
    <x v="154"/>
    <x v="549"/>
    <x v="549"/>
    <x v="49"/>
    <x v="49"/>
    <x v="150"/>
    <x v="150"/>
    <x v="140"/>
    <x v="123"/>
    <x v="123"/>
    <x v="0"/>
    <x v="0"/>
    <x v="0"/>
    <x v="43"/>
    <x v="221"/>
    <x v="0"/>
  </r>
  <r>
    <x v="737"/>
    <x v="217"/>
    <x v="550"/>
    <x v="550"/>
    <x v="95"/>
    <x v="95"/>
    <x v="158"/>
    <x v="158"/>
    <x v="149"/>
    <x v="82"/>
    <x v="82"/>
    <x v="0"/>
    <x v="0"/>
    <x v="0"/>
    <x v="23"/>
    <x v="192"/>
    <x v="0"/>
  </r>
  <r>
    <x v="738"/>
    <x v="317"/>
    <x v="164"/>
    <x v="164"/>
    <x v="27"/>
    <x v="27"/>
    <x v="44"/>
    <x v="44"/>
    <x v="41"/>
    <x v="57"/>
    <x v="57"/>
    <x v="2"/>
    <x v="0"/>
    <x v="0"/>
    <x v="1"/>
    <x v="389"/>
    <x v="0"/>
  </r>
  <r>
    <x v="739"/>
    <x v="89"/>
    <x v="50"/>
    <x v="50"/>
    <x v="25"/>
    <x v="25"/>
    <x v="157"/>
    <x v="157"/>
    <x v="148"/>
    <x v="94"/>
    <x v="94"/>
    <x v="0"/>
    <x v="0"/>
    <x v="0"/>
    <x v="9"/>
    <x v="191"/>
    <x v="0"/>
  </r>
  <r>
    <x v="740"/>
    <x v="223"/>
    <x v="551"/>
    <x v="551"/>
    <x v="57"/>
    <x v="57"/>
    <x v="162"/>
    <x v="162"/>
    <x v="192"/>
    <x v="166"/>
    <x v="166"/>
    <x v="0"/>
    <x v="0"/>
    <x v="0"/>
    <x v="18"/>
    <x v="307"/>
    <x v="0"/>
  </r>
  <r>
    <x v="741"/>
    <x v="282"/>
    <x v="552"/>
    <x v="552"/>
    <x v="25"/>
    <x v="25"/>
    <x v="68"/>
    <x v="68"/>
    <x v="104"/>
    <x v="111"/>
    <x v="111"/>
    <x v="0"/>
    <x v="0"/>
    <x v="0"/>
    <x v="33"/>
    <x v="125"/>
    <x v="0"/>
  </r>
  <r>
    <x v="742"/>
    <x v="63"/>
    <x v="553"/>
    <x v="553"/>
    <x v="34"/>
    <x v="34"/>
    <x v="140"/>
    <x v="140"/>
    <x v="132"/>
    <x v="130"/>
    <x v="130"/>
    <x v="0"/>
    <x v="0"/>
    <x v="2"/>
    <x v="8"/>
    <x v="390"/>
    <x v="1"/>
  </r>
  <r>
    <x v="743"/>
    <x v="228"/>
    <x v="554"/>
    <x v="554"/>
    <x v="73"/>
    <x v="73"/>
    <x v="190"/>
    <x v="190"/>
    <x v="13"/>
    <x v="46"/>
    <x v="46"/>
    <x v="0"/>
    <x v="2"/>
    <x v="3"/>
    <x v="11"/>
    <x v="13"/>
    <x v="2"/>
  </r>
  <r>
    <x v="744"/>
    <x v="236"/>
    <x v="95"/>
    <x v="95"/>
    <x v="108"/>
    <x v="108"/>
    <x v="157"/>
    <x v="157"/>
    <x v="13"/>
    <x v="24"/>
    <x v="24"/>
    <x v="0"/>
    <x v="2"/>
    <x v="0"/>
    <x v="11"/>
    <x v="13"/>
    <x v="2"/>
  </r>
  <r>
    <x v="745"/>
    <x v="295"/>
    <x v="28"/>
    <x v="28"/>
    <x v="116"/>
    <x v="116"/>
    <x v="19"/>
    <x v="19"/>
    <x v="19"/>
    <x v="45"/>
    <x v="45"/>
    <x v="3"/>
    <x v="0"/>
    <x v="0"/>
    <x v="25"/>
    <x v="348"/>
    <x v="0"/>
  </r>
  <r>
    <x v="746"/>
    <x v="33"/>
    <x v="555"/>
    <x v="555"/>
    <x v="110"/>
    <x v="110"/>
    <x v="103"/>
    <x v="103"/>
    <x v="94"/>
    <x v="156"/>
    <x v="156"/>
    <x v="0"/>
    <x v="0"/>
    <x v="2"/>
    <x v="7"/>
    <x v="258"/>
    <x v="0"/>
  </r>
  <r>
    <x v="747"/>
    <x v="318"/>
    <x v="498"/>
    <x v="498"/>
    <x v="74"/>
    <x v="74"/>
    <x v="86"/>
    <x v="86"/>
    <x v="13"/>
    <x v="30"/>
    <x v="30"/>
    <x v="0"/>
    <x v="1"/>
    <x v="0"/>
    <x v="11"/>
    <x v="13"/>
    <x v="2"/>
  </r>
  <r>
    <x v="748"/>
    <x v="12"/>
    <x v="302"/>
    <x v="302"/>
    <x v="26"/>
    <x v="26"/>
    <x v="103"/>
    <x v="103"/>
    <x v="94"/>
    <x v="20"/>
    <x v="20"/>
    <x v="2"/>
    <x v="0"/>
    <x v="0"/>
    <x v="16"/>
    <x v="391"/>
    <x v="1"/>
  </r>
  <r>
    <x v="749"/>
    <x v="281"/>
    <x v="556"/>
    <x v="556"/>
    <x v="63"/>
    <x v="63"/>
    <x v="29"/>
    <x v="29"/>
    <x v="34"/>
    <x v="4"/>
    <x v="4"/>
    <x v="0"/>
    <x v="0"/>
    <x v="0"/>
    <x v="16"/>
    <x v="67"/>
    <x v="1"/>
  </r>
  <r>
    <x v="750"/>
    <x v="95"/>
    <x v="557"/>
    <x v="557"/>
    <x v="37"/>
    <x v="37"/>
    <x v="8"/>
    <x v="8"/>
    <x v="8"/>
    <x v="44"/>
    <x v="44"/>
    <x v="0"/>
    <x v="0"/>
    <x v="2"/>
    <x v="4"/>
    <x v="260"/>
    <x v="0"/>
  </r>
  <r>
    <x v="751"/>
    <x v="165"/>
    <x v="195"/>
    <x v="195"/>
    <x v="118"/>
    <x v="118"/>
    <x v="76"/>
    <x v="76"/>
    <x v="69"/>
    <x v="36"/>
    <x v="36"/>
    <x v="0"/>
    <x v="0"/>
    <x v="0"/>
    <x v="16"/>
    <x v="75"/>
    <x v="1"/>
  </r>
  <r>
    <x v="752"/>
    <x v="18"/>
    <x v="558"/>
    <x v="558"/>
    <x v="70"/>
    <x v="70"/>
    <x v="83"/>
    <x v="83"/>
    <x v="74"/>
    <x v="60"/>
    <x v="60"/>
    <x v="3"/>
    <x v="0"/>
    <x v="0"/>
    <x v="4"/>
    <x v="157"/>
    <x v="0"/>
  </r>
  <r>
    <x v="753"/>
    <x v="264"/>
    <x v="559"/>
    <x v="559"/>
    <x v="29"/>
    <x v="29"/>
    <x v="18"/>
    <x v="18"/>
    <x v="18"/>
    <x v="4"/>
    <x v="4"/>
    <x v="3"/>
    <x v="0"/>
    <x v="2"/>
    <x v="39"/>
    <x v="200"/>
    <x v="0"/>
  </r>
  <r>
    <x v="754"/>
    <x v="263"/>
    <x v="179"/>
    <x v="179"/>
    <x v="38"/>
    <x v="38"/>
    <x v="209"/>
    <x v="209"/>
    <x v="208"/>
    <x v="36"/>
    <x v="36"/>
    <x v="3"/>
    <x v="0"/>
    <x v="0"/>
    <x v="48"/>
    <x v="392"/>
    <x v="0"/>
  </r>
  <r>
    <x v="755"/>
    <x v="314"/>
    <x v="560"/>
    <x v="560"/>
    <x v="6"/>
    <x v="6"/>
    <x v="168"/>
    <x v="168"/>
    <x v="157"/>
    <x v="47"/>
    <x v="47"/>
    <x v="3"/>
    <x v="0"/>
    <x v="3"/>
    <x v="1"/>
    <x v="210"/>
    <x v="0"/>
  </r>
  <r>
    <x v="756"/>
    <x v="70"/>
    <x v="561"/>
    <x v="561"/>
    <x v="27"/>
    <x v="27"/>
    <x v="116"/>
    <x v="116"/>
    <x v="109"/>
    <x v="104"/>
    <x v="104"/>
    <x v="0"/>
    <x v="0"/>
    <x v="0"/>
    <x v="18"/>
    <x v="199"/>
    <x v="0"/>
  </r>
  <r>
    <x v="757"/>
    <x v="81"/>
    <x v="523"/>
    <x v="523"/>
    <x v="107"/>
    <x v="107"/>
    <x v="69"/>
    <x v="69"/>
    <x v="13"/>
    <x v="12"/>
    <x v="12"/>
    <x v="1"/>
    <x v="2"/>
    <x v="0"/>
    <x v="11"/>
    <x v="13"/>
    <x v="2"/>
  </r>
  <r>
    <x v="758"/>
    <x v="273"/>
    <x v="562"/>
    <x v="562"/>
    <x v="108"/>
    <x v="108"/>
    <x v="104"/>
    <x v="104"/>
    <x v="13"/>
    <x v="165"/>
    <x v="165"/>
    <x v="0"/>
    <x v="1"/>
    <x v="0"/>
    <x v="11"/>
    <x v="13"/>
    <x v="2"/>
  </r>
  <r>
    <x v="759"/>
    <x v="166"/>
    <x v="381"/>
    <x v="381"/>
    <x v="56"/>
    <x v="56"/>
    <x v="54"/>
    <x v="54"/>
    <x v="50"/>
    <x v="4"/>
    <x v="4"/>
    <x v="0"/>
    <x v="0"/>
    <x v="3"/>
    <x v="2"/>
    <x v="52"/>
    <x v="0"/>
  </r>
  <r>
    <x v="760"/>
    <x v="319"/>
    <x v="563"/>
    <x v="563"/>
    <x v="117"/>
    <x v="117"/>
    <x v="68"/>
    <x v="68"/>
    <x v="104"/>
    <x v="91"/>
    <x v="91"/>
    <x v="0"/>
    <x v="0"/>
    <x v="0"/>
    <x v="13"/>
    <x v="125"/>
    <x v="0"/>
  </r>
  <r>
    <x v="761"/>
    <x v="232"/>
    <x v="564"/>
    <x v="564"/>
    <x v="109"/>
    <x v="109"/>
    <x v="75"/>
    <x v="75"/>
    <x v="68"/>
    <x v="130"/>
    <x v="130"/>
    <x v="0"/>
    <x v="0"/>
    <x v="0"/>
    <x v="33"/>
    <x v="235"/>
    <x v="0"/>
  </r>
  <r>
    <x v="762"/>
    <x v="231"/>
    <x v="565"/>
    <x v="565"/>
    <x v="92"/>
    <x v="92"/>
    <x v="210"/>
    <x v="210"/>
    <x v="209"/>
    <x v="13"/>
    <x v="13"/>
    <x v="0"/>
    <x v="0"/>
    <x v="0"/>
    <x v="19"/>
    <x v="393"/>
    <x v="1"/>
  </r>
  <r>
    <x v="763"/>
    <x v="237"/>
    <x v="566"/>
    <x v="566"/>
    <x v="48"/>
    <x v="48"/>
    <x v="41"/>
    <x v="41"/>
    <x v="13"/>
    <x v="174"/>
    <x v="174"/>
    <x v="0"/>
    <x v="1"/>
    <x v="3"/>
    <x v="11"/>
    <x v="13"/>
    <x v="2"/>
  </r>
  <r>
    <x v="764"/>
    <x v="320"/>
    <x v="567"/>
    <x v="567"/>
    <x v="30"/>
    <x v="30"/>
    <x v="71"/>
    <x v="71"/>
    <x v="65"/>
    <x v="105"/>
    <x v="105"/>
    <x v="3"/>
    <x v="0"/>
    <x v="3"/>
    <x v="38"/>
    <x v="394"/>
    <x v="0"/>
  </r>
  <r>
    <x v="765"/>
    <x v="112"/>
    <x v="268"/>
    <x v="268"/>
    <x v="0"/>
    <x v="0"/>
    <x v="60"/>
    <x v="60"/>
    <x v="56"/>
    <x v="134"/>
    <x v="134"/>
    <x v="3"/>
    <x v="0"/>
    <x v="2"/>
    <x v="48"/>
    <x v="213"/>
    <x v="0"/>
  </r>
  <r>
    <x v="766"/>
    <x v="267"/>
    <x v="568"/>
    <x v="568"/>
    <x v="105"/>
    <x v="105"/>
    <x v="35"/>
    <x v="35"/>
    <x v="31"/>
    <x v="17"/>
    <x v="17"/>
    <x v="3"/>
    <x v="0"/>
    <x v="0"/>
    <x v="39"/>
    <x v="312"/>
    <x v="0"/>
  </r>
  <r>
    <x v="767"/>
    <x v="184"/>
    <x v="569"/>
    <x v="569"/>
    <x v="15"/>
    <x v="15"/>
    <x v="99"/>
    <x v="99"/>
    <x v="91"/>
    <x v="153"/>
    <x v="153"/>
    <x v="0"/>
    <x v="0"/>
    <x v="0"/>
    <x v="36"/>
    <x v="231"/>
    <x v="1"/>
  </r>
  <r>
    <x v="768"/>
    <x v="70"/>
    <x v="425"/>
    <x v="425"/>
    <x v="0"/>
    <x v="0"/>
    <x v="53"/>
    <x v="53"/>
    <x v="49"/>
    <x v="74"/>
    <x v="74"/>
    <x v="0"/>
    <x v="0"/>
    <x v="0"/>
    <x v="18"/>
    <x v="51"/>
    <x v="0"/>
  </r>
  <r>
    <x v="769"/>
    <x v="321"/>
    <x v="119"/>
    <x v="119"/>
    <x v="6"/>
    <x v="6"/>
    <x v="13"/>
    <x v="13"/>
    <x v="161"/>
    <x v="52"/>
    <x v="52"/>
    <x v="3"/>
    <x v="0"/>
    <x v="0"/>
    <x v="33"/>
    <x v="335"/>
    <x v="0"/>
  </r>
  <r>
    <x v="770"/>
    <x v="322"/>
    <x v="272"/>
    <x v="272"/>
    <x v="84"/>
    <x v="84"/>
    <x v="187"/>
    <x v="187"/>
    <x v="183"/>
    <x v="69"/>
    <x v="69"/>
    <x v="0"/>
    <x v="0"/>
    <x v="3"/>
    <x v="39"/>
    <x v="395"/>
    <x v="0"/>
  </r>
  <r>
    <x v="771"/>
    <x v="301"/>
    <x v="325"/>
    <x v="325"/>
    <x v="10"/>
    <x v="10"/>
    <x v="105"/>
    <x v="105"/>
    <x v="96"/>
    <x v="124"/>
    <x v="124"/>
    <x v="0"/>
    <x v="0"/>
    <x v="2"/>
    <x v="25"/>
    <x v="122"/>
    <x v="0"/>
  </r>
  <r>
    <x v="772"/>
    <x v="219"/>
    <x v="13"/>
    <x v="13"/>
    <x v="96"/>
    <x v="96"/>
    <x v="128"/>
    <x v="128"/>
    <x v="119"/>
    <x v="7"/>
    <x v="7"/>
    <x v="0"/>
    <x v="0"/>
    <x v="0"/>
    <x v="28"/>
    <x v="148"/>
    <x v="0"/>
  </r>
  <r>
    <x v="773"/>
    <x v="28"/>
    <x v="570"/>
    <x v="570"/>
    <x v="68"/>
    <x v="68"/>
    <x v="114"/>
    <x v="114"/>
    <x v="107"/>
    <x v="147"/>
    <x v="147"/>
    <x v="0"/>
    <x v="0"/>
    <x v="1"/>
    <x v="16"/>
    <x v="128"/>
    <x v="1"/>
  </r>
  <r>
    <x v="774"/>
    <x v="192"/>
    <x v="410"/>
    <x v="410"/>
    <x v="14"/>
    <x v="14"/>
    <x v="40"/>
    <x v="40"/>
    <x v="37"/>
    <x v="31"/>
    <x v="31"/>
    <x v="0"/>
    <x v="0"/>
    <x v="0"/>
    <x v="4"/>
    <x v="38"/>
    <x v="0"/>
  </r>
  <r>
    <x v="775"/>
    <x v="79"/>
    <x v="571"/>
    <x v="571"/>
    <x v="17"/>
    <x v="17"/>
    <x v="43"/>
    <x v="43"/>
    <x v="40"/>
    <x v="128"/>
    <x v="128"/>
    <x v="3"/>
    <x v="0"/>
    <x v="2"/>
    <x v="25"/>
    <x v="68"/>
    <x v="0"/>
  </r>
  <r>
    <x v="776"/>
    <x v="323"/>
    <x v="222"/>
    <x v="222"/>
    <x v="61"/>
    <x v="61"/>
    <x v="177"/>
    <x v="177"/>
    <x v="172"/>
    <x v="22"/>
    <x v="22"/>
    <x v="2"/>
    <x v="0"/>
    <x v="0"/>
    <x v="29"/>
    <x v="248"/>
    <x v="0"/>
  </r>
  <r>
    <x v="777"/>
    <x v="274"/>
    <x v="572"/>
    <x v="572"/>
    <x v="78"/>
    <x v="78"/>
    <x v="22"/>
    <x v="22"/>
    <x v="196"/>
    <x v="160"/>
    <x v="160"/>
    <x v="1"/>
    <x v="0"/>
    <x v="0"/>
    <x v="28"/>
    <x v="396"/>
    <x v="0"/>
  </r>
  <r>
    <x v="778"/>
    <x v="166"/>
    <x v="573"/>
    <x v="573"/>
    <x v="67"/>
    <x v="67"/>
    <x v="153"/>
    <x v="153"/>
    <x v="142"/>
    <x v="113"/>
    <x v="113"/>
    <x v="0"/>
    <x v="0"/>
    <x v="0"/>
    <x v="34"/>
    <x v="342"/>
    <x v="1"/>
  </r>
  <r>
    <x v="779"/>
    <x v="135"/>
    <x v="574"/>
    <x v="574"/>
    <x v="48"/>
    <x v="48"/>
    <x v="165"/>
    <x v="165"/>
    <x v="155"/>
    <x v="105"/>
    <x v="105"/>
    <x v="0"/>
    <x v="0"/>
    <x v="0"/>
    <x v="46"/>
    <x v="207"/>
    <x v="0"/>
  </r>
  <r>
    <x v="780"/>
    <x v="247"/>
    <x v="491"/>
    <x v="491"/>
    <x v="101"/>
    <x v="101"/>
    <x v="62"/>
    <x v="62"/>
    <x v="13"/>
    <x v="87"/>
    <x v="87"/>
    <x v="3"/>
    <x v="1"/>
    <x v="3"/>
    <x v="11"/>
    <x v="13"/>
    <x v="2"/>
  </r>
  <r>
    <x v="781"/>
    <x v="208"/>
    <x v="379"/>
    <x v="379"/>
    <x v="77"/>
    <x v="77"/>
    <x v="31"/>
    <x v="31"/>
    <x v="13"/>
    <x v="152"/>
    <x v="152"/>
    <x v="0"/>
    <x v="1"/>
    <x v="3"/>
    <x v="11"/>
    <x v="13"/>
    <x v="2"/>
  </r>
  <r>
    <x v="782"/>
    <x v="151"/>
    <x v="575"/>
    <x v="575"/>
    <x v="71"/>
    <x v="71"/>
    <x v="24"/>
    <x v="24"/>
    <x v="23"/>
    <x v="130"/>
    <x v="130"/>
    <x v="0"/>
    <x v="0"/>
    <x v="0"/>
    <x v="34"/>
    <x v="224"/>
    <x v="1"/>
  </r>
  <r>
    <x v="783"/>
    <x v="150"/>
    <x v="576"/>
    <x v="576"/>
    <x v="13"/>
    <x v="13"/>
    <x v="45"/>
    <x v="45"/>
    <x v="42"/>
    <x v="162"/>
    <x v="162"/>
    <x v="3"/>
    <x v="0"/>
    <x v="1"/>
    <x v="14"/>
    <x v="397"/>
    <x v="0"/>
  </r>
  <r>
    <x v="784"/>
    <x v="120"/>
    <x v="577"/>
    <x v="577"/>
    <x v="116"/>
    <x v="116"/>
    <x v="127"/>
    <x v="127"/>
    <x v="118"/>
    <x v="95"/>
    <x v="95"/>
    <x v="0"/>
    <x v="0"/>
    <x v="0"/>
    <x v="27"/>
    <x v="147"/>
    <x v="0"/>
  </r>
  <r>
    <x v="785"/>
    <x v="324"/>
    <x v="578"/>
    <x v="578"/>
    <x v="96"/>
    <x v="96"/>
    <x v="211"/>
    <x v="211"/>
    <x v="210"/>
    <x v="3"/>
    <x v="3"/>
    <x v="0"/>
    <x v="0"/>
    <x v="0"/>
    <x v="5"/>
    <x v="398"/>
    <x v="0"/>
  </r>
  <r>
    <x v="786"/>
    <x v="241"/>
    <x v="155"/>
    <x v="155"/>
    <x v="24"/>
    <x v="24"/>
    <x v="67"/>
    <x v="67"/>
    <x v="63"/>
    <x v="89"/>
    <x v="89"/>
    <x v="0"/>
    <x v="0"/>
    <x v="0"/>
    <x v="26"/>
    <x v="99"/>
    <x v="1"/>
  </r>
  <r>
    <x v="787"/>
    <x v="112"/>
    <x v="579"/>
    <x v="579"/>
    <x v="91"/>
    <x v="91"/>
    <x v="180"/>
    <x v="180"/>
    <x v="177"/>
    <x v="125"/>
    <x v="125"/>
    <x v="3"/>
    <x v="0"/>
    <x v="0"/>
    <x v="4"/>
    <x v="257"/>
    <x v="0"/>
  </r>
  <r>
    <x v="788"/>
    <x v="125"/>
    <x v="580"/>
    <x v="580"/>
    <x v="93"/>
    <x v="93"/>
    <x v="23"/>
    <x v="23"/>
    <x v="22"/>
    <x v="53"/>
    <x v="53"/>
    <x v="0"/>
    <x v="0"/>
    <x v="0"/>
    <x v="6"/>
    <x v="250"/>
    <x v="1"/>
  </r>
  <r>
    <x v="789"/>
    <x v="11"/>
    <x v="581"/>
    <x v="581"/>
    <x v="13"/>
    <x v="13"/>
    <x v="122"/>
    <x v="122"/>
    <x v="147"/>
    <x v="88"/>
    <x v="88"/>
    <x v="0"/>
    <x v="0"/>
    <x v="2"/>
    <x v="17"/>
    <x v="189"/>
    <x v="0"/>
  </r>
  <r>
    <x v="790"/>
    <x v="256"/>
    <x v="401"/>
    <x v="401"/>
    <x v="40"/>
    <x v="40"/>
    <x v="99"/>
    <x v="99"/>
    <x v="91"/>
    <x v="25"/>
    <x v="25"/>
    <x v="0"/>
    <x v="0"/>
    <x v="2"/>
    <x v="51"/>
    <x v="231"/>
    <x v="0"/>
  </r>
  <r>
    <x v="791"/>
    <x v="188"/>
    <x v="582"/>
    <x v="582"/>
    <x v="98"/>
    <x v="98"/>
    <x v="204"/>
    <x v="204"/>
    <x v="203"/>
    <x v="70"/>
    <x v="70"/>
    <x v="3"/>
    <x v="0"/>
    <x v="0"/>
    <x v="22"/>
    <x v="399"/>
    <x v="1"/>
  </r>
  <r>
    <x v="792"/>
    <x v="57"/>
    <x v="386"/>
    <x v="386"/>
    <x v="105"/>
    <x v="105"/>
    <x v="72"/>
    <x v="72"/>
    <x v="66"/>
    <x v="1"/>
    <x v="1"/>
    <x v="2"/>
    <x v="0"/>
    <x v="0"/>
    <x v="3"/>
    <x v="400"/>
    <x v="0"/>
  </r>
  <r>
    <x v="793"/>
    <x v="158"/>
    <x v="583"/>
    <x v="583"/>
    <x v="30"/>
    <x v="30"/>
    <x v="61"/>
    <x v="61"/>
    <x v="71"/>
    <x v="5"/>
    <x v="5"/>
    <x v="2"/>
    <x v="0"/>
    <x v="2"/>
    <x v="39"/>
    <x v="401"/>
    <x v="0"/>
  </r>
  <r>
    <x v="794"/>
    <x v="254"/>
    <x v="580"/>
    <x v="580"/>
    <x v="119"/>
    <x v="119"/>
    <x v="118"/>
    <x v="118"/>
    <x v="145"/>
    <x v="128"/>
    <x v="128"/>
    <x v="3"/>
    <x v="0"/>
    <x v="3"/>
    <x v="27"/>
    <x v="402"/>
    <x v="0"/>
  </r>
  <r>
    <x v="795"/>
    <x v="12"/>
    <x v="437"/>
    <x v="437"/>
    <x v="109"/>
    <x v="109"/>
    <x v="138"/>
    <x v="138"/>
    <x v="130"/>
    <x v="149"/>
    <x v="149"/>
    <x v="0"/>
    <x v="0"/>
    <x v="0"/>
    <x v="40"/>
    <x v="165"/>
    <x v="1"/>
  </r>
  <r>
    <x v="796"/>
    <x v="323"/>
    <x v="14"/>
    <x v="14"/>
    <x v="63"/>
    <x v="63"/>
    <x v="110"/>
    <x v="110"/>
    <x v="13"/>
    <x v="91"/>
    <x v="91"/>
    <x v="0"/>
    <x v="2"/>
    <x v="0"/>
    <x v="11"/>
    <x v="13"/>
    <x v="2"/>
  </r>
  <r>
    <x v="797"/>
    <x v="183"/>
    <x v="584"/>
    <x v="584"/>
    <x v="110"/>
    <x v="110"/>
    <x v="212"/>
    <x v="212"/>
    <x v="211"/>
    <x v="139"/>
    <x v="139"/>
    <x v="0"/>
    <x v="0"/>
    <x v="3"/>
    <x v="24"/>
    <x v="403"/>
    <x v="1"/>
  </r>
  <r>
    <x v="798"/>
    <x v="125"/>
    <x v="340"/>
    <x v="340"/>
    <x v="114"/>
    <x v="114"/>
    <x v="115"/>
    <x v="115"/>
    <x v="108"/>
    <x v="80"/>
    <x v="80"/>
    <x v="0"/>
    <x v="0"/>
    <x v="2"/>
    <x v="14"/>
    <x v="404"/>
    <x v="0"/>
  </r>
  <r>
    <x v="799"/>
    <x v="239"/>
    <x v="294"/>
    <x v="294"/>
    <x v="52"/>
    <x v="52"/>
    <x v="74"/>
    <x v="74"/>
    <x v="67"/>
    <x v="134"/>
    <x v="134"/>
    <x v="3"/>
    <x v="0"/>
    <x v="1"/>
    <x v="15"/>
    <x v="249"/>
    <x v="1"/>
  </r>
  <r>
    <x v="800"/>
    <x v="259"/>
    <x v="216"/>
    <x v="216"/>
    <x v="60"/>
    <x v="60"/>
    <x v="36"/>
    <x v="36"/>
    <x v="32"/>
    <x v="30"/>
    <x v="30"/>
    <x v="0"/>
    <x v="0"/>
    <x v="0"/>
    <x v="23"/>
    <x v="78"/>
    <x v="0"/>
  </r>
  <r>
    <x v="801"/>
    <x v="244"/>
    <x v="553"/>
    <x v="553"/>
    <x v="40"/>
    <x v="40"/>
    <x v="19"/>
    <x v="19"/>
    <x v="13"/>
    <x v="29"/>
    <x v="29"/>
    <x v="2"/>
    <x v="1"/>
    <x v="3"/>
    <x v="11"/>
    <x v="13"/>
    <x v="2"/>
  </r>
  <r>
    <x v="802"/>
    <x v="280"/>
    <x v="585"/>
    <x v="585"/>
    <x v="23"/>
    <x v="23"/>
    <x v="87"/>
    <x v="87"/>
    <x v="78"/>
    <x v="143"/>
    <x v="143"/>
    <x v="0"/>
    <x v="0"/>
    <x v="3"/>
    <x v="29"/>
    <x v="239"/>
    <x v="0"/>
  </r>
  <r>
    <x v="803"/>
    <x v="96"/>
    <x v="572"/>
    <x v="572"/>
    <x v="13"/>
    <x v="13"/>
    <x v="114"/>
    <x v="114"/>
    <x v="107"/>
    <x v="56"/>
    <x v="56"/>
    <x v="3"/>
    <x v="0"/>
    <x v="0"/>
    <x v="1"/>
    <x v="275"/>
    <x v="0"/>
  </r>
  <r>
    <x v="804"/>
    <x v="21"/>
    <x v="586"/>
    <x v="586"/>
    <x v="78"/>
    <x v="78"/>
    <x v="174"/>
    <x v="174"/>
    <x v="167"/>
    <x v="55"/>
    <x v="55"/>
    <x v="2"/>
    <x v="0"/>
    <x v="0"/>
    <x v="19"/>
    <x v="405"/>
    <x v="1"/>
  </r>
  <r>
    <x v="805"/>
    <x v="28"/>
    <x v="472"/>
    <x v="472"/>
    <x v="108"/>
    <x v="108"/>
    <x v="86"/>
    <x v="86"/>
    <x v="77"/>
    <x v="76"/>
    <x v="76"/>
    <x v="0"/>
    <x v="0"/>
    <x v="2"/>
    <x v="18"/>
    <x v="406"/>
    <x v="0"/>
  </r>
  <r>
    <x v="806"/>
    <x v="210"/>
    <x v="369"/>
    <x v="369"/>
    <x v="52"/>
    <x v="52"/>
    <x v="19"/>
    <x v="19"/>
    <x v="19"/>
    <x v="36"/>
    <x v="36"/>
    <x v="3"/>
    <x v="0"/>
    <x v="0"/>
    <x v="30"/>
    <x v="348"/>
    <x v="1"/>
  </r>
  <r>
    <x v="807"/>
    <x v="154"/>
    <x v="587"/>
    <x v="587"/>
    <x v="19"/>
    <x v="19"/>
    <x v="113"/>
    <x v="113"/>
    <x v="106"/>
    <x v="58"/>
    <x v="58"/>
    <x v="3"/>
    <x v="0"/>
    <x v="0"/>
    <x v="45"/>
    <x v="264"/>
    <x v="0"/>
  </r>
  <r>
    <x v="808"/>
    <x v="209"/>
    <x v="4"/>
    <x v="4"/>
    <x v="59"/>
    <x v="59"/>
    <x v="96"/>
    <x v="96"/>
    <x v="87"/>
    <x v="94"/>
    <x v="94"/>
    <x v="3"/>
    <x v="0"/>
    <x v="0"/>
    <x v="14"/>
    <x v="135"/>
    <x v="0"/>
  </r>
  <r>
    <x v="809"/>
    <x v="325"/>
    <x v="192"/>
    <x v="192"/>
    <x v="35"/>
    <x v="35"/>
    <x v="27"/>
    <x v="27"/>
    <x v="25"/>
    <x v="64"/>
    <x v="64"/>
    <x v="3"/>
    <x v="0"/>
    <x v="0"/>
    <x v="24"/>
    <x v="373"/>
    <x v="1"/>
  </r>
  <r>
    <x v="810"/>
    <x v="149"/>
    <x v="588"/>
    <x v="588"/>
    <x v="86"/>
    <x v="86"/>
    <x v="84"/>
    <x v="84"/>
    <x v="75"/>
    <x v="149"/>
    <x v="149"/>
    <x v="0"/>
    <x v="0"/>
    <x v="1"/>
    <x v="6"/>
    <x v="185"/>
    <x v="1"/>
  </r>
  <r>
    <x v="811"/>
    <x v="120"/>
    <x v="589"/>
    <x v="589"/>
    <x v="28"/>
    <x v="28"/>
    <x v="192"/>
    <x v="192"/>
    <x v="188"/>
    <x v="4"/>
    <x v="4"/>
    <x v="0"/>
    <x v="0"/>
    <x v="0"/>
    <x v="0"/>
    <x v="407"/>
    <x v="0"/>
  </r>
  <r>
    <x v="812"/>
    <x v="59"/>
    <x v="590"/>
    <x v="590"/>
    <x v="109"/>
    <x v="109"/>
    <x v="102"/>
    <x v="102"/>
    <x v="105"/>
    <x v="7"/>
    <x v="7"/>
    <x v="3"/>
    <x v="0"/>
    <x v="0"/>
    <x v="39"/>
    <x v="195"/>
    <x v="0"/>
  </r>
  <r>
    <x v="813"/>
    <x v="118"/>
    <x v="480"/>
    <x v="480"/>
    <x v="61"/>
    <x v="61"/>
    <x v="189"/>
    <x v="189"/>
    <x v="185"/>
    <x v="120"/>
    <x v="120"/>
    <x v="3"/>
    <x v="0"/>
    <x v="2"/>
    <x v="34"/>
    <x v="353"/>
    <x v="1"/>
  </r>
  <r>
    <x v="814"/>
    <x v="151"/>
    <x v="591"/>
    <x v="591"/>
    <x v="12"/>
    <x v="12"/>
    <x v="11"/>
    <x v="11"/>
    <x v="11"/>
    <x v="118"/>
    <x v="118"/>
    <x v="3"/>
    <x v="0"/>
    <x v="2"/>
    <x v="32"/>
    <x v="313"/>
    <x v="0"/>
  </r>
  <r>
    <x v="815"/>
    <x v="44"/>
    <x v="372"/>
    <x v="372"/>
    <x v="21"/>
    <x v="21"/>
    <x v="53"/>
    <x v="53"/>
    <x v="49"/>
    <x v="176"/>
    <x v="176"/>
    <x v="0"/>
    <x v="0"/>
    <x v="0"/>
    <x v="9"/>
    <x v="51"/>
    <x v="0"/>
  </r>
  <r>
    <x v="816"/>
    <x v="166"/>
    <x v="346"/>
    <x v="346"/>
    <x v="99"/>
    <x v="99"/>
    <x v="36"/>
    <x v="36"/>
    <x v="32"/>
    <x v="8"/>
    <x v="8"/>
    <x v="0"/>
    <x v="0"/>
    <x v="0"/>
    <x v="28"/>
    <x v="78"/>
    <x v="0"/>
  </r>
  <r>
    <x v="817"/>
    <x v="181"/>
    <x v="592"/>
    <x v="592"/>
    <x v="107"/>
    <x v="107"/>
    <x v="147"/>
    <x v="147"/>
    <x v="138"/>
    <x v="52"/>
    <x v="52"/>
    <x v="0"/>
    <x v="0"/>
    <x v="0"/>
    <x v="39"/>
    <x v="265"/>
    <x v="0"/>
  </r>
  <r>
    <x v="818"/>
    <x v="326"/>
    <x v="593"/>
    <x v="593"/>
    <x v="66"/>
    <x v="66"/>
    <x v="212"/>
    <x v="212"/>
    <x v="211"/>
    <x v="162"/>
    <x v="162"/>
    <x v="1"/>
    <x v="0"/>
    <x v="3"/>
    <x v="28"/>
    <x v="408"/>
    <x v="0"/>
  </r>
  <r>
    <x v="819"/>
    <x v="210"/>
    <x v="3"/>
    <x v="3"/>
    <x v="16"/>
    <x v="16"/>
    <x v="74"/>
    <x v="74"/>
    <x v="67"/>
    <x v="138"/>
    <x v="138"/>
    <x v="0"/>
    <x v="0"/>
    <x v="0"/>
    <x v="0"/>
    <x v="109"/>
    <x v="0"/>
  </r>
  <r>
    <x v="820"/>
    <x v="69"/>
    <x v="285"/>
    <x v="285"/>
    <x v="84"/>
    <x v="84"/>
    <x v="6"/>
    <x v="6"/>
    <x v="6"/>
    <x v="85"/>
    <x v="85"/>
    <x v="0"/>
    <x v="0"/>
    <x v="0"/>
    <x v="13"/>
    <x v="6"/>
    <x v="0"/>
  </r>
  <r>
    <x v="821"/>
    <x v="80"/>
    <x v="204"/>
    <x v="204"/>
    <x v="14"/>
    <x v="14"/>
    <x v="195"/>
    <x v="195"/>
    <x v="191"/>
    <x v="173"/>
    <x v="173"/>
    <x v="0"/>
    <x v="0"/>
    <x v="3"/>
    <x v="17"/>
    <x v="369"/>
    <x v="0"/>
  </r>
  <r>
    <x v="822"/>
    <x v="13"/>
    <x v="578"/>
    <x v="578"/>
    <x v="14"/>
    <x v="14"/>
    <x v="188"/>
    <x v="188"/>
    <x v="184"/>
    <x v="77"/>
    <x v="77"/>
    <x v="0"/>
    <x v="0"/>
    <x v="0"/>
    <x v="33"/>
    <x v="294"/>
    <x v="0"/>
  </r>
  <r>
    <x v="823"/>
    <x v="86"/>
    <x v="431"/>
    <x v="431"/>
    <x v="33"/>
    <x v="33"/>
    <x v="72"/>
    <x v="72"/>
    <x v="66"/>
    <x v="160"/>
    <x v="160"/>
    <x v="0"/>
    <x v="0"/>
    <x v="3"/>
    <x v="2"/>
    <x v="71"/>
    <x v="0"/>
  </r>
  <r>
    <x v="824"/>
    <x v="167"/>
    <x v="594"/>
    <x v="594"/>
    <x v="33"/>
    <x v="33"/>
    <x v="27"/>
    <x v="27"/>
    <x v="25"/>
    <x v="89"/>
    <x v="89"/>
    <x v="3"/>
    <x v="0"/>
    <x v="2"/>
    <x v="24"/>
    <x v="373"/>
    <x v="1"/>
  </r>
  <r>
    <x v="825"/>
    <x v="68"/>
    <x v="595"/>
    <x v="595"/>
    <x v="81"/>
    <x v="81"/>
    <x v="213"/>
    <x v="213"/>
    <x v="212"/>
    <x v="177"/>
    <x v="177"/>
    <x v="0"/>
    <x v="0"/>
    <x v="0"/>
    <x v="45"/>
    <x v="409"/>
    <x v="0"/>
  </r>
  <r>
    <x v="826"/>
    <x v="250"/>
    <x v="596"/>
    <x v="596"/>
    <x v="88"/>
    <x v="88"/>
    <x v="115"/>
    <x v="115"/>
    <x v="108"/>
    <x v="31"/>
    <x v="31"/>
    <x v="0"/>
    <x v="0"/>
    <x v="3"/>
    <x v="1"/>
    <x v="404"/>
    <x v="0"/>
  </r>
  <r>
    <x v="827"/>
    <x v="142"/>
    <x v="597"/>
    <x v="597"/>
    <x v="23"/>
    <x v="23"/>
    <x v="87"/>
    <x v="87"/>
    <x v="78"/>
    <x v="33"/>
    <x v="33"/>
    <x v="0"/>
    <x v="0"/>
    <x v="0"/>
    <x v="4"/>
    <x v="239"/>
    <x v="0"/>
  </r>
  <r>
    <x v="828"/>
    <x v="242"/>
    <x v="159"/>
    <x v="159"/>
    <x v="97"/>
    <x v="97"/>
    <x v="137"/>
    <x v="137"/>
    <x v="127"/>
    <x v="0"/>
    <x v="0"/>
    <x v="0"/>
    <x v="0"/>
    <x v="1"/>
    <x v="33"/>
    <x v="178"/>
    <x v="0"/>
  </r>
  <r>
    <x v="829"/>
    <x v="273"/>
    <x v="598"/>
    <x v="598"/>
    <x v="100"/>
    <x v="100"/>
    <x v="141"/>
    <x v="141"/>
    <x v="174"/>
    <x v="90"/>
    <x v="90"/>
    <x v="3"/>
    <x v="0"/>
    <x v="0"/>
    <x v="40"/>
    <x v="410"/>
    <x v="1"/>
  </r>
  <r>
    <x v="830"/>
    <x v="86"/>
    <x v="596"/>
    <x v="596"/>
    <x v="84"/>
    <x v="84"/>
    <x v="103"/>
    <x v="103"/>
    <x v="94"/>
    <x v="60"/>
    <x v="60"/>
    <x v="2"/>
    <x v="0"/>
    <x v="0"/>
    <x v="9"/>
    <x v="391"/>
    <x v="0"/>
  </r>
  <r>
    <x v="831"/>
    <x v="74"/>
    <x v="599"/>
    <x v="599"/>
    <x v="54"/>
    <x v="54"/>
    <x v="97"/>
    <x v="97"/>
    <x v="89"/>
    <x v="93"/>
    <x v="93"/>
    <x v="3"/>
    <x v="0"/>
    <x v="0"/>
    <x v="14"/>
    <x v="411"/>
    <x v="0"/>
  </r>
  <r>
    <x v="832"/>
    <x v="217"/>
    <x v="600"/>
    <x v="600"/>
    <x v="116"/>
    <x v="116"/>
    <x v="192"/>
    <x v="192"/>
    <x v="188"/>
    <x v="131"/>
    <x v="131"/>
    <x v="2"/>
    <x v="0"/>
    <x v="0"/>
    <x v="9"/>
    <x v="299"/>
    <x v="0"/>
  </r>
  <r>
    <x v="833"/>
    <x v="36"/>
    <x v="528"/>
    <x v="528"/>
    <x v="97"/>
    <x v="97"/>
    <x v="19"/>
    <x v="19"/>
    <x v="19"/>
    <x v="66"/>
    <x v="66"/>
    <x v="0"/>
    <x v="0"/>
    <x v="0"/>
    <x v="0"/>
    <x v="19"/>
    <x v="0"/>
  </r>
  <r>
    <x v="834"/>
    <x v="17"/>
    <x v="601"/>
    <x v="601"/>
    <x v="94"/>
    <x v="94"/>
    <x v="20"/>
    <x v="20"/>
    <x v="20"/>
    <x v="30"/>
    <x v="30"/>
    <x v="2"/>
    <x v="0"/>
    <x v="0"/>
    <x v="46"/>
    <x v="343"/>
    <x v="0"/>
  </r>
  <r>
    <x v="835"/>
    <x v="229"/>
    <x v="602"/>
    <x v="602"/>
    <x v="107"/>
    <x v="107"/>
    <x v="102"/>
    <x v="102"/>
    <x v="105"/>
    <x v="155"/>
    <x v="155"/>
    <x v="0"/>
    <x v="0"/>
    <x v="0"/>
    <x v="22"/>
    <x v="126"/>
    <x v="1"/>
  </r>
  <r>
    <x v="836"/>
    <x v="257"/>
    <x v="603"/>
    <x v="603"/>
    <x v="35"/>
    <x v="35"/>
    <x v="155"/>
    <x v="155"/>
    <x v="144"/>
    <x v="125"/>
    <x v="125"/>
    <x v="3"/>
    <x v="0"/>
    <x v="0"/>
    <x v="8"/>
    <x v="412"/>
    <x v="1"/>
  </r>
  <r>
    <x v="837"/>
    <x v="211"/>
    <x v="314"/>
    <x v="314"/>
    <x v="105"/>
    <x v="105"/>
    <x v="72"/>
    <x v="72"/>
    <x v="66"/>
    <x v="114"/>
    <x v="114"/>
    <x v="3"/>
    <x v="0"/>
    <x v="0"/>
    <x v="24"/>
    <x v="413"/>
    <x v="1"/>
  </r>
  <r>
    <x v="838"/>
    <x v="129"/>
    <x v="218"/>
    <x v="218"/>
    <x v="102"/>
    <x v="102"/>
    <x v="47"/>
    <x v="47"/>
    <x v="44"/>
    <x v="156"/>
    <x v="156"/>
    <x v="0"/>
    <x v="0"/>
    <x v="2"/>
    <x v="2"/>
    <x v="46"/>
    <x v="0"/>
  </r>
  <r>
    <x v="839"/>
    <x v="174"/>
    <x v="72"/>
    <x v="72"/>
    <x v="103"/>
    <x v="103"/>
    <x v="104"/>
    <x v="104"/>
    <x v="13"/>
    <x v="157"/>
    <x v="157"/>
    <x v="0"/>
    <x v="1"/>
    <x v="2"/>
    <x v="11"/>
    <x v="13"/>
    <x v="2"/>
  </r>
  <r>
    <x v="840"/>
    <x v="129"/>
    <x v="604"/>
    <x v="604"/>
    <x v="56"/>
    <x v="56"/>
    <x v="99"/>
    <x v="99"/>
    <x v="91"/>
    <x v="61"/>
    <x v="61"/>
    <x v="0"/>
    <x v="0"/>
    <x v="2"/>
    <x v="4"/>
    <x v="231"/>
    <x v="0"/>
  </r>
  <r>
    <x v="841"/>
    <x v="84"/>
    <x v="88"/>
    <x v="88"/>
    <x v="86"/>
    <x v="86"/>
    <x v="111"/>
    <x v="111"/>
    <x v="102"/>
    <x v="86"/>
    <x v="86"/>
    <x v="0"/>
    <x v="0"/>
    <x v="2"/>
    <x v="29"/>
    <x v="251"/>
    <x v="0"/>
  </r>
  <r>
    <x v="842"/>
    <x v="107"/>
    <x v="396"/>
    <x v="396"/>
    <x v="53"/>
    <x v="53"/>
    <x v="101"/>
    <x v="101"/>
    <x v="93"/>
    <x v="57"/>
    <x v="57"/>
    <x v="0"/>
    <x v="0"/>
    <x v="0"/>
    <x v="27"/>
    <x v="204"/>
    <x v="0"/>
  </r>
  <r>
    <x v="843"/>
    <x v="327"/>
    <x v="496"/>
    <x v="496"/>
    <x v="106"/>
    <x v="106"/>
    <x v="187"/>
    <x v="187"/>
    <x v="13"/>
    <x v="31"/>
    <x v="31"/>
    <x v="1"/>
    <x v="1"/>
    <x v="0"/>
    <x v="11"/>
    <x v="13"/>
    <x v="2"/>
  </r>
  <r>
    <x v="844"/>
    <x v="155"/>
    <x v="58"/>
    <x v="58"/>
    <x v="23"/>
    <x v="23"/>
    <x v="57"/>
    <x v="57"/>
    <x v="53"/>
    <x v="121"/>
    <x v="121"/>
    <x v="0"/>
    <x v="0"/>
    <x v="2"/>
    <x v="34"/>
    <x v="272"/>
    <x v="1"/>
  </r>
  <r>
    <x v="845"/>
    <x v="266"/>
    <x v="605"/>
    <x v="605"/>
    <x v="90"/>
    <x v="90"/>
    <x v="50"/>
    <x v="50"/>
    <x v="46"/>
    <x v="161"/>
    <x v="161"/>
    <x v="3"/>
    <x v="0"/>
    <x v="0"/>
    <x v="8"/>
    <x v="414"/>
    <x v="1"/>
  </r>
  <r>
    <x v="846"/>
    <x v="84"/>
    <x v="282"/>
    <x v="282"/>
    <x v="62"/>
    <x v="62"/>
    <x v="144"/>
    <x v="144"/>
    <x v="136"/>
    <x v="103"/>
    <x v="103"/>
    <x v="0"/>
    <x v="0"/>
    <x v="2"/>
    <x v="1"/>
    <x v="172"/>
    <x v="0"/>
  </r>
  <r>
    <x v="847"/>
    <x v="328"/>
    <x v="606"/>
    <x v="606"/>
    <x v="12"/>
    <x v="12"/>
    <x v="23"/>
    <x v="23"/>
    <x v="22"/>
    <x v="77"/>
    <x v="77"/>
    <x v="0"/>
    <x v="0"/>
    <x v="0"/>
    <x v="2"/>
    <x v="250"/>
    <x v="0"/>
  </r>
  <r>
    <x v="848"/>
    <x v="329"/>
    <x v="545"/>
    <x v="545"/>
    <x v="111"/>
    <x v="111"/>
    <x v="214"/>
    <x v="214"/>
    <x v="213"/>
    <x v="28"/>
    <x v="28"/>
    <x v="0"/>
    <x v="0"/>
    <x v="0"/>
    <x v="27"/>
    <x v="415"/>
    <x v="0"/>
  </r>
  <r>
    <x v="849"/>
    <x v="330"/>
    <x v="607"/>
    <x v="607"/>
    <x v="114"/>
    <x v="114"/>
    <x v="215"/>
    <x v="215"/>
    <x v="214"/>
    <x v="30"/>
    <x v="30"/>
    <x v="0"/>
    <x v="0"/>
    <x v="0"/>
    <x v="0"/>
    <x v="416"/>
    <x v="0"/>
  </r>
  <r>
    <x v="850"/>
    <x v="220"/>
    <x v="608"/>
    <x v="608"/>
    <x v="9"/>
    <x v="9"/>
    <x v="95"/>
    <x v="95"/>
    <x v="86"/>
    <x v="147"/>
    <x v="147"/>
    <x v="0"/>
    <x v="0"/>
    <x v="2"/>
    <x v="30"/>
    <x v="360"/>
    <x v="1"/>
  </r>
  <r>
    <x v="851"/>
    <x v="150"/>
    <x v="609"/>
    <x v="609"/>
    <x v="75"/>
    <x v="75"/>
    <x v="113"/>
    <x v="113"/>
    <x v="106"/>
    <x v="53"/>
    <x v="53"/>
    <x v="0"/>
    <x v="0"/>
    <x v="3"/>
    <x v="41"/>
    <x v="127"/>
    <x v="3"/>
  </r>
  <r>
    <x v="852"/>
    <x v="7"/>
    <x v="610"/>
    <x v="610"/>
    <x v="106"/>
    <x v="106"/>
    <x v="201"/>
    <x v="201"/>
    <x v="200"/>
    <x v="120"/>
    <x v="120"/>
    <x v="0"/>
    <x v="0"/>
    <x v="2"/>
    <x v="22"/>
    <x v="340"/>
    <x v="1"/>
  </r>
  <r>
    <x v="853"/>
    <x v="193"/>
    <x v="611"/>
    <x v="611"/>
    <x v="29"/>
    <x v="29"/>
    <x v="4"/>
    <x v="4"/>
    <x v="4"/>
    <x v="22"/>
    <x v="22"/>
    <x v="0"/>
    <x v="0"/>
    <x v="1"/>
    <x v="3"/>
    <x v="181"/>
    <x v="0"/>
  </r>
  <r>
    <x v="854"/>
    <x v="331"/>
    <x v="331"/>
    <x v="331"/>
    <x v="49"/>
    <x v="49"/>
    <x v="132"/>
    <x v="132"/>
    <x v="128"/>
    <x v="6"/>
    <x v="6"/>
    <x v="2"/>
    <x v="0"/>
    <x v="2"/>
    <x v="39"/>
    <x v="417"/>
    <x v="0"/>
  </r>
  <r>
    <x v="855"/>
    <x v="251"/>
    <x v="541"/>
    <x v="541"/>
    <x v="77"/>
    <x v="77"/>
    <x v="121"/>
    <x v="121"/>
    <x v="113"/>
    <x v="75"/>
    <x v="75"/>
    <x v="3"/>
    <x v="0"/>
    <x v="3"/>
    <x v="3"/>
    <x v="418"/>
    <x v="0"/>
  </r>
  <r>
    <x v="856"/>
    <x v="280"/>
    <x v="289"/>
    <x v="289"/>
    <x v="68"/>
    <x v="68"/>
    <x v="56"/>
    <x v="56"/>
    <x v="52"/>
    <x v="174"/>
    <x v="174"/>
    <x v="0"/>
    <x v="0"/>
    <x v="1"/>
    <x v="22"/>
    <x v="54"/>
    <x v="1"/>
  </r>
  <r>
    <x v="857"/>
    <x v="322"/>
    <x v="612"/>
    <x v="612"/>
    <x v="63"/>
    <x v="63"/>
    <x v="60"/>
    <x v="60"/>
    <x v="13"/>
    <x v="27"/>
    <x v="27"/>
    <x v="3"/>
    <x v="1"/>
    <x v="0"/>
    <x v="11"/>
    <x v="13"/>
    <x v="2"/>
  </r>
  <r>
    <x v="858"/>
    <x v="96"/>
    <x v="485"/>
    <x v="485"/>
    <x v="83"/>
    <x v="83"/>
    <x v="93"/>
    <x v="93"/>
    <x v="84"/>
    <x v="62"/>
    <x v="62"/>
    <x v="2"/>
    <x v="0"/>
    <x v="0"/>
    <x v="40"/>
    <x v="419"/>
    <x v="1"/>
  </r>
  <r>
    <x v="859"/>
    <x v="332"/>
    <x v="613"/>
    <x v="613"/>
    <x v="105"/>
    <x v="105"/>
    <x v="98"/>
    <x v="98"/>
    <x v="90"/>
    <x v="68"/>
    <x v="68"/>
    <x v="0"/>
    <x v="0"/>
    <x v="3"/>
    <x v="51"/>
    <x v="103"/>
    <x v="0"/>
  </r>
  <r>
    <x v="860"/>
    <x v="4"/>
    <x v="347"/>
    <x v="347"/>
    <x v="20"/>
    <x v="20"/>
    <x v="137"/>
    <x v="137"/>
    <x v="127"/>
    <x v="115"/>
    <x v="115"/>
    <x v="0"/>
    <x v="0"/>
    <x v="2"/>
    <x v="27"/>
    <x v="178"/>
    <x v="0"/>
  </r>
  <r>
    <x v="861"/>
    <x v="97"/>
    <x v="101"/>
    <x v="101"/>
    <x v="101"/>
    <x v="101"/>
    <x v="15"/>
    <x v="15"/>
    <x v="15"/>
    <x v="9"/>
    <x v="9"/>
    <x v="0"/>
    <x v="0"/>
    <x v="0"/>
    <x v="1"/>
    <x v="15"/>
    <x v="0"/>
  </r>
  <r>
    <x v="862"/>
    <x v="255"/>
    <x v="614"/>
    <x v="614"/>
    <x v="55"/>
    <x v="55"/>
    <x v="73"/>
    <x v="73"/>
    <x v="135"/>
    <x v="134"/>
    <x v="134"/>
    <x v="0"/>
    <x v="0"/>
    <x v="2"/>
    <x v="31"/>
    <x v="171"/>
    <x v="1"/>
  </r>
  <r>
    <x v="863"/>
    <x v="97"/>
    <x v="615"/>
    <x v="615"/>
    <x v="62"/>
    <x v="62"/>
    <x v="6"/>
    <x v="6"/>
    <x v="6"/>
    <x v="22"/>
    <x v="22"/>
    <x v="3"/>
    <x v="0"/>
    <x v="0"/>
    <x v="47"/>
    <x v="420"/>
    <x v="1"/>
  </r>
  <r>
    <x v="864"/>
    <x v="245"/>
    <x v="616"/>
    <x v="616"/>
    <x v="24"/>
    <x v="24"/>
    <x v="133"/>
    <x v="133"/>
    <x v="13"/>
    <x v="33"/>
    <x v="33"/>
    <x v="3"/>
    <x v="2"/>
    <x v="1"/>
    <x v="11"/>
    <x v="13"/>
    <x v="2"/>
  </r>
  <r>
    <x v="865"/>
    <x v="201"/>
    <x v="611"/>
    <x v="611"/>
    <x v="38"/>
    <x v="38"/>
    <x v="25"/>
    <x v="25"/>
    <x v="88"/>
    <x v="7"/>
    <x v="7"/>
    <x v="0"/>
    <x v="0"/>
    <x v="2"/>
    <x v="20"/>
    <x v="101"/>
    <x v="0"/>
  </r>
  <r>
    <x v="866"/>
    <x v="164"/>
    <x v="617"/>
    <x v="617"/>
    <x v="101"/>
    <x v="101"/>
    <x v="101"/>
    <x v="101"/>
    <x v="93"/>
    <x v="26"/>
    <x v="26"/>
    <x v="0"/>
    <x v="0"/>
    <x v="3"/>
    <x v="27"/>
    <x v="204"/>
    <x v="0"/>
  </r>
  <r>
    <x v="867"/>
    <x v="121"/>
    <x v="94"/>
    <x v="94"/>
    <x v="73"/>
    <x v="73"/>
    <x v="30"/>
    <x v="30"/>
    <x v="13"/>
    <x v="50"/>
    <x v="50"/>
    <x v="3"/>
    <x v="1"/>
    <x v="2"/>
    <x v="11"/>
    <x v="13"/>
    <x v="2"/>
  </r>
  <r>
    <x v="868"/>
    <x v="259"/>
    <x v="273"/>
    <x v="273"/>
    <x v="89"/>
    <x v="89"/>
    <x v="144"/>
    <x v="144"/>
    <x v="136"/>
    <x v="156"/>
    <x v="156"/>
    <x v="0"/>
    <x v="0"/>
    <x v="0"/>
    <x v="18"/>
    <x v="172"/>
    <x v="0"/>
  </r>
  <r>
    <x v="869"/>
    <x v="70"/>
    <x v="196"/>
    <x v="196"/>
    <x v="113"/>
    <x v="113"/>
    <x v="40"/>
    <x v="40"/>
    <x v="37"/>
    <x v="59"/>
    <x v="59"/>
    <x v="0"/>
    <x v="0"/>
    <x v="3"/>
    <x v="44"/>
    <x v="38"/>
    <x v="3"/>
  </r>
  <r>
    <x v="870"/>
    <x v="171"/>
    <x v="32"/>
    <x v="32"/>
    <x v="62"/>
    <x v="62"/>
    <x v="142"/>
    <x v="142"/>
    <x v="133"/>
    <x v="32"/>
    <x v="32"/>
    <x v="0"/>
    <x v="0"/>
    <x v="0"/>
    <x v="6"/>
    <x v="169"/>
    <x v="1"/>
  </r>
  <r>
    <x v="871"/>
    <x v="124"/>
    <x v="618"/>
    <x v="618"/>
    <x v="106"/>
    <x v="106"/>
    <x v="210"/>
    <x v="210"/>
    <x v="209"/>
    <x v="139"/>
    <x v="139"/>
    <x v="2"/>
    <x v="0"/>
    <x v="1"/>
    <x v="28"/>
    <x v="421"/>
    <x v="0"/>
  </r>
  <r>
    <x v="872"/>
    <x v="26"/>
    <x v="411"/>
    <x v="411"/>
    <x v="93"/>
    <x v="93"/>
    <x v="38"/>
    <x v="38"/>
    <x v="35"/>
    <x v="13"/>
    <x v="13"/>
    <x v="3"/>
    <x v="0"/>
    <x v="0"/>
    <x v="6"/>
    <x v="288"/>
    <x v="1"/>
  </r>
  <r>
    <x v="873"/>
    <x v="62"/>
    <x v="619"/>
    <x v="619"/>
    <x v="8"/>
    <x v="8"/>
    <x v="85"/>
    <x v="85"/>
    <x v="76"/>
    <x v="143"/>
    <x v="143"/>
    <x v="3"/>
    <x v="0"/>
    <x v="0"/>
    <x v="26"/>
    <x v="85"/>
    <x v="1"/>
  </r>
  <r>
    <x v="874"/>
    <x v="264"/>
    <x v="620"/>
    <x v="620"/>
    <x v="88"/>
    <x v="88"/>
    <x v="6"/>
    <x v="6"/>
    <x v="6"/>
    <x v="105"/>
    <x v="105"/>
    <x v="3"/>
    <x v="0"/>
    <x v="2"/>
    <x v="9"/>
    <x v="420"/>
    <x v="0"/>
  </r>
  <r>
    <x v="875"/>
    <x v="23"/>
    <x v="621"/>
    <x v="621"/>
    <x v="76"/>
    <x v="76"/>
    <x v="206"/>
    <x v="206"/>
    <x v="205"/>
    <x v="47"/>
    <x v="47"/>
    <x v="0"/>
    <x v="0"/>
    <x v="2"/>
    <x v="9"/>
    <x v="354"/>
    <x v="0"/>
  </r>
  <r>
    <x v="876"/>
    <x v="312"/>
    <x v="622"/>
    <x v="622"/>
    <x v="2"/>
    <x v="2"/>
    <x v="157"/>
    <x v="157"/>
    <x v="148"/>
    <x v="129"/>
    <x v="129"/>
    <x v="0"/>
    <x v="0"/>
    <x v="3"/>
    <x v="4"/>
    <x v="191"/>
    <x v="0"/>
  </r>
  <r>
    <x v="877"/>
    <x v="284"/>
    <x v="107"/>
    <x v="107"/>
    <x v="46"/>
    <x v="46"/>
    <x v="76"/>
    <x v="76"/>
    <x v="69"/>
    <x v="68"/>
    <x v="68"/>
    <x v="3"/>
    <x v="0"/>
    <x v="1"/>
    <x v="16"/>
    <x v="150"/>
    <x v="1"/>
  </r>
  <r>
    <x v="878"/>
    <x v="128"/>
    <x v="623"/>
    <x v="623"/>
    <x v="78"/>
    <x v="78"/>
    <x v="82"/>
    <x v="82"/>
    <x v="13"/>
    <x v="25"/>
    <x v="25"/>
    <x v="2"/>
    <x v="2"/>
    <x v="0"/>
    <x v="11"/>
    <x v="13"/>
    <x v="2"/>
  </r>
  <r>
    <x v="879"/>
    <x v="333"/>
    <x v="228"/>
    <x v="228"/>
    <x v="119"/>
    <x v="119"/>
    <x v="153"/>
    <x v="153"/>
    <x v="142"/>
    <x v="146"/>
    <x v="146"/>
    <x v="0"/>
    <x v="0"/>
    <x v="1"/>
    <x v="24"/>
    <x v="342"/>
    <x v="1"/>
  </r>
  <r>
    <x v="880"/>
    <x v="190"/>
    <x v="340"/>
    <x v="340"/>
    <x v="55"/>
    <x v="55"/>
    <x v="155"/>
    <x v="155"/>
    <x v="144"/>
    <x v="110"/>
    <x v="110"/>
    <x v="0"/>
    <x v="0"/>
    <x v="3"/>
    <x v="21"/>
    <x v="186"/>
    <x v="1"/>
  </r>
  <r>
    <x v="881"/>
    <x v="205"/>
    <x v="624"/>
    <x v="624"/>
    <x v="55"/>
    <x v="55"/>
    <x v="36"/>
    <x v="36"/>
    <x v="32"/>
    <x v="124"/>
    <x v="124"/>
    <x v="1"/>
    <x v="0"/>
    <x v="3"/>
    <x v="40"/>
    <x v="422"/>
    <x v="1"/>
  </r>
  <r>
    <x v="882"/>
    <x v="12"/>
    <x v="625"/>
    <x v="625"/>
    <x v="119"/>
    <x v="119"/>
    <x v="35"/>
    <x v="35"/>
    <x v="31"/>
    <x v="9"/>
    <x v="9"/>
    <x v="0"/>
    <x v="0"/>
    <x v="3"/>
    <x v="32"/>
    <x v="32"/>
    <x v="0"/>
  </r>
  <r>
    <x v="883"/>
    <x v="213"/>
    <x v="488"/>
    <x v="488"/>
    <x v="1"/>
    <x v="1"/>
    <x v="157"/>
    <x v="157"/>
    <x v="148"/>
    <x v="152"/>
    <x v="152"/>
    <x v="0"/>
    <x v="0"/>
    <x v="2"/>
    <x v="19"/>
    <x v="191"/>
    <x v="1"/>
  </r>
  <r>
    <x v="884"/>
    <x v="2"/>
    <x v="293"/>
    <x v="293"/>
    <x v="29"/>
    <x v="29"/>
    <x v="211"/>
    <x v="211"/>
    <x v="210"/>
    <x v="48"/>
    <x v="48"/>
    <x v="0"/>
    <x v="0"/>
    <x v="1"/>
    <x v="6"/>
    <x v="398"/>
    <x v="1"/>
  </r>
  <r>
    <x v="885"/>
    <x v="313"/>
    <x v="405"/>
    <x v="405"/>
    <x v="116"/>
    <x v="116"/>
    <x v="166"/>
    <x v="166"/>
    <x v="162"/>
    <x v="146"/>
    <x v="146"/>
    <x v="0"/>
    <x v="0"/>
    <x v="2"/>
    <x v="16"/>
    <x v="222"/>
    <x v="1"/>
  </r>
  <r>
    <x v="886"/>
    <x v="13"/>
    <x v="512"/>
    <x v="512"/>
    <x v="108"/>
    <x v="108"/>
    <x v="176"/>
    <x v="176"/>
    <x v="170"/>
    <x v="88"/>
    <x v="88"/>
    <x v="3"/>
    <x v="0"/>
    <x v="0"/>
    <x v="3"/>
    <x v="423"/>
    <x v="0"/>
  </r>
  <r>
    <x v="887"/>
    <x v="208"/>
    <x v="626"/>
    <x v="626"/>
    <x v="96"/>
    <x v="96"/>
    <x v="133"/>
    <x v="133"/>
    <x v="122"/>
    <x v="50"/>
    <x v="50"/>
    <x v="3"/>
    <x v="0"/>
    <x v="1"/>
    <x v="21"/>
    <x v="424"/>
    <x v="1"/>
  </r>
  <r>
    <x v="888"/>
    <x v="29"/>
    <x v="627"/>
    <x v="627"/>
    <x v="1"/>
    <x v="1"/>
    <x v="156"/>
    <x v="156"/>
    <x v="163"/>
    <x v="111"/>
    <x v="111"/>
    <x v="0"/>
    <x v="0"/>
    <x v="0"/>
    <x v="16"/>
    <x v="302"/>
    <x v="1"/>
  </r>
  <r>
    <x v="889"/>
    <x v="163"/>
    <x v="580"/>
    <x v="580"/>
    <x v="39"/>
    <x v="39"/>
    <x v="41"/>
    <x v="41"/>
    <x v="38"/>
    <x v="128"/>
    <x v="128"/>
    <x v="0"/>
    <x v="0"/>
    <x v="0"/>
    <x v="24"/>
    <x v="39"/>
    <x v="1"/>
  </r>
  <r>
    <x v="890"/>
    <x v="230"/>
    <x v="628"/>
    <x v="628"/>
    <x v="95"/>
    <x v="95"/>
    <x v="185"/>
    <x v="185"/>
    <x v="13"/>
    <x v="124"/>
    <x v="124"/>
    <x v="0"/>
    <x v="1"/>
    <x v="0"/>
    <x v="11"/>
    <x v="13"/>
    <x v="2"/>
  </r>
  <r>
    <x v="891"/>
    <x v="203"/>
    <x v="160"/>
    <x v="160"/>
    <x v="42"/>
    <x v="42"/>
    <x v="8"/>
    <x v="8"/>
    <x v="13"/>
    <x v="25"/>
    <x v="25"/>
    <x v="0"/>
    <x v="1"/>
    <x v="0"/>
    <x v="11"/>
    <x v="13"/>
    <x v="2"/>
  </r>
  <r>
    <x v="892"/>
    <x v="178"/>
    <x v="400"/>
    <x v="400"/>
    <x v="14"/>
    <x v="14"/>
    <x v="182"/>
    <x v="182"/>
    <x v="194"/>
    <x v="50"/>
    <x v="50"/>
    <x v="0"/>
    <x v="0"/>
    <x v="1"/>
    <x v="24"/>
    <x v="316"/>
    <x v="1"/>
  </r>
  <r>
    <x v="893"/>
    <x v="73"/>
    <x v="535"/>
    <x v="535"/>
    <x v="76"/>
    <x v="76"/>
    <x v="23"/>
    <x v="23"/>
    <x v="22"/>
    <x v="54"/>
    <x v="54"/>
    <x v="0"/>
    <x v="0"/>
    <x v="0"/>
    <x v="31"/>
    <x v="250"/>
    <x v="1"/>
  </r>
  <r>
    <x v="894"/>
    <x v="126"/>
    <x v="224"/>
    <x v="224"/>
    <x v="107"/>
    <x v="107"/>
    <x v="103"/>
    <x v="103"/>
    <x v="94"/>
    <x v="136"/>
    <x v="136"/>
    <x v="2"/>
    <x v="0"/>
    <x v="2"/>
    <x v="34"/>
    <x v="391"/>
    <x v="1"/>
  </r>
  <r>
    <x v="895"/>
    <x v="334"/>
    <x v="619"/>
    <x v="619"/>
    <x v="41"/>
    <x v="41"/>
    <x v="32"/>
    <x v="32"/>
    <x v="60"/>
    <x v="74"/>
    <x v="74"/>
    <x v="1"/>
    <x v="0"/>
    <x v="0"/>
    <x v="16"/>
    <x v="425"/>
    <x v="1"/>
  </r>
  <r>
    <x v="896"/>
    <x v="59"/>
    <x v="464"/>
    <x v="464"/>
    <x v="104"/>
    <x v="104"/>
    <x v="87"/>
    <x v="87"/>
    <x v="13"/>
    <x v="99"/>
    <x v="99"/>
    <x v="0"/>
    <x v="1"/>
    <x v="2"/>
    <x v="11"/>
    <x v="13"/>
    <x v="2"/>
  </r>
  <r>
    <x v="897"/>
    <x v="169"/>
    <x v="68"/>
    <x v="68"/>
    <x v="39"/>
    <x v="39"/>
    <x v="187"/>
    <x v="187"/>
    <x v="13"/>
    <x v="89"/>
    <x v="89"/>
    <x v="3"/>
    <x v="1"/>
    <x v="0"/>
    <x v="11"/>
    <x v="13"/>
    <x v="2"/>
  </r>
  <r>
    <x v="898"/>
    <x v="227"/>
    <x v="482"/>
    <x v="482"/>
    <x v="88"/>
    <x v="88"/>
    <x v="144"/>
    <x v="144"/>
    <x v="136"/>
    <x v="114"/>
    <x v="114"/>
    <x v="2"/>
    <x v="0"/>
    <x v="0"/>
    <x v="13"/>
    <x v="426"/>
    <x v="0"/>
  </r>
  <r>
    <x v="899"/>
    <x v="42"/>
    <x v="629"/>
    <x v="629"/>
    <x v="95"/>
    <x v="95"/>
    <x v="30"/>
    <x v="30"/>
    <x v="27"/>
    <x v="126"/>
    <x v="126"/>
    <x v="0"/>
    <x v="0"/>
    <x v="0"/>
    <x v="24"/>
    <x v="61"/>
    <x v="1"/>
  </r>
  <r>
    <x v="900"/>
    <x v="242"/>
    <x v="630"/>
    <x v="630"/>
    <x v="68"/>
    <x v="68"/>
    <x v="156"/>
    <x v="156"/>
    <x v="163"/>
    <x v="90"/>
    <x v="90"/>
    <x v="2"/>
    <x v="0"/>
    <x v="3"/>
    <x v="38"/>
    <x v="427"/>
    <x v="0"/>
  </r>
  <r>
    <x v="901"/>
    <x v="157"/>
    <x v="631"/>
    <x v="631"/>
    <x v="8"/>
    <x v="8"/>
    <x v="87"/>
    <x v="87"/>
    <x v="13"/>
    <x v="120"/>
    <x v="120"/>
    <x v="0"/>
    <x v="1"/>
    <x v="0"/>
    <x v="11"/>
    <x v="13"/>
    <x v="2"/>
  </r>
  <r>
    <x v="902"/>
    <x v="108"/>
    <x v="599"/>
    <x v="599"/>
    <x v="36"/>
    <x v="36"/>
    <x v="81"/>
    <x v="81"/>
    <x v="13"/>
    <x v="148"/>
    <x v="148"/>
    <x v="3"/>
    <x v="2"/>
    <x v="3"/>
    <x v="11"/>
    <x v="13"/>
    <x v="2"/>
  </r>
  <r>
    <x v="903"/>
    <x v="40"/>
    <x v="408"/>
    <x v="408"/>
    <x v="66"/>
    <x v="66"/>
    <x v="78"/>
    <x v="78"/>
    <x v="112"/>
    <x v="87"/>
    <x v="87"/>
    <x v="0"/>
    <x v="0"/>
    <x v="0"/>
    <x v="26"/>
    <x v="378"/>
    <x v="1"/>
  </r>
  <r>
    <x v="904"/>
    <x v="201"/>
    <x v="376"/>
    <x v="376"/>
    <x v="3"/>
    <x v="3"/>
    <x v="115"/>
    <x v="115"/>
    <x v="108"/>
    <x v="9"/>
    <x v="9"/>
    <x v="0"/>
    <x v="0"/>
    <x v="0"/>
    <x v="10"/>
    <x v="404"/>
    <x v="0"/>
  </r>
  <r>
    <x v="905"/>
    <x v="96"/>
    <x v="632"/>
    <x v="632"/>
    <x v="65"/>
    <x v="65"/>
    <x v="216"/>
    <x v="216"/>
    <x v="215"/>
    <x v="160"/>
    <x v="160"/>
    <x v="3"/>
    <x v="0"/>
    <x v="3"/>
    <x v="3"/>
    <x v="428"/>
    <x v="0"/>
  </r>
  <r>
    <x v="906"/>
    <x v="253"/>
    <x v="104"/>
    <x v="104"/>
    <x v="15"/>
    <x v="15"/>
    <x v="26"/>
    <x v="26"/>
    <x v="24"/>
    <x v="94"/>
    <x v="94"/>
    <x v="3"/>
    <x v="0"/>
    <x v="2"/>
    <x v="5"/>
    <x v="25"/>
    <x v="0"/>
  </r>
  <r>
    <x v="907"/>
    <x v="43"/>
    <x v="633"/>
    <x v="633"/>
    <x v="32"/>
    <x v="32"/>
    <x v="177"/>
    <x v="177"/>
    <x v="172"/>
    <x v="55"/>
    <x v="55"/>
    <x v="0"/>
    <x v="0"/>
    <x v="0"/>
    <x v="0"/>
    <x v="267"/>
    <x v="0"/>
  </r>
  <r>
    <x v="908"/>
    <x v="213"/>
    <x v="19"/>
    <x v="19"/>
    <x v="28"/>
    <x v="28"/>
    <x v="171"/>
    <x v="171"/>
    <x v="13"/>
    <x v="121"/>
    <x v="121"/>
    <x v="3"/>
    <x v="2"/>
    <x v="2"/>
    <x v="11"/>
    <x v="13"/>
    <x v="2"/>
  </r>
  <r>
    <x v="909"/>
    <x v="241"/>
    <x v="456"/>
    <x v="456"/>
    <x v="67"/>
    <x v="67"/>
    <x v="187"/>
    <x v="187"/>
    <x v="183"/>
    <x v="77"/>
    <x v="77"/>
    <x v="1"/>
    <x v="0"/>
    <x v="0"/>
    <x v="38"/>
    <x v="356"/>
    <x v="0"/>
  </r>
  <r>
    <x v="910"/>
    <x v="29"/>
    <x v="334"/>
    <x v="334"/>
    <x v="67"/>
    <x v="67"/>
    <x v="92"/>
    <x v="92"/>
    <x v="83"/>
    <x v="65"/>
    <x v="65"/>
    <x v="2"/>
    <x v="0"/>
    <x v="0"/>
    <x v="9"/>
    <x v="93"/>
    <x v="0"/>
  </r>
  <r>
    <x v="911"/>
    <x v="218"/>
    <x v="164"/>
    <x v="164"/>
    <x v="103"/>
    <x v="103"/>
    <x v="201"/>
    <x v="201"/>
    <x v="200"/>
    <x v="13"/>
    <x v="13"/>
    <x v="3"/>
    <x v="0"/>
    <x v="0"/>
    <x v="10"/>
    <x v="429"/>
    <x v="0"/>
  </r>
  <r>
    <x v="912"/>
    <x v="132"/>
    <x v="468"/>
    <x v="468"/>
    <x v="11"/>
    <x v="11"/>
    <x v="41"/>
    <x v="41"/>
    <x v="38"/>
    <x v="135"/>
    <x v="135"/>
    <x v="0"/>
    <x v="0"/>
    <x v="0"/>
    <x v="1"/>
    <x v="39"/>
    <x v="0"/>
  </r>
  <r>
    <x v="913"/>
    <x v="90"/>
    <x v="130"/>
    <x v="130"/>
    <x v="16"/>
    <x v="16"/>
    <x v="50"/>
    <x v="50"/>
    <x v="46"/>
    <x v="132"/>
    <x v="132"/>
    <x v="0"/>
    <x v="0"/>
    <x v="0"/>
    <x v="9"/>
    <x v="48"/>
    <x v="0"/>
  </r>
  <r>
    <x v="914"/>
    <x v="57"/>
    <x v="634"/>
    <x v="634"/>
    <x v="97"/>
    <x v="97"/>
    <x v="200"/>
    <x v="200"/>
    <x v="199"/>
    <x v="158"/>
    <x v="158"/>
    <x v="0"/>
    <x v="0"/>
    <x v="0"/>
    <x v="40"/>
    <x v="332"/>
    <x v="1"/>
  </r>
  <r>
    <x v="915"/>
    <x v="335"/>
    <x v="635"/>
    <x v="635"/>
    <x v="35"/>
    <x v="35"/>
    <x v="143"/>
    <x v="143"/>
    <x v="134"/>
    <x v="154"/>
    <x v="154"/>
    <x v="3"/>
    <x v="0"/>
    <x v="3"/>
    <x v="15"/>
    <x v="170"/>
    <x v="1"/>
  </r>
  <r>
    <x v="916"/>
    <x v="299"/>
    <x v="345"/>
    <x v="345"/>
    <x v="109"/>
    <x v="109"/>
    <x v="179"/>
    <x v="179"/>
    <x v="176"/>
    <x v="66"/>
    <x v="66"/>
    <x v="3"/>
    <x v="0"/>
    <x v="0"/>
    <x v="50"/>
    <x v="330"/>
    <x v="3"/>
  </r>
  <r>
    <x v="917"/>
    <x v="292"/>
    <x v="636"/>
    <x v="636"/>
    <x v="35"/>
    <x v="35"/>
    <x v="137"/>
    <x v="137"/>
    <x v="13"/>
    <x v="31"/>
    <x v="31"/>
    <x v="2"/>
    <x v="1"/>
    <x v="0"/>
    <x v="11"/>
    <x v="13"/>
    <x v="2"/>
  </r>
  <r>
    <x v="918"/>
    <x v="292"/>
    <x v="637"/>
    <x v="637"/>
    <x v="96"/>
    <x v="96"/>
    <x v="182"/>
    <x v="182"/>
    <x v="194"/>
    <x v="99"/>
    <x v="99"/>
    <x v="0"/>
    <x v="0"/>
    <x v="0"/>
    <x v="27"/>
    <x v="316"/>
    <x v="0"/>
  </r>
  <r>
    <x v="919"/>
    <x v="22"/>
    <x v="638"/>
    <x v="638"/>
    <x v="1"/>
    <x v="1"/>
    <x v="95"/>
    <x v="95"/>
    <x v="13"/>
    <x v="110"/>
    <x v="110"/>
    <x v="1"/>
    <x v="1"/>
    <x v="3"/>
    <x v="11"/>
    <x v="13"/>
    <x v="2"/>
  </r>
  <r>
    <x v="920"/>
    <x v="32"/>
    <x v="379"/>
    <x v="379"/>
    <x v="108"/>
    <x v="108"/>
    <x v="65"/>
    <x v="65"/>
    <x v="61"/>
    <x v="140"/>
    <x v="140"/>
    <x v="1"/>
    <x v="0"/>
    <x v="0"/>
    <x v="39"/>
    <x v="430"/>
    <x v="0"/>
  </r>
  <r>
    <x v="921"/>
    <x v="45"/>
    <x v="639"/>
    <x v="639"/>
    <x v="0"/>
    <x v="0"/>
    <x v="69"/>
    <x v="69"/>
    <x v="64"/>
    <x v="120"/>
    <x v="120"/>
    <x v="3"/>
    <x v="0"/>
    <x v="0"/>
    <x v="5"/>
    <x v="69"/>
    <x v="0"/>
  </r>
  <r>
    <x v="922"/>
    <x v="329"/>
    <x v="178"/>
    <x v="178"/>
    <x v="50"/>
    <x v="50"/>
    <x v="202"/>
    <x v="202"/>
    <x v="201"/>
    <x v="9"/>
    <x v="9"/>
    <x v="2"/>
    <x v="0"/>
    <x v="3"/>
    <x v="20"/>
    <x v="431"/>
    <x v="0"/>
  </r>
  <r>
    <x v="923"/>
    <x v="13"/>
    <x v="191"/>
    <x v="191"/>
    <x v="12"/>
    <x v="12"/>
    <x v="201"/>
    <x v="201"/>
    <x v="200"/>
    <x v="127"/>
    <x v="127"/>
    <x v="0"/>
    <x v="0"/>
    <x v="0"/>
    <x v="27"/>
    <x v="340"/>
    <x v="0"/>
  </r>
  <r>
    <x v="924"/>
    <x v="59"/>
    <x v="183"/>
    <x v="183"/>
    <x v="117"/>
    <x v="117"/>
    <x v="30"/>
    <x v="30"/>
    <x v="27"/>
    <x v="171"/>
    <x v="171"/>
    <x v="0"/>
    <x v="0"/>
    <x v="0"/>
    <x v="38"/>
    <x v="61"/>
    <x v="0"/>
  </r>
  <r>
    <x v="925"/>
    <x v="169"/>
    <x v="312"/>
    <x v="312"/>
    <x v="111"/>
    <x v="111"/>
    <x v="204"/>
    <x v="204"/>
    <x v="13"/>
    <x v="25"/>
    <x v="25"/>
    <x v="0"/>
    <x v="1"/>
    <x v="2"/>
    <x v="11"/>
    <x v="13"/>
    <x v="2"/>
  </r>
  <r>
    <x v="926"/>
    <x v="61"/>
    <x v="640"/>
    <x v="640"/>
    <x v="91"/>
    <x v="91"/>
    <x v="170"/>
    <x v="170"/>
    <x v="159"/>
    <x v="126"/>
    <x v="126"/>
    <x v="0"/>
    <x v="0"/>
    <x v="0"/>
    <x v="28"/>
    <x v="385"/>
    <x v="0"/>
  </r>
  <r>
    <x v="927"/>
    <x v="14"/>
    <x v="477"/>
    <x v="477"/>
    <x v="44"/>
    <x v="44"/>
    <x v="108"/>
    <x v="108"/>
    <x v="99"/>
    <x v="157"/>
    <x v="157"/>
    <x v="0"/>
    <x v="0"/>
    <x v="0"/>
    <x v="0"/>
    <x v="116"/>
    <x v="0"/>
  </r>
  <r>
    <x v="928"/>
    <x v="97"/>
    <x v="239"/>
    <x v="239"/>
    <x v="14"/>
    <x v="14"/>
    <x v="122"/>
    <x v="122"/>
    <x v="147"/>
    <x v="33"/>
    <x v="33"/>
    <x v="3"/>
    <x v="0"/>
    <x v="2"/>
    <x v="18"/>
    <x v="230"/>
    <x v="0"/>
  </r>
  <r>
    <x v="929"/>
    <x v="244"/>
    <x v="641"/>
    <x v="641"/>
    <x v="117"/>
    <x v="117"/>
    <x v="155"/>
    <x v="155"/>
    <x v="144"/>
    <x v="124"/>
    <x v="124"/>
    <x v="0"/>
    <x v="0"/>
    <x v="3"/>
    <x v="32"/>
    <x v="186"/>
    <x v="0"/>
  </r>
  <r>
    <x v="930"/>
    <x v="25"/>
    <x v="270"/>
    <x v="270"/>
    <x v="1"/>
    <x v="1"/>
    <x v="8"/>
    <x v="8"/>
    <x v="8"/>
    <x v="69"/>
    <x v="69"/>
    <x v="0"/>
    <x v="0"/>
    <x v="3"/>
    <x v="14"/>
    <x v="260"/>
    <x v="0"/>
  </r>
  <r>
    <x v="931"/>
    <x v="39"/>
    <x v="221"/>
    <x v="221"/>
    <x v="88"/>
    <x v="88"/>
    <x v="82"/>
    <x v="82"/>
    <x v="216"/>
    <x v="8"/>
    <x v="8"/>
    <x v="0"/>
    <x v="0"/>
    <x v="2"/>
    <x v="27"/>
    <x v="432"/>
    <x v="0"/>
  </r>
  <r>
    <x v="932"/>
    <x v="40"/>
    <x v="234"/>
    <x v="234"/>
    <x v="17"/>
    <x v="17"/>
    <x v="82"/>
    <x v="82"/>
    <x v="216"/>
    <x v="48"/>
    <x v="48"/>
    <x v="3"/>
    <x v="0"/>
    <x v="0"/>
    <x v="16"/>
    <x v="433"/>
    <x v="1"/>
  </r>
  <r>
    <x v="933"/>
    <x v="151"/>
    <x v="642"/>
    <x v="642"/>
    <x v="30"/>
    <x v="30"/>
    <x v="104"/>
    <x v="104"/>
    <x v="95"/>
    <x v="135"/>
    <x v="135"/>
    <x v="2"/>
    <x v="0"/>
    <x v="2"/>
    <x v="10"/>
    <x v="434"/>
    <x v="0"/>
  </r>
  <r>
    <x v="934"/>
    <x v="228"/>
    <x v="109"/>
    <x v="109"/>
    <x v="44"/>
    <x v="44"/>
    <x v="217"/>
    <x v="217"/>
    <x v="217"/>
    <x v="175"/>
    <x v="175"/>
    <x v="0"/>
    <x v="0"/>
    <x v="3"/>
    <x v="29"/>
    <x v="435"/>
    <x v="0"/>
  </r>
  <r>
    <x v="935"/>
    <x v="223"/>
    <x v="643"/>
    <x v="643"/>
    <x v="87"/>
    <x v="87"/>
    <x v="32"/>
    <x v="32"/>
    <x v="60"/>
    <x v="131"/>
    <x v="131"/>
    <x v="3"/>
    <x v="0"/>
    <x v="2"/>
    <x v="40"/>
    <x v="436"/>
    <x v="1"/>
  </r>
  <r>
    <x v="936"/>
    <x v="10"/>
    <x v="644"/>
    <x v="644"/>
    <x v="92"/>
    <x v="92"/>
    <x v="132"/>
    <x v="132"/>
    <x v="128"/>
    <x v="144"/>
    <x v="144"/>
    <x v="1"/>
    <x v="0"/>
    <x v="0"/>
    <x v="15"/>
    <x v="162"/>
    <x v="1"/>
  </r>
  <r>
    <x v="937"/>
    <x v="95"/>
    <x v="530"/>
    <x v="530"/>
    <x v="62"/>
    <x v="62"/>
    <x v="204"/>
    <x v="204"/>
    <x v="203"/>
    <x v="121"/>
    <x v="121"/>
    <x v="3"/>
    <x v="0"/>
    <x v="3"/>
    <x v="48"/>
    <x v="399"/>
    <x v="0"/>
  </r>
  <r>
    <x v="938"/>
    <x v="38"/>
    <x v="142"/>
    <x v="142"/>
    <x v="10"/>
    <x v="10"/>
    <x v="153"/>
    <x v="153"/>
    <x v="142"/>
    <x v="7"/>
    <x v="7"/>
    <x v="3"/>
    <x v="0"/>
    <x v="3"/>
    <x v="38"/>
    <x v="183"/>
    <x v="0"/>
  </r>
  <r>
    <x v="939"/>
    <x v="114"/>
    <x v="91"/>
    <x v="91"/>
    <x v="3"/>
    <x v="3"/>
    <x v="41"/>
    <x v="41"/>
    <x v="38"/>
    <x v="53"/>
    <x v="53"/>
    <x v="3"/>
    <x v="0"/>
    <x v="0"/>
    <x v="24"/>
    <x v="437"/>
    <x v="1"/>
  </r>
  <r>
    <x v="940"/>
    <x v="321"/>
    <x v="645"/>
    <x v="645"/>
    <x v="10"/>
    <x v="10"/>
    <x v="209"/>
    <x v="209"/>
    <x v="13"/>
    <x v="32"/>
    <x v="32"/>
    <x v="1"/>
    <x v="2"/>
    <x v="2"/>
    <x v="11"/>
    <x v="13"/>
    <x v="2"/>
  </r>
  <r>
    <x v="941"/>
    <x v="267"/>
    <x v="455"/>
    <x v="455"/>
    <x v="114"/>
    <x v="114"/>
    <x v="140"/>
    <x v="140"/>
    <x v="132"/>
    <x v="19"/>
    <x v="19"/>
    <x v="0"/>
    <x v="0"/>
    <x v="3"/>
    <x v="9"/>
    <x v="390"/>
    <x v="0"/>
  </r>
  <r>
    <x v="942"/>
    <x v="116"/>
    <x v="340"/>
    <x v="340"/>
    <x v="53"/>
    <x v="53"/>
    <x v="198"/>
    <x v="198"/>
    <x v="197"/>
    <x v="20"/>
    <x v="20"/>
    <x v="3"/>
    <x v="0"/>
    <x v="0"/>
    <x v="48"/>
    <x v="438"/>
    <x v="0"/>
  </r>
  <r>
    <x v="943"/>
    <x v="80"/>
    <x v="165"/>
    <x v="165"/>
    <x v="0"/>
    <x v="0"/>
    <x v="169"/>
    <x v="169"/>
    <x v="158"/>
    <x v="93"/>
    <x v="93"/>
    <x v="0"/>
    <x v="0"/>
    <x v="3"/>
    <x v="19"/>
    <x v="358"/>
    <x v="1"/>
  </r>
  <r>
    <x v="944"/>
    <x v="73"/>
    <x v="370"/>
    <x v="370"/>
    <x v="43"/>
    <x v="43"/>
    <x v="90"/>
    <x v="90"/>
    <x v="81"/>
    <x v="83"/>
    <x v="83"/>
    <x v="0"/>
    <x v="0"/>
    <x v="0"/>
    <x v="6"/>
    <x v="91"/>
    <x v="1"/>
  </r>
  <r>
    <x v="945"/>
    <x v="190"/>
    <x v="646"/>
    <x v="646"/>
    <x v="8"/>
    <x v="8"/>
    <x v="151"/>
    <x v="151"/>
    <x v="141"/>
    <x v="111"/>
    <x v="111"/>
    <x v="3"/>
    <x v="0"/>
    <x v="0"/>
    <x v="38"/>
    <x v="439"/>
    <x v="0"/>
  </r>
  <r>
    <x v="946"/>
    <x v="244"/>
    <x v="647"/>
    <x v="647"/>
    <x v="46"/>
    <x v="46"/>
    <x v="130"/>
    <x v="130"/>
    <x v="121"/>
    <x v="4"/>
    <x v="4"/>
    <x v="3"/>
    <x v="0"/>
    <x v="3"/>
    <x v="15"/>
    <x v="440"/>
    <x v="1"/>
  </r>
  <r>
    <x v="947"/>
    <x v="231"/>
    <x v="648"/>
    <x v="648"/>
    <x v="12"/>
    <x v="12"/>
    <x v="195"/>
    <x v="195"/>
    <x v="13"/>
    <x v="145"/>
    <x v="145"/>
    <x v="2"/>
    <x v="1"/>
    <x v="3"/>
    <x v="11"/>
    <x v="13"/>
    <x v="2"/>
  </r>
  <r>
    <x v="948"/>
    <x v="93"/>
    <x v="317"/>
    <x v="317"/>
    <x v="25"/>
    <x v="25"/>
    <x v="213"/>
    <x v="213"/>
    <x v="212"/>
    <x v="19"/>
    <x v="19"/>
    <x v="2"/>
    <x v="0"/>
    <x v="0"/>
    <x v="14"/>
    <x v="441"/>
    <x v="0"/>
  </r>
  <r>
    <x v="949"/>
    <x v="329"/>
    <x v="649"/>
    <x v="649"/>
    <x v="3"/>
    <x v="3"/>
    <x v="16"/>
    <x v="16"/>
    <x v="16"/>
    <x v="129"/>
    <x v="129"/>
    <x v="3"/>
    <x v="0"/>
    <x v="1"/>
    <x v="46"/>
    <x v="16"/>
    <x v="0"/>
  </r>
  <r>
    <x v="950"/>
    <x v="196"/>
    <x v="436"/>
    <x v="436"/>
    <x v="70"/>
    <x v="70"/>
    <x v="15"/>
    <x v="15"/>
    <x v="15"/>
    <x v="84"/>
    <x v="84"/>
    <x v="0"/>
    <x v="0"/>
    <x v="2"/>
    <x v="47"/>
    <x v="15"/>
    <x v="1"/>
  </r>
  <r>
    <x v="951"/>
    <x v="27"/>
    <x v="554"/>
    <x v="554"/>
    <x v="37"/>
    <x v="37"/>
    <x v="90"/>
    <x v="90"/>
    <x v="81"/>
    <x v="139"/>
    <x v="139"/>
    <x v="2"/>
    <x v="0"/>
    <x v="3"/>
    <x v="21"/>
    <x v="442"/>
    <x v="1"/>
  </r>
  <r>
    <x v="952"/>
    <x v="334"/>
    <x v="593"/>
    <x v="593"/>
    <x v="77"/>
    <x v="77"/>
    <x v="107"/>
    <x v="107"/>
    <x v="98"/>
    <x v="50"/>
    <x v="50"/>
    <x v="0"/>
    <x v="0"/>
    <x v="0"/>
    <x v="4"/>
    <x v="115"/>
    <x v="0"/>
  </r>
  <r>
    <x v="953"/>
    <x v="239"/>
    <x v="650"/>
    <x v="650"/>
    <x v="114"/>
    <x v="114"/>
    <x v="63"/>
    <x v="63"/>
    <x v="58"/>
    <x v="11"/>
    <x v="11"/>
    <x v="0"/>
    <x v="0"/>
    <x v="3"/>
    <x v="2"/>
    <x v="277"/>
    <x v="0"/>
  </r>
  <r>
    <x v="954"/>
    <x v="27"/>
    <x v="186"/>
    <x v="186"/>
    <x v="71"/>
    <x v="71"/>
    <x v="108"/>
    <x v="108"/>
    <x v="99"/>
    <x v="9"/>
    <x v="9"/>
    <x v="0"/>
    <x v="0"/>
    <x v="2"/>
    <x v="27"/>
    <x v="116"/>
    <x v="0"/>
  </r>
  <r>
    <x v="955"/>
    <x v="123"/>
    <x v="605"/>
    <x v="605"/>
    <x v="27"/>
    <x v="27"/>
    <x v="91"/>
    <x v="91"/>
    <x v="82"/>
    <x v="61"/>
    <x v="61"/>
    <x v="3"/>
    <x v="0"/>
    <x v="1"/>
    <x v="9"/>
    <x v="92"/>
    <x v="0"/>
  </r>
  <r>
    <x v="956"/>
    <x v="175"/>
    <x v="651"/>
    <x v="651"/>
    <x v="25"/>
    <x v="25"/>
    <x v="121"/>
    <x v="121"/>
    <x v="113"/>
    <x v="53"/>
    <x v="53"/>
    <x v="3"/>
    <x v="0"/>
    <x v="0"/>
    <x v="14"/>
    <x v="418"/>
    <x v="0"/>
  </r>
  <r>
    <x v="957"/>
    <x v="267"/>
    <x v="385"/>
    <x v="385"/>
    <x v="21"/>
    <x v="21"/>
    <x v="45"/>
    <x v="45"/>
    <x v="42"/>
    <x v="161"/>
    <x v="161"/>
    <x v="3"/>
    <x v="0"/>
    <x v="0"/>
    <x v="37"/>
    <x v="397"/>
    <x v="1"/>
  </r>
  <r>
    <x v="958"/>
    <x v="77"/>
    <x v="652"/>
    <x v="652"/>
    <x v="118"/>
    <x v="118"/>
    <x v="146"/>
    <x v="146"/>
    <x v="137"/>
    <x v="128"/>
    <x v="128"/>
    <x v="0"/>
    <x v="0"/>
    <x v="0"/>
    <x v="3"/>
    <x v="173"/>
    <x v="0"/>
  </r>
  <r>
    <x v="959"/>
    <x v="309"/>
    <x v="145"/>
    <x v="145"/>
    <x v="77"/>
    <x v="77"/>
    <x v="156"/>
    <x v="156"/>
    <x v="163"/>
    <x v="148"/>
    <x v="148"/>
    <x v="3"/>
    <x v="0"/>
    <x v="0"/>
    <x v="46"/>
    <x v="223"/>
    <x v="0"/>
  </r>
  <r>
    <x v="960"/>
    <x v="113"/>
    <x v="653"/>
    <x v="653"/>
    <x v="62"/>
    <x v="62"/>
    <x v="97"/>
    <x v="97"/>
    <x v="89"/>
    <x v="104"/>
    <x v="104"/>
    <x v="3"/>
    <x v="0"/>
    <x v="3"/>
    <x v="40"/>
    <x v="411"/>
    <x v="1"/>
  </r>
  <r>
    <x v="961"/>
    <x v="51"/>
    <x v="654"/>
    <x v="654"/>
    <x v="73"/>
    <x v="73"/>
    <x v="5"/>
    <x v="5"/>
    <x v="5"/>
    <x v="63"/>
    <x v="63"/>
    <x v="1"/>
    <x v="0"/>
    <x v="2"/>
    <x v="21"/>
    <x v="443"/>
    <x v="1"/>
  </r>
  <r>
    <x v="962"/>
    <x v="252"/>
    <x v="452"/>
    <x v="452"/>
    <x v="54"/>
    <x v="54"/>
    <x v="154"/>
    <x v="154"/>
    <x v="143"/>
    <x v="61"/>
    <x v="61"/>
    <x v="0"/>
    <x v="0"/>
    <x v="2"/>
    <x v="6"/>
    <x v="381"/>
    <x v="1"/>
  </r>
  <r>
    <x v="963"/>
    <x v="118"/>
    <x v="506"/>
    <x v="506"/>
    <x v="109"/>
    <x v="109"/>
    <x v="157"/>
    <x v="157"/>
    <x v="148"/>
    <x v="50"/>
    <x v="50"/>
    <x v="3"/>
    <x v="0"/>
    <x v="0"/>
    <x v="32"/>
    <x v="444"/>
    <x v="0"/>
  </r>
  <r>
    <x v="964"/>
    <x v="199"/>
    <x v="655"/>
    <x v="655"/>
    <x v="34"/>
    <x v="34"/>
    <x v="74"/>
    <x v="74"/>
    <x v="67"/>
    <x v="131"/>
    <x v="131"/>
    <x v="3"/>
    <x v="0"/>
    <x v="2"/>
    <x v="45"/>
    <x v="249"/>
    <x v="0"/>
  </r>
  <r>
    <x v="965"/>
    <x v="121"/>
    <x v="656"/>
    <x v="656"/>
    <x v="59"/>
    <x v="59"/>
    <x v="147"/>
    <x v="147"/>
    <x v="138"/>
    <x v="148"/>
    <x v="148"/>
    <x v="0"/>
    <x v="0"/>
    <x v="0"/>
    <x v="34"/>
    <x v="265"/>
    <x v="1"/>
  </r>
  <r>
    <x v="966"/>
    <x v="336"/>
    <x v="473"/>
    <x v="473"/>
    <x v="30"/>
    <x v="30"/>
    <x v="91"/>
    <x v="91"/>
    <x v="82"/>
    <x v="172"/>
    <x v="172"/>
    <x v="0"/>
    <x v="0"/>
    <x v="1"/>
    <x v="47"/>
    <x v="214"/>
    <x v="1"/>
  </r>
  <r>
    <x v="967"/>
    <x v="0"/>
    <x v="423"/>
    <x v="423"/>
    <x v="10"/>
    <x v="10"/>
    <x v="101"/>
    <x v="101"/>
    <x v="93"/>
    <x v="53"/>
    <x v="53"/>
    <x v="0"/>
    <x v="0"/>
    <x v="0"/>
    <x v="2"/>
    <x v="204"/>
    <x v="0"/>
  </r>
  <r>
    <x v="968"/>
    <x v="62"/>
    <x v="182"/>
    <x v="182"/>
    <x v="30"/>
    <x v="30"/>
    <x v="29"/>
    <x v="29"/>
    <x v="34"/>
    <x v="124"/>
    <x v="124"/>
    <x v="0"/>
    <x v="0"/>
    <x v="0"/>
    <x v="26"/>
    <x v="67"/>
    <x v="1"/>
  </r>
  <r>
    <x v="969"/>
    <x v="314"/>
    <x v="354"/>
    <x v="354"/>
    <x v="81"/>
    <x v="81"/>
    <x v="103"/>
    <x v="103"/>
    <x v="94"/>
    <x v="17"/>
    <x v="17"/>
    <x v="0"/>
    <x v="0"/>
    <x v="0"/>
    <x v="2"/>
    <x v="258"/>
    <x v="0"/>
  </r>
  <r>
    <x v="970"/>
    <x v="155"/>
    <x v="657"/>
    <x v="657"/>
    <x v="25"/>
    <x v="25"/>
    <x v="137"/>
    <x v="137"/>
    <x v="13"/>
    <x v="4"/>
    <x v="4"/>
    <x v="3"/>
    <x v="2"/>
    <x v="0"/>
    <x v="11"/>
    <x v="13"/>
    <x v="2"/>
  </r>
  <r>
    <x v="971"/>
    <x v="139"/>
    <x v="100"/>
    <x v="100"/>
    <x v="72"/>
    <x v="72"/>
    <x v="72"/>
    <x v="72"/>
    <x v="66"/>
    <x v="93"/>
    <x v="93"/>
    <x v="3"/>
    <x v="0"/>
    <x v="2"/>
    <x v="25"/>
    <x v="413"/>
    <x v="0"/>
  </r>
  <r>
    <x v="972"/>
    <x v="253"/>
    <x v="244"/>
    <x v="244"/>
    <x v="49"/>
    <x v="49"/>
    <x v="143"/>
    <x v="143"/>
    <x v="134"/>
    <x v="173"/>
    <x v="173"/>
    <x v="3"/>
    <x v="0"/>
    <x v="2"/>
    <x v="36"/>
    <x v="170"/>
    <x v="1"/>
  </r>
  <r>
    <x v="973"/>
    <x v="154"/>
    <x v="209"/>
    <x v="209"/>
    <x v="82"/>
    <x v="82"/>
    <x v="212"/>
    <x v="212"/>
    <x v="13"/>
    <x v="29"/>
    <x v="29"/>
    <x v="0"/>
    <x v="2"/>
    <x v="0"/>
    <x v="11"/>
    <x v="13"/>
    <x v="2"/>
  </r>
  <r>
    <x v="974"/>
    <x v="290"/>
    <x v="78"/>
    <x v="78"/>
    <x v="95"/>
    <x v="95"/>
    <x v="88"/>
    <x v="88"/>
    <x v="79"/>
    <x v="98"/>
    <x v="98"/>
    <x v="0"/>
    <x v="0"/>
    <x v="1"/>
    <x v="27"/>
    <x v="113"/>
    <x v="0"/>
  </r>
  <r>
    <x v="975"/>
    <x v="263"/>
    <x v="218"/>
    <x v="218"/>
    <x v="100"/>
    <x v="100"/>
    <x v="177"/>
    <x v="177"/>
    <x v="172"/>
    <x v="14"/>
    <x v="14"/>
    <x v="3"/>
    <x v="0"/>
    <x v="3"/>
    <x v="1"/>
    <x v="445"/>
    <x v="0"/>
  </r>
  <r>
    <x v="976"/>
    <x v="40"/>
    <x v="658"/>
    <x v="658"/>
    <x v="95"/>
    <x v="95"/>
    <x v="212"/>
    <x v="212"/>
    <x v="211"/>
    <x v="173"/>
    <x v="173"/>
    <x v="3"/>
    <x v="0"/>
    <x v="2"/>
    <x v="8"/>
    <x v="446"/>
    <x v="1"/>
  </r>
  <r>
    <x v="977"/>
    <x v="60"/>
    <x v="210"/>
    <x v="210"/>
    <x v="77"/>
    <x v="77"/>
    <x v="93"/>
    <x v="93"/>
    <x v="84"/>
    <x v="63"/>
    <x v="63"/>
    <x v="3"/>
    <x v="0"/>
    <x v="2"/>
    <x v="27"/>
    <x v="94"/>
    <x v="0"/>
  </r>
  <r>
    <x v="978"/>
    <x v="159"/>
    <x v="659"/>
    <x v="659"/>
    <x v="27"/>
    <x v="27"/>
    <x v="113"/>
    <x v="113"/>
    <x v="13"/>
    <x v="61"/>
    <x v="61"/>
    <x v="3"/>
    <x v="2"/>
    <x v="0"/>
    <x v="11"/>
    <x v="13"/>
    <x v="2"/>
  </r>
  <r>
    <x v="979"/>
    <x v="242"/>
    <x v="660"/>
    <x v="660"/>
    <x v="43"/>
    <x v="43"/>
    <x v="42"/>
    <x v="42"/>
    <x v="13"/>
    <x v="170"/>
    <x v="170"/>
    <x v="1"/>
    <x v="2"/>
    <x v="2"/>
    <x v="11"/>
    <x v="13"/>
    <x v="2"/>
  </r>
  <r>
    <x v="980"/>
    <x v="194"/>
    <x v="661"/>
    <x v="661"/>
    <x v="107"/>
    <x v="107"/>
    <x v="87"/>
    <x v="87"/>
    <x v="78"/>
    <x v="62"/>
    <x v="62"/>
    <x v="2"/>
    <x v="0"/>
    <x v="0"/>
    <x v="19"/>
    <x v="447"/>
    <x v="1"/>
  </r>
  <r>
    <x v="981"/>
    <x v="134"/>
    <x v="662"/>
    <x v="662"/>
    <x v="117"/>
    <x v="117"/>
    <x v="14"/>
    <x v="14"/>
    <x v="14"/>
    <x v="13"/>
    <x v="13"/>
    <x v="3"/>
    <x v="0"/>
    <x v="0"/>
    <x v="23"/>
    <x v="76"/>
    <x v="0"/>
  </r>
  <r>
    <x v="982"/>
    <x v="307"/>
    <x v="2"/>
    <x v="2"/>
    <x v="16"/>
    <x v="16"/>
    <x v="9"/>
    <x v="9"/>
    <x v="9"/>
    <x v="99"/>
    <x v="99"/>
    <x v="0"/>
    <x v="0"/>
    <x v="0"/>
    <x v="51"/>
    <x v="9"/>
    <x v="0"/>
  </r>
  <r>
    <x v="983"/>
    <x v="169"/>
    <x v="16"/>
    <x v="16"/>
    <x v="104"/>
    <x v="104"/>
    <x v="36"/>
    <x v="36"/>
    <x v="32"/>
    <x v="65"/>
    <x v="65"/>
    <x v="0"/>
    <x v="0"/>
    <x v="0"/>
    <x v="29"/>
    <x v="78"/>
    <x v="0"/>
  </r>
  <r>
    <x v="984"/>
    <x v="93"/>
    <x v="663"/>
    <x v="663"/>
    <x v="0"/>
    <x v="0"/>
    <x v="157"/>
    <x v="157"/>
    <x v="148"/>
    <x v="103"/>
    <x v="103"/>
    <x v="3"/>
    <x v="0"/>
    <x v="0"/>
    <x v="27"/>
    <x v="444"/>
    <x v="0"/>
  </r>
  <r>
    <x v="985"/>
    <x v="305"/>
    <x v="664"/>
    <x v="664"/>
    <x v="57"/>
    <x v="57"/>
    <x v="179"/>
    <x v="179"/>
    <x v="176"/>
    <x v="84"/>
    <x v="84"/>
    <x v="0"/>
    <x v="0"/>
    <x v="0"/>
    <x v="1"/>
    <x v="256"/>
    <x v="0"/>
  </r>
  <r>
    <x v="986"/>
    <x v="130"/>
    <x v="591"/>
    <x v="591"/>
    <x v="3"/>
    <x v="3"/>
    <x v="156"/>
    <x v="156"/>
    <x v="13"/>
    <x v="34"/>
    <x v="34"/>
    <x v="0"/>
    <x v="2"/>
    <x v="1"/>
    <x v="11"/>
    <x v="13"/>
    <x v="2"/>
  </r>
  <r>
    <x v="987"/>
    <x v="248"/>
    <x v="665"/>
    <x v="665"/>
    <x v="52"/>
    <x v="52"/>
    <x v="90"/>
    <x v="90"/>
    <x v="13"/>
    <x v="20"/>
    <x v="20"/>
    <x v="0"/>
    <x v="1"/>
    <x v="0"/>
    <x v="11"/>
    <x v="13"/>
    <x v="2"/>
  </r>
  <r>
    <x v="988"/>
    <x v="63"/>
    <x v="506"/>
    <x v="506"/>
    <x v="68"/>
    <x v="68"/>
    <x v="5"/>
    <x v="5"/>
    <x v="5"/>
    <x v="173"/>
    <x v="173"/>
    <x v="2"/>
    <x v="0"/>
    <x v="0"/>
    <x v="10"/>
    <x v="448"/>
    <x v="0"/>
  </r>
  <r>
    <x v="989"/>
    <x v="233"/>
    <x v="666"/>
    <x v="666"/>
    <x v="0"/>
    <x v="0"/>
    <x v="200"/>
    <x v="200"/>
    <x v="199"/>
    <x v="173"/>
    <x v="173"/>
    <x v="0"/>
    <x v="0"/>
    <x v="0"/>
    <x v="7"/>
    <x v="332"/>
    <x v="0"/>
  </r>
  <r>
    <x v="990"/>
    <x v="337"/>
    <x v="656"/>
    <x v="656"/>
    <x v="28"/>
    <x v="28"/>
    <x v="18"/>
    <x v="18"/>
    <x v="13"/>
    <x v="116"/>
    <x v="116"/>
    <x v="3"/>
    <x v="1"/>
    <x v="0"/>
    <x v="11"/>
    <x v="13"/>
    <x v="2"/>
  </r>
  <r>
    <x v="991"/>
    <x v="316"/>
    <x v="667"/>
    <x v="667"/>
    <x v="31"/>
    <x v="31"/>
    <x v="167"/>
    <x v="167"/>
    <x v="156"/>
    <x v="178"/>
    <x v="178"/>
    <x v="2"/>
    <x v="0"/>
    <x v="0"/>
    <x v="26"/>
    <x v="449"/>
    <x v="1"/>
  </r>
  <r>
    <x v="992"/>
    <x v="338"/>
    <x v="241"/>
    <x v="241"/>
    <x v="110"/>
    <x v="110"/>
    <x v="135"/>
    <x v="135"/>
    <x v="125"/>
    <x v="23"/>
    <x v="23"/>
    <x v="3"/>
    <x v="0"/>
    <x v="2"/>
    <x v="21"/>
    <x v="158"/>
    <x v="1"/>
  </r>
  <r>
    <x v="993"/>
    <x v="113"/>
    <x v="668"/>
    <x v="668"/>
    <x v="30"/>
    <x v="30"/>
    <x v="46"/>
    <x v="46"/>
    <x v="43"/>
    <x v="126"/>
    <x v="126"/>
    <x v="0"/>
    <x v="0"/>
    <x v="0"/>
    <x v="0"/>
    <x v="45"/>
    <x v="0"/>
  </r>
  <r>
    <x v="994"/>
    <x v="182"/>
    <x v="244"/>
    <x v="244"/>
    <x v="82"/>
    <x v="82"/>
    <x v="187"/>
    <x v="187"/>
    <x v="183"/>
    <x v="160"/>
    <x v="160"/>
    <x v="2"/>
    <x v="0"/>
    <x v="0"/>
    <x v="8"/>
    <x v="291"/>
    <x v="1"/>
  </r>
  <r>
    <x v="995"/>
    <x v="193"/>
    <x v="669"/>
    <x v="669"/>
    <x v="102"/>
    <x v="102"/>
    <x v="66"/>
    <x v="66"/>
    <x v="62"/>
    <x v="49"/>
    <x v="49"/>
    <x v="3"/>
    <x v="0"/>
    <x v="2"/>
    <x v="34"/>
    <x v="450"/>
    <x v="1"/>
  </r>
  <r>
    <x v="996"/>
    <x v="95"/>
    <x v="129"/>
    <x v="129"/>
    <x v="64"/>
    <x v="64"/>
    <x v="75"/>
    <x v="75"/>
    <x v="68"/>
    <x v="13"/>
    <x v="13"/>
    <x v="0"/>
    <x v="0"/>
    <x v="0"/>
    <x v="46"/>
    <x v="235"/>
    <x v="0"/>
  </r>
  <r>
    <x v="997"/>
    <x v="230"/>
    <x v="670"/>
    <x v="670"/>
    <x v="115"/>
    <x v="115"/>
    <x v="6"/>
    <x v="6"/>
    <x v="13"/>
    <x v="60"/>
    <x v="60"/>
    <x v="3"/>
    <x v="2"/>
    <x v="3"/>
    <x v="11"/>
    <x v="13"/>
    <x v="2"/>
  </r>
  <r>
    <x v="998"/>
    <x v="339"/>
    <x v="671"/>
    <x v="671"/>
    <x v="15"/>
    <x v="15"/>
    <x v="155"/>
    <x v="155"/>
    <x v="144"/>
    <x v="74"/>
    <x v="74"/>
    <x v="0"/>
    <x v="0"/>
    <x v="0"/>
    <x v="22"/>
    <x v="186"/>
    <x v="1"/>
  </r>
  <r>
    <x v="999"/>
    <x v="325"/>
    <x v="402"/>
    <x v="402"/>
    <x v="119"/>
    <x v="119"/>
    <x v="86"/>
    <x v="86"/>
    <x v="77"/>
    <x v="14"/>
    <x v="14"/>
    <x v="3"/>
    <x v="0"/>
    <x v="0"/>
    <x v="27"/>
    <x v="451"/>
    <x v="0"/>
  </r>
  <r>
    <x v="1000"/>
    <x v="276"/>
    <x v="672"/>
    <x v="672"/>
    <x v="39"/>
    <x v="39"/>
    <x v="191"/>
    <x v="191"/>
    <x v="187"/>
    <x v="6"/>
    <x v="6"/>
    <x v="2"/>
    <x v="0"/>
    <x v="0"/>
    <x v="6"/>
    <x v="452"/>
    <x v="1"/>
  </r>
  <r>
    <x v="1001"/>
    <x v="147"/>
    <x v="673"/>
    <x v="673"/>
    <x v="72"/>
    <x v="72"/>
    <x v="43"/>
    <x v="43"/>
    <x v="40"/>
    <x v="149"/>
    <x v="149"/>
    <x v="0"/>
    <x v="0"/>
    <x v="3"/>
    <x v="3"/>
    <x v="41"/>
    <x v="0"/>
  </r>
  <r>
    <x v="1002"/>
    <x v="161"/>
    <x v="371"/>
    <x v="371"/>
    <x v="66"/>
    <x v="66"/>
    <x v="51"/>
    <x v="51"/>
    <x v="47"/>
    <x v="141"/>
    <x v="141"/>
    <x v="1"/>
    <x v="0"/>
    <x v="0"/>
    <x v="23"/>
    <x v="453"/>
    <x v="0"/>
  </r>
  <r>
    <x v="1003"/>
    <x v="91"/>
    <x v="640"/>
    <x v="640"/>
    <x v="15"/>
    <x v="15"/>
    <x v="179"/>
    <x v="179"/>
    <x v="176"/>
    <x v="9"/>
    <x v="9"/>
    <x v="0"/>
    <x v="0"/>
    <x v="2"/>
    <x v="36"/>
    <x v="256"/>
    <x v="1"/>
  </r>
  <r>
    <x v="1004"/>
    <x v="168"/>
    <x v="78"/>
    <x v="78"/>
    <x v="119"/>
    <x v="119"/>
    <x v="17"/>
    <x v="17"/>
    <x v="13"/>
    <x v="38"/>
    <x v="38"/>
    <x v="2"/>
    <x v="1"/>
    <x v="0"/>
    <x v="11"/>
    <x v="13"/>
    <x v="2"/>
  </r>
  <r>
    <x v="1005"/>
    <x v="22"/>
    <x v="568"/>
    <x v="568"/>
    <x v="87"/>
    <x v="87"/>
    <x v="24"/>
    <x v="24"/>
    <x v="23"/>
    <x v="131"/>
    <x v="131"/>
    <x v="3"/>
    <x v="0"/>
    <x v="3"/>
    <x v="24"/>
    <x v="110"/>
    <x v="1"/>
  </r>
  <r>
    <x v="1006"/>
    <x v="340"/>
    <x v="316"/>
    <x v="316"/>
    <x v="2"/>
    <x v="2"/>
    <x v="181"/>
    <x v="181"/>
    <x v="13"/>
    <x v="52"/>
    <x v="52"/>
    <x v="0"/>
    <x v="1"/>
    <x v="2"/>
    <x v="11"/>
    <x v="13"/>
    <x v="2"/>
  </r>
  <r>
    <x v="1007"/>
    <x v="56"/>
    <x v="674"/>
    <x v="674"/>
    <x v="6"/>
    <x v="6"/>
    <x v="34"/>
    <x v="34"/>
    <x v="13"/>
    <x v="141"/>
    <x v="141"/>
    <x v="2"/>
    <x v="1"/>
    <x v="0"/>
    <x v="11"/>
    <x v="13"/>
    <x v="2"/>
  </r>
  <r>
    <x v="1008"/>
    <x v="298"/>
    <x v="675"/>
    <x v="675"/>
    <x v="14"/>
    <x v="14"/>
    <x v="35"/>
    <x v="35"/>
    <x v="31"/>
    <x v="20"/>
    <x v="20"/>
    <x v="2"/>
    <x v="0"/>
    <x v="2"/>
    <x v="31"/>
    <x v="232"/>
    <x v="1"/>
  </r>
  <r>
    <x v="1009"/>
    <x v="115"/>
    <x v="676"/>
    <x v="676"/>
    <x v="1"/>
    <x v="1"/>
    <x v="128"/>
    <x v="128"/>
    <x v="13"/>
    <x v="124"/>
    <x v="124"/>
    <x v="0"/>
    <x v="2"/>
    <x v="2"/>
    <x v="11"/>
    <x v="13"/>
    <x v="2"/>
  </r>
  <r>
    <x v="1010"/>
    <x v="171"/>
    <x v="677"/>
    <x v="677"/>
    <x v="3"/>
    <x v="3"/>
    <x v="184"/>
    <x v="184"/>
    <x v="13"/>
    <x v="87"/>
    <x v="87"/>
    <x v="3"/>
    <x v="1"/>
    <x v="0"/>
    <x v="11"/>
    <x v="13"/>
    <x v="2"/>
  </r>
  <r>
    <x v="1011"/>
    <x v="265"/>
    <x v="627"/>
    <x v="627"/>
    <x v="106"/>
    <x v="106"/>
    <x v="92"/>
    <x v="92"/>
    <x v="83"/>
    <x v="26"/>
    <x v="26"/>
    <x v="0"/>
    <x v="0"/>
    <x v="0"/>
    <x v="26"/>
    <x v="244"/>
    <x v="1"/>
  </r>
  <r>
    <x v="1012"/>
    <x v="341"/>
    <x v="598"/>
    <x v="598"/>
    <x v="20"/>
    <x v="20"/>
    <x v="102"/>
    <x v="102"/>
    <x v="105"/>
    <x v="107"/>
    <x v="107"/>
    <x v="0"/>
    <x v="0"/>
    <x v="0"/>
    <x v="26"/>
    <x v="126"/>
    <x v="1"/>
  </r>
  <r>
    <x v="1013"/>
    <x v="273"/>
    <x v="678"/>
    <x v="678"/>
    <x v="40"/>
    <x v="40"/>
    <x v="184"/>
    <x v="184"/>
    <x v="180"/>
    <x v="29"/>
    <x v="29"/>
    <x v="0"/>
    <x v="0"/>
    <x v="0"/>
    <x v="32"/>
    <x v="309"/>
    <x v="0"/>
  </r>
  <r>
    <x v="1014"/>
    <x v="316"/>
    <x v="165"/>
    <x v="165"/>
    <x v="52"/>
    <x v="52"/>
    <x v="16"/>
    <x v="16"/>
    <x v="16"/>
    <x v="47"/>
    <x v="47"/>
    <x v="0"/>
    <x v="0"/>
    <x v="2"/>
    <x v="26"/>
    <x v="454"/>
    <x v="1"/>
  </r>
  <r>
    <x v="1015"/>
    <x v="258"/>
    <x v="596"/>
    <x v="596"/>
    <x v="2"/>
    <x v="2"/>
    <x v="47"/>
    <x v="47"/>
    <x v="44"/>
    <x v="45"/>
    <x v="45"/>
    <x v="0"/>
    <x v="0"/>
    <x v="3"/>
    <x v="3"/>
    <x v="46"/>
    <x v="0"/>
  </r>
  <r>
    <x v="1016"/>
    <x v="342"/>
    <x v="198"/>
    <x v="198"/>
    <x v="115"/>
    <x v="115"/>
    <x v="72"/>
    <x v="72"/>
    <x v="66"/>
    <x v="158"/>
    <x v="158"/>
    <x v="0"/>
    <x v="0"/>
    <x v="2"/>
    <x v="29"/>
    <x v="71"/>
    <x v="0"/>
  </r>
  <r>
    <x v="1017"/>
    <x v="104"/>
    <x v="265"/>
    <x v="265"/>
    <x v="32"/>
    <x v="32"/>
    <x v="50"/>
    <x v="50"/>
    <x v="46"/>
    <x v="25"/>
    <x v="25"/>
    <x v="1"/>
    <x v="0"/>
    <x v="0"/>
    <x v="32"/>
    <x v="455"/>
    <x v="0"/>
  </r>
  <r>
    <x v="1018"/>
    <x v="101"/>
    <x v="679"/>
    <x v="679"/>
    <x v="29"/>
    <x v="29"/>
    <x v="73"/>
    <x v="73"/>
    <x v="135"/>
    <x v="107"/>
    <x v="107"/>
    <x v="0"/>
    <x v="0"/>
    <x v="2"/>
    <x v="29"/>
    <x v="171"/>
    <x v="0"/>
  </r>
  <r>
    <x v="1019"/>
    <x v="100"/>
    <x v="272"/>
    <x v="272"/>
    <x v="28"/>
    <x v="28"/>
    <x v="212"/>
    <x v="212"/>
    <x v="211"/>
    <x v="83"/>
    <x v="83"/>
    <x v="3"/>
    <x v="0"/>
    <x v="0"/>
    <x v="13"/>
    <x v="446"/>
    <x v="0"/>
  </r>
  <r>
    <x v="1020"/>
    <x v="139"/>
    <x v="349"/>
    <x v="349"/>
    <x v="40"/>
    <x v="40"/>
    <x v="32"/>
    <x v="32"/>
    <x v="60"/>
    <x v="125"/>
    <x v="125"/>
    <x v="0"/>
    <x v="0"/>
    <x v="2"/>
    <x v="18"/>
    <x v="63"/>
    <x v="0"/>
  </r>
  <r>
    <x v="1021"/>
    <x v="33"/>
    <x v="670"/>
    <x v="670"/>
    <x v="62"/>
    <x v="62"/>
    <x v="51"/>
    <x v="51"/>
    <x v="47"/>
    <x v="2"/>
    <x v="2"/>
    <x v="0"/>
    <x v="0"/>
    <x v="2"/>
    <x v="25"/>
    <x v="49"/>
    <x v="0"/>
  </r>
  <r>
    <x v="1022"/>
    <x v="70"/>
    <x v="680"/>
    <x v="680"/>
    <x v="96"/>
    <x v="96"/>
    <x v="142"/>
    <x v="142"/>
    <x v="133"/>
    <x v="169"/>
    <x v="169"/>
    <x v="3"/>
    <x v="0"/>
    <x v="2"/>
    <x v="24"/>
    <x v="456"/>
    <x v="1"/>
  </r>
  <r>
    <x v="1023"/>
    <x v="82"/>
    <x v="607"/>
    <x v="607"/>
    <x v="99"/>
    <x v="99"/>
    <x v="47"/>
    <x v="47"/>
    <x v="44"/>
    <x v="1"/>
    <x v="1"/>
    <x v="0"/>
    <x v="0"/>
    <x v="3"/>
    <x v="16"/>
    <x v="46"/>
    <x v="1"/>
  </r>
  <r>
    <x v="1024"/>
    <x v="2"/>
    <x v="681"/>
    <x v="681"/>
    <x v="15"/>
    <x v="15"/>
    <x v="144"/>
    <x v="144"/>
    <x v="136"/>
    <x v="72"/>
    <x v="72"/>
    <x v="0"/>
    <x v="0"/>
    <x v="0"/>
    <x v="4"/>
    <x v="172"/>
    <x v="0"/>
  </r>
  <r>
    <x v="1025"/>
    <x v="169"/>
    <x v="171"/>
    <x v="171"/>
    <x v="114"/>
    <x v="114"/>
    <x v="107"/>
    <x v="107"/>
    <x v="13"/>
    <x v="171"/>
    <x v="171"/>
    <x v="1"/>
    <x v="1"/>
    <x v="1"/>
    <x v="11"/>
    <x v="13"/>
    <x v="2"/>
  </r>
  <r>
    <x v="1026"/>
    <x v="48"/>
    <x v="660"/>
    <x v="660"/>
    <x v="17"/>
    <x v="17"/>
    <x v="214"/>
    <x v="214"/>
    <x v="13"/>
    <x v="97"/>
    <x v="97"/>
    <x v="0"/>
    <x v="2"/>
    <x v="1"/>
    <x v="11"/>
    <x v="13"/>
    <x v="2"/>
  </r>
  <r>
    <x v="1027"/>
    <x v="314"/>
    <x v="300"/>
    <x v="300"/>
    <x v="71"/>
    <x v="71"/>
    <x v="45"/>
    <x v="45"/>
    <x v="13"/>
    <x v="4"/>
    <x v="4"/>
    <x v="0"/>
    <x v="1"/>
    <x v="0"/>
    <x v="11"/>
    <x v="13"/>
    <x v="2"/>
  </r>
  <r>
    <x v="1028"/>
    <x v="124"/>
    <x v="644"/>
    <x v="644"/>
    <x v="15"/>
    <x v="15"/>
    <x v="5"/>
    <x v="5"/>
    <x v="5"/>
    <x v="174"/>
    <x v="174"/>
    <x v="3"/>
    <x v="0"/>
    <x v="1"/>
    <x v="24"/>
    <x v="5"/>
    <x v="1"/>
  </r>
  <r>
    <x v="1029"/>
    <x v="257"/>
    <x v="314"/>
    <x v="314"/>
    <x v="53"/>
    <x v="53"/>
    <x v="74"/>
    <x v="74"/>
    <x v="67"/>
    <x v="147"/>
    <x v="147"/>
    <x v="0"/>
    <x v="0"/>
    <x v="0"/>
    <x v="25"/>
    <x v="109"/>
    <x v="0"/>
  </r>
  <r>
    <x v="1030"/>
    <x v="163"/>
    <x v="349"/>
    <x v="349"/>
    <x v="39"/>
    <x v="39"/>
    <x v="174"/>
    <x v="174"/>
    <x v="167"/>
    <x v="144"/>
    <x v="144"/>
    <x v="3"/>
    <x v="0"/>
    <x v="2"/>
    <x v="46"/>
    <x v="229"/>
    <x v="0"/>
  </r>
  <r>
    <x v="1031"/>
    <x v="98"/>
    <x v="514"/>
    <x v="514"/>
    <x v="25"/>
    <x v="25"/>
    <x v="75"/>
    <x v="75"/>
    <x v="68"/>
    <x v="153"/>
    <x v="153"/>
    <x v="0"/>
    <x v="0"/>
    <x v="0"/>
    <x v="33"/>
    <x v="235"/>
    <x v="0"/>
  </r>
  <r>
    <x v="1032"/>
    <x v="79"/>
    <x v="146"/>
    <x v="146"/>
    <x v="15"/>
    <x v="15"/>
    <x v="64"/>
    <x v="64"/>
    <x v="59"/>
    <x v="77"/>
    <x v="77"/>
    <x v="0"/>
    <x v="0"/>
    <x v="0"/>
    <x v="38"/>
    <x v="62"/>
    <x v="0"/>
  </r>
  <r>
    <x v="1033"/>
    <x v="152"/>
    <x v="249"/>
    <x v="249"/>
    <x v="38"/>
    <x v="38"/>
    <x v="1"/>
    <x v="1"/>
    <x v="1"/>
    <x v="94"/>
    <x v="94"/>
    <x v="0"/>
    <x v="0"/>
    <x v="2"/>
    <x v="38"/>
    <x v="276"/>
    <x v="0"/>
  </r>
  <r>
    <x v="1034"/>
    <x v="66"/>
    <x v="378"/>
    <x v="378"/>
    <x v="110"/>
    <x v="110"/>
    <x v="211"/>
    <x v="211"/>
    <x v="210"/>
    <x v="126"/>
    <x v="126"/>
    <x v="0"/>
    <x v="0"/>
    <x v="0"/>
    <x v="8"/>
    <x v="398"/>
    <x v="1"/>
  </r>
  <r>
    <x v="1035"/>
    <x v="42"/>
    <x v="586"/>
    <x v="586"/>
    <x v="75"/>
    <x v="75"/>
    <x v="19"/>
    <x v="19"/>
    <x v="19"/>
    <x v="20"/>
    <x v="20"/>
    <x v="3"/>
    <x v="0"/>
    <x v="0"/>
    <x v="2"/>
    <x v="348"/>
    <x v="0"/>
  </r>
  <r>
    <x v="1036"/>
    <x v="314"/>
    <x v="682"/>
    <x v="682"/>
    <x v="32"/>
    <x v="32"/>
    <x v="136"/>
    <x v="136"/>
    <x v="126"/>
    <x v="97"/>
    <x v="97"/>
    <x v="2"/>
    <x v="0"/>
    <x v="2"/>
    <x v="26"/>
    <x v="457"/>
    <x v="1"/>
  </r>
  <r>
    <x v="1037"/>
    <x v="292"/>
    <x v="683"/>
    <x v="683"/>
    <x v="87"/>
    <x v="87"/>
    <x v="177"/>
    <x v="177"/>
    <x v="13"/>
    <x v="66"/>
    <x v="66"/>
    <x v="3"/>
    <x v="1"/>
    <x v="0"/>
    <x v="11"/>
    <x v="13"/>
    <x v="2"/>
  </r>
  <r>
    <x v="1038"/>
    <x v="120"/>
    <x v="562"/>
    <x v="562"/>
    <x v="66"/>
    <x v="66"/>
    <x v="68"/>
    <x v="68"/>
    <x v="104"/>
    <x v="160"/>
    <x v="160"/>
    <x v="0"/>
    <x v="0"/>
    <x v="0"/>
    <x v="1"/>
    <x v="125"/>
    <x v="0"/>
  </r>
  <r>
    <x v="1039"/>
    <x v="89"/>
    <x v="138"/>
    <x v="138"/>
    <x v="18"/>
    <x v="18"/>
    <x v="65"/>
    <x v="65"/>
    <x v="61"/>
    <x v="56"/>
    <x v="56"/>
    <x v="1"/>
    <x v="0"/>
    <x v="1"/>
    <x v="51"/>
    <x v="430"/>
    <x v="0"/>
  </r>
  <r>
    <x v="1040"/>
    <x v="279"/>
    <x v="589"/>
    <x v="589"/>
    <x v="116"/>
    <x v="116"/>
    <x v="106"/>
    <x v="106"/>
    <x v="97"/>
    <x v="174"/>
    <x v="174"/>
    <x v="3"/>
    <x v="0"/>
    <x v="3"/>
    <x v="24"/>
    <x v="458"/>
    <x v="1"/>
  </r>
  <r>
    <x v="1041"/>
    <x v="103"/>
    <x v="684"/>
    <x v="684"/>
    <x v="16"/>
    <x v="16"/>
    <x v="136"/>
    <x v="136"/>
    <x v="126"/>
    <x v="21"/>
    <x v="21"/>
    <x v="0"/>
    <x v="0"/>
    <x v="0"/>
    <x v="16"/>
    <x v="159"/>
    <x v="1"/>
  </r>
  <r>
    <x v="1042"/>
    <x v="131"/>
    <x v="1"/>
    <x v="1"/>
    <x v="33"/>
    <x v="33"/>
    <x v="28"/>
    <x v="28"/>
    <x v="13"/>
    <x v="160"/>
    <x v="160"/>
    <x v="0"/>
    <x v="1"/>
    <x v="3"/>
    <x v="11"/>
    <x v="13"/>
    <x v="2"/>
  </r>
  <r>
    <x v="1043"/>
    <x v="27"/>
    <x v="548"/>
    <x v="548"/>
    <x v="91"/>
    <x v="91"/>
    <x v="54"/>
    <x v="54"/>
    <x v="50"/>
    <x v="58"/>
    <x v="58"/>
    <x v="0"/>
    <x v="0"/>
    <x v="3"/>
    <x v="25"/>
    <x v="52"/>
    <x v="0"/>
  </r>
  <r>
    <x v="1044"/>
    <x v="203"/>
    <x v="466"/>
    <x v="466"/>
    <x v="47"/>
    <x v="47"/>
    <x v="196"/>
    <x v="196"/>
    <x v="193"/>
    <x v="173"/>
    <x v="173"/>
    <x v="0"/>
    <x v="0"/>
    <x v="0"/>
    <x v="21"/>
    <x v="459"/>
    <x v="1"/>
  </r>
  <r>
    <x v="1045"/>
    <x v="343"/>
    <x v="530"/>
    <x v="530"/>
    <x v="12"/>
    <x v="12"/>
    <x v="44"/>
    <x v="44"/>
    <x v="41"/>
    <x v="120"/>
    <x v="120"/>
    <x v="0"/>
    <x v="0"/>
    <x v="3"/>
    <x v="16"/>
    <x v="42"/>
    <x v="1"/>
  </r>
  <r>
    <x v="1046"/>
    <x v="90"/>
    <x v="685"/>
    <x v="685"/>
    <x v="71"/>
    <x v="71"/>
    <x v="79"/>
    <x v="79"/>
    <x v="72"/>
    <x v="75"/>
    <x v="75"/>
    <x v="0"/>
    <x v="0"/>
    <x v="1"/>
    <x v="31"/>
    <x v="80"/>
    <x v="1"/>
  </r>
  <r>
    <x v="1047"/>
    <x v="21"/>
    <x v="514"/>
    <x v="514"/>
    <x v="108"/>
    <x v="108"/>
    <x v="63"/>
    <x v="63"/>
    <x v="58"/>
    <x v="70"/>
    <x v="70"/>
    <x v="1"/>
    <x v="0"/>
    <x v="1"/>
    <x v="14"/>
    <x v="60"/>
    <x v="0"/>
  </r>
  <r>
    <x v="1048"/>
    <x v="199"/>
    <x v="676"/>
    <x v="676"/>
    <x v="80"/>
    <x v="80"/>
    <x v="9"/>
    <x v="9"/>
    <x v="9"/>
    <x v="83"/>
    <x v="83"/>
    <x v="0"/>
    <x v="0"/>
    <x v="0"/>
    <x v="2"/>
    <x v="9"/>
    <x v="0"/>
  </r>
  <r>
    <x v="1049"/>
    <x v="264"/>
    <x v="122"/>
    <x v="122"/>
    <x v="114"/>
    <x v="114"/>
    <x v="150"/>
    <x v="150"/>
    <x v="140"/>
    <x v="94"/>
    <x v="94"/>
    <x v="0"/>
    <x v="0"/>
    <x v="1"/>
    <x v="6"/>
    <x v="221"/>
    <x v="1"/>
  </r>
  <r>
    <x v="1050"/>
    <x v="181"/>
    <x v="686"/>
    <x v="686"/>
    <x v="10"/>
    <x v="10"/>
    <x v="2"/>
    <x v="2"/>
    <x v="2"/>
    <x v="47"/>
    <x v="47"/>
    <x v="1"/>
    <x v="0"/>
    <x v="0"/>
    <x v="33"/>
    <x v="460"/>
    <x v="0"/>
  </r>
  <r>
    <x v="1051"/>
    <x v="29"/>
    <x v="687"/>
    <x v="687"/>
    <x v="88"/>
    <x v="88"/>
    <x v="211"/>
    <x v="211"/>
    <x v="210"/>
    <x v="121"/>
    <x v="121"/>
    <x v="0"/>
    <x v="0"/>
    <x v="2"/>
    <x v="29"/>
    <x v="398"/>
    <x v="0"/>
  </r>
  <r>
    <x v="1052"/>
    <x v="35"/>
    <x v="630"/>
    <x v="630"/>
    <x v="108"/>
    <x v="108"/>
    <x v="216"/>
    <x v="216"/>
    <x v="215"/>
    <x v="49"/>
    <x v="49"/>
    <x v="0"/>
    <x v="0"/>
    <x v="0"/>
    <x v="21"/>
    <x v="461"/>
    <x v="1"/>
  </r>
  <r>
    <x v="1053"/>
    <x v="303"/>
    <x v="188"/>
    <x v="188"/>
    <x v="59"/>
    <x v="59"/>
    <x v="95"/>
    <x v="95"/>
    <x v="86"/>
    <x v="161"/>
    <x v="161"/>
    <x v="0"/>
    <x v="0"/>
    <x v="1"/>
    <x v="9"/>
    <x v="360"/>
    <x v="0"/>
  </r>
  <r>
    <x v="1054"/>
    <x v="308"/>
    <x v="36"/>
    <x v="36"/>
    <x v="48"/>
    <x v="48"/>
    <x v="194"/>
    <x v="194"/>
    <x v="190"/>
    <x v="165"/>
    <x v="165"/>
    <x v="3"/>
    <x v="0"/>
    <x v="3"/>
    <x v="24"/>
    <x v="462"/>
    <x v="1"/>
  </r>
  <r>
    <x v="1055"/>
    <x v="331"/>
    <x v="669"/>
    <x v="669"/>
    <x v="54"/>
    <x v="54"/>
    <x v="144"/>
    <x v="144"/>
    <x v="136"/>
    <x v="129"/>
    <x v="129"/>
    <x v="0"/>
    <x v="0"/>
    <x v="0"/>
    <x v="25"/>
    <x v="172"/>
    <x v="0"/>
  </r>
  <r>
    <x v="1056"/>
    <x v="112"/>
    <x v="688"/>
    <x v="688"/>
    <x v="100"/>
    <x v="100"/>
    <x v="184"/>
    <x v="184"/>
    <x v="180"/>
    <x v="26"/>
    <x v="26"/>
    <x v="3"/>
    <x v="0"/>
    <x v="0"/>
    <x v="24"/>
    <x v="284"/>
    <x v="1"/>
  </r>
  <r>
    <x v="1057"/>
    <x v="224"/>
    <x v="689"/>
    <x v="689"/>
    <x v="45"/>
    <x v="45"/>
    <x v="134"/>
    <x v="134"/>
    <x v="13"/>
    <x v="90"/>
    <x v="90"/>
    <x v="2"/>
    <x v="2"/>
    <x v="0"/>
    <x v="11"/>
    <x v="13"/>
    <x v="2"/>
  </r>
  <r>
    <x v="1058"/>
    <x v="242"/>
    <x v="690"/>
    <x v="690"/>
    <x v="51"/>
    <x v="51"/>
    <x v="136"/>
    <x v="136"/>
    <x v="126"/>
    <x v="92"/>
    <x v="92"/>
    <x v="3"/>
    <x v="0"/>
    <x v="0"/>
    <x v="3"/>
    <x v="463"/>
    <x v="0"/>
  </r>
  <r>
    <x v="1059"/>
    <x v="202"/>
    <x v="282"/>
    <x v="282"/>
    <x v="90"/>
    <x v="90"/>
    <x v="74"/>
    <x v="74"/>
    <x v="13"/>
    <x v="19"/>
    <x v="19"/>
    <x v="2"/>
    <x v="1"/>
    <x v="3"/>
    <x v="11"/>
    <x v="13"/>
    <x v="2"/>
  </r>
  <r>
    <x v="1060"/>
    <x v="343"/>
    <x v="177"/>
    <x v="177"/>
    <x v="81"/>
    <x v="81"/>
    <x v="49"/>
    <x v="49"/>
    <x v="218"/>
    <x v="14"/>
    <x v="14"/>
    <x v="3"/>
    <x v="0"/>
    <x v="2"/>
    <x v="25"/>
    <x v="464"/>
    <x v="0"/>
  </r>
  <r>
    <x v="1061"/>
    <x v="274"/>
    <x v="691"/>
    <x v="691"/>
    <x v="62"/>
    <x v="62"/>
    <x v="2"/>
    <x v="2"/>
    <x v="2"/>
    <x v="53"/>
    <x v="53"/>
    <x v="3"/>
    <x v="0"/>
    <x v="1"/>
    <x v="39"/>
    <x v="339"/>
    <x v="0"/>
  </r>
  <r>
    <x v="1062"/>
    <x v="21"/>
    <x v="176"/>
    <x v="176"/>
    <x v="49"/>
    <x v="49"/>
    <x v="188"/>
    <x v="188"/>
    <x v="184"/>
    <x v="147"/>
    <x v="147"/>
    <x v="0"/>
    <x v="0"/>
    <x v="1"/>
    <x v="29"/>
    <x v="294"/>
    <x v="0"/>
  </r>
  <r>
    <x v="1063"/>
    <x v="341"/>
    <x v="567"/>
    <x v="567"/>
    <x v="14"/>
    <x v="14"/>
    <x v="213"/>
    <x v="213"/>
    <x v="212"/>
    <x v="126"/>
    <x v="126"/>
    <x v="0"/>
    <x v="0"/>
    <x v="2"/>
    <x v="3"/>
    <x v="409"/>
    <x v="0"/>
  </r>
  <r>
    <x v="1064"/>
    <x v="75"/>
    <x v="170"/>
    <x v="170"/>
    <x v="118"/>
    <x v="118"/>
    <x v="63"/>
    <x v="63"/>
    <x v="58"/>
    <x v="21"/>
    <x v="21"/>
    <x v="0"/>
    <x v="0"/>
    <x v="0"/>
    <x v="24"/>
    <x v="277"/>
    <x v="1"/>
  </r>
  <r>
    <x v="1065"/>
    <x v="124"/>
    <x v="692"/>
    <x v="692"/>
    <x v="29"/>
    <x v="29"/>
    <x v="38"/>
    <x v="38"/>
    <x v="35"/>
    <x v="47"/>
    <x v="47"/>
    <x v="0"/>
    <x v="0"/>
    <x v="0"/>
    <x v="22"/>
    <x v="36"/>
    <x v="1"/>
  </r>
  <r>
    <x v="1066"/>
    <x v="344"/>
    <x v="599"/>
    <x v="599"/>
    <x v="51"/>
    <x v="51"/>
    <x v="72"/>
    <x v="72"/>
    <x v="13"/>
    <x v="0"/>
    <x v="0"/>
    <x v="0"/>
    <x v="1"/>
    <x v="0"/>
    <x v="11"/>
    <x v="13"/>
    <x v="2"/>
  </r>
  <r>
    <x v="1067"/>
    <x v="125"/>
    <x v="631"/>
    <x v="631"/>
    <x v="102"/>
    <x v="102"/>
    <x v="142"/>
    <x v="142"/>
    <x v="133"/>
    <x v="47"/>
    <x v="47"/>
    <x v="3"/>
    <x v="0"/>
    <x v="1"/>
    <x v="48"/>
    <x v="456"/>
    <x v="0"/>
  </r>
  <r>
    <x v="1068"/>
    <x v="49"/>
    <x v="56"/>
    <x v="56"/>
    <x v="106"/>
    <x v="106"/>
    <x v="1"/>
    <x v="1"/>
    <x v="1"/>
    <x v="141"/>
    <x v="141"/>
    <x v="0"/>
    <x v="0"/>
    <x v="1"/>
    <x v="32"/>
    <x v="276"/>
    <x v="0"/>
  </r>
  <r>
    <x v="1069"/>
    <x v="185"/>
    <x v="693"/>
    <x v="693"/>
    <x v="83"/>
    <x v="83"/>
    <x v="212"/>
    <x v="212"/>
    <x v="211"/>
    <x v="65"/>
    <x v="65"/>
    <x v="3"/>
    <x v="0"/>
    <x v="0"/>
    <x v="16"/>
    <x v="446"/>
    <x v="1"/>
  </r>
  <r>
    <x v="1070"/>
    <x v="172"/>
    <x v="400"/>
    <x v="400"/>
    <x v="109"/>
    <x v="109"/>
    <x v="53"/>
    <x v="53"/>
    <x v="49"/>
    <x v="114"/>
    <x v="114"/>
    <x v="0"/>
    <x v="0"/>
    <x v="0"/>
    <x v="17"/>
    <x v="51"/>
    <x v="0"/>
  </r>
  <r>
    <x v="1071"/>
    <x v="345"/>
    <x v="694"/>
    <x v="694"/>
    <x v="14"/>
    <x v="14"/>
    <x v="110"/>
    <x v="110"/>
    <x v="101"/>
    <x v="64"/>
    <x v="64"/>
    <x v="2"/>
    <x v="0"/>
    <x v="2"/>
    <x v="3"/>
    <x v="465"/>
    <x v="0"/>
  </r>
  <r>
    <x v="1072"/>
    <x v="65"/>
    <x v="695"/>
    <x v="695"/>
    <x v="9"/>
    <x v="9"/>
    <x v="126"/>
    <x v="126"/>
    <x v="117"/>
    <x v="111"/>
    <x v="111"/>
    <x v="0"/>
    <x v="0"/>
    <x v="2"/>
    <x v="39"/>
    <x v="160"/>
    <x v="0"/>
  </r>
  <r>
    <x v="1073"/>
    <x v="337"/>
    <x v="568"/>
    <x v="568"/>
    <x v="10"/>
    <x v="10"/>
    <x v="211"/>
    <x v="211"/>
    <x v="210"/>
    <x v="129"/>
    <x v="129"/>
    <x v="3"/>
    <x v="0"/>
    <x v="2"/>
    <x v="1"/>
    <x v="466"/>
    <x v="0"/>
  </r>
  <r>
    <x v="1074"/>
    <x v="213"/>
    <x v="99"/>
    <x v="99"/>
    <x v="17"/>
    <x v="17"/>
    <x v="95"/>
    <x v="95"/>
    <x v="86"/>
    <x v="94"/>
    <x v="94"/>
    <x v="3"/>
    <x v="0"/>
    <x v="0"/>
    <x v="22"/>
    <x v="98"/>
    <x v="1"/>
  </r>
  <r>
    <x v="1075"/>
    <x v="154"/>
    <x v="696"/>
    <x v="696"/>
    <x v="85"/>
    <x v="85"/>
    <x v="178"/>
    <x v="178"/>
    <x v="175"/>
    <x v="105"/>
    <x v="105"/>
    <x v="0"/>
    <x v="0"/>
    <x v="2"/>
    <x v="18"/>
    <x v="292"/>
    <x v="0"/>
  </r>
  <r>
    <x v="1076"/>
    <x v="346"/>
    <x v="697"/>
    <x v="697"/>
    <x v="38"/>
    <x v="38"/>
    <x v="48"/>
    <x v="48"/>
    <x v="13"/>
    <x v="47"/>
    <x v="47"/>
    <x v="3"/>
    <x v="1"/>
    <x v="1"/>
    <x v="11"/>
    <x v="13"/>
    <x v="2"/>
  </r>
  <r>
    <x v="1077"/>
    <x v="36"/>
    <x v="698"/>
    <x v="698"/>
    <x v="6"/>
    <x v="6"/>
    <x v="79"/>
    <x v="79"/>
    <x v="72"/>
    <x v="178"/>
    <x v="178"/>
    <x v="2"/>
    <x v="0"/>
    <x v="0"/>
    <x v="1"/>
    <x v="467"/>
    <x v="0"/>
  </r>
  <r>
    <x v="1078"/>
    <x v="129"/>
    <x v="95"/>
    <x v="95"/>
    <x v="11"/>
    <x v="11"/>
    <x v="87"/>
    <x v="87"/>
    <x v="13"/>
    <x v="43"/>
    <x v="43"/>
    <x v="3"/>
    <x v="1"/>
    <x v="2"/>
    <x v="11"/>
    <x v="13"/>
    <x v="2"/>
  </r>
  <r>
    <x v="1079"/>
    <x v="262"/>
    <x v="476"/>
    <x v="476"/>
    <x v="33"/>
    <x v="33"/>
    <x v="69"/>
    <x v="69"/>
    <x v="13"/>
    <x v="93"/>
    <x v="93"/>
    <x v="2"/>
    <x v="1"/>
    <x v="0"/>
    <x v="11"/>
    <x v="13"/>
    <x v="2"/>
  </r>
  <r>
    <x v="1080"/>
    <x v="299"/>
    <x v="201"/>
    <x v="201"/>
    <x v="25"/>
    <x v="25"/>
    <x v="171"/>
    <x v="171"/>
    <x v="160"/>
    <x v="57"/>
    <x v="57"/>
    <x v="0"/>
    <x v="0"/>
    <x v="3"/>
    <x v="4"/>
    <x v="245"/>
    <x v="0"/>
  </r>
  <r>
    <x v="1081"/>
    <x v="283"/>
    <x v="554"/>
    <x v="554"/>
    <x v="112"/>
    <x v="112"/>
    <x v="192"/>
    <x v="192"/>
    <x v="188"/>
    <x v="140"/>
    <x v="140"/>
    <x v="2"/>
    <x v="0"/>
    <x v="3"/>
    <x v="30"/>
    <x v="299"/>
    <x v="1"/>
  </r>
  <r>
    <x v="1082"/>
    <x v="327"/>
    <x v="541"/>
    <x v="541"/>
    <x v="117"/>
    <x v="117"/>
    <x v="189"/>
    <x v="189"/>
    <x v="185"/>
    <x v="38"/>
    <x v="38"/>
    <x v="2"/>
    <x v="0"/>
    <x v="2"/>
    <x v="8"/>
    <x v="468"/>
    <x v="1"/>
  </r>
  <r>
    <x v="1083"/>
    <x v="237"/>
    <x v="386"/>
    <x v="386"/>
    <x v="98"/>
    <x v="98"/>
    <x v="23"/>
    <x v="23"/>
    <x v="22"/>
    <x v="150"/>
    <x v="150"/>
    <x v="3"/>
    <x v="0"/>
    <x v="0"/>
    <x v="48"/>
    <x v="22"/>
    <x v="0"/>
  </r>
  <r>
    <x v="1084"/>
    <x v="88"/>
    <x v="10"/>
    <x v="10"/>
    <x v="66"/>
    <x v="66"/>
    <x v="151"/>
    <x v="151"/>
    <x v="13"/>
    <x v="89"/>
    <x v="89"/>
    <x v="2"/>
    <x v="1"/>
    <x v="3"/>
    <x v="11"/>
    <x v="13"/>
    <x v="2"/>
  </r>
  <r>
    <x v="1085"/>
    <x v="41"/>
    <x v="672"/>
    <x v="672"/>
    <x v="58"/>
    <x v="58"/>
    <x v="168"/>
    <x v="168"/>
    <x v="157"/>
    <x v="141"/>
    <x v="141"/>
    <x v="3"/>
    <x v="0"/>
    <x v="0"/>
    <x v="9"/>
    <x v="210"/>
    <x v="0"/>
  </r>
  <r>
    <x v="1086"/>
    <x v="58"/>
    <x v="560"/>
    <x v="560"/>
    <x v="47"/>
    <x v="47"/>
    <x v="32"/>
    <x v="32"/>
    <x v="60"/>
    <x v="153"/>
    <x v="153"/>
    <x v="0"/>
    <x v="0"/>
    <x v="0"/>
    <x v="14"/>
    <x v="63"/>
    <x v="0"/>
  </r>
  <r>
    <x v="1087"/>
    <x v="43"/>
    <x v="271"/>
    <x v="271"/>
    <x v="95"/>
    <x v="95"/>
    <x v="173"/>
    <x v="173"/>
    <x v="166"/>
    <x v="171"/>
    <x v="171"/>
    <x v="3"/>
    <x v="0"/>
    <x v="0"/>
    <x v="19"/>
    <x v="469"/>
    <x v="1"/>
  </r>
  <r>
    <x v="1088"/>
    <x v="333"/>
    <x v="567"/>
    <x v="567"/>
    <x v="105"/>
    <x v="105"/>
    <x v="110"/>
    <x v="110"/>
    <x v="101"/>
    <x v="102"/>
    <x v="102"/>
    <x v="0"/>
    <x v="0"/>
    <x v="0"/>
    <x v="0"/>
    <x v="120"/>
    <x v="0"/>
  </r>
  <r>
    <x v="1089"/>
    <x v="35"/>
    <x v="35"/>
    <x v="35"/>
    <x v="64"/>
    <x v="64"/>
    <x v="179"/>
    <x v="179"/>
    <x v="176"/>
    <x v="54"/>
    <x v="54"/>
    <x v="3"/>
    <x v="0"/>
    <x v="3"/>
    <x v="18"/>
    <x v="330"/>
    <x v="0"/>
  </r>
  <r>
    <x v="1090"/>
    <x v="326"/>
    <x v="699"/>
    <x v="699"/>
    <x v="36"/>
    <x v="36"/>
    <x v="176"/>
    <x v="176"/>
    <x v="13"/>
    <x v="32"/>
    <x v="32"/>
    <x v="0"/>
    <x v="1"/>
    <x v="0"/>
    <x v="11"/>
    <x v="13"/>
    <x v="2"/>
  </r>
  <r>
    <x v="1091"/>
    <x v="179"/>
    <x v="387"/>
    <x v="387"/>
    <x v="78"/>
    <x v="78"/>
    <x v="79"/>
    <x v="79"/>
    <x v="72"/>
    <x v="62"/>
    <x v="62"/>
    <x v="3"/>
    <x v="0"/>
    <x v="1"/>
    <x v="29"/>
    <x v="470"/>
    <x v="0"/>
  </r>
  <r>
    <x v="1092"/>
    <x v="232"/>
    <x v="700"/>
    <x v="700"/>
    <x v="31"/>
    <x v="31"/>
    <x v="157"/>
    <x v="157"/>
    <x v="148"/>
    <x v="135"/>
    <x v="135"/>
    <x v="0"/>
    <x v="0"/>
    <x v="1"/>
    <x v="4"/>
    <x v="191"/>
    <x v="0"/>
  </r>
  <r>
    <x v="1093"/>
    <x v="253"/>
    <x v="666"/>
    <x v="666"/>
    <x v="75"/>
    <x v="75"/>
    <x v="64"/>
    <x v="64"/>
    <x v="13"/>
    <x v="22"/>
    <x v="22"/>
    <x v="0"/>
    <x v="1"/>
    <x v="2"/>
    <x v="11"/>
    <x v="13"/>
    <x v="2"/>
  </r>
  <r>
    <x v="1094"/>
    <x v="306"/>
    <x v="241"/>
    <x v="241"/>
    <x v="81"/>
    <x v="81"/>
    <x v="129"/>
    <x v="129"/>
    <x v="120"/>
    <x v="98"/>
    <x v="98"/>
    <x v="0"/>
    <x v="0"/>
    <x v="0"/>
    <x v="22"/>
    <x v="271"/>
    <x v="1"/>
  </r>
  <r>
    <x v="1095"/>
    <x v="118"/>
    <x v="701"/>
    <x v="701"/>
    <x v="53"/>
    <x v="53"/>
    <x v="154"/>
    <x v="154"/>
    <x v="143"/>
    <x v="111"/>
    <x v="111"/>
    <x v="0"/>
    <x v="0"/>
    <x v="0"/>
    <x v="9"/>
    <x v="381"/>
    <x v="0"/>
  </r>
  <r>
    <x v="1096"/>
    <x v="4"/>
    <x v="494"/>
    <x v="494"/>
    <x v="25"/>
    <x v="25"/>
    <x v="56"/>
    <x v="56"/>
    <x v="52"/>
    <x v="64"/>
    <x v="64"/>
    <x v="3"/>
    <x v="0"/>
    <x v="3"/>
    <x v="53"/>
    <x v="471"/>
    <x v="0"/>
  </r>
  <r>
    <x v="1097"/>
    <x v="336"/>
    <x v="8"/>
    <x v="8"/>
    <x v="0"/>
    <x v="0"/>
    <x v="51"/>
    <x v="51"/>
    <x v="47"/>
    <x v="135"/>
    <x v="135"/>
    <x v="0"/>
    <x v="0"/>
    <x v="0"/>
    <x v="21"/>
    <x v="49"/>
    <x v="1"/>
  </r>
  <r>
    <x v="1098"/>
    <x v="317"/>
    <x v="172"/>
    <x v="172"/>
    <x v="17"/>
    <x v="17"/>
    <x v="66"/>
    <x v="66"/>
    <x v="62"/>
    <x v="31"/>
    <x v="31"/>
    <x v="0"/>
    <x v="0"/>
    <x v="0"/>
    <x v="46"/>
    <x v="338"/>
    <x v="0"/>
  </r>
  <r>
    <x v="1099"/>
    <x v="266"/>
    <x v="702"/>
    <x v="702"/>
    <x v="61"/>
    <x v="61"/>
    <x v="84"/>
    <x v="84"/>
    <x v="75"/>
    <x v="150"/>
    <x v="150"/>
    <x v="0"/>
    <x v="0"/>
    <x v="2"/>
    <x v="16"/>
    <x v="185"/>
    <x v="1"/>
  </r>
  <r>
    <x v="1100"/>
    <x v="65"/>
    <x v="703"/>
    <x v="703"/>
    <x v="92"/>
    <x v="92"/>
    <x v="66"/>
    <x v="66"/>
    <x v="62"/>
    <x v="137"/>
    <x v="137"/>
    <x v="0"/>
    <x v="0"/>
    <x v="2"/>
    <x v="22"/>
    <x v="338"/>
    <x v="1"/>
  </r>
  <r>
    <x v="1101"/>
    <x v="135"/>
    <x v="704"/>
    <x v="704"/>
    <x v="8"/>
    <x v="8"/>
    <x v="124"/>
    <x v="124"/>
    <x v="115"/>
    <x v="134"/>
    <x v="134"/>
    <x v="0"/>
    <x v="0"/>
    <x v="2"/>
    <x v="24"/>
    <x v="143"/>
    <x v="1"/>
  </r>
  <r>
    <x v="1102"/>
    <x v="330"/>
    <x v="705"/>
    <x v="705"/>
    <x v="113"/>
    <x v="113"/>
    <x v="15"/>
    <x v="15"/>
    <x v="15"/>
    <x v="119"/>
    <x v="119"/>
    <x v="0"/>
    <x v="0"/>
    <x v="0"/>
    <x v="29"/>
    <x v="15"/>
    <x v="0"/>
  </r>
  <r>
    <x v="1103"/>
    <x v="123"/>
    <x v="706"/>
    <x v="706"/>
    <x v="5"/>
    <x v="5"/>
    <x v="30"/>
    <x v="30"/>
    <x v="27"/>
    <x v="104"/>
    <x v="104"/>
    <x v="3"/>
    <x v="0"/>
    <x v="0"/>
    <x v="3"/>
    <x v="355"/>
    <x v="0"/>
  </r>
  <r>
    <x v="1104"/>
    <x v="105"/>
    <x v="248"/>
    <x v="248"/>
    <x v="7"/>
    <x v="7"/>
    <x v="170"/>
    <x v="170"/>
    <x v="159"/>
    <x v="156"/>
    <x v="156"/>
    <x v="3"/>
    <x v="0"/>
    <x v="0"/>
    <x v="38"/>
    <x v="472"/>
    <x v="0"/>
  </r>
  <r>
    <x v="1105"/>
    <x v="347"/>
    <x v="406"/>
    <x v="406"/>
    <x v="60"/>
    <x v="60"/>
    <x v="84"/>
    <x v="84"/>
    <x v="75"/>
    <x v="29"/>
    <x v="29"/>
    <x v="1"/>
    <x v="0"/>
    <x v="2"/>
    <x v="32"/>
    <x v="473"/>
    <x v="0"/>
  </r>
  <r>
    <x v="1106"/>
    <x v="146"/>
    <x v="69"/>
    <x v="69"/>
    <x v="34"/>
    <x v="34"/>
    <x v="51"/>
    <x v="51"/>
    <x v="13"/>
    <x v="169"/>
    <x v="169"/>
    <x v="0"/>
    <x v="1"/>
    <x v="3"/>
    <x v="11"/>
    <x v="13"/>
    <x v="2"/>
  </r>
  <r>
    <x v="1107"/>
    <x v="295"/>
    <x v="56"/>
    <x v="56"/>
    <x v="19"/>
    <x v="19"/>
    <x v="174"/>
    <x v="174"/>
    <x v="167"/>
    <x v="73"/>
    <x v="73"/>
    <x v="0"/>
    <x v="0"/>
    <x v="1"/>
    <x v="32"/>
    <x v="474"/>
    <x v="0"/>
  </r>
  <r>
    <x v="1108"/>
    <x v="53"/>
    <x v="703"/>
    <x v="703"/>
    <x v="46"/>
    <x v="46"/>
    <x v="110"/>
    <x v="110"/>
    <x v="101"/>
    <x v="124"/>
    <x v="124"/>
    <x v="0"/>
    <x v="0"/>
    <x v="2"/>
    <x v="43"/>
    <x v="120"/>
    <x v="0"/>
  </r>
  <r>
    <x v="1109"/>
    <x v="49"/>
    <x v="707"/>
    <x v="707"/>
    <x v="27"/>
    <x v="27"/>
    <x v="21"/>
    <x v="21"/>
    <x v="13"/>
    <x v="133"/>
    <x v="133"/>
    <x v="3"/>
    <x v="1"/>
    <x v="2"/>
    <x v="11"/>
    <x v="13"/>
    <x v="2"/>
  </r>
  <r>
    <x v="1110"/>
    <x v="20"/>
    <x v="538"/>
    <x v="538"/>
    <x v="57"/>
    <x v="57"/>
    <x v="213"/>
    <x v="213"/>
    <x v="212"/>
    <x v="158"/>
    <x v="158"/>
    <x v="0"/>
    <x v="0"/>
    <x v="2"/>
    <x v="19"/>
    <x v="409"/>
    <x v="1"/>
  </r>
  <r>
    <x v="1111"/>
    <x v="304"/>
    <x v="224"/>
    <x v="224"/>
    <x v="100"/>
    <x v="100"/>
    <x v="59"/>
    <x v="59"/>
    <x v="13"/>
    <x v="144"/>
    <x v="144"/>
    <x v="0"/>
    <x v="2"/>
    <x v="0"/>
    <x v="11"/>
    <x v="13"/>
    <x v="2"/>
  </r>
  <r>
    <x v="1112"/>
    <x v="164"/>
    <x v="38"/>
    <x v="38"/>
    <x v="87"/>
    <x v="87"/>
    <x v="108"/>
    <x v="108"/>
    <x v="99"/>
    <x v="36"/>
    <x v="36"/>
    <x v="3"/>
    <x v="0"/>
    <x v="1"/>
    <x v="4"/>
    <x v="475"/>
    <x v="0"/>
  </r>
  <r>
    <x v="1113"/>
    <x v="222"/>
    <x v="241"/>
    <x v="241"/>
    <x v="60"/>
    <x v="60"/>
    <x v="179"/>
    <x v="179"/>
    <x v="176"/>
    <x v="158"/>
    <x v="158"/>
    <x v="0"/>
    <x v="0"/>
    <x v="2"/>
    <x v="47"/>
    <x v="256"/>
    <x v="1"/>
  </r>
  <r>
    <x v="1114"/>
    <x v="222"/>
    <x v="708"/>
    <x v="708"/>
    <x v="38"/>
    <x v="38"/>
    <x v="26"/>
    <x v="26"/>
    <x v="24"/>
    <x v="69"/>
    <x v="69"/>
    <x v="0"/>
    <x v="0"/>
    <x v="0"/>
    <x v="45"/>
    <x v="83"/>
    <x v="0"/>
  </r>
  <r>
    <x v="1115"/>
    <x v="41"/>
    <x v="300"/>
    <x v="300"/>
    <x v="29"/>
    <x v="29"/>
    <x v="8"/>
    <x v="8"/>
    <x v="8"/>
    <x v="144"/>
    <x v="144"/>
    <x v="3"/>
    <x v="0"/>
    <x v="2"/>
    <x v="3"/>
    <x v="476"/>
    <x v="0"/>
  </r>
  <r>
    <x v="1116"/>
    <x v="95"/>
    <x v="606"/>
    <x v="606"/>
    <x v="47"/>
    <x v="47"/>
    <x v="210"/>
    <x v="210"/>
    <x v="209"/>
    <x v="31"/>
    <x v="31"/>
    <x v="2"/>
    <x v="0"/>
    <x v="0"/>
    <x v="18"/>
    <x v="421"/>
    <x v="0"/>
  </r>
  <r>
    <x v="1117"/>
    <x v="348"/>
    <x v="524"/>
    <x v="524"/>
    <x v="49"/>
    <x v="49"/>
    <x v="38"/>
    <x v="38"/>
    <x v="35"/>
    <x v="60"/>
    <x v="60"/>
    <x v="0"/>
    <x v="0"/>
    <x v="2"/>
    <x v="25"/>
    <x v="36"/>
    <x v="0"/>
  </r>
  <r>
    <x v="1118"/>
    <x v="243"/>
    <x v="709"/>
    <x v="709"/>
    <x v="90"/>
    <x v="90"/>
    <x v="59"/>
    <x v="59"/>
    <x v="55"/>
    <x v="132"/>
    <x v="132"/>
    <x v="0"/>
    <x v="0"/>
    <x v="1"/>
    <x v="0"/>
    <x v="57"/>
    <x v="0"/>
  </r>
  <r>
    <x v="1119"/>
    <x v="40"/>
    <x v="710"/>
    <x v="710"/>
    <x v="113"/>
    <x v="113"/>
    <x v="158"/>
    <x v="158"/>
    <x v="149"/>
    <x v="63"/>
    <x v="63"/>
    <x v="0"/>
    <x v="0"/>
    <x v="2"/>
    <x v="3"/>
    <x v="192"/>
    <x v="0"/>
  </r>
  <r>
    <x v="1120"/>
    <x v="4"/>
    <x v="277"/>
    <x v="277"/>
    <x v="69"/>
    <x v="69"/>
    <x v="163"/>
    <x v="163"/>
    <x v="153"/>
    <x v="102"/>
    <x v="102"/>
    <x v="0"/>
    <x v="0"/>
    <x v="0"/>
    <x v="3"/>
    <x v="350"/>
    <x v="0"/>
  </r>
  <r>
    <x v="1121"/>
    <x v="86"/>
    <x v="194"/>
    <x v="194"/>
    <x v="79"/>
    <x v="79"/>
    <x v="180"/>
    <x v="180"/>
    <x v="177"/>
    <x v="136"/>
    <x v="136"/>
    <x v="0"/>
    <x v="0"/>
    <x v="2"/>
    <x v="25"/>
    <x v="289"/>
    <x v="0"/>
  </r>
  <r>
    <x v="1122"/>
    <x v="251"/>
    <x v="627"/>
    <x v="627"/>
    <x v="92"/>
    <x v="92"/>
    <x v="61"/>
    <x v="61"/>
    <x v="71"/>
    <x v="91"/>
    <x v="91"/>
    <x v="0"/>
    <x v="0"/>
    <x v="0"/>
    <x v="22"/>
    <x v="79"/>
    <x v="1"/>
  </r>
  <r>
    <x v="1123"/>
    <x v="215"/>
    <x v="711"/>
    <x v="711"/>
    <x v="118"/>
    <x v="118"/>
    <x v="11"/>
    <x v="11"/>
    <x v="11"/>
    <x v="32"/>
    <x v="32"/>
    <x v="0"/>
    <x v="0"/>
    <x v="2"/>
    <x v="15"/>
    <x v="11"/>
    <x v="1"/>
  </r>
  <r>
    <x v="1124"/>
    <x v="93"/>
    <x v="446"/>
    <x v="446"/>
    <x v="117"/>
    <x v="117"/>
    <x v="126"/>
    <x v="126"/>
    <x v="117"/>
    <x v="128"/>
    <x v="128"/>
    <x v="0"/>
    <x v="0"/>
    <x v="0"/>
    <x v="23"/>
    <x v="160"/>
    <x v="0"/>
  </r>
  <r>
    <x v="1125"/>
    <x v="36"/>
    <x v="626"/>
    <x v="626"/>
    <x v="104"/>
    <x v="104"/>
    <x v="33"/>
    <x v="33"/>
    <x v="29"/>
    <x v="161"/>
    <x v="161"/>
    <x v="3"/>
    <x v="0"/>
    <x v="2"/>
    <x v="0"/>
    <x v="141"/>
    <x v="0"/>
  </r>
  <r>
    <x v="1126"/>
    <x v="88"/>
    <x v="712"/>
    <x v="712"/>
    <x v="58"/>
    <x v="58"/>
    <x v="64"/>
    <x v="64"/>
    <x v="59"/>
    <x v="31"/>
    <x v="31"/>
    <x v="3"/>
    <x v="0"/>
    <x v="1"/>
    <x v="16"/>
    <x v="477"/>
    <x v="1"/>
  </r>
  <r>
    <x v="1127"/>
    <x v="349"/>
    <x v="713"/>
    <x v="713"/>
    <x v="98"/>
    <x v="98"/>
    <x v="146"/>
    <x v="146"/>
    <x v="137"/>
    <x v="28"/>
    <x v="28"/>
    <x v="0"/>
    <x v="0"/>
    <x v="0"/>
    <x v="19"/>
    <x v="173"/>
    <x v="1"/>
  </r>
  <r>
    <x v="1128"/>
    <x v="10"/>
    <x v="714"/>
    <x v="714"/>
    <x v="117"/>
    <x v="117"/>
    <x v="54"/>
    <x v="54"/>
    <x v="50"/>
    <x v="148"/>
    <x v="148"/>
    <x v="3"/>
    <x v="0"/>
    <x v="2"/>
    <x v="46"/>
    <x v="334"/>
    <x v="0"/>
  </r>
  <r>
    <x v="1129"/>
    <x v="48"/>
    <x v="317"/>
    <x v="317"/>
    <x v="18"/>
    <x v="18"/>
    <x v="141"/>
    <x v="141"/>
    <x v="13"/>
    <x v="37"/>
    <x v="37"/>
    <x v="1"/>
    <x v="1"/>
    <x v="2"/>
    <x v="11"/>
    <x v="13"/>
    <x v="2"/>
  </r>
  <r>
    <x v="1130"/>
    <x v="103"/>
    <x v="46"/>
    <x v="46"/>
    <x v="97"/>
    <x v="97"/>
    <x v="153"/>
    <x v="153"/>
    <x v="13"/>
    <x v="100"/>
    <x v="100"/>
    <x v="0"/>
    <x v="1"/>
    <x v="1"/>
    <x v="11"/>
    <x v="13"/>
    <x v="2"/>
  </r>
  <r>
    <x v="1131"/>
    <x v="245"/>
    <x v="69"/>
    <x v="69"/>
    <x v="65"/>
    <x v="65"/>
    <x v="203"/>
    <x v="203"/>
    <x v="202"/>
    <x v="77"/>
    <x v="77"/>
    <x v="3"/>
    <x v="0"/>
    <x v="3"/>
    <x v="37"/>
    <x v="478"/>
    <x v="1"/>
  </r>
  <r>
    <x v="1132"/>
    <x v="350"/>
    <x v="598"/>
    <x v="598"/>
    <x v="20"/>
    <x v="20"/>
    <x v="197"/>
    <x v="197"/>
    <x v="195"/>
    <x v="8"/>
    <x v="8"/>
    <x v="0"/>
    <x v="0"/>
    <x v="0"/>
    <x v="24"/>
    <x v="325"/>
    <x v="1"/>
  </r>
  <r>
    <x v="1133"/>
    <x v="253"/>
    <x v="715"/>
    <x v="715"/>
    <x v="1"/>
    <x v="1"/>
    <x v="150"/>
    <x v="150"/>
    <x v="140"/>
    <x v="173"/>
    <x v="173"/>
    <x v="2"/>
    <x v="0"/>
    <x v="0"/>
    <x v="47"/>
    <x v="479"/>
    <x v="1"/>
  </r>
  <r>
    <x v="1134"/>
    <x v="288"/>
    <x v="319"/>
    <x v="319"/>
    <x v="8"/>
    <x v="8"/>
    <x v="198"/>
    <x v="198"/>
    <x v="197"/>
    <x v="156"/>
    <x v="156"/>
    <x v="0"/>
    <x v="0"/>
    <x v="2"/>
    <x v="18"/>
    <x v="327"/>
    <x v="0"/>
  </r>
  <r>
    <x v="1135"/>
    <x v="274"/>
    <x v="716"/>
    <x v="716"/>
    <x v="65"/>
    <x v="65"/>
    <x v="36"/>
    <x v="36"/>
    <x v="32"/>
    <x v="77"/>
    <x v="77"/>
    <x v="0"/>
    <x v="0"/>
    <x v="2"/>
    <x v="3"/>
    <x v="78"/>
    <x v="0"/>
  </r>
  <r>
    <x v="1136"/>
    <x v="286"/>
    <x v="389"/>
    <x v="389"/>
    <x v="119"/>
    <x v="119"/>
    <x v="109"/>
    <x v="109"/>
    <x v="100"/>
    <x v="130"/>
    <x v="130"/>
    <x v="1"/>
    <x v="0"/>
    <x v="1"/>
    <x v="32"/>
    <x v="119"/>
    <x v="0"/>
  </r>
  <r>
    <x v="1137"/>
    <x v="317"/>
    <x v="487"/>
    <x v="487"/>
    <x v="45"/>
    <x v="45"/>
    <x v="157"/>
    <x v="157"/>
    <x v="148"/>
    <x v="92"/>
    <x v="92"/>
    <x v="3"/>
    <x v="0"/>
    <x v="1"/>
    <x v="21"/>
    <x v="444"/>
    <x v="1"/>
  </r>
  <r>
    <x v="1138"/>
    <x v="134"/>
    <x v="426"/>
    <x v="426"/>
    <x v="99"/>
    <x v="99"/>
    <x v="15"/>
    <x v="15"/>
    <x v="15"/>
    <x v="134"/>
    <x v="134"/>
    <x v="0"/>
    <x v="0"/>
    <x v="2"/>
    <x v="46"/>
    <x v="15"/>
    <x v="0"/>
  </r>
  <r>
    <x v="1139"/>
    <x v="232"/>
    <x v="562"/>
    <x v="562"/>
    <x v="4"/>
    <x v="4"/>
    <x v="32"/>
    <x v="32"/>
    <x v="60"/>
    <x v="105"/>
    <x v="105"/>
    <x v="3"/>
    <x v="0"/>
    <x v="0"/>
    <x v="26"/>
    <x v="436"/>
    <x v="1"/>
  </r>
  <r>
    <x v="1140"/>
    <x v="57"/>
    <x v="516"/>
    <x v="516"/>
    <x v="96"/>
    <x v="96"/>
    <x v="16"/>
    <x v="16"/>
    <x v="16"/>
    <x v="1"/>
    <x v="1"/>
    <x v="2"/>
    <x v="0"/>
    <x v="0"/>
    <x v="26"/>
    <x v="72"/>
    <x v="1"/>
  </r>
  <r>
    <x v="1141"/>
    <x v="263"/>
    <x v="141"/>
    <x v="141"/>
    <x v="108"/>
    <x v="108"/>
    <x v="16"/>
    <x v="16"/>
    <x v="16"/>
    <x v="115"/>
    <x v="115"/>
    <x v="0"/>
    <x v="0"/>
    <x v="3"/>
    <x v="1"/>
    <x v="454"/>
    <x v="0"/>
  </r>
  <r>
    <x v="1142"/>
    <x v="331"/>
    <x v="717"/>
    <x v="717"/>
    <x v="41"/>
    <x v="41"/>
    <x v="160"/>
    <x v="160"/>
    <x v="151"/>
    <x v="121"/>
    <x v="121"/>
    <x v="0"/>
    <x v="0"/>
    <x v="0"/>
    <x v="9"/>
    <x v="197"/>
    <x v="0"/>
  </r>
  <r>
    <x v="1143"/>
    <x v="140"/>
    <x v="60"/>
    <x v="60"/>
    <x v="17"/>
    <x v="17"/>
    <x v="26"/>
    <x v="26"/>
    <x v="24"/>
    <x v="121"/>
    <x v="121"/>
    <x v="0"/>
    <x v="0"/>
    <x v="2"/>
    <x v="25"/>
    <x v="83"/>
    <x v="0"/>
  </r>
  <r>
    <x v="1144"/>
    <x v="46"/>
    <x v="183"/>
    <x v="183"/>
    <x v="11"/>
    <x v="11"/>
    <x v="125"/>
    <x v="125"/>
    <x v="116"/>
    <x v="116"/>
    <x v="116"/>
    <x v="2"/>
    <x v="0"/>
    <x v="2"/>
    <x v="29"/>
    <x v="480"/>
    <x v="0"/>
  </r>
  <r>
    <x v="1145"/>
    <x v="113"/>
    <x v="194"/>
    <x v="194"/>
    <x v="45"/>
    <x v="45"/>
    <x v="114"/>
    <x v="114"/>
    <x v="107"/>
    <x v="122"/>
    <x v="122"/>
    <x v="0"/>
    <x v="0"/>
    <x v="0"/>
    <x v="23"/>
    <x v="128"/>
    <x v="0"/>
  </r>
  <r>
    <x v="1146"/>
    <x v="209"/>
    <x v="600"/>
    <x v="600"/>
    <x v="62"/>
    <x v="62"/>
    <x v="201"/>
    <x v="201"/>
    <x v="200"/>
    <x v="4"/>
    <x v="4"/>
    <x v="0"/>
    <x v="0"/>
    <x v="1"/>
    <x v="50"/>
    <x v="340"/>
    <x v="3"/>
  </r>
  <r>
    <x v="1147"/>
    <x v="33"/>
    <x v="718"/>
    <x v="718"/>
    <x v="82"/>
    <x v="82"/>
    <x v="78"/>
    <x v="78"/>
    <x v="112"/>
    <x v="145"/>
    <x v="145"/>
    <x v="0"/>
    <x v="0"/>
    <x v="0"/>
    <x v="16"/>
    <x v="378"/>
    <x v="1"/>
  </r>
  <r>
    <x v="1148"/>
    <x v="249"/>
    <x v="719"/>
    <x v="719"/>
    <x v="45"/>
    <x v="45"/>
    <x v="186"/>
    <x v="186"/>
    <x v="182"/>
    <x v="70"/>
    <x v="70"/>
    <x v="0"/>
    <x v="0"/>
    <x v="3"/>
    <x v="27"/>
    <x v="285"/>
    <x v="0"/>
  </r>
  <r>
    <x v="1149"/>
    <x v="57"/>
    <x v="399"/>
    <x v="399"/>
    <x v="12"/>
    <x v="12"/>
    <x v="217"/>
    <x v="217"/>
    <x v="217"/>
    <x v="103"/>
    <x v="103"/>
    <x v="0"/>
    <x v="0"/>
    <x v="2"/>
    <x v="19"/>
    <x v="435"/>
    <x v="1"/>
  </r>
  <r>
    <x v="1150"/>
    <x v="251"/>
    <x v="720"/>
    <x v="720"/>
    <x v="93"/>
    <x v="93"/>
    <x v="11"/>
    <x v="11"/>
    <x v="11"/>
    <x v="147"/>
    <x v="147"/>
    <x v="0"/>
    <x v="0"/>
    <x v="0"/>
    <x v="43"/>
    <x v="11"/>
    <x v="0"/>
  </r>
  <r>
    <x v="1151"/>
    <x v="300"/>
    <x v="715"/>
    <x v="715"/>
    <x v="89"/>
    <x v="89"/>
    <x v="111"/>
    <x v="111"/>
    <x v="13"/>
    <x v="41"/>
    <x v="41"/>
    <x v="0"/>
    <x v="2"/>
    <x v="1"/>
    <x v="11"/>
    <x v="13"/>
    <x v="2"/>
  </r>
  <r>
    <x v="1152"/>
    <x v="295"/>
    <x v="347"/>
    <x v="347"/>
    <x v="1"/>
    <x v="1"/>
    <x v="49"/>
    <x v="49"/>
    <x v="218"/>
    <x v="148"/>
    <x v="148"/>
    <x v="0"/>
    <x v="0"/>
    <x v="1"/>
    <x v="16"/>
    <x v="481"/>
    <x v="1"/>
  </r>
  <r>
    <x v="1153"/>
    <x v="33"/>
    <x v="721"/>
    <x v="721"/>
    <x v="69"/>
    <x v="69"/>
    <x v="169"/>
    <x v="169"/>
    <x v="13"/>
    <x v="146"/>
    <x v="146"/>
    <x v="0"/>
    <x v="1"/>
    <x v="0"/>
    <x v="11"/>
    <x v="13"/>
    <x v="2"/>
  </r>
  <r>
    <x v="1154"/>
    <x v="99"/>
    <x v="722"/>
    <x v="722"/>
    <x v="88"/>
    <x v="88"/>
    <x v="210"/>
    <x v="210"/>
    <x v="209"/>
    <x v="77"/>
    <x v="77"/>
    <x v="0"/>
    <x v="0"/>
    <x v="0"/>
    <x v="27"/>
    <x v="393"/>
    <x v="0"/>
  </r>
  <r>
    <x v="1155"/>
    <x v="104"/>
    <x v="616"/>
    <x v="616"/>
    <x v="79"/>
    <x v="79"/>
    <x v="15"/>
    <x v="15"/>
    <x v="15"/>
    <x v="24"/>
    <x v="24"/>
    <x v="0"/>
    <x v="0"/>
    <x v="2"/>
    <x v="2"/>
    <x v="15"/>
    <x v="0"/>
  </r>
  <r>
    <x v="1156"/>
    <x v="107"/>
    <x v="723"/>
    <x v="723"/>
    <x v="1"/>
    <x v="1"/>
    <x v="207"/>
    <x v="207"/>
    <x v="206"/>
    <x v="107"/>
    <x v="107"/>
    <x v="3"/>
    <x v="0"/>
    <x v="2"/>
    <x v="21"/>
    <x v="482"/>
    <x v="1"/>
  </r>
  <r>
    <x v="1157"/>
    <x v="22"/>
    <x v="724"/>
    <x v="724"/>
    <x v="61"/>
    <x v="61"/>
    <x v="140"/>
    <x v="140"/>
    <x v="132"/>
    <x v="32"/>
    <x v="32"/>
    <x v="0"/>
    <x v="0"/>
    <x v="0"/>
    <x v="5"/>
    <x v="390"/>
    <x v="0"/>
  </r>
  <r>
    <x v="1158"/>
    <x v="167"/>
    <x v="446"/>
    <x v="446"/>
    <x v="55"/>
    <x v="55"/>
    <x v="45"/>
    <x v="45"/>
    <x v="42"/>
    <x v="117"/>
    <x v="117"/>
    <x v="0"/>
    <x v="0"/>
    <x v="2"/>
    <x v="1"/>
    <x v="44"/>
    <x v="0"/>
  </r>
  <r>
    <x v="1159"/>
    <x v="92"/>
    <x v="725"/>
    <x v="725"/>
    <x v="58"/>
    <x v="58"/>
    <x v="120"/>
    <x v="120"/>
    <x v="146"/>
    <x v="153"/>
    <x v="153"/>
    <x v="3"/>
    <x v="0"/>
    <x v="2"/>
    <x v="26"/>
    <x v="188"/>
    <x v="1"/>
  </r>
  <r>
    <x v="1160"/>
    <x v="119"/>
    <x v="726"/>
    <x v="726"/>
    <x v="61"/>
    <x v="61"/>
    <x v="95"/>
    <x v="95"/>
    <x v="86"/>
    <x v="155"/>
    <x v="155"/>
    <x v="3"/>
    <x v="0"/>
    <x v="1"/>
    <x v="5"/>
    <x v="98"/>
    <x v="0"/>
  </r>
  <r>
    <x v="1161"/>
    <x v="104"/>
    <x v="727"/>
    <x v="727"/>
    <x v="32"/>
    <x v="32"/>
    <x v="60"/>
    <x v="60"/>
    <x v="56"/>
    <x v="159"/>
    <x v="159"/>
    <x v="3"/>
    <x v="0"/>
    <x v="1"/>
    <x v="14"/>
    <x v="213"/>
    <x v="0"/>
  </r>
  <r>
    <x v="1162"/>
    <x v="92"/>
    <x v="97"/>
    <x v="97"/>
    <x v="81"/>
    <x v="81"/>
    <x v="167"/>
    <x v="167"/>
    <x v="156"/>
    <x v="123"/>
    <x v="123"/>
    <x v="1"/>
    <x v="0"/>
    <x v="0"/>
    <x v="7"/>
    <x v="483"/>
    <x v="0"/>
  </r>
  <r>
    <x v="1163"/>
    <x v="303"/>
    <x v="150"/>
    <x v="150"/>
    <x v="2"/>
    <x v="2"/>
    <x v="165"/>
    <x v="165"/>
    <x v="155"/>
    <x v="26"/>
    <x v="26"/>
    <x v="0"/>
    <x v="0"/>
    <x v="2"/>
    <x v="0"/>
    <x v="207"/>
    <x v="0"/>
  </r>
  <r>
    <x v="1164"/>
    <x v="168"/>
    <x v="97"/>
    <x v="97"/>
    <x v="47"/>
    <x v="47"/>
    <x v="110"/>
    <x v="110"/>
    <x v="101"/>
    <x v="1"/>
    <x v="1"/>
    <x v="0"/>
    <x v="0"/>
    <x v="0"/>
    <x v="4"/>
    <x v="120"/>
    <x v="0"/>
  </r>
  <r>
    <x v="1165"/>
    <x v="336"/>
    <x v="449"/>
    <x v="449"/>
    <x v="2"/>
    <x v="2"/>
    <x v="191"/>
    <x v="191"/>
    <x v="187"/>
    <x v="162"/>
    <x v="162"/>
    <x v="0"/>
    <x v="0"/>
    <x v="0"/>
    <x v="47"/>
    <x v="484"/>
    <x v="1"/>
  </r>
  <r>
    <x v="1166"/>
    <x v="172"/>
    <x v="728"/>
    <x v="728"/>
    <x v="112"/>
    <x v="112"/>
    <x v="154"/>
    <x v="154"/>
    <x v="143"/>
    <x v="106"/>
    <x v="106"/>
    <x v="0"/>
    <x v="0"/>
    <x v="0"/>
    <x v="13"/>
    <x v="381"/>
    <x v="0"/>
  </r>
  <r>
    <x v="1167"/>
    <x v="0"/>
    <x v="82"/>
    <x v="82"/>
    <x v="114"/>
    <x v="114"/>
    <x v="203"/>
    <x v="203"/>
    <x v="202"/>
    <x v="23"/>
    <x v="23"/>
    <x v="1"/>
    <x v="0"/>
    <x v="2"/>
    <x v="21"/>
    <x v="485"/>
    <x v="1"/>
  </r>
  <r>
    <x v="1168"/>
    <x v="277"/>
    <x v="194"/>
    <x v="194"/>
    <x v="74"/>
    <x v="74"/>
    <x v="93"/>
    <x v="93"/>
    <x v="84"/>
    <x v="49"/>
    <x v="49"/>
    <x v="3"/>
    <x v="0"/>
    <x v="1"/>
    <x v="29"/>
    <x v="94"/>
    <x v="0"/>
  </r>
  <r>
    <x v="1169"/>
    <x v="293"/>
    <x v="128"/>
    <x v="128"/>
    <x v="6"/>
    <x v="6"/>
    <x v="170"/>
    <x v="170"/>
    <x v="159"/>
    <x v="110"/>
    <x v="110"/>
    <x v="3"/>
    <x v="0"/>
    <x v="0"/>
    <x v="27"/>
    <x v="472"/>
    <x v="0"/>
  </r>
  <r>
    <x v="1170"/>
    <x v="322"/>
    <x v="729"/>
    <x v="729"/>
    <x v="81"/>
    <x v="81"/>
    <x v="157"/>
    <x v="157"/>
    <x v="148"/>
    <x v="59"/>
    <x v="59"/>
    <x v="1"/>
    <x v="0"/>
    <x v="0"/>
    <x v="14"/>
    <x v="486"/>
    <x v="0"/>
  </r>
  <r>
    <x v="1171"/>
    <x v="329"/>
    <x v="730"/>
    <x v="730"/>
    <x v="40"/>
    <x v="40"/>
    <x v="204"/>
    <x v="204"/>
    <x v="203"/>
    <x v="8"/>
    <x v="8"/>
    <x v="2"/>
    <x v="0"/>
    <x v="2"/>
    <x v="2"/>
    <x v="345"/>
    <x v="0"/>
  </r>
  <r>
    <x v="1172"/>
    <x v="318"/>
    <x v="731"/>
    <x v="731"/>
    <x v="44"/>
    <x v="44"/>
    <x v="79"/>
    <x v="79"/>
    <x v="72"/>
    <x v="153"/>
    <x v="153"/>
    <x v="0"/>
    <x v="0"/>
    <x v="3"/>
    <x v="16"/>
    <x v="80"/>
    <x v="1"/>
  </r>
  <r>
    <x v="1173"/>
    <x v="335"/>
    <x v="732"/>
    <x v="732"/>
    <x v="32"/>
    <x v="32"/>
    <x v="217"/>
    <x v="217"/>
    <x v="217"/>
    <x v="36"/>
    <x v="36"/>
    <x v="2"/>
    <x v="0"/>
    <x v="2"/>
    <x v="24"/>
    <x v="487"/>
    <x v="1"/>
  </r>
  <r>
    <x v="1174"/>
    <x v="66"/>
    <x v="398"/>
    <x v="398"/>
    <x v="67"/>
    <x v="67"/>
    <x v="98"/>
    <x v="98"/>
    <x v="90"/>
    <x v="112"/>
    <x v="112"/>
    <x v="0"/>
    <x v="0"/>
    <x v="0"/>
    <x v="2"/>
    <x v="103"/>
    <x v="0"/>
  </r>
  <r>
    <x v="1175"/>
    <x v="197"/>
    <x v="733"/>
    <x v="733"/>
    <x v="31"/>
    <x v="31"/>
    <x v="109"/>
    <x v="109"/>
    <x v="100"/>
    <x v="102"/>
    <x v="102"/>
    <x v="0"/>
    <x v="0"/>
    <x v="3"/>
    <x v="20"/>
    <x v="134"/>
    <x v="0"/>
  </r>
  <r>
    <x v="1176"/>
    <x v="69"/>
    <x v="348"/>
    <x v="348"/>
    <x v="49"/>
    <x v="49"/>
    <x v="99"/>
    <x v="99"/>
    <x v="91"/>
    <x v="99"/>
    <x v="99"/>
    <x v="0"/>
    <x v="0"/>
    <x v="2"/>
    <x v="0"/>
    <x v="231"/>
    <x v="0"/>
  </r>
  <r>
    <x v="1177"/>
    <x v="129"/>
    <x v="444"/>
    <x v="444"/>
    <x v="2"/>
    <x v="2"/>
    <x v="216"/>
    <x v="216"/>
    <x v="215"/>
    <x v="44"/>
    <x v="44"/>
    <x v="2"/>
    <x v="0"/>
    <x v="0"/>
    <x v="16"/>
    <x v="488"/>
    <x v="1"/>
  </r>
  <r>
    <x v="1178"/>
    <x v="1"/>
    <x v="60"/>
    <x v="60"/>
    <x v="32"/>
    <x v="32"/>
    <x v="123"/>
    <x v="123"/>
    <x v="114"/>
    <x v="30"/>
    <x v="30"/>
    <x v="3"/>
    <x v="0"/>
    <x v="0"/>
    <x v="32"/>
    <x v="489"/>
    <x v="0"/>
  </r>
  <r>
    <x v="1179"/>
    <x v="77"/>
    <x v="734"/>
    <x v="734"/>
    <x v="3"/>
    <x v="3"/>
    <x v="13"/>
    <x v="13"/>
    <x v="161"/>
    <x v="5"/>
    <x v="5"/>
    <x v="0"/>
    <x v="0"/>
    <x v="0"/>
    <x v="9"/>
    <x v="218"/>
    <x v="0"/>
  </r>
  <r>
    <x v="1180"/>
    <x v="251"/>
    <x v="735"/>
    <x v="735"/>
    <x v="80"/>
    <x v="80"/>
    <x v="13"/>
    <x v="13"/>
    <x v="161"/>
    <x v="115"/>
    <x v="115"/>
    <x v="2"/>
    <x v="0"/>
    <x v="2"/>
    <x v="7"/>
    <x v="490"/>
    <x v="0"/>
  </r>
  <r>
    <x v="1181"/>
    <x v="310"/>
    <x v="433"/>
    <x v="433"/>
    <x v="55"/>
    <x v="55"/>
    <x v="75"/>
    <x v="75"/>
    <x v="68"/>
    <x v="136"/>
    <x v="136"/>
    <x v="0"/>
    <x v="0"/>
    <x v="1"/>
    <x v="3"/>
    <x v="235"/>
    <x v="0"/>
  </r>
  <r>
    <x v="1182"/>
    <x v="62"/>
    <x v="121"/>
    <x v="121"/>
    <x v="98"/>
    <x v="98"/>
    <x v="176"/>
    <x v="176"/>
    <x v="170"/>
    <x v="164"/>
    <x v="164"/>
    <x v="3"/>
    <x v="0"/>
    <x v="1"/>
    <x v="8"/>
    <x v="423"/>
    <x v="1"/>
  </r>
  <r>
    <x v="1183"/>
    <x v="259"/>
    <x v="734"/>
    <x v="734"/>
    <x v="27"/>
    <x v="27"/>
    <x v="179"/>
    <x v="179"/>
    <x v="176"/>
    <x v="159"/>
    <x v="159"/>
    <x v="0"/>
    <x v="0"/>
    <x v="3"/>
    <x v="39"/>
    <x v="256"/>
    <x v="0"/>
  </r>
  <r>
    <x v="1184"/>
    <x v="34"/>
    <x v="552"/>
    <x v="552"/>
    <x v="15"/>
    <x v="15"/>
    <x v="205"/>
    <x v="205"/>
    <x v="204"/>
    <x v="61"/>
    <x v="61"/>
    <x v="0"/>
    <x v="0"/>
    <x v="0"/>
    <x v="4"/>
    <x v="491"/>
    <x v="0"/>
  </r>
  <r>
    <x v="1185"/>
    <x v="169"/>
    <x v="359"/>
    <x v="359"/>
    <x v="53"/>
    <x v="53"/>
    <x v="74"/>
    <x v="74"/>
    <x v="67"/>
    <x v="87"/>
    <x v="87"/>
    <x v="0"/>
    <x v="0"/>
    <x v="2"/>
    <x v="26"/>
    <x v="109"/>
    <x v="1"/>
  </r>
  <r>
    <x v="1186"/>
    <x v="300"/>
    <x v="736"/>
    <x v="736"/>
    <x v="51"/>
    <x v="51"/>
    <x v="211"/>
    <x v="211"/>
    <x v="210"/>
    <x v="13"/>
    <x v="13"/>
    <x v="2"/>
    <x v="0"/>
    <x v="2"/>
    <x v="2"/>
    <x v="492"/>
    <x v="0"/>
  </r>
  <r>
    <x v="1187"/>
    <x v="76"/>
    <x v="718"/>
    <x v="718"/>
    <x v="81"/>
    <x v="81"/>
    <x v="198"/>
    <x v="198"/>
    <x v="197"/>
    <x v="21"/>
    <x v="21"/>
    <x v="1"/>
    <x v="0"/>
    <x v="0"/>
    <x v="24"/>
    <x v="493"/>
    <x v="1"/>
  </r>
  <r>
    <x v="1188"/>
    <x v="185"/>
    <x v="737"/>
    <x v="737"/>
    <x v="73"/>
    <x v="73"/>
    <x v="114"/>
    <x v="114"/>
    <x v="107"/>
    <x v="10"/>
    <x v="10"/>
    <x v="0"/>
    <x v="0"/>
    <x v="0"/>
    <x v="32"/>
    <x v="128"/>
    <x v="0"/>
  </r>
  <r>
    <x v="1189"/>
    <x v="7"/>
    <x v="738"/>
    <x v="738"/>
    <x v="21"/>
    <x v="21"/>
    <x v="195"/>
    <x v="195"/>
    <x v="191"/>
    <x v="11"/>
    <x v="11"/>
    <x v="0"/>
    <x v="0"/>
    <x v="1"/>
    <x v="19"/>
    <x v="369"/>
    <x v="1"/>
  </r>
  <r>
    <x v="1190"/>
    <x v="268"/>
    <x v="739"/>
    <x v="739"/>
    <x v="110"/>
    <x v="110"/>
    <x v="94"/>
    <x v="94"/>
    <x v="85"/>
    <x v="60"/>
    <x v="60"/>
    <x v="0"/>
    <x v="0"/>
    <x v="0"/>
    <x v="32"/>
    <x v="283"/>
    <x v="0"/>
  </r>
  <r>
    <x v="1191"/>
    <x v="295"/>
    <x v="740"/>
    <x v="740"/>
    <x v="13"/>
    <x v="13"/>
    <x v="210"/>
    <x v="210"/>
    <x v="209"/>
    <x v="50"/>
    <x v="50"/>
    <x v="3"/>
    <x v="0"/>
    <x v="3"/>
    <x v="29"/>
    <x v="494"/>
    <x v="0"/>
  </r>
  <r>
    <x v="1192"/>
    <x v="117"/>
    <x v="445"/>
    <x v="445"/>
    <x v="89"/>
    <x v="89"/>
    <x v="108"/>
    <x v="108"/>
    <x v="99"/>
    <x v="4"/>
    <x v="4"/>
    <x v="0"/>
    <x v="0"/>
    <x v="1"/>
    <x v="16"/>
    <x v="116"/>
    <x v="1"/>
  </r>
  <r>
    <x v="1193"/>
    <x v="284"/>
    <x v="341"/>
    <x v="341"/>
    <x v="3"/>
    <x v="3"/>
    <x v="173"/>
    <x v="173"/>
    <x v="166"/>
    <x v="176"/>
    <x v="176"/>
    <x v="3"/>
    <x v="0"/>
    <x v="0"/>
    <x v="7"/>
    <x v="469"/>
    <x v="0"/>
  </r>
  <r>
    <x v="1194"/>
    <x v="42"/>
    <x v="671"/>
    <x v="671"/>
    <x v="90"/>
    <x v="90"/>
    <x v="189"/>
    <x v="189"/>
    <x v="185"/>
    <x v="73"/>
    <x v="73"/>
    <x v="0"/>
    <x v="0"/>
    <x v="0"/>
    <x v="14"/>
    <x v="295"/>
    <x v="0"/>
  </r>
  <r>
    <x v="1195"/>
    <x v="54"/>
    <x v="423"/>
    <x v="423"/>
    <x v="57"/>
    <x v="57"/>
    <x v="208"/>
    <x v="208"/>
    <x v="207"/>
    <x v="75"/>
    <x v="75"/>
    <x v="0"/>
    <x v="0"/>
    <x v="2"/>
    <x v="6"/>
    <x v="375"/>
    <x v="1"/>
  </r>
  <r>
    <x v="1196"/>
    <x v="4"/>
    <x v="139"/>
    <x v="139"/>
    <x v="91"/>
    <x v="91"/>
    <x v="157"/>
    <x v="157"/>
    <x v="148"/>
    <x v="116"/>
    <x v="116"/>
    <x v="2"/>
    <x v="0"/>
    <x v="2"/>
    <x v="0"/>
    <x v="495"/>
    <x v="0"/>
  </r>
  <r>
    <x v="1197"/>
    <x v="72"/>
    <x v="489"/>
    <x v="489"/>
    <x v="54"/>
    <x v="54"/>
    <x v="133"/>
    <x v="133"/>
    <x v="122"/>
    <x v="162"/>
    <x v="162"/>
    <x v="3"/>
    <x v="0"/>
    <x v="2"/>
    <x v="34"/>
    <x v="424"/>
    <x v="1"/>
  </r>
  <r>
    <x v="1198"/>
    <x v="266"/>
    <x v="731"/>
    <x v="731"/>
    <x v="83"/>
    <x v="83"/>
    <x v="214"/>
    <x v="214"/>
    <x v="13"/>
    <x v="72"/>
    <x v="72"/>
    <x v="0"/>
    <x v="1"/>
    <x v="0"/>
    <x v="11"/>
    <x v="13"/>
    <x v="2"/>
  </r>
  <r>
    <x v="1199"/>
    <x v="142"/>
    <x v="381"/>
    <x v="381"/>
    <x v="67"/>
    <x v="67"/>
    <x v="105"/>
    <x v="105"/>
    <x v="13"/>
    <x v="59"/>
    <x v="59"/>
    <x v="0"/>
    <x v="1"/>
    <x v="3"/>
    <x v="11"/>
    <x v="13"/>
    <x v="2"/>
  </r>
  <r>
    <x v="1200"/>
    <x v="327"/>
    <x v="741"/>
    <x v="741"/>
    <x v="15"/>
    <x v="15"/>
    <x v="158"/>
    <x v="158"/>
    <x v="149"/>
    <x v="147"/>
    <x v="147"/>
    <x v="0"/>
    <x v="0"/>
    <x v="2"/>
    <x v="16"/>
    <x v="192"/>
    <x v="1"/>
  </r>
  <r>
    <x v="1201"/>
    <x v="114"/>
    <x v="742"/>
    <x v="742"/>
    <x v="55"/>
    <x v="55"/>
    <x v="8"/>
    <x v="8"/>
    <x v="8"/>
    <x v="23"/>
    <x v="23"/>
    <x v="0"/>
    <x v="0"/>
    <x v="2"/>
    <x v="40"/>
    <x v="260"/>
    <x v="1"/>
  </r>
  <r>
    <x v="1202"/>
    <x v="199"/>
    <x v="135"/>
    <x v="135"/>
    <x v="78"/>
    <x v="78"/>
    <x v="218"/>
    <x v="218"/>
    <x v="219"/>
    <x v="174"/>
    <x v="174"/>
    <x v="0"/>
    <x v="0"/>
    <x v="3"/>
    <x v="36"/>
    <x v="496"/>
    <x v="1"/>
  </r>
  <r>
    <x v="1203"/>
    <x v="136"/>
    <x v="743"/>
    <x v="743"/>
    <x v="90"/>
    <x v="90"/>
    <x v="19"/>
    <x v="19"/>
    <x v="19"/>
    <x v="43"/>
    <x v="43"/>
    <x v="3"/>
    <x v="0"/>
    <x v="1"/>
    <x v="17"/>
    <x v="348"/>
    <x v="0"/>
  </r>
  <r>
    <x v="1204"/>
    <x v="185"/>
    <x v="482"/>
    <x v="482"/>
    <x v="64"/>
    <x v="64"/>
    <x v="208"/>
    <x v="208"/>
    <x v="207"/>
    <x v="147"/>
    <x v="147"/>
    <x v="0"/>
    <x v="0"/>
    <x v="2"/>
    <x v="8"/>
    <x v="375"/>
    <x v="1"/>
  </r>
  <r>
    <x v="1205"/>
    <x v="230"/>
    <x v="33"/>
    <x v="33"/>
    <x v="39"/>
    <x v="39"/>
    <x v="18"/>
    <x v="18"/>
    <x v="18"/>
    <x v="117"/>
    <x v="117"/>
    <x v="0"/>
    <x v="0"/>
    <x v="1"/>
    <x v="0"/>
    <x v="18"/>
    <x v="0"/>
  </r>
  <r>
    <x v="1206"/>
    <x v="349"/>
    <x v="572"/>
    <x v="572"/>
    <x v="85"/>
    <x v="85"/>
    <x v="175"/>
    <x v="175"/>
    <x v="168"/>
    <x v="112"/>
    <x v="112"/>
    <x v="0"/>
    <x v="0"/>
    <x v="3"/>
    <x v="7"/>
    <x v="497"/>
    <x v="0"/>
  </r>
  <r>
    <x v="1207"/>
    <x v="254"/>
    <x v="744"/>
    <x v="744"/>
    <x v="115"/>
    <x v="115"/>
    <x v="114"/>
    <x v="114"/>
    <x v="107"/>
    <x v="108"/>
    <x v="108"/>
    <x v="0"/>
    <x v="0"/>
    <x v="1"/>
    <x v="23"/>
    <x v="128"/>
    <x v="0"/>
  </r>
  <r>
    <x v="1208"/>
    <x v="328"/>
    <x v="31"/>
    <x v="31"/>
    <x v="6"/>
    <x v="6"/>
    <x v="219"/>
    <x v="219"/>
    <x v="13"/>
    <x v="115"/>
    <x v="115"/>
    <x v="0"/>
    <x v="1"/>
    <x v="1"/>
    <x v="11"/>
    <x v="13"/>
    <x v="2"/>
  </r>
  <r>
    <x v="1209"/>
    <x v="331"/>
    <x v="249"/>
    <x v="249"/>
    <x v="28"/>
    <x v="28"/>
    <x v="87"/>
    <x v="87"/>
    <x v="78"/>
    <x v="55"/>
    <x v="55"/>
    <x v="2"/>
    <x v="0"/>
    <x v="0"/>
    <x v="1"/>
    <x v="447"/>
    <x v="0"/>
  </r>
  <r>
    <x v="1210"/>
    <x v="205"/>
    <x v="740"/>
    <x v="740"/>
    <x v="13"/>
    <x v="13"/>
    <x v="178"/>
    <x v="178"/>
    <x v="13"/>
    <x v="8"/>
    <x v="8"/>
    <x v="0"/>
    <x v="1"/>
    <x v="3"/>
    <x v="11"/>
    <x v="13"/>
    <x v="2"/>
  </r>
  <r>
    <x v="1211"/>
    <x v="100"/>
    <x v="745"/>
    <x v="745"/>
    <x v="104"/>
    <x v="104"/>
    <x v="35"/>
    <x v="35"/>
    <x v="31"/>
    <x v="72"/>
    <x v="72"/>
    <x v="3"/>
    <x v="0"/>
    <x v="3"/>
    <x v="53"/>
    <x v="312"/>
    <x v="0"/>
  </r>
  <r>
    <x v="1212"/>
    <x v="68"/>
    <x v="746"/>
    <x v="746"/>
    <x v="107"/>
    <x v="107"/>
    <x v="207"/>
    <x v="207"/>
    <x v="206"/>
    <x v="31"/>
    <x v="31"/>
    <x v="0"/>
    <x v="0"/>
    <x v="2"/>
    <x v="18"/>
    <x v="368"/>
    <x v="0"/>
  </r>
  <r>
    <x v="1213"/>
    <x v="266"/>
    <x v="485"/>
    <x v="485"/>
    <x v="60"/>
    <x v="60"/>
    <x v="194"/>
    <x v="194"/>
    <x v="190"/>
    <x v="142"/>
    <x v="142"/>
    <x v="0"/>
    <x v="0"/>
    <x v="2"/>
    <x v="33"/>
    <x v="304"/>
    <x v="0"/>
  </r>
  <r>
    <x v="1214"/>
    <x v="33"/>
    <x v="637"/>
    <x v="637"/>
    <x v="4"/>
    <x v="4"/>
    <x v="59"/>
    <x v="59"/>
    <x v="55"/>
    <x v="82"/>
    <x v="82"/>
    <x v="0"/>
    <x v="0"/>
    <x v="2"/>
    <x v="12"/>
    <x v="57"/>
    <x v="3"/>
  </r>
  <r>
    <x v="1215"/>
    <x v="83"/>
    <x v="296"/>
    <x v="296"/>
    <x v="60"/>
    <x v="60"/>
    <x v="82"/>
    <x v="82"/>
    <x v="13"/>
    <x v="16"/>
    <x v="16"/>
    <x v="3"/>
    <x v="1"/>
    <x v="2"/>
    <x v="11"/>
    <x v="13"/>
    <x v="2"/>
  </r>
  <r>
    <x v="1216"/>
    <x v="261"/>
    <x v="221"/>
    <x v="221"/>
    <x v="110"/>
    <x v="110"/>
    <x v="2"/>
    <x v="2"/>
    <x v="2"/>
    <x v="128"/>
    <x v="128"/>
    <x v="0"/>
    <x v="0"/>
    <x v="0"/>
    <x v="48"/>
    <x v="196"/>
    <x v="0"/>
  </r>
  <r>
    <x v="1217"/>
    <x v="331"/>
    <x v="747"/>
    <x v="747"/>
    <x v="69"/>
    <x v="69"/>
    <x v="98"/>
    <x v="98"/>
    <x v="90"/>
    <x v="78"/>
    <x v="78"/>
    <x v="3"/>
    <x v="0"/>
    <x v="2"/>
    <x v="25"/>
    <x v="498"/>
    <x v="0"/>
  </r>
  <r>
    <x v="1218"/>
    <x v="187"/>
    <x v="748"/>
    <x v="748"/>
    <x v="118"/>
    <x v="118"/>
    <x v="69"/>
    <x v="69"/>
    <x v="64"/>
    <x v="24"/>
    <x v="24"/>
    <x v="0"/>
    <x v="0"/>
    <x v="0"/>
    <x v="25"/>
    <x v="167"/>
    <x v="0"/>
  </r>
  <r>
    <x v="1219"/>
    <x v="151"/>
    <x v="749"/>
    <x v="749"/>
    <x v="107"/>
    <x v="107"/>
    <x v="80"/>
    <x v="80"/>
    <x v="13"/>
    <x v="152"/>
    <x v="152"/>
    <x v="3"/>
    <x v="1"/>
    <x v="2"/>
    <x v="11"/>
    <x v="13"/>
    <x v="2"/>
  </r>
  <r>
    <x v="1220"/>
    <x v="213"/>
    <x v="440"/>
    <x v="440"/>
    <x v="10"/>
    <x v="10"/>
    <x v="32"/>
    <x v="32"/>
    <x v="60"/>
    <x v="164"/>
    <x v="164"/>
    <x v="0"/>
    <x v="0"/>
    <x v="3"/>
    <x v="47"/>
    <x v="63"/>
    <x v="1"/>
  </r>
  <r>
    <x v="1221"/>
    <x v="49"/>
    <x v="750"/>
    <x v="750"/>
    <x v="85"/>
    <x v="85"/>
    <x v="12"/>
    <x v="12"/>
    <x v="12"/>
    <x v="146"/>
    <x v="146"/>
    <x v="0"/>
    <x v="0"/>
    <x v="0"/>
    <x v="19"/>
    <x v="499"/>
    <x v="1"/>
  </r>
  <r>
    <x v="1222"/>
    <x v="176"/>
    <x v="751"/>
    <x v="751"/>
    <x v="57"/>
    <x v="57"/>
    <x v="141"/>
    <x v="141"/>
    <x v="174"/>
    <x v="146"/>
    <x v="146"/>
    <x v="3"/>
    <x v="0"/>
    <x v="3"/>
    <x v="29"/>
    <x v="410"/>
    <x v="0"/>
  </r>
  <r>
    <x v="1223"/>
    <x v="133"/>
    <x v="74"/>
    <x v="74"/>
    <x v="20"/>
    <x v="20"/>
    <x v="108"/>
    <x v="108"/>
    <x v="99"/>
    <x v="17"/>
    <x v="17"/>
    <x v="0"/>
    <x v="0"/>
    <x v="2"/>
    <x v="23"/>
    <x v="116"/>
    <x v="0"/>
  </r>
  <r>
    <x v="1224"/>
    <x v="237"/>
    <x v="752"/>
    <x v="752"/>
    <x v="71"/>
    <x v="71"/>
    <x v="176"/>
    <x v="176"/>
    <x v="13"/>
    <x v="85"/>
    <x v="85"/>
    <x v="0"/>
    <x v="1"/>
    <x v="3"/>
    <x v="11"/>
    <x v="13"/>
    <x v="2"/>
  </r>
  <r>
    <x v="1225"/>
    <x v="123"/>
    <x v="753"/>
    <x v="753"/>
    <x v="46"/>
    <x v="46"/>
    <x v="49"/>
    <x v="49"/>
    <x v="218"/>
    <x v="108"/>
    <x v="108"/>
    <x v="3"/>
    <x v="0"/>
    <x v="0"/>
    <x v="0"/>
    <x v="464"/>
    <x v="0"/>
  </r>
  <r>
    <x v="1226"/>
    <x v="136"/>
    <x v="342"/>
    <x v="342"/>
    <x v="54"/>
    <x v="54"/>
    <x v="50"/>
    <x v="50"/>
    <x v="46"/>
    <x v="63"/>
    <x v="63"/>
    <x v="3"/>
    <x v="0"/>
    <x v="0"/>
    <x v="25"/>
    <x v="414"/>
    <x v="0"/>
  </r>
  <r>
    <x v="1227"/>
    <x v="351"/>
    <x v="754"/>
    <x v="754"/>
    <x v="118"/>
    <x v="118"/>
    <x v="94"/>
    <x v="94"/>
    <x v="85"/>
    <x v="128"/>
    <x v="128"/>
    <x v="3"/>
    <x v="0"/>
    <x v="2"/>
    <x v="4"/>
    <x v="95"/>
    <x v="0"/>
  </r>
  <r>
    <x v="1228"/>
    <x v="332"/>
    <x v="382"/>
    <x v="382"/>
    <x v="1"/>
    <x v="1"/>
    <x v="35"/>
    <x v="35"/>
    <x v="31"/>
    <x v="92"/>
    <x v="92"/>
    <x v="0"/>
    <x v="0"/>
    <x v="2"/>
    <x v="9"/>
    <x v="32"/>
    <x v="0"/>
  </r>
  <r>
    <x v="1229"/>
    <x v="327"/>
    <x v="755"/>
    <x v="755"/>
    <x v="15"/>
    <x v="15"/>
    <x v="56"/>
    <x v="56"/>
    <x v="52"/>
    <x v="170"/>
    <x v="170"/>
    <x v="0"/>
    <x v="0"/>
    <x v="2"/>
    <x v="32"/>
    <x v="54"/>
    <x v="0"/>
  </r>
  <r>
    <x v="1230"/>
    <x v="179"/>
    <x v="756"/>
    <x v="756"/>
    <x v="90"/>
    <x v="90"/>
    <x v="214"/>
    <x v="214"/>
    <x v="213"/>
    <x v="134"/>
    <x v="134"/>
    <x v="0"/>
    <x v="0"/>
    <x v="2"/>
    <x v="37"/>
    <x v="415"/>
    <x v="1"/>
  </r>
  <r>
    <x v="1231"/>
    <x v="160"/>
    <x v="757"/>
    <x v="757"/>
    <x v="92"/>
    <x v="92"/>
    <x v="147"/>
    <x v="147"/>
    <x v="138"/>
    <x v="45"/>
    <x v="45"/>
    <x v="0"/>
    <x v="0"/>
    <x v="0"/>
    <x v="10"/>
    <x v="265"/>
    <x v="0"/>
  </r>
  <r>
    <x v="1232"/>
    <x v="109"/>
    <x v="398"/>
    <x v="398"/>
    <x v="20"/>
    <x v="20"/>
    <x v="28"/>
    <x v="28"/>
    <x v="26"/>
    <x v="146"/>
    <x v="146"/>
    <x v="0"/>
    <x v="0"/>
    <x v="3"/>
    <x v="9"/>
    <x v="27"/>
    <x v="0"/>
  </r>
  <r>
    <x v="1233"/>
    <x v="123"/>
    <x v="335"/>
    <x v="335"/>
    <x v="1"/>
    <x v="1"/>
    <x v="207"/>
    <x v="207"/>
    <x v="206"/>
    <x v="167"/>
    <x v="167"/>
    <x v="0"/>
    <x v="0"/>
    <x v="0"/>
    <x v="48"/>
    <x v="368"/>
    <x v="0"/>
  </r>
  <r>
    <x v="1234"/>
    <x v="7"/>
    <x v="758"/>
    <x v="758"/>
    <x v="95"/>
    <x v="95"/>
    <x v="123"/>
    <x v="123"/>
    <x v="114"/>
    <x v="27"/>
    <x v="27"/>
    <x v="0"/>
    <x v="0"/>
    <x v="0"/>
    <x v="17"/>
    <x v="336"/>
    <x v="0"/>
  </r>
  <r>
    <x v="1235"/>
    <x v="352"/>
    <x v="88"/>
    <x v="88"/>
    <x v="15"/>
    <x v="15"/>
    <x v="197"/>
    <x v="197"/>
    <x v="195"/>
    <x v="157"/>
    <x v="157"/>
    <x v="0"/>
    <x v="0"/>
    <x v="1"/>
    <x v="14"/>
    <x v="325"/>
    <x v="0"/>
  </r>
  <r>
    <x v="1236"/>
    <x v="160"/>
    <x v="103"/>
    <x v="103"/>
    <x v="37"/>
    <x v="37"/>
    <x v="30"/>
    <x v="30"/>
    <x v="27"/>
    <x v="35"/>
    <x v="35"/>
    <x v="0"/>
    <x v="0"/>
    <x v="0"/>
    <x v="53"/>
    <x v="61"/>
    <x v="0"/>
  </r>
  <r>
    <x v="1237"/>
    <x v="42"/>
    <x v="535"/>
    <x v="535"/>
    <x v="10"/>
    <x v="10"/>
    <x v="129"/>
    <x v="129"/>
    <x v="120"/>
    <x v="10"/>
    <x v="10"/>
    <x v="0"/>
    <x v="0"/>
    <x v="2"/>
    <x v="14"/>
    <x v="271"/>
    <x v="0"/>
  </r>
  <r>
    <x v="1238"/>
    <x v="42"/>
    <x v="759"/>
    <x v="759"/>
    <x v="110"/>
    <x v="110"/>
    <x v="109"/>
    <x v="109"/>
    <x v="100"/>
    <x v="35"/>
    <x v="35"/>
    <x v="0"/>
    <x v="0"/>
    <x v="2"/>
    <x v="39"/>
    <x v="134"/>
    <x v="0"/>
  </r>
  <r>
    <x v="1239"/>
    <x v="48"/>
    <x v="760"/>
    <x v="760"/>
    <x v="100"/>
    <x v="100"/>
    <x v="183"/>
    <x v="183"/>
    <x v="179"/>
    <x v="41"/>
    <x v="41"/>
    <x v="0"/>
    <x v="0"/>
    <x v="0"/>
    <x v="9"/>
    <x v="500"/>
    <x v="0"/>
  </r>
  <r>
    <x v="1240"/>
    <x v="309"/>
    <x v="322"/>
    <x v="322"/>
    <x v="80"/>
    <x v="80"/>
    <x v="51"/>
    <x v="51"/>
    <x v="13"/>
    <x v="119"/>
    <x v="119"/>
    <x v="3"/>
    <x v="1"/>
    <x v="0"/>
    <x v="11"/>
    <x v="13"/>
    <x v="2"/>
  </r>
  <r>
    <x v="1241"/>
    <x v="145"/>
    <x v="761"/>
    <x v="761"/>
    <x v="36"/>
    <x v="36"/>
    <x v="212"/>
    <x v="212"/>
    <x v="211"/>
    <x v="139"/>
    <x v="139"/>
    <x v="0"/>
    <x v="0"/>
    <x v="0"/>
    <x v="6"/>
    <x v="403"/>
    <x v="1"/>
  </r>
  <r>
    <x v="1242"/>
    <x v="75"/>
    <x v="473"/>
    <x v="473"/>
    <x v="78"/>
    <x v="78"/>
    <x v="68"/>
    <x v="68"/>
    <x v="104"/>
    <x v="152"/>
    <x v="152"/>
    <x v="0"/>
    <x v="0"/>
    <x v="0"/>
    <x v="46"/>
    <x v="125"/>
    <x v="0"/>
  </r>
  <r>
    <x v="1243"/>
    <x v="56"/>
    <x v="762"/>
    <x v="762"/>
    <x v="106"/>
    <x v="106"/>
    <x v="34"/>
    <x v="34"/>
    <x v="30"/>
    <x v="106"/>
    <x v="106"/>
    <x v="2"/>
    <x v="0"/>
    <x v="0"/>
    <x v="1"/>
    <x v="203"/>
    <x v="0"/>
  </r>
  <r>
    <x v="1244"/>
    <x v="229"/>
    <x v="763"/>
    <x v="763"/>
    <x v="22"/>
    <x v="22"/>
    <x v="74"/>
    <x v="74"/>
    <x v="67"/>
    <x v="135"/>
    <x v="135"/>
    <x v="0"/>
    <x v="0"/>
    <x v="0"/>
    <x v="19"/>
    <x v="109"/>
    <x v="1"/>
  </r>
  <r>
    <x v="1245"/>
    <x v="154"/>
    <x v="644"/>
    <x v="644"/>
    <x v="29"/>
    <x v="29"/>
    <x v="94"/>
    <x v="94"/>
    <x v="13"/>
    <x v="156"/>
    <x v="156"/>
    <x v="0"/>
    <x v="2"/>
    <x v="1"/>
    <x v="11"/>
    <x v="13"/>
    <x v="2"/>
  </r>
  <r>
    <x v="1246"/>
    <x v="33"/>
    <x v="183"/>
    <x v="183"/>
    <x v="101"/>
    <x v="101"/>
    <x v="184"/>
    <x v="184"/>
    <x v="180"/>
    <x v="131"/>
    <x v="131"/>
    <x v="3"/>
    <x v="0"/>
    <x v="3"/>
    <x v="6"/>
    <x v="284"/>
    <x v="1"/>
  </r>
  <r>
    <x v="1247"/>
    <x v="63"/>
    <x v="764"/>
    <x v="764"/>
    <x v="25"/>
    <x v="25"/>
    <x v="147"/>
    <x v="147"/>
    <x v="138"/>
    <x v="19"/>
    <x v="19"/>
    <x v="3"/>
    <x v="0"/>
    <x v="0"/>
    <x v="48"/>
    <x v="175"/>
    <x v="0"/>
  </r>
  <r>
    <x v="1248"/>
    <x v="55"/>
    <x v="202"/>
    <x v="202"/>
    <x v="71"/>
    <x v="71"/>
    <x v="48"/>
    <x v="48"/>
    <x v="45"/>
    <x v="40"/>
    <x v="40"/>
    <x v="2"/>
    <x v="0"/>
    <x v="2"/>
    <x v="20"/>
    <x v="501"/>
    <x v="0"/>
  </r>
  <r>
    <x v="1249"/>
    <x v="145"/>
    <x v="735"/>
    <x v="735"/>
    <x v="86"/>
    <x v="86"/>
    <x v="115"/>
    <x v="115"/>
    <x v="108"/>
    <x v="64"/>
    <x v="64"/>
    <x v="2"/>
    <x v="0"/>
    <x v="0"/>
    <x v="0"/>
    <x v="502"/>
    <x v="0"/>
  </r>
  <r>
    <x v="1250"/>
    <x v="3"/>
    <x v="88"/>
    <x v="88"/>
    <x v="84"/>
    <x v="84"/>
    <x v="163"/>
    <x v="163"/>
    <x v="153"/>
    <x v="136"/>
    <x v="136"/>
    <x v="3"/>
    <x v="0"/>
    <x v="4"/>
    <x v="25"/>
    <x v="503"/>
    <x v="0"/>
  </r>
  <r>
    <x v="1251"/>
    <x v="154"/>
    <x v="765"/>
    <x v="765"/>
    <x v="7"/>
    <x v="7"/>
    <x v="133"/>
    <x v="133"/>
    <x v="122"/>
    <x v="0"/>
    <x v="0"/>
    <x v="0"/>
    <x v="0"/>
    <x v="0"/>
    <x v="39"/>
    <x v="154"/>
    <x v="0"/>
  </r>
  <r>
    <x v="1252"/>
    <x v="73"/>
    <x v="766"/>
    <x v="766"/>
    <x v="98"/>
    <x v="98"/>
    <x v="79"/>
    <x v="79"/>
    <x v="72"/>
    <x v="89"/>
    <x v="89"/>
    <x v="0"/>
    <x v="0"/>
    <x v="2"/>
    <x v="3"/>
    <x v="80"/>
    <x v="0"/>
  </r>
  <r>
    <x v="1253"/>
    <x v="49"/>
    <x v="767"/>
    <x v="767"/>
    <x v="10"/>
    <x v="10"/>
    <x v="75"/>
    <x v="75"/>
    <x v="68"/>
    <x v="1"/>
    <x v="1"/>
    <x v="0"/>
    <x v="0"/>
    <x v="0"/>
    <x v="34"/>
    <x v="235"/>
    <x v="1"/>
  </r>
  <r>
    <x v="1254"/>
    <x v="88"/>
    <x v="768"/>
    <x v="768"/>
    <x v="63"/>
    <x v="63"/>
    <x v="120"/>
    <x v="120"/>
    <x v="146"/>
    <x v="23"/>
    <x v="23"/>
    <x v="0"/>
    <x v="0"/>
    <x v="3"/>
    <x v="6"/>
    <x v="220"/>
    <x v="1"/>
  </r>
  <r>
    <x v="1255"/>
    <x v="58"/>
    <x v="193"/>
    <x v="193"/>
    <x v="105"/>
    <x v="105"/>
    <x v="110"/>
    <x v="110"/>
    <x v="101"/>
    <x v="168"/>
    <x v="168"/>
    <x v="2"/>
    <x v="0"/>
    <x v="1"/>
    <x v="18"/>
    <x v="465"/>
    <x v="0"/>
  </r>
  <r>
    <x v="1256"/>
    <x v="334"/>
    <x v="21"/>
    <x v="21"/>
    <x v="101"/>
    <x v="101"/>
    <x v="67"/>
    <x v="67"/>
    <x v="13"/>
    <x v="125"/>
    <x v="125"/>
    <x v="0"/>
    <x v="1"/>
    <x v="2"/>
    <x v="11"/>
    <x v="13"/>
    <x v="2"/>
  </r>
  <r>
    <x v="1257"/>
    <x v="110"/>
    <x v="414"/>
    <x v="414"/>
    <x v="91"/>
    <x v="91"/>
    <x v="144"/>
    <x v="144"/>
    <x v="136"/>
    <x v="89"/>
    <x v="89"/>
    <x v="2"/>
    <x v="0"/>
    <x v="1"/>
    <x v="16"/>
    <x v="426"/>
    <x v="1"/>
  </r>
  <r>
    <x v="1258"/>
    <x v="189"/>
    <x v="769"/>
    <x v="769"/>
    <x v="115"/>
    <x v="115"/>
    <x v="66"/>
    <x v="66"/>
    <x v="62"/>
    <x v="115"/>
    <x v="115"/>
    <x v="0"/>
    <x v="0"/>
    <x v="0"/>
    <x v="6"/>
    <x v="338"/>
    <x v="1"/>
  </r>
  <r>
    <x v="1259"/>
    <x v="134"/>
    <x v="739"/>
    <x v="739"/>
    <x v="100"/>
    <x v="100"/>
    <x v="37"/>
    <x v="37"/>
    <x v="33"/>
    <x v="119"/>
    <x v="119"/>
    <x v="0"/>
    <x v="0"/>
    <x v="2"/>
    <x v="21"/>
    <x v="387"/>
    <x v="1"/>
  </r>
  <r>
    <x v="1260"/>
    <x v="353"/>
    <x v="770"/>
    <x v="770"/>
    <x v="106"/>
    <x v="106"/>
    <x v="214"/>
    <x v="214"/>
    <x v="213"/>
    <x v="3"/>
    <x v="3"/>
    <x v="2"/>
    <x v="0"/>
    <x v="0"/>
    <x v="29"/>
    <x v="504"/>
    <x v="0"/>
  </r>
  <r>
    <x v="1261"/>
    <x v="116"/>
    <x v="328"/>
    <x v="328"/>
    <x v="12"/>
    <x v="12"/>
    <x v="61"/>
    <x v="61"/>
    <x v="71"/>
    <x v="167"/>
    <x v="167"/>
    <x v="0"/>
    <x v="0"/>
    <x v="0"/>
    <x v="26"/>
    <x v="79"/>
    <x v="1"/>
  </r>
  <r>
    <x v="1262"/>
    <x v="248"/>
    <x v="771"/>
    <x v="771"/>
    <x v="112"/>
    <x v="112"/>
    <x v="9"/>
    <x v="9"/>
    <x v="9"/>
    <x v="177"/>
    <x v="177"/>
    <x v="0"/>
    <x v="0"/>
    <x v="0"/>
    <x v="19"/>
    <x v="9"/>
    <x v="1"/>
  </r>
  <r>
    <x v="1263"/>
    <x v="259"/>
    <x v="772"/>
    <x v="772"/>
    <x v="83"/>
    <x v="83"/>
    <x v="206"/>
    <x v="206"/>
    <x v="205"/>
    <x v="71"/>
    <x v="71"/>
    <x v="0"/>
    <x v="0"/>
    <x v="0"/>
    <x v="19"/>
    <x v="354"/>
    <x v="1"/>
  </r>
  <r>
    <x v="1264"/>
    <x v="322"/>
    <x v="773"/>
    <x v="773"/>
    <x v="29"/>
    <x v="29"/>
    <x v="46"/>
    <x v="46"/>
    <x v="43"/>
    <x v="152"/>
    <x v="152"/>
    <x v="0"/>
    <x v="0"/>
    <x v="2"/>
    <x v="2"/>
    <x v="45"/>
    <x v="0"/>
  </r>
  <r>
    <x v="1265"/>
    <x v="54"/>
    <x v="711"/>
    <x v="711"/>
    <x v="75"/>
    <x v="75"/>
    <x v="57"/>
    <x v="57"/>
    <x v="53"/>
    <x v="86"/>
    <x v="86"/>
    <x v="0"/>
    <x v="0"/>
    <x v="0"/>
    <x v="39"/>
    <x v="272"/>
    <x v="0"/>
  </r>
  <r>
    <x v="1266"/>
    <x v="300"/>
    <x v="418"/>
    <x v="418"/>
    <x v="33"/>
    <x v="33"/>
    <x v="172"/>
    <x v="172"/>
    <x v="13"/>
    <x v="133"/>
    <x v="133"/>
    <x v="3"/>
    <x v="1"/>
    <x v="0"/>
    <x v="11"/>
    <x v="13"/>
    <x v="2"/>
  </r>
  <r>
    <x v="1267"/>
    <x v="58"/>
    <x v="774"/>
    <x v="774"/>
    <x v="95"/>
    <x v="95"/>
    <x v="58"/>
    <x v="58"/>
    <x v="54"/>
    <x v="47"/>
    <x v="47"/>
    <x v="2"/>
    <x v="0"/>
    <x v="3"/>
    <x v="7"/>
    <x v="505"/>
    <x v="0"/>
  </r>
  <r>
    <x v="1268"/>
    <x v="220"/>
    <x v="678"/>
    <x v="678"/>
    <x v="14"/>
    <x v="14"/>
    <x v="145"/>
    <x v="145"/>
    <x v="164"/>
    <x v="97"/>
    <x v="97"/>
    <x v="3"/>
    <x v="0"/>
    <x v="0"/>
    <x v="17"/>
    <x v="225"/>
    <x v="0"/>
  </r>
  <r>
    <x v="1269"/>
    <x v="154"/>
    <x v="727"/>
    <x v="727"/>
    <x v="11"/>
    <x v="11"/>
    <x v="35"/>
    <x v="35"/>
    <x v="31"/>
    <x v="79"/>
    <x v="79"/>
    <x v="2"/>
    <x v="0"/>
    <x v="0"/>
    <x v="16"/>
    <x v="232"/>
    <x v="1"/>
  </r>
  <r>
    <x v="1270"/>
    <x v="28"/>
    <x v="617"/>
    <x v="617"/>
    <x v="0"/>
    <x v="0"/>
    <x v="80"/>
    <x v="80"/>
    <x v="171"/>
    <x v="71"/>
    <x v="71"/>
    <x v="2"/>
    <x v="0"/>
    <x v="0"/>
    <x v="4"/>
    <x v="506"/>
    <x v="0"/>
  </r>
  <r>
    <x v="1271"/>
    <x v="258"/>
    <x v="775"/>
    <x v="775"/>
    <x v="17"/>
    <x v="17"/>
    <x v="119"/>
    <x v="119"/>
    <x v="13"/>
    <x v="77"/>
    <x v="77"/>
    <x v="0"/>
    <x v="1"/>
    <x v="0"/>
    <x v="11"/>
    <x v="13"/>
    <x v="2"/>
  </r>
  <r>
    <x v="1272"/>
    <x v="285"/>
    <x v="776"/>
    <x v="776"/>
    <x v="14"/>
    <x v="14"/>
    <x v="139"/>
    <x v="139"/>
    <x v="131"/>
    <x v="97"/>
    <x v="97"/>
    <x v="3"/>
    <x v="0"/>
    <x v="1"/>
    <x v="8"/>
    <x v="507"/>
    <x v="1"/>
  </r>
  <r>
    <x v="1273"/>
    <x v="131"/>
    <x v="777"/>
    <x v="777"/>
    <x v="65"/>
    <x v="65"/>
    <x v="197"/>
    <x v="197"/>
    <x v="195"/>
    <x v="20"/>
    <x v="20"/>
    <x v="3"/>
    <x v="0"/>
    <x v="1"/>
    <x v="32"/>
    <x v="508"/>
    <x v="0"/>
  </r>
  <r>
    <x v="1274"/>
    <x v="122"/>
    <x v="778"/>
    <x v="778"/>
    <x v="77"/>
    <x v="77"/>
    <x v="23"/>
    <x v="23"/>
    <x v="22"/>
    <x v="50"/>
    <x v="50"/>
    <x v="0"/>
    <x v="0"/>
    <x v="2"/>
    <x v="2"/>
    <x v="250"/>
    <x v="0"/>
  </r>
  <r>
    <x v="1275"/>
    <x v="90"/>
    <x v="487"/>
    <x v="487"/>
    <x v="81"/>
    <x v="81"/>
    <x v="211"/>
    <x v="211"/>
    <x v="210"/>
    <x v="101"/>
    <x v="101"/>
    <x v="0"/>
    <x v="0"/>
    <x v="0"/>
    <x v="13"/>
    <x v="398"/>
    <x v="0"/>
  </r>
  <r>
    <x v="1276"/>
    <x v="17"/>
    <x v="668"/>
    <x v="668"/>
    <x v="4"/>
    <x v="4"/>
    <x v="178"/>
    <x v="178"/>
    <x v="13"/>
    <x v="78"/>
    <x v="78"/>
    <x v="3"/>
    <x v="1"/>
    <x v="3"/>
    <x v="11"/>
    <x v="13"/>
    <x v="2"/>
  </r>
  <r>
    <x v="1277"/>
    <x v="240"/>
    <x v="779"/>
    <x v="779"/>
    <x v="42"/>
    <x v="42"/>
    <x v="26"/>
    <x v="26"/>
    <x v="24"/>
    <x v="71"/>
    <x v="71"/>
    <x v="1"/>
    <x v="0"/>
    <x v="1"/>
    <x v="4"/>
    <x v="280"/>
    <x v="0"/>
  </r>
  <r>
    <x v="1278"/>
    <x v="229"/>
    <x v="780"/>
    <x v="780"/>
    <x v="116"/>
    <x v="116"/>
    <x v="183"/>
    <x v="183"/>
    <x v="13"/>
    <x v="56"/>
    <x v="56"/>
    <x v="1"/>
    <x v="1"/>
    <x v="3"/>
    <x v="11"/>
    <x v="13"/>
    <x v="2"/>
  </r>
  <r>
    <x v="1279"/>
    <x v="354"/>
    <x v="412"/>
    <x v="412"/>
    <x v="72"/>
    <x v="72"/>
    <x v="176"/>
    <x v="176"/>
    <x v="170"/>
    <x v="19"/>
    <x v="19"/>
    <x v="0"/>
    <x v="0"/>
    <x v="0"/>
    <x v="45"/>
    <x v="242"/>
    <x v="0"/>
  </r>
  <r>
    <x v="1280"/>
    <x v="306"/>
    <x v="234"/>
    <x v="234"/>
    <x v="16"/>
    <x v="16"/>
    <x v="10"/>
    <x v="10"/>
    <x v="10"/>
    <x v="158"/>
    <x v="158"/>
    <x v="3"/>
    <x v="0"/>
    <x v="2"/>
    <x v="16"/>
    <x v="509"/>
    <x v="1"/>
  </r>
  <r>
    <x v="1281"/>
    <x v="55"/>
    <x v="68"/>
    <x v="68"/>
    <x v="57"/>
    <x v="57"/>
    <x v="6"/>
    <x v="6"/>
    <x v="6"/>
    <x v="108"/>
    <x v="108"/>
    <x v="0"/>
    <x v="0"/>
    <x v="0"/>
    <x v="49"/>
    <x v="6"/>
    <x v="3"/>
  </r>
  <r>
    <x v="1282"/>
    <x v="291"/>
    <x v="602"/>
    <x v="602"/>
    <x v="60"/>
    <x v="60"/>
    <x v="96"/>
    <x v="96"/>
    <x v="87"/>
    <x v="47"/>
    <x v="47"/>
    <x v="2"/>
    <x v="0"/>
    <x v="2"/>
    <x v="39"/>
    <x v="510"/>
    <x v="0"/>
  </r>
  <r>
    <x v="1283"/>
    <x v="11"/>
    <x v="676"/>
    <x v="676"/>
    <x v="78"/>
    <x v="78"/>
    <x v="71"/>
    <x v="71"/>
    <x v="13"/>
    <x v="5"/>
    <x v="5"/>
    <x v="3"/>
    <x v="1"/>
    <x v="3"/>
    <x v="11"/>
    <x v="13"/>
    <x v="2"/>
  </r>
  <r>
    <x v="1284"/>
    <x v="81"/>
    <x v="688"/>
    <x v="688"/>
    <x v="9"/>
    <x v="9"/>
    <x v="43"/>
    <x v="43"/>
    <x v="40"/>
    <x v="143"/>
    <x v="143"/>
    <x v="2"/>
    <x v="0"/>
    <x v="2"/>
    <x v="21"/>
    <x v="511"/>
    <x v="1"/>
  </r>
  <r>
    <x v="1285"/>
    <x v="244"/>
    <x v="267"/>
    <x v="267"/>
    <x v="118"/>
    <x v="118"/>
    <x v="15"/>
    <x v="15"/>
    <x v="15"/>
    <x v="141"/>
    <x v="141"/>
    <x v="1"/>
    <x v="0"/>
    <x v="1"/>
    <x v="17"/>
    <x v="179"/>
    <x v="0"/>
  </r>
  <r>
    <x v="1286"/>
    <x v="296"/>
    <x v="781"/>
    <x v="781"/>
    <x v="67"/>
    <x v="67"/>
    <x v="47"/>
    <x v="47"/>
    <x v="44"/>
    <x v="157"/>
    <x v="157"/>
    <x v="0"/>
    <x v="0"/>
    <x v="0"/>
    <x v="5"/>
    <x v="46"/>
    <x v="0"/>
  </r>
  <r>
    <x v="1287"/>
    <x v="277"/>
    <x v="571"/>
    <x v="571"/>
    <x v="100"/>
    <x v="100"/>
    <x v="38"/>
    <x v="38"/>
    <x v="35"/>
    <x v="35"/>
    <x v="35"/>
    <x v="1"/>
    <x v="0"/>
    <x v="0"/>
    <x v="24"/>
    <x v="512"/>
    <x v="1"/>
  </r>
  <r>
    <x v="1288"/>
    <x v="129"/>
    <x v="483"/>
    <x v="483"/>
    <x v="24"/>
    <x v="24"/>
    <x v="216"/>
    <x v="216"/>
    <x v="215"/>
    <x v="20"/>
    <x v="20"/>
    <x v="3"/>
    <x v="0"/>
    <x v="3"/>
    <x v="3"/>
    <x v="428"/>
    <x v="0"/>
  </r>
  <r>
    <x v="1289"/>
    <x v="17"/>
    <x v="140"/>
    <x v="140"/>
    <x v="59"/>
    <x v="59"/>
    <x v="94"/>
    <x v="94"/>
    <x v="85"/>
    <x v="139"/>
    <x v="139"/>
    <x v="0"/>
    <x v="0"/>
    <x v="0"/>
    <x v="4"/>
    <x v="283"/>
    <x v="0"/>
  </r>
  <r>
    <x v="1290"/>
    <x v="239"/>
    <x v="782"/>
    <x v="782"/>
    <x v="19"/>
    <x v="19"/>
    <x v="69"/>
    <x v="69"/>
    <x v="64"/>
    <x v="136"/>
    <x v="136"/>
    <x v="0"/>
    <x v="0"/>
    <x v="0"/>
    <x v="24"/>
    <x v="167"/>
    <x v="1"/>
  </r>
  <r>
    <x v="1291"/>
    <x v="233"/>
    <x v="783"/>
    <x v="783"/>
    <x v="70"/>
    <x v="70"/>
    <x v="153"/>
    <x v="153"/>
    <x v="142"/>
    <x v="29"/>
    <x v="29"/>
    <x v="3"/>
    <x v="0"/>
    <x v="0"/>
    <x v="10"/>
    <x v="183"/>
    <x v="0"/>
  </r>
  <r>
    <x v="1292"/>
    <x v="323"/>
    <x v="784"/>
    <x v="784"/>
    <x v="30"/>
    <x v="30"/>
    <x v="210"/>
    <x v="210"/>
    <x v="209"/>
    <x v="107"/>
    <x v="107"/>
    <x v="0"/>
    <x v="0"/>
    <x v="1"/>
    <x v="29"/>
    <x v="393"/>
    <x v="0"/>
  </r>
  <r>
    <x v="1293"/>
    <x v="303"/>
    <x v="785"/>
    <x v="785"/>
    <x v="74"/>
    <x v="74"/>
    <x v="106"/>
    <x v="106"/>
    <x v="97"/>
    <x v="122"/>
    <x v="122"/>
    <x v="0"/>
    <x v="0"/>
    <x v="2"/>
    <x v="26"/>
    <x v="290"/>
    <x v="1"/>
  </r>
  <r>
    <x v="1294"/>
    <x v="99"/>
    <x v="1"/>
    <x v="1"/>
    <x v="101"/>
    <x v="101"/>
    <x v="100"/>
    <x v="100"/>
    <x v="92"/>
    <x v="66"/>
    <x v="66"/>
    <x v="3"/>
    <x v="0"/>
    <x v="0"/>
    <x v="40"/>
    <x v="513"/>
    <x v="1"/>
  </r>
  <r>
    <x v="1295"/>
    <x v="80"/>
    <x v="620"/>
    <x v="620"/>
    <x v="111"/>
    <x v="111"/>
    <x v="9"/>
    <x v="9"/>
    <x v="9"/>
    <x v="30"/>
    <x v="30"/>
    <x v="0"/>
    <x v="0"/>
    <x v="2"/>
    <x v="26"/>
    <x v="9"/>
    <x v="1"/>
  </r>
  <r>
    <x v="1296"/>
    <x v="256"/>
    <x v="668"/>
    <x v="668"/>
    <x v="102"/>
    <x v="102"/>
    <x v="44"/>
    <x v="44"/>
    <x v="41"/>
    <x v="39"/>
    <x v="39"/>
    <x v="0"/>
    <x v="0"/>
    <x v="2"/>
    <x v="34"/>
    <x v="42"/>
    <x v="1"/>
  </r>
  <r>
    <x v="1297"/>
    <x v="18"/>
    <x v="786"/>
    <x v="786"/>
    <x v="12"/>
    <x v="12"/>
    <x v="90"/>
    <x v="90"/>
    <x v="13"/>
    <x v="173"/>
    <x v="173"/>
    <x v="3"/>
    <x v="1"/>
    <x v="2"/>
    <x v="11"/>
    <x v="13"/>
    <x v="2"/>
  </r>
  <r>
    <x v="1298"/>
    <x v="98"/>
    <x v="155"/>
    <x v="155"/>
    <x v="98"/>
    <x v="98"/>
    <x v="117"/>
    <x v="117"/>
    <x v="110"/>
    <x v="173"/>
    <x v="173"/>
    <x v="0"/>
    <x v="0"/>
    <x v="0"/>
    <x v="16"/>
    <x v="287"/>
    <x v="1"/>
  </r>
  <r>
    <x v="1299"/>
    <x v="275"/>
    <x v="787"/>
    <x v="787"/>
    <x v="24"/>
    <x v="24"/>
    <x v="102"/>
    <x v="102"/>
    <x v="105"/>
    <x v="23"/>
    <x v="23"/>
    <x v="3"/>
    <x v="0"/>
    <x v="0"/>
    <x v="27"/>
    <x v="195"/>
    <x v="0"/>
  </r>
  <r>
    <x v="1300"/>
    <x v="222"/>
    <x v="314"/>
    <x v="314"/>
    <x v="25"/>
    <x v="25"/>
    <x v="152"/>
    <x v="152"/>
    <x v="173"/>
    <x v="160"/>
    <x v="160"/>
    <x v="0"/>
    <x v="0"/>
    <x v="0"/>
    <x v="23"/>
    <x v="252"/>
    <x v="0"/>
  </r>
  <r>
    <x v="1301"/>
    <x v="172"/>
    <x v="788"/>
    <x v="788"/>
    <x v="37"/>
    <x v="37"/>
    <x v="34"/>
    <x v="34"/>
    <x v="30"/>
    <x v="93"/>
    <x v="93"/>
    <x v="2"/>
    <x v="0"/>
    <x v="0"/>
    <x v="22"/>
    <x v="203"/>
    <x v="1"/>
  </r>
  <r>
    <x v="1302"/>
    <x v="256"/>
    <x v="602"/>
    <x v="602"/>
    <x v="98"/>
    <x v="98"/>
    <x v="129"/>
    <x v="129"/>
    <x v="120"/>
    <x v="124"/>
    <x v="124"/>
    <x v="0"/>
    <x v="0"/>
    <x v="0"/>
    <x v="26"/>
    <x v="271"/>
    <x v="1"/>
  </r>
  <r>
    <x v="1303"/>
    <x v="353"/>
    <x v="305"/>
    <x v="305"/>
    <x v="54"/>
    <x v="54"/>
    <x v="146"/>
    <x v="146"/>
    <x v="137"/>
    <x v="18"/>
    <x v="18"/>
    <x v="3"/>
    <x v="0"/>
    <x v="1"/>
    <x v="10"/>
    <x v="377"/>
    <x v="0"/>
  </r>
  <r>
    <x v="1304"/>
    <x v="289"/>
    <x v="789"/>
    <x v="789"/>
    <x v="56"/>
    <x v="56"/>
    <x v="95"/>
    <x v="95"/>
    <x v="13"/>
    <x v="48"/>
    <x v="48"/>
    <x v="3"/>
    <x v="1"/>
    <x v="3"/>
    <x v="11"/>
    <x v="13"/>
    <x v="2"/>
  </r>
  <r>
    <x v="1305"/>
    <x v="302"/>
    <x v="790"/>
    <x v="790"/>
    <x v="115"/>
    <x v="115"/>
    <x v="105"/>
    <x v="105"/>
    <x v="96"/>
    <x v="24"/>
    <x v="24"/>
    <x v="2"/>
    <x v="0"/>
    <x v="0"/>
    <x v="39"/>
    <x v="514"/>
    <x v="0"/>
  </r>
  <r>
    <x v="1306"/>
    <x v="119"/>
    <x v="157"/>
    <x v="157"/>
    <x v="49"/>
    <x v="49"/>
    <x v="171"/>
    <x v="171"/>
    <x v="160"/>
    <x v="174"/>
    <x v="174"/>
    <x v="0"/>
    <x v="0"/>
    <x v="2"/>
    <x v="34"/>
    <x v="245"/>
    <x v="1"/>
  </r>
  <r>
    <x v="1307"/>
    <x v="259"/>
    <x v="791"/>
    <x v="791"/>
    <x v="46"/>
    <x v="46"/>
    <x v="79"/>
    <x v="79"/>
    <x v="72"/>
    <x v="121"/>
    <x v="121"/>
    <x v="0"/>
    <x v="0"/>
    <x v="0"/>
    <x v="19"/>
    <x v="80"/>
    <x v="1"/>
  </r>
  <r>
    <x v="1308"/>
    <x v="237"/>
    <x v="61"/>
    <x v="61"/>
    <x v="28"/>
    <x v="28"/>
    <x v="204"/>
    <x v="204"/>
    <x v="203"/>
    <x v="168"/>
    <x v="168"/>
    <x v="0"/>
    <x v="0"/>
    <x v="0"/>
    <x v="21"/>
    <x v="515"/>
    <x v="1"/>
  </r>
  <r>
    <x v="1309"/>
    <x v="157"/>
    <x v="514"/>
    <x v="514"/>
    <x v="78"/>
    <x v="78"/>
    <x v="97"/>
    <x v="97"/>
    <x v="89"/>
    <x v="35"/>
    <x v="35"/>
    <x v="0"/>
    <x v="0"/>
    <x v="2"/>
    <x v="39"/>
    <x v="102"/>
    <x v="0"/>
  </r>
  <r>
    <x v="1310"/>
    <x v="355"/>
    <x v="138"/>
    <x v="138"/>
    <x v="76"/>
    <x v="76"/>
    <x v="176"/>
    <x v="176"/>
    <x v="170"/>
    <x v="27"/>
    <x v="27"/>
    <x v="0"/>
    <x v="0"/>
    <x v="0"/>
    <x v="1"/>
    <x v="242"/>
    <x v="0"/>
  </r>
  <r>
    <x v="1311"/>
    <x v="115"/>
    <x v="341"/>
    <x v="341"/>
    <x v="116"/>
    <x v="116"/>
    <x v="88"/>
    <x v="88"/>
    <x v="79"/>
    <x v="112"/>
    <x v="112"/>
    <x v="3"/>
    <x v="0"/>
    <x v="0"/>
    <x v="43"/>
    <x v="259"/>
    <x v="0"/>
  </r>
  <r>
    <x v="1312"/>
    <x v="347"/>
    <x v="242"/>
    <x v="242"/>
    <x v="119"/>
    <x v="119"/>
    <x v="49"/>
    <x v="49"/>
    <x v="218"/>
    <x v="51"/>
    <x v="51"/>
    <x v="0"/>
    <x v="0"/>
    <x v="0"/>
    <x v="5"/>
    <x v="481"/>
    <x v="0"/>
  </r>
  <r>
    <x v="1313"/>
    <x v="262"/>
    <x v="743"/>
    <x v="743"/>
    <x v="86"/>
    <x v="86"/>
    <x v="13"/>
    <x v="13"/>
    <x v="161"/>
    <x v="145"/>
    <x v="145"/>
    <x v="0"/>
    <x v="0"/>
    <x v="2"/>
    <x v="48"/>
    <x v="218"/>
    <x v="0"/>
  </r>
  <r>
    <x v="1314"/>
    <x v="179"/>
    <x v="368"/>
    <x v="368"/>
    <x v="35"/>
    <x v="35"/>
    <x v="118"/>
    <x v="118"/>
    <x v="145"/>
    <x v="36"/>
    <x v="36"/>
    <x v="0"/>
    <x v="0"/>
    <x v="2"/>
    <x v="32"/>
    <x v="187"/>
    <x v="0"/>
  </r>
  <r>
    <x v="1315"/>
    <x v="268"/>
    <x v="792"/>
    <x v="792"/>
    <x v="59"/>
    <x v="59"/>
    <x v="168"/>
    <x v="168"/>
    <x v="157"/>
    <x v="3"/>
    <x v="3"/>
    <x v="3"/>
    <x v="0"/>
    <x v="0"/>
    <x v="34"/>
    <x v="210"/>
    <x v="1"/>
  </r>
  <r>
    <x v="1316"/>
    <x v="103"/>
    <x v="357"/>
    <x v="357"/>
    <x v="51"/>
    <x v="51"/>
    <x v="202"/>
    <x v="202"/>
    <x v="201"/>
    <x v="150"/>
    <x v="150"/>
    <x v="3"/>
    <x v="0"/>
    <x v="0"/>
    <x v="0"/>
    <x v="388"/>
    <x v="0"/>
  </r>
  <r>
    <x v="1317"/>
    <x v="129"/>
    <x v="542"/>
    <x v="542"/>
    <x v="88"/>
    <x v="88"/>
    <x v="101"/>
    <x v="101"/>
    <x v="93"/>
    <x v="121"/>
    <x v="121"/>
    <x v="0"/>
    <x v="0"/>
    <x v="0"/>
    <x v="26"/>
    <x v="204"/>
    <x v="1"/>
  </r>
  <r>
    <x v="1318"/>
    <x v="254"/>
    <x v="53"/>
    <x v="53"/>
    <x v="66"/>
    <x v="66"/>
    <x v="29"/>
    <x v="29"/>
    <x v="34"/>
    <x v="116"/>
    <x v="116"/>
    <x v="0"/>
    <x v="0"/>
    <x v="0"/>
    <x v="16"/>
    <x v="67"/>
    <x v="1"/>
  </r>
  <r>
    <x v="1319"/>
    <x v="1"/>
    <x v="103"/>
    <x v="103"/>
    <x v="71"/>
    <x v="71"/>
    <x v="195"/>
    <x v="195"/>
    <x v="191"/>
    <x v="47"/>
    <x v="47"/>
    <x v="0"/>
    <x v="0"/>
    <x v="0"/>
    <x v="39"/>
    <x v="369"/>
    <x v="0"/>
  </r>
  <r>
    <x v="1320"/>
    <x v="32"/>
    <x v="289"/>
    <x v="289"/>
    <x v="115"/>
    <x v="115"/>
    <x v="165"/>
    <x v="165"/>
    <x v="155"/>
    <x v="163"/>
    <x v="163"/>
    <x v="3"/>
    <x v="0"/>
    <x v="2"/>
    <x v="0"/>
    <x v="516"/>
    <x v="0"/>
  </r>
  <r>
    <x v="1321"/>
    <x v="163"/>
    <x v="188"/>
    <x v="188"/>
    <x v="39"/>
    <x v="39"/>
    <x v="96"/>
    <x v="96"/>
    <x v="13"/>
    <x v="150"/>
    <x v="150"/>
    <x v="3"/>
    <x v="2"/>
    <x v="2"/>
    <x v="11"/>
    <x v="13"/>
    <x v="2"/>
  </r>
  <r>
    <x v="1322"/>
    <x v="28"/>
    <x v="291"/>
    <x v="291"/>
    <x v="85"/>
    <x v="85"/>
    <x v="2"/>
    <x v="2"/>
    <x v="2"/>
    <x v="81"/>
    <x v="81"/>
    <x v="0"/>
    <x v="0"/>
    <x v="2"/>
    <x v="18"/>
    <x v="196"/>
    <x v="0"/>
  </r>
  <r>
    <x v="1323"/>
    <x v="225"/>
    <x v="459"/>
    <x v="459"/>
    <x v="26"/>
    <x v="26"/>
    <x v="25"/>
    <x v="25"/>
    <x v="88"/>
    <x v="119"/>
    <x v="119"/>
    <x v="0"/>
    <x v="0"/>
    <x v="0"/>
    <x v="3"/>
    <x v="101"/>
    <x v="0"/>
  </r>
  <r>
    <x v="1324"/>
    <x v="324"/>
    <x v="606"/>
    <x v="606"/>
    <x v="113"/>
    <x v="113"/>
    <x v="199"/>
    <x v="199"/>
    <x v="198"/>
    <x v="68"/>
    <x v="68"/>
    <x v="3"/>
    <x v="0"/>
    <x v="2"/>
    <x v="13"/>
    <x v="517"/>
    <x v="0"/>
  </r>
  <r>
    <x v="1325"/>
    <x v="248"/>
    <x v="33"/>
    <x v="33"/>
    <x v="36"/>
    <x v="36"/>
    <x v="171"/>
    <x v="171"/>
    <x v="160"/>
    <x v="33"/>
    <x v="33"/>
    <x v="3"/>
    <x v="0"/>
    <x v="1"/>
    <x v="18"/>
    <x v="217"/>
    <x v="0"/>
  </r>
  <r>
    <x v="1326"/>
    <x v="178"/>
    <x v="268"/>
    <x v="268"/>
    <x v="6"/>
    <x v="6"/>
    <x v="143"/>
    <x v="143"/>
    <x v="134"/>
    <x v="66"/>
    <x v="66"/>
    <x v="0"/>
    <x v="0"/>
    <x v="0"/>
    <x v="10"/>
    <x v="305"/>
    <x v="0"/>
  </r>
  <r>
    <x v="1327"/>
    <x v="146"/>
    <x v="329"/>
    <x v="329"/>
    <x v="51"/>
    <x v="51"/>
    <x v="206"/>
    <x v="206"/>
    <x v="205"/>
    <x v="117"/>
    <x v="117"/>
    <x v="0"/>
    <x v="0"/>
    <x v="0"/>
    <x v="33"/>
    <x v="354"/>
    <x v="0"/>
  </r>
  <r>
    <x v="1328"/>
    <x v="185"/>
    <x v="793"/>
    <x v="793"/>
    <x v="33"/>
    <x v="33"/>
    <x v="2"/>
    <x v="2"/>
    <x v="2"/>
    <x v="0"/>
    <x v="0"/>
    <x v="0"/>
    <x v="0"/>
    <x v="3"/>
    <x v="0"/>
    <x v="196"/>
    <x v="0"/>
  </r>
  <r>
    <x v="1329"/>
    <x v="123"/>
    <x v="794"/>
    <x v="794"/>
    <x v="24"/>
    <x v="24"/>
    <x v="208"/>
    <x v="208"/>
    <x v="207"/>
    <x v="35"/>
    <x v="35"/>
    <x v="3"/>
    <x v="0"/>
    <x v="2"/>
    <x v="14"/>
    <x v="518"/>
    <x v="0"/>
  </r>
  <r>
    <x v="1330"/>
    <x v="90"/>
    <x v="654"/>
    <x v="654"/>
    <x v="26"/>
    <x v="26"/>
    <x v="61"/>
    <x v="61"/>
    <x v="71"/>
    <x v="66"/>
    <x v="66"/>
    <x v="0"/>
    <x v="0"/>
    <x v="0"/>
    <x v="17"/>
    <x v="79"/>
    <x v="0"/>
  </r>
  <r>
    <x v="1331"/>
    <x v="353"/>
    <x v="749"/>
    <x v="749"/>
    <x v="63"/>
    <x v="63"/>
    <x v="39"/>
    <x v="39"/>
    <x v="36"/>
    <x v="133"/>
    <x v="133"/>
    <x v="3"/>
    <x v="0"/>
    <x v="2"/>
    <x v="47"/>
    <x v="96"/>
    <x v="1"/>
  </r>
  <r>
    <x v="1332"/>
    <x v="96"/>
    <x v="795"/>
    <x v="795"/>
    <x v="97"/>
    <x v="97"/>
    <x v="196"/>
    <x v="196"/>
    <x v="193"/>
    <x v="25"/>
    <x v="25"/>
    <x v="3"/>
    <x v="0"/>
    <x v="0"/>
    <x v="22"/>
    <x v="314"/>
    <x v="1"/>
  </r>
  <r>
    <x v="1333"/>
    <x v="81"/>
    <x v="89"/>
    <x v="89"/>
    <x v="89"/>
    <x v="89"/>
    <x v="102"/>
    <x v="102"/>
    <x v="105"/>
    <x v="50"/>
    <x v="50"/>
    <x v="2"/>
    <x v="0"/>
    <x v="0"/>
    <x v="6"/>
    <x v="519"/>
    <x v="1"/>
  </r>
  <r>
    <x v="1334"/>
    <x v="156"/>
    <x v="155"/>
    <x v="155"/>
    <x v="29"/>
    <x v="29"/>
    <x v="12"/>
    <x v="12"/>
    <x v="12"/>
    <x v="2"/>
    <x v="2"/>
    <x v="1"/>
    <x v="0"/>
    <x v="2"/>
    <x v="1"/>
    <x v="520"/>
    <x v="0"/>
  </r>
  <r>
    <x v="1335"/>
    <x v="319"/>
    <x v="796"/>
    <x v="796"/>
    <x v="4"/>
    <x v="4"/>
    <x v="127"/>
    <x v="127"/>
    <x v="118"/>
    <x v="74"/>
    <x v="74"/>
    <x v="0"/>
    <x v="0"/>
    <x v="2"/>
    <x v="48"/>
    <x v="147"/>
    <x v="0"/>
  </r>
  <r>
    <x v="1336"/>
    <x v="221"/>
    <x v="411"/>
    <x v="411"/>
    <x v="99"/>
    <x v="99"/>
    <x v="215"/>
    <x v="215"/>
    <x v="214"/>
    <x v="156"/>
    <x v="156"/>
    <x v="3"/>
    <x v="0"/>
    <x v="0"/>
    <x v="31"/>
    <x v="521"/>
    <x v="1"/>
  </r>
  <r>
    <x v="1337"/>
    <x v="356"/>
    <x v="797"/>
    <x v="797"/>
    <x v="31"/>
    <x v="31"/>
    <x v="55"/>
    <x v="55"/>
    <x v="51"/>
    <x v="58"/>
    <x v="58"/>
    <x v="3"/>
    <x v="0"/>
    <x v="0"/>
    <x v="0"/>
    <x v="522"/>
    <x v="0"/>
  </r>
  <r>
    <x v="1338"/>
    <x v="321"/>
    <x v="176"/>
    <x v="176"/>
    <x v="74"/>
    <x v="74"/>
    <x v="88"/>
    <x v="88"/>
    <x v="79"/>
    <x v="134"/>
    <x v="134"/>
    <x v="2"/>
    <x v="0"/>
    <x v="3"/>
    <x v="24"/>
    <x v="523"/>
    <x v="1"/>
  </r>
  <r>
    <x v="1339"/>
    <x v="214"/>
    <x v="344"/>
    <x v="344"/>
    <x v="22"/>
    <x v="22"/>
    <x v="101"/>
    <x v="101"/>
    <x v="93"/>
    <x v="152"/>
    <x v="152"/>
    <x v="0"/>
    <x v="0"/>
    <x v="2"/>
    <x v="35"/>
    <x v="204"/>
    <x v="0"/>
  </r>
  <r>
    <x v="1340"/>
    <x v="287"/>
    <x v="798"/>
    <x v="798"/>
    <x v="29"/>
    <x v="29"/>
    <x v="38"/>
    <x v="38"/>
    <x v="35"/>
    <x v="149"/>
    <x v="149"/>
    <x v="0"/>
    <x v="0"/>
    <x v="0"/>
    <x v="29"/>
    <x v="36"/>
    <x v="0"/>
  </r>
  <r>
    <x v="1341"/>
    <x v="92"/>
    <x v="382"/>
    <x v="382"/>
    <x v="36"/>
    <x v="36"/>
    <x v="202"/>
    <x v="202"/>
    <x v="13"/>
    <x v="60"/>
    <x v="60"/>
    <x v="1"/>
    <x v="1"/>
    <x v="0"/>
    <x v="11"/>
    <x v="13"/>
    <x v="2"/>
  </r>
  <r>
    <x v="1342"/>
    <x v="35"/>
    <x v="290"/>
    <x v="290"/>
    <x v="96"/>
    <x v="96"/>
    <x v="38"/>
    <x v="38"/>
    <x v="35"/>
    <x v="139"/>
    <x v="139"/>
    <x v="0"/>
    <x v="0"/>
    <x v="2"/>
    <x v="39"/>
    <x v="36"/>
    <x v="0"/>
  </r>
  <r>
    <x v="1343"/>
    <x v="185"/>
    <x v="536"/>
    <x v="536"/>
    <x v="79"/>
    <x v="79"/>
    <x v="85"/>
    <x v="85"/>
    <x v="13"/>
    <x v="79"/>
    <x v="79"/>
    <x v="1"/>
    <x v="1"/>
    <x v="0"/>
    <x v="11"/>
    <x v="13"/>
    <x v="2"/>
  </r>
  <r>
    <x v="1344"/>
    <x v="320"/>
    <x v="337"/>
    <x v="337"/>
    <x v="27"/>
    <x v="27"/>
    <x v="132"/>
    <x v="132"/>
    <x v="128"/>
    <x v="28"/>
    <x v="28"/>
    <x v="0"/>
    <x v="0"/>
    <x v="0"/>
    <x v="43"/>
    <x v="524"/>
    <x v="0"/>
  </r>
  <r>
    <x v="1345"/>
    <x v="31"/>
    <x v="799"/>
    <x v="799"/>
    <x v="45"/>
    <x v="45"/>
    <x v="138"/>
    <x v="138"/>
    <x v="130"/>
    <x v="52"/>
    <x v="52"/>
    <x v="0"/>
    <x v="0"/>
    <x v="3"/>
    <x v="22"/>
    <x v="165"/>
    <x v="1"/>
  </r>
  <r>
    <x v="1346"/>
    <x v="243"/>
    <x v="512"/>
    <x v="512"/>
    <x v="61"/>
    <x v="61"/>
    <x v="80"/>
    <x v="80"/>
    <x v="13"/>
    <x v="134"/>
    <x v="134"/>
    <x v="1"/>
    <x v="1"/>
    <x v="2"/>
    <x v="11"/>
    <x v="13"/>
    <x v="2"/>
  </r>
  <r>
    <x v="1347"/>
    <x v="78"/>
    <x v="800"/>
    <x v="800"/>
    <x v="92"/>
    <x v="92"/>
    <x v="10"/>
    <x v="10"/>
    <x v="10"/>
    <x v="23"/>
    <x v="23"/>
    <x v="3"/>
    <x v="0"/>
    <x v="3"/>
    <x v="4"/>
    <x v="509"/>
    <x v="0"/>
  </r>
  <r>
    <x v="1348"/>
    <x v="3"/>
    <x v="371"/>
    <x v="371"/>
    <x v="82"/>
    <x v="82"/>
    <x v="2"/>
    <x v="2"/>
    <x v="2"/>
    <x v="112"/>
    <x v="112"/>
    <x v="3"/>
    <x v="0"/>
    <x v="0"/>
    <x v="27"/>
    <x v="339"/>
    <x v="0"/>
  </r>
  <r>
    <x v="1349"/>
    <x v="190"/>
    <x v="204"/>
    <x v="204"/>
    <x v="38"/>
    <x v="38"/>
    <x v="184"/>
    <x v="184"/>
    <x v="180"/>
    <x v="18"/>
    <x v="18"/>
    <x v="0"/>
    <x v="0"/>
    <x v="0"/>
    <x v="17"/>
    <x v="309"/>
    <x v="0"/>
  </r>
  <r>
    <x v="1350"/>
    <x v="108"/>
    <x v="250"/>
    <x v="250"/>
    <x v="31"/>
    <x v="31"/>
    <x v="29"/>
    <x v="29"/>
    <x v="13"/>
    <x v="104"/>
    <x v="104"/>
    <x v="0"/>
    <x v="1"/>
    <x v="3"/>
    <x v="11"/>
    <x v="13"/>
    <x v="2"/>
  </r>
  <r>
    <x v="1351"/>
    <x v="70"/>
    <x v="801"/>
    <x v="801"/>
    <x v="23"/>
    <x v="23"/>
    <x v="138"/>
    <x v="138"/>
    <x v="130"/>
    <x v="171"/>
    <x v="171"/>
    <x v="0"/>
    <x v="0"/>
    <x v="1"/>
    <x v="3"/>
    <x v="165"/>
    <x v="0"/>
  </r>
  <r>
    <x v="1352"/>
    <x v="108"/>
    <x v="525"/>
    <x v="525"/>
    <x v="111"/>
    <x v="111"/>
    <x v="102"/>
    <x v="102"/>
    <x v="105"/>
    <x v="177"/>
    <x v="177"/>
    <x v="3"/>
    <x v="0"/>
    <x v="2"/>
    <x v="6"/>
    <x v="195"/>
    <x v="1"/>
  </r>
  <r>
    <x v="1353"/>
    <x v="125"/>
    <x v="802"/>
    <x v="802"/>
    <x v="65"/>
    <x v="65"/>
    <x v="162"/>
    <x v="162"/>
    <x v="192"/>
    <x v="71"/>
    <x v="71"/>
    <x v="0"/>
    <x v="0"/>
    <x v="0"/>
    <x v="3"/>
    <x v="307"/>
    <x v="0"/>
  </r>
  <r>
    <x v="1354"/>
    <x v="308"/>
    <x v="803"/>
    <x v="803"/>
    <x v="71"/>
    <x v="71"/>
    <x v="170"/>
    <x v="170"/>
    <x v="159"/>
    <x v="31"/>
    <x v="31"/>
    <x v="0"/>
    <x v="0"/>
    <x v="2"/>
    <x v="9"/>
    <x v="385"/>
    <x v="0"/>
  </r>
  <r>
    <x v="1355"/>
    <x v="289"/>
    <x v="804"/>
    <x v="804"/>
    <x v="38"/>
    <x v="38"/>
    <x v="214"/>
    <x v="214"/>
    <x v="213"/>
    <x v="12"/>
    <x v="12"/>
    <x v="0"/>
    <x v="0"/>
    <x v="0"/>
    <x v="5"/>
    <x v="415"/>
    <x v="0"/>
  </r>
  <r>
    <x v="1356"/>
    <x v="9"/>
    <x v="209"/>
    <x v="209"/>
    <x v="7"/>
    <x v="7"/>
    <x v="143"/>
    <x v="143"/>
    <x v="134"/>
    <x v="33"/>
    <x v="33"/>
    <x v="2"/>
    <x v="0"/>
    <x v="3"/>
    <x v="39"/>
    <x v="525"/>
    <x v="0"/>
  </r>
  <r>
    <x v="1357"/>
    <x v="248"/>
    <x v="805"/>
    <x v="805"/>
    <x v="50"/>
    <x v="50"/>
    <x v="188"/>
    <x v="188"/>
    <x v="184"/>
    <x v="75"/>
    <x v="75"/>
    <x v="2"/>
    <x v="0"/>
    <x v="2"/>
    <x v="25"/>
    <x v="526"/>
    <x v="0"/>
  </r>
  <r>
    <x v="1358"/>
    <x v="329"/>
    <x v="510"/>
    <x v="510"/>
    <x v="83"/>
    <x v="83"/>
    <x v="88"/>
    <x v="88"/>
    <x v="79"/>
    <x v="12"/>
    <x v="12"/>
    <x v="0"/>
    <x v="0"/>
    <x v="0"/>
    <x v="14"/>
    <x v="113"/>
    <x v="0"/>
  </r>
  <r>
    <x v="1359"/>
    <x v="280"/>
    <x v="542"/>
    <x v="542"/>
    <x v="78"/>
    <x v="78"/>
    <x v="107"/>
    <x v="107"/>
    <x v="98"/>
    <x v="151"/>
    <x v="151"/>
    <x v="1"/>
    <x v="0"/>
    <x v="0"/>
    <x v="26"/>
    <x v="527"/>
    <x v="1"/>
  </r>
  <r>
    <x v="1360"/>
    <x v="346"/>
    <x v="806"/>
    <x v="806"/>
    <x v="101"/>
    <x v="101"/>
    <x v="62"/>
    <x v="62"/>
    <x v="57"/>
    <x v="57"/>
    <x v="57"/>
    <x v="0"/>
    <x v="0"/>
    <x v="0"/>
    <x v="5"/>
    <x v="131"/>
    <x v="0"/>
  </r>
  <r>
    <x v="1361"/>
    <x v="25"/>
    <x v="535"/>
    <x v="535"/>
    <x v="113"/>
    <x v="113"/>
    <x v="79"/>
    <x v="79"/>
    <x v="72"/>
    <x v="136"/>
    <x v="136"/>
    <x v="0"/>
    <x v="0"/>
    <x v="1"/>
    <x v="16"/>
    <x v="80"/>
    <x v="1"/>
  </r>
  <r>
    <x v="1362"/>
    <x v="112"/>
    <x v="675"/>
    <x v="675"/>
    <x v="82"/>
    <x v="82"/>
    <x v="164"/>
    <x v="164"/>
    <x v="154"/>
    <x v="144"/>
    <x v="144"/>
    <x v="0"/>
    <x v="0"/>
    <x v="0"/>
    <x v="22"/>
    <x v="205"/>
    <x v="1"/>
  </r>
  <r>
    <x v="1363"/>
    <x v="216"/>
    <x v="146"/>
    <x v="146"/>
    <x v="46"/>
    <x v="46"/>
    <x v="75"/>
    <x v="75"/>
    <x v="68"/>
    <x v="14"/>
    <x v="14"/>
    <x v="2"/>
    <x v="0"/>
    <x v="2"/>
    <x v="4"/>
    <x v="528"/>
    <x v="0"/>
  </r>
  <r>
    <x v="1364"/>
    <x v="270"/>
    <x v="807"/>
    <x v="807"/>
    <x v="89"/>
    <x v="89"/>
    <x v="163"/>
    <x v="163"/>
    <x v="153"/>
    <x v="124"/>
    <x v="124"/>
    <x v="0"/>
    <x v="0"/>
    <x v="0"/>
    <x v="29"/>
    <x v="350"/>
    <x v="0"/>
  </r>
  <r>
    <x v="1365"/>
    <x v="346"/>
    <x v="515"/>
    <x v="515"/>
    <x v="47"/>
    <x v="47"/>
    <x v="186"/>
    <x v="186"/>
    <x v="182"/>
    <x v="130"/>
    <x v="130"/>
    <x v="0"/>
    <x v="0"/>
    <x v="2"/>
    <x v="0"/>
    <x v="285"/>
    <x v="0"/>
  </r>
  <r>
    <x v="1366"/>
    <x v="196"/>
    <x v="808"/>
    <x v="808"/>
    <x v="76"/>
    <x v="76"/>
    <x v="91"/>
    <x v="91"/>
    <x v="82"/>
    <x v="130"/>
    <x v="130"/>
    <x v="1"/>
    <x v="0"/>
    <x v="2"/>
    <x v="14"/>
    <x v="529"/>
    <x v="0"/>
  </r>
  <r>
    <x v="1367"/>
    <x v="34"/>
    <x v="142"/>
    <x v="142"/>
    <x v="10"/>
    <x v="10"/>
    <x v="63"/>
    <x v="63"/>
    <x v="58"/>
    <x v="152"/>
    <x v="152"/>
    <x v="3"/>
    <x v="0"/>
    <x v="0"/>
    <x v="5"/>
    <x v="357"/>
    <x v="0"/>
  </r>
  <r>
    <x v="1368"/>
    <x v="59"/>
    <x v="712"/>
    <x v="712"/>
    <x v="31"/>
    <x v="31"/>
    <x v="185"/>
    <x v="185"/>
    <x v="181"/>
    <x v="118"/>
    <x v="118"/>
    <x v="3"/>
    <x v="0"/>
    <x v="0"/>
    <x v="33"/>
    <x v="282"/>
    <x v="0"/>
  </r>
  <r>
    <x v="1369"/>
    <x v="84"/>
    <x v="363"/>
    <x v="363"/>
    <x v="48"/>
    <x v="48"/>
    <x v="70"/>
    <x v="70"/>
    <x v="129"/>
    <x v="43"/>
    <x v="43"/>
    <x v="3"/>
    <x v="0"/>
    <x v="0"/>
    <x v="10"/>
    <x v="372"/>
    <x v="0"/>
  </r>
  <r>
    <x v="1370"/>
    <x v="322"/>
    <x v="224"/>
    <x v="224"/>
    <x v="50"/>
    <x v="50"/>
    <x v="184"/>
    <x v="184"/>
    <x v="180"/>
    <x v="134"/>
    <x v="134"/>
    <x v="3"/>
    <x v="0"/>
    <x v="3"/>
    <x v="15"/>
    <x v="284"/>
    <x v="1"/>
  </r>
  <r>
    <x v="1371"/>
    <x v="326"/>
    <x v="809"/>
    <x v="809"/>
    <x v="53"/>
    <x v="53"/>
    <x v="39"/>
    <x v="39"/>
    <x v="13"/>
    <x v="104"/>
    <x v="104"/>
    <x v="0"/>
    <x v="2"/>
    <x v="0"/>
    <x v="11"/>
    <x v="13"/>
    <x v="2"/>
  </r>
  <r>
    <x v="1372"/>
    <x v="225"/>
    <x v="378"/>
    <x v="378"/>
    <x v="30"/>
    <x v="30"/>
    <x v="203"/>
    <x v="203"/>
    <x v="202"/>
    <x v="34"/>
    <x v="34"/>
    <x v="3"/>
    <x v="0"/>
    <x v="0"/>
    <x v="20"/>
    <x v="478"/>
    <x v="0"/>
  </r>
  <r>
    <x v="1373"/>
    <x v="274"/>
    <x v="193"/>
    <x v="193"/>
    <x v="5"/>
    <x v="5"/>
    <x v="144"/>
    <x v="144"/>
    <x v="13"/>
    <x v="176"/>
    <x v="176"/>
    <x v="0"/>
    <x v="1"/>
    <x v="0"/>
    <x v="11"/>
    <x v="13"/>
    <x v="2"/>
  </r>
  <r>
    <x v="1374"/>
    <x v="339"/>
    <x v="568"/>
    <x v="568"/>
    <x v="68"/>
    <x v="68"/>
    <x v="40"/>
    <x v="40"/>
    <x v="37"/>
    <x v="178"/>
    <x v="178"/>
    <x v="0"/>
    <x v="0"/>
    <x v="0"/>
    <x v="10"/>
    <x v="38"/>
    <x v="0"/>
  </r>
  <r>
    <x v="1375"/>
    <x v="54"/>
    <x v="478"/>
    <x v="478"/>
    <x v="20"/>
    <x v="20"/>
    <x v="92"/>
    <x v="92"/>
    <x v="83"/>
    <x v="81"/>
    <x v="81"/>
    <x v="1"/>
    <x v="0"/>
    <x v="1"/>
    <x v="6"/>
    <x v="530"/>
    <x v="1"/>
  </r>
  <r>
    <x v="1376"/>
    <x v="178"/>
    <x v="810"/>
    <x v="810"/>
    <x v="3"/>
    <x v="3"/>
    <x v="157"/>
    <x v="157"/>
    <x v="148"/>
    <x v="24"/>
    <x v="24"/>
    <x v="0"/>
    <x v="0"/>
    <x v="0"/>
    <x v="50"/>
    <x v="191"/>
    <x v="3"/>
  </r>
  <r>
    <x v="1377"/>
    <x v="347"/>
    <x v="811"/>
    <x v="811"/>
    <x v="36"/>
    <x v="36"/>
    <x v="171"/>
    <x v="171"/>
    <x v="160"/>
    <x v="144"/>
    <x v="144"/>
    <x v="0"/>
    <x v="0"/>
    <x v="3"/>
    <x v="15"/>
    <x v="245"/>
    <x v="1"/>
  </r>
  <r>
    <x v="1378"/>
    <x v="156"/>
    <x v="124"/>
    <x v="124"/>
    <x v="78"/>
    <x v="78"/>
    <x v="121"/>
    <x v="121"/>
    <x v="113"/>
    <x v="96"/>
    <x v="96"/>
    <x v="0"/>
    <x v="0"/>
    <x v="2"/>
    <x v="10"/>
    <x v="139"/>
    <x v="0"/>
  </r>
  <r>
    <x v="1379"/>
    <x v="267"/>
    <x v="812"/>
    <x v="812"/>
    <x v="81"/>
    <x v="81"/>
    <x v="33"/>
    <x v="33"/>
    <x v="29"/>
    <x v="71"/>
    <x v="71"/>
    <x v="2"/>
    <x v="0"/>
    <x v="2"/>
    <x v="32"/>
    <x v="531"/>
    <x v="0"/>
  </r>
  <r>
    <x v="1380"/>
    <x v="123"/>
    <x v="813"/>
    <x v="813"/>
    <x v="6"/>
    <x v="6"/>
    <x v="126"/>
    <x v="126"/>
    <x v="117"/>
    <x v="62"/>
    <x v="62"/>
    <x v="1"/>
    <x v="0"/>
    <x v="0"/>
    <x v="8"/>
    <x v="532"/>
    <x v="1"/>
  </r>
  <r>
    <x v="1381"/>
    <x v="129"/>
    <x v="716"/>
    <x v="716"/>
    <x v="89"/>
    <x v="89"/>
    <x v="28"/>
    <x v="28"/>
    <x v="26"/>
    <x v="94"/>
    <x v="94"/>
    <x v="0"/>
    <x v="0"/>
    <x v="0"/>
    <x v="40"/>
    <x v="27"/>
    <x v="1"/>
  </r>
  <r>
    <x v="1382"/>
    <x v="131"/>
    <x v="814"/>
    <x v="814"/>
    <x v="115"/>
    <x v="115"/>
    <x v="198"/>
    <x v="198"/>
    <x v="197"/>
    <x v="15"/>
    <x v="15"/>
    <x v="0"/>
    <x v="0"/>
    <x v="0"/>
    <x v="4"/>
    <x v="327"/>
    <x v="0"/>
  </r>
  <r>
    <x v="1383"/>
    <x v="9"/>
    <x v="815"/>
    <x v="815"/>
    <x v="20"/>
    <x v="20"/>
    <x v="219"/>
    <x v="219"/>
    <x v="220"/>
    <x v="93"/>
    <x v="93"/>
    <x v="3"/>
    <x v="0"/>
    <x v="1"/>
    <x v="2"/>
    <x v="533"/>
    <x v="0"/>
  </r>
  <r>
    <x v="1384"/>
    <x v="138"/>
    <x v="532"/>
    <x v="532"/>
    <x v="118"/>
    <x v="118"/>
    <x v="73"/>
    <x v="73"/>
    <x v="135"/>
    <x v="169"/>
    <x v="169"/>
    <x v="3"/>
    <x v="0"/>
    <x v="3"/>
    <x v="24"/>
    <x v="534"/>
    <x v="1"/>
  </r>
  <r>
    <x v="1385"/>
    <x v="33"/>
    <x v="816"/>
    <x v="816"/>
    <x v="46"/>
    <x v="46"/>
    <x v="91"/>
    <x v="91"/>
    <x v="82"/>
    <x v="113"/>
    <x v="113"/>
    <x v="0"/>
    <x v="0"/>
    <x v="0"/>
    <x v="13"/>
    <x v="214"/>
    <x v="0"/>
  </r>
  <r>
    <x v="1386"/>
    <x v="126"/>
    <x v="212"/>
    <x v="212"/>
    <x v="67"/>
    <x v="67"/>
    <x v="181"/>
    <x v="181"/>
    <x v="13"/>
    <x v="38"/>
    <x v="38"/>
    <x v="0"/>
    <x v="1"/>
    <x v="3"/>
    <x v="11"/>
    <x v="13"/>
    <x v="2"/>
  </r>
  <r>
    <x v="1387"/>
    <x v="136"/>
    <x v="817"/>
    <x v="817"/>
    <x v="93"/>
    <x v="93"/>
    <x v="162"/>
    <x v="162"/>
    <x v="13"/>
    <x v="169"/>
    <x v="169"/>
    <x v="3"/>
    <x v="1"/>
    <x v="2"/>
    <x v="11"/>
    <x v="13"/>
    <x v="2"/>
  </r>
  <r>
    <x v="1388"/>
    <x v="4"/>
    <x v="139"/>
    <x v="139"/>
    <x v="25"/>
    <x v="25"/>
    <x v="179"/>
    <x v="179"/>
    <x v="13"/>
    <x v="121"/>
    <x v="121"/>
    <x v="0"/>
    <x v="1"/>
    <x v="1"/>
    <x v="11"/>
    <x v="13"/>
    <x v="2"/>
  </r>
  <r>
    <x v="1389"/>
    <x v="262"/>
    <x v="88"/>
    <x v="88"/>
    <x v="8"/>
    <x v="8"/>
    <x v="85"/>
    <x v="85"/>
    <x v="76"/>
    <x v="86"/>
    <x v="86"/>
    <x v="3"/>
    <x v="0"/>
    <x v="3"/>
    <x v="0"/>
    <x v="85"/>
    <x v="0"/>
  </r>
  <r>
    <x v="1390"/>
    <x v="195"/>
    <x v="818"/>
    <x v="818"/>
    <x v="5"/>
    <x v="5"/>
    <x v="148"/>
    <x v="148"/>
    <x v="139"/>
    <x v="161"/>
    <x v="161"/>
    <x v="0"/>
    <x v="0"/>
    <x v="3"/>
    <x v="6"/>
    <x v="176"/>
    <x v="1"/>
  </r>
  <r>
    <x v="1391"/>
    <x v="357"/>
    <x v="46"/>
    <x v="46"/>
    <x v="70"/>
    <x v="70"/>
    <x v="66"/>
    <x v="66"/>
    <x v="62"/>
    <x v="147"/>
    <x v="147"/>
    <x v="3"/>
    <x v="0"/>
    <x v="2"/>
    <x v="10"/>
    <x v="450"/>
    <x v="0"/>
  </r>
  <r>
    <x v="1392"/>
    <x v="230"/>
    <x v="691"/>
    <x v="691"/>
    <x v="15"/>
    <x v="15"/>
    <x v="26"/>
    <x v="26"/>
    <x v="13"/>
    <x v="57"/>
    <x v="57"/>
    <x v="3"/>
    <x v="1"/>
    <x v="2"/>
    <x v="11"/>
    <x v="13"/>
    <x v="2"/>
  </r>
  <r>
    <x v="1393"/>
    <x v="283"/>
    <x v="782"/>
    <x v="782"/>
    <x v="72"/>
    <x v="72"/>
    <x v="207"/>
    <x v="207"/>
    <x v="206"/>
    <x v="145"/>
    <x v="145"/>
    <x v="3"/>
    <x v="0"/>
    <x v="2"/>
    <x v="13"/>
    <x v="482"/>
    <x v="0"/>
  </r>
  <r>
    <x v="1394"/>
    <x v="314"/>
    <x v="800"/>
    <x v="800"/>
    <x v="106"/>
    <x v="106"/>
    <x v="219"/>
    <x v="219"/>
    <x v="220"/>
    <x v="2"/>
    <x v="2"/>
    <x v="3"/>
    <x v="0"/>
    <x v="0"/>
    <x v="23"/>
    <x v="533"/>
    <x v="0"/>
  </r>
  <r>
    <x v="1395"/>
    <x v="4"/>
    <x v="267"/>
    <x v="267"/>
    <x v="39"/>
    <x v="39"/>
    <x v="217"/>
    <x v="217"/>
    <x v="217"/>
    <x v="75"/>
    <x v="75"/>
    <x v="0"/>
    <x v="0"/>
    <x v="0"/>
    <x v="3"/>
    <x v="435"/>
    <x v="0"/>
  </r>
  <r>
    <x v="1396"/>
    <x v="27"/>
    <x v="321"/>
    <x v="321"/>
    <x v="81"/>
    <x v="81"/>
    <x v="16"/>
    <x v="16"/>
    <x v="16"/>
    <x v="67"/>
    <x v="67"/>
    <x v="0"/>
    <x v="0"/>
    <x v="1"/>
    <x v="9"/>
    <x v="454"/>
    <x v="0"/>
  </r>
  <r>
    <x v="1397"/>
    <x v="147"/>
    <x v="35"/>
    <x v="35"/>
    <x v="108"/>
    <x v="108"/>
    <x v="97"/>
    <x v="97"/>
    <x v="89"/>
    <x v="29"/>
    <x v="29"/>
    <x v="0"/>
    <x v="0"/>
    <x v="0"/>
    <x v="7"/>
    <x v="102"/>
    <x v="0"/>
  </r>
  <r>
    <x v="1398"/>
    <x v="51"/>
    <x v="819"/>
    <x v="819"/>
    <x v="89"/>
    <x v="89"/>
    <x v="52"/>
    <x v="52"/>
    <x v="13"/>
    <x v="114"/>
    <x v="114"/>
    <x v="3"/>
    <x v="1"/>
    <x v="0"/>
    <x v="11"/>
    <x v="13"/>
    <x v="2"/>
  </r>
  <r>
    <x v="1399"/>
    <x v="8"/>
    <x v="228"/>
    <x v="228"/>
    <x v="107"/>
    <x v="107"/>
    <x v="152"/>
    <x v="152"/>
    <x v="13"/>
    <x v="18"/>
    <x v="18"/>
    <x v="2"/>
    <x v="1"/>
    <x v="0"/>
    <x v="11"/>
    <x v="13"/>
    <x v="2"/>
  </r>
  <r>
    <x v="1400"/>
    <x v="174"/>
    <x v="245"/>
    <x v="245"/>
    <x v="105"/>
    <x v="105"/>
    <x v="118"/>
    <x v="118"/>
    <x v="145"/>
    <x v="94"/>
    <x v="94"/>
    <x v="0"/>
    <x v="0"/>
    <x v="2"/>
    <x v="19"/>
    <x v="187"/>
    <x v="1"/>
  </r>
  <r>
    <x v="1401"/>
    <x v="163"/>
    <x v="719"/>
    <x v="719"/>
    <x v="44"/>
    <x v="44"/>
    <x v="9"/>
    <x v="9"/>
    <x v="9"/>
    <x v="139"/>
    <x v="139"/>
    <x v="3"/>
    <x v="0"/>
    <x v="0"/>
    <x v="27"/>
    <x v="535"/>
    <x v="0"/>
  </r>
  <r>
    <x v="1402"/>
    <x v="219"/>
    <x v="604"/>
    <x v="604"/>
    <x v="7"/>
    <x v="7"/>
    <x v="168"/>
    <x v="168"/>
    <x v="157"/>
    <x v="119"/>
    <x v="119"/>
    <x v="0"/>
    <x v="0"/>
    <x v="3"/>
    <x v="4"/>
    <x v="536"/>
    <x v="0"/>
  </r>
  <r>
    <x v="1403"/>
    <x v="219"/>
    <x v="820"/>
    <x v="820"/>
    <x v="4"/>
    <x v="4"/>
    <x v="91"/>
    <x v="91"/>
    <x v="82"/>
    <x v="172"/>
    <x v="172"/>
    <x v="0"/>
    <x v="0"/>
    <x v="1"/>
    <x v="24"/>
    <x v="214"/>
    <x v="1"/>
  </r>
  <r>
    <x v="1404"/>
    <x v="5"/>
    <x v="821"/>
    <x v="821"/>
    <x v="73"/>
    <x v="73"/>
    <x v="103"/>
    <x v="103"/>
    <x v="94"/>
    <x v="140"/>
    <x v="140"/>
    <x v="0"/>
    <x v="0"/>
    <x v="0"/>
    <x v="23"/>
    <x v="258"/>
    <x v="0"/>
  </r>
  <r>
    <x v="1405"/>
    <x v="190"/>
    <x v="695"/>
    <x v="695"/>
    <x v="98"/>
    <x v="98"/>
    <x v="201"/>
    <x v="201"/>
    <x v="200"/>
    <x v="34"/>
    <x v="34"/>
    <x v="2"/>
    <x v="0"/>
    <x v="0"/>
    <x v="27"/>
    <x v="537"/>
    <x v="0"/>
  </r>
  <r>
    <x v="1406"/>
    <x v="352"/>
    <x v="822"/>
    <x v="822"/>
    <x v="114"/>
    <x v="114"/>
    <x v="124"/>
    <x v="124"/>
    <x v="115"/>
    <x v="159"/>
    <x v="159"/>
    <x v="0"/>
    <x v="0"/>
    <x v="0"/>
    <x v="48"/>
    <x v="143"/>
    <x v="0"/>
  </r>
  <r>
    <x v="1407"/>
    <x v="217"/>
    <x v="81"/>
    <x v="81"/>
    <x v="106"/>
    <x v="106"/>
    <x v="54"/>
    <x v="54"/>
    <x v="50"/>
    <x v="74"/>
    <x v="74"/>
    <x v="0"/>
    <x v="0"/>
    <x v="0"/>
    <x v="15"/>
    <x v="52"/>
    <x v="1"/>
  </r>
  <r>
    <x v="1408"/>
    <x v="157"/>
    <x v="823"/>
    <x v="823"/>
    <x v="0"/>
    <x v="0"/>
    <x v="211"/>
    <x v="211"/>
    <x v="210"/>
    <x v="22"/>
    <x v="22"/>
    <x v="3"/>
    <x v="0"/>
    <x v="0"/>
    <x v="16"/>
    <x v="466"/>
    <x v="1"/>
  </r>
  <r>
    <x v="1409"/>
    <x v="214"/>
    <x v="439"/>
    <x v="439"/>
    <x v="44"/>
    <x v="44"/>
    <x v="83"/>
    <x v="83"/>
    <x v="74"/>
    <x v="70"/>
    <x v="70"/>
    <x v="0"/>
    <x v="0"/>
    <x v="0"/>
    <x v="6"/>
    <x v="82"/>
    <x v="1"/>
  </r>
  <r>
    <x v="1410"/>
    <x v="154"/>
    <x v="824"/>
    <x v="824"/>
    <x v="101"/>
    <x v="101"/>
    <x v="140"/>
    <x v="140"/>
    <x v="132"/>
    <x v="26"/>
    <x v="26"/>
    <x v="0"/>
    <x v="0"/>
    <x v="2"/>
    <x v="0"/>
    <x v="390"/>
    <x v="0"/>
  </r>
  <r>
    <x v="1411"/>
    <x v="355"/>
    <x v="825"/>
    <x v="825"/>
    <x v="116"/>
    <x v="116"/>
    <x v="170"/>
    <x v="170"/>
    <x v="159"/>
    <x v="1"/>
    <x v="1"/>
    <x v="0"/>
    <x v="0"/>
    <x v="0"/>
    <x v="16"/>
    <x v="385"/>
    <x v="1"/>
  </r>
  <r>
    <x v="1412"/>
    <x v="204"/>
    <x v="66"/>
    <x v="66"/>
    <x v="31"/>
    <x v="31"/>
    <x v="75"/>
    <x v="75"/>
    <x v="68"/>
    <x v="91"/>
    <x v="91"/>
    <x v="0"/>
    <x v="0"/>
    <x v="0"/>
    <x v="24"/>
    <x v="235"/>
    <x v="1"/>
  </r>
  <r>
    <x v="1413"/>
    <x v="19"/>
    <x v="826"/>
    <x v="826"/>
    <x v="114"/>
    <x v="114"/>
    <x v="53"/>
    <x v="53"/>
    <x v="13"/>
    <x v="20"/>
    <x v="20"/>
    <x v="0"/>
    <x v="1"/>
    <x v="3"/>
    <x v="11"/>
    <x v="13"/>
    <x v="2"/>
  </r>
  <r>
    <x v="1414"/>
    <x v="256"/>
    <x v="636"/>
    <x v="636"/>
    <x v="31"/>
    <x v="31"/>
    <x v="154"/>
    <x v="154"/>
    <x v="143"/>
    <x v="66"/>
    <x v="66"/>
    <x v="0"/>
    <x v="0"/>
    <x v="3"/>
    <x v="25"/>
    <x v="381"/>
    <x v="0"/>
  </r>
  <r>
    <x v="1415"/>
    <x v="268"/>
    <x v="177"/>
    <x v="177"/>
    <x v="18"/>
    <x v="18"/>
    <x v="153"/>
    <x v="153"/>
    <x v="142"/>
    <x v="151"/>
    <x v="151"/>
    <x v="3"/>
    <x v="0"/>
    <x v="0"/>
    <x v="14"/>
    <x v="183"/>
    <x v="0"/>
  </r>
  <r>
    <x v="1416"/>
    <x v="260"/>
    <x v="827"/>
    <x v="827"/>
    <x v="31"/>
    <x v="31"/>
    <x v="23"/>
    <x v="23"/>
    <x v="13"/>
    <x v="140"/>
    <x v="140"/>
    <x v="2"/>
    <x v="1"/>
    <x v="2"/>
    <x v="11"/>
    <x v="13"/>
    <x v="2"/>
  </r>
  <r>
    <x v="1417"/>
    <x v="209"/>
    <x v="245"/>
    <x v="245"/>
    <x v="13"/>
    <x v="13"/>
    <x v="133"/>
    <x v="133"/>
    <x v="122"/>
    <x v="100"/>
    <x v="100"/>
    <x v="2"/>
    <x v="0"/>
    <x v="0"/>
    <x v="17"/>
    <x v="538"/>
    <x v="0"/>
  </r>
  <r>
    <x v="1418"/>
    <x v="50"/>
    <x v="154"/>
    <x v="154"/>
    <x v="52"/>
    <x v="52"/>
    <x v="7"/>
    <x v="7"/>
    <x v="7"/>
    <x v="114"/>
    <x v="114"/>
    <x v="0"/>
    <x v="0"/>
    <x v="1"/>
    <x v="6"/>
    <x v="539"/>
    <x v="1"/>
  </r>
  <r>
    <x v="1419"/>
    <x v="236"/>
    <x v="828"/>
    <x v="828"/>
    <x v="47"/>
    <x v="47"/>
    <x v="119"/>
    <x v="119"/>
    <x v="111"/>
    <x v="101"/>
    <x v="101"/>
    <x v="0"/>
    <x v="0"/>
    <x v="1"/>
    <x v="3"/>
    <x v="310"/>
    <x v="0"/>
  </r>
  <r>
    <x v="1420"/>
    <x v="181"/>
    <x v="829"/>
    <x v="829"/>
    <x v="63"/>
    <x v="63"/>
    <x v="204"/>
    <x v="204"/>
    <x v="203"/>
    <x v="98"/>
    <x v="98"/>
    <x v="0"/>
    <x v="0"/>
    <x v="2"/>
    <x v="18"/>
    <x v="515"/>
    <x v="0"/>
  </r>
  <r>
    <x v="1421"/>
    <x v="47"/>
    <x v="352"/>
    <x v="352"/>
    <x v="94"/>
    <x v="94"/>
    <x v="140"/>
    <x v="140"/>
    <x v="132"/>
    <x v="88"/>
    <x v="88"/>
    <x v="0"/>
    <x v="0"/>
    <x v="2"/>
    <x v="14"/>
    <x v="390"/>
    <x v="0"/>
  </r>
  <r>
    <x v="1422"/>
    <x v="92"/>
    <x v="766"/>
    <x v="766"/>
    <x v="32"/>
    <x v="32"/>
    <x v="36"/>
    <x v="36"/>
    <x v="32"/>
    <x v="92"/>
    <x v="92"/>
    <x v="3"/>
    <x v="0"/>
    <x v="1"/>
    <x v="46"/>
    <x v="33"/>
    <x v="0"/>
  </r>
  <r>
    <x v="1423"/>
    <x v="170"/>
    <x v="751"/>
    <x v="751"/>
    <x v="39"/>
    <x v="39"/>
    <x v="150"/>
    <x v="150"/>
    <x v="13"/>
    <x v="5"/>
    <x v="5"/>
    <x v="0"/>
    <x v="1"/>
    <x v="0"/>
    <x v="11"/>
    <x v="13"/>
    <x v="2"/>
  </r>
  <r>
    <x v="1424"/>
    <x v="198"/>
    <x v="830"/>
    <x v="830"/>
    <x v="7"/>
    <x v="7"/>
    <x v="115"/>
    <x v="115"/>
    <x v="108"/>
    <x v="117"/>
    <x v="117"/>
    <x v="3"/>
    <x v="0"/>
    <x v="2"/>
    <x v="5"/>
    <x v="129"/>
    <x v="0"/>
  </r>
  <r>
    <x v="1425"/>
    <x v="244"/>
    <x v="113"/>
    <x v="113"/>
    <x v="8"/>
    <x v="8"/>
    <x v="133"/>
    <x v="133"/>
    <x v="122"/>
    <x v="170"/>
    <x v="170"/>
    <x v="2"/>
    <x v="0"/>
    <x v="0"/>
    <x v="9"/>
    <x v="538"/>
    <x v="0"/>
  </r>
  <r>
    <x v="1426"/>
    <x v="179"/>
    <x v="731"/>
    <x v="731"/>
    <x v="14"/>
    <x v="14"/>
    <x v="108"/>
    <x v="108"/>
    <x v="99"/>
    <x v="173"/>
    <x v="173"/>
    <x v="0"/>
    <x v="0"/>
    <x v="0"/>
    <x v="18"/>
    <x v="116"/>
    <x v="0"/>
  </r>
  <r>
    <x v="1427"/>
    <x v="213"/>
    <x v="831"/>
    <x v="831"/>
    <x v="73"/>
    <x v="73"/>
    <x v="30"/>
    <x v="30"/>
    <x v="27"/>
    <x v="142"/>
    <x v="142"/>
    <x v="2"/>
    <x v="0"/>
    <x v="2"/>
    <x v="1"/>
    <x v="28"/>
    <x v="0"/>
  </r>
  <r>
    <x v="1428"/>
    <x v="192"/>
    <x v="166"/>
    <x v="166"/>
    <x v="105"/>
    <x v="105"/>
    <x v="4"/>
    <x v="4"/>
    <x v="4"/>
    <x v="6"/>
    <x v="6"/>
    <x v="0"/>
    <x v="0"/>
    <x v="0"/>
    <x v="14"/>
    <x v="181"/>
    <x v="0"/>
  </r>
  <r>
    <x v="1429"/>
    <x v="237"/>
    <x v="203"/>
    <x v="203"/>
    <x v="80"/>
    <x v="80"/>
    <x v="199"/>
    <x v="199"/>
    <x v="13"/>
    <x v="128"/>
    <x v="128"/>
    <x v="1"/>
    <x v="1"/>
    <x v="0"/>
    <x v="11"/>
    <x v="13"/>
    <x v="2"/>
  </r>
  <r>
    <x v="1430"/>
    <x v="170"/>
    <x v="119"/>
    <x v="119"/>
    <x v="51"/>
    <x v="51"/>
    <x v="65"/>
    <x v="65"/>
    <x v="61"/>
    <x v="132"/>
    <x v="132"/>
    <x v="3"/>
    <x v="0"/>
    <x v="0"/>
    <x v="19"/>
    <x v="303"/>
    <x v="1"/>
  </r>
  <r>
    <x v="1431"/>
    <x v="40"/>
    <x v="832"/>
    <x v="832"/>
    <x v="35"/>
    <x v="35"/>
    <x v="210"/>
    <x v="210"/>
    <x v="209"/>
    <x v="74"/>
    <x v="74"/>
    <x v="0"/>
    <x v="0"/>
    <x v="3"/>
    <x v="34"/>
    <x v="393"/>
    <x v="1"/>
  </r>
  <r>
    <x v="1432"/>
    <x v="65"/>
    <x v="694"/>
    <x v="694"/>
    <x v="113"/>
    <x v="113"/>
    <x v="56"/>
    <x v="56"/>
    <x v="52"/>
    <x v="133"/>
    <x v="133"/>
    <x v="0"/>
    <x v="0"/>
    <x v="0"/>
    <x v="1"/>
    <x v="54"/>
    <x v="0"/>
  </r>
  <r>
    <x v="1433"/>
    <x v="145"/>
    <x v="342"/>
    <x v="342"/>
    <x v="18"/>
    <x v="18"/>
    <x v="81"/>
    <x v="81"/>
    <x v="73"/>
    <x v="2"/>
    <x v="2"/>
    <x v="0"/>
    <x v="0"/>
    <x v="0"/>
    <x v="32"/>
    <x v="540"/>
    <x v="0"/>
  </r>
  <r>
    <x v="1434"/>
    <x v="291"/>
    <x v="2"/>
    <x v="2"/>
    <x v="59"/>
    <x v="59"/>
    <x v="58"/>
    <x v="58"/>
    <x v="54"/>
    <x v="65"/>
    <x v="65"/>
    <x v="3"/>
    <x v="0"/>
    <x v="0"/>
    <x v="45"/>
    <x v="374"/>
    <x v="0"/>
  </r>
  <r>
    <x v="1435"/>
    <x v="37"/>
    <x v="91"/>
    <x v="91"/>
    <x v="83"/>
    <x v="83"/>
    <x v="128"/>
    <x v="128"/>
    <x v="119"/>
    <x v="88"/>
    <x v="88"/>
    <x v="0"/>
    <x v="0"/>
    <x v="3"/>
    <x v="39"/>
    <x v="148"/>
    <x v="0"/>
  </r>
  <r>
    <x v="1436"/>
    <x v="241"/>
    <x v="187"/>
    <x v="187"/>
    <x v="85"/>
    <x v="85"/>
    <x v="142"/>
    <x v="142"/>
    <x v="133"/>
    <x v="107"/>
    <x v="107"/>
    <x v="3"/>
    <x v="0"/>
    <x v="0"/>
    <x v="10"/>
    <x v="456"/>
    <x v="0"/>
  </r>
  <r>
    <x v="1437"/>
    <x v="259"/>
    <x v="506"/>
    <x v="506"/>
    <x v="94"/>
    <x v="94"/>
    <x v="197"/>
    <x v="197"/>
    <x v="195"/>
    <x v="15"/>
    <x v="15"/>
    <x v="0"/>
    <x v="0"/>
    <x v="2"/>
    <x v="6"/>
    <x v="325"/>
    <x v="1"/>
  </r>
  <r>
    <x v="1438"/>
    <x v="243"/>
    <x v="371"/>
    <x v="371"/>
    <x v="107"/>
    <x v="107"/>
    <x v="102"/>
    <x v="102"/>
    <x v="105"/>
    <x v="58"/>
    <x v="58"/>
    <x v="1"/>
    <x v="0"/>
    <x v="0"/>
    <x v="4"/>
    <x v="541"/>
    <x v="0"/>
  </r>
  <r>
    <x v="1439"/>
    <x v="63"/>
    <x v="612"/>
    <x v="612"/>
    <x v="70"/>
    <x v="70"/>
    <x v="66"/>
    <x v="66"/>
    <x v="62"/>
    <x v="100"/>
    <x v="100"/>
    <x v="0"/>
    <x v="0"/>
    <x v="2"/>
    <x v="20"/>
    <x v="338"/>
    <x v="0"/>
  </r>
  <r>
    <x v="1440"/>
    <x v="343"/>
    <x v="694"/>
    <x v="694"/>
    <x v="57"/>
    <x v="57"/>
    <x v="79"/>
    <x v="79"/>
    <x v="72"/>
    <x v="5"/>
    <x v="5"/>
    <x v="3"/>
    <x v="0"/>
    <x v="3"/>
    <x v="23"/>
    <x v="470"/>
    <x v="0"/>
  </r>
  <r>
    <x v="1441"/>
    <x v="86"/>
    <x v="543"/>
    <x v="543"/>
    <x v="12"/>
    <x v="12"/>
    <x v="160"/>
    <x v="160"/>
    <x v="13"/>
    <x v="115"/>
    <x v="115"/>
    <x v="3"/>
    <x v="2"/>
    <x v="0"/>
    <x v="11"/>
    <x v="13"/>
    <x v="2"/>
  </r>
  <r>
    <x v="1442"/>
    <x v="46"/>
    <x v="103"/>
    <x v="103"/>
    <x v="77"/>
    <x v="77"/>
    <x v="209"/>
    <x v="209"/>
    <x v="13"/>
    <x v="18"/>
    <x v="18"/>
    <x v="0"/>
    <x v="2"/>
    <x v="0"/>
    <x v="11"/>
    <x v="13"/>
    <x v="2"/>
  </r>
  <r>
    <x v="1443"/>
    <x v="192"/>
    <x v="833"/>
    <x v="833"/>
    <x v="118"/>
    <x v="118"/>
    <x v="67"/>
    <x v="67"/>
    <x v="63"/>
    <x v="3"/>
    <x v="3"/>
    <x v="0"/>
    <x v="0"/>
    <x v="0"/>
    <x v="39"/>
    <x v="99"/>
    <x v="0"/>
  </r>
  <r>
    <x v="1444"/>
    <x v="178"/>
    <x v="585"/>
    <x v="585"/>
    <x v="117"/>
    <x v="117"/>
    <x v="136"/>
    <x v="136"/>
    <x v="126"/>
    <x v="140"/>
    <x v="140"/>
    <x v="3"/>
    <x v="0"/>
    <x v="0"/>
    <x v="49"/>
    <x v="463"/>
    <x v="3"/>
  </r>
  <r>
    <x v="1445"/>
    <x v="38"/>
    <x v="233"/>
    <x v="233"/>
    <x v="12"/>
    <x v="12"/>
    <x v="155"/>
    <x v="155"/>
    <x v="144"/>
    <x v="172"/>
    <x v="172"/>
    <x v="3"/>
    <x v="0"/>
    <x v="3"/>
    <x v="1"/>
    <x v="412"/>
    <x v="0"/>
  </r>
  <r>
    <x v="1446"/>
    <x v="227"/>
    <x v="834"/>
    <x v="834"/>
    <x v="96"/>
    <x v="96"/>
    <x v="153"/>
    <x v="153"/>
    <x v="142"/>
    <x v="154"/>
    <x v="154"/>
    <x v="3"/>
    <x v="0"/>
    <x v="0"/>
    <x v="14"/>
    <x v="183"/>
    <x v="0"/>
  </r>
  <r>
    <x v="1447"/>
    <x v="66"/>
    <x v="268"/>
    <x v="268"/>
    <x v="63"/>
    <x v="63"/>
    <x v="205"/>
    <x v="205"/>
    <x v="204"/>
    <x v="57"/>
    <x v="57"/>
    <x v="0"/>
    <x v="0"/>
    <x v="1"/>
    <x v="18"/>
    <x v="491"/>
    <x v="0"/>
  </r>
  <r>
    <x v="1448"/>
    <x v="26"/>
    <x v="835"/>
    <x v="835"/>
    <x v="46"/>
    <x v="46"/>
    <x v="63"/>
    <x v="63"/>
    <x v="58"/>
    <x v="175"/>
    <x v="175"/>
    <x v="2"/>
    <x v="0"/>
    <x v="0"/>
    <x v="21"/>
    <x v="293"/>
    <x v="1"/>
  </r>
  <r>
    <x v="1449"/>
    <x v="342"/>
    <x v="89"/>
    <x v="89"/>
    <x v="104"/>
    <x v="104"/>
    <x v="116"/>
    <x v="116"/>
    <x v="109"/>
    <x v="42"/>
    <x v="42"/>
    <x v="2"/>
    <x v="0"/>
    <x v="0"/>
    <x v="22"/>
    <x v="542"/>
    <x v="1"/>
  </r>
  <r>
    <x v="1450"/>
    <x v="128"/>
    <x v="836"/>
    <x v="836"/>
    <x v="111"/>
    <x v="111"/>
    <x v="182"/>
    <x v="182"/>
    <x v="194"/>
    <x v="118"/>
    <x v="118"/>
    <x v="3"/>
    <x v="0"/>
    <x v="2"/>
    <x v="18"/>
    <x v="543"/>
    <x v="0"/>
  </r>
  <r>
    <x v="1451"/>
    <x v="169"/>
    <x v="837"/>
    <x v="837"/>
    <x v="108"/>
    <x v="108"/>
    <x v="55"/>
    <x v="55"/>
    <x v="51"/>
    <x v="165"/>
    <x v="165"/>
    <x v="0"/>
    <x v="0"/>
    <x v="1"/>
    <x v="36"/>
    <x v="53"/>
    <x v="1"/>
  </r>
  <r>
    <x v="1452"/>
    <x v="350"/>
    <x v="244"/>
    <x v="244"/>
    <x v="24"/>
    <x v="24"/>
    <x v="104"/>
    <x v="104"/>
    <x v="95"/>
    <x v="152"/>
    <x v="152"/>
    <x v="0"/>
    <x v="0"/>
    <x v="0"/>
    <x v="40"/>
    <x v="286"/>
    <x v="1"/>
  </r>
  <r>
    <x v="1453"/>
    <x v="128"/>
    <x v="153"/>
    <x v="153"/>
    <x v="96"/>
    <x v="96"/>
    <x v="70"/>
    <x v="70"/>
    <x v="129"/>
    <x v="28"/>
    <x v="28"/>
    <x v="1"/>
    <x v="0"/>
    <x v="3"/>
    <x v="23"/>
    <x v="544"/>
    <x v="0"/>
  </r>
  <r>
    <x v="1454"/>
    <x v="248"/>
    <x v="838"/>
    <x v="838"/>
    <x v="81"/>
    <x v="81"/>
    <x v="73"/>
    <x v="73"/>
    <x v="135"/>
    <x v="52"/>
    <x v="52"/>
    <x v="3"/>
    <x v="0"/>
    <x v="0"/>
    <x v="25"/>
    <x v="534"/>
    <x v="0"/>
  </r>
  <r>
    <x v="1455"/>
    <x v="128"/>
    <x v="839"/>
    <x v="839"/>
    <x v="62"/>
    <x v="62"/>
    <x v="40"/>
    <x v="40"/>
    <x v="37"/>
    <x v="178"/>
    <x v="178"/>
    <x v="3"/>
    <x v="0"/>
    <x v="3"/>
    <x v="17"/>
    <x v="227"/>
    <x v="0"/>
  </r>
  <r>
    <x v="1456"/>
    <x v="63"/>
    <x v="613"/>
    <x v="613"/>
    <x v="100"/>
    <x v="100"/>
    <x v="171"/>
    <x v="171"/>
    <x v="160"/>
    <x v="86"/>
    <x v="86"/>
    <x v="2"/>
    <x v="0"/>
    <x v="0"/>
    <x v="25"/>
    <x v="545"/>
    <x v="0"/>
  </r>
  <r>
    <x v="1457"/>
    <x v="347"/>
    <x v="840"/>
    <x v="840"/>
    <x v="105"/>
    <x v="105"/>
    <x v="47"/>
    <x v="47"/>
    <x v="44"/>
    <x v="26"/>
    <x v="26"/>
    <x v="0"/>
    <x v="0"/>
    <x v="0"/>
    <x v="0"/>
    <x v="46"/>
    <x v="0"/>
  </r>
  <r>
    <x v="1458"/>
    <x v="121"/>
    <x v="841"/>
    <x v="841"/>
    <x v="70"/>
    <x v="70"/>
    <x v="131"/>
    <x v="131"/>
    <x v="123"/>
    <x v="41"/>
    <x v="41"/>
    <x v="3"/>
    <x v="0"/>
    <x v="1"/>
    <x v="17"/>
    <x v="546"/>
    <x v="0"/>
  </r>
  <r>
    <x v="1459"/>
    <x v="350"/>
    <x v="135"/>
    <x v="135"/>
    <x v="55"/>
    <x v="55"/>
    <x v="172"/>
    <x v="172"/>
    <x v="165"/>
    <x v="1"/>
    <x v="1"/>
    <x v="3"/>
    <x v="0"/>
    <x v="0"/>
    <x v="6"/>
    <x v="547"/>
    <x v="1"/>
  </r>
  <r>
    <x v="1460"/>
    <x v="38"/>
    <x v="842"/>
    <x v="842"/>
    <x v="1"/>
    <x v="1"/>
    <x v="127"/>
    <x v="127"/>
    <x v="118"/>
    <x v="88"/>
    <x v="88"/>
    <x v="2"/>
    <x v="0"/>
    <x v="2"/>
    <x v="32"/>
    <x v="548"/>
    <x v="0"/>
  </r>
  <r>
    <x v="1461"/>
    <x v="81"/>
    <x v="159"/>
    <x v="159"/>
    <x v="7"/>
    <x v="7"/>
    <x v="166"/>
    <x v="166"/>
    <x v="162"/>
    <x v="111"/>
    <x v="111"/>
    <x v="3"/>
    <x v="0"/>
    <x v="1"/>
    <x v="9"/>
    <x v="549"/>
    <x v="0"/>
  </r>
  <r>
    <x v="1462"/>
    <x v="83"/>
    <x v="843"/>
    <x v="843"/>
    <x v="27"/>
    <x v="27"/>
    <x v="194"/>
    <x v="194"/>
    <x v="13"/>
    <x v="14"/>
    <x v="14"/>
    <x v="0"/>
    <x v="2"/>
    <x v="0"/>
    <x v="11"/>
    <x v="13"/>
    <x v="2"/>
  </r>
  <r>
    <x v="1463"/>
    <x v="259"/>
    <x v="395"/>
    <x v="395"/>
    <x v="40"/>
    <x v="40"/>
    <x v="133"/>
    <x v="133"/>
    <x v="122"/>
    <x v="2"/>
    <x v="2"/>
    <x v="0"/>
    <x v="0"/>
    <x v="2"/>
    <x v="9"/>
    <x v="154"/>
    <x v="0"/>
  </r>
  <r>
    <x v="1464"/>
    <x v="127"/>
    <x v="844"/>
    <x v="844"/>
    <x v="10"/>
    <x v="10"/>
    <x v="0"/>
    <x v="0"/>
    <x v="0"/>
    <x v="169"/>
    <x v="169"/>
    <x v="2"/>
    <x v="0"/>
    <x v="2"/>
    <x v="37"/>
    <x v="550"/>
    <x v="1"/>
  </r>
  <r>
    <x v="1465"/>
    <x v="98"/>
    <x v="556"/>
    <x v="556"/>
    <x v="65"/>
    <x v="65"/>
    <x v="122"/>
    <x v="122"/>
    <x v="147"/>
    <x v="37"/>
    <x v="37"/>
    <x v="3"/>
    <x v="0"/>
    <x v="0"/>
    <x v="1"/>
    <x v="230"/>
    <x v="0"/>
  </r>
  <r>
    <x v="1466"/>
    <x v="283"/>
    <x v="459"/>
    <x v="459"/>
    <x v="25"/>
    <x v="25"/>
    <x v="147"/>
    <x v="147"/>
    <x v="138"/>
    <x v="0"/>
    <x v="0"/>
    <x v="0"/>
    <x v="0"/>
    <x v="0"/>
    <x v="0"/>
    <x v="265"/>
    <x v="0"/>
  </r>
  <r>
    <x v="1467"/>
    <x v="153"/>
    <x v="845"/>
    <x v="845"/>
    <x v="80"/>
    <x v="80"/>
    <x v="101"/>
    <x v="101"/>
    <x v="13"/>
    <x v="127"/>
    <x v="127"/>
    <x v="1"/>
    <x v="2"/>
    <x v="0"/>
    <x v="11"/>
    <x v="13"/>
    <x v="2"/>
  </r>
  <r>
    <x v="1468"/>
    <x v="80"/>
    <x v="846"/>
    <x v="846"/>
    <x v="21"/>
    <x v="21"/>
    <x v="95"/>
    <x v="95"/>
    <x v="86"/>
    <x v="25"/>
    <x v="25"/>
    <x v="0"/>
    <x v="0"/>
    <x v="0"/>
    <x v="6"/>
    <x v="360"/>
    <x v="1"/>
  </r>
  <r>
    <x v="1469"/>
    <x v="201"/>
    <x v="570"/>
    <x v="570"/>
    <x v="4"/>
    <x v="4"/>
    <x v="161"/>
    <x v="161"/>
    <x v="13"/>
    <x v="60"/>
    <x v="60"/>
    <x v="0"/>
    <x v="1"/>
    <x v="0"/>
    <x v="11"/>
    <x v="13"/>
    <x v="2"/>
  </r>
  <r>
    <x v="1470"/>
    <x v="75"/>
    <x v="13"/>
    <x v="13"/>
    <x v="96"/>
    <x v="96"/>
    <x v="172"/>
    <x v="172"/>
    <x v="165"/>
    <x v="111"/>
    <x v="111"/>
    <x v="1"/>
    <x v="0"/>
    <x v="2"/>
    <x v="36"/>
    <x v="551"/>
    <x v="1"/>
  </r>
  <r>
    <x v="1471"/>
    <x v="99"/>
    <x v="494"/>
    <x v="494"/>
    <x v="44"/>
    <x v="44"/>
    <x v="126"/>
    <x v="126"/>
    <x v="117"/>
    <x v="48"/>
    <x v="48"/>
    <x v="3"/>
    <x v="0"/>
    <x v="0"/>
    <x v="18"/>
    <x v="146"/>
    <x v="0"/>
  </r>
  <r>
    <x v="1472"/>
    <x v="261"/>
    <x v="847"/>
    <x v="847"/>
    <x v="44"/>
    <x v="44"/>
    <x v="139"/>
    <x v="139"/>
    <x v="131"/>
    <x v="128"/>
    <x v="128"/>
    <x v="2"/>
    <x v="0"/>
    <x v="0"/>
    <x v="45"/>
    <x v="552"/>
    <x v="0"/>
  </r>
  <r>
    <x v="1473"/>
    <x v="286"/>
    <x v="151"/>
    <x v="151"/>
    <x v="35"/>
    <x v="35"/>
    <x v="107"/>
    <x v="107"/>
    <x v="98"/>
    <x v="105"/>
    <x v="105"/>
    <x v="2"/>
    <x v="0"/>
    <x v="1"/>
    <x v="24"/>
    <x v="553"/>
    <x v="1"/>
  </r>
  <r>
    <x v="1474"/>
    <x v="358"/>
    <x v="312"/>
    <x v="312"/>
    <x v="66"/>
    <x v="66"/>
    <x v="174"/>
    <x v="174"/>
    <x v="167"/>
    <x v="172"/>
    <x v="172"/>
    <x v="0"/>
    <x v="0"/>
    <x v="0"/>
    <x v="3"/>
    <x v="474"/>
    <x v="0"/>
  </r>
  <r>
    <x v="1475"/>
    <x v="194"/>
    <x v="631"/>
    <x v="631"/>
    <x v="118"/>
    <x v="118"/>
    <x v="123"/>
    <x v="123"/>
    <x v="114"/>
    <x v="131"/>
    <x v="131"/>
    <x v="0"/>
    <x v="0"/>
    <x v="3"/>
    <x v="1"/>
    <x v="336"/>
    <x v="0"/>
  </r>
  <r>
    <x v="1476"/>
    <x v="336"/>
    <x v="848"/>
    <x v="848"/>
    <x v="119"/>
    <x v="119"/>
    <x v="23"/>
    <x v="23"/>
    <x v="22"/>
    <x v="82"/>
    <x v="82"/>
    <x v="2"/>
    <x v="0"/>
    <x v="2"/>
    <x v="1"/>
    <x v="554"/>
    <x v="0"/>
  </r>
  <r>
    <x v="1477"/>
    <x v="169"/>
    <x v="580"/>
    <x v="580"/>
    <x v="57"/>
    <x v="57"/>
    <x v="66"/>
    <x v="66"/>
    <x v="62"/>
    <x v="44"/>
    <x v="44"/>
    <x v="0"/>
    <x v="0"/>
    <x v="3"/>
    <x v="15"/>
    <x v="338"/>
    <x v="1"/>
  </r>
  <r>
    <x v="1478"/>
    <x v="58"/>
    <x v="33"/>
    <x v="33"/>
    <x v="33"/>
    <x v="33"/>
    <x v="156"/>
    <x v="156"/>
    <x v="163"/>
    <x v="58"/>
    <x v="58"/>
    <x v="3"/>
    <x v="0"/>
    <x v="3"/>
    <x v="43"/>
    <x v="223"/>
    <x v="0"/>
  </r>
  <r>
    <x v="1479"/>
    <x v="97"/>
    <x v="849"/>
    <x v="849"/>
    <x v="88"/>
    <x v="88"/>
    <x v="132"/>
    <x v="132"/>
    <x v="128"/>
    <x v="164"/>
    <x v="164"/>
    <x v="0"/>
    <x v="0"/>
    <x v="0"/>
    <x v="18"/>
    <x v="524"/>
    <x v="0"/>
  </r>
  <r>
    <x v="1480"/>
    <x v="130"/>
    <x v="476"/>
    <x v="476"/>
    <x v="41"/>
    <x v="41"/>
    <x v="72"/>
    <x v="72"/>
    <x v="66"/>
    <x v="110"/>
    <x v="110"/>
    <x v="0"/>
    <x v="0"/>
    <x v="2"/>
    <x v="26"/>
    <x v="71"/>
    <x v="1"/>
  </r>
  <r>
    <x v="1481"/>
    <x v="337"/>
    <x v="497"/>
    <x v="497"/>
    <x v="109"/>
    <x v="109"/>
    <x v="210"/>
    <x v="210"/>
    <x v="209"/>
    <x v="25"/>
    <x v="25"/>
    <x v="0"/>
    <x v="0"/>
    <x v="0"/>
    <x v="21"/>
    <x v="393"/>
    <x v="1"/>
  </r>
  <r>
    <x v="1482"/>
    <x v="233"/>
    <x v="448"/>
    <x v="448"/>
    <x v="89"/>
    <x v="89"/>
    <x v="194"/>
    <x v="194"/>
    <x v="13"/>
    <x v="85"/>
    <x v="85"/>
    <x v="3"/>
    <x v="2"/>
    <x v="2"/>
    <x v="11"/>
    <x v="13"/>
    <x v="2"/>
  </r>
  <r>
    <x v="1483"/>
    <x v="28"/>
    <x v="493"/>
    <x v="493"/>
    <x v="12"/>
    <x v="12"/>
    <x v="149"/>
    <x v="149"/>
    <x v="169"/>
    <x v="19"/>
    <x v="19"/>
    <x v="3"/>
    <x v="0"/>
    <x v="0"/>
    <x v="16"/>
    <x v="555"/>
    <x v="1"/>
  </r>
  <r>
    <x v="1484"/>
    <x v="145"/>
    <x v="202"/>
    <x v="202"/>
    <x v="66"/>
    <x v="66"/>
    <x v="160"/>
    <x v="160"/>
    <x v="13"/>
    <x v="97"/>
    <x v="97"/>
    <x v="0"/>
    <x v="2"/>
    <x v="0"/>
    <x v="11"/>
    <x v="13"/>
    <x v="2"/>
  </r>
  <r>
    <x v="1485"/>
    <x v="32"/>
    <x v="850"/>
    <x v="850"/>
    <x v="55"/>
    <x v="55"/>
    <x v="39"/>
    <x v="39"/>
    <x v="36"/>
    <x v="81"/>
    <x v="81"/>
    <x v="0"/>
    <x v="0"/>
    <x v="0"/>
    <x v="19"/>
    <x v="37"/>
    <x v="1"/>
  </r>
  <r>
    <x v="1486"/>
    <x v="0"/>
    <x v="460"/>
    <x v="460"/>
    <x v="21"/>
    <x v="21"/>
    <x v="73"/>
    <x v="73"/>
    <x v="13"/>
    <x v="85"/>
    <x v="85"/>
    <x v="0"/>
    <x v="1"/>
    <x v="1"/>
    <x v="11"/>
    <x v="13"/>
    <x v="2"/>
  </r>
  <r>
    <x v="1487"/>
    <x v="274"/>
    <x v="851"/>
    <x v="851"/>
    <x v="108"/>
    <x v="108"/>
    <x v="67"/>
    <x v="67"/>
    <x v="63"/>
    <x v="49"/>
    <x v="49"/>
    <x v="3"/>
    <x v="0"/>
    <x v="0"/>
    <x v="18"/>
    <x v="107"/>
    <x v="0"/>
  </r>
  <r>
    <x v="1488"/>
    <x v="65"/>
    <x v="852"/>
    <x v="852"/>
    <x v="48"/>
    <x v="48"/>
    <x v="17"/>
    <x v="17"/>
    <x v="17"/>
    <x v="51"/>
    <x v="51"/>
    <x v="0"/>
    <x v="0"/>
    <x v="1"/>
    <x v="39"/>
    <x v="556"/>
    <x v="0"/>
  </r>
  <r>
    <x v="1489"/>
    <x v="351"/>
    <x v="853"/>
    <x v="853"/>
    <x v="41"/>
    <x v="41"/>
    <x v="65"/>
    <x v="65"/>
    <x v="61"/>
    <x v="97"/>
    <x v="97"/>
    <x v="3"/>
    <x v="0"/>
    <x v="3"/>
    <x v="25"/>
    <x v="303"/>
    <x v="0"/>
  </r>
  <r>
    <x v="1490"/>
    <x v="112"/>
    <x v="21"/>
    <x v="21"/>
    <x v="79"/>
    <x v="79"/>
    <x v="206"/>
    <x v="206"/>
    <x v="205"/>
    <x v="139"/>
    <x v="139"/>
    <x v="3"/>
    <x v="0"/>
    <x v="0"/>
    <x v="2"/>
    <x v="557"/>
    <x v="0"/>
  </r>
  <r>
    <x v="1491"/>
    <x v="353"/>
    <x v="584"/>
    <x v="584"/>
    <x v="30"/>
    <x v="30"/>
    <x v="99"/>
    <x v="99"/>
    <x v="13"/>
    <x v="90"/>
    <x v="90"/>
    <x v="0"/>
    <x v="1"/>
    <x v="0"/>
    <x v="11"/>
    <x v="13"/>
    <x v="2"/>
  </r>
  <r>
    <x v="1492"/>
    <x v="213"/>
    <x v="381"/>
    <x v="381"/>
    <x v="58"/>
    <x v="58"/>
    <x v="56"/>
    <x v="56"/>
    <x v="13"/>
    <x v="153"/>
    <x v="153"/>
    <x v="3"/>
    <x v="1"/>
    <x v="2"/>
    <x v="11"/>
    <x v="13"/>
    <x v="2"/>
  </r>
  <r>
    <x v="1493"/>
    <x v="178"/>
    <x v="638"/>
    <x v="638"/>
    <x v="111"/>
    <x v="111"/>
    <x v="0"/>
    <x v="0"/>
    <x v="0"/>
    <x v="8"/>
    <x v="8"/>
    <x v="2"/>
    <x v="0"/>
    <x v="3"/>
    <x v="49"/>
    <x v="550"/>
    <x v="3"/>
  </r>
  <r>
    <x v="1494"/>
    <x v="7"/>
    <x v="854"/>
    <x v="854"/>
    <x v="73"/>
    <x v="73"/>
    <x v="192"/>
    <x v="192"/>
    <x v="188"/>
    <x v="121"/>
    <x v="121"/>
    <x v="0"/>
    <x v="0"/>
    <x v="1"/>
    <x v="5"/>
    <x v="407"/>
    <x v="0"/>
  </r>
  <r>
    <x v="1495"/>
    <x v="135"/>
    <x v="243"/>
    <x v="243"/>
    <x v="35"/>
    <x v="35"/>
    <x v="194"/>
    <x v="194"/>
    <x v="190"/>
    <x v="47"/>
    <x v="47"/>
    <x v="0"/>
    <x v="0"/>
    <x v="0"/>
    <x v="0"/>
    <x v="304"/>
    <x v="0"/>
  </r>
  <r>
    <x v="1496"/>
    <x v="94"/>
    <x v="728"/>
    <x v="728"/>
    <x v="114"/>
    <x v="114"/>
    <x v="46"/>
    <x v="46"/>
    <x v="43"/>
    <x v="64"/>
    <x v="64"/>
    <x v="0"/>
    <x v="0"/>
    <x v="3"/>
    <x v="22"/>
    <x v="45"/>
    <x v="1"/>
  </r>
  <r>
    <x v="1497"/>
    <x v="299"/>
    <x v="855"/>
    <x v="855"/>
    <x v="73"/>
    <x v="73"/>
    <x v="34"/>
    <x v="34"/>
    <x v="30"/>
    <x v="157"/>
    <x v="157"/>
    <x v="3"/>
    <x v="0"/>
    <x v="0"/>
    <x v="10"/>
    <x v="138"/>
    <x v="0"/>
  </r>
  <r>
    <x v="1498"/>
    <x v="275"/>
    <x v="856"/>
    <x v="856"/>
    <x v="27"/>
    <x v="27"/>
    <x v="44"/>
    <x v="44"/>
    <x v="41"/>
    <x v="98"/>
    <x v="98"/>
    <x v="2"/>
    <x v="0"/>
    <x v="0"/>
    <x v="18"/>
    <x v="389"/>
    <x v="0"/>
  </r>
  <r>
    <x v="1499"/>
    <x v="72"/>
    <x v="372"/>
    <x v="372"/>
    <x v="28"/>
    <x v="28"/>
    <x v="151"/>
    <x v="151"/>
    <x v="141"/>
    <x v="121"/>
    <x v="121"/>
    <x v="3"/>
    <x v="0"/>
    <x v="0"/>
    <x v="3"/>
    <x v="439"/>
    <x v="0"/>
  </r>
  <r>
    <x v="1500"/>
    <x v="95"/>
    <x v="256"/>
    <x v="256"/>
    <x v="114"/>
    <x v="114"/>
    <x v="216"/>
    <x v="216"/>
    <x v="13"/>
    <x v="108"/>
    <x v="108"/>
    <x v="1"/>
    <x v="2"/>
    <x v="1"/>
    <x v="11"/>
    <x v="13"/>
    <x v="2"/>
  </r>
  <r>
    <x v="1501"/>
    <x v="198"/>
    <x v="857"/>
    <x v="857"/>
    <x v="110"/>
    <x v="110"/>
    <x v="162"/>
    <x v="162"/>
    <x v="192"/>
    <x v="147"/>
    <x v="147"/>
    <x v="3"/>
    <x v="0"/>
    <x v="0"/>
    <x v="6"/>
    <x v="558"/>
    <x v="1"/>
  </r>
  <r>
    <x v="1502"/>
    <x v="193"/>
    <x v="858"/>
    <x v="858"/>
    <x v="105"/>
    <x v="105"/>
    <x v="33"/>
    <x v="33"/>
    <x v="29"/>
    <x v="146"/>
    <x v="146"/>
    <x v="0"/>
    <x v="0"/>
    <x v="2"/>
    <x v="33"/>
    <x v="30"/>
    <x v="0"/>
  </r>
  <r>
    <x v="1503"/>
    <x v="17"/>
    <x v="245"/>
    <x v="245"/>
    <x v="38"/>
    <x v="38"/>
    <x v="156"/>
    <x v="156"/>
    <x v="163"/>
    <x v="48"/>
    <x v="48"/>
    <x v="0"/>
    <x v="0"/>
    <x v="0"/>
    <x v="47"/>
    <x v="302"/>
    <x v="1"/>
  </r>
  <r>
    <x v="1504"/>
    <x v="283"/>
    <x v="692"/>
    <x v="692"/>
    <x v="82"/>
    <x v="82"/>
    <x v="87"/>
    <x v="87"/>
    <x v="78"/>
    <x v="69"/>
    <x v="69"/>
    <x v="3"/>
    <x v="0"/>
    <x v="0"/>
    <x v="49"/>
    <x v="87"/>
    <x v="3"/>
  </r>
  <r>
    <x v="1505"/>
    <x v="247"/>
    <x v="74"/>
    <x v="74"/>
    <x v="104"/>
    <x v="104"/>
    <x v="76"/>
    <x v="76"/>
    <x v="69"/>
    <x v="71"/>
    <x v="71"/>
    <x v="3"/>
    <x v="0"/>
    <x v="3"/>
    <x v="47"/>
    <x v="150"/>
    <x v="1"/>
  </r>
  <r>
    <x v="1506"/>
    <x v="110"/>
    <x v="660"/>
    <x v="660"/>
    <x v="50"/>
    <x v="50"/>
    <x v="188"/>
    <x v="188"/>
    <x v="184"/>
    <x v="8"/>
    <x v="8"/>
    <x v="0"/>
    <x v="0"/>
    <x v="2"/>
    <x v="53"/>
    <x v="294"/>
    <x v="0"/>
  </r>
  <r>
    <x v="1507"/>
    <x v="44"/>
    <x v="282"/>
    <x v="282"/>
    <x v="88"/>
    <x v="88"/>
    <x v="56"/>
    <x v="56"/>
    <x v="52"/>
    <x v="130"/>
    <x v="130"/>
    <x v="0"/>
    <x v="0"/>
    <x v="0"/>
    <x v="10"/>
    <x v="54"/>
    <x v="0"/>
  </r>
  <r>
    <x v="1508"/>
    <x v="225"/>
    <x v="41"/>
    <x v="41"/>
    <x v="57"/>
    <x v="57"/>
    <x v="100"/>
    <x v="100"/>
    <x v="92"/>
    <x v="138"/>
    <x v="138"/>
    <x v="0"/>
    <x v="0"/>
    <x v="2"/>
    <x v="16"/>
    <x v="105"/>
    <x v="1"/>
  </r>
  <r>
    <x v="1509"/>
    <x v="332"/>
    <x v="56"/>
    <x v="56"/>
    <x v="11"/>
    <x v="11"/>
    <x v="15"/>
    <x v="15"/>
    <x v="15"/>
    <x v="72"/>
    <x v="72"/>
    <x v="0"/>
    <x v="0"/>
    <x v="0"/>
    <x v="38"/>
    <x v="15"/>
    <x v="0"/>
  </r>
  <r>
    <x v="1510"/>
    <x v="334"/>
    <x v="614"/>
    <x v="614"/>
    <x v="117"/>
    <x v="117"/>
    <x v="21"/>
    <x v="21"/>
    <x v="13"/>
    <x v="65"/>
    <x v="65"/>
    <x v="3"/>
    <x v="2"/>
    <x v="0"/>
    <x v="11"/>
    <x v="13"/>
    <x v="2"/>
  </r>
  <r>
    <x v="1511"/>
    <x v="233"/>
    <x v="822"/>
    <x v="822"/>
    <x v="17"/>
    <x v="17"/>
    <x v="165"/>
    <x v="165"/>
    <x v="155"/>
    <x v="39"/>
    <x v="39"/>
    <x v="3"/>
    <x v="0"/>
    <x v="0"/>
    <x v="6"/>
    <x v="516"/>
    <x v="1"/>
  </r>
  <r>
    <x v="1512"/>
    <x v="35"/>
    <x v="804"/>
    <x v="804"/>
    <x v="20"/>
    <x v="20"/>
    <x v="103"/>
    <x v="103"/>
    <x v="94"/>
    <x v="82"/>
    <x v="82"/>
    <x v="3"/>
    <x v="0"/>
    <x v="3"/>
    <x v="33"/>
    <x v="108"/>
    <x v="0"/>
  </r>
  <r>
    <x v="1513"/>
    <x v="339"/>
    <x v="859"/>
    <x v="859"/>
    <x v="4"/>
    <x v="4"/>
    <x v="88"/>
    <x v="88"/>
    <x v="79"/>
    <x v="88"/>
    <x v="88"/>
    <x v="0"/>
    <x v="0"/>
    <x v="0"/>
    <x v="33"/>
    <x v="113"/>
    <x v="0"/>
  </r>
  <r>
    <x v="1514"/>
    <x v="288"/>
    <x v="343"/>
    <x v="343"/>
    <x v="57"/>
    <x v="57"/>
    <x v="24"/>
    <x v="24"/>
    <x v="23"/>
    <x v="58"/>
    <x v="58"/>
    <x v="2"/>
    <x v="0"/>
    <x v="0"/>
    <x v="18"/>
    <x v="318"/>
    <x v="0"/>
  </r>
  <r>
    <x v="1515"/>
    <x v="193"/>
    <x v="860"/>
    <x v="860"/>
    <x v="106"/>
    <x v="106"/>
    <x v="205"/>
    <x v="205"/>
    <x v="204"/>
    <x v="132"/>
    <x v="132"/>
    <x v="0"/>
    <x v="0"/>
    <x v="2"/>
    <x v="48"/>
    <x v="491"/>
    <x v="0"/>
  </r>
  <r>
    <x v="1516"/>
    <x v="335"/>
    <x v="325"/>
    <x v="325"/>
    <x v="69"/>
    <x v="69"/>
    <x v="147"/>
    <x v="147"/>
    <x v="138"/>
    <x v="123"/>
    <x v="123"/>
    <x v="0"/>
    <x v="0"/>
    <x v="0"/>
    <x v="27"/>
    <x v="265"/>
    <x v="0"/>
  </r>
  <r>
    <x v="1517"/>
    <x v="3"/>
    <x v="175"/>
    <x v="175"/>
    <x v="19"/>
    <x v="19"/>
    <x v="187"/>
    <x v="187"/>
    <x v="183"/>
    <x v="139"/>
    <x v="139"/>
    <x v="3"/>
    <x v="0"/>
    <x v="0"/>
    <x v="33"/>
    <x v="370"/>
    <x v="0"/>
  </r>
  <r>
    <x v="1518"/>
    <x v="37"/>
    <x v="44"/>
    <x v="44"/>
    <x v="2"/>
    <x v="2"/>
    <x v="201"/>
    <x v="201"/>
    <x v="200"/>
    <x v="14"/>
    <x v="14"/>
    <x v="1"/>
    <x v="0"/>
    <x v="0"/>
    <x v="19"/>
    <x v="559"/>
    <x v="1"/>
  </r>
  <r>
    <x v="1519"/>
    <x v="326"/>
    <x v="551"/>
    <x v="551"/>
    <x v="118"/>
    <x v="118"/>
    <x v="206"/>
    <x v="206"/>
    <x v="205"/>
    <x v="101"/>
    <x v="101"/>
    <x v="2"/>
    <x v="0"/>
    <x v="3"/>
    <x v="2"/>
    <x v="560"/>
    <x v="0"/>
  </r>
  <r>
    <x v="1520"/>
    <x v="342"/>
    <x v="582"/>
    <x v="582"/>
    <x v="55"/>
    <x v="55"/>
    <x v="138"/>
    <x v="138"/>
    <x v="13"/>
    <x v="120"/>
    <x v="120"/>
    <x v="0"/>
    <x v="2"/>
    <x v="0"/>
    <x v="11"/>
    <x v="13"/>
    <x v="2"/>
  </r>
  <r>
    <x v="1521"/>
    <x v="233"/>
    <x v="440"/>
    <x v="440"/>
    <x v="4"/>
    <x v="4"/>
    <x v="81"/>
    <x v="81"/>
    <x v="73"/>
    <x v="22"/>
    <x v="22"/>
    <x v="0"/>
    <x v="0"/>
    <x v="0"/>
    <x v="30"/>
    <x v="540"/>
    <x v="1"/>
  </r>
  <r>
    <x v="1522"/>
    <x v="13"/>
    <x v="232"/>
    <x v="232"/>
    <x v="113"/>
    <x v="113"/>
    <x v="169"/>
    <x v="169"/>
    <x v="158"/>
    <x v="117"/>
    <x v="117"/>
    <x v="3"/>
    <x v="0"/>
    <x v="2"/>
    <x v="10"/>
    <x v="561"/>
    <x v="0"/>
  </r>
  <r>
    <x v="1523"/>
    <x v="114"/>
    <x v="861"/>
    <x v="861"/>
    <x v="5"/>
    <x v="5"/>
    <x v="103"/>
    <x v="103"/>
    <x v="94"/>
    <x v="31"/>
    <x v="31"/>
    <x v="3"/>
    <x v="0"/>
    <x v="0"/>
    <x v="1"/>
    <x v="108"/>
    <x v="0"/>
  </r>
  <r>
    <x v="1524"/>
    <x v="271"/>
    <x v="452"/>
    <x v="452"/>
    <x v="86"/>
    <x v="86"/>
    <x v="85"/>
    <x v="85"/>
    <x v="76"/>
    <x v="73"/>
    <x v="73"/>
    <x v="0"/>
    <x v="0"/>
    <x v="0"/>
    <x v="29"/>
    <x v="142"/>
    <x v="0"/>
  </r>
  <r>
    <x v="1525"/>
    <x v="28"/>
    <x v="566"/>
    <x v="566"/>
    <x v="111"/>
    <x v="111"/>
    <x v="120"/>
    <x v="120"/>
    <x v="146"/>
    <x v="98"/>
    <x v="98"/>
    <x v="0"/>
    <x v="0"/>
    <x v="2"/>
    <x v="31"/>
    <x v="220"/>
    <x v="1"/>
  </r>
  <r>
    <x v="1526"/>
    <x v="307"/>
    <x v="402"/>
    <x v="402"/>
    <x v="107"/>
    <x v="107"/>
    <x v="94"/>
    <x v="94"/>
    <x v="85"/>
    <x v="23"/>
    <x v="23"/>
    <x v="0"/>
    <x v="0"/>
    <x v="2"/>
    <x v="7"/>
    <x v="283"/>
    <x v="0"/>
  </r>
  <r>
    <x v="1527"/>
    <x v="266"/>
    <x v="862"/>
    <x v="862"/>
    <x v="69"/>
    <x v="69"/>
    <x v="125"/>
    <x v="125"/>
    <x v="116"/>
    <x v="79"/>
    <x v="79"/>
    <x v="0"/>
    <x v="0"/>
    <x v="2"/>
    <x v="24"/>
    <x v="144"/>
    <x v="1"/>
  </r>
  <r>
    <x v="1528"/>
    <x v="345"/>
    <x v="863"/>
    <x v="863"/>
    <x v="43"/>
    <x v="43"/>
    <x v="16"/>
    <x v="16"/>
    <x v="16"/>
    <x v="15"/>
    <x v="15"/>
    <x v="0"/>
    <x v="0"/>
    <x v="0"/>
    <x v="16"/>
    <x v="454"/>
    <x v="1"/>
  </r>
  <r>
    <x v="1529"/>
    <x v="221"/>
    <x v="862"/>
    <x v="862"/>
    <x v="36"/>
    <x v="36"/>
    <x v="164"/>
    <x v="164"/>
    <x v="154"/>
    <x v="87"/>
    <x v="87"/>
    <x v="3"/>
    <x v="0"/>
    <x v="0"/>
    <x v="47"/>
    <x v="562"/>
    <x v="1"/>
  </r>
  <r>
    <x v="1530"/>
    <x v="224"/>
    <x v="654"/>
    <x v="654"/>
    <x v="34"/>
    <x v="34"/>
    <x v="142"/>
    <x v="142"/>
    <x v="133"/>
    <x v="131"/>
    <x v="131"/>
    <x v="0"/>
    <x v="0"/>
    <x v="0"/>
    <x v="32"/>
    <x v="169"/>
    <x v="0"/>
  </r>
  <r>
    <x v="1531"/>
    <x v="179"/>
    <x v="864"/>
    <x v="864"/>
    <x v="25"/>
    <x v="25"/>
    <x v="137"/>
    <x v="137"/>
    <x v="127"/>
    <x v="1"/>
    <x v="1"/>
    <x v="3"/>
    <x v="0"/>
    <x v="1"/>
    <x v="18"/>
    <x v="563"/>
    <x v="0"/>
  </r>
  <r>
    <x v="1532"/>
    <x v="139"/>
    <x v="860"/>
    <x v="860"/>
    <x v="119"/>
    <x v="119"/>
    <x v="162"/>
    <x v="162"/>
    <x v="192"/>
    <x v="47"/>
    <x v="47"/>
    <x v="3"/>
    <x v="0"/>
    <x v="2"/>
    <x v="10"/>
    <x v="558"/>
    <x v="0"/>
  </r>
  <r>
    <x v="1533"/>
    <x v="296"/>
    <x v="821"/>
    <x v="821"/>
    <x v="42"/>
    <x v="42"/>
    <x v="57"/>
    <x v="57"/>
    <x v="13"/>
    <x v="83"/>
    <x v="83"/>
    <x v="0"/>
    <x v="2"/>
    <x v="0"/>
    <x v="11"/>
    <x v="13"/>
    <x v="2"/>
  </r>
  <r>
    <x v="1534"/>
    <x v="184"/>
    <x v="74"/>
    <x v="74"/>
    <x v="109"/>
    <x v="109"/>
    <x v="126"/>
    <x v="126"/>
    <x v="117"/>
    <x v="64"/>
    <x v="64"/>
    <x v="0"/>
    <x v="0"/>
    <x v="2"/>
    <x v="21"/>
    <x v="160"/>
    <x v="1"/>
  </r>
  <r>
    <x v="1535"/>
    <x v="144"/>
    <x v="253"/>
    <x v="253"/>
    <x v="33"/>
    <x v="33"/>
    <x v="52"/>
    <x v="52"/>
    <x v="48"/>
    <x v="69"/>
    <x v="69"/>
    <x v="2"/>
    <x v="0"/>
    <x v="0"/>
    <x v="47"/>
    <x v="564"/>
    <x v="1"/>
  </r>
  <r>
    <x v="1536"/>
    <x v="340"/>
    <x v="45"/>
    <x v="45"/>
    <x v="43"/>
    <x v="43"/>
    <x v="184"/>
    <x v="184"/>
    <x v="180"/>
    <x v="132"/>
    <x v="132"/>
    <x v="3"/>
    <x v="0"/>
    <x v="1"/>
    <x v="27"/>
    <x v="284"/>
    <x v="0"/>
  </r>
  <r>
    <x v="1537"/>
    <x v="164"/>
    <x v="293"/>
    <x v="293"/>
    <x v="35"/>
    <x v="35"/>
    <x v="78"/>
    <x v="78"/>
    <x v="112"/>
    <x v="25"/>
    <x v="25"/>
    <x v="2"/>
    <x v="0"/>
    <x v="2"/>
    <x v="9"/>
    <x v="565"/>
    <x v="0"/>
  </r>
  <r>
    <x v="1538"/>
    <x v="182"/>
    <x v="611"/>
    <x v="611"/>
    <x v="37"/>
    <x v="37"/>
    <x v="202"/>
    <x v="202"/>
    <x v="201"/>
    <x v="25"/>
    <x v="25"/>
    <x v="0"/>
    <x v="0"/>
    <x v="0"/>
    <x v="4"/>
    <x v="341"/>
    <x v="0"/>
  </r>
  <r>
    <x v="1539"/>
    <x v="255"/>
    <x v="729"/>
    <x v="729"/>
    <x v="63"/>
    <x v="63"/>
    <x v="53"/>
    <x v="53"/>
    <x v="49"/>
    <x v="4"/>
    <x v="4"/>
    <x v="3"/>
    <x v="0"/>
    <x v="0"/>
    <x v="16"/>
    <x v="566"/>
    <x v="1"/>
  </r>
  <r>
    <x v="1540"/>
    <x v="359"/>
    <x v="865"/>
    <x v="865"/>
    <x v="94"/>
    <x v="94"/>
    <x v="182"/>
    <x v="182"/>
    <x v="194"/>
    <x v="76"/>
    <x v="76"/>
    <x v="1"/>
    <x v="0"/>
    <x v="0"/>
    <x v="19"/>
    <x v="567"/>
    <x v="1"/>
  </r>
  <r>
    <x v="1541"/>
    <x v="260"/>
    <x v="823"/>
    <x v="823"/>
    <x v="59"/>
    <x v="59"/>
    <x v="67"/>
    <x v="67"/>
    <x v="63"/>
    <x v="10"/>
    <x v="10"/>
    <x v="0"/>
    <x v="0"/>
    <x v="0"/>
    <x v="43"/>
    <x v="99"/>
    <x v="0"/>
  </r>
  <r>
    <x v="1542"/>
    <x v="342"/>
    <x v="621"/>
    <x v="621"/>
    <x v="50"/>
    <x v="50"/>
    <x v="95"/>
    <x v="95"/>
    <x v="86"/>
    <x v="93"/>
    <x v="93"/>
    <x v="0"/>
    <x v="0"/>
    <x v="0"/>
    <x v="33"/>
    <x v="360"/>
    <x v="0"/>
  </r>
  <r>
    <x v="1543"/>
    <x v="337"/>
    <x v="134"/>
    <x v="134"/>
    <x v="33"/>
    <x v="33"/>
    <x v="86"/>
    <x v="86"/>
    <x v="77"/>
    <x v="166"/>
    <x v="166"/>
    <x v="2"/>
    <x v="0"/>
    <x v="0"/>
    <x v="32"/>
    <x v="86"/>
    <x v="0"/>
  </r>
  <r>
    <x v="1544"/>
    <x v="171"/>
    <x v="595"/>
    <x v="595"/>
    <x v="112"/>
    <x v="112"/>
    <x v="219"/>
    <x v="219"/>
    <x v="220"/>
    <x v="62"/>
    <x v="62"/>
    <x v="0"/>
    <x v="0"/>
    <x v="2"/>
    <x v="15"/>
    <x v="568"/>
    <x v="1"/>
  </r>
  <r>
    <x v="1545"/>
    <x v="224"/>
    <x v="587"/>
    <x v="587"/>
    <x v="99"/>
    <x v="99"/>
    <x v="78"/>
    <x v="78"/>
    <x v="112"/>
    <x v="100"/>
    <x v="100"/>
    <x v="0"/>
    <x v="0"/>
    <x v="0"/>
    <x v="7"/>
    <x v="378"/>
    <x v="0"/>
  </r>
  <r>
    <x v="1546"/>
    <x v="33"/>
    <x v="83"/>
    <x v="83"/>
    <x v="44"/>
    <x v="44"/>
    <x v="203"/>
    <x v="203"/>
    <x v="202"/>
    <x v="170"/>
    <x v="170"/>
    <x v="1"/>
    <x v="0"/>
    <x v="0"/>
    <x v="46"/>
    <x v="485"/>
    <x v="0"/>
  </r>
  <r>
    <x v="1547"/>
    <x v="214"/>
    <x v="200"/>
    <x v="200"/>
    <x v="73"/>
    <x v="73"/>
    <x v="118"/>
    <x v="118"/>
    <x v="145"/>
    <x v="142"/>
    <x v="142"/>
    <x v="0"/>
    <x v="0"/>
    <x v="0"/>
    <x v="47"/>
    <x v="187"/>
    <x v="1"/>
  </r>
  <r>
    <x v="1548"/>
    <x v="64"/>
    <x v="866"/>
    <x v="866"/>
    <x v="12"/>
    <x v="12"/>
    <x v="10"/>
    <x v="10"/>
    <x v="10"/>
    <x v="28"/>
    <x v="28"/>
    <x v="3"/>
    <x v="0"/>
    <x v="0"/>
    <x v="30"/>
    <x v="509"/>
    <x v="1"/>
  </r>
  <r>
    <x v="1549"/>
    <x v="265"/>
    <x v="867"/>
    <x v="867"/>
    <x v="64"/>
    <x v="64"/>
    <x v="0"/>
    <x v="0"/>
    <x v="0"/>
    <x v="135"/>
    <x v="135"/>
    <x v="3"/>
    <x v="0"/>
    <x v="2"/>
    <x v="27"/>
    <x v="97"/>
    <x v="0"/>
  </r>
  <r>
    <x v="1550"/>
    <x v="92"/>
    <x v="868"/>
    <x v="868"/>
    <x v="32"/>
    <x v="32"/>
    <x v="9"/>
    <x v="9"/>
    <x v="9"/>
    <x v="128"/>
    <x v="128"/>
    <x v="3"/>
    <x v="0"/>
    <x v="2"/>
    <x v="5"/>
    <x v="535"/>
    <x v="0"/>
  </r>
  <r>
    <x v="1551"/>
    <x v="307"/>
    <x v="522"/>
    <x v="522"/>
    <x v="115"/>
    <x v="115"/>
    <x v="17"/>
    <x v="17"/>
    <x v="17"/>
    <x v="73"/>
    <x v="73"/>
    <x v="0"/>
    <x v="0"/>
    <x v="0"/>
    <x v="25"/>
    <x v="556"/>
    <x v="0"/>
  </r>
  <r>
    <x v="1552"/>
    <x v="49"/>
    <x v="281"/>
    <x v="281"/>
    <x v="26"/>
    <x v="26"/>
    <x v="119"/>
    <x v="119"/>
    <x v="111"/>
    <x v="137"/>
    <x v="137"/>
    <x v="0"/>
    <x v="0"/>
    <x v="0"/>
    <x v="45"/>
    <x v="310"/>
    <x v="0"/>
  </r>
  <r>
    <x v="1553"/>
    <x v="78"/>
    <x v="436"/>
    <x v="436"/>
    <x v="97"/>
    <x v="97"/>
    <x v="212"/>
    <x v="212"/>
    <x v="211"/>
    <x v="61"/>
    <x v="61"/>
    <x v="2"/>
    <x v="0"/>
    <x v="3"/>
    <x v="15"/>
    <x v="569"/>
    <x v="1"/>
  </r>
  <r>
    <x v="1554"/>
    <x v="101"/>
    <x v="869"/>
    <x v="869"/>
    <x v="92"/>
    <x v="92"/>
    <x v="97"/>
    <x v="97"/>
    <x v="89"/>
    <x v="110"/>
    <x v="110"/>
    <x v="3"/>
    <x v="0"/>
    <x v="0"/>
    <x v="0"/>
    <x v="411"/>
    <x v="0"/>
  </r>
  <r>
    <x v="1555"/>
    <x v="140"/>
    <x v="535"/>
    <x v="535"/>
    <x v="103"/>
    <x v="103"/>
    <x v="216"/>
    <x v="216"/>
    <x v="13"/>
    <x v="2"/>
    <x v="2"/>
    <x v="0"/>
    <x v="2"/>
    <x v="0"/>
    <x v="11"/>
    <x v="13"/>
    <x v="2"/>
  </r>
  <r>
    <x v="1556"/>
    <x v="162"/>
    <x v="100"/>
    <x v="100"/>
    <x v="103"/>
    <x v="103"/>
    <x v="128"/>
    <x v="128"/>
    <x v="13"/>
    <x v="47"/>
    <x v="47"/>
    <x v="0"/>
    <x v="1"/>
    <x v="0"/>
    <x v="11"/>
    <x v="13"/>
    <x v="2"/>
  </r>
  <r>
    <x v="1557"/>
    <x v="16"/>
    <x v="699"/>
    <x v="699"/>
    <x v="24"/>
    <x v="24"/>
    <x v="169"/>
    <x v="169"/>
    <x v="158"/>
    <x v="37"/>
    <x v="37"/>
    <x v="0"/>
    <x v="0"/>
    <x v="0"/>
    <x v="26"/>
    <x v="358"/>
    <x v="1"/>
  </r>
  <r>
    <x v="1558"/>
    <x v="308"/>
    <x v="385"/>
    <x v="385"/>
    <x v="109"/>
    <x v="109"/>
    <x v="193"/>
    <x v="193"/>
    <x v="189"/>
    <x v="63"/>
    <x v="63"/>
    <x v="0"/>
    <x v="0"/>
    <x v="2"/>
    <x v="24"/>
    <x v="301"/>
    <x v="1"/>
  </r>
  <r>
    <x v="1559"/>
    <x v="338"/>
    <x v="531"/>
    <x v="531"/>
    <x v="106"/>
    <x v="106"/>
    <x v="97"/>
    <x v="97"/>
    <x v="89"/>
    <x v="109"/>
    <x v="109"/>
    <x v="3"/>
    <x v="0"/>
    <x v="2"/>
    <x v="19"/>
    <x v="411"/>
    <x v="1"/>
  </r>
  <r>
    <x v="1560"/>
    <x v="299"/>
    <x v="147"/>
    <x v="147"/>
    <x v="50"/>
    <x v="50"/>
    <x v="207"/>
    <x v="207"/>
    <x v="206"/>
    <x v="18"/>
    <x v="18"/>
    <x v="2"/>
    <x v="0"/>
    <x v="0"/>
    <x v="35"/>
    <x v="570"/>
    <x v="0"/>
  </r>
  <r>
    <x v="1561"/>
    <x v="297"/>
    <x v="621"/>
    <x v="621"/>
    <x v="99"/>
    <x v="99"/>
    <x v="121"/>
    <x v="121"/>
    <x v="113"/>
    <x v="68"/>
    <x v="68"/>
    <x v="0"/>
    <x v="0"/>
    <x v="0"/>
    <x v="15"/>
    <x v="139"/>
    <x v="1"/>
  </r>
  <r>
    <x v="1562"/>
    <x v="206"/>
    <x v="36"/>
    <x v="36"/>
    <x v="107"/>
    <x v="107"/>
    <x v="146"/>
    <x v="146"/>
    <x v="137"/>
    <x v="63"/>
    <x v="63"/>
    <x v="2"/>
    <x v="0"/>
    <x v="2"/>
    <x v="32"/>
    <x v="571"/>
    <x v="0"/>
  </r>
  <r>
    <x v="1563"/>
    <x v="112"/>
    <x v="113"/>
    <x v="113"/>
    <x v="13"/>
    <x v="13"/>
    <x v="119"/>
    <x v="119"/>
    <x v="13"/>
    <x v="17"/>
    <x v="17"/>
    <x v="3"/>
    <x v="1"/>
    <x v="0"/>
    <x v="11"/>
    <x v="13"/>
    <x v="2"/>
  </r>
  <r>
    <x v="1564"/>
    <x v="335"/>
    <x v="665"/>
    <x v="665"/>
    <x v="28"/>
    <x v="28"/>
    <x v="115"/>
    <x v="115"/>
    <x v="108"/>
    <x v="171"/>
    <x v="171"/>
    <x v="3"/>
    <x v="0"/>
    <x v="3"/>
    <x v="30"/>
    <x v="129"/>
    <x v="1"/>
  </r>
  <r>
    <x v="1565"/>
    <x v="234"/>
    <x v="870"/>
    <x v="870"/>
    <x v="42"/>
    <x v="42"/>
    <x v="185"/>
    <x v="185"/>
    <x v="181"/>
    <x v="39"/>
    <x v="39"/>
    <x v="1"/>
    <x v="0"/>
    <x v="0"/>
    <x v="27"/>
    <x v="572"/>
    <x v="0"/>
  </r>
  <r>
    <x v="1566"/>
    <x v="295"/>
    <x v="218"/>
    <x v="218"/>
    <x v="28"/>
    <x v="28"/>
    <x v="21"/>
    <x v="21"/>
    <x v="21"/>
    <x v="32"/>
    <x v="32"/>
    <x v="0"/>
    <x v="0"/>
    <x v="3"/>
    <x v="16"/>
    <x v="21"/>
    <x v="1"/>
  </r>
  <r>
    <x v="1567"/>
    <x v="344"/>
    <x v="735"/>
    <x v="735"/>
    <x v="57"/>
    <x v="57"/>
    <x v="158"/>
    <x v="158"/>
    <x v="13"/>
    <x v="92"/>
    <x v="92"/>
    <x v="2"/>
    <x v="1"/>
    <x v="0"/>
    <x v="11"/>
    <x v="13"/>
    <x v="2"/>
  </r>
  <r>
    <x v="1568"/>
    <x v="24"/>
    <x v="673"/>
    <x v="673"/>
    <x v="32"/>
    <x v="32"/>
    <x v="58"/>
    <x v="58"/>
    <x v="54"/>
    <x v="164"/>
    <x v="164"/>
    <x v="0"/>
    <x v="0"/>
    <x v="2"/>
    <x v="3"/>
    <x v="56"/>
    <x v="0"/>
  </r>
  <r>
    <x v="1569"/>
    <x v="345"/>
    <x v="212"/>
    <x v="212"/>
    <x v="8"/>
    <x v="8"/>
    <x v="174"/>
    <x v="174"/>
    <x v="13"/>
    <x v="54"/>
    <x v="54"/>
    <x v="0"/>
    <x v="1"/>
    <x v="0"/>
    <x v="11"/>
    <x v="13"/>
    <x v="2"/>
  </r>
  <r>
    <x v="1570"/>
    <x v="8"/>
    <x v="285"/>
    <x v="285"/>
    <x v="111"/>
    <x v="111"/>
    <x v="52"/>
    <x v="52"/>
    <x v="48"/>
    <x v="155"/>
    <x v="155"/>
    <x v="3"/>
    <x v="0"/>
    <x v="3"/>
    <x v="22"/>
    <x v="50"/>
    <x v="1"/>
  </r>
  <r>
    <x v="1571"/>
    <x v="238"/>
    <x v="364"/>
    <x v="364"/>
    <x v="31"/>
    <x v="31"/>
    <x v="34"/>
    <x v="34"/>
    <x v="30"/>
    <x v="67"/>
    <x v="67"/>
    <x v="0"/>
    <x v="0"/>
    <x v="2"/>
    <x v="27"/>
    <x v="31"/>
    <x v="0"/>
  </r>
  <r>
    <x v="1572"/>
    <x v="113"/>
    <x v="171"/>
    <x v="171"/>
    <x v="65"/>
    <x v="65"/>
    <x v="97"/>
    <x v="97"/>
    <x v="89"/>
    <x v="172"/>
    <x v="172"/>
    <x v="3"/>
    <x v="0"/>
    <x v="2"/>
    <x v="0"/>
    <x v="411"/>
    <x v="0"/>
  </r>
  <r>
    <x v="1573"/>
    <x v="347"/>
    <x v="871"/>
    <x v="871"/>
    <x v="22"/>
    <x v="22"/>
    <x v="48"/>
    <x v="48"/>
    <x v="45"/>
    <x v="162"/>
    <x v="162"/>
    <x v="0"/>
    <x v="0"/>
    <x v="0"/>
    <x v="38"/>
    <x v="153"/>
    <x v="0"/>
  </r>
  <r>
    <x v="1574"/>
    <x v="18"/>
    <x v="33"/>
    <x v="33"/>
    <x v="98"/>
    <x v="98"/>
    <x v="183"/>
    <x v="183"/>
    <x v="179"/>
    <x v="101"/>
    <x v="101"/>
    <x v="0"/>
    <x v="0"/>
    <x v="0"/>
    <x v="33"/>
    <x v="500"/>
    <x v="0"/>
  </r>
  <r>
    <x v="1575"/>
    <x v="31"/>
    <x v="674"/>
    <x v="674"/>
    <x v="21"/>
    <x v="21"/>
    <x v="106"/>
    <x v="106"/>
    <x v="97"/>
    <x v="138"/>
    <x v="138"/>
    <x v="3"/>
    <x v="0"/>
    <x v="2"/>
    <x v="31"/>
    <x v="458"/>
    <x v="1"/>
  </r>
  <r>
    <x v="1576"/>
    <x v="29"/>
    <x v="872"/>
    <x v="872"/>
    <x v="63"/>
    <x v="63"/>
    <x v="179"/>
    <x v="179"/>
    <x v="176"/>
    <x v="111"/>
    <x v="111"/>
    <x v="0"/>
    <x v="0"/>
    <x v="0"/>
    <x v="22"/>
    <x v="256"/>
    <x v="1"/>
  </r>
  <r>
    <x v="1577"/>
    <x v="133"/>
    <x v="739"/>
    <x v="739"/>
    <x v="25"/>
    <x v="25"/>
    <x v="53"/>
    <x v="53"/>
    <x v="49"/>
    <x v="32"/>
    <x v="32"/>
    <x v="0"/>
    <x v="0"/>
    <x v="2"/>
    <x v="24"/>
    <x v="51"/>
    <x v="1"/>
  </r>
  <r>
    <x v="1578"/>
    <x v="77"/>
    <x v="812"/>
    <x v="812"/>
    <x v="49"/>
    <x v="49"/>
    <x v="215"/>
    <x v="215"/>
    <x v="214"/>
    <x v="128"/>
    <x v="128"/>
    <x v="0"/>
    <x v="0"/>
    <x v="0"/>
    <x v="14"/>
    <x v="416"/>
    <x v="0"/>
  </r>
  <r>
    <x v="1579"/>
    <x v="274"/>
    <x v="873"/>
    <x v="873"/>
    <x v="88"/>
    <x v="88"/>
    <x v="7"/>
    <x v="7"/>
    <x v="7"/>
    <x v="128"/>
    <x v="128"/>
    <x v="1"/>
    <x v="0"/>
    <x v="2"/>
    <x v="10"/>
    <x v="573"/>
    <x v="0"/>
  </r>
  <r>
    <x v="1580"/>
    <x v="360"/>
    <x v="643"/>
    <x v="643"/>
    <x v="66"/>
    <x v="66"/>
    <x v="23"/>
    <x v="23"/>
    <x v="22"/>
    <x v="32"/>
    <x v="32"/>
    <x v="3"/>
    <x v="0"/>
    <x v="0"/>
    <x v="10"/>
    <x v="22"/>
    <x v="0"/>
  </r>
  <r>
    <x v="1581"/>
    <x v="286"/>
    <x v="874"/>
    <x v="874"/>
    <x v="51"/>
    <x v="51"/>
    <x v="77"/>
    <x v="77"/>
    <x v="70"/>
    <x v="105"/>
    <x v="105"/>
    <x v="0"/>
    <x v="0"/>
    <x v="2"/>
    <x v="54"/>
    <x v="77"/>
    <x v="3"/>
  </r>
  <r>
    <x v="1582"/>
    <x v="173"/>
    <x v="875"/>
    <x v="875"/>
    <x v="34"/>
    <x v="34"/>
    <x v="121"/>
    <x v="121"/>
    <x v="113"/>
    <x v="27"/>
    <x v="27"/>
    <x v="3"/>
    <x v="0"/>
    <x v="0"/>
    <x v="19"/>
    <x v="418"/>
    <x v="1"/>
  </r>
  <r>
    <x v="1583"/>
    <x v="143"/>
    <x v="315"/>
    <x v="315"/>
    <x v="25"/>
    <x v="25"/>
    <x v="208"/>
    <x v="208"/>
    <x v="13"/>
    <x v="64"/>
    <x v="64"/>
    <x v="3"/>
    <x v="1"/>
    <x v="0"/>
    <x v="11"/>
    <x v="13"/>
    <x v="2"/>
  </r>
  <r>
    <x v="1584"/>
    <x v="94"/>
    <x v="845"/>
    <x v="845"/>
    <x v="53"/>
    <x v="53"/>
    <x v="49"/>
    <x v="49"/>
    <x v="218"/>
    <x v="145"/>
    <x v="145"/>
    <x v="0"/>
    <x v="0"/>
    <x v="3"/>
    <x v="10"/>
    <x v="481"/>
    <x v="0"/>
  </r>
  <r>
    <x v="1585"/>
    <x v="73"/>
    <x v="124"/>
    <x v="124"/>
    <x v="36"/>
    <x v="36"/>
    <x v="108"/>
    <x v="108"/>
    <x v="99"/>
    <x v="115"/>
    <x v="115"/>
    <x v="0"/>
    <x v="0"/>
    <x v="0"/>
    <x v="16"/>
    <x v="116"/>
    <x v="1"/>
  </r>
  <r>
    <x v="1586"/>
    <x v="12"/>
    <x v="876"/>
    <x v="876"/>
    <x v="118"/>
    <x v="118"/>
    <x v="72"/>
    <x v="72"/>
    <x v="66"/>
    <x v="163"/>
    <x v="163"/>
    <x v="3"/>
    <x v="0"/>
    <x v="1"/>
    <x v="14"/>
    <x v="413"/>
    <x v="0"/>
  </r>
  <r>
    <x v="1587"/>
    <x v="179"/>
    <x v="877"/>
    <x v="877"/>
    <x v="114"/>
    <x v="114"/>
    <x v="118"/>
    <x v="118"/>
    <x v="145"/>
    <x v="134"/>
    <x v="134"/>
    <x v="0"/>
    <x v="0"/>
    <x v="3"/>
    <x v="7"/>
    <x v="187"/>
    <x v="0"/>
  </r>
  <r>
    <x v="1588"/>
    <x v="15"/>
    <x v="290"/>
    <x v="290"/>
    <x v="101"/>
    <x v="101"/>
    <x v="20"/>
    <x v="20"/>
    <x v="20"/>
    <x v="83"/>
    <x v="83"/>
    <x v="2"/>
    <x v="0"/>
    <x v="0"/>
    <x v="33"/>
    <x v="343"/>
    <x v="0"/>
  </r>
  <r>
    <x v="1589"/>
    <x v="242"/>
    <x v="878"/>
    <x v="878"/>
    <x v="40"/>
    <x v="40"/>
    <x v="205"/>
    <x v="205"/>
    <x v="204"/>
    <x v="12"/>
    <x v="12"/>
    <x v="0"/>
    <x v="0"/>
    <x v="0"/>
    <x v="27"/>
    <x v="491"/>
    <x v="0"/>
  </r>
  <r>
    <x v="1590"/>
    <x v="17"/>
    <x v="694"/>
    <x v="694"/>
    <x v="28"/>
    <x v="28"/>
    <x v="75"/>
    <x v="75"/>
    <x v="68"/>
    <x v="125"/>
    <x v="125"/>
    <x v="3"/>
    <x v="0"/>
    <x v="1"/>
    <x v="0"/>
    <x v="74"/>
    <x v="0"/>
  </r>
  <r>
    <x v="1591"/>
    <x v="358"/>
    <x v="745"/>
    <x v="745"/>
    <x v="117"/>
    <x v="117"/>
    <x v="102"/>
    <x v="102"/>
    <x v="13"/>
    <x v="36"/>
    <x v="36"/>
    <x v="0"/>
    <x v="1"/>
    <x v="3"/>
    <x v="11"/>
    <x v="13"/>
    <x v="2"/>
  </r>
  <r>
    <x v="1592"/>
    <x v="205"/>
    <x v="272"/>
    <x v="272"/>
    <x v="97"/>
    <x v="97"/>
    <x v="7"/>
    <x v="7"/>
    <x v="7"/>
    <x v="60"/>
    <x v="60"/>
    <x v="3"/>
    <x v="0"/>
    <x v="0"/>
    <x v="29"/>
    <x v="7"/>
    <x v="0"/>
  </r>
  <r>
    <x v="1593"/>
    <x v="70"/>
    <x v="356"/>
    <x v="356"/>
    <x v="18"/>
    <x v="18"/>
    <x v="11"/>
    <x v="11"/>
    <x v="11"/>
    <x v="151"/>
    <x v="151"/>
    <x v="1"/>
    <x v="0"/>
    <x v="3"/>
    <x v="6"/>
    <x v="574"/>
    <x v="1"/>
  </r>
  <r>
    <x v="1594"/>
    <x v="21"/>
    <x v="25"/>
    <x v="25"/>
    <x v="19"/>
    <x v="19"/>
    <x v="71"/>
    <x v="71"/>
    <x v="65"/>
    <x v="139"/>
    <x v="139"/>
    <x v="0"/>
    <x v="0"/>
    <x v="0"/>
    <x v="26"/>
    <x v="575"/>
    <x v="1"/>
  </r>
  <r>
    <x v="1595"/>
    <x v="284"/>
    <x v="742"/>
    <x v="742"/>
    <x v="3"/>
    <x v="3"/>
    <x v="189"/>
    <x v="189"/>
    <x v="185"/>
    <x v="118"/>
    <x v="118"/>
    <x v="0"/>
    <x v="0"/>
    <x v="0"/>
    <x v="18"/>
    <x v="295"/>
    <x v="0"/>
  </r>
  <r>
    <x v="1596"/>
    <x v="68"/>
    <x v="879"/>
    <x v="879"/>
    <x v="98"/>
    <x v="98"/>
    <x v="110"/>
    <x v="110"/>
    <x v="101"/>
    <x v="92"/>
    <x v="92"/>
    <x v="3"/>
    <x v="0"/>
    <x v="3"/>
    <x v="32"/>
    <x v="182"/>
    <x v="0"/>
  </r>
  <r>
    <x v="1597"/>
    <x v="96"/>
    <x v="880"/>
    <x v="880"/>
    <x v="62"/>
    <x v="62"/>
    <x v="68"/>
    <x v="68"/>
    <x v="104"/>
    <x v="163"/>
    <x v="163"/>
    <x v="0"/>
    <x v="0"/>
    <x v="0"/>
    <x v="17"/>
    <x v="125"/>
    <x v="0"/>
  </r>
  <r>
    <x v="1598"/>
    <x v="121"/>
    <x v="185"/>
    <x v="185"/>
    <x v="69"/>
    <x v="69"/>
    <x v="82"/>
    <x v="82"/>
    <x v="216"/>
    <x v="97"/>
    <x v="97"/>
    <x v="0"/>
    <x v="0"/>
    <x v="1"/>
    <x v="25"/>
    <x v="432"/>
    <x v="0"/>
  </r>
  <r>
    <x v="1599"/>
    <x v="282"/>
    <x v="375"/>
    <x v="375"/>
    <x v="98"/>
    <x v="98"/>
    <x v="80"/>
    <x v="80"/>
    <x v="171"/>
    <x v="102"/>
    <x v="102"/>
    <x v="3"/>
    <x v="0"/>
    <x v="0"/>
    <x v="21"/>
    <x v="576"/>
    <x v="1"/>
  </r>
  <r>
    <x v="1600"/>
    <x v="113"/>
    <x v="523"/>
    <x v="523"/>
    <x v="32"/>
    <x v="32"/>
    <x v="132"/>
    <x v="132"/>
    <x v="128"/>
    <x v="165"/>
    <x v="165"/>
    <x v="0"/>
    <x v="0"/>
    <x v="0"/>
    <x v="47"/>
    <x v="524"/>
    <x v="1"/>
  </r>
  <r>
    <x v="1601"/>
    <x v="91"/>
    <x v="163"/>
    <x v="163"/>
    <x v="0"/>
    <x v="0"/>
    <x v="157"/>
    <x v="157"/>
    <x v="148"/>
    <x v="49"/>
    <x v="49"/>
    <x v="0"/>
    <x v="0"/>
    <x v="3"/>
    <x v="24"/>
    <x v="191"/>
    <x v="1"/>
  </r>
  <r>
    <x v="1602"/>
    <x v="61"/>
    <x v="881"/>
    <x v="881"/>
    <x v="34"/>
    <x v="34"/>
    <x v="146"/>
    <x v="146"/>
    <x v="137"/>
    <x v="89"/>
    <x v="89"/>
    <x v="0"/>
    <x v="0"/>
    <x v="0"/>
    <x v="44"/>
    <x v="173"/>
    <x v="3"/>
  </r>
  <r>
    <x v="1603"/>
    <x v="198"/>
    <x v="882"/>
    <x v="882"/>
    <x v="75"/>
    <x v="75"/>
    <x v="75"/>
    <x v="75"/>
    <x v="68"/>
    <x v="163"/>
    <x v="163"/>
    <x v="0"/>
    <x v="0"/>
    <x v="2"/>
    <x v="1"/>
    <x v="235"/>
    <x v="0"/>
  </r>
  <r>
    <x v="1604"/>
    <x v="62"/>
    <x v="800"/>
    <x v="800"/>
    <x v="106"/>
    <x v="106"/>
    <x v="78"/>
    <x v="78"/>
    <x v="112"/>
    <x v="115"/>
    <x v="115"/>
    <x v="2"/>
    <x v="0"/>
    <x v="3"/>
    <x v="2"/>
    <x v="565"/>
    <x v="0"/>
  </r>
  <r>
    <x v="1605"/>
    <x v="253"/>
    <x v="717"/>
    <x v="717"/>
    <x v="107"/>
    <x v="107"/>
    <x v="192"/>
    <x v="192"/>
    <x v="188"/>
    <x v="53"/>
    <x v="53"/>
    <x v="0"/>
    <x v="0"/>
    <x v="1"/>
    <x v="40"/>
    <x v="407"/>
    <x v="1"/>
  </r>
  <r>
    <x v="1606"/>
    <x v="186"/>
    <x v="795"/>
    <x v="795"/>
    <x v="82"/>
    <x v="82"/>
    <x v="74"/>
    <x v="74"/>
    <x v="67"/>
    <x v="37"/>
    <x v="37"/>
    <x v="0"/>
    <x v="0"/>
    <x v="3"/>
    <x v="30"/>
    <x v="109"/>
    <x v="1"/>
  </r>
  <r>
    <x v="1607"/>
    <x v="223"/>
    <x v="883"/>
    <x v="883"/>
    <x v="15"/>
    <x v="15"/>
    <x v="19"/>
    <x v="19"/>
    <x v="19"/>
    <x v="30"/>
    <x v="30"/>
    <x v="3"/>
    <x v="0"/>
    <x v="3"/>
    <x v="10"/>
    <x v="348"/>
    <x v="0"/>
  </r>
  <r>
    <x v="1608"/>
    <x v="110"/>
    <x v="232"/>
    <x v="232"/>
    <x v="53"/>
    <x v="53"/>
    <x v="152"/>
    <x v="152"/>
    <x v="173"/>
    <x v="81"/>
    <x v="81"/>
    <x v="3"/>
    <x v="0"/>
    <x v="0"/>
    <x v="35"/>
    <x v="577"/>
    <x v="0"/>
  </r>
  <r>
    <x v="1609"/>
    <x v="6"/>
    <x v="884"/>
    <x v="884"/>
    <x v="93"/>
    <x v="93"/>
    <x v="217"/>
    <x v="217"/>
    <x v="13"/>
    <x v="151"/>
    <x v="151"/>
    <x v="0"/>
    <x v="2"/>
    <x v="2"/>
    <x v="11"/>
    <x v="13"/>
    <x v="2"/>
  </r>
  <r>
    <x v="1610"/>
    <x v="182"/>
    <x v="467"/>
    <x v="467"/>
    <x v="67"/>
    <x v="67"/>
    <x v="26"/>
    <x v="26"/>
    <x v="24"/>
    <x v="49"/>
    <x v="49"/>
    <x v="3"/>
    <x v="0"/>
    <x v="0"/>
    <x v="26"/>
    <x v="25"/>
    <x v="1"/>
  </r>
  <r>
    <x v="1611"/>
    <x v="263"/>
    <x v="757"/>
    <x v="757"/>
    <x v="114"/>
    <x v="114"/>
    <x v="103"/>
    <x v="103"/>
    <x v="94"/>
    <x v="86"/>
    <x v="86"/>
    <x v="3"/>
    <x v="0"/>
    <x v="2"/>
    <x v="29"/>
    <x v="108"/>
    <x v="0"/>
  </r>
  <r>
    <x v="1612"/>
    <x v="217"/>
    <x v="14"/>
    <x v="14"/>
    <x v="87"/>
    <x v="87"/>
    <x v="217"/>
    <x v="217"/>
    <x v="217"/>
    <x v="114"/>
    <x v="114"/>
    <x v="0"/>
    <x v="0"/>
    <x v="2"/>
    <x v="28"/>
    <x v="435"/>
    <x v="0"/>
  </r>
  <r>
    <x v="1613"/>
    <x v="350"/>
    <x v="756"/>
    <x v="756"/>
    <x v="93"/>
    <x v="93"/>
    <x v="45"/>
    <x v="45"/>
    <x v="42"/>
    <x v="33"/>
    <x v="33"/>
    <x v="0"/>
    <x v="0"/>
    <x v="0"/>
    <x v="18"/>
    <x v="44"/>
    <x v="0"/>
  </r>
  <r>
    <x v="1614"/>
    <x v="25"/>
    <x v="261"/>
    <x v="261"/>
    <x v="63"/>
    <x v="63"/>
    <x v="141"/>
    <x v="141"/>
    <x v="174"/>
    <x v="33"/>
    <x v="33"/>
    <x v="3"/>
    <x v="0"/>
    <x v="1"/>
    <x v="33"/>
    <x v="410"/>
    <x v="0"/>
  </r>
  <r>
    <x v="1615"/>
    <x v="168"/>
    <x v="787"/>
    <x v="787"/>
    <x v="37"/>
    <x v="37"/>
    <x v="159"/>
    <x v="159"/>
    <x v="13"/>
    <x v="40"/>
    <x v="40"/>
    <x v="0"/>
    <x v="2"/>
    <x v="0"/>
    <x v="11"/>
    <x v="13"/>
    <x v="2"/>
  </r>
  <r>
    <x v="1616"/>
    <x v="225"/>
    <x v="579"/>
    <x v="579"/>
    <x v="98"/>
    <x v="98"/>
    <x v="161"/>
    <x v="161"/>
    <x v="152"/>
    <x v="20"/>
    <x v="20"/>
    <x v="0"/>
    <x v="0"/>
    <x v="2"/>
    <x v="40"/>
    <x v="198"/>
    <x v="1"/>
  </r>
  <r>
    <x v="1617"/>
    <x v="86"/>
    <x v="229"/>
    <x v="229"/>
    <x v="77"/>
    <x v="77"/>
    <x v="202"/>
    <x v="202"/>
    <x v="201"/>
    <x v="47"/>
    <x v="47"/>
    <x v="3"/>
    <x v="0"/>
    <x v="0"/>
    <x v="47"/>
    <x v="388"/>
    <x v="1"/>
  </r>
  <r>
    <x v="1618"/>
    <x v="295"/>
    <x v="220"/>
    <x v="220"/>
    <x v="52"/>
    <x v="52"/>
    <x v="36"/>
    <x v="36"/>
    <x v="32"/>
    <x v="147"/>
    <x v="147"/>
    <x v="0"/>
    <x v="0"/>
    <x v="0"/>
    <x v="22"/>
    <x v="78"/>
    <x v="1"/>
  </r>
  <r>
    <x v="1619"/>
    <x v="95"/>
    <x v="380"/>
    <x v="380"/>
    <x v="118"/>
    <x v="118"/>
    <x v="196"/>
    <x v="196"/>
    <x v="13"/>
    <x v="46"/>
    <x v="46"/>
    <x v="0"/>
    <x v="1"/>
    <x v="2"/>
    <x v="11"/>
    <x v="13"/>
    <x v="2"/>
  </r>
  <r>
    <x v="1620"/>
    <x v="134"/>
    <x v="287"/>
    <x v="287"/>
    <x v="7"/>
    <x v="7"/>
    <x v="213"/>
    <x v="213"/>
    <x v="212"/>
    <x v="51"/>
    <x v="51"/>
    <x v="0"/>
    <x v="0"/>
    <x v="2"/>
    <x v="8"/>
    <x v="409"/>
    <x v="1"/>
  </r>
  <r>
    <x v="1621"/>
    <x v="354"/>
    <x v="885"/>
    <x v="885"/>
    <x v="79"/>
    <x v="79"/>
    <x v="212"/>
    <x v="212"/>
    <x v="211"/>
    <x v="176"/>
    <x v="176"/>
    <x v="2"/>
    <x v="0"/>
    <x v="1"/>
    <x v="27"/>
    <x v="569"/>
    <x v="0"/>
  </r>
  <r>
    <x v="1622"/>
    <x v="168"/>
    <x v="542"/>
    <x v="542"/>
    <x v="101"/>
    <x v="101"/>
    <x v="40"/>
    <x v="40"/>
    <x v="13"/>
    <x v="143"/>
    <x v="143"/>
    <x v="3"/>
    <x v="1"/>
    <x v="1"/>
    <x v="11"/>
    <x v="13"/>
    <x v="2"/>
  </r>
  <r>
    <x v="1623"/>
    <x v="260"/>
    <x v="398"/>
    <x v="398"/>
    <x v="44"/>
    <x v="44"/>
    <x v="91"/>
    <x v="91"/>
    <x v="82"/>
    <x v="108"/>
    <x v="108"/>
    <x v="0"/>
    <x v="0"/>
    <x v="1"/>
    <x v="24"/>
    <x v="214"/>
    <x v="1"/>
  </r>
  <r>
    <x v="1624"/>
    <x v="173"/>
    <x v="59"/>
    <x v="59"/>
    <x v="97"/>
    <x v="97"/>
    <x v="19"/>
    <x v="19"/>
    <x v="19"/>
    <x v="149"/>
    <x v="149"/>
    <x v="0"/>
    <x v="0"/>
    <x v="1"/>
    <x v="29"/>
    <x v="19"/>
    <x v="0"/>
  </r>
  <r>
    <x v="1625"/>
    <x v="90"/>
    <x v="886"/>
    <x v="886"/>
    <x v="51"/>
    <x v="51"/>
    <x v="114"/>
    <x v="114"/>
    <x v="107"/>
    <x v="106"/>
    <x v="106"/>
    <x v="1"/>
    <x v="0"/>
    <x v="3"/>
    <x v="15"/>
    <x v="578"/>
    <x v="1"/>
  </r>
  <r>
    <x v="1626"/>
    <x v="64"/>
    <x v="887"/>
    <x v="887"/>
    <x v="5"/>
    <x v="5"/>
    <x v="175"/>
    <x v="175"/>
    <x v="168"/>
    <x v="135"/>
    <x v="135"/>
    <x v="3"/>
    <x v="0"/>
    <x v="0"/>
    <x v="13"/>
    <x v="233"/>
    <x v="0"/>
  </r>
  <r>
    <x v="1627"/>
    <x v="61"/>
    <x v="888"/>
    <x v="888"/>
    <x v="50"/>
    <x v="50"/>
    <x v="154"/>
    <x v="154"/>
    <x v="13"/>
    <x v="147"/>
    <x v="147"/>
    <x v="3"/>
    <x v="1"/>
    <x v="2"/>
    <x v="11"/>
    <x v="13"/>
    <x v="2"/>
  </r>
  <r>
    <x v="1628"/>
    <x v="12"/>
    <x v="72"/>
    <x v="72"/>
    <x v="100"/>
    <x v="100"/>
    <x v="163"/>
    <x v="163"/>
    <x v="153"/>
    <x v="74"/>
    <x v="74"/>
    <x v="0"/>
    <x v="0"/>
    <x v="0"/>
    <x v="15"/>
    <x v="350"/>
    <x v="1"/>
  </r>
  <r>
    <x v="1629"/>
    <x v="186"/>
    <x v="292"/>
    <x v="292"/>
    <x v="105"/>
    <x v="105"/>
    <x v="155"/>
    <x v="155"/>
    <x v="144"/>
    <x v="146"/>
    <x v="146"/>
    <x v="0"/>
    <x v="0"/>
    <x v="0"/>
    <x v="48"/>
    <x v="186"/>
    <x v="0"/>
  </r>
  <r>
    <x v="1630"/>
    <x v="4"/>
    <x v="219"/>
    <x v="219"/>
    <x v="109"/>
    <x v="109"/>
    <x v="89"/>
    <x v="89"/>
    <x v="80"/>
    <x v="178"/>
    <x v="178"/>
    <x v="0"/>
    <x v="0"/>
    <x v="1"/>
    <x v="30"/>
    <x v="315"/>
    <x v="1"/>
  </r>
  <r>
    <x v="1631"/>
    <x v="271"/>
    <x v="889"/>
    <x v="889"/>
    <x v="96"/>
    <x v="96"/>
    <x v="157"/>
    <x v="157"/>
    <x v="148"/>
    <x v="1"/>
    <x v="1"/>
    <x v="2"/>
    <x v="0"/>
    <x v="2"/>
    <x v="38"/>
    <x v="495"/>
    <x v="0"/>
  </r>
  <r>
    <x v="1632"/>
    <x v="270"/>
    <x v="890"/>
    <x v="890"/>
    <x v="20"/>
    <x v="20"/>
    <x v="133"/>
    <x v="133"/>
    <x v="122"/>
    <x v="74"/>
    <x v="74"/>
    <x v="2"/>
    <x v="0"/>
    <x v="2"/>
    <x v="5"/>
    <x v="538"/>
    <x v="0"/>
  </r>
  <r>
    <x v="1633"/>
    <x v="85"/>
    <x v="715"/>
    <x v="715"/>
    <x v="80"/>
    <x v="80"/>
    <x v="70"/>
    <x v="70"/>
    <x v="129"/>
    <x v="124"/>
    <x v="124"/>
    <x v="0"/>
    <x v="0"/>
    <x v="2"/>
    <x v="36"/>
    <x v="163"/>
    <x v="1"/>
  </r>
  <r>
    <x v="1634"/>
    <x v="125"/>
    <x v="891"/>
    <x v="891"/>
    <x v="102"/>
    <x v="102"/>
    <x v="106"/>
    <x v="106"/>
    <x v="97"/>
    <x v="74"/>
    <x v="74"/>
    <x v="3"/>
    <x v="0"/>
    <x v="0"/>
    <x v="40"/>
    <x v="458"/>
    <x v="1"/>
  </r>
  <r>
    <x v="1635"/>
    <x v="328"/>
    <x v="892"/>
    <x v="892"/>
    <x v="6"/>
    <x v="6"/>
    <x v="29"/>
    <x v="29"/>
    <x v="34"/>
    <x v="165"/>
    <x v="165"/>
    <x v="2"/>
    <x v="0"/>
    <x v="3"/>
    <x v="6"/>
    <x v="579"/>
    <x v="1"/>
  </r>
  <r>
    <x v="1636"/>
    <x v="17"/>
    <x v="162"/>
    <x v="162"/>
    <x v="79"/>
    <x v="79"/>
    <x v="107"/>
    <x v="107"/>
    <x v="98"/>
    <x v="169"/>
    <x v="169"/>
    <x v="2"/>
    <x v="0"/>
    <x v="0"/>
    <x v="23"/>
    <x v="553"/>
    <x v="0"/>
  </r>
  <r>
    <x v="1637"/>
    <x v="19"/>
    <x v="393"/>
    <x v="393"/>
    <x v="15"/>
    <x v="15"/>
    <x v="182"/>
    <x v="182"/>
    <x v="194"/>
    <x v="30"/>
    <x v="30"/>
    <x v="0"/>
    <x v="0"/>
    <x v="0"/>
    <x v="10"/>
    <x v="316"/>
    <x v="0"/>
  </r>
  <r>
    <x v="1638"/>
    <x v="256"/>
    <x v="712"/>
    <x v="712"/>
    <x v="113"/>
    <x v="113"/>
    <x v="120"/>
    <x v="120"/>
    <x v="146"/>
    <x v="102"/>
    <x v="102"/>
    <x v="0"/>
    <x v="0"/>
    <x v="0"/>
    <x v="10"/>
    <x v="220"/>
    <x v="0"/>
  </r>
  <r>
    <x v="1639"/>
    <x v="202"/>
    <x v="50"/>
    <x v="50"/>
    <x v="108"/>
    <x v="108"/>
    <x v="112"/>
    <x v="112"/>
    <x v="103"/>
    <x v="95"/>
    <x v="95"/>
    <x v="1"/>
    <x v="0"/>
    <x v="3"/>
    <x v="0"/>
    <x v="580"/>
    <x v="0"/>
  </r>
  <r>
    <x v="1640"/>
    <x v="44"/>
    <x v="584"/>
    <x v="584"/>
    <x v="33"/>
    <x v="33"/>
    <x v="163"/>
    <x v="163"/>
    <x v="153"/>
    <x v="11"/>
    <x v="11"/>
    <x v="0"/>
    <x v="0"/>
    <x v="0"/>
    <x v="16"/>
    <x v="350"/>
    <x v="1"/>
  </r>
  <r>
    <x v="1641"/>
    <x v="62"/>
    <x v="893"/>
    <x v="893"/>
    <x v="66"/>
    <x v="66"/>
    <x v="212"/>
    <x v="212"/>
    <x v="211"/>
    <x v="118"/>
    <x v="118"/>
    <x v="0"/>
    <x v="0"/>
    <x v="2"/>
    <x v="23"/>
    <x v="403"/>
    <x v="0"/>
  </r>
  <r>
    <x v="1642"/>
    <x v="71"/>
    <x v="894"/>
    <x v="894"/>
    <x v="4"/>
    <x v="4"/>
    <x v="171"/>
    <x v="171"/>
    <x v="160"/>
    <x v="161"/>
    <x v="161"/>
    <x v="0"/>
    <x v="0"/>
    <x v="0"/>
    <x v="38"/>
    <x v="245"/>
    <x v="0"/>
  </r>
  <r>
    <x v="1643"/>
    <x v="246"/>
    <x v="381"/>
    <x v="381"/>
    <x v="35"/>
    <x v="35"/>
    <x v="190"/>
    <x v="190"/>
    <x v="186"/>
    <x v="16"/>
    <x v="16"/>
    <x v="0"/>
    <x v="0"/>
    <x v="0"/>
    <x v="2"/>
    <x v="296"/>
    <x v="0"/>
  </r>
  <r>
    <x v="1644"/>
    <x v="261"/>
    <x v="895"/>
    <x v="895"/>
    <x v="20"/>
    <x v="20"/>
    <x v="35"/>
    <x v="35"/>
    <x v="13"/>
    <x v="103"/>
    <x v="103"/>
    <x v="0"/>
    <x v="1"/>
    <x v="0"/>
    <x v="11"/>
    <x v="13"/>
    <x v="2"/>
  </r>
  <r>
    <x v="1645"/>
    <x v="93"/>
    <x v="244"/>
    <x v="244"/>
    <x v="78"/>
    <x v="78"/>
    <x v="22"/>
    <x v="22"/>
    <x v="196"/>
    <x v="28"/>
    <x v="28"/>
    <x v="3"/>
    <x v="0"/>
    <x v="0"/>
    <x v="34"/>
    <x v="326"/>
    <x v="1"/>
  </r>
  <r>
    <x v="1646"/>
    <x v="289"/>
    <x v="613"/>
    <x v="613"/>
    <x v="48"/>
    <x v="48"/>
    <x v="165"/>
    <x v="165"/>
    <x v="155"/>
    <x v="59"/>
    <x v="59"/>
    <x v="2"/>
    <x v="0"/>
    <x v="2"/>
    <x v="30"/>
    <x v="581"/>
    <x v="1"/>
  </r>
  <r>
    <x v="1647"/>
    <x v="92"/>
    <x v="647"/>
    <x v="647"/>
    <x v="109"/>
    <x v="109"/>
    <x v="139"/>
    <x v="139"/>
    <x v="131"/>
    <x v="171"/>
    <x v="171"/>
    <x v="0"/>
    <x v="0"/>
    <x v="0"/>
    <x v="47"/>
    <x v="166"/>
    <x v="1"/>
  </r>
  <r>
    <x v="1648"/>
    <x v="1"/>
    <x v="867"/>
    <x v="867"/>
    <x v="2"/>
    <x v="2"/>
    <x v="214"/>
    <x v="214"/>
    <x v="213"/>
    <x v="115"/>
    <x v="115"/>
    <x v="1"/>
    <x v="0"/>
    <x v="0"/>
    <x v="12"/>
    <x v="582"/>
    <x v="3"/>
  </r>
  <r>
    <x v="1649"/>
    <x v="361"/>
    <x v="697"/>
    <x v="697"/>
    <x v="86"/>
    <x v="86"/>
    <x v="36"/>
    <x v="36"/>
    <x v="32"/>
    <x v="115"/>
    <x v="115"/>
    <x v="2"/>
    <x v="0"/>
    <x v="0"/>
    <x v="9"/>
    <x v="583"/>
    <x v="0"/>
  </r>
  <r>
    <x v="1650"/>
    <x v="146"/>
    <x v="292"/>
    <x v="292"/>
    <x v="105"/>
    <x v="105"/>
    <x v="216"/>
    <x v="216"/>
    <x v="215"/>
    <x v="20"/>
    <x v="20"/>
    <x v="3"/>
    <x v="0"/>
    <x v="2"/>
    <x v="29"/>
    <x v="428"/>
    <x v="0"/>
  </r>
  <r>
    <x v="1651"/>
    <x v="313"/>
    <x v="291"/>
    <x v="291"/>
    <x v="84"/>
    <x v="84"/>
    <x v="184"/>
    <x v="184"/>
    <x v="180"/>
    <x v="142"/>
    <x v="142"/>
    <x v="3"/>
    <x v="0"/>
    <x v="3"/>
    <x v="23"/>
    <x v="284"/>
    <x v="0"/>
  </r>
  <r>
    <x v="1652"/>
    <x v="192"/>
    <x v="477"/>
    <x v="477"/>
    <x v="39"/>
    <x v="39"/>
    <x v="62"/>
    <x v="62"/>
    <x v="13"/>
    <x v="152"/>
    <x v="152"/>
    <x v="2"/>
    <x v="1"/>
    <x v="0"/>
    <x v="11"/>
    <x v="13"/>
    <x v="2"/>
  </r>
  <r>
    <x v="1653"/>
    <x v="293"/>
    <x v="821"/>
    <x v="821"/>
    <x v="99"/>
    <x v="99"/>
    <x v="99"/>
    <x v="99"/>
    <x v="91"/>
    <x v="152"/>
    <x v="152"/>
    <x v="3"/>
    <x v="0"/>
    <x v="0"/>
    <x v="34"/>
    <x v="215"/>
    <x v="1"/>
  </r>
  <r>
    <x v="1654"/>
    <x v="187"/>
    <x v="298"/>
    <x v="298"/>
    <x v="113"/>
    <x v="113"/>
    <x v="216"/>
    <x v="216"/>
    <x v="215"/>
    <x v="176"/>
    <x v="176"/>
    <x v="0"/>
    <x v="0"/>
    <x v="0"/>
    <x v="25"/>
    <x v="461"/>
    <x v="0"/>
  </r>
  <r>
    <x v="1655"/>
    <x v="79"/>
    <x v="98"/>
    <x v="98"/>
    <x v="110"/>
    <x v="110"/>
    <x v="61"/>
    <x v="61"/>
    <x v="71"/>
    <x v="14"/>
    <x v="14"/>
    <x v="2"/>
    <x v="0"/>
    <x v="3"/>
    <x v="30"/>
    <x v="401"/>
    <x v="1"/>
  </r>
  <r>
    <x v="1656"/>
    <x v="157"/>
    <x v="896"/>
    <x v="896"/>
    <x v="92"/>
    <x v="92"/>
    <x v="193"/>
    <x v="193"/>
    <x v="189"/>
    <x v="162"/>
    <x v="162"/>
    <x v="0"/>
    <x v="0"/>
    <x v="3"/>
    <x v="4"/>
    <x v="301"/>
    <x v="0"/>
  </r>
  <r>
    <x v="1657"/>
    <x v="167"/>
    <x v="322"/>
    <x v="322"/>
    <x v="89"/>
    <x v="89"/>
    <x v="71"/>
    <x v="71"/>
    <x v="65"/>
    <x v="93"/>
    <x v="93"/>
    <x v="2"/>
    <x v="0"/>
    <x v="0"/>
    <x v="15"/>
    <x v="273"/>
    <x v="1"/>
  </r>
  <r>
    <x v="1658"/>
    <x v="270"/>
    <x v="185"/>
    <x v="185"/>
    <x v="79"/>
    <x v="79"/>
    <x v="105"/>
    <x v="105"/>
    <x v="96"/>
    <x v="7"/>
    <x v="7"/>
    <x v="0"/>
    <x v="0"/>
    <x v="0"/>
    <x v="6"/>
    <x v="122"/>
    <x v="1"/>
  </r>
  <r>
    <x v="1659"/>
    <x v="98"/>
    <x v="17"/>
    <x v="17"/>
    <x v="59"/>
    <x v="59"/>
    <x v="97"/>
    <x v="97"/>
    <x v="89"/>
    <x v="32"/>
    <x v="32"/>
    <x v="0"/>
    <x v="0"/>
    <x v="0"/>
    <x v="6"/>
    <x v="102"/>
    <x v="1"/>
  </r>
  <r>
    <x v="1660"/>
    <x v="63"/>
    <x v="897"/>
    <x v="897"/>
    <x v="42"/>
    <x v="42"/>
    <x v="117"/>
    <x v="117"/>
    <x v="110"/>
    <x v="10"/>
    <x v="10"/>
    <x v="3"/>
    <x v="0"/>
    <x v="0"/>
    <x v="13"/>
    <x v="584"/>
    <x v="0"/>
  </r>
  <r>
    <x v="1661"/>
    <x v="251"/>
    <x v="898"/>
    <x v="898"/>
    <x v="58"/>
    <x v="58"/>
    <x v="162"/>
    <x v="162"/>
    <x v="192"/>
    <x v="150"/>
    <x v="150"/>
    <x v="3"/>
    <x v="0"/>
    <x v="0"/>
    <x v="16"/>
    <x v="558"/>
    <x v="1"/>
  </r>
  <r>
    <x v="1662"/>
    <x v="54"/>
    <x v="426"/>
    <x v="426"/>
    <x v="5"/>
    <x v="5"/>
    <x v="200"/>
    <x v="200"/>
    <x v="199"/>
    <x v="38"/>
    <x v="38"/>
    <x v="0"/>
    <x v="0"/>
    <x v="0"/>
    <x v="44"/>
    <x v="332"/>
    <x v="3"/>
  </r>
  <r>
    <x v="1663"/>
    <x v="3"/>
    <x v="534"/>
    <x v="534"/>
    <x v="81"/>
    <x v="81"/>
    <x v="115"/>
    <x v="115"/>
    <x v="108"/>
    <x v="85"/>
    <x v="85"/>
    <x v="2"/>
    <x v="0"/>
    <x v="0"/>
    <x v="22"/>
    <x v="502"/>
    <x v="1"/>
  </r>
  <r>
    <x v="1664"/>
    <x v="263"/>
    <x v="204"/>
    <x v="204"/>
    <x v="36"/>
    <x v="36"/>
    <x v="153"/>
    <x v="153"/>
    <x v="142"/>
    <x v="135"/>
    <x v="135"/>
    <x v="0"/>
    <x v="0"/>
    <x v="0"/>
    <x v="9"/>
    <x v="342"/>
    <x v="0"/>
  </r>
  <r>
    <x v="1665"/>
    <x v="21"/>
    <x v="202"/>
    <x v="202"/>
    <x v="118"/>
    <x v="118"/>
    <x v="204"/>
    <x v="204"/>
    <x v="203"/>
    <x v="2"/>
    <x v="2"/>
    <x v="0"/>
    <x v="0"/>
    <x v="0"/>
    <x v="18"/>
    <x v="515"/>
    <x v="0"/>
  </r>
  <r>
    <x v="1666"/>
    <x v="218"/>
    <x v="899"/>
    <x v="899"/>
    <x v="106"/>
    <x v="106"/>
    <x v="44"/>
    <x v="44"/>
    <x v="41"/>
    <x v="153"/>
    <x v="153"/>
    <x v="3"/>
    <x v="0"/>
    <x v="0"/>
    <x v="5"/>
    <x v="585"/>
    <x v="0"/>
  </r>
  <r>
    <x v="1667"/>
    <x v="193"/>
    <x v="239"/>
    <x v="239"/>
    <x v="6"/>
    <x v="6"/>
    <x v="79"/>
    <x v="79"/>
    <x v="13"/>
    <x v="1"/>
    <x v="1"/>
    <x v="0"/>
    <x v="1"/>
    <x v="0"/>
    <x v="11"/>
    <x v="13"/>
    <x v="2"/>
  </r>
  <r>
    <x v="1668"/>
    <x v="112"/>
    <x v="676"/>
    <x v="676"/>
    <x v="54"/>
    <x v="54"/>
    <x v="144"/>
    <x v="144"/>
    <x v="13"/>
    <x v="108"/>
    <x v="108"/>
    <x v="0"/>
    <x v="1"/>
    <x v="3"/>
    <x v="11"/>
    <x v="13"/>
    <x v="2"/>
  </r>
  <r>
    <x v="1669"/>
    <x v="2"/>
    <x v="331"/>
    <x v="331"/>
    <x v="2"/>
    <x v="2"/>
    <x v="148"/>
    <x v="148"/>
    <x v="139"/>
    <x v="33"/>
    <x v="33"/>
    <x v="0"/>
    <x v="0"/>
    <x v="0"/>
    <x v="43"/>
    <x v="176"/>
    <x v="0"/>
  </r>
  <r>
    <x v="1670"/>
    <x v="157"/>
    <x v="9"/>
    <x v="9"/>
    <x v="9"/>
    <x v="9"/>
    <x v="15"/>
    <x v="15"/>
    <x v="15"/>
    <x v="102"/>
    <x v="102"/>
    <x v="0"/>
    <x v="0"/>
    <x v="0"/>
    <x v="2"/>
    <x v="15"/>
    <x v="0"/>
  </r>
  <r>
    <x v="1671"/>
    <x v="180"/>
    <x v="900"/>
    <x v="900"/>
    <x v="88"/>
    <x v="88"/>
    <x v="189"/>
    <x v="189"/>
    <x v="185"/>
    <x v="174"/>
    <x v="174"/>
    <x v="1"/>
    <x v="0"/>
    <x v="3"/>
    <x v="9"/>
    <x v="586"/>
    <x v="0"/>
  </r>
  <r>
    <x v="1672"/>
    <x v="263"/>
    <x v="706"/>
    <x v="706"/>
    <x v="66"/>
    <x v="66"/>
    <x v="35"/>
    <x v="35"/>
    <x v="31"/>
    <x v="72"/>
    <x v="72"/>
    <x v="0"/>
    <x v="0"/>
    <x v="0"/>
    <x v="24"/>
    <x v="32"/>
    <x v="1"/>
  </r>
  <r>
    <x v="1673"/>
    <x v="250"/>
    <x v="901"/>
    <x v="901"/>
    <x v="51"/>
    <x v="51"/>
    <x v="175"/>
    <x v="175"/>
    <x v="168"/>
    <x v="103"/>
    <x v="103"/>
    <x v="3"/>
    <x v="0"/>
    <x v="0"/>
    <x v="24"/>
    <x v="233"/>
    <x v="1"/>
  </r>
  <r>
    <x v="1674"/>
    <x v="165"/>
    <x v="128"/>
    <x v="128"/>
    <x v="68"/>
    <x v="68"/>
    <x v="144"/>
    <x v="144"/>
    <x v="136"/>
    <x v="131"/>
    <x v="131"/>
    <x v="3"/>
    <x v="0"/>
    <x v="2"/>
    <x v="38"/>
    <x v="587"/>
    <x v="0"/>
  </r>
  <r>
    <x v="1675"/>
    <x v="120"/>
    <x v="902"/>
    <x v="902"/>
    <x v="7"/>
    <x v="7"/>
    <x v="129"/>
    <x v="129"/>
    <x v="120"/>
    <x v="116"/>
    <x v="116"/>
    <x v="0"/>
    <x v="0"/>
    <x v="0"/>
    <x v="51"/>
    <x v="271"/>
    <x v="0"/>
  </r>
  <r>
    <x v="1676"/>
    <x v="254"/>
    <x v="368"/>
    <x v="368"/>
    <x v="54"/>
    <x v="54"/>
    <x v="142"/>
    <x v="142"/>
    <x v="133"/>
    <x v="58"/>
    <x v="58"/>
    <x v="2"/>
    <x v="0"/>
    <x v="0"/>
    <x v="39"/>
    <x v="320"/>
    <x v="0"/>
  </r>
  <r>
    <x v="1677"/>
    <x v="21"/>
    <x v="323"/>
    <x v="323"/>
    <x v="39"/>
    <x v="39"/>
    <x v="119"/>
    <x v="119"/>
    <x v="111"/>
    <x v="151"/>
    <x v="151"/>
    <x v="0"/>
    <x v="0"/>
    <x v="1"/>
    <x v="16"/>
    <x v="310"/>
    <x v="1"/>
  </r>
  <r>
    <x v="1678"/>
    <x v="76"/>
    <x v="668"/>
    <x v="668"/>
    <x v="116"/>
    <x v="116"/>
    <x v="108"/>
    <x v="108"/>
    <x v="99"/>
    <x v="67"/>
    <x v="67"/>
    <x v="0"/>
    <x v="0"/>
    <x v="2"/>
    <x v="16"/>
    <x v="116"/>
    <x v="1"/>
  </r>
  <r>
    <x v="1679"/>
    <x v="115"/>
    <x v="716"/>
    <x v="716"/>
    <x v="48"/>
    <x v="48"/>
    <x v="153"/>
    <x v="153"/>
    <x v="142"/>
    <x v="98"/>
    <x v="98"/>
    <x v="3"/>
    <x v="0"/>
    <x v="1"/>
    <x v="0"/>
    <x v="183"/>
    <x v="0"/>
  </r>
  <r>
    <x v="1680"/>
    <x v="243"/>
    <x v="505"/>
    <x v="505"/>
    <x v="45"/>
    <x v="45"/>
    <x v="99"/>
    <x v="99"/>
    <x v="91"/>
    <x v="107"/>
    <x v="107"/>
    <x v="3"/>
    <x v="0"/>
    <x v="0"/>
    <x v="10"/>
    <x v="215"/>
    <x v="0"/>
  </r>
  <r>
    <x v="1681"/>
    <x v="72"/>
    <x v="903"/>
    <x v="903"/>
    <x v="28"/>
    <x v="28"/>
    <x v="155"/>
    <x v="155"/>
    <x v="144"/>
    <x v="163"/>
    <x v="163"/>
    <x v="0"/>
    <x v="0"/>
    <x v="0"/>
    <x v="0"/>
    <x v="186"/>
    <x v="0"/>
  </r>
  <r>
    <x v="1682"/>
    <x v="338"/>
    <x v="772"/>
    <x v="772"/>
    <x v="42"/>
    <x v="42"/>
    <x v="113"/>
    <x v="113"/>
    <x v="106"/>
    <x v="177"/>
    <x v="177"/>
    <x v="2"/>
    <x v="0"/>
    <x v="0"/>
    <x v="17"/>
    <x v="268"/>
    <x v="0"/>
  </r>
  <r>
    <x v="1683"/>
    <x v="55"/>
    <x v="851"/>
    <x v="851"/>
    <x v="102"/>
    <x v="102"/>
    <x v="148"/>
    <x v="148"/>
    <x v="139"/>
    <x v="76"/>
    <x v="76"/>
    <x v="1"/>
    <x v="0"/>
    <x v="0"/>
    <x v="48"/>
    <x v="337"/>
    <x v="0"/>
  </r>
  <r>
    <x v="1684"/>
    <x v="333"/>
    <x v="77"/>
    <x v="77"/>
    <x v="2"/>
    <x v="2"/>
    <x v="17"/>
    <x v="17"/>
    <x v="17"/>
    <x v="82"/>
    <x v="82"/>
    <x v="0"/>
    <x v="0"/>
    <x v="2"/>
    <x v="14"/>
    <x v="556"/>
    <x v="0"/>
  </r>
  <r>
    <x v="1685"/>
    <x v="338"/>
    <x v="56"/>
    <x v="56"/>
    <x v="100"/>
    <x v="100"/>
    <x v="83"/>
    <x v="83"/>
    <x v="74"/>
    <x v="131"/>
    <x v="131"/>
    <x v="3"/>
    <x v="0"/>
    <x v="2"/>
    <x v="37"/>
    <x v="157"/>
    <x v="1"/>
  </r>
  <r>
    <x v="1686"/>
    <x v="311"/>
    <x v="730"/>
    <x v="730"/>
    <x v="12"/>
    <x v="12"/>
    <x v="49"/>
    <x v="49"/>
    <x v="13"/>
    <x v="169"/>
    <x v="169"/>
    <x v="0"/>
    <x v="2"/>
    <x v="0"/>
    <x v="11"/>
    <x v="13"/>
    <x v="2"/>
  </r>
  <r>
    <x v="1687"/>
    <x v="109"/>
    <x v="57"/>
    <x v="57"/>
    <x v="39"/>
    <x v="39"/>
    <x v="1"/>
    <x v="1"/>
    <x v="1"/>
    <x v="43"/>
    <x v="43"/>
    <x v="0"/>
    <x v="0"/>
    <x v="3"/>
    <x v="3"/>
    <x v="276"/>
    <x v="0"/>
  </r>
  <r>
    <x v="1688"/>
    <x v="64"/>
    <x v="301"/>
    <x v="301"/>
    <x v="25"/>
    <x v="25"/>
    <x v="163"/>
    <x v="163"/>
    <x v="153"/>
    <x v="88"/>
    <x v="88"/>
    <x v="0"/>
    <x v="0"/>
    <x v="0"/>
    <x v="18"/>
    <x v="350"/>
    <x v="0"/>
  </r>
  <r>
    <x v="1689"/>
    <x v="198"/>
    <x v="904"/>
    <x v="904"/>
    <x v="106"/>
    <x v="106"/>
    <x v="165"/>
    <x v="165"/>
    <x v="155"/>
    <x v="179"/>
    <x v="179"/>
    <x v="0"/>
    <x v="0"/>
    <x v="3"/>
    <x v="8"/>
    <x v="207"/>
    <x v="1"/>
  </r>
  <r>
    <x v="1690"/>
    <x v="46"/>
    <x v="423"/>
    <x v="423"/>
    <x v="87"/>
    <x v="87"/>
    <x v="148"/>
    <x v="148"/>
    <x v="139"/>
    <x v="107"/>
    <x v="107"/>
    <x v="3"/>
    <x v="0"/>
    <x v="0"/>
    <x v="33"/>
    <x v="588"/>
    <x v="0"/>
  </r>
  <r>
    <x v="1691"/>
    <x v="109"/>
    <x v="905"/>
    <x v="905"/>
    <x v="98"/>
    <x v="98"/>
    <x v="156"/>
    <x v="156"/>
    <x v="163"/>
    <x v="14"/>
    <x v="14"/>
    <x v="0"/>
    <x v="0"/>
    <x v="2"/>
    <x v="16"/>
    <x v="302"/>
    <x v="1"/>
  </r>
  <r>
    <x v="1692"/>
    <x v="107"/>
    <x v="50"/>
    <x v="50"/>
    <x v="42"/>
    <x v="42"/>
    <x v="121"/>
    <x v="121"/>
    <x v="113"/>
    <x v="152"/>
    <x v="152"/>
    <x v="0"/>
    <x v="0"/>
    <x v="2"/>
    <x v="16"/>
    <x v="139"/>
    <x v="1"/>
  </r>
  <r>
    <x v="1693"/>
    <x v="301"/>
    <x v="906"/>
    <x v="906"/>
    <x v="32"/>
    <x v="32"/>
    <x v="3"/>
    <x v="3"/>
    <x v="3"/>
    <x v="80"/>
    <x v="80"/>
    <x v="0"/>
    <x v="0"/>
    <x v="2"/>
    <x v="34"/>
    <x v="3"/>
    <x v="1"/>
  </r>
  <r>
    <x v="1694"/>
    <x v="183"/>
    <x v="907"/>
    <x v="907"/>
    <x v="40"/>
    <x v="40"/>
    <x v="116"/>
    <x v="116"/>
    <x v="109"/>
    <x v="7"/>
    <x v="7"/>
    <x v="0"/>
    <x v="0"/>
    <x v="1"/>
    <x v="38"/>
    <x v="199"/>
    <x v="0"/>
  </r>
  <r>
    <x v="1695"/>
    <x v="313"/>
    <x v="908"/>
    <x v="908"/>
    <x v="4"/>
    <x v="4"/>
    <x v="137"/>
    <x v="137"/>
    <x v="127"/>
    <x v="117"/>
    <x v="117"/>
    <x v="3"/>
    <x v="0"/>
    <x v="2"/>
    <x v="46"/>
    <x v="563"/>
    <x v="0"/>
  </r>
  <r>
    <x v="1696"/>
    <x v="13"/>
    <x v="858"/>
    <x v="858"/>
    <x v="56"/>
    <x v="56"/>
    <x v="40"/>
    <x v="40"/>
    <x v="37"/>
    <x v="54"/>
    <x v="54"/>
    <x v="0"/>
    <x v="0"/>
    <x v="2"/>
    <x v="36"/>
    <x v="38"/>
    <x v="1"/>
  </r>
  <r>
    <x v="1697"/>
    <x v="274"/>
    <x v="271"/>
    <x v="271"/>
    <x v="29"/>
    <x v="29"/>
    <x v="78"/>
    <x v="78"/>
    <x v="112"/>
    <x v="51"/>
    <x v="51"/>
    <x v="0"/>
    <x v="0"/>
    <x v="3"/>
    <x v="37"/>
    <x v="378"/>
    <x v="1"/>
  </r>
  <r>
    <x v="1698"/>
    <x v="207"/>
    <x v="719"/>
    <x v="719"/>
    <x v="94"/>
    <x v="94"/>
    <x v="103"/>
    <x v="103"/>
    <x v="13"/>
    <x v="17"/>
    <x v="17"/>
    <x v="0"/>
    <x v="1"/>
    <x v="0"/>
    <x v="11"/>
    <x v="13"/>
    <x v="2"/>
  </r>
  <r>
    <x v="1699"/>
    <x v="187"/>
    <x v="710"/>
    <x v="710"/>
    <x v="80"/>
    <x v="80"/>
    <x v="143"/>
    <x v="143"/>
    <x v="134"/>
    <x v="117"/>
    <x v="117"/>
    <x v="0"/>
    <x v="0"/>
    <x v="2"/>
    <x v="6"/>
    <x v="305"/>
    <x v="1"/>
  </r>
  <r>
    <x v="1700"/>
    <x v="228"/>
    <x v="909"/>
    <x v="909"/>
    <x v="52"/>
    <x v="52"/>
    <x v="6"/>
    <x v="6"/>
    <x v="6"/>
    <x v="44"/>
    <x v="44"/>
    <x v="3"/>
    <x v="0"/>
    <x v="2"/>
    <x v="38"/>
    <x v="420"/>
    <x v="0"/>
  </r>
  <r>
    <x v="1701"/>
    <x v="62"/>
    <x v="432"/>
    <x v="432"/>
    <x v="34"/>
    <x v="34"/>
    <x v="195"/>
    <x v="195"/>
    <x v="191"/>
    <x v="17"/>
    <x v="17"/>
    <x v="0"/>
    <x v="0"/>
    <x v="0"/>
    <x v="2"/>
    <x v="369"/>
    <x v="0"/>
  </r>
  <r>
    <x v="1702"/>
    <x v="242"/>
    <x v="910"/>
    <x v="910"/>
    <x v="102"/>
    <x v="102"/>
    <x v="73"/>
    <x v="73"/>
    <x v="135"/>
    <x v="171"/>
    <x v="171"/>
    <x v="3"/>
    <x v="0"/>
    <x v="0"/>
    <x v="29"/>
    <x v="534"/>
    <x v="0"/>
  </r>
  <r>
    <x v="1703"/>
    <x v="67"/>
    <x v="911"/>
    <x v="911"/>
    <x v="114"/>
    <x v="114"/>
    <x v="62"/>
    <x v="62"/>
    <x v="57"/>
    <x v="51"/>
    <x v="51"/>
    <x v="3"/>
    <x v="0"/>
    <x v="0"/>
    <x v="22"/>
    <x v="59"/>
    <x v="1"/>
  </r>
  <r>
    <x v="1704"/>
    <x v="69"/>
    <x v="912"/>
    <x v="912"/>
    <x v="44"/>
    <x v="44"/>
    <x v="44"/>
    <x v="44"/>
    <x v="41"/>
    <x v="62"/>
    <x v="62"/>
    <x v="0"/>
    <x v="0"/>
    <x v="0"/>
    <x v="18"/>
    <x v="42"/>
    <x v="0"/>
  </r>
  <r>
    <x v="1705"/>
    <x v="313"/>
    <x v="599"/>
    <x v="599"/>
    <x v="102"/>
    <x v="102"/>
    <x v="152"/>
    <x v="152"/>
    <x v="13"/>
    <x v="52"/>
    <x v="52"/>
    <x v="0"/>
    <x v="2"/>
    <x v="2"/>
    <x v="11"/>
    <x v="13"/>
    <x v="2"/>
  </r>
  <r>
    <x v="1706"/>
    <x v="237"/>
    <x v="370"/>
    <x v="370"/>
    <x v="85"/>
    <x v="85"/>
    <x v="152"/>
    <x v="152"/>
    <x v="173"/>
    <x v="94"/>
    <x v="94"/>
    <x v="0"/>
    <x v="0"/>
    <x v="2"/>
    <x v="14"/>
    <x v="252"/>
    <x v="0"/>
  </r>
  <r>
    <x v="1707"/>
    <x v="189"/>
    <x v="876"/>
    <x v="876"/>
    <x v="51"/>
    <x v="51"/>
    <x v="141"/>
    <x v="141"/>
    <x v="174"/>
    <x v="10"/>
    <x v="10"/>
    <x v="0"/>
    <x v="0"/>
    <x v="0"/>
    <x v="9"/>
    <x v="329"/>
    <x v="0"/>
  </r>
  <r>
    <x v="1708"/>
    <x v="295"/>
    <x v="886"/>
    <x v="886"/>
    <x v="8"/>
    <x v="8"/>
    <x v="97"/>
    <x v="97"/>
    <x v="89"/>
    <x v="44"/>
    <x v="44"/>
    <x v="0"/>
    <x v="0"/>
    <x v="0"/>
    <x v="6"/>
    <x v="102"/>
    <x v="1"/>
  </r>
  <r>
    <x v="1709"/>
    <x v="133"/>
    <x v="913"/>
    <x v="913"/>
    <x v="67"/>
    <x v="67"/>
    <x v="167"/>
    <x v="167"/>
    <x v="156"/>
    <x v="88"/>
    <x v="88"/>
    <x v="1"/>
    <x v="0"/>
    <x v="0"/>
    <x v="36"/>
    <x v="483"/>
    <x v="1"/>
  </r>
  <r>
    <x v="1710"/>
    <x v="21"/>
    <x v="646"/>
    <x v="646"/>
    <x v="96"/>
    <x v="96"/>
    <x v="132"/>
    <x v="132"/>
    <x v="128"/>
    <x v="53"/>
    <x v="53"/>
    <x v="0"/>
    <x v="0"/>
    <x v="3"/>
    <x v="30"/>
    <x v="524"/>
    <x v="1"/>
  </r>
  <r>
    <x v="1711"/>
    <x v="218"/>
    <x v="520"/>
    <x v="520"/>
    <x v="1"/>
    <x v="1"/>
    <x v="99"/>
    <x v="99"/>
    <x v="13"/>
    <x v="154"/>
    <x v="154"/>
    <x v="0"/>
    <x v="1"/>
    <x v="2"/>
    <x v="11"/>
    <x v="13"/>
    <x v="2"/>
  </r>
  <r>
    <x v="1712"/>
    <x v="186"/>
    <x v="914"/>
    <x v="914"/>
    <x v="52"/>
    <x v="52"/>
    <x v="163"/>
    <x v="163"/>
    <x v="153"/>
    <x v="101"/>
    <x v="101"/>
    <x v="2"/>
    <x v="0"/>
    <x v="0"/>
    <x v="16"/>
    <x v="202"/>
    <x v="1"/>
  </r>
  <r>
    <x v="1713"/>
    <x v="224"/>
    <x v="367"/>
    <x v="367"/>
    <x v="51"/>
    <x v="51"/>
    <x v="123"/>
    <x v="123"/>
    <x v="114"/>
    <x v="157"/>
    <x v="157"/>
    <x v="2"/>
    <x v="0"/>
    <x v="0"/>
    <x v="36"/>
    <x v="140"/>
    <x v="1"/>
  </r>
  <r>
    <x v="1714"/>
    <x v="27"/>
    <x v="297"/>
    <x v="297"/>
    <x v="69"/>
    <x v="69"/>
    <x v="195"/>
    <x v="195"/>
    <x v="191"/>
    <x v="87"/>
    <x v="87"/>
    <x v="0"/>
    <x v="0"/>
    <x v="1"/>
    <x v="16"/>
    <x v="369"/>
    <x v="1"/>
  </r>
  <r>
    <x v="1715"/>
    <x v="327"/>
    <x v="532"/>
    <x v="532"/>
    <x v="13"/>
    <x v="13"/>
    <x v="71"/>
    <x v="71"/>
    <x v="65"/>
    <x v="81"/>
    <x v="81"/>
    <x v="0"/>
    <x v="0"/>
    <x v="2"/>
    <x v="21"/>
    <x v="575"/>
    <x v="1"/>
  </r>
  <r>
    <x v="1716"/>
    <x v="307"/>
    <x v="662"/>
    <x v="662"/>
    <x v="83"/>
    <x v="83"/>
    <x v="193"/>
    <x v="193"/>
    <x v="189"/>
    <x v="10"/>
    <x v="10"/>
    <x v="0"/>
    <x v="0"/>
    <x v="0"/>
    <x v="33"/>
    <x v="301"/>
    <x v="0"/>
  </r>
  <r>
    <x v="1717"/>
    <x v="19"/>
    <x v="590"/>
    <x v="590"/>
    <x v="54"/>
    <x v="54"/>
    <x v="142"/>
    <x v="142"/>
    <x v="133"/>
    <x v="162"/>
    <x v="162"/>
    <x v="3"/>
    <x v="0"/>
    <x v="2"/>
    <x v="32"/>
    <x v="456"/>
    <x v="0"/>
  </r>
  <r>
    <x v="1718"/>
    <x v="52"/>
    <x v="763"/>
    <x v="763"/>
    <x v="17"/>
    <x v="17"/>
    <x v="107"/>
    <x v="107"/>
    <x v="98"/>
    <x v="75"/>
    <x v="75"/>
    <x v="3"/>
    <x v="0"/>
    <x v="0"/>
    <x v="32"/>
    <x v="589"/>
    <x v="0"/>
  </r>
  <r>
    <x v="1719"/>
    <x v="300"/>
    <x v="235"/>
    <x v="235"/>
    <x v="50"/>
    <x v="50"/>
    <x v="109"/>
    <x v="109"/>
    <x v="100"/>
    <x v="157"/>
    <x v="157"/>
    <x v="0"/>
    <x v="0"/>
    <x v="3"/>
    <x v="2"/>
    <x v="134"/>
    <x v="0"/>
  </r>
  <r>
    <x v="1720"/>
    <x v="64"/>
    <x v="912"/>
    <x v="912"/>
    <x v="75"/>
    <x v="75"/>
    <x v="83"/>
    <x v="83"/>
    <x v="13"/>
    <x v="118"/>
    <x v="118"/>
    <x v="0"/>
    <x v="1"/>
    <x v="3"/>
    <x v="11"/>
    <x v="13"/>
    <x v="2"/>
  </r>
  <r>
    <x v="1721"/>
    <x v="357"/>
    <x v="796"/>
    <x v="796"/>
    <x v="104"/>
    <x v="104"/>
    <x v="69"/>
    <x v="69"/>
    <x v="64"/>
    <x v="106"/>
    <x v="106"/>
    <x v="0"/>
    <x v="0"/>
    <x v="0"/>
    <x v="12"/>
    <x v="167"/>
    <x v="3"/>
  </r>
  <r>
    <x v="1722"/>
    <x v="252"/>
    <x v="74"/>
    <x v="74"/>
    <x v="29"/>
    <x v="29"/>
    <x v="55"/>
    <x v="55"/>
    <x v="51"/>
    <x v="143"/>
    <x v="143"/>
    <x v="3"/>
    <x v="0"/>
    <x v="2"/>
    <x v="14"/>
    <x v="522"/>
    <x v="0"/>
  </r>
  <r>
    <x v="1723"/>
    <x v="118"/>
    <x v="155"/>
    <x v="155"/>
    <x v="94"/>
    <x v="94"/>
    <x v="187"/>
    <x v="187"/>
    <x v="13"/>
    <x v="107"/>
    <x v="107"/>
    <x v="0"/>
    <x v="1"/>
    <x v="1"/>
    <x v="11"/>
    <x v="13"/>
    <x v="2"/>
  </r>
  <r>
    <x v="1724"/>
    <x v="64"/>
    <x v="198"/>
    <x v="198"/>
    <x v="17"/>
    <x v="17"/>
    <x v="36"/>
    <x v="36"/>
    <x v="32"/>
    <x v="175"/>
    <x v="175"/>
    <x v="0"/>
    <x v="0"/>
    <x v="0"/>
    <x v="6"/>
    <x v="78"/>
    <x v="1"/>
  </r>
  <r>
    <x v="1725"/>
    <x v="104"/>
    <x v="134"/>
    <x v="134"/>
    <x v="53"/>
    <x v="53"/>
    <x v="217"/>
    <x v="217"/>
    <x v="217"/>
    <x v="53"/>
    <x v="53"/>
    <x v="0"/>
    <x v="0"/>
    <x v="3"/>
    <x v="4"/>
    <x v="435"/>
    <x v="0"/>
  </r>
  <r>
    <x v="1726"/>
    <x v="78"/>
    <x v="153"/>
    <x v="153"/>
    <x v="96"/>
    <x v="96"/>
    <x v="161"/>
    <x v="161"/>
    <x v="152"/>
    <x v="98"/>
    <x v="98"/>
    <x v="3"/>
    <x v="0"/>
    <x v="0"/>
    <x v="10"/>
    <x v="234"/>
    <x v="0"/>
  </r>
  <r>
    <x v="1727"/>
    <x v="171"/>
    <x v="915"/>
    <x v="915"/>
    <x v="4"/>
    <x v="4"/>
    <x v="14"/>
    <x v="14"/>
    <x v="14"/>
    <x v="162"/>
    <x v="162"/>
    <x v="0"/>
    <x v="0"/>
    <x v="0"/>
    <x v="10"/>
    <x v="14"/>
    <x v="0"/>
  </r>
  <r>
    <x v="1728"/>
    <x v="66"/>
    <x v="801"/>
    <x v="801"/>
    <x v="109"/>
    <x v="109"/>
    <x v="84"/>
    <x v="84"/>
    <x v="75"/>
    <x v="73"/>
    <x v="73"/>
    <x v="2"/>
    <x v="0"/>
    <x v="3"/>
    <x v="9"/>
    <x v="590"/>
    <x v="0"/>
  </r>
  <r>
    <x v="1729"/>
    <x v="76"/>
    <x v="916"/>
    <x v="916"/>
    <x v="72"/>
    <x v="72"/>
    <x v="180"/>
    <x v="180"/>
    <x v="177"/>
    <x v="171"/>
    <x v="171"/>
    <x v="0"/>
    <x v="0"/>
    <x v="2"/>
    <x v="34"/>
    <x v="289"/>
    <x v="1"/>
  </r>
  <r>
    <x v="1730"/>
    <x v="222"/>
    <x v="547"/>
    <x v="547"/>
    <x v="24"/>
    <x v="24"/>
    <x v="217"/>
    <x v="217"/>
    <x v="13"/>
    <x v="143"/>
    <x v="143"/>
    <x v="0"/>
    <x v="1"/>
    <x v="0"/>
    <x v="11"/>
    <x v="13"/>
    <x v="2"/>
  </r>
  <r>
    <x v="1731"/>
    <x v="182"/>
    <x v="703"/>
    <x v="703"/>
    <x v="32"/>
    <x v="32"/>
    <x v="128"/>
    <x v="128"/>
    <x v="119"/>
    <x v="69"/>
    <x v="69"/>
    <x v="0"/>
    <x v="0"/>
    <x v="2"/>
    <x v="26"/>
    <x v="148"/>
    <x v="1"/>
  </r>
  <r>
    <x v="1732"/>
    <x v="189"/>
    <x v="680"/>
    <x v="680"/>
    <x v="47"/>
    <x v="47"/>
    <x v="108"/>
    <x v="108"/>
    <x v="13"/>
    <x v="108"/>
    <x v="108"/>
    <x v="0"/>
    <x v="1"/>
    <x v="2"/>
    <x v="11"/>
    <x v="13"/>
    <x v="2"/>
  </r>
  <r>
    <x v="1733"/>
    <x v="36"/>
    <x v="107"/>
    <x v="107"/>
    <x v="30"/>
    <x v="30"/>
    <x v="82"/>
    <x v="82"/>
    <x v="216"/>
    <x v="27"/>
    <x v="27"/>
    <x v="0"/>
    <x v="0"/>
    <x v="2"/>
    <x v="13"/>
    <x v="432"/>
    <x v="0"/>
  </r>
  <r>
    <x v="1734"/>
    <x v="324"/>
    <x v="165"/>
    <x v="165"/>
    <x v="39"/>
    <x v="39"/>
    <x v="160"/>
    <x v="160"/>
    <x v="151"/>
    <x v="46"/>
    <x v="46"/>
    <x v="0"/>
    <x v="0"/>
    <x v="0"/>
    <x v="29"/>
    <x v="197"/>
    <x v="0"/>
  </r>
  <r>
    <x v="1735"/>
    <x v="28"/>
    <x v="308"/>
    <x v="308"/>
    <x v="31"/>
    <x v="31"/>
    <x v="95"/>
    <x v="95"/>
    <x v="86"/>
    <x v="172"/>
    <x v="172"/>
    <x v="0"/>
    <x v="0"/>
    <x v="2"/>
    <x v="19"/>
    <x v="360"/>
    <x v="1"/>
  </r>
  <r>
    <x v="1736"/>
    <x v="335"/>
    <x v="611"/>
    <x v="611"/>
    <x v="20"/>
    <x v="20"/>
    <x v="5"/>
    <x v="5"/>
    <x v="5"/>
    <x v="165"/>
    <x v="165"/>
    <x v="0"/>
    <x v="0"/>
    <x v="1"/>
    <x v="21"/>
    <x v="346"/>
    <x v="1"/>
  </r>
  <r>
    <x v="1737"/>
    <x v="234"/>
    <x v="277"/>
    <x v="277"/>
    <x v="41"/>
    <x v="41"/>
    <x v="211"/>
    <x v="211"/>
    <x v="210"/>
    <x v="30"/>
    <x v="30"/>
    <x v="3"/>
    <x v="0"/>
    <x v="1"/>
    <x v="28"/>
    <x v="466"/>
    <x v="0"/>
  </r>
  <r>
    <x v="1738"/>
    <x v="80"/>
    <x v="370"/>
    <x v="370"/>
    <x v="7"/>
    <x v="7"/>
    <x v="26"/>
    <x v="26"/>
    <x v="24"/>
    <x v="139"/>
    <x v="139"/>
    <x v="0"/>
    <x v="0"/>
    <x v="0"/>
    <x v="30"/>
    <x v="83"/>
    <x v="1"/>
  </r>
  <r>
    <x v="1739"/>
    <x v="150"/>
    <x v="61"/>
    <x v="61"/>
    <x v="99"/>
    <x v="99"/>
    <x v="90"/>
    <x v="90"/>
    <x v="81"/>
    <x v="11"/>
    <x v="11"/>
    <x v="3"/>
    <x v="0"/>
    <x v="3"/>
    <x v="0"/>
    <x v="591"/>
    <x v="0"/>
  </r>
  <r>
    <x v="1740"/>
    <x v="30"/>
    <x v="565"/>
    <x v="565"/>
    <x v="94"/>
    <x v="94"/>
    <x v="91"/>
    <x v="91"/>
    <x v="82"/>
    <x v="111"/>
    <x v="111"/>
    <x v="2"/>
    <x v="0"/>
    <x v="0"/>
    <x v="35"/>
    <x v="592"/>
    <x v="0"/>
  </r>
  <r>
    <x v="1741"/>
    <x v="137"/>
    <x v="323"/>
    <x v="323"/>
    <x v="118"/>
    <x v="118"/>
    <x v="213"/>
    <x v="213"/>
    <x v="212"/>
    <x v="9"/>
    <x v="9"/>
    <x v="3"/>
    <x v="0"/>
    <x v="1"/>
    <x v="3"/>
    <x v="593"/>
    <x v="0"/>
  </r>
  <r>
    <x v="1742"/>
    <x v="41"/>
    <x v="917"/>
    <x v="917"/>
    <x v="12"/>
    <x v="12"/>
    <x v="217"/>
    <x v="217"/>
    <x v="217"/>
    <x v="131"/>
    <x v="131"/>
    <x v="0"/>
    <x v="0"/>
    <x v="0"/>
    <x v="32"/>
    <x v="435"/>
    <x v="0"/>
  </r>
  <r>
    <x v="1743"/>
    <x v="297"/>
    <x v="918"/>
    <x v="918"/>
    <x v="44"/>
    <x v="44"/>
    <x v="0"/>
    <x v="0"/>
    <x v="0"/>
    <x v="159"/>
    <x v="159"/>
    <x v="3"/>
    <x v="0"/>
    <x v="3"/>
    <x v="48"/>
    <x v="97"/>
    <x v="0"/>
  </r>
  <r>
    <x v="1744"/>
    <x v="271"/>
    <x v="443"/>
    <x v="443"/>
    <x v="43"/>
    <x v="43"/>
    <x v="31"/>
    <x v="31"/>
    <x v="13"/>
    <x v="144"/>
    <x v="144"/>
    <x v="2"/>
    <x v="1"/>
    <x v="1"/>
    <x v="11"/>
    <x v="13"/>
    <x v="2"/>
  </r>
  <r>
    <x v="1745"/>
    <x v="297"/>
    <x v="189"/>
    <x v="189"/>
    <x v="25"/>
    <x v="25"/>
    <x v="86"/>
    <x v="86"/>
    <x v="77"/>
    <x v="23"/>
    <x v="23"/>
    <x v="0"/>
    <x v="0"/>
    <x v="3"/>
    <x v="14"/>
    <x v="406"/>
    <x v="0"/>
  </r>
  <r>
    <x v="1746"/>
    <x v="165"/>
    <x v="70"/>
    <x v="70"/>
    <x v="66"/>
    <x v="66"/>
    <x v="99"/>
    <x v="99"/>
    <x v="91"/>
    <x v="61"/>
    <x v="61"/>
    <x v="0"/>
    <x v="0"/>
    <x v="0"/>
    <x v="46"/>
    <x v="231"/>
    <x v="0"/>
  </r>
  <r>
    <x v="1747"/>
    <x v="175"/>
    <x v="919"/>
    <x v="919"/>
    <x v="10"/>
    <x v="10"/>
    <x v="105"/>
    <x v="105"/>
    <x v="96"/>
    <x v="88"/>
    <x v="88"/>
    <x v="0"/>
    <x v="0"/>
    <x v="1"/>
    <x v="16"/>
    <x v="122"/>
    <x v="1"/>
  </r>
  <r>
    <x v="1748"/>
    <x v="131"/>
    <x v="325"/>
    <x v="325"/>
    <x v="84"/>
    <x v="84"/>
    <x v="14"/>
    <x v="14"/>
    <x v="14"/>
    <x v="174"/>
    <x v="174"/>
    <x v="0"/>
    <x v="0"/>
    <x v="0"/>
    <x v="5"/>
    <x v="14"/>
    <x v="0"/>
  </r>
  <r>
    <x v="1749"/>
    <x v="297"/>
    <x v="800"/>
    <x v="800"/>
    <x v="99"/>
    <x v="99"/>
    <x v="151"/>
    <x v="151"/>
    <x v="141"/>
    <x v="111"/>
    <x v="111"/>
    <x v="0"/>
    <x v="0"/>
    <x v="0"/>
    <x v="21"/>
    <x v="180"/>
    <x v="1"/>
  </r>
  <r>
    <x v="1750"/>
    <x v="243"/>
    <x v="526"/>
    <x v="526"/>
    <x v="103"/>
    <x v="103"/>
    <x v="86"/>
    <x v="86"/>
    <x v="77"/>
    <x v="17"/>
    <x v="17"/>
    <x v="0"/>
    <x v="0"/>
    <x v="3"/>
    <x v="10"/>
    <x v="406"/>
    <x v="0"/>
  </r>
  <r>
    <x v="1751"/>
    <x v="122"/>
    <x v="167"/>
    <x v="167"/>
    <x v="26"/>
    <x v="26"/>
    <x v="128"/>
    <x v="128"/>
    <x v="119"/>
    <x v="98"/>
    <x v="98"/>
    <x v="3"/>
    <x v="0"/>
    <x v="2"/>
    <x v="3"/>
    <x v="311"/>
    <x v="0"/>
  </r>
  <r>
    <x v="1752"/>
    <x v="261"/>
    <x v="488"/>
    <x v="488"/>
    <x v="21"/>
    <x v="21"/>
    <x v="1"/>
    <x v="1"/>
    <x v="1"/>
    <x v="68"/>
    <x v="68"/>
    <x v="0"/>
    <x v="0"/>
    <x v="2"/>
    <x v="26"/>
    <x v="276"/>
    <x v="1"/>
  </r>
  <r>
    <x v="1753"/>
    <x v="133"/>
    <x v="920"/>
    <x v="920"/>
    <x v="78"/>
    <x v="78"/>
    <x v="15"/>
    <x v="15"/>
    <x v="15"/>
    <x v="150"/>
    <x v="150"/>
    <x v="0"/>
    <x v="0"/>
    <x v="0"/>
    <x v="27"/>
    <x v="15"/>
    <x v="0"/>
  </r>
  <r>
    <x v="1754"/>
    <x v="115"/>
    <x v="921"/>
    <x v="921"/>
    <x v="62"/>
    <x v="62"/>
    <x v="65"/>
    <x v="65"/>
    <x v="61"/>
    <x v="114"/>
    <x v="114"/>
    <x v="2"/>
    <x v="0"/>
    <x v="2"/>
    <x v="18"/>
    <x v="266"/>
    <x v="0"/>
  </r>
  <r>
    <x v="1755"/>
    <x v="61"/>
    <x v="77"/>
    <x v="77"/>
    <x v="49"/>
    <x v="49"/>
    <x v="80"/>
    <x v="80"/>
    <x v="171"/>
    <x v="114"/>
    <x v="114"/>
    <x v="0"/>
    <x v="0"/>
    <x v="0"/>
    <x v="14"/>
    <x v="243"/>
    <x v="0"/>
  </r>
  <r>
    <x v="1756"/>
    <x v="100"/>
    <x v="922"/>
    <x v="922"/>
    <x v="58"/>
    <x v="58"/>
    <x v="25"/>
    <x v="25"/>
    <x v="88"/>
    <x v="141"/>
    <x v="141"/>
    <x v="0"/>
    <x v="0"/>
    <x v="0"/>
    <x v="3"/>
    <x v="101"/>
    <x v="0"/>
  </r>
  <r>
    <x v="1757"/>
    <x v="273"/>
    <x v="308"/>
    <x v="308"/>
    <x v="25"/>
    <x v="25"/>
    <x v="212"/>
    <x v="212"/>
    <x v="13"/>
    <x v="169"/>
    <x v="169"/>
    <x v="0"/>
    <x v="1"/>
    <x v="3"/>
    <x v="11"/>
    <x v="13"/>
    <x v="2"/>
  </r>
  <r>
    <x v="1758"/>
    <x v="64"/>
    <x v="420"/>
    <x v="420"/>
    <x v="16"/>
    <x v="16"/>
    <x v="122"/>
    <x v="122"/>
    <x v="147"/>
    <x v="107"/>
    <x v="107"/>
    <x v="0"/>
    <x v="0"/>
    <x v="2"/>
    <x v="9"/>
    <x v="189"/>
    <x v="0"/>
  </r>
  <r>
    <x v="1759"/>
    <x v="273"/>
    <x v="443"/>
    <x v="443"/>
    <x v="112"/>
    <x v="112"/>
    <x v="145"/>
    <x v="145"/>
    <x v="164"/>
    <x v="19"/>
    <x v="19"/>
    <x v="0"/>
    <x v="0"/>
    <x v="0"/>
    <x v="3"/>
    <x v="594"/>
    <x v="0"/>
  </r>
  <r>
    <x v="1760"/>
    <x v="184"/>
    <x v="318"/>
    <x v="318"/>
    <x v="57"/>
    <x v="57"/>
    <x v="181"/>
    <x v="181"/>
    <x v="178"/>
    <x v="143"/>
    <x v="143"/>
    <x v="0"/>
    <x v="0"/>
    <x v="0"/>
    <x v="34"/>
    <x v="595"/>
    <x v="1"/>
  </r>
  <r>
    <x v="1761"/>
    <x v="307"/>
    <x v="923"/>
    <x v="923"/>
    <x v="17"/>
    <x v="17"/>
    <x v="136"/>
    <x v="136"/>
    <x v="126"/>
    <x v="107"/>
    <x v="107"/>
    <x v="2"/>
    <x v="0"/>
    <x v="0"/>
    <x v="17"/>
    <x v="457"/>
    <x v="0"/>
  </r>
  <r>
    <x v="1762"/>
    <x v="211"/>
    <x v="924"/>
    <x v="924"/>
    <x v="24"/>
    <x v="24"/>
    <x v="46"/>
    <x v="46"/>
    <x v="43"/>
    <x v="67"/>
    <x v="67"/>
    <x v="2"/>
    <x v="0"/>
    <x v="0"/>
    <x v="9"/>
    <x v="133"/>
    <x v="0"/>
  </r>
  <r>
    <x v="1763"/>
    <x v="237"/>
    <x v="65"/>
    <x v="65"/>
    <x v="4"/>
    <x v="4"/>
    <x v="150"/>
    <x v="150"/>
    <x v="140"/>
    <x v="150"/>
    <x v="150"/>
    <x v="0"/>
    <x v="0"/>
    <x v="1"/>
    <x v="6"/>
    <x v="221"/>
    <x v="1"/>
  </r>
  <r>
    <x v="1764"/>
    <x v="249"/>
    <x v="59"/>
    <x v="59"/>
    <x v="115"/>
    <x v="115"/>
    <x v="104"/>
    <x v="104"/>
    <x v="95"/>
    <x v="156"/>
    <x v="156"/>
    <x v="3"/>
    <x v="0"/>
    <x v="0"/>
    <x v="18"/>
    <x v="111"/>
    <x v="0"/>
  </r>
  <r>
    <x v="1765"/>
    <x v="362"/>
    <x v="925"/>
    <x v="925"/>
    <x v="111"/>
    <x v="111"/>
    <x v="184"/>
    <x v="184"/>
    <x v="180"/>
    <x v="7"/>
    <x v="7"/>
    <x v="3"/>
    <x v="0"/>
    <x v="0"/>
    <x v="9"/>
    <x v="284"/>
    <x v="0"/>
  </r>
  <r>
    <x v="1766"/>
    <x v="236"/>
    <x v="128"/>
    <x v="128"/>
    <x v="0"/>
    <x v="0"/>
    <x v="53"/>
    <x v="53"/>
    <x v="49"/>
    <x v="73"/>
    <x v="73"/>
    <x v="2"/>
    <x v="0"/>
    <x v="0"/>
    <x v="17"/>
    <x v="596"/>
    <x v="0"/>
  </r>
  <r>
    <x v="1767"/>
    <x v="172"/>
    <x v="14"/>
    <x v="14"/>
    <x v="36"/>
    <x v="36"/>
    <x v="102"/>
    <x v="102"/>
    <x v="13"/>
    <x v="73"/>
    <x v="73"/>
    <x v="0"/>
    <x v="1"/>
    <x v="2"/>
    <x v="11"/>
    <x v="13"/>
    <x v="2"/>
  </r>
  <r>
    <x v="1768"/>
    <x v="90"/>
    <x v="355"/>
    <x v="355"/>
    <x v="53"/>
    <x v="53"/>
    <x v="21"/>
    <x v="21"/>
    <x v="21"/>
    <x v="171"/>
    <x v="171"/>
    <x v="3"/>
    <x v="0"/>
    <x v="0"/>
    <x v="3"/>
    <x v="597"/>
    <x v="0"/>
  </r>
  <r>
    <x v="1769"/>
    <x v="280"/>
    <x v="295"/>
    <x v="295"/>
    <x v="118"/>
    <x v="118"/>
    <x v="55"/>
    <x v="55"/>
    <x v="51"/>
    <x v="92"/>
    <x v="92"/>
    <x v="0"/>
    <x v="0"/>
    <x v="0"/>
    <x v="29"/>
    <x v="53"/>
    <x v="0"/>
  </r>
  <r>
    <x v="1770"/>
    <x v="162"/>
    <x v="127"/>
    <x v="127"/>
    <x v="37"/>
    <x v="37"/>
    <x v="65"/>
    <x v="65"/>
    <x v="61"/>
    <x v="69"/>
    <x v="69"/>
    <x v="0"/>
    <x v="0"/>
    <x v="3"/>
    <x v="27"/>
    <x v="64"/>
    <x v="0"/>
  </r>
  <r>
    <x v="1771"/>
    <x v="208"/>
    <x v="369"/>
    <x v="369"/>
    <x v="51"/>
    <x v="51"/>
    <x v="184"/>
    <x v="184"/>
    <x v="180"/>
    <x v="79"/>
    <x v="79"/>
    <x v="2"/>
    <x v="0"/>
    <x v="2"/>
    <x v="47"/>
    <x v="598"/>
    <x v="1"/>
  </r>
  <r>
    <x v="1772"/>
    <x v="58"/>
    <x v="230"/>
    <x v="230"/>
    <x v="89"/>
    <x v="89"/>
    <x v="23"/>
    <x v="23"/>
    <x v="13"/>
    <x v="171"/>
    <x v="171"/>
    <x v="0"/>
    <x v="1"/>
    <x v="0"/>
    <x v="11"/>
    <x v="13"/>
    <x v="2"/>
  </r>
  <r>
    <x v="1773"/>
    <x v="318"/>
    <x v="67"/>
    <x v="67"/>
    <x v="40"/>
    <x v="40"/>
    <x v="25"/>
    <x v="25"/>
    <x v="88"/>
    <x v="171"/>
    <x v="171"/>
    <x v="0"/>
    <x v="0"/>
    <x v="1"/>
    <x v="16"/>
    <x v="101"/>
    <x v="1"/>
  </r>
  <r>
    <x v="1774"/>
    <x v="357"/>
    <x v="688"/>
    <x v="688"/>
    <x v="83"/>
    <x v="83"/>
    <x v="106"/>
    <x v="106"/>
    <x v="97"/>
    <x v="62"/>
    <x v="62"/>
    <x v="0"/>
    <x v="0"/>
    <x v="0"/>
    <x v="16"/>
    <x v="290"/>
    <x v="1"/>
  </r>
  <r>
    <x v="1775"/>
    <x v="74"/>
    <x v="815"/>
    <x v="815"/>
    <x v="23"/>
    <x v="23"/>
    <x v="218"/>
    <x v="218"/>
    <x v="219"/>
    <x v="23"/>
    <x v="23"/>
    <x v="2"/>
    <x v="0"/>
    <x v="1"/>
    <x v="33"/>
    <x v="599"/>
    <x v="0"/>
  </r>
  <r>
    <x v="1776"/>
    <x v="188"/>
    <x v="672"/>
    <x v="672"/>
    <x v="64"/>
    <x v="64"/>
    <x v="102"/>
    <x v="102"/>
    <x v="105"/>
    <x v="121"/>
    <x v="121"/>
    <x v="0"/>
    <x v="0"/>
    <x v="0"/>
    <x v="18"/>
    <x v="126"/>
    <x v="0"/>
  </r>
  <r>
    <x v="1777"/>
    <x v="326"/>
    <x v="592"/>
    <x v="592"/>
    <x v="83"/>
    <x v="83"/>
    <x v="80"/>
    <x v="80"/>
    <x v="171"/>
    <x v="123"/>
    <x v="123"/>
    <x v="0"/>
    <x v="0"/>
    <x v="0"/>
    <x v="18"/>
    <x v="243"/>
    <x v="0"/>
  </r>
  <r>
    <x v="1778"/>
    <x v="11"/>
    <x v="88"/>
    <x v="88"/>
    <x v="83"/>
    <x v="83"/>
    <x v="25"/>
    <x v="25"/>
    <x v="88"/>
    <x v="1"/>
    <x v="1"/>
    <x v="3"/>
    <x v="0"/>
    <x v="0"/>
    <x v="13"/>
    <x v="600"/>
    <x v="0"/>
  </r>
  <r>
    <x v="1779"/>
    <x v="104"/>
    <x v="298"/>
    <x v="298"/>
    <x v="68"/>
    <x v="68"/>
    <x v="32"/>
    <x v="32"/>
    <x v="60"/>
    <x v="147"/>
    <x v="147"/>
    <x v="0"/>
    <x v="0"/>
    <x v="0"/>
    <x v="0"/>
    <x v="63"/>
    <x v="0"/>
  </r>
  <r>
    <x v="1780"/>
    <x v="177"/>
    <x v="607"/>
    <x v="607"/>
    <x v="0"/>
    <x v="0"/>
    <x v="6"/>
    <x v="6"/>
    <x v="6"/>
    <x v="101"/>
    <x v="101"/>
    <x v="0"/>
    <x v="0"/>
    <x v="0"/>
    <x v="6"/>
    <x v="6"/>
    <x v="1"/>
  </r>
  <r>
    <x v="1781"/>
    <x v="1"/>
    <x v="700"/>
    <x v="700"/>
    <x v="55"/>
    <x v="55"/>
    <x v="136"/>
    <x v="136"/>
    <x v="126"/>
    <x v="34"/>
    <x v="34"/>
    <x v="3"/>
    <x v="0"/>
    <x v="0"/>
    <x v="23"/>
    <x v="463"/>
    <x v="0"/>
  </r>
  <r>
    <x v="1782"/>
    <x v="28"/>
    <x v="41"/>
    <x v="41"/>
    <x v="14"/>
    <x v="14"/>
    <x v="50"/>
    <x v="50"/>
    <x v="46"/>
    <x v="38"/>
    <x v="38"/>
    <x v="1"/>
    <x v="0"/>
    <x v="0"/>
    <x v="21"/>
    <x v="455"/>
    <x v="1"/>
  </r>
  <r>
    <x v="1783"/>
    <x v="173"/>
    <x v="217"/>
    <x v="217"/>
    <x v="74"/>
    <x v="74"/>
    <x v="57"/>
    <x v="57"/>
    <x v="53"/>
    <x v="6"/>
    <x v="6"/>
    <x v="3"/>
    <x v="0"/>
    <x v="0"/>
    <x v="1"/>
    <x v="601"/>
    <x v="0"/>
  </r>
  <r>
    <x v="1784"/>
    <x v="277"/>
    <x v="807"/>
    <x v="807"/>
    <x v="36"/>
    <x v="36"/>
    <x v="65"/>
    <x v="65"/>
    <x v="13"/>
    <x v="69"/>
    <x v="69"/>
    <x v="0"/>
    <x v="1"/>
    <x v="0"/>
    <x v="11"/>
    <x v="13"/>
    <x v="2"/>
  </r>
  <r>
    <x v="1785"/>
    <x v="161"/>
    <x v="161"/>
    <x v="161"/>
    <x v="0"/>
    <x v="0"/>
    <x v="182"/>
    <x v="182"/>
    <x v="194"/>
    <x v="131"/>
    <x v="131"/>
    <x v="0"/>
    <x v="0"/>
    <x v="0"/>
    <x v="5"/>
    <x v="316"/>
    <x v="0"/>
  </r>
  <r>
    <x v="1786"/>
    <x v="283"/>
    <x v="473"/>
    <x v="473"/>
    <x v="48"/>
    <x v="48"/>
    <x v="169"/>
    <x v="169"/>
    <x v="158"/>
    <x v="64"/>
    <x v="64"/>
    <x v="3"/>
    <x v="0"/>
    <x v="2"/>
    <x v="32"/>
    <x v="561"/>
    <x v="0"/>
  </r>
  <r>
    <x v="1787"/>
    <x v="1"/>
    <x v="136"/>
    <x v="136"/>
    <x v="37"/>
    <x v="37"/>
    <x v="59"/>
    <x v="59"/>
    <x v="55"/>
    <x v="156"/>
    <x v="156"/>
    <x v="0"/>
    <x v="0"/>
    <x v="1"/>
    <x v="19"/>
    <x v="57"/>
    <x v="1"/>
  </r>
  <r>
    <x v="1788"/>
    <x v="314"/>
    <x v="65"/>
    <x v="65"/>
    <x v="118"/>
    <x v="118"/>
    <x v="154"/>
    <x v="154"/>
    <x v="143"/>
    <x v="90"/>
    <x v="90"/>
    <x v="3"/>
    <x v="0"/>
    <x v="3"/>
    <x v="30"/>
    <x v="184"/>
    <x v="1"/>
  </r>
  <r>
    <x v="1789"/>
    <x v="245"/>
    <x v="926"/>
    <x v="926"/>
    <x v="23"/>
    <x v="23"/>
    <x v="46"/>
    <x v="46"/>
    <x v="43"/>
    <x v="49"/>
    <x v="49"/>
    <x v="0"/>
    <x v="0"/>
    <x v="0"/>
    <x v="21"/>
    <x v="45"/>
    <x v="1"/>
  </r>
  <r>
    <x v="1790"/>
    <x v="119"/>
    <x v="495"/>
    <x v="495"/>
    <x v="42"/>
    <x v="42"/>
    <x v="194"/>
    <x v="194"/>
    <x v="190"/>
    <x v="88"/>
    <x v="88"/>
    <x v="2"/>
    <x v="0"/>
    <x v="0"/>
    <x v="45"/>
    <x v="602"/>
    <x v="0"/>
  </r>
  <r>
    <x v="1791"/>
    <x v="36"/>
    <x v="139"/>
    <x v="139"/>
    <x v="4"/>
    <x v="4"/>
    <x v="205"/>
    <x v="205"/>
    <x v="204"/>
    <x v="124"/>
    <x v="124"/>
    <x v="0"/>
    <x v="0"/>
    <x v="0"/>
    <x v="1"/>
    <x v="491"/>
    <x v="0"/>
  </r>
  <r>
    <x v="1792"/>
    <x v="344"/>
    <x v="758"/>
    <x v="758"/>
    <x v="47"/>
    <x v="47"/>
    <x v="47"/>
    <x v="47"/>
    <x v="44"/>
    <x v="62"/>
    <x v="62"/>
    <x v="2"/>
    <x v="0"/>
    <x v="2"/>
    <x v="14"/>
    <x v="603"/>
    <x v="0"/>
  </r>
  <r>
    <x v="1793"/>
    <x v="152"/>
    <x v="653"/>
    <x v="653"/>
    <x v="3"/>
    <x v="3"/>
    <x v="47"/>
    <x v="47"/>
    <x v="44"/>
    <x v="118"/>
    <x v="118"/>
    <x v="0"/>
    <x v="0"/>
    <x v="0"/>
    <x v="37"/>
    <x v="46"/>
    <x v="1"/>
  </r>
  <r>
    <x v="1794"/>
    <x v="133"/>
    <x v="482"/>
    <x v="482"/>
    <x v="30"/>
    <x v="30"/>
    <x v="39"/>
    <x v="39"/>
    <x v="36"/>
    <x v="178"/>
    <x v="178"/>
    <x v="3"/>
    <x v="0"/>
    <x v="3"/>
    <x v="41"/>
    <x v="96"/>
    <x v="3"/>
  </r>
  <r>
    <x v="1795"/>
    <x v="313"/>
    <x v="210"/>
    <x v="210"/>
    <x v="22"/>
    <x v="22"/>
    <x v="99"/>
    <x v="99"/>
    <x v="91"/>
    <x v="64"/>
    <x v="64"/>
    <x v="0"/>
    <x v="0"/>
    <x v="3"/>
    <x v="22"/>
    <x v="231"/>
    <x v="1"/>
  </r>
  <r>
    <x v="1796"/>
    <x v="194"/>
    <x v="845"/>
    <x v="845"/>
    <x v="87"/>
    <x v="87"/>
    <x v="193"/>
    <x v="193"/>
    <x v="189"/>
    <x v="135"/>
    <x v="135"/>
    <x v="0"/>
    <x v="0"/>
    <x v="0"/>
    <x v="47"/>
    <x v="301"/>
    <x v="1"/>
  </r>
  <r>
    <x v="1797"/>
    <x v="301"/>
    <x v="649"/>
    <x v="649"/>
    <x v="53"/>
    <x v="53"/>
    <x v="56"/>
    <x v="56"/>
    <x v="52"/>
    <x v="73"/>
    <x v="73"/>
    <x v="0"/>
    <x v="0"/>
    <x v="0"/>
    <x v="9"/>
    <x v="54"/>
    <x v="0"/>
  </r>
  <r>
    <x v="1798"/>
    <x v="226"/>
    <x v="708"/>
    <x v="708"/>
    <x v="13"/>
    <x v="13"/>
    <x v="29"/>
    <x v="29"/>
    <x v="34"/>
    <x v="111"/>
    <x v="111"/>
    <x v="0"/>
    <x v="0"/>
    <x v="2"/>
    <x v="34"/>
    <x v="67"/>
    <x v="1"/>
  </r>
  <r>
    <x v="1799"/>
    <x v="154"/>
    <x v="676"/>
    <x v="676"/>
    <x v="66"/>
    <x v="66"/>
    <x v="150"/>
    <x v="150"/>
    <x v="140"/>
    <x v="144"/>
    <x v="144"/>
    <x v="0"/>
    <x v="0"/>
    <x v="2"/>
    <x v="5"/>
    <x v="221"/>
    <x v="0"/>
  </r>
  <r>
    <x v="1800"/>
    <x v="182"/>
    <x v="321"/>
    <x v="321"/>
    <x v="50"/>
    <x v="50"/>
    <x v="27"/>
    <x v="27"/>
    <x v="25"/>
    <x v="21"/>
    <x v="21"/>
    <x v="0"/>
    <x v="0"/>
    <x v="1"/>
    <x v="37"/>
    <x v="117"/>
    <x v="1"/>
  </r>
  <r>
    <x v="1801"/>
    <x v="160"/>
    <x v="628"/>
    <x v="628"/>
    <x v="113"/>
    <x v="113"/>
    <x v="183"/>
    <x v="183"/>
    <x v="179"/>
    <x v="65"/>
    <x v="65"/>
    <x v="1"/>
    <x v="0"/>
    <x v="0"/>
    <x v="48"/>
    <x v="604"/>
    <x v="0"/>
  </r>
  <r>
    <x v="1802"/>
    <x v="13"/>
    <x v="48"/>
    <x v="48"/>
    <x v="73"/>
    <x v="73"/>
    <x v="77"/>
    <x v="77"/>
    <x v="70"/>
    <x v="119"/>
    <x v="119"/>
    <x v="3"/>
    <x v="0"/>
    <x v="0"/>
    <x v="29"/>
    <x v="605"/>
    <x v="0"/>
  </r>
  <r>
    <x v="1803"/>
    <x v="96"/>
    <x v="250"/>
    <x v="250"/>
    <x v="55"/>
    <x v="55"/>
    <x v="58"/>
    <x v="58"/>
    <x v="54"/>
    <x v="3"/>
    <x v="3"/>
    <x v="3"/>
    <x v="0"/>
    <x v="2"/>
    <x v="9"/>
    <x v="374"/>
    <x v="0"/>
  </r>
  <r>
    <x v="1804"/>
    <x v="346"/>
    <x v="619"/>
    <x v="619"/>
    <x v="66"/>
    <x v="66"/>
    <x v="1"/>
    <x v="1"/>
    <x v="1"/>
    <x v="146"/>
    <x v="146"/>
    <x v="0"/>
    <x v="0"/>
    <x v="0"/>
    <x v="16"/>
    <x v="276"/>
    <x v="1"/>
  </r>
  <r>
    <x v="1805"/>
    <x v="77"/>
    <x v="514"/>
    <x v="514"/>
    <x v="74"/>
    <x v="74"/>
    <x v="89"/>
    <x v="89"/>
    <x v="80"/>
    <x v="144"/>
    <x v="144"/>
    <x v="0"/>
    <x v="0"/>
    <x v="2"/>
    <x v="22"/>
    <x v="315"/>
    <x v="1"/>
  </r>
  <r>
    <x v="1806"/>
    <x v="195"/>
    <x v="927"/>
    <x v="927"/>
    <x v="113"/>
    <x v="113"/>
    <x v="171"/>
    <x v="171"/>
    <x v="160"/>
    <x v="73"/>
    <x v="73"/>
    <x v="0"/>
    <x v="0"/>
    <x v="0"/>
    <x v="3"/>
    <x v="245"/>
    <x v="0"/>
  </r>
  <r>
    <x v="1807"/>
    <x v="280"/>
    <x v="385"/>
    <x v="385"/>
    <x v="0"/>
    <x v="0"/>
    <x v="137"/>
    <x v="137"/>
    <x v="127"/>
    <x v="147"/>
    <x v="147"/>
    <x v="0"/>
    <x v="0"/>
    <x v="0"/>
    <x v="8"/>
    <x v="178"/>
    <x v="1"/>
  </r>
  <r>
    <x v="1808"/>
    <x v="105"/>
    <x v="928"/>
    <x v="928"/>
    <x v="60"/>
    <x v="60"/>
    <x v="170"/>
    <x v="170"/>
    <x v="159"/>
    <x v="86"/>
    <x v="86"/>
    <x v="3"/>
    <x v="0"/>
    <x v="0"/>
    <x v="30"/>
    <x v="472"/>
    <x v="1"/>
  </r>
  <r>
    <x v="1809"/>
    <x v="134"/>
    <x v="279"/>
    <x v="279"/>
    <x v="115"/>
    <x v="115"/>
    <x v="187"/>
    <x v="187"/>
    <x v="183"/>
    <x v="55"/>
    <x v="55"/>
    <x v="3"/>
    <x v="0"/>
    <x v="1"/>
    <x v="7"/>
    <x v="370"/>
    <x v="0"/>
  </r>
  <r>
    <x v="1810"/>
    <x v="147"/>
    <x v="713"/>
    <x v="713"/>
    <x v="86"/>
    <x v="86"/>
    <x v="215"/>
    <x v="215"/>
    <x v="214"/>
    <x v="139"/>
    <x v="139"/>
    <x v="0"/>
    <x v="0"/>
    <x v="0"/>
    <x v="14"/>
    <x v="416"/>
    <x v="0"/>
  </r>
  <r>
    <x v="1811"/>
    <x v="55"/>
    <x v="30"/>
    <x v="30"/>
    <x v="81"/>
    <x v="81"/>
    <x v="0"/>
    <x v="0"/>
    <x v="0"/>
    <x v="167"/>
    <x v="167"/>
    <x v="0"/>
    <x v="0"/>
    <x v="0"/>
    <x v="3"/>
    <x v="0"/>
    <x v="0"/>
  </r>
  <r>
    <x v="1812"/>
    <x v="34"/>
    <x v="172"/>
    <x v="172"/>
    <x v="74"/>
    <x v="74"/>
    <x v="199"/>
    <x v="199"/>
    <x v="198"/>
    <x v="74"/>
    <x v="74"/>
    <x v="0"/>
    <x v="0"/>
    <x v="0"/>
    <x v="25"/>
    <x v="328"/>
    <x v="0"/>
  </r>
  <r>
    <x v="1813"/>
    <x v="276"/>
    <x v="245"/>
    <x v="245"/>
    <x v="93"/>
    <x v="93"/>
    <x v="46"/>
    <x v="46"/>
    <x v="43"/>
    <x v="149"/>
    <x v="149"/>
    <x v="0"/>
    <x v="0"/>
    <x v="1"/>
    <x v="10"/>
    <x v="45"/>
    <x v="0"/>
  </r>
  <r>
    <x v="1814"/>
    <x v="257"/>
    <x v="733"/>
    <x v="733"/>
    <x v="63"/>
    <x v="63"/>
    <x v="19"/>
    <x v="19"/>
    <x v="19"/>
    <x v="33"/>
    <x v="33"/>
    <x v="0"/>
    <x v="0"/>
    <x v="0"/>
    <x v="9"/>
    <x v="19"/>
    <x v="0"/>
  </r>
  <r>
    <x v="1815"/>
    <x v="222"/>
    <x v="929"/>
    <x v="929"/>
    <x v="74"/>
    <x v="74"/>
    <x v="52"/>
    <x v="52"/>
    <x v="48"/>
    <x v="141"/>
    <x v="141"/>
    <x v="0"/>
    <x v="0"/>
    <x v="1"/>
    <x v="18"/>
    <x v="376"/>
    <x v="0"/>
  </r>
  <r>
    <x v="1816"/>
    <x v="191"/>
    <x v="216"/>
    <x v="216"/>
    <x v="104"/>
    <x v="104"/>
    <x v="184"/>
    <x v="184"/>
    <x v="180"/>
    <x v="54"/>
    <x v="54"/>
    <x v="0"/>
    <x v="0"/>
    <x v="3"/>
    <x v="23"/>
    <x v="309"/>
    <x v="0"/>
  </r>
  <r>
    <x v="1817"/>
    <x v="267"/>
    <x v="845"/>
    <x v="845"/>
    <x v="29"/>
    <x v="29"/>
    <x v="57"/>
    <x v="57"/>
    <x v="13"/>
    <x v="166"/>
    <x v="166"/>
    <x v="0"/>
    <x v="1"/>
    <x v="0"/>
    <x v="11"/>
    <x v="13"/>
    <x v="2"/>
  </r>
  <r>
    <x v="1818"/>
    <x v="210"/>
    <x v="235"/>
    <x v="235"/>
    <x v="36"/>
    <x v="36"/>
    <x v="185"/>
    <x v="185"/>
    <x v="181"/>
    <x v="123"/>
    <x v="123"/>
    <x v="3"/>
    <x v="0"/>
    <x v="3"/>
    <x v="46"/>
    <x v="282"/>
    <x v="0"/>
  </r>
  <r>
    <x v="1819"/>
    <x v="321"/>
    <x v="744"/>
    <x v="744"/>
    <x v="93"/>
    <x v="93"/>
    <x v="26"/>
    <x v="26"/>
    <x v="24"/>
    <x v="61"/>
    <x v="61"/>
    <x v="1"/>
    <x v="0"/>
    <x v="0"/>
    <x v="0"/>
    <x v="280"/>
    <x v="0"/>
  </r>
  <r>
    <x v="1820"/>
    <x v="124"/>
    <x v="295"/>
    <x v="295"/>
    <x v="88"/>
    <x v="88"/>
    <x v="146"/>
    <x v="146"/>
    <x v="137"/>
    <x v="124"/>
    <x v="124"/>
    <x v="0"/>
    <x v="0"/>
    <x v="2"/>
    <x v="40"/>
    <x v="173"/>
    <x v="1"/>
  </r>
  <r>
    <x v="1821"/>
    <x v="152"/>
    <x v="761"/>
    <x v="761"/>
    <x v="106"/>
    <x v="106"/>
    <x v="129"/>
    <x v="129"/>
    <x v="120"/>
    <x v="34"/>
    <x v="34"/>
    <x v="0"/>
    <x v="0"/>
    <x v="0"/>
    <x v="7"/>
    <x v="271"/>
    <x v="0"/>
  </r>
  <r>
    <x v="1822"/>
    <x v="182"/>
    <x v="930"/>
    <x v="930"/>
    <x v="76"/>
    <x v="76"/>
    <x v="151"/>
    <x v="151"/>
    <x v="13"/>
    <x v="178"/>
    <x v="178"/>
    <x v="0"/>
    <x v="2"/>
    <x v="2"/>
    <x v="11"/>
    <x v="13"/>
    <x v="2"/>
  </r>
  <r>
    <x v="1823"/>
    <x v="337"/>
    <x v="512"/>
    <x v="512"/>
    <x v="61"/>
    <x v="61"/>
    <x v="3"/>
    <x v="3"/>
    <x v="3"/>
    <x v="17"/>
    <x v="17"/>
    <x v="3"/>
    <x v="0"/>
    <x v="2"/>
    <x v="21"/>
    <x v="606"/>
    <x v="1"/>
  </r>
  <r>
    <x v="1824"/>
    <x v="222"/>
    <x v="931"/>
    <x v="931"/>
    <x v="91"/>
    <x v="91"/>
    <x v="48"/>
    <x v="48"/>
    <x v="13"/>
    <x v="161"/>
    <x v="161"/>
    <x v="0"/>
    <x v="1"/>
    <x v="0"/>
    <x v="11"/>
    <x v="13"/>
    <x v="2"/>
  </r>
  <r>
    <x v="1825"/>
    <x v="143"/>
    <x v="932"/>
    <x v="932"/>
    <x v="28"/>
    <x v="28"/>
    <x v="13"/>
    <x v="13"/>
    <x v="161"/>
    <x v="155"/>
    <x v="155"/>
    <x v="3"/>
    <x v="0"/>
    <x v="0"/>
    <x v="5"/>
    <x v="335"/>
    <x v="0"/>
  </r>
  <r>
    <x v="1826"/>
    <x v="159"/>
    <x v="435"/>
    <x v="435"/>
    <x v="54"/>
    <x v="54"/>
    <x v="80"/>
    <x v="80"/>
    <x v="13"/>
    <x v="147"/>
    <x v="147"/>
    <x v="0"/>
    <x v="1"/>
    <x v="0"/>
    <x v="11"/>
    <x v="13"/>
    <x v="2"/>
  </r>
  <r>
    <x v="1827"/>
    <x v="320"/>
    <x v="689"/>
    <x v="689"/>
    <x v="6"/>
    <x v="6"/>
    <x v="45"/>
    <x v="45"/>
    <x v="42"/>
    <x v="35"/>
    <x v="35"/>
    <x v="2"/>
    <x v="0"/>
    <x v="0"/>
    <x v="33"/>
    <x v="607"/>
    <x v="0"/>
  </r>
  <r>
    <x v="1828"/>
    <x v="288"/>
    <x v="423"/>
    <x v="423"/>
    <x v="17"/>
    <x v="17"/>
    <x v="157"/>
    <x v="157"/>
    <x v="148"/>
    <x v="116"/>
    <x v="116"/>
    <x v="0"/>
    <x v="0"/>
    <x v="2"/>
    <x v="45"/>
    <x v="191"/>
    <x v="0"/>
  </r>
  <r>
    <x v="1829"/>
    <x v="231"/>
    <x v="933"/>
    <x v="933"/>
    <x v="77"/>
    <x v="77"/>
    <x v="218"/>
    <x v="218"/>
    <x v="219"/>
    <x v="45"/>
    <x v="45"/>
    <x v="0"/>
    <x v="0"/>
    <x v="2"/>
    <x v="5"/>
    <x v="496"/>
    <x v="0"/>
  </r>
  <r>
    <x v="1830"/>
    <x v="255"/>
    <x v="141"/>
    <x v="141"/>
    <x v="52"/>
    <x v="52"/>
    <x v="127"/>
    <x v="127"/>
    <x v="118"/>
    <x v="170"/>
    <x v="170"/>
    <x v="0"/>
    <x v="0"/>
    <x v="0"/>
    <x v="1"/>
    <x v="147"/>
    <x v="0"/>
  </r>
  <r>
    <x v="1831"/>
    <x v="108"/>
    <x v="934"/>
    <x v="934"/>
    <x v="27"/>
    <x v="27"/>
    <x v="62"/>
    <x v="62"/>
    <x v="57"/>
    <x v="157"/>
    <x v="157"/>
    <x v="0"/>
    <x v="0"/>
    <x v="0"/>
    <x v="16"/>
    <x v="131"/>
    <x v="1"/>
  </r>
  <r>
    <x v="1832"/>
    <x v="190"/>
    <x v="642"/>
    <x v="642"/>
    <x v="102"/>
    <x v="102"/>
    <x v="189"/>
    <x v="189"/>
    <x v="185"/>
    <x v="5"/>
    <x v="5"/>
    <x v="0"/>
    <x v="0"/>
    <x v="3"/>
    <x v="53"/>
    <x v="295"/>
    <x v="0"/>
  </r>
  <r>
    <x v="1833"/>
    <x v="121"/>
    <x v="935"/>
    <x v="935"/>
    <x v="80"/>
    <x v="80"/>
    <x v="80"/>
    <x v="80"/>
    <x v="171"/>
    <x v="16"/>
    <x v="16"/>
    <x v="2"/>
    <x v="0"/>
    <x v="0"/>
    <x v="19"/>
    <x v="506"/>
    <x v="1"/>
  </r>
  <r>
    <x v="1834"/>
    <x v="247"/>
    <x v="936"/>
    <x v="936"/>
    <x v="42"/>
    <x v="42"/>
    <x v="132"/>
    <x v="132"/>
    <x v="13"/>
    <x v="36"/>
    <x v="36"/>
    <x v="3"/>
    <x v="2"/>
    <x v="2"/>
    <x v="11"/>
    <x v="13"/>
    <x v="2"/>
  </r>
  <r>
    <x v="1835"/>
    <x v="103"/>
    <x v="113"/>
    <x v="113"/>
    <x v="48"/>
    <x v="48"/>
    <x v="109"/>
    <x v="109"/>
    <x v="100"/>
    <x v="37"/>
    <x v="37"/>
    <x v="2"/>
    <x v="0"/>
    <x v="0"/>
    <x v="3"/>
    <x v="608"/>
    <x v="0"/>
  </r>
  <r>
    <x v="1836"/>
    <x v="128"/>
    <x v="695"/>
    <x v="695"/>
    <x v="32"/>
    <x v="32"/>
    <x v="183"/>
    <x v="183"/>
    <x v="179"/>
    <x v="81"/>
    <x v="81"/>
    <x v="2"/>
    <x v="0"/>
    <x v="2"/>
    <x v="39"/>
    <x v="609"/>
    <x v="0"/>
  </r>
  <r>
    <x v="1837"/>
    <x v="1"/>
    <x v="623"/>
    <x v="623"/>
    <x v="14"/>
    <x v="14"/>
    <x v="33"/>
    <x v="33"/>
    <x v="29"/>
    <x v="132"/>
    <x v="132"/>
    <x v="0"/>
    <x v="0"/>
    <x v="1"/>
    <x v="17"/>
    <x v="30"/>
    <x v="0"/>
  </r>
  <r>
    <x v="1838"/>
    <x v="360"/>
    <x v="595"/>
    <x v="595"/>
    <x v="55"/>
    <x v="55"/>
    <x v="106"/>
    <x v="106"/>
    <x v="97"/>
    <x v="96"/>
    <x v="96"/>
    <x v="2"/>
    <x v="0"/>
    <x v="0"/>
    <x v="26"/>
    <x v="114"/>
    <x v="1"/>
  </r>
  <r>
    <x v="1839"/>
    <x v="269"/>
    <x v="606"/>
    <x v="606"/>
    <x v="119"/>
    <x v="119"/>
    <x v="163"/>
    <x v="163"/>
    <x v="153"/>
    <x v="23"/>
    <x v="23"/>
    <x v="3"/>
    <x v="0"/>
    <x v="2"/>
    <x v="9"/>
    <x v="503"/>
    <x v="0"/>
  </r>
  <r>
    <x v="1840"/>
    <x v="226"/>
    <x v="937"/>
    <x v="937"/>
    <x v="108"/>
    <x v="108"/>
    <x v="148"/>
    <x v="148"/>
    <x v="139"/>
    <x v="23"/>
    <x v="23"/>
    <x v="0"/>
    <x v="0"/>
    <x v="0"/>
    <x v="0"/>
    <x v="176"/>
    <x v="0"/>
  </r>
  <r>
    <x v="1841"/>
    <x v="223"/>
    <x v="938"/>
    <x v="938"/>
    <x v="69"/>
    <x v="69"/>
    <x v="115"/>
    <x v="115"/>
    <x v="108"/>
    <x v="67"/>
    <x v="67"/>
    <x v="3"/>
    <x v="0"/>
    <x v="0"/>
    <x v="39"/>
    <x v="129"/>
    <x v="0"/>
  </r>
  <r>
    <x v="1842"/>
    <x v="42"/>
    <x v="939"/>
    <x v="939"/>
    <x v="62"/>
    <x v="62"/>
    <x v="37"/>
    <x v="37"/>
    <x v="33"/>
    <x v="151"/>
    <x v="151"/>
    <x v="1"/>
    <x v="0"/>
    <x v="2"/>
    <x v="4"/>
    <x v="34"/>
    <x v="0"/>
  </r>
  <r>
    <x v="1843"/>
    <x v="361"/>
    <x v="172"/>
    <x v="172"/>
    <x v="41"/>
    <x v="41"/>
    <x v="128"/>
    <x v="128"/>
    <x v="119"/>
    <x v="13"/>
    <x v="13"/>
    <x v="3"/>
    <x v="0"/>
    <x v="2"/>
    <x v="27"/>
    <x v="311"/>
    <x v="0"/>
  </r>
  <r>
    <x v="1844"/>
    <x v="310"/>
    <x v="106"/>
    <x v="106"/>
    <x v="32"/>
    <x v="32"/>
    <x v="200"/>
    <x v="200"/>
    <x v="199"/>
    <x v="54"/>
    <x v="54"/>
    <x v="3"/>
    <x v="0"/>
    <x v="2"/>
    <x v="29"/>
    <x v="610"/>
    <x v="0"/>
  </r>
  <r>
    <x v="1845"/>
    <x v="12"/>
    <x v="731"/>
    <x v="731"/>
    <x v="105"/>
    <x v="105"/>
    <x v="210"/>
    <x v="210"/>
    <x v="209"/>
    <x v="116"/>
    <x v="116"/>
    <x v="0"/>
    <x v="0"/>
    <x v="0"/>
    <x v="40"/>
    <x v="393"/>
    <x v="1"/>
  </r>
  <r>
    <x v="1846"/>
    <x v="168"/>
    <x v="930"/>
    <x v="930"/>
    <x v="44"/>
    <x v="44"/>
    <x v="195"/>
    <x v="195"/>
    <x v="191"/>
    <x v="66"/>
    <x v="66"/>
    <x v="2"/>
    <x v="0"/>
    <x v="0"/>
    <x v="18"/>
    <x v="611"/>
    <x v="0"/>
  </r>
  <r>
    <x v="1847"/>
    <x v="158"/>
    <x v="297"/>
    <x v="297"/>
    <x v="108"/>
    <x v="108"/>
    <x v="55"/>
    <x v="55"/>
    <x v="51"/>
    <x v="62"/>
    <x v="62"/>
    <x v="0"/>
    <x v="0"/>
    <x v="0"/>
    <x v="27"/>
    <x v="53"/>
    <x v="0"/>
  </r>
  <r>
    <x v="1848"/>
    <x v="228"/>
    <x v="205"/>
    <x v="205"/>
    <x v="40"/>
    <x v="40"/>
    <x v="111"/>
    <x v="111"/>
    <x v="13"/>
    <x v="71"/>
    <x v="71"/>
    <x v="3"/>
    <x v="1"/>
    <x v="0"/>
    <x v="11"/>
    <x v="13"/>
    <x v="2"/>
  </r>
  <r>
    <x v="1849"/>
    <x v="234"/>
    <x v="139"/>
    <x v="139"/>
    <x v="79"/>
    <x v="79"/>
    <x v="155"/>
    <x v="155"/>
    <x v="13"/>
    <x v="54"/>
    <x v="54"/>
    <x v="3"/>
    <x v="1"/>
    <x v="0"/>
    <x v="11"/>
    <x v="13"/>
    <x v="2"/>
  </r>
  <r>
    <x v="1850"/>
    <x v="69"/>
    <x v="852"/>
    <x v="852"/>
    <x v="70"/>
    <x v="70"/>
    <x v="122"/>
    <x v="122"/>
    <x v="147"/>
    <x v="66"/>
    <x v="66"/>
    <x v="0"/>
    <x v="0"/>
    <x v="0"/>
    <x v="14"/>
    <x v="189"/>
    <x v="0"/>
  </r>
  <r>
    <x v="1851"/>
    <x v="6"/>
    <x v="185"/>
    <x v="185"/>
    <x v="41"/>
    <x v="41"/>
    <x v="168"/>
    <x v="168"/>
    <x v="157"/>
    <x v="59"/>
    <x v="59"/>
    <x v="0"/>
    <x v="0"/>
    <x v="3"/>
    <x v="24"/>
    <x v="536"/>
    <x v="1"/>
  </r>
  <r>
    <x v="1852"/>
    <x v="221"/>
    <x v="940"/>
    <x v="940"/>
    <x v="107"/>
    <x v="107"/>
    <x v="154"/>
    <x v="154"/>
    <x v="13"/>
    <x v="114"/>
    <x v="114"/>
    <x v="3"/>
    <x v="2"/>
    <x v="0"/>
    <x v="11"/>
    <x v="13"/>
    <x v="2"/>
  </r>
  <r>
    <x v="1853"/>
    <x v="347"/>
    <x v="283"/>
    <x v="283"/>
    <x v="34"/>
    <x v="34"/>
    <x v="41"/>
    <x v="41"/>
    <x v="13"/>
    <x v="42"/>
    <x v="42"/>
    <x v="0"/>
    <x v="1"/>
    <x v="0"/>
    <x v="11"/>
    <x v="13"/>
    <x v="2"/>
  </r>
  <r>
    <x v="1854"/>
    <x v="356"/>
    <x v="610"/>
    <x v="610"/>
    <x v="113"/>
    <x v="113"/>
    <x v="116"/>
    <x v="116"/>
    <x v="109"/>
    <x v="166"/>
    <x v="166"/>
    <x v="0"/>
    <x v="0"/>
    <x v="0"/>
    <x v="7"/>
    <x v="199"/>
    <x v="0"/>
  </r>
  <r>
    <x v="1855"/>
    <x v="206"/>
    <x v="826"/>
    <x v="826"/>
    <x v="116"/>
    <x v="116"/>
    <x v="123"/>
    <x v="123"/>
    <x v="114"/>
    <x v="139"/>
    <x v="139"/>
    <x v="0"/>
    <x v="0"/>
    <x v="2"/>
    <x v="19"/>
    <x v="336"/>
    <x v="1"/>
  </r>
  <r>
    <x v="1856"/>
    <x v="265"/>
    <x v="847"/>
    <x v="847"/>
    <x v="33"/>
    <x v="33"/>
    <x v="93"/>
    <x v="93"/>
    <x v="84"/>
    <x v="93"/>
    <x v="93"/>
    <x v="3"/>
    <x v="0"/>
    <x v="1"/>
    <x v="34"/>
    <x v="94"/>
    <x v="1"/>
  </r>
  <r>
    <x v="1857"/>
    <x v="82"/>
    <x v="478"/>
    <x v="478"/>
    <x v="87"/>
    <x v="87"/>
    <x v="50"/>
    <x v="50"/>
    <x v="46"/>
    <x v="177"/>
    <x v="177"/>
    <x v="0"/>
    <x v="0"/>
    <x v="2"/>
    <x v="1"/>
    <x v="48"/>
    <x v="0"/>
  </r>
  <r>
    <x v="1858"/>
    <x v="35"/>
    <x v="686"/>
    <x v="686"/>
    <x v="74"/>
    <x v="74"/>
    <x v="95"/>
    <x v="95"/>
    <x v="86"/>
    <x v="14"/>
    <x v="14"/>
    <x v="0"/>
    <x v="0"/>
    <x v="0"/>
    <x v="3"/>
    <x v="360"/>
    <x v="0"/>
  </r>
  <r>
    <x v="1859"/>
    <x v="301"/>
    <x v="108"/>
    <x v="108"/>
    <x v="49"/>
    <x v="49"/>
    <x v="23"/>
    <x v="23"/>
    <x v="22"/>
    <x v="140"/>
    <x v="140"/>
    <x v="2"/>
    <x v="0"/>
    <x v="0"/>
    <x v="31"/>
    <x v="554"/>
    <x v="1"/>
  </r>
  <r>
    <x v="1860"/>
    <x v="251"/>
    <x v="698"/>
    <x v="698"/>
    <x v="33"/>
    <x v="33"/>
    <x v="28"/>
    <x v="28"/>
    <x v="26"/>
    <x v="100"/>
    <x v="100"/>
    <x v="0"/>
    <x v="0"/>
    <x v="1"/>
    <x v="25"/>
    <x v="27"/>
    <x v="0"/>
  </r>
  <r>
    <x v="1861"/>
    <x v="289"/>
    <x v="621"/>
    <x v="621"/>
    <x v="64"/>
    <x v="64"/>
    <x v="28"/>
    <x v="28"/>
    <x v="26"/>
    <x v="121"/>
    <x v="121"/>
    <x v="2"/>
    <x v="0"/>
    <x v="3"/>
    <x v="7"/>
    <x v="377"/>
    <x v="0"/>
  </r>
  <r>
    <x v="1862"/>
    <x v="186"/>
    <x v="388"/>
    <x v="388"/>
    <x v="88"/>
    <x v="88"/>
    <x v="17"/>
    <x v="17"/>
    <x v="17"/>
    <x v="173"/>
    <x v="173"/>
    <x v="0"/>
    <x v="0"/>
    <x v="3"/>
    <x v="16"/>
    <x v="556"/>
    <x v="1"/>
  </r>
  <r>
    <x v="1863"/>
    <x v="43"/>
    <x v="50"/>
    <x v="50"/>
    <x v="102"/>
    <x v="102"/>
    <x v="25"/>
    <x v="25"/>
    <x v="13"/>
    <x v="35"/>
    <x v="35"/>
    <x v="0"/>
    <x v="1"/>
    <x v="1"/>
    <x v="11"/>
    <x v="13"/>
    <x v="2"/>
  </r>
  <r>
    <x v="1864"/>
    <x v="316"/>
    <x v="867"/>
    <x v="867"/>
    <x v="19"/>
    <x v="19"/>
    <x v="1"/>
    <x v="1"/>
    <x v="1"/>
    <x v="174"/>
    <x v="174"/>
    <x v="3"/>
    <x v="0"/>
    <x v="0"/>
    <x v="17"/>
    <x v="219"/>
    <x v="0"/>
  </r>
  <r>
    <x v="1865"/>
    <x v="100"/>
    <x v="801"/>
    <x v="801"/>
    <x v="48"/>
    <x v="48"/>
    <x v="112"/>
    <x v="112"/>
    <x v="13"/>
    <x v="122"/>
    <x v="122"/>
    <x v="0"/>
    <x v="2"/>
    <x v="0"/>
    <x v="11"/>
    <x v="13"/>
    <x v="2"/>
  </r>
  <r>
    <x v="1866"/>
    <x v="6"/>
    <x v="547"/>
    <x v="547"/>
    <x v="43"/>
    <x v="43"/>
    <x v="183"/>
    <x v="183"/>
    <x v="179"/>
    <x v="152"/>
    <x v="152"/>
    <x v="1"/>
    <x v="0"/>
    <x v="2"/>
    <x v="22"/>
    <x v="604"/>
    <x v="1"/>
  </r>
  <r>
    <x v="1867"/>
    <x v="341"/>
    <x v="726"/>
    <x v="726"/>
    <x v="103"/>
    <x v="103"/>
    <x v="135"/>
    <x v="135"/>
    <x v="125"/>
    <x v="100"/>
    <x v="100"/>
    <x v="0"/>
    <x v="0"/>
    <x v="2"/>
    <x v="2"/>
    <x v="333"/>
    <x v="0"/>
  </r>
  <r>
    <x v="1868"/>
    <x v="271"/>
    <x v="478"/>
    <x v="478"/>
    <x v="74"/>
    <x v="74"/>
    <x v="65"/>
    <x v="65"/>
    <x v="61"/>
    <x v="111"/>
    <x v="111"/>
    <x v="3"/>
    <x v="0"/>
    <x v="0"/>
    <x v="24"/>
    <x v="303"/>
    <x v="1"/>
  </r>
  <r>
    <x v="1869"/>
    <x v="204"/>
    <x v="941"/>
    <x v="941"/>
    <x v="117"/>
    <x v="117"/>
    <x v="198"/>
    <x v="198"/>
    <x v="197"/>
    <x v="37"/>
    <x v="37"/>
    <x v="0"/>
    <x v="0"/>
    <x v="2"/>
    <x v="1"/>
    <x v="327"/>
    <x v="0"/>
  </r>
  <r>
    <x v="1870"/>
    <x v="137"/>
    <x v="8"/>
    <x v="8"/>
    <x v="13"/>
    <x v="13"/>
    <x v="2"/>
    <x v="2"/>
    <x v="2"/>
    <x v="45"/>
    <x v="45"/>
    <x v="2"/>
    <x v="0"/>
    <x v="3"/>
    <x v="47"/>
    <x v="2"/>
    <x v="1"/>
  </r>
  <r>
    <x v="1871"/>
    <x v="44"/>
    <x v="720"/>
    <x v="720"/>
    <x v="15"/>
    <x v="15"/>
    <x v="104"/>
    <x v="104"/>
    <x v="95"/>
    <x v="101"/>
    <x v="101"/>
    <x v="0"/>
    <x v="0"/>
    <x v="0"/>
    <x v="0"/>
    <x v="286"/>
    <x v="0"/>
  </r>
  <r>
    <x v="1872"/>
    <x v="180"/>
    <x v="497"/>
    <x v="497"/>
    <x v="19"/>
    <x v="19"/>
    <x v="142"/>
    <x v="142"/>
    <x v="133"/>
    <x v="43"/>
    <x v="43"/>
    <x v="3"/>
    <x v="0"/>
    <x v="0"/>
    <x v="39"/>
    <x v="456"/>
    <x v="0"/>
  </r>
  <r>
    <x v="1873"/>
    <x v="195"/>
    <x v="740"/>
    <x v="740"/>
    <x v="88"/>
    <x v="88"/>
    <x v="216"/>
    <x v="216"/>
    <x v="215"/>
    <x v="29"/>
    <x v="29"/>
    <x v="0"/>
    <x v="0"/>
    <x v="0"/>
    <x v="19"/>
    <x v="461"/>
    <x v="1"/>
  </r>
  <r>
    <x v="1874"/>
    <x v="46"/>
    <x v="18"/>
    <x v="18"/>
    <x v="50"/>
    <x v="50"/>
    <x v="129"/>
    <x v="129"/>
    <x v="120"/>
    <x v="107"/>
    <x v="107"/>
    <x v="3"/>
    <x v="0"/>
    <x v="0"/>
    <x v="33"/>
    <x v="612"/>
    <x v="0"/>
  </r>
  <r>
    <x v="1875"/>
    <x v="211"/>
    <x v="692"/>
    <x v="692"/>
    <x v="110"/>
    <x v="110"/>
    <x v="174"/>
    <x v="174"/>
    <x v="167"/>
    <x v="38"/>
    <x v="38"/>
    <x v="0"/>
    <x v="0"/>
    <x v="1"/>
    <x v="9"/>
    <x v="474"/>
    <x v="0"/>
  </r>
  <r>
    <x v="1876"/>
    <x v="20"/>
    <x v="546"/>
    <x v="546"/>
    <x v="119"/>
    <x v="119"/>
    <x v="141"/>
    <x v="141"/>
    <x v="174"/>
    <x v="138"/>
    <x v="138"/>
    <x v="0"/>
    <x v="0"/>
    <x v="2"/>
    <x v="7"/>
    <x v="329"/>
    <x v="0"/>
  </r>
  <r>
    <x v="1877"/>
    <x v="96"/>
    <x v="942"/>
    <x v="942"/>
    <x v="38"/>
    <x v="38"/>
    <x v="7"/>
    <x v="7"/>
    <x v="7"/>
    <x v="12"/>
    <x v="12"/>
    <x v="3"/>
    <x v="0"/>
    <x v="0"/>
    <x v="19"/>
    <x v="7"/>
    <x v="1"/>
  </r>
  <r>
    <x v="1878"/>
    <x v="249"/>
    <x v="716"/>
    <x v="716"/>
    <x v="47"/>
    <x v="47"/>
    <x v="139"/>
    <x v="139"/>
    <x v="131"/>
    <x v="111"/>
    <x v="111"/>
    <x v="0"/>
    <x v="0"/>
    <x v="1"/>
    <x v="28"/>
    <x v="166"/>
    <x v="0"/>
  </r>
  <r>
    <x v="1879"/>
    <x v="178"/>
    <x v="124"/>
    <x v="124"/>
    <x v="35"/>
    <x v="35"/>
    <x v="137"/>
    <x v="137"/>
    <x v="127"/>
    <x v="6"/>
    <x v="6"/>
    <x v="3"/>
    <x v="0"/>
    <x v="0"/>
    <x v="33"/>
    <x v="563"/>
    <x v="0"/>
  </r>
  <r>
    <x v="1880"/>
    <x v="93"/>
    <x v="943"/>
    <x v="943"/>
    <x v="79"/>
    <x v="79"/>
    <x v="146"/>
    <x v="146"/>
    <x v="137"/>
    <x v="140"/>
    <x v="140"/>
    <x v="3"/>
    <x v="0"/>
    <x v="2"/>
    <x v="27"/>
    <x v="377"/>
    <x v="0"/>
  </r>
  <r>
    <x v="1881"/>
    <x v="87"/>
    <x v="673"/>
    <x v="673"/>
    <x v="7"/>
    <x v="7"/>
    <x v="26"/>
    <x v="26"/>
    <x v="24"/>
    <x v="154"/>
    <x v="154"/>
    <x v="0"/>
    <x v="0"/>
    <x v="2"/>
    <x v="27"/>
    <x v="83"/>
    <x v="0"/>
  </r>
  <r>
    <x v="1882"/>
    <x v="42"/>
    <x v="944"/>
    <x v="944"/>
    <x v="67"/>
    <x v="67"/>
    <x v="109"/>
    <x v="109"/>
    <x v="100"/>
    <x v="126"/>
    <x v="126"/>
    <x v="3"/>
    <x v="0"/>
    <x v="3"/>
    <x v="19"/>
    <x v="274"/>
    <x v="1"/>
  </r>
  <r>
    <x v="1883"/>
    <x v="6"/>
    <x v="71"/>
    <x v="71"/>
    <x v="18"/>
    <x v="18"/>
    <x v="214"/>
    <x v="214"/>
    <x v="213"/>
    <x v="108"/>
    <x v="108"/>
    <x v="0"/>
    <x v="0"/>
    <x v="0"/>
    <x v="19"/>
    <x v="415"/>
    <x v="1"/>
  </r>
  <r>
    <x v="1884"/>
    <x v="123"/>
    <x v="158"/>
    <x v="158"/>
    <x v="0"/>
    <x v="0"/>
    <x v="116"/>
    <x v="116"/>
    <x v="109"/>
    <x v="43"/>
    <x v="43"/>
    <x v="3"/>
    <x v="0"/>
    <x v="2"/>
    <x v="27"/>
    <x v="613"/>
    <x v="0"/>
  </r>
  <r>
    <x v="1885"/>
    <x v="265"/>
    <x v="842"/>
    <x v="842"/>
    <x v="49"/>
    <x v="49"/>
    <x v="169"/>
    <x v="169"/>
    <x v="158"/>
    <x v="36"/>
    <x v="36"/>
    <x v="0"/>
    <x v="0"/>
    <x v="2"/>
    <x v="47"/>
    <x v="358"/>
    <x v="1"/>
  </r>
  <r>
    <x v="1886"/>
    <x v="294"/>
    <x v="945"/>
    <x v="945"/>
    <x v="85"/>
    <x v="85"/>
    <x v="173"/>
    <x v="173"/>
    <x v="13"/>
    <x v="39"/>
    <x v="39"/>
    <x v="0"/>
    <x v="1"/>
    <x v="3"/>
    <x v="11"/>
    <x v="13"/>
    <x v="2"/>
  </r>
  <r>
    <x v="1887"/>
    <x v="49"/>
    <x v="320"/>
    <x v="320"/>
    <x v="71"/>
    <x v="71"/>
    <x v="86"/>
    <x v="86"/>
    <x v="77"/>
    <x v="53"/>
    <x v="53"/>
    <x v="3"/>
    <x v="0"/>
    <x v="1"/>
    <x v="34"/>
    <x v="451"/>
    <x v="1"/>
  </r>
  <r>
    <x v="1888"/>
    <x v="233"/>
    <x v="731"/>
    <x v="731"/>
    <x v="71"/>
    <x v="71"/>
    <x v="119"/>
    <x v="119"/>
    <x v="13"/>
    <x v="25"/>
    <x v="25"/>
    <x v="2"/>
    <x v="1"/>
    <x v="3"/>
    <x v="11"/>
    <x v="13"/>
    <x v="2"/>
  </r>
  <r>
    <x v="1889"/>
    <x v="176"/>
    <x v="306"/>
    <x v="306"/>
    <x v="18"/>
    <x v="18"/>
    <x v="85"/>
    <x v="85"/>
    <x v="76"/>
    <x v="175"/>
    <x v="175"/>
    <x v="2"/>
    <x v="0"/>
    <x v="0"/>
    <x v="4"/>
    <x v="614"/>
    <x v="0"/>
  </r>
  <r>
    <x v="1890"/>
    <x v="351"/>
    <x v="349"/>
    <x v="349"/>
    <x v="19"/>
    <x v="19"/>
    <x v="168"/>
    <x v="168"/>
    <x v="13"/>
    <x v="150"/>
    <x v="150"/>
    <x v="3"/>
    <x v="2"/>
    <x v="0"/>
    <x v="11"/>
    <x v="13"/>
    <x v="2"/>
  </r>
  <r>
    <x v="1891"/>
    <x v="114"/>
    <x v="907"/>
    <x v="907"/>
    <x v="21"/>
    <x v="21"/>
    <x v="28"/>
    <x v="28"/>
    <x v="26"/>
    <x v="36"/>
    <x v="36"/>
    <x v="0"/>
    <x v="0"/>
    <x v="0"/>
    <x v="32"/>
    <x v="27"/>
    <x v="0"/>
  </r>
  <r>
    <x v="1892"/>
    <x v="96"/>
    <x v="946"/>
    <x v="946"/>
    <x v="83"/>
    <x v="83"/>
    <x v="97"/>
    <x v="97"/>
    <x v="89"/>
    <x v="158"/>
    <x v="158"/>
    <x v="0"/>
    <x v="0"/>
    <x v="0"/>
    <x v="22"/>
    <x v="102"/>
    <x v="1"/>
  </r>
  <r>
    <x v="1893"/>
    <x v="162"/>
    <x v="602"/>
    <x v="602"/>
    <x v="43"/>
    <x v="43"/>
    <x v="102"/>
    <x v="102"/>
    <x v="105"/>
    <x v="68"/>
    <x v="68"/>
    <x v="0"/>
    <x v="0"/>
    <x v="1"/>
    <x v="37"/>
    <x v="126"/>
    <x v="1"/>
  </r>
  <r>
    <x v="1894"/>
    <x v="61"/>
    <x v="160"/>
    <x v="160"/>
    <x v="84"/>
    <x v="84"/>
    <x v="110"/>
    <x v="110"/>
    <x v="13"/>
    <x v="22"/>
    <x v="22"/>
    <x v="3"/>
    <x v="1"/>
    <x v="0"/>
    <x v="11"/>
    <x v="13"/>
    <x v="2"/>
  </r>
  <r>
    <x v="1895"/>
    <x v="102"/>
    <x v="897"/>
    <x v="897"/>
    <x v="94"/>
    <x v="94"/>
    <x v="29"/>
    <x v="29"/>
    <x v="34"/>
    <x v="109"/>
    <x v="109"/>
    <x v="0"/>
    <x v="0"/>
    <x v="0"/>
    <x v="13"/>
    <x v="67"/>
    <x v="0"/>
  </r>
  <r>
    <x v="1896"/>
    <x v="64"/>
    <x v="698"/>
    <x v="698"/>
    <x v="96"/>
    <x v="96"/>
    <x v="192"/>
    <x v="192"/>
    <x v="188"/>
    <x v="138"/>
    <x v="138"/>
    <x v="1"/>
    <x v="0"/>
    <x v="2"/>
    <x v="9"/>
    <x v="615"/>
    <x v="0"/>
  </r>
  <r>
    <x v="1897"/>
    <x v="298"/>
    <x v="361"/>
    <x v="361"/>
    <x v="61"/>
    <x v="61"/>
    <x v="18"/>
    <x v="18"/>
    <x v="18"/>
    <x v="115"/>
    <x v="115"/>
    <x v="0"/>
    <x v="0"/>
    <x v="0"/>
    <x v="0"/>
    <x v="18"/>
    <x v="0"/>
  </r>
  <r>
    <x v="1898"/>
    <x v="321"/>
    <x v="125"/>
    <x v="125"/>
    <x v="103"/>
    <x v="103"/>
    <x v="82"/>
    <x v="82"/>
    <x v="216"/>
    <x v="64"/>
    <x v="64"/>
    <x v="0"/>
    <x v="0"/>
    <x v="0"/>
    <x v="0"/>
    <x v="432"/>
    <x v="0"/>
  </r>
  <r>
    <x v="1899"/>
    <x v="27"/>
    <x v="158"/>
    <x v="158"/>
    <x v="62"/>
    <x v="62"/>
    <x v="143"/>
    <x v="143"/>
    <x v="134"/>
    <x v="76"/>
    <x v="76"/>
    <x v="2"/>
    <x v="0"/>
    <x v="2"/>
    <x v="27"/>
    <x v="525"/>
    <x v="0"/>
  </r>
  <r>
    <x v="1900"/>
    <x v="105"/>
    <x v="947"/>
    <x v="947"/>
    <x v="77"/>
    <x v="77"/>
    <x v="75"/>
    <x v="75"/>
    <x v="68"/>
    <x v="107"/>
    <x v="107"/>
    <x v="0"/>
    <x v="0"/>
    <x v="1"/>
    <x v="39"/>
    <x v="235"/>
    <x v="0"/>
  </r>
  <r>
    <x v="1901"/>
    <x v="87"/>
    <x v="936"/>
    <x v="936"/>
    <x v="61"/>
    <x v="61"/>
    <x v="79"/>
    <x v="79"/>
    <x v="72"/>
    <x v="91"/>
    <x v="91"/>
    <x v="0"/>
    <x v="0"/>
    <x v="0"/>
    <x v="20"/>
    <x v="80"/>
    <x v="0"/>
  </r>
  <r>
    <x v="1902"/>
    <x v="195"/>
    <x v="247"/>
    <x v="247"/>
    <x v="58"/>
    <x v="58"/>
    <x v="96"/>
    <x v="96"/>
    <x v="87"/>
    <x v="129"/>
    <x v="129"/>
    <x v="0"/>
    <x v="0"/>
    <x v="2"/>
    <x v="25"/>
    <x v="100"/>
    <x v="0"/>
  </r>
  <r>
    <x v="1903"/>
    <x v="98"/>
    <x v="506"/>
    <x v="506"/>
    <x v="44"/>
    <x v="44"/>
    <x v="5"/>
    <x v="5"/>
    <x v="5"/>
    <x v="37"/>
    <x v="37"/>
    <x v="1"/>
    <x v="0"/>
    <x v="2"/>
    <x v="4"/>
    <x v="443"/>
    <x v="0"/>
  </r>
  <r>
    <x v="1904"/>
    <x v="196"/>
    <x v="189"/>
    <x v="189"/>
    <x v="20"/>
    <x v="20"/>
    <x v="0"/>
    <x v="0"/>
    <x v="0"/>
    <x v="178"/>
    <x v="178"/>
    <x v="0"/>
    <x v="0"/>
    <x v="0"/>
    <x v="1"/>
    <x v="0"/>
    <x v="0"/>
  </r>
  <r>
    <x v="1905"/>
    <x v="351"/>
    <x v="763"/>
    <x v="763"/>
    <x v="28"/>
    <x v="28"/>
    <x v="186"/>
    <x v="186"/>
    <x v="182"/>
    <x v="61"/>
    <x v="61"/>
    <x v="0"/>
    <x v="0"/>
    <x v="2"/>
    <x v="9"/>
    <x v="285"/>
    <x v="0"/>
  </r>
  <r>
    <x v="1906"/>
    <x v="113"/>
    <x v="37"/>
    <x v="37"/>
    <x v="77"/>
    <x v="77"/>
    <x v="164"/>
    <x v="164"/>
    <x v="154"/>
    <x v="23"/>
    <x v="23"/>
    <x v="0"/>
    <x v="0"/>
    <x v="0"/>
    <x v="9"/>
    <x v="205"/>
    <x v="0"/>
  </r>
  <r>
    <x v="1907"/>
    <x v="149"/>
    <x v="948"/>
    <x v="948"/>
    <x v="29"/>
    <x v="29"/>
    <x v="200"/>
    <x v="200"/>
    <x v="199"/>
    <x v="47"/>
    <x v="47"/>
    <x v="3"/>
    <x v="0"/>
    <x v="1"/>
    <x v="32"/>
    <x v="610"/>
    <x v="0"/>
  </r>
  <r>
    <x v="1908"/>
    <x v="29"/>
    <x v="852"/>
    <x v="852"/>
    <x v="10"/>
    <x v="10"/>
    <x v="66"/>
    <x v="66"/>
    <x v="62"/>
    <x v="115"/>
    <x v="115"/>
    <x v="0"/>
    <x v="0"/>
    <x v="2"/>
    <x v="14"/>
    <x v="338"/>
    <x v="0"/>
  </r>
  <r>
    <x v="1909"/>
    <x v="355"/>
    <x v="906"/>
    <x v="906"/>
    <x v="91"/>
    <x v="91"/>
    <x v="93"/>
    <x v="93"/>
    <x v="84"/>
    <x v="74"/>
    <x v="74"/>
    <x v="3"/>
    <x v="0"/>
    <x v="0"/>
    <x v="4"/>
    <x v="94"/>
    <x v="0"/>
  </r>
  <r>
    <x v="1910"/>
    <x v="352"/>
    <x v="949"/>
    <x v="949"/>
    <x v="109"/>
    <x v="109"/>
    <x v="97"/>
    <x v="97"/>
    <x v="13"/>
    <x v="86"/>
    <x v="86"/>
    <x v="0"/>
    <x v="1"/>
    <x v="0"/>
    <x v="11"/>
    <x v="13"/>
    <x v="2"/>
  </r>
  <r>
    <x v="1911"/>
    <x v="174"/>
    <x v="945"/>
    <x v="945"/>
    <x v="0"/>
    <x v="0"/>
    <x v="37"/>
    <x v="37"/>
    <x v="33"/>
    <x v="65"/>
    <x v="65"/>
    <x v="2"/>
    <x v="0"/>
    <x v="0"/>
    <x v="1"/>
    <x v="616"/>
    <x v="0"/>
  </r>
  <r>
    <x v="1912"/>
    <x v="113"/>
    <x v="287"/>
    <x v="287"/>
    <x v="51"/>
    <x v="51"/>
    <x v="209"/>
    <x v="209"/>
    <x v="208"/>
    <x v="90"/>
    <x v="90"/>
    <x v="3"/>
    <x v="0"/>
    <x v="3"/>
    <x v="14"/>
    <x v="392"/>
    <x v="0"/>
  </r>
  <r>
    <x v="1913"/>
    <x v="339"/>
    <x v="741"/>
    <x v="741"/>
    <x v="112"/>
    <x v="112"/>
    <x v="201"/>
    <x v="201"/>
    <x v="200"/>
    <x v="79"/>
    <x v="79"/>
    <x v="3"/>
    <x v="0"/>
    <x v="1"/>
    <x v="15"/>
    <x v="429"/>
    <x v="1"/>
  </r>
  <r>
    <x v="1914"/>
    <x v="340"/>
    <x v="448"/>
    <x v="448"/>
    <x v="117"/>
    <x v="117"/>
    <x v="115"/>
    <x v="115"/>
    <x v="108"/>
    <x v="86"/>
    <x v="86"/>
    <x v="0"/>
    <x v="0"/>
    <x v="1"/>
    <x v="23"/>
    <x v="404"/>
    <x v="0"/>
  </r>
  <r>
    <x v="1915"/>
    <x v="179"/>
    <x v="177"/>
    <x v="177"/>
    <x v="91"/>
    <x v="91"/>
    <x v="117"/>
    <x v="117"/>
    <x v="110"/>
    <x v="88"/>
    <x v="88"/>
    <x v="0"/>
    <x v="0"/>
    <x v="0"/>
    <x v="6"/>
    <x v="287"/>
    <x v="1"/>
  </r>
  <r>
    <x v="1916"/>
    <x v="225"/>
    <x v="315"/>
    <x v="315"/>
    <x v="82"/>
    <x v="82"/>
    <x v="55"/>
    <x v="55"/>
    <x v="51"/>
    <x v="64"/>
    <x v="64"/>
    <x v="0"/>
    <x v="0"/>
    <x v="1"/>
    <x v="47"/>
    <x v="53"/>
    <x v="1"/>
  </r>
  <r>
    <x v="1917"/>
    <x v="157"/>
    <x v="285"/>
    <x v="285"/>
    <x v="90"/>
    <x v="90"/>
    <x v="33"/>
    <x v="33"/>
    <x v="29"/>
    <x v="152"/>
    <x v="152"/>
    <x v="0"/>
    <x v="0"/>
    <x v="2"/>
    <x v="25"/>
    <x v="30"/>
    <x v="0"/>
  </r>
  <r>
    <x v="1918"/>
    <x v="97"/>
    <x v="358"/>
    <x v="358"/>
    <x v="30"/>
    <x v="30"/>
    <x v="24"/>
    <x v="24"/>
    <x v="23"/>
    <x v="147"/>
    <x v="147"/>
    <x v="0"/>
    <x v="0"/>
    <x v="0"/>
    <x v="25"/>
    <x v="224"/>
    <x v="0"/>
  </r>
  <r>
    <x v="1919"/>
    <x v="357"/>
    <x v="722"/>
    <x v="722"/>
    <x v="28"/>
    <x v="28"/>
    <x v="114"/>
    <x v="114"/>
    <x v="107"/>
    <x v="88"/>
    <x v="88"/>
    <x v="0"/>
    <x v="0"/>
    <x v="0"/>
    <x v="22"/>
    <x v="128"/>
    <x v="1"/>
  </r>
  <r>
    <x v="1920"/>
    <x v="56"/>
    <x v="458"/>
    <x v="458"/>
    <x v="23"/>
    <x v="23"/>
    <x v="118"/>
    <x v="118"/>
    <x v="145"/>
    <x v="55"/>
    <x v="55"/>
    <x v="0"/>
    <x v="0"/>
    <x v="0"/>
    <x v="4"/>
    <x v="187"/>
    <x v="0"/>
  </r>
  <r>
    <x v="1921"/>
    <x v="115"/>
    <x v="82"/>
    <x v="82"/>
    <x v="95"/>
    <x v="95"/>
    <x v="22"/>
    <x v="22"/>
    <x v="196"/>
    <x v="119"/>
    <x v="119"/>
    <x v="0"/>
    <x v="0"/>
    <x v="0"/>
    <x v="33"/>
    <x v="617"/>
    <x v="0"/>
  </r>
  <r>
    <x v="1922"/>
    <x v="262"/>
    <x v="326"/>
    <x v="326"/>
    <x v="65"/>
    <x v="65"/>
    <x v="155"/>
    <x v="155"/>
    <x v="144"/>
    <x v="155"/>
    <x v="155"/>
    <x v="0"/>
    <x v="0"/>
    <x v="0"/>
    <x v="43"/>
    <x v="186"/>
    <x v="0"/>
  </r>
  <r>
    <x v="1923"/>
    <x v="208"/>
    <x v="68"/>
    <x v="68"/>
    <x v="68"/>
    <x v="68"/>
    <x v="138"/>
    <x v="138"/>
    <x v="130"/>
    <x v="55"/>
    <x v="55"/>
    <x v="0"/>
    <x v="0"/>
    <x v="0"/>
    <x v="1"/>
    <x v="165"/>
    <x v="0"/>
  </r>
  <r>
    <x v="1924"/>
    <x v="60"/>
    <x v="248"/>
    <x v="248"/>
    <x v="103"/>
    <x v="103"/>
    <x v="54"/>
    <x v="54"/>
    <x v="50"/>
    <x v="103"/>
    <x v="103"/>
    <x v="3"/>
    <x v="0"/>
    <x v="2"/>
    <x v="9"/>
    <x v="334"/>
    <x v="0"/>
  </r>
  <r>
    <x v="1925"/>
    <x v="255"/>
    <x v="446"/>
    <x v="446"/>
    <x v="0"/>
    <x v="0"/>
    <x v="210"/>
    <x v="210"/>
    <x v="209"/>
    <x v="95"/>
    <x v="95"/>
    <x v="0"/>
    <x v="0"/>
    <x v="0"/>
    <x v="24"/>
    <x v="393"/>
    <x v="1"/>
  </r>
  <r>
    <x v="1926"/>
    <x v="348"/>
    <x v="516"/>
    <x v="516"/>
    <x v="1"/>
    <x v="1"/>
    <x v="38"/>
    <x v="38"/>
    <x v="35"/>
    <x v="5"/>
    <x v="5"/>
    <x v="3"/>
    <x v="0"/>
    <x v="0"/>
    <x v="25"/>
    <x v="288"/>
    <x v="0"/>
  </r>
  <r>
    <x v="1927"/>
    <x v="197"/>
    <x v="634"/>
    <x v="634"/>
    <x v="117"/>
    <x v="117"/>
    <x v="55"/>
    <x v="55"/>
    <x v="51"/>
    <x v="42"/>
    <x v="42"/>
    <x v="0"/>
    <x v="0"/>
    <x v="2"/>
    <x v="0"/>
    <x v="53"/>
    <x v="0"/>
  </r>
  <r>
    <x v="1928"/>
    <x v="0"/>
    <x v="547"/>
    <x v="547"/>
    <x v="104"/>
    <x v="104"/>
    <x v="120"/>
    <x v="120"/>
    <x v="146"/>
    <x v="149"/>
    <x v="149"/>
    <x v="1"/>
    <x v="0"/>
    <x v="2"/>
    <x v="39"/>
    <x v="618"/>
    <x v="0"/>
  </r>
  <r>
    <x v="1929"/>
    <x v="236"/>
    <x v="289"/>
    <x v="289"/>
    <x v="41"/>
    <x v="41"/>
    <x v="26"/>
    <x v="26"/>
    <x v="24"/>
    <x v="11"/>
    <x v="11"/>
    <x v="0"/>
    <x v="0"/>
    <x v="0"/>
    <x v="6"/>
    <x v="83"/>
    <x v="1"/>
  </r>
  <r>
    <x v="1930"/>
    <x v="288"/>
    <x v="788"/>
    <x v="788"/>
    <x v="40"/>
    <x v="40"/>
    <x v="146"/>
    <x v="146"/>
    <x v="13"/>
    <x v="35"/>
    <x v="35"/>
    <x v="0"/>
    <x v="1"/>
    <x v="3"/>
    <x v="11"/>
    <x v="13"/>
    <x v="2"/>
  </r>
  <r>
    <x v="1931"/>
    <x v="17"/>
    <x v="478"/>
    <x v="478"/>
    <x v="56"/>
    <x v="56"/>
    <x v="192"/>
    <x v="192"/>
    <x v="13"/>
    <x v="120"/>
    <x v="120"/>
    <x v="3"/>
    <x v="2"/>
    <x v="0"/>
    <x v="11"/>
    <x v="13"/>
    <x v="2"/>
  </r>
  <r>
    <x v="1932"/>
    <x v="215"/>
    <x v="754"/>
    <x v="754"/>
    <x v="75"/>
    <x v="75"/>
    <x v="39"/>
    <x v="39"/>
    <x v="36"/>
    <x v="109"/>
    <x v="109"/>
    <x v="0"/>
    <x v="0"/>
    <x v="0"/>
    <x v="16"/>
    <x v="37"/>
    <x v="1"/>
  </r>
  <r>
    <x v="1933"/>
    <x v="251"/>
    <x v="615"/>
    <x v="615"/>
    <x v="110"/>
    <x v="110"/>
    <x v="204"/>
    <x v="204"/>
    <x v="203"/>
    <x v="62"/>
    <x v="62"/>
    <x v="0"/>
    <x v="0"/>
    <x v="0"/>
    <x v="33"/>
    <x v="515"/>
    <x v="0"/>
  </r>
  <r>
    <x v="1934"/>
    <x v="205"/>
    <x v="578"/>
    <x v="578"/>
    <x v="103"/>
    <x v="103"/>
    <x v="11"/>
    <x v="11"/>
    <x v="11"/>
    <x v="170"/>
    <x v="170"/>
    <x v="0"/>
    <x v="0"/>
    <x v="0"/>
    <x v="16"/>
    <x v="11"/>
    <x v="1"/>
  </r>
  <r>
    <x v="1935"/>
    <x v="58"/>
    <x v="749"/>
    <x v="749"/>
    <x v="48"/>
    <x v="48"/>
    <x v="181"/>
    <x v="181"/>
    <x v="178"/>
    <x v="32"/>
    <x v="32"/>
    <x v="1"/>
    <x v="0"/>
    <x v="0"/>
    <x v="10"/>
    <x v="619"/>
    <x v="0"/>
  </r>
  <r>
    <x v="1936"/>
    <x v="244"/>
    <x v="483"/>
    <x v="483"/>
    <x v="101"/>
    <x v="101"/>
    <x v="1"/>
    <x v="1"/>
    <x v="1"/>
    <x v="121"/>
    <x v="121"/>
    <x v="2"/>
    <x v="0"/>
    <x v="1"/>
    <x v="10"/>
    <x v="371"/>
    <x v="0"/>
  </r>
  <r>
    <x v="1937"/>
    <x v="320"/>
    <x v="950"/>
    <x v="950"/>
    <x v="15"/>
    <x v="15"/>
    <x v="43"/>
    <x v="43"/>
    <x v="40"/>
    <x v="135"/>
    <x v="135"/>
    <x v="0"/>
    <x v="0"/>
    <x v="3"/>
    <x v="0"/>
    <x v="41"/>
    <x v="0"/>
  </r>
  <r>
    <x v="1938"/>
    <x v="271"/>
    <x v="469"/>
    <x v="469"/>
    <x v="20"/>
    <x v="20"/>
    <x v="6"/>
    <x v="6"/>
    <x v="6"/>
    <x v="60"/>
    <x v="60"/>
    <x v="2"/>
    <x v="0"/>
    <x v="0"/>
    <x v="3"/>
    <x v="620"/>
    <x v="0"/>
  </r>
  <r>
    <x v="1939"/>
    <x v="226"/>
    <x v="951"/>
    <x v="951"/>
    <x v="0"/>
    <x v="0"/>
    <x v="134"/>
    <x v="134"/>
    <x v="13"/>
    <x v="104"/>
    <x v="104"/>
    <x v="0"/>
    <x v="1"/>
    <x v="0"/>
    <x v="11"/>
    <x v="13"/>
    <x v="2"/>
  </r>
  <r>
    <x v="1940"/>
    <x v="56"/>
    <x v="155"/>
    <x v="155"/>
    <x v="24"/>
    <x v="24"/>
    <x v="24"/>
    <x v="24"/>
    <x v="23"/>
    <x v="114"/>
    <x v="114"/>
    <x v="0"/>
    <x v="0"/>
    <x v="0"/>
    <x v="5"/>
    <x v="224"/>
    <x v="0"/>
  </r>
  <r>
    <x v="1941"/>
    <x v="179"/>
    <x v="845"/>
    <x v="845"/>
    <x v="0"/>
    <x v="0"/>
    <x v="217"/>
    <x v="217"/>
    <x v="217"/>
    <x v="97"/>
    <x v="97"/>
    <x v="0"/>
    <x v="0"/>
    <x v="2"/>
    <x v="9"/>
    <x v="435"/>
    <x v="0"/>
  </r>
  <r>
    <x v="1942"/>
    <x v="273"/>
    <x v="723"/>
    <x v="723"/>
    <x v="39"/>
    <x v="39"/>
    <x v="34"/>
    <x v="34"/>
    <x v="13"/>
    <x v="152"/>
    <x v="152"/>
    <x v="0"/>
    <x v="2"/>
    <x v="3"/>
    <x v="11"/>
    <x v="13"/>
    <x v="2"/>
  </r>
  <r>
    <x v="1943"/>
    <x v="112"/>
    <x v="727"/>
    <x v="727"/>
    <x v="49"/>
    <x v="49"/>
    <x v="211"/>
    <x v="211"/>
    <x v="13"/>
    <x v="147"/>
    <x v="147"/>
    <x v="2"/>
    <x v="1"/>
    <x v="0"/>
    <x v="11"/>
    <x v="13"/>
    <x v="2"/>
  </r>
  <r>
    <x v="1944"/>
    <x v="234"/>
    <x v="952"/>
    <x v="952"/>
    <x v="49"/>
    <x v="49"/>
    <x v="219"/>
    <x v="219"/>
    <x v="220"/>
    <x v="67"/>
    <x v="67"/>
    <x v="2"/>
    <x v="0"/>
    <x v="3"/>
    <x v="8"/>
    <x v="621"/>
    <x v="1"/>
  </r>
  <r>
    <x v="1945"/>
    <x v="83"/>
    <x v="713"/>
    <x v="713"/>
    <x v="80"/>
    <x v="80"/>
    <x v="52"/>
    <x v="52"/>
    <x v="48"/>
    <x v="88"/>
    <x v="88"/>
    <x v="2"/>
    <x v="0"/>
    <x v="0"/>
    <x v="31"/>
    <x v="564"/>
    <x v="1"/>
  </r>
  <r>
    <x v="1946"/>
    <x v="187"/>
    <x v="236"/>
    <x v="236"/>
    <x v="9"/>
    <x v="9"/>
    <x v="22"/>
    <x v="22"/>
    <x v="196"/>
    <x v="77"/>
    <x v="77"/>
    <x v="3"/>
    <x v="0"/>
    <x v="2"/>
    <x v="33"/>
    <x v="326"/>
    <x v="0"/>
  </r>
  <r>
    <x v="1947"/>
    <x v="188"/>
    <x v="305"/>
    <x v="305"/>
    <x v="89"/>
    <x v="89"/>
    <x v="193"/>
    <x v="193"/>
    <x v="189"/>
    <x v="61"/>
    <x v="61"/>
    <x v="0"/>
    <x v="0"/>
    <x v="0"/>
    <x v="36"/>
    <x v="301"/>
    <x v="1"/>
  </r>
  <r>
    <x v="1948"/>
    <x v="132"/>
    <x v="953"/>
    <x v="953"/>
    <x v="117"/>
    <x v="117"/>
    <x v="38"/>
    <x v="38"/>
    <x v="35"/>
    <x v="20"/>
    <x v="20"/>
    <x v="3"/>
    <x v="0"/>
    <x v="2"/>
    <x v="8"/>
    <x v="288"/>
    <x v="1"/>
  </r>
  <r>
    <x v="1949"/>
    <x v="285"/>
    <x v="614"/>
    <x v="614"/>
    <x v="18"/>
    <x v="18"/>
    <x v="161"/>
    <x v="161"/>
    <x v="152"/>
    <x v="99"/>
    <x v="99"/>
    <x v="0"/>
    <x v="0"/>
    <x v="2"/>
    <x v="40"/>
    <x v="198"/>
    <x v="1"/>
  </r>
  <r>
    <x v="1950"/>
    <x v="110"/>
    <x v="954"/>
    <x v="954"/>
    <x v="0"/>
    <x v="0"/>
    <x v="12"/>
    <x v="12"/>
    <x v="13"/>
    <x v="48"/>
    <x v="48"/>
    <x v="2"/>
    <x v="1"/>
    <x v="2"/>
    <x v="11"/>
    <x v="13"/>
    <x v="2"/>
  </r>
  <r>
    <x v="1951"/>
    <x v="331"/>
    <x v="955"/>
    <x v="955"/>
    <x v="81"/>
    <x v="81"/>
    <x v="207"/>
    <x v="207"/>
    <x v="206"/>
    <x v="96"/>
    <x v="96"/>
    <x v="0"/>
    <x v="0"/>
    <x v="1"/>
    <x v="38"/>
    <x v="368"/>
    <x v="0"/>
  </r>
  <r>
    <x v="1952"/>
    <x v="74"/>
    <x v="72"/>
    <x v="72"/>
    <x v="44"/>
    <x v="44"/>
    <x v="53"/>
    <x v="53"/>
    <x v="49"/>
    <x v="55"/>
    <x v="55"/>
    <x v="3"/>
    <x v="0"/>
    <x v="0"/>
    <x v="34"/>
    <x v="566"/>
    <x v="1"/>
  </r>
  <r>
    <x v="1953"/>
    <x v="40"/>
    <x v="236"/>
    <x v="236"/>
    <x v="21"/>
    <x v="21"/>
    <x v="62"/>
    <x v="62"/>
    <x v="57"/>
    <x v="76"/>
    <x v="76"/>
    <x v="3"/>
    <x v="0"/>
    <x v="0"/>
    <x v="18"/>
    <x v="59"/>
    <x v="0"/>
  </r>
  <r>
    <x v="1954"/>
    <x v="43"/>
    <x v="319"/>
    <x v="319"/>
    <x v="89"/>
    <x v="89"/>
    <x v="48"/>
    <x v="48"/>
    <x v="45"/>
    <x v="148"/>
    <x v="148"/>
    <x v="0"/>
    <x v="0"/>
    <x v="2"/>
    <x v="16"/>
    <x v="153"/>
    <x v="1"/>
  </r>
  <r>
    <x v="1955"/>
    <x v="337"/>
    <x v="837"/>
    <x v="837"/>
    <x v="33"/>
    <x v="33"/>
    <x v="173"/>
    <x v="173"/>
    <x v="13"/>
    <x v="71"/>
    <x v="71"/>
    <x v="0"/>
    <x v="1"/>
    <x v="2"/>
    <x v="11"/>
    <x v="13"/>
    <x v="2"/>
  </r>
  <r>
    <x v="1956"/>
    <x v="362"/>
    <x v="641"/>
    <x v="641"/>
    <x v="46"/>
    <x v="46"/>
    <x v="172"/>
    <x v="172"/>
    <x v="165"/>
    <x v="67"/>
    <x v="67"/>
    <x v="0"/>
    <x v="0"/>
    <x v="3"/>
    <x v="4"/>
    <x v="622"/>
    <x v="0"/>
  </r>
  <r>
    <x v="1957"/>
    <x v="276"/>
    <x v="172"/>
    <x v="172"/>
    <x v="6"/>
    <x v="6"/>
    <x v="128"/>
    <x v="128"/>
    <x v="119"/>
    <x v="156"/>
    <x v="156"/>
    <x v="0"/>
    <x v="0"/>
    <x v="1"/>
    <x v="32"/>
    <x v="148"/>
    <x v="0"/>
  </r>
  <r>
    <x v="1958"/>
    <x v="87"/>
    <x v="24"/>
    <x v="24"/>
    <x v="62"/>
    <x v="62"/>
    <x v="72"/>
    <x v="72"/>
    <x v="66"/>
    <x v="8"/>
    <x v="8"/>
    <x v="2"/>
    <x v="0"/>
    <x v="0"/>
    <x v="39"/>
    <x v="400"/>
    <x v="0"/>
  </r>
  <r>
    <x v="1959"/>
    <x v="215"/>
    <x v="344"/>
    <x v="344"/>
    <x v="60"/>
    <x v="60"/>
    <x v="5"/>
    <x v="5"/>
    <x v="13"/>
    <x v="144"/>
    <x v="144"/>
    <x v="0"/>
    <x v="1"/>
    <x v="2"/>
    <x v="11"/>
    <x v="13"/>
    <x v="2"/>
  </r>
  <r>
    <x v="1960"/>
    <x v="149"/>
    <x v="956"/>
    <x v="956"/>
    <x v="50"/>
    <x v="50"/>
    <x v="26"/>
    <x v="26"/>
    <x v="24"/>
    <x v="117"/>
    <x v="117"/>
    <x v="0"/>
    <x v="0"/>
    <x v="2"/>
    <x v="21"/>
    <x v="83"/>
    <x v="1"/>
  </r>
  <r>
    <x v="1961"/>
    <x v="82"/>
    <x v="957"/>
    <x v="957"/>
    <x v="90"/>
    <x v="90"/>
    <x v="131"/>
    <x v="131"/>
    <x v="123"/>
    <x v="50"/>
    <x v="50"/>
    <x v="0"/>
    <x v="0"/>
    <x v="0"/>
    <x v="18"/>
    <x v="155"/>
    <x v="0"/>
  </r>
  <r>
    <x v="1962"/>
    <x v="221"/>
    <x v="958"/>
    <x v="958"/>
    <x v="111"/>
    <x v="111"/>
    <x v="2"/>
    <x v="2"/>
    <x v="2"/>
    <x v="159"/>
    <x v="159"/>
    <x v="0"/>
    <x v="0"/>
    <x v="0"/>
    <x v="18"/>
    <x v="196"/>
    <x v="0"/>
  </r>
  <r>
    <x v="1963"/>
    <x v="254"/>
    <x v="177"/>
    <x v="177"/>
    <x v="85"/>
    <x v="85"/>
    <x v="111"/>
    <x v="111"/>
    <x v="102"/>
    <x v="119"/>
    <x v="119"/>
    <x v="0"/>
    <x v="0"/>
    <x v="0"/>
    <x v="25"/>
    <x v="251"/>
    <x v="0"/>
  </r>
  <r>
    <x v="1964"/>
    <x v="182"/>
    <x v="326"/>
    <x v="326"/>
    <x v="92"/>
    <x v="92"/>
    <x v="119"/>
    <x v="119"/>
    <x v="13"/>
    <x v="84"/>
    <x v="84"/>
    <x v="2"/>
    <x v="1"/>
    <x v="0"/>
    <x v="11"/>
    <x v="13"/>
    <x v="2"/>
  </r>
  <r>
    <x v="1965"/>
    <x v="166"/>
    <x v="922"/>
    <x v="922"/>
    <x v="41"/>
    <x v="41"/>
    <x v="138"/>
    <x v="138"/>
    <x v="130"/>
    <x v="24"/>
    <x v="24"/>
    <x v="3"/>
    <x v="0"/>
    <x v="1"/>
    <x v="47"/>
    <x v="623"/>
    <x v="1"/>
  </r>
  <r>
    <x v="1966"/>
    <x v="142"/>
    <x v="959"/>
    <x v="959"/>
    <x v="67"/>
    <x v="67"/>
    <x v="90"/>
    <x v="90"/>
    <x v="81"/>
    <x v="68"/>
    <x v="68"/>
    <x v="2"/>
    <x v="0"/>
    <x v="2"/>
    <x v="21"/>
    <x v="442"/>
    <x v="1"/>
  </r>
  <r>
    <x v="1967"/>
    <x v="210"/>
    <x v="376"/>
    <x v="376"/>
    <x v="35"/>
    <x v="35"/>
    <x v="90"/>
    <x v="90"/>
    <x v="13"/>
    <x v="161"/>
    <x v="161"/>
    <x v="0"/>
    <x v="1"/>
    <x v="1"/>
    <x v="11"/>
    <x v="13"/>
    <x v="2"/>
  </r>
  <r>
    <x v="1968"/>
    <x v="41"/>
    <x v="924"/>
    <x v="924"/>
    <x v="11"/>
    <x v="11"/>
    <x v="216"/>
    <x v="216"/>
    <x v="215"/>
    <x v="140"/>
    <x v="140"/>
    <x v="0"/>
    <x v="0"/>
    <x v="3"/>
    <x v="8"/>
    <x v="461"/>
    <x v="1"/>
  </r>
  <r>
    <x v="1969"/>
    <x v="28"/>
    <x v="8"/>
    <x v="8"/>
    <x v="53"/>
    <x v="53"/>
    <x v="184"/>
    <x v="184"/>
    <x v="180"/>
    <x v="116"/>
    <x v="116"/>
    <x v="0"/>
    <x v="0"/>
    <x v="1"/>
    <x v="31"/>
    <x v="309"/>
    <x v="1"/>
  </r>
  <r>
    <x v="1970"/>
    <x v="281"/>
    <x v="485"/>
    <x v="485"/>
    <x v="44"/>
    <x v="44"/>
    <x v="197"/>
    <x v="197"/>
    <x v="195"/>
    <x v="141"/>
    <x v="141"/>
    <x v="0"/>
    <x v="0"/>
    <x v="1"/>
    <x v="33"/>
    <x v="325"/>
    <x v="0"/>
  </r>
  <r>
    <x v="1971"/>
    <x v="257"/>
    <x v="746"/>
    <x v="746"/>
    <x v="77"/>
    <x v="77"/>
    <x v="213"/>
    <x v="213"/>
    <x v="13"/>
    <x v="26"/>
    <x v="26"/>
    <x v="0"/>
    <x v="2"/>
    <x v="0"/>
    <x v="11"/>
    <x v="13"/>
    <x v="2"/>
  </r>
  <r>
    <x v="1972"/>
    <x v="60"/>
    <x v="195"/>
    <x v="195"/>
    <x v="95"/>
    <x v="95"/>
    <x v="25"/>
    <x v="25"/>
    <x v="13"/>
    <x v="27"/>
    <x v="27"/>
    <x v="0"/>
    <x v="2"/>
    <x v="0"/>
    <x v="11"/>
    <x v="13"/>
    <x v="2"/>
  </r>
  <r>
    <x v="1973"/>
    <x v="168"/>
    <x v="960"/>
    <x v="960"/>
    <x v="60"/>
    <x v="60"/>
    <x v="120"/>
    <x v="120"/>
    <x v="146"/>
    <x v="140"/>
    <x v="140"/>
    <x v="3"/>
    <x v="0"/>
    <x v="2"/>
    <x v="55"/>
    <x v="188"/>
    <x v="3"/>
  </r>
  <r>
    <x v="1974"/>
    <x v="270"/>
    <x v="961"/>
    <x v="961"/>
    <x v="82"/>
    <x v="82"/>
    <x v="175"/>
    <x v="175"/>
    <x v="168"/>
    <x v="119"/>
    <x v="119"/>
    <x v="0"/>
    <x v="0"/>
    <x v="0"/>
    <x v="1"/>
    <x v="497"/>
    <x v="0"/>
  </r>
  <r>
    <x v="1975"/>
    <x v="129"/>
    <x v="962"/>
    <x v="962"/>
    <x v="76"/>
    <x v="76"/>
    <x v="151"/>
    <x v="151"/>
    <x v="141"/>
    <x v="37"/>
    <x v="37"/>
    <x v="3"/>
    <x v="0"/>
    <x v="0"/>
    <x v="5"/>
    <x v="439"/>
    <x v="0"/>
  </r>
  <r>
    <x v="1976"/>
    <x v="74"/>
    <x v="936"/>
    <x v="936"/>
    <x v="38"/>
    <x v="38"/>
    <x v="166"/>
    <x v="166"/>
    <x v="162"/>
    <x v="74"/>
    <x v="74"/>
    <x v="3"/>
    <x v="0"/>
    <x v="3"/>
    <x v="16"/>
    <x v="549"/>
    <x v="1"/>
  </r>
  <r>
    <x v="1977"/>
    <x v="77"/>
    <x v="526"/>
    <x v="526"/>
    <x v="69"/>
    <x v="69"/>
    <x v="197"/>
    <x v="197"/>
    <x v="195"/>
    <x v="112"/>
    <x v="112"/>
    <x v="3"/>
    <x v="0"/>
    <x v="2"/>
    <x v="39"/>
    <x v="508"/>
    <x v="0"/>
  </r>
  <r>
    <x v="1978"/>
    <x v="236"/>
    <x v="646"/>
    <x v="646"/>
    <x v="83"/>
    <x v="83"/>
    <x v="144"/>
    <x v="144"/>
    <x v="13"/>
    <x v="148"/>
    <x v="148"/>
    <x v="0"/>
    <x v="1"/>
    <x v="0"/>
    <x v="11"/>
    <x v="13"/>
    <x v="2"/>
  </r>
  <r>
    <x v="1979"/>
    <x v="195"/>
    <x v="15"/>
    <x v="15"/>
    <x v="59"/>
    <x v="59"/>
    <x v="53"/>
    <x v="53"/>
    <x v="49"/>
    <x v="12"/>
    <x v="12"/>
    <x v="3"/>
    <x v="0"/>
    <x v="2"/>
    <x v="40"/>
    <x v="566"/>
    <x v="1"/>
  </r>
  <r>
    <x v="1980"/>
    <x v="177"/>
    <x v="584"/>
    <x v="584"/>
    <x v="54"/>
    <x v="54"/>
    <x v="53"/>
    <x v="53"/>
    <x v="49"/>
    <x v="108"/>
    <x v="108"/>
    <x v="0"/>
    <x v="0"/>
    <x v="1"/>
    <x v="3"/>
    <x v="51"/>
    <x v="0"/>
  </r>
  <r>
    <x v="1981"/>
    <x v="264"/>
    <x v="963"/>
    <x v="963"/>
    <x v="117"/>
    <x v="117"/>
    <x v="39"/>
    <x v="39"/>
    <x v="36"/>
    <x v="74"/>
    <x v="74"/>
    <x v="0"/>
    <x v="0"/>
    <x v="3"/>
    <x v="4"/>
    <x v="37"/>
    <x v="0"/>
  </r>
  <r>
    <x v="1982"/>
    <x v="232"/>
    <x v="964"/>
    <x v="964"/>
    <x v="30"/>
    <x v="30"/>
    <x v="20"/>
    <x v="20"/>
    <x v="20"/>
    <x v="55"/>
    <x v="55"/>
    <x v="0"/>
    <x v="0"/>
    <x v="2"/>
    <x v="37"/>
    <x v="347"/>
    <x v="1"/>
  </r>
  <r>
    <x v="1983"/>
    <x v="262"/>
    <x v="880"/>
    <x v="880"/>
    <x v="58"/>
    <x v="58"/>
    <x v="148"/>
    <x v="148"/>
    <x v="139"/>
    <x v="163"/>
    <x v="163"/>
    <x v="0"/>
    <x v="0"/>
    <x v="0"/>
    <x v="24"/>
    <x v="176"/>
    <x v="1"/>
  </r>
  <r>
    <x v="1984"/>
    <x v="219"/>
    <x v="112"/>
    <x v="112"/>
    <x v="70"/>
    <x v="70"/>
    <x v="40"/>
    <x v="40"/>
    <x v="37"/>
    <x v="109"/>
    <x v="109"/>
    <x v="0"/>
    <x v="0"/>
    <x v="1"/>
    <x v="16"/>
    <x v="38"/>
    <x v="1"/>
  </r>
  <r>
    <x v="1985"/>
    <x v="199"/>
    <x v="530"/>
    <x v="530"/>
    <x v="35"/>
    <x v="35"/>
    <x v="94"/>
    <x v="94"/>
    <x v="85"/>
    <x v="70"/>
    <x v="70"/>
    <x v="3"/>
    <x v="0"/>
    <x v="2"/>
    <x v="32"/>
    <x v="95"/>
    <x v="0"/>
  </r>
  <r>
    <x v="1986"/>
    <x v="356"/>
    <x v="312"/>
    <x v="312"/>
    <x v="18"/>
    <x v="18"/>
    <x v="120"/>
    <x v="120"/>
    <x v="13"/>
    <x v="138"/>
    <x v="138"/>
    <x v="3"/>
    <x v="2"/>
    <x v="0"/>
    <x v="11"/>
    <x v="13"/>
    <x v="2"/>
  </r>
  <r>
    <x v="1987"/>
    <x v="358"/>
    <x v="132"/>
    <x v="132"/>
    <x v="47"/>
    <x v="47"/>
    <x v="19"/>
    <x v="19"/>
    <x v="19"/>
    <x v="44"/>
    <x v="44"/>
    <x v="0"/>
    <x v="0"/>
    <x v="1"/>
    <x v="26"/>
    <x v="19"/>
    <x v="1"/>
  </r>
  <r>
    <x v="1988"/>
    <x v="166"/>
    <x v="647"/>
    <x v="647"/>
    <x v="71"/>
    <x v="71"/>
    <x v="137"/>
    <x v="137"/>
    <x v="127"/>
    <x v="42"/>
    <x v="42"/>
    <x v="0"/>
    <x v="0"/>
    <x v="2"/>
    <x v="33"/>
    <x v="178"/>
    <x v="0"/>
  </r>
  <r>
    <x v="1989"/>
    <x v="71"/>
    <x v="740"/>
    <x v="740"/>
    <x v="109"/>
    <x v="109"/>
    <x v="208"/>
    <x v="208"/>
    <x v="207"/>
    <x v="174"/>
    <x v="174"/>
    <x v="0"/>
    <x v="0"/>
    <x v="3"/>
    <x v="27"/>
    <x v="375"/>
    <x v="0"/>
  </r>
  <r>
    <x v="1990"/>
    <x v="216"/>
    <x v="734"/>
    <x v="734"/>
    <x v="119"/>
    <x v="119"/>
    <x v="122"/>
    <x v="122"/>
    <x v="147"/>
    <x v="117"/>
    <x v="117"/>
    <x v="1"/>
    <x v="0"/>
    <x v="3"/>
    <x v="4"/>
    <x v="624"/>
    <x v="0"/>
  </r>
  <r>
    <x v="1991"/>
    <x v="71"/>
    <x v="415"/>
    <x v="415"/>
    <x v="65"/>
    <x v="65"/>
    <x v="99"/>
    <x v="99"/>
    <x v="91"/>
    <x v="23"/>
    <x v="23"/>
    <x v="0"/>
    <x v="0"/>
    <x v="0"/>
    <x v="10"/>
    <x v="231"/>
    <x v="0"/>
  </r>
  <r>
    <x v="1992"/>
    <x v="201"/>
    <x v="206"/>
    <x v="206"/>
    <x v="8"/>
    <x v="8"/>
    <x v="183"/>
    <x v="183"/>
    <x v="179"/>
    <x v="116"/>
    <x v="116"/>
    <x v="0"/>
    <x v="0"/>
    <x v="0"/>
    <x v="2"/>
    <x v="500"/>
    <x v="0"/>
  </r>
  <r>
    <x v="1993"/>
    <x v="347"/>
    <x v="134"/>
    <x v="134"/>
    <x v="112"/>
    <x v="112"/>
    <x v="89"/>
    <x v="89"/>
    <x v="80"/>
    <x v="30"/>
    <x v="30"/>
    <x v="0"/>
    <x v="0"/>
    <x v="0"/>
    <x v="0"/>
    <x v="315"/>
    <x v="0"/>
  </r>
  <r>
    <x v="1994"/>
    <x v="148"/>
    <x v="745"/>
    <x v="745"/>
    <x v="99"/>
    <x v="99"/>
    <x v="118"/>
    <x v="118"/>
    <x v="145"/>
    <x v="130"/>
    <x v="130"/>
    <x v="3"/>
    <x v="0"/>
    <x v="0"/>
    <x v="19"/>
    <x v="402"/>
    <x v="1"/>
  </r>
  <r>
    <x v="1995"/>
    <x v="201"/>
    <x v="259"/>
    <x v="259"/>
    <x v="56"/>
    <x v="56"/>
    <x v="184"/>
    <x v="184"/>
    <x v="13"/>
    <x v="74"/>
    <x v="74"/>
    <x v="0"/>
    <x v="1"/>
    <x v="0"/>
    <x v="11"/>
    <x v="13"/>
    <x v="2"/>
  </r>
  <r>
    <x v="1996"/>
    <x v="256"/>
    <x v="274"/>
    <x v="274"/>
    <x v="47"/>
    <x v="47"/>
    <x v="163"/>
    <x v="163"/>
    <x v="153"/>
    <x v="172"/>
    <x v="172"/>
    <x v="0"/>
    <x v="0"/>
    <x v="0"/>
    <x v="6"/>
    <x v="350"/>
    <x v="1"/>
  </r>
  <r>
    <x v="1997"/>
    <x v="267"/>
    <x v="965"/>
    <x v="965"/>
    <x v="57"/>
    <x v="57"/>
    <x v="154"/>
    <x v="154"/>
    <x v="143"/>
    <x v="13"/>
    <x v="13"/>
    <x v="0"/>
    <x v="0"/>
    <x v="0"/>
    <x v="32"/>
    <x v="381"/>
    <x v="0"/>
  </r>
  <r>
    <x v="1998"/>
    <x v="71"/>
    <x v="827"/>
    <x v="827"/>
    <x v="75"/>
    <x v="75"/>
    <x v="208"/>
    <x v="208"/>
    <x v="207"/>
    <x v="68"/>
    <x v="68"/>
    <x v="3"/>
    <x v="0"/>
    <x v="1"/>
    <x v="7"/>
    <x v="518"/>
    <x v="0"/>
  </r>
  <r>
    <x v="1999"/>
    <x v="28"/>
    <x v="306"/>
    <x v="306"/>
    <x v="15"/>
    <x v="15"/>
    <x v="85"/>
    <x v="85"/>
    <x v="76"/>
    <x v="21"/>
    <x v="21"/>
    <x v="0"/>
    <x v="0"/>
    <x v="0"/>
    <x v="39"/>
    <x v="142"/>
    <x v="0"/>
  </r>
  <r>
    <x v="2000"/>
    <x v="43"/>
    <x v="966"/>
    <x v="966"/>
    <x v="5"/>
    <x v="5"/>
    <x v="174"/>
    <x v="174"/>
    <x v="13"/>
    <x v="116"/>
    <x v="116"/>
    <x v="1"/>
    <x v="1"/>
    <x v="0"/>
    <x v="11"/>
    <x v="13"/>
    <x v="2"/>
  </r>
  <r>
    <x v="2001"/>
    <x v="31"/>
    <x v="623"/>
    <x v="623"/>
    <x v="10"/>
    <x v="10"/>
    <x v="165"/>
    <x v="165"/>
    <x v="13"/>
    <x v="18"/>
    <x v="18"/>
    <x v="2"/>
    <x v="2"/>
    <x v="0"/>
    <x v="11"/>
    <x v="13"/>
    <x v="2"/>
  </r>
  <r>
    <x v="2002"/>
    <x v="320"/>
    <x v="885"/>
    <x v="885"/>
    <x v="14"/>
    <x v="14"/>
    <x v="204"/>
    <x v="204"/>
    <x v="203"/>
    <x v="105"/>
    <x v="105"/>
    <x v="0"/>
    <x v="0"/>
    <x v="0"/>
    <x v="8"/>
    <x v="515"/>
    <x v="1"/>
  </r>
  <r>
    <x v="2003"/>
    <x v="64"/>
    <x v="966"/>
    <x v="966"/>
    <x v="113"/>
    <x v="113"/>
    <x v="25"/>
    <x v="25"/>
    <x v="88"/>
    <x v="1"/>
    <x v="1"/>
    <x v="2"/>
    <x v="0"/>
    <x v="0"/>
    <x v="1"/>
    <x v="625"/>
    <x v="0"/>
  </r>
  <r>
    <x v="2004"/>
    <x v="75"/>
    <x v="700"/>
    <x v="700"/>
    <x v="26"/>
    <x v="26"/>
    <x v="54"/>
    <x v="54"/>
    <x v="50"/>
    <x v="4"/>
    <x v="4"/>
    <x v="3"/>
    <x v="0"/>
    <x v="1"/>
    <x v="21"/>
    <x v="334"/>
    <x v="1"/>
  </r>
  <r>
    <x v="2005"/>
    <x v="107"/>
    <x v="472"/>
    <x v="472"/>
    <x v="113"/>
    <x v="113"/>
    <x v="31"/>
    <x v="31"/>
    <x v="13"/>
    <x v="31"/>
    <x v="31"/>
    <x v="0"/>
    <x v="1"/>
    <x v="0"/>
    <x v="11"/>
    <x v="13"/>
    <x v="2"/>
  </r>
  <r>
    <x v="2006"/>
    <x v="208"/>
    <x v="650"/>
    <x v="650"/>
    <x v="77"/>
    <x v="77"/>
    <x v="77"/>
    <x v="77"/>
    <x v="13"/>
    <x v="79"/>
    <x v="79"/>
    <x v="3"/>
    <x v="1"/>
    <x v="3"/>
    <x v="11"/>
    <x v="13"/>
    <x v="2"/>
  </r>
  <r>
    <x v="2007"/>
    <x v="259"/>
    <x v="912"/>
    <x v="912"/>
    <x v="60"/>
    <x v="60"/>
    <x v="152"/>
    <x v="152"/>
    <x v="173"/>
    <x v="108"/>
    <x v="108"/>
    <x v="0"/>
    <x v="0"/>
    <x v="0"/>
    <x v="4"/>
    <x v="252"/>
    <x v="0"/>
  </r>
  <r>
    <x v="2008"/>
    <x v="280"/>
    <x v="772"/>
    <x v="772"/>
    <x v="119"/>
    <x v="119"/>
    <x v="201"/>
    <x v="201"/>
    <x v="200"/>
    <x v="19"/>
    <x v="19"/>
    <x v="0"/>
    <x v="0"/>
    <x v="0"/>
    <x v="18"/>
    <x v="340"/>
    <x v="0"/>
  </r>
  <r>
    <x v="2009"/>
    <x v="194"/>
    <x v="967"/>
    <x v="967"/>
    <x v="11"/>
    <x v="11"/>
    <x v="134"/>
    <x v="134"/>
    <x v="124"/>
    <x v="119"/>
    <x v="119"/>
    <x v="0"/>
    <x v="0"/>
    <x v="1"/>
    <x v="14"/>
    <x v="156"/>
    <x v="0"/>
  </r>
  <r>
    <x v="2010"/>
    <x v="215"/>
    <x v="298"/>
    <x v="298"/>
    <x v="39"/>
    <x v="39"/>
    <x v="11"/>
    <x v="11"/>
    <x v="11"/>
    <x v="113"/>
    <x v="113"/>
    <x v="3"/>
    <x v="0"/>
    <x v="0"/>
    <x v="10"/>
    <x v="313"/>
    <x v="0"/>
  </r>
  <r>
    <x v="2011"/>
    <x v="89"/>
    <x v="12"/>
    <x v="12"/>
    <x v="63"/>
    <x v="63"/>
    <x v="70"/>
    <x v="70"/>
    <x v="129"/>
    <x v="43"/>
    <x v="43"/>
    <x v="2"/>
    <x v="0"/>
    <x v="0"/>
    <x v="48"/>
    <x v="626"/>
    <x v="0"/>
  </r>
  <r>
    <x v="2012"/>
    <x v="115"/>
    <x v="195"/>
    <x v="195"/>
    <x v="47"/>
    <x v="47"/>
    <x v="196"/>
    <x v="196"/>
    <x v="193"/>
    <x v="16"/>
    <x v="16"/>
    <x v="0"/>
    <x v="0"/>
    <x v="0"/>
    <x v="36"/>
    <x v="459"/>
    <x v="1"/>
  </r>
  <r>
    <x v="2013"/>
    <x v="41"/>
    <x v="195"/>
    <x v="195"/>
    <x v="93"/>
    <x v="93"/>
    <x v="103"/>
    <x v="103"/>
    <x v="94"/>
    <x v="13"/>
    <x v="13"/>
    <x v="3"/>
    <x v="0"/>
    <x v="3"/>
    <x v="26"/>
    <x v="108"/>
    <x v="1"/>
  </r>
  <r>
    <x v="2014"/>
    <x v="102"/>
    <x v="58"/>
    <x v="58"/>
    <x v="86"/>
    <x v="86"/>
    <x v="107"/>
    <x v="107"/>
    <x v="98"/>
    <x v="115"/>
    <x v="115"/>
    <x v="3"/>
    <x v="0"/>
    <x v="0"/>
    <x v="18"/>
    <x v="589"/>
    <x v="0"/>
  </r>
  <r>
    <x v="2015"/>
    <x v="197"/>
    <x v="804"/>
    <x v="804"/>
    <x v="30"/>
    <x v="30"/>
    <x v="22"/>
    <x v="22"/>
    <x v="196"/>
    <x v="141"/>
    <x v="141"/>
    <x v="2"/>
    <x v="0"/>
    <x v="0"/>
    <x v="46"/>
    <x v="627"/>
    <x v="0"/>
  </r>
  <r>
    <x v="2016"/>
    <x v="349"/>
    <x v="968"/>
    <x v="968"/>
    <x v="58"/>
    <x v="58"/>
    <x v="110"/>
    <x v="110"/>
    <x v="101"/>
    <x v="75"/>
    <x v="75"/>
    <x v="0"/>
    <x v="0"/>
    <x v="3"/>
    <x v="32"/>
    <x v="120"/>
    <x v="0"/>
  </r>
  <r>
    <x v="2017"/>
    <x v="164"/>
    <x v="181"/>
    <x v="181"/>
    <x v="79"/>
    <x v="79"/>
    <x v="63"/>
    <x v="63"/>
    <x v="58"/>
    <x v="49"/>
    <x v="49"/>
    <x v="0"/>
    <x v="0"/>
    <x v="2"/>
    <x v="1"/>
    <x v="277"/>
    <x v="0"/>
  </r>
  <r>
    <x v="2018"/>
    <x v="154"/>
    <x v="969"/>
    <x v="969"/>
    <x v="37"/>
    <x v="37"/>
    <x v="162"/>
    <x v="162"/>
    <x v="192"/>
    <x v="6"/>
    <x v="6"/>
    <x v="0"/>
    <x v="0"/>
    <x v="1"/>
    <x v="8"/>
    <x v="307"/>
    <x v="1"/>
  </r>
  <r>
    <x v="2019"/>
    <x v="202"/>
    <x v="970"/>
    <x v="970"/>
    <x v="59"/>
    <x v="59"/>
    <x v="153"/>
    <x v="153"/>
    <x v="142"/>
    <x v="6"/>
    <x v="6"/>
    <x v="0"/>
    <x v="0"/>
    <x v="0"/>
    <x v="19"/>
    <x v="342"/>
    <x v="1"/>
  </r>
  <r>
    <x v="2020"/>
    <x v="6"/>
    <x v="459"/>
    <x v="459"/>
    <x v="19"/>
    <x v="19"/>
    <x v="83"/>
    <x v="83"/>
    <x v="74"/>
    <x v="46"/>
    <x v="46"/>
    <x v="0"/>
    <x v="0"/>
    <x v="2"/>
    <x v="33"/>
    <x v="82"/>
    <x v="0"/>
  </r>
  <r>
    <x v="2021"/>
    <x v="287"/>
    <x v="971"/>
    <x v="971"/>
    <x v="93"/>
    <x v="93"/>
    <x v="82"/>
    <x v="82"/>
    <x v="216"/>
    <x v="116"/>
    <x v="116"/>
    <x v="0"/>
    <x v="0"/>
    <x v="2"/>
    <x v="28"/>
    <x v="432"/>
    <x v="0"/>
  </r>
  <r>
    <x v="2022"/>
    <x v="360"/>
    <x v="781"/>
    <x v="781"/>
    <x v="77"/>
    <x v="77"/>
    <x v="59"/>
    <x v="59"/>
    <x v="55"/>
    <x v="88"/>
    <x v="88"/>
    <x v="0"/>
    <x v="0"/>
    <x v="0"/>
    <x v="32"/>
    <x v="57"/>
    <x v="0"/>
  </r>
  <r>
    <x v="2023"/>
    <x v="358"/>
    <x v="972"/>
    <x v="972"/>
    <x v="13"/>
    <x v="13"/>
    <x v="165"/>
    <x v="165"/>
    <x v="155"/>
    <x v="129"/>
    <x v="129"/>
    <x v="2"/>
    <x v="0"/>
    <x v="2"/>
    <x v="22"/>
    <x v="581"/>
    <x v="1"/>
  </r>
  <r>
    <x v="2024"/>
    <x v="214"/>
    <x v="410"/>
    <x v="410"/>
    <x v="12"/>
    <x v="12"/>
    <x v="58"/>
    <x v="58"/>
    <x v="13"/>
    <x v="83"/>
    <x v="83"/>
    <x v="0"/>
    <x v="2"/>
    <x v="3"/>
    <x v="11"/>
    <x v="13"/>
    <x v="2"/>
  </r>
  <r>
    <x v="2025"/>
    <x v="211"/>
    <x v="89"/>
    <x v="89"/>
    <x v="57"/>
    <x v="57"/>
    <x v="129"/>
    <x v="129"/>
    <x v="120"/>
    <x v="119"/>
    <x v="119"/>
    <x v="0"/>
    <x v="0"/>
    <x v="0"/>
    <x v="36"/>
    <x v="271"/>
    <x v="1"/>
  </r>
  <r>
    <x v="2026"/>
    <x v="333"/>
    <x v="919"/>
    <x v="919"/>
    <x v="100"/>
    <x v="100"/>
    <x v="159"/>
    <x v="159"/>
    <x v="150"/>
    <x v="154"/>
    <x v="154"/>
    <x v="3"/>
    <x v="0"/>
    <x v="0"/>
    <x v="17"/>
    <x v="194"/>
    <x v="0"/>
  </r>
  <r>
    <x v="2027"/>
    <x v="17"/>
    <x v="818"/>
    <x v="818"/>
    <x v="57"/>
    <x v="57"/>
    <x v="97"/>
    <x v="97"/>
    <x v="13"/>
    <x v="88"/>
    <x v="88"/>
    <x v="0"/>
    <x v="1"/>
    <x v="0"/>
    <x v="11"/>
    <x v="13"/>
    <x v="2"/>
  </r>
  <r>
    <x v="2028"/>
    <x v="117"/>
    <x v="720"/>
    <x v="720"/>
    <x v="69"/>
    <x v="69"/>
    <x v="125"/>
    <x v="125"/>
    <x v="116"/>
    <x v="166"/>
    <x v="166"/>
    <x v="3"/>
    <x v="0"/>
    <x v="2"/>
    <x v="5"/>
    <x v="174"/>
    <x v="0"/>
  </r>
  <r>
    <x v="2029"/>
    <x v="165"/>
    <x v="819"/>
    <x v="819"/>
    <x v="6"/>
    <x v="6"/>
    <x v="216"/>
    <x v="216"/>
    <x v="215"/>
    <x v="36"/>
    <x v="36"/>
    <x v="3"/>
    <x v="0"/>
    <x v="2"/>
    <x v="5"/>
    <x v="428"/>
    <x v="0"/>
  </r>
  <r>
    <x v="2030"/>
    <x v="130"/>
    <x v="482"/>
    <x v="482"/>
    <x v="86"/>
    <x v="86"/>
    <x v="164"/>
    <x v="164"/>
    <x v="154"/>
    <x v="153"/>
    <x v="153"/>
    <x v="0"/>
    <x v="0"/>
    <x v="0"/>
    <x v="33"/>
    <x v="205"/>
    <x v="0"/>
  </r>
  <r>
    <x v="2031"/>
    <x v="11"/>
    <x v="858"/>
    <x v="858"/>
    <x v="100"/>
    <x v="100"/>
    <x v="43"/>
    <x v="43"/>
    <x v="40"/>
    <x v="37"/>
    <x v="37"/>
    <x v="0"/>
    <x v="0"/>
    <x v="0"/>
    <x v="27"/>
    <x v="41"/>
    <x v="0"/>
  </r>
  <r>
    <x v="2032"/>
    <x v="360"/>
    <x v="973"/>
    <x v="973"/>
    <x v="88"/>
    <x v="88"/>
    <x v="112"/>
    <x v="112"/>
    <x v="103"/>
    <x v="46"/>
    <x v="46"/>
    <x v="0"/>
    <x v="0"/>
    <x v="0"/>
    <x v="0"/>
    <x v="123"/>
    <x v="0"/>
  </r>
  <r>
    <x v="2033"/>
    <x v="83"/>
    <x v="974"/>
    <x v="974"/>
    <x v="118"/>
    <x v="118"/>
    <x v="45"/>
    <x v="45"/>
    <x v="42"/>
    <x v="30"/>
    <x v="30"/>
    <x v="0"/>
    <x v="0"/>
    <x v="0"/>
    <x v="18"/>
    <x v="44"/>
    <x v="0"/>
  </r>
  <r>
    <x v="2034"/>
    <x v="234"/>
    <x v="752"/>
    <x v="752"/>
    <x v="77"/>
    <x v="77"/>
    <x v="116"/>
    <x v="116"/>
    <x v="109"/>
    <x v="173"/>
    <x v="173"/>
    <x v="3"/>
    <x v="0"/>
    <x v="2"/>
    <x v="23"/>
    <x v="613"/>
    <x v="0"/>
  </r>
  <r>
    <x v="2035"/>
    <x v="335"/>
    <x v="336"/>
    <x v="336"/>
    <x v="35"/>
    <x v="35"/>
    <x v="193"/>
    <x v="193"/>
    <x v="13"/>
    <x v="14"/>
    <x v="14"/>
    <x v="0"/>
    <x v="1"/>
    <x v="0"/>
    <x v="11"/>
    <x v="13"/>
    <x v="2"/>
  </r>
  <r>
    <x v="2036"/>
    <x v="20"/>
    <x v="792"/>
    <x v="792"/>
    <x v="71"/>
    <x v="71"/>
    <x v="169"/>
    <x v="169"/>
    <x v="158"/>
    <x v="2"/>
    <x v="2"/>
    <x v="0"/>
    <x v="0"/>
    <x v="0"/>
    <x v="30"/>
    <x v="358"/>
    <x v="1"/>
  </r>
  <r>
    <x v="2037"/>
    <x v="197"/>
    <x v="555"/>
    <x v="555"/>
    <x v="83"/>
    <x v="83"/>
    <x v="153"/>
    <x v="153"/>
    <x v="142"/>
    <x v="166"/>
    <x v="166"/>
    <x v="0"/>
    <x v="0"/>
    <x v="0"/>
    <x v="16"/>
    <x v="342"/>
    <x v="1"/>
  </r>
  <r>
    <x v="2038"/>
    <x v="236"/>
    <x v="882"/>
    <x v="882"/>
    <x v="27"/>
    <x v="27"/>
    <x v="12"/>
    <x v="12"/>
    <x v="12"/>
    <x v="85"/>
    <x v="85"/>
    <x v="0"/>
    <x v="0"/>
    <x v="0"/>
    <x v="36"/>
    <x v="499"/>
    <x v="1"/>
  </r>
  <r>
    <x v="2039"/>
    <x v="346"/>
    <x v="35"/>
    <x v="35"/>
    <x v="73"/>
    <x v="73"/>
    <x v="216"/>
    <x v="216"/>
    <x v="215"/>
    <x v="67"/>
    <x v="67"/>
    <x v="0"/>
    <x v="0"/>
    <x v="2"/>
    <x v="16"/>
    <x v="461"/>
    <x v="1"/>
  </r>
  <r>
    <x v="2040"/>
    <x v="7"/>
    <x v="276"/>
    <x v="276"/>
    <x v="1"/>
    <x v="1"/>
    <x v="92"/>
    <x v="92"/>
    <x v="83"/>
    <x v="6"/>
    <x v="6"/>
    <x v="0"/>
    <x v="0"/>
    <x v="2"/>
    <x v="47"/>
    <x v="244"/>
    <x v="1"/>
  </r>
  <r>
    <x v="2041"/>
    <x v="275"/>
    <x v="524"/>
    <x v="524"/>
    <x v="66"/>
    <x v="66"/>
    <x v="208"/>
    <x v="208"/>
    <x v="207"/>
    <x v="1"/>
    <x v="1"/>
    <x v="0"/>
    <x v="0"/>
    <x v="1"/>
    <x v="40"/>
    <x v="375"/>
    <x v="1"/>
  </r>
  <r>
    <x v="2042"/>
    <x v="193"/>
    <x v="794"/>
    <x v="794"/>
    <x v="14"/>
    <x v="14"/>
    <x v="69"/>
    <x v="69"/>
    <x v="64"/>
    <x v="79"/>
    <x v="79"/>
    <x v="3"/>
    <x v="0"/>
    <x v="0"/>
    <x v="6"/>
    <x v="69"/>
    <x v="1"/>
  </r>
  <r>
    <x v="2043"/>
    <x v="234"/>
    <x v="581"/>
    <x v="581"/>
    <x v="89"/>
    <x v="89"/>
    <x v="99"/>
    <x v="99"/>
    <x v="13"/>
    <x v="99"/>
    <x v="99"/>
    <x v="2"/>
    <x v="2"/>
    <x v="2"/>
    <x v="11"/>
    <x v="13"/>
    <x v="2"/>
  </r>
  <r>
    <x v="2044"/>
    <x v="327"/>
    <x v="806"/>
    <x v="806"/>
    <x v="66"/>
    <x v="66"/>
    <x v="197"/>
    <x v="197"/>
    <x v="195"/>
    <x v="111"/>
    <x v="111"/>
    <x v="3"/>
    <x v="0"/>
    <x v="0"/>
    <x v="33"/>
    <x v="508"/>
    <x v="0"/>
  </r>
  <r>
    <x v="2045"/>
    <x v="62"/>
    <x v="849"/>
    <x v="849"/>
    <x v="17"/>
    <x v="17"/>
    <x v="21"/>
    <x v="21"/>
    <x v="21"/>
    <x v="30"/>
    <x v="30"/>
    <x v="0"/>
    <x v="0"/>
    <x v="0"/>
    <x v="24"/>
    <x v="21"/>
    <x v="1"/>
  </r>
  <r>
    <x v="2046"/>
    <x v="55"/>
    <x v="737"/>
    <x v="737"/>
    <x v="45"/>
    <x v="45"/>
    <x v="49"/>
    <x v="49"/>
    <x v="218"/>
    <x v="124"/>
    <x v="124"/>
    <x v="0"/>
    <x v="0"/>
    <x v="2"/>
    <x v="19"/>
    <x v="481"/>
    <x v="1"/>
  </r>
  <r>
    <x v="2047"/>
    <x v="289"/>
    <x v="798"/>
    <x v="798"/>
    <x v="66"/>
    <x v="66"/>
    <x v="24"/>
    <x v="24"/>
    <x v="23"/>
    <x v="77"/>
    <x v="77"/>
    <x v="3"/>
    <x v="0"/>
    <x v="0"/>
    <x v="43"/>
    <x v="110"/>
    <x v="0"/>
  </r>
  <r>
    <x v="2048"/>
    <x v="68"/>
    <x v="307"/>
    <x v="307"/>
    <x v="119"/>
    <x v="119"/>
    <x v="90"/>
    <x v="90"/>
    <x v="81"/>
    <x v="148"/>
    <x v="148"/>
    <x v="3"/>
    <x v="0"/>
    <x v="0"/>
    <x v="4"/>
    <x v="591"/>
    <x v="0"/>
  </r>
  <r>
    <x v="2049"/>
    <x v="127"/>
    <x v="453"/>
    <x v="453"/>
    <x v="24"/>
    <x v="24"/>
    <x v="84"/>
    <x v="84"/>
    <x v="75"/>
    <x v="102"/>
    <x v="102"/>
    <x v="1"/>
    <x v="0"/>
    <x v="0"/>
    <x v="14"/>
    <x v="473"/>
    <x v="0"/>
  </r>
  <r>
    <x v="2050"/>
    <x v="337"/>
    <x v="131"/>
    <x v="131"/>
    <x v="53"/>
    <x v="53"/>
    <x v="86"/>
    <x v="86"/>
    <x v="77"/>
    <x v="133"/>
    <x v="133"/>
    <x v="0"/>
    <x v="0"/>
    <x v="2"/>
    <x v="3"/>
    <x v="406"/>
    <x v="0"/>
  </r>
  <r>
    <x v="2051"/>
    <x v="238"/>
    <x v="975"/>
    <x v="975"/>
    <x v="55"/>
    <x v="55"/>
    <x v="36"/>
    <x v="36"/>
    <x v="13"/>
    <x v="125"/>
    <x v="125"/>
    <x v="0"/>
    <x v="1"/>
    <x v="0"/>
    <x v="11"/>
    <x v="13"/>
    <x v="2"/>
  </r>
  <r>
    <x v="2052"/>
    <x v="136"/>
    <x v="976"/>
    <x v="976"/>
    <x v="103"/>
    <x v="103"/>
    <x v="93"/>
    <x v="93"/>
    <x v="84"/>
    <x v="147"/>
    <x v="147"/>
    <x v="0"/>
    <x v="0"/>
    <x v="1"/>
    <x v="43"/>
    <x v="152"/>
    <x v="0"/>
  </r>
  <r>
    <x v="2053"/>
    <x v="123"/>
    <x v="125"/>
    <x v="125"/>
    <x v="37"/>
    <x v="37"/>
    <x v="97"/>
    <x v="97"/>
    <x v="89"/>
    <x v="22"/>
    <x v="22"/>
    <x v="2"/>
    <x v="0"/>
    <x v="0"/>
    <x v="10"/>
    <x v="240"/>
    <x v="0"/>
  </r>
  <r>
    <x v="2054"/>
    <x v="195"/>
    <x v="673"/>
    <x v="673"/>
    <x v="104"/>
    <x v="104"/>
    <x v="150"/>
    <x v="150"/>
    <x v="140"/>
    <x v="132"/>
    <x v="132"/>
    <x v="3"/>
    <x v="0"/>
    <x v="0"/>
    <x v="14"/>
    <x v="177"/>
    <x v="0"/>
  </r>
  <r>
    <x v="2055"/>
    <x v="247"/>
    <x v="476"/>
    <x v="476"/>
    <x v="9"/>
    <x v="9"/>
    <x v="114"/>
    <x v="114"/>
    <x v="13"/>
    <x v="114"/>
    <x v="114"/>
    <x v="2"/>
    <x v="1"/>
    <x v="0"/>
    <x v="11"/>
    <x v="13"/>
    <x v="2"/>
  </r>
  <r>
    <x v="2056"/>
    <x v="289"/>
    <x v="305"/>
    <x v="305"/>
    <x v="110"/>
    <x v="110"/>
    <x v="182"/>
    <x v="182"/>
    <x v="194"/>
    <x v="35"/>
    <x v="35"/>
    <x v="3"/>
    <x v="0"/>
    <x v="1"/>
    <x v="26"/>
    <x v="543"/>
    <x v="1"/>
  </r>
  <r>
    <x v="2057"/>
    <x v="266"/>
    <x v="287"/>
    <x v="287"/>
    <x v="26"/>
    <x v="26"/>
    <x v="28"/>
    <x v="28"/>
    <x v="26"/>
    <x v="47"/>
    <x v="47"/>
    <x v="1"/>
    <x v="0"/>
    <x v="2"/>
    <x v="24"/>
    <x v="628"/>
    <x v="1"/>
  </r>
  <r>
    <x v="2058"/>
    <x v="142"/>
    <x v="268"/>
    <x v="268"/>
    <x v="105"/>
    <x v="105"/>
    <x v="207"/>
    <x v="207"/>
    <x v="206"/>
    <x v="100"/>
    <x v="100"/>
    <x v="0"/>
    <x v="0"/>
    <x v="0"/>
    <x v="25"/>
    <x v="368"/>
    <x v="0"/>
  </r>
  <r>
    <x v="2059"/>
    <x v="342"/>
    <x v="448"/>
    <x v="448"/>
    <x v="13"/>
    <x v="13"/>
    <x v="161"/>
    <x v="161"/>
    <x v="152"/>
    <x v="97"/>
    <x v="97"/>
    <x v="2"/>
    <x v="0"/>
    <x v="1"/>
    <x v="21"/>
    <x v="629"/>
    <x v="1"/>
  </r>
  <r>
    <x v="2060"/>
    <x v="193"/>
    <x v="44"/>
    <x v="44"/>
    <x v="46"/>
    <x v="46"/>
    <x v="184"/>
    <x v="184"/>
    <x v="180"/>
    <x v="15"/>
    <x v="15"/>
    <x v="2"/>
    <x v="0"/>
    <x v="0"/>
    <x v="3"/>
    <x v="598"/>
    <x v="0"/>
  </r>
  <r>
    <x v="2061"/>
    <x v="205"/>
    <x v="303"/>
    <x v="303"/>
    <x v="33"/>
    <x v="33"/>
    <x v="102"/>
    <x v="102"/>
    <x v="105"/>
    <x v="131"/>
    <x v="131"/>
    <x v="2"/>
    <x v="0"/>
    <x v="3"/>
    <x v="24"/>
    <x v="519"/>
    <x v="1"/>
  </r>
  <r>
    <x v="2062"/>
    <x v="240"/>
    <x v="251"/>
    <x v="251"/>
    <x v="97"/>
    <x v="97"/>
    <x v="111"/>
    <x v="111"/>
    <x v="13"/>
    <x v="119"/>
    <x v="119"/>
    <x v="2"/>
    <x v="1"/>
    <x v="0"/>
    <x v="11"/>
    <x v="13"/>
    <x v="2"/>
  </r>
  <r>
    <x v="2063"/>
    <x v="270"/>
    <x v="189"/>
    <x v="189"/>
    <x v="58"/>
    <x v="58"/>
    <x v="106"/>
    <x v="106"/>
    <x v="97"/>
    <x v="172"/>
    <x v="172"/>
    <x v="0"/>
    <x v="0"/>
    <x v="0"/>
    <x v="47"/>
    <x v="290"/>
    <x v="1"/>
  </r>
  <r>
    <x v="2064"/>
    <x v="117"/>
    <x v="325"/>
    <x v="325"/>
    <x v="42"/>
    <x v="42"/>
    <x v="47"/>
    <x v="47"/>
    <x v="44"/>
    <x v="8"/>
    <x v="8"/>
    <x v="3"/>
    <x v="0"/>
    <x v="1"/>
    <x v="10"/>
    <x v="630"/>
    <x v="0"/>
  </r>
  <r>
    <x v="2065"/>
    <x v="249"/>
    <x v="819"/>
    <x v="819"/>
    <x v="7"/>
    <x v="7"/>
    <x v="146"/>
    <x v="146"/>
    <x v="13"/>
    <x v="48"/>
    <x v="48"/>
    <x v="3"/>
    <x v="2"/>
    <x v="0"/>
    <x v="11"/>
    <x v="13"/>
    <x v="2"/>
  </r>
  <r>
    <x v="2066"/>
    <x v="15"/>
    <x v="107"/>
    <x v="107"/>
    <x v="105"/>
    <x v="105"/>
    <x v="10"/>
    <x v="10"/>
    <x v="10"/>
    <x v="129"/>
    <x v="129"/>
    <x v="3"/>
    <x v="0"/>
    <x v="2"/>
    <x v="10"/>
    <x v="509"/>
    <x v="0"/>
  </r>
  <r>
    <x v="2067"/>
    <x v="184"/>
    <x v="977"/>
    <x v="977"/>
    <x v="91"/>
    <x v="91"/>
    <x v="175"/>
    <x v="175"/>
    <x v="168"/>
    <x v="164"/>
    <x v="164"/>
    <x v="3"/>
    <x v="0"/>
    <x v="2"/>
    <x v="22"/>
    <x v="233"/>
    <x v="1"/>
  </r>
  <r>
    <x v="2068"/>
    <x v="245"/>
    <x v="855"/>
    <x v="855"/>
    <x v="43"/>
    <x v="43"/>
    <x v="21"/>
    <x v="21"/>
    <x v="21"/>
    <x v="129"/>
    <x v="129"/>
    <x v="3"/>
    <x v="0"/>
    <x v="0"/>
    <x v="10"/>
    <x v="597"/>
    <x v="0"/>
  </r>
  <r>
    <x v="2069"/>
    <x v="209"/>
    <x v="192"/>
    <x v="192"/>
    <x v="63"/>
    <x v="63"/>
    <x v="203"/>
    <x v="203"/>
    <x v="202"/>
    <x v="112"/>
    <x v="112"/>
    <x v="0"/>
    <x v="0"/>
    <x v="0"/>
    <x v="32"/>
    <x v="344"/>
    <x v="0"/>
  </r>
  <r>
    <x v="2070"/>
    <x v="82"/>
    <x v="523"/>
    <x v="523"/>
    <x v="31"/>
    <x v="31"/>
    <x v="13"/>
    <x v="13"/>
    <x v="161"/>
    <x v="165"/>
    <x v="165"/>
    <x v="3"/>
    <x v="0"/>
    <x v="0"/>
    <x v="30"/>
    <x v="335"/>
    <x v="1"/>
  </r>
  <r>
    <x v="2071"/>
    <x v="50"/>
    <x v="651"/>
    <x v="651"/>
    <x v="29"/>
    <x v="29"/>
    <x v="91"/>
    <x v="91"/>
    <x v="82"/>
    <x v="28"/>
    <x v="28"/>
    <x v="2"/>
    <x v="0"/>
    <x v="0"/>
    <x v="3"/>
    <x v="592"/>
    <x v="0"/>
  </r>
  <r>
    <x v="2072"/>
    <x v="154"/>
    <x v="978"/>
    <x v="978"/>
    <x v="49"/>
    <x v="49"/>
    <x v="167"/>
    <x v="167"/>
    <x v="156"/>
    <x v="143"/>
    <x v="143"/>
    <x v="3"/>
    <x v="0"/>
    <x v="0"/>
    <x v="45"/>
    <x v="631"/>
    <x v="0"/>
  </r>
  <r>
    <x v="2073"/>
    <x v="314"/>
    <x v="59"/>
    <x v="59"/>
    <x v="105"/>
    <x v="105"/>
    <x v="93"/>
    <x v="93"/>
    <x v="13"/>
    <x v="140"/>
    <x v="140"/>
    <x v="0"/>
    <x v="1"/>
    <x v="2"/>
    <x v="11"/>
    <x v="13"/>
    <x v="2"/>
  </r>
  <r>
    <x v="2074"/>
    <x v="336"/>
    <x v="17"/>
    <x v="17"/>
    <x v="61"/>
    <x v="61"/>
    <x v="66"/>
    <x v="66"/>
    <x v="62"/>
    <x v="161"/>
    <x v="161"/>
    <x v="2"/>
    <x v="0"/>
    <x v="0"/>
    <x v="37"/>
    <x v="65"/>
    <x v="1"/>
  </r>
  <r>
    <x v="2075"/>
    <x v="339"/>
    <x v="812"/>
    <x v="812"/>
    <x v="7"/>
    <x v="7"/>
    <x v="39"/>
    <x v="39"/>
    <x v="36"/>
    <x v="144"/>
    <x v="144"/>
    <x v="3"/>
    <x v="0"/>
    <x v="0"/>
    <x v="46"/>
    <x v="96"/>
    <x v="0"/>
  </r>
  <r>
    <x v="2076"/>
    <x v="358"/>
    <x v="979"/>
    <x v="979"/>
    <x v="41"/>
    <x v="41"/>
    <x v="40"/>
    <x v="40"/>
    <x v="37"/>
    <x v="6"/>
    <x v="6"/>
    <x v="0"/>
    <x v="0"/>
    <x v="1"/>
    <x v="17"/>
    <x v="38"/>
    <x v="0"/>
  </r>
  <r>
    <x v="2077"/>
    <x v="164"/>
    <x v="754"/>
    <x v="754"/>
    <x v="74"/>
    <x v="74"/>
    <x v="215"/>
    <x v="215"/>
    <x v="214"/>
    <x v="174"/>
    <x v="174"/>
    <x v="3"/>
    <x v="0"/>
    <x v="0"/>
    <x v="13"/>
    <x v="521"/>
    <x v="0"/>
  </r>
  <r>
    <x v="2078"/>
    <x v="224"/>
    <x v="560"/>
    <x v="560"/>
    <x v="23"/>
    <x v="23"/>
    <x v="189"/>
    <x v="189"/>
    <x v="185"/>
    <x v="87"/>
    <x v="87"/>
    <x v="3"/>
    <x v="0"/>
    <x v="1"/>
    <x v="9"/>
    <x v="353"/>
    <x v="0"/>
  </r>
  <r>
    <x v="2079"/>
    <x v="244"/>
    <x v="539"/>
    <x v="539"/>
    <x v="3"/>
    <x v="3"/>
    <x v="43"/>
    <x v="43"/>
    <x v="40"/>
    <x v="160"/>
    <x v="160"/>
    <x v="3"/>
    <x v="0"/>
    <x v="0"/>
    <x v="21"/>
    <x v="68"/>
    <x v="1"/>
  </r>
  <r>
    <x v="2080"/>
    <x v="123"/>
    <x v="80"/>
    <x v="80"/>
    <x v="0"/>
    <x v="0"/>
    <x v="57"/>
    <x v="57"/>
    <x v="53"/>
    <x v="19"/>
    <x v="19"/>
    <x v="0"/>
    <x v="0"/>
    <x v="1"/>
    <x v="34"/>
    <x v="272"/>
    <x v="1"/>
  </r>
  <r>
    <x v="2081"/>
    <x v="71"/>
    <x v="980"/>
    <x v="980"/>
    <x v="96"/>
    <x v="96"/>
    <x v="214"/>
    <x v="214"/>
    <x v="213"/>
    <x v="75"/>
    <x v="75"/>
    <x v="0"/>
    <x v="0"/>
    <x v="2"/>
    <x v="48"/>
    <x v="415"/>
    <x v="0"/>
  </r>
  <r>
    <x v="2082"/>
    <x v="178"/>
    <x v="771"/>
    <x v="771"/>
    <x v="14"/>
    <x v="14"/>
    <x v="124"/>
    <x v="124"/>
    <x v="115"/>
    <x v="142"/>
    <x v="142"/>
    <x v="2"/>
    <x v="0"/>
    <x v="0"/>
    <x v="28"/>
    <x v="632"/>
    <x v="0"/>
  </r>
  <r>
    <x v="2083"/>
    <x v="221"/>
    <x v="516"/>
    <x v="516"/>
    <x v="15"/>
    <x v="15"/>
    <x v="191"/>
    <x v="191"/>
    <x v="187"/>
    <x v="45"/>
    <x v="45"/>
    <x v="2"/>
    <x v="0"/>
    <x v="0"/>
    <x v="34"/>
    <x v="452"/>
    <x v="1"/>
  </r>
  <r>
    <x v="2084"/>
    <x v="101"/>
    <x v="981"/>
    <x v="981"/>
    <x v="5"/>
    <x v="5"/>
    <x v="209"/>
    <x v="209"/>
    <x v="13"/>
    <x v="164"/>
    <x v="164"/>
    <x v="0"/>
    <x v="2"/>
    <x v="0"/>
    <x v="11"/>
    <x v="13"/>
    <x v="2"/>
  </r>
  <r>
    <x v="2085"/>
    <x v="240"/>
    <x v="600"/>
    <x v="600"/>
    <x v="59"/>
    <x v="59"/>
    <x v="9"/>
    <x v="9"/>
    <x v="9"/>
    <x v="172"/>
    <x v="172"/>
    <x v="2"/>
    <x v="0"/>
    <x v="0"/>
    <x v="0"/>
    <x v="633"/>
    <x v="0"/>
  </r>
  <r>
    <x v="2086"/>
    <x v="79"/>
    <x v="964"/>
    <x v="964"/>
    <x v="69"/>
    <x v="69"/>
    <x v="164"/>
    <x v="164"/>
    <x v="154"/>
    <x v="54"/>
    <x v="54"/>
    <x v="0"/>
    <x v="0"/>
    <x v="0"/>
    <x v="34"/>
    <x v="205"/>
    <x v="1"/>
  </r>
  <r>
    <x v="2087"/>
    <x v="65"/>
    <x v="488"/>
    <x v="488"/>
    <x v="85"/>
    <x v="85"/>
    <x v="113"/>
    <x v="113"/>
    <x v="106"/>
    <x v="177"/>
    <x v="177"/>
    <x v="0"/>
    <x v="0"/>
    <x v="2"/>
    <x v="26"/>
    <x v="127"/>
    <x v="1"/>
  </r>
  <r>
    <x v="2088"/>
    <x v="5"/>
    <x v="120"/>
    <x v="120"/>
    <x v="72"/>
    <x v="72"/>
    <x v="194"/>
    <x v="194"/>
    <x v="190"/>
    <x v="106"/>
    <x v="106"/>
    <x v="3"/>
    <x v="0"/>
    <x v="2"/>
    <x v="1"/>
    <x v="462"/>
    <x v="0"/>
  </r>
  <r>
    <x v="2089"/>
    <x v="289"/>
    <x v="866"/>
    <x v="866"/>
    <x v="40"/>
    <x v="40"/>
    <x v="48"/>
    <x v="48"/>
    <x v="45"/>
    <x v="62"/>
    <x v="62"/>
    <x v="0"/>
    <x v="0"/>
    <x v="0"/>
    <x v="18"/>
    <x v="153"/>
    <x v="0"/>
  </r>
  <r>
    <x v="2090"/>
    <x v="88"/>
    <x v="311"/>
    <x v="311"/>
    <x v="0"/>
    <x v="0"/>
    <x v="84"/>
    <x v="84"/>
    <x v="75"/>
    <x v="158"/>
    <x v="158"/>
    <x v="0"/>
    <x v="0"/>
    <x v="2"/>
    <x v="21"/>
    <x v="185"/>
    <x v="1"/>
  </r>
  <r>
    <x v="2091"/>
    <x v="118"/>
    <x v="712"/>
    <x v="712"/>
    <x v="112"/>
    <x v="112"/>
    <x v="145"/>
    <x v="145"/>
    <x v="164"/>
    <x v="112"/>
    <x v="112"/>
    <x v="2"/>
    <x v="0"/>
    <x v="0"/>
    <x v="14"/>
    <x v="634"/>
    <x v="0"/>
  </r>
  <r>
    <x v="2092"/>
    <x v="165"/>
    <x v="640"/>
    <x v="640"/>
    <x v="101"/>
    <x v="101"/>
    <x v="34"/>
    <x v="34"/>
    <x v="30"/>
    <x v="152"/>
    <x v="152"/>
    <x v="0"/>
    <x v="0"/>
    <x v="0"/>
    <x v="10"/>
    <x v="31"/>
    <x v="0"/>
  </r>
  <r>
    <x v="2093"/>
    <x v="137"/>
    <x v="982"/>
    <x v="982"/>
    <x v="81"/>
    <x v="81"/>
    <x v="40"/>
    <x v="40"/>
    <x v="37"/>
    <x v="139"/>
    <x v="139"/>
    <x v="0"/>
    <x v="0"/>
    <x v="0"/>
    <x v="16"/>
    <x v="38"/>
    <x v="1"/>
  </r>
  <r>
    <x v="2094"/>
    <x v="363"/>
    <x v="211"/>
    <x v="211"/>
    <x v="28"/>
    <x v="28"/>
    <x v="142"/>
    <x v="142"/>
    <x v="133"/>
    <x v="179"/>
    <x v="179"/>
    <x v="0"/>
    <x v="0"/>
    <x v="0"/>
    <x v="4"/>
    <x v="169"/>
    <x v="0"/>
  </r>
  <r>
    <x v="2095"/>
    <x v="290"/>
    <x v="265"/>
    <x v="265"/>
    <x v="115"/>
    <x v="115"/>
    <x v="150"/>
    <x v="150"/>
    <x v="140"/>
    <x v="15"/>
    <x v="15"/>
    <x v="3"/>
    <x v="0"/>
    <x v="0"/>
    <x v="6"/>
    <x v="177"/>
    <x v="1"/>
  </r>
  <r>
    <x v="2096"/>
    <x v="132"/>
    <x v="703"/>
    <x v="703"/>
    <x v="51"/>
    <x v="51"/>
    <x v="46"/>
    <x v="46"/>
    <x v="43"/>
    <x v="160"/>
    <x v="160"/>
    <x v="3"/>
    <x v="0"/>
    <x v="0"/>
    <x v="8"/>
    <x v="201"/>
    <x v="1"/>
  </r>
  <r>
    <x v="2097"/>
    <x v="284"/>
    <x v="372"/>
    <x v="372"/>
    <x v="75"/>
    <x v="75"/>
    <x v="198"/>
    <x v="198"/>
    <x v="197"/>
    <x v="168"/>
    <x v="168"/>
    <x v="0"/>
    <x v="0"/>
    <x v="0"/>
    <x v="21"/>
    <x v="327"/>
    <x v="1"/>
  </r>
  <r>
    <x v="2098"/>
    <x v="69"/>
    <x v="460"/>
    <x v="460"/>
    <x v="38"/>
    <x v="38"/>
    <x v="66"/>
    <x v="66"/>
    <x v="62"/>
    <x v="25"/>
    <x v="25"/>
    <x v="0"/>
    <x v="0"/>
    <x v="3"/>
    <x v="14"/>
    <x v="338"/>
    <x v="0"/>
  </r>
  <r>
    <x v="2099"/>
    <x v="164"/>
    <x v="8"/>
    <x v="8"/>
    <x v="19"/>
    <x v="19"/>
    <x v="88"/>
    <x v="88"/>
    <x v="79"/>
    <x v="50"/>
    <x v="50"/>
    <x v="0"/>
    <x v="0"/>
    <x v="2"/>
    <x v="3"/>
    <x v="113"/>
    <x v="0"/>
  </r>
  <r>
    <x v="2100"/>
    <x v="103"/>
    <x v="692"/>
    <x v="692"/>
    <x v="33"/>
    <x v="33"/>
    <x v="173"/>
    <x v="173"/>
    <x v="166"/>
    <x v="160"/>
    <x v="160"/>
    <x v="3"/>
    <x v="0"/>
    <x v="3"/>
    <x v="33"/>
    <x v="469"/>
    <x v="0"/>
  </r>
  <r>
    <x v="2101"/>
    <x v="92"/>
    <x v="983"/>
    <x v="983"/>
    <x v="10"/>
    <x v="10"/>
    <x v="93"/>
    <x v="93"/>
    <x v="84"/>
    <x v="48"/>
    <x v="48"/>
    <x v="2"/>
    <x v="0"/>
    <x v="0"/>
    <x v="18"/>
    <x v="419"/>
    <x v="0"/>
  </r>
  <r>
    <x v="2102"/>
    <x v="343"/>
    <x v="940"/>
    <x v="940"/>
    <x v="107"/>
    <x v="107"/>
    <x v="129"/>
    <x v="129"/>
    <x v="120"/>
    <x v="120"/>
    <x v="120"/>
    <x v="0"/>
    <x v="0"/>
    <x v="1"/>
    <x v="47"/>
    <x v="271"/>
    <x v="1"/>
  </r>
  <r>
    <x v="2103"/>
    <x v="360"/>
    <x v="117"/>
    <x v="117"/>
    <x v="113"/>
    <x v="113"/>
    <x v="92"/>
    <x v="92"/>
    <x v="13"/>
    <x v="57"/>
    <x v="57"/>
    <x v="2"/>
    <x v="1"/>
    <x v="0"/>
    <x v="11"/>
    <x v="13"/>
    <x v="2"/>
  </r>
  <r>
    <x v="2104"/>
    <x v="159"/>
    <x v="729"/>
    <x v="729"/>
    <x v="88"/>
    <x v="88"/>
    <x v="128"/>
    <x v="128"/>
    <x v="119"/>
    <x v="120"/>
    <x v="120"/>
    <x v="1"/>
    <x v="0"/>
    <x v="0"/>
    <x v="3"/>
    <x v="635"/>
    <x v="0"/>
  </r>
  <r>
    <x v="2105"/>
    <x v="352"/>
    <x v="331"/>
    <x v="331"/>
    <x v="71"/>
    <x v="71"/>
    <x v="5"/>
    <x v="5"/>
    <x v="5"/>
    <x v="132"/>
    <x v="132"/>
    <x v="0"/>
    <x v="0"/>
    <x v="0"/>
    <x v="33"/>
    <x v="346"/>
    <x v="0"/>
  </r>
  <r>
    <x v="2106"/>
    <x v="50"/>
    <x v="565"/>
    <x v="565"/>
    <x v="79"/>
    <x v="79"/>
    <x v="11"/>
    <x v="11"/>
    <x v="11"/>
    <x v="117"/>
    <x v="117"/>
    <x v="0"/>
    <x v="0"/>
    <x v="0"/>
    <x v="10"/>
    <x v="11"/>
    <x v="0"/>
  </r>
  <r>
    <x v="2107"/>
    <x v="151"/>
    <x v="837"/>
    <x v="837"/>
    <x v="58"/>
    <x v="58"/>
    <x v="2"/>
    <x v="2"/>
    <x v="2"/>
    <x v="44"/>
    <x v="44"/>
    <x v="3"/>
    <x v="0"/>
    <x v="0"/>
    <x v="33"/>
    <x v="339"/>
    <x v="0"/>
  </r>
  <r>
    <x v="2108"/>
    <x v="124"/>
    <x v="337"/>
    <x v="337"/>
    <x v="76"/>
    <x v="76"/>
    <x v="130"/>
    <x v="130"/>
    <x v="121"/>
    <x v="158"/>
    <x v="158"/>
    <x v="2"/>
    <x v="0"/>
    <x v="2"/>
    <x v="15"/>
    <x v="351"/>
    <x v="1"/>
  </r>
  <r>
    <x v="2109"/>
    <x v="154"/>
    <x v="556"/>
    <x v="556"/>
    <x v="109"/>
    <x v="109"/>
    <x v="105"/>
    <x v="105"/>
    <x v="96"/>
    <x v="35"/>
    <x v="35"/>
    <x v="0"/>
    <x v="0"/>
    <x v="1"/>
    <x v="32"/>
    <x v="122"/>
    <x v="0"/>
  </r>
  <r>
    <x v="2110"/>
    <x v="350"/>
    <x v="728"/>
    <x v="728"/>
    <x v="10"/>
    <x v="10"/>
    <x v="219"/>
    <x v="219"/>
    <x v="220"/>
    <x v="123"/>
    <x v="123"/>
    <x v="0"/>
    <x v="0"/>
    <x v="0"/>
    <x v="34"/>
    <x v="568"/>
    <x v="1"/>
  </r>
  <r>
    <x v="2111"/>
    <x v="68"/>
    <x v="310"/>
    <x v="310"/>
    <x v="38"/>
    <x v="38"/>
    <x v="91"/>
    <x v="91"/>
    <x v="13"/>
    <x v="7"/>
    <x v="7"/>
    <x v="3"/>
    <x v="1"/>
    <x v="1"/>
    <x v="11"/>
    <x v="13"/>
    <x v="2"/>
  </r>
  <r>
    <x v="2112"/>
    <x v="185"/>
    <x v="444"/>
    <x v="444"/>
    <x v="46"/>
    <x v="46"/>
    <x v="133"/>
    <x v="133"/>
    <x v="122"/>
    <x v="96"/>
    <x v="96"/>
    <x v="3"/>
    <x v="0"/>
    <x v="0"/>
    <x v="34"/>
    <x v="424"/>
    <x v="1"/>
  </r>
  <r>
    <x v="2113"/>
    <x v="264"/>
    <x v="960"/>
    <x v="960"/>
    <x v="108"/>
    <x v="108"/>
    <x v="198"/>
    <x v="198"/>
    <x v="197"/>
    <x v="172"/>
    <x v="172"/>
    <x v="0"/>
    <x v="0"/>
    <x v="0"/>
    <x v="53"/>
    <x v="327"/>
    <x v="0"/>
  </r>
  <r>
    <x v="2114"/>
    <x v="355"/>
    <x v="719"/>
    <x v="719"/>
    <x v="80"/>
    <x v="80"/>
    <x v="27"/>
    <x v="27"/>
    <x v="25"/>
    <x v="173"/>
    <x v="173"/>
    <x v="0"/>
    <x v="0"/>
    <x v="0"/>
    <x v="19"/>
    <x v="117"/>
    <x v="1"/>
  </r>
  <r>
    <x v="2115"/>
    <x v="268"/>
    <x v="984"/>
    <x v="984"/>
    <x v="100"/>
    <x v="100"/>
    <x v="206"/>
    <x v="206"/>
    <x v="205"/>
    <x v="26"/>
    <x v="26"/>
    <x v="0"/>
    <x v="0"/>
    <x v="0"/>
    <x v="23"/>
    <x v="354"/>
    <x v="0"/>
  </r>
  <r>
    <x v="2116"/>
    <x v="280"/>
    <x v="328"/>
    <x v="328"/>
    <x v="91"/>
    <x v="91"/>
    <x v="38"/>
    <x v="38"/>
    <x v="35"/>
    <x v="119"/>
    <x v="119"/>
    <x v="1"/>
    <x v="0"/>
    <x v="0"/>
    <x v="19"/>
    <x v="512"/>
    <x v="1"/>
  </r>
  <r>
    <x v="2117"/>
    <x v="167"/>
    <x v="985"/>
    <x v="985"/>
    <x v="111"/>
    <x v="111"/>
    <x v="215"/>
    <x v="215"/>
    <x v="214"/>
    <x v="143"/>
    <x v="143"/>
    <x v="3"/>
    <x v="0"/>
    <x v="0"/>
    <x v="38"/>
    <x v="521"/>
    <x v="0"/>
  </r>
  <r>
    <x v="2118"/>
    <x v="140"/>
    <x v="792"/>
    <x v="792"/>
    <x v="107"/>
    <x v="107"/>
    <x v="137"/>
    <x v="137"/>
    <x v="127"/>
    <x v="175"/>
    <x v="175"/>
    <x v="0"/>
    <x v="0"/>
    <x v="0"/>
    <x v="38"/>
    <x v="178"/>
    <x v="0"/>
  </r>
  <r>
    <x v="2119"/>
    <x v="61"/>
    <x v="492"/>
    <x v="492"/>
    <x v="28"/>
    <x v="28"/>
    <x v="186"/>
    <x v="186"/>
    <x v="182"/>
    <x v="142"/>
    <x v="142"/>
    <x v="2"/>
    <x v="0"/>
    <x v="1"/>
    <x v="32"/>
    <x v="636"/>
    <x v="0"/>
  </r>
  <r>
    <x v="2120"/>
    <x v="220"/>
    <x v="657"/>
    <x v="657"/>
    <x v="17"/>
    <x v="17"/>
    <x v="25"/>
    <x v="25"/>
    <x v="88"/>
    <x v="156"/>
    <x v="156"/>
    <x v="0"/>
    <x v="0"/>
    <x v="1"/>
    <x v="27"/>
    <x v="101"/>
    <x v="0"/>
  </r>
  <r>
    <x v="2121"/>
    <x v="260"/>
    <x v="986"/>
    <x v="986"/>
    <x v="75"/>
    <x v="75"/>
    <x v="54"/>
    <x v="54"/>
    <x v="50"/>
    <x v="138"/>
    <x v="138"/>
    <x v="2"/>
    <x v="0"/>
    <x v="3"/>
    <x v="17"/>
    <x v="118"/>
    <x v="0"/>
  </r>
  <r>
    <x v="2122"/>
    <x v="267"/>
    <x v="496"/>
    <x v="496"/>
    <x v="53"/>
    <x v="53"/>
    <x v="92"/>
    <x v="92"/>
    <x v="83"/>
    <x v="128"/>
    <x v="128"/>
    <x v="0"/>
    <x v="0"/>
    <x v="0"/>
    <x v="5"/>
    <x v="244"/>
    <x v="0"/>
  </r>
  <r>
    <x v="2123"/>
    <x v="336"/>
    <x v="809"/>
    <x v="809"/>
    <x v="30"/>
    <x v="30"/>
    <x v="77"/>
    <x v="77"/>
    <x v="70"/>
    <x v="128"/>
    <x v="128"/>
    <x v="0"/>
    <x v="0"/>
    <x v="0"/>
    <x v="34"/>
    <x v="77"/>
    <x v="1"/>
  </r>
  <r>
    <x v="2124"/>
    <x v="265"/>
    <x v="445"/>
    <x v="445"/>
    <x v="43"/>
    <x v="43"/>
    <x v="188"/>
    <x v="188"/>
    <x v="184"/>
    <x v="176"/>
    <x v="176"/>
    <x v="0"/>
    <x v="0"/>
    <x v="2"/>
    <x v="3"/>
    <x v="294"/>
    <x v="0"/>
  </r>
  <r>
    <x v="2125"/>
    <x v="63"/>
    <x v="843"/>
    <x v="843"/>
    <x v="95"/>
    <x v="95"/>
    <x v="101"/>
    <x v="101"/>
    <x v="93"/>
    <x v="131"/>
    <x v="131"/>
    <x v="0"/>
    <x v="0"/>
    <x v="2"/>
    <x v="21"/>
    <x v="204"/>
    <x v="1"/>
  </r>
  <r>
    <x v="2126"/>
    <x v="163"/>
    <x v="987"/>
    <x v="987"/>
    <x v="118"/>
    <x v="118"/>
    <x v="130"/>
    <x v="130"/>
    <x v="121"/>
    <x v="55"/>
    <x v="55"/>
    <x v="2"/>
    <x v="0"/>
    <x v="0"/>
    <x v="14"/>
    <x v="351"/>
    <x v="0"/>
  </r>
  <r>
    <x v="2127"/>
    <x v="303"/>
    <x v="988"/>
    <x v="988"/>
    <x v="8"/>
    <x v="8"/>
    <x v="143"/>
    <x v="143"/>
    <x v="134"/>
    <x v="33"/>
    <x v="33"/>
    <x v="0"/>
    <x v="0"/>
    <x v="1"/>
    <x v="21"/>
    <x v="305"/>
    <x v="1"/>
  </r>
  <r>
    <x v="2128"/>
    <x v="66"/>
    <x v="989"/>
    <x v="989"/>
    <x v="13"/>
    <x v="13"/>
    <x v="31"/>
    <x v="31"/>
    <x v="28"/>
    <x v="8"/>
    <x v="8"/>
    <x v="0"/>
    <x v="0"/>
    <x v="3"/>
    <x v="5"/>
    <x v="300"/>
    <x v="0"/>
  </r>
  <r>
    <x v="2129"/>
    <x v="283"/>
    <x v="853"/>
    <x v="853"/>
    <x v="57"/>
    <x v="57"/>
    <x v="135"/>
    <x v="135"/>
    <x v="125"/>
    <x v="21"/>
    <x v="21"/>
    <x v="3"/>
    <x v="0"/>
    <x v="0"/>
    <x v="16"/>
    <x v="158"/>
    <x v="1"/>
  </r>
  <r>
    <x v="2130"/>
    <x v="229"/>
    <x v="610"/>
    <x v="610"/>
    <x v="52"/>
    <x v="52"/>
    <x v="178"/>
    <x v="178"/>
    <x v="175"/>
    <x v="167"/>
    <x v="167"/>
    <x v="0"/>
    <x v="0"/>
    <x v="3"/>
    <x v="30"/>
    <x v="292"/>
    <x v="1"/>
  </r>
  <r>
    <x v="2131"/>
    <x v="233"/>
    <x v="527"/>
    <x v="527"/>
    <x v="86"/>
    <x v="86"/>
    <x v="93"/>
    <x v="93"/>
    <x v="13"/>
    <x v="44"/>
    <x v="44"/>
    <x v="0"/>
    <x v="1"/>
    <x v="0"/>
    <x v="11"/>
    <x v="13"/>
    <x v="2"/>
  </r>
  <r>
    <x v="2132"/>
    <x v="157"/>
    <x v="893"/>
    <x v="893"/>
    <x v="96"/>
    <x v="96"/>
    <x v="23"/>
    <x v="23"/>
    <x v="13"/>
    <x v="116"/>
    <x v="116"/>
    <x v="0"/>
    <x v="1"/>
    <x v="0"/>
    <x v="11"/>
    <x v="13"/>
    <x v="2"/>
  </r>
  <r>
    <x v="2133"/>
    <x v="302"/>
    <x v="107"/>
    <x v="107"/>
    <x v="119"/>
    <x v="119"/>
    <x v="216"/>
    <x v="216"/>
    <x v="13"/>
    <x v="124"/>
    <x v="124"/>
    <x v="1"/>
    <x v="1"/>
    <x v="0"/>
    <x v="11"/>
    <x v="13"/>
    <x v="2"/>
  </r>
  <r>
    <x v="2134"/>
    <x v="91"/>
    <x v="382"/>
    <x v="382"/>
    <x v="11"/>
    <x v="11"/>
    <x v="88"/>
    <x v="88"/>
    <x v="79"/>
    <x v="139"/>
    <x v="139"/>
    <x v="3"/>
    <x v="0"/>
    <x v="2"/>
    <x v="34"/>
    <x v="259"/>
    <x v="1"/>
  </r>
  <r>
    <x v="2135"/>
    <x v="293"/>
    <x v="209"/>
    <x v="209"/>
    <x v="36"/>
    <x v="36"/>
    <x v="89"/>
    <x v="89"/>
    <x v="80"/>
    <x v="38"/>
    <x v="38"/>
    <x v="2"/>
    <x v="0"/>
    <x v="0"/>
    <x v="2"/>
    <x v="90"/>
    <x v="0"/>
  </r>
  <r>
    <x v="2136"/>
    <x v="318"/>
    <x v="479"/>
    <x v="479"/>
    <x v="8"/>
    <x v="8"/>
    <x v="212"/>
    <x v="212"/>
    <x v="211"/>
    <x v="37"/>
    <x v="37"/>
    <x v="3"/>
    <x v="0"/>
    <x v="0"/>
    <x v="29"/>
    <x v="446"/>
    <x v="0"/>
  </r>
  <r>
    <x v="2137"/>
    <x v="296"/>
    <x v="592"/>
    <x v="592"/>
    <x v="83"/>
    <x v="83"/>
    <x v="2"/>
    <x v="2"/>
    <x v="13"/>
    <x v="170"/>
    <x v="170"/>
    <x v="0"/>
    <x v="1"/>
    <x v="0"/>
    <x v="11"/>
    <x v="13"/>
    <x v="2"/>
  </r>
  <r>
    <x v="2138"/>
    <x v="364"/>
    <x v="450"/>
    <x v="450"/>
    <x v="112"/>
    <x v="112"/>
    <x v="116"/>
    <x v="116"/>
    <x v="13"/>
    <x v="72"/>
    <x v="72"/>
    <x v="0"/>
    <x v="1"/>
    <x v="0"/>
    <x v="11"/>
    <x v="13"/>
    <x v="2"/>
  </r>
  <r>
    <x v="2139"/>
    <x v="168"/>
    <x v="594"/>
    <x v="594"/>
    <x v="37"/>
    <x v="37"/>
    <x v="142"/>
    <x v="142"/>
    <x v="133"/>
    <x v="42"/>
    <x v="42"/>
    <x v="3"/>
    <x v="0"/>
    <x v="2"/>
    <x v="17"/>
    <x v="456"/>
    <x v="0"/>
  </r>
  <r>
    <x v="2140"/>
    <x v="51"/>
    <x v="34"/>
    <x v="34"/>
    <x v="44"/>
    <x v="44"/>
    <x v="151"/>
    <x v="151"/>
    <x v="141"/>
    <x v="20"/>
    <x v="20"/>
    <x v="0"/>
    <x v="0"/>
    <x v="0"/>
    <x v="18"/>
    <x v="180"/>
    <x v="0"/>
  </r>
  <r>
    <x v="2141"/>
    <x v="118"/>
    <x v="990"/>
    <x v="990"/>
    <x v="48"/>
    <x v="48"/>
    <x v="147"/>
    <x v="147"/>
    <x v="138"/>
    <x v="91"/>
    <x v="91"/>
    <x v="1"/>
    <x v="0"/>
    <x v="2"/>
    <x v="18"/>
    <x v="637"/>
    <x v="0"/>
  </r>
  <r>
    <x v="2142"/>
    <x v="12"/>
    <x v="153"/>
    <x v="153"/>
    <x v="51"/>
    <x v="51"/>
    <x v="18"/>
    <x v="18"/>
    <x v="18"/>
    <x v="111"/>
    <x v="111"/>
    <x v="0"/>
    <x v="0"/>
    <x v="3"/>
    <x v="4"/>
    <x v="18"/>
    <x v="0"/>
  </r>
  <r>
    <x v="2143"/>
    <x v="103"/>
    <x v="440"/>
    <x v="440"/>
    <x v="34"/>
    <x v="34"/>
    <x v="6"/>
    <x v="6"/>
    <x v="6"/>
    <x v="91"/>
    <x v="91"/>
    <x v="0"/>
    <x v="0"/>
    <x v="3"/>
    <x v="15"/>
    <x v="6"/>
    <x v="1"/>
  </r>
  <r>
    <x v="2144"/>
    <x v="55"/>
    <x v="63"/>
    <x v="63"/>
    <x v="8"/>
    <x v="8"/>
    <x v="219"/>
    <x v="219"/>
    <x v="220"/>
    <x v="160"/>
    <x v="160"/>
    <x v="3"/>
    <x v="0"/>
    <x v="3"/>
    <x v="27"/>
    <x v="533"/>
    <x v="0"/>
  </r>
  <r>
    <x v="2145"/>
    <x v="67"/>
    <x v="47"/>
    <x v="47"/>
    <x v="64"/>
    <x v="64"/>
    <x v="41"/>
    <x v="41"/>
    <x v="38"/>
    <x v="115"/>
    <x v="115"/>
    <x v="0"/>
    <x v="0"/>
    <x v="0"/>
    <x v="25"/>
    <x v="39"/>
    <x v="0"/>
  </r>
  <r>
    <x v="2146"/>
    <x v="363"/>
    <x v="950"/>
    <x v="950"/>
    <x v="98"/>
    <x v="98"/>
    <x v="209"/>
    <x v="209"/>
    <x v="208"/>
    <x v="155"/>
    <x v="155"/>
    <x v="3"/>
    <x v="0"/>
    <x v="0"/>
    <x v="3"/>
    <x v="392"/>
    <x v="0"/>
  </r>
  <r>
    <x v="2147"/>
    <x v="71"/>
    <x v="796"/>
    <x v="796"/>
    <x v="85"/>
    <x v="85"/>
    <x v="95"/>
    <x v="95"/>
    <x v="86"/>
    <x v="121"/>
    <x v="121"/>
    <x v="3"/>
    <x v="0"/>
    <x v="1"/>
    <x v="6"/>
    <x v="98"/>
    <x v="1"/>
  </r>
  <r>
    <x v="2148"/>
    <x v="104"/>
    <x v="271"/>
    <x v="271"/>
    <x v="39"/>
    <x v="39"/>
    <x v="143"/>
    <x v="143"/>
    <x v="13"/>
    <x v="40"/>
    <x v="40"/>
    <x v="3"/>
    <x v="1"/>
    <x v="3"/>
    <x v="11"/>
    <x v="13"/>
    <x v="2"/>
  </r>
  <r>
    <x v="2149"/>
    <x v="242"/>
    <x v="991"/>
    <x v="991"/>
    <x v="54"/>
    <x v="54"/>
    <x v="205"/>
    <x v="205"/>
    <x v="204"/>
    <x v="51"/>
    <x v="51"/>
    <x v="2"/>
    <x v="0"/>
    <x v="0"/>
    <x v="47"/>
    <x v="638"/>
    <x v="1"/>
  </r>
  <r>
    <x v="2150"/>
    <x v="348"/>
    <x v="716"/>
    <x v="716"/>
    <x v="87"/>
    <x v="87"/>
    <x v="154"/>
    <x v="154"/>
    <x v="143"/>
    <x v="175"/>
    <x v="175"/>
    <x v="0"/>
    <x v="0"/>
    <x v="3"/>
    <x v="4"/>
    <x v="381"/>
    <x v="0"/>
  </r>
  <r>
    <x v="2151"/>
    <x v="27"/>
    <x v="742"/>
    <x v="742"/>
    <x v="11"/>
    <x v="11"/>
    <x v="87"/>
    <x v="87"/>
    <x v="78"/>
    <x v="179"/>
    <x v="179"/>
    <x v="0"/>
    <x v="0"/>
    <x v="0"/>
    <x v="31"/>
    <x v="239"/>
    <x v="1"/>
  </r>
  <r>
    <x v="2152"/>
    <x v="274"/>
    <x v="992"/>
    <x v="992"/>
    <x v="67"/>
    <x v="67"/>
    <x v="138"/>
    <x v="138"/>
    <x v="130"/>
    <x v="36"/>
    <x v="36"/>
    <x v="2"/>
    <x v="0"/>
    <x v="1"/>
    <x v="22"/>
    <x v="639"/>
    <x v="1"/>
  </r>
  <r>
    <x v="2153"/>
    <x v="146"/>
    <x v="546"/>
    <x v="546"/>
    <x v="33"/>
    <x v="33"/>
    <x v="149"/>
    <x v="149"/>
    <x v="13"/>
    <x v="118"/>
    <x v="118"/>
    <x v="0"/>
    <x v="2"/>
    <x v="0"/>
    <x v="11"/>
    <x v="13"/>
    <x v="2"/>
  </r>
  <r>
    <x v="2154"/>
    <x v="259"/>
    <x v="569"/>
    <x v="569"/>
    <x v="60"/>
    <x v="60"/>
    <x v="108"/>
    <x v="108"/>
    <x v="99"/>
    <x v="135"/>
    <x v="135"/>
    <x v="0"/>
    <x v="0"/>
    <x v="0"/>
    <x v="27"/>
    <x v="116"/>
    <x v="0"/>
  </r>
  <r>
    <x v="2155"/>
    <x v="132"/>
    <x v="584"/>
    <x v="584"/>
    <x v="46"/>
    <x v="46"/>
    <x v="123"/>
    <x v="123"/>
    <x v="114"/>
    <x v="46"/>
    <x v="46"/>
    <x v="0"/>
    <x v="0"/>
    <x v="0"/>
    <x v="19"/>
    <x v="336"/>
    <x v="1"/>
  </r>
  <r>
    <x v="2156"/>
    <x v="59"/>
    <x v="103"/>
    <x v="103"/>
    <x v="39"/>
    <x v="39"/>
    <x v="86"/>
    <x v="86"/>
    <x v="77"/>
    <x v="76"/>
    <x v="76"/>
    <x v="3"/>
    <x v="0"/>
    <x v="0"/>
    <x v="16"/>
    <x v="451"/>
    <x v="1"/>
  </r>
  <r>
    <x v="2157"/>
    <x v="86"/>
    <x v="59"/>
    <x v="59"/>
    <x v="93"/>
    <x v="93"/>
    <x v="5"/>
    <x v="5"/>
    <x v="5"/>
    <x v="147"/>
    <x v="147"/>
    <x v="3"/>
    <x v="0"/>
    <x v="2"/>
    <x v="9"/>
    <x v="5"/>
    <x v="0"/>
  </r>
  <r>
    <x v="2158"/>
    <x v="97"/>
    <x v="55"/>
    <x v="55"/>
    <x v="36"/>
    <x v="36"/>
    <x v="5"/>
    <x v="5"/>
    <x v="5"/>
    <x v="82"/>
    <x v="82"/>
    <x v="0"/>
    <x v="0"/>
    <x v="2"/>
    <x v="26"/>
    <x v="346"/>
    <x v="1"/>
  </r>
  <r>
    <x v="2159"/>
    <x v="342"/>
    <x v="969"/>
    <x v="969"/>
    <x v="117"/>
    <x v="117"/>
    <x v="145"/>
    <x v="145"/>
    <x v="164"/>
    <x v="134"/>
    <x v="134"/>
    <x v="0"/>
    <x v="0"/>
    <x v="0"/>
    <x v="25"/>
    <x v="594"/>
    <x v="0"/>
  </r>
  <r>
    <x v="2160"/>
    <x v="85"/>
    <x v="850"/>
    <x v="850"/>
    <x v="114"/>
    <x v="114"/>
    <x v="71"/>
    <x v="71"/>
    <x v="65"/>
    <x v="31"/>
    <x v="31"/>
    <x v="0"/>
    <x v="0"/>
    <x v="2"/>
    <x v="19"/>
    <x v="575"/>
    <x v="1"/>
  </r>
  <r>
    <x v="2161"/>
    <x v="324"/>
    <x v="365"/>
    <x v="365"/>
    <x v="24"/>
    <x v="24"/>
    <x v="119"/>
    <x v="119"/>
    <x v="111"/>
    <x v="31"/>
    <x v="31"/>
    <x v="0"/>
    <x v="0"/>
    <x v="0"/>
    <x v="16"/>
    <x v="310"/>
    <x v="1"/>
  </r>
  <r>
    <x v="2162"/>
    <x v="174"/>
    <x v="116"/>
    <x v="116"/>
    <x v="61"/>
    <x v="61"/>
    <x v="185"/>
    <x v="185"/>
    <x v="181"/>
    <x v="67"/>
    <x v="67"/>
    <x v="0"/>
    <x v="0"/>
    <x v="0"/>
    <x v="31"/>
    <x v="640"/>
    <x v="1"/>
  </r>
  <r>
    <x v="2163"/>
    <x v="125"/>
    <x v="374"/>
    <x v="374"/>
    <x v="29"/>
    <x v="29"/>
    <x v="10"/>
    <x v="10"/>
    <x v="10"/>
    <x v="74"/>
    <x v="74"/>
    <x v="3"/>
    <x v="0"/>
    <x v="0"/>
    <x v="6"/>
    <x v="509"/>
    <x v="1"/>
  </r>
  <r>
    <x v="2164"/>
    <x v="308"/>
    <x v="887"/>
    <x v="887"/>
    <x v="119"/>
    <x v="119"/>
    <x v="101"/>
    <x v="101"/>
    <x v="13"/>
    <x v="114"/>
    <x v="114"/>
    <x v="1"/>
    <x v="1"/>
    <x v="0"/>
    <x v="11"/>
    <x v="13"/>
    <x v="2"/>
  </r>
  <r>
    <x v="2165"/>
    <x v="186"/>
    <x v="339"/>
    <x v="339"/>
    <x v="66"/>
    <x v="66"/>
    <x v="200"/>
    <x v="200"/>
    <x v="199"/>
    <x v="128"/>
    <x v="128"/>
    <x v="3"/>
    <x v="0"/>
    <x v="0"/>
    <x v="47"/>
    <x v="610"/>
    <x v="1"/>
  </r>
  <r>
    <x v="2166"/>
    <x v="147"/>
    <x v="993"/>
    <x v="993"/>
    <x v="27"/>
    <x v="27"/>
    <x v="28"/>
    <x v="28"/>
    <x v="26"/>
    <x v="142"/>
    <x v="142"/>
    <x v="2"/>
    <x v="0"/>
    <x v="3"/>
    <x v="21"/>
    <x v="377"/>
    <x v="1"/>
  </r>
  <r>
    <x v="2167"/>
    <x v="151"/>
    <x v="918"/>
    <x v="918"/>
    <x v="1"/>
    <x v="1"/>
    <x v="95"/>
    <x v="95"/>
    <x v="86"/>
    <x v="121"/>
    <x v="121"/>
    <x v="1"/>
    <x v="0"/>
    <x v="3"/>
    <x v="23"/>
    <x v="641"/>
    <x v="0"/>
  </r>
  <r>
    <x v="2168"/>
    <x v="53"/>
    <x v="908"/>
    <x v="908"/>
    <x v="3"/>
    <x v="3"/>
    <x v="21"/>
    <x v="21"/>
    <x v="21"/>
    <x v="15"/>
    <x v="15"/>
    <x v="3"/>
    <x v="0"/>
    <x v="2"/>
    <x v="7"/>
    <x v="597"/>
    <x v="0"/>
  </r>
  <r>
    <x v="2169"/>
    <x v="34"/>
    <x v="311"/>
    <x v="311"/>
    <x v="29"/>
    <x v="29"/>
    <x v="45"/>
    <x v="45"/>
    <x v="42"/>
    <x v="22"/>
    <x v="22"/>
    <x v="3"/>
    <x v="0"/>
    <x v="0"/>
    <x v="27"/>
    <x v="397"/>
    <x v="0"/>
  </r>
  <r>
    <x v="2170"/>
    <x v="91"/>
    <x v="297"/>
    <x v="297"/>
    <x v="27"/>
    <x v="27"/>
    <x v="143"/>
    <x v="143"/>
    <x v="134"/>
    <x v="170"/>
    <x v="170"/>
    <x v="3"/>
    <x v="0"/>
    <x v="1"/>
    <x v="1"/>
    <x v="170"/>
    <x v="0"/>
  </r>
  <r>
    <x v="2171"/>
    <x v="319"/>
    <x v="931"/>
    <x v="931"/>
    <x v="77"/>
    <x v="77"/>
    <x v="169"/>
    <x v="169"/>
    <x v="13"/>
    <x v="78"/>
    <x v="78"/>
    <x v="3"/>
    <x v="1"/>
    <x v="0"/>
    <x v="11"/>
    <x v="13"/>
    <x v="2"/>
  </r>
  <r>
    <x v="2172"/>
    <x v="115"/>
    <x v="994"/>
    <x v="994"/>
    <x v="13"/>
    <x v="13"/>
    <x v="79"/>
    <x v="79"/>
    <x v="72"/>
    <x v="113"/>
    <x v="113"/>
    <x v="0"/>
    <x v="0"/>
    <x v="0"/>
    <x v="25"/>
    <x v="80"/>
    <x v="0"/>
  </r>
  <r>
    <x v="2173"/>
    <x v="240"/>
    <x v="599"/>
    <x v="599"/>
    <x v="14"/>
    <x v="14"/>
    <x v="13"/>
    <x v="13"/>
    <x v="161"/>
    <x v="4"/>
    <x v="4"/>
    <x v="0"/>
    <x v="0"/>
    <x v="3"/>
    <x v="32"/>
    <x v="218"/>
    <x v="0"/>
  </r>
  <r>
    <x v="2174"/>
    <x v="20"/>
    <x v="724"/>
    <x v="724"/>
    <x v="21"/>
    <x v="21"/>
    <x v="151"/>
    <x v="151"/>
    <x v="13"/>
    <x v="176"/>
    <x v="176"/>
    <x v="3"/>
    <x v="1"/>
    <x v="3"/>
    <x v="11"/>
    <x v="13"/>
    <x v="2"/>
  </r>
  <r>
    <x v="2175"/>
    <x v="156"/>
    <x v="383"/>
    <x v="383"/>
    <x v="78"/>
    <x v="78"/>
    <x v="7"/>
    <x v="7"/>
    <x v="7"/>
    <x v="126"/>
    <x v="126"/>
    <x v="2"/>
    <x v="0"/>
    <x v="3"/>
    <x v="39"/>
    <x v="642"/>
    <x v="0"/>
  </r>
  <r>
    <x v="2176"/>
    <x v="167"/>
    <x v="790"/>
    <x v="790"/>
    <x v="112"/>
    <x v="112"/>
    <x v="73"/>
    <x v="73"/>
    <x v="135"/>
    <x v="122"/>
    <x v="122"/>
    <x v="3"/>
    <x v="0"/>
    <x v="0"/>
    <x v="18"/>
    <x v="534"/>
    <x v="0"/>
  </r>
  <r>
    <x v="2177"/>
    <x v="71"/>
    <x v="995"/>
    <x v="995"/>
    <x v="108"/>
    <x v="108"/>
    <x v="91"/>
    <x v="91"/>
    <x v="82"/>
    <x v="147"/>
    <x v="147"/>
    <x v="0"/>
    <x v="0"/>
    <x v="0"/>
    <x v="19"/>
    <x v="214"/>
    <x v="1"/>
  </r>
  <r>
    <x v="2178"/>
    <x v="190"/>
    <x v="854"/>
    <x v="854"/>
    <x v="1"/>
    <x v="1"/>
    <x v="9"/>
    <x v="9"/>
    <x v="9"/>
    <x v="60"/>
    <x v="60"/>
    <x v="3"/>
    <x v="0"/>
    <x v="1"/>
    <x v="6"/>
    <x v="535"/>
    <x v="1"/>
  </r>
  <r>
    <x v="2179"/>
    <x v="356"/>
    <x v="138"/>
    <x v="138"/>
    <x v="25"/>
    <x v="25"/>
    <x v="54"/>
    <x v="54"/>
    <x v="50"/>
    <x v="83"/>
    <x v="83"/>
    <x v="3"/>
    <x v="0"/>
    <x v="0"/>
    <x v="16"/>
    <x v="334"/>
    <x v="1"/>
  </r>
  <r>
    <x v="2180"/>
    <x v="261"/>
    <x v="832"/>
    <x v="832"/>
    <x v="46"/>
    <x v="46"/>
    <x v="133"/>
    <x v="133"/>
    <x v="13"/>
    <x v="109"/>
    <x v="109"/>
    <x v="3"/>
    <x v="2"/>
    <x v="1"/>
    <x v="11"/>
    <x v="13"/>
    <x v="2"/>
  </r>
  <r>
    <x v="2181"/>
    <x v="67"/>
    <x v="996"/>
    <x v="996"/>
    <x v="36"/>
    <x v="36"/>
    <x v="201"/>
    <x v="201"/>
    <x v="200"/>
    <x v="139"/>
    <x v="139"/>
    <x v="0"/>
    <x v="0"/>
    <x v="0"/>
    <x v="9"/>
    <x v="340"/>
    <x v="0"/>
  </r>
  <r>
    <x v="2182"/>
    <x v="40"/>
    <x v="19"/>
    <x v="19"/>
    <x v="75"/>
    <x v="75"/>
    <x v="149"/>
    <x v="149"/>
    <x v="169"/>
    <x v="40"/>
    <x v="40"/>
    <x v="0"/>
    <x v="0"/>
    <x v="3"/>
    <x v="31"/>
    <x v="643"/>
    <x v="1"/>
  </r>
  <r>
    <x v="2183"/>
    <x v="178"/>
    <x v="232"/>
    <x v="232"/>
    <x v="45"/>
    <x v="45"/>
    <x v="115"/>
    <x v="115"/>
    <x v="13"/>
    <x v="17"/>
    <x v="17"/>
    <x v="0"/>
    <x v="1"/>
    <x v="0"/>
    <x v="11"/>
    <x v="13"/>
    <x v="2"/>
  </r>
  <r>
    <x v="2184"/>
    <x v="236"/>
    <x v="302"/>
    <x v="302"/>
    <x v="98"/>
    <x v="98"/>
    <x v="102"/>
    <x v="102"/>
    <x v="105"/>
    <x v="148"/>
    <x v="148"/>
    <x v="2"/>
    <x v="0"/>
    <x v="0"/>
    <x v="4"/>
    <x v="519"/>
    <x v="0"/>
  </r>
  <r>
    <x v="2185"/>
    <x v="339"/>
    <x v="997"/>
    <x v="997"/>
    <x v="47"/>
    <x v="47"/>
    <x v="62"/>
    <x v="62"/>
    <x v="57"/>
    <x v="67"/>
    <x v="67"/>
    <x v="0"/>
    <x v="0"/>
    <x v="3"/>
    <x v="22"/>
    <x v="131"/>
    <x v="1"/>
  </r>
  <r>
    <x v="2186"/>
    <x v="155"/>
    <x v="82"/>
    <x v="82"/>
    <x v="102"/>
    <x v="102"/>
    <x v="137"/>
    <x v="137"/>
    <x v="13"/>
    <x v="51"/>
    <x v="51"/>
    <x v="2"/>
    <x v="2"/>
    <x v="2"/>
    <x v="11"/>
    <x v="13"/>
    <x v="2"/>
  </r>
  <r>
    <x v="2187"/>
    <x v="163"/>
    <x v="610"/>
    <x v="610"/>
    <x v="43"/>
    <x v="43"/>
    <x v="134"/>
    <x v="134"/>
    <x v="124"/>
    <x v="52"/>
    <x v="52"/>
    <x v="0"/>
    <x v="0"/>
    <x v="0"/>
    <x v="19"/>
    <x v="156"/>
    <x v="1"/>
  </r>
  <r>
    <x v="2188"/>
    <x v="201"/>
    <x v="10"/>
    <x v="10"/>
    <x v="26"/>
    <x v="26"/>
    <x v="65"/>
    <x v="65"/>
    <x v="61"/>
    <x v="48"/>
    <x v="48"/>
    <x v="1"/>
    <x v="0"/>
    <x v="3"/>
    <x v="23"/>
    <x v="430"/>
    <x v="0"/>
  </r>
  <r>
    <x v="2189"/>
    <x v="332"/>
    <x v="686"/>
    <x v="686"/>
    <x v="113"/>
    <x v="113"/>
    <x v="213"/>
    <x v="213"/>
    <x v="212"/>
    <x v="53"/>
    <x v="53"/>
    <x v="0"/>
    <x v="0"/>
    <x v="2"/>
    <x v="3"/>
    <x v="409"/>
    <x v="0"/>
  </r>
  <r>
    <x v="2190"/>
    <x v="281"/>
    <x v="340"/>
    <x v="340"/>
    <x v="106"/>
    <x v="106"/>
    <x v="141"/>
    <x v="141"/>
    <x v="174"/>
    <x v="79"/>
    <x v="79"/>
    <x v="3"/>
    <x v="0"/>
    <x v="2"/>
    <x v="19"/>
    <x v="410"/>
    <x v="1"/>
  </r>
  <r>
    <x v="2191"/>
    <x v="205"/>
    <x v="538"/>
    <x v="538"/>
    <x v="107"/>
    <x v="107"/>
    <x v="5"/>
    <x v="5"/>
    <x v="13"/>
    <x v="87"/>
    <x v="87"/>
    <x v="3"/>
    <x v="1"/>
    <x v="0"/>
    <x v="11"/>
    <x v="13"/>
    <x v="2"/>
  </r>
  <r>
    <x v="2192"/>
    <x v="330"/>
    <x v="122"/>
    <x v="122"/>
    <x v="96"/>
    <x v="96"/>
    <x v="81"/>
    <x v="81"/>
    <x v="73"/>
    <x v="117"/>
    <x v="117"/>
    <x v="3"/>
    <x v="0"/>
    <x v="1"/>
    <x v="13"/>
    <x v="81"/>
    <x v="0"/>
  </r>
  <r>
    <x v="2193"/>
    <x v="29"/>
    <x v="750"/>
    <x v="750"/>
    <x v="91"/>
    <x v="91"/>
    <x v="92"/>
    <x v="92"/>
    <x v="13"/>
    <x v="68"/>
    <x v="68"/>
    <x v="3"/>
    <x v="1"/>
    <x v="2"/>
    <x v="11"/>
    <x v="13"/>
    <x v="2"/>
  </r>
  <r>
    <x v="2194"/>
    <x v="165"/>
    <x v="875"/>
    <x v="875"/>
    <x v="12"/>
    <x v="12"/>
    <x v="196"/>
    <x v="196"/>
    <x v="193"/>
    <x v="100"/>
    <x v="100"/>
    <x v="0"/>
    <x v="0"/>
    <x v="2"/>
    <x v="9"/>
    <x v="459"/>
    <x v="0"/>
  </r>
  <r>
    <x v="2195"/>
    <x v="342"/>
    <x v="738"/>
    <x v="738"/>
    <x v="92"/>
    <x v="92"/>
    <x v="39"/>
    <x v="39"/>
    <x v="36"/>
    <x v="172"/>
    <x v="172"/>
    <x v="0"/>
    <x v="0"/>
    <x v="3"/>
    <x v="16"/>
    <x v="37"/>
    <x v="1"/>
  </r>
  <r>
    <x v="2196"/>
    <x v="205"/>
    <x v="339"/>
    <x v="339"/>
    <x v="37"/>
    <x v="37"/>
    <x v="77"/>
    <x v="77"/>
    <x v="13"/>
    <x v="149"/>
    <x v="149"/>
    <x v="0"/>
    <x v="1"/>
    <x v="0"/>
    <x v="11"/>
    <x v="13"/>
    <x v="2"/>
  </r>
  <r>
    <x v="2197"/>
    <x v="238"/>
    <x v="513"/>
    <x v="513"/>
    <x v="53"/>
    <x v="53"/>
    <x v="135"/>
    <x v="135"/>
    <x v="13"/>
    <x v="156"/>
    <x v="156"/>
    <x v="3"/>
    <x v="1"/>
    <x v="1"/>
    <x v="11"/>
    <x v="13"/>
    <x v="2"/>
  </r>
  <r>
    <x v="2198"/>
    <x v="71"/>
    <x v="998"/>
    <x v="998"/>
    <x v="36"/>
    <x v="36"/>
    <x v="120"/>
    <x v="120"/>
    <x v="13"/>
    <x v="119"/>
    <x v="119"/>
    <x v="3"/>
    <x v="1"/>
    <x v="1"/>
    <x v="11"/>
    <x v="13"/>
    <x v="2"/>
  </r>
  <r>
    <x v="2199"/>
    <x v="347"/>
    <x v="336"/>
    <x v="336"/>
    <x v="91"/>
    <x v="91"/>
    <x v="62"/>
    <x v="62"/>
    <x v="57"/>
    <x v="1"/>
    <x v="1"/>
    <x v="0"/>
    <x v="0"/>
    <x v="0"/>
    <x v="21"/>
    <x v="131"/>
    <x v="1"/>
  </r>
  <r>
    <x v="2200"/>
    <x v="224"/>
    <x v="625"/>
    <x v="625"/>
    <x v="92"/>
    <x v="92"/>
    <x v="41"/>
    <x v="41"/>
    <x v="38"/>
    <x v="62"/>
    <x v="62"/>
    <x v="3"/>
    <x v="0"/>
    <x v="2"/>
    <x v="24"/>
    <x v="437"/>
    <x v="1"/>
  </r>
  <r>
    <x v="2201"/>
    <x v="194"/>
    <x v="756"/>
    <x v="756"/>
    <x v="80"/>
    <x v="80"/>
    <x v="183"/>
    <x v="183"/>
    <x v="179"/>
    <x v="79"/>
    <x v="79"/>
    <x v="0"/>
    <x v="0"/>
    <x v="1"/>
    <x v="26"/>
    <x v="500"/>
    <x v="1"/>
  </r>
  <r>
    <x v="2202"/>
    <x v="285"/>
    <x v="720"/>
    <x v="720"/>
    <x v="118"/>
    <x v="118"/>
    <x v="145"/>
    <x v="145"/>
    <x v="164"/>
    <x v="80"/>
    <x v="80"/>
    <x v="0"/>
    <x v="0"/>
    <x v="2"/>
    <x v="39"/>
    <x v="594"/>
    <x v="0"/>
  </r>
  <r>
    <x v="2203"/>
    <x v="36"/>
    <x v="80"/>
    <x v="80"/>
    <x v="110"/>
    <x v="110"/>
    <x v="132"/>
    <x v="132"/>
    <x v="13"/>
    <x v="28"/>
    <x v="28"/>
    <x v="0"/>
    <x v="1"/>
    <x v="0"/>
    <x v="11"/>
    <x v="13"/>
    <x v="2"/>
  </r>
  <r>
    <x v="2204"/>
    <x v="18"/>
    <x v="782"/>
    <x v="782"/>
    <x v="112"/>
    <x v="112"/>
    <x v="78"/>
    <x v="78"/>
    <x v="13"/>
    <x v="122"/>
    <x v="122"/>
    <x v="3"/>
    <x v="2"/>
    <x v="0"/>
    <x v="11"/>
    <x v="13"/>
    <x v="2"/>
  </r>
  <r>
    <x v="2205"/>
    <x v="62"/>
    <x v="109"/>
    <x v="109"/>
    <x v="107"/>
    <x v="107"/>
    <x v="196"/>
    <x v="196"/>
    <x v="193"/>
    <x v="9"/>
    <x v="9"/>
    <x v="0"/>
    <x v="0"/>
    <x v="0"/>
    <x v="5"/>
    <x v="459"/>
    <x v="0"/>
  </r>
  <r>
    <x v="2206"/>
    <x v="244"/>
    <x v="678"/>
    <x v="678"/>
    <x v="32"/>
    <x v="32"/>
    <x v="171"/>
    <x v="171"/>
    <x v="160"/>
    <x v="88"/>
    <x v="88"/>
    <x v="2"/>
    <x v="0"/>
    <x v="0"/>
    <x v="9"/>
    <x v="545"/>
    <x v="0"/>
  </r>
  <r>
    <x v="2207"/>
    <x v="82"/>
    <x v="409"/>
    <x v="409"/>
    <x v="85"/>
    <x v="85"/>
    <x v="11"/>
    <x v="11"/>
    <x v="13"/>
    <x v="27"/>
    <x v="27"/>
    <x v="3"/>
    <x v="1"/>
    <x v="2"/>
    <x v="11"/>
    <x v="13"/>
    <x v="2"/>
  </r>
  <r>
    <x v="2208"/>
    <x v="204"/>
    <x v="999"/>
    <x v="999"/>
    <x v="65"/>
    <x v="65"/>
    <x v="36"/>
    <x v="36"/>
    <x v="32"/>
    <x v="112"/>
    <x v="112"/>
    <x v="3"/>
    <x v="0"/>
    <x v="2"/>
    <x v="25"/>
    <x v="33"/>
    <x v="0"/>
  </r>
  <r>
    <x v="2209"/>
    <x v="180"/>
    <x v="1000"/>
    <x v="1000"/>
    <x v="118"/>
    <x v="118"/>
    <x v="67"/>
    <x v="67"/>
    <x v="63"/>
    <x v="110"/>
    <x v="110"/>
    <x v="0"/>
    <x v="0"/>
    <x v="0"/>
    <x v="6"/>
    <x v="99"/>
    <x v="1"/>
  </r>
  <r>
    <x v="2210"/>
    <x v="324"/>
    <x v="1"/>
    <x v="1"/>
    <x v="102"/>
    <x v="102"/>
    <x v="102"/>
    <x v="102"/>
    <x v="105"/>
    <x v="64"/>
    <x v="64"/>
    <x v="3"/>
    <x v="0"/>
    <x v="0"/>
    <x v="6"/>
    <x v="195"/>
    <x v="1"/>
  </r>
  <r>
    <x v="2211"/>
    <x v="226"/>
    <x v="640"/>
    <x v="640"/>
    <x v="111"/>
    <x v="111"/>
    <x v="152"/>
    <x v="152"/>
    <x v="173"/>
    <x v="143"/>
    <x v="143"/>
    <x v="2"/>
    <x v="0"/>
    <x v="2"/>
    <x v="3"/>
    <x v="308"/>
    <x v="0"/>
  </r>
  <r>
    <x v="2212"/>
    <x v="274"/>
    <x v="904"/>
    <x v="904"/>
    <x v="109"/>
    <x v="109"/>
    <x v="168"/>
    <x v="168"/>
    <x v="13"/>
    <x v="66"/>
    <x v="66"/>
    <x v="0"/>
    <x v="1"/>
    <x v="3"/>
    <x v="11"/>
    <x v="13"/>
    <x v="2"/>
  </r>
  <r>
    <x v="2213"/>
    <x v="164"/>
    <x v="303"/>
    <x v="303"/>
    <x v="76"/>
    <x v="76"/>
    <x v="41"/>
    <x v="41"/>
    <x v="38"/>
    <x v="37"/>
    <x v="37"/>
    <x v="0"/>
    <x v="0"/>
    <x v="1"/>
    <x v="37"/>
    <x v="39"/>
    <x v="1"/>
  </r>
  <r>
    <x v="2214"/>
    <x v="223"/>
    <x v="434"/>
    <x v="434"/>
    <x v="30"/>
    <x v="30"/>
    <x v="83"/>
    <x v="83"/>
    <x v="74"/>
    <x v="142"/>
    <x v="142"/>
    <x v="0"/>
    <x v="0"/>
    <x v="2"/>
    <x v="25"/>
    <x v="82"/>
    <x v="0"/>
  </r>
  <r>
    <x v="2215"/>
    <x v="346"/>
    <x v="590"/>
    <x v="590"/>
    <x v="7"/>
    <x v="7"/>
    <x v="204"/>
    <x v="204"/>
    <x v="203"/>
    <x v="80"/>
    <x v="80"/>
    <x v="0"/>
    <x v="0"/>
    <x v="0"/>
    <x v="10"/>
    <x v="515"/>
    <x v="0"/>
  </r>
  <r>
    <x v="2216"/>
    <x v="190"/>
    <x v="79"/>
    <x v="79"/>
    <x v="7"/>
    <x v="7"/>
    <x v="168"/>
    <x v="168"/>
    <x v="157"/>
    <x v="129"/>
    <x v="129"/>
    <x v="0"/>
    <x v="0"/>
    <x v="3"/>
    <x v="1"/>
    <x v="536"/>
    <x v="0"/>
  </r>
  <r>
    <x v="2217"/>
    <x v="311"/>
    <x v="1001"/>
    <x v="1001"/>
    <x v="76"/>
    <x v="76"/>
    <x v="153"/>
    <x v="153"/>
    <x v="13"/>
    <x v="132"/>
    <x v="132"/>
    <x v="3"/>
    <x v="1"/>
    <x v="1"/>
    <x v="11"/>
    <x v="13"/>
    <x v="2"/>
  </r>
  <r>
    <x v="2218"/>
    <x v="105"/>
    <x v="843"/>
    <x v="843"/>
    <x v="85"/>
    <x v="85"/>
    <x v="123"/>
    <x v="123"/>
    <x v="114"/>
    <x v="5"/>
    <x v="5"/>
    <x v="0"/>
    <x v="0"/>
    <x v="3"/>
    <x v="16"/>
    <x v="336"/>
    <x v="1"/>
  </r>
  <r>
    <x v="2219"/>
    <x v="100"/>
    <x v="455"/>
    <x v="455"/>
    <x v="98"/>
    <x v="98"/>
    <x v="212"/>
    <x v="212"/>
    <x v="211"/>
    <x v="55"/>
    <x v="55"/>
    <x v="3"/>
    <x v="0"/>
    <x v="2"/>
    <x v="5"/>
    <x v="446"/>
    <x v="0"/>
  </r>
  <r>
    <x v="2220"/>
    <x v="273"/>
    <x v="455"/>
    <x v="455"/>
    <x v="12"/>
    <x v="12"/>
    <x v="94"/>
    <x v="94"/>
    <x v="13"/>
    <x v="80"/>
    <x v="80"/>
    <x v="0"/>
    <x v="1"/>
    <x v="0"/>
    <x v="11"/>
    <x v="13"/>
    <x v="2"/>
  </r>
  <r>
    <x v="2221"/>
    <x v="181"/>
    <x v="1002"/>
    <x v="1002"/>
    <x v="35"/>
    <x v="35"/>
    <x v="79"/>
    <x v="79"/>
    <x v="72"/>
    <x v="161"/>
    <x v="161"/>
    <x v="3"/>
    <x v="0"/>
    <x v="0"/>
    <x v="39"/>
    <x v="470"/>
    <x v="0"/>
  </r>
  <r>
    <x v="2222"/>
    <x v="130"/>
    <x v="670"/>
    <x v="670"/>
    <x v="81"/>
    <x v="81"/>
    <x v="119"/>
    <x v="119"/>
    <x v="111"/>
    <x v="122"/>
    <x v="122"/>
    <x v="2"/>
    <x v="0"/>
    <x v="0"/>
    <x v="15"/>
    <x v="136"/>
    <x v="1"/>
  </r>
  <r>
    <x v="2223"/>
    <x v="18"/>
    <x v="399"/>
    <x v="399"/>
    <x v="8"/>
    <x v="8"/>
    <x v="182"/>
    <x v="182"/>
    <x v="194"/>
    <x v="11"/>
    <x v="11"/>
    <x v="0"/>
    <x v="0"/>
    <x v="0"/>
    <x v="4"/>
    <x v="316"/>
    <x v="0"/>
  </r>
  <r>
    <x v="2224"/>
    <x v="259"/>
    <x v="46"/>
    <x v="46"/>
    <x v="10"/>
    <x v="10"/>
    <x v="86"/>
    <x v="86"/>
    <x v="77"/>
    <x v="16"/>
    <x v="16"/>
    <x v="0"/>
    <x v="0"/>
    <x v="0"/>
    <x v="24"/>
    <x v="406"/>
    <x v="1"/>
  </r>
  <r>
    <x v="2225"/>
    <x v="342"/>
    <x v="801"/>
    <x v="801"/>
    <x v="78"/>
    <x v="78"/>
    <x v="28"/>
    <x v="28"/>
    <x v="26"/>
    <x v="125"/>
    <x v="125"/>
    <x v="0"/>
    <x v="0"/>
    <x v="3"/>
    <x v="24"/>
    <x v="27"/>
    <x v="1"/>
  </r>
  <r>
    <x v="2226"/>
    <x v="141"/>
    <x v="900"/>
    <x v="900"/>
    <x v="96"/>
    <x v="96"/>
    <x v="161"/>
    <x v="161"/>
    <x v="13"/>
    <x v="102"/>
    <x v="102"/>
    <x v="0"/>
    <x v="1"/>
    <x v="0"/>
    <x v="11"/>
    <x v="13"/>
    <x v="2"/>
  </r>
  <r>
    <x v="2227"/>
    <x v="312"/>
    <x v="0"/>
    <x v="0"/>
    <x v="31"/>
    <x v="31"/>
    <x v="189"/>
    <x v="189"/>
    <x v="185"/>
    <x v="74"/>
    <x v="74"/>
    <x v="3"/>
    <x v="0"/>
    <x v="0"/>
    <x v="18"/>
    <x v="353"/>
    <x v="0"/>
  </r>
  <r>
    <x v="2228"/>
    <x v="75"/>
    <x v="422"/>
    <x v="422"/>
    <x v="98"/>
    <x v="98"/>
    <x v="34"/>
    <x v="34"/>
    <x v="30"/>
    <x v="48"/>
    <x v="48"/>
    <x v="2"/>
    <x v="0"/>
    <x v="2"/>
    <x v="2"/>
    <x v="203"/>
    <x v="0"/>
  </r>
  <r>
    <x v="2229"/>
    <x v="156"/>
    <x v="811"/>
    <x v="811"/>
    <x v="105"/>
    <x v="105"/>
    <x v="2"/>
    <x v="2"/>
    <x v="13"/>
    <x v="137"/>
    <x v="137"/>
    <x v="3"/>
    <x v="2"/>
    <x v="0"/>
    <x v="11"/>
    <x v="13"/>
    <x v="2"/>
  </r>
  <r>
    <x v="2230"/>
    <x v="7"/>
    <x v="695"/>
    <x v="695"/>
    <x v="81"/>
    <x v="81"/>
    <x v="72"/>
    <x v="72"/>
    <x v="66"/>
    <x v="148"/>
    <x v="148"/>
    <x v="1"/>
    <x v="0"/>
    <x v="0"/>
    <x v="4"/>
    <x v="644"/>
    <x v="0"/>
  </r>
  <r>
    <x v="2231"/>
    <x v="349"/>
    <x v="252"/>
    <x v="252"/>
    <x v="77"/>
    <x v="77"/>
    <x v="73"/>
    <x v="73"/>
    <x v="135"/>
    <x v="24"/>
    <x v="24"/>
    <x v="0"/>
    <x v="0"/>
    <x v="2"/>
    <x v="0"/>
    <x v="171"/>
    <x v="0"/>
  </r>
  <r>
    <x v="2232"/>
    <x v="58"/>
    <x v="290"/>
    <x v="290"/>
    <x v="87"/>
    <x v="87"/>
    <x v="18"/>
    <x v="18"/>
    <x v="18"/>
    <x v="92"/>
    <x v="92"/>
    <x v="0"/>
    <x v="0"/>
    <x v="0"/>
    <x v="40"/>
    <x v="18"/>
    <x v="1"/>
  </r>
  <r>
    <x v="2233"/>
    <x v="265"/>
    <x v="231"/>
    <x v="231"/>
    <x v="21"/>
    <x v="21"/>
    <x v="77"/>
    <x v="77"/>
    <x v="70"/>
    <x v="66"/>
    <x v="66"/>
    <x v="0"/>
    <x v="0"/>
    <x v="0"/>
    <x v="18"/>
    <x v="77"/>
    <x v="0"/>
  </r>
  <r>
    <x v="2234"/>
    <x v="280"/>
    <x v="405"/>
    <x v="405"/>
    <x v="40"/>
    <x v="40"/>
    <x v="33"/>
    <x v="33"/>
    <x v="29"/>
    <x v="47"/>
    <x v="47"/>
    <x v="3"/>
    <x v="0"/>
    <x v="2"/>
    <x v="32"/>
    <x v="141"/>
    <x v="0"/>
  </r>
  <r>
    <x v="2235"/>
    <x v="356"/>
    <x v="175"/>
    <x v="175"/>
    <x v="106"/>
    <x v="106"/>
    <x v="205"/>
    <x v="205"/>
    <x v="204"/>
    <x v="20"/>
    <x v="20"/>
    <x v="0"/>
    <x v="0"/>
    <x v="0"/>
    <x v="16"/>
    <x v="491"/>
    <x v="1"/>
  </r>
  <r>
    <x v="2236"/>
    <x v="363"/>
    <x v="83"/>
    <x v="83"/>
    <x v="117"/>
    <x v="117"/>
    <x v="57"/>
    <x v="57"/>
    <x v="13"/>
    <x v="74"/>
    <x v="74"/>
    <x v="0"/>
    <x v="1"/>
    <x v="0"/>
    <x v="11"/>
    <x v="13"/>
    <x v="2"/>
  </r>
  <r>
    <x v="2237"/>
    <x v="26"/>
    <x v="339"/>
    <x v="339"/>
    <x v="89"/>
    <x v="89"/>
    <x v="101"/>
    <x v="101"/>
    <x v="93"/>
    <x v="74"/>
    <x v="74"/>
    <x v="1"/>
    <x v="0"/>
    <x v="0"/>
    <x v="16"/>
    <x v="645"/>
    <x v="1"/>
  </r>
  <r>
    <x v="2238"/>
    <x v="305"/>
    <x v="865"/>
    <x v="865"/>
    <x v="99"/>
    <x v="99"/>
    <x v="208"/>
    <x v="208"/>
    <x v="207"/>
    <x v="17"/>
    <x v="17"/>
    <x v="0"/>
    <x v="0"/>
    <x v="3"/>
    <x v="8"/>
    <x v="375"/>
    <x v="1"/>
  </r>
  <r>
    <x v="2239"/>
    <x v="228"/>
    <x v="677"/>
    <x v="677"/>
    <x v="57"/>
    <x v="57"/>
    <x v="77"/>
    <x v="77"/>
    <x v="70"/>
    <x v="118"/>
    <x v="118"/>
    <x v="0"/>
    <x v="0"/>
    <x v="0"/>
    <x v="1"/>
    <x v="77"/>
    <x v="0"/>
  </r>
  <r>
    <x v="2240"/>
    <x v="322"/>
    <x v="838"/>
    <x v="838"/>
    <x v="119"/>
    <x v="119"/>
    <x v="131"/>
    <x v="131"/>
    <x v="123"/>
    <x v="114"/>
    <x v="114"/>
    <x v="0"/>
    <x v="0"/>
    <x v="0"/>
    <x v="9"/>
    <x v="155"/>
    <x v="0"/>
  </r>
  <r>
    <x v="2241"/>
    <x v="163"/>
    <x v="220"/>
    <x v="220"/>
    <x v="99"/>
    <x v="99"/>
    <x v="11"/>
    <x v="11"/>
    <x v="11"/>
    <x v="113"/>
    <x v="113"/>
    <x v="0"/>
    <x v="0"/>
    <x v="2"/>
    <x v="22"/>
    <x v="11"/>
    <x v="1"/>
  </r>
  <r>
    <x v="2242"/>
    <x v="168"/>
    <x v="644"/>
    <x v="644"/>
    <x v="55"/>
    <x v="55"/>
    <x v="142"/>
    <x v="142"/>
    <x v="133"/>
    <x v="60"/>
    <x v="60"/>
    <x v="0"/>
    <x v="0"/>
    <x v="2"/>
    <x v="25"/>
    <x v="169"/>
    <x v="0"/>
  </r>
  <r>
    <x v="2243"/>
    <x v="306"/>
    <x v="943"/>
    <x v="943"/>
    <x v="88"/>
    <x v="88"/>
    <x v="66"/>
    <x v="66"/>
    <x v="62"/>
    <x v="122"/>
    <x v="122"/>
    <x v="0"/>
    <x v="0"/>
    <x v="2"/>
    <x v="9"/>
    <x v="338"/>
    <x v="0"/>
  </r>
  <r>
    <x v="2244"/>
    <x v="99"/>
    <x v="519"/>
    <x v="519"/>
    <x v="6"/>
    <x v="6"/>
    <x v="144"/>
    <x v="144"/>
    <x v="136"/>
    <x v="143"/>
    <x v="143"/>
    <x v="0"/>
    <x v="0"/>
    <x v="2"/>
    <x v="6"/>
    <x v="172"/>
    <x v="1"/>
  </r>
  <r>
    <x v="2245"/>
    <x v="120"/>
    <x v="1003"/>
    <x v="1003"/>
    <x v="72"/>
    <x v="72"/>
    <x v="102"/>
    <x v="102"/>
    <x v="105"/>
    <x v="30"/>
    <x v="30"/>
    <x v="3"/>
    <x v="0"/>
    <x v="1"/>
    <x v="3"/>
    <x v="195"/>
    <x v="0"/>
  </r>
  <r>
    <x v="2246"/>
    <x v="19"/>
    <x v="983"/>
    <x v="983"/>
    <x v="10"/>
    <x v="10"/>
    <x v="206"/>
    <x v="206"/>
    <x v="205"/>
    <x v="52"/>
    <x v="52"/>
    <x v="0"/>
    <x v="0"/>
    <x v="0"/>
    <x v="48"/>
    <x v="354"/>
    <x v="0"/>
  </r>
  <r>
    <x v="2247"/>
    <x v="198"/>
    <x v="1004"/>
    <x v="1004"/>
    <x v="25"/>
    <x v="25"/>
    <x v="154"/>
    <x v="154"/>
    <x v="143"/>
    <x v="141"/>
    <x v="141"/>
    <x v="3"/>
    <x v="0"/>
    <x v="1"/>
    <x v="16"/>
    <x v="184"/>
    <x v="1"/>
  </r>
  <r>
    <x v="2248"/>
    <x v="87"/>
    <x v="15"/>
    <x v="15"/>
    <x v="60"/>
    <x v="60"/>
    <x v="201"/>
    <x v="201"/>
    <x v="200"/>
    <x v="111"/>
    <x v="111"/>
    <x v="3"/>
    <x v="0"/>
    <x v="0"/>
    <x v="38"/>
    <x v="429"/>
    <x v="0"/>
  </r>
  <r>
    <x v="2249"/>
    <x v="332"/>
    <x v="709"/>
    <x v="709"/>
    <x v="81"/>
    <x v="81"/>
    <x v="208"/>
    <x v="208"/>
    <x v="207"/>
    <x v="111"/>
    <x v="111"/>
    <x v="3"/>
    <x v="0"/>
    <x v="1"/>
    <x v="24"/>
    <x v="518"/>
    <x v="1"/>
  </r>
  <r>
    <x v="2250"/>
    <x v="214"/>
    <x v="628"/>
    <x v="628"/>
    <x v="84"/>
    <x v="84"/>
    <x v="25"/>
    <x v="25"/>
    <x v="88"/>
    <x v="57"/>
    <x v="57"/>
    <x v="2"/>
    <x v="0"/>
    <x v="2"/>
    <x v="21"/>
    <x v="625"/>
    <x v="1"/>
  </r>
  <r>
    <x v="2251"/>
    <x v="327"/>
    <x v="750"/>
    <x v="750"/>
    <x v="90"/>
    <x v="90"/>
    <x v="103"/>
    <x v="103"/>
    <x v="13"/>
    <x v="143"/>
    <x v="143"/>
    <x v="0"/>
    <x v="1"/>
    <x v="2"/>
    <x v="11"/>
    <x v="13"/>
    <x v="2"/>
  </r>
  <r>
    <x v="2252"/>
    <x v="298"/>
    <x v="182"/>
    <x v="182"/>
    <x v="39"/>
    <x v="39"/>
    <x v="34"/>
    <x v="34"/>
    <x v="30"/>
    <x v="4"/>
    <x v="4"/>
    <x v="0"/>
    <x v="0"/>
    <x v="0"/>
    <x v="34"/>
    <x v="31"/>
    <x v="1"/>
  </r>
  <r>
    <x v="2253"/>
    <x v="113"/>
    <x v="1005"/>
    <x v="1005"/>
    <x v="119"/>
    <x v="119"/>
    <x v="119"/>
    <x v="119"/>
    <x v="111"/>
    <x v="48"/>
    <x v="48"/>
    <x v="0"/>
    <x v="0"/>
    <x v="2"/>
    <x v="15"/>
    <x v="310"/>
    <x v="1"/>
  </r>
  <r>
    <x v="2254"/>
    <x v="13"/>
    <x v="710"/>
    <x v="710"/>
    <x v="70"/>
    <x v="70"/>
    <x v="17"/>
    <x v="17"/>
    <x v="17"/>
    <x v="27"/>
    <x v="27"/>
    <x v="0"/>
    <x v="0"/>
    <x v="0"/>
    <x v="23"/>
    <x v="556"/>
    <x v="0"/>
  </r>
  <r>
    <x v="2255"/>
    <x v="205"/>
    <x v="670"/>
    <x v="670"/>
    <x v="75"/>
    <x v="75"/>
    <x v="135"/>
    <x v="135"/>
    <x v="125"/>
    <x v="31"/>
    <x v="31"/>
    <x v="3"/>
    <x v="0"/>
    <x v="0"/>
    <x v="14"/>
    <x v="158"/>
    <x v="0"/>
  </r>
  <r>
    <x v="2256"/>
    <x v="283"/>
    <x v="430"/>
    <x v="430"/>
    <x v="91"/>
    <x v="91"/>
    <x v="61"/>
    <x v="61"/>
    <x v="71"/>
    <x v="44"/>
    <x v="44"/>
    <x v="3"/>
    <x v="0"/>
    <x v="2"/>
    <x v="16"/>
    <x v="646"/>
    <x v="1"/>
  </r>
  <r>
    <x v="2257"/>
    <x v="301"/>
    <x v="883"/>
    <x v="883"/>
    <x v="65"/>
    <x v="65"/>
    <x v="42"/>
    <x v="42"/>
    <x v="39"/>
    <x v="114"/>
    <x v="114"/>
    <x v="0"/>
    <x v="0"/>
    <x v="0"/>
    <x v="33"/>
    <x v="331"/>
    <x v="0"/>
  </r>
  <r>
    <x v="2258"/>
    <x v="281"/>
    <x v="1006"/>
    <x v="1006"/>
    <x v="59"/>
    <x v="59"/>
    <x v="135"/>
    <x v="135"/>
    <x v="125"/>
    <x v="30"/>
    <x v="30"/>
    <x v="0"/>
    <x v="0"/>
    <x v="0"/>
    <x v="25"/>
    <x v="333"/>
    <x v="0"/>
  </r>
  <r>
    <x v="2259"/>
    <x v="322"/>
    <x v="105"/>
    <x v="105"/>
    <x v="92"/>
    <x v="92"/>
    <x v="125"/>
    <x v="125"/>
    <x v="116"/>
    <x v="1"/>
    <x v="1"/>
    <x v="2"/>
    <x v="0"/>
    <x v="0"/>
    <x v="37"/>
    <x v="480"/>
    <x v="1"/>
  </r>
  <r>
    <x v="2260"/>
    <x v="243"/>
    <x v="425"/>
    <x v="425"/>
    <x v="104"/>
    <x v="104"/>
    <x v="36"/>
    <x v="36"/>
    <x v="32"/>
    <x v="52"/>
    <x v="52"/>
    <x v="0"/>
    <x v="0"/>
    <x v="1"/>
    <x v="14"/>
    <x v="78"/>
    <x v="0"/>
  </r>
  <r>
    <x v="2261"/>
    <x v="308"/>
    <x v="1007"/>
    <x v="1007"/>
    <x v="42"/>
    <x v="42"/>
    <x v="122"/>
    <x v="122"/>
    <x v="13"/>
    <x v="97"/>
    <x v="97"/>
    <x v="0"/>
    <x v="1"/>
    <x v="0"/>
    <x v="11"/>
    <x v="13"/>
    <x v="2"/>
  </r>
  <r>
    <x v="2262"/>
    <x v="331"/>
    <x v="718"/>
    <x v="718"/>
    <x v="12"/>
    <x v="12"/>
    <x v="139"/>
    <x v="139"/>
    <x v="131"/>
    <x v="13"/>
    <x v="13"/>
    <x v="2"/>
    <x v="0"/>
    <x v="2"/>
    <x v="36"/>
    <x v="552"/>
    <x v="1"/>
  </r>
  <r>
    <x v="2263"/>
    <x v="174"/>
    <x v="186"/>
    <x v="186"/>
    <x v="111"/>
    <x v="111"/>
    <x v="4"/>
    <x v="4"/>
    <x v="4"/>
    <x v="117"/>
    <x v="117"/>
    <x v="3"/>
    <x v="0"/>
    <x v="3"/>
    <x v="27"/>
    <x v="4"/>
    <x v="0"/>
  </r>
  <r>
    <x v="2264"/>
    <x v="358"/>
    <x v="216"/>
    <x v="216"/>
    <x v="38"/>
    <x v="38"/>
    <x v="53"/>
    <x v="53"/>
    <x v="49"/>
    <x v="65"/>
    <x v="65"/>
    <x v="0"/>
    <x v="0"/>
    <x v="0"/>
    <x v="26"/>
    <x v="51"/>
    <x v="1"/>
  </r>
  <r>
    <x v="2265"/>
    <x v="94"/>
    <x v="589"/>
    <x v="589"/>
    <x v="62"/>
    <x v="62"/>
    <x v="10"/>
    <x v="10"/>
    <x v="10"/>
    <x v="165"/>
    <x v="165"/>
    <x v="0"/>
    <x v="0"/>
    <x v="0"/>
    <x v="4"/>
    <x v="366"/>
    <x v="0"/>
  </r>
  <r>
    <x v="2266"/>
    <x v="234"/>
    <x v="199"/>
    <x v="199"/>
    <x v="116"/>
    <x v="116"/>
    <x v="48"/>
    <x v="48"/>
    <x v="45"/>
    <x v="13"/>
    <x v="13"/>
    <x v="3"/>
    <x v="0"/>
    <x v="3"/>
    <x v="34"/>
    <x v="47"/>
    <x v="1"/>
  </r>
  <r>
    <x v="2267"/>
    <x v="56"/>
    <x v="408"/>
    <x v="408"/>
    <x v="10"/>
    <x v="10"/>
    <x v="129"/>
    <x v="129"/>
    <x v="120"/>
    <x v="14"/>
    <x v="14"/>
    <x v="0"/>
    <x v="0"/>
    <x v="2"/>
    <x v="7"/>
    <x v="271"/>
    <x v="0"/>
  </r>
  <r>
    <x v="2268"/>
    <x v="337"/>
    <x v="452"/>
    <x v="452"/>
    <x v="2"/>
    <x v="2"/>
    <x v="162"/>
    <x v="162"/>
    <x v="192"/>
    <x v="21"/>
    <x v="21"/>
    <x v="1"/>
    <x v="0"/>
    <x v="0"/>
    <x v="1"/>
    <x v="647"/>
    <x v="0"/>
  </r>
  <r>
    <x v="2269"/>
    <x v="350"/>
    <x v="1008"/>
    <x v="1008"/>
    <x v="85"/>
    <x v="85"/>
    <x v="63"/>
    <x v="63"/>
    <x v="58"/>
    <x v="59"/>
    <x v="59"/>
    <x v="3"/>
    <x v="0"/>
    <x v="0"/>
    <x v="24"/>
    <x v="357"/>
    <x v="1"/>
  </r>
  <r>
    <x v="2270"/>
    <x v="90"/>
    <x v="818"/>
    <x v="818"/>
    <x v="117"/>
    <x v="117"/>
    <x v="93"/>
    <x v="93"/>
    <x v="84"/>
    <x v="113"/>
    <x v="113"/>
    <x v="3"/>
    <x v="0"/>
    <x v="0"/>
    <x v="21"/>
    <x v="94"/>
    <x v="1"/>
  </r>
  <r>
    <x v="2271"/>
    <x v="291"/>
    <x v="468"/>
    <x v="468"/>
    <x v="54"/>
    <x v="54"/>
    <x v="54"/>
    <x v="54"/>
    <x v="13"/>
    <x v="100"/>
    <x v="100"/>
    <x v="3"/>
    <x v="2"/>
    <x v="1"/>
    <x v="11"/>
    <x v="13"/>
    <x v="2"/>
  </r>
  <r>
    <x v="2272"/>
    <x v="153"/>
    <x v="872"/>
    <x v="872"/>
    <x v="97"/>
    <x v="97"/>
    <x v="167"/>
    <x v="167"/>
    <x v="156"/>
    <x v="24"/>
    <x v="24"/>
    <x v="1"/>
    <x v="0"/>
    <x v="0"/>
    <x v="21"/>
    <x v="483"/>
    <x v="1"/>
  </r>
  <r>
    <x v="2273"/>
    <x v="15"/>
    <x v="436"/>
    <x v="436"/>
    <x v="37"/>
    <x v="37"/>
    <x v="133"/>
    <x v="133"/>
    <x v="122"/>
    <x v="52"/>
    <x v="52"/>
    <x v="0"/>
    <x v="0"/>
    <x v="1"/>
    <x v="7"/>
    <x v="154"/>
    <x v="0"/>
  </r>
  <r>
    <x v="2274"/>
    <x v="303"/>
    <x v="1009"/>
    <x v="1009"/>
    <x v="98"/>
    <x v="98"/>
    <x v="215"/>
    <x v="215"/>
    <x v="214"/>
    <x v="166"/>
    <x v="166"/>
    <x v="0"/>
    <x v="0"/>
    <x v="0"/>
    <x v="27"/>
    <x v="416"/>
    <x v="0"/>
  </r>
  <r>
    <x v="2275"/>
    <x v="249"/>
    <x v="320"/>
    <x v="320"/>
    <x v="66"/>
    <x v="66"/>
    <x v="156"/>
    <x v="156"/>
    <x v="163"/>
    <x v="116"/>
    <x v="116"/>
    <x v="3"/>
    <x v="0"/>
    <x v="0"/>
    <x v="31"/>
    <x v="223"/>
    <x v="1"/>
  </r>
  <r>
    <x v="2276"/>
    <x v="332"/>
    <x v="837"/>
    <x v="837"/>
    <x v="43"/>
    <x v="43"/>
    <x v="146"/>
    <x v="146"/>
    <x v="137"/>
    <x v="40"/>
    <x v="40"/>
    <x v="0"/>
    <x v="0"/>
    <x v="0"/>
    <x v="0"/>
    <x v="173"/>
    <x v="0"/>
  </r>
  <r>
    <x v="2277"/>
    <x v="35"/>
    <x v="293"/>
    <x v="293"/>
    <x v="12"/>
    <x v="12"/>
    <x v="7"/>
    <x v="7"/>
    <x v="7"/>
    <x v="130"/>
    <x v="130"/>
    <x v="3"/>
    <x v="0"/>
    <x v="2"/>
    <x v="3"/>
    <x v="7"/>
    <x v="0"/>
  </r>
  <r>
    <x v="2278"/>
    <x v="189"/>
    <x v="934"/>
    <x v="934"/>
    <x v="97"/>
    <x v="97"/>
    <x v="77"/>
    <x v="77"/>
    <x v="70"/>
    <x v="159"/>
    <x v="159"/>
    <x v="0"/>
    <x v="0"/>
    <x v="1"/>
    <x v="31"/>
    <x v="77"/>
    <x v="1"/>
  </r>
  <r>
    <x v="2279"/>
    <x v="364"/>
    <x v="1010"/>
    <x v="1010"/>
    <x v="108"/>
    <x v="108"/>
    <x v="151"/>
    <x v="151"/>
    <x v="141"/>
    <x v="122"/>
    <x v="122"/>
    <x v="0"/>
    <x v="0"/>
    <x v="0"/>
    <x v="0"/>
    <x v="180"/>
    <x v="0"/>
  </r>
  <r>
    <x v="2280"/>
    <x v="131"/>
    <x v="266"/>
    <x v="266"/>
    <x v="85"/>
    <x v="85"/>
    <x v="173"/>
    <x v="173"/>
    <x v="166"/>
    <x v="48"/>
    <x v="48"/>
    <x v="0"/>
    <x v="0"/>
    <x v="2"/>
    <x v="4"/>
    <x v="228"/>
    <x v="0"/>
  </r>
  <r>
    <x v="2281"/>
    <x v="331"/>
    <x v="946"/>
    <x v="946"/>
    <x v="0"/>
    <x v="0"/>
    <x v="173"/>
    <x v="173"/>
    <x v="166"/>
    <x v="21"/>
    <x v="21"/>
    <x v="3"/>
    <x v="0"/>
    <x v="0"/>
    <x v="48"/>
    <x v="469"/>
    <x v="0"/>
  </r>
  <r>
    <x v="2282"/>
    <x v="205"/>
    <x v="1011"/>
    <x v="1011"/>
    <x v="118"/>
    <x v="118"/>
    <x v="41"/>
    <x v="41"/>
    <x v="38"/>
    <x v="66"/>
    <x v="66"/>
    <x v="0"/>
    <x v="0"/>
    <x v="0"/>
    <x v="7"/>
    <x v="39"/>
    <x v="0"/>
  </r>
  <r>
    <x v="2283"/>
    <x v="361"/>
    <x v="1012"/>
    <x v="1012"/>
    <x v="17"/>
    <x v="17"/>
    <x v="107"/>
    <x v="107"/>
    <x v="98"/>
    <x v="70"/>
    <x v="70"/>
    <x v="0"/>
    <x v="0"/>
    <x v="0"/>
    <x v="50"/>
    <x v="115"/>
    <x v="3"/>
  </r>
  <r>
    <x v="2284"/>
    <x v="183"/>
    <x v="408"/>
    <x v="408"/>
    <x v="79"/>
    <x v="79"/>
    <x v="177"/>
    <x v="177"/>
    <x v="172"/>
    <x v="8"/>
    <x v="8"/>
    <x v="0"/>
    <x v="0"/>
    <x v="2"/>
    <x v="0"/>
    <x v="267"/>
    <x v="0"/>
  </r>
  <r>
    <x v="2285"/>
    <x v="311"/>
    <x v="263"/>
    <x v="263"/>
    <x v="42"/>
    <x v="42"/>
    <x v="63"/>
    <x v="63"/>
    <x v="13"/>
    <x v="40"/>
    <x v="40"/>
    <x v="0"/>
    <x v="2"/>
    <x v="3"/>
    <x v="11"/>
    <x v="13"/>
    <x v="2"/>
  </r>
  <r>
    <x v="2286"/>
    <x v="230"/>
    <x v="176"/>
    <x v="176"/>
    <x v="40"/>
    <x v="40"/>
    <x v="87"/>
    <x v="87"/>
    <x v="78"/>
    <x v="87"/>
    <x v="87"/>
    <x v="3"/>
    <x v="0"/>
    <x v="0"/>
    <x v="24"/>
    <x v="87"/>
    <x v="1"/>
  </r>
  <r>
    <x v="2287"/>
    <x v="252"/>
    <x v="634"/>
    <x v="634"/>
    <x v="106"/>
    <x v="106"/>
    <x v="28"/>
    <x v="28"/>
    <x v="26"/>
    <x v="32"/>
    <x v="32"/>
    <x v="1"/>
    <x v="0"/>
    <x v="0"/>
    <x v="20"/>
    <x v="628"/>
    <x v="0"/>
  </r>
  <r>
    <x v="2288"/>
    <x v="275"/>
    <x v="1013"/>
    <x v="1013"/>
    <x v="56"/>
    <x v="56"/>
    <x v="144"/>
    <x v="144"/>
    <x v="136"/>
    <x v="82"/>
    <x v="82"/>
    <x v="3"/>
    <x v="0"/>
    <x v="0"/>
    <x v="34"/>
    <x v="587"/>
    <x v="1"/>
  </r>
  <r>
    <x v="2289"/>
    <x v="22"/>
    <x v="113"/>
    <x v="113"/>
    <x v="20"/>
    <x v="20"/>
    <x v="214"/>
    <x v="214"/>
    <x v="213"/>
    <x v="20"/>
    <x v="20"/>
    <x v="3"/>
    <x v="0"/>
    <x v="2"/>
    <x v="45"/>
    <x v="648"/>
    <x v="0"/>
  </r>
  <r>
    <x v="2290"/>
    <x v="350"/>
    <x v="825"/>
    <x v="825"/>
    <x v="2"/>
    <x v="2"/>
    <x v="206"/>
    <x v="206"/>
    <x v="205"/>
    <x v="109"/>
    <x v="109"/>
    <x v="0"/>
    <x v="0"/>
    <x v="0"/>
    <x v="51"/>
    <x v="354"/>
    <x v="0"/>
  </r>
  <r>
    <x v="2291"/>
    <x v="20"/>
    <x v="1008"/>
    <x v="1008"/>
    <x v="67"/>
    <x v="67"/>
    <x v="45"/>
    <x v="45"/>
    <x v="42"/>
    <x v="90"/>
    <x v="90"/>
    <x v="1"/>
    <x v="0"/>
    <x v="3"/>
    <x v="21"/>
    <x v="649"/>
    <x v="1"/>
  </r>
  <r>
    <x v="2292"/>
    <x v="201"/>
    <x v="123"/>
    <x v="123"/>
    <x v="42"/>
    <x v="42"/>
    <x v="162"/>
    <x v="162"/>
    <x v="192"/>
    <x v="75"/>
    <x v="75"/>
    <x v="2"/>
    <x v="0"/>
    <x v="2"/>
    <x v="39"/>
    <x v="650"/>
    <x v="0"/>
  </r>
  <r>
    <x v="2293"/>
    <x v="80"/>
    <x v="122"/>
    <x v="122"/>
    <x v="113"/>
    <x v="113"/>
    <x v="137"/>
    <x v="137"/>
    <x v="127"/>
    <x v="145"/>
    <x v="145"/>
    <x v="3"/>
    <x v="0"/>
    <x v="2"/>
    <x v="18"/>
    <x v="563"/>
    <x v="0"/>
  </r>
  <r>
    <x v="2294"/>
    <x v="364"/>
    <x v="980"/>
    <x v="980"/>
    <x v="107"/>
    <x v="107"/>
    <x v="219"/>
    <x v="219"/>
    <x v="220"/>
    <x v="143"/>
    <x v="143"/>
    <x v="0"/>
    <x v="0"/>
    <x v="0"/>
    <x v="6"/>
    <x v="568"/>
    <x v="1"/>
  </r>
  <r>
    <x v="2295"/>
    <x v="307"/>
    <x v="590"/>
    <x v="590"/>
    <x v="52"/>
    <x v="52"/>
    <x v="28"/>
    <x v="28"/>
    <x v="26"/>
    <x v="65"/>
    <x v="65"/>
    <x v="0"/>
    <x v="0"/>
    <x v="0"/>
    <x v="10"/>
    <x v="27"/>
    <x v="0"/>
  </r>
  <r>
    <x v="2296"/>
    <x v="217"/>
    <x v="152"/>
    <x v="152"/>
    <x v="68"/>
    <x v="68"/>
    <x v="186"/>
    <x v="186"/>
    <x v="182"/>
    <x v="163"/>
    <x v="163"/>
    <x v="0"/>
    <x v="0"/>
    <x v="1"/>
    <x v="27"/>
    <x v="285"/>
    <x v="0"/>
  </r>
  <r>
    <x v="2297"/>
    <x v="306"/>
    <x v="205"/>
    <x v="205"/>
    <x v="50"/>
    <x v="50"/>
    <x v="201"/>
    <x v="201"/>
    <x v="200"/>
    <x v="93"/>
    <x v="93"/>
    <x v="0"/>
    <x v="0"/>
    <x v="0"/>
    <x v="5"/>
    <x v="340"/>
    <x v="0"/>
  </r>
  <r>
    <x v="2298"/>
    <x v="62"/>
    <x v="219"/>
    <x v="219"/>
    <x v="102"/>
    <x v="102"/>
    <x v="114"/>
    <x v="114"/>
    <x v="107"/>
    <x v="4"/>
    <x v="4"/>
    <x v="0"/>
    <x v="0"/>
    <x v="2"/>
    <x v="46"/>
    <x v="128"/>
    <x v="0"/>
  </r>
  <r>
    <x v="2299"/>
    <x v="40"/>
    <x v="1014"/>
    <x v="1014"/>
    <x v="21"/>
    <x v="21"/>
    <x v="3"/>
    <x v="3"/>
    <x v="3"/>
    <x v="1"/>
    <x v="1"/>
    <x v="2"/>
    <x v="0"/>
    <x v="2"/>
    <x v="4"/>
    <x v="651"/>
    <x v="0"/>
  </r>
  <r>
    <x v="2300"/>
    <x v="105"/>
    <x v="923"/>
    <x v="923"/>
    <x v="78"/>
    <x v="78"/>
    <x v="201"/>
    <x v="201"/>
    <x v="200"/>
    <x v="40"/>
    <x v="40"/>
    <x v="0"/>
    <x v="0"/>
    <x v="3"/>
    <x v="21"/>
    <x v="340"/>
    <x v="1"/>
  </r>
  <r>
    <x v="2301"/>
    <x v="8"/>
    <x v="442"/>
    <x v="442"/>
    <x v="107"/>
    <x v="107"/>
    <x v="47"/>
    <x v="47"/>
    <x v="44"/>
    <x v="153"/>
    <x v="153"/>
    <x v="0"/>
    <x v="0"/>
    <x v="0"/>
    <x v="2"/>
    <x v="46"/>
    <x v="0"/>
  </r>
  <r>
    <x v="2302"/>
    <x v="246"/>
    <x v="554"/>
    <x v="554"/>
    <x v="22"/>
    <x v="22"/>
    <x v="210"/>
    <x v="210"/>
    <x v="13"/>
    <x v="69"/>
    <x v="69"/>
    <x v="2"/>
    <x v="1"/>
    <x v="1"/>
    <x v="11"/>
    <x v="13"/>
    <x v="2"/>
  </r>
  <r>
    <x v="2303"/>
    <x v="141"/>
    <x v="940"/>
    <x v="940"/>
    <x v="102"/>
    <x v="102"/>
    <x v="0"/>
    <x v="0"/>
    <x v="0"/>
    <x v="52"/>
    <x v="52"/>
    <x v="1"/>
    <x v="0"/>
    <x v="0"/>
    <x v="6"/>
    <x v="652"/>
    <x v="1"/>
  </r>
  <r>
    <x v="2304"/>
    <x v="257"/>
    <x v="1015"/>
    <x v="1015"/>
    <x v="84"/>
    <x v="84"/>
    <x v="74"/>
    <x v="74"/>
    <x v="67"/>
    <x v="70"/>
    <x v="70"/>
    <x v="0"/>
    <x v="0"/>
    <x v="2"/>
    <x v="1"/>
    <x v="109"/>
    <x v="0"/>
  </r>
  <r>
    <x v="2305"/>
    <x v="299"/>
    <x v="982"/>
    <x v="982"/>
    <x v="10"/>
    <x v="10"/>
    <x v="177"/>
    <x v="177"/>
    <x v="172"/>
    <x v="132"/>
    <x v="132"/>
    <x v="0"/>
    <x v="0"/>
    <x v="2"/>
    <x v="33"/>
    <x v="267"/>
    <x v="0"/>
  </r>
  <r>
    <x v="2306"/>
    <x v="332"/>
    <x v="1016"/>
    <x v="1016"/>
    <x v="114"/>
    <x v="114"/>
    <x v="146"/>
    <x v="146"/>
    <x v="137"/>
    <x v="29"/>
    <x v="29"/>
    <x v="3"/>
    <x v="0"/>
    <x v="0"/>
    <x v="51"/>
    <x v="377"/>
    <x v="0"/>
  </r>
  <r>
    <x v="2307"/>
    <x v="250"/>
    <x v="790"/>
    <x v="790"/>
    <x v="12"/>
    <x v="12"/>
    <x v="3"/>
    <x v="3"/>
    <x v="3"/>
    <x v="7"/>
    <x v="7"/>
    <x v="1"/>
    <x v="0"/>
    <x v="0"/>
    <x v="27"/>
    <x v="653"/>
    <x v="0"/>
  </r>
  <r>
    <x v="2308"/>
    <x v="240"/>
    <x v="1017"/>
    <x v="1017"/>
    <x v="19"/>
    <x v="19"/>
    <x v="188"/>
    <x v="188"/>
    <x v="13"/>
    <x v="171"/>
    <x v="171"/>
    <x v="3"/>
    <x v="2"/>
    <x v="0"/>
    <x v="11"/>
    <x v="13"/>
    <x v="2"/>
  </r>
  <r>
    <x v="2309"/>
    <x v="209"/>
    <x v="341"/>
    <x v="341"/>
    <x v="78"/>
    <x v="78"/>
    <x v="40"/>
    <x v="40"/>
    <x v="37"/>
    <x v="136"/>
    <x v="136"/>
    <x v="0"/>
    <x v="0"/>
    <x v="0"/>
    <x v="26"/>
    <x v="38"/>
    <x v="1"/>
  </r>
  <r>
    <x v="2310"/>
    <x v="12"/>
    <x v="1008"/>
    <x v="1008"/>
    <x v="46"/>
    <x v="46"/>
    <x v="126"/>
    <x v="126"/>
    <x v="117"/>
    <x v="51"/>
    <x v="51"/>
    <x v="3"/>
    <x v="0"/>
    <x v="0"/>
    <x v="23"/>
    <x v="146"/>
    <x v="0"/>
  </r>
  <r>
    <x v="2311"/>
    <x v="275"/>
    <x v="633"/>
    <x v="633"/>
    <x v="30"/>
    <x v="30"/>
    <x v="134"/>
    <x v="134"/>
    <x v="124"/>
    <x v="11"/>
    <x v="11"/>
    <x v="3"/>
    <x v="0"/>
    <x v="0"/>
    <x v="10"/>
    <x v="323"/>
    <x v="0"/>
  </r>
  <r>
    <x v="2312"/>
    <x v="125"/>
    <x v="1008"/>
    <x v="1008"/>
    <x v="106"/>
    <x v="106"/>
    <x v="1"/>
    <x v="1"/>
    <x v="1"/>
    <x v="75"/>
    <x v="75"/>
    <x v="0"/>
    <x v="0"/>
    <x v="0"/>
    <x v="19"/>
    <x v="276"/>
    <x v="1"/>
  </r>
  <r>
    <x v="2313"/>
    <x v="76"/>
    <x v="447"/>
    <x v="447"/>
    <x v="107"/>
    <x v="107"/>
    <x v="54"/>
    <x v="54"/>
    <x v="50"/>
    <x v="26"/>
    <x v="26"/>
    <x v="0"/>
    <x v="0"/>
    <x v="0"/>
    <x v="29"/>
    <x v="52"/>
    <x v="0"/>
  </r>
  <r>
    <x v="2314"/>
    <x v="269"/>
    <x v="784"/>
    <x v="784"/>
    <x v="21"/>
    <x v="21"/>
    <x v="33"/>
    <x v="33"/>
    <x v="13"/>
    <x v="66"/>
    <x v="66"/>
    <x v="2"/>
    <x v="1"/>
    <x v="0"/>
    <x v="11"/>
    <x v="13"/>
    <x v="2"/>
  </r>
  <r>
    <x v="2315"/>
    <x v="153"/>
    <x v="1018"/>
    <x v="1018"/>
    <x v="12"/>
    <x v="12"/>
    <x v="4"/>
    <x v="4"/>
    <x v="4"/>
    <x v="78"/>
    <x v="78"/>
    <x v="3"/>
    <x v="0"/>
    <x v="2"/>
    <x v="15"/>
    <x v="4"/>
    <x v="1"/>
  </r>
  <r>
    <x v="2316"/>
    <x v="55"/>
    <x v="104"/>
    <x v="104"/>
    <x v="8"/>
    <x v="8"/>
    <x v="61"/>
    <x v="61"/>
    <x v="71"/>
    <x v="176"/>
    <x v="176"/>
    <x v="0"/>
    <x v="0"/>
    <x v="0"/>
    <x v="37"/>
    <x v="79"/>
    <x v="1"/>
  </r>
  <r>
    <x v="2317"/>
    <x v="233"/>
    <x v="1019"/>
    <x v="1019"/>
    <x v="68"/>
    <x v="68"/>
    <x v="201"/>
    <x v="201"/>
    <x v="200"/>
    <x v="148"/>
    <x v="148"/>
    <x v="3"/>
    <x v="0"/>
    <x v="2"/>
    <x v="9"/>
    <x v="429"/>
    <x v="0"/>
  </r>
  <r>
    <x v="2318"/>
    <x v="136"/>
    <x v="192"/>
    <x v="192"/>
    <x v="58"/>
    <x v="58"/>
    <x v="64"/>
    <x v="64"/>
    <x v="13"/>
    <x v="168"/>
    <x v="168"/>
    <x v="3"/>
    <x v="1"/>
    <x v="3"/>
    <x v="11"/>
    <x v="13"/>
    <x v="2"/>
  </r>
  <r>
    <x v="2319"/>
    <x v="120"/>
    <x v="758"/>
    <x v="758"/>
    <x v="28"/>
    <x v="28"/>
    <x v="9"/>
    <x v="9"/>
    <x v="9"/>
    <x v="14"/>
    <x v="14"/>
    <x v="0"/>
    <x v="0"/>
    <x v="1"/>
    <x v="8"/>
    <x v="9"/>
    <x v="1"/>
  </r>
  <r>
    <x v="2320"/>
    <x v="263"/>
    <x v="494"/>
    <x v="494"/>
    <x v="112"/>
    <x v="112"/>
    <x v="73"/>
    <x v="73"/>
    <x v="13"/>
    <x v="58"/>
    <x v="58"/>
    <x v="0"/>
    <x v="1"/>
    <x v="0"/>
    <x v="11"/>
    <x v="13"/>
    <x v="2"/>
  </r>
  <r>
    <x v="2321"/>
    <x v="52"/>
    <x v="900"/>
    <x v="900"/>
    <x v="51"/>
    <x v="51"/>
    <x v="119"/>
    <x v="119"/>
    <x v="111"/>
    <x v="131"/>
    <x v="131"/>
    <x v="0"/>
    <x v="0"/>
    <x v="0"/>
    <x v="7"/>
    <x v="310"/>
    <x v="0"/>
  </r>
  <r>
    <x v="2322"/>
    <x v="96"/>
    <x v="63"/>
    <x v="63"/>
    <x v="33"/>
    <x v="33"/>
    <x v="53"/>
    <x v="53"/>
    <x v="49"/>
    <x v="116"/>
    <x v="116"/>
    <x v="1"/>
    <x v="0"/>
    <x v="2"/>
    <x v="33"/>
    <x v="654"/>
    <x v="0"/>
  </r>
  <r>
    <x v="2323"/>
    <x v="305"/>
    <x v="1015"/>
    <x v="1015"/>
    <x v="35"/>
    <x v="35"/>
    <x v="195"/>
    <x v="195"/>
    <x v="191"/>
    <x v="91"/>
    <x v="91"/>
    <x v="0"/>
    <x v="0"/>
    <x v="0"/>
    <x v="50"/>
    <x v="369"/>
    <x v="3"/>
  </r>
  <r>
    <x v="2324"/>
    <x v="341"/>
    <x v="500"/>
    <x v="500"/>
    <x v="68"/>
    <x v="68"/>
    <x v="107"/>
    <x v="107"/>
    <x v="98"/>
    <x v="179"/>
    <x v="179"/>
    <x v="3"/>
    <x v="0"/>
    <x v="0"/>
    <x v="26"/>
    <x v="589"/>
    <x v="1"/>
  </r>
  <r>
    <x v="2325"/>
    <x v="154"/>
    <x v="126"/>
    <x v="126"/>
    <x v="101"/>
    <x v="101"/>
    <x v="7"/>
    <x v="7"/>
    <x v="7"/>
    <x v="40"/>
    <x v="40"/>
    <x v="0"/>
    <x v="0"/>
    <x v="0"/>
    <x v="38"/>
    <x v="539"/>
    <x v="0"/>
  </r>
  <r>
    <x v="2326"/>
    <x v="338"/>
    <x v="76"/>
    <x v="76"/>
    <x v="91"/>
    <x v="91"/>
    <x v="20"/>
    <x v="20"/>
    <x v="20"/>
    <x v="86"/>
    <x v="86"/>
    <x v="2"/>
    <x v="0"/>
    <x v="3"/>
    <x v="25"/>
    <x v="343"/>
    <x v="0"/>
  </r>
  <r>
    <x v="2327"/>
    <x v="293"/>
    <x v="1020"/>
    <x v="1020"/>
    <x v="105"/>
    <x v="105"/>
    <x v="0"/>
    <x v="0"/>
    <x v="13"/>
    <x v="106"/>
    <x v="106"/>
    <x v="1"/>
    <x v="1"/>
    <x v="0"/>
    <x v="11"/>
    <x v="13"/>
    <x v="2"/>
  </r>
  <r>
    <x v="2328"/>
    <x v="231"/>
    <x v="1004"/>
    <x v="1004"/>
    <x v="56"/>
    <x v="56"/>
    <x v="191"/>
    <x v="191"/>
    <x v="187"/>
    <x v="122"/>
    <x v="122"/>
    <x v="1"/>
    <x v="0"/>
    <x v="0"/>
    <x v="10"/>
    <x v="655"/>
    <x v="0"/>
  </r>
  <r>
    <x v="2329"/>
    <x v="255"/>
    <x v="634"/>
    <x v="634"/>
    <x v="18"/>
    <x v="18"/>
    <x v="160"/>
    <x v="160"/>
    <x v="151"/>
    <x v="142"/>
    <x v="142"/>
    <x v="2"/>
    <x v="0"/>
    <x v="0"/>
    <x v="24"/>
    <x v="656"/>
    <x v="1"/>
  </r>
  <r>
    <x v="2330"/>
    <x v="146"/>
    <x v="1021"/>
    <x v="1021"/>
    <x v="3"/>
    <x v="3"/>
    <x v="214"/>
    <x v="214"/>
    <x v="213"/>
    <x v="0"/>
    <x v="0"/>
    <x v="0"/>
    <x v="0"/>
    <x v="0"/>
    <x v="27"/>
    <x v="415"/>
    <x v="0"/>
  </r>
  <r>
    <x v="2331"/>
    <x v="254"/>
    <x v="57"/>
    <x v="57"/>
    <x v="38"/>
    <x v="38"/>
    <x v="59"/>
    <x v="59"/>
    <x v="55"/>
    <x v="103"/>
    <x v="103"/>
    <x v="0"/>
    <x v="0"/>
    <x v="0"/>
    <x v="39"/>
    <x v="57"/>
    <x v="0"/>
  </r>
  <r>
    <x v="2332"/>
    <x v="96"/>
    <x v="314"/>
    <x v="314"/>
    <x v="77"/>
    <x v="77"/>
    <x v="43"/>
    <x v="43"/>
    <x v="40"/>
    <x v="45"/>
    <x v="45"/>
    <x v="0"/>
    <x v="0"/>
    <x v="0"/>
    <x v="32"/>
    <x v="41"/>
    <x v="0"/>
  </r>
  <r>
    <x v="2333"/>
    <x v="362"/>
    <x v="428"/>
    <x v="428"/>
    <x v="10"/>
    <x v="10"/>
    <x v="103"/>
    <x v="103"/>
    <x v="13"/>
    <x v="20"/>
    <x v="20"/>
    <x v="3"/>
    <x v="1"/>
    <x v="2"/>
    <x v="11"/>
    <x v="13"/>
    <x v="2"/>
  </r>
  <r>
    <x v="2334"/>
    <x v="302"/>
    <x v="993"/>
    <x v="993"/>
    <x v="68"/>
    <x v="68"/>
    <x v="126"/>
    <x v="126"/>
    <x v="117"/>
    <x v="108"/>
    <x v="108"/>
    <x v="0"/>
    <x v="0"/>
    <x v="3"/>
    <x v="17"/>
    <x v="160"/>
    <x v="0"/>
  </r>
  <r>
    <x v="2335"/>
    <x v="143"/>
    <x v="98"/>
    <x v="98"/>
    <x v="38"/>
    <x v="38"/>
    <x v="158"/>
    <x v="158"/>
    <x v="149"/>
    <x v="140"/>
    <x v="140"/>
    <x v="0"/>
    <x v="0"/>
    <x v="2"/>
    <x v="46"/>
    <x v="192"/>
    <x v="0"/>
  </r>
  <r>
    <x v="2336"/>
    <x v="145"/>
    <x v="682"/>
    <x v="682"/>
    <x v="113"/>
    <x v="113"/>
    <x v="1"/>
    <x v="1"/>
    <x v="1"/>
    <x v="151"/>
    <x v="151"/>
    <x v="0"/>
    <x v="0"/>
    <x v="1"/>
    <x v="47"/>
    <x v="276"/>
    <x v="1"/>
  </r>
  <r>
    <x v="2337"/>
    <x v="224"/>
    <x v="792"/>
    <x v="792"/>
    <x v="13"/>
    <x v="13"/>
    <x v="142"/>
    <x v="142"/>
    <x v="133"/>
    <x v="79"/>
    <x v="79"/>
    <x v="3"/>
    <x v="0"/>
    <x v="2"/>
    <x v="9"/>
    <x v="456"/>
    <x v="0"/>
  </r>
  <r>
    <x v="2338"/>
    <x v="242"/>
    <x v="496"/>
    <x v="496"/>
    <x v="14"/>
    <x v="14"/>
    <x v="154"/>
    <x v="154"/>
    <x v="143"/>
    <x v="169"/>
    <x v="169"/>
    <x v="0"/>
    <x v="0"/>
    <x v="0"/>
    <x v="2"/>
    <x v="381"/>
    <x v="0"/>
  </r>
  <r>
    <x v="2339"/>
    <x v="137"/>
    <x v="648"/>
    <x v="648"/>
    <x v="79"/>
    <x v="79"/>
    <x v="95"/>
    <x v="95"/>
    <x v="86"/>
    <x v="86"/>
    <x v="86"/>
    <x v="0"/>
    <x v="0"/>
    <x v="1"/>
    <x v="30"/>
    <x v="360"/>
    <x v="1"/>
  </r>
  <r>
    <x v="2340"/>
    <x v="117"/>
    <x v="1022"/>
    <x v="1022"/>
    <x v="27"/>
    <x v="27"/>
    <x v="89"/>
    <x v="89"/>
    <x v="80"/>
    <x v="34"/>
    <x v="34"/>
    <x v="3"/>
    <x v="0"/>
    <x v="0"/>
    <x v="40"/>
    <x v="261"/>
    <x v="1"/>
  </r>
  <r>
    <x v="2341"/>
    <x v="297"/>
    <x v="1023"/>
    <x v="1023"/>
    <x v="118"/>
    <x v="118"/>
    <x v="193"/>
    <x v="193"/>
    <x v="189"/>
    <x v="152"/>
    <x v="152"/>
    <x v="0"/>
    <x v="0"/>
    <x v="1"/>
    <x v="0"/>
    <x v="301"/>
    <x v="0"/>
  </r>
  <r>
    <x v="2342"/>
    <x v="262"/>
    <x v="798"/>
    <x v="798"/>
    <x v="18"/>
    <x v="18"/>
    <x v="155"/>
    <x v="155"/>
    <x v="144"/>
    <x v="54"/>
    <x v="54"/>
    <x v="2"/>
    <x v="0"/>
    <x v="0"/>
    <x v="6"/>
    <x v="352"/>
    <x v="1"/>
  </r>
  <r>
    <x v="2343"/>
    <x v="274"/>
    <x v="153"/>
    <x v="153"/>
    <x v="7"/>
    <x v="7"/>
    <x v="173"/>
    <x v="173"/>
    <x v="166"/>
    <x v="147"/>
    <x v="147"/>
    <x v="3"/>
    <x v="0"/>
    <x v="0"/>
    <x v="10"/>
    <x v="469"/>
    <x v="0"/>
  </r>
  <r>
    <x v="2344"/>
    <x v="112"/>
    <x v="558"/>
    <x v="558"/>
    <x v="0"/>
    <x v="0"/>
    <x v="91"/>
    <x v="91"/>
    <x v="82"/>
    <x v="44"/>
    <x v="44"/>
    <x v="3"/>
    <x v="0"/>
    <x v="0"/>
    <x v="19"/>
    <x v="92"/>
    <x v="1"/>
  </r>
  <r>
    <x v="2345"/>
    <x v="235"/>
    <x v="1024"/>
    <x v="1024"/>
    <x v="62"/>
    <x v="62"/>
    <x v="13"/>
    <x v="13"/>
    <x v="161"/>
    <x v="107"/>
    <x v="107"/>
    <x v="0"/>
    <x v="0"/>
    <x v="0"/>
    <x v="49"/>
    <x v="218"/>
    <x v="3"/>
  </r>
  <r>
    <x v="2346"/>
    <x v="126"/>
    <x v="712"/>
    <x v="712"/>
    <x v="27"/>
    <x v="27"/>
    <x v="103"/>
    <x v="103"/>
    <x v="13"/>
    <x v="162"/>
    <x v="162"/>
    <x v="0"/>
    <x v="1"/>
    <x v="2"/>
    <x v="11"/>
    <x v="13"/>
    <x v="2"/>
  </r>
  <r>
    <x v="2347"/>
    <x v="55"/>
    <x v="282"/>
    <x v="282"/>
    <x v="48"/>
    <x v="48"/>
    <x v="101"/>
    <x v="101"/>
    <x v="93"/>
    <x v="126"/>
    <x v="126"/>
    <x v="3"/>
    <x v="0"/>
    <x v="1"/>
    <x v="4"/>
    <x v="106"/>
    <x v="0"/>
  </r>
  <r>
    <x v="2348"/>
    <x v="295"/>
    <x v="856"/>
    <x v="856"/>
    <x v="96"/>
    <x v="96"/>
    <x v="84"/>
    <x v="84"/>
    <x v="75"/>
    <x v="45"/>
    <x v="45"/>
    <x v="0"/>
    <x v="0"/>
    <x v="1"/>
    <x v="25"/>
    <x v="185"/>
    <x v="0"/>
  </r>
  <r>
    <x v="2349"/>
    <x v="6"/>
    <x v="1025"/>
    <x v="1025"/>
    <x v="106"/>
    <x v="106"/>
    <x v="50"/>
    <x v="50"/>
    <x v="46"/>
    <x v="149"/>
    <x v="149"/>
    <x v="2"/>
    <x v="0"/>
    <x v="1"/>
    <x v="16"/>
    <x v="324"/>
    <x v="1"/>
  </r>
  <r>
    <x v="2350"/>
    <x v="327"/>
    <x v="1026"/>
    <x v="1026"/>
    <x v="53"/>
    <x v="53"/>
    <x v="34"/>
    <x v="34"/>
    <x v="30"/>
    <x v="9"/>
    <x v="9"/>
    <x v="2"/>
    <x v="0"/>
    <x v="1"/>
    <x v="46"/>
    <x v="203"/>
    <x v="0"/>
  </r>
  <r>
    <x v="2351"/>
    <x v="266"/>
    <x v="787"/>
    <x v="787"/>
    <x v="109"/>
    <x v="109"/>
    <x v="72"/>
    <x v="72"/>
    <x v="66"/>
    <x v="10"/>
    <x v="10"/>
    <x v="0"/>
    <x v="0"/>
    <x v="1"/>
    <x v="33"/>
    <x v="71"/>
    <x v="0"/>
  </r>
  <r>
    <x v="2352"/>
    <x v="240"/>
    <x v="396"/>
    <x v="396"/>
    <x v="12"/>
    <x v="12"/>
    <x v="1"/>
    <x v="1"/>
    <x v="1"/>
    <x v="13"/>
    <x v="13"/>
    <x v="3"/>
    <x v="0"/>
    <x v="2"/>
    <x v="14"/>
    <x v="219"/>
    <x v="0"/>
  </r>
  <r>
    <x v="2353"/>
    <x v="81"/>
    <x v="544"/>
    <x v="544"/>
    <x v="119"/>
    <x v="119"/>
    <x v="72"/>
    <x v="72"/>
    <x v="66"/>
    <x v="8"/>
    <x v="8"/>
    <x v="0"/>
    <x v="0"/>
    <x v="1"/>
    <x v="7"/>
    <x v="71"/>
    <x v="0"/>
  </r>
  <r>
    <x v="2354"/>
    <x v="7"/>
    <x v="806"/>
    <x v="806"/>
    <x v="78"/>
    <x v="78"/>
    <x v="216"/>
    <x v="216"/>
    <x v="13"/>
    <x v="26"/>
    <x v="26"/>
    <x v="0"/>
    <x v="1"/>
    <x v="0"/>
    <x v="11"/>
    <x v="13"/>
    <x v="2"/>
  </r>
  <r>
    <x v="2355"/>
    <x v="316"/>
    <x v="199"/>
    <x v="199"/>
    <x v="35"/>
    <x v="35"/>
    <x v="182"/>
    <x v="182"/>
    <x v="194"/>
    <x v="11"/>
    <x v="11"/>
    <x v="0"/>
    <x v="0"/>
    <x v="3"/>
    <x v="29"/>
    <x v="316"/>
    <x v="0"/>
  </r>
  <r>
    <x v="2356"/>
    <x v="277"/>
    <x v="439"/>
    <x v="439"/>
    <x v="26"/>
    <x v="26"/>
    <x v="55"/>
    <x v="55"/>
    <x v="51"/>
    <x v="56"/>
    <x v="56"/>
    <x v="3"/>
    <x v="0"/>
    <x v="0"/>
    <x v="16"/>
    <x v="522"/>
    <x v="1"/>
  </r>
  <r>
    <x v="2357"/>
    <x v="339"/>
    <x v="88"/>
    <x v="88"/>
    <x v="1"/>
    <x v="1"/>
    <x v="158"/>
    <x v="158"/>
    <x v="149"/>
    <x v="157"/>
    <x v="157"/>
    <x v="1"/>
    <x v="0"/>
    <x v="0"/>
    <x v="23"/>
    <x v="657"/>
    <x v="0"/>
  </r>
  <r>
    <x v="2358"/>
    <x v="259"/>
    <x v="1027"/>
    <x v="1027"/>
    <x v="2"/>
    <x v="2"/>
    <x v="119"/>
    <x v="119"/>
    <x v="111"/>
    <x v="91"/>
    <x v="91"/>
    <x v="0"/>
    <x v="0"/>
    <x v="0"/>
    <x v="14"/>
    <x v="310"/>
    <x v="0"/>
  </r>
  <r>
    <x v="2359"/>
    <x v="79"/>
    <x v="1028"/>
    <x v="1028"/>
    <x v="101"/>
    <x v="101"/>
    <x v="81"/>
    <x v="81"/>
    <x v="73"/>
    <x v="119"/>
    <x v="119"/>
    <x v="3"/>
    <x v="0"/>
    <x v="1"/>
    <x v="14"/>
    <x v="81"/>
    <x v="0"/>
  </r>
  <r>
    <x v="2360"/>
    <x v="32"/>
    <x v="57"/>
    <x v="57"/>
    <x v="38"/>
    <x v="38"/>
    <x v="90"/>
    <x v="90"/>
    <x v="81"/>
    <x v="83"/>
    <x v="83"/>
    <x v="0"/>
    <x v="0"/>
    <x v="2"/>
    <x v="22"/>
    <x v="91"/>
    <x v="1"/>
  </r>
  <r>
    <x v="2361"/>
    <x v="161"/>
    <x v="586"/>
    <x v="586"/>
    <x v="72"/>
    <x v="72"/>
    <x v="74"/>
    <x v="74"/>
    <x v="13"/>
    <x v="61"/>
    <x v="61"/>
    <x v="0"/>
    <x v="1"/>
    <x v="0"/>
    <x v="11"/>
    <x v="13"/>
    <x v="2"/>
  </r>
  <r>
    <x v="2362"/>
    <x v="197"/>
    <x v="715"/>
    <x v="715"/>
    <x v="95"/>
    <x v="95"/>
    <x v="32"/>
    <x v="32"/>
    <x v="60"/>
    <x v="65"/>
    <x v="65"/>
    <x v="3"/>
    <x v="0"/>
    <x v="0"/>
    <x v="1"/>
    <x v="436"/>
    <x v="0"/>
  </r>
  <r>
    <x v="2363"/>
    <x v="26"/>
    <x v="388"/>
    <x v="388"/>
    <x v="72"/>
    <x v="72"/>
    <x v="151"/>
    <x v="151"/>
    <x v="141"/>
    <x v="115"/>
    <x v="115"/>
    <x v="3"/>
    <x v="0"/>
    <x v="1"/>
    <x v="47"/>
    <x v="439"/>
    <x v="1"/>
  </r>
  <r>
    <x v="2364"/>
    <x v="264"/>
    <x v="104"/>
    <x v="104"/>
    <x v="4"/>
    <x v="4"/>
    <x v="48"/>
    <x v="48"/>
    <x v="45"/>
    <x v="73"/>
    <x v="73"/>
    <x v="3"/>
    <x v="0"/>
    <x v="2"/>
    <x v="5"/>
    <x v="47"/>
    <x v="0"/>
  </r>
  <r>
    <x v="2365"/>
    <x v="126"/>
    <x v="943"/>
    <x v="943"/>
    <x v="50"/>
    <x v="50"/>
    <x v="108"/>
    <x v="108"/>
    <x v="99"/>
    <x v="119"/>
    <x v="119"/>
    <x v="2"/>
    <x v="0"/>
    <x v="0"/>
    <x v="28"/>
    <x v="322"/>
    <x v="0"/>
  </r>
  <r>
    <x v="2366"/>
    <x v="180"/>
    <x v="296"/>
    <x v="296"/>
    <x v="76"/>
    <x v="76"/>
    <x v="22"/>
    <x v="22"/>
    <x v="196"/>
    <x v="169"/>
    <x v="169"/>
    <x v="0"/>
    <x v="0"/>
    <x v="2"/>
    <x v="31"/>
    <x v="617"/>
    <x v="1"/>
  </r>
  <r>
    <x v="2367"/>
    <x v="195"/>
    <x v="260"/>
    <x v="260"/>
    <x v="15"/>
    <x v="15"/>
    <x v="77"/>
    <x v="77"/>
    <x v="70"/>
    <x v="152"/>
    <x v="152"/>
    <x v="0"/>
    <x v="0"/>
    <x v="2"/>
    <x v="25"/>
    <x v="77"/>
    <x v="0"/>
  </r>
  <r>
    <x v="2368"/>
    <x v="194"/>
    <x v="206"/>
    <x v="206"/>
    <x v="109"/>
    <x v="109"/>
    <x v="19"/>
    <x v="19"/>
    <x v="13"/>
    <x v="30"/>
    <x v="30"/>
    <x v="0"/>
    <x v="1"/>
    <x v="0"/>
    <x v="11"/>
    <x v="13"/>
    <x v="2"/>
  </r>
  <r>
    <x v="2369"/>
    <x v="174"/>
    <x v="183"/>
    <x v="183"/>
    <x v="81"/>
    <x v="81"/>
    <x v="87"/>
    <x v="87"/>
    <x v="78"/>
    <x v="54"/>
    <x v="54"/>
    <x v="3"/>
    <x v="0"/>
    <x v="0"/>
    <x v="19"/>
    <x v="87"/>
    <x v="1"/>
  </r>
  <r>
    <x v="2370"/>
    <x v="346"/>
    <x v="175"/>
    <x v="175"/>
    <x v="106"/>
    <x v="106"/>
    <x v="131"/>
    <x v="131"/>
    <x v="13"/>
    <x v="88"/>
    <x v="88"/>
    <x v="0"/>
    <x v="2"/>
    <x v="0"/>
    <x v="11"/>
    <x v="13"/>
    <x v="2"/>
  </r>
  <r>
    <x v="2371"/>
    <x v="261"/>
    <x v="1029"/>
    <x v="1029"/>
    <x v="97"/>
    <x v="97"/>
    <x v="217"/>
    <x v="217"/>
    <x v="13"/>
    <x v="88"/>
    <x v="88"/>
    <x v="0"/>
    <x v="2"/>
    <x v="2"/>
    <x v="11"/>
    <x v="13"/>
    <x v="2"/>
  </r>
  <r>
    <x v="2372"/>
    <x v="354"/>
    <x v="1030"/>
    <x v="1030"/>
    <x v="77"/>
    <x v="77"/>
    <x v="188"/>
    <x v="188"/>
    <x v="184"/>
    <x v="139"/>
    <x v="139"/>
    <x v="3"/>
    <x v="0"/>
    <x v="3"/>
    <x v="14"/>
    <x v="658"/>
    <x v="0"/>
  </r>
  <r>
    <x v="2373"/>
    <x v="298"/>
    <x v="126"/>
    <x v="126"/>
    <x v="103"/>
    <x v="103"/>
    <x v="82"/>
    <x v="82"/>
    <x v="216"/>
    <x v="128"/>
    <x v="128"/>
    <x v="0"/>
    <x v="0"/>
    <x v="3"/>
    <x v="47"/>
    <x v="432"/>
    <x v="1"/>
  </r>
  <r>
    <x v="2374"/>
    <x v="328"/>
    <x v="696"/>
    <x v="696"/>
    <x v="65"/>
    <x v="65"/>
    <x v="17"/>
    <x v="17"/>
    <x v="17"/>
    <x v="62"/>
    <x v="62"/>
    <x v="3"/>
    <x v="0"/>
    <x v="2"/>
    <x v="7"/>
    <x v="263"/>
    <x v="0"/>
  </r>
  <r>
    <x v="2375"/>
    <x v="301"/>
    <x v="245"/>
    <x v="245"/>
    <x v="8"/>
    <x v="8"/>
    <x v="200"/>
    <x v="200"/>
    <x v="199"/>
    <x v="52"/>
    <x v="52"/>
    <x v="1"/>
    <x v="0"/>
    <x v="0"/>
    <x v="3"/>
    <x v="659"/>
    <x v="0"/>
  </r>
  <r>
    <x v="2376"/>
    <x v="36"/>
    <x v="846"/>
    <x v="846"/>
    <x v="87"/>
    <x v="87"/>
    <x v="51"/>
    <x v="51"/>
    <x v="47"/>
    <x v="90"/>
    <x v="90"/>
    <x v="0"/>
    <x v="0"/>
    <x v="0"/>
    <x v="4"/>
    <x v="49"/>
    <x v="0"/>
  </r>
  <r>
    <x v="2377"/>
    <x v="71"/>
    <x v="30"/>
    <x v="30"/>
    <x v="99"/>
    <x v="99"/>
    <x v="165"/>
    <x v="165"/>
    <x v="155"/>
    <x v="56"/>
    <x v="56"/>
    <x v="0"/>
    <x v="0"/>
    <x v="2"/>
    <x v="17"/>
    <x v="207"/>
    <x v="0"/>
  </r>
  <r>
    <x v="2378"/>
    <x v="229"/>
    <x v="233"/>
    <x v="233"/>
    <x v="91"/>
    <x v="91"/>
    <x v="130"/>
    <x v="130"/>
    <x v="121"/>
    <x v="59"/>
    <x v="59"/>
    <x v="1"/>
    <x v="0"/>
    <x v="0"/>
    <x v="16"/>
    <x v="660"/>
    <x v="1"/>
  </r>
  <r>
    <x v="2379"/>
    <x v="300"/>
    <x v="607"/>
    <x v="607"/>
    <x v="90"/>
    <x v="90"/>
    <x v="34"/>
    <x v="34"/>
    <x v="13"/>
    <x v="43"/>
    <x v="43"/>
    <x v="3"/>
    <x v="1"/>
    <x v="2"/>
    <x v="11"/>
    <x v="13"/>
    <x v="2"/>
  </r>
  <r>
    <x v="2380"/>
    <x v="262"/>
    <x v="873"/>
    <x v="873"/>
    <x v="23"/>
    <x v="23"/>
    <x v="212"/>
    <x v="212"/>
    <x v="211"/>
    <x v="125"/>
    <x v="125"/>
    <x v="0"/>
    <x v="0"/>
    <x v="3"/>
    <x v="10"/>
    <x v="403"/>
    <x v="0"/>
  </r>
  <r>
    <x v="2381"/>
    <x v="36"/>
    <x v="1031"/>
    <x v="1031"/>
    <x v="83"/>
    <x v="83"/>
    <x v="60"/>
    <x v="60"/>
    <x v="13"/>
    <x v="25"/>
    <x v="25"/>
    <x v="3"/>
    <x v="1"/>
    <x v="0"/>
    <x v="11"/>
    <x v="13"/>
    <x v="2"/>
  </r>
  <r>
    <x v="2382"/>
    <x v="142"/>
    <x v="236"/>
    <x v="236"/>
    <x v="19"/>
    <x v="19"/>
    <x v="123"/>
    <x v="123"/>
    <x v="114"/>
    <x v="76"/>
    <x v="76"/>
    <x v="0"/>
    <x v="0"/>
    <x v="0"/>
    <x v="22"/>
    <x v="336"/>
    <x v="1"/>
  </r>
  <r>
    <x v="2383"/>
    <x v="254"/>
    <x v="397"/>
    <x v="397"/>
    <x v="31"/>
    <x v="31"/>
    <x v="113"/>
    <x v="113"/>
    <x v="106"/>
    <x v="108"/>
    <x v="108"/>
    <x v="3"/>
    <x v="0"/>
    <x v="2"/>
    <x v="29"/>
    <x v="264"/>
    <x v="0"/>
  </r>
  <r>
    <x v="2384"/>
    <x v="284"/>
    <x v="191"/>
    <x v="191"/>
    <x v="58"/>
    <x v="58"/>
    <x v="150"/>
    <x v="150"/>
    <x v="140"/>
    <x v="123"/>
    <x v="123"/>
    <x v="3"/>
    <x v="0"/>
    <x v="0"/>
    <x v="30"/>
    <x v="177"/>
    <x v="1"/>
  </r>
  <r>
    <x v="2385"/>
    <x v="314"/>
    <x v="542"/>
    <x v="542"/>
    <x v="25"/>
    <x v="25"/>
    <x v="28"/>
    <x v="28"/>
    <x v="26"/>
    <x v="69"/>
    <x v="69"/>
    <x v="0"/>
    <x v="0"/>
    <x v="0"/>
    <x v="18"/>
    <x v="27"/>
    <x v="0"/>
  </r>
  <r>
    <x v="2386"/>
    <x v="307"/>
    <x v="1032"/>
    <x v="1032"/>
    <x v="22"/>
    <x v="22"/>
    <x v="215"/>
    <x v="215"/>
    <x v="13"/>
    <x v="117"/>
    <x v="117"/>
    <x v="3"/>
    <x v="1"/>
    <x v="2"/>
    <x v="11"/>
    <x v="13"/>
    <x v="2"/>
  </r>
  <r>
    <x v="2387"/>
    <x v="189"/>
    <x v="1018"/>
    <x v="1018"/>
    <x v="71"/>
    <x v="71"/>
    <x v="32"/>
    <x v="32"/>
    <x v="60"/>
    <x v="139"/>
    <x v="139"/>
    <x v="0"/>
    <x v="0"/>
    <x v="0"/>
    <x v="10"/>
    <x v="63"/>
    <x v="0"/>
  </r>
  <r>
    <x v="2388"/>
    <x v="133"/>
    <x v="745"/>
    <x v="745"/>
    <x v="94"/>
    <x v="94"/>
    <x v="199"/>
    <x v="199"/>
    <x v="198"/>
    <x v="25"/>
    <x v="25"/>
    <x v="2"/>
    <x v="0"/>
    <x v="0"/>
    <x v="15"/>
    <x v="661"/>
    <x v="1"/>
  </r>
  <r>
    <x v="2389"/>
    <x v="215"/>
    <x v="1033"/>
    <x v="1033"/>
    <x v="10"/>
    <x v="10"/>
    <x v="128"/>
    <x v="128"/>
    <x v="119"/>
    <x v="126"/>
    <x v="126"/>
    <x v="3"/>
    <x v="0"/>
    <x v="3"/>
    <x v="32"/>
    <x v="311"/>
    <x v="0"/>
  </r>
  <r>
    <x v="2390"/>
    <x v="294"/>
    <x v="1034"/>
    <x v="1034"/>
    <x v="31"/>
    <x v="31"/>
    <x v="171"/>
    <x v="171"/>
    <x v="160"/>
    <x v="128"/>
    <x v="128"/>
    <x v="1"/>
    <x v="0"/>
    <x v="0"/>
    <x v="29"/>
    <x v="662"/>
    <x v="0"/>
  </r>
  <r>
    <x v="2391"/>
    <x v="96"/>
    <x v="866"/>
    <x v="866"/>
    <x v="8"/>
    <x v="8"/>
    <x v="47"/>
    <x v="47"/>
    <x v="44"/>
    <x v="72"/>
    <x v="72"/>
    <x v="0"/>
    <x v="0"/>
    <x v="0"/>
    <x v="46"/>
    <x v="46"/>
    <x v="0"/>
  </r>
  <r>
    <x v="2392"/>
    <x v="61"/>
    <x v="1035"/>
    <x v="1035"/>
    <x v="46"/>
    <x v="46"/>
    <x v="152"/>
    <x v="152"/>
    <x v="173"/>
    <x v="25"/>
    <x v="25"/>
    <x v="0"/>
    <x v="0"/>
    <x v="1"/>
    <x v="20"/>
    <x v="252"/>
    <x v="0"/>
  </r>
  <r>
    <x v="2393"/>
    <x v="143"/>
    <x v="469"/>
    <x v="469"/>
    <x v="66"/>
    <x v="66"/>
    <x v="192"/>
    <x v="192"/>
    <x v="188"/>
    <x v="163"/>
    <x v="163"/>
    <x v="0"/>
    <x v="0"/>
    <x v="0"/>
    <x v="25"/>
    <x v="407"/>
    <x v="0"/>
  </r>
  <r>
    <x v="2394"/>
    <x v="152"/>
    <x v="337"/>
    <x v="337"/>
    <x v="32"/>
    <x v="32"/>
    <x v="162"/>
    <x v="162"/>
    <x v="192"/>
    <x v="121"/>
    <x v="121"/>
    <x v="0"/>
    <x v="0"/>
    <x v="0"/>
    <x v="27"/>
    <x v="307"/>
    <x v="0"/>
  </r>
  <r>
    <x v="2395"/>
    <x v="355"/>
    <x v="784"/>
    <x v="784"/>
    <x v="8"/>
    <x v="8"/>
    <x v="212"/>
    <x v="212"/>
    <x v="211"/>
    <x v="36"/>
    <x v="36"/>
    <x v="0"/>
    <x v="0"/>
    <x v="3"/>
    <x v="18"/>
    <x v="403"/>
    <x v="0"/>
  </r>
  <r>
    <x v="2396"/>
    <x v="281"/>
    <x v="788"/>
    <x v="788"/>
    <x v="98"/>
    <x v="98"/>
    <x v="217"/>
    <x v="217"/>
    <x v="217"/>
    <x v="152"/>
    <x v="152"/>
    <x v="3"/>
    <x v="0"/>
    <x v="1"/>
    <x v="20"/>
    <x v="663"/>
    <x v="0"/>
  </r>
  <r>
    <x v="2397"/>
    <x v="14"/>
    <x v="812"/>
    <x v="812"/>
    <x v="46"/>
    <x v="46"/>
    <x v="48"/>
    <x v="48"/>
    <x v="45"/>
    <x v="123"/>
    <x v="123"/>
    <x v="0"/>
    <x v="0"/>
    <x v="0"/>
    <x v="25"/>
    <x v="153"/>
    <x v="0"/>
  </r>
  <r>
    <x v="2398"/>
    <x v="209"/>
    <x v="98"/>
    <x v="98"/>
    <x v="19"/>
    <x v="19"/>
    <x v="149"/>
    <x v="149"/>
    <x v="169"/>
    <x v="9"/>
    <x v="9"/>
    <x v="1"/>
    <x v="0"/>
    <x v="2"/>
    <x v="3"/>
    <x v="664"/>
    <x v="0"/>
  </r>
  <r>
    <x v="2399"/>
    <x v="291"/>
    <x v="1036"/>
    <x v="1036"/>
    <x v="67"/>
    <x v="67"/>
    <x v="139"/>
    <x v="139"/>
    <x v="131"/>
    <x v="17"/>
    <x v="17"/>
    <x v="0"/>
    <x v="0"/>
    <x v="0"/>
    <x v="1"/>
    <x v="166"/>
    <x v="0"/>
  </r>
  <r>
    <x v="2400"/>
    <x v="27"/>
    <x v="684"/>
    <x v="684"/>
    <x v="8"/>
    <x v="8"/>
    <x v="119"/>
    <x v="119"/>
    <x v="111"/>
    <x v="102"/>
    <x v="102"/>
    <x v="0"/>
    <x v="0"/>
    <x v="3"/>
    <x v="10"/>
    <x v="310"/>
    <x v="0"/>
  </r>
  <r>
    <x v="2401"/>
    <x v="28"/>
    <x v="861"/>
    <x v="861"/>
    <x v="45"/>
    <x v="45"/>
    <x v="23"/>
    <x v="23"/>
    <x v="22"/>
    <x v="93"/>
    <x v="93"/>
    <x v="3"/>
    <x v="0"/>
    <x v="2"/>
    <x v="18"/>
    <x v="22"/>
    <x v="0"/>
  </r>
  <r>
    <x v="2402"/>
    <x v="7"/>
    <x v="973"/>
    <x v="973"/>
    <x v="34"/>
    <x v="34"/>
    <x v="216"/>
    <x v="216"/>
    <x v="215"/>
    <x v="36"/>
    <x v="36"/>
    <x v="0"/>
    <x v="0"/>
    <x v="2"/>
    <x v="21"/>
    <x v="461"/>
    <x v="1"/>
  </r>
  <r>
    <x v="2403"/>
    <x v="95"/>
    <x v="790"/>
    <x v="790"/>
    <x v="70"/>
    <x v="70"/>
    <x v="127"/>
    <x v="127"/>
    <x v="118"/>
    <x v="27"/>
    <x v="27"/>
    <x v="3"/>
    <x v="0"/>
    <x v="0"/>
    <x v="26"/>
    <x v="279"/>
    <x v="1"/>
  </r>
  <r>
    <x v="2404"/>
    <x v="329"/>
    <x v="870"/>
    <x v="870"/>
    <x v="72"/>
    <x v="72"/>
    <x v="138"/>
    <x v="138"/>
    <x v="13"/>
    <x v="15"/>
    <x v="15"/>
    <x v="3"/>
    <x v="1"/>
    <x v="0"/>
    <x v="11"/>
    <x v="13"/>
    <x v="2"/>
  </r>
  <r>
    <x v="2405"/>
    <x v="35"/>
    <x v="918"/>
    <x v="918"/>
    <x v="81"/>
    <x v="81"/>
    <x v="183"/>
    <x v="183"/>
    <x v="179"/>
    <x v="112"/>
    <x v="112"/>
    <x v="3"/>
    <x v="0"/>
    <x v="0"/>
    <x v="6"/>
    <x v="278"/>
    <x v="1"/>
  </r>
  <r>
    <x v="2406"/>
    <x v="338"/>
    <x v="748"/>
    <x v="748"/>
    <x v="47"/>
    <x v="47"/>
    <x v="54"/>
    <x v="54"/>
    <x v="50"/>
    <x v="0"/>
    <x v="0"/>
    <x v="3"/>
    <x v="0"/>
    <x v="2"/>
    <x v="4"/>
    <x v="334"/>
    <x v="0"/>
  </r>
  <r>
    <x v="2407"/>
    <x v="166"/>
    <x v="512"/>
    <x v="512"/>
    <x v="86"/>
    <x v="86"/>
    <x v="95"/>
    <x v="95"/>
    <x v="86"/>
    <x v="53"/>
    <x v="53"/>
    <x v="3"/>
    <x v="0"/>
    <x v="2"/>
    <x v="33"/>
    <x v="98"/>
    <x v="0"/>
  </r>
  <r>
    <x v="2408"/>
    <x v="233"/>
    <x v="627"/>
    <x v="627"/>
    <x v="8"/>
    <x v="8"/>
    <x v="173"/>
    <x v="173"/>
    <x v="166"/>
    <x v="61"/>
    <x v="61"/>
    <x v="1"/>
    <x v="0"/>
    <x v="0"/>
    <x v="27"/>
    <x v="665"/>
    <x v="0"/>
  </r>
  <r>
    <x v="2409"/>
    <x v="9"/>
    <x v="395"/>
    <x v="395"/>
    <x v="90"/>
    <x v="90"/>
    <x v="153"/>
    <x v="153"/>
    <x v="142"/>
    <x v="69"/>
    <x v="69"/>
    <x v="0"/>
    <x v="0"/>
    <x v="0"/>
    <x v="25"/>
    <x v="342"/>
    <x v="0"/>
  </r>
  <r>
    <x v="2410"/>
    <x v="130"/>
    <x v="336"/>
    <x v="336"/>
    <x v="44"/>
    <x v="44"/>
    <x v="105"/>
    <x v="105"/>
    <x v="13"/>
    <x v="176"/>
    <x v="176"/>
    <x v="0"/>
    <x v="1"/>
    <x v="0"/>
    <x v="11"/>
    <x v="13"/>
    <x v="2"/>
  </r>
  <r>
    <x v="2411"/>
    <x v="234"/>
    <x v="25"/>
    <x v="25"/>
    <x v="113"/>
    <x v="113"/>
    <x v="6"/>
    <x v="6"/>
    <x v="6"/>
    <x v="89"/>
    <x v="89"/>
    <x v="3"/>
    <x v="0"/>
    <x v="0"/>
    <x v="16"/>
    <x v="420"/>
    <x v="1"/>
  </r>
  <r>
    <x v="2412"/>
    <x v="32"/>
    <x v="491"/>
    <x v="491"/>
    <x v="6"/>
    <x v="6"/>
    <x v="205"/>
    <x v="205"/>
    <x v="204"/>
    <x v="64"/>
    <x v="64"/>
    <x v="0"/>
    <x v="0"/>
    <x v="1"/>
    <x v="34"/>
    <x v="491"/>
    <x v="1"/>
  </r>
  <r>
    <x v="2413"/>
    <x v="165"/>
    <x v="159"/>
    <x v="159"/>
    <x v="115"/>
    <x v="115"/>
    <x v="148"/>
    <x v="148"/>
    <x v="139"/>
    <x v="140"/>
    <x v="140"/>
    <x v="0"/>
    <x v="0"/>
    <x v="1"/>
    <x v="33"/>
    <x v="176"/>
    <x v="0"/>
  </r>
  <r>
    <x v="2414"/>
    <x v="92"/>
    <x v="761"/>
    <x v="761"/>
    <x v="70"/>
    <x v="70"/>
    <x v="117"/>
    <x v="117"/>
    <x v="110"/>
    <x v="148"/>
    <x v="148"/>
    <x v="3"/>
    <x v="0"/>
    <x v="2"/>
    <x v="22"/>
    <x v="584"/>
    <x v="1"/>
  </r>
  <r>
    <x v="2415"/>
    <x v="340"/>
    <x v="468"/>
    <x v="468"/>
    <x v="112"/>
    <x v="112"/>
    <x v="159"/>
    <x v="159"/>
    <x v="150"/>
    <x v="35"/>
    <x v="35"/>
    <x v="0"/>
    <x v="0"/>
    <x v="3"/>
    <x v="23"/>
    <x v="666"/>
    <x v="0"/>
  </r>
  <r>
    <x v="2416"/>
    <x v="245"/>
    <x v="938"/>
    <x v="938"/>
    <x v="48"/>
    <x v="48"/>
    <x v="135"/>
    <x v="135"/>
    <x v="125"/>
    <x v="71"/>
    <x v="71"/>
    <x v="0"/>
    <x v="0"/>
    <x v="2"/>
    <x v="29"/>
    <x v="333"/>
    <x v="0"/>
  </r>
  <r>
    <x v="2417"/>
    <x v="204"/>
    <x v="38"/>
    <x v="38"/>
    <x v="10"/>
    <x v="10"/>
    <x v="176"/>
    <x v="176"/>
    <x v="170"/>
    <x v="42"/>
    <x v="42"/>
    <x v="3"/>
    <x v="0"/>
    <x v="0"/>
    <x v="1"/>
    <x v="423"/>
    <x v="0"/>
  </r>
  <r>
    <x v="2418"/>
    <x v="64"/>
    <x v="988"/>
    <x v="988"/>
    <x v="89"/>
    <x v="89"/>
    <x v="81"/>
    <x v="81"/>
    <x v="73"/>
    <x v="60"/>
    <x v="60"/>
    <x v="0"/>
    <x v="0"/>
    <x v="2"/>
    <x v="24"/>
    <x v="540"/>
    <x v="1"/>
  </r>
  <r>
    <x v="2419"/>
    <x v="141"/>
    <x v="2"/>
    <x v="2"/>
    <x v="112"/>
    <x v="112"/>
    <x v="144"/>
    <x v="144"/>
    <x v="136"/>
    <x v="161"/>
    <x v="161"/>
    <x v="0"/>
    <x v="0"/>
    <x v="0"/>
    <x v="0"/>
    <x v="172"/>
    <x v="0"/>
  </r>
  <r>
    <x v="2420"/>
    <x v="226"/>
    <x v="550"/>
    <x v="550"/>
    <x v="13"/>
    <x v="13"/>
    <x v="12"/>
    <x v="12"/>
    <x v="13"/>
    <x v="177"/>
    <x v="177"/>
    <x v="3"/>
    <x v="1"/>
    <x v="0"/>
    <x v="11"/>
    <x v="13"/>
    <x v="2"/>
  </r>
  <r>
    <x v="2421"/>
    <x v="362"/>
    <x v="219"/>
    <x v="219"/>
    <x v="93"/>
    <x v="93"/>
    <x v="102"/>
    <x v="102"/>
    <x v="105"/>
    <x v="48"/>
    <x v="48"/>
    <x v="3"/>
    <x v="0"/>
    <x v="2"/>
    <x v="33"/>
    <x v="195"/>
    <x v="0"/>
  </r>
  <r>
    <x v="2422"/>
    <x v="305"/>
    <x v="741"/>
    <x v="741"/>
    <x v="97"/>
    <x v="97"/>
    <x v="38"/>
    <x v="38"/>
    <x v="35"/>
    <x v="125"/>
    <x v="125"/>
    <x v="3"/>
    <x v="0"/>
    <x v="0"/>
    <x v="16"/>
    <x v="288"/>
    <x v="1"/>
  </r>
  <r>
    <x v="2423"/>
    <x v="128"/>
    <x v="1037"/>
    <x v="1037"/>
    <x v="94"/>
    <x v="94"/>
    <x v="196"/>
    <x v="196"/>
    <x v="193"/>
    <x v="138"/>
    <x v="138"/>
    <x v="0"/>
    <x v="0"/>
    <x v="1"/>
    <x v="21"/>
    <x v="459"/>
    <x v="1"/>
  </r>
  <r>
    <x v="2424"/>
    <x v="139"/>
    <x v="705"/>
    <x v="705"/>
    <x v="11"/>
    <x v="11"/>
    <x v="34"/>
    <x v="34"/>
    <x v="13"/>
    <x v="153"/>
    <x v="153"/>
    <x v="0"/>
    <x v="1"/>
    <x v="0"/>
    <x v="11"/>
    <x v="13"/>
    <x v="2"/>
  </r>
  <r>
    <x v="2425"/>
    <x v="65"/>
    <x v="1038"/>
    <x v="1038"/>
    <x v="102"/>
    <x v="102"/>
    <x v="14"/>
    <x v="14"/>
    <x v="14"/>
    <x v="51"/>
    <x v="51"/>
    <x v="3"/>
    <x v="0"/>
    <x v="0"/>
    <x v="16"/>
    <x v="76"/>
    <x v="1"/>
  </r>
  <r>
    <x v="2426"/>
    <x v="283"/>
    <x v="702"/>
    <x v="702"/>
    <x v="6"/>
    <x v="6"/>
    <x v="63"/>
    <x v="63"/>
    <x v="58"/>
    <x v="137"/>
    <x v="137"/>
    <x v="0"/>
    <x v="0"/>
    <x v="0"/>
    <x v="19"/>
    <x v="277"/>
    <x v="1"/>
  </r>
  <r>
    <x v="2427"/>
    <x v="65"/>
    <x v="46"/>
    <x v="46"/>
    <x v="10"/>
    <x v="10"/>
    <x v="77"/>
    <x v="77"/>
    <x v="70"/>
    <x v="124"/>
    <x v="124"/>
    <x v="2"/>
    <x v="0"/>
    <x v="0"/>
    <x v="37"/>
    <x v="667"/>
    <x v="1"/>
  </r>
  <r>
    <x v="2428"/>
    <x v="168"/>
    <x v="325"/>
    <x v="325"/>
    <x v="5"/>
    <x v="5"/>
    <x v="124"/>
    <x v="124"/>
    <x v="115"/>
    <x v="41"/>
    <x v="41"/>
    <x v="3"/>
    <x v="0"/>
    <x v="0"/>
    <x v="6"/>
    <x v="668"/>
    <x v="1"/>
  </r>
  <r>
    <x v="2429"/>
    <x v="128"/>
    <x v="343"/>
    <x v="343"/>
    <x v="13"/>
    <x v="13"/>
    <x v="63"/>
    <x v="63"/>
    <x v="58"/>
    <x v="100"/>
    <x v="100"/>
    <x v="0"/>
    <x v="0"/>
    <x v="0"/>
    <x v="19"/>
    <x v="277"/>
    <x v="1"/>
  </r>
  <r>
    <x v="2430"/>
    <x v="162"/>
    <x v="560"/>
    <x v="560"/>
    <x v="3"/>
    <x v="3"/>
    <x v="146"/>
    <x v="146"/>
    <x v="137"/>
    <x v="28"/>
    <x v="28"/>
    <x v="3"/>
    <x v="0"/>
    <x v="0"/>
    <x v="18"/>
    <x v="377"/>
    <x v="0"/>
  </r>
  <r>
    <x v="2431"/>
    <x v="140"/>
    <x v="835"/>
    <x v="835"/>
    <x v="24"/>
    <x v="24"/>
    <x v="109"/>
    <x v="109"/>
    <x v="100"/>
    <x v="179"/>
    <x v="179"/>
    <x v="2"/>
    <x v="0"/>
    <x v="0"/>
    <x v="1"/>
    <x v="608"/>
    <x v="0"/>
  </r>
  <r>
    <x v="2432"/>
    <x v="133"/>
    <x v="1039"/>
    <x v="1039"/>
    <x v="12"/>
    <x v="12"/>
    <x v="114"/>
    <x v="114"/>
    <x v="107"/>
    <x v="122"/>
    <x v="122"/>
    <x v="2"/>
    <x v="0"/>
    <x v="0"/>
    <x v="16"/>
    <x v="669"/>
    <x v="1"/>
  </r>
  <r>
    <x v="2433"/>
    <x v="207"/>
    <x v="51"/>
    <x v="51"/>
    <x v="47"/>
    <x v="47"/>
    <x v="138"/>
    <x v="138"/>
    <x v="130"/>
    <x v="108"/>
    <x v="108"/>
    <x v="3"/>
    <x v="0"/>
    <x v="0"/>
    <x v="5"/>
    <x v="623"/>
    <x v="0"/>
  </r>
  <r>
    <x v="2434"/>
    <x v="333"/>
    <x v="660"/>
    <x v="660"/>
    <x v="47"/>
    <x v="47"/>
    <x v="138"/>
    <x v="138"/>
    <x v="130"/>
    <x v="30"/>
    <x v="30"/>
    <x v="0"/>
    <x v="0"/>
    <x v="1"/>
    <x v="50"/>
    <x v="165"/>
    <x v="3"/>
  </r>
  <r>
    <x v="2435"/>
    <x v="354"/>
    <x v="555"/>
    <x v="555"/>
    <x v="77"/>
    <x v="77"/>
    <x v="7"/>
    <x v="7"/>
    <x v="7"/>
    <x v="127"/>
    <x v="127"/>
    <x v="3"/>
    <x v="0"/>
    <x v="1"/>
    <x v="7"/>
    <x v="7"/>
    <x v="0"/>
  </r>
  <r>
    <x v="2436"/>
    <x v="31"/>
    <x v="885"/>
    <x v="885"/>
    <x v="93"/>
    <x v="93"/>
    <x v="114"/>
    <x v="114"/>
    <x v="107"/>
    <x v="161"/>
    <x v="161"/>
    <x v="3"/>
    <x v="0"/>
    <x v="0"/>
    <x v="33"/>
    <x v="275"/>
    <x v="0"/>
  </r>
  <r>
    <x v="2437"/>
    <x v="315"/>
    <x v="47"/>
    <x v="47"/>
    <x v="76"/>
    <x v="76"/>
    <x v="54"/>
    <x v="54"/>
    <x v="13"/>
    <x v="110"/>
    <x v="110"/>
    <x v="3"/>
    <x v="2"/>
    <x v="2"/>
    <x v="11"/>
    <x v="13"/>
    <x v="2"/>
  </r>
  <r>
    <x v="2438"/>
    <x v="292"/>
    <x v="255"/>
    <x v="255"/>
    <x v="10"/>
    <x v="10"/>
    <x v="133"/>
    <x v="133"/>
    <x v="122"/>
    <x v="87"/>
    <x v="87"/>
    <x v="0"/>
    <x v="0"/>
    <x v="3"/>
    <x v="19"/>
    <x v="154"/>
    <x v="1"/>
  </r>
  <r>
    <x v="2439"/>
    <x v="32"/>
    <x v="1040"/>
    <x v="1040"/>
    <x v="104"/>
    <x v="104"/>
    <x v="177"/>
    <x v="177"/>
    <x v="172"/>
    <x v="115"/>
    <x v="115"/>
    <x v="2"/>
    <x v="0"/>
    <x v="0"/>
    <x v="24"/>
    <x v="248"/>
    <x v="1"/>
  </r>
  <r>
    <x v="2440"/>
    <x v="317"/>
    <x v="669"/>
    <x v="669"/>
    <x v="27"/>
    <x v="27"/>
    <x v="27"/>
    <x v="27"/>
    <x v="25"/>
    <x v="167"/>
    <x v="167"/>
    <x v="0"/>
    <x v="0"/>
    <x v="3"/>
    <x v="27"/>
    <x v="117"/>
    <x v="0"/>
  </r>
  <r>
    <x v="2441"/>
    <x v="140"/>
    <x v="233"/>
    <x v="233"/>
    <x v="6"/>
    <x v="6"/>
    <x v="27"/>
    <x v="27"/>
    <x v="25"/>
    <x v="47"/>
    <x v="47"/>
    <x v="0"/>
    <x v="0"/>
    <x v="1"/>
    <x v="47"/>
    <x v="117"/>
    <x v="1"/>
  </r>
  <r>
    <x v="2442"/>
    <x v="207"/>
    <x v="307"/>
    <x v="307"/>
    <x v="60"/>
    <x v="60"/>
    <x v="140"/>
    <x v="140"/>
    <x v="132"/>
    <x v="160"/>
    <x v="160"/>
    <x v="0"/>
    <x v="0"/>
    <x v="0"/>
    <x v="27"/>
    <x v="390"/>
    <x v="0"/>
  </r>
  <r>
    <x v="2443"/>
    <x v="322"/>
    <x v="53"/>
    <x v="53"/>
    <x v="45"/>
    <x v="45"/>
    <x v="16"/>
    <x v="16"/>
    <x v="16"/>
    <x v="169"/>
    <x v="169"/>
    <x v="0"/>
    <x v="0"/>
    <x v="0"/>
    <x v="26"/>
    <x v="454"/>
    <x v="1"/>
  </r>
  <r>
    <x v="2444"/>
    <x v="186"/>
    <x v="550"/>
    <x v="550"/>
    <x v="42"/>
    <x v="42"/>
    <x v="8"/>
    <x v="8"/>
    <x v="13"/>
    <x v="32"/>
    <x v="32"/>
    <x v="0"/>
    <x v="1"/>
    <x v="3"/>
    <x v="11"/>
    <x v="13"/>
    <x v="2"/>
  </r>
  <r>
    <x v="2445"/>
    <x v="299"/>
    <x v="986"/>
    <x v="986"/>
    <x v="57"/>
    <x v="57"/>
    <x v="156"/>
    <x v="156"/>
    <x v="13"/>
    <x v="46"/>
    <x v="46"/>
    <x v="0"/>
    <x v="2"/>
    <x v="0"/>
    <x v="11"/>
    <x v="13"/>
    <x v="2"/>
  </r>
  <r>
    <x v="2446"/>
    <x v="229"/>
    <x v="800"/>
    <x v="800"/>
    <x v="7"/>
    <x v="7"/>
    <x v="74"/>
    <x v="74"/>
    <x v="67"/>
    <x v="104"/>
    <x v="104"/>
    <x v="0"/>
    <x v="0"/>
    <x v="0"/>
    <x v="17"/>
    <x v="109"/>
    <x v="0"/>
  </r>
  <r>
    <x v="2447"/>
    <x v="298"/>
    <x v="624"/>
    <x v="624"/>
    <x v="91"/>
    <x v="91"/>
    <x v="47"/>
    <x v="47"/>
    <x v="44"/>
    <x v="113"/>
    <x v="113"/>
    <x v="0"/>
    <x v="0"/>
    <x v="0"/>
    <x v="14"/>
    <x v="46"/>
    <x v="0"/>
  </r>
  <r>
    <x v="2448"/>
    <x v="145"/>
    <x v="678"/>
    <x v="678"/>
    <x v="31"/>
    <x v="31"/>
    <x v="214"/>
    <x v="214"/>
    <x v="213"/>
    <x v="25"/>
    <x v="25"/>
    <x v="0"/>
    <x v="0"/>
    <x v="0"/>
    <x v="16"/>
    <x v="415"/>
    <x v="1"/>
  </r>
  <r>
    <x v="2449"/>
    <x v="185"/>
    <x v="703"/>
    <x v="703"/>
    <x v="114"/>
    <x v="114"/>
    <x v="13"/>
    <x v="13"/>
    <x v="161"/>
    <x v="15"/>
    <x v="15"/>
    <x v="0"/>
    <x v="0"/>
    <x v="0"/>
    <x v="26"/>
    <x v="218"/>
    <x v="1"/>
  </r>
  <r>
    <x v="2450"/>
    <x v="75"/>
    <x v="753"/>
    <x v="753"/>
    <x v="19"/>
    <x v="19"/>
    <x v="23"/>
    <x v="23"/>
    <x v="22"/>
    <x v="42"/>
    <x v="42"/>
    <x v="0"/>
    <x v="0"/>
    <x v="0"/>
    <x v="29"/>
    <x v="250"/>
    <x v="0"/>
  </r>
  <r>
    <x v="2451"/>
    <x v="33"/>
    <x v="1041"/>
    <x v="1041"/>
    <x v="98"/>
    <x v="98"/>
    <x v="154"/>
    <x v="154"/>
    <x v="13"/>
    <x v="11"/>
    <x v="11"/>
    <x v="0"/>
    <x v="1"/>
    <x v="1"/>
    <x v="11"/>
    <x v="13"/>
    <x v="2"/>
  </r>
  <r>
    <x v="2452"/>
    <x v="211"/>
    <x v="801"/>
    <x v="801"/>
    <x v="105"/>
    <x v="105"/>
    <x v="9"/>
    <x v="9"/>
    <x v="9"/>
    <x v="152"/>
    <x v="152"/>
    <x v="0"/>
    <x v="0"/>
    <x v="0"/>
    <x v="25"/>
    <x v="9"/>
    <x v="0"/>
  </r>
  <r>
    <x v="2453"/>
    <x v="98"/>
    <x v="1042"/>
    <x v="1042"/>
    <x v="43"/>
    <x v="43"/>
    <x v="161"/>
    <x v="161"/>
    <x v="13"/>
    <x v="15"/>
    <x v="15"/>
    <x v="3"/>
    <x v="1"/>
    <x v="1"/>
    <x v="11"/>
    <x v="13"/>
    <x v="2"/>
  </r>
  <r>
    <x v="2454"/>
    <x v="173"/>
    <x v="10"/>
    <x v="10"/>
    <x v="102"/>
    <x v="102"/>
    <x v="156"/>
    <x v="156"/>
    <x v="163"/>
    <x v="10"/>
    <x v="10"/>
    <x v="0"/>
    <x v="0"/>
    <x v="3"/>
    <x v="14"/>
    <x v="302"/>
    <x v="0"/>
  </r>
  <r>
    <x v="2455"/>
    <x v="115"/>
    <x v="3"/>
    <x v="3"/>
    <x v="28"/>
    <x v="28"/>
    <x v="213"/>
    <x v="213"/>
    <x v="212"/>
    <x v="65"/>
    <x v="65"/>
    <x v="3"/>
    <x v="0"/>
    <x v="0"/>
    <x v="0"/>
    <x v="593"/>
    <x v="0"/>
  </r>
  <r>
    <x v="2456"/>
    <x v="28"/>
    <x v="595"/>
    <x v="595"/>
    <x v="46"/>
    <x v="46"/>
    <x v="199"/>
    <x v="199"/>
    <x v="198"/>
    <x v="156"/>
    <x v="156"/>
    <x v="0"/>
    <x v="0"/>
    <x v="3"/>
    <x v="26"/>
    <x v="328"/>
    <x v="1"/>
  </r>
  <r>
    <x v="2457"/>
    <x v="315"/>
    <x v="1043"/>
    <x v="1043"/>
    <x v="97"/>
    <x v="97"/>
    <x v="216"/>
    <x v="216"/>
    <x v="215"/>
    <x v="94"/>
    <x v="94"/>
    <x v="0"/>
    <x v="0"/>
    <x v="2"/>
    <x v="4"/>
    <x v="461"/>
    <x v="0"/>
  </r>
  <r>
    <x v="2458"/>
    <x v="326"/>
    <x v="1044"/>
    <x v="1044"/>
    <x v="10"/>
    <x v="10"/>
    <x v="55"/>
    <x v="55"/>
    <x v="51"/>
    <x v="36"/>
    <x v="36"/>
    <x v="0"/>
    <x v="0"/>
    <x v="0"/>
    <x v="46"/>
    <x v="53"/>
    <x v="0"/>
  </r>
  <r>
    <x v="2459"/>
    <x v="135"/>
    <x v="51"/>
    <x v="51"/>
    <x v="16"/>
    <x v="16"/>
    <x v="69"/>
    <x v="69"/>
    <x v="64"/>
    <x v="77"/>
    <x v="77"/>
    <x v="0"/>
    <x v="0"/>
    <x v="0"/>
    <x v="18"/>
    <x v="167"/>
    <x v="0"/>
  </r>
  <r>
    <x v="2460"/>
    <x v="12"/>
    <x v="623"/>
    <x v="623"/>
    <x v="8"/>
    <x v="8"/>
    <x v="189"/>
    <x v="189"/>
    <x v="185"/>
    <x v="88"/>
    <x v="88"/>
    <x v="3"/>
    <x v="0"/>
    <x v="0"/>
    <x v="3"/>
    <x v="353"/>
    <x v="0"/>
  </r>
  <r>
    <x v="2461"/>
    <x v="61"/>
    <x v="580"/>
    <x v="580"/>
    <x v="58"/>
    <x v="58"/>
    <x v="81"/>
    <x v="81"/>
    <x v="73"/>
    <x v="67"/>
    <x v="67"/>
    <x v="3"/>
    <x v="0"/>
    <x v="3"/>
    <x v="22"/>
    <x v="81"/>
    <x v="1"/>
  </r>
  <r>
    <x v="2462"/>
    <x v="12"/>
    <x v="9"/>
    <x v="9"/>
    <x v="3"/>
    <x v="3"/>
    <x v="206"/>
    <x v="206"/>
    <x v="13"/>
    <x v="46"/>
    <x v="46"/>
    <x v="3"/>
    <x v="1"/>
    <x v="0"/>
    <x v="11"/>
    <x v="13"/>
    <x v="2"/>
  </r>
  <r>
    <x v="2463"/>
    <x v="266"/>
    <x v="419"/>
    <x v="419"/>
    <x v="70"/>
    <x v="70"/>
    <x v="163"/>
    <x v="163"/>
    <x v="153"/>
    <x v="58"/>
    <x v="58"/>
    <x v="0"/>
    <x v="0"/>
    <x v="2"/>
    <x v="19"/>
    <x v="350"/>
    <x v="1"/>
  </r>
  <r>
    <x v="2464"/>
    <x v="136"/>
    <x v="549"/>
    <x v="549"/>
    <x v="104"/>
    <x v="104"/>
    <x v="81"/>
    <x v="81"/>
    <x v="73"/>
    <x v="115"/>
    <x v="115"/>
    <x v="0"/>
    <x v="0"/>
    <x v="1"/>
    <x v="4"/>
    <x v="540"/>
    <x v="0"/>
  </r>
  <r>
    <x v="2465"/>
    <x v="161"/>
    <x v="162"/>
    <x v="162"/>
    <x v="75"/>
    <x v="75"/>
    <x v="161"/>
    <x v="161"/>
    <x v="152"/>
    <x v="10"/>
    <x v="10"/>
    <x v="1"/>
    <x v="0"/>
    <x v="3"/>
    <x v="2"/>
    <x v="670"/>
    <x v="0"/>
  </r>
  <r>
    <x v="2466"/>
    <x v="324"/>
    <x v="409"/>
    <x v="409"/>
    <x v="111"/>
    <x v="111"/>
    <x v="21"/>
    <x v="21"/>
    <x v="21"/>
    <x v="157"/>
    <x v="157"/>
    <x v="0"/>
    <x v="0"/>
    <x v="3"/>
    <x v="39"/>
    <x v="21"/>
    <x v="0"/>
  </r>
  <r>
    <x v="2467"/>
    <x v="198"/>
    <x v="787"/>
    <x v="787"/>
    <x v="63"/>
    <x v="63"/>
    <x v="84"/>
    <x v="84"/>
    <x v="75"/>
    <x v="154"/>
    <x v="154"/>
    <x v="0"/>
    <x v="0"/>
    <x v="0"/>
    <x v="39"/>
    <x v="185"/>
    <x v="0"/>
  </r>
  <r>
    <x v="2468"/>
    <x v="330"/>
    <x v="338"/>
    <x v="338"/>
    <x v="2"/>
    <x v="2"/>
    <x v="44"/>
    <x v="44"/>
    <x v="41"/>
    <x v="96"/>
    <x v="96"/>
    <x v="0"/>
    <x v="0"/>
    <x v="0"/>
    <x v="39"/>
    <x v="42"/>
    <x v="0"/>
  </r>
  <r>
    <x v="2469"/>
    <x v="332"/>
    <x v="238"/>
    <x v="238"/>
    <x v="74"/>
    <x v="74"/>
    <x v="87"/>
    <x v="87"/>
    <x v="78"/>
    <x v="137"/>
    <x v="137"/>
    <x v="1"/>
    <x v="0"/>
    <x v="0"/>
    <x v="8"/>
    <x v="671"/>
    <x v="1"/>
  </r>
  <r>
    <x v="2470"/>
    <x v="59"/>
    <x v="839"/>
    <x v="839"/>
    <x v="82"/>
    <x v="82"/>
    <x v="140"/>
    <x v="140"/>
    <x v="13"/>
    <x v="143"/>
    <x v="143"/>
    <x v="2"/>
    <x v="1"/>
    <x v="0"/>
    <x v="11"/>
    <x v="13"/>
    <x v="2"/>
  </r>
  <r>
    <x v="2471"/>
    <x v="107"/>
    <x v="774"/>
    <x v="774"/>
    <x v="66"/>
    <x v="66"/>
    <x v="29"/>
    <x v="29"/>
    <x v="34"/>
    <x v="57"/>
    <x v="57"/>
    <x v="0"/>
    <x v="0"/>
    <x v="1"/>
    <x v="40"/>
    <x v="67"/>
    <x v="1"/>
  </r>
  <r>
    <x v="2472"/>
    <x v="214"/>
    <x v="1045"/>
    <x v="1045"/>
    <x v="64"/>
    <x v="64"/>
    <x v="7"/>
    <x v="7"/>
    <x v="7"/>
    <x v="97"/>
    <x v="97"/>
    <x v="0"/>
    <x v="0"/>
    <x v="2"/>
    <x v="31"/>
    <x v="539"/>
    <x v="1"/>
  </r>
  <r>
    <x v="2473"/>
    <x v="185"/>
    <x v="308"/>
    <x v="308"/>
    <x v="26"/>
    <x v="26"/>
    <x v="149"/>
    <x v="149"/>
    <x v="13"/>
    <x v="20"/>
    <x v="20"/>
    <x v="3"/>
    <x v="1"/>
    <x v="3"/>
    <x v="11"/>
    <x v="13"/>
    <x v="2"/>
  </r>
  <r>
    <x v="2474"/>
    <x v="211"/>
    <x v="767"/>
    <x v="767"/>
    <x v="8"/>
    <x v="8"/>
    <x v="154"/>
    <x v="154"/>
    <x v="143"/>
    <x v="40"/>
    <x v="40"/>
    <x v="0"/>
    <x v="0"/>
    <x v="0"/>
    <x v="15"/>
    <x v="381"/>
    <x v="1"/>
  </r>
  <r>
    <x v="2475"/>
    <x v="116"/>
    <x v="261"/>
    <x v="261"/>
    <x v="12"/>
    <x v="12"/>
    <x v="113"/>
    <x v="113"/>
    <x v="13"/>
    <x v="153"/>
    <x v="153"/>
    <x v="0"/>
    <x v="1"/>
    <x v="0"/>
    <x v="11"/>
    <x v="13"/>
    <x v="2"/>
  </r>
  <r>
    <x v="2476"/>
    <x v="363"/>
    <x v="205"/>
    <x v="205"/>
    <x v="1"/>
    <x v="1"/>
    <x v="137"/>
    <x v="137"/>
    <x v="127"/>
    <x v="152"/>
    <x v="152"/>
    <x v="0"/>
    <x v="0"/>
    <x v="0"/>
    <x v="9"/>
    <x v="178"/>
    <x v="0"/>
  </r>
  <r>
    <x v="2477"/>
    <x v="301"/>
    <x v="588"/>
    <x v="588"/>
    <x v="36"/>
    <x v="36"/>
    <x v="16"/>
    <x v="16"/>
    <x v="16"/>
    <x v="70"/>
    <x v="70"/>
    <x v="0"/>
    <x v="0"/>
    <x v="0"/>
    <x v="21"/>
    <x v="454"/>
    <x v="1"/>
  </r>
  <r>
    <x v="2478"/>
    <x v="23"/>
    <x v="939"/>
    <x v="939"/>
    <x v="47"/>
    <x v="47"/>
    <x v="166"/>
    <x v="166"/>
    <x v="162"/>
    <x v="27"/>
    <x v="27"/>
    <x v="0"/>
    <x v="0"/>
    <x v="1"/>
    <x v="12"/>
    <x v="222"/>
    <x v="3"/>
  </r>
  <r>
    <x v="2479"/>
    <x v="33"/>
    <x v="1046"/>
    <x v="1046"/>
    <x v="30"/>
    <x v="30"/>
    <x v="64"/>
    <x v="64"/>
    <x v="59"/>
    <x v="170"/>
    <x v="170"/>
    <x v="3"/>
    <x v="0"/>
    <x v="2"/>
    <x v="1"/>
    <x v="477"/>
    <x v="0"/>
  </r>
  <r>
    <x v="2480"/>
    <x v="361"/>
    <x v="1047"/>
    <x v="1047"/>
    <x v="93"/>
    <x v="93"/>
    <x v="157"/>
    <x v="157"/>
    <x v="148"/>
    <x v="116"/>
    <x v="116"/>
    <x v="3"/>
    <x v="0"/>
    <x v="1"/>
    <x v="18"/>
    <x v="444"/>
    <x v="0"/>
  </r>
  <r>
    <x v="2481"/>
    <x v="135"/>
    <x v="1048"/>
    <x v="1048"/>
    <x v="76"/>
    <x v="76"/>
    <x v="214"/>
    <x v="214"/>
    <x v="213"/>
    <x v="127"/>
    <x v="127"/>
    <x v="3"/>
    <x v="0"/>
    <x v="1"/>
    <x v="21"/>
    <x v="648"/>
    <x v="1"/>
  </r>
  <r>
    <x v="2482"/>
    <x v="18"/>
    <x v="35"/>
    <x v="35"/>
    <x v="42"/>
    <x v="42"/>
    <x v="85"/>
    <x v="85"/>
    <x v="76"/>
    <x v="80"/>
    <x v="80"/>
    <x v="0"/>
    <x v="0"/>
    <x v="0"/>
    <x v="16"/>
    <x v="142"/>
    <x v="1"/>
  </r>
  <r>
    <x v="2483"/>
    <x v="13"/>
    <x v="1049"/>
    <x v="1049"/>
    <x v="57"/>
    <x v="57"/>
    <x v="196"/>
    <x v="196"/>
    <x v="193"/>
    <x v="62"/>
    <x v="62"/>
    <x v="0"/>
    <x v="0"/>
    <x v="0"/>
    <x v="21"/>
    <x v="459"/>
    <x v="1"/>
  </r>
  <r>
    <x v="2484"/>
    <x v="308"/>
    <x v="695"/>
    <x v="695"/>
    <x v="72"/>
    <x v="72"/>
    <x v="17"/>
    <x v="17"/>
    <x v="17"/>
    <x v="59"/>
    <x v="59"/>
    <x v="2"/>
    <x v="0"/>
    <x v="2"/>
    <x v="21"/>
    <x v="17"/>
    <x v="1"/>
  </r>
  <r>
    <x v="2485"/>
    <x v="263"/>
    <x v="1050"/>
    <x v="1050"/>
    <x v="80"/>
    <x v="80"/>
    <x v="108"/>
    <x v="108"/>
    <x v="99"/>
    <x v="123"/>
    <x v="123"/>
    <x v="0"/>
    <x v="0"/>
    <x v="0"/>
    <x v="21"/>
    <x v="116"/>
    <x v="1"/>
  </r>
  <r>
    <x v="2486"/>
    <x v="166"/>
    <x v="1036"/>
    <x v="1036"/>
    <x v="51"/>
    <x v="51"/>
    <x v="119"/>
    <x v="119"/>
    <x v="111"/>
    <x v="120"/>
    <x v="120"/>
    <x v="0"/>
    <x v="0"/>
    <x v="0"/>
    <x v="36"/>
    <x v="310"/>
    <x v="1"/>
  </r>
  <r>
    <x v="2487"/>
    <x v="255"/>
    <x v="889"/>
    <x v="889"/>
    <x v="85"/>
    <x v="85"/>
    <x v="150"/>
    <x v="150"/>
    <x v="140"/>
    <x v="132"/>
    <x v="132"/>
    <x v="0"/>
    <x v="0"/>
    <x v="0"/>
    <x v="14"/>
    <x v="221"/>
    <x v="0"/>
  </r>
  <r>
    <x v="2488"/>
    <x v="117"/>
    <x v="477"/>
    <x v="477"/>
    <x v="78"/>
    <x v="78"/>
    <x v="6"/>
    <x v="6"/>
    <x v="6"/>
    <x v="28"/>
    <x v="28"/>
    <x v="0"/>
    <x v="0"/>
    <x v="3"/>
    <x v="32"/>
    <x v="6"/>
    <x v="0"/>
  </r>
  <r>
    <x v="2489"/>
    <x v="293"/>
    <x v="887"/>
    <x v="887"/>
    <x v="25"/>
    <x v="25"/>
    <x v="108"/>
    <x v="108"/>
    <x v="99"/>
    <x v="157"/>
    <x v="157"/>
    <x v="0"/>
    <x v="0"/>
    <x v="1"/>
    <x v="36"/>
    <x v="116"/>
    <x v="1"/>
  </r>
  <r>
    <x v="2490"/>
    <x v="313"/>
    <x v="2"/>
    <x v="2"/>
    <x v="30"/>
    <x v="30"/>
    <x v="66"/>
    <x v="66"/>
    <x v="62"/>
    <x v="82"/>
    <x v="82"/>
    <x v="0"/>
    <x v="0"/>
    <x v="0"/>
    <x v="3"/>
    <x v="338"/>
    <x v="0"/>
  </r>
  <r>
    <x v="2491"/>
    <x v="20"/>
    <x v="640"/>
    <x v="640"/>
    <x v="118"/>
    <x v="118"/>
    <x v="114"/>
    <x v="114"/>
    <x v="107"/>
    <x v="6"/>
    <x v="6"/>
    <x v="3"/>
    <x v="0"/>
    <x v="2"/>
    <x v="2"/>
    <x v="275"/>
    <x v="0"/>
  </r>
  <r>
    <x v="2492"/>
    <x v="222"/>
    <x v="494"/>
    <x v="494"/>
    <x v="118"/>
    <x v="118"/>
    <x v="218"/>
    <x v="218"/>
    <x v="219"/>
    <x v="148"/>
    <x v="148"/>
    <x v="0"/>
    <x v="0"/>
    <x v="0"/>
    <x v="48"/>
    <x v="496"/>
    <x v="0"/>
  </r>
  <r>
    <x v="2493"/>
    <x v="261"/>
    <x v="1051"/>
    <x v="1051"/>
    <x v="99"/>
    <x v="99"/>
    <x v="147"/>
    <x v="147"/>
    <x v="138"/>
    <x v="158"/>
    <x v="158"/>
    <x v="3"/>
    <x v="0"/>
    <x v="0"/>
    <x v="16"/>
    <x v="175"/>
    <x v="1"/>
  </r>
  <r>
    <x v="2494"/>
    <x v="123"/>
    <x v="760"/>
    <x v="760"/>
    <x v="87"/>
    <x v="87"/>
    <x v="130"/>
    <x v="130"/>
    <x v="121"/>
    <x v="152"/>
    <x v="152"/>
    <x v="3"/>
    <x v="0"/>
    <x v="0"/>
    <x v="21"/>
    <x v="440"/>
    <x v="1"/>
  </r>
  <r>
    <x v="2495"/>
    <x v="10"/>
    <x v="737"/>
    <x v="737"/>
    <x v="47"/>
    <x v="47"/>
    <x v="26"/>
    <x v="26"/>
    <x v="24"/>
    <x v="18"/>
    <x v="18"/>
    <x v="0"/>
    <x v="0"/>
    <x v="0"/>
    <x v="40"/>
    <x v="83"/>
    <x v="1"/>
  </r>
  <r>
    <x v="2496"/>
    <x v="359"/>
    <x v="409"/>
    <x v="409"/>
    <x v="28"/>
    <x v="28"/>
    <x v="32"/>
    <x v="32"/>
    <x v="60"/>
    <x v="174"/>
    <x v="174"/>
    <x v="3"/>
    <x v="0"/>
    <x v="3"/>
    <x v="26"/>
    <x v="436"/>
    <x v="1"/>
  </r>
  <r>
    <x v="2497"/>
    <x v="219"/>
    <x v="69"/>
    <x v="69"/>
    <x v="97"/>
    <x v="97"/>
    <x v="84"/>
    <x v="84"/>
    <x v="75"/>
    <x v="92"/>
    <x v="92"/>
    <x v="2"/>
    <x v="0"/>
    <x v="0"/>
    <x v="13"/>
    <x v="590"/>
    <x v="0"/>
  </r>
  <r>
    <x v="2498"/>
    <x v="290"/>
    <x v="874"/>
    <x v="874"/>
    <x v="92"/>
    <x v="92"/>
    <x v="149"/>
    <x v="149"/>
    <x v="169"/>
    <x v="142"/>
    <x v="142"/>
    <x v="0"/>
    <x v="0"/>
    <x v="2"/>
    <x v="21"/>
    <x v="643"/>
    <x v="1"/>
  </r>
  <r>
    <x v="2499"/>
    <x v="234"/>
    <x v="736"/>
    <x v="736"/>
    <x v="104"/>
    <x v="104"/>
    <x v="73"/>
    <x v="73"/>
    <x v="135"/>
    <x v="68"/>
    <x v="68"/>
    <x v="3"/>
    <x v="0"/>
    <x v="1"/>
    <x v="19"/>
    <x v="534"/>
    <x v="1"/>
  </r>
  <r>
    <x v="2500"/>
    <x v="126"/>
    <x v="322"/>
    <x v="322"/>
    <x v="33"/>
    <x v="33"/>
    <x v="125"/>
    <x v="125"/>
    <x v="116"/>
    <x v="82"/>
    <x v="82"/>
    <x v="3"/>
    <x v="0"/>
    <x v="0"/>
    <x v="22"/>
    <x v="174"/>
    <x v="1"/>
  </r>
  <r>
    <x v="2501"/>
    <x v="360"/>
    <x v="143"/>
    <x v="143"/>
    <x v="72"/>
    <x v="72"/>
    <x v="138"/>
    <x v="138"/>
    <x v="130"/>
    <x v="2"/>
    <x v="2"/>
    <x v="3"/>
    <x v="0"/>
    <x v="2"/>
    <x v="35"/>
    <x v="623"/>
    <x v="0"/>
  </r>
  <r>
    <x v="2502"/>
    <x v="150"/>
    <x v="378"/>
    <x v="378"/>
    <x v="103"/>
    <x v="103"/>
    <x v="200"/>
    <x v="200"/>
    <x v="199"/>
    <x v="90"/>
    <x v="90"/>
    <x v="0"/>
    <x v="0"/>
    <x v="0"/>
    <x v="16"/>
    <x v="332"/>
    <x v="1"/>
  </r>
  <r>
    <x v="2503"/>
    <x v="67"/>
    <x v="276"/>
    <x v="276"/>
    <x v="104"/>
    <x v="104"/>
    <x v="94"/>
    <x v="94"/>
    <x v="85"/>
    <x v="117"/>
    <x v="117"/>
    <x v="0"/>
    <x v="0"/>
    <x v="0"/>
    <x v="24"/>
    <x v="283"/>
    <x v="1"/>
  </r>
  <r>
    <x v="2504"/>
    <x v="147"/>
    <x v="4"/>
    <x v="4"/>
    <x v="82"/>
    <x v="82"/>
    <x v="78"/>
    <x v="78"/>
    <x v="13"/>
    <x v="113"/>
    <x v="113"/>
    <x v="0"/>
    <x v="1"/>
    <x v="0"/>
    <x v="11"/>
    <x v="13"/>
    <x v="2"/>
  </r>
  <r>
    <x v="2505"/>
    <x v="293"/>
    <x v="237"/>
    <x v="237"/>
    <x v="109"/>
    <x v="109"/>
    <x v="47"/>
    <x v="47"/>
    <x v="44"/>
    <x v="93"/>
    <x v="93"/>
    <x v="0"/>
    <x v="0"/>
    <x v="1"/>
    <x v="16"/>
    <x v="46"/>
    <x v="1"/>
  </r>
  <r>
    <x v="2506"/>
    <x v="50"/>
    <x v="310"/>
    <x v="310"/>
    <x v="71"/>
    <x v="71"/>
    <x v="216"/>
    <x v="216"/>
    <x v="215"/>
    <x v="85"/>
    <x v="85"/>
    <x v="0"/>
    <x v="0"/>
    <x v="0"/>
    <x v="7"/>
    <x v="461"/>
    <x v="0"/>
  </r>
  <r>
    <x v="2507"/>
    <x v="72"/>
    <x v="1030"/>
    <x v="1030"/>
    <x v="3"/>
    <x v="3"/>
    <x v="100"/>
    <x v="100"/>
    <x v="92"/>
    <x v="55"/>
    <x v="55"/>
    <x v="2"/>
    <x v="0"/>
    <x v="0"/>
    <x v="16"/>
    <x v="672"/>
    <x v="1"/>
  </r>
  <r>
    <x v="2508"/>
    <x v="312"/>
    <x v="484"/>
    <x v="484"/>
    <x v="79"/>
    <x v="79"/>
    <x v="32"/>
    <x v="32"/>
    <x v="60"/>
    <x v="132"/>
    <x v="132"/>
    <x v="0"/>
    <x v="0"/>
    <x v="0"/>
    <x v="19"/>
    <x v="63"/>
    <x v="1"/>
  </r>
  <r>
    <x v="2509"/>
    <x v="72"/>
    <x v="249"/>
    <x v="249"/>
    <x v="68"/>
    <x v="68"/>
    <x v="132"/>
    <x v="132"/>
    <x v="13"/>
    <x v="68"/>
    <x v="68"/>
    <x v="0"/>
    <x v="2"/>
    <x v="1"/>
    <x v="11"/>
    <x v="13"/>
    <x v="2"/>
  </r>
  <r>
    <x v="2510"/>
    <x v="208"/>
    <x v="102"/>
    <x v="102"/>
    <x v="21"/>
    <x v="21"/>
    <x v="42"/>
    <x v="42"/>
    <x v="39"/>
    <x v="147"/>
    <x v="147"/>
    <x v="0"/>
    <x v="0"/>
    <x v="2"/>
    <x v="21"/>
    <x v="331"/>
    <x v="1"/>
  </r>
  <r>
    <x v="2511"/>
    <x v="29"/>
    <x v="508"/>
    <x v="508"/>
    <x v="80"/>
    <x v="80"/>
    <x v="36"/>
    <x v="36"/>
    <x v="32"/>
    <x v="60"/>
    <x v="60"/>
    <x v="0"/>
    <x v="0"/>
    <x v="3"/>
    <x v="16"/>
    <x v="78"/>
    <x v="1"/>
  </r>
  <r>
    <x v="2512"/>
    <x v="252"/>
    <x v="492"/>
    <x v="492"/>
    <x v="38"/>
    <x v="38"/>
    <x v="89"/>
    <x v="89"/>
    <x v="80"/>
    <x v="2"/>
    <x v="2"/>
    <x v="3"/>
    <x v="0"/>
    <x v="1"/>
    <x v="10"/>
    <x v="261"/>
    <x v="0"/>
  </r>
  <r>
    <x v="2513"/>
    <x v="23"/>
    <x v="545"/>
    <x v="545"/>
    <x v="39"/>
    <x v="39"/>
    <x v="12"/>
    <x v="12"/>
    <x v="12"/>
    <x v="37"/>
    <x v="37"/>
    <x v="2"/>
    <x v="0"/>
    <x v="0"/>
    <x v="21"/>
    <x v="12"/>
    <x v="1"/>
  </r>
  <r>
    <x v="2514"/>
    <x v="11"/>
    <x v="45"/>
    <x v="45"/>
    <x v="71"/>
    <x v="71"/>
    <x v="70"/>
    <x v="70"/>
    <x v="129"/>
    <x v="11"/>
    <x v="11"/>
    <x v="0"/>
    <x v="0"/>
    <x v="0"/>
    <x v="23"/>
    <x v="163"/>
    <x v="0"/>
  </r>
  <r>
    <x v="2515"/>
    <x v="337"/>
    <x v="995"/>
    <x v="995"/>
    <x v="45"/>
    <x v="45"/>
    <x v="0"/>
    <x v="0"/>
    <x v="0"/>
    <x v="97"/>
    <x v="97"/>
    <x v="0"/>
    <x v="0"/>
    <x v="0"/>
    <x v="25"/>
    <x v="0"/>
    <x v="0"/>
  </r>
  <r>
    <x v="2516"/>
    <x v="306"/>
    <x v="1052"/>
    <x v="1052"/>
    <x v="114"/>
    <x v="114"/>
    <x v="167"/>
    <x v="167"/>
    <x v="13"/>
    <x v="60"/>
    <x v="60"/>
    <x v="0"/>
    <x v="1"/>
    <x v="0"/>
    <x v="11"/>
    <x v="13"/>
    <x v="2"/>
  </r>
  <r>
    <x v="2517"/>
    <x v="178"/>
    <x v="271"/>
    <x v="271"/>
    <x v="0"/>
    <x v="0"/>
    <x v="101"/>
    <x v="101"/>
    <x v="93"/>
    <x v="24"/>
    <x v="24"/>
    <x v="1"/>
    <x v="0"/>
    <x v="2"/>
    <x v="3"/>
    <x v="645"/>
    <x v="0"/>
  </r>
  <r>
    <x v="2518"/>
    <x v="0"/>
    <x v="905"/>
    <x v="905"/>
    <x v="81"/>
    <x v="81"/>
    <x v="19"/>
    <x v="19"/>
    <x v="19"/>
    <x v="83"/>
    <x v="83"/>
    <x v="0"/>
    <x v="0"/>
    <x v="2"/>
    <x v="4"/>
    <x v="19"/>
    <x v="0"/>
  </r>
  <r>
    <x v="2519"/>
    <x v="214"/>
    <x v="607"/>
    <x v="607"/>
    <x v="68"/>
    <x v="68"/>
    <x v="153"/>
    <x v="153"/>
    <x v="142"/>
    <x v="98"/>
    <x v="98"/>
    <x v="0"/>
    <x v="0"/>
    <x v="0"/>
    <x v="32"/>
    <x v="342"/>
    <x v="0"/>
  </r>
  <r>
    <x v="2520"/>
    <x v="233"/>
    <x v="626"/>
    <x v="626"/>
    <x v="75"/>
    <x v="75"/>
    <x v="101"/>
    <x v="101"/>
    <x v="93"/>
    <x v="60"/>
    <x v="60"/>
    <x v="0"/>
    <x v="0"/>
    <x v="3"/>
    <x v="51"/>
    <x v="204"/>
    <x v="0"/>
  </r>
  <r>
    <x v="2521"/>
    <x v="82"/>
    <x v="597"/>
    <x v="597"/>
    <x v="87"/>
    <x v="87"/>
    <x v="148"/>
    <x v="148"/>
    <x v="139"/>
    <x v="5"/>
    <x v="5"/>
    <x v="0"/>
    <x v="0"/>
    <x v="0"/>
    <x v="0"/>
    <x v="176"/>
    <x v="0"/>
  </r>
  <r>
    <x v="2522"/>
    <x v="112"/>
    <x v="257"/>
    <x v="257"/>
    <x v="65"/>
    <x v="65"/>
    <x v="151"/>
    <x v="151"/>
    <x v="141"/>
    <x v="74"/>
    <x v="74"/>
    <x v="0"/>
    <x v="0"/>
    <x v="2"/>
    <x v="9"/>
    <x v="180"/>
    <x v="0"/>
  </r>
  <r>
    <x v="2523"/>
    <x v="212"/>
    <x v="1012"/>
    <x v="1012"/>
    <x v="0"/>
    <x v="0"/>
    <x v="92"/>
    <x v="92"/>
    <x v="83"/>
    <x v="175"/>
    <x v="175"/>
    <x v="2"/>
    <x v="0"/>
    <x v="0"/>
    <x v="25"/>
    <x v="93"/>
    <x v="0"/>
  </r>
  <r>
    <x v="2524"/>
    <x v="169"/>
    <x v="262"/>
    <x v="262"/>
    <x v="25"/>
    <x v="25"/>
    <x v="141"/>
    <x v="141"/>
    <x v="13"/>
    <x v="108"/>
    <x v="108"/>
    <x v="0"/>
    <x v="1"/>
    <x v="2"/>
    <x v="11"/>
    <x v="13"/>
    <x v="2"/>
  </r>
  <r>
    <x v="2525"/>
    <x v="43"/>
    <x v="779"/>
    <x v="779"/>
    <x v="52"/>
    <x v="52"/>
    <x v="13"/>
    <x v="13"/>
    <x v="13"/>
    <x v="73"/>
    <x v="73"/>
    <x v="0"/>
    <x v="2"/>
    <x v="3"/>
    <x v="11"/>
    <x v="13"/>
    <x v="2"/>
  </r>
  <r>
    <x v="2526"/>
    <x v="306"/>
    <x v="761"/>
    <x v="761"/>
    <x v="49"/>
    <x v="49"/>
    <x v="135"/>
    <x v="135"/>
    <x v="125"/>
    <x v="30"/>
    <x v="30"/>
    <x v="0"/>
    <x v="0"/>
    <x v="0"/>
    <x v="25"/>
    <x v="333"/>
    <x v="0"/>
  </r>
  <r>
    <x v="2527"/>
    <x v="258"/>
    <x v="152"/>
    <x v="152"/>
    <x v="98"/>
    <x v="98"/>
    <x v="104"/>
    <x v="104"/>
    <x v="95"/>
    <x v="167"/>
    <x v="167"/>
    <x v="0"/>
    <x v="0"/>
    <x v="0"/>
    <x v="2"/>
    <x v="286"/>
    <x v="0"/>
  </r>
  <r>
    <x v="2528"/>
    <x v="275"/>
    <x v="923"/>
    <x v="923"/>
    <x v="90"/>
    <x v="90"/>
    <x v="170"/>
    <x v="170"/>
    <x v="159"/>
    <x v="168"/>
    <x v="168"/>
    <x v="1"/>
    <x v="0"/>
    <x v="2"/>
    <x v="4"/>
    <x v="673"/>
    <x v="0"/>
  </r>
  <r>
    <x v="2529"/>
    <x v="23"/>
    <x v="576"/>
    <x v="576"/>
    <x v="75"/>
    <x v="75"/>
    <x v="207"/>
    <x v="207"/>
    <x v="206"/>
    <x v="134"/>
    <x v="134"/>
    <x v="3"/>
    <x v="0"/>
    <x v="1"/>
    <x v="9"/>
    <x v="482"/>
    <x v="0"/>
  </r>
  <r>
    <x v="2530"/>
    <x v="58"/>
    <x v="185"/>
    <x v="185"/>
    <x v="101"/>
    <x v="101"/>
    <x v="159"/>
    <x v="159"/>
    <x v="150"/>
    <x v="66"/>
    <x v="66"/>
    <x v="2"/>
    <x v="0"/>
    <x v="2"/>
    <x v="27"/>
    <x v="674"/>
    <x v="0"/>
  </r>
  <r>
    <x v="2531"/>
    <x v="262"/>
    <x v="62"/>
    <x v="62"/>
    <x v="39"/>
    <x v="39"/>
    <x v="50"/>
    <x v="50"/>
    <x v="13"/>
    <x v="39"/>
    <x v="39"/>
    <x v="2"/>
    <x v="1"/>
    <x v="0"/>
    <x v="11"/>
    <x v="13"/>
    <x v="2"/>
  </r>
  <r>
    <x v="2532"/>
    <x v="10"/>
    <x v="937"/>
    <x v="937"/>
    <x v="28"/>
    <x v="28"/>
    <x v="12"/>
    <x v="12"/>
    <x v="12"/>
    <x v="8"/>
    <x v="8"/>
    <x v="3"/>
    <x v="0"/>
    <x v="2"/>
    <x v="30"/>
    <x v="379"/>
    <x v="1"/>
  </r>
  <r>
    <x v="2533"/>
    <x v="96"/>
    <x v="481"/>
    <x v="481"/>
    <x v="60"/>
    <x v="60"/>
    <x v="44"/>
    <x v="44"/>
    <x v="41"/>
    <x v="4"/>
    <x v="4"/>
    <x v="3"/>
    <x v="0"/>
    <x v="2"/>
    <x v="0"/>
    <x v="585"/>
    <x v="0"/>
  </r>
  <r>
    <x v="2534"/>
    <x v="279"/>
    <x v="699"/>
    <x v="699"/>
    <x v="110"/>
    <x v="110"/>
    <x v="70"/>
    <x v="70"/>
    <x v="129"/>
    <x v="136"/>
    <x v="136"/>
    <x v="0"/>
    <x v="0"/>
    <x v="0"/>
    <x v="16"/>
    <x v="163"/>
    <x v="1"/>
  </r>
  <r>
    <x v="2535"/>
    <x v="193"/>
    <x v="655"/>
    <x v="655"/>
    <x v="101"/>
    <x v="101"/>
    <x v="192"/>
    <x v="192"/>
    <x v="188"/>
    <x v="147"/>
    <x v="147"/>
    <x v="3"/>
    <x v="0"/>
    <x v="2"/>
    <x v="2"/>
    <x v="675"/>
    <x v="0"/>
  </r>
  <r>
    <x v="2536"/>
    <x v="113"/>
    <x v="11"/>
    <x v="11"/>
    <x v="110"/>
    <x v="110"/>
    <x v="125"/>
    <x v="125"/>
    <x v="116"/>
    <x v="167"/>
    <x v="167"/>
    <x v="3"/>
    <x v="0"/>
    <x v="2"/>
    <x v="21"/>
    <x v="174"/>
    <x v="1"/>
  </r>
  <r>
    <x v="2537"/>
    <x v="306"/>
    <x v="798"/>
    <x v="798"/>
    <x v="107"/>
    <x v="107"/>
    <x v="133"/>
    <x v="133"/>
    <x v="122"/>
    <x v="127"/>
    <x v="127"/>
    <x v="3"/>
    <x v="0"/>
    <x v="0"/>
    <x v="21"/>
    <x v="424"/>
    <x v="1"/>
  </r>
  <r>
    <x v="2538"/>
    <x v="97"/>
    <x v="554"/>
    <x v="554"/>
    <x v="55"/>
    <x v="55"/>
    <x v="206"/>
    <x v="206"/>
    <x v="205"/>
    <x v="179"/>
    <x v="179"/>
    <x v="0"/>
    <x v="0"/>
    <x v="0"/>
    <x v="9"/>
    <x v="354"/>
    <x v="0"/>
  </r>
  <r>
    <x v="2539"/>
    <x v="7"/>
    <x v="861"/>
    <x v="861"/>
    <x v="18"/>
    <x v="18"/>
    <x v="110"/>
    <x v="110"/>
    <x v="101"/>
    <x v="43"/>
    <x v="43"/>
    <x v="3"/>
    <x v="0"/>
    <x v="1"/>
    <x v="4"/>
    <x v="182"/>
    <x v="0"/>
  </r>
  <r>
    <x v="2540"/>
    <x v="261"/>
    <x v="459"/>
    <x v="459"/>
    <x v="91"/>
    <x v="91"/>
    <x v="118"/>
    <x v="118"/>
    <x v="13"/>
    <x v="25"/>
    <x v="25"/>
    <x v="0"/>
    <x v="1"/>
    <x v="0"/>
    <x v="11"/>
    <x v="13"/>
    <x v="2"/>
  </r>
  <r>
    <x v="2541"/>
    <x v="216"/>
    <x v="869"/>
    <x v="869"/>
    <x v="18"/>
    <x v="18"/>
    <x v="54"/>
    <x v="54"/>
    <x v="50"/>
    <x v="60"/>
    <x v="60"/>
    <x v="3"/>
    <x v="0"/>
    <x v="0"/>
    <x v="36"/>
    <x v="334"/>
    <x v="1"/>
  </r>
  <r>
    <x v="2542"/>
    <x v="233"/>
    <x v="1053"/>
    <x v="1053"/>
    <x v="51"/>
    <x v="51"/>
    <x v="45"/>
    <x v="45"/>
    <x v="42"/>
    <x v="157"/>
    <x v="157"/>
    <x v="0"/>
    <x v="0"/>
    <x v="2"/>
    <x v="22"/>
    <x v="44"/>
    <x v="1"/>
  </r>
  <r>
    <x v="2543"/>
    <x v="5"/>
    <x v="570"/>
    <x v="570"/>
    <x v="42"/>
    <x v="42"/>
    <x v="182"/>
    <x v="182"/>
    <x v="194"/>
    <x v="175"/>
    <x v="175"/>
    <x v="0"/>
    <x v="0"/>
    <x v="0"/>
    <x v="27"/>
    <x v="316"/>
    <x v="0"/>
  </r>
  <r>
    <x v="2544"/>
    <x v="140"/>
    <x v="254"/>
    <x v="254"/>
    <x v="91"/>
    <x v="91"/>
    <x v="123"/>
    <x v="123"/>
    <x v="114"/>
    <x v="34"/>
    <x v="34"/>
    <x v="0"/>
    <x v="0"/>
    <x v="0"/>
    <x v="21"/>
    <x v="336"/>
    <x v="1"/>
  </r>
  <r>
    <x v="2545"/>
    <x v="85"/>
    <x v="701"/>
    <x v="701"/>
    <x v="26"/>
    <x v="26"/>
    <x v="196"/>
    <x v="196"/>
    <x v="193"/>
    <x v="24"/>
    <x v="24"/>
    <x v="3"/>
    <x v="0"/>
    <x v="3"/>
    <x v="23"/>
    <x v="314"/>
    <x v="0"/>
  </r>
  <r>
    <x v="2546"/>
    <x v="307"/>
    <x v="1054"/>
    <x v="1054"/>
    <x v="81"/>
    <x v="81"/>
    <x v="153"/>
    <x v="153"/>
    <x v="142"/>
    <x v="64"/>
    <x v="64"/>
    <x v="3"/>
    <x v="0"/>
    <x v="2"/>
    <x v="10"/>
    <x v="183"/>
    <x v="0"/>
  </r>
  <r>
    <x v="2547"/>
    <x v="172"/>
    <x v="478"/>
    <x v="478"/>
    <x v="71"/>
    <x v="71"/>
    <x v="13"/>
    <x v="13"/>
    <x v="161"/>
    <x v="165"/>
    <x v="165"/>
    <x v="0"/>
    <x v="0"/>
    <x v="0"/>
    <x v="29"/>
    <x v="218"/>
    <x v="0"/>
  </r>
  <r>
    <x v="2548"/>
    <x v="216"/>
    <x v="12"/>
    <x v="12"/>
    <x v="8"/>
    <x v="8"/>
    <x v="15"/>
    <x v="15"/>
    <x v="15"/>
    <x v="87"/>
    <x v="87"/>
    <x v="0"/>
    <x v="0"/>
    <x v="0"/>
    <x v="1"/>
    <x v="15"/>
    <x v="0"/>
  </r>
  <r>
    <x v="2549"/>
    <x v="128"/>
    <x v="358"/>
    <x v="358"/>
    <x v="117"/>
    <x v="117"/>
    <x v="0"/>
    <x v="0"/>
    <x v="0"/>
    <x v="176"/>
    <x v="176"/>
    <x v="0"/>
    <x v="0"/>
    <x v="0"/>
    <x v="4"/>
    <x v="0"/>
    <x v="0"/>
  </r>
  <r>
    <x v="2550"/>
    <x v="314"/>
    <x v="305"/>
    <x v="305"/>
    <x v="35"/>
    <x v="35"/>
    <x v="187"/>
    <x v="187"/>
    <x v="183"/>
    <x v="152"/>
    <x v="152"/>
    <x v="0"/>
    <x v="0"/>
    <x v="2"/>
    <x v="34"/>
    <x v="395"/>
    <x v="1"/>
  </r>
  <r>
    <x v="2551"/>
    <x v="38"/>
    <x v="398"/>
    <x v="398"/>
    <x v="0"/>
    <x v="0"/>
    <x v="184"/>
    <x v="184"/>
    <x v="180"/>
    <x v="146"/>
    <x v="146"/>
    <x v="0"/>
    <x v="0"/>
    <x v="0"/>
    <x v="20"/>
    <x v="309"/>
    <x v="0"/>
  </r>
  <r>
    <x v="2552"/>
    <x v="5"/>
    <x v="401"/>
    <x v="401"/>
    <x v="67"/>
    <x v="67"/>
    <x v="79"/>
    <x v="79"/>
    <x v="72"/>
    <x v="165"/>
    <x v="165"/>
    <x v="3"/>
    <x v="0"/>
    <x v="0"/>
    <x v="16"/>
    <x v="470"/>
    <x v="1"/>
  </r>
  <r>
    <x v="2553"/>
    <x v="323"/>
    <x v="581"/>
    <x v="581"/>
    <x v="41"/>
    <x v="41"/>
    <x v="89"/>
    <x v="89"/>
    <x v="80"/>
    <x v="99"/>
    <x v="99"/>
    <x v="3"/>
    <x v="0"/>
    <x v="3"/>
    <x v="26"/>
    <x v="261"/>
    <x v="1"/>
  </r>
  <r>
    <x v="2554"/>
    <x v="7"/>
    <x v="871"/>
    <x v="871"/>
    <x v="74"/>
    <x v="74"/>
    <x v="17"/>
    <x v="17"/>
    <x v="17"/>
    <x v="133"/>
    <x v="133"/>
    <x v="0"/>
    <x v="0"/>
    <x v="2"/>
    <x v="31"/>
    <x v="556"/>
    <x v="1"/>
  </r>
  <r>
    <x v="2555"/>
    <x v="65"/>
    <x v="995"/>
    <x v="995"/>
    <x v="91"/>
    <x v="91"/>
    <x v="85"/>
    <x v="85"/>
    <x v="76"/>
    <x v="82"/>
    <x v="82"/>
    <x v="2"/>
    <x v="0"/>
    <x v="1"/>
    <x v="23"/>
    <x v="614"/>
    <x v="0"/>
  </r>
  <r>
    <x v="2556"/>
    <x v="242"/>
    <x v="109"/>
    <x v="109"/>
    <x v="27"/>
    <x v="27"/>
    <x v="24"/>
    <x v="24"/>
    <x v="23"/>
    <x v="158"/>
    <x v="158"/>
    <x v="0"/>
    <x v="0"/>
    <x v="2"/>
    <x v="25"/>
    <x v="224"/>
    <x v="0"/>
  </r>
  <r>
    <x v="2557"/>
    <x v="314"/>
    <x v="67"/>
    <x v="67"/>
    <x v="78"/>
    <x v="78"/>
    <x v="189"/>
    <x v="189"/>
    <x v="13"/>
    <x v="55"/>
    <x v="55"/>
    <x v="3"/>
    <x v="1"/>
    <x v="3"/>
    <x v="11"/>
    <x v="13"/>
    <x v="2"/>
  </r>
  <r>
    <x v="2558"/>
    <x v="337"/>
    <x v="436"/>
    <x v="436"/>
    <x v="46"/>
    <x v="46"/>
    <x v="28"/>
    <x v="28"/>
    <x v="13"/>
    <x v="106"/>
    <x v="106"/>
    <x v="0"/>
    <x v="1"/>
    <x v="0"/>
    <x v="11"/>
    <x v="13"/>
    <x v="2"/>
  </r>
  <r>
    <x v="2559"/>
    <x v="333"/>
    <x v="998"/>
    <x v="998"/>
    <x v="77"/>
    <x v="77"/>
    <x v="73"/>
    <x v="73"/>
    <x v="135"/>
    <x v="158"/>
    <x v="158"/>
    <x v="3"/>
    <x v="0"/>
    <x v="0"/>
    <x v="26"/>
    <x v="534"/>
    <x v="1"/>
  </r>
  <r>
    <x v="2560"/>
    <x v="183"/>
    <x v="1055"/>
    <x v="1055"/>
    <x v="89"/>
    <x v="89"/>
    <x v="65"/>
    <x v="65"/>
    <x v="61"/>
    <x v="109"/>
    <x v="109"/>
    <x v="0"/>
    <x v="0"/>
    <x v="0"/>
    <x v="18"/>
    <x v="64"/>
    <x v="0"/>
  </r>
  <r>
    <x v="2561"/>
    <x v="109"/>
    <x v="157"/>
    <x v="157"/>
    <x v="27"/>
    <x v="27"/>
    <x v="219"/>
    <x v="219"/>
    <x v="220"/>
    <x v="161"/>
    <x v="161"/>
    <x v="0"/>
    <x v="0"/>
    <x v="0"/>
    <x v="4"/>
    <x v="568"/>
    <x v="0"/>
  </r>
  <r>
    <x v="2562"/>
    <x v="32"/>
    <x v="609"/>
    <x v="609"/>
    <x v="71"/>
    <x v="71"/>
    <x v="219"/>
    <x v="219"/>
    <x v="220"/>
    <x v="144"/>
    <x v="144"/>
    <x v="0"/>
    <x v="0"/>
    <x v="1"/>
    <x v="1"/>
    <x v="568"/>
    <x v="0"/>
  </r>
  <r>
    <x v="2563"/>
    <x v="57"/>
    <x v="272"/>
    <x v="272"/>
    <x v="11"/>
    <x v="11"/>
    <x v="21"/>
    <x v="21"/>
    <x v="21"/>
    <x v="100"/>
    <x v="100"/>
    <x v="3"/>
    <x v="0"/>
    <x v="2"/>
    <x v="29"/>
    <x v="597"/>
    <x v="0"/>
  </r>
  <r>
    <x v="2564"/>
    <x v="339"/>
    <x v="666"/>
    <x v="666"/>
    <x v="29"/>
    <x v="29"/>
    <x v="139"/>
    <x v="139"/>
    <x v="131"/>
    <x v="104"/>
    <x v="104"/>
    <x v="2"/>
    <x v="0"/>
    <x v="0"/>
    <x v="10"/>
    <x v="552"/>
    <x v="0"/>
  </r>
  <r>
    <x v="2565"/>
    <x v="142"/>
    <x v="1056"/>
    <x v="1056"/>
    <x v="83"/>
    <x v="83"/>
    <x v="4"/>
    <x v="4"/>
    <x v="4"/>
    <x v="88"/>
    <x v="88"/>
    <x v="3"/>
    <x v="0"/>
    <x v="0"/>
    <x v="5"/>
    <x v="4"/>
    <x v="0"/>
  </r>
  <r>
    <x v="2566"/>
    <x v="330"/>
    <x v="432"/>
    <x v="432"/>
    <x v="77"/>
    <x v="77"/>
    <x v="68"/>
    <x v="68"/>
    <x v="104"/>
    <x v="86"/>
    <x v="86"/>
    <x v="3"/>
    <x v="0"/>
    <x v="2"/>
    <x v="1"/>
    <x v="190"/>
    <x v="0"/>
  </r>
  <r>
    <x v="2567"/>
    <x v="289"/>
    <x v="725"/>
    <x v="725"/>
    <x v="116"/>
    <x v="116"/>
    <x v="3"/>
    <x v="3"/>
    <x v="3"/>
    <x v="44"/>
    <x v="44"/>
    <x v="0"/>
    <x v="0"/>
    <x v="0"/>
    <x v="16"/>
    <x v="3"/>
    <x v="1"/>
  </r>
  <r>
    <x v="2568"/>
    <x v="267"/>
    <x v="304"/>
    <x v="304"/>
    <x v="94"/>
    <x v="94"/>
    <x v="126"/>
    <x v="126"/>
    <x v="117"/>
    <x v="162"/>
    <x v="162"/>
    <x v="3"/>
    <x v="0"/>
    <x v="1"/>
    <x v="9"/>
    <x v="146"/>
    <x v="0"/>
  </r>
  <r>
    <x v="2569"/>
    <x v="55"/>
    <x v="887"/>
    <x v="887"/>
    <x v="30"/>
    <x v="30"/>
    <x v="77"/>
    <x v="77"/>
    <x v="70"/>
    <x v="168"/>
    <x v="168"/>
    <x v="2"/>
    <x v="0"/>
    <x v="3"/>
    <x v="22"/>
    <x v="667"/>
    <x v="1"/>
  </r>
  <r>
    <x v="2570"/>
    <x v="277"/>
    <x v="617"/>
    <x v="617"/>
    <x v="53"/>
    <x v="53"/>
    <x v="174"/>
    <x v="174"/>
    <x v="167"/>
    <x v="161"/>
    <x v="161"/>
    <x v="0"/>
    <x v="0"/>
    <x v="1"/>
    <x v="13"/>
    <x v="474"/>
    <x v="0"/>
  </r>
  <r>
    <x v="2571"/>
    <x v="86"/>
    <x v="421"/>
    <x v="421"/>
    <x v="106"/>
    <x v="106"/>
    <x v="171"/>
    <x v="171"/>
    <x v="160"/>
    <x v="6"/>
    <x v="6"/>
    <x v="0"/>
    <x v="0"/>
    <x v="0"/>
    <x v="40"/>
    <x v="245"/>
    <x v="1"/>
  </r>
  <r>
    <x v="2572"/>
    <x v="135"/>
    <x v="419"/>
    <x v="419"/>
    <x v="84"/>
    <x v="84"/>
    <x v="79"/>
    <x v="79"/>
    <x v="72"/>
    <x v="48"/>
    <x v="48"/>
    <x v="0"/>
    <x v="0"/>
    <x v="2"/>
    <x v="17"/>
    <x v="80"/>
    <x v="0"/>
  </r>
  <r>
    <x v="2573"/>
    <x v="70"/>
    <x v="939"/>
    <x v="939"/>
    <x v="54"/>
    <x v="54"/>
    <x v="103"/>
    <x v="103"/>
    <x v="94"/>
    <x v="51"/>
    <x v="51"/>
    <x v="0"/>
    <x v="0"/>
    <x v="2"/>
    <x v="10"/>
    <x v="258"/>
    <x v="0"/>
  </r>
  <r>
    <x v="2574"/>
    <x v="24"/>
    <x v="1057"/>
    <x v="1057"/>
    <x v="105"/>
    <x v="105"/>
    <x v="167"/>
    <x v="167"/>
    <x v="156"/>
    <x v="104"/>
    <x v="104"/>
    <x v="0"/>
    <x v="0"/>
    <x v="1"/>
    <x v="18"/>
    <x v="209"/>
    <x v="0"/>
  </r>
  <r>
    <x v="2575"/>
    <x v="338"/>
    <x v="475"/>
    <x v="475"/>
    <x v="28"/>
    <x v="28"/>
    <x v="95"/>
    <x v="95"/>
    <x v="86"/>
    <x v="134"/>
    <x v="134"/>
    <x v="3"/>
    <x v="0"/>
    <x v="0"/>
    <x v="31"/>
    <x v="98"/>
    <x v="1"/>
  </r>
  <r>
    <x v="2576"/>
    <x v="207"/>
    <x v="33"/>
    <x v="33"/>
    <x v="20"/>
    <x v="20"/>
    <x v="6"/>
    <x v="6"/>
    <x v="6"/>
    <x v="131"/>
    <x v="131"/>
    <x v="3"/>
    <x v="0"/>
    <x v="2"/>
    <x v="32"/>
    <x v="420"/>
    <x v="0"/>
  </r>
  <r>
    <x v="2577"/>
    <x v="340"/>
    <x v="101"/>
    <x v="101"/>
    <x v="41"/>
    <x v="41"/>
    <x v="56"/>
    <x v="56"/>
    <x v="52"/>
    <x v="70"/>
    <x v="70"/>
    <x v="0"/>
    <x v="0"/>
    <x v="2"/>
    <x v="26"/>
    <x v="54"/>
    <x v="1"/>
  </r>
  <r>
    <x v="2578"/>
    <x v="63"/>
    <x v="208"/>
    <x v="208"/>
    <x v="94"/>
    <x v="94"/>
    <x v="79"/>
    <x v="79"/>
    <x v="72"/>
    <x v="135"/>
    <x v="135"/>
    <x v="2"/>
    <x v="0"/>
    <x v="0"/>
    <x v="53"/>
    <x v="467"/>
    <x v="0"/>
  </r>
  <r>
    <x v="2579"/>
    <x v="11"/>
    <x v="597"/>
    <x v="597"/>
    <x v="79"/>
    <x v="79"/>
    <x v="55"/>
    <x v="55"/>
    <x v="51"/>
    <x v="140"/>
    <x v="140"/>
    <x v="2"/>
    <x v="0"/>
    <x v="0"/>
    <x v="26"/>
    <x v="676"/>
    <x v="1"/>
  </r>
  <r>
    <x v="2580"/>
    <x v="331"/>
    <x v="840"/>
    <x v="840"/>
    <x v="76"/>
    <x v="76"/>
    <x v="133"/>
    <x v="133"/>
    <x v="122"/>
    <x v="171"/>
    <x v="171"/>
    <x v="3"/>
    <x v="0"/>
    <x v="0"/>
    <x v="48"/>
    <x v="424"/>
    <x v="0"/>
  </r>
  <r>
    <x v="2581"/>
    <x v="36"/>
    <x v="1058"/>
    <x v="1058"/>
    <x v="83"/>
    <x v="83"/>
    <x v="0"/>
    <x v="0"/>
    <x v="0"/>
    <x v="52"/>
    <x v="52"/>
    <x v="1"/>
    <x v="0"/>
    <x v="1"/>
    <x v="48"/>
    <x v="652"/>
    <x v="0"/>
  </r>
  <r>
    <x v="2582"/>
    <x v="202"/>
    <x v="963"/>
    <x v="963"/>
    <x v="83"/>
    <x v="83"/>
    <x v="198"/>
    <x v="198"/>
    <x v="197"/>
    <x v="150"/>
    <x v="150"/>
    <x v="2"/>
    <x v="0"/>
    <x v="0"/>
    <x v="48"/>
    <x v="677"/>
    <x v="0"/>
  </r>
  <r>
    <x v="2583"/>
    <x v="302"/>
    <x v="685"/>
    <x v="685"/>
    <x v="55"/>
    <x v="55"/>
    <x v="138"/>
    <x v="138"/>
    <x v="130"/>
    <x v="33"/>
    <x v="33"/>
    <x v="0"/>
    <x v="0"/>
    <x v="0"/>
    <x v="24"/>
    <x v="165"/>
    <x v="1"/>
  </r>
  <r>
    <x v="2584"/>
    <x v="150"/>
    <x v="684"/>
    <x v="684"/>
    <x v="80"/>
    <x v="80"/>
    <x v="197"/>
    <x v="197"/>
    <x v="195"/>
    <x v="73"/>
    <x v="73"/>
    <x v="1"/>
    <x v="0"/>
    <x v="0"/>
    <x v="45"/>
    <x v="678"/>
    <x v="0"/>
  </r>
  <r>
    <x v="2585"/>
    <x v="144"/>
    <x v="936"/>
    <x v="936"/>
    <x v="45"/>
    <x v="45"/>
    <x v="74"/>
    <x v="74"/>
    <x v="67"/>
    <x v="1"/>
    <x v="1"/>
    <x v="0"/>
    <x v="0"/>
    <x v="0"/>
    <x v="43"/>
    <x v="109"/>
    <x v="0"/>
  </r>
  <r>
    <x v="2586"/>
    <x v="132"/>
    <x v="980"/>
    <x v="980"/>
    <x v="10"/>
    <x v="10"/>
    <x v="87"/>
    <x v="87"/>
    <x v="78"/>
    <x v="130"/>
    <x v="130"/>
    <x v="0"/>
    <x v="0"/>
    <x v="2"/>
    <x v="5"/>
    <x v="239"/>
    <x v="0"/>
  </r>
  <r>
    <x v="2587"/>
    <x v="214"/>
    <x v="32"/>
    <x v="32"/>
    <x v="28"/>
    <x v="28"/>
    <x v="117"/>
    <x v="117"/>
    <x v="110"/>
    <x v="82"/>
    <x v="82"/>
    <x v="0"/>
    <x v="0"/>
    <x v="0"/>
    <x v="19"/>
    <x v="287"/>
    <x v="1"/>
  </r>
  <r>
    <x v="2588"/>
    <x v="238"/>
    <x v="728"/>
    <x v="728"/>
    <x v="80"/>
    <x v="80"/>
    <x v="125"/>
    <x v="125"/>
    <x v="116"/>
    <x v="45"/>
    <x v="45"/>
    <x v="3"/>
    <x v="0"/>
    <x v="0"/>
    <x v="22"/>
    <x v="174"/>
    <x v="1"/>
  </r>
  <r>
    <x v="2589"/>
    <x v="258"/>
    <x v="592"/>
    <x v="592"/>
    <x v="87"/>
    <x v="87"/>
    <x v="71"/>
    <x v="71"/>
    <x v="65"/>
    <x v="40"/>
    <x v="40"/>
    <x v="1"/>
    <x v="0"/>
    <x v="0"/>
    <x v="25"/>
    <x v="70"/>
    <x v="0"/>
  </r>
  <r>
    <x v="2590"/>
    <x v="33"/>
    <x v="1021"/>
    <x v="1021"/>
    <x v="77"/>
    <x v="77"/>
    <x v="80"/>
    <x v="80"/>
    <x v="171"/>
    <x v="84"/>
    <x v="84"/>
    <x v="0"/>
    <x v="0"/>
    <x v="0"/>
    <x v="3"/>
    <x v="243"/>
    <x v="0"/>
  </r>
  <r>
    <x v="2591"/>
    <x v="340"/>
    <x v="1059"/>
    <x v="1059"/>
    <x v="83"/>
    <x v="83"/>
    <x v="46"/>
    <x v="46"/>
    <x v="43"/>
    <x v="147"/>
    <x v="147"/>
    <x v="3"/>
    <x v="0"/>
    <x v="2"/>
    <x v="14"/>
    <x v="201"/>
    <x v="0"/>
  </r>
  <r>
    <x v="2592"/>
    <x v="295"/>
    <x v="776"/>
    <x v="776"/>
    <x v="14"/>
    <x v="14"/>
    <x v="188"/>
    <x v="188"/>
    <x v="184"/>
    <x v="135"/>
    <x v="135"/>
    <x v="0"/>
    <x v="0"/>
    <x v="1"/>
    <x v="40"/>
    <x v="294"/>
    <x v="1"/>
  </r>
  <r>
    <x v="2593"/>
    <x v="363"/>
    <x v="237"/>
    <x v="237"/>
    <x v="73"/>
    <x v="73"/>
    <x v="73"/>
    <x v="73"/>
    <x v="135"/>
    <x v="166"/>
    <x v="166"/>
    <x v="2"/>
    <x v="0"/>
    <x v="0"/>
    <x v="0"/>
    <x v="679"/>
    <x v="0"/>
  </r>
  <r>
    <x v="2594"/>
    <x v="229"/>
    <x v="482"/>
    <x v="482"/>
    <x v="90"/>
    <x v="90"/>
    <x v="152"/>
    <x v="152"/>
    <x v="173"/>
    <x v="61"/>
    <x v="61"/>
    <x v="0"/>
    <x v="0"/>
    <x v="0"/>
    <x v="48"/>
    <x v="252"/>
    <x v="0"/>
  </r>
  <r>
    <x v="2595"/>
    <x v="256"/>
    <x v="333"/>
    <x v="333"/>
    <x v="7"/>
    <x v="7"/>
    <x v="15"/>
    <x v="15"/>
    <x v="15"/>
    <x v="81"/>
    <x v="81"/>
    <x v="3"/>
    <x v="0"/>
    <x v="0"/>
    <x v="23"/>
    <x v="43"/>
    <x v="0"/>
  </r>
  <r>
    <x v="2596"/>
    <x v="334"/>
    <x v="611"/>
    <x v="611"/>
    <x v="13"/>
    <x v="13"/>
    <x v="0"/>
    <x v="0"/>
    <x v="0"/>
    <x v="116"/>
    <x v="116"/>
    <x v="3"/>
    <x v="0"/>
    <x v="0"/>
    <x v="6"/>
    <x v="97"/>
    <x v="1"/>
  </r>
  <r>
    <x v="2597"/>
    <x v="323"/>
    <x v="936"/>
    <x v="936"/>
    <x v="49"/>
    <x v="49"/>
    <x v="10"/>
    <x v="10"/>
    <x v="10"/>
    <x v="115"/>
    <x v="115"/>
    <x v="0"/>
    <x v="0"/>
    <x v="0"/>
    <x v="9"/>
    <x v="366"/>
    <x v="0"/>
  </r>
  <r>
    <x v="2598"/>
    <x v="144"/>
    <x v="1045"/>
    <x v="1045"/>
    <x v="43"/>
    <x v="43"/>
    <x v="95"/>
    <x v="95"/>
    <x v="86"/>
    <x v="167"/>
    <x v="167"/>
    <x v="2"/>
    <x v="0"/>
    <x v="3"/>
    <x v="37"/>
    <x v="680"/>
    <x v="1"/>
  </r>
  <r>
    <x v="2599"/>
    <x v="98"/>
    <x v="371"/>
    <x v="371"/>
    <x v="113"/>
    <x v="113"/>
    <x v="150"/>
    <x v="150"/>
    <x v="140"/>
    <x v="59"/>
    <x v="59"/>
    <x v="1"/>
    <x v="0"/>
    <x v="0"/>
    <x v="26"/>
    <x v="681"/>
    <x v="1"/>
  </r>
  <r>
    <x v="2600"/>
    <x v="154"/>
    <x v="1054"/>
    <x v="1054"/>
    <x v="94"/>
    <x v="94"/>
    <x v="218"/>
    <x v="218"/>
    <x v="219"/>
    <x v="72"/>
    <x v="72"/>
    <x v="0"/>
    <x v="0"/>
    <x v="0"/>
    <x v="32"/>
    <x v="496"/>
    <x v="0"/>
  </r>
  <r>
    <x v="2601"/>
    <x v="192"/>
    <x v="605"/>
    <x v="605"/>
    <x v="102"/>
    <x v="102"/>
    <x v="104"/>
    <x v="104"/>
    <x v="95"/>
    <x v="47"/>
    <x v="47"/>
    <x v="3"/>
    <x v="0"/>
    <x v="3"/>
    <x v="33"/>
    <x v="111"/>
    <x v="0"/>
  </r>
  <r>
    <x v="2602"/>
    <x v="83"/>
    <x v="341"/>
    <x v="341"/>
    <x v="56"/>
    <x v="56"/>
    <x v="78"/>
    <x v="78"/>
    <x v="112"/>
    <x v="88"/>
    <x v="88"/>
    <x v="2"/>
    <x v="0"/>
    <x v="2"/>
    <x v="26"/>
    <x v="565"/>
    <x v="1"/>
  </r>
  <r>
    <x v="2603"/>
    <x v="113"/>
    <x v="488"/>
    <x v="488"/>
    <x v="97"/>
    <x v="97"/>
    <x v="34"/>
    <x v="34"/>
    <x v="30"/>
    <x v="113"/>
    <x v="113"/>
    <x v="0"/>
    <x v="0"/>
    <x v="0"/>
    <x v="15"/>
    <x v="31"/>
    <x v="1"/>
  </r>
  <r>
    <x v="2604"/>
    <x v="182"/>
    <x v="513"/>
    <x v="513"/>
    <x v="2"/>
    <x v="2"/>
    <x v="52"/>
    <x v="52"/>
    <x v="48"/>
    <x v="134"/>
    <x v="134"/>
    <x v="0"/>
    <x v="0"/>
    <x v="2"/>
    <x v="2"/>
    <x v="376"/>
    <x v="0"/>
  </r>
  <r>
    <x v="2605"/>
    <x v="192"/>
    <x v="164"/>
    <x v="164"/>
    <x v="21"/>
    <x v="21"/>
    <x v="196"/>
    <x v="196"/>
    <x v="193"/>
    <x v="74"/>
    <x v="74"/>
    <x v="3"/>
    <x v="0"/>
    <x v="2"/>
    <x v="6"/>
    <x v="314"/>
    <x v="1"/>
  </r>
  <r>
    <x v="2606"/>
    <x v="135"/>
    <x v="798"/>
    <x v="798"/>
    <x v="97"/>
    <x v="97"/>
    <x v="32"/>
    <x v="32"/>
    <x v="13"/>
    <x v="138"/>
    <x v="138"/>
    <x v="3"/>
    <x v="2"/>
    <x v="1"/>
    <x v="11"/>
    <x v="13"/>
    <x v="2"/>
  </r>
  <r>
    <x v="2607"/>
    <x v="11"/>
    <x v="493"/>
    <x v="493"/>
    <x v="13"/>
    <x v="13"/>
    <x v="93"/>
    <x v="93"/>
    <x v="84"/>
    <x v="20"/>
    <x v="20"/>
    <x v="3"/>
    <x v="0"/>
    <x v="0"/>
    <x v="23"/>
    <x v="94"/>
    <x v="0"/>
  </r>
  <r>
    <x v="2608"/>
    <x v="225"/>
    <x v="1060"/>
    <x v="1060"/>
    <x v="113"/>
    <x v="113"/>
    <x v="55"/>
    <x v="55"/>
    <x v="51"/>
    <x v="132"/>
    <x v="132"/>
    <x v="3"/>
    <x v="0"/>
    <x v="2"/>
    <x v="25"/>
    <x v="522"/>
    <x v="0"/>
  </r>
  <r>
    <x v="2609"/>
    <x v="235"/>
    <x v="441"/>
    <x v="441"/>
    <x v="50"/>
    <x v="50"/>
    <x v="36"/>
    <x v="36"/>
    <x v="32"/>
    <x v="109"/>
    <x v="109"/>
    <x v="3"/>
    <x v="0"/>
    <x v="2"/>
    <x v="10"/>
    <x v="33"/>
    <x v="0"/>
  </r>
  <r>
    <x v="2610"/>
    <x v="247"/>
    <x v="229"/>
    <x v="229"/>
    <x v="11"/>
    <x v="11"/>
    <x v="196"/>
    <x v="196"/>
    <x v="193"/>
    <x v="177"/>
    <x v="177"/>
    <x v="0"/>
    <x v="0"/>
    <x v="3"/>
    <x v="32"/>
    <x v="459"/>
    <x v="0"/>
  </r>
  <r>
    <x v="2611"/>
    <x v="315"/>
    <x v="56"/>
    <x v="56"/>
    <x v="37"/>
    <x v="37"/>
    <x v="171"/>
    <x v="171"/>
    <x v="160"/>
    <x v="131"/>
    <x v="131"/>
    <x v="0"/>
    <x v="0"/>
    <x v="2"/>
    <x v="18"/>
    <x v="245"/>
    <x v="0"/>
  </r>
  <r>
    <x v="2612"/>
    <x v="99"/>
    <x v="324"/>
    <x v="324"/>
    <x v="87"/>
    <x v="87"/>
    <x v="69"/>
    <x v="69"/>
    <x v="64"/>
    <x v="149"/>
    <x v="149"/>
    <x v="0"/>
    <x v="0"/>
    <x v="0"/>
    <x v="25"/>
    <x v="167"/>
    <x v="0"/>
  </r>
  <r>
    <x v="2613"/>
    <x v="320"/>
    <x v="376"/>
    <x v="376"/>
    <x v="44"/>
    <x v="44"/>
    <x v="111"/>
    <x v="111"/>
    <x v="102"/>
    <x v="65"/>
    <x v="65"/>
    <x v="0"/>
    <x v="0"/>
    <x v="3"/>
    <x v="27"/>
    <x v="251"/>
    <x v="0"/>
  </r>
  <r>
    <x v="2614"/>
    <x v="222"/>
    <x v="946"/>
    <x v="946"/>
    <x v="53"/>
    <x v="53"/>
    <x v="214"/>
    <x v="214"/>
    <x v="13"/>
    <x v="25"/>
    <x v="25"/>
    <x v="3"/>
    <x v="1"/>
    <x v="0"/>
    <x v="11"/>
    <x v="13"/>
    <x v="2"/>
  </r>
  <r>
    <x v="2615"/>
    <x v="57"/>
    <x v="961"/>
    <x v="961"/>
    <x v="10"/>
    <x v="10"/>
    <x v="133"/>
    <x v="133"/>
    <x v="122"/>
    <x v="18"/>
    <x v="18"/>
    <x v="2"/>
    <x v="0"/>
    <x v="0"/>
    <x v="24"/>
    <x v="538"/>
    <x v="1"/>
  </r>
  <r>
    <x v="2616"/>
    <x v="178"/>
    <x v="406"/>
    <x v="406"/>
    <x v="7"/>
    <x v="7"/>
    <x v="139"/>
    <x v="139"/>
    <x v="131"/>
    <x v="67"/>
    <x v="67"/>
    <x v="0"/>
    <x v="0"/>
    <x v="0"/>
    <x v="24"/>
    <x v="166"/>
    <x v="1"/>
  </r>
  <r>
    <x v="2617"/>
    <x v="109"/>
    <x v="742"/>
    <x v="742"/>
    <x v="97"/>
    <x v="97"/>
    <x v="173"/>
    <x v="173"/>
    <x v="166"/>
    <x v="43"/>
    <x v="43"/>
    <x v="3"/>
    <x v="0"/>
    <x v="1"/>
    <x v="10"/>
    <x v="469"/>
    <x v="0"/>
  </r>
  <r>
    <x v="2618"/>
    <x v="39"/>
    <x v="218"/>
    <x v="218"/>
    <x v="15"/>
    <x v="15"/>
    <x v="44"/>
    <x v="44"/>
    <x v="41"/>
    <x v="60"/>
    <x v="60"/>
    <x v="0"/>
    <x v="0"/>
    <x v="2"/>
    <x v="15"/>
    <x v="42"/>
    <x v="1"/>
  </r>
  <r>
    <x v="2619"/>
    <x v="260"/>
    <x v="761"/>
    <x v="761"/>
    <x v="119"/>
    <x v="119"/>
    <x v="164"/>
    <x v="164"/>
    <x v="154"/>
    <x v="115"/>
    <x v="115"/>
    <x v="0"/>
    <x v="0"/>
    <x v="3"/>
    <x v="30"/>
    <x v="205"/>
    <x v="1"/>
  </r>
  <r>
    <x v="2620"/>
    <x v="81"/>
    <x v="606"/>
    <x v="606"/>
    <x v="54"/>
    <x v="54"/>
    <x v="117"/>
    <x v="117"/>
    <x v="110"/>
    <x v="114"/>
    <x v="114"/>
    <x v="2"/>
    <x v="0"/>
    <x v="0"/>
    <x v="9"/>
    <x v="132"/>
    <x v="0"/>
  </r>
  <r>
    <x v="2621"/>
    <x v="310"/>
    <x v="671"/>
    <x v="671"/>
    <x v="106"/>
    <x v="106"/>
    <x v="9"/>
    <x v="9"/>
    <x v="9"/>
    <x v="52"/>
    <x v="52"/>
    <x v="0"/>
    <x v="0"/>
    <x v="0"/>
    <x v="39"/>
    <x v="9"/>
    <x v="0"/>
  </r>
  <r>
    <x v="2622"/>
    <x v="21"/>
    <x v="521"/>
    <x v="521"/>
    <x v="61"/>
    <x v="61"/>
    <x v="174"/>
    <x v="174"/>
    <x v="167"/>
    <x v="95"/>
    <x v="95"/>
    <x v="3"/>
    <x v="0"/>
    <x v="1"/>
    <x v="16"/>
    <x v="229"/>
    <x v="1"/>
  </r>
  <r>
    <x v="2623"/>
    <x v="15"/>
    <x v="703"/>
    <x v="703"/>
    <x v="66"/>
    <x v="66"/>
    <x v="102"/>
    <x v="102"/>
    <x v="105"/>
    <x v="6"/>
    <x v="6"/>
    <x v="0"/>
    <x v="0"/>
    <x v="0"/>
    <x v="6"/>
    <x v="126"/>
    <x v="1"/>
  </r>
  <r>
    <x v="2624"/>
    <x v="331"/>
    <x v="666"/>
    <x v="666"/>
    <x v="87"/>
    <x v="87"/>
    <x v="4"/>
    <x v="4"/>
    <x v="4"/>
    <x v="140"/>
    <x v="140"/>
    <x v="0"/>
    <x v="0"/>
    <x v="0"/>
    <x v="27"/>
    <x v="181"/>
    <x v="0"/>
  </r>
  <r>
    <x v="2625"/>
    <x v="339"/>
    <x v="1061"/>
    <x v="1061"/>
    <x v="105"/>
    <x v="105"/>
    <x v="17"/>
    <x v="17"/>
    <x v="17"/>
    <x v="17"/>
    <x v="17"/>
    <x v="3"/>
    <x v="0"/>
    <x v="3"/>
    <x v="7"/>
    <x v="263"/>
    <x v="0"/>
  </r>
  <r>
    <x v="2626"/>
    <x v="133"/>
    <x v="573"/>
    <x v="573"/>
    <x v="20"/>
    <x v="20"/>
    <x v="30"/>
    <x v="30"/>
    <x v="27"/>
    <x v="170"/>
    <x v="170"/>
    <x v="3"/>
    <x v="0"/>
    <x v="3"/>
    <x v="45"/>
    <x v="355"/>
    <x v="0"/>
  </r>
  <r>
    <x v="2627"/>
    <x v="130"/>
    <x v="615"/>
    <x v="615"/>
    <x v="12"/>
    <x v="12"/>
    <x v="213"/>
    <x v="213"/>
    <x v="212"/>
    <x v="101"/>
    <x v="101"/>
    <x v="3"/>
    <x v="0"/>
    <x v="1"/>
    <x v="1"/>
    <x v="593"/>
    <x v="0"/>
  </r>
  <r>
    <x v="2628"/>
    <x v="324"/>
    <x v="55"/>
    <x v="55"/>
    <x v="57"/>
    <x v="57"/>
    <x v="189"/>
    <x v="189"/>
    <x v="185"/>
    <x v="162"/>
    <x v="162"/>
    <x v="2"/>
    <x v="0"/>
    <x v="0"/>
    <x v="43"/>
    <x v="468"/>
    <x v="0"/>
  </r>
  <r>
    <x v="2629"/>
    <x v="286"/>
    <x v="209"/>
    <x v="209"/>
    <x v="48"/>
    <x v="48"/>
    <x v="177"/>
    <x v="177"/>
    <x v="172"/>
    <x v="68"/>
    <x v="68"/>
    <x v="3"/>
    <x v="0"/>
    <x v="2"/>
    <x v="18"/>
    <x v="445"/>
    <x v="0"/>
  </r>
  <r>
    <x v="2630"/>
    <x v="269"/>
    <x v="682"/>
    <x v="682"/>
    <x v="6"/>
    <x v="6"/>
    <x v="42"/>
    <x v="42"/>
    <x v="39"/>
    <x v="86"/>
    <x v="86"/>
    <x v="3"/>
    <x v="0"/>
    <x v="2"/>
    <x v="23"/>
    <x v="124"/>
    <x v="0"/>
  </r>
  <r>
    <x v="2631"/>
    <x v="145"/>
    <x v="870"/>
    <x v="870"/>
    <x v="75"/>
    <x v="75"/>
    <x v="183"/>
    <x v="183"/>
    <x v="13"/>
    <x v="173"/>
    <x v="173"/>
    <x v="0"/>
    <x v="2"/>
    <x v="0"/>
    <x v="11"/>
    <x v="13"/>
    <x v="2"/>
  </r>
  <r>
    <x v="2632"/>
    <x v="256"/>
    <x v="469"/>
    <x v="469"/>
    <x v="27"/>
    <x v="27"/>
    <x v="191"/>
    <x v="191"/>
    <x v="187"/>
    <x v="164"/>
    <x v="164"/>
    <x v="0"/>
    <x v="0"/>
    <x v="0"/>
    <x v="18"/>
    <x v="484"/>
    <x v="0"/>
  </r>
  <r>
    <x v="2633"/>
    <x v="309"/>
    <x v="63"/>
    <x v="63"/>
    <x v="18"/>
    <x v="18"/>
    <x v="160"/>
    <x v="160"/>
    <x v="151"/>
    <x v="116"/>
    <x v="116"/>
    <x v="3"/>
    <x v="0"/>
    <x v="0"/>
    <x v="29"/>
    <x v="361"/>
    <x v="0"/>
  </r>
  <r>
    <x v="2634"/>
    <x v="101"/>
    <x v="800"/>
    <x v="800"/>
    <x v="69"/>
    <x v="69"/>
    <x v="5"/>
    <x v="5"/>
    <x v="5"/>
    <x v="127"/>
    <x v="127"/>
    <x v="3"/>
    <x v="0"/>
    <x v="0"/>
    <x v="26"/>
    <x v="5"/>
    <x v="1"/>
  </r>
  <r>
    <x v="2635"/>
    <x v="334"/>
    <x v="150"/>
    <x v="150"/>
    <x v="69"/>
    <x v="69"/>
    <x v="100"/>
    <x v="100"/>
    <x v="92"/>
    <x v="41"/>
    <x v="41"/>
    <x v="0"/>
    <x v="0"/>
    <x v="2"/>
    <x v="16"/>
    <x v="105"/>
    <x v="1"/>
  </r>
  <r>
    <x v="2636"/>
    <x v="251"/>
    <x v="629"/>
    <x v="629"/>
    <x v="14"/>
    <x v="14"/>
    <x v="26"/>
    <x v="26"/>
    <x v="13"/>
    <x v="49"/>
    <x v="49"/>
    <x v="0"/>
    <x v="1"/>
    <x v="0"/>
    <x v="11"/>
    <x v="13"/>
    <x v="2"/>
  </r>
  <r>
    <x v="2637"/>
    <x v="283"/>
    <x v="818"/>
    <x v="818"/>
    <x v="13"/>
    <x v="13"/>
    <x v="32"/>
    <x v="32"/>
    <x v="60"/>
    <x v="134"/>
    <x v="134"/>
    <x v="0"/>
    <x v="0"/>
    <x v="1"/>
    <x v="1"/>
    <x v="63"/>
    <x v="0"/>
  </r>
  <r>
    <x v="2638"/>
    <x v="215"/>
    <x v="571"/>
    <x v="571"/>
    <x v="28"/>
    <x v="28"/>
    <x v="40"/>
    <x v="40"/>
    <x v="37"/>
    <x v="173"/>
    <x v="173"/>
    <x v="0"/>
    <x v="0"/>
    <x v="3"/>
    <x v="38"/>
    <x v="38"/>
    <x v="0"/>
  </r>
  <r>
    <x v="2639"/>
    <x v="39"/>
    <x v="1062"/>
    <x v="1062"/>
    <x v="113"/>
    <x v="113"/>
    <x v="162"/>
    <x v="162"/>
    <x v="192"/>
    <x v="170"/>
    <x v="170"/>
    <x v="0"/>
    <x v="0"/>
    <x v="0"/>
    <x v="19"/>
    <x v="307"/>
    <x v="1"/>
  </r>
  <r>
    <x v="2640"/>
    <x v="351"/>
    <x v="241"/>
    <x v="241"/>
    <x v="22"/>
    <x v="22"/>
    <x v="79"/>
    <x v="79"/>
    <x v="13"/>
    <x v="99"/>
    <x v="99"/>
    <x v="2"/>
    <x v="2"/>
    <x v="3"/>
    <x v="11"/>
    <x v="13"/>
    <x v="2"/>
  </r>
  <r>
    <x v="2641"/>
    <x v="209"/>
    <x v="675"/>
    <x v="675"/>
    <x v="75"/>
    <x v="75"/>
    <x v="44"/>
    <x v="44"/>
    <x v="13"/>
    <x v="23"/>
    <x v="23"/>
    <x v="3"/>
    <x v="1"/>
    <x v="1"/>
    <x v="11"/>
    <x v="13"/>
    <x v="2"/>
  </r>
  <r>
    <x v="2642"/>
    <x v="181"/>
    <x v="515"/>
    <x v="515"/>
    <x v="111"/>
    <x v="111"/>
    <x v="127"/>
    <x v="127"/>
    <x v="118"/>
    <x v="119"/>
    <x v="119"/>
    <x v="1"/>
    <x v="0"/>
    <x v="1"/>
    <x v="26"/>
    <x v="682"/>
    <x v="1"/>
  </r>
  <r>
    <x v="2643"/>
    <x v="228"/>
    <x v="1003"/>
    <x v="1003"/>
    <x v="10"/>
    <x v="10"/>
    <x v="120"/>
    <x v="120"/>
    <x v="146"/>
    <x v="37"/>
    <x v="37"/>
    <x v="3"/>
    <x v="0"/>
    <x v="3"/>
    <x v="42"/>
    <x v="188"/>
    <x v="3"/>
  </r>
  <r>
    <x v="2644"/>
    <x v="180"/>
    <x v="748"/>
    <x v="748"/>
    <x v="58"/>
    <x v="58"/>
    <x v="104"/>
    <x v="104"/>
    <x v="95"/>
    <x v="31"/>
    <x v="31"/>
    <x v="0"/>
    <x v="0"/>
    <x v="0"/>
    <x v="36"/>
    <x v="286"/>
    <x v="1"/>
  </r>
  <r>
    <x v="2645"/>
    <x v="79"/>
    <x v="323"/>
    <x v="323"/>
    <x v="33"/>
    <x v="33"/>
    <x v="38"/>
    <x v="38"/>
    <x v="35"/>
    <x v="142"/>
    <x v="142"/>
    <x v="3"/>
    <x v="0"/>
    <x v="1"/>
    <x v="40"/>
    <x v="288"/>
    <x v="1"/>
  </r>
  <r>
    <x v="2646"/>
    <x v="151"/>
    <x v="366"/>
    <x v="366"/>
    <x v="9"/>
    <x v="9"/>
    <x v="67"/>
    <x v="67"/>
    <x v="63"/>
    <x v="130"/>
    <x v="130"/>
    <x v="3"/>
    <x v="0"/>
    <x v="0"/>
    <x v="9"/>
    <x v="107"/>
    <x v="0"/>
  </r>
  <r>
    <x v="2647"/>
    <x v="110"/>
    <x v="394"/>
    <x v="394"/>
    <x v="63"/>
    <x v="63"/>
    <x v="147"/>
    <x v="147"/>
    <x v="138"/>
    <x v="116"/>
    <x v="116"/>
    <x v="3"/>
    <x v="0"/>
    <x v="3"/>
    <x v="43"/>
    <x v="175"/>
    <x v="0"/>
  </r>
  <r>
    <x v="2648"/>
    <x v="204"/>
    <x v="1041"/>
    <x v="1041"/>
    <x v="35"/>
    <x v="35"/>
    <x v="109"/>
    <x v="109"/>
    <x v="100"/>
    <x v="122"/>
    <x v="122"/>
    <x v="0"/>
    <x v="0"/>
    <x v="2"/>
    <x v="2"/>
    <x v="134"/>
    <x v="0"/>
  </r>
  <r>
    <x v="2649"/>
    <x v="140"/>
    <x v="159"/>
    <x v="159"/>
    <x v="103"/>
    <x v="103"/>
    <x v="55"/>
    <x v="55"/>
    <x v="51"/>
    <x v="15"/>
    <x v="15"/>
    <x v="3"/>
    <x v="0"/>
    <x v="2"/>
    <x v="28"/>
    <x v="522"/>
    <x v="0"/>
  </r>
  <r>
    <x v="2650"/>
    <x v="156"/>
    <x v="759"/>
    <x v="759"/>
    <x v="67"/>
    <x v="67"/>
    <x v="140"/>
    <x v="140"/>
    <x v="132"/>
    <x v="102"/>
    <x v="102"/>
    <x v="0"/>
    <x v="0"/>
    <x v="0"/>
    <x v="6"/>
    <x v="390"/>
    <x v="1"/>
  </r>
  <r>
    <x v="2651"/>
    <x v="346"/>
    <x v="860"/>
    <x v="860"/>
    <x v="51"/>
    <x v="51"/>
    <x v="119"/>
    <x v="119"/>
    <x v="111"/>
    <x v="178"/>
    <x v="178"/>
    <x v="0"/>
    <x v="0"/>
    <x v="0"/>
    <x v="31"/>
    <x v="310"/>
    <x v="1"/>
  </r>
  <r>
    <x v="2652"/>
    <x v="191"/>
    <x v="783"/>
    <x v="783"/>
    <x v="65"/>
    <x v="65"/>
    <x v="70"/>
    <x v="70"/>
    <x v="13"/>
    <x v="160"/>
    <x v="160"/>
    <x v="0"/>
    <x v="1"/>
    <x v="0"/>
    <x v="11"/>
    <x v="13"/>
    <x v="2"/>
  </r>
  <r>
    <x v="2653"/>
    <x v="172"/>
    <x v="345"/>
    <x v="345"/>
    <x v="82"/>
    <x v="82"/>
    <x v="202"/>
    <x v="202"/>
    <x v="201"/>
    <x v="65"/>
    <x v="65"/>
    <x v="0"/>
    <x v="0"/>
    <x v="0"/>
    <x v="9"/>
    <x v="341"/>
    <x v="0"/>
  </r>
  <r>
    <x v="2654"/>
    <x v="15"/>
    <x v="1062"/>
    <x v="1062"/>
    <x v="61"/>
    <x v="61"/>
    <x v="41"/>
    <x v="41"/>
    <x v="13"/>
    <x v="102"/>
    <x v="102"/>
    <x v="2"/>
    <x v="1"/>
    <x v="0"/>
    <x v="11"/>
    <x v="13"/>
    <x v="2"/>
  </r>
  <r>
    <x v="2655"/>
    <x v="119"/>
    <x v="241"/>
    <x v="241"/>
    <x v="92"/>
    <x v="92"/>
    <x v="197"/>
    <x v="197"/>
    <x v="195"/>
    <x v="69"/>
    <x v="69"/>
    <x v="0"/>
    <x v="0"/>
    <x v="0"/>
    <x v="1"/>
    <x v="325"/>
    <x v="0"/>
  </r>
  <r>
    <x v="2656"/>
    <x v="116"/>
    <x v="38"/>
    <x v="38"/>
    <x v="80"/>
    <x v="80"/>
    <x v="106"/>
    <x v="106"/>
    <x v="97"/>
    <x v="8"/>
    <x v="8"/>
    <x v="0"/>
    <x v="0"/>
    <x v="3"/>
    <x v="4"/>
    <x v="290"/>
    <x v="0"/>
  </r>
  <r>
    <x v="2657"/>
    <x v="281"/>
    <x v="856"/>
    <x v="856"/>
    <x v="46"/>
    <x v="46"/>
    <x v="217"/>
    <x v="217"/>
    <x v="217"/>
    <x v="11"/>
    <x v="11"/>
    <x v="3"/>
    <x v="0"/>
    <x v="1"/>
    <x v="21"/>
    <x v="663"/>
    <x v="1"/>
  </r>
  <r>
    <x v="2658"/>
    <x v="352"/>
    <x v="120"/>
    <x v="120"/>
    <x v="78"/>
    <x v="78"/>
    <x v="124"/>
    <x v="124"/>
    <x v="115"/>
    <x v="30"/>
    <x v="30"/>
    <x v="2"/>
    <x v="0"/>
    <x v="2"/>
    <x v="34"/>
    <x v="632"/>
    <x v="1"/>
  </r>
  <r>
    <x v="2659"/>
    <x v="120"/>
    <x v="978"/>
    <x v="978"/>
    <x v="98"/>
    <x v="98"/>
    <x v="79"/>
    <x v="79"/>
    <x v="13"/>
    <x v="58"/>
    <x v="58"/>
    <x v="0"/>
    <x v="2"/>
    <x v="1"/>
    <x v="11"/>
    <x v="13"/>
    <x v="2"/>
  </r>
  <r>
    <x v="2660"/>
    <x v="56"/>
    <x v="153"/>
    <x v="153"/>
    <x v="40"/>
    <x v="40"/>
    <x v="137"/>
    <x v="137"/>
    <x v="127"/>
    <x v="5"/>
    <x v="5"/>
    <x v="0"/>
    <x v="0"/>
    <x v="2"/>
    <x v="14"/>
    <x v="178"/>
    <x v="0"/>
  </r>
  <r>
    <x v="2661"/>
    <x v="247"/>
    <x v="333"/>
    <x v="333"/>
    <x v="83"/>
    <x v="83"/>
    <x v="83"/>
    <x v="83"/>
    <x v="74"/>
    <x v="162"/>
    <x v="162"/>
    <x v="0"/>
    <x v="0"/>
    <x v="3"/>
    <x v="3"/>
    <x v="82"/>
    <x v="0"/>
  </r>
  <r>
    <x v="2662"/>
    <x v="217"/>
    <x v="437"/>
    <x v="437"/>
    <x v="42"/>
    <x v="42"/>
    <x v="160"/>
    <x v="160"/>
    <x v="151"/>
    <x v="125"/>
    <x v="125"/>
    <x v="3"/>
    <x v="0"/>
    <x v="2"/>
    <x v="7"/>
    <x v="361"/>
    <x v="0"/>
  </r>
  <r>
    <x v="2663"/>
    <x v="139"/>
    <x v="451"/>
    <x v="451"/>
    <x v="55"/>
    <x v="55"/>
    <x v="55"/>
    <x v="55"/>
    <x v="51"/>
    <x v="46"/>
    <x v="46"/>
    <x v="2"/>
    <x v="0"/>
    <x v="2"/>
    <x v="28"/>
    <x v="676"/>
    <x v="0"/>
  </r>
  <r>
    <x v="2664"/>
    <x v="326"/>
    <x v="586"/>
    <x v="586"/>
    <x v="91"/>
    <x v="91"/>
    <x v="202"/>
    <x v="202"/>
    <x v="201"/>
    <x v="150"/>
    <x v="150"/>
    <x v="0"/>
    <x v="0"/>
    <x v="0"/>
    <x v="47"/>
    <x v="341"/>
    <x v="1"/>
  </r>
  <r>
    <x v="2665"/>
    <x v="187"/>
    <x v="730"/>
    <x v="730"/>
    <x v="114"/>
    <x v="114"/>
    <x v="16"/>
    <x v="16"/>
    <x v="16"/>
    <x v="136"/>
    <x v="136"/>
    <x v="2"/>
    <x v="0"/>
    <x v="1"/>
    <x v="0"/>
    <x v="72"/>
    <x v="0"/>
  </r>
  <r>
    <x v="2666"/>
    <x v="21"/>
    <x v="721"/>
    <x v="721"/>
    <x v="117"/>
    <x v="117"/>
    <x v="117"/>
    <x v="117"/>
    <x v="110"/>
    <x v="119"/>
    <x v="119"/>
    <x v="3"/>
    <x v="0"/>
    <x v="1"/>
    <x v="10"/>
    <x v="584"/>
    <x v="0"/>
  </r>
  <r>
    <x v="2667"/>
    <x v="181"/>
    <x v="135"/>
    <x v="135"/>
    <x v="99"/>
    <x v="99"/>
    <x v="198"/>
    <x v="198"/>
    <x v="197"/>
    <x v="20"/>
    <x v="20"/>
    <x v="3"/>
    <x v="0"/>
    <x v="0"/>
    <x v="37"/>
    <x v="438"/>
    <x v="1"/>
  </r>
  <r>
    <x v="2668"/>
    <x v="190"/>
    <x v="313"/>
    <x v="313"/>
    <x v="47"/>
    <x v="47"/>
    <x v="57"/>
    <x v="57"/>
    <x v="53"/>
    <x v="92"/>
    <x v="92"/>
    <x v="0"/>
    <x v="0"/>
    <x v="0"/>
    <x v="19"/>
    <x v="272"/>
    <x v="1"/>
  </r>
  <r>
    <x v="2669"/>
    <x v="80"/>
    <x v="509"/>
    <x v="509"/>
    <x v="35"/>
    <x v="35"/>
    <x v="151"/>
    <x v="151"/>
    <x v="141"/>
    <x v="148"/>
    <x v="148"/>
    <x v="2"/>
    <x v="0"/>
    <x v="3"/>
    <x v="28"/>
    <x v="683"/>
    <x v="0"/>
  </r>
  <r>
    <x v="2670"/>
    <x v="30"/>
    <x v="159"/>
    <x v="159"/>
    <x v="62"/>
    <x v="62"/>
    <x v="7"/>
    <x v="7"/>
    <x v="7"/>
    <x v="84"/>
    <x v="84"/>
    <x v="0"/>
    <x v="0"/>
    <x v="3"/>
    <x v="26"/>
    <x v="539"/>
    <x v="1"/>
  </r>
  <r>
    <x v="2671"/>
    <x v="360"/>
    <x v="963"/>
    <x v="963"/>
    <x v="7"/>
    <x v="7"/>
    <x v="49"/>
    <x v="49"/>
    <x v="218"/>
    <x v="155"/>
    <x v="155"/>
    <x v="0"/>
    <x v="0"/>
    <x v="2"/>
    <x v="22"/>
    <x v="481"/>
    <x v="1"/>
  </r>
  <r>
    <x v="2672"/>
    <x v="29"/>
    <x v="97"/>
    <x v="97"/>
    <x v="69"/>
    <x v="69"/>
    <x v="196"/>
    <x v="196"/>
    <x v="193"/>
    <x v="107"/>
    <x v="107"/>
    <x v="0"/>
    <x v="0"/>
    <x v="0"/>
    <x v="9"/>
    <x v="459"/>
    <x v="0"/>
  </r>
  <r>
    <x v="2673"/>
    <x v="137"/>
    <x v="1063"/>
    <x v="1063"/>
    <x v="23"/>
    <x v="23"/>
    <x v="18"/>
    <x v="18"/>
    <x v="18"/>
    <x v="87"/>
    <x v="87"/>
    <x v="0"/>
    <x v="0"/>
    <x v="0"/>
    <x v="29"/>
    <x v="18"/>
    <x v="0"/>
  </r>
  <r>
    <x v="2674"/>
    <x v="65"/>
    <x v="148"/>
    <x v="148"/>
    <x v="68"/>
    <x v="68"/>
    <x v="53"/>
    <x v="53"/>
    <x v="49"/>
    <x v="37"/>
    <x v="37"/>
    <x v="0"/>
    <x v="0"/>
    <x v="0"/>
    <x v="32"/>
    <x v="51"/>
    <x v="0"/>
  </r>
  <r>
    <x v="2675"/>
    <x v="46"/>
    <x v="872"/>
    <x v="872"/>
    <x v="114"/>
    <x v="114"/>
    <x v="60"/>
    <x v="60"/>
    <x v="56"/>
    <x v="26"/>
    <x v="26"/>
    <x v="0"/>
    <x v="0"/>
    <x v="1"/>
    <x v="14"/>
    <x v="58"/>
    <x v="0"/>
  </r>
  <r>
    <x v="2676"/>
    <x v="356"/>
    <x v="1064"/>
    <x v="1064"/>
    <x v="63"/>
    <x v="63"/>
    <x v="59"/>
    <x v="59"/>
    <x v="13"/>
    <x v="26"/>
    <x v="26"/>
    <x v="0"/>
    <x v="1"/>
    <x v="0"/>
    <x v="11"/>
    <x v="13"/>
    <x v="2"/>
  </r>
  <r>
    <x v="2677"/>
    <x v="42"/>
    <x v="507"/>
    <x v="507"/>
    <x v="88"/>
    <x v="88"/>
    <x v="187"/>
    <x v="187"/>
    <x v="183"/>
    <x v="129"/>
    <x v="129"/>
    <x v="0"/>
    <x v="0"/>
    <x v="0"/>
    <x v="4"/>
    <x v="395"/>
    <x v="0"/>
  </r>
  <r>
    <x v="2678"/>
    <x v="48"/>
    <x v="1065"/>
    <x v="1065"/>
    <x v="87"/>
    <x v="87"/>
    <x v="77"/>
    <x v="77"/>
    <x v="70"/>
    <x v="35"/>
    <x v="35"/>
    <x v="3"/>
    <x v="0"/>
    <x v="2"/>
    <x v="27"/>
    <x v="605"/>
    <x v="0"/>
  </r>
  <r>
    <x v="2679"/>
    <x v="37"/>
    <x v="803"/>
    <x v="803"/>
    <x v="16"/>
    <x v="16"/>
    <x v="171"/>
    <x v="171"/>
    <x v="160"/>
    <x v="173"/>
    <x v="173"/>
    <x v="3"/>
    <x v="0"/>
    <x v="2"/>
    <x v="29"/>
    <x v="217"/>
    <x v="0"/>
  </r>
  <r>
    <x v="2680"/>
    <x v="196"/>
    <x v="122"/>
    <x v="122"/>
    <x v="22"/>
    <x v="22"/>
    <x v="169"/>
    <x v="169"/>
    <x v="158"/>
    <x v="15"/>
    <x v="15"/>
    <x v="3"/>
    <x v="0"/>
    <x v="3"/>
    <x v="16"/>
    <x v="561"/>
    <x v="1"/>
  </r>
  <r>
    <x v="2681"/>
    <x v="214"/>
    <x v="505"/>
    <x v="505"/>
    <x v="14"/>
    <x v="14"/>
    <x v="108"/>
    <x v="108"/>
    <x v="99"/>
    <x v="165"/>
    <x v="165"/>
    <x v="0"/>
    <x v="0"/>
    <x v="0"/>
    <x v="32"/>
    <x v="116"/>
    <x v="0"/>
  </r>
  <r>
    <x v="2682"/>
    <x v="17"/>
    <x v="957"/>
    <x v="957"/>
    <x v="76"/>
    <x v="76"/>
    <x v="32"/>
    <x v="32"/>
    <x v="60"/>
    <x v="161"/>
    <x v="161"/>
    <x v="0"/>
    <x v="0"/>
    <x v="0"/>
    <x v="39"/>
    <x v="63"/>
    <x v="0"/>
  </r>
  <r>
    <x v="2683"/>
    <x v="211"/>
    <x v="442"/>
    <x v="442"/>
    <x v="114"/>
    <x v="114"/>
    <x v="116"/>
    <x v="116"/>
    <x v="109"/>
    <x v="101"/>
    <x v="101"/>
    <x v="3"/>
    <x v="0"/>
    <x v="0"/>
    <x v="24"/>
    <x v="613"/>
    <x v="1"/>
  </r>
  <r>
    <x v="2684"/>
    <x v="22"/>
    <x v="227"/>
    <x v="227"/>
    <x v="23"/>
    <x v="23"/>
    <x v="172"/>
    <x v="172"/>
    <x v="165"/>
    <x v="96"/>
    <x v="96"/>
    <x v="3"/>
    <x v="0"/>
    <x v="2"/>
    <x v="3"/>
    <x v="547"/>
    <x v="0"/>
  </r>
  <r>
    <x v="2685"/>
    <x v="266"/>
    <x v="837"/>
    <x v="837"/>
    <x v="81"/>
    <x v="81"/>
    <x v="211"/>
    <x v="211"/>
    <x v="210"/>
    <x v="67"/>
    <x v="67"/>
    <x v="0"/>
    <x v="0"/>
    <x v="0"/>
    <x v="6"/>
    <x v="398"/>
    <x v="1"/>
  </r>
  <r>
    <x v="2686"/>
    <x v="331"/>
    <x v="1066"/>
    <x v="1066"/>
    <x v="102"/>
    <x v="102"/>
    <x v="53"/>
    <x v="53"/>
    <x v="49"/>
    <x v="49"/>
    <x v="49"/>
    <x v="2"/>
    <x v="0"/>
    <x v="2"/>
    <x v="6"/>
    <x v="596"/>
    <x v="1"/>
  </r>
  <r>
    <x v="2687"/>
    <x v="128"/>
    <x v="412"/>
    <x v="412"/>
    <x v="117"/>
    <x v="117"/>
    <x v="217"/>
    <x v="217"/>
    <x v="217"/>
    <x v="90"/>
    <x v="90"/>
    <x v="3"/>
    <x v="0"/>
    <x v="0"/>
    <x v="48"/>
    <x v="663"/>
    <x v="0"/>
  </r>
  <r>
    <x v="2688"/>
    <x v="145"/>
    <x v="1028"/>
    <x v="1028"/>
    <x v="7"/>
    <x v="7"/>
    <x v="122"/>
    <x v="122"/>
    <x v="147"/>
    <x v="59"/>
    <x v="59"/>
    <x v="2"/>
    <x v="0"/>
    <x v="0"/>
    <x v="31"/>
    <x v="254"/>
    <x v="1"/>
  </r>
  <r>
    <x v="2689"/>
    <x v="51"/>
    <x v="301"/>
    <x v="301"/>
    <x v="55"/>
    <x v="55"/>
    <x v="46"/>
    <x v="46"/>
    <x v="13"/>
    <x v="53"/>
    <x v="53"/>
    <x v="3"/>
    <x v="1"/>
    <x v="0"/>
    <x v="11"/>
    <x v="13"/>
    <x v="2"/>
  </r>
  <r>
    <x v="2690"/>
    <x v="286"/>
    <x v="293"/>
    <x v="293"/>
    <x v="30"/>
    <x v="30"/>
    <x v="114"/>
    <x v="114"/>
    <x v="107"/>
    <x v="125"/>
    <x v="125"/>
    <x v="0"/>
    <x v="0"/>
    <x v="3"/>
    <x v="27"/>
    <x v="128"/>
    <x v="0"/>
  </r>
  <r>
    <x v="2691"/>
    <x v="159"/>
    <x v="14"/>
    <x v="14"/>
    <x v="28"/>
    <x v="28"/>
    <x v="62"/>
    <x v="62"/>
    <x v="57"/>
    <x v="130"/>
    <x v="130"/>
    <x v="2"/>
    <x v="0"/>
    <x v="2"/>
    <x v="29"/>
    <x v="684"/>
    <x v="0"/>
  </r>
  <r>
    <x v="2692"/>
    <x v="309"/>
    <x v="298"/>
    <x v="298"/>
    <x v="85"/>
    <x v="85"/>
    <x v="92"/>
    <x v="92"/>
    <x v="83"/>
    <x v="139"/>
    <x v="139"/>
    <x v="2"/>
    <x v="0"/>
    <x v="2"/>
    <x v="9"/>
    <x v="93"/>
    <x v="0"/>
  </r>
  <r>
    <x v="2693"/>
    <x v="78"/>
    <x v="1020"/>
    <x v="1020"/>
    <x v="11"/>
    <x v="11"/>
    <x v="147"/>
    <x v="147"/>
    <x v="138"/>
    <x v="146"/>
    <x v="146"/>
    <x v="3"/>
    <x v="0"/>
    <x v="0"/>
    <x v="39"/>
    <x v="175"/>
    <x v="0"/>
  </r>
  <r>
    <x v="2694"/>
    <x v="288"/>
    <x v="490"/>
    <x v="490"/>
    <x v="83"/>
    <x v="83"/>
    <x v="183"/>
    <x v="183"/>
    <x v="179"/>
    <x v="29"/>
    <x v="29"/>
    <x v="2"/>
    <x v="0"/>
    <x v="0"/>
    <x v="9"/>
    <x v="609"/>
    <x v="0"/>
  </r>
  <r>
    <x v="2695"/>
    <x v="162"/>
    <x v="1059"/>
    <x v="1059"/>
    <x v="76"/>
    <x v="76"/>
    <x v="97"/>
    <x v="97"/>
    <x v="89"/>
    <x v="10"/>
    <x v="10"/>
    <x v="2"/>
    <x v="0"/>
    <x v="0"/>
    <x v="3"/>
    <x v="240"/>
    <x v="0"/>
  </r>
  <r>
    <x v="2696"/>
    <x v="142"/>
    <x v="491"/>
    <x v="491"/>
    <x v="108"/>
    <x v="108"/>
    <x v="144"/>
    <x v="144"/>
    <x v="13"/>
    <x v="75"/>
    <x v="75"/>
    <x v="3"/>
    <x v="1"/>
    <x v="1"/>
    <x v="11"/>
    <x v="13"/>
    <x v="2"/>
  </r>
  <r>
    <x v="2697"/>
    <x v="59"/>
    <x v="698"/>
    <x v="698"/>
    <x v="25"/>
    <x v="25"/>
    <x v="115"/>
    <x v="115"/>
    <x v="13"/>
    <x v="68"/>
    <x v="68"/>
    <x v="0"/>
    <x v="2"/>
    <x v="0"/>
    <x v="11"/>
    <x v="13"/>
    <x v="2"/>
  </r>
  <r>
    <x v="2698"/>
    <x v="67"/>
    <x v="74"/>
    <x v="74"/>
    <x v="118"/>
    <x v="118"/>
    <x v="133"/>
    <x v="133"/>
    <x v="122"/>
    <x v="104"/>
    <x v="104"/>
    <x v="0"/>
    <x v="0"/>
    <x v="0"/>
    <x v="4"/>
    <x v="154"/>
    <x v="0"/>
  </r>
  <r>
    <x v="2699"/>
    <x v="131"/>
    <x v="696"/>
    <x v="696"/>
    <x v="57"/>
    <x v="57"/>
    <x v="184"/>
    <x v="184"/>
    <x v="180"/>
    <x v="37"/>
    <x v="37"/>
    <x v="3"/>
    <x v="0"/>
    <x v="3"/>
    <x v="30"/>
    <x v="284"/>
    <x v="1"/>
  </r>
  <r>
    <x v="2700"/>
    <x v="9"/>
    <x v="85"/>
    <x v="85"/>
    <x v="93"/>
    <x v="93"/>
    <x v="183"/>
    <x v="183"/>
    <x v="179"/>
    <x v="120"/>
    <x v="120"/>
    <x v="3"/>
    <x v="0"/>
    <x v="2"/>
    <x v="27"/>
    <x v="278"/>
    <x v="0"/>
  </r>
  <r>
    <x v="2701"/>
    <x v="218"/>
    <x v="679"/>
    <x v="679"/>
    <x v="53"/>
    <x v="53"/>
    <x v="5"/>
    <x v="5"/>
    <x v="5"/>
    <x v="178"/>
    <x v="178"/>
    <x v="0"/>
    <x v="0"/>
    <x v="0"/>
    <x v="25"/>
    <x v="346"/>
    <x v="0"/>
  </r>
  <r>
    <x v="2702"/>
    <x v="217"/>
    <x v="847"/>
    <x v="847"/>
    <x v="37"/>
    <x v="37"/>
    <x v="83"/>
    <x v="83"/>
    <x v="74"/>
    <x v="132"/>
    <x v="132"/>
    <x v="0"/>
    <x v="0"/>
    <x v="0"/>
    <x v="46"/>
    <x v="82"/>
    <x v="0"/>
  </r>
  <r>
    <x v="2703"/>
    <x v="318"/>
    <x v="1067"/>
    <x v="1067"/>
    <x v="12"/>
    <x v="12"/>
    <x v="48"/>
    <x v="48"/>
    <x v="45"/>
    <x v="58"/>
    <x v="58"/>
    <x v="1"/>
    <x v="0"/>
    <x v="0"/>
    <x v="15"/>
    <x v="685"/>
    <x v="1"/>
  </r>
  <r>
    <x v="2704"/>
    <x v="199"/>
    <x v="979"/>
    <x v="979"/>
    <x v="106"/>
    <x v="106"/>
    <x v="12"/>
    <x v="12"/>
    <x v="13"/>
    <x v="3"/>
    <x v="3"/>
    <x v="0"/>
    <x v="1"/>
    <x v="2"/>
    <x v="11"/>
    <x v="13"/>
    <x v="2"/>
  </r>
  <r>
    <x v="2705"/>
    <x v="198"/>
    <x v="632"/>
    <x v="632"/>
    <x v="96"/>
    <x v="96"/>
    <x v="76"/>
    <x v="76"/>
    <x v="69"/>
    <x v="173"/>
    <x v="173"/>
    <x v="0"/>
    <x v="0"/>
    <x v="3"/>
    <x v="32"/>
    <x v="75"/>
    <x v="0"/>
  </r>
  <r>
    <x v="2706"/>
    <x v="120"/>
    <x v="39"/>
    <x v="39"/>
    <x v="107"/>
    <x v="107"/>
    <x v="138"/>
    <x v="138"/>
    <x v="130"/>
    <x v="56"/>
    <x v="56"/>
    <x v="3"/>
    <x v="0"/>
    <x v="0"/>
    <x v="14"/>
    <x v="623"/>
    <x v="0"/>
  </r>
  <r>
    <x v="2707"/>
    <x v="43"/>
    <x v="896"/>
    <x v="896"/>
    <x v="73"/>
    <x v="73"/>
    <x v="15"/>
    <x v="15"/>
    <x v="15"/>
    <x v="81"/>
    <x v="81"/>
    <x v="0"/>
    <x v="0"/>
    <x v="0"/>
    <x v="30"/>
    <x v="15"/>
    <x v="1"/>
  </r>
  <r>
    <x v="2708"/>
    <x v="294"/>
    <x v="494"/>
    <x v="494"/>
    <x v="6"/>
    <x v="6"/>
    <x v="72"/>
    <x v="72"/>
    <x v="66"/>
    <x v="98"/>
    <x v="98"/>
    <x v="0"/>
    <x v="0"/>
    <x v="0"/>
    <x v="0"/>
    <x v="71"/>
    <x v="0"/>
  </r>
  <r>
    <x v="2709"/>
    <x v="192"/>
    <x v="33"/>
    <x v="33"/>
    <x v="76"/>
    <x v="76"/>
    <x v="3"/>
    <x v="3"/>
    <x v="3"/>
    <x v="9"/>
    <x v="9"/>
    <x v="3"/>
    <x v="0"/>
    <x v="0"/>
    <x v="5"/>
    <x v="606"/>
    <x v="0"/>
  </r>
  <r>
    <x v="2710"/>
    <x v="37"/>
    <x v="465"/>
    <x v="465"/>
    <x v="91"/>
    <x v="91"/>
    <x v="141"/>
    <x v="141"/>
    <x v="174"/>
    <x v="33"/>
    <x v="33"/>
    <x v="1"/>
    <x v="0"/>
    <x v="1"/>
    <x v="15"/>
    <x v="686"/>
    <x v="1"/>
  </r>
  <r>
    <x v="2711"/>
    <x v="139"/>
    <x v="473"/>
    <x v="473"/>
    <x v="33"/>
    <x v="33"/>
    <x v="172"/>
    <x v="172"/>
    <x v="165"/>
    <x v="46"/>
    <x v="46"/>
    <x v="0"/>
    <x v="0"/>
    <x v="0"/>
    <x v="13"/>
    <x v="622"/>
    <x v="0"/>
  </r>
  <r>
    <x v="2712"/>
    <x v="114"/>
    <x v="697"/>
    <x v="697"/>
    <x v="47"/>
    <x v="47"/>
    <x v="60"/>
    <x v="60"/>
    <x v="13"/>
    <x v="12"/>
    <x v="12"/>
    <x v="0"/>
    <x v="2"/>
    <x v="3"/>
    <x v="11"/>
    <x v="13"/>
    <x v="2"/>
  </r>
  <r>
    <x v="2713"/>
    <x v="11"/>
    <x v="159"/>
    <x v="159"/>
    <x v="15"/>
    <x v="15"/>
    <x v="59"/>
    <x v="59"/>
    <x v="55"/>
    <x v="128"/>
    <x v="128"/>
    <x v="0"/>
    <x v="0"/>
    <x v="0"/>
    <x v="25"/>
    <x v="57"/>
    <x v="0"/>
  </r>
  <r>
    <x v="2714"/>
    <x v="144"/>
    <x v="944"/>
    <x v="944"/>
    <x v="73"/>
    <x v="73"/>
    <x v="101"/>
    <x v="101"/>
    <x v="93"/>
    <x v="97"/>
    <x v="97"/>
    <x v="3"/>
    <x v="0"/>
    <x v="1"/>
    <x v="16"/>
    <x v="106"/>
    <x v="1"/>
  </r>
  <r>
    <x v="2715"/>
    <x v="84"/>
    <x v="1068"/>
    <x v="1068"/>
    <x v="60"/>
    <x v="60"/>
    <x v="95"/>
    <x v="95"/>
    <x v="13"/>
    <x v="79"/>
    <x v="79"/>
    <x v="0"/>
    <x v="1"/>
    <x v="2"/>
    <x v="11"/>
    <x v="13"/>
    <x v="2"/>
  </r>
  <r>
    <x v="2716"/>
    <x v="362"/>
    <x v="756"/>
    <x v="756"/>
    <x v="60"/>
    <x v="60"/>
    <x v="214"/>
    <x v="214"/>
    <x v="213"/>
    <x v="4"/>
    <x v="4"/>
    <x v="0"/>
    <x v="0"/>
    <x v="2"/>
    <x v="25"/>
    <x v="415"/>
    <x v="0"/>
  </r>
  <r>
    <x v="2717"/>
    <x v="256"/>
    <x v="15"/>
    <x v="15"/>
    <x v="78"/>
    <x v="78"/>
    <x v="2"/>
    <x v="2"/>
    <x v="2"/>
    <x v="12"/>
    <x v="12"/>
    <x v="3"/>
    <x v="0"/>
    <x v="1"/>
    <x v="2"/>
    <x v="339"/>
    <x v="0"/>
  </r>
  <r>
    <x v="2718"/>
    <x v="94"/>
    <x v="184"/>
    <x v="184"/>
    <x v="106"/>
    <x v="106"/>
    <x v="119"/>
    <x v="119"/>
    <x v="13"/>
    <x v="173"/>
    <x v="173"/>
    <x v="1"/>
    <x v="1"/>
    <x v="2"/>
    <x v="11"/>
    <x v="13"/>
    <x v="2"/>
  </r>
  <r>
    <x v="2719"/>
    <x v="46"/>
    <x v="617"/>
    <x v="617"/>
    <x v="61"/>
    <x v="61"/>
    <x v="67"/>
    <x v="67"/>
    <x v="63"/>
    <x v="55"/>
    <x v="55"/>
    <x v="0"/>
    <x v="0"/>
    <x v="1"/>
    <x v="1"/>
    <x v="99"/>
    <x v="0"/>
  </r>
  <r>
    <x v="2720"/>
    <x v="254"/>
    <x v="661"/>
    <x v="661"/>
    <x v="49"/>
    <x v="49"/>
    <x v="146"/>
    <x v="146"/>
    <x v="137"/>
    <x v="11"/>
    <x v="11"/>
    <x v="3"/>
    <x v="0"/>
    <x v="2"/>
    <x v="4"/>
    <x v="377"/>
    <x v="0"/>
  </r>
  <r>
    <x v="2721"/>
    <x v="111"/>
    <x v="114"/>
    <x v="114"/>
    <x v="44"/>
    <x v="44"/>
    <x v="200"/>
    <x v="200"/>
    <x v="199"/>
    <x v="33"/>
    <x v="33"/>
    <x v="3"/>
    <x v="0"/>
    <x v="2"/>
    <x v="29"/>
    <x v="610"/>
    <x v="0"/>
  </r>
  <r>
    <x v="2722"/>
    <x v="264"/>
    <x v="37"/>
    <x v="37"/>
    <x v="90"/>
    <x v="90"/>
    <x v="77"/>
    <x v="77"/>
    <x v="70"/>
    <x v="145"/>
    <x v="145"/>
    <x v="0"/>
    <x v="0"/>
    <x v="0"/>
    <x v="13"/>
    <x v="77"/>
    <x v="0"/>
  </r>
  <r>
    <x v="2723"/>
    <x v="94"/>
    <x v="1069"/>
    <x v="1069"/>
    <x v="5"/>
    <x v="5"/>
    <x v="39"/>
    <x v="39"/>
    <x v="36"/>
    <x v="141"/>
    <x v="141"/>
    <x v="3"/>
    <x v="0"/>
    <x v="2"/>
    <x v="8"/>
    <x v="96"/>
    <x v="1"/>
  </r>
  <r>
    <x v="2724"/>
    <x v="58"/>
    <x v="717"/>
    <x v="717"/>
    <x v="119"/>
    <x v="119"/>
    <x v="24"/>
    <x v="24"/>
    <x v="23"/>
    <x v="44"/>
    <x v="44"/>
    <x v="0"/>
    <x v="0"/>
    <x v="3"/>
    <x v="10"/>
    <x v="224"/>
    <x v="0"/>
  </r>
  <r>
    <x v="2725"/>
    <x v="138"/>
    <x v="537"/>
    <x v="537"/>
    <x v="93"/>
    <x v="93"/>
    <x v="94"/>
    <x v="94"/>
    <x v="85"/>
    <x v="117"/>
    <x v="117"/>
    <x v="0"/>
    <x v="0"/>
    <x v="2"/>
    <x v="16"/>
    <x v="283"/>
    <x v="1"/>
  </r>
  <r>
    <x v="2726"/>
    <x v="150"/>
    <x v="51"/>
    <x v="51"/>
    <x v="55"/>
    <x v="55"/>
    <x v="12"/>
    <x v="12"/>
    <x v="12"/>
    <x v="152"/>
    <x v="152"/>
    <x v="0"/>
    <x v="0"/>
    <x v="1"/>
    <x v="40"/>
    <x v="499"/>
    <x v="1"/>
  </r>
  <r>
    <x v="2727"/>
    <x v="225"/>
    <x v="661"/>
    <x v="661"/>
    <x v="71"/>
    <x v="71"/>
    <x v="201"/>
    <x v="201"/>
    <x v="200"/>
    <x v="28"/>
    <x v="28"/>
    <x v="0"/>
    <x v="0"/>
    <x v="3"/>
    <x v="26"/>
    <x v="340"/>
    <x v="1"/>
  </r>
  <r>
    <x v="2728"/>
    <x v="78"/>
    <x v="904"/>
    <x v="904"/>
    <x v="94"/>
    <x v="94"/>
    <x v="136"/>
    <x v="136"/>
    <x v="126"/>
    <x v="178"/>
    <x v="178"/>
    <x v="3"/>
    <x v="0"/>
    <x v="0"/>
    <x v="23"/>
    <x v="463"/>
    <x v="0"/>
  </r>
  <r>
    <x v="2729"/>
    <x v="335"/>
    <x v="554"/>
    <x v="554"/>
    <x v="51"/>
    <x v="51"/>
    <x v="88"/>
    <x v="88"/>
    <x v="79"/>
    <x v="173"/>
    <x v="173"/>
    <x v="3"/>
    <x v="0"/>
    <x v="2"/>
    <x v="19"/>
    <x v="259"/>
    <x v="1"/>
  </r>
  <r>
    <x v="2730"/>
    <x v="163"/>
    <x v="877"/>
    <x v="877"/>
    <x v="106"/>
    <x v="106"/>
    <x v="215"/>
    <x v="215"/>
    <x v="214"/>
    <x v="101"/>
    <x v="101"/>
    <x v="3"/>
    <x v="0"/>
    <x v="3"/>
    <x v="1"/>
    <x v="521"/>
    <x v="0"/>
  </r>
  <r>
    <x v="2731"/>
    <x v="326"/>
    <x v="894"/>
    <x v="894"/>
    <x v="76"/>
    <x v="76"/>
    <x v="61"/>
    <x v="61"/>
    <x v="71"/>
    <x v="79"/>
    <x v="79"/>
    <x v="3"/>
    <x v="0"/>
    <x v="0"/>
    <x v="5"/>
    <x v="646"/>
    <x v="0"/>
  </r>
  <r>
    <x v="2732"/>
    <x v="198"/>
    <x v="416"/>
    <x v="416"/>
    <x v="76"/>
    <x v="76"/>
    <x v="190"/>
    <x v="190"/>
    <x v="186"/>
    <x v="44"/>
    <x v="44"/>
    <x v="0"/>
    <x v="0"/>
    <x v="0"/>
    <x v="26"/>
    <x v="296"/>
    <x v="1"/>
  </r>
  <r>
    <x v="2733"/>
    <x v="21"/>
    <x v="983"/>
    <x v="983"/>
    <x v="102"/>
    <x v="102"/>
    <x v="83"/>
    <x v="83"/>
    <x v="13"/>
    <x v="27"/>
    <x v="27"/>
    <x v="2"/>
    <x v="1"/>
    <x v="0"/>
    <x v="11"/>
    <x v="13"/>
    <x v="2"/>
  </r>
  <r>
    <x v="2734"/>
    <x v="43"/>
    <x v="308"/>
    <x v="308"/>
    <x v="109"/>
    <x v="109"/>
    <x v="112"/>
    <x v="112"/>
    <x v="103"/>
    <x v="155"/>
    <x v="155"/>
    <x v="2"/>
    <x v="0"/>
    <x v="3"/>
    <x v="21"/>
    <x v="687"/>
    <x v="1"/>
  </r>
  <r>
    <x v="2735"/>
    <x v="184"/>
    <x v="551"/>
    <x v="551"/>
    <x v="107"/>
    <x v="107"/>
    <x v="150"/>
    <x v="150"/>
    <x v="140"/>
    <x v="171"/>
    <x v="171"/>
    <x v="0"/>
    <x v="0"/>
    <x v="3"/>
    <x v="9"/>
    <x v="221"/>
    <x v="0"/>
  </r>
  <r>
    <x v="2736"/>
    <x v="197"/>
    <x v="753"/>
    <x v="753"/>
    <x v="43"/>
    <x v="43"/>
    <x v="218"/>
    <x v="218"/>
    <x v="219"/>
    <x v="168"/>
    <x v="168"/>
    <x v="3"/>
    <x v="0"/>
    <x v="3"/>
    <x v="25"/>
    <x v="688"/>
    <x v="0"/>
  </r>
  <r>
    <x v="2737"/>
    <x v="294"/>
    <x v="224"/>
    <x v="224"/>
    <x v="108"/>
    <x v="108"/>
    <x v="120"/>
    <x v="120"/>
    <x v="146"/>
    <x v="17"/>
    <x v="17"/>
    <x v="3"/>
    <x v="0"/>
    <x v="0"/>
    <x v="10"/>
    <x v="188"/>
    <x v="0"/>
  </r>
  <r>
    <x v="2738"/>
    <x v="79"/>
    <x v="823"/>
    <x v="823"/>
    <x v="13"/>
    <x v="13"/>
    <x v="3"/>
    <x v="3"/>
    <x v="3"/>
    <x v="24"/>
    <x v="24"/>
    <x v="0"/>
    <x v="0"/>
    <x v="2"/>
    <x v="18"/>
    <x v="3"/>
    <x v="0"/>
  </r>
  <r>
    <x v="2739"/>
    <x v="133"/>
    <x v="1070"/>
    <x v="1070"/>
    <x v="57"/>
    <x v="57"/>
    <x v="110"/>
    <x v="110"/>
    <x v="101"/>
    <x v="166"/>
    <x v="166"/>
    <x v="0"/>
    <x v="0"/>
    <x v="0"/>
    <x v="29"/>
    <x v="120"/>
    <x v="0"/>
  </r>
  <r>
    <x v="2740"/>
    <x v="166"/>
    <x v="518"/>
    <x v="518"/>
    <x v="42"/>
    <x v="42"/>
    <x v="134"/>
    <x v="134"/>
    <x v="124"/>
    <x v="147"/>
    <x v="147"/>
    <x v="0"/>
    <x v="0"/>
    <x v="3"/>
    <x v="7"/>
    <x v="156"/>
    <x v="0"/>
  </r>
  <r>
    <x v="2741"/>
    <x v="101"/>
    <x v="673"/>
    <x v="673"/>
    <x v="30"/>
    <x v="30"/>
    <x v="136"/>
    <x v="136"/>
    <x v="13"/>
    <x v="66"/>
    <x v="66"/>
    <x v="1"/>
    <x v="2"/>
    <x v="3"/>
    <x v="11"/>
    <x v="13"/>
    <x v="2"/>
  </r>
  <r>
    <x v="2742"/>
    <x v="190"/>
    <x v="742"/>
    <x v="742"/>
    <x v="10"/>
    <x v="10"/>
    <x v="15"/>
    <x v="15"/>
    <x v="15"/>
    <x v="122"/>
    <x v="122"/>
    <x v="3"/>
    <x v="0"/>
    <x v="2"/>
    <x v="47"/>
    <x v="43"/>
    <x v="1"/>
  </r>
  <r>
    <x v="2743"/>
    <x v="364"/>
    <x v="53"/>
    <x v="53"/>
    <x v="7"/>
    <x v="7"/>
    <x v="53"/>
    <x v="53"/>
    <x v="49"/>
    <x v="123"/>
    <x v="123"/>
    <x v="3"/>
    <x v="0"/>
    <x v="0"/>
    <x v="8"/>
    <x v="566"/>
    <x v="1"/>
  </r>
  <r>
    <x v="2744"/>
    <x v="271"/>
    <x v="712"/>
    <x v="712"/>
    <x v="23"/>
    <x v="23"/>
    <x v="50"/>
    <x v="50"/>
    <x v="46"/>
    <x v="11"/>
    <x v="11"/>
    <x v="2"/>
    <x v="0"/>
    <x v="3"/>
    <x v="47"/>
    <x v="324"/>
    <x v="1"/>
  </r>
  <r>
    <x v="2745"/>
    <x v="322"/>
    <x v="700"/>
    <x v="700"/>
    <x v="13"/>
    <x v="13"/>
    <x v="55"/>
    <x v="55"/>
    <x v="51"/>
    <x v="115"/>
    <x v="115"/>
    <x v="0"/>
    <x v="0"/>
    <x v="3"/>
    <x v="30"/>
    <x v="53"/>
    <x v="1"/>
  </r>
  <r>
    <x v="2746"/>
    <x v="156"/>
    <x v="295"/>
    <x v="295"/>
    <x v="46"/>
    <x v="46"/>
    <x v="86"/>
    <x v="86"/>
    <x v="77"/>
    <x v="176"/>
    <x v="176"/>
    <x v="1"/>
    <x v="0"/>
    <x v="3"/>
    <x v="3"/>
    <x v="689"/>
    <x v="0"/>
  </r>
  <r>
    <x v="2747"/>
    <x v="114"/>
    <x v="303"/>
    <x v="303"/>
    <x v="68"/>
    <x v="68"/>
    <x v="66"/>
    <x v="66"/>
    <x v="62"/>
    <x v="167"/>
    <x v="167"/>
    <x v="0"/>
    <x v="0"/>
    <x v="0"/>
    <x v="20"/>
    <x v="338"/>
    <x v="0"/>
  </r>
  <r>
    <x v="2748"/>
    <x v="305"/>
    <x v="150"/>
    <x v="150"/>
    <x v="45"/>
    <x v="45"/>
    <x v="154"/>
    <x v="154"/>
    <x v="143"/>
    <x v="116"/>
    <x v="116"/>
    <x v="3"/>
    <x v="0"/>
    <x v="0"/>
    <x v="27"/>
    <x v="184"/>
    <x v="0"/>
  </r>
  <r>
    <x v="2749"/>
    <x v="138"/>
    <x v="70"/>
    <x v="70"/>
    <x v="98"/>
    <x v="98"/>
    <x v="218"/>
    <x v="218"/>
    <x v="219"/>
    <x v="155"/>
    <x v="155"/>
    <x v="0"/>
    <x v="0"/>
    <x v="0"/>
    <x v="9"/>
    <x v="496"/>
    <x v="0"/>
  </r>
  <r>
    <x v="2750"/>
    <x v="246"/>
    <x v="690"/>
    <x v="690"/>
    <x v="58"/>
    <x v="58"/>
    <x v="10"/>
    <x v="10"/>
    <x v="10"/>
    <x v="141"/>
    <x v="141"/>
    <x v="0"/>
    <x v="0"/>
    <x v="0"/>
    <x v="39"/>
    <x v="366"/>
    <x v="0"/>
  </r>
  <r>
    <x v="2751"/>
    <x v="193"/>
    <x v="96"/>
    <x v="96"/>
    <x v="95"/>
    <x v="95"/>
    <x v="47"/>
    <x v="47"/>
    <x v="44"/>
    <x v="32"/>
    <x v="32"/>
    <x v="0"/>
    <x v="0"/>
    <x v="3"/>
    <x v="22"/>
    <x v="46"/>
    <x v="1"/>
  </r>
  <r>
    <x v="2752"/>
    <x v="343"/>
    <x v="90"/>
    <x v="90"/>
    <x v="72"/>
    <x v="72"/>
    <x v="184"/>
    <x v="184"/>
    <x v="180"/>
    <x v="10"/>
    <x v="10"/>
    <x v="0"/>
    <x v="0"/>
    <x v="0"/>
    <x v="7"/>
    <x v="309"/>
    <x v="0"/>
  </r>
  <r>
    <x v="2753"/>
    <x v="159"/>
    <x v="1071"/>
    <x v="1071"/>
    <x v="57"/>
    <x v="57"/>
    <x v="54"/>
    <x v="54"/>
    <x v="50"/>
    <x v="107"/>
    <x v="107"/>
    <x v="0"/>
    <x v="0"/>
    <x v="2"/>
    <x v="39"/>
    <x v="52"/>
    <x v="0"/>
  </r>
  <r>
    <x v="2754"/>
    <x v="208"/>
    <x v="133"/>
    <x v="133"/>
    <x v="55"/>
    <x v="55"/>
    <x v="109"/>
    <x v="109"/>
    <x v="100"/>
    <x v="169"/>
    <x v="169"/>
    <x v="0"/>
    <x v="0"/>
    <x v="3"/>
    <x v="3"/>
    <x v="134"/>
    <x v="0"/>
  </r>
  <r>
    <x v="2755"/>
    <x v="9"/>
    <x v="507"/>
    <x v="507"/>
    <x v="34"/>
    <x v="34"/>
    <x v="31"/>
    <x v="31"/>
    <x v="28"/>
    <x v="81"/>
    <x v="81"/>
    <x v="3"/>
    <x v="0"/>
    <x v="0"/>
    <x v="53"/>
    <x v="29"/>
    <x v="0"/>
  </r>
  <r>
    <x v="2756"/>
    <x v="89"/>
    <x v="1072"/>
    <x v="1072"/>
    <x v="82"/>
    <x v="82"/>
    <x v="107"/>
    <x v="107"/>
    <x v="98"/>
    <x v="51"/>
    <x v="51"/>
    <x v="2"/>
    <x v="0"/>
    <x v="2"/>
    <x v="7"/>
    <x v="553"/>
    <x v="0"/>
  </r>
  <r>
    <x v="2757"/>
    <x v="323"/>
    <x v="1073"/>
    <x v="1073"/>
    <x v="21"/>
    <x v="21"/>
    <x v="89"/>
    <x v="89"/>
    <x v="80"/>
    <x v="148"/>
    <x v="148"/>
    <x v="0"/>
    <x v="0"/>
    <x v="1"/>
    <x v="3"/>
    <x v="315"/>
    <x v="0"/>
  </r>
  <r>
    <x v="2758"/>
    <x v="354"/>
    <x v="1074"/>
    <x v="1074"/>
    <x v="25"/>
    <x v="25"/>
    <x v="169"/>
    <x v="169"/>
    <x v="158"/>
    <x v="87"/>
    <x v="87"/>
    <x v="0"/>
    <x v="0"/>
    <x v="0"/>
    <x v="10"/>
    <x v="358"/>
    <x v="0"/>
  </r>
  <r>
    <x v="2759"/>
    <x v="214"/>
    <x v="912"/>
    <x v="912"/>
    <x v="102"/>
    <x v="102"/>
    <x v="120"/>
    <x v="120"/>
    <x v="146"/>
    <x v="117"/>
    <x v="117"/>
    <x v="3"/>
    <x v="0"/>
    <x v="2"/>
    <x v="6"/>
    <x v="188"/>
    <x v="1"/>
  </r>
  <r>
    <x v="2760"/>
    <x v="150"/>
    <x v="239"/>
    <x v="239"/>
    <x v="115"/>
    <x v="115"/>
    <x v="138"/>
    <x v="138"/>
    <x v="130"/>
    <x v="12"/>
    <x v="12"/>
    <x v="3"/>
    <x v="0"/>
    <x v="1"/>
    <x v="10"/>
    <x v="623"/>
    <x v="0"/>
  </r>
  <r>
    <x v="2761"/>
    <x v="227"/>
    <x v="351"/>
    <x v="351"/>
    <x v="81"/>
    <x v="81"/>
    <x v="209"/>
    <x v="209"/>
    <x v="208"/>
    <x v="126"/>
    <x v="126"/>
    <x v="3"/>
    <x v="0"/>
    <x v="0"/>
    <x v="9"/>
    <x v="392"/>
    <x v="0"/>
  </r>
  <r>
    <x v="2762"/>
    <x v="317"/>
    <x v="762"/>
    <x v="762"/>
    <x v="31"/>
    <x v="31"/>
    <x v="58"/>
    <x v="58"/>
    <x v="54"/>
    <x v="0"/>
    <x v="0"/>
    <x v="1"/>
    <x v="0"/>
    <x v="2"/>
    <x v="32"/>
    <x v="690"/>
    <x v="0"/>
  </r>
  <r>
    <x v="2763"/>
    <x v="128"/>
    <x v="285"/>
    <x v="285"/>
    <x v="46"/>
    <x v="46"/>
    <x v="110"/>
    <x v="110"/>
    <x v="101"/>
    <x v="117"/>
    <x v="117"/>
    <x v="0"/>
    <x v="0"/>
    <x v="3"/>
    <x v="1"/>
    <x v="120"/>
    <x v="0"/>
  </r>
  <r>
    <x v="2764"/>
    <x v="90"/>
    <x v="357"/>
    <x v="357"/>
    <x v="4"/>
    <x v="4"/>
    <x v="49"/>
    <x v="49"/>
    <x v="218"/>
    <x v="38"/>
    <x v="38"/>
    <x v="0"/>
    <x v="0"/>
    <x v="0"/>
    <x v="47"/>
    <x v="481"/>
    <x v="1"/>
  </r>
  <r>
    <x v="2765"/>
    <x v="261"/>
    <x v="878"/>
    <x v="878"/>
    <x v="94"/>
    <x v="94"/>
    <x v="186"/>
    <x v="186"/>
    <x v="182"/>
    <x v="78"/>
    <x v="78"/>
    <x v="2"/>
    <x v="0"/>
    <x v="0"/>
    <x v="24"/>
    <x v="636"/>
    <x v="1"/>
  </r>
  <r>
    <x v="2766"/>
    <x v="362"/>
    <x v="885"/>
    <x v="885"/>
    <x v="15"/>
    <x v="15"/>
    <x v="122"/>
    <x v="122"/>
    <x v="147"/>
    <x v="164"/>
    <x v="164"/>
    <x v="3"/>
    <x v="0"/>
    <x v="0"/>
    <x v="36"/>
    <x v="230"/>
    <x v="1"/>
  </r>
  <r>
    <x v="2767"/>
    <x v="308"/>
    <x v="197"/>
    <x v="197"/>
    <x v="36"/>
    <x v="36"/>
    <x v="160"/>
    <x v="160"/>
    <x v="151"/>
    <x v="8"/>
    <x v="8"/>
    <x v="3"/>
    <x v="0"/>
    <x v="2"/>
    <x v="18"/>
    <x v="361"/>
    <x v="0"/>
  </r>
  <r>
    <x v="2768"/>
    <x v="243"/>
    <x v="132"/>
    <x v="132"/>
    <x v="51"/>
    <x v="51"/>
    <x v="217"/>
    <x v="217"/>
    <x v="217"/>
    <x v="43"/>
    <x v="43"/>
    <x v="2"/>
    <x v="0"/>
    <x v="0"/>
    <x v="3"/>
    <x v="487"/>
    <x v="0"/>
  </r>
  <r>
    <x v="2769"/>
    <x v="94"/>
    <x v="414"/>
    <x v="414"/>
    <x v="52"/>
    <x v="52"/>
    <x v="28"/>
    <x v="28"/>
    <x v="26"/>
    <x v="128"/>
    <x v="128"/>
    <x v="0"/>
    <x v="0"/>
    <x v="0"/>
    <x v="9"/>
    <x v="27"/>
    <x v="0"/>
  </r>
  <r>
    <x v="2770"/>
    <x v="316"/>
    <x v="1075"/>
    <x v="1075"/>
    <x v="1"/>
    <x v="1"/>
    <x v="29"/>
    <x v="29"/>
    <x v="34"/>
    <x v="167"/>
    <x v="167"/>
    <x v="0"/>
    <x v="0"/>
    <x v="2"/>
    <x v="29"/>
    <x v="67"/>
    <x v="0"/>
  </r>
  <r>
    <x v="2771"/>
    <x v="355"/>
    <x v="906"/>
    <x v="906"/>
    <x v="6"/>
    <x v="6"/>
    <x v="23"/>
    <x v="23"/>
    <x v="22"/>
    <x v="158"/>
    <x v="158"/>
    <x v="0"/>
    <x v="0"/>
    <x v="2"/>
    <x v="22"/>
    <x v="250"/>
    <x v="1"/>
  </r>
  <r>
    <x v="2772"/>
    <x v="99"/>
    <x v="985"/>
    <x v="985"/>
    <x v="98"/>
    <x v="98"/>
    <x v="130"/>
    <x v="130"/>
    <x v="121"/>
    <x v="23"/>
    <x v="23"/>
    <x v="3"/>
    <x v="0"/>
    <x v="2"/>
    <x v="21"/>
    <x v="440"/>
    <x v="1"/>
  </r>
  <r>
    <x v="2773"/>
    <x v="265"/>
    <x v="342"/>
    <x v="342"/>
    <x v="3"/>
    <x v="3"/>
    <x v="88"/>
    <x v="88"/>
    <x v="13"/>
    <x v="67"/>
    <x v="67"/>
    <x v="2"/>
    <x v="1"/>
    <x v="1"/>
    <x v="11"/>
    <x v="13"/>
    <x v="2"/>
  </r>
  <r>
    <x v="2774"/>
    <x v="353"/>
    <x v="769"/>
    <x v="769"/>
    <x v="27"/>
    <x v="27"/>
    <x v="91"/>
    <x v="91"/>
    <x v="82"/>
    <x v="67"/>
    <x v="67"/>
    <x v="0"/>
    <x v="0"/>
    <x v="0"/>
    <x v="39"/>
    <x v="214"/>
    <x v="0"/>
  </r>
  <r>
    <x v="2775"/>
    <x v="221"/>
    <x v="457"/>
    <x v="457"/>
    <x v="56"/>
    <x v="56"/>
    <x v="201"/>
    <x v="201"/>
    <x v="200"/>
    <x v="62"/>
    <x v="62"/>
    <x v="0"/>
    <x v="0"/>
    <x v="3"/>
    <x v="4"/>
    <x v="340"/>
    <x v="0"/>
  </r>
  <r>
    <x v="2776"/>
    <x v="181"/>
    <x v="519"/>
    <x v="519"/>
    <x v="71"/>
    <x v="71"/>
    <x v="12"/>
    <x v="12"/>
    <x v="12"/>
    <x v="65"/>
    <x v="65"/>
    <x v="3"/>
    <x v="0"/>
    <x v="2"/>
    <x v="38"/>
    <x v="379"/>
    <x v="0"/>
  </r>
  <r>
    <x v="2777"/>
    <x v="364"/>
    <x v="781"/>
    <x v="781"/>
    <x v="83"/>
    <x v="83"/>
    <x v="49"/>
    <x v="49"/>
    <x v="218"/>
    <x v="69"/>
    <x v="69"/>
    <x v="0"/>
    <x v="0"/>
    <x v="0"/>
    <x v="28"/>
    <x v="481"/>
    <x v="0"/>
  </r>
  <r>
    <x v="2778"/>
    <x v="182"/>
    <x v="1027"/>
    <x v="1027"/>
    <x v="12"/>
    <x v="12"/>
    <x v="173"/>
    <x v="173"/>
    <x v="166"/>
    <x v="163"/>
    <x v="163"/>
    <x v="2"/>
    <x v="0"/>
    <x v="0"/>
    <x v="6"/>
    <x v="321"/>
    <x v="1"/>
  </r>
  <r>
    <x v="2779"/>
    <x v="161"/>
    <x v="184"/>
    <x v="184"/>
    <x v="9"/>
    <x v="9"/>
    <x v="156"/>
    <x v="156"/>
    <x v="163"/>
    <x v="121"/>
    <x v="121"/>
    <x v="0"/>
    <x v="0"/>
    <x v="2"/>
    <x v="21"/>
    <x v="302"/>
    <x v="1"/>
  </r>
  <r>
    <x v="2780"/>
    <x v="363"/>
    <x v="1076"/>
    <x v="1076"/>
    <x v="3"/>
    <x v="3"/>
    <x v="206"/>
    <x v="206"/>
    <x v="205"/>
    <x v="162"/>
    <x v="162"/>
    <x v="2"/>
    <x v="0"/>
    <x v="2"/>
    <x v="16"/>
    <x v="560"/>
    <x v="1"/>
  </r>
  <r>
    <x v="2781"/>
    <x v="236"/>
    <x v="867"/>
    <x v="867"/>
    <x v="68"/>
    <x v="68"/>
    <x v="189"/>
    <x v="189"/>
    <x v="185"/>
    <x v="22"/>
    <x v="22"/>
    <x v="3"/>
    <x v="0"/>
    <x v="1"/>
    <x v="30"/>
    <x v="353"/>
    <x v="1"/>
  </r>
  <r>
    <x v="2782"/>
    <x v="186"/>
    <x v="1077"/>
    <x v="1077"/>
    <x v="96"/>
    <x v="96"/>
    <x v="183"/>
    <x v="183"/>
    <x v="179"/>
    <x v="178"/>
    <x v="178"/>
    <x v="0"/>
    <x v="0"/>
    <x v="2"/>
    <x v="32"/>
    <x v="500"/>
    <x v="0"/>
  </r>
  <r>
    <x v="2783"/>
    <x v="322"/>
    <x v="438"/>
    <x v="438"/>
    <x v="29"/>
    <x v="29"/>
    <x v="30"/>
    <x v="30"/>
    <x v="27"/>
    <x v="5"/>
    <x v="5"/>
    <x v="3"/>
    <x v="0"/>
    <x v="1"/>
    <x v="16"/>
    <x v="355"/>
    <x v="1"/>
  </r>
  <r>
    <x v="2784"/>
    <x v="157"/>
    <x v="932"/>
    <x v="932"/>
    <x v="117"/>
    <x v="117"/>
    <x v="102"/>
    <x v="102"/>
    <x v="105"/>
    <x v="137"/>
    <x v="137"/>
    <x v="3"/>
    <x v="0"/>
    <x v="0"/>
    <x v="30"/>
    <x v="195"/>
    <x v="1"/>
  </r>
  <r>
    <x v="2785"/>
    <x v="11"/>
    <x v="418"/>
    <x v="418"/>
    <x v="85"/>
    <x v="85"/>
    <x v="189"/>
    <x v="189"/>
    <x v="13"/>
    <x v="56"/>
    <x v="56"/>
    <x v="0"/>
    <x v="2"/>
    <x v="2"/>
    <x v="11"/>
    <x v="13"/>
    <x v="2"/>
  </r>
  <r>
    <x v="2786"/>
    <x v="189"/>
    <x v="241"/>
    <x v="241"/>
    <x v="109"/>
    <x v="109"/>
    <x v="22"/>
    <x v="22"/>
    <x v="196"/>
    <x v="4"/>
    <x v="4"/>
    <x v="0"/>
    <x v="0"/>
    <x v="0"/>
    <x v="29"/>
    <x v="617"/>
    <x v="0"/>
  </r>
  <r>
    <x v="2787"/>
    <x v="317"/>
    <x v="1078"/>
    <x v="1078"/>
    <x v="115"/>
    <x v="115"/>
    <x v="14"/>
    <x v="14"/>
    <x v="14"/>
    <x v="61"/>
    <x v="61"/>
    <x v="3"/>
    <x v="0"/>
    <x v="0"/>
    <x v="21"/>
    <x v="76"/>
    <x v="1"/>
  </r>
  <r>
    <x v="2788"/>
    <x v="221"/>
    <x v="203"/>
    <x v="203"/>
    <x v="13"/>
    <x v="13"/>
    <x v="142"/>
    <x v="142"/>
    <x v="133"/>
    <x v="35"/>
    <x v="35"/>
    <x v="3"/>
    <x v="0"/>
    <x v="2"/>
    <x v="14"/>
    <x v="456"/>
    <x v="0"/>
  </r>
  <r>
    <x v="2789"/>
    <x v="160"/>
    <x v="287"/>
    <x v="287"/>
    <x v="100"/>
    <x v="100"/>
    <x v="208"/>
    <x v="208"/>
    <x v="207"/>
    <x v="32"/>
    <x v="32"/>
    <x v="3"/>
    <x v="0"/>
    <x v="0"/>
    <x v="45"/>
    <x v="518"/>
    <x v="0"/>
  </r>
  <r>
    <x v="2790"/>
    <x v="125"/>
    <x v="816"/>
    <x v="816"/>
    <x v="37"/>
    <x v="37"/>
    <x v="99"/>
    <x v="99"/>
    <x v="91"/>
    <x v="155"/>
    <x v="155"/>
    <x v="0"/>
    <x v="0"/>
    <x v="0"/>
    <x v="16"/>
    <x v="231"/>
    <x v="1"/>
  </r>
  <r>
    <x v="2791"/>
    <x v="76"/>
    <x v="994"/>
    <x v="994"/>
    <x v="28"/>
    <x v="28"/>
    <x v="155"/>
    <x v="155"/>
    <x v="13"/>
    <x v="105"/>
    <x v="105"/>
    <x v="3"/>
    <x v="1"/>
    <x v="0"/>
    <x v="11"/>
    <x v="13"/>
    <x v="2"/>
  </r>
  <r>
    <x v="2792"/>
    <x v="227"/>
    <x v="276"/>
    <x v="276"/>
    <x v="30"/>
    <x v="30"/>
    <x v="25"/>
    <x v="25"/>
    <x v="88"/>
    <x v="56"/>
    <x v="56"/>
    <x v="3"/>
    <x v="0"/>
    <x v="3"/>
    <x v="18"/>
    <x v="600"/>
    <x v="0"/>
  </r>
  <r>
    <x v="2793"/>
    <x v="289"/>
    <x v="307"/>
    <x v="307"/>
    <x v="34"/>
    <x v="34"/>
    <x v="124"/>
    <x v="124"/>
    <x v="115"/>
    <x v="116"/>
    <x v="116"/>
    <x v="0"/>
    <x v="0"/>
    <x v="3"/>
    <x v="17"/>
    <x v="143"/>
    <x v="0"/>
  </r>
  <r>
    <x v="2794"/>
    <x v="221"/>
    <x v="1079"/>
    <x v="1079"/>
    <x v="45"/>
    <x v="45"/>
    <x v="149"/>
    <x v="149"/>
    <x v="169"/>
    <x v="7"/>
    <x v="7"/>
    <x v="0"/>
    <x v="0"/>
    <x v="3"/>
    <x v="39"/>
    <x v="643"/>
    <x v="0"/>
  </r>
  <r>
    <x v="2795"/>
    <x v="4"/>
    <x v="943"/>
    <x v="943"/>
    <x v="74"/>
    <x v="74"/>
    <x v="173"/>
    <x v="173"/>
    <x v="166"/>
    <x v="83"/>
    <x v="83"/>
    <x v="0"/>
    <x v="0"/>
    <x v="0"/>
    <x v="26"/>
    <x v="228"/>
    <x v="1"/>
  </r>
  <r>
    <x v="2796"/>
    <x v="233"/>
    <x v="657"/>
    <x v="657"/>
    <x v="95"/>
    <x v="95"/>
    <x v="22"/>
    <x v="22"/>
    <x v="196"/>
    <x v="83"/>
    <x v="83"/>
    <x v="3"/>
    <x v="0"/>
    <x v="0"/>
    <x v="0"/>
    <x v="326"/>
    <x v="0"/>
  </r>
  <r>
    <x v="2797"/>
    <x v="127"/>
    <x v="831"/>
    <x v="831"/>
    <x v="58"/>
    <x v="58"/>
    <x v="118"/>
    <x v="118"/>
    <x v="145"/>
    <x v="120"/>
    <x v="120"/>
    <x v="0"/>
    <x v="0"/>
    <x v="0"/>
    <x v="37"/>
    <x v="187"/>
    <x v="1"/>
  </r>
  <r>
    <x v="2798"/>
    <x v="302"/>
    <x v="44"/>
    <x v="44"/>
    <x v="9"/>
    <x v="9"/>
    <x v="200"/>
    <x v="200"/>
    <x v="199"/>
    <x v="31"/>
    <x v="31"/>
    <x v="2"/>
    <x v="0"/>
    <x v="2"/>
    <x v="19"/>
    <x v="691"/>
    <x v="1"/>
  </r>
  <r>
    <x v="2799"/>
    <x v="91"/>
    <x v="776"/>
    <x v="776"/>
    <x v="112"/>
    <x v="112"/>
    <x v="193"/>
    <x v="193"/>
    <x v="189"/>
    <x v="147"/>
    <x v="147"/>
    <x v="0"/>
    <x v="0"/>
    <x v="3"/>
    <x v="0"/>
    <x v="301"/>
    <x v="0"/>
  </r>
  <r>
    <x v="2800"/>
    <x v="170"/>
    <x v="6"/>
    <x v="6"/>
    <x v="35"/>
    <x v="35"/>
    <x v="193"/>
    <x v="193"/>
    <x v="189"/>
    <x v="156"/>
    <x v="156"/>
    <x v="2"/>
    <x v="0"/>
    <x v="0"/>
    <x v="5"/>
    <x v="692"/>
    <x v="0"/>
  </r>
  <r>
    <x v="2801"/>
    <x v="169"/>
    <x v="0"/>
    <x v="0"/>
    <x v="83"/>
    <x v="83"/>
    <x v="47"/>
    <x v="47"/>
    <x v="44"/>
    <x v="88"/>
    <x v="88"/>
    <x v="0"/>
    <x v="0"/>
    <x v="2"/>
    <x v="2"/>
    <x v="46"/>
    <x v="0"/>
  </r>
  <r>
    <x v="2802"/>
    <x v="147"/>
    <x v="1080"/>
    <x v="1080"/>
    <x v="61"/>
    <x v="61"/>
    <x v="211"/>
    <x v="211"/>
    <x v="210"/>
    <x v="124"/>
    <x v="124"/>
    <x v="3"/>
    <x v="0"/>
    <x v="0"/>
    <x v="28"/>
    <x v="466"/>
    <x v="0"/>
  </r>
  <r>
    <x v="2803"/>
    <x v="341"/>
    <x v="865"/>
    <x v="865"/>
    <x v="26"/>
    <x v="26"/>
    <x v="190"/>
    <x v="190"/>
    <x v="186"/>
    <x v="76"/>
    <x v="76"/>
    <x v="3"/>
    <x v="0"/>
    <x v="2"/>
    <x v="6"/>
    <x v="693"/>
    <x v="1"/>
  </r>
  <r>
    <x v="2804"/>
    <x v="292"/>
    <x v="278"/>
    <x v="278"/>
    <x v="78"/>
    <x v="78"/>
    <x v="219"/>
    <x v="219"/>
    <x v="220"/>
    <x v="83"/>
    <x v="83"/>
    <x v="3"/>
    <x v="0"/>
    <x v="3"/>
    <x v="48"/>
    <x v="533"/>
    <x v="0"/>
  </r>
  <r>
    <x v="2805"/>
    <x v="118"/>
    <x v="815"/>
    <x v="815"/>
    <x v="110"/>
    <x v="110"/>
    <x v="7"/>
    <x v="7"/>
    <x v="7"/>
    <x v="43"/>
    <x v="43"/>
    <x v="1"/>
    <x v="0"/>
    <x v="2"/>
    <x v="27"/>
    <x v="573"/>
    <x v="0"/>
  </r>
  <r>
    <x v="2806"/>
    <x v="31"/>
    <x v="478"/>
    <x v="478"/>
    <x v="88"/>
    <x v="88"/>
    <x v="169"/>
    <x v="169"/>
    <x v="158"/>
    <x v="166"/>
    <x v="166"/>
    <x v="0"/>
    <x v="0"/>
    <x v="2"/>
    <x v="40"/>
    <x v="358"/>
    <x v="1"/>
  </r>
  <r>
    <x v="2807"/>
    <x v="19"/>
    <x v="183"/>
    <x v="183"/>
    <x v="50"/>
    <x v="50"/>
    <x v="177"/>
    <x v="177"/>
    <x v="172"/>
    <x v="10"/>
    <x v="10"/>
    <x v="0"/>
    <x v="0"/>
    <x v="0"/>
    <x v="10"/>
    <x v="267"/>
    <x v="0"/>
  </r>
  <r>
    <x v="2808"/>
    <x v="335"/>
    <x v="972"/>
    <x v="972"/>
    <x v="36"/>
    <x v="36"/>
    <x v="77"/>
    <x v="77"/>
    <x v="70"/>
    <x v="17"/>
    <x v="17"/>
    <x v="0"/>
    <x v="0"/>
    <x v="0"/>
    <x v="3"/>
    <x v="77"/>
    <x v="0"/>
  </r>
  <r>
    <x v="2809"/>
    <x v="100"/>
    <x v="428"/>
    <x v="428"/>
    <x v="31"/>
    <x v="31"/>
    <x v="157"/>
    <x v="157"/>
    <x v="148"/>
    <x v="130"/>
    <x v="130"/>
    <x v="0"/>
    <x v="0"/>
    <x v="0"/>
    <x v="22"/>
    <x v="191"/>
    <x v="1"/>
  </r>
  <r>
    <x v="2810"/>
    <x v="178"/>
    <x v="152"/>
    <x v="152"/>
    <x v="9"/>
    <x v="9"/>
    <x v="168"/>
    <x v="168"/>
    <x v="157"/>
    <x v="36"/>
    <x v="36"/>
    <x v="3"/>
    <x v="0"/>
    <x v="1"/>
    <x v="15"/>
    <x v="210"/>
    <x v="1"/>
  </r>
  <r>
    <x v="2811"/>
    <x v="50"/>
    <x v="1081"/>
    <x v="1081"/>
    <x v="24"/>
    <x v="24"/>
    <x v="118"/>
    <x v="118"/>
    <x v="145"/>
    <x v="77"/>
    <x v="77"/>
    <x v="0"/>
    <x v="0"/>
    <x v="2"/>
    <x v="30"/>
    <x v="187"/>
    <x v="1"/>
  </r>
  <r>
    <x v="2812"/>
    <x v="325"/>
    <x v="447"/>
    <x v="447"/>
    <x v="85"/>
    <x v="85"/>
    <x v="177"/>
    <x v="177"/>
    <x v="13"/>
    <x v="126"/>
    <x v="126"/>
    <x v="3"/>
    <x v="1"/>
    <x v="0"/>
    <x v="11"/>
    <x v="13"/>
    <x v="2"/>
  </r>
  <r>
    <x v="2813"/>
    <x v="112"/>
    <x v="56"/>
    <x v="56"/>
    <x v="15"/>
    <x v="15"/>
    <x v="112"/>
    <x v="112"/>
    <x v="103"/>
    <x v="73"/>
    <x v="73"/>
    <x v="0"/>
    <x v="0"/>
    <x v="0"/>
    <x v="22"/>
    <x v="123"/>
    <x v="1"/>
  </r>
  <r>
    <x v="2814"/>
    <x v="362"/>
    <x v="747"/>
    <x v="747"/>
    <x v="63"/>
    <x v="63"/>
    <x v="101"/>
    <x v="101"/>
    <x v="93"/>
    <x v="92"/>
    <x v="92"/>
    <x v="2"/>
    <x v="0"/>
    <x v="0"/>
    <x v="17"/>
    <x v="246"/>
    <x v="0"/>
  </r>
  <r>
    <x v="2815"/>
    <x v="197"/>
    <x v="459"/>
    <x v="459"/>
    <x v="72"/>
    <x v="72"/>
    <x v="206"/>
    <x v="206"/>
    <x v="205"/>
    <x v="9"/>
    <x v="9"/>
    <x v="0"/>
    <x v="0"/>
    <x v="0"/>
    <x v="16"/>
    <x v="354"/>
    <x v="1"/>
  </r>
  <r>
    <x v="2816"/>
    <x v="322"/>
    <x v="719"/>
    <x v="719"/>
    <x v="64"/>
    <x v="64"/>
    <x v="94"/>
    <x v="94"/>
    <x v="85"/>
    <x v="145"/>
    <x v="145"/>
    <x v="1"/>
    <x v="0"/>
    <x v="0"/>
    <x v="3"/>
    <x v="694"/>
    <x v="0"/>
  </r>
  <r>
    <x v="2817"/>
    <x v="275"/>
    <x v="213"/>
    <x v="213"/>
    <x v="21"/>
    <x v="21"/>
    <x v="168"/>
    <x v="168"/>
    <x v="157"/>
    <x v="179"/>
    <x v="179"/>
    <x v="3"/>
    <x v="0"/>
    <x v="1"/>
    <x v="25"/>
    <x v="210"/>
    <x v="0"/>
  </r>
  <r>
    <x v="2818"/>
    <x v="81"/>
    <x v="835"/>
    <x v="835"/>
    <x v="96"/>
    <x v="96"/>
    <x v="55"/>
    <x v="55"/>
    <x v="51"/>
    <x v="136"/>
    <x v="136"/>
    <x v="1"/>
    <x v="0"/>
    <x v="0"/>
    <x v="15"/>
    <x v="695"/>
    <x v="1"/>
  </r>
  <r>
    <x v="2819"/>
    <x v="149"/>
    <x v="635"/>
    <x v="635"/>
    <x v="3"/>
    <x v="3"/>
    <x v="54"/>
    <x v="54"/>
    <x v="50"/>
    <x v="108"/>
    <x v="108"/>
    <x v="3"/>
    <x v="0"/>
    <x v="3"/>
    <x v="1"/>
    <x v="334"/>
    <x v="0"/>
  </r>
  <r>
    <x v="2820"/>
    <x v="154"/>
    <x v="825"/>
    <x v="825"/>
    <x v="47"/>
    <x v="47"/>
    <x v="51"/>
    <x v="51"/>
    <x v="47"/>
    <x v="47"/>
    <x v="47"/>
    <x v="0"/>
    <x v="0"/>
    <x v="0"/>
    <x v="32"/>
    <x v="49"/>
    <x v="0"/>
  </r>
  <r>
    <x v="2821"/>
    <x v="102"/>
    <x v="29"/>
    <x v="29"/>
    <x v="22"/>
    <x v="22"/>
    <x v="196"/>
    <x v="196"/>
    <x v="193"/>
    <x v="174"/>
    <x v="174"/>
    <x v="3"/>
    <x v="0"/>
    <x v="0"/>
    <x v="9"/>
    <x v="314"/>
    <x v="0"/>
  </r>
  <r>
    <x v="2822"/>
    <x v="155"/>
    <x v="1082"/>
    <x v="1082"/>
    <x v="3"/>
    <x v="3"/>
    <x v="38"/>
    <x v="38"/>
    <x v="13"/>
    <x v="161"/>
    <x v="161"/>
    <x v="0"/>
    <x v="1"/>
    <x v="1"/>
    <x v="11"/>
    <x v="13"/>
    <x v="2"/>
  </r>
  <r>
    <x v="2823"/>
    <x v="243"/>
    <x v="452"/>
    <x v="452"/>
    <x v="67"/>
    <x v="67"/>
    <x v="195"/>
    <x v="195"/>
    <x v="191"/>
    <x v="135"/>
    <x v="135"/>
    <x v="0"/>
    <x v="0"/>
    <x v="0"/>
    <x v="4"/>
    <x v="369"/>
    <x v="0"/>
  </r>
  <r>
    <x v="2824"/>
    <x v="199"/>
    <x v="584"/>
    <x v="584"/>
    <x v="32"/>
    <x v="32"/>
    <x v="69"/>
    <x v="69"/>
    <x v="64"/>
    <x v="14"/>
    <x v="14"/>
    <x v="0"/>
    <x v="0"/>
    <x v="3"/>
    <x v="24"/>
    <x v="167"/>
    <x v="1"/>
  </r>
  <r>
    <x v="2825"/>
    <x v="230"/>
    <x v="86"/>
    <x v="86"/>
    <x v="88"/>
    <x v="88"/>
    <x v="75"/>
    <x v="75"/>
    <x v="68"/>
    <x v="159"/>
    <x v="159"/>
    <x v="2"/>
    <x v="0"/>
    <x v="2"/>
    <x v="37"/>
    <x v="528"/>
    <x v="1"/>
  </r>
  <r>
    <x v="2826"/>
    <x v="157"/>
    <x v="583"/>
    <x v="583"/>
    <x v="112"/>
    <x v="112"/>
    <x v="104"/>
    <x v="104"/>
    <x v="95"/>
    <x v="45"/>
    <x v="45"/>
    <x v="3"/>
    <x v="0"/>
    <x v="0"/>
    <x v="14"/>
    <x v="111"/>
    <x v="0"/>
  </r>
  <r>
    <x v="2827"/>
    <x v="85"/>
    <x v="1083"/>
    <x v="1083"/>
    <x v="16"/>
    <x v="16"/>
    <x v="58"/>
    <x v="58"/>
    <x v="54"/>
    <x v="23"/>
    <x v="23"/>
    <x v="0"/>
    <x v="0"/>
    <x v="3"/>
    <x v="26"/>
    <x v="56"/>
    <x v="1"/>
  </r>
  <r>
    <x v="2828"/>
    <x v="266"/>
    <x v="443"/>
    <x v="443"/>
    <x v="100"/>
    <x v="100"/>
    <x v="74"/>
    <x v="74"/>
    <x v="67"/>
    <x v="125"/>
    <x v="125"/>
    <x v="2"/>
    <x v="0"/>
    <x v="0"/>
    <x v="19"/>
    <x v="73"/>
    <x v="1"/>
  </r>
  <r>
    <x v="2829"/>
    <x v="118"/>
    <x v="58"/>
    <x v="58"/>
    <x v="55"/>
    <x v="55"/>
    <x v="140"/>
    <x v="140"/>
    <x v="13"/>
    <x v="158"/>
    <x v="158"/>
    <x v="0"/>
    <x v="2"/>
    <x v="0"/>
    <x v="11"/>
    <x v="13"/>
    <x v="2"/>
  </r>
  <r>
    <x v="2830"/>
    <x v="274"/>
    <x v="346"/>
    <x v="346"/>
    <x v="95"/>
    <x v="95"/>
    <x v="79"/>
    <x v="79"/>
    <x v="72"/>
    <x v="113"/>
    <x v="113"/>
    <x v="0"/>
    <x v="0"/>
    <x v="3"/>
    <x v="6"/>
    <x v="80"/>
    <x v="1"/>
  </r>
  <r>
    <x v="2831"/>
    <x v="5"/>
    <x v="250"/>
    <x v="250"/>
    <x v="14"/>
    <x v="14"/>
    <x v="115"/>
    <x v="115"/>
    <x v="13"/>
    <x v="14"/>
    <x v="14"/>
    <x v="0"/>
    <x v="1"/>
    <x v="0"/>
    <x v="11"/>
    <x v="13"/>
    <x v="2"/>
  </r>
  <r>
    <x v="2832"/>
    <x v="313"/>
    <x v="938"/>
    <x v="938"/>
    <x v="37"/>
    <x v="37"/>
    <x v="187"/>
    <x v="187"/>
    <x v="183"/>
    <x v="13"/>
    <x v="13"/>
    <x v="0"/>
    <x v="0"/>
    <x v="2"/>
    <x v="52"/>
    <x v="395"/>
    <x v="3"/>
  </r>
  <r>
    <x v="2833"/>
    <x v="39"/>
    <x v="990"/>
    <x v="990"/>
    <x v="19"/>
    <x v="19"/>
    <x v="103"/>
    <x v="103"/>
    <x v="94"/>
    <x v="167"/>
    <x v="167"/>
    <x v="3"/>
    <x v="0"/>
    <x v="0"/>
    <x v="33"/>
    <x v="108"/>
    <x v="0"/>
  </r>
  <r>
    <x v="2834"/>
    <x v="344"/>
    <x v="876"/>
    <x v="876"/>
    <x v="5"/>
    <x v="5"/>
    <x v="167"/>
    <x v="167"/>
    <x v="156"/>
    <x v="93"/>
    <x v="93"/>
    <x v="0"/>
    <x v="0"/>
    <x v="3"/>
    <x v="38"/>
    <x v="209"/>
    <x v="0"/>
  </r>
  <r>
    <x v="2835"/>
    <x v="14"/>
    <x v="1061"/>
    <x v="1061"/>
    <x v="20"/>
    <x v="20"/>
    <x v="198"/>
    <x v="198"/>
    <x v="197"/>
    <x v="126"/>
    <x v="126"/>
    <x v="0"/>
    <x v="0"/>
    <x v="0"/>
    <x v="25"/>
    <x v="327"/>
    <x v="0"/>
  </r>
  <r>
    <x v="2836"/>
    <x v="239"/>
    <x v="54"/>
    <x v="54"/>
    <x v="95"/>
    <x v="95"/>
    <x v="114"/>
    <x v="114"/>
    <x v="107"/>
    <x v="38"/>
    <x v="38"/>
    <x v="0"/>
    <x v="0"/>
    <x v="0"/>
    <x v="3"/>
    <x v="128"/>
    <x v="0"/>
  </r>
  <r>
    <x v="2837"/>
    <x v="196"/>
    <x v="273"/>
    <x v="273"/>
    <x v="33"/>
    <x v="33"/>
    <x v="176"/>
    <x v="176"/>
    <x v="170"/>
    <x v="11"/>
    <x v="11"/>
    <x v="2"/>
    <x v="0"/>
    <x v="3"/>
    <x v="25"/>
    <x v="696"/>
    <x v="0"/>
  </r>
  <r>
    <x v="2838"/>
    <x v="44"/>
    <x v="739"/>
    <x v="739"/>
    <x v="116"/>
    <x v="116"/>
    <x v="62"/>
    <x v="62"/>
    <x v="57"/>
    <x v="109"/>
    <x v="109"/>
    <x v="3"/>
    <x v="0"/>
    <x v="2"/>
    <x v="25"/>
    <x v="59"/>
    <x v="0"/>
  </r>
  <r>
    <x v="2839"/>
    <x v="196"/>
    <x v="1084"/>
    <x v="1084"/>
    <x v="23"/>
    <x v="23"/>
    <x v="47"/>
    <x v="47"/>
    <x v="44"/>
    <x v="167"/>
    <x v="167"/>
    <x v="0"/>
    <x v="0"/>
    <x v="1"/>
    <x v="23"/>
    <x v="46"/>
    <x v="0"/>
  </r>
  <r>
    <x v="2840"/>
    <x v="359"/>
    <x v="985"/>
    <x v="985"/>
    <x v="89"/>
    <x v="89"/>
    <x v="107"/>
    <x v="107"/>
    <x v="98"/>
    <x v="117"/>
    <x v="117"/>
    <x v="3"/>
    <x v="0"/>
    <x v="0"/>
    <x v="3"/>
    <x v="589"/>
    <x v="0"/>
  </r>
  <r>
    <x v="2841"/>
    <x v="74"/>
    <x v="669"/>
    <x v="669"/>
    <x v="18"/>
    <x v="18"/>
    <x v="60"/>
    <x v="60"/>
    <x v="56"/>
    <x v="108"/>
    <x v="108"/>
    <x v="0"/>
    <x v="0"/>
    <x v="2"/>
    <x v="40"/>
    <x v="58"/>
    <x v="1"/>
  </r>
  <r>
    <x v="2842"/>
    <x v="114"/>
    <x v="1013"/>
    <x v="1013"/>
    <x v="43"/>
    <x v="43"/>
    <x v="209"/>
    <x v="209"/>
    <x v="13"/>
    <x v="83"/>
    <x v="83"/>
    <x v="2"/>
    <x v="1"/>
    <x v="0"/>
    <x v="11"/>
    <x v="13"/>
    <x v="2"/>
  </r>
  <r>
    <x v="2843"/>
    <x v="176"/>
    <x v="1085"/>
    <x v="1085"/>
    <x v="68"/>
    <x v="68"/>
    <x v="50"/>
    <x v="50"/>
    <x v="46"/>
    <x v="141"/>
    <x v="141"/>
    <x v="0"/>
    <x v="0"/>
    <x v="0"/>
    <x v="25"/>
    <x v="48"/>
    <x v="0"/>
  </r>
  <r>
    <x v="2844"/>
    <x v="326"/>
    <x v="662"/>
    <x v="662"/>
    <x v="55"/>
    <x v="55"/>
    <x v="60"/>
    <x v="60"/>
    <x v="56"/>
    <x v="22"/>
    <x v="22"/>
    <x v="0"/>
    <x v="0"/>
    <x v="0"/>
    <x v="47"/>
    <x v="58"/>
    <x v="1"/>
  </r>
  <r>
    <x v="2845"/>
    <x v="105"/>
    <x v="205"/>
    <x v="205"/>
    <x v="89"/>
    <x v="89"/>
    <x v="102"/>
    <x v="102"/>
    <x v="105"/>
    <x v="25"/>
    <x v="25"/>
    <x v="0"/>
    <x v="0"/>
    <x v="0"/>
    <x v="33"/>
    <x v="126"/>
    <x v="0"/>
  </r>
  <r>
    <x v="2846"/>
    <x v="115"/>
    <x v="1065"/>
    <x v="1065"/>
    <x v="45"/>
    <x v="45"/>
    <x v="105"/>
    <x v="105"/>
    <x v="96"/>
    <x v="45"/>
    <x v="45"/>
    <x v="0"/>
    <x v="0"/>
    <x v="0"/>
    <x v="38"/>
    <x v="122"/>
    <x v="0"/>
  </r>
  <r>
    <x v="2847"/>
    <x v="234"/>
    <x v="1041"/>
    <x v="1041"/>
    <x v="13"/>
    <x v="13"/>
    <x v="4"/>
    <x v="4"/>
    <x v="4"/>
    <x v="102"/>
    <x v="102"/>
    <x v="0"/>
    <x v="0"/>
    <x v="1"/>
    <x v="1"/>
    <x v="181"/>
    <x v="0"/>
  </r>
  <r>
    <x v="2848"/>
    <x v="84"/>
    <x v="286"/>
    <x v="286"/>
    <x v="43"/>
    <x v="43"/>
    <x v="41"/>
    <x v="41"/>
    <x v="38"/>
    <x v="59"/>
    <x v="59"/>
    <x v="3"/>
    <x v="0"/>
    <x v="0"/>
    <x v="17"/>
    <x v="437"/>
    <x v="0"/>
  </r>
  <r>
    <x v="2849"/>
    <x v="264"/>
    <x v="561"/>
    <x v="561"/>
    <x v="2"/>
    <x v="2"/>
    <x v="73"/>
    <x v="73"/>
    <x v="135"/>
    <x v="4"/>
    <x v="4"/>
    <x v="0"/>
    <x v="0"/>
    <x v="0"/>
    <x v="27"/>
    <x v="171"/>
    <x v="0"/>
  </r>
  <r>
    <x v="2850"/>
    <x v="293"/>
    <x v="1056"/>
    <x v="1056"/>
    <x v="102"/>
    <x v="102"/>
    <x v="50"/>
    <x v="50"/>
    <x v="46"/>
    <x v="76"/>
    <x v="76"/>
    <x v="0"/>
    <x v="0"/>
    <x v="2"/>
    <x v="0"/>
    <x v="48"/>
    <x v="0"/>
  </r>
  <r>
    <x v="2851"/>
    <x v="357"/>
    <x v="759"/>
    <x v="759"/>
    <x v="19"/>
    <x v="19"/>
    <x v="7"/>
    <x v="7"/>
    <x v="13"/>
    <x v="106"/>
    <x v="106"/>
    <x v="3"/>
    <x v="1"/>
    <x v="0"/>
    <x v="11"/>
    <x v="13"/>
    <x v="2"/>
  </r>
  <r>
    <x v="2852"/>
    <x v="86"/>
    <x v="495"/>
    <x v="495"/>
    <x v="97"/>
    <x v="97"/>
    <x v="113"/>
    <x v="113"/>
    <x v="106"/>
    <x v="32"/>
    <x v="32"/>
    <x v="3"/>
    <x v="0"/>
    <x v="0"/>
    <x v="22"/>
    <x v="264"/>
    <x v="1"/>
  </r>
  <r>
    <x v="2853"/>
    <x v="153"/>
    <x v="1086"/>
    <x v="1086"/>
    <x v="40"/>
    <x v="40"/>
    <x v="139"/>
    <x v="139"/>
    <x v="131"/>
    <x v="22"/>
    <x v="22"/>
    <x v="2"/>
    <x v="0"/>
    <x v="0"/>
    <x v="15"/>
    <x v="552"/>
    <x v="1"/>
  </r>
  <r>
    <x v="2854"/>
    <x v="335"/>
    <x v="971"/>
    <x v="971"/>
    <x v="78"/>
    <x v="78"/>
    <x v="116"/>
    <x v="116"/>
    <x v="13"/>
    <x v="58"/>
    <x v="58"/>
    <x v="0"/>
    <x v="1"/>
    <x v="0"/>
    <x v="11"/>
    <x v="13"/>
    <x v="2"/>
  </r>
  <r>
    <x v="2855"/>
    <x v="177"/>
    <x v="404"/>
    <x v="404"/>
    <x v="38"/>
    <x v="38"/>
    <x v="213"/>
    <x v="213"/>
    <x v="212"/>
    <x v="173"/>
    <x v="173"/>
    <x v="2"/>
    <x v="0"/>
    <x v="1"/>
    <x v="21"/>
    <x v="441"/>
    <x v="1"/>
  </r>
  <r>
    <x v="2856"/>
    <x v="73"/>
    <x v="878"/>
    <x v="878"/>
    <x v="35"/>
    <x v="35"/>
    <x v="166"/>
    <x v="166"/>
    <x v="162"/>
    <x v="35"/>
    <x v="35"/>
    <x v="3"/>
    <x v="0"/>
    <x v="2"/>
    <x v="49"/>
    <x v="549"/>
    <x v="3"/>
  </r>
  <r>
    <x v="2857"/>
    <x v="47"/>
    <x v="509"/>
    <x v="509"/>
    <x v="117"/>
    <x v="117"/>
    <x v="95"/>
    <x v="95"/>
    <x v="86"/>
    <x v="55"/>
    <x v="55"/>
    <x v="3"/>
    <x v="0"/>
    <x v="0"/>
    <x v="37"/>
    <x v="98"/>
    <x v="1"/>
  </r>
  <r>
    <x v="2858"/>
    <x v="13"/>
    <x v="383"/>
    <x v="383"/>
    <x v="42"/>
    <x v="42"/>
    <x v="30"/>
    <x v="30"/>
    <x v="27"/>
    <x v="63"/>
    <x v="63"/>
    <x v="0"/>
    <x v="0"/>
    <x v="0"/>
    <x v="47"/>
    <x v="61"/>
    <x v="1"/>
  </r>
  <r>
    <x v="2859"/>
    <x v="133"/>
    <x v="713"/>
    <x v="713"/>
    <x v="26"/>
    <x v="26"/>
    <x v="143"/>
    <x v="143"/>
    <x v="134"/>
    <x v="172"/>
    <x v="172"/>
    <x v="0"/>
    <x v="0"/>
    <x v="0"/>
    <x v="22"/>
    <x v="305"/>
    <x v="1"/>
  </r>
  <r>
    <x v="2860"/>
    <x v="118"/>
    <x v="400"/>
    <x v="400"/>
    <x v="88"/>
    <x v="88"/>
    <x v="191"/>
    <x v="191"/>
    <x v="187"/>
    <x v="142"/>
    <x v="142"/>
    <x v="0"/>
    <x v="0"/>
    <x v="0"/>
    <x v="21"/>
    <x v="484"/>
    <x v="1"/>
  </r>
  <r>
    <x v="2861"/>
    <x v="334"/>
    <x v="41"/>
    <x v="41"/>
    <x v="113"/>
    <x v="113"/>
    <x v="22"/>
    <x v="22"/>
    <x v="196"/>
    <x v="140"/>
    <x v="140"/>
    <x v="3"/>
    <x v="0"/>
    <x v="0"/>
    <x v="27"/>
    <x v="326"/>
    <x v="0"/>
  </r>
  <r>
    <x v="2862"/>
    <x v="107"/>
    <x v="844"/>
    <x v="844"/>
    <x v="37"/>
    <x v="37"/>
    <x v="44"/>
    <x v="44"/>
    <x v="41"/>
    <x v="59"/>
    <x v="59"/>
    <x v="3"/>
    <x v="0"/>
    <x v="2"/>
    <x v="24"/>
    <x v="585"/>
    <x v="1"/>
  </r>
  <r>
    <x v="2863"/>
    <x v="172"/>
    <x v="346"/>
    <x v="346"/>
    <x v="68"/>
    <x v="68"/>
    <x v="184"/>
    <x v="184"/>
    <x v="180"/>
    <x v="82"/>
    <x v="82"/>
    <x v="0"/>
    <x v="0"/>
    <x v="2"/>
    <x v="10"/>
    <x v="309"/>
    <x v="0"/>
  </r>
  <r>
    <x v="2864"/>
    <x v="28"/>
    <x v="1041"/>
    <x v="1041"/>
    <x v="21"/>
    <x v="21"/>
    <x v="181"/>
    <x v="181"/>
    <x v="178"/>
    <x v="147"/>
    <x v="147"/>
    <x v="0"/>
    <x v="0"/>
    <x v="0"/>
    <x v="22"/>
    <x v="595"/>
    <x v="1"/>
  </r>
  <r>
    <x v="2865"/>
    <x v="64"/>
    <x v="383"/>
    <x v="383"/>
    <x v="1"/>
    <x v="1"/>
    <x v="157"/>
    <x v="157"/>
    <x v="148"/>
    <x v="7"/>
    <x v="7"/>
    <x v="2"/>
    <x v="0"/>
    <x v="0"/>
    <x v="19"/>
    <x v="495"/>
    <x v="1"/>
  </r>
  <r>
    <x v="2866"/>
    <x v="28"/>
    <x v="856"/>
    <x v="856"/>
    <x v="105"/>
    <x v="105"/>
    <x v="215"/>
    <x v="215"/>
    <x v="214"/>
    <x v="129"/>
    <x v="129"/>
    <x v="0"/>
    <x v="0"/>
    <x v="2"/>
    <x v="9"/>
    <x v="416"/>
    <x v="0"/>
  </r>
  <r>
    <x v="2867"/>
    <x v="332"/>
    <x v="1039"/>
    <x v="1039"/>
    <x v="61"/>
    <x v="61"/>
    <x v="76"/>
    <x v="76"/>
    <x v="69"/>
    <x v="97"/>
    <x v="97"/>
    <x v="3"/>
    <x v="0"/>
    <x v="0"/>
    <x v="10"/>
    <x v="150"/>
    <x v="0"/>
  </r>
  <r>
    <x v="2868"/>
    <x v="269"/>
    <x v="999"/>
    <x v="999"/>
    <x v="77"/>
    <x v="77"/>
    <x v="108"/>
    <x v="108"/>
    <x v="13"/>
    <x v="55"/>
    <x v="55"/>
    <x v="1"/>
    <x v="2"/>
    <x v="0"/>
    <x v="11"/>
    <x v="13"/>
    <x v="2"/>
  </r>
  <r>
    <x v="2869"/>
    <x v="319"/>
    <x v="1087"/>
    <x v="1087"/>
    <x v="0"/>
    <x v="0"/>
    <x v="16"/>
    <x v="16"/>
    <x v="16"/>
    <x v="128"/>
    <x v="128"/>
    <x v="0"/>
    <x v="0"/>
    <x v="3"/>
    <x v="0"/>
    <x v="454"/>
    <x v="0"/>
  </r>
  <r>
    <x v="2870"/>
    <x v="22"/>
    <x v="1088"/>
    <x v="1088"/>
    <x v="72"/>
    <x v="72"/>
    <x v="110"/>
    <x v="110"/>
    <x v="101"/>
    <x v="144"/>
    <x v="144"/>
    <x v="3"/>
    <x v="0"/>
    <x v="0"/>
    <x v="1"/>
    <x v="182"/>
    <x v="0"/>
  </r>
  <r>
    <x v="2871"/>
    <x v="233"/>
    <x v="572"/>
    <x v="572"/>
    <x v="18"/>
    <x v="18"/>
    <x v="11"/>
    <x v="11"/>
    <x v="11"/>
    <x v="62"/>
    <x v="62"/>
    <x v="3"/>
    <x v="0"/>
    <x v="2"/>
    <x v="16"/>
    <x v="313"/>
    <x v="1"/>
  </r>
  <r>
    <x v="2872"/>
    <x v="311"/>
    <x v="105"/>
    <x v="105"/>
    <x v="58"/>
    <x v="58"/>
    <x v="196"/>
    <x v="196"/>
    <x v="13"/>
    <x v="164"/>
    <x v="164"/>
    <x v="0"/>
    <x v="1"/>
    <x v="1"/>
    <x v="11"/>
    <x v="13"/>
    <x v="2"/>
  </r>
  <r>
    <x v="2873"/>
    <x v="194"/>
    <x v="943"/>
    <x v="943"/>
    <x v="109"/>
    <x v="109"/>
    <x v="211"/>
    <x v="211"/>
    <x v="210"/>
    <x v="165"/>
    <x v="165"/>
    <x v="0"/>
    <x v="0"/>
    <x v="0"/>
    <x v="16"/>
    <x v="398"/>
    <x v="1"/>
  </r>
  <r>
    <x v="2874"/>
    <x v="338"/>
    <x v="315"/>
    <x v="315"/>
    <x v="8"/>
    <x v="8"/>
    <x v="188"/>
    <x v="188"/>
    <x v="184"/>
    <x v="18"/>
    <x v="18"/>
    <x v="2"/>
    <x v="0"/>
    <x v="0"/>
    <x v="4"/>
    <x v="526"/>
    <x v="0"/>
  </r>
  <r>
    <x v="2875"/>
    <x v="214"/>
    <x v="950"/>
    <x v="950"/>
    <x v="63"/>
    <x v="63"/>
    <x v="97"/>
    <x v="97"/>
    <x v="89"/>
    <x v="53"/>
    <x v="53"/>
    <x v="0"/>
    <x v="0"/>
    <x v="2"/>
    <x v="14"/>
    <x v="102"/>
    <x v="0"/>
  </r>
  <r>
    <x v="2876"/>
    <x v="144"/>
    <x v="978"/>
    <x v="978"/>
    <x v="30"/>
    <x v="30"/>
    <x v="53"/>
    <x v="53"/>
    <x v="49"/>
    <x v="2"/>
    <x v="2"/>
    <x v="0"/>
    <x v="0"/>
    <x v="0"/>
    <x v="23"/>
    <x v="51"/>
    <x v="0"/>
  </r>
  <r>
    <x v="2877"/>
    <x v="356"/>
    <x v="528"/>
    <x v="528"/>
    <x v="103"/>
    <x v="103"/>
    <x v="43"/>
    <x v="43"/>
    <x v="40"/>
    <x v="31"/>
    <x v="31"/>
    <x v="0"/>
    <x v="0"/>
    <x v="0"/>
    <x v="26"/>
    <x v="41"/>
    <x v="1"/>
  </r>
  <r>
    <x v="2878"/>
    <x v="37"/>
    <x v="16"/>
    <x v="16"/>
    <x v="116"/>
    <x v="116"/>
    <x v="199"/>
    <x v="199"/>
    <x v="198"/>
    <x v="143"/>
    <x v="143"/>
    <x v="3"/>
    <x v="0"/>
    <x v="3"/>
    <x v="0"/>
    <x v="517"/>
    <x v="0"/>
  </r>
  <r>
    <x v="2879"/>
    <x v="120"/>
    <x v="1033"/>
    <x v="1033"/>
    <x v="4"/>
    <x v="4"/>
    <x v="167"/>
    <x v="167"/>
    <x v="156"/>
    <x v="127"/>
    <x v="127"/>
    <x v="0"/>
    <x v="0"/>
    <x v="0"/>
    <x v="33"/>
    <x v="209"/>
    <x v="0"/>
  </r>
  <r>
    <x v="2880"/>
    <x v="329"/>
    <x v="803"/>
    <x v="803"/>
    <x v="112"/>
    <x v="112"/>
    <x v="212"/>
    <x v="212"/>
    <x v="211"/>
    <x v="110"/>
    <x v="110"/>
    <x v="0"/>
    <x v="0"/>
    <x v="1"/>
    <x v="34"/>
    <x v="403"/>
    <x v="1"/>
  </r>
  <r>
    <x v="2881"/>
    <x v="160"/>
    <x v="933"/>
    <x v="933"/>
    <x v="82"/>
    <x v="82"/>
    <x v="90"/>
    <x v="90"/>
    <x v="81"/>
    <x v="160"/>
    <x v="160"/>
    <x v="0"/>
    <x v="0"/>
    <x v="2"/>
    <x v="4"/>
    <x v="91"/>
    <x v="0"/>
  </r>
  <r>
    <x v="2882"/>
    <x v="116"/>
    <x v="107"/>
    <x v="107"/>
    <x v="86"/>
    <x v="86"/>
    <x v="131"/>
    <x v="131"/>
    <x v="123"/>
    <x v="162"/>
    <x v="162"/>
    <x v="0"/>
    <x v="0"/>
    <x v="2"/>
    <x v="4"/>
    <x v="155"/>
    <x v="0"/>
  </r>
  <r>
    <x v="2883"/>
    <x v="6"/>
    <x v="477"/>
    <x v="477"/>
    <x v="78"/>
    <x v="78"/>
    <x v="76"/>
    <x v="76"/>
    <x v="69"/>
    <x v="89"/>
    <x v="89"/>
    <x v="3"/>
    <x v="0"/>
    <x v="0"/>
    <x v="10"/>
    <x v="150"/>
    <x v="0"/>
  </r>
  <r>
    <x v="2884"/>
    <x v="95"/>
    <x v="784"/>
    <x v="784"/>
    <x v="60"/>
    <x v="60"/>
    <x v="21"/>
    <x v="21"/>
    <x v="21"/>
    <x v="136"/>
    <x v="136"/>
    <x v="2"/>
    <x v="0"/>
    <x v="2"/>
    <x v="28"/>
    <x v="697"/>
    <x v="0"/>
  </r>
  <r>
    <x v="2885"/>
    <x v="58"/>
    <x v="668"/>
    <x v="668"/>
    <x v="46"/>
    <x v="46"/>
    <x v="86"/>
    <x v="86"/>
    <x v="77"/>
    <x v="5"/>
    <x v="5"/>
    <x v="0"/>
    <x v="0"/>
    <x v="2"/>
    <x v="25"/>
    <x v="406"/>
    <x v="0"/>
  </r>
  <r>
    <x v="2886"/>
    <x v="261"/>
    <x v="329"/>
    <x v="329"/>
    <x v="101"/>
    <x v="101"/>
    <x v="122"/>
    <x v="122"/>
    <x v="13"/>
    <x v="25"/>
    <x v="25"/>
    <x v="3"/>
    <x v="1"/>
    <x v="0"/>
    <x v="11"/>
    <x v="13"/>
    <x v="2"/>
  </r>
  <r>
    <x v="2887"/>
    <x v="187"/>
    <x v="917"/>
    <x v="917"/>
    <x v="68"/>
    <x v="68"/>
    <x v="129"/>
    <x v="129"/>
    <x v="120"/>
    <x v="150"/>
    <x v="150"/>
    <x v="3"/>
    <x v="0"/>
    <x v="1"/>
    <x v="39"/>
    <x v="612"/>
    <x v="0"/>
  </r>
  <r>
    <x v="2888"/>
    <x v="4"/>
    <x v="511"/>
    <x v="511"/>
    <x v="66"/>
    <x v="66"/>
    <x v="212"/>
    <x v="212"/>
    <x v="211"/>
    <x v="41"/>
    <x v="41"/>
    <x v="3"/>
    <x v="0"/>
    <x v="3"/>
    <x v="26"/>
    <x v="446"/>
    <x v="1"/>
  </r>
  <r>
    <x v="2889"/>
    <x v="353"/>
    <x v="297"/>
    <x v="297"/>
    <x v="14"/>
    <x v="14"/>
    <x v="2"/>
    <x v="2"/>
    <x v="2"/>
    <x v="163"/>
    <x v="163"/>
    <x v="3"/>
    <x v="0"/>
    <x v="0"/>
    <x v="23"/>
    <x v="339"/>
    <x v="0"/>
  </r>
  <r>
    <x v="2890"/>
    <x v="250"/>
    <x v="529"/>
    <x v="529"/>
    <x v="50"/>
    <x v="50"/>
    <x v="38"/>
    <x v="38"/>
    <x v="35"/>
    <x v="108"/>
    <x v="108"/>
    <x v="0"/>
    <x v="0"/>
    <x v="0"/>
    <x v="5"/>
    <x v="36"/>
    <x v="0"/>
  </r>
  <r>
    <x v="2891"/>
    <x v="74"/>
    <x v="98"/>
    <x v="98"/>
    <x v="72"/>
    <x v="72"/>
    <x v="208"/>
    <x v="208"/>
    <x v="207"/>
    <x v="19"/>
    <x v="19"/>
    <x v="3"/>
    <x v="0"/>
    <x v="1"/>
    <x v="16"/>
    <x v="518"/>
    <x v="1"/>
  </r>
  <r>
    <x v="2892"/>
    <x v="48"/>
    <x v="467"/>
    <x v="467"/>
    <x v="108"/>
    <x v="108"/>
    <x v="20"/>
    <x v="20"/>
    <x v="13"/>
    <x v="172"/>
    <x v="172"/>
    <x v="3"/>
    <x v="2"/>
    <x v="0"/>
    <x v="11"/>
    <x v="13"/>
    <x v="2"/>
  </r>
  <r>
    <x v="2893"/>
    <x v="333"/>
    <x v="802"/>
    <x v="802"/>
    <x v="110"/>
    <x v="110"/>
    <x v="135"/>
    <x v="135"/>
    <x v="125"/>
    <x v="159"/>
    <x v="159"/>
    <x v="3"/>
    <x v="0"/>
    <x v="1"/>
    <x v="1"/>
    <x v="158"/>
    <x v="0"/>
  </r>
  <r>
    <x v="2894"/>
    <x v="197"/>
    <x v="875"/>
    <x v="875"/>
    <x v="23"/>
    <x v="23"/>
    <x v="146"/>
    <x v="146"/>
    <x v="137"/>
    <x v="54"/>
    <x v="54"/>
    <x v="0"/>
    <x v="0"/>
    <x v="0"/>
    <x v="19"/>
    <x v="173"/>
    <x v="1"/>
  </r>
  <r>
    <x v="2895"/>
    <x v="128"/>
    <x v="967"/>
    <x v="967"/>
    <x v="100"/>
    <x v="100"/>
    <x v="14"/>
    <x v="14"/>
    <x v="14"/>
    <x v="168"/>
    <x v="168"/>
    <x v="0"/>
    <x v="0"/>
    <x v="0"/>
    <x v="6"/>
    <x v="14"/>
    <x v="1"/>
  </r>
  <r>
    <x v="2896"/>
    <x v="266"/>
    <x v="638"/>
    <x v="638"/>
    <x v="7"/>
    <x v="7"/>
    <x v="159"/>
    <x v="159"/>
    <x v="150"/>
    <x v="66"/>
    <x v="66"/>
    <x v="0"/>
    <x v="0"/>
    <x v="0"/>
    <x v="2"/>
    <x v="666"/>
    <x v="0"/>
  </r>
  <r>
    <x v="2897"/>
    <x v="83"/>
    <x v="528"/>
    <x v="528"/>
    <x v="102"/>
    <x v="102"/>
    <x v="185"/>
    <x v="185"/>
    <x v="181"/>
    <x v="145"/>
    <x v="145"/>
    <x v="0"/>
    <x v="0"/>
    <x v="0"/>
    <x v="34"/>
    <x v="640"/>
    <x v="1"/>
  </r>
  <r>
    <x v="2898"/>
    <x v="277"/>
    <x v="429"/>
    <x v="429"/>
    <x v="61"/>
    <x v="61"/>
    <x v="60"/>
    <x v="60"/>
    <x v="13"/>
    <x v="148"/>
    <x v="148"/>
    <x v="0"/>
    <x v="1"/>
    <x v="2"/>
    <x v="11"/>
    <x v="13"/>
    <x v="2"/>
  </r>
  <r>
    <x v="2899"/>
    <x v="264"/>
    <x v="1089"/>
    <x v="1089"/>
    <x v="67"/>
    <x v="67"/>
    <x v="25"/>
    <x v="25"/>
    <x v="88"/>
    <x v="101"/>
    <x v="101"/>
    <x v="0"/>
    <x v="0"/>
    <x v="0"/>
    <x v="37"/>
    <x v="101"/>
    <x v="1"/>
  </r>
  <r>
    <x v="2900"/>
    <x v="176"/>
    <x v="696"/>
    <x v="696"/>
    <x v="48"/>
    <x v="48"/>
    <x v="17"/>
    <x v="17"/>
    <x v="17"/>
    <x v="54"/>
    <x v="54"/>
    <x v="0"/>
    <x v="0"/>
    <x v="3"/>
    <x v="5"/>
    <x v="556"/>
    <x v="0"/>
  </r>
  <r>
    <x v="2901"/>
    <x v="221"/>
    <x v="481"/>
    <x v="481"/>
    <x v="78"/>
    <x v="78"/>
    <x v="151"/>
    <x v="151"/>
    <x v="13"/>
    <x v="167"/>
    <x v="167"/>
    <x v="0"/>
    <x v="1"/>
    <x v="0"/>
    <x v="11"/>
    <x v="13"/>
    <x v="2"/>
  </r>
  <r>
    <x v="2902"/>
    <x v="255"/>
    <x v="992"/>
    <x v="992"/>
    <x v="56"/>
    <x v="56"/>
    <x v="205"/>
    <x v="205"/>
    <x v="204"/>
    <x v="73"/>
    <x v="73"/>
    <x v="1"/>
    <x v="0"/>
    <x v="2"/>
    <x v="2"/>
    <x v="698"/>
    <x v="0"/>
  </r>
  <r>
    <x v="2903"/>
    <x v="30"/>
    <x v="471"/>
    <x v="471"/>
    <x v="47"/>
    <x v="47"/>
    <x v="15"/>
    <x v="15"/>
    <x v="15"/>
    <x v="2"/>
    <x v="2"/>
    <x v="0"/>
    <x v="0"/>
    <x v="2"/>
    <x v="14"/>
    <x v="15"/>
    <x v="0"/>
  </r>
  <r>
    <x v="2904"/>
    <x v="39"/>
    <x v="1090"/>
    <x v="1090"/>
    <x v="15"/>
    <x v="15"/>
    <x v="122"/>
    <x v="122"/>
    <x v="147"/>
    <x v="72"/>
    <x v="72"/>
    <x v="0"/>
    <x v="0"/>
    <x v="0"/>
    <x v="10"/>
    <x v="189"/>
    <x v="0"/>
  </r>
  <r>
    <x v="2905"/>
    <x v="303"/>
    <x v="431"/>
    <x v="431"/>
    <x v="73"/>
    <x v="73"/>
    <x v="217"/>
    <x v="217"/>
    <x v="217"/>
    <x v="86"/>
    <x v="86"/>
    <x v="3"/>
    <x v="0"/>
    <x v="3"/>
    <x v="24"/>
    <x v="663"/>
    <x v="1"/>
  </r>
  <r>
    <x v="2906"/>
    <x v="181"/>
    <x v="597"/>
    <x v="597"/>
    <x v="68"/>
    <x v="68"/>
    <x v="177"/>
    <x v="177"/>
    <x v="172"/>
    <x v="79"/>
    <x v="79"/>
    <x v="0"/>
    <x v="0"/>
    <x v="0"/>
    <x v="8"/>
    <x v="267"/>
    <x v="1"/>
  </r>
  <r>
    <x v="2907"/>
    <x v="218"/>
    <x v="553"/>
    <x v="553"/>
    <x v="41"/>
    <x v="41"/>
    <x v="186"/>
    <x v="186"/>
    <x v="182"/>
    <x v="52"/>
    <x v="52"/>
    <x v="0"/>
    <x v="0"/>
    <x v="2"/>
    <x v="26"/>
    <x v="285"/>
    <x v="1"/>
  </r>
  <r>
    <x v="2908"/>
    <x v="35"/>
    <x v="74"/>
    <x v="74"/>
    <x v="10"/>
    <x v="10"/>
    <x v="117"/>
    <x v="117"/>
    <x v="13"/>
    <x v="177"/>
    <x v="177"/>
    <x v="0"/>
    <x v="2"/>
    <x v="0"/>
    <x v="11"/>
    <x v="13"/>
    <x v="2"/>
  </r>
  <r>
    <x v="2909"/>
    <x v="58"/>
    <x v="471"/>
    <x v="471"/>
    <x v="31"/>
    <x v="31"/>
    <x v="41"/>
    <x v="41"/>
    <x v="38"/>
    <x v="146"/>
    <x v="146"/>
    <x v="0"/>
    <x v="0"/>
    <x v="0"/>
    <x v="47"/>
    <x v="39"/>
    <x v="1"/>
  </r>
  <r>
    <x v="2910"/>
    <x v="246"/>
    <x v="965"/>
    <x v="965"/>
    <x v="15"/>
    <x v="15"/>
    <x v="199"/>
    <x v="199"/>
    <x v="13"/>
    <x v="22"/>
    <x v="22"/>
    <x v="3"/>
    <x v="1"/>
    <x v="0"/>
    <x v="11"/>
    <x v="13"/>
    <x v="2"/>
  </r>
  <r>
    <x v="2911"/>
    <x v="312"/>
    <x v="790"/>
    <x v="790"/>
    <x v="79"/>
    <x v="79"/>
    <x v="31"/>
    <x v="31"/>
    <x v="28"/>
    <x v="143"/>
    <x v="143"/>
    <x v="0"/>
    <x v="0"/>
    <x v="0"/>
    <x v="16"/>
    <x v="300"/>
    <x v="1"/>
  </r>
  <r>
    <x v="2912"/>
    <x v="18"/>
    <x v="841"/>
    <x v="841"/>
    <x v="69"/>
    <x v="69"/>
    <x v="204"/>
    <x v="204"/>
    <x v="203"/>
    <x v="81"/>
    <x v="81"/>
    <x v="0"/>
    <x v="0"/>
    <x v="3"/>
    <x v="48"/>
    <x v="515"/>
    <x v="0"/>
  </r>
  <r>
    <x v="2913"/>
    <x v="33"/>
    <x v="658"/>
    <x v="658"/>
    <x v="62"/>
    <x v="62"/>
    <x v="211"/>
    <x v="211"/>
    <x v="210"/>
    <x v="150"/>
    <x v="150"/>
    <x v="0"/>
    <x v="0"/>
    <x v="1"/>
    <x v="8"/>
    <x v="398"/>
    <x v="1"/>
  </r>
  <r>
    <x v="2914"/>
    <x v="207"/>
    <x v="300"/>
    <x v="300"/>
    <x v="23"/>
    <x v="23"/>
    <x v="120"/>
    <x v="120"/>
    <x v="146"/>
    <x v="72"/>
    <x v="72"/>
    <x v="0"/>
    <x v="0"/>
    <x v="3"/>
    <x v="15"/>
    <x v="220"/>
    <x v="1"/>
  </r>
  <r>
    <x v="2915"/>
    <x v="329"/>
    <x v="772"/>
    <x v="772"/>
    <x v="29"/>
    <x v="29"/>
    <x v="183"/>
    <x v="183"/>
    <x v="179"/>
    <x v="69"/>
    <x v="69"/>
    <x v="3"/>
    <x v="0"/>
    <x v="2"/>
    <x v="15"/>
    <x v="278"/>
    <x v="1"/>
  </r>
  <r>
    <x v="2916"/>
    <x v="230"/>
    <x v="92"/>
    <x v="92"/>
    <x v="108"/>
    <x v="108"/>
    <x v="88"/>
    <x v="88"/>
    <x v="79"/>
    <x v="139"/>
    <x v="139"/>
    <x v="0"/>
    <x v="0"/>
    <x v="2"/>
    <x v="30"/>
    <x v="113"/>
    <x v="1"/>
  </r>
  <r>
    <x v="2917"/>
    <x v="18"/>
    <x v="497"/>
    <x v="497"/>
    <x v="12"/>
    <x v="12"/>
    <x v="130"/>
    <x v="130"/>
    <x v="13"/>
    <x v="76"/>
    <x v="76"/>
    <x v="0"/>
    <x v="1"/>
    <x v="3"/>
    <x v="11"/>
    <x v="13"/>
    <x v="2"/>
  </r>
  <r>
    <x v="2918"/>
    <x v="40"/>
    <x v="888"/>
    <x v="888"/>
    <x v="77"/>
    <x v="77"/>
    <x v="111"/>
    <x v="111"/>
    <x v="102"/>
    <x v="131"/>
    <x v="131"/>
    <x v="0"/>
    <x v="0"/>
    <x v="2"/>
    <x v="4"/>
    <x v="251"/>
    <x v="0"/>
  </r>
  <r>
    <x v="2919"/>
    <x v="303"/>
    <x v="904"/>
    <x v="904"/>
    <x v="88"/>
    <x v="88"/>
    <x v="112"/>
    <x v="112"/>
    <x v="103"/>
    <x v="12"/>
    <x v="12"/>
    <x v="3"/>
    <x v="0"/>
    <x v="3"/>
    <x v="1"/>
    <x v="238"/>
    <x v="0"/>
  </r>
  <r>
    <x v="2920"/>
    <x v="114"/>
    <x v="739"/>
    <x v="739"/>
    <x v="114"/>
    <x v="114"/>
    <x v="218"/>
    <x v="218"/>
    <x v="219"/>
    <x v="114"/>
    <x v="114"/>
    <x v="0"/>
    <x v="0"/>
    <x v="0"/>
    <x v="42"/>
    <x v="496"/>
    <x v="3"/>
  </r>
  <r>
    <x v="2921"/>
    <x v="269"/>
    <x v="629"/>
    <x v="629"/>
    <x v="110"/>
    <x v="110"/>
    <x v="212"/>
    <x v="212"/>
    <x v="211"/>
    <x v="88"/>
    <x v="88"/>
    <x v="3"/>
    <x v="0"/>
    <x v="2"/>
    <x v="0"/>
    <x v="446"/>
    <x v="0"/>
  </r>
  <r>
    <x v="2922"/>
    <x v="345"/>
    <x v="336"/>
    <x v="336"/>
    <x v="46"/>
    <x v="46"/>
    <x v="204"/>
    <x v="204"/>
    <x v="203"/>
    <x v="2"/>
    <x v="2"/>
    <x v="0"/>
    <x v="0"/>
    <x v="0"/>
    <x v="3"/>
    <x v="515"/>
    <x v="0"/>
  </r>
  <r>
    <x v="2923"/>
    <x v="48"/>
    <x v="795"/>
    <x v="795"/>
    <x v="19"/>
    <x v="19"/>
    <x v="91"/>
    <x v="91"/>
    <x v="82"/>
    <x v="37"/>
    <x v="37"/>
    <x v="1"/>
    <x v="0"/>
    <x v="0"/>
    <x v="26"/>
    <x v="529"/>
    <x v="1"/>
  </r>
  <r>
    <x v="2924"/>
    <x v="287"/>
    <x v="896"/>
    <x v="896"/>
    <x v="85"/>
    <x v="85"/>
    <x v="176"/>
    <x v="176"/>
    <x v="170"/>
    <x v="128"/>
    <x v="128"/>
    <x v="0"/>
    <x v="0"/>
    <x v="0"/>
    <x v="22"/>
    <x v="242"/>
    <x v="1"/>
  </r>
  <r>
    <x v="2925"/>
    <x v="281"/>
    <x v="523"/>
    <x v="523"/>
    <x v="10"/>
    <x v="10"/>
    <x v="107"/>
    <x v="107"/>
    <x v="98"/>
    <x v="123"/>
    <x v="123"/>
    <x v="3"/>
    <x v="0"/>
    <x v="3"/>
    <x v="19"/>
    <x v="589"/>
    <x v="1"/>
  </r>
  <r>
    <x v="2926"/>
    <x v="297"/>
    <x v="416"/>
    <x v="416"/>
    <x v="104"/>
    <x v="104"/>
    <x v="108"/>
    <x v="108"/>
    <x v="99"/>
    <x v="75"/>
    <x v="75"/>
    <x v="0"/>
    <x v="0"/>
    <x v="2"/>
    <x v="23"/>
    <x v="116"/>
    <x v="0"/>
  </r>
  <r>
    <x v="2927"/>
    <x v="235"/>
    <x v="828"/>
    <x v="828"/>
    <x v="3"/>
    <x v="3"/>
    <x v="109"/>
    <x v="109"/>
    <x v="100"/>
    <x v="160"/>
    <x v="160"/>
    <x v="0"/>
    <x v="0"/>
    <x v="0"/>
    <x v="4"/>
    <x v="134"/>
    <x v="0"/>
  </r>
  <r>
    <x v="2928"/>
    <x v="85"/>
    <x v="1091"/>
    <x v="1091"/>
    <x v="2"/>
    <x v="2"/>
    <x v="122"/>
    <x v="122"/>
    <x v="147"/>
    <x v="171"/>
    <x v="171"/>
    <x v="3"/>
    <x v="0"/>
    <x v="3"/>
    <x v="17"/>
    <x v="230"/>
    <x v="0"/>
  </r>
  <r>
    <x v="2929"/>
    <x v="227"/>
    <x v="486"/>
    <x v="486"/>
    <x v="108"/>
    <x v="108"/>
    <x v="206"/>
    <x v="206"/>
    <x v="205"/>
    <x v="174"/>
    <x v="174"/>
    <x v="1"/>
    <x v="0"/>
    <x v="3"/>
    <x v="21"/>
    <x v="699"/>
    <x v="1"/>
  </r>
  <r>
    <x v="2930"/>
    <x v="1"/>
    <x v="648"/>
    <x v="648"/>
    <x v="67"/>
    <x v="67"/>
    <x v="69"/>
    <x v="69"/>
    <x v="64"/>
    <x v="136"/>
    <x v="136"/>
    <x v="3"/>
    <x v="0"/>
    <x v="2"/>
    <x v="4"/>
    <x v="69"/>
    <x v="0"/>
  </r>
  <r>
    <x v="2931"/>
    <x v="55"/>
    <x v="532"/>
    <x v="532"/>
    <x v="3"/>
    <x v="3"/>
    <x v="160"/>
    <x v="160"/>
    <x v="13"/>
    <x v="131"/>
    <x v="131"/>
    <x v="0"/>
    <x v="1"/>
    <x v="0"/>
    <x v="11"/>
    <x v="13"/>
    <x v="2"/>
  </r>
  <r>
    <x v="2932"/>
    <x v="185"/>
    <x v="58"/>
    <x v="58"/>
    <x v="56"/>
    <x v="56"/>
    <x v="31"/>
    <x v="31"/>
    <x v="28"/>
    <x v="141"/>
    <x v="141"/>
    <x v="0"/>
    <x v="0"/>
    <x v="0"/>
    <x v="18"/>
    <x v="300"/>
    <x v="0"/>
  </r>
  <r>
    <x v="2933"/>
    <x v="35"/>
    <x v="296"/>
    <x v="296"/>
    <x v="87"/>
    <x v="87"/>
    <x v="56"/>
    <x v="56"/>
    <x v="52"/>
    <x v="143"/>
    <x v="143"/>
    <x v="0"/>
    <x v="0"/>
    <x v="1"/>
    <x v="22"/>
    <x v="54"/>
    <x v="1"/>
  </r>
  <r>
    <x v="2934"/>
    <x v="340"/>
    <x v="1092"/>
    <x v="1092"/>
    <x v="95"/>
    <x v="95"/>
    <x v="217"/>
    <x v="217"/>
    <x v="217"/>
    <x v="63"/>
    <x v="63"/>
    <x v="3"/>
    <x v="0"/>
    <x v="0"/>
    <x v="15"/>
    <x v="663"/>
    <x v="1"/>
  </r>
  <r>
    <x v="2935"/>
    <x v="325"/>
    <x v="360"/>
    <x v="360"/>
    <x v="78"/>
    <x v="78"/>
    <x v="139"/>
    <x v="139"/>
    <x v="131"/>
    <x v="84"/>
    <x v="84"/>
    <x v="0"/>
    <x v="0"/>
    <x v="0"/>
    <x v="25"/>
    <x v="166"/>
    <x v="0"/>
  </r>
  <r>
    <x v="2936"/>
    <x v="35"/>
    <x v="398"/>
    <x v="398"/>
    <x v="88"/>
    <x v="88"/>
    <x v="40"/>
    <x v="40"/>
    <x v="37"/>
    <x v="131"/>
    <x v="131"/>
    <x v="0"/>
    <x v="0"/>
    <x v="0"/>
    <x v="23"/>
    <x v="38"/>
    <x v="0"/>
  </r>
  <r>
    <x v="2937"/>
    <x v="62"/>
    <x v="661"/>
    <x v="661"/>
    <x v="33"/>
    <x v="33"/>
    <x v="30"/>
    <x v="30"/>
    <x v="27"/>
    <x v="33"/>
    <x v="33"/>
    <x v="0"/>
    <x v="0"/>
    <x v="2"/>
    <x v="24"/>
    <x v="61"/>
    <x v="1"/>
  </r>
  <r>
    <x v="2938"/>
    <x v="300"/>
    <x v="670"/>
    <x v="670"/>
    <x v="61"/>
    <x v="61"/>
    <x v="85"/>
    <x v="85"/>
    <x v="76"/>
    <x v="176"/>
    <x v="176"/>
    <x v="2"/>
    <x v="0"/>
    <x v="0"/>
    <x v="4"/>
    <x v="614"/>
    <x v="0"/>
  </r>
  <r>
    <x v="2939"/>
    <x v="257"/>
    <x v="698"/>
    <x v="698"/>
    <x v="46"/>
    <x v="46"/>
    <x v="6"/>
    <x v="6"/>
    <x v="6"/>
    <x v="144"/>
    <x v="144"/>
    <x v="0"/>
    <x v="0"/>
    <x v="3"/>
    <x v="48"/>
    <x v="6"/>
    <x v="0"/>
  </r>
  <r>
    <x v="2940"/>
    <x v="46"/>
    <x v="898"/>
    <x v="898"/>
    <x v="98"/>
    <x v="98"/>
    <x v="139"/>
    <x v="139"/>
    <x v="131"/>
    <x v="95"/>
    <x v="95"/>
    <x v="0"/>
    <x v="0"/>
    <x v="1"/>
    <x v="32"/>
    <x v="166"/>
    <x v="0"/>
  </r>
  <r>
    <x v="2941"/>
    <x v="193"/>
    <x v="926"/>
    <x v="926"/>
    <x v="60"/>
    <x v="60"/>
    <x v="135"/>
    <x v="135"/>
    <x v="125"/>
    <x v="75"/>
    <x v="75"/>
    <x v="0"/>
    <x v="0"/>
    <x v="3"/>
    <x v="31"/>
    <x v="333"/>
    <x v="1"/>
  </r>
  <r>
    <x v="2942"/>
    <x v="119"/>
    <x v="120"/>
    <x v="120"/>
    <x v="73"/>
    <x v="73"/>
    <x v="135"/>
    <x v="135"/>
    <x v="125"/>
    <x v="151"/>
    <x v="151"/>
    <x v="0"/>
    <x v="0"/>
    <x v="0"/>
    <x v="40"/>
    <x v="333"/>
    <x v="1"/>
  </r>
  <r>
    <x v="2943"/>
    <x v="183"/>
    <x v="532"/>
    <x v="532"/>
    <x v="95"/>
    <x v="95"/>
    <x v="70"/>
    <x v="70"/>
    <x v="129"/>
    <x v="79"/>
    <x v="79"/>
    <x v="0"/>
    <x v="0"/>
    <x v="0"/>
    <x v="26"/>
    <x v="163"/>
    <x v="1"/>
  </r>
  <r>
    <x v="2944"/>
    <x v="308"/>
    <x v="948"/>
    <x v="948"/>
    <x v="4"/>
    <x v="4"/>
    <x v="28"/>
    <x v="28"/>
    <x v="26"/>
    <x v="10"/>
    <x v="10"/>
    <x v="3"/>
    <x v="0"/>
    <x v="2"/>
    <x v="6"/>
    <x v="208"/>
    <x v="1"/>
  </r>
  <r>
    <x v="2945"/>
    <x v="105"/>
    <x v="513"/>
    <x v="513"/>
    <x v="93"/>
    <x v="93"/>
    <x v="76"/>
    <x v="76"/>
    <x v="69"/>
    <x v="74"/>
    <x v="74"/>
    <x v="0"/>
    <x v="0"/>
    <x v="3"/>
    <x v="0"/>
    <x v="75"/>
    <x v="0"/>
  </r>
  <r>
    <x v="2946"/>
    <x v="363"/>
    <x v="162"/>
    <x v="162"/>
    <x v="96"/>
    <x v="96"/>
    <x v="99"/>
    <x v="99"/>
    <x v="91"/>
    <x v="21"/>
    <x v="21"/>
    <x v="0"/>
    <x v="0"/>
    <x v="0"/>
    <x v="0"/>
    <x v="231"/>
    <x v="0"/>
  </r>
  <r>
    <x v="2947"/>
    <x v="260"/>
    <x v="596"/>
    <x v="596"/>
    <x v="55"/>
    <x v="55"/>
    <x v="198"/>
    <x v="198"/>
    <x v="197"/>
    <x v="66"/>
    <x v="66"/>
    <x v="0"/>
    <x v="0"/>
    <x v="0"/>
    <x v="1"/>
    <x v="327"/>
    <x v="0"/>
  </r>
  <r>
    <x v="2948"/>
    <x v="214"/>
    <x v="915"/>
    <x v="915"/>
    <x v="116"/>
    <x v="116"/>
    <x v="68"/>
    <x v="68"/>
    <x v="104"/>
    <x v="55"/>
    <x v="55"/>
    <x v="0"/>
    <x v="0"/>
    <x v="2"/>
    <x v="33"/>
    <x v="125"/>
    <x v="0"/>
  </r>
  <r>
    <x v="2949"/>
    <x v="121"/>
    <x v="237"/>
    <x v="237"/>
    <x v="67"/>
    <x v="67"/>
    <x v="132"/>
    <x v="132"/>
    <x v="128"/>
    <x v="67"/>
    <x v="67"/>
    <x v="3"/>
    <x v="0"/>
    <x v="2"/>
    <x v="21"/>
    <x v="700"/>
    <x v="1"/>
  </r>
  <r>
    <x v="2950"/>
    <x v="287"/>
    <x v="461"/>
    <x v="461"/>
    <x v="105"/>
    <x v="105"/>
    <x v="92"/>
    <x v="92"/>
    <x v="83"/>
    <x v="63"/>
    <x v="63"/>
    <x v="0"/>
    <x v="0"/>
    <x v="0"/>
    <x v="17"/>
    <x v="244"/>
    <x v="0"/>
  </r>
  <r>
    <x v="2951"/>
    <x v="34"/>
    <x v="723"/>
    <x v="723"/>
    <x v="58"/>
    <x v="58"/>
    <x v="36"/>
    <x v="36"/>
    <x v="32"/>
    <x v="18"/>
    <x v="18"/>
    <x v="3"/>
    <x v="0"/>
    <x v="0"/>
    <x v="29"/>
    <x v="33"/>
    <x v="0"/>
  </r>
  <r>
    <x v="2952"/>
    <x v="33"/>
    <x v="227"/>
    <x v="227"/>
    <x v="48"/>
    <x v="48"/>
    <x v="13"/>
    <x v="13"/>
    <x v="161"/>
    <x v="48"/>
    <x v="48"/>
    <x v="0"/>
    <x v="0"/>
    <x v="0"/>
    <x v="23"/>
    <x v="218"/>
    <x v="0"/>
  </r>
  <r>
    <x v="2953"/>
    <x v="191"/>
    <x v="701"/>
    <x v="701"/>
    <x v="59"/>
    <x v="59"/>
    <x v="37"/>
    <x v="37"/>
    <x v="33"/>
    <x v="47"/>
    <x v="47"/>
    <x v="0"/>
    <x v="0"/>
    <x v="0"/>
    <x v="26"/>
    <x v="387"/>
    <x v="1"/>
  </r>
  <r>
    <x v="2954"/>
    <x v="227"/>
    <x v="838"/>
    <x v="838"/>
    <x v="34"/>
    <x v="34"/>
    <x v="210"/>
    <x v="210"/>
    <x v="209"/>
    <x v="39"/>
    <x v="39"/>
    <x v="0"/>
    <x v="0"/>
    <x v="0"/>
    <x v="9"/>
    <x v="393"/>
    <x v="0"/>
  </r>
  <r>
    <x v="2955"/>
    <x v="37"/>
    <x v="571"/>
    <x v="571"/>
    <x v="7"/>
    <x v="7"/>
    <x v="70"/>
    <x v="70"/>
    <x v="129"/>
    <x v="141"/>
    <x v="141"/>
    <x v="0"/>
    <x v="0"/>
    <x v="2"/>
    <x v="2"/>
    <x v="163"/>
    <x v="0"/>
  </r>
  <r>
    <x v="2956"/>
    <x v="204"/>
    <x v="346"/>
    <x v="346"/>
    <x v="70"/>
    <x v="70"/>
    <x v="175"/>
    <x v="175"/>
    <x v="168"/>
    <x v="139"/>
    <x v="139"/>
    <x v="0"/>
    <x v="0"/>
    <x v="0"/>
    <x v="10"/>
    <x v="497"/>
    <x v="0"/>
  </r>
  <r>
    <x v="2957"/>
    <x v="361"/>
    <x v="738"/>
    <x v="738"/>
    <x v="83"/>
    <x v="83"/>
    <x v="151"/>
    <x v="151"/>
    <x v="13"/>
    <x v="45"/>
    <x v="45"/>
    <x v="0"/>
    <x v="1"/>
    <x v="0"/>
    <x v="11"/>
    <x v="13"/>
    <x v="2"/>
  </r>
  <r>
    <x v="2958"/>
    <x v="287"/>
    <x v="545"/>
    <x v="545"/>
    <x v="72"/>
    <x v="72"/>
    <x v="179"/>
    <x v="179"/>
    <x v="176"/>
    <x v="72"/>
    <x v="72"/>
    <x v="3"/>
    <x v="0"/>
    <x v="0"/>
    <x v="21"/>
    <x v="330"/>
    <x v="1"/>
  </r>
  <r>
    <x v="2959"/>
    <x v="59"/>
    <x v="682"/>
    <x v="682"/>
    <x v="80"/>
    <x v="80"/>
    <x v="158"/>
    <x v="158"/>
    <x v="149"/>
    <x v="89"/>
    <x v="89"/>
    <x v="0"/>
    <x v="0"/>
    <x v="0"/>
    <x v="26"/>
    <x v="192"/>
    <x v="1"/>
  </r>
  <r>
    <x v="2960"/>
    <x v="329"/>
    <x v="605"/>
    <x v="605"/>
    <x v="26"/>
    <x v="26"/>
    <x v="119"/>
    <x v="119"/>
    <x v="111"/>
    <x v="109"/>
    <x v="109"/>
    <x v="0"/>
    <x v="0"/>
    <x v="2"/>
    <x v="47"/>
    <x v="310"/>
    <x v="1"/>
  </r>
  <r>
    <x v="2961"/>
    <x v="99"/>
    <x v="73"/>
    <x v="73"/>
    <x v="9"/>
    <x v="9"/>
    <x v="78"/>
    <x v="78"/>
    <x v="112"/>
    <x v="29"/>
    <x v="29"/>
    <x v="0"/>
    <x v="0"/>
    <x v="2"/>
    <x v="54"/>
    <x v="378"/>
    <x v="3"/>
  </r>
  <r>
    <x v="2962"/>
    <x v="68"/>
    <x v="212"/>
    <x v="212"/>
    <x v="79"/>
    <x v="79"/>
    <x v="184"/>
    <x v="184"/>
    <x v="13"/>
    <x v="143"/>
    <x v="143"/>
    <x v="0"/>
    <x v="1"/>
    <x v="2"/>
    <x v="11"/>
    <x v="13"/>
    <x v="2"/>
  </r>
  <r>
    <x v="2963"/>
    <x v="203"/>
    <x v="531"/>
    <x v="531"/>
    <x v="79"/>
    <x v="79"/>
    <x v="212"/>
    <x v="212"/>
    <x v="211"/>
    <x v="41"/>
    <x v="41"/>
    <x v="0"/>
    <x v="0"/>
    <x v="0"/>
    <x v="15"/>
    <x v="403"/>
    <x v="1"/>
  </r>
  <r>
    <x v="2964"/>
    <x v="205"/>
    <x v="580"/>
    <x v="580"/>
    <x v="114"/>
    <x v="114"/>
    <x v="35"/>
    <x v="35"/>
    <x v="13"/>
    <x v="98"/>
    <x v="98"/>
    <x v="3"/>
    <x v="2"/>
    <x v="0"/>
    <x v="11"/>
    <x v="13"/>
    <x v="2"/>
  </r>
  <r>
    <x v="2965"/>
    <x v="10"/>
    <x v="986"/>
    <x v="986"/>
    <x v="116"/>
    <x v="116"/>
    <x v="110"/>
    <x v="110"/>
    <x v="101"/>
    <x v="52"/>
    <x v="52"/>
    <x v="3"/>
    <x v="0"/>
    <x v="2"/>
    <x v="26"/>
    <x v="182"/>
    <x v="1"/>
  </r>
  <r>
    <x v="2966"/>
    <x v="121"/>
    <x v="1075"/>
    <x v="1075"/>
    <x v="64"/>
    <x v="64"/>
    <x v="188"/>
    <x v="188"/>
    <x v="184"/>
    <x v="66"/>
    <x v="66"/>
    <x v="3"/>
    <x v="0"/>
    <x v="0"/>
    <x v="32"/>
    <x v="658"/>
    <x v="0"/>
  </r>
  <r>
    <x v="2967"/>
    <x v="72"/>
    <x v="996"/>
    <x v="996"/>
    <x v="74"/>
    <x v="74"/>
    <x v="204"/>
    <x v="204"/>
    <x v="203"/>
    <x v="70"/>
    <x v="70"/>
    <x v="0"/>
    <x v="0"/>
    <x v="0"/>
    <x v="18"/>
    <x v="515"/>
    <x v="0"/>
  </r>
  <r>
    <x v="2968"/>
    <x v="45"/>
    <x v="1093"/>
    <x v="1093"/>
    <x v="75"/>
    <x v="75"/>
    <x v="3"/>
    <x v="3"/>
    <x v="13"/>
    <x v="134"/>
    <x v="134"/>
    <x v="0"/>
    <x v="1"/>
    <x v="1"/>
    <x v="11"/>
    <x v="13"/>
    <x v="2"/>
  </r>
  <r>
    <x v="2969"/>
    <x v="217"/>
    <x v="170"/>
    <x v="170"/>
    <x v="15"/>
    <x v="15"/>
    <x v="130"/>
    <x v="130"/>
    <x v="13"/>
    <x v="13"/>
    <x v="13"/>
    <x v="3"/>
    <x v="1"/>
    <x v="0"/>
    <x v="11"/>
    <x v="13"/>
    <x v="2"/>
  </r>
  <r>
    <x v="2970"/>
    <x v="183"/>
    <x v="365"/>
    <x v="365"/>
    <x v="75"/>
    <x v="75"/>
    <x v="10"/>
    <x v="10"/>
    <x v="10"/>
    <x v="99"/>
    <x v="99"/>
    <x v="0"/>
    <x v="0"/>
    <x v="0"/>
    <x v="29"/>
    <x v="366"/>
    <x v="0"/>
  </r>
  <r>
    <x v="2971"/>
    <x v="232"/>
    <x v="265"/>
    <x v="265"/>
    <x v="91"/>
    <x v="91"/>
    <x v="135"/>
    <x v="135"/>
    <x v="125"/>
    <x v="170"/>
    <x v="170"/>
    <x v="3"/>
    <x v="0"/>
    <x v="0"/>
    <x v="16"/>
    <x v="158"/>
    <x v="1"/>
  </r>
  <r>
    <x v="2972"/>
    <x v="107"/>
    <x v="45"/>
    <x v="45"/>
    <x v="50"/>
    <x v="50"/>
    <x v="200"/>
    <x v="200"/>
    <x v="199"/>
    <x v="68"/>
    <x v="68"/>
    <x v="3"/>
    <x v="0"/>
    <x v="0"/>
    <x v="24"/>
    <x v="610"/>
    <x v="1"/>
  </r>
  <r>
    <x v="2973"/>
    <x v="91"/>
    <x v="325"/>
    <x v="325"/>
    <x v="32"/>
    <x v="32"/>
    <x v="28"/>
    <x v="28"/>
    <x v="26"/>
    <x v="129"/>
    <x v="129"/>
    <x v="0"/>
    <x v="0"/>
    <x v="3"/>
    <x v="25"/>
    <x v="27"/>
    <x v="0"/>
  </r>
  <r>
    <x v="2974"/>
    <x v="247"/>
    <x v="976"/>
    <x v="976"/>
    <x v="111"/>
    <x v="111"/>
    <x v="4"/>
    <x v="4"/>
    <x v="4"/>
    <x v="39"/>
    <x v="39"/>
    <x v="0"/>
    <x v="0"/>
    <x v="1"/>
    <x v="43"/>
    <x v="181"/>
    <x v="0"/>
  </r>
  <r>
    <x v="2975"/>
    <x v="103"/>
    <x v="473"/>
    <x v="473"/>
    <x v="31"/>
    <x v="31"/>
    <x v="20"/>
    <x v="20"/>
    <x v="20"/>
    <x v="146"/>
    <x v="146"/>
    <x v="3"/>
    <x v="0"/>
    <x v="0"/>
    <x v="15"/>
    <x v="20"/>
    <x v="1"/>
  </r>
  <r>
    <x v="2976"/>
    <x v="115"/>
    <x v="631"/>
    <x v="631"/>
    <x v="30"/>
    <x v="30"/>
    <x v="161"/>
    <x v="161"/>
    <x v="152"/>
    <x v="99"/>
    <x v="99"/>
    <x v="0"/>
    <x v="0"/>
    <x v="0"/>
    <x v="47"/>
    <x v="198"/>
    <x v="1"/>
  </r>
  <r>
    <x v="2977"/>
    <x v="356"/>
    <x v="974"/>
    <x v="974"/>
    <x v="10"/>
    <x v="10"/>
    <x v="172"/>
    <x v="172"/>
    <x v="165"/>
    <x v="44"/>
    <x v="44"/>
    <x v="0"/>
    <x v="0"/>
    <x v="0"/>
    <x v="5"/>
    <x v="622"/>
    <x v="0"/>
  </r>
  <r>
    <x v="2978"/>
    <x v="52"/>
    <x v="951"/>
    <x v="951"/>
    <x v="41"/>
    <x v="41"/>
    <x v="194"/>
    <x v="194"/>
    <x v="190"/>
    <x v="125"/>
    <x v="125"/>
    <x v="0"/>
    <x v="0"/>
    <x v="2"/>
    <x v="3"/>
    <x v="304"/>
    <x v="0"/>
  </r>
  <r>
    <x v="2979"/>
    <x v="239"/>
    <x v="126"/>
    <x v="126"/>
    <x v="24"/>
    <x v="24"/>
    <x v="29"/>
    <x v="29"/>
    <x v="34"/>
    <x v="160"/>
    <x v="160"/>
    <x v="0"/>
    <x v="0"/>
    <x v="2"/>
    <x v="21"/>
    <x v="67"/>
    <x v="1"/>
  </r>
  <r>
    <x v="2980"/>
    <x v="274"/>
    <x v="1094"/>
    <x v="1094"/>
    <x v="29"/>
    <x v="29"/>
    <x v="3"/>
    <x v="3"/>
    <x v="3"/>
    <x v="80"/>
    <x v="80"/>
    <x v="3"/>
    <x v="0"/>
    <x v="0"/>
    <x v="8"/>
    <x v="606"/>
    <x v="1"/>
  </r>
  <r>
    <x v="2981"/>
    <x v="360"/>
    <x v="860"/>
    <x v="860"/>
    <x v="28"/>
    <x v="28"/>
    <x v="171"/>
    <x v="171"/>
    <x v="160"/>
    <x v="73"/>
    <x v="73"/>
    <x v="0"/>
    <x v="0"/>
    <x v="3"/>
    <x v="19"/>
    <x v="245"/>
    <x v="1"/>
  </r>
  <r>
    <x v="2982"/>
    <x v="98"/>
    <x v="458"/>
    <x v="458"/>
    <x v="59"/>
    <x v="59"/>
    <x v="15"/>
    <x v="15"/>
    <x v="15"/>
    <x v="147"/>
    <x v="147"/>
    <x v="2"/>
    <x v="0"/>
    <x v="1"/>
    <x v="25"/>
    <x v="701"/>
    <x v="0"/>
  </r>
  <r>
    <x v="2983"/>
    <x v="304"/>
    <x v="347"/>
    <x v="347"/>
    <x v="86"/>
    <x v="86"/>
    <x v="111"/>
    <x v="111"/>
    <x v="102"/>
    <x v="75"/>
    <x v="75"/>
    <x v="2"/>
    <x v="0"/>
    <x v="2"/>
    <x v="32"/>
    <x v="702"/>
    <x v="0"/>
  </r>
  <r>
    <x v="2984"/>
    <x v="223"/>
    <x v="1059"/>
    <x v="1059"/>
    <x v="85"/>
    <x v="85"/>
    <x v="201"/>
    <x v="201"/>
    <x v="200"/>
    <x v="132"/>
    <x v="132"/>
    <x v="1"/>
    <x v="0"/>
    <x v="3"/>
    <x v="48"/>
    <x v="559"/>
    <x v="0"/>
  </r>
  <r>
    <x v="2985"/>
    <x v="290"/>
    <x v="549"/>
    <x v="549"/>
    <x v="7"/>
    <x v="7"/>
    <x v="65"/>
    <x v="65"/>
    <x v="61"/>
    <x v="142"/>
    <x v="142"/>
    <x v="0"/>
    <x v="0"/>
    <x v="0"/>
    <x v="10"/>
    <x v="64"/>
    <x v="0"/>
  </r>
  <r>
    <x v="2986"/>
    <x v="235"/>
    <x v="600"/>
    <x v="600"/>
    <x v="59"/>
    <x v="59"/>
    <x v="168"/>
    <x v="168"/>
    <x v="157"/>
    <x v="68"/>
    <x v="68"/>
    <x v="0"/>
    <x v="0"/>
    <x v="0"/>
    <x v="4"/>
    <x v="536"/>
    <x v="0"/>
  </r>
  <r>
    <x v="2987"/>
    <x v="198"/>
    <x v="535"/>
    <x v="535"/>
    <x v="100"/>
    <x v="100"/>
    <x v="147"/>
    <x v="147"/>
    <x v="138"/>
    <x v="147"/>
    <x v="147"/>
    <x v="2"/>
    <x v="0"/>
    <x v="0"/>
    <x v="27"/>
    <x v="703"/>
    <x v="0"/>
  </r>
  <r>
    <x v="2988"/>
    <x v="32"/>
    <x v="481"/>
    <x v="481"/>
    <x v="98"/>
    <x v="98"/>
    <x v="16"/>
    <x v="16"/>
    <x v="13"/>
    <x v="83"/>
    <x v="83"/>
    <x v="3"/>
    <x v="2"/>
    <x v="0"/>
    <x v="11"/>
    <x v="13"/>
    <x v="2"/>
  </r>
  <r>
    <x v="2989"/>
    <x v="250"/>
    <x v="103"/>
    <x v="103"/>
    <x v="13"/>
    <x v="13"/>
    <x v="99"/>
    <x v="99"/>
    <x v="91"/>
    <x v="33"/>
    <x v="33"/>
    <x v="0"/>
    <x v="0"/>
    <x v="0"/>
    <x v="23"/>
    <x v="231"/>
    <x v="0"/>
  </r>
  <r>
    <x v="2990"/>
    <x v="278"/>
    <x v="857"/>
    <x v="857"/>
    <x v="45"/>
    <x v="45"/>
    <x v="27"/>
    <x v="27"/>
    <x v="25"/>
    <x v="87"/>
    <x v="87"/>
    <x v="2"/>
    <x v="0"/>
    <x v="3"/>
    <x v="8"/>
    <x v="26"/>
    <x v="1"/>
  </r>
  <r>
    <x v="2991"/>
    <x v="116"/>
    <x v="897"/>
    <x v="897"/>
    <x v="85"/>
    <x v="85"/>
    <x v="8"/>
    <x v="8"/>
    <x v="13"/>
    <x v="155"/>
    <x v="155"/>
    <x v="3"/>
    <x v="1"/>
    <x v="1"/>
    <x v="11"/>
    <x v="13"/>
    <x v="2"/>
  </r>
  <r>
    <x v="2992"/>
    <x v="93"/>
    <x v="1095"/>
    <x v="1095"/>
    <x v="106"/>
    <x v="106"/>
    <x v="124"/>
    <x v="124"/>
    <x v="13"/>
    <x v="63"/>
    <x v="63"/>
    <x v="3"/>
    <x v="1"/>
    <x v="2"/>
    <x v="11"/>
    <x v="13"/>
    <x v="2"/>
  </r>
  <r>
    <x v="2993"/>
    <x v="308"/>
    <x v="385"/>
    <x v="385"/>
    <x v="107"/>
    <x v="107"/>
    <x v="20"/>
    <x v="20"/>
    <x v="20"/>
    <x v="42"/>
    <x v="42"/>
    <x v="1"/>
    <x v="0"/>
    <x v="2"/>
    <x v="18"/>
    <x v="704"/>
    <x v="0"/>
  </r>
  <r>
    <x v="2994"/>
    <x v="34"/>
    <x v="717"/>
    <x v="717"/>
    <x v="109"/>
    <x v="109"/>
    <x v="38"/>
    <x v="38"/>
    <x v="35"/>
    <x v="129"/>
    <x v="129"/>
    <x v="1"/>
    <x v="0"/>
    <x v="0"/>
    <x v="33"/>
    <x v="512"/>
    <x v="0"/>
  </r>
  <r>
    <x v="2995"/>
    <x v="107"/>
    <x v="756"/>
    <x v="756"/>
    <x v="109"/>
    <x v="109"/>
    <x v="169"/>
    <x v="169"/>
    <x v="158"/>
    <x v="95"/>
    <x v="95"/>
    <x v="0"/>
    <x v="0"/>
    <x v="0"/>
    <x v="22"/>
    <x v="358"/>
    <x v="1"/>
  </r>
  <r>
    <x v="2996"/>
    <x v="28"/>
    <x v="1096"/>
    <x v="1096"/>
    <x v="64"/>
    <x v="64"/>
    <x v="26"/>
    <x v="26"/>
    <x v="24"/>
    <x v="70"/>
    <x v="70"/>
    <x v="0"/>
    <x v="0"/>
    <x v="0"/>
    <x v="34"/>
    <x v="83"/>
    <x v="1"/>
  </r>
  <r>
    <x v="2997"/>
    <x v="217"/>
    <x v="396"/>
    <x v="396"/>
    <x v="99"/>
    <x v="99"/>
    <x v="17"/>
    <x v="17"/>
    <x v="17"/>
    <x v="26"/>
    <x v="26"/>
    <x v="3"/>
    <x v="0"/>
    <x v="2"/>
    <x v="3"/>
    <x v="263"/>
    <x v="0"/>
  </r>
  <r>
    <x v="2998"/>
    <x v="35"/>
    <x v="243"/>
    <x v="243"/>
    <x v="54"/>
    <x v="54"/>
    <x v="49"/>
    <x v="49"/>
    <x v="218"/>
    <x v="142"/>
    <x v="142"/>
    <x v="3"/>
    <x v="0"/>
    <x v="2"/>
    <x v="37"/>
    <x v="464"/>
    <x v="1"/>
  </r>
  <r>
    <x v="2999"/>
    <x v="232"/>
    <x v="834"/>
    <x v="834"/>
    <x v="41"/>
    <x v="41"/>
    <x v="47"/>
    <x v="47"/>
    <x v="44"/>
    <x v="168"/>
    <x v="168"/>
    <x v="3"/>
    <x v="0"/>
    <x v="2"/>
    <x v="39"/>
    <x v="630"/>
    <x v="0"/>
  </r>
  <r>
    <x v="3000"/>
    <x v="310"/>
    <x v="891"/>
    <x v="891"/>
    <x v="91"/>
    <x v="91"/>
    <x v="3"/>
    <x v="3"/>
    <x v="3"/>
    <x v="71"/>
    <x v="71"/>
    <x v="0"/>
    <x v="0"/>
    <x v="3"/>
    <x v="1"/>
    <x v="3"/>
    <x v="0"/>
  </r>
  <r>
    <x v="3001"/>
    <x v="315"/>
    <x v="256"/>
    <x v="256"/>
    <x v="48"/>
    <x v="48"/>
    <x v="206"/>
    <x v="206"/>
    <x v="13"/>
    <x v="179"/>
    <x v="179"/>
    <x v="3"/>
    <x v="1"/>
    <x v="0"/>
    <x v="11"/>
    <x v="13"/>
    <x v="2"/>
  </r>
  <r>
    <x v="3002"/>
    <x v="209"/>
    <x v="613"/>
    <x v="613"/>
    <x v="114"/>
    <x v="114"/>
    <x v="154"/>
    <x v="154"/>
    <x v="143"/>
    <x v="102"/>
    <x v="102"/>
    <x v="0"/>
    <x v="0"/>
    <x v="0"/>
    <x v="47"/>
    <x v="381"/>
    <x v="1"/>
  </r>
  <r>
    <x v="3003"/>
    <x v="165"/>
    <x v="237"/>
    <x v="237"/>
    <x v="87"/>
    <x v="87"/>
    <x v="153"/>
    <x v="153"/>
    <x v="13"/>
    <x v="12"/>
    <x v="12"/>
    <x v="2"/>
    <x v="2"/>
    <x v="0"/>
    <x v="11"/>
    <x v="13"/>
    <x v="2"/>
  </r>
  <r>
    <x v="3004"/>
    <x v="101"/>
    <x v="1023"/>
    <x v="1023"/>
    <x v="47"/>
    <x v="47"/>
    <x v="62"/>
    <x v="62"/>
    <x v="57"/>
    <x v="70"/>
    <x v="70"/>
    <x v="2"/>
    <x v="0"/>
    <x v="3"/>
    <x v="27"/>
    <x v="684"/>
    <x v="0"/>
  </r>
  <r>
    <x v="3005"/>
    <x v="115"/>
    <x v="991"/>
    <x v="991"/>
    <x v="38"/>
    <x v="38"/>
    <x v="52"/>
    <x v="52"/>
    <x v="13"/>
    <x v="133"/>
    <x v="133"/>
    <x v="0"/>
    <x v="2"/>
    <x v="0"/>
    <x v="11"/>
    <x v="13"/>
    <x v="2"/>
  </r>
  <r>
    <x v="3006"/>
    <x v="188"/>
    <x v="389"/>
    <x v="389"/>
    <x v="24"/>
    <x v="24"/>
    <x v="58"/>
    <x v="58"/>
    <x v="54"/>
    <x v="109"/>
    <x v="109"/>
    <x v="3"/>
    <x v="0"/>
    <x v="0"/>
    <x v="9"/>
    <x v="374"/>
    <x v="0"/>
  </r>
  <r>
    <x v="3007"/>
    <x v="108"/>
    <x v="377"/>
    <x v="377"/>
    <x v="31"/>
    <x v="31"/>
    <x v="109"/>
    <x v="109"/>
    <x v="100"/>
    <x v="152"/>
    <x v="152"/>
    <x v="3"/>
    <x v="0"/>
    <x v="3"/>
    <x v="47"/>
    <x v="274"/>
    <x v="1"/>
  </r>
  <r>
    <x v="3008"/>
    <x v="354"/>
    <x v="56"/>
    <x v="56"/>
    <x v="4"/>
    <x v="4"/>
    <x v="185"/>
    <x v="185"/>
    <x v="181"/>
    <x v="29"/>
    <x v="29"/>
    <x v="0"/>
    <x v="0"/>
    <x v="0"/>
    <x v="1"/>
    <x v="640"/>
    <x v="0"/>
  </r>
  <r>
    <x v="3009"/>
    <x v="128"/>
    <x v="675"/>
    <x v="675"/>
    <x v="66"/>
    <x v="66"/>
    <x v="22"/>
    <x v="22"/>
    <x v="196"/>
    <x v="101"/>
    <x v="101"/>
    <x v="0"/>
    <x v="0"/>
    <x v="0"/>
    <x v="46"/>
    <x v="617"/>
    <x v="0"/>
  </r>
  <r>
    <x v="3010"/>
    <x v="359"/>
    <x v="496"/>
    <x v="496"/>
    <x v="103"/>
    <x v="103"/>
    <x v="94"/>
    <x v="94"/>
    <x v="85"/>
    <x v="10"/>
    <x v="10"/>
    <x v="3"/>
    <x v="0"/>
    <x v="0"/>
    <x v="49"/>
    <x v="95"/>
    <x v="3"/>
  </r>
  <r>
    <x v="3011"/>
    <x v="364"/>
    <x v="204"/>
    <x v="204"/>
    <x v="45"/>
    <x v="45"/>
    <x v="70"/>
    <x v="70"/>
    <x v="129"/>
    <x v="37"/>
    <x v="37"/>
    <x v="3"/>
    <x v="0"/>
    <x v="0"/>
    <x v="1"/>
    <x v="372"/>
    <x v="0"/>
  </r>
  <r>
    <x v="3012"/>
    <x v="325"/>
    <x v="181"/>
    <x v="181"/>
    <x v="80"/>
    <x v="80"/>
    <x v="101"/>
    <x v="101"/>
    <x v="93"/>
    <x v="167"/>
    <x v="167"/>
    <x v="0"/>
    <x v="0"/>
    <x v="2"/>
    <x v="18"/>
    <x v="204"/>
    <x v="0"/>
  </r>
  <r>
    <x v="3013"/>
    <x v="6"/>
    <x v="595"/>
    <x v="595"/>
    <x v="24"/>
    <x v="24"/>
    <x v="39"/>
    <x v="39"/>
    <x v="36"/>
    <x v="127"/>
    <x v="127"/>
    <x v="2"/>
    <x v="0"/>
    <x v="3"/>
    <x v="18"/>
    <x v="145"/>
    <x v="0"/>
  </r>
  <r>
    <x v="3014"/>
    <x v="341"/>
    <x v="77"/>
    <x v="77"/>
    <x v="17"/>
    <x v="17"/>
    <x v="178"/>
    <x v="178"/>
    <x v="175"/>
    <x v="98"/>
    <x v="98"/>
    <x v="1"/>
    <x v="0"/>
    <x v="0"/>
    <x v="16"/>
    <x v="705"/>
    <x v="1"/>
  </r>
  <r>
    <x v="3015"/>
    <x v="99"/>
    <x v="935"/>
    <x v="935"/>
    <x v="72"/>
    <x v="72"/>
    <x v="193"/>
    <x v="193"/>
    <x v="189"/>
    <x v="28"/>
    <x v="28"/>
    <x v="3"/>
    <x v="0"/>
    <x v="2"/>
    <x v="47"/>
    <x v="706"/>
    <x v="1"/>
  </r>
  <r>
    <x v="3016"/>
    <x v="209"/>
    <x v="807"/>
    <x v="807"/>
    <x v="93"/>
    <x v="93"/>
    <x v="172"/>
    <x v="172"/>
    <x v="13"/>
    <x v="32"/>
    <x v="32"/>
    <x v="2"/>
    <x v="1"/>
    <x v="0"/>
    <x v="11"/>
    <x v="13"/>
    <x v="2"/>
  </r>
  <r>
    <x v="3017"/>
    <x v="93"/>
    <x v="726"/>
    <x v="726"/>
    <x v="32"/>
    <x v="32"/>
    <x v="41"/>
    <x v="41"/>
    <x v="38"/>
    <x v="99"/>
    <x v="99"/>
    <x v="0"/>
    <x v="0"/>
    <x v="1"/>
    <x v="18"/>
    <x v="39"/>
    <x v="0"/>
  </r>
  <r>
    <x v="3018"/>
    <x v="203"/>
    <x v="29"/>
    <x v="29"/>
    <x v="106"/>
    <x v="106"/>
    <x v="201"/>
    <x v="201"/>
    <x v="200"/>
    <x v="43"/>
    <x v="43"/>
    <x v="2"/>
    <x v="0"/>
    <x v="0"/>
    <x v="20"/>
    <x v="537"/>
    <x v="0"/>
  </r>
  <r>
    <x v="3019"/>
    <x v="355"/>
    <x v="1063"/>
    <x v="1063"/>
    <x v="15"/>
    <x v="15"/>
    <x v="120"/>
    <x v="120"/>
    <x v="146"/>
    <x v="31"/>
    <x v="31"/>
    <x v="2"/>
    <x v="0"/>
    <x v="0"/>
    <x v="7"/>
    <x v="707"/>
    <x v="0"/>
  </r>
  <r>
    <x v="3020"/>
    <x v="124"/>
    <x v="983"/>
    <x v="983"/>
    <x v="30"/>
    <x v="30"/>
    <x v="138"/>
    <x v="138"/>
    <x v="130"/>
    <x v="61"/>
    <x v="61"/>
    <x v="3"/>
    <x v="0"/>
    <x v="0"/>
    <x v="3"/>
    <x v="623"/>
    <x v="0"/>
  </r>
  <r>
    <x v="3021"/>
    <x v="130"/>
    <x v="1097"/>
    <x v="1097"/>
    <x v="93"/>
    <x v="93"/>
    <x v="141"/>
    <x v="141"/>
    <x v="174"/>
    <x v="48"/>
    <x v="48"/>
    <x v="0"/>
    <x v="0"/>
    <x v="3"/>
    <x v="9"/>
    <x v="329"/>
    <x v="0"/>
  </r>
  <r>
    <x v="3022"/>
    <x v="3"/>
    <x v="1098"/>
    <x v="1098"/>
    <x v="112"/>
    <x v="112"/>
    <x v="44"/>
    <x v="44"/>
    <x v="41"/>
    <x v="9"/>
    <x v="9"/>
    <x v="0"/>
    <x v="0"/>
    <x v="0"/>
    <x v="32"/>
    <x v="42"/>
    <x v="0"/>
  </r>
  <r>
    <x v="3023"/>
    <x v="115"/>
    <x v="648"/>
    <x v="648"/>
    <x v="67"/>
    <x v="67"/>
    <x v="65"/>
    <x v="65"/>
    <x v="13"/>
    <x v="139"/>
    <x v="139"/>
    <x v="0"/>
    <x v="1"/>
    <x v="0"/>
    <x v="11"/>
    <x v="13"/>
    <x v="2"/>
  </r>
  <r>
    <x v="3024"/>
    <x v="112"/>
    <x v="816"/>
    <x v="816"/>
    <x v="87"/>
    <x v="87"/>
    <x v="184"/>
    <x v="184"/>
    <x v="180"/>
    <x v="73"/>
    <x v="73"/>
    <x v="3"/>
    <x v="0"/>
    <x v="0"/>
    <x v="27"/>
    <x v="284"/>
    <x v="0"/>
  </r>
  <r>
    <x v="3025"/>
    <x v="349"/>
    <x v="687"/>
    <x v="687"/>
    <x v="73"/>
    <x v="73"/>
    <x v="158"/>
    <x v="158"/>
    <x v="149"/>
    <x v="75"/>
    <x v="75"/>
    <x v="0"/>
    <x v="0"/>
    <x v="3"/>
    <x v="3"/>
    <x v="192"/>
    <x v="0"/>
  </r>
  <r>
    <x v="3026"/>
    <x v="144"/>
    <x v="1099"/>
    <x v="1099"/>
    <x v="44"/>
    <x v="44"/>
    <x v="32"/>
    <x v="32"/>
    <x v="60"/>
    <x v="2"/>
    <x v="2"/>
    <x v="3"/>
    <x v="0"/>
    <x v="0"/>
    <x v="30"/>
    <x v="436"/>
    <x v="1"/>
  </r>
  <r>
    <x v="3027"/>
    <x v="23"/>
    <x v="3"/>
    <x v="3"/>
    <x v="83"/>
    <x v="83"/>
    <x v="21"/>
    <x v="21"/>
    <x v="13"/>
    <x v="120"/>
    <x v="120"/>
    <x v="3"/>
    <x v="1"/>
    <x v="3"/>
    <x v="11"/>
    <x v="13"/>
    <x v="2"/>
  </r>
  <r>
    <x v="3028"/>
    <x v="135"/>
    <x v="813"/>
    <x v="813"/>
    <x v="32"/>
    <x v="32"/>
    <x v="186"/>
    <x v="186"/>
    <x v="182"/>
    <x v="74"/>
    <x v="74"/>
    <x v="0"/>
    <x v="0"/>
    <x v="0"/>
    <x v="10"/>
    <x v="285"/>
    <x v="0"/>
  </r>
  <r>
    <x v="3029"/>
    <x v="231"/>
    <x v="28"/>
    <x v="28"/>
    <x v="115"/>
    <x v="115"/>
    <x v="9"/>
    <x v="9"/>
    <x v="9"/>
    <x v="137"/>
    <x v="137"/>
    <x v="0"/>
    <x v="0"/>
    <x v="0"/>
    <x v="18"/>
    <x v="9"/>
    <x v="0"/>
  </r>
  <r>
    <x v="3030"/>
    <x v="94"/>
    <x v="997"/>
    <x v="997"/>
    <x v="63"/>
    <x v="63"/>
    <x v="155"/>
    <x v="155"/>
    <x v="144"/>
    <x v="3"/>
    <x v="3"/>
    <x v="3"/>
    <x v="0"/>
    <x v="0"/>
    <x v="39"/>
    <x v="412"/>
    <x v="0"/>
  </r>
  <r>
    <x v="3031"/>
    <x v="317"/>
    <x v="843"/>
    <x v="843"/>
    <x v="98"/>
    <x v="98"/>
    <x v="139"/>
    <x v="139"/>
    <x v="131"/>
    <x v="151"/>
    <x v="151"/>
    <x v="0"/>
    <x v="0"/>
    <x v="0"/>
    <x v="16"/>
    <x v="166"/>
    <x v="1"/>
  </r>
  <r>
    <x v="3032"/>
    <x v="191"/>
    <x v="876"/>
    <x v="876"/>
    <x v="36"/>
    <x v="36"/>
    <x v="105"/>
    <x v="105"/>
    <x v="96"/>
    <x v="157"/>
    <x v="157"/>
    <x v="2"/>
    <x v="0"/>
    <x v="0"/>
    <x v="32"/>
    <x v="514"/>
    <x v="0"/>
  </r>
  <r>
    <x v="3033"/>
    <x v="0"/>
    <x v="135"/>
    <x v="135"/>
    <x v="69"/>
    <x v="69"/>
    <x v="103"/>
    <x v="103"/>
    <x v="94"/>
    <x v="125"/>
    <x v="125"/>
    <x v="2"/>
    <x v="0"/>
    <x v="0"/>
    <x v="6"/>
    <x v="391"/>
    <x v="1"/>
  </r>
  <r>
    <x v="3034"/>
    <x v="6"/>
    <x v="1100"/>
    <x v="1100"/>
    <x v="82"/>
    <x v="82"/>
    <x v="167"/>
    <x v="167"/>
    <x v="156"/>
    <x v="164"/>
    <x v="164"/>
    <x v="0"/>
    <x v="0"/>
    <x v="0"/>
    <x v="19"/>
    <x v="209"/>
    <x v="1"/>
  </r>
  <r>
    <x v="3035"/>
    <x v="253"/>
    <x v="240"/>
    <x v="240"/>
    <x v="81"/>
    <x v="81"/>
    <x v="190"/>
    <x v="190"/>
    <x v="186"/>
    <x v="65"/>
    <x v="65"/>
    <x v="3"/>
    <x v="0"/>
    <x v="0"/>
    <x v="30"/>
    <x v="693"/>
    <x v="1"/>
  </r>
  <r>
    <x v="3036"/>
    <x v="333"/>
    <x v="567"/>
    <x v="567"/>
    <x v="4"/>
    <x v="4"/>
    <x v="92"/>
    <x v="92"/>
    <x v="83"/>
    <x v="91"/>
    <x v="91"/>
    <x v="2"/>
    <x v="0"/>
    <x v="2"/>
    <x v="21"/>
    <x v="93"/>
    <x v="1"/>
  </r>
  <r>
    <x v="3037"/>
    <x v="161"/>
    <x v="472"/>
    <x v="472"/>
    <x v="14"/>
    <x v="14"/>
    <x v="81"/>
    <x v="81"/>
    <x v="73"/>
    <x v="3"/>
    <x v="3"/>
    <x v="2"/>
    <x v="0"/>
    <x v="0"/>
    <x v="30"/>
    <x v="708"/>
    <x v="1"/>
  </r>
  <r>
    <x v="3038"/>
    <x v="156"/>
    <x v="614"/>
    <x v="614"/>
    <x v="61"/>
    <x v="61"/>
    <x v="94"/>
    <x v="94"/>
    <x v="85"/>
    <x v="165"/>
    <x v="165"/>
    <x v="3"/>
    <x v="0"/>
    <x v="0"/>
    <x v="23"/>
    <x v="95"/>
    <x v="0"/>
  </r>
  <r>
    <x v="3039"/>
    <x v="339"/>
    <x v="710"/>
    <x v="710"/>
    <x v="108"/>
    <x v="108"/>
    <x v="114"/>
    <x v="114"/>
    <x v="13"/>
    <x v="64"/>
    <x v="64"/>
    <x v="1"/>
    <x v="2"/>
    <x v="1"/>
    <x v="11"/>
    <x v="13"/>
    <x v="2"/>
  </r>
  <r>
    <x v="3040"/>
    <x v="118"/>
    <x v="1053"/>
    <x v="1053"/>
    <x v="118"/>
    <x v="118"/>
    <x v="158"/>
    <x v="158"/>
    <x v="149"/>
    <x v="24"/>
    <x v="24"/>
    <x v="0"/>
    <x v="0"/>
    <x v="2"/>
    <x v="5"/>
    <x v="192"/>
    <x v="0"/>
  </r>
  <r>
    <x v="3041"/>
    <x v="221"/>
    <x v="922"/>
    <x v="922"/>
    <x v="111"/>
    <x v="111"/>
    <x v="214"/>
    <x v="214"/>
    <x v="213"/>
    <x v="0"/>
    <x v="0"/>
    <x v="0"/>
    <x v="0"/>
    <x v="2"/>
    <x v="16"/>
    <x v="415"/>
    <x v="1"/>
  </r>
  <r>
    <x v="3042"/>
    <x v="117"/>
    <x v="467"/>
    <x v="467"/>
    <x v="23"/>
    <x v="23"/>
    <x v="39"/>
    <x v="39"/>
    <x v="36"/>
    <x v="29"/>
    <x v="29"/>
    <x v="3"/>
    <x v="0"/>
    <x v="0"/>
    <x v="20"/>
    <x v="96"/>
    <x v="0"/>
  </r>
  <r>
    <x v="3043"/>
    <x v="199"/>
    <x v="1101"/>
    <x v="1101"/>
    <x v="11"/>
    <x v="11"/>
    <x v="188"/>
    <x v="188"/>
    <x v="184"/>
    <x v="48"/>
    <x v="48"/>
    <x v="3"/>
    <x v="0"/>
    <x v="1"/>
    <x v="6"/>
    <x v="658"/>
    <x v="1"/>
  </r>
  <r>
    <x v="3044"/>
    <x v="161"/>
    <x v="532"/>
    <x v="532"/>
    <x v="46"/>
    <x v="46"/>
    <x v="86"/>
    <x v="86"/>
    <x v="77"/>
    <x v="60"/>
    <x v="60"/>
    <x v="1"/>
    <x v="0"/>
    <x v="0"/>
    <x v="51"/>
    <x v="689"/>
    <x v="0"/>
  </r>
  <r>
    <x v="3045"/>
    <x v="224"/>
    <x v="245"/>
    <x v="245"/>
    <x v="1"/>
    <x v="1"/>
    <x v="129"/>
    <x v="129"/>
    <x v="120"/>
    <x v="90"/>
    <x v="90"/>
    <x v="0"/>
    <x v="0"/>
    <x v="0"/>
    <x v="2"/>
    <x v="271"/>
    <x v="0"/>
  </r>
  <r>
    <x v="3046"/>
    <x v="156"/>
    <x v="626"/>
    <x v="626"/>
    <x v="17"/>
    <x v="17"/>
    <x v="148"/>
    <x v="148"/>
    <x v="13"/>
    <x v="127"/>
    <x v="127"/>
    <x v="0"/>
    <x v="2"/>
    <x v="0"/>
    <x v="11"/>
    <x v="13"/>
    <x v="2"/>
  </r>
  <r>
    <x v="3047"/>
    <x v="254"/>
    <x v="760"/>
    <x v="760"/>
    <x v="64"/>
    <x v="64"/>
    <x v="49"/>
    <x v="49"/>
    <x v="218"/>
    <x v="174"/>
    <x v="174"/>
    <x v="3"/>
    <x v="0"/>
    <x v="3"/>
    <x v="53"/>
    <x v="464"/>
    <x v="0"/>
  </r>
  <r>
    <x v="3048"/>
    <x v="82"/>
    <x v="694"/>
    <x v="694"/>
    <x v="68"/>
    <x v="68"/>
    <x v="155"/>
    <x v="155"/>
    <x v="144"/>
    <x v="6"/>
    <x v="6"/>
    <x v="2"/>
    <x v="0"/>
    <x v="0"/>
    <x v="4"/>
    <x v="352"/>
    <x v="0"/>
  </r>
  <r>
    <x v="3049"/>
    <x v="358"/>
    <x v="326"/>
    <x v="326"/>
    <x v="51"/>
    <x v="51"/>
    <x v="9"/>
    <x v="9"/>
    <x v="9"/>
    <x v="32"/>
    <x v="32"/>
    <x v="3"/>
    <x v="0"/>
    <x v="0"/>
    <x v="1"/>
    <x v="535"/>
    <x v="0"/>
  </r>
  <r>
    <x v="3050"/>
    <x v="286"/>
    <x v="572"/>
    <x v="572"/>
    <x v="41"/>
    <x v="41"/>
    <x v="109"/>
    <x v="109"/>
    <x v="100"/>
    <x v="66"/>
    <x v="66"/>
    <x v="0"/>
    <x v="0"/>
    <x v="0"/>
    <x v="6"/>
    <x v="134"/>
    <x v="1"/>
  </r>
  <r>
    <x v="3051"/>
    <x v="269"/>
    <x v="15"/>
    <x v="15"/>
    <x v="90"/>
    <x v="90"/>
    <x v="126"/>
    <x v="126"/>
    <x v="117"/>
    <x v="76"/>
    <x v="76"/>
    <x v="2"/>
    <x v="0"/>
    <x v="0"/>
    <x v="39"/>
    <x v="709"/>
    <x v="0"/>
  </r>
  <r>
    <x v="3052"/>
    <x v="95"/>
    <x v="746"/>
    <x v="746"/>
    <x v="119"/>
    <x v="119"/>
    <x v="177"/>
    <x v="177"/>
    <x v="172"/>
    <x v="53"/>
    <x v="53"/>
    <x v="3"/>
    <x v="0"/>
    <x v="0"/>
    <x v="19"/>
    <x v="445"/>
    <x v="1"/>
  </r>
  <r>
    <x v="3053"/>
    <x v="17"/>
    <x v="235"/>
    <x v="235"/>
    <x v="86"/>
    <x v="86"/>
    <x v="145"/>
    <x v="145"/>
    <x v="13"/>
    <x v="40"/>
    <x v="40"/>
    <x v="2"/>
    <x v="1"/>
    <x v="0"/>
    <x v="11"/>
    <x v="13"/>
    <x v="2"/>
  </r>
  <r>
    <x v="3054"/>
    <x v="185"/>
    <x v="308"/>
    <x v="308"/>
    <x v="80"/>
    <x v="80"/>
    <x v="20"/>
    <x v="20"/>
    <x v="13"/>
    <x v="94"/>
    <x v="94"/>
    <x v="2"/>
    <x v="1"/>
    <x v="1"/>
    <x v="11"/>
    <x v="13"/>
    <x v="2"/>
  </r>
  <r>
    <x v="3055"/>
    <x v="99"/>
    <x v="912"/>
    <x v="912"/>
    <x v="61"/>
    <x v="61"/>
    <x v="188"/>
    <x v="188"/>
    <x v="184"/>
    <x v="131"/>
    <x v="131"/>
    <x v="0"/>
    <x v="0"/>
    <x v="0"/>
    <x v="21"/>
    <x v="294"/>
    <x v="1"/>
  </r>
  <r>
    <x v="3056"/>
    <x v="228"/>
    <x v="518"/>
    <x v="518"/>
    <x v="2"/>
    <x v="2"/>
    <x v="96"/>
    <x v="96"/>
    <x v="87"/>
    <x v="19"/>
    <x v="19"/>
    <x v="1"/>
    <x v="0"/>
    <x v="2"/>
    <x v="26"/>
    <x v="710"/>
    <x v="1"/>
  </r>
  <r>
    <x v="3057"/>
    <x v="179"/>
    <x v="813"/>
    <x v="813"/>
    <x v="32"/>
    <x v="32"/>
    <x v="80"/>
    <x v="80"/>
    <x v="171"/>
    <x v="5"/>
    <x v="5"/>
    <x v="0"/>
    <x v="0"/>
    <x v="0"/>
    <x v="51"/>
    <x v="243"/>
    <x v="0"/>
  </r>
  <r>
    <x v="3058"/>
    <x v="344"/>
    <x v="775"/>
    <x v="775"/>
    <x v="81"/>
    <x v="81"/>
    <x v="58"/>
    <x v="58"/>
    <x v="54"/>
    <x v="124"/>
    <x v="124"/>
    <x v="1"/>
    <x v="0"/>
    <x v="0"/>
    <x v="39"/>
    <x v="690"/>
    <x v="0"/>
  </r>
  <r>
    <x v="3059"/>
    <x v="148"/>
    <x v="150"/>
    <x v="150"/>
    <x v="19"/>
    <x v="19"/>
    <x v="46"/>
    <x v="46"/>
    <x v="43"/>
    <x v="83"/>
    <x v="83"/>
    <x v="0"/>
    <x v="0"/>
    <x v="0"/>
    <x v="27"/>
    <x v="45"/>
    <x v="0"/>
  </r>
  <r>
    <x v="3060"/>
    <x v="319"/>
    <x v="1102"/>
    <x v="1102"/>
    <x v="8"/>
    <x v="8"/>
    <x v="59"/>
    <x v="59"/>
    <x v="55"/>
    <x v="50"/>
    <x v="50"/>
    <x v="3"/>
    <x v="0"/>
    <x v="0"/>
    <x v="24"/>
    <x v="711"/>
    <x v="1"/>
  </r>
  <r>
    <x v="3061"/>
    <x v="347"/>
    <x v="224"/>
    <x v="224"/>
    <x v="113"/>
    <x v="113"/>
    <x v="161"/>
    <x v="161"/>
    <x v="152"/>
    <x v="4"/>
    <x v="4"/>
    <x v="0"/>
    <x v="0"/>
    <x v="0"/>
    <x v="24"/>
    <x v="198"/>
    <x v="1"/>
  </r>
  <r>
    <x v="3062"/>
    <x v="300"/>
    <x v="410"/>
    <x v="410"/>
    <x v="51"/>
    <x v="51"/>
    <x v="131"/>
    <x v="131"/>
    <x v="123"/>
    <x v="71"/>
    <x v="71"/>
    <x v="0"/>
    <x v="0"/>
    <x v="0"/>
    <x v="32"/>
    <x v="155"/>
    <x v="0"/>
  </r>
  <r>
    <x v="3063"/>
    <x v="240"/>
    <x v="150"/>
    <x v="150"/>
    <x v="118"/>
    <x v="118"/>
    <x v="74"/>
    <x v="74"/>
    <x v="67"/>
    <x v="130"/>
    <x v="130"/>
    <x v="1"/>
    <x v="0"/>
    <x v="0"/>
    <x v="51"/>
    <x v="712"/>
    <x v="0"/>
  </r>
  <r>
    <x v="3064"/>
    <x v="142"/>
    <x v="277"/>
    <x v="277"/>
    <x v="12"/>
    <x v="12"/>
    <x v="196"/>
    <x v="196"/>
    <x v="13"/>
    <x v="70"/>
    <x v="70"/>
    <x v="0"/>
    <x v="1"/>
    <x v="1"/>
    <x v="11"/>
    <x v="13"/>
    <x v="2"/>
  </r>
  <r>
    <x v="3065"/>
    <x v="205"/>
    <x v="259"/>
    <x v="259"/>
    <x v="20"/>
    <x v="20"/>
    <x v="200"/>
    <x v="200"/>
    <x v="199"/>
    <x v="165"/>
    <x v="165"/>
    <x v="0"/>
    <x v="0"/>
    <x v="1"/>
    <x v="2"/>
    <x v="332"/>
    <x v="0"/>
  </r>
  <r>
    <x v="3066"/>
    <x v="41"/>
    <x v="90"/>
    <x v="90"/>
    <x v="31"/>
    <x v="31"/>
    <x v="154"/>
    <x v="154"/>
    <x v="13"/>
    <x v="119"/>
    <x v="119"/>
    <x v="2"/>
    <x v="1"/>
    <x v="0"/>
    <x v="11"/>
    <x v="13"/>
    <x v="2"/>
  </r>
  <r>
    <x v="3067"/>
    <x v="363"/>
    <x v="158"/>
    <x v="158"/>
    <x v="110"/>
    <x v="110"/>
    <x v="176"/>
    <x v="176"/>
    <x v="170"/>
    <x v="96"/>
    <x v="96"/>
    <x v="0"/>
    <x v="0"/>
    <x v="0"/>
    <x v="34"/>
    <x v="242"/>
    <x v="1"/>
  </r>
  <r>
    <x v="3068"/>
    <x v="251"/>
    <x v="830"/>
    <x v="830"/>
    <x v="51"/>
    <x v="51"/>
    <x v="194"/>
    <x v="194"/>
    <x v="190"/>
    <x v="127"/>
    <x v="127"/>
    <x v="3"/>
    <x v="0"/>
    <x v="0"/>
    <x v="3"/>
    <x v="462"/>
    <x v="0"/>
  </r>
  <r>
    <x v="3069"/>
    <x v="189"/>
    <x v="661"/>
    <x v="661"/>
    <x v="6"/>
    <x v="6"/>
    <x v="207"/>
    <x v="207"/>
    <x v="206"/>
    <x v="107"/>
    <x v="107"/>
    <x v="1"/>
    <x v="0"/>
    <x v="2"/>
    <x v="30"/>
    <x v="713"/>
    <x v="1"/>
  </r>
  <r>
    <x v="3070"/>
    <x v="309"/>
    <x v="198"/>
    <x v="198"/>
    <x v="46"/>
    <x v="46"/>
    <x v="173"/>
    <x v="173"/>
    <x v="166"/>
    <x v="50"/>
    <x v="50"/>
    <x v="0"/>
    <x v="0"/>
    <x v="0"/>
    <x v="48"/>
    <x v="228"/>
    <x v="0"/>
  </r>
  <r>
    <x v="3071"/>
    <x v="115"/>
    <x v="90"/>
    <x v="90"/>
    <x v="98"/>
    <x v="98"/>
    <x v="35"/>
    <x v="35"/>
    <x v="31"/>
    <x v="80"/>
    <x v="80"/>
    <x v="0"/>
    <x v="0"/>
    <x v="0"/>
    <x v="21"/>
    <x v="32"/>
    <x v="1"/>
  </r>
  <r>
    <x v="3072"/>
    <x v="131"/>
    <x v="1103"/>
    <x v="1103"/>
    <x v="4"/>
    <x v="4"/>
    <x v="22"/>
    <x v="22"/>
    <x v="196"/>
    <x v="56"/>
    <x v="56"/>
    <x v="3"/>
    <x v="0"/>
    <x v="2"/>
    <x v="24"/>
    <x v="326"/>
    <x v="1"/>
  </r>
  <r>
    <x v="3073"/>
    <x v="265"/>
    <x v="973"/>
    <x v="973"/>
    <x v="83"/>
    <x v="83"/>
    <x v="205"/>
    <x v="205"/>
    <x v="204"/>
    <x v="36"/>
    <x v="36"/>
    <x v="3"/>
    <x v="0"/>
    <x v="2"/>
    <x v="23"/>
    <x v="349"/>
    <x v="0"/>
  </r>
  <r>
    <x v="3074"/>
    <x v="319"/>
    <x v="975"/>
    <x v="975"/>
    <x v="63"/>
    <x v="63"/>
    <x v="216"/>
    <x v="216"/>
    <x v="13"/>
    <x v="141"/>
    <x v="141"/>
    <x v="0"/>
    <x v="1"/>
    <x v="0"/>
    <x v="11"/>
    <x v="13"/>
    <x v="2"/>
  </r>
  <r>
    <x v="3075"/>
    <x v="72"/>
    <x v="755"/>
    <x v="755"/>
    <x v="118"/>
    <x v="118"/>
    <x v="138"/>
    <x v="138"/>
    <x v="130"/>
    <x v="151"/>
    <x v="151"/>
    <x v="0"/>
    <x v="0"/>
    <x v="2"/>
    <x v="1"/>
    <x v="165"/>
    <x v="0"/>
  </r>
  <r>
    <x v="3076"/>
    <x v="21"/>
    <x v="312"/>
    <x v="312"/>
    <x v="5"/>
    <x v="5"/>
    <x v="79"/>
    <x v="79"/>
    <x v="72"/>
    <x v="52"/>
    <x v="52"/>
    <x v="0"/>
    <x v="0"/>
    <x v="0"/>
    <x v="16"/>
    <x v="80"/>
    <x v="1"/>
  </r>
  <r>
    <x v="3077"/>
    <x v="20"/>
    <x v="541"/>
    <x v="541"/>
    <x v="119"/>
    <x v="119"/>
    <x v="206"/>
    <x v="206"/>
    <x v="13"/>
    <x v="104"/>
    <x v="104"/>
    <x v="0"/>
    <x v="1"/>
    <x v="0"/>
    <x v="11"/>
    <x v="13"/>
    <x v="2"/>
  </r>
  <r>
    <x v="3078"/>
    <x v="284"/>
    <x v="568"/>
    <x v="568"/>
    <x v="101"/>
    <x v="101"/>
    <x v="17"/>
    <x v="17"/>
    <x v="17"/>
    <x v="154"/>
    <x v="154"/>
    <x v="0"/>
    <x v="0"/>
    <x v="2"/>
    <x v="4"/>
    <x v="556"/>
    <x v="0"/>
  </r>
  <r>
    <x v="3079"/>
    <x v="84"/>
    <x v="474"/>
    <x v="474"/>
    <x v="86"/>
    <x v="86"/>
    <x v="203"/>
    <x v="203"/>
    <x v="13"/>
    <x v="141"/>
    <x v="141"/>
    <x v="2"/>
    <x v="1"/>
    <x v="2"/>
    <x v="11"/>
    <x v="13"/>
    <x v="2"/>
  </r>
  <r>
    <x v="3080"/>
    <x v="340"/>
    <x v="351"/>
    <x v="351"/>
    <x v="81"/>
    <x v="81"/>
    <x v="153"/>
    <x v="153"/>
    <x v="142"/>
    <x v="73"/>
    <x v="73"/>
    <x v="0"/>
    <x v="0"/>
    <x v="0"/>
    <x v="4"/>
    <x v="342"/>
    <x v="0"/>
  </r>
  <r>
    <x v="3081"/>
    <x v="210"/>
    <x v="424"/>
    <x v="424"/>
    <x v="64"/>
    <x v="64"/>
    <x v="207"/>
    <x v="207"/>
    <x v="206"/>
    <x v="29"/>
    <x v="29"/>
    <x v="0"/>
    <x v="0"/>
    <x v="0"/>
    <x v="0"/>
    <x v="368"/>
    <x v="0"/>
  </r>
  <r>
    <x v="3082"/>
    <x v="38"/>
    <x v="582"/>
    <x v="582"/>
    <x v="78"/>
    <x v="78"/>
    <x v="120"/>
    <x v="120"/>
    <x v="146"/>
    <x v="47"/>
    <x v="47"/>
    <x v="2"/>
    <x v="0"/>
    <x v="0"/>
    <x v="7"/>
    <x v="707"/>
    <x v="0"/>
  </r>
  <r>
    <x v="3083"/>
    <x v="140"/>
    <x v="462"/>
    <x v="462"/>
    <x v="38"/>
    <x v="38"/>
    <x v="90"/>
    <x v="90"/>
    <x v="81"/>
    <x v="82"/>
    <x v="82"/>
    <x v="0"/>
    <x v="0"/>
    <x v="3"/>
    <x v="21"/>
    <x v="91"/>
    <x v="1"/>
  </r>
  <r>
    <x v="3084"/>
    <x v="162"/>
    <x v="437"/>
    <x v="437"/>
    <x v="34"/>
    <x v="34"/>
    <x v="72"/>
    <x v="72"/>
    <x v="66"/>
    <x v="74"/>
    <x v="74"/>
    <x v="2"/>
    <x v="0"/>
    <x v="0"/>
    <x v="1"/>
    <x v="400"/>
    <x v="0"/>
  </r>
  <r>
    <x v="3085"/>
    <x v="66"/>
    <x v="510"/>
    <x v="510"/>
    <x v="49"/>
    <x v="49"/>
    <x v="18"/>
    <x v="18"/>
    <x v="18"/>
    <x v="8"/>
    <x v="8"/>
    <x v="2"/>
    <x v="0"/>
    <x v="3"/>
    <x v="37"/>
    <x v="714"/>
    <x v="1"/>
  </r>
  <r>
    <x v="3086"/>
    <x v="93"/>
    <x v="1104"/>
    <x v="1104"/>
    <x v="0"/>
    <x v="0"/>
    <x v="63"/>
    <x v="63"/>
    <x v="58"/>
    <x v="97"/>
    <x v="97"/>
    <x v="0"/>
    <x v="0"/>
    <x v="3"/>
    <x v="9"/>
    <x v="277"/>
    <x v="0"/>
  </r>
  <r>
    <x v="3087"/>
    <x v="100"/>
    <x v="1105"/>
    <x v="1105"/>
    <x v="49"/>
    <x v="49"/>
    <x v="215"/>
    <x v="215"/>
    <x v="214"/>
    <x v="23"/>
    <x v="23"/>
    <x v="0"/>
    <x v="0"/>
    <x v="2"/>
    <x v="6"/>
    <x v="416"/>
    <x v="1"/>
  </r>
  <r>
    <x v="3088"/>
    <x v="270"/>
    <x v="720"/>
    <x v="720"/>
    <x v="4"/>
    <x v="4"/>
    <x v="196"/>
    <x v="196"/>
    <x v="13"/>
    <x v="2"/>
    <x v="2"/>
    <x v="0"/>
    <x v="2"/>
    <x v="3"/>
    <x v="11"/>
    <x v="13"/>
    <x v="2"/>
  </r>
  <r>
    <x v="3089"/>
    <x v="78"/>
    <x v="1106"/>
    <x v="1106"/>
    <x v="68"/>
    <x v="68"/>
    <x v="19"/>
    <x v="19"/>
    <x v="13"/>
    <x v="100"/>
    <x v="100"/>
    <x v="0"/>
    <x v="1"/>
    <x v="0"/>
    <x v="11"/>
    <x v="13"/>
    <x v="2"/>
  </r>
  <r>
    <x v="3090"/>
    <x v="174"/>
    <x v="681"/>
    <x v="681"/>
    <x v="8"/>
    <x v="8"/>
    <x v="86"/>
    <x v="86"/>
    <x v="77"/>
    <x v="163"/>
    <x v="163"/>
    <x v="0"/>
    <x v="0"/>
    <x v="0"/>
    <x v="6"/>
    <x v="406"/>
    <x v="1"/>
  </r>
  <r>
    <x v="3091"/>
    <x v="223"/>
    <x v="940"/>
    <x v="940"/>
    <x v="104"/>
    <x v="104"/>
    <x v="81"/>
    <x v="81"/>
    <x v="73"/>
    <x v="0"/>
    <x v="0"/>
    <x v="0"/>
    <x v="0"/>
    <x v="0"/>
    <x v="26"/>
    <x v="540"/>
    <x v="1"/>
  </r>
  <r>
    <x v="3092"/>
    <x v="111"/>
    <x v="941"/>
    <x v="941"/>
    <x v="65"/>
    <x v="65"/>
    <x v="19"/>
    <x v="19"/>
    <x v="19"/>
    <x v="153"/>
    <x v="153"/>
    <x v="0"/>
    <x v="0"/>
    <x v="2"/>
    <x v="0"/>
    <x v="19"/>
    <x v="0"/>
  </r>
  <r>
    <x v="3093"/>
    <x v="340"/>
    <x v="606"/>
    <x v="606"/>
    <x v="33"/>
    <x v="33"/>
    <x v="0"/>
    <x v="0"/>
    <x v="0"/>
    <x v="153"/>
    <x v="153"/>
    <x v="3"/>
    <x v="0"/>
    <x v="3"/>
    <x v="43"/>
    <x v="97"/>
    <x v="0"/>
  </r>
  <r>
    <x v="3094"/>
    <x v="70"/>
    <x v="394"/>
    <x v="394"/>
    <x v="80"/>
    <x v="80"/>
    <x v="28"/>
    <x v="28"/>
    <x v="26"/>
    <x v="118"/>
    <x v="118"/>
    <x v="0"/>
    <x v="0"/>
    <x v="0"/>
    <x v="16"/>
    <x v="27"/>
    <x v="1"/>
  </r>
  <r>
    <x v="3095"/>
    <x v="298"/>
    <x v="637"/>
    <x v="637"/>
    <x v="1"/>
    <x v="1"/>
    <x v="40"/>
    <x v="40"/>
    <x v="37"/>
    <x v="15"/>
    <x v="15"/>
    <x v="0"/>
    <x v="0"/>
    <x v="0"/>
    <x v="9"/>
    <x v="38"/>
    <x v="0"/>
  </r>
  <r>
    <x v="3096"/>
    <x v="122"/>
    <x v="46"/>
    <x v="46"/>
    <x v="102"/>
    <x v="102"/>
    <x v="113"/>
    <x v="113"/>
    <x v="106"/>
    <x v="108"/>
    <x v="108"/>
    <x v="0"/>
    <x v="0"/>
    <x v="0"/>
    <x v="48"/>
    <x v="127"/>
    <x v="0"/>
  </r>
  <r>
    <x v="3097"/>
    <x v="134"/>
    <x v="562"/>
    <x v="562"/>
    <x v="35"/>
    <x v="35"/>
    <x v="105"/>
    <x v="105"/>
    <x v="96"/>
    <x v="18"/>
    <x v="18"/>
    <x v="0"/>
    <x v="0"/>
    <x v="0"/>
    <x v="19"/>
    <x v="122"/>
    <x v="1"/>
  </r>
  <r>
    <x v="3098"/>
    <x v="261"/>
    <x v="303"/>
    <x v="303"/>
    <x v="9"/>
    <x v="9"/>
    <x v="160"/>
    <x v="160"/>
    <x v="151"/>
    <x v="118"/>
    <x v="118"/>
    <x v="3"/>
    <x v="0"/>
    <x v="2"/>
    <x v="25"/>
    <x v="361"/>
    <x v="0"/>
  </r>
  <r>
    <x v="3099"/>
    <x v="215"/>
    <x v="1107"/>
    <x v="1107"/>
    <x v="60"/>
    <x v="60"/>
    <x v="92"/>
    <x v="92"/>
    <x v="13"/>
    <x v="48"/>
    <x v="48"/>
    <x v="3"/>
    <x v="1"/>
    <x v="2"/>
    <x v="11"/>
    <x v="13"/>
    <x v="2"/>
  </r>
  <r>
    <x v="3100"/>
    <x v="346"/>
    <x v="220"/>
    <x v="220"/>
    <x v="117"/>
    <x v="117"/>
    <x v="202"/>
    <x v="202"/>
    <x v="201"/>
    <x v="60"/>
    <x v="60"/>
    <x v="0"/>
    <x v="0"/>
    <x v="3"/>
    <x v="1"/>
    <x v="341"/>
    <x v="0"/>
  </r>
  <r>
    <x v="3101"/>
    <x v="302"/>
    <x v="629"/>
    <x v="629"/>
    <x v="116"/>
    <x v="116"/>
    <x v="32"/>
    <x v="32"/>
    <x v="60"/>
    <x v="18"/>
    <x v="18"/>
    <x v="3"/>
    <x v="0"/>
    <x v="0"/>
    <x v="26"/>
    <x v="436"/>
    <x v="1"/>
  </r>
  <r>
    <x v="3102"/>
    <x v="284"/>
    <x v="1057"/>
    <x v="1057"/>
    <x v="100"/>
    <x v="100"/>
    <x v="21"/>
    <x v="21"/>
    <x v="21"/>
    <x v="46"/>
    <x v="46"/>
    <x v="0"/>
    <x v="0"/>
    <x v="2"/>
    <x v="29"/>
    <x v="21"/>
    <x v="0"/>
  </r>
  <r>
    <x v="3103"/>
    <x v="353"/>
    <x v="1108"/>
    <x v="1108"/>
    <x v="117"/>
    <x v="117"/>
    <x v="123"/>
    <x v="123"/>
    <x v="114"/>
    <x v="39"/>
    <x v="39"/>
    <x v="2"/>
    <x v="0"/>
    <x v="0"/>
    <x v="25"/>
    <x v="140"/>
    <x v="0"/>
  </r>
  <r>
    <x v="3104"/>
    <x v="177"/>
    <x v="1019"/>
    <x v="1019"/>
    <x v="99"/>
    <x v="99"/>
    <x v="90"/>
    <x v="90"/>
    <x v="81"/>
    <x v="95"/>
    <x v="95"/>
    <x v="0"/>
    <x v="0"/>
    <x v="2"/>
    <x v="9"/>
    <x v="91"/>
    <x v="0"/>
  </r>
  <r>
    <x v="3105"/>
    <x v="339"/>
    <x v="969"/>
    <x v="969"/>
    <x v="92"/>
    <x v="92"/>
    <x v="176"/>
    <x v="176"/>
    <x v="170"/>
    <x v="18"/>
    <x v="18"/>
    <x v="3"/>
    <x v="0"/>
    <x v="1"/>
    <x v="4"/>
    <x v="423"/>
    <x v="0"/>
  </r>
  <r>
    <x v="3106"/>
    <x v="57"/>
    <x v="953"/>
    <x v="953"/>
    <x v="5"/>
    <x v="5"/>
    <x v="57"/>
    <x v="57"/>
    <x v="53"/>
    <x v="81"/>
    <x v="81"/>
    <x v="0"/>
    <x v="0"/>
    <x v="0"/>
    <x v="39"/>
    <x v="272"/>
    <x v="0"/>
  </r>
  <r>
    <x v="3107"/>
    <x v="156"/>
    <x v="655"/>
    <x v="655"/>
    <x v="4"/>
    <x v="4"/>
    <x v="216"/>
    <x v="216"/>
    <x v="215"/>
    <x v="58"/>
    <x v="58"/>
    <x v="0"/>
    <x v="0"/>
    <x v="0"/>
    <x v="9"/>
    <x v="461"/>
    <x v="0"/>
  </r>
  <r>
    <x v="3108"/>
    <x v="194"/>
    <x v="25"/>
    <x v="25"/>
    <x v="68"/>
    <x v="68"/>
    <x v="117"/>
    <x v="117"/>
    <x v="13"/>
    <x v="16"/>
    <x v="16"/>
    <x v="0"/>
    <x v="2"/>
    <x v="0"/>
    <x v="11"/>
    <x v="13"/>
    <x v="2"/>
  </r>
  <r>
    <x v="3109"/>
    <x v="45"/>
    <x v="1109"/>
    <x v="1109"/>
    <x v="32"/>
    <x v="32"/>
    <x v="68"/>
    <x v="68"/>
    <x v="104"/>
    <x v="39"/>
    <x v="39"/>
    <x v="0"/>
    <x v="0"/>
    <x v="3"/>
    <x v="25"/>
    <x v="125"/>
    <x v="0"/>
  </r>
  <r>
    <x v="3110"/>
    <x v="149"/>
    <x v="864"/>
    <x v="864"/>
    <x v="41"/>
    <x v="41"/>
    <x v="149"/>
    <x v="149"/>
    <x v="13"/>
    <x v="40"/>
    <x v="40"/>
    <x v="3"/>
    <x v="1"/>
    <x v="2"/>
    <x v="11"/>
    <x v="13"/>
    <x v="2"/>
  </r>
  <r>
    <x v="3111"/>
    <x v="358"/>
    <x v="68"/>
    <x v="68"/>
    <x v="90"/>
    <x v="90"/>
    <x v="116"/>
    <x v="116"/>
    <x v="109"/>
    <x v="96"/>
    <x v="96"/>
    <x v="3"/>
    <x v="0"/>
    <x v="1"/>
    <x v="48"/>
    <x v="613"/>
    <x v="0"/>
  </r>
  <r>
    <x v="3112"/>
    <x v="336"/>
    <x v="1110"/>
    <x v="1110"/>
    <x v="90"/>
    <x v="90"/>
    <x v="92"/>
    <x v="92"/>
    <x v="13"/>
    <x v="17"/>
    <x v="17"/>
    <x v="0"/>
    <x v="1"/>
    <x v="0"/>
    <x v="11"/>
    <x v="13"/>
    <x v="2"/>
  </r>
  <r>
    <x v="3113"/>
    <x v="320"/>
    <x v="728"/>
    <x v="728"/>
    <x v="47"/>
    <x v="47"/>
    <x v="2"/>
    <x v="2"/>
    <x v="2"/>
    <x v="43"/>
    <x v="43"/>
    <x v="1"/>
    <x v="0"/>
    <x v="0"/>
    <x v="10"/>
    <x v="460"/>
    <x v="0"/>
  </r>
  <r>
    <x v="3114"/>
    <x v="223"/>
    <x v="21"/>
    <x v="21"/>
    <x v="15"/>
    <x v="15"/>
    <x v="54"/>
    <x v="54"/>
    <x v="50"/>
    <x v="106"/>
    <x v="106"/>
    <x v="0"/>
    <x v="0"/>
    <x v="0"/>
    <x v="2"/>
    <x v="52"/>
    <x v="0"/>
  </r>
  <r>
    <x v="3115"/>
    <x v="116"/>
    <x v="271"/>
    <x v="271"/>
    <x v="49"/>
    <x v="49"/>
    <x v="189"/>
    <x v="189"/>
    <x v="185"/>
    <x v="77"/>
    <x v="77"/>
    <x v="2"/>
    <x v="0"/>
    <x v="2"/>
    <x v="30"/>
    <x v="468"/>
    <x v="1"/>
  </r>
  <r>
    <x v="3116"/>
    <x v="56"/>
    <x v="275"/>
    <x v="275"/>
    <x v="107"/>
    <x v="107"/>
    <x v="72"/>
    <x v="72"/>
    <x v="66"/>
    <x v="45"/>
    <x v="45"/>
    <x v="0"/>
    <x v="0"/>
    <x v="0"/>
    <x v="23"/>
    <x v="71"/>
    <x v="0"/>
  </r>
  <r>
    <x v="3117"/>
    <x v="95"/>
    <x v="574"/>
    <x v="574"/>
    <x v="116"/>
    <x v="116"/>
    <x v="147"/>
    <x v="147"/>
    <x v="138"/>
    <x v="69"/>
    <x v="69"/>
    <x v="0"/>
    <x v="0"/>
    <x v="0"/>
    <x v="14"/>
    <x v="265"/>
    <x v="0"/>
  </r>
  <r>
    <x v="3118"/>
    <x v="156"/>
    <x v="585"/>
    <x v="585"/>
    <x v="112"/>
    <x v="112"/>
    <x v="200"/>
    <x v="200"/>
    <x v="199"/>
    <x v="130"/>
    <x v="130"/>
    <x v="0"/>
    <x v="0"/>
    <x v="0"/>
    <x v="38"/>
    <x v="332"/>
    <x v="0"/>
  </r>
  <r>
    <x v="3119"/>
    <x v="24"/>
    <x v="1013"/>
    <x v="1013"/>
    <x v="6"/>
    <x v="6"/>
    <x v="165"/>
    <x v="165"/>
    <x v="155"/>
    <x v="119"/>
    <x v="119"/>
    <x v="3"/>
    <x v="0"/>
    <x v="0"/>
    <x v="4"/>
    <x v="516"/>
    <x v="0"/>
  </r>
  <r>
    <x v="3120"/>
    <x v="345"/>
    <x v="871"/>
    <x v="871"/>
    <x v="90"/>
    <x v="90"/>
    <x v="148"/>
    <x v="148"/>
    <x v="139"/>
    <x v="32"/>
    <x v="32"/>
    <x v="3"/>
    <x v="0"/>
    <x v="0"/>
    <x v="10"/>
    <x v="588"/>
    <x v="0"/>
  </r>
  <r>
    <x v="3121"/>
    <x v="241"/>
    <x v="266"/>
    <x v="266"/>
    <x v="27"/>
    <x v="27"/>
    <x v="109"/>
    <x v="109"/>
    <x v="100"/>
    <x v="80"/>
    <x v="80"/>
    <x v="3"/>
    <x v="0"/>
    <x v="2"/>
    <x v="27"/>
    <x v="274"/>
    <x v="0"/>
  </r>
  <r>
    <x v="3122"/>
    <x v="117"/>
    <x v="591"/>
    <x v="591"/>
    <x v="55"/>
    <x v="55"/>
    <x v="191"/>
    <x v="191"/>
    <x v="187"/>
    <x v="117"/>
    <x v="117"/>
    <x v="0"/>
    <x v="0"/>
    <x v="1"/>
    <x v="27"/>
    <x v="484"/>
    <x v="0"/>
  </r>
  <r>
    <x v="3123"/>
    <x v="69"/>
    <x v="129"/>
    <x v="129"/>
    <x v="49"/>
    <x v="49"/>
    <x v="47"/>
    <x v="47"/>
    <x v="13"/>
    <x v="172"/>
    <x v="172"/>
    <x v="0"/>
    <x v="1"/>
    <x v="0"/>
    <x v="11"/>
    <x v="13"/>
    <x v="2"/>
  </r>
  <r>
    <x v="3124"/>
    <x v="4"/>
    <x v="295"/>
    <x v="295"/>
    <x v="26"/>
    <x v="26"/>
    <x v="122"/>
    <x v="122"/>
    <x v="147"/>
    <x v="122"/>
    <x v="122"/>
    <x v="3"/>
    <x v="0"/>
    <x v="3"/>
    <x v="3"/>
    <x v="230"/>
    <x v="0"/>
  </r>
  <r>
    <x v="3125"/>
    <x v="51"/>
    <x v="939"/>
    <x v="939"/>
    <x v="89"/>
    <x v="89"/>
    <x v="173"/>
    <x v="173"/>
    <x v="166"/>
    <x v="37"/>
    <x v="37"/>
    <x v="2"/>
    <x v="0"/>
    <x v="3"/>
    <x v="10"/>
    <x v="321"/>
    <x v="0"/>
  </r>
  <r>
    <x v="3126"/>
    <x v="138"/>
    <x v="527"/>
    <x v="527"/>
    <x v="88"/>
    <x v="88"/>
    <x v="142"/>
    <x v="142"/>
    <x v="133"/>
    <x v="13"/>
    <x v="13"/>
    <x v="0"/>
    <x v="0"/>
    <x v="2"/>
    <x v="10"/>
    <x v="169"/>
    <x v="0"/>
  </r>
  <r>
    <x v="3127"/>
    <x v="117"/>
    <x v="284"/>
    <x v="284"/>
    <x v="92"/>
    <x v="92"/>
    <x v="124"/>
    <x v="124"/>
    <x v="115"/>
    <x v="161"/>
    <x v="161"/>
    <x v="2"/>
    <x v="0"/>
    <x v="1"/>
    <x v="14"/>
    <x v="632"/>
    <x v="0"/>
  </r>
  <r>
    <x v="3128"/>
    <x v="327"/>
    <x v="498"/>
    <x v="498"/>
    <x v="37"/>
    <x v="37"/>
    <x v="136"/>
    <x v="136"/>
    <x v="126"/>
    <x v="133"/>
    <x v="133"/>
    <x v="3"/>
    <x v="0"/>
    <x v="2"/>
    <x v="47"/>
    <x v="463"/>
    <x v="1"/>
  </r>
  <r>
    <x v="3129"/>
    <x v="155"/>
    <x v="1111"/>
    <x v="1111"/>
    <x v="33"/>
    <x v="33"/>
    <x v="37"/>
    <x v="37"/>
    <x v="33"/>
    <x v="16"/>
    <x v="16"/>
    <x v="0"/>
    <x v="0"/>
    <x v="0"/>
    <x v="6"/>
    <x v="387"/>
    <x v="1"/>
  </r>
  <r>
    <x v="3130"/>
    <x v="53"/>
    <x v="749"/>
    <x v="749"/>
    <x v="2"/>
    <x v="2"/>
    <x v="113"/>
    <x v="113"/>
    <x v="106"/>
    <x v="150"/>
    <x v="150"/>
    <x v="3"/>
    <x v="0"/>
    <x v="0"/>
    <x v="15"/>
    <x v="264"/>
    <x v="1"/>
  </r>
  <r>
    <x v="3131"/>
    <x v="89"/>
    <x v="139"/>
    <x v="139"/>
    <x v="50"/>
    <x v="50"/>
    <x v="192"/>
    <x v="192"/>
    <x v="188"/>
    <x v="74"/>
    <x v="74"/>
    <x v="0"/>
    <x v="0"/>
    <x v="0"/>
    <x v="34"/>
    <x v="407"/>
    <x v="1"/>
  </r>
  <r>
    <x v="3132"/>
    <x v="165"/>
    <x v="120"/>
    <x v="120"/>
    <x v="39"/>
    <x v="39"/>
    <x v="186"/>
    <x v="186"/>
    <x v="182"/>
    <x v="124"/>
    <x v="124"/>
    <x v="0"/>
    <x v="0"/>
    <x v="0"/>
    <x v="23"/>
    <x v="285"/>
    <x v="0"/>
  </r>
  <r>
    <x v="3133"/>
    <x v="345"/>
    <x v="156"/>
    <x v="156"/>
    <x v="36"/>
    <x v="36"/>
    <x v="102"/>
    <x v="102"/>
    <x v="105"/>
    <x v="150"/>
    <x v="150"/>
    <x v="3"/>
    <x v="0"/>
    <x v="3"/>
    <x v="0"/>
    <x v="195"/>
    <x v="0"/>
  </r>
  <r>
    <x v="3134"/>
    <x v="249"/>
    <x v="744"/>
    <x v="744"/>
    <x v="39"/>
    <x v="39"/>
    <x v="16"/>
    <x v="16"/>
    <x v="16"/>
    <x v="91"/>
    <x v="91"/>
    <x v="1"/>
    <x v="0"/>
    <x v="3"/>
    <x v="21"/>
    <x v="715"/>
    <x v="1"/>
  </r>
  <r>
    <x v="3135"/>
    <x v="9"/>
    <x v="683"/>
    <x v="683"/>
    <x v="107"/>
    <x v="107"/>
    <x v="153"/>
    <x v="153"/>
    <x v="142"/>
    <x v="14"/>
    <x v="14"/>
    <x v="0"/>
    <x v="0"/>
    <x v="2"/>
    <x v="10"/>
    <x v="342"/>
    <x v="0"/>
  </r>
  <r>
    <x v="3136"/>
    <x v="208"/>
    <x v="77"/>
    <x v="77"/>
    <x v="24"/>
    <x v="24"/>
    <x v="37"/>
    <x v="37"/>
    <x v="33"/>
    <x v="43"/>
    <x v="43"/>
    <x v="0"/>
    <x v="0"/>
    <x v="2"/>
    <x v="1"/>
    <x v="387"/>
    <x v="0"/>
  </r>
  <r>
    <x v="3137"/>
    <x v="327"/>
    <x v="1057"/>
    <x v="1057"/>
    <x v="36"/>
    <x v="36"/>
    <x v="203"/>
    <x v="203"/>
    <x v="202"/>
    <x v="82"/>
    <x v="82"/>
    <x v="0"/>
    <x v="0"/>
    <x v="3"/>
    <x v="3"/>
    <x v="344"/>
    <x v="0"/>
  </r>
  <r>
    <x v="3138"/>
    <x v="156"/>
    <x v="636"/>
    <x v="636"/>
    <x v="39"/>
    <x v="39"/>
    <x v="196"/>
    <x v="196"/>
    <x v="193"/>
    <x v="139"/>
    <x v="139"/>
    <x v="0"/>
    <x v="0"/>
    <x v="2"/>
    <x v="37"/>
    <x v="459"/>
    <x v="1"/>
  </r>
  <r>
    <x v="3139"/>
    <x v="361"/>
    <x v="842"/>
    <x v="842"/>
    <x v="62"/>
    <x v="62"/>
    <x v="204"/>
    <x v="204"/>
    <x v="203"/>
    <x v="146"/>
    <x v="146"/>
    <x v="3"/>
    <x v="0"/>
    <x v="0"/>
    <x v="30"/>
    <x v="399"/>
    <x v="1"/>
  </r>
  <r>
    <x v="3140"/>
    <x v="252"/>
    <x v="163"/>
    <x v="163"/>
    <x v="52"/>
    <x v="52"/>
    <x v="218"/>
    <x v="218"/>
    <x v="219"/>
    <x v="60"/>
    <x v="60"/>
    <x v="0"/>
    <x v="0"/>
    <x v="3"/>
    <x v="31"/>
    <x v="496"/>
    <x v="1"/>
  </r>
  <r>
    <x v="3141"/>
    <x v="271"/>
    <x v="1109"/>
    <x v="1109"/>
    <x v="103"/>
    <x v="103"/>
    <x v="41"/>
    <x v="41"/>
    <x v="38"/>
    <x v="65"/>
    <x v="65"/>
    <x v="0"/>
    <x v="0"/>
    <x v="2"/>
    <x v="34"/>
    <x v="39"/>
    <x v="1"/>
  </r>
  <r>
    <x v="3142"/>
    <x v="60"/>
    <x v="655"/>
    <x v="655"/>
    <x v="70"/>
    <x v="70"/>
    <x v="56"/>
    <x v="56"/>
    <x v="52"/>
    <x v="49"/>
    <x v="49"/>
    <x v="3"/>
    <x v="0"/>
    <x v="0"/>
    <x v="21"/>
    <x v="471"/>
    <x v="1"/>
  </r>
  <r>
    <x v="3143"/>
    <x v="8"/>
    <x v="1106"/>
    <x v="1106"/>
    <x v="5"/>
    <x v="5"/>
    <x v="113"/>
    <x v="113"/>
    <x v="106"/>
    <x v="44"/>
    <x v="44"/>
    <x v="0"/>
    <x v="0"/>
    <x v="0"/>
    <x v="15"/>
    <x v="127"/>
    <x v="1"/>
  </r>
  <r>
    <x v="3144"/>
    <x v="248"/>
    <x v="101"/>
    <x v="101"/>
    <x v="62"/>
    <x v="62"/>
    <x v="68"/>
    <x v="68"/>
    <x v="104"/>
    <x v="167"/>
    <x v="167"/>
    <x v="0"/>
    <x v="0"/>
    <x v="1"/>
    <x v="2"/>
    <x v="125"/>
    <x v="0"/>
  </r>
  <r>
    <x v="3145"/>
    <x v="152"/>
    <x v="143"/>
    <x v="143"/>
    <x v="52"/>
    <x v="52"/>
    <x v="71"/>
    <x v="71"/>
    <x v="65"/>
    <x v="151"/>
    <x v="151"/>
    <x v="3"/>
    <x v="0"/>
    <x v="0"/>
    <x v="45"/>
    <x v="394"/>
    <x v="0"/>
  </r>
  <r>
    <x v="3146"/>
    <x v="352"/>
    <x v="1112"/>
    <x v="1112"/>
    <x v="22"/>
    <x v="22"/>
    <x v="99"/>
    <x v="99"/>
    <x v="91"/>
    <x v="102"/>
    <x v="102"/>
    <x v="0"/>
    <x v="0"/>
    <x v="1"/>
    <x v="23"/>
    <x v="231"/>
    <x v="0"/>
  </r>
  <r>
    <x v="3147"/>
    <x v="119"/>
    <x v="762"/>
    <x v="762"/>
    <x v="15"/>
    <x v="15"/>
    <x v="183"/>
    <x v="183"/>
    <x v="179"/>
    <x v="106"/>
    <x v="106"/>
    <x v="0"/>
    <x v="0"/>
    <x v="1"/>
    <x v="24"/>
    <x v="500"/>
    <x v="1"/>
  </r>
  <r>
    <x v="3148"/>
    <x v="101"/>
    <x v="320"/>
    <x v="320"/>
    <x v="21"/>
    <x v="21"/>
    <x v="115"/>
    <x v="115"/>
    <x v="108"/>
    <x v="104"/>
    <x v="104"/>
    <x v="0"/>
    <x v="0"/>
    <x v="0"/>
    <x v="27"/>
    <x v="404"/>
    <x v="0"/>
  </r>
  <r>
    <x v="3149"/>
    <x v="303"/>
    <x v="300"/>
    <x v="300"/>
    <x v="42"/>
    <x v="42"/>
    <x v="136"/>
    <x v="136"/>
    <x v="126"/>
    <x v="150"/>
    <x v="150"/>
    <x v="0"/>
    <x v="0"/>
    <x v="0"/>
    <x v="9"/>
    <x v="159"/>
    <x v="0"/>
  </r>
  <r>
    <x v="3150"/>
    <x v="324"/>
    <x v="119"/>
    <x v="119"/>
    <x v="13"/>
    <x v="13"/>
    <x v="152"/>
    <x v="152"/>
    <x v="13"/>
    <x v="149"/>
    <x v="149"/>
    <x v="2"/>
    <x v="1"/>
    <x v="0"/>
    <x v="11"/>
    <x v="13"/>
    <x v="2"/>
  </r>
  <r>
    <x v="3151"/>
    <x v="76"/>
    <x v="280"/>
    <x v="280"/>
    <x v="40"/>
    <x v="40"/>
    <x v="200"/>
    <x v="200"/>
    <x v="13"/>
    <x v="69"/>
    <x v="69"/>
    <x v="3"/>
    <x v="2"/>
    <x v="0"/>
    <x v="11"/>
    <x v="13"/>
    <x v="2"/>
  </r>
  <r>
    <x v="3152"/>
    <x v="38"/>
    <x v="35"/>
    <x v="35"/>
    <x v="89"/>
    <x v="89"/>
    <x v="142"/>
    <x v="142"/>
    <x v="133"/>
    <x v="168"/>
    <x v="168"/>
    <x v="0"/>
    <x v="0"/>
    <x v="2"/>
    <x v="43"/>
    <x v="169"/>
    <x v="0"/>
  </r>
  <r>
    <x v="3153"/>
    <x v="262"/>
    <x v="122"/>
    <x v="122"/>
    <x v="99"/>
    <x v="99"/>
    <x v="22"/>
    <x v="22"/>
    <x v="196"/>
    <x v="15"/>
    <x v="15"/>
    <x v="0"/>
    <x v="0"/>
    <x v="3"/>
    <x v="37"/>
    <x v="617"/>
    <x v="1"/>
  </r>
  <r>
    <x v="3154"/>
    <x v="292"/>
    <x v="324"/>
    <x v="324"/>
    <x v="25"/>
    <x v="25"/>
    <x v="137"/>
    <x v="137"/>
    <x v="127"/>
    <x v="155"/>
    <x v="155"/>
    <x v="0"/>
    <x v="0"/>
    <x v="2"/>
    <x v="13"/>
    <x v="178"/>
    <x v="0"/>
  </r>
  <r>
    <x v="3155"/>
    <x v="286"/>
    <x v="845"/>
    <x v="845"/>
    <x v="20"/>
    <x v="20"/>
    <x v="86"/>
    <x v="86"/>
    <x v="77"/>
    <x v="158"/>
    <x v="158"/>
    <x v="2"/>
    <x v="0"/>
    <x v="0"/>
    <x v="24"/>
    <x v="86"/>
    <x v="1"/>
  </r>
  <r>
    <x v="3156"/>
    <x v="309"/>
    <x v="400"/>
    <x v="400"/>
    <x v="28"/>
    <x v="28"/>
    <x v="197"/>
    <x v="197"/>
    <x v="195"/>
    <x v="3"/>
    <x v="3"/>
    <x v="3"/>
    <x v="0"/>
    <x v="1"/>
    <x v="1"/>
    <x v="508"/>
    <x v="0"/>
  </r>
  <r>
    <x v="3157"/>
    <x v="326"/>
    <x v="504"/>
    <x v="504"/>
    <x v="113"/>
    <x v="113"/>
    <x v="170"/>
    <x v="170"/>
    <x v="13"/>
    <x v="112"/>
    <x v="112"/>
    <x v="3"/>
    <x v="2"/>
    <x v="3"/>
    <x v="11"/>
    <x v="13"/>
    <x v="2"/>
  </r>
  <r>
    <x v="3158"/>
    <x v="31"/>
    <x v="1113"/>
    <x v="1113"/>
    <x v="69"/>
    <x v="69"/>
    <x v="135"/>
    <x v="135"/>
    <x v="125"/>
    <x v="22"/>
    <x v="22"/>
    <x v="0"/>
    <x v="0"/>
    <x v="3"/>
    <x v="28"/>
    <x v="333"/>
    <x v="0"/>
  </r>
  <r>
    <x v="3159"/>
    <x v="281"/>
    <x v="1114"/>
    <x v="1114"/>
    <x v="64"/>
    <x v="64"/>
    <x v="40"/>
    <x v="40"/>
    <x v="37"/>
    <x v="51"/>
    <x v="51"/>
    <x v="2"/>
    <x v="0"/>
    <x v="0"/>
    <x v="27"/>
    <x v="716"/>
    <x v="0"/>
  </r>
  <r>
    <x v="3160"/>
    <x v="102"/>
    <x v="393"/>
    <x v="393"/>
    <x v="63"/>
    <x v="63"/>
    <x v="139"/>
    <x v="139"/>
    <x v="131"/>
    <x v="102"/>
    <x v="102"/>
    <x v="3"/>
    <x v="0"/>
    <x v="0"/>
    <x v="18"/>
    <x v="507"/>
    <x v="0"/>
  </r>
  <r>
    <x v="3161"/>
    <x v="156"/>
    <x v="98"/>
    <x v="98"/>
    <x v="74"/>
    <x v="74"/>
    <x v="170"/>
    <x v="170"/>
    <x v="159"/>
    <x v="112"/>
    <x v="112"/>
    <x v="0"/>
    <x v="0"/>
    <x v="2"/>
    <x v="23"/>
    <x v="385"/>
    <x v="0"/>
  </r>
  <r>
    <x v="3162"/>
    <x v="23"/>
    <x v="558"/>
    <x v="558"/>
    <x v="78"/>
    <x v="78"/>
    <x v="133"/>
    <x v="133"/>
    <x v="122"/>
    <x v="73"/>
    <x v="73"/>
    <x v="0"/>
    <x v="0"/>
    <x v="0"/>
    <x v="39"/>
    <x v="154"/>
    <x v="0"/>
  </r>
  <r>
    <x v="3163"/>
    <x v="94"/>
    <x v="350"/>
    <x v="350"/>
    <x v="41"/>
    <x v="41"/>
    <x v="119"/>
    <x v="119"/>
    <x v="13"/>
    <x v="112"/>
    <x v="112"/>
    <x v="0"/>
    <x v="1"/>
    <x v="2"/>
    <x v="11"/>
    <x v="13"/>
    <x v="2"/>
  </r>
  <r>
    <x v="3164"/>
    <x v="242"/>
    <x v="749"/>
    <x v="749"/>
    <x v="33"/>
    <x v="33"/>
    <x v="145"/>
    <x v="145"/>
    <x v="164"/>
    <x v="37"/>
    <x v="37"/>
    <x v="3"/>
    <x v="0"/>
    <x v="1"/>
    <x v="39"/>
    <x v="225"/>
    <x v="0"/>
  </r>
  <r>
    <x v="3165"/>
    <x v="327"/>
    <x v="1112"/>
    <x v="1112"/>
    <x v="30"/>
    <x v="30"/>
    <x v="4"/>
    <x v="4"/>
    <x v="4"/>
    <x v="168"/>
    <x v="168"/>
    <x v="0"/>
    <x v="0"/>
    <x v="3"/>
    <x v="24"/>
    <x v="181"/>
    <x v="1"/>
  </r>
  <r>
    <x v="3166"/>
    <x v="242"/>
    <x v="247"/>
    <x v="247"/>
    <x v="72"/>
    <x v="72"/>
    <x v="154"/>
    <x v="154"/>
    <x v="143"/>
    <x v="30"/>
    <x v="30"/>
    <x v="0"/>
    <x v="0"/>
    <x v="0"/>
    <x v="16"/>
    <x v="381"/>
    <x v="1"/>
  </r>
  <r>
    <x v="3167"/>
    <x v="124"/>
    <x v="689"/>
    <x v="689"/>
    <x v="8"/>
    <x v="8"/>
    <x v="210"/>
    <x v="210"/>
    <x v="209"/>
    <x v="22"/>
    <x v="22"/>
    <x v="3"/>
    <x v="0"/>
    <x v="1"/>
    <x v="45"/>
    <x v="494"/>
    <x v="0"/>
  </r>
  <r>
    <x v="3168"/>
    <x v="55"/>
    <x v="653"/>
    <x v="653"/>
    <x v="40"/>
    <x v="40"/>
    <x v="141"/>
    <x v="141"/>
    <x v="174"/>
    <x v="65"/>
    <x v="65"/>
    <x v="3"/>
    <x v="0"/>
    <x v="0"/>
    <x v="15"/>
    <x v="410"/>
    <x v="1"/>
  </r>
  <r>
    <x v="3169"/>
    <x v="106"/>
    <x v="1115"/>
    <x v="1115"/>
    <x v="28"/>
    <x v="28"/>
    <x v="214"/>
    <x v="214"/>
    <x v="213"/>
    <x v="80"/>
    <x v="80"/>
    <x v="0"/>
    <x v="0"/>
    <x v="2"/>
    <x v="19"/>
    <x v="415"/>
    <x v="1"/>
  </r>
  <r>
    <x v="3170"/>
    <x v="38"/>
    <x v="1082"/>
    <x v="1082"/>
    <x v="111"/>
    <x v="111"/>
    <x v="216"/>
    <x v="216"/>
    <x v="215"/>
    <x v="114"/>
    <x v="114"/>
    <x v="0"/>
    <x v="0"/>
    <x v="0"/>
    <x v="32"/>
    <x v="461"/>
    <x v="0"/>
  </r>
  <r>
    <x v="3171"/>
    <x v="123"/>
    <x v="30"/>
    <x v="30"/>
    <x v="88"/>
    <x v="88"/>
    <x v="96"/>
    <x v="96"/>
    <x v="13"/>
    <x v="41"/>
    <x v="41"/>
    <x v="0"/>
    <x v="2"/>
    <x v="0"/>
    <x v="11"/>
    <x v="13"/>
    <x v="2"/>
  </r>
  <r>
    <x v="3172"/>
    <x v="205"/>
    <x v="317"/>
    <x v="317"/>
    <x v="50"/>
    <x v="50"/>
    <x v="218"/>
    <x v="218"/>
    <x v="219"/>
    <x v="163"/>
    <x v="163"/>
    <x v="0"/>
    <x v="0"/>
    <x v="1"/>
    <x v="21"/>
    <x v="496"/>
    <x v="1"/>
  </r>
  <r>
    <x v="3173"/>
    <x v="119"/>
    <x v="179"/>
    <x v="179"/>
    <x v="57"/>
    <x v="57"/>
    <x v="17"/>
    <x v="17"/>
    <x v="17"/>
    <x v="141"/>
    <x v="141"/>
    <x v="3"/>
    <x v="0"/>
    <x v="2"/>
    <x v="25"/>
    <x v="263"/>
    <x v="0"/>
  </r>
  <r>
    <x v="3174"/>
    <x v="209"/>
    <x v="1039"/>
    <x v="1039"/>
    <x v="77"/>
    <x v="77"/>
    <x v="182"/>
    <x v="182"/>
    <x v="194"/>
    <x v="110"/>
    <x v="110"/>
    <x v="3"/>
    <x v="0"/>
    <x v="1"/>
    <x v="25"/>
    <x v="543"/>
    <x v="0"/>
  </r>
  <r>
    <x v="3175"/>
    <x v="89"/>
    <x v="207"/>
    <x v="207"/>
    <x v="62"/>
    <x v="62"/>
    <x v="211"/>
    <x v="211"/>
    <x v="210"/>
    <x v="115"/>
    <x v="115"/>
    <x v="2"/>
    <x v="0"/>
    <x v="0"/>
    <x v="4"/>
    <x v="492"/>
    <x v="0"/>
  </r>
  <r>
    <x v="3176"/>
    <x v="15"/>
    <x v="657"/>
    <x v="657"/>
    <x v="22"/>
    <x v="22"/>
    <x v="81"/>
    <x v="81"/>
    <x v="73"/>
    <x v="47"/>
    <x v="47"/>
    <x v="3"/>
    <x v="0"/>
    <x v="0"/>
    <x v="4"/>
    <x v="81"/>
    <x v="0"/>
  </r>
  <r>
    <x v="3177"/>
    <x v="211"/>
    <x v="98"/>
    <x v="98"/>
    <x v="76"/>
    <x v="76"/>
    <x v="202"/>
    <x v="202"/>
    <x v="201"/>
    <x v="64"/>
    <x v="64"/>
    <x v="3"/>
    <x v="0"/>
    <x v="0"/>
    <x v="6"/>
    <x v="388"/>
    <x v="1"/>
  </r>
  <r>
    <x v="3178"/>
    <x v="58"/>
    <x v="268"/>
    <x v="268"/>
    <x v="44"/>
    <x v="44"/>
    <x v="216"/>
    <x v="216"/>
    <x v="13"/>
    <x v="159"/>
    <x v="159"/>
    <x v="0"/>
    <x v="1"/>
    <x v="2"/>
    <x v="11"/>
    <x v="13"/>
    <x v="2"/>
  </r>
  <r>
    <x v="3179"/>
    <x v="326"/>
    <x v="1052"/>
    <x v="1052"/>
    <x v="82"/>
    <x v="82"/>
    <x v="77"/>
    <x v="77"/>
    <x v="70"/>
    <x v="61"/>
    <x v="61"/>
    <x v="0"/>
    <x v="0"/>
    <x v="2"/>
    <x v="7"/>
    <x v="77"/>
    <x v="0"/>
  </r>
  <r>
    <x v="3180"/>
    <x v="216"/>
    <x v="844"/>
    <x v="844"/>
    <x v="83"/>
    <x v="83"/>
    <x v="154"/>
    <x v="154"/>
    <x v="143"/>
    <x v="76"/>
    <x v="76"/>
    <x v="2"/>
    <x v="0"/>
    <x v="0"/>
    <x v="19"/>
    <x v="717"/>
    <x v="1"/>
  </r>
  <r>
    <x v="3181"/>
    <x v="303"/>
    <x v="1005"/>
    <x v="1005"/>
    <x v="50"/>
    <x v="50"/>
    <x v="182"/>
    <x v="182"/>
    <x v="194"/>
    <x v="7"/>
    <x v="7"/>
    <x v="3"/>
    <x v="0"/>
    <x v="0"/>
    <x v="19"/>
    <x v="543"/>
    <x v="1"/>
  </r>
  <r>
    <x v="3182"/>
    <x v="248"/>
    <x v="447"/>
    <x v="447"/>
    <x v="110"/>
    <x v="110"/>
    <x v="185"/>
    <x v="185"/>
    <x v="181"/>
    <x v="102"/>
    <x v="102"/>
    <x v="2"/>
    <x v="0"/>
    <x v="0"/>
    <x v="29"/>
    <x v="367"/>
    <x v="0"/>
  </r>
  <r>
    <x v="3183"/>
    <x v="258"/>
    <x v="549"/>
    <x v="549"/>
    <x v="32"/>
    <x v="32"/>
    <x v="5"/>
    <x v="5"/>
    <x v="13"/>
    <x v="64"/>
    <x v="64"/>
    <x v="3"/>
    <x v="1"/>
    <x v="0"/>
    <x v="11"/>
    <x v="13"/>
    <x v="2"/>
  </r>
  <r>
    <x v="3184"/>
    <x v="152"/>
    <x v="174"/>
    <x v="174"/>
    <x v="20"/>
    <x v="20"/>
    <x v="203"/>
    <x v="203"/>
    <x v="202"/>
    <x v="156"/>
    <x v="156"/>
    <x v="0"/>
    <x v="0"/>
    <x v="0"/>
    <x v="19"/>
    <x v="344"/>
    <x v="1"/>
  </r>
  <r>
    <x v="3185"/>
    <x v="120"/>
    <x v="1097"/>
    <x v="1097"/>
    <x v="38"/>
    <x v="38"/>
    <x v="5"/>
    <x v="5"/>
    <x v="5"/>
    <x v="172"/>
    <x v="172"/>
    <x v="0"/>
    <x v="0"/>
    <x v="3"/>
    <x v="19"/>
    <x v="346"/>
    <x v="1"/>
  </r>
  <r>
    <x v="3186"/>
    <x v="101"/>
    <x v="889"/>
    <x v="889"/>
    <x v="74"/>
    <x v="74"/>
    <x v="206"/>
    <x v="206"/>
    <x v="205"/>
    <x v="4"/>
    <x v="4"/>
    <x v="0"/>
    <x v="0"/>
    <x v="0"/>
    <x v="7"/>
    <x v="354"/>
    <x v="0"/>
  </r>
  <r>
    <x v="3187"/>
    <x v="98"/>
    <x v="793"/>
    <x v="793"/>
    <x v="28"/>
    <x v="28"/>
    <x v="113"/>
    <x v="113"/>
    <x v="106"/>
    <x v="14"/>
    <x v="14"/>
    <x v="3"/>
    <x v="0"/>
    <x v="0"/>
    <x v="4"/>
    <x v="264"/>
    <x v="0"/>
  </r>
  <r>
    <x v="3188"/>
    <x v="302"/>
    <x v="911"/>
    <x v="911"/>
    <x v="35"/>
    <x v="35"/>
    <x v="37"/>
    <x v="37"/>
    <x v="13"/>
    <x v="148"/>
    <x v="148"/>
    <x v="2"/>
    <x v="2"/>
    <x v="1"/>
    <x v="11"/>
    <x v="13"/>
    <x v="2"/>
  </r>
  <r>
    <x v="3189"/>
    <x v="173"/>
    <x v="15"/>
    <x v="15"/>
    <x v="74"/>
    <x v="74"/>
    <x v="173"/>
    <x v="173"/>
    <x v="166"/>
    <x v="98"/>
    <x v="98"/>
    <x v="3"/>
    <x v="0"/>
    <x v="3"/>
    <x v="47"/>
    <x v="469"/>
    <x v="1"/>
  </r>
  <r>
    <x v="3190"/>
    <x v="223"/>
    <x v="251"/>
    <x v="251"/>
    <x v="41"/>
    <x v="41"/>
    <x v="61"/>
    <x v="61"/>
    <x v="71"/>
    <x v="23"/>
    <x v="23"/>
    <x v="0"/>
    <x v="0"/>
    <x v="2"/>
    <x v="27"/>
    <x v="79"/>
    <x v="0"/>
  </r>
  <r>
    <x v="3191"/>
    <x v="81"/>
    <x v="647"/>
    <x v="647"/>
    <x v="15"/>
    <x v="15"/>
    <x v="96"/>
    <x v="96"/>
    <x v="87"/>
    <x v="51"/>
    <x v="51"/>
    <x v="0"/>
    <x v="0"/>
    <x v="0"/>
    <x v="1"/>
    <x v="100"/>
    <x v="0"/>
  </r>
  <r>
    <x v="3192"/>
    <x v="263"/>
    <x v="867"/>
    <x v="867"/>
    <x v="82"/>
    <x v="82"/>
    <x v="49"/>
    <x v="49"/>
    <x v="13"/>
    <x v="101"/>
    <x v="101"/>
    <x v="0"/>
    <x v="1"/>
    <x v="0"/>
    <x v="11"/>
    <x v="13"/>
    <x v="2"/>
  </r>
  <r>
    <x v="3193"/>
    <x v="269"/>
    <x v="990"/>
    <x v="990"/>
    <x v="78"/>
    <x v="78"/>
    <x v="27"/>
    <x v="27"/>
    <x v="25"/>
    <x v="8"/>
    <x v="8"/>
    <x v="0"/>
    <x v="0"/>
    <x v="0"/>
    <x v="24"/>
    <x v="117"/>
    <x v="1"/>
  </r>
  <r>
    <x v="3194"/>
    <x v="27"/>
    <x v="555"/>
    <x v="555"/>
    <x v="22"/>
    <x v="22"/>
    <x v="211"/>
    <x v="211"/>
    <x v="210"/>
    <x v="148"/>
    <x v="148"/>
    <x v="1"/>
    <x v="0"/>
    <x v="0"/>
    <x v="33"/>
    <x v="718"/>
    <x v="0"/>
  </r>
  <r>
    <x v="3195"/>
    <x v="342"/>
    <x v="1116"/>
    <x v="1116"/>
    <x v="60"/>
    <x v="60"/>
    <x v="61"/>
    <x v="61"/>
    <x v="71"/>
    <x v="3"/>
    <x v="3"/>
    <x v="3"/>
    <x v="0"/>
    <x v="2"/>
    <x v="17"/>
    <x v="646"/>
    <x v="0"/>
  </r>
  <r>
    <x v="3196"/>
    <x v="144"/>
    <x v="9"/>
    <x v="9"/>
    <x v="51"/>
    <x v="51"/>
    <x v="185"/>
    <x v="185"/>
    <x v="181"/>
    <x v="46"/>
    <x v="46"/>
    <x v="0"/>
    <x v="0"/>
    <x v="1"/>
    <x v="30"/>
    <x v="640"/>
    <x v="1"/>
  </r>
  <r>
    <x v="3197"/>
    <x v="33"/>
    <x v="1117"/>
    <x v="1117"/>
    <x v="79"/>
    <x v="79"/>
    <x v="115"/>
    <x v="115"/>
    <x v="108"/>
    <x v="13"/>
    <x v="13"/>
    <x v="2"/>
    <x v="0"/>
    <x v="0"/>
    <x v="34"/>
    <x v="502"/>
    <x v="1"/>
  </r>
  <r>
    <x v="3198"/>
    <x v="254"/>
    <x v="890"/>
    <x v="890"/>
    <x v="61"/>
    <x v="61"/>
    <x v="203"/>
    <x v="203"/>
    <x v="13"/>
    <x v="124"/>
    <x v="124"/>
    <x v="0"/>
    <x v="1"/>
    <x v="2"/>
    <x v="11"/>
    <x v="13"/>
    <x v="2"/>
  </r>
  <r>
    <x v="3199"/>
    <x v="190"/>
    <x v="469"/>
    <x v="469"/>
    <x v="65"/>
    <x v="65"/>
    <x v="6"/>
    <x v="6"/>
    <x v="6"/>
    <x v="120"/>
    <x v="120"/>
    <x v="1"/>
    <x v="0"/>
    <x v="2"/>
    <x v="6"/>
    <x v="236"/>
    <x v="1"/>
  </r>
  <r>
    <x v="3200"/>
    <x v="235"/>
    <x v="579"/>
    <x v="579"/>
    <x v="67"/>
    <x v="67"/>
    <x v="138"/>
    <x v="138"/>
    <x v="13"/>
    <x v="99"/>
    <x v="99"/>
    <x v="3"/>
    <x v="1"/>
    <x v="0"/>
    <x v="11"/>
    <x v="13"/>
    <x v="2"/>
  </r>
  <r>
    <x v="3201"/>
    <x v="30"/>
    <x v="588"/>
    <x v="588"/>
    <x v="100"/>
    <x v="100"/>
    <x v="73"/>
    <x v="73"/>
    <x v="135"/>
    <x v="110"/>
    <x v="110"/>
    <x v="0"/>
    <x v="0"/>
    <x v="0"/>
    <x v="6"/>
    <x v="171"/>
    <x v="1"/>
  </r>
  <r>
    <x v="3202"/>
    <x v="243"/>
    <x v="197"/>
    <x v="197"/>
    <x v="40"/>
    <x v="40"/>
    <x v="50"/>
    <x v="50"/>
    <x v="13"/>
    <x v="175"/>
    <x v="175"/>
    <x v="3"/>
    <x v="1"/>
    <x v="3"/>
    <x v="11"/>
    <x v="13"/>
    <x v="2"/>
  </r>
  <r>
    <x v="3203"/>
    <x v="107"/>
    <x v="214"/>
    <x v="214"/>
    <x v="55"/>
    <x v="55"/>
    <x v="65"/>
    <x v="65"/>
    <x v="61"/>
    <x v="98"/>
    <x v="98"/>
    <x v="0"/>
    <x v="0"/>
    <x v="0"/>
    <x v="40"/>
    <x v="64"/>
    <x v="1"/>
  </r>
  <r>
    <x v="3204"/>
    <x v="294"/>
    <x v="698"/>
    <x v="698"/>
    <x v="42"/>
    <x v="42"/>
    <x v="38"/>
    <x v="38"/>
    <x v="35"/>
    <x v="111"/>
    <x v="111"/>
    <x v="3"/>
    <x v="0"/>
    <x v="0"/>
    <x v="4"/>
    <x v="288"/>
    <x v="0"/>
  </r>
  <r>
    <x v="3205"/>
    <x v="157"/>
    <x v="707"/>
    <x v="707"/>
    <x v="23"/>
    <x v="23"/>
    <x v="80"/>
    <x v="80"/>
    <x v="171"/>
    <x v="157"/>
    <x v="157"/>
    <x v="0"/>
    <x v="0"/>
    <x v="0"/>
    <x v="16"/>
    <x v="243"/>
    <x v="1"/>
  </r>
  <r>
    <x v="3206"/>
    <x v="65"/>
    <x v="807"/>
    <x v="807"/>
    <x v="89"/>
    <x v="89"/>
    <x v="134"/>
    <x v="134"/>
    <x v="124"/>
    <x v="62"/>
    <x v="62"/>
    <x v="0"/>
    <x v="0"/>
    <x v="2"/>
    <x v="29"/>
    <x v="156"/>
    <x v="0"/>
  </r>
  <r>
    <x v="3207"/>
    <x v="254"/>
    <x v="1005"/>
    <x v="1005"/>
    <x v="92"/>
    <x v="92"/>
    <x v="53"/>
    <x v="53"/>
    <x v="49"/>
    <x v="27"/>
    <x v="27"/>
    <x v="3"/>
    <x v="0"/>
    <x v="3"/>
    <x v="0"/>
    <x v="566"/>
    <x v="0"/>
  </r>
  <r>
    <x v="3208"/>
    <x v="200"/>
    <x v="536"/>
    <x v="536"/>
    <x v="62"/>
    <x v="62"/>
    <x v="96"/>
    <x v="96"/>
    <x v="87"/>
    <x v="9"/>
    <x v="9"/>
    <x v="0"/>
    <x v="0"/>
    <x v="0"/>
    <x v="18"/>
    <x v="100"/>
    <x v="0"/>
  </r>
  <r>
    <x v="3209"/>
    <x v="324"/>
    <x v="1118"/>
    <x v="1118"/>
    <x v="69"/>
    <x v="69"/>
    <x v="129"/>
    <x v="129"/>
    <x v="120"/>
    <x v="100"/>
    <x v="100"/>
    <x v="0"/>
    <x v="0"/>
    <x v="0"/>
    <x v="27"/>
    <x v="271"/>
    <x v="0"/>
  </r>
  <r>
    <x v="3210"/>
    <x v="145"/>
    <x v="50"/>
    <x v="50"/>
    <x v="110"/>
    <x v="110"/>
    <x v="162"/>
    <x v="162"/>
    <x v="192"/>
    <x v="80"/>
    <x v="80"/>
    <x v="3"/>
    <x v="0"/>
    <x v="3"/>
    <x v="16"/>
    <x v="558"/>
    <x v="1"/>
  </r>
  <r>
    <x v="3211"/>
    <x v="242"/>
    <x v="1119"/>
    <x v="1119"/>
    <x v="99"/>
    <x v="99"/>
    <x v="41"/>
    <x v="41"/>
    <x v="38"/>
    <x v="172"/>
    <x v="172"/>
    <x v="0"/>
    <x v="0"/>
    <x v="2"/>
    <x v="38"/>
    <x v="39"/>
    <x v="0"/>
  </r>
  <r>
    <x v="3212"/>
    <x v="122"/>
    <x v="1120"/>
    <x v="1120"/>
    <x v="92"/>
    <x v="92"/>
    <x v="139"/>
    <x v="139"/>
    <x v="131"/>
    <x v="87"/>
    <x v="87"/>
    <x v="3"/>
    <x v="0"/>
    <x v="3"/>
    <x v="5"/>
    <x v="507"/>
    <x v="0"/>
  </r>
  <r>
    <x v="3213"/>
    <x v="47"/>
    <x v="10"/>
    <x v="10"/>
    <x v="97"/>
    <x v="97"/>
    <x v="175"/>
    <x v="175"/>
    <x v="168"/>
    <x v="102"/>
    <x v="102"/>
    <x v="3"/>
    <x v="0"/>
    <x v="2"/>
    <x v="2"/>
    <x v="233"/>
    <x v="0"/>
  </r>
  <r>
    <x v="3214"/>
    <x v="23"/>
    <x v="939"/>
    <x v="939"/>
    <x v="11"/>
    <x v="11"/>
    <x v="197"/>
    <x v="197"/>
    <x v="195"/>
    <x v="14"/>
    <x v="14"/>
    <x v="0"/>
    <x v="0"/>
    <x v="1"/>
    <x v="22"/>
    <x v="325"/>
    <x v="1"/>
  </r>
  <r>
    <x v="3215"/>
    <x v="348"/>
    <x v="79"/>
    <x v="79"/>
    <x v="76"/>
    <x v="76"/>
    <x v="72"/>
    <x v="72"/>
    <x v="66"/>
    <x v="15"/>
    <x v="15"/>
    <x v="1"/>
    <x v="0"/>
    <x v="0"/>
    <x v="27"/>
    <x v="644"/>
    <x v="0"/>
  </r>
  <r>
    <x v="3216"/>
    <x v="210"/>
    <x v="671"/>
    <x v="671"/>
    <x v="67"/>
    <x v="67"/>
    <x v="63"/>
    <x v="63"/>
    <x v="58"/>
    <x v="70"/>
    <x v="70"/>
    <x v="0"/>
    <x v="0"/>
    <x v="0"/>
    <x v="40"/>
    <x v="277"/>
    <x v="1"/>
  </r>
  <r>
    <x v="3217"/>
    <x v="42"/>
    <x v="927"/>
    <x v="927"/>
    <x v="116"/>
    <x v="116"/>
    <x v="27"/>
    <x v="27"/>
    <x v="25"/>
    <x v="105"/>
    <x v="105"/>
    <x v="0"/>
    <x v="0"/>
    <x v="2"/>
    <x v="14"/>
    <x v="117"/>
    <x v="0"/>
  </r>
  <r>
    <x v="3218"/>
    <x v="241"/>
    <x v="489"/>
    <x v="489"/>
    <x v="86"/>
    <x v="86"/>
    <x v="87"/>
    <x v="87"/>
    <x v="78"/>
    <x v="17"/>
    <x v="17"/>
    <x v="0"/>
    <x v="0"/>
    <x v="0"/>
    <x v="34"/>
    <x v="239"/>
    <x v="1"/>
  </r>
  <r>
    <x v="3219"/>
    <x v="338"/>
    <x v="711"/>
    <x v="711"/>
    <x v="49"/>
    <x v="49"/>
    <x v="144"/>
    <x v="144"/>
    <x v="136"/>
    <x v="75"/>
    <x v="75"/>
    <x v="3"/>
    <x v="0"/>
    <x v="0"/>
    <x v="56"/>
    <x v="587"/>
    <x v="3"/>
  </r>
  <r>
    <x v="3220"/>
    <x v="145"/>
    <x v="739"/>
    <x v="739"/>
    <x v="35"/>
    <x v="35"/>
    <x v="5"/>
    <x v="5"/>
    <x v="5"/>
    <x v="50"/>
    <x v="50"/>
    <x v="0"/>
    <x v="0"/>
    <x v="0"/>
    <x v="4"/>
    <x v="346"/>
    <x v="0"/>
  </r>
  <r>
    <x v="3221"/>
    <x v="48"/>
    <x v="904"/>
    <x v="904"/>
    <x v="95"/>
    <x v="95"/>
    <x v="114"/>
    <x v="114"/>
    <x v="107"/>
    <x v="20"/>
    <x v="20"/>
    <x v="0"/>
    <x v="0"/>
    <x v="0"/>
    <x v="38"/>
    <x v="128"/>
    <x v="0"/>
  </r>
  <r>
    <x v="3222"/>
    <x v="55"/>
    <x v="994"/>
    <x v="994"/>
    <x v="20"/>
    <x v="20"/>
    <x v="129"/>
    <x v="129"/>
    <x v="13"/>
    <x v="37"/>
    <x v="37"/>
    <x v="0"/>
    <x v="1"/>
    <x v="2"/>
    <x v="11"/>
    <x v="13"/>
    <x v="2"/>
  </r>
  <r>
    <x v="3223"/>
    <x v="147"/>
    <x v="937"/>
    <x v="937"/>
    <x v="107"/>
    <x v="107"/>
    <x v="24"/>
    <x v="24"/>
    <x v="23"/>
    <x v="115"/>
    <x v="115"/>
    <x v="3"/>
    <x v="0"/>
    <x v="0"/>
    <x v="18"/>
    <x v="110"/>
    <x v="0"/>
  </r>
  <r>
    <x v="3224"/>
    <x v="119"/>
    <x v="1121"/>
    <x v="1121"/>
    <x v="62"/>
    <x v="62"/>
    <x v="180"/>
    <x v="180"/>
    <x v="13"/>
    <x v="11"/>
    <x v="11"/>
    <x v="0"/>
    <x v="1"/>
    <x v="1"/>
    <x v="11"/>
    <x v="13"/>
    <x v="2"/>
  </r>
  <r>
    <x v="3225"/>
    <x v="71"/>
    <x v="755"/>
    <x v="755"/>
    <x v="79"/>
    <x v="79"/>
    <x v="26"/>
    <x v="26"/>
    <x v="24"/>
    <x v="5"/>
    <x v="5"/>
    <x v="0"/>
    <x v="0"/>
    <x v="0"/>
    <x v="30"/>
    <x v="83"/>
    <x v="1"/>
  </r>
  <r>
    <x v="3226"/>
    <x v="318"/>
    <x v="30"/>
    <x v="30"/>
    <x v="68"/>
    <x v="68"/>
    <x v="104"/>
    <x v="104"/>
    <x v="13"/>
    <x v="135"/>
    <x v="135"/>
    <x v="0"/>
    <x v="1"/>
    <x v="2"/>
    <x v="11"/>
    <x v="13"/>
    <x v="2"/>
  </r>
  <r>
    <x v="3227"/>
    <x v="329"/>
    <x v="679"/>
    <x v="679"/>
    <x v="81"/>
    <x v="81"/>
    <x v="151"/>
    <x v="151"/>
    <x v="13"/>
    <x v="115"/>
    <x v="115"/>
    <x v="0"/>
    <x v="1"/>
    <x v="0"/>
    <x v="11"/>
    <x v="13"/>
    <x v="2"/>
  </r>
  <r>
    <x v="3228"/>
    <x v="46"/>
    <x v="16"/>
    <x v="16"/>
    <x v="41"/>
    <x v="41"/>
    <x v="49"/>
    <x v="49"/>
    <x v="218"/>
    <x v="46"/>
    <x v="46"/>
    <x v="3"/>
    <x v="0"/>
    <x v="0"/>
    <x v="1"/>
    <x v="464"/>
    <x v="0"/>
  </r>
  <r>
    <x v="3229"/>
    <x v="74"/>
    <x v="173"/>
    <x v="173"/>
    <x v="42"/>
    <x v="42"/>
    <x v="195"/>
    <x v="195"/>
    <x v="13"/>
    <x v="155"/>
    <x v="155"/>
    <x v="0"/>
    <x v="1"/>
    <x v="0"/>
    <x v="11"/>
    <x v="13"/>
    <x v="2"/>
  </r>
  <r>
    <x v="3230"/>
    <x v="93"/>
    <x v="45"/>
    <x v="45"/>
    <x v="38"/>
    <x v="38"/>
    <x v="25"/>
    <x v="25"/>
    <x v="88"/>
    <x v="79"/>
    <x v="79"/>
    <x v="0"/>
    <x v="0"/>
    <x v="0"/>
    <x v="26"/>
    <x v="101"/>
    <x v="1"/>
  </r>
  <r>
    <x v="3231"/>
    <x v="106"/>
    <x v="523"/>
    <x v="523"/>
    <x v="45"/>
    <x v="45"/>
    <x v="70"/>
    <x v="70"/>
    <x v="129"/>
    <x v="58"/>
    <x v="58"/>
    <x v="0"/>
    <x v="0"/>
    <x v="1"/>
    <x v="8"/>
    <x v="163"/>
    <x v="1"/>
  </r>
  <r>
    <x v="3232"/>
    <x v="81"/>
    <x v="1086"/>
    <x v="1086"/>
    <x v="45"/>
    <x v="45"/>
    <x v="109"/>
    <x v="109"/>
    <x v="100"/>
    <x v="26"/>
    <x v="26"/>
    <x v="3"/>
    <x v="0"/>
    <x v="0"/>
    <x v="16"/>
    <x v="274"/>
    <x v="1"/>
  </r>
  <r>
    <x v="3233"/>
    <x v="350"/>
    <x v="638"/>
    <x v="638"/>
    <x v="24"/>
    <x v="24"/>
    <x v="50"/>
    <x v="50"/>
    <x v="46"/>
    <x v="31"/>
    <x v="31"/>
    <x v="3"/>
    <x v="0"/>
    <x v="1"/>
    <x v="16"/>
    <x v="414"/>
    <x v="1"/>
  </r>
  <r>
    <x v="3234"/>
    <x v="26"/>
    <x v="950"/>
    <x v="950"/>
    <x v="16"/>
    <x v="16"/>
    <x v="44"/>
    <x v="44"/>
    <x v="41"/>
    <x v="101"/>
    <x v="101"/>
    <x v="0"/>
    <x v="0"/>
    <x v="0"/>
    <x v="3"/>
    <x v="42"/>
    <x v="0"/>
  </r>
  <r>
    <x v="3235"/>
    <x v="197"/>
    <x v="1110"/>
    <x v="1110"/>
    <x v="58"/>
    <x v="58"/>
    <x v="21"/>
    <x v="21"/>
    <x v="21"/>
    <x v="88"/>
    <x v="88"/>
    <x v="3"/>
    <x v="0"/>
    <x v="0"/>
    <x v="33"/>
    <x v="597"/>
    <x v="0"/>
  </r>
  <r>
    <x v="3236"/>
    <x v="327"/>
    <x v="349"/>
    <x v="349"/>
    <x v="89"/>
    <x v="89"/>
    <x v="85"/>
    <x v="85"/>
    <x v="76"/>
    <x v="15"/>
    <x v="15"/>
    <x v="3"/>
    <x v="0"/>
    <x v="2"/>
    <x v="52"/>
    <x v="85"/>
    <x v="3"/>
  </r>
  <r>
    <x v="3237"/>
    <x v="204"/>
    <x v="1046"/>
    <x v="1046"/>
    <x v="21"/>
    <x v="21"/>
    <x v="182"/>
    <x v="182"/>
    <x v="194"/>
    <x v="35"/>
    <x v="35"/>
    <x v="0"/>
    <x v="0"/>
    <x v="0"/>
    <x v="0"/>
    <x v="316"/>
    <x v="0"/>
  </r>
  <r>
    <x v="3238"/>
    <x v="227"/>
    <x v="45"/>
    <x v="45"/>
    <x v="100"/>
    <x v="100"/>
    <x v="119"/>
    <x v="119"/>
    <x v="111"/>
    <x v="66"/>
    <x v="66"/>
    <x v="0"/>
    <x v="0"/>
    <x v="0"/>
    <x v="8"/>
    <x v="310"/>
    <x v="1"/>
  </r>
  <r>
    <x v="3239"/>
    <x v="289"/>
    <x v="78"/>
    <x v="78"/>
    <x v="20"/>
    <x v="20"/>
    <x v="161"/>
    <x v="161"/>
    <x v="13"/>
    <x v="23"/>
    <x v="23"/>
    <x v="0"/>
    <x v="1"/>
    <x v="0"/>
    <x v="11"/>
    <x v="13"/>
    <x v="2"/>
  </r>
  <r>
    <x v="3240"/>
    <x v="325"/>
    <x v="729"/>
    <x v="729"/>
    <x v="37"/>
    <x v="37"/>
    <x v="54"/>
    <x v="54"/>
    <x v="13"/>
    <x v="74"/>
    <x v="74"/>
    <x v="3"/>
    <x v="1"/>
    <x v="0"/>
    <x v="11"/>
    <x v="13"/>
    <x v="2"/>
  </r>
  <r>
    <x v="3241"/>
    <x v="166"/>
    <x v="972"/>
    <x v="972"/>
    <x v="112"/>
    <x v="112"/>
    <x v="53"/>
    <x v="53"/>
    <x v="49"/>
    <x v="155"/>
    <x v="155"/>
    <x v="0"/>
    <x v="0"/>
    <x v="0"/>
    <x v="39"/>
    <x v="51"/>
    <x v="0"/>
  </r>
  <r>
    <x v="3242"/>
    <x v="47"/>
    <x v="858"/>
    <x v="858"/>
    <x v="51"/>
    <x v="51"/>
    <x v="127"/>
    <x v="127"/>
    <x v="13"/>
    <x v="146"/>
    <x v="146"/>
    <x v="0"/>
    <x v="1"/>
    <x v="3"/>
    <x v="11"/>
    <x v="13"/>
    <x v="2"/>
  </r>
  <r>
    <x v="3243"/>
    <x v="167"/>
    <x v="839"/>
    <x v="839"/>
    <x v="45"/>
    <x v="45"/>
    <x v="170"/>
    <x v="170"/>
    <x v="159"/>
    <x v="53"/>
    <x v="53"/>
    <x v="0"/>
    <x v="0"/>
    <x v="0"/>
    <x v="4"/>
    <x v="385"/>
    <x v="0"/>
  </r>
  <r>
    <x v="3244"/>
    <x v="121"/>
    <x v="22"/>
    <x v="22"/>
    <x v="80"/>
    <x v="80"/>
    <x v="118"/>
    <x v="118"/>
    <x v="145"/>
    <x v="79"/>
    <x v="79"/>
    <x v="0"/>
    <x v="0"/>
    <x v="3"/>
    <x v="3"/>
    <x v="187"/>
    <x v="0"/>
  </r>
  <r>
    <x v="3245"/>
    <x v="175"/>
    <x v="1089"/>
    <x v="1089"/>
    <x v="112"/>
    <x v="112"/>
    <x v="38"/>
    <x v="38"/>
    <x v="35"/>
    <x v="12"/>
    <x v="12"/>
    <x v="3"/>
    <x v="0"/>
    <x v="3"/>
    <x v="2"/>
    <x v="288"/>
    <x v="0"/>
  </r>
  <r>
    <x v="3246"/>
    <x v="37"/>
    <x v="12"/>
    <x v="12"/>
    <x v="68"/>
    <x v="68"/>
    <x v="20"/>
    <x v="20"/>
    <x v="20"/>
    <x v="76"/>
    <x v="76"/>
    <x v="0"/>
    <x v="0"/>
    <x v="0"/>
    <x v="47"/>
    <x v="347"/>
    <x v="1"/>
  </r>
  <r>
    <x v="3247"/>
    <x v="190"/>
    <x v="422"/>
    <x v="422"/>
    <x v="31"/>
    <x v="31"/>
    <x v="169"/>
    <x v="169"/>
    <x v="158"/>
    <x v="44"/>
    <x v="44"/>
    <x v="0"/>
    <x v="0"/>
    <x v="1"/>
    <x v="16"/>
    <x v="358"/>
    <x v="1"/>
  </r>
  <r>
    <x v="3248"/>
    <x v="187"/>
    <x v="70"/>
    <x v="70"/>
    <x v="118"/>
    <x v="118"/>
    <x v="28"/>
    <x v="28"/>
    <x v="26"/>
    <x v="177"/>
    <x v="177"/>
    <x v="3"/>
    <x v="0"/>
    <x v="3"/>
    <x v="53"/>
    <x v="208"/>
    <x v="0"/>
  </r>
  <r>
    <x v="3249"/>
    <x v="73"/>
    <x v="214"/>
    <x v="214"/>
    <x v="91"/>
    <x v="91"/>
    <x v="118"/>
    <x v="118"/>
    <x v="13"/>
    <x v="47"/>
    <x v="47"/>
    <x v="3"/>
    <x v="2"/>
    <x v="0"/>
    <x v="11"/>
    <x v="13"/>
    <x v="2"/>
  </r>
  <r>
    <x v="3250"/>
    <x v="80"/>
    <x v="1122"/>
    <x v="1122"/>
    <x v="64"/>
    <x v="64"/>
    <x v="125"/>
    <x v="125"/>
    <x v="116"/>
    <x v="36"/>
    <x v="36"/>
    <x v="1"/>
    <x v="0"/>
    <x v="0"/>
    <x v="25"/>
    <x v="719"/>
    <x v="0"/>
  </r>
  <r>
    <x v="3251"/>
    <x v="243"/>
    <x v="763"/>
    <x v="763"/>
    <x v="88"/>
    <x v="88"/>
    <x v="129"/>
    <x v="129"/>
    <x v="13"/>
    <x v="45"/>
    <x v="45"/>
    <x v="3"/>
    <x v="1"/>
    <x v="1"/>
    <x v="11"/>
    <x v="13"/>
    <x v="2"/>
  </r>
  <r>
    <x v="3252"/>
    <x v="160"/>
    <x v="613"/>
    <x v="613"/>
    <x v="101"/>
    <x v="101"/>
    <x v="107"/>
    <x v="107"/>
    <x v="98"/>
    <x v="66"/>
    <x v="66"/>
    <x v="0"/>
    <x v="0"/>
    <x v="2"/>
    <x v="28"/>
    <x v="115"/>
    <x v="0"/>
  </r>
  <r>
    <x v="3253"/>
    <x v="111"/>
    <x v="477"/>
    <x v="477"/>
    <x v="48"/>
    <x v="48"/>
    <x v="64"/>
    <x v="64"/>
    <x v="59"/>
    <x v="17"/>
    <x v="17"/>
    <x v="0"/>
    <x v="0"/>
    <x v="1"/>
    <x v="48"/>
    <x v="62"/>
    <x v="0"/>
  </r>
  <r>
    <x v="3254"/>
    <x v="264"/>
    <x v="988"/>
    <x v="988"/>
    <x v="48"/>
    <x v="48"/>
    <x v="209"/>
    <x v="209"/>
    <x v="208"/>
    <x v="115"/>
    <x v="115"/>
    <x v="1"/>
    <x v="0"/>
    <x v="0"/>
    <x v="36"/>
    <x v="720"/>
    <x v="1"/>
  </r>
  <r>
    <x v="3255"/>
    <x v="203"/>
    <x v="925"/>
    <x v="925"/>
    <x v="36"/>
    <x v="36"/>
    <x v="56"/>
    <x v="56"/>
    <x v="13"/>
    <x v="136"/>
    <x v="136"/>
    <x v="3"/>
    <x v="1"/>
    <x v="0"/>
    <x v="11"/>
    <x v="13"/>
    <x v="2"/>
  </r>
  <r>
    <x v="3256"/>
    <x v="192"/>
    <x v="517"/>
    <x v="517"/>
    <x v="64"/>
    <x v="64"/>
    <x v="9"/>
    <x v="9"/>
    <x v="9"/>
    <x v="164"/>
    <x v="164"/>
    <x v="0"/>
    <x v="0"/>
    <x v="2"/>
    <x v="27"/>
    <x v="9"/>
    <x v="0"/>
  </r>
  <r>
    <x v="3257"/>
    <x v="197"/>
    <x v="1045"/>
    <x v="1045"/>
    <x v="50"/>
    <x v="50"/>
    <x v="136"/>
    <x v="136"/>
    <x v="126"/>
    <x v="131"/>
    <x v="131"/>
    <x v="0"/>
    <x v="0"/>
    <x v="0"/>
    <x v="8"/>
    <x v="159"/>
    <x v="1"/>
  </r>
  <r>
    <x v="3258"/>
    <x v="52"/>
    <x v="1048"/>
    <x v="1048"/>
    <x v="40"/>
    <x v="40"/>
    <x v="96"/>
    <x v="96"/>
    <x v="13"/>
    <x v="85"/>
    <x v="85"/>
    <x v="3"/>
    <x v="1"/>
    <x v="2"/>
    <x v="11"/>
    <x v="13"/>
    <x v="2"/>
  </r>
  <r>
    <x v="3259"/>
    <x v="157"/>
    <x v="372"/>
    <x v="372"/>
    <x v="6"/>
    <x v="6"/>
    <x v="3"/>
    <x v="3"/>
    <x v="3"/>
    <x v="26"/>
    <x v="26"/>
    <x v="0"/>
    <x v="0"/>
    <x v="0"/>
    <x v="7"/>
    <x v="3"/>
    <x v="0"/>
  </r>
  <r>
    <x v="3260"/>
    <x v="49"/>
    <x v="938"/>
    <x v="938"/>
    <x v="76"/>
    <x v="76"/>
    <x v="132"/>
    <x v="132"/>
    <x v="128"/>
    <x v="50"/>
    <x v="50"/>
    <x v="3"/>
    <x v="0"/>
    <x v="0"/>
    <x v="5"/>
    <x v="700"/>
    <x v="0"/>
  </r>
  <r>
    <x v="3261"/>
    <x v="139"/>
    <x v="392"/>
    <x v="392"/>
    <x v="114"/>
    <x v="114"/>
    <x v="184"/>
    <x v="184"/>
    <x v="180"/>
    <x v="32"/>
    <x v="32"/>
    <x v="3"/>
    <x v="0"/>
    <x v="3"/>
    <x v="36"/>
    <x v="284"/>
    <x v="1"/>
  </r>
  <r>
    <x v="3262"/>
    <x v="334"/>
    <x v="297"/>
    <x v="297"/>
    <x v="67"/>
    <x v="67"/>
    <x v="126"/>
    <x v="126"/>
    <x v="117"/>
    <x v="127"/>
    <x v="127"/>
    <x v="0"/>
    <x v="0"/>
    <x v="2"/>
    <x v="15"/>
    <x v="160"/>
    <x v="1"/>
  </r>
  <r>
    <x v="3263"/>
    <x v="100"/>
    <x v="1123"/>
    <x v="1123"/>
    <x v="81"/>
    <x v="81"/>
    <x v="5"/>
    <x v="5"/>
    <x v="5"/>
    <x v="108"/>
    <x v="108"/>
    <x v="1"/>
    <x v="0"/>
    <x v="2"/>
    <x v="9"/>
    <x v="443"/>
    <x v="0"/>
  </r>
  <r>
    <x v="3264"/>
    <x v="351"/>
    <x v="774"/>
    <x v="774"/>
    <x v="46"/>
    <x v="46"/>
    <x v="139"/>
    <x v="139"/>
    <x v="131"/>
    <x v="20"/>
    <x v="20"/>
    <x v="2"/>
    <x v="0"/>
    <x v="3"/>
    <x v="1"/>
    <x v="552"/>
    <x v="0"/>
  </r>
  <r>
    <x v="3265"/>
    <x v="278"/>
    <x v="964"/>
    <x v="964"/>
    <x v="14"/>
    <x v="14"/>
    <x v="211"/>
    <x v="211"/>
    <x v="210"/>
    <x v="171"/>
    <x v="171"/>
    <x v="0"/>
    <x v="0"/>
    <x v="0"/>
    <x v="1"/>
    <x v="398"/>
    <x v="0"/>
  </r>
  <r>
    <x v="3266"/>
    <x v="116"/>
    <x v="50"/>
    <x v="50"/>
    <x v="72"/>
    <x v="72"/>
    <x v="47"/>
    <x v="47"/>
    <x v="44"/>
    <x v="17"/>
    <x v="17"/>
    <x v="0"/>
    <x v="0"/>
    <x v="2"/>
    <x v="1"/>
    <x v="46"/>
    <x v="0"/>
  </r>
  <r>
    <x v="3267"/>
    <x v="302"/>
    <x v="138"/>
    <x v="138"/>
    <x v="11"/>
    <x v="11"/>
    <x v="93"/>
    <x v="93"/>
    <x v="13"/>
    <x v="51"/>
    <x v="51"/>
    <x v="2"/>
    <x v="1"/>
    <x v="0"/>
    <x v="11"/>
    <x v="13"/>
    <x v="2"/>
  </r>
  <r>
    <x v="3268"/>
    <x v="196"/>
    <x v="1122"/>
    <x v="1122"/>
    <x v="83"/>
    <x v="83"/>
    <x v="157"/>
    <x v="157"/>
    <x v="148"/>
    <x v="37"/>
    <x v="37"/>
    <x v="0"/>
    <x v="0"/>
    <x v="2"/>
    <x v="23"/>
    <x v="191"/>
    <x v="0"/>
  </r>
  <r>
    <x v="3269"/>
    <x v="41"/>
    <x v="166"/>
    <x v="166"/>
    <x v="31"/>
    <x v="31"/>
    <x v="204"/>
    <x v="204"/>
    <x v="203"/>
    <x v="127"/>
    <x v="127"/>
    <x v="1"/>
    <x v="0"/>
    <x v="1"/>
    <x v="33"/>
    <x v="721"/>
    <x v="0"/>
  </r>
  <r>
    <x v="3270"/>
    <x v="353"/>
    <x v="107"/>
    <x v="107"/>
    <x v="62"/>
    <x v="62"/>
    <x v="36"/>
    <x v="36"/>
    <x v="32"/>
    <x v="42"/>
    <x v="42"/>
    <x v="0"/>
    <x v="0"/>
    <x v="3"/>
    <x v="25"/>
    <x v="78"/>
    <x v="0"/>
  </r>
  <r>
    <x v="3271"/>
    <x v="47"/>
    <x v="939"/>
    <x v="939"/>
    <x v="82"/>
    <x v="82"/>
    <x v="127"/>
    <x v="127"/>
    <x v="118"/>
    <x v="129"/>
    <x v="129"/>
    <x v="3"/>
    <x v="0"/>
    <x v="0"/>
    <x v="18"/>
    <x v="279"/>
    <x v="0"/>
  </r>
  <r>
    <x v="3272"/>
    <x v="203"/>
    <x v="428"/>
    <x v="428"/>
    <x v="50"/>
    <x v="50"/>
    <x v="147"/>
    <x v="147"/>
    <x v="138"/>
    <x v="139"/>
    <x v="139"/>
    <x v="3"/>
    <x v="0"/>
    <x v="1"/>
    <x v="1"/>
    <x v="175"/>
    <x v="0"/>
  </r>
  <r>
    <x v="3273"/>
    <x v="125"/>
    <x v="933"/>
    <x v="933"/>
    <x v="26"/>
    <x v="26"/>
    <x v="61"/>
    <x v="61"/>
    <x v="71"/>
    <x v="11"/>
    <x v="11"/>
    <x v="0"/>
    <x v="0"/>
    <x v="0"/>
    <x v="24"/>
    <x v="79"/>
    <x v="1"/>
  </r>
  <r>
    <x v="3274"/>
    <x v="152"/>
    <x v="510"/>
    <x v="510"/>
    <x v="11"/>
    <x v="11"/>
    <x v="100"/>
    <x v="100"/>
    <x v="92"/>
    <x v="69"/>
    <x v="69"/>
    <x v="3"/>
    <x v="0"/>
    <x v="2"/>
    <x v="15"/>
    <x v="513"/>
    <x v="1"/>
  </r>
  <r>
    <x v="3275"/>
    <x v="142"/>
    <x v="449"/>
    <x v="449"/>
    <x v="116"/>
    <x v="116"/>
    <x v="167"/>
    <x v="167"/>
    <x v="13"/>
    <x v="171"/>
    <x v="171"/>
    <x v="0"/>
    <x v="1"/>
    <x v="3"/>
    <x v="11"/>
    <x v="13"/>
    <x v="2"/>
  </r>
  <r>
    <x v="3276"/>
    <x v="299"/>
    <x v="1124"/>
    <x v="1124"/>
    <x v="70"/>
    <x v="70"/>
    <x v="174"/>
    <x v="174"/>
    <x v="167"/>
    <x v="65"/>
    <x v="65"/>
    <x v="0"/>
    <x v="0"/>
    <x v="2"/>
    <x v="0"/>
    <x v="474"/>
    <x v="0"/>
  </r>
  <r>
    <x v="3277"/>
    <x v="354"/>
    <x v="160"/>
    <x v="160"/>
    <x v="48"/>
    <x v="48"/>
    <x v="57"/>
    <x v="57"/>
    <x v="53"/>
    <x v="163"/>
    <x v="163"/>
    <x v="0"/>
    <x v="0"/>
    <x v="2"/>
    <x v="16"/>
    <x v="272"/>
    <x v="1"/>
  </r>
  <r>
    <x v="3278"/>
    <x v="340"/>
    <x v="1"/>
    <x v="1"/>
    <x v="29"/>
    <x v="29"/>
    <x v="168"/>
    <x v="168"/>
    <x v="157"/>
    <x v="45"/>
    <x v="45"/>
    <x v="0"/>
    <x v="0"/>
    <x v="1"/>
    <x v="0"/>
    <x v="536"/>
    <x v="0"/>
  </r>
  <r>
    <x v="3279"/>
    <x v="119"/>
    <x v="709"/>
    <x v="709"/>
    <x v="24"/>
    <x v="24"/>
    <x v="44"/>
    <x v="44"/>
    <x v="41"/>
    <x v="177"/>
    <x v="177"/>
    <x v="0"/>
    <x v="0"/>
    <x v="0"/>
    <x v="16"/>
    <x v="42"/>
    <x v="1"/>
  </r>
  <r>
    <x v="3280"/>
    <x v="165"/>
    <x v="723"/>
    <x v="723"/>
    <x v="101"/>
    <x v="101"/>
    <x v="124"/>
    <x v="124"/>
    <x v="115"/>
    <x v="146"/>
    <x v="146"/>
    <x v="0"/>
    <x v="0"/>
    <x v="2"/>
    <x v="27"/>
    <x v="143"/>
    <x v="0"/>
  </r>
  <r>
    <x v="3281"/>
    <x v="67"/>
    <x v="88"/>
    <x v="88"/>
    <x v="101"/>
    <x v="101"/>
    <x v="163"/>
    <x v="163"/>
    <x v="153"/>
    <x v="163"/>
    <x v="163"/>
    <x v="0"/>
    <x v="0"/>
    <x v="2"/>
    <x v="14"/>
    <x v="350"/>
    <x v="0"/>
  </r>
  <r>
    <x v="3282"/>
    <x v="336"/>
    <x v="527"/>
    <x v="527"/>
    <x v="8"/>
    <x v="8"/>
    <x v="75"/>
    <x v="75"/>
    <x v="68"/>
    <x v="42"/>
    <x v="42"/>
    <x v="0"/>
    <x v="0"/>
    <x v="2"/>
    <x v="24"/>
    <x v="235"/>
    <x v="1"/>
  </r>
  <r>
    <x v="3283"/>
    <x v="109"/>
    <x v="163"/>
    <x v="163"/>
    <x v="77"/>
    <x v="77"/>
    <x v="28"/>
    <x v="28"/>
    <x v="26"/>
    <x v="80"/>
    <x v="80"/>
    <x v="0"/>
    <x v="0"/>
    <x v="3"/>
    <x v="34"/>
    <x v="27"/>
    <x v="1"/>
  </r>
  <r>
    <x v="3284"/>
    <x v="312"/>
    <x v="1118"/>
    <x v="1118"/>
    <x v="61"/>
    <x v="61"/>
    <x v="144"/>
    <x v="144"/>
    <x v="13"/>
    <x v="24"/>
    <x v="24"/>
    <x v="3"/>
    <x v="1"/>
    <x v="0"/>
    <x v="11"/>
    <x v="13"/>
    <x v="2"/>
  </r>
  <r>
    <x v="3285"/>
    <x v="138"/>
    <x v="621"/>
    <x v="621"/>
    <x v="58"/>
    <x v="58"/>
    <x v="59"/>
    <x v="59"/>
    <x v="55"/>
    <x v="140"/>
    <x v="140"/>
    <x v="0"/>
    <x v="0"/>
    <x v="0"/>
    <x v="9"/>
    <x v="57"/>
    <x v="0"/>
  </r>
  <r>
    <x v="3286"/>
    <x v="7"/>
    <x v="558"/>
    <x v="558"/>
    <x v="56"/>
    <x v="56"/>
    <x v="193"/>
    <x v="193"/>
    <x v="189"/>
    <x v="35"/>
    <x v="35"/>
    <x v="3"/>
    <x v="0"/>
    <x v="1"/>
    <x v="16"/>
    <x v="706"/>
    <x v="1"/>
  </r>
  <r>
    <x v="3287"/>
    <x v="221"/>
    <x v="962"/>
    <x v="962"/>
    <x v="38"/>
    <x v="38"/>
    <x v="161"/>
    <x v="161"/>
    <x v="152"/>
    <x v="100"/>
    <x v="100"/>
    <x v="0"/>
    <x v="0"/>
    <x v="0"/>
    <x v="48"/>
    <x v="198"/>
    <x v="0"/>
  </r>
  <r>
    <x v="3288"/>
    <x v="113"/>
    <x v="1047"/>
    <x v="1047"/>
    <x v="89"/>
    <x v="89"/>
    <x v="130"/>
    <x v="130"/>
    <x v="121"/>
    <x v="172"/>
    <x v="172"/>
    <x v="0"/>
    <x v="0"/>
    <x v="2"/>
    <x v="34"/>
    <x v="151"/>
    <x v="1"/>
  </r>
  <r>
    <x v="3289"/>
    <x v="196"/>
    <x v="344"/>
    <x v="344"/>
    <x v="33"/>
    <x v="33"/>
    <x v="103"/>
    <x v="103"/>
    <x v="94"/>
    <x v="117"/>
    <x v="117"/>
    <x v="0"/>
    <x v="0"/>
    <x v="3"/>
    <x v="40"/>
    <x v="258"/>
    <x v="1"/>
  </r>
  <r>
    <x v="3290"/>
    <x v="118"/>
    <x v="321"/>
    <x v="321"/>
    <x v="19"/>
    <x v="19"/>
    <x v="22"/>
    <x v="22"/>
    <x v="196"/>
    <x v="32"/>
    <x v="32"/>
    <x v="0"/>
    <x v="0"/>
    <x v="1"/>
    <x v="38"/>
    <x v="617"/>
    <x v="0"/>
  </r>
  <r>
    <x v="3291"/>
    <x v="253"/>
    <x v="216"/>
    <x v="216"/>
    <x v="101"/>
    <x v="101"/>
    <x v="213"/>
    <x v="213"/>
    <x v="13"/>
    <x v="79"/>
    <x v="79"/>
    <x v="0"/>
    <x v="2"/>
    <x v="2"/>
    <x v="11"/>
    <x v="13"/>
    <x v="2"/>
  </r>
  <r>
    <x v="3292"/>
    <x v="10"/>
    <x v="834"/>
    <x v="834"/>
    <x v="6"/>
    <x v="6"/>
    <x v="181"/>
    <x v="181"/>
    <x v="178"/>
    <x v="168"/>
    <x v="168"/>
    <x v="3"/>
    <x v="0"/>
    <x v="3"/>
    <x v="6"/>
    <x v="262"/>
    <x v="1"/>
  </r>
  <r>
    <x v="3293"/>
    <x v="59"/>
    <x v="991"/>
    <x v="991"/>
    <x v="10"/>
    <x v="10"/>
    <x v="215"/>
    <x v="215"/>
    <x v="13"/>
    <x v="142"/>
    <x v="142"/>
    <x v="0"/>
    <x v="1"/>
    <x v="0"/>
    <x v="11"/>
    <x v="13"/>
    <x v="2"/>
  </r>
  <r>
    <x v="3294"/>
    <x v="266"/>
    <x v="877"/>
    <x v="877"/>
    <x v="113"/>
    <x v="113"/>
    <x v="171"/>
    <x v="171"/>
    <x v="160"/>
    <x v="29"/>
    <x v="29"/>
    <x v="0"/>
    <x v="0"/>
    <x v="0"/>
    <x v="34"/>
    <x v="245"/>
    <x v="1"/>
  </r>
  <r>
    <x v="3295"/>
    <x v="28"/>
    <x v="1125"/>
    <x v="1125"/>
    <x v="21"/>
    <x v="21"/>
    <x v="186"/>
    <x v="186"/>
    <x v="182"/>
    <x v="124"/>
    <x v="124"/>
    <x v="3"/>
    <x v="0"/>
    <x v="2"/>
    <x v="6"/>
    <x v="722"/>
    <x v="1"/>
  </r>
  <r>
    <x v="3296"/>
    <x v="271"/>
    <x v="673"/>
    <x v="673"/>
    <x v="45"/>
    <x v="45"/>
    <x v="29"/>
    <x v="29"/>
    <x v="34"/>
    <x v="170"/>
    <x v="170"/>
    <x v="0"/>
    <x v="0"/>
    <x v="2"/>
    <x v="17"/>
    <x v="67"/>
    <x v="0"/>
  </r>
  <r>
    <x v="3297"/>
    <x v="259"/>
    <x v="326"/>
    <x v="326"/>
    <x v="91"/>
    <x v="91"/>
    <x v="212"/>
    <x v="212"/>
    <x v="211"/>
    <x v="125"/>
    <x v="125"/>
    <x v="3"/>
    <x v="0"/>
    <x v="1"/>
    <x v="38"/>
    <x v="446"/>
    <x v="0"/>
  </r>
  <r>
    <x v="3298"/>
    <x v="285"/>
    <x v="1124"/>
    <x v="1124"/>
    <x v="61"/>
    <x v="61"/>
    <x v="160"/>
    <x v="160"/>
    <x v="151"/>
    <x v="144"/>
    <x v="144"/>
    <x v="3"/>
    <x v="0"/>
    <x v="0"/>
    <x v="14"/>
    <x v="361"/>
    <x v="0"/>
  </r>
  <r>
    <x v="3299"/>
    <x v="197"/>
    <x v="584"/>
    <x v="584"/>
    <x v="86"/>
    <x v="86"/>
    <x v="19"/>
    <x v="19"/>
    <x v="19"/>
    <x v="3"/>
    <x v="3"/>
    <x v="0"/>
    <x v="0"/>
    <x v="0"/>
    <x v="33"/>
    <x v="19"/>
    <x v="0"/>
  </r>
  <r>
    <x v="3300"/>
    <x v="127"/>
    <x v="117"/>
    <x v="117"/>
    <x v="82"/>
    <x v="82"/>
    <x v="45"/>
    <x v="45"/>
    <x v="13"/>
    <x v="103"/>
    <x v="103"/>
    <x v="0"/>
    <x v="1"/>
    <x v="0"/>
    <x v="11"/>
    <x v="13"/>
    <x v="2"/>
  </r>
  <r>
    <x v="3301"/>
    <x v="263"/>
    <x v="743"/>
    <x v="743"/>
    <x v="67"/>
    <x v="67"/>
    <x v="94"/>
    <x v="94"/>
    <x v="13"/>
    <x v="158"/>
    <x v="158"/>
    <x v="0"/>
    <x v="1"/>
    <x v="0"/>
    <x v="11"/>
    <x v="13"/>
    <x v="2"/>
  </r>
  <r>
    <x v="3302"/>
    <x v="292"/>
    <x v="243"/>
    <x v="243"/>
    <x v="6"/>
    <x v="6"/>
    <x v="140"/>
    <x v="140"/>
    <x v="132"/>
    <x v="151"/>
    <x v="151"/>
    <x v="3"/>
    <x v="0"/>
    <x v="1"/>
    <x v="37"/>
    <x v="723"/>
    <x v="1"/>
  </r>
  <r>
    <x v="3303"/>
    <x v="26"/>
    <x v="36"/>
    <x v="36"/>
    <x v="1"/>
    <x v="1"/>
    <x v="99"/>
    <x v="99"/>
    <x v="13"/>
    <x v="175"/>
    <x v="175"/>
    <x v="1"/>
    <x v="1"/>
    <x v="2"/>
    <x v="11"/>
    <x v="13"/>
    <x v="2"/>
  </r>
  <r>
    <x v="3304"/>
    <x v="254"/>
    <x v="427"/>
    <x v="427"/>
    <x v="106"/>
    <x v="106"/>
    <x v="5"/>
    <x v="5"/>
    <x v="13"/>
    <x v="118"/>
    <x v="118"/>
    <x v="0"/>
    <x v="1"/>
    <x v="0"/>
    <x v="11"/>
    <x v="13"/>
    <x v="2"/>
  </r>
  <r>
    <x v="3305"/>
    <x v="265"/>
    <x v="219"/>
    <x v="219"/>
    <x v="24"/>
    <x v="24"/>
    <x v="103"/>
    <x v="103"/>
    <x v="94"/>
    <x v="46"/>
    <x v="46"/>
    <x v="2"/>
    <x v="0"/>
    <x v="0"/>
    <x v="19"/>
    <x v="391"/>
    <x v="1"/>
  </r>
  <r>
    <x v="3306"/>
    <x v="112"/>
    <x v="727"/>
    <x v="727"/>
    <x v="61"/>
    <x v="61"/>
    <x v="47"/>
    <x v="47"/>
    <x v="44"/>
    <x v="141"/>
    <x v="141"/>
    <x v="0"/>
    <x v="0"/>
    <x v="0"/>
    <x v="48"/>
    <x v="46"/>
    <x v="0"/>
  </r>
  <r>
    <x v="3307"/>
    <x v="188"/>
    <x v="300"/>
    <x v="300"/>
    <x v="79"/>
    <x v="79"/>
    <x v="6"/>
    <x v="6"/>
    <x v="6"/>
    <x v="23"/>
    <x v="23"/>
    <x v="0"/>
    <x v="0"/>
    <x v="0"/>
    <x v="6"/>
    <x v="6"/>
    <x v="1"/>
  </r>
  <r>
    <x v="3308"/>
    <x v="286"/>
    <x v="438"/>
    <x v="438"/>
    <x v="1"/>
    <x v="1"/>
    <x v="22"/>
    <x v="22"/>
    <x v="196"/>
    <x v="85"/>
    <x v="85"/>
    <x v="0"/>
    <x v="0"/>
    <x v="1"/>
    <x v="3"/>
    <x v="617"/>
    <x v="0"/>
  </r>
  <r>
    <x v="3309"/>
    <x v="197"/>
    <x v="532"/>
    <x v="532"/>
    <x v="94"/>
    <x v="94"/>
    <x v="72"/>
    <x v="72"/>
    <x v="66"/>
    <x v="124"/>
    <x v="124"/>
    <x v="1"/>
    <x v="0"/>
    <x v="3"/>
    <x v="1"/>
    <x v="644"/>
    <x v="0"/>
  </r>
  <r>
    <x v="3310"/>
    <x v="10"/>
    <x v="590"/>
    <x v="590"/>
    <x v="95"/>
    <x v="95"/>
    <x v="120"/>
    <x v="120"/>
    <x v="13"/>
    <x v="132"/>
    <x v="132"/>
    <x v="0"/>
    <x v="1"/>
    <x v="2"/>
    <x v="11"/>
    <x v="13"/>
    <x v="2"/>
  </r>
  <r>
    <x v="3311"/>
    <x v="250"/>
    <x v="745"/>
    <x v="745"/>
    <x v="63"/>
    <x v="63"/>
    <x v="123"/>
    <x v="123"/>
    <x v="13"/>
    <x v="66"/>
    <x v="66"/>
    <x v="3"/>
    <x v="2"/>
    <x v="0"/>
    <x v="11"/>
    <x v="13"/>
    <x v="2"/>
  </r>
  <r>
    <x v="3312"/>
    <x v="300"/>
    <x v="327"/>
    <x v="327"/>
    <x v="92"/>
    <x v="92"/>
    <x v="51"/>
    <x v="51"/>
    <x v="13"/>
    <x v="50"/>
    <x v="50"/>
    <x v="0"/>
    <x v="1"/>
    <x v="0"/>
    <x v="11"/>
    <x v="13"/>
    <x v="2"/>
  </r>
  <r>
    <x v="3313"/>
    <x v="358"/>
    <x v="27"/>
    <x v="27"/>
    <x v="57"/>
    <x v="57"/>
    <x v="134"/>
    <x v="134"/>
    <x v="124"/>
    <x v="125"/>
    <x v="125"/>
    <x v="2"/>
    <x v="0"/>
    <x v="0"/>
    <x v="3"/>
    <x v="724"/>
    <x v="0"/>
  </r>
  <r>
    <x v="3314"/>
    <x v="280"/>
    <x v="1126"/>
    <x v="1126"/>
    <x v="119"/>
    <x v="119"/>
    <x v="12"/>
    <x v="12"/>
    <x v="12"/>
    <x v="58"/>
    <x v="58"/>
    <x v="3"/>
    <x v="0"/>
    <x v="2"/>
    <x v="47"/>
    <x v="379"/>
    <x v="1"/>
  </r>
  <r>
    <x v="3315"/>
    <x v="130"/>
    <x v="1089"/>
    <x v="1089"/>
    <x v="28"/>
    <x v="28"/>
    <x v="43"/>
    <x v="43"/>
    <x v="40"/>
    <x v="80"/>
    <x v="80"/>
    <x v="3"/>
    <x v="0"/>
    <x v="0"/>
    <x v="16"/>
    <x v="68"/>
    <x v="1"/>
  </r>
  <r>
    <x v="3316"/>
    <x v="138"/>
    <x v="344"/>
    <x v="344"/>
    <x v="84"/>
    <x v="84"/>
    <x v="23"/>
    <x v="23"/>
    <x v="22"/>
    <x v="15"/>
    <x v="15"/>
    <x v="3"/>
    <x v="0"/>
    <x v="0"/>
    <x v="19"/>
    <x v="22"/>
    <x v="1"/>
  </r>
  <r>
    <x v="3317"/>
    <x v="29"/>
    <x v="102"/>
    <x v="102"/>
    <x v="31"/>
    <x v="31"/>
    <x v="206"/>
    <x v="206"/>
    <x v="205"/>
    <x v="115"/>
    <x v="115"/>
    <x v="0"/>
    <x v="0"/>
    <x v="1"/>
    <x v="10"/>
    <x v="354"/>
    <x v="0"/>
  </r>
  <r>
    <x v="3318"/>
    <x v="14"/>
    <x v="947"/>
    <x v="947"/>
    <x v="52"/>
    <x v="52"/>
    <x v="189"/>
    <x v="189"/>
    <x v="13"/>
    <x v="124"/>
    <x v="124"/>
    <x v="1"/>
    <x v="1"/>
    <x v="2"/>
    <x v="11"/>
    <x v="13"/>
    <x v="2"/>
  </r>
  <r>
    <x v="3319"/>
    <x v="328"/>
    <x v="22"/>
    <x v="22"/>
    <x v="71"/>
    <x v="71"/>
    <x v="78"/>
    <x v="78"/>
    <x v="112"/>
    <x v="97"/>
    <x v="97"/>
    <x v="3"/>
    <x v="0"/>
    <x v="0"/>
    <x v="10"/>
    <x v="137"/>
    <x v="0"/>
  </r>
  <r>
    <x v="3320"/>
    <x v="205"/>
    <x v="900"/>
    <x v="900"/>
    <x v="8"/>
    <x v="8"/>
    <x v="128"/>
    <x v="128"/>
    <x v="119"/>
    <x v="52"/>
    <x v="52"/>
    <x v="0"/>
    <x v="0"/>
    <x v="2"/>
    <x v="19"/>
    <x v="148"/>
    <x v="1"/>
  </r>
  <r>
    <x v="3321"/>
    <x v="222"/>
    <x v="1039"/>
    <x v="1039"/>
    <x v="17"/>
    <x v="17"/>
    <x v="216"/>
    <x v="216"/>
    <x v="215"/>
    <x v="42"/>
    <x v="42"/>
    <x v="2"/>
    <x v="0"/>
    <x v="0"/>
    <x v="16"/>
    <x v="488"/>
    <x v="1"/>
  </r>
  <r>
    <x v="3322"/>
    <x v="328"/>
    <x v="331"/>
    <x v="331"/>
    <x v="76"/>
    <x v="76"/>
    <x v="152"/>
    <x v="152"/>
    <x v="173"/>
    <x v="136"/>
    <x v="136"/>
    <x v="3"/>
    <x v="0"/>
    <x v="0"/>
    <x v="25"/>
    <x v="577"/>
    <x v="0"/>
  </r>
  <r>
    <x v="3323"/>
    <x v="296"/>
    <x v="849"/>
    <x v="849"/>
    <x v="44"/>
    <x v="44"/>
    <x v="146"/>
    <x v="146"/>
    <x v="137"/>
    <x v="59"/>
    <x v="59"/>
    <x v="3"/>
    <x v="0"/>
    <x v="3"/>
    <x v="27"/>
    <x v="377"/>
    <x v="0"/>
  </r>
  <r>
    <x v="3324"/>
    <x v="22"/>
    <x v="920"/>
    <x v="920"/>
    <x v="58"/>
    <x v="58"/>
    <x v="69"/>
    <x v="69"/>
    <x v="64"/>
    <x v="68"/>
    <x v="68"/>
    <x v="3"/>
    <x v="0"/>
    <x v="0"/>
    <x v="23"/>
    <x v="69"/>
    <x v="0"/>
  </r>
  <r>
    <x v="3325"/>
    <x v="362"/>
    <x v="13"/>
    <x v="13"/>
    <x v="55"/>
    <x v="55"/>
    <x v="23"/>
    <x v="23"/>
    <x v="13"/>
    <x v="94"/>
    <x v="94"/>
    <x v="0"/>
    <x v="1"/>
    <x v="0"/>
    <x v="11"/>
    <x v="13"/>
    <x v="2"/>
  </r>
  <r>
    <x v="3326"/>
    <x v="126"/>
    <x v="331"/>
    <x v="331"/>
    <x v="31"/>
    <x v="31"/>
    <x v="44"/>
    <x v="44"/>
    <x v="41"/>
    <x v="110"/>
    <x v="110"/>
    <x v="0"/>
    <x v="0"/>
    <x v="2"/>
    <x v="48"/>
    <x v="42"/>
    <x v="0"/>
  </r>
  <r>
    <x v="3327"/>
    <x v="325"/>
    <x v="419"/>
    <x v="419"/>
    <x v="64"/>
    <x v="64"/>
    <x v="174"/>
    <x v="174"/>
    <x v="167"/>
    <x v="51"/>
    <x v="51"/>
    <x v="0"/>
    <x v="0"/>
    <x v="0"/>
    <x v="24"/>
    <x v="474"/>
    <x v="1"/>
  </r>
  <r>
    <x v="3328"/>
    <x v="63"/>
    <x v="103"/>
    <x v="103"/>
    <x v="28"/>
    <x v="28"/>
    <x v="207"/>
    <x v="207"/>
    <x v="13"/>
    <x v="120"/>
    <x v="120"/>
    <x v="2"/>
    <x v="1"/>
    <x v="2"/>
    <x v="11"/>
    <x v="13"/>
    <x v="2"/>
  </r>
  <r>
    <x v="3329"/>
    <x v="300"/>
    <x v="374"/>
    <x v="374"/>
    <x v="63"/>
    <x v="63"/>
    <x v="133"/>
    <x v="133"/>
    <x v="122"/>
    <x v="46"/>
    <x v="46"/>
    <x v="3"/>
    <x v="0"/>
    <x v="3"/>
    <x v="27"/>
    <x v="424"/>
    <x v="0"/>
  </r>
  <r>
    <x v="3330"/>
    <x v="226"/>
    <x v="744"/>
    <x v="744"/>
    <x v="17"/>
    <x v="17"/>
    <x v="20"/>
    <x v="20"/>
    <x v="20"/>
    <x v="54"/>
    <x v="54"/>
    <x v="3"/>
    <x v="0"/>
    <x v="0"/>
    <x v="33"/>
    <x v="20"/>
    <x v="0"/>
  </r>
  <r>
    <x v="3331"/>
    <x v="130"/>
    <x v="189"/>
    <x v="189"/>
    <x v="108"/>
    <x v="108"/>
    <x v="80"/>
    <x v="80"/>
    <x v="13"/>
    <x v="21"/>
    <x v="21"/>
    <x v="0"/>
    <x v="1"/>
    <x v="0"/>
    <x v="11"/>
    <x v="13"/>
    <x v="2"/>
  </r>
  <r>
    <x v="3332"/>
    <x v="31"/>
    <x v="585"/>
    <x v="585"/>
    <x v="46"/>
    <x v="46"/>
    <x v="75"/>
    <x v="75"/>
    <x v="68"/>
    <x v="36"/>
    <x v="36"/>
    <x v="1"/>
    <x v="0"/>
    <x v="0"/>
    <x v="25"/>
    <x v="725"/>
    <x v="0"/>
  </r>
  <r>
    <x v="3333"/>
    <x v="309"/>
    <x v="1127"/>
    <x v="1127"/>
    <x v="1"/>
    <x v="1"/>
    <x v="188"/>
    <x v="188"/>
    <x v="184"/>
    <x v="140"/>
    <x v="140"/>
    <x v="0"/>
    <x v="0"/>
    <x v="0"/>
    <x v="27"/>
    <x v="294"/>
    <x v="0"/>
  </r>
  <r>
    <x v="3334"/>
    <x v="344"/>
    <x v="42"/>
    <x v="42"/>
    <x v="35"/>
    <x v="35"/>
    <x v="89"/>
    <x v="89"/>
    <x v="80"/>
    <x v="57"/>
    <x v="57"/>
    <x v="0"/>
    <x v="0"/>
    <x v="1"/>
    <x v="10"/>
    <x v="315"/>
    <x v="0"/>
  </r>
  <r>
    <x v="3335"/>
    <x v="329"/>
    <x v="550"/>
    <x v="550"/>
    <x v="113"/>
    <x v="113"/>
    <x v="202"/>
    <x v="202"/>
    <x v="201"/>
    <x v="134"/>
    <x v="134"/>
    <x v="1"/>
    <x v="0"/>
    <x v="0"/>
    <x v="29"/>
    <x v="726"/>
    <x v="0"/>
  </r>
  <r>
    <x v="3336"/>
    <x v="322"/>
    <x v="323"/>
    <x v="323"/>
    <x v="87"/>
    <x v="87"/>
    <x v="174"/>
    <x v="174"/>
    <x v="167"/>
    <x v="48"/>
    <x v="48"/>
    <x v="3"/>
    <x v="0"/>
    <x v="0"/>
    <x v="16"/>
    <x v="229"/>
    <x v="1"/>
  </r>
  <r>
    <x v="3337"/>
    <x v="255"/>
    <x v="933"/>
    <x v="933"/>
    <x v="108"/>
    <x v="108"/>
    <x v="12"/>
    <x v="12"/>
    <x v="12"/>
    <x v="167"/>
    <x v="167"/>
    <x v="2"/>
    <x v="0"/>
    <x v="2"/>
    <x v="26"/>
    <x v="12"/>
    <x v="1"/>
  </r>
  <r>
    <x v="3338"/>
    <x v="194"/>
    <x v="427"/>
    <x v="427"/>
    <x v="4"/>
    <x v="4"/>
    <x v="139"/>
    <x v="139"/>
    <x v="131"/>
    <x v="158"/>
    <x v="158"/>
    <x v="3"/>
    <x v="0"/>
    <x v="1"/>
    <x v="28"/>
    <x v="507"/>
    <x v="0"/>
  </r>
  <r>
    <x v="3339"/>
    <x v="342"/>
    <x v="914"/>
    <x v="914"/>
    <x v="34"/>
    <x v="34"/>
    <x v="62"/>
    <x v="62"/>
    <x v="57"/>
    <x v="166"/>
    <x v="166"/>
    <x v="0"/>
    <x v="0"/>
    <x v="3"/>
    <x v="26"/>
    <x v="131"/>
    <x v="1"/>
  </r>
  <r>
    <x v="3340"/>
    <x v="121"/>
    <x v="1116"/>
    <x v="1116"/>
    <x v="1"/>
    <x v="1"/>
    <x v="184"/>
    <x v="184"/>
    <x v="180"/>
    <x v="109"/>
    <x v="109"/>
    <x v="0"/>
    <x v="0"/>
    <x v="0"/>
    <x v="9"/>
    <x v="309"/>
    <x v="0"/>
  </r>
  <r>
    <x v="3341"/>
    <x v="167"/>
    <x v="123"/>
    <x v="123"/>
    <x v="23"/>
    <x v="23"/>
    <x v="109"/>
    <x v="109"/>
    <x v="100"/>
    <x v="173"/>
    <x v="173"/>
    <x v="2"/>
    <x v="0"/>
    <x v="2"/>
    <x v="13"/>
    <x v="608"/>
    <x v="0"/>
  </r>
  <r>
    <x v="3342"/>
    <x v="273"/>
    <x v="691"/>
    <x v="691"/>
    <x v="80"/>
    <x v="80"/>
    <x v="33"/>
    <x v="33"/>
    <x v="29"/>
    <x v="42"/>
    <x v="42"/>
    <x v="0"/>
    <x v="0"/>
    <x v="0"/>
    <x v="10"/>
    <x v="30"/>
    <x v="0"/>
  </r>
  <r>
    <x v="3343"/>
    <x v="66"/>
    <x v="811"/>
    <x v="811"/>
    <x v="16"/>
    <x v="16"/>
    <x v="162"/>
    <x v="162"/>
    <x v="192"/>
    <x v="89"/>
    <x v="89"/>
    <x v="3"/>
    <x v="0"/>
    <x v="1"/>
    <x v="22"/>
    <x v="558"/>
    <x v="1"/>
  </r>
  <r>
    <x v="3344"/>
    <x v="123"/>
    <x v="179"/>
    <x v="179"/>
    <x v="61"/>
    <x v="61"/>
    <x v="3"/>
    <x v="3"/>
    <x v="13"/>
    <x v="97"/>
    <x v="97"/>
    <x v="0"/>
    <x v="1"/>
    <x v="3"/>
    <x v="11"/>
    <x v="13"/>
    <x v="2"/>
  </r>
  <r>
    <x v="3345"/>
    <x v="23"/>
    <x v="610"/>
    <x v="610"/>
    <x v="85"/>
    <x v="85"/>
    <x v="118"/>
    <x v="118"/>
    <x v="145"/>
    <x v="53"/>
    <x v="53"/>
    <x v="0"/>
    <x v="0"/>
    <x v="2"/>
    <x v="1"/>
    <x v="187"/>
    <x v="0"/>
  </r>
  <r>
    <x v="3346"/>
    <x v="179"/>
    <x v="740"/>
    <x v="740"/>
    <x v="91"/>
    <x v="91"/>
    <x v="136"/>
    <x v="136"/>
    <x v="126"/>
    <x v="8"/>
    <x v="8"/>
    <x v="2"/>
    <x v="0"/>
    <x v="2"/>
    <x v="1"/>
    <x v="457"/>
    <x v="0"/>
  </r>
  <r>
    <x v="3347"/>
    <x v="116"/>
    <x v="710"/>
    <x v="710"/>
    <x v="108"/>
    <x v="108"/>
    <x v="156"/>
    <x v="156"/>
    <x v="163"/>
    <x v="125"/>
    <x v="125"/>
    <x v="2"/>
    <x v="0"/>
    <x v="2"/>
    <x v="16"/>
    <x v="427"/>
    <x v="1"/>
  </r>
  <r>
    <x v="3348"/>
    <x v="16"/>
    <x v="59"/>
    <x v="59"/>
    <x v="48"/>
    <x v="48"/>
    <x v="144"/>
    <x v="144"/>
    <x v="136"/>
    <x v="109"/>
    <x v="109"/>
    <x v="0"/>
    <x v="0"/>
    <x v="2"/>
    <x v="10"/>
    <x v="172"/>
    <x v="0"/>
  </r>
  <r>
    <x v="3349"/>
    <x v="361"/>
    <x v="752"/>
    <x v="752"/>
    <x v="59"/>
    <x v="59"/>
    <x v="128"/>
    <x v="128"/>
    <x v="119"/>
    <x v="94"/>
    <x v="94"/>
    <x v="0"/>
    <x v="0"/>
    <x v="0"/>
    <x v="33"/>
    <x v="148"/>
    <x v="0"/>
  </r>
  <r>
    <x v="3350"/>
    <x v="153"/>
    <x v="452"/>
    <x v="452"/>
    <x v="100"/>
    <x v="100"/>
    <x v="22"/>
    <x v="22"/>
    <x v="196"/>
    <x v="46"/>
    <x v="46"/>
    <x v="0"/>
    <x v="0"/>
    <x v="2"/>
    <x v="6"/>
    <x v="617"/>
    <x v="1"/>
  </r>
  <r>
    <x v="3351"/>
    <x v="263"/>
    <x v="408"/>
    <x v="408"/>
    <x v="118"/>
    <x v="118"/>
    <x v="6"/>
    <x v="6"/>
    <x v="6"/>
    <x v="77"/>
    <x v="77"/>
    <x v="0"/>
    <x v="0"/>
    <x v="3"/>
    <x v="8"/>
    <x v="6"/>
    <x v="1"/>
  </r>
  <r>
    <x v="3352"/>
    <x v="229"/>
    <x v="113"/>
    <x v="113"/>
    <x v="99"/>
    <x v="99"/>
    <x v="17"/>
    <x v="17"/>
    <x v="17"/>
    <x v="135"/>
    <x v="135"/>
    <x v="2"/>
    <x v="0"/>
    <x v="2"/>
    <x v="19"/>
    <x v="17"/>
    <x v="1"/>
  </r>
  <r>
    <x v="3353"/>
    <x v="42"/>
    <x v="680"/>
    <x v="680"/>
    <x v="30"/>
    <x v="30"/>
    <x v="207"/>
    <x v="207"/>
    <x v="206"/>
    <x v="94"/>
    <x v="94"/>
    <x v="0"/>
    <x v="0"/>
    <x v="0"/>
    <x v="24"/>
    <x v="368"/>
    <x v="1"/>
  </r>
  <r>
    <x v="3354"/>
    <x v="261"/>
    <x v="237"/>
    <x v="237"/>
    <x v="0"/>
    <x v="0"/>
    <x v="182"/>
    <x v="182"/>
    <x v="194"/>
    <x v="108"/>
    <x v="108"/>
    <x v="0"/>
    <x v="0"/>
    <x v="0"/>
    <x v="1"/>
    <x v="316"/>
    <x v="0"/>
  </r>
  <r>
    <x v="3355"/>
    <x v="294"/>
    <x v="495"/>
    <x v="495"/>
    <x v="94"/>
    <x v="94"/>
    <x v="76"/>
    <x v="76"/>
    <x v="69"/>
    <x v="12"/>
    <x v="12"/>
    <x v="3"/>
    <x v="0"/>
    <x v="2"/>
    <x v="19"/>
    <x v="150"/>
    <x v="1"/>
  </r>
  <r>
    <x v="3356"/>
    <x v="149"/>
    <x v="303"/>
    <x v="303"/>
    <x v="27"/>
    <x v="27"/>
    <x v="4"/>
    <x v="4"/>
    <x v="4"/>
    <x v="47"/>
    <x v="47"/>
    <x v="3"/>
    <x v="0"/>
    <x v="0"/>
    <x v="35"/>
    <x v="4"/>
    <x v="0"/>
  </r>
  <r>
    <x v="3357"/>
    <x v="352"/>
    <x v="481"/>
    <x v="481"/>
    <x v="80"/>
    <x v="80"/>
    <x v="19"/>
    <x v="19"/>
    <x v="19"/>
    <x v="134"/>
    <x v="134"/>
    <x v="0"/>
    <x v="0"/>
    <x v="0"/>
    <x v="5"/>
    <x v="19"/>
    <x v="0"/>
  </r>
  <r>
    <x v="3358"/>
    <x v="200"/>
    <x v="804"/>
    <x v="804"/>
    <x v="78"/>
    <x v="78"/>
    <x v="84"/>
    <x v="84"/>
    <x v="75"/>
    <x v="50"/>
    <x v="50"/>
    <x v="2"/>
    <x v="0"/>
    <x v="0"/>
    <x v="16"/>
    <x v="590"/>
    <x v="1"/>
  </r>
  <r>
    <x v="3359"/>
    <x v="225"/>
    <x v="504"/>
    <x v="504"/>
    <x v="3"/>
    <x v="3"/>
    <x v="112"/>
    <x v="112"/>
    <x v="13"/>
    <x v="119"/>
    <x v="119"/>
    <x v="0"/>
    <x v="1"/>
    <x v="0"/>
    <x v="11"/>
    <x v="13"/>
    <x v="2"/>
  </r>
  <r>
    <x v="3360"/>
    <x v="336"/>
    <x v="909"/>
    <x v="909"/>
    <x v="33"/>
    <x v="33"/>
    <x v="49"/>
    <x v="49"/>
    <x v="218"/>
    <x v="98"/>
    <x v="98"/>
    <x v="0"/>
    <x v="0"/>
    <x v="0"/>
    <x v="0"/>
    <x v="481"/>
    <x v="0"/>
  </r>
  <r>
    <x v="3361"/>
    <x v="105"/>
    <x v="944"/>
    <x v="944"/>
    <x v="49"/>
    <x v="49"/>
    <x v="6"/>
    <x v="6"/>
    <x v="6"/>
    <x v="176"/>
    <x v="176"/>
    <x v="2"/>
    <x v="0"/>
    <x v="0"/>
    <x v="48"/>
    <x v="620"/>
    <x v="0"/>
  </r>
  <r>
    <x v="3362"/>
    <x v="207"/>
    <x v="783"/>
    <x v="783"/>
    <x v="60"/>
    <x v="60"/>
    <x v="95"/>
    <x v="95"/>
    <x v="86"/>
    <x v="42"/>
    <x v="42"/>
    <x v="0"/>
    <x v="0"/>
    <x v="3"/>
    <x v="10"/>
    <x v="360"/>
    <x v="0"/>
  </r>
  <r>
    <x v="3363"/>
    <x v="248"/>
    <x v="1128"/>
    <x v="1128"/>
    <x v="20"/>
    <x v="20"/>
    <x v="78"/>
    <x v="78"/>
    <x v="112"/>
    <x v="134"/>
    <x v="134"/>
    <x v="1"/>
    <x v="0"/>
    <x v="0"/>
    <x v="10"/>
    <x v="727"/>
    <x v="0"/>
  </r>
  <r>
    <x v="3364"/>
    <x v="129"/>
    <x v="211"/>
    <x v="211"/>
    <x v="67"/>
    <x v="67"/>
    <x v="91"/>
    <x v="91"/>
    <x v="82"/>
    <x v="13"/>
    <x v="13"/>
    <x v="3"/>
    <x v="0"/>
    <x v="0"/>
    <x v="45"/>
    <x v="92"/>
    <x v="0"/>
  </r>
  <r>
    <x v="3365"/>
    <x v="258"/>
    <x v="424"/>
    <x v="424"/>
    <x v="45"/>
    <x v="45"/>
    <x v="193"/>
    <x v="193"/>
    <x v="13"/>
    <x v="11"/>
    <x v="11"/>
    <x v="2"/>
    <x v="1"/>
    <x v="0"/>
    <x v="11"/>
    <x v="13"/>
    <x v="2"/>
  </r>
  <r>
    <x v="3366"/>
    <x v="297"/>
    <x v="822"/>
    <x v="822"/>
    <x v="17"/>
    <x v="17"/>
    <x v="185"/>
    <x v="185"/>
    <x v="181"/>
    <x v="167"/>
    <x v="167"/>
    <x v="0"/>
    <x v="0"/>
    <x v="2"/>
    <x v="23"/>
    <x v="640"/>
    <x v="0"/>
  </r>
  <r>
    <x v="3367"/>
    <x v="55"/>
    <x v="298"/>
    <x v="298"/>
    <x v="82"/>
    <x v="82"/>
    <x v="154"/>
    <x v="154"/>
    <x v="143"/>
    <x v="150"/>
    <x v="150"/>
    <x v="0"/>
    <x v="0"/>
    <x v="3"/>
    <x v="3"/>
    <x v="381"/>
    <x v="0"/>
  </r>
  <r>
    <x v="3368"/>
    <x v="60"/>
    <x v="518"/>
    <x v="518"/>
    <x v="16"/>
    <x v="16"/>
    <x v="150"/>
    <x v="150"/>
    <x v="140"/>
    <x v="46"/>
    <x v="46"/>
    <x v="2"/>
    <x v="0"/>
    <x v="2"/>
    <x v="19"/>
    <x v="479"/>
    <x v="1"/>
  </r>
  <r>
    <x v="3369"/>
    <x v="66"/>
    <x v="999"/>
    <x v="999"/>
    <x v="75"/>
    <x v="75"/>
    <x v="185"/>
    <x v="185"/>
    <x v="181"/>
    <x v="67"/>
    <x v="67"/>
    <x v="2"/>
    <x v="0"/>
    <x v="3"/>
    <x v="26"/>
    <x v="367"/>
    <x v="1"/>
  </r>
  <r>
    <x v="3370"/>
    <x v="102"/>
    <x v="368"/>
    <x v="368"/>
    <x v="90"/>
    <x v="90"/>
    <x v="15"/>
    <x v="15"/>
    <x v="15"/>
    <x v="21"/>
    <x v="21"/>
    <x v="2"/>
    <x v="0"/>
    <x v="0"/>
    <x v="38"/>
    <x v="701"/>
    <x v="0"/>
  </r>
  <r>
    <x v="3371"/>
    <x v="323"/>
    <x v="624"/>
    <x v="624"/>
    <x v="99"/>
    <x v="99"/>
    <x v="35"/>
    <x v="35"/>
    <x v="13"/>
    <x v="13"/>
    <x v="13"/>
    <x v="0"/>
    <x v="1"/>
    <x v="0"/>
    <x v="11"/>
    <x v="13"/>
    <x v="2"/>
  </r>
  <r>
    <x v="3372"/>
    <x v="251"/>
    <x v="899"/>
    <x v="899"/>
    <x v="86"/>
    <x v="86"/>
    <x v="92"/>
    <x v="92"/>
    <x v="83"/>
    <x v="71"/>
    <x v="71"/>
    <x v="3"/>
    <x v="0"/>
    <x v="3"/>
    <x v="4"/>
    <x v="728"/>
    <x v="0"/>
  </r>
  <r>
    <x v="3373"/>
    <x v="116"/>
    <x v="84"/>
    <x v="84"/>
    <x v="63"/>
    <x v="63"/>
    <x v="103"/>
    <x v="103"/>
    <x v="94"/>
    <x v="34"/>
    <x v="34"/>
    <x v="0"/>
    <x v="0"/>
    <x v="0"/>
    <x v="29"/>
    <x v="258"/>
    <x v="0"/>
  </r>
  <r>
    <x v="3374"/>
    <x v="228"/>
    <x v="66"/>
    <x v="66"/>
    <x v="18"/>
    <x v="18"/>
    <x v="27"/>
    <x v="27"/>
    <x v="13"/>
    <x v="57"/>
    <x v="57"/>
    <x v="0"/>
    <x v="1"/>
    <x v="0"/>
    <x v="11"/>
    <x v="13"/>
    <x v="2"/>
  </r>
  <r>
    <x v="3375"/>
    <x v="101"/>
    <x v="218"/>
    <x v="218"/>
    <x v="2"/>
    <x v="2"/>
    <x v="181"/>
    <x v="181"/>
    <x v="178"/>
    <x v="103"/>
    <x v="103"/>
    <x v="0"/>
    <x v="0"/>
    <x v="0"/>
    <x v="30"/>
    <x v="595"/>
    <x v="1"/>
  </r>
  <r>
    <x v="3376"/>
    <x v="99"/>
    <x v="62"/>
    <x v="62"/>
    <x v="92"/>
    <x v="92"/>
    <x v="73"/>
    <x v="73"/>
    <x v="135"/>
    <x v="119"/>
    <x v="119"/>
    <x v="3"/>
    <x v="0"/>
    <x v="3"/>
    <x v="36"/>
    <x v="534"/>
    <x v="1"/>
  </r>
  <r>
    <x v="3377"/>
    <x v="64"/>
    <x v="708"/>
    <x v="708"/>
    <x v="72"/>
    <x v="72"/>
    <x v="86"/>
    <x v="86"/>
    <x v="77"/>
    <x v="23"/>
    <x v="23"/>
    <x v="0"/>
    <x v="0"/>
    <x v="0"/>
    <x v="46"/>
    <x v="406"/>
    <x v="0"/>
  </r>
  <r>
    <x v="3378"/>
    <x v="248"/>
    <x v="869"/>
    <x v="869"/>
    <x v="10"/>
    <x v="10"/>
    <x v="147"/>
    <x v="147"/>
    <x v="138"/>
    <x v="163"/>
    <x v="163"/>
    <x v="0"/>
    <x v="0"/>
    <x v="3"/>
    <x v="14"/>
    <x v="265"/>
    <x v="0"/>
  </r>
  <r>
    <x v="3379"/>
    <x v="29"/>
    <x v="944"/>
    <x v="944"/>
    <x v="101"/>
    <x v="101"/>
    <x v="54"/>
    <x v="54"/>
    <x v="50"/>
    <x v="162"/>
    <x v="162"/>
    <x v="3"/>
    <x v="0"/>
    <x v="2"/>
    <x v="3"/>
    <x v="334"/>
    <x v="0"/>
  </r>
  <r>
    <x v="3380"/>
    <x v="303"/>
    <x v="929"/>
    <x v="929"/>
    <x v="95"/>
    <x v="95"/>
    <x v="67"/>
    <x v="67"/>
    <x v="13"/>
    <x v="108"/>
    <x v="108"/>
    <x v="1"/>
    <x v="1"/>
    <x v="0"/>
    <x v="11"/>
    <x v="13"/>
    <x v="2"/>
  </r>
  <r>
    <x v="3381"/>
    <x v="63"/>
    <x v="131"/>
    <x v="131"/>
    <x v="79"/>
    <x v="79"/>
    <x v="213"/>
    <x v="213"/>
    <x v="212"/>
    <x v="125"/>
    <x v="125"/>
    <x v="0"/>
    <x v="0"/>
    <x v="0"/>
    <x v="30"/>
    <x v="409"/>
    <x v="1"/>
  </r>
  <r>
    <x v="3382"/>
    <x v="51"/>
    <x v="198"/>
    <x v="198"/>
    <x v="54"/>
    <x v="54"/>
    <x v="35"/>
    <x v="35"/>
    <x v="31"/>
    <x v="21"/>
    <x v="21"/>
    <x v="2"/>
    <x v="0"/>
    <x v="0"/>
    <x v="16"/>
    <x v="232"/>
    <x v="1"/>
  </r>
  <r>
    <x v="3383"/>
    <x v="19"/>
    <x v="10"/>
    <x v="10"/>
    <x v="108"/>
    <x v="108"/>
    <x v="130"/>
    <x v="130"/>
    <x v="121"/>
    <x v="42"/>
    <x v="42"/>
    <x v="2"/>
    <x v="0"/>
    <x v="0"/>
    <x v="16"/>
    <x v="351"/>
    <x v="1"/>
  </r>
  <r>
    <x v="3384"/>
    <x v="180"/>
    <x v="860"/>
    <x v="860"/>
    <x v="71"/>
    <x v="71"/>
    <x v="32"/>
    <x v="32"/>
    <x v="60"/>
    <x v="80"/>
    <x v="80"/>
    <x v="0"/>
    <x v="0"/>
    <x v="0"/>
    <x v="19"/>
    <x v="63"/>
    <x v="1"/>
  </r>
  <r>
    <x v="3385"/>
    <x v="281"/>
    <x v="970"/>
    <x v="970"/>
    <x v="16"/>
    <x v="16"/>
    <x v="111"/>
    <x v="111"/>
    <x v="102"/>
    <x v="40"/>
    <x v="40"/>
    <x v="3"/>
    <x v="0"/>
    <x v="2"/>
    <x v="3"/>
    <x v="121"/>
    <x v="0"/>
  </r>
  <r>
    <x v="3386"/>
    <x v="144"/>
    <x v="276"/>
    <x v="276"/>
    <x v="49"/>
    <x v="49"/>
    <x v="192"/>
    <x v="192"/>
    <x v="13"/>
    <x v="10"/>
    <x v="10"/>
    <x v="2"/>
    <x v="1"/>
    <x v="2"/>
    <x v="11"/>
    <x v="13"/>
    <x v="2"/>
  </r>
  <r>
    <x v="3387"/>
    <x v="33"/>
    <x v="1099"/>
    <x v="1099"/>
    <x v="63"/>
    <x v="63"/>
    <x v="117"/>
    <x v="117"/>
    <x v="110"/>
    <x v="156"/>
    <x v="156"/>
    <x v="3"/>
    <x v="0"/>
    <x v="0"/>
    <x v="23"/>
    <x v="584"/>
    <x v="0"/>
  </r>
  <r>
    <x v="3388"/>
    <x v="20"/>
    <x v="1121"/>
    <x v="1121"/>
    <x v="76"/>
    <x v="76"/>
    <x v="51"/>
    <x v="51"/>
    <x v="47"/>
    <x v="126"/>
    <x v="126"/>
    <x v="0"/>
    <x v="0"/>
    <x v="3"/>
    <x v="16"/>
    <x v="49"/>
    <x v="1"/>
  </r>
  <r>
    <x v="3389"/>
    <x v="9"/>
    <x v="658"/>
    <x v="658"/>
    <x v="55"/>
    <x v="55"/>
    <x v="147"/>
    <x v="147"/>
    <x v="138"/>
    <x v="112"/>
    <x v="112"/>
    <x v="3"/>
    <x v="0"/>
    <x v="0"/>
    <x v="54"/>
    <x v="175"/>
    <x v="3"/>
  </r>
  <r>
    <x v="3390"/>
    <x v="94"/>
    <x v="973"/>
    <x v="973"/>
    <x v="47"/>
    <x v="47"/>
    <x v="200"/>
    <x v="200"/>
    <x v="199"/>
    <x v="18"/>
    <x v="18"/>
    <x v="3"/>
    <x v="0"/>
    <x v="3"/>
    <x v="6"/>
    <x v="610"/>
    <x v="1"/>
  </r>
  <r>
    <x v="3391"/>
    <x v="211"/>
    <x v="460"/>
    <x v="460"/>
    <x v="72"/>
    <x v="72"/>
    <x v="5"/>
    <x v="5"/>
    <x v="5"/>
    <x v="44"/>
    <x v="44"/>
    <x v="3"/>
    <x v="0"/>
    <x v="2"/>
    <x v="17"/>
    <x v="5"/>
    <x v="0"/>
  </r>
  <r>
    <x v="3392"/>
    <x v="230"/>
    <x v="131"/>
    <x v="131"/>
    <x v="104"/>
    <x v="104"/>
    <x v="135"/>
    <x v="135"/>
    <x v="125"/>
    <x v="59"/>
    <x v="59"/>
    <x v="0"/>
    <x v="0"/>
    <x v="1"/>
    <x v="4"/>
    <x v="333"/>
    <x v="0"/>
  </r>
  <r>
    <x v="3393"/>
    <x v="170"/>
    <x v="582"/>
    <x v="582"/>
    <x v="68"/>
    <x v="68"/>
    <x v="108"/>
    <x v="108"/>
    <x v="13"/>
    <x v="149"/>
    <x v="149"/>
    <x v="0"/>
    <x v="1"/>
    <x v="2"/>
    <x v="11"/>
    <x v="13"/>
    <x v="2"/>
  </r>
  <r>
    <x v="3394"/>
    <x v="34"/>
    <x v="948"/>
    <x v="948"/>
    <x v="86"/>
    <x v="86"/>
    <x v="26"/>
    <x v="26"/>
    <x v="24"/>
    <x v="123"/>
    <x v="123"/>
    <x v="3"/>
    <x v="0"/>
    <x v="0"/>
    <x v="1"/>
    <x v="25"/>
    <x v="0"/>
  </r>
  <r>
    <x v="3395"/>
    <x v="345"/>
    <x v="298"/>
    <x v="298"/>
    <x v="17"/>
    <x v="17"/>
    <x v="37"/>
    <x v="37"/>
    <x v="33"/>
    <x v="104"/>
    <x v="104"/>
    <x v="0"/>
    <x v="0"/>
    <x v="1"/>
    <x v="30"/>
    <x v="387"/>
    <x v="1"/>
  </r>
  <r>
    <x v="3396"/>
    <x v="23"/>
    <x v="273"/>
    <x v="273"/>
    <x v="68"/>
    <x v="68"/>
    <x v="120"/>
    <x v="120"/>
    <x v="146"/>
    <x v="148"/>
    <x v="148"/>
    <x v="1"/>
    <x v="0"/>
    <x v="1"/>
    <x v="8"/>
    <x v="618"/>
    <x v="1"/>
  </r>
  <r>
    <x v="3397"/>
    <x v="330"/>
    <x v="666"/>
    <x v="666"/>
    <x v="17"/>
    <x v="17"/>
    <x v="104"/>
    <x v="104"/>
    <x v="95"/>
    <x v="126"/>
    <x v="126"/>
    <x v="0"/>
    <x v="0"/>
    <x v="1"/>
    <x v="10"/>
    <x v="286"/>
    <x v="0"/>
  </r>
  <r>
    <x v="3398"/>
    <x v="252"/>
    <x v="1129"/>
    <x v="1129"/>
    <x v="41"/>
    <x v="41"/>
    <x v="24"/>
    <x v="24"/>
    <x v="23"/>
    <x v="164"/>
    <x v="164"/>
    <x v="3"/>
    <x v="0"/>
    <x v="3"/>
    <x v="31"/>
    <x v="110"/>
    <x v="1"/>
  </r>
  <r>
    <x v="3399"/>
    <x v="198"/>
    <x v="193"/>
    <x v="193"/>
    <x v="50"/>
    <x v="50"/>
    <x v="171"/>
    <x v="171"/>
    <x v="160"/>
    <x v="98"/>
    <x v="98"/>
    <x v="0"/>
    <x v="0"/>
    <x v="0"/>
    <x v="35"/>
    <x v="245"/>
    <x v="0"/>
  </r>
  <r>
    <x v="3400"/>
    <x v="206"/>
    <x v="412"/>
    <x v="412"/>
    <x v="13"/>
    <x v="13"/>
    <x v="9"/>
    <x v="9"/>
    <x v="9"/>
    <x v="5"/>
    <x v="5"/>
    <x v="2"/>
    <x v="0"/>
    <x v="3"/>
    <x v="3"/>
    <x v="633"/>
    <x v="0"/>
  </r>
  <r>
    <x v="3401"/>
    <x v="204"/>
    <x v="858"/>
    <x v="858"/>
    <x v="36"/>
    <x v="36"/>
    <x v="208"/>
    <x v="208"/>
    <x v="207"/>
    <x v="74"/>
    <x v="74"/>
    <x v="2"/>
    <x v="0"/>
    <x v="3"/>
    <x v="53"/>
    <x v="729"/>
    <x v="0"/>
  </r>
  <r>
    <x v="3402"/>
    <x v="109"/>
    <x v="73"/>
    <x v="73"/>
    <x v="107"/>
    <x v="107"/>
    <x v="179"/>
    <x v="179"/>
    <x v="176"/>
    <x v="137"/>
    <x v="137"/>
    <x v="0"/>
    <x v="0"/>
    <x v="3"/>
    <x v="6"/>
    <x v="256"/>
    <x v="1"/>
  </r>
  <r>
    <x v="3403"/>
    <x v="167"/>
    <x v="1053"/>
    <x v="1053"/>
    <x v="5"/>
    <x v="5"/>
    <x v="186"/>
    <x v="186"/>
    <x v="182"/>
    <x v="165"/>
    <x v="165"/>
    <x v="0"/>
    <x v="0"/>
    <x v="2"/>
    <x v="24"/>
    <x v="285"/>
    <x v="1"/>
  </r>
  <r>
    <x v="3404"/>
    <x v="12"/>
    <x v="299"/>
    <x v="299"/>
    <x v="29"/>
    <x v="29"/>
    <x v="92"/>
    <x v="92"/>
    <x v="83"/>
    <x v="113"/>
    <x v="113"/>
    <x v="2"/>
    <x v="0"/>
    <x v="1"/>
    <x v="4"/>
    <x v="93"/>
    <x v="0"/>
  </r>
  <r>
    <x v="3405"/>
    <x v="21"/>
    <x v="456"/>
    <x v="456"/>
    <x v="29"/>
    <x v="29"/>
    <x v="129"/>
    <x v="129"/>
    <x v="120"/>
    <x v="130"/>
    <x v="130"/>
    <x v="3"/>
    <x v="0"/>
    <x v="2"/>
    <x v="1"/>
    <x v="612"/>
    <x v="0"/>
  </r>
  <r>
    <x v="3406"/>
    <x v="169"/>
    <x v="904"/>
    <x v="904"/>
    <x v="89"/>
    <x v="89"/>
    <x v="173"/>
    <x v="173"/>
    <x v="166"/>
    <x v="80"/>
    <x v="80"/>
    <x v="3"/>
    <x v="0"/>
    <x v="0"/>
    <x v="39"/>
    <x v="469"/>
    <x v="0"/>
  </r>
  <r>
    <x v="3407"/>
    <x v="122"/>
    <x v="216"/>
    <x v="216"/>
    <x v="92"/>
    <x v="92"/>
    <x v="207"/>
    <x v="207"/>
    <x v="206"/>
    <x v="163"/>
    <x v="163"/>
    <x v="0"/>
    <x v="0"/>
    <x v="3"/>
    <x v="13"/>
    <x v="368"/>
    <x v="0"/>
  </r>
  <r>
    <x v="3408"/>
    <x v="275"/>
    <x v="967"/>
    <x v="967"/>
    <x v="66"/>
    <x v="66"/>
    <x v="193"/>
    <x v="193"/>
    <x v="13"/>
    <x v="22"/>
    <x v="22"/>
    <x v="2"/>
    <x v="1"/>
    <x v="0"/>
    <x v="11"/>
    <x v="13"/>
    <x v="2"/>
  </r>
  <r>
    <x v="3409"/>
    <x v="30"/>
    <x v="324"/>
    <x v="324"/>
    <x v="23"/>
    <x v="23"/>
    <x v="76"/>
    <x v="76"/>
    <x v="69"/>
    <x v="166"/>
    <x v="166"/>
    <x v="3"/>
    <x v="0"/>
    <x v="1"/>
    <x v="38"/>
    <x v="150"/>
    <x v="0"/>
  </r>
  <r>
    <x v="3410"/>
    <x v="204"/>
    <x v="732"/>
    <x v="732"/>
    <x v="18"/>
    <x v="18"/>
    <x v="130"/>
    <x v="130"/>
    <x v="121"/>
    <x v="76"/>
    <x v="76"/>
    <x v="0"/>
    <x v="0"/>
    <x v="0"/>
    <x v="23"/>
    <x v="151"/>
    <x v="0"/>
  </r>
  <r>
    <x v="3411"/>
    <x v="6"/>
    <x v="220"/>
    <x v="220"/>
    <x v="5"/>
    <x v="5"/>
    <x v="216"/>
    <x v="216"/>
    <x v="215"/>
    <x v="37"/>
    <x v="37"/>
    <x v="0"/>
    <x v="0"/>
    <x v="0"/>
    <x v="24"/>
    <x v="461"/>
    <x v="1"/>
  </r>
  <r>
    <x v="3412"/>
    <x v="231"/>
    <x v="877"/>
    <x v="877"/>
    <x v="74"/>
    <x v="74"/>
    <x v="57"/>
    <x v="57"/>
    <x v="53"/>
    <x v="145"/>
    <x v="145"/>
    <x v="0"/>
    <x v="0"/>
    <x v="0"/>
    <x v="48"/>
    <x v="272"/>
    <x v="0"/>
  </r>
  <r>
    <x v="3413"/>
    <x v="275"/>
    <x v="660"/>
    <x v="660"/>
    <x v="86"/>
    <x v="86"/>
    <x v="54"/>
    <x v="54"/>
    <x v="50"/>
    <x v="99"/>
    <x v="99"/>
    <x v="3"/>
    <x v="0"/>
    <x v="2"/>
    <x v="33"/>
    <x v="334"/>
    <x v="0"/>
  </r>
  <r>
    <x v="3414"/>
    <x v="198"/>
    <x v="1130"/>
    <x v="1130"/>
    <x v="45"/>
    <x v="45"/>
    <x v="86"/>
    <x v="86"/>
    <x v="77"/>
    <x v="6"/>
    <x v="6"/>
    <x v="2"/>
    <x v="0"/>
    <x v="0"/>
    <x v="24"/>
    <x v="86"/>
    <x v="1"/>
  </r>
  <r>
    <x v="3415"/>
    <x v="75"/>
    <x v="213"/>
    <x v="213"/>
    <x v="7"/>
    <x v="7"/>
    <x v="22"/>
    <x v="22"/>
    <x v="196"/>
    <x v="25"/>
    <x v="25"/>
    <x v="0"/>
    <x v="0"/>
    <x v="1"/>
    <x v="19"/>
    <x v="617"/>
    <x v="1"/>
  </r>
  <r>
    <x v="3416"/>
    <x v="56"/>
    <x v="731"/>
    <x v="731"/>
    <x v="33"/>
    <x v="33"/>
    <x v="29"/>
    <x v="29"/>
    <x v="34"/>
    <x v="55"/>
    <x v="55"/>
    <x v="0"/>
    <x v="0"/>
    <x v="0"/>
    <x v="9"/>
    <x v="67"/>
    <x v="0"/>
  </r>
  <r>
    <x v="3417"/>
    <x v="253"/>
    <x v="1131"/>
    <x v="1131"/>
    <x v="100"/>
    <x v="100"/>
    <x v="164"/>
    <x v="164"/>
    <x v="154"/>
    <x v="69"/>
    <x v="69"/>
    <x v="0"/>
    <x v="0"/>
    <x v="2"/>
    <x v="7"/>
    <x v="205"/>
    <x v="0"/>
  </r>
  <r>
    <x v="3418"/>
    <x v="101"/>
    <x v="1132"/>
    <x v="1132"/>
    <x v="72"/>
    <x v="72"/>
    <x v="72"/>
    <x v="72"/>
    <x v="66"/>
    <x v="4"/>
    <x v="4"/>
    <x v="0"/>
    <x v="0"/>
    <x v="0"/>
    <x v="3"/>
    <x v="71"/>
    <x v="0"/>
  </r>
  <r>
    <x v="3419"/>
    <x v="82"/>
    <x v="434"/>
    <x v="434"/>
    <x v="61"/>
    <x v="61"/>
    <x v="176"/>
    <x v="176"/>
    <x v="170"/>
    <x v="111"/>
    <x v="111"/>
    <x v="2"/>
    <x v="0"/>
    <x v="0"/>
    <x v="0"/>
    <x v="696"/>
    <x v="0"/>
  </r>
  <r>
    <x v="3420"/>
    <x v="280"/>
    <x v="918"/>
    <x v="918"/>
    <x v="93"/>
    <x v="93"/>
    <x v="56"/>
    <x v="56"/>
    <x v="52"/>
    <x v="130"/>
    <x v="130"/>
    <x v="3"/>
    <x v="0"/>
    <x v="0"/>
    <x v="10"/>
    <x v="471"/>
    <x v="0"/>
  </r>
  <r>
    <x v="3421"/>
    <x v="32"/>
    <x v="482"/>
    <x v="482"/>
    <x v="55"/>
    <x v="55"/>
    <x v="81"/>
    <x v="81"/>
    <x v="73"/>
    <x v="110"/>
    <x v="110"/>
    <x v="0"/>
    <x v="0"/>
    <x v="0"/>
    <x v="32"/>
    <x v="540"/>
    <x v="0"/>
  </r>
  <r>
    <x v="3422"/>
    <x v="119"/>
    <x v="403"/>
    <x v="403"/>
    <x v="15"/>
    <x v="15"/>
    <x v="46"/>
    <x v="46"/>
    <x v="43"/>
    <x v="171"/>
    <x v="171"/>
    <x v="0"/>
    <x v="0"/>
    <x v="1"/>
    <x v="47"/>
    <x v="45"/>
    <x v="1"/>
  </r>
  <r>
    <x v="3423"/>
    <x v="163"/>
    <x v="707"/>
    <x v="707"/>
    <x v="118"/>
    <x v="118"/>
    <x v="40"/>
    <x v="40"/>
    <x v="13"/>
    <x v="144"/>
    <x v="144"/>
    <x v="0"/>
    <x v="1"/>
    <x v="0"/>
    <x v="11"/>
    <x v="13"/>
    <x v="2"/>
  </r>
  <r>
    <x v="3424"/>
    <x v="234"/>
    <x v="102"/>
    <x v="102"/>
    <x v="115"/>
    <x v="115"/>
    <x v="42"/>
    <x v="42"/>
    <x v="39"/>
    <x v="152"/>
    <x v="152"/>
    <x v="3"/>
    <x v="0"/>
    <x v="1"/>
    <x v="15"/>
    <x v="124"/>
    <x v="1"/>
  </r>
  <r>
    <x v="3425"/>
    <x v="68"/>
    <x v="623"/>
    <x v="623"/>
    <x v="73"/>
    <x v="73"/>
    <x v="101"/>
    <x v="101"/>
    <x v="13"/>
    <x v="109"/>
    <x v="109"/>
    <x v="0"/>
    <x v="1"/>
    <x v="2"/>
    <x v="11"/>
    <x v="13"/>
    <x v="2"/>
  </r>
  <r>
    <x v="3426"/>
    <x v="269"/>
    <x v="245"/>
    <x v="245"/>
    <x v="25"/>
    <x v="25"/>
    <x v="139"/>
    <x v="139"/>
    <x v="13"/>
    <x v="163"/>
    <x v="163"/>
    <x v="0"/>
    <x v="1"/>
    <x v="0"/>
    <x v="11"/>
    <x v="13"/>
    <x v="2"/>
  </r>
  <r>
    <x v="3427"/>
    <x v="221"/>
    <x v="235"/>
    <x v="235"/>
    <x v="19"/>
    <x v="19"/>
    <x v="208"/>
    <x v="208"/>
    <x v="207"/>
    <x v="51"/>
    <x v="51"/>
    <x v="1"/>
    <x v="0"/>
    <x v="3"/>
    <x v="2"/>
    <x v="382"/>
    <x v="0"/>
  </r>
  <r>
    <x v="3428"/>
    <x v="352"/>
    <x v="952"/>
    <x v="952"/>
    <x v="94"/>
    <x v="94"/>
    <x v="99"/>
    <x v="99"/>
    <x v="91"/>
    <x v="115"/>
    <x v="115"/>
    <x v="3"/>
    <x v="0"/>
    <x v="1"/>
    <x v="32"/>
    <x v="215"/>
    <x v="0"/>
  </r>
  <r>
    <x v="3429"/>
    <x v="187"/>
    <x v="75"/>
    <x v="75"/>
    <x v="84"/>
    <x v="84"/>
    <x v="8"/>
    <x v="8"/>
    <x v="8"/>
    <x v="116"/>
    <x v="116"/>
    <x v="3"/>
    <x v="0"/>
    <x v="0"/>
    <x v="15"/>
    <x v="476"/>
    <x v="1"/>
  </r>
  <r>
    <x v="3430"/>
    <x v="126"/>
    <x v="1057"/>
    <x v="1057"/>
    <x v="107"/>
    <x v="107"/>
    <x v="60"/>
    <x v="60"/>
    <x v="56"/>
    <x v="163"/>
    <x v="163"/>
    <x v="0"/>
    <x v="0"/>
    <x v="2"/>
    <x v="39"/>
    <x v="58"/>
    <x v="0"/>
  </r>
  <r>
    <x v="3431"/>
    <x v="336"/>
    <x v="935"/>
    <x v="935"/>
    <x v="104"/>
    <x v="104"/>
    <x v="112"/>
    <x v="112"/>
    <x v="103"/>
    <x v="124"/>
    <x v="124"/>
    <x v="0"/>
    <x v="0"/>
    <x v="0"/>
    <x v="22"/>
    <x v="123"/>
    <x v="1"/>
  </r>
  <r>
    <x v="3432"/>
    <x v="265"/>
    <x v="848"/>
    <x v="848"/>
    <x v="44"/>
    <x v="44"/>
    <x v="92"/>
    <x v="92"/>
    <x v="83"/>
    <x v="110"/>
    <x v="110"/>
    <x v="2"/>
    <x v="0"/>
    <x v="0"/>
    <x v="14"/>
    <x v="93"/>
    <x v="0"/>
  </r>
  <r>
    <x v="3433"/>
    <x v="348"/>
    <x v="153"/>
    <x v="153"/>
    <x v="28"/>
    <x v="28"/>
    <x v="125"/>
    <x v="125"/>
    <x v="116"/>
    <x v="140"/>
    <x v="140"/>
    <x v="3"/>
    <x v="0"/>
    <x v="0"/>
    <x v="17"/>
    <x v="174"/>
    <x v="0"/>
  </r>
  <r>
    <x v="3434"/>
    <x v="306"/>
    <x v="636"/>
    <x v="636"/>
    <x v="17"/>
    <x v="17"/>
    <x v="157"/>
    <x v="157"/>
    <x v="148"/>
    <x v="99"/>
    <x v="99"/>
    <x v="3"/>
    <x v="0"/>
    <x v="0"/>
    <x v="21"/>
    <x v="444"/>
    <x v="1"/>
  </r>
  <r>
    <x v="3435"/>
    <x v="364"/>
    <x v="794"/>
    <x v="794"/>
    <x v="40"/>
    <x v="40"/>
    <x v="21"/>
    <x v="21"/>
    <x v="21"/>
    <x v="7"/>
    <x v="7"/>
    <x v="3"/>
    <x v="0"/>
    <x v="0"/>
    <x v="9"/>
    <x v="597"/>
    <x v="0"/>
  </r>
  <r>
    <x v="3436"/>
    <x v="244"/>
    <x v="688"/>
    <x v="688"/>
    <x v="45"/>
    <x v="45"/>
    <x v="124"/>
    <x v="124"/>
    <x v="115"/>
    <x v="104"/>
    <x v="104"/>
    <x v="0"/>
    <x v="0"/>
    <x v="0"/>
    <x v="6"/>
    <x v="143"/>
    <x v="1"/>
  </r>
  <r>
    <x v="3437"/>
    <x v="324"/>
    <x v="918"/>
    <x v="918"/>
    <x v="38"/>
    <x v="38"/>
    <x v="63"/>
    <x v="63"/>
    <x v="58"/>
    <x v="18"/>
    <x v="18"/>
    <x v="3"/>
    <x v="0"/>
    <x v="2"/>
    <x v="14"/>
    <x v="357"/>
    <x v="0"/>
  </r>
  <r>
    <x v="3438"/>
    <x v="283"/>
    <x v="523"/>
    <x v="523"/>
    <x v="12"/>
    <x v="12"/>
    <x v="176"/>
    <x v="176"/>
    <x v="170"/>
    <x v="148"/>
    <x v="148"/>
    <x v="0"/>
    <x v="0"/>
    <x v="2"/>
    <x v="9"/>
    <x v="242"/>
    <x v="0"/>
  </r>
  <r>
    <x v="3439"/>
    <x v="97"/>
    <x v="801"/>
    <x v="801"/>
    <x v="87"/>
    <x v="87"/>
    <x v="160"/>
    <x v="160"/>
    <x v="151"/>
    <x v="111"/>
    <x v="111"/>
    <x v="0"/>
    <x v="0"/>
    <x v="0"/>
    <x v="29"/>
    <x v="197"/>
    <x v="0"/>
  </r>
  <r>
    <x v="3440"/>
    <x v="72"/>
    <x v="331"/>
    <x v="331"/>
    <x v="75"/>
    <x v="75"/>
    <x v="202"/>
    <x v="202"/>
    <x v="201"/>
    <x v="109"/>
    <x v="109"/>
    <x v="0"/>
    <x v="0"/>
    <x v="0"/>
    <x v="24"/>
    <x v="341"/>
    <x v="1"/>
  </r>
  <r>
    <x v="3441"/>
    <x v="73"/>
    <x v="968"/>
    <x v="968"/>
    <x v="7"/>
    <x v="7"/>
    <x v="5"/>
    <x v="5"/>
    <x v="5"/>
    <x v="49"/>
    <x v="49"/>
    <x v="0"/>
    <x v="0"/>
    <x v="0"/>
    <x v="17"/>
    <x v="346"/>
    <x v="0"/>
  </r>
  <r>
    <x v="3442"/>
    <x v="135"/>
    <x v="350"/>
    <x v="350"/>
    <x v="63"/>
    <x v="63"/>
    <x v="12"/>
    <x v="12"/>
    <x v="12"/>
    <x v="124"/>
    <x v="124"/>
    <x v="0"/>
    <x v="0"/>
    <x v="0"/>
    <x v="28"/>
    <x v="499"/>
    <x v="0"/>
  </r>
  <r>
    <x v="3443"/>
    <x v="150"/>
    <x v="35"/>
    <x v="35"/>
    <x v="31"/>
    <x v="31"/>
    <x v="59"/>
    <x v="59"/>
    <x v="13"/>
    <x v="53"/>
    <x v="53"/>
    <x v="0"/>
    <x v="2"/>
    <x v="2"/>
    <x v="11"/>
    <x v="13"/>
    <x v="2"/>
  </r>
  <r>
    <x v="3444"/>
    <x v="133"/>
    <x v="504"/>
    <x v="504"/>
    <x v="92"/>
    <x v="92"/>
    <x v="182"/>
    <x v="182"/>
    <x v="194"/>
    <x v="35"/>
    <x v="35"/>
    <x v="0"/>
    <x v="0"/>
    <x v="2"/>
    <x v="21"/>
    <x v="316"/>
    <x v="1"/>
  </r>
  <r>
    <x v="3445"/>
    <x v="117"/>
    <x v="701"/>
    <x v="701"/>
    <x v="82"/>
    <x v="82"/>
    <x v="118"/>
    <x v="118"/>
    <x v="145"/>
    <x v="69"/>
    <x v="69"/>
    <x v="2"/>
    <x v="0"/>
    <x v="0"/>
    <x v="0"/>
    <x v="730"/>
    <x v="0"/>
  </r>
  <r>
    <x v="3446"/>
    <x v="227"/>
    <x v="351"/>
    <x v="351"/>
    <x v="22"/>
    <x v="22"/>
    <x v="69"/>
    <x v="69"/>
    <x v="13"/>
    <x v="1"/>
    <x v="1"/>
    <x v="2"/>
    <x v="1"/>
    <x v="2"/>
    <x v="11"/>
    <x v="13"/>
    <x v="2"/>
  </r>
  <r>
    <x v="3447"/>
    <x v="86"/>
    <x v="207"/>
    <x v="207"/>
    <x v="118"/>
    <x v="118"/>
    <x v="39"/>
    <x v="39"/>
    <x v="13"/>
    <x v="27"/>
    <x v="27"/>
    <x v="0"/>
    <x v="1"/>
    <x v="0"/>
    <x v="11"/>
    <x v="13"/>
    <x v="2"/>
  </r>
  <r>
    <x v="3448"/>
    <x v="106"/>
    <x v="961"/>
    <x v="961"/>
    <x v="106"/>
    <x v="106"/>
    <x v="114"/>
    <x v="114"/>
    <x v="107"/>
    <x v="170"/>
    <x v="170"/>
    <x v="0"/>
    <x v="0"/>
    <x v="0"/>
    <x v="9"/>
    <x v="128"/>
    <x v="0"/>
  </r>
  <r>
    <x v="3449"/>
    <x v="155"/>
    <x v="99"/>
    <x v="99"/>
    <x v="78"/>
    <x v="78"/>
    <x v="112"/>
    <x v="112"/>
    <x v="103"/>
    <x v="14"/>
    <x v="14"/>
    <x v="2"/>
    <x v="0"/>
    <x v="2"/>
    <x v="13"/>
    <x v="687"/>
    <x v="0"/>
  </r>
  <r>
    <x v="3450"/>
    <x v="250"/>
    <x v="114"/>
    <x v="114"/>
    <x v="53"/>
    <x v="53"/>
    <x v="143"/>
    <x v="143"/>
    <x v="134"/>
    <x v="176"/>
    <x v="176"/>
    <x v="0"/>
    <x v="0"/>
    <x v="2"/>
    <x v="3"/>
    <x v="305"/>
    <x v="0"/>
  </r>
  <r>
    <x v="3451"/>
    <x v="74"/>
    <x v="391"/>
    <x v="391"/>
    <x v="42"/>
    <x v="42"/>
    <x v="183"/>
    <x v="183"/>
    <x v="179"/>
    <x v="59"/>
    <x v="59"/>
    <x v="3"/>
    <x v="0"/>
    <x v="2"/>
    <x v="3"/>
    <x v="278"/>
    <x v="0"/>
  </r>
  <r>
    <x v="3452"/>
    <x v="344"/>
    <x v="635"/>
    <x v="635"/>
    <x v="47"/>
    <x v="47"/>
    <x v="1"/>
    <x v="1"/>
    <x v="1"/>
    <x v="178"/>
    <x v="178"/>
    <x v="0"/>
    <x v="0"/>
    <x v="1"/>
    <x v="32"/>
    <x v="276"/>
    <x v="0"/>
  </r>
  <r>
    <x v="3453"/>
    <x v="281"/>
    <x v="614"/>
    <x v="614"/>
    <x v="68"/>
    <x v="68"/>
    <x v="190"/>
    <x v="190"/>
    <x v="186"/>
    <x v="83"/>
    <x v="83"/>
    <x v="3"/>
    <x v="0"/>
    <x v="0"/>
    <x v="1"/>
    <x v="693"/>
    <x v="0"/>
  </r>
  <r>
    <x v="3454"/>
    <x v="62"/>
    <x v="230"/>
    <x v="230"/>
    <x v="4"/>
    <x v="4"/>
    <x v="130"/>
    <x v="130"/>
    <x v="13"/>
    <x v="40"/>
    <x v="40"/>
    <x v="0"/>
    <x v="1"/>
    <x v="3"/>
    <x v="11"/>
    <x v="13"/>
    <x v="2"/>
  </r>
  <r>
    <x v="3455"/>
    <x v="300"/>
    <x v="253"/>
    <x v="253"/>
    <x v="63"/>
    <x v="63"/>
    <x v="169"/>
    <x v="169"/>
    <x v="13"/>
    <x v="117"/>
    <x v="117"/>
    <x v="3"/>
    <x v="1"/>
    <x v="3"/>
    <x v="11"/>
    <x v="13"/>
    <x v="2"/>
  </r>
  <r>
    <x v="3456"/>
    <x v="154"/>
    <x v="956"/>
    <x v="956"/>
    <x v="29"/>
    <x v="29"/>
    <x v="167"/>
    <x v="167"/>
    <x v="156"/>
    <x v="24"/>
    <x v="24"/>
    <x v="0"/>
    <x v="0"/>
    <x v="0"/>
    <x v="39"/>
    <x v="209"/>
    <x v="0"/>
  </r>
  <r>
    <x v="3457"/>
    <x v="343"/>
    <x v="330"/>
    <x v="330"/>
    <x v="98"/>
    <x v="98"/>
    <x v="128"/>
    <x v="128"/>
    <x v="13"/>
    <x v="135"/>
    <x v="135"/>
    <x v="0"/>
    <x v="1"/>
    <x v="3"/>
    <x v="11"/>
    <x v="13"/>
    <x v="2"/>
  </r>
  <r>
    <x v="3458"/>
    <x v="222"/>
    <x v="694"/>
    <x v="694"/>
    <x v="86"/>
    <x v="86"/>
    <x v="152"/>
    <x v="152"/>
    <x v="173"/>
    <x v="92"/>
    <x v="92"/>
    <x v="0"/>
    <x v="0"/>
    <x v="0"/>
    <x v="24"/>
    <x v="252"/>
    <x v="1"/>
  </r>
  <r>
    <x v="3459"/>
    <x v="341"/>
    <x v="647"/>
    <x v="647"/>
    <x v="8"/>
    <x v="8"/>
    <x v="218"/>
    <x v="218"/>
    <x v="219"/>
    <x v="52"/>
    <x v="52"/>
    <x v="0"/>
    <x v="0"/>
    <x v="3"/>
    <x v="48"/>
    <x v="496"/>
    <x v="0"/>
  </r>
  <r>
    <x v="3460"/>
    <x v="56"/>
    <x v="49"/>
    <x v="49"/>
    <x v="36"/>
    <x v="36"/>
    <x v="111"/>
    <x v="111"/>
    <x v="102"/>
    <x v="70"/>
    <x v="70"/>
    <x v="1"/>
    <x v="0"/>
    <x v="3"/>
    <x v="7"/>
    <x v="731"/>
    <x v="0"/>
  </r>
  <r>
    <x v="3461"/>
    <x v="262"/>
    <x v="1133"/>
    <x v="1133"/>
    <x v="6"/>
    <x v="6"/>
    <x v="137"/>
    <x v="137"/>
    <x v="127"/>
    <x v="89"/>
    <x v="89"/>
    <x v="0"/>
    <x v="0"/>
    <x v="0"/>
    <x v="23"/>
    <x v="178"/>
    <x v="0"/>
  </r>
  <r>
    <x v="3462"/>
    <x v="76"/>
    <x v="163"/>
    <x v="163"/>
    <x v="114"/>
    <x v="114"/>
    <x v="36"/>
    <x v="36"/>
    <x v="32"/>
    <x v="112"/>
    <x v="112"/>
    <x v="0"/>
    <x v="0"/>
    <x v="0"/>
    <x v="26"/>
    <x v="78"/>
    <x v="1"/>
  </r>
  <r>
    <x v="3463"/>
    <x v="280"/>
    <x v="1044"/>
    <x v="1044"/>
    <x v="81"/>
    <x v="81"/>
    <x v="200"/>
    <x v="200"/>
    <x v="199"/>
    <x v="109"/>
    <x v="109"/>
    <x v="3"/>
    <x v="0"/>
    <x v="2"/>
    <x v="9"/>
    <x v="610"/>
    <x v="0"/>
  </r>
  <r>
    <x v="3464"/>
    <x v="215"/>
    <x v="148"/>
    <x v="148"/>
    <x v="78"/>
    <x v="78"/>
    <x v="128"/>
    <x v="128"/>
    <x v="119"/>
    <x v="92"/>
    <x v="92"/>
    <x v="0"/>
    <x v="0"/>
    <x v="0"/>
    <x v="9"/>
    <x v="148"/>
    <x v="0"/>
  </r>
  <r>
    <x v="3465"/>
    <x v="100"/>
    <x v="351"/>
    <x v="351"/>
    <x v="50"/>
    <x v="50"/>
    <x v="128"/>
    <x v="128"/>
    <x v="119"/>
    <x v="21"/>
    <x v="21"/>
    <x v="2"/>
    <x v="0"/>
    <x v="2"/>
    <x v="53"/>
    <x v="732"/>
    <x v="0"/>
  </r>
  <r>
    <x v="3466"/>
    <x v="330"/>
    <x v="909"/>
    <x v="909"/>
    <x v="90"/>
    <x v="90"/>
    <x v="89"/>
    <x v="89"/>
    <x v="80"/>
    <x v="173"/>
    <x v="173"/>
    <x v="2"/>
    <x v="0"/>
    <x v="0"/>
    <x v="0"/>
    <x v="90"/>
    <x v="0"/>
  </r>
  <r>
    <x v="3467"/>
    <x v="316"/>
    <x v="357"/>
    <x v="357"/>
    <x v="63"/>
    <x v="63"/>
    <x v="181"/>
    <x v="181"/>
    <x v="13"/>
    <x v="177"/>
    <x v="177"/>
    <x v="0"/>
    <x v="1"/>
    <x v="0"/>
    <x v="11"/>
    <x v="13"/>
    <x v="2"/>
  </r>
  <r>
    <x v="3468"/>
    <x v="164"/>
    <x v="880"/>
    <x v="880"/>
    <x v="62"/>
    <x v="62"/>
    <x v="111"/>
    <x v="111"/>
    <x v="102"/>
    <x v="156"/>
    <x v="156"/>
    <x v="3"/>
    <x v="0"/>
    <x v="0"/>
    <x v="47"/>
    <x v="121"/>
    <x v="1"/>
  </r>
  <r>
    <x v="3469"/>
    <x v="115"/>
    <x v="316"/>
    <x v="316"/>
    <x v="110"/>
    <x v="110"/>
    <x v="145"/>
    <x v="145"/>
    <x v="164"/>
    <x v="145"/>
    <x v="145"/>
    <x v="3"/>
    <x v="0"/>
    <x v="1"/>
    <x v="15"/>
    <x v="225"/>
    <x v="1"/>
  </r>
  <r>
    <x v="3470"/>
    <x v="14"/>
    <x v="344"/>
    <x v="344"/>
    <x v="2"/>
    <x v="2"/>
    <x v="63"/>
    <x v="63"/>
    <x v="58"/>
    <x v="9"/>
    <x v="9"/>
    <x v="0"/>
    <x v="0"/>
    <x v="2"/>
    <x v="26"/>
    <x v="277"/>
    <x v="1"/>
  </r>
  <r>
    <x v="3471"/>
    <x v="211"/>
    <x v="474"/>
    <x v="474"/>
    <x v="67"/>
    <x v="67"/>
    <x v="195"/>
    <x v="195"/>
    <x v="191"/>
    <x v="134"/>
    <x v="134"/>
    <x v="3"/>
    <x v="0"/>
    <x v="2"/>
    <x v="5"/>
    <x v="306"/>
    <x v="0"/>
  </r>
  <r>
    <x v="3472"/>
    <x v="157"/>
    <x v="822"/>
    <x v="822"/>
    <x v="64"/>
    <x v="64"/>
    <x v="1"/>
    <x v="1"/>
    <x v="13"/>
    <x v="168"/>
    <x v="168"/>
    <x v="0"/>
    <x v="1"/>
    <x v="1"/>
    <x v="11"/>
    <x v="13"/>
    <x v="2"/>
  </r>
  <r>
    <x v="3473"/>
    <x v="54"/>
    <x v="978"/>
    <x v="978"/>
    <x v="80"/>
    <x v="80"/>
    <x v="196"/>
    <x v="196"/>
    <x v="193"/>
    <x v="43"/>
    <x v="43"/>
    <x v="0"/>
    <x v="0"/>
    <x v="1"/>
    <x v="26"/>
    <x v="459"/>
    <x v="1"/>
  </r>
  <r>
    <x v="3474"/>
    <x v="232"/>
    <x v="773"/>
    <x v="773"/>
    <x v="34"/>
    <x v="34"/>
    <x v="93"/>
    <x v="93"/>
    <x v="84"/>
    <x v="151"/>
    <x v="151"/>
    <x v="3"/>
    <x v="0"/>
    <x v="0"/>
    <x v="16"/>
    <x v="94"/>
    <x v="1"/>
  </r>
  <r>
    <x v="3475"/>
    <x v="86"/>
    <x v="315"/>
    <x v="315"/>
    <x v="50"/>
    <x v="50"/>
    <x v="187"/>
    <x v="187"/>
    <x v="13"/>
    <x v="119"/>
    <x v="119"/>
    <x v="3"/>
    <x v="1"/>
    <x v="0"/>
    <x v="11"/>
    <x v="13"/>
    <x v="2"/>
  </r>
  <r>
    <x v="3476"/>
    <x v="224"/>
    <x v="541"/>
    <x v="541"/>
    <x v="29"/>
    <x v="29"/>
    <x v="98"/>
    <x v="98"/>
    <x v="90"/>
    <x v="55"/>
    <x v="55"/>
    <x v="3"/>
    <x v="0"/>
    <x v="0"/>
    <x v="3"/>
    <x v="498"/>
    <x v="0"/>
  </r>
  <r>
    <x v="3477"/>
    <x v="140"/>
    <x v="1070"/>
    <x v="1070"/>
    <x v="52"/>
    <x v="52"/>
    <x v="40"/>
    <x v="40"/>
    <x v="37"/>
    <x v="66"/>
    <x v="66"/>
    <x v="0"/>
    <x v="0"/>
    <x v="2"/>
    <x v="5"/>
    <x v="38"/>
    <x v="0"/>
  </r>
  <r>
    <x v="3478"/>
    <x v="79"/>
    <x v="140"/>
    <x v="140"/>
    <x v="62"/>
    <x v="62"/>
    <x v="60"/>
    <x v="60"/>
    <x v="56"/>
    <x v="26"/>
    <x v="26"/>
    <x v="3"/>
    <x v="0"/>
    <x v="0"/>
    <x v="30"/>
    <x v="213"/>
    <x v="1"/>
  </r>
  <r>
    <x v="3479"/>
    <x v="292"/>
    <x v="326"/>
    <x v="326"/>
    <x v="115"/>
    <x v="115"/>
    <x v="59"/>
    <x v="59"/>
    <x v="55"/>
    <x v="67"/>
    <x v="67"/>
    <x v="0"/>
    <x v="0"/>
    <x v="1"/>
    <x v="48"/>
    <x v="57"/>
    <x v="0"/>
  </r>
  <r>
    <x v="3480"/>
    <x v="115"/>
    <x v="1083"/>
    <x v="1083"/>
    <x v="34"/>
    <x v="34"/>
    <x v="8"/>
    <x v="8"/>
    <x v="8"/>
    <x v="164"/>
    <x v="164"/>
    <x v="3"/>
    <x v="0"/>
    <x v="0"/>
    <x v="46"/>
    <x v="476"/>
    <x v="0"/>
  </r>
  <r>
    <x v="3481"/>
    <x v="129"/>
    <x v="404"/>
    <x v="404"/>
    <x v="73"/>
    <x v="73"/>
    <x v="148"/>
    <x v="148"/>
    <x v="139"/>
    <x v="147"/>
    <x v="147"/>
    <x v="0"/>
    <x v="0"/>
    <x v="0"/>
    <x v="3"/>
    <x v="176"/>
    <x v="0"/>
  </r>
  <r>
    <x v="3482"/>
    <x v="203"/>
    <x v="947"/>
    <x v="947"/>
    <x v="57"/>
    <x v="57"/>
    <x v="171"/>
    <x v="171"/>
    <x v="160"/>
    <x v="39"/>
    <x v="39"/>
    <x v="0"/>
    <x v="0"/>
    <x v="2"/>
    <x v="19"/>
    <x v="245"/>
    <x v="1"/>
  </r>
  <r>
    <x v="3483"/>
    <x v="44"/>
    <x v="942"/>
    <x v="942"/>
    <x v="5"/>
    <x v="5"/>
    <x v="10"/>
    <x v="10"/>
    <x v="10"/>
    <x v="59"/>
    <x v="59"/>
    <x v="0"/>
    <x v="0"/>
    <x v="2"/>
    <x v="4"/>
    <x v="366"/>
    <x v="0"/>
  </r>
  <r>
    <x v="3484"/>
    <x v="206"/>
    <x v="854"/>
    <x v="854"/>
    <x v="50"/>
    <x v="50"/>
    <x v="149"/>
    <x v="149"/>
    <x v="169"/>
    <x v="146"/>
    <x v="146"/>
    <x v="0"/>
    <x v="0"/>
    <x v="0"/>
    <x v="2"/>
    <x v="643"/>
    <x v="0"/>
  </r>
  <r>
    <x v="3485"/>
    <x v="285"/>
    <x v="73"/>
    <x v="73"/>
    <x v="111"/>
    <x v="111"/>
    <x v="156"/>
    <x v="156"/>
    <x v="163"/>
    <x v="107"/>
    <x v="107"/>
    <x v="0"/>
    <x v="0"/>
    <x v="1"/>
    <x v="23"/>
    <x v="302"/>
    <x v="0"/>
  </r>
  <r>
    <x v="3486"/>
    <x v="155"/>
    <x v="772"/>
    <x v="772"/>
    <x v="59"/>
    <x v="59"/>
    <x v="30"/>
    <x v="30"/>
    <x v="27"/>
    <x v="89"/>
    <x v="89"/>
    <x v="0"/>
    <x v="0"/>
    <x v="3"/>
    <x v="33"/>
    <x v="61"/>
    <x v="0"/>
  </r>
  <r>
    <x v="3487"/>
    <x v="39"/>
    <x v="1134"/>
    <x v="1134"/>
    <x v="90"/>
    <x v="90"/>
    <x v="27"/>
    <x v="27"/>
    <x v="13"/>
    <x v="137"/>
    <x v="137"/>
    <x v="0"/>
    <x v="2"/>
    <x v="0"/>
    <x v="11"/>
    <x v="13"/>
    <x v="2"/>
  </r>
  <r>
    <x v="3488"/>
    <x v="1"/>
    <x v="313"/>
    <x v="313"/>
    <x v="35"/>
    <x v="35"/>
    <x v="172"/>
    <x v="172"/>
    <x v="165"/>
    <x v="139"/>
    <x v="139"/>
    <x v="0"/>
    <x v="0"/>
    <x v="3"/>
    <x v="26"/>
    <x v="622"/>
    <x v="1"/>
  </r>
  <r>
    <x v="3489"/>
    <x v="291"/>
    <x v="131"/>
    <x v="131"/>
    <x v="34"/>
    <x v="34"/>
    <x v="140"/>
    <x v="140"/>
    <x v="132"/>
    <x v="26"/>
    <x v="26"/>
    <x v="0"/>
    <x v="0"/>
    <x v="2"/>
    <x v="29"/>
    <x v="390"/>
    <x v="0"/>
  </r>
  <r>
    <x v="3490"/>
    <x v="104"/>
    <x v="895"/>
    <x v="895"/>
    <x v="13"/>
    <x v="13"/>
    <x v="105"/>
    <x v="105"/>
    <x v="96"/>
    <x v="108"/>
    <x v="108"/>
    <x v="3"/>
    <x v="0"/>
    <x v="0"/>
    <x v="6"/>
    <x v="112"/>
    <x v="1"/>
  </r>
  <r>
    <x v="3491"/>
    <x v="217"/>
    <x v="443"/>
    <x v="443"/>
    <x v="78"/>
    <x v="78"/>
    <x v="122"/>
    <x v="122"/>
    <x v="147"/>
    <x v="55"/>
    <x v="55"/>
    <x v="1"/>
    <x v="0"/>
    <x v="1"/>
    <x v="16"/>
    <x v="624"/>
    <x v="1"/>
  </r>
  <r>
    <x v="3492"/>
    <x v="191"/>
    <x v="1105"/>
    <x v="1105"/>
    <x v="28"/>
    <x v="28"/>
    <x v="88"/>
    <x v="88"/>
    <x v="79"/>
    <x v="35"/>
    <x v="35"/>
    <x v="2"/>
    <x v="0"/>
    <x v="1"/>
    <x v="19"/>
    <x v="523"/>
    <x v="1"/>
  </r>
  <r>
    <x v="3493"/>
    <x v="55"/>
    <x v="774"/>
    <x v="774"/>
    <x v="1"/>
    <x v="1"/>
    <x v="169"/>
    <x v="169"/>
    <x v="158"/>
    <x v="36"/>
    <x v="36"/>
    <x v="1"/>
    <x v="0"/>
    <x v="2"/>
    <x v="24"/>
    <x v="212"/>
    <x v="1"/>
  </r>
  <r>
    <x v="3494"/>
    <x v="108"/>
    <x v="502"/>
    <x v="502"/>
    <x v="43"/>
    <x v="43"/>
    <x v="128"/>
    <x v="128"/>
    <x v="119"/>
    <x v="133"/>
    <x v="133"/>
    <x v="1"/>
    <x v="0"/>
    <x v="0"/>
    <x v="27"/>
    <x v="635"/>
    <x v="0"/>
  </r>
  <r>
    <x v="3495"/>
    <x v="194"/>
    <x v="562"/>
    <x v="562"/>
    <x v="4"/>
    <x v="4"/>
    <x v="92"/>
    <x v="92"/>
    <x v="83"/>
    <x v="30"/>
    <x v="30"/>
    <x v="0"/>
    <x v="0"/>
    <x v="0"/>
    <x v="23"/>
    <x v="244"/>
    <x v="0"/>
  </r>
  <r>
    <x v="3496"/>
    <x v="317"/>
    <x v="204"/>
    <x v="204"/>
    <x v="16"/>
    <x v="16"/>
    <x v="15"/>
    <x v="15"/>
    <x v="13"/>
    <x v="112"/>
    <x v="112"/>
    <x v="0"/>
    <x v="1"/>
    <x v="0"/>
    <x v="11"/>
    <x v="13"/>
    <x v="2"/>
  </r>
  <r>
    <x v="3497"/>
    <x v="11"/>
    <x v="889"/>
    <x v="889"/>
    <x v="38"/>
    <x v="38"/>
    <x v="31"/>
    <x v="31"/>
    <x v="28"/>
    <x v="160"/>
    <x v="160"/>
    <x v="0"/>
    <x v="0"/>
    <x v="2"/>
    <x v="43"/>
    <x v="300"/>
    <x v="0"/>
  </r>
  <r>
    <x v="3498"/>
    <x v="222"/>
    <x v="1135"/>
    <x v="1135"/>
    <x v="36"/>
    <x v="36"/>
    <x v="98"/>
    <x v="98"/>
    <x v="90"/>
    <x v="153"/>
    <x v="153"/>
    <x v="0"/>
    <x v="0"/>
    <x v="2"/>
    <x v="19"/>
    <x v="103"/>
    <x v="1"/>
  </r>
  <r>
    <x v="3499"/>
    <x v="225"/>
    <x v="848"/>
    <x v="848"/>
    <x v="23"/>
    <x v="23"/>
    <x v="118"/>
    <x v="118"/>
    <x v="145"/>
    <x v="117"/>
    <x v="117"/>
    <x v="2"/>
    <x v="0"/>
    <x v="3"/>
    <x v="16"/>
    <x v="730"/>
    <x v="1"/>
  </r>
  <r>
    <x v="3500"/>
    <x v="5"/>
    <x v="865"/>
    <x v="865"/>
    <x v="90"/>
    <x v="90"/>
    <x v="170"/>
    <x v="170"/>
    <x v="13"/>
    <x v="102"/>
    <x v="102"/>
    <x v="2"/>
    <x v="1"/>
    <x v="0"/>
    <x v="11"/>
    <x v="13"/>
    <x v="2"/>
  </r>
  <r>
    <x v="3501"/>
    <x v="301"/>
    <x v="834"/>
    <x v="834"/>
    <x v="111"/>
    <x v="111"/>
    <x v="15"/>
    <x v="15"/>
    <x v="15"/>
    <x v="48"/>
    <x v="48"/>
    <x v="3"/>
    <x v="0"/>
    <x v="2"/>
    <x v="24"/>
    <x v="43"/>
    <x v="1"/>
  </r>
  <r>
    <x v="3502"/>
    <x v="198"/>
    <x v="67"/>
    <x v="67"/>
    <x v="56"/>
    <x v="56"/>
    <x v="198"/>
    <x v="198"/>
    <x v="197"/>
    <x v="53"/>
    <x v="53"/>
    <x v="2"/>
    <x v="0"/>
    <x v="2"/>
    <x v="30"/>
    <x v="677"/>
    <x v="1"/>
  </r>
  <r>
    <x v="3503"/>
    <x v="279"/>
    <x v="1109"/>
    <x v="1109"/>
    <x v="8"/>
    <x v="8"/>
    <x v="215"/>
    <x v="215"/>
    <x v="214"/>
    <x v="65"/>
    <x v="65"/>
    <x v="3"/>
    <x v="0"/>
    <x v="2"/>
    <x v="32"/>
    <x v="521"/>
    <x v="0"/>
  </r>
  <r>
    <x v="3504"/>
    <x v="345"/>
    <x v="238"/>
    <x v="238"/>
    <x v="5"/>
    <x v="5"/>
    <x v="144"/>
    <x v="144"/>
    <x v="13"/>
    <x v="178"/>
    <x v="178"/>
    <x v="0"/>
    <x v="1"/>
    <x v="3"/>
    <x v="11"/>
    <x v="13"/>
    <x v="2"/>
  </r>
  <r>
    <x v="3505"/>
    <x v="306"/>
    <x v="1120"/>
    <x v="1120"/>
    <x v="103"/>
    <x v="103"/>
    <x v="173"/>
    <x v="173"/>
    <x v="166"/>
    <x v="76"/>
    <x v="76"/>
    <x v="0"/>
    <x v="0"/>
    <x v="1"/>
    <x v="26"/>
    <x v="228"/>
    <x v="1"/>
  </r>
  <r>
    <x v="3506"/>
    <x v="185"/>
    <x v="832"/>
    <x v="832"/>
    <x v="83"/>
    <x v="83"/>
    <x v="3"/>
    <x v="3"/>
    <x v="3"/>
    <x v="49"/>
    <x v="49"/>
    <x v="1"/>
    <x v="0"/>
    <x v="0"/>
    <x v="46"/>
    <x v="653"/>
    <x v="0"/>
  </r>
  <r>
    <x v="3507"/>
    <x v="24"/>
    <x v="669"/>
    <x v="669"/>
    <x v="63"/>
    <x v="63"/>
    <x v="179"/>
    <x v="179"/>
    <x v="176"/>
    <x v="138"/>
    <x v="138"/>
    <x v="3"/>
    <x v="0"/>
    <x v="1"/>
    <x v="3"/>
    <x v="330"/>
    <x v="0"/>
  </r>
  <r>
    <x v="3508"/>
    <x v="0"/>
    <x v="460"/>
    <x v="460"/>
    <x v="97"/>
    <x v="97"/>
    <x v="190"/>
    <x v="190"/>
    <x v="13"/>
    <x v="155"/>
    <x v="155"/>
    <x v="0"/>
    <x v="1"/>
    <x v="3"/>
    <x v="11"/>
    <x v="13"/>
    <x v="2"/>
  </r>
  <r>
    <x v="3509"/>
    <x v="200"/>
    <x v="156"/>
    <x v="156"/>
    <x v="79"/>
    <x v="79"/>
    <x v="173"/>
    <x v="173"/>
    <x v="166"/>
    <x v="166"/>
    <x v="166"/>
    <x v="0"/>
    <x v="0"/>
    <x v="0"/>
    <x v="28"/>
    <x v="228"/>
    <x v="0"/>
  </r>
  <r>
    <x v="3510"/>
    <x v="308"/>
    <x v="310"/>
    <x v="310"/>
    <x v="105"/>
    <x v="105"/>
    <x v="7"/>
    <x v="7"/>
    <x v="7"/>
    <x v="154"/>
    <x v="154"/>
    <x v="3"/>
    <x v="0"/>
    <x v="2"/>
    <x v="32"/>
    <x v="7"/>
    <x v="0"/>
  </r>
  <r>
    <x v="3511"/>
    <x v="160"/>
    <x v="249"/>
    <x v="249"/>
    <x v="76"/>
    <x v="76"/>
    <x v="177"/>
    <x v="177"/>
    <x v="172"/>
    <x v="162"/>
    <x v="162"/>
    <x v="3"/>
    <x v="0"/>
    <x v="2"/>
    <x v="8"/>
    <x v="445"/>
    <x v="1"/>
  </r>
  <r>
    <x v="3512"/>
    <x v="88"/>
    <x v="1091"/>
    <x v="1091"/>
    <x v="115"/>
    <x v="115"/>
    <x v="205"/>
    <x v="205"/>
    <x v="13"/>
    <x v="126"/>
    <x v="126"/>
    <x v="0"/>
    <x v="1"/>
    <x v="2"/>
    <x v="11"/>
    <x v="13"/>
    <x v="2"/>
  </r>
  <r>
    <x v="3513"/>
    <x v="45"/>
    <x v="600"/>
    <x v="600"/>
    <x v="44"/>
    <x v="44"/>
    <x v="49"/>
    <x v="49"/>
    <x v="218"/>
    <x v="154"/>
    <x v="154"/>
    <x v="1"/>
    <x v="0"/>
    <x v="3"/>
    <x v="9"/>
    <x v="733"/>
    <x v="0"/>
  </r>
  <r>
    <x v="3514"/>
    <x v="222"/>
    <x v="1136"/>
    <x v="1136"/>
    <x v="42"/>
    <x v="42"/>
    <x v="25"/>
    <x v="25"/>
    <x v="88"/>
    <x v="148"/>
    <x v="148"/>
    <x v="0"/>
    <x v="0"/>
    <x v="1"/>
    <x v="16"/>
    <x v="101"/>
    <x v="1"/>
  </r>
  <r>
    <x v="3515"/>
    <x v="58"/>
    <x v="1137"/>
    <x v="1137"/>
    <x v="9"/>
    <x v="9"/>
    <x v="58"/>
    <x v="58"/>
    <x v="54"/>
    <x v="9"/>
    <x v="9"/>
    <x v="2"/>
    <x v="0"/>
    <x v="0"/>
    <x v="47"/>
    <x v="505"/>
    <x v="1"/>
  </r>
  <r>
    <x v="3516"/>
    <x v="219"/>
    <x v="704"/>
    <x v="704"/>
    <x v="107"/>
    <x v="107"/>
    <x v="168"/>
    <x v="168"/>
    <x v="157"/>
    <x v="153"/>
    <x v="153"/>
    <x v="3"/>
    <x v="0"/>
    <x v="0"/>
    <x v="6"/>
    <x v="210"/>
    <x v="1"/>
  </r>
  <r>
    <x v="3517"/>
    <x v="299"/>
    <x v="298"/>
    <x v="298"/>
    <x v="111"/>
    <x v="111"/>
    <x v="48"/>
    <x v="48"/>
    <x v="45"/>
    <x v="100"/>
    <x v="100"/>
    <x v="3"/>
    <x v="0"/>
    <x v="0"/>
    <x v="48"/>
    <x v="47"/>
    <x v="0"/>
  </r>
  <r>
    <x v="3518"/>
    <x v="279"/>
    <x v="131"/>
    <x v="131"/>
    <x v="77"/>
    <x v="77"/>
    <x v="7"/>
    <x v="7"/>
    <x v="7"/>
    <x v="67"/>
    <x v="67"/>
    <x v="2"/>
    <x v="0"/>
    <x v="3"/>
    <x v="38"/>
    <x v="642"/>
    <x v="0"/>
  </r>
  <r>
    <x v="3519"/>
    <x v="27"/>
    <x v="95"/>
    <x v="95"/>
    <x v="51"/>
    <x v="51"/>
    <x v="29"/>
    <x v="29"/>
    <x v="13"/>
    <x v="146"/>
    <x v="146"/>
    <x v="2"/>
    <x v="1"/>
    <x v="0"/>
    <x v="11"/>
    <x v="13"/>
    <x v="2"/>
  </r>
  <r>
    <x v="3520"/>
    <x v="22"/>
    <x v="235"/>
    <x v="235"/>
    <x v="61"/>
    <x v="61"/>
    <x v="58"/>
    <x v="58"/>
    <x v="54"/>
    <x v="1"/>
    <x v="1"/>
    <x v="0"/>
    <x v="0"/>
    <x v="2"/>
    <x v="0"/>
    <x v="56"/>
    <x v="0"/>
  </r>
  <r>
    <x v="3521"/>
    <x v="5"/>
    <x v="1004"/>
    <x v="1004"/>
    <x v="111"/>
    <x v="111"/>
    <x v="170"/>
    <x v="170"/>
    <x v="159"/>
    <x v="72"/>
    <x v="72"/>
    <x v="2"/>
    <x v="0"/>
    <x v="2"/>
    <x v="24"/>
    <x v="216"/>
    <x v="1"/>
  </r>
  <r>
    <x v="3522"/>
    <x v="44"/>
    <x v="268"/>
    <x v="268"/>
    <x v="77"/>
    <x v="77"/>
    <x v="1"/>
    <x v="1"/>
    <x v="13"/>
    <x v="105"/>
    <x v="105"/>
    <x v="0"/>
    <x v="1"/>
    <x v="0"/>
    <x v="11"/>
    <x v="13"/>
    <x v="2"/>
  </r>
  <r>
    <x v="3523"/>
    <x v="345"/>
    <x v="1035"/>
    <x v="1035"/>
    <x v="90"/>
    <x v="90"/>
    <x v="22"/>
    <x v="22"/>
    <x v="196"/>
    <x v="12"/>
    <x v="12"/>
    <x v="0"/>
    <x v="0"/>
    <x v="0"/>
    <x v="51"/>
    <x v="617"/>
    <x v="0"/>
  </r>
  <r>
    <x v="3524"/>
    <x v="44"/>
    <x v="989"/>
    <x v="989"/>
    <x v="63"/>
    <x v="63"/>
    <x v="92"/>
    <x v="92"/>
    <x v="83"/>
    <x v="135"/>
    <x v="135"/>
    <x v="3"/>
    <x v="0"/>
    <x v="1"/>
    <x v="14"/>
    <x v="728"/>
    <x v="0"/>
  </r>
  <r>
    <x v="3525"/>
    <x v="214"/>
    <x v="548"/>
    <x v="548"/>
    <x v="40"/>
    <x v="40"/>
    <x v="50"/>
    <x v="50"/>
    <x v="46"/>
    <x v="49"/>
    <x v="49"/>
    <x v="0"/>
    <x v="0"/>
    <x v="0"/>
    <x v="19"/>
    <x v="48"/>
    <x v="1"/>
  </r>
  <r>
    <x v="3526"/>
    <x v="281"/>
    <x v="861"/>
    <x v="861"/>
    <x v="28"/>
    <x v="28"/>
    <x v="90"/>
    <x v="90"/>
    <x v="81"/>
    <x v="133"/>
    <x v="133"/>
    <x v="0"/>
    <x v="0"/>
    <x v="0"/>
    <x v="10"/>
    <x v="91"/>
    <x v="0"/>
  </r>
  <r>
    <x v="3527"/>
    <x v="340"/>
    <x v="350"/>
    <x v="350"/>
    <x v="0"/>
    <x v="0"/>
    <x v="181"/>
    <x v="181"/>
    <x v="178"/>
    <x v="62"/>
    <x v="62"/>
    <x v="0"/>
    <x v="0"/>
    <x v="0"/>
    <x v="1"/>
    <x v="595"/>
    <x v="0"/>
  </r>
  <r>
    <x v="3528"/>
    <x v="298"/>
    <x v="53"/>
    <x v="53"/>
    <x v="55"/>
    <x v="55"/>
    <x v="175"/>
    <x v="175"/>
    <x v="168"/>
    <x v="93"/>
    <x v="93"/>
    <x v="0"/>
    <x v="0"/>
    <x v="0"/>
    <x v="4"/>
    <x v="497"/>
    <x v="0"/>
  </r>
  <r>
    <x v="3529"/>
    <x v="207"/>
    <x v="723"/>
    <x v="723"/>
    <x v="96"/>
    <x v="96"/>
    <x v="65"/>
    <x v="65"/>
    <x v="13"/>
    <x v="126"/>
    <x v="126"/>
    <x v="0"/>
    <x v="1"/>
    <x v="0"/>
    <x v="11"/>
    <x v="13"/>
    <x v="2"/>
  </r>
  <r>
    <x v="3530"/>
    <x v="83"/>
    <x v="752"/>
    <x v="752"/>
    <x v="18"/>
    <x v="18"/>
    <x v="187"/>
    <x v="187"/>
    <x v="183"/>
    <x v="68"/>
    <x v="68"/>
    <x v="3"/>
    <x v="0"/>
    <x v="0"/>
    <x v="18"/>
    <x v="370"/>
    <x v="0"/>
  </r>
  <r>
    <x v="3531"/>
    <x v="318"/>
    <x v="431"/>
    <x v="431"/>
    <x v="63"/>
    <x v="63"/>
    <x v="85"/>
    <x v="85"/>
    <x v="76"/>
    <x v="87"/>
    <x v="87"/>
    <x v="0"/>
    <x v="0"/>
    <x v="0"/>
    <x v="4"/>
    <x v="142"/>
    <x v="0"/>
  </r>
  <r>
    <x v="3532"/>
    <x v="314"/>
    <x v="1053"/>
    <x v="1053"/>
    <x v="2"/>
    <x v="2"/>
    <x v="137"/>
    <x v="137"/>
    <x v="127"/>
    <x v="88"/>
    <x v="88"/>
    <x v="3"/>
    <x v="0"/>
    <x v="0"/>
    <x v="5"/>
    <x v="563"/>
    <x v="0"/>
  </r>
  <r>
    <x v="3533"/>
    <x v="322"/>
    <x v="710"/>
    <x v="710"/>
    <x v="75"/>
    <x v="75"/>
    <x v="129"/>
    <x v="129"/>
    <x v="13"/>
    <x v="56"/>
    <x v="56"/>
    <x v="0"/>
    <x v="1"/>
    <x v="2"/>
    <x v="11"/>
    <x v="13"/>
    <x v="2"/>
  </r>
  <r>
    <x v="3534"/>
    <x v="350"/>
    <x v="144"/>
    <x v="144"/>
    <x v="87"/>
    <x v="87"/>
    <x v="81"/>
    <x v="81"/>
    <x v="73"/>
    <x v="69"/>
    <x v="69"/>
    <x v="0"/>
    <x v="0"/>
    <x v="0"/>
    <x v="10"/>
    <x v="540"/>
    <x v="0"/>
  </r>
  <r>
    <x v="3535"/>
    <x v="26"/>
    <x v="729"/>
    <x v="729"/>
    <x v="10"/>
    <x v="10"/>
    <x v="176"/>
    <x v="176"/>
    <x v="170"/>
    <x v="16"/>
    <x v="16"/>
    <x v="0"/>
    <x v="0"/>
    <x v="0"/>
    <x v="19"/>
    <x v="242"/>
    <x v="1"/>
  </r>
  <r>
    <x v="3536"/>
    <x v="224"/>
    <x v="745"/>
    <x v="745"/>
    <x v="95"/>
    <x v="95"/>
    <x v="177"/>
    <x v="177"/>
    <x v="172"/>
    <x v="68"/>
    <x v="68"/>
    <x v="0"/>
    <x v="0"/>
    <x v="1"/>
    <x v="9"/>
    <x v="267"/>
    <x v="0"/>
  </r>
  <r>
    <x v="3537"/>
    <x v="210"/>
    <x v="751"/>
    <x v="751"/>
    <x v="27"/>
    <x v="27"/>
    <x v="158"/>
    <x v="158"/>
    <x v="13"/>
    <x v="111"/>
    <x v="111"/>
    <x v="2"/>
    <x v="2"/>
    <x v="2"/>
    <x v="11"/>
    <x v="13"/>
    <x v="2"/>
  </r>
  <r>
    <x v="3538"/>
    <x v="176"/>
    <x v="612"/>
    <x v="612"/>
    <x v="15"/>
    <x v="15"/>
    <x v="0"/>
    <x v="0"/>
    <x v="0"/>
    <x v="169"/>
    <x v="169"/>
    <x v="2"/>
    <x v="0"/>
    <x v="1"/>
    <x v="17"/>
    <x v="550"/>
    <x v="0"/>
  </r>
  <r>
    <x v="3539"/>
    <x v="152"/>
    <x v="1138"/>
    <x v="1138"/>
    <x v="43"/>
    <x v="43"/>
    <x v="48"/>
    <x v="48"/>
    <x v="45"/>
    <x v="47"/>
    <x v="47"/>
    <x v="0"/>
    <x v="0"/>
    <x v="1"/>
    <x v="14"/>
    <x v="153"/>
    <x v="0"/>
  </r>
  <r>
    <x v="3540"/>
    <x v="138"/>
    <x v="1123"/>
    <x v="1123"/>
    <x v="91"/>
    <x v="91"/>
    <x v="44"/>
    <x v="44"/>
    <x v="13"/>
    <x v="104"/>
    <x v="104"/>
    <x v="0"/>
    <x v="1"/>
    <x v="0"/>
    <x v="11"/>
    <x v="13"/>
    <x v="2"/>
  </r>
  <r>
    <x v="3541"/>
    <x v="242"/>
    <x v="363"/>
    <x v="363"/>
    <x v="13"/>
    <x v="13"/>
    <x v="197"/>
    <x v="197"/>
    <x v="195"/>
    <x v="36"/>
    <x v="36"/>
    <x v="3"/>
    <x v="0"/>
    <x v="2"/>
    <x v="40"/>
    <x v="508"/>
    <x v="1"/>
  </r>
  <r>
    <x v="3542"/>
    <x v="120"/>
    <x v="192"/>
    <x v="192"/>
    <x v="92"/>
    <x v="92"/>
    <x v="157"/>
    <x v="157"/>
    <x v="148"/>
    <x v="169"/>
    <x v="169"/>
    <x v="0"/>
    <x v="0"/>
    <x v="3"/>
    <x v="48"/>
    <x v="191"/>
    <x v="0"/>
  </r>
  <r>
    <x v="3543"/>
    <x v="355"/>
    <x v="539"/>
    <x v="539"/>
    <x v="108"/>
    <x v="108"/>
    <x v="86"/>
    <x v="86"/>
    <x v="77"/>
    <x v="97"/>
    <x v="97"/>
    <x v="0"/>
    <x v="0"/>
    <x v="0"/>
    <x v="10"/>
    <x v="406"/>
    <x v="0"/>
  </r>
  <r>
    <x v="3544"/>
    <x v="111"/>
    <x v="76"/>
    <x v="76"/>
    <x v="92"/>
    <x v="92"/>
    <x v="21"/>
    <x v="21"/>
    <x v="21"/>
    <x v="33"/>
    <x v="33"/>
    <x v="0"/>
    <x v="0"/>
    <x v="0"/>
    <x v="6"/>
    <x v="21"/>
    <x v="1"/>
  </r>
  <r>
    <x v="3545"/>
    <x v="304"/>
    <x v="458"/>
    <x v="458"/>
    <x v="112"/>
    <x v="112"/>
    <x v="180"/>
    <x v="180"/>
    <x v="177"/>
    <x v="111"/>
    <x v="111"/>
    <x v="3"/>
    <x v="0"/>
    <x v="0"/>
    <x v="48"/>
    <x v="257"/>
    <x v="0"/>
  </r>
  <r>
    <x v="3546"/>
    <x v="349"/>
    <x v="1139"/>
    <x v="1139"/>
    <x v="67"/>
    <x v="67"/>
    <x v="57"/>
    <x v="57"/>
    <x v="53"/>
    <x v="66"/>
    <x v="66"/>
    <x v="0"/>
    <x v="0"/>
    <x v="3"/>
    <x v="10"/>
    <x v="272"/>
    <x v="0"/>
  </r>
  <r>
    <x v="3547"/>
    <x v="271"/>
    <x v="1065"/>
    <x v="1065"/>
    <x v="47"/>
    <x v="47"/>
    <x v="68"/>
    <x v="68"/>
    <x v="104"/>
    <x v="92"/>
    <x v="92"/>
    <x v="2"/>
    <x v="0"/>
    <x v="0"/>
    <x v="47"/>
    <x v="734"/>
    <x v="1"/>
  </r>
  <r>
    <x v="3548"/>
    <x v="83"/>
    <x v="1089"/>
    <x v="1089"/>
    <x v="32"/>
    <x v="32"/>
    <x v="135"/>
    <x v="135"/>
    <x v="13"/>
    <x v="93"/>
    <x v="93"/>
    <x v="0"/>
    <x v="1"/>
    <x v="3"/>
    <x v="11"/>
    <x v="13"/>
    <x v="2"/>
  </r>
  <r>
    <x v="3549"/>
    <x v="314"/>
    <x v="950"/>
    <x v="950"/>
    <x v="19"/>
    <x v="19"/>
    <x v="146"/>
    <x v="146"/>
    <x v="137"/>
    <x v="131"/>
    <x v="131"/>
    <x v="0"/>
    <x v="0"/>
    <x v="2"/>
    <x v="33"/>
    <x v="173"/>
    <x v="0"/>
  </r>
  <r>
    <x v="3550"/>
    <x v="209"/>
    <x v="15"/>
    <x v="15"/>
    <x v="33"/>
    <x v="33"/>
    <x v="36"/>
    <x v="36"/>
    <x v="32"/>
    <x v="161"/>
    <x v="161"/>
    <x v="2"/>
    <x v="0"/>
    <x v="2"/>
    <x v="43"/>
    <x v="583"/>
    <x v="0"/>
  </r>
  <r>
    <x v="3551"/>
    <x v="241"/>
    <x v="10"/>
    <x v="10"/>
    <x v="60"/>
    <x v="60"/>
    <x v="86"/>
    <x v="86"/>
    <x v="77"/>
    <x v="49"/>
    <x v="49"/>
    <x v="0"/>
    <x v="0"/>
    <x v="0"/>
    <x v="23"/>
    <x v="406"/>
    <x v="0"/>
  </r>
  <r>
    <x v="3552"/>
    <x v="154"/>
    <x v="780"/>
    <x v="780"/>
    <x v="1"/>
    <x v="1"/>
    <x v="57"/>
    <x v="57"/>
    <x v="53"/>
    <x v="108"/>
    <x v="108"/>
    <x v="0"/>
    <x v="0"/>
    <x v="0"/>
    <x v="6"/>
    <x v="272"/>
    <x v="1"/>
  </r>
  <r>
    <x v="3553"/>
    <x v="63"/>
    <x v="1115"/>
    <x v="1115"/>
    <x v="95"/>
    <x v="95"/>
    <x v="13"/>
    <x v="13"/>
    <x v="13"/>
    <x v="118"/>
    <x v="118"/>
    <x v="0"/>
    <x v="2"/>
    <x v="0"/>
    <x v="11"/>
    <x v="13"/>
    <x v="2"/>
  </r>
  <r>
    <x v="3554"/>
    <x v="141"/>
    <x v="8"/>
    <x v="8"/>
    <x v="15"/>
    <x v="15"/>
    <x v="202"/>
    <x v="202"/>
    <x v="201"/>
    <x v="171"/>
    <x v="171"/>
    <x v="3"/>
    <x v="0"/>
    <x v="2"/>
    <x v="3"/>
    <x v="388"/>
    <x v="0"/>
  </r>
  <r>
    <x v="3555"/>
    <x v="181"/>
    <x v="1015"/>
    <x v="1015"/>
    <x v="71"/>
    <x v="71"/>
    <x v="172"/>
    <x v="172"/>
    <x v="165"/>
    <x v="42"/>
    <x v="42"/>
    <x v="3"/>
    <x v="0"/>
    <x v="2"/>
    <x v="16"/>
    <x v="547"/>
    <x v="1"/>
  </r>
  <r>
    <x v="3556"/>
    <x v="358"/>
    <x v="799"/>
    <x v="799"/>
    <x v="33"/>
    <x v="33"/>
    <x v="23"/>
    <x v="23"/>
    <x v="22"/>
    <x v="106"/>
    <x v="106"/>
    <x v="0"/>
    <x v="0"/>
    <x v="2"/>
    <x v="0"/>
    <x v="250"/>
    <x v="0"/>
  </r>
  <r>
    <x v="3557"/>
    <x v="204"/>
    <x v="311"/>
    <x v="311"/>
    <x v="36"/>
    <x v="36"/>
    <x v="35"/>
    <x v="35"/>
    <x v="31"/>
    <x v="29"/>
    <x v="29"/>
    <x v="0"/>
    <x v="0"/>
    <x v="0"/>
    <x v="4"/>
    <x v="32"/>
    <x v="0"/>
  </r>
  <r>
    <x v="3558"/>
    <x v="344"/>
    <x v="1140"/>
    <x v="1140"/>
    <x v="6"/>
    <x v="6"/>
    <x v="188"/>
    <x v="188"/>
    <x v="184"/>
    <x v="22"/>
    <x v="22"/>
    <x v="0"/>
    <x v="0"/>
    <x v="2"/>
    <x v="51"/>
    <x v="294"/>
    <x v="0"/>
  </r>
  <r>
    <x v="3559"/>
    <x v="347"/>
    <x v="437"/>
    <x v="437"/>
    <x v="116"/>
    <x v="116"/>
    <x v="130"/>
    <x v="130"/>
    <x v="121"/>
    <x v="126"/>
    <x v="126"/>
    <x v="0"/>
    <x v="0"/>
    <x v="0"/>
    <x v="7"/>
    <x v="151"/>
    <x v="0"/>
  </r>
  <r>
    <x v="3560"/>
    <x v="229"/>
    <x v="172"/>
    <x v="172"/>
    <x v="100"/>
    <x v="100"/>
    <x v="121"/>
    <x v="121"/>
    <x v="13"/>
    <x v="163"/>
    <x v="163"/>
    <x v="0"/>
    <x v="1"/>
    <x v="1"/>
    <x v="11"/>
    <x v="13"/>
    <x v="2"/>
  </r>
  <r>
    <x v="3561"/>
    <x v="24"/>
    <x v="64"/>
    <x v="64"/>
    <x v="91"/>
    <x v="91"/>
    <x v="195"/>
    <x v="195"/>
    <x v="191"/>
    <x v="158"/>
    <x v="158"/>
    <x v="0"/>
    <x v="0"/>
    <x v="0"/>
    <x v="35"/>
    <x v="369"/>
    <x v="0"/>
  </r>
  <r>
    <x v="3562"/>
    <x v="51"/>
    <x v="421"/>
    <x v="421"/>
    <x v="29"/>
    <x v="29"/>
    <x v="33"/>
    <x v="33"/>
    <x v="29"/>
    <x v="21"/>
    <x v="21"/>
    <x v="0"/>
    <x v="0"/>
    <x v="3"/>
    <x v="13"/>
    <x v="30"/>
    <x v="0"/>
  </r>
  <r>
    <x v="3563"/>
    <x v="176"/>
    <x v="140"/>
    <x v="140"/>
    <x v="110"/>
    <x v="110"/>
    <x v="192"/>
    <x v="192"/>
    <x v="188"/>
    <x v="79"/>
    <x v="79"/>
    <x v="3"/>
    <x v="0"/>
    <x v="2"/>
    <x v="0"/>
    <x v="675"/>
    <x v="0"/>
  </r>
  <r>
    <x v="3564"/>
    <x v="223"/>
    <x v="1089"/>
    <x v="1089"/>
    <x v="32"/>
    <x v="32"/>
    <x v="65"/>
    <x v="65"/>
    <x v="61"/>
    <x v="10"/>
    <x v="10"/>
    <x v="3"/>
    <x v="0"/>
    <x v="0"/>
    <x v="5"/>
    <x v="303"/>
    <x v="0"/>
  </r>
  <r>
    <x v="3565"/>
    <x v="320"/>
    <x v="545"/>
    <x v="545"/>
    <x v="111"/>
    <x v="111"/>
    <x v="117"/>
    <x v="117"/>
    <x v="110"/>
    <x v="161"/>
    <x v="161"/>
    <x v="3"/>
    <x v="0"/>
    <x v="0"/>
    <x v="16"/>
    <x v="584"/>
    <x v="1"/>
  </r>
  <r>
    <x v="3566"/>
    <x v="103"/>
    <x v="401"/>
    <x v="401"/>
    <x v="113"/>
    <x v="113"/>
    <x v="36"/>
    <x v="36"/>
    <x v="32"/>
    <x v="61"/>
    <x v="61"/>
    <x v="3"/>
    <x v="0"/>
    <x v="2"/>
    <x v="14"/>
    <x v="33"/>
    <x v="0"/>
  </r>
  <r>
    <x v="3567"/>
    <x v="50"/>
    <x v="311"/>
    <x v="311"/>
    <x v="71"/>
    <x v="71"/>
    <x v="77"/>
    <x v="77"/>
    <x v="70"/>
    <x v="53"/>
    <x v="53"/>
    <x v="0"/>
    <x v="0"/>
    <x v="0"/>
    <x v="4"/>
    <x v="77"/>
    <x v="0"/>
  </r>
  <r>
    <x v="3568"/>
    <x v="38"/>
    <x v="747"/>
    <x v="747"/>
    <x v="93"/>
    <x v="93"/>
    <x v="19"/>
    <x v="19"/>
    <x v="19"/>
    <x v="102"/>
    <x v="102"/>
    <x v="3"/>
    <x v="0"/>
    <x v="0"/>
    <x v="1"/>
    <x v="348"/>
    <x v="0"/>
  </r>
  <r>
    <x v="3569"/>
    <x v="233"/>
    <x v="939"/>
    <x v="939"/>
    <x v="105"/>
    <x v="105"/>
    <x v="129"/>
    <x v="129"/>
    <x v="120"/>
    <x v="63"/>
    <x v="63"/>
    <x v="0"/>
    <x v="0"/>
    <x v="0"/>
    <x v="37"/>
    <x v="271"/>
    <x v="1"/>
  </r>
  <r>
    <x v="3570"/>
    <x v="273"/>
    <x v="973"/>
    <x v="973"/>
    <x v="13"/>
    <x v="13"/>
    <x v="95"/>
    <x v="95"/>
    <x v="86"/>
    <x v="175"/>
    <x v="175"/>
    <x v="3"/>
    <x v="0"/>
    <x v="0"/>
    <x v="28"/>
    <x v="98"/>
    <x v="0"/>
  </r>
  <r>
    <x v="3571"/>
    <x v="236"/>
    <x v="388"/>
    <x v="388"/>
    <x v="57"/>
    <x v="57"/>
    <x v="79"/>
    <x v="79"/>
    <x v="72"/>
    <x v="171"/>
    <x v="171"/>
    <x v="0"/>
    <x v="0"/>
    <x v="0"/>
    <x v="18"/>
    <x v="80"/>
    <x v="0"/>
  </r>
  <r>
    <x v="3572"/>
    <x v="93"/>
    <x v="476"/>
    <x v="476"/>
    <x v="68"/>
    <x v="68"/>
    <x v="54"/>
    <x v="54"/>
    <x v="50"/>
    <x v="101"/>
    <x v="101"/>
    <x v="3"/>
    <x v="0"/>
    <x v="1"/>
    <x v="51"/>
    <x v="334"/>
    <x v="0"/>
  </r>
  <r>
    <x v="3573"/>
    <x v="336"/>
    <x v="157"/>
    <x v="157"/>
    <x v="19"/>
    <x v="19"/>
    <x v="67"/>
    <x v="67"/>
    <x v="63"/>
    <x v="168"/>
    <x v="168"/>
    <x v="2"/>
    <x v="0"/>
    <x v="1"/>
    <x v="2"/>
    <x v="66"/>
    <x v="0"/>
  </r>
  <r>
    <x v="3574"/>
    <x v="197"/>
    <x v="483"/>
    <x v="483"/>
    <x v="25"/>
    <x v="25"/>
    <x v="125"/>
    <x v="125"/>
    <x v="116"/>
    <x v="57"/>
    <x v="57"/>
    <x v="0"/>
    <x v="0"/>
    <x v="0"/>
    <x v="38"/>
    <x v="144"/>
    <x v="0"/>
  </r>
  <r>
    <x v="3575"/>
    <x v="281"/>
    <x v="231"/>
    <x v="231"/>
    <x v="58"/>
    <x v="58"/>
    <x v="109"/>
    <x v="109"/>
    <x v="100"/>
    <x v="111"/>
    <x v="111"/>
    <x v="0"/>
    <x v="0"/>
    <x v="0"/>
    <x v="48"/>
    <x v="134"/>
    <x v="0"/>
  </r>
  <r>
    <x v="3576"/>
    <x v="216"/>
    <x v="825"/>
    <x v="825"/>
    <x v="31"/>
    <x v="31"/>
    <x v="43"/>
    <x v="43"/>
    <x v="40"/>
    <x v="119"/>
    <x v="119"/>
    <x v="2"/>
    <x v="0"/>
    <x v="0"/>
    <x v="26"/>
    <x v="511"/>
    <x v="1"/>
  </r>
  <r>
    <x v="3577"/>
    <x v="199"/>
    <x v="1123"/>
    <x v="1123"/>
    <x v="5"/>
    <x v="5"/>
    <x v="29"/>
    <x v="29"/>
    <x v="34"/>
    <x v="58"/>
    <x v="58"/>
    <x v="0"/>
    <x v="0"/>
    <x v="3"/>
    <x v="19"/>
    <x v="67"/>
    <x v="1"/>
  </r>
  <r>
    <x v="3578"/>
    <x v="303"/>
    <x v="724"/>
    <x v="724"/>
    <x v="7"/>
    <x v="7"/>
    <x v="186"/>
    <x v="186"/>
    <x v="13"/>
    <x v="37"/>
    <x v="37"/>
    <x v="0"/>
    <x v="1"/>
    <x v="1"/>
    <x v="11"/>
    <x v="13"/>
    <x v="2"/>
  </r>
  <r>
    <x v="3579"/>
    <x v="141"/>
    <x v="970"/>
    <x v="970"/>
    <x v="1"/>
    <x v="1"/>
    <x v="189"/>
    <x v="189"/>
    <x v="185"/>
    <x v="54"/>
    <x v="54"/>
    <x v="0"/>
    <x v="0"/>
    <x v="1"/>
    <x v="15"/>
    <x v="295"/>
    <x v="1"/>
  </r>
  <r>
    <x v="3580"/>
    <x v="145"/>
    <x v="296"/>
    <x v="296"/>
    <x v="49"/>
    <x v="49"/>
    <x v="148"/>
    <x v="148"/>
    <x v="139"/>
    <x v="113"/>
    <x v="113"/>
    <x v="0"/>
    <x v="0"/>
    <x v="2"/>
    <x v="51"/>
    <x v="176"/>
    <x v="0"/>
  </r>
  <r>
    <x v="3581"/>
    <x v="350"/>
    <x v="736"/>
    <x v="736"/>
    <x v="92"/>
    <x v="92"/>
    <x v="155"/>
    <x v="155"/>
    <x v="13"/>
    <x v="87"/>
    <x v="87"/>
    <x v="0"/>
    <x v="2"/>
    <x v="2"/>
    <x v="11"/>
    <x v="13"/>
    <x v="2"/>
  </r>
  <r>
    <x v="3582"/>
    <x v="263"/>
    <x v="244"/>
    <x v="244"/>
    <x v="119"/>
    <x v="119"/>
    <x v="2"/>
    <x v="2"/>
    <x v="2"/>
    <x v="94"/>
    <x v="94"/>
    <x v="2"/>
    <x v="0"/>
    <x v="0"/>
    <x v="25"/>
    <x v="2"/>
    <x v="0"/>
  </r>
  <r>
    <x v="3583"/>
    <x v="250"/>
    <x v="237"/>
    <x v="237"/>
    <x v="104"/>
    <x v="104"/>
    <x v="62"/>
    <x v="62"/>
    <x v="57"/>
    <x v="43"/>
    <x v="43"/>
    <x v="3"/>
    <x v="0"/>
    <x v="0"/>
    <x v="40"/>
    <x v="59"/>
    <x v="1"/>
  </r>
  <r>
    <x v="3584"/>
    <x v="281"/>
    <x v="1115"/>
    <x v="1115"/>
    <x v="10"/>
    <x v="10"/>
    <x v="125"/>
    <x v="125"/>
    <x v="116"/>
    <x v="179"/>
    <x v="179"/>
    <x v="0"/>
    <x v="0"/>
    <x v="1"/>
    <x v="23"/>
    <x v="144"/>
    <x v="0"/>
  </r>
  <r>
    <x v="3585"/>
    <x v="308"/>
    <x v="568"/>
    <x v="568"/>
    <x v="105"/>
    <x v="105"/>
    <x v="184"/>
    <x v="184"/>
    <x v="180"/>
    <x v="24"/>
    <x v="24"/>
    <x v="3"/>
    <x v="0"/>
    <x v="0"/>
    <x v="6"/>
    <x v="284"/>
    <x v="1"/>
  </r>
  <r>
    <x v="3586"/>
    <x v="298"/>
    <x v="292"/>
    <x v="292"/>
    <x v="107"/>
    <x v="107"/>
    <x v="216"/>
    <x v="216"/>
    <x v="215"/>
    <x v="167"/>
    <x v="167"/>
    <x v="2"/>
    <x v="0"/>
    <x v="0"/>
    <x v="17"/>
    <x v="488"/>
    <x v="0"/>
  </r>
  <r>
    <x v="3587"/>
    <x v="295"/>
    <x v="96"/>
    <x v="96"/>
    <x v="22"/>
    <x v="22"/>
    <x v="124"/>
    <x v="124"/>
    <x v="115"/>
    <x v="68"/>
    <x v="68"/>
    <x v="0"/>
    <x v="0"/>
    <x v="1"/>
    <x v="26"/>
    <x v="143"/>
    <x v="1"/>
  </r>
  <r>
    <x v="3588"/>
    <x v="288"/>
    <x v="865"/>
    <x v="865"/>
    <x v="60"/>
    <x v="60"/>
    <x v="170"/>
    <x v="170"/>
    <x v="159"/>
    <x v="93"/>
    <x v="93"/>
    <x v="3"/>
    <x v="0"/>
    <x v="1"/>
    <x v="38"/>
    <x v="472"/>
    <x v="0"/>
  </r>
  <r>
    <x v="3589"/>
    <x v="5"/>
    <x v="20"/>
    <x v="20"/>
    <x v="3"/>
    <x v="3"/>
    <x v="17"/>
    <x v="17"/>
    <x v="17"/>
    <x v="162"/>
    <x v="162"/>
    <x v="0"/>
    <x v="0"/>
    <x v="0"/>
    <x v="29"/>
    <x v="556"/>
    <x v="0"/>
  </r>
  <r>
    <x v="3590"/>
    <x v="107"/>
    <x v="164"/>
    <x v="164"/>
    <x v="111"/>
    <x v="111"/>
    <x v="179"/>
    <x v="179"/>
    <x v="13"/>
    <x v="5"/>
    <x v="5"/>
    <x v="0"/>
    <x v="1"/>
    <x v="2"/>
    <x v="11"/>
    <x v="13"/>
    <x v="2"/>
  </r>
  <r>
    <x v="3591"/>
    <x v="90"/>
    <x v="464"/>
    <x v="464"/>
    <x v="40"/>
    <x v="40"/>
    <x v="160"/>
    <x v="160"/>
    <x v="151"/>
    <x v="155"/>
    <x v="155"/>
    <x v="3"/>
    <x v="0"/>
    <x v="0"/>
    <x v="13"/>
    <x v="361"/>
    <x v="0"/>
  </r>
  <r>
    <x v="3592"/>
    <x v="121"/>
    <x v="1119"/>
    <x v="1119"/>
    <x v="118"/>
    <x v="118"/>
    <x v="54"/>
    <x v="54"/>
    <x v="50"/>
    <x v="97"/>
    <x v="97"/>
    <x v="3"/>
    <x v="0"/>
    <x v="0"/>
    <x v="48"/>
    <x v="334"/>
    <x v="0"/>
  </r>
  <r>
    <x v="3593"/>
    <x v="237"/>
    <x v="479"/>
    <x v="479"/>
    <x v="76"/>
    <x v="76"/>
    <x v="14"/>
    <x v="14"/>
    <x v="13"/>
    <x v="124"/>
    <x v="124"/>
    <x v="2"/>
    <x v="1"/>
    <x v="0"/>
    <x v="11"/>
    <x v="13"/>
    <x v="2"/>
  </r>
  <r>
    <x v="3594"/>
    <x v="207"/>
    <x v="74"/>
    <x v="74"/>
    <x v="87"/>
    <x v="87"/>
    <x v="31"/>
    <x v="31"/>
    <x v="28"/>
    <x v="64"/>
    <x v="64"/>
    <x v="0"/>
    <x v="0"/>
    <x v="2"/>
    <x v="15"/>
    <x v="300"/>
    <x v="1"/>
  </r>
  <r>
    <x v="3595"/>
    <x v="313"/>
    <x v="402"/>
    <x v="402"/>
    <x v="65"/>
    <x v="65"/>
    <x v="59"/>
    <x v="59"/>
    <x v="55"/>
    <x v="71"/>
    <x v="71"/>
    <x v="0"/>
    <x v="0"/>
    <x v="0"/>
    <x v="23"/>
    <x v="57"/>
    <x v="0"/>
  </r>
  <r>
    <x v="3596"/>
    <x v="29"/>
    <x v="594"/>
    <x v="594"/>
    <x v="103"/>
    <x v="103"/>
    <x v="162"/>
    <x v="162"/>
    <x v="192"/>
    <x v="162"/>
    <x v="162"/>
    <x v="0"/>
    <x v="0"/>
    <x v="1"/>
    <x v="3"/>
    <x v="307"/>
    <x v="0"/>
  </r>
  <r>
    <x v="3597"/>
    <x v="138"/>
    <x v="1141"/>
    <x v="1141"/>
    <x v="112"/>
    <x v="112"/>
    <x v="94"/>
    <x v="94"/>
    <x v="85"/>
    <x v="30"/>
    <x v="30"/>
    <x v="0"/>
    <x v="0"/>
    <x v="0"/>
    <x v="3"/>
    <x v="283"/>
    <x v="0"/>
  </r>
  <r>
    <x v="3598"/>
    <x v="74"/>
    <x v="1140"/>
    <x v="1140"/>
    <x v="105"/>
    <x v="105"/>
    <x v="80"/>
    <x v="80"/>
    <x v="171"/>
    <x v="160"/>
    <x v="160"/>
    <x v="0"/>
    <x v="0"/>
    <x v="0"/>
    <x v="3"/>
    <x v="243"/>
    <x v="0"/>
  </r>
  <r>
    <x v="3599"/>
    <x v="345"/>
    <x v="894"/>
    <x v="894"/>
    <x v="2"/>
    <x v="2"/>
    <x v="176"/>
    <x v="176"/>
    <x v="13"/>
    <x v="23"/>
    <x v="23"/>
    <x v="0"/>
    <x v="1"/>
    <x v="0"/>
    <x v="11"/>
    <x v="13"/>
    <x v="2"/>
  </r>
  <r>
    <x v="3600"/>
    <x v="1"/>
    <x v="465"/>
    <x v="465"/>
    <x v="103"/>
    <x v="103"/>
    <x v="214"/>
    <x v="214"/>
    <x v="213"/>
    <x v="173"/>
    <x v="173"/>
    <x v="3"/>
    <x v="0"/>
    <x v="2"/>
    <x v="22"/>
    <x v="648"/>
    <x v="1"/>
  </r>
  <r>
    <x v="3601"/>
    <x v="142"/>
    <x v="666"/>
    <x v="666"/>
    <x v="19"/>
    <x v="19"/>
    <x v="201"/>
    <x v="201"/>
    <x v="200"/>
    <x v="106"/>
    <x v="106"/>
    <x v="0"/>
    <x v="0"/>
    <x v="3"/>
    <x v="37"/>
    <x v="340"/>
    <x v="1"/>
  </r>
  <r>
    <x v="3602"/>
    <x v="115"/>
    <x v="768"/>
    <x v="768"/>
    <x v="93"/>
    <x v="93"/>
    <x v="20"/>
    <x v="20"/>
    <x v="13"/>
    <x v="54"/>
    <x v="54"/>
    <x v="0"/>
    <x v="1"/>
    <x v="0"/>
    <x v="11"/>
    <x v="13"/>
    <x v="2"/>
  </r>
  <r>
    <x v="3603"/>
    <x v="144"/>
    <x v="952"/>
    <x v="952"/>
    <x v="82"/>
    <x v="82"/>
    <x v="200"/>
    <x v="200"/>
    <x v="199"/>
    <x v="174"/>
    <x v="174"/>
    <x v="0"/>
    <x v="0"/>
    <x v="2"/>
    <x v="5"/>
    <x v="332"/>
    <x v="0"/>
  </r>
  <r>
    <x v="3604"/>
    <x v="302"/>
    <x v="702"/>
    <x v="702"/>
    <x v="29"/>
    <x v="29"/>
    <x v="55"/>
    <x v="55"/>
    <x v="51"/>
    <x v="67"/>
    <x v="67"/>
    <x v="3"/>
    <x v="0"/>
    <x v="0"/>
    <x v="16"/>
    <x v="522"/>
    <x v="1"/>
  </r>
  <r>
    <x v="3605"/>
    <x v="83"/>
    <x v="1044"/>
    <x v="1044"/>
    <x v="100"/>
    <x v="100"/>
    <x v="183"/>
    <x v="183"/>
    <x v="179"/>
    <x v="174"/>
    <x v="174"/>
    <x v="0"/>
    <x v="0"/>
    <x v="0"/>
    <x v="2"/>
    <x v="500"/>
    <x v="0"/>
  </r>
  <r>
    <x v="3606"/>
    <x v="337"/>
    <x v="769"/>
    <x v="769"/>
    <x v="22"/>
    <x v="22"/>
    <x v="44"/>
    <x v="44"/>
    <x v="41"/>
    <x v="161"/>
    <x v="161"/>
    <x v="0"/>
    <x v="0"/>
    <x v="0"/>
    <x v="25"/>
    <x v="42"/>
    <x v="0"/>
  </r>
  <r>
    <x v="3607"/>
    <x v="106"/>
    <x v="809"/>
    <x v="809"/>
    <x v="90"/>
    <x v="90"/>
    <x v="33"/>
    <x v="33"/>
    <x v="29"/>
    <x v="15"/>
    <x v="15"/>
    <x v="0"/>
    <x v="0"/>
    <x v="0"/>
    <x v="32"/>
    <x v="30"/>
    <x v="0"/>
  </r>
  <r>
    <x v="3608"/>
    <x v="169"/>
    <x v="205"/>
    <x v="205"/>
    <x v="81"/>
    <x v="81"/>
    <x v="206"/>
    <x v="206"/>
    <x v="205"/>
    <x v="108"/>
    <x v="108"/>
    <x v="0"/>
    <x v="0"/>
    <x v="3"/>
    <x v="39"/>
    <x v="354"/>
    <x v="0"/>
  </r>
  <r>
    <x v="3609"/>
    <x v="186"/>
    <x v="774"/>
    <x v="774"/>
    <x v="73"/>
    <x v="73"/>
    <x v="53"/>
    <x v="53"/>
    <x v="49"/>
    <x v="100"/>
    <x v="100"/>
    <x v="0"/>
    <x v="0"/>
    <x v="2"/>
    <x v="1"/>
    <x v="51"/>
    <x v="0"/>
  </r>
  <r>
    <x v="3610"/>
    <x v="338"/>
    <x v="730"/>
    <x v="730"/>
    <x v="52"/>
    <x v="52"/>
    <x v="45"/>
    <x v="45"/>
    <x v="42"/>
    <x v="127"/>
    <x v="127"/>
    <x v="3"/>
    <x v="0"/>
    <x v="3"/>
    <x v="18"/>
    <x v="397"/>
    <x v="0"/>
  </r>
  <r>
    <x v="3611"/>
    <x v="107"/>
    <x v="28"/>
    <x v="28"/>
    <x v="92"/>
    <x v="92"/>
    <x v="37"/>
    <x v="37"/>
    <x v="33"/>
    <x v="10"/>
    <x v="10"/>
    <x v="0"/>
    <x v="0"/>
    <x v="1"/>
    <x v="16"/>
    <x v="387"/>
    <x v="1"/>
  </r>
  <r>
    <x v="3612"/>
    <x v="124"/>
    <x v="100"/>
    <x v="100"/>
    <x v="113"/>
    <x v="113"/>
    <x v="156"/>
    <x v="156"/>
    <x v="13"/>
    <x v="20"/>
    <x v="20"/>
    <x v="0"/>
    <x v="1"/>
    <x v="1"/>
    <x v="11"/>
    <x v="13"/>
    <x v="2"/>
  </r>
  <r>
    <x v="3613"/>
    <x v="87"/>
    <x v="537"/>
    <x v="537"/>
    <x v="67"/>
    <x v="67"/>
    <x v="14"/>
    <x v="14"/>
    <x v="14"/>
    <x v="16"/>
    <x v="16"/>
    <x v="0"/>
    <x v="0"/>
    <x v="0"/>
    <x v="1"/>
    <x v="14"/>
    <x v="0"/>
  </r>
  <r>
    <x v="3614"/>
    <x v="108"/>
    <x v="421"/>
    <x v="421"/>
    <x v="39"/>
    <x v="39"/>
    <x v="151"/>
    <x v="151"/>
    <x v="13"/>
    <x v="69"/>
    <x v="69"/>
    <x v="0"/>
    <x v="1"/>
    <x v="0"/>
    <x v="11"/>
    <x v="13"/>
    <x v="2"/>
  </r>
  <r>
    <x v="3615"/>
    <x v="268"/>
    <x v="147"/>
    <x v="147"/>
    <x v="91"/>
    <x v="91"/>
    <x v="118"/>
    <x v="118"/>
    <x v="145"/>
    <x v="65"/>
    <x v="65"/>
    <x v="2"/>
    <x v="0"/>
    <x v="0"/>
    <x v="29"/>
    <x v="730"/>
    <x v="0"/>
  </r>
  <r>
    <x v="3616"/>
    <x v="218"/>
    <x v="1023"/>
    <x v="1023"/>
    <x v="59"/>
    <x v="59"/>
    <x v="45"/>
    <x v="45"/>
    <x v="42"/>
    <x v="125"/>
    <x v="125"/>
    <x v="3"/>
    <x v="0"/>
    <x v="0"/>
    <x v="10"/>
    <x v="397"/>
    <x v="0"/>
  </r>
  <r>
    <x v="3617"/>
    <x v="39"/>
    <x v="417"/>
    <x v="417"/>
    <x v="56"/>
    <x v="56"/>
    <x v="116"/>
    <x v="116"/>
    <x v="109"/>
    <x v="157"/>
    <x v="157"/>
    <x v="0"/>
    <x v="0"/>
    <x v="0"/>
    <x v="27"/>
    <x v="199"/>
    <x v="0"/>
  </r>
  <r>
    <x v="3618"/>
    <x v="132"/>
    <x v="450"/>
    <x v="450"/>
    <x v="97"/>
    <x v="97"/>
    <x v="169"/>
    <x v="169"/>
    <x v="158"/>
    <x v="10"/>
    <x v="10"/>
    <x v="3"/>
    <x v="0"/>
    <x v="0"/>
    <x v="2"/>
    <x v="561"/>
    <x v="0"/>
  </r>
  <r>
    <x v="3619"/>
    <x v="228"/>
    <x v="897"/>
    <x v="897"/>
    <x v="75"/>
    <x v="75"/>
    <x v="25"/>
    <x v="25"/>
    <x v="88"/>
    <x v="53"/>
    <x v="53"/>
    <x v="0"/>
    <x v="0"/>
    <x v="2"/>
    <x v="10"/>
    <x v="101"/>
    <x v="0"/>
  </r>
  <r>
    <x v="3620"/>
    <x v="48"/>
    <x v="286"/>
    <x v="286"/>
    <x v="107"/>
    <x v="107"/>
    <x v="96"/>
    <x v="96"/>
    <x v="87"/>
    <x v="36"/>
    <x v="36"/>
    <x v="0"/>
    <x v="0"/>
    <x v="0"/>
    <x v="4"/>
    <x v="100"/>
    <x v="0"/>
  </r>
  <r>
    <x v="3621"/>
    <x v="268"/>
    <x v="184"/>
    <x v="184"/>
    <x v="32"/>
    <x v="32"/>
    <x v="115"/>
    <x v="115"/>
    <x v="108"/>
    <x v="98"/>
    <x v="98"/>
    <x v="0"/>
    <x v="0"/>
    <x v="2"/>
    <x v="47"/>
    <x v="404"/>
    <x v="1"/>
  </r>
  <r>
    <x v="3622"/>
    <x v="234"/>
    <x v="1006"/>
    <x v="1006"/>
    <x v="96"/>
    <x v="96"/>
    <x v="5"/>
    <x v="5"/>
    <x v="13"/>
    <x v="170"/>
    <x v="170"/>
    <x v="3"/>
    <x v="1"/>
    <x v="0"/>
    <x v="11"/>
    <x v="13"/>
    <x v="2"/>
  </r>
  <r>
    <x v="3623"/>
    <x v="116"/>
    <x v="139"/>
    <x v="139"/>
    <x v="53"/>
    <x v="53"/>
    <x v="113"/>
    <x v="113"/>
    <x v="106"/>
    <x v="170"/>
    <x v="170"/>
    <x v="3"/>
    <x v="0"/>
    <x v="0"/>
    <x v="19"/>
    <x v="264"/>
    <x v="1"/>
  </r>
  <r>
    <x v="3624"/>
    <x v="352"/>
    <x v="11"/>
    <x v="11"/>
    <x v="21"/>
    <x v="21"/>
    <x v="183"/>
    <x v="183"/>
    <x v="179"/>
    <x v="133"/>
    <x v="133"/>
    <x v="0"/>
    <x v="0"/>
    <x v="0"/>
    <x v="2"/>
    <x v="500"/>
    <x v="0"/>
  </r>
  <r>
    <x v="3625"/>
    <x v="200"/>
    <x v="205"/>
    <x v="205"/>
    <x v="52"/>
    <x v="52"/>
    <x v="10"/>
    <x v="10"/>
    <x v="13"/>
    <x v="82"/>
    <x v="82"/>
    <x v="3"/>
    <x v="2"/>
    <x v="2"/>
    <x v="11"/>
    <x v="13"/>
    <x v="2"/>
  </r>
  <r>
    <x v="3626"/>
    <x v="303"/>
    <x v="639"/>
    <x v="639"/>
    <x v="59"/>
    <x v="59"/>
    <x v="62"/>
    <x v="62"/>
    <x v="57"/>
    <x v="102"/>
    <x v="102"/>
    <x v="0"/>
    <x v="0"/>
    <x v="1"/>
    <x v="33"/>
    <x v="131"/>
    <x v="0"/>
  </r>
  <r>
    <x v="3627"/>
    <x v="243"/>
    <x v="750"/>
    <x v="750"/>
    <x v="75"/>
    <x v="75"/>
    <x v="80"/>
    <x v="80"/>
    <x v="171"/>
    <x v="32"/>
    <x v="32"/>
    <x v="0"/>
    <x v="0"/>
    <x v="2"/>
    <x v="15"/>
    <x v="243"/>
    <x v="1"/>
  </r>
  <r>
    <x v="3628"/>
    <x v="106"/>
    <x v="946"/>
    <x v="946"/>
    <x v="105"/>
    <x v="105"/>
    <x v="54"/>
    <x v="54"/>
    <x v="50"/>
    <x v="178"/>
    <x v="178"/>
    <x v="0"/>
    <x v="0"/>
    <x v="3"/>
    <x v="24"/>
    <x v="52"/>
    <x v="1"/>
  </r>
  <r>
    <x v="3629"/>
    <x v="112"/>
    <x v="813"/>
    <x v="813"/>
    <x v="90"/>
    <x v="90"/>
    <x v="194"/>
    <x v="194"/>
    <x v="190"/>
    <x v="106"/>
    <x v="106"/>
    <x v="0"/>
    <x v="0"/>
    <x v="0"/>
    <x v="27"/>
    <x v="304"/>
    <x v="0"/>
  </r>
  <r>
    <x v="3630"/>
    <x v="296"/>
    <x v="282"/>
    <x v="282"/>
    <x v="97"/>
    <x v="97"/>
    <x v="1"/>
    <x v="1"/>
    <x v="1"/>
    <x v="77"/>
    <x v="77"/>
    <x v="0"/>
    <x v="0"/>
    <x v="1"/>
    <x v="26"/>
    <x v="276"/>
    <x v="1"/>
  </r>
  <r>
    <x v="3631"/>
    <x v="289"/>
    <x v="1139"/>
    <x v="1139"/>
    <x v="31"/>
    <x v="31"/>
    <x v="67"/>
    <x v="67"/>
    <x v="63"/>
    <x v="7"/>
    <x v="7"/>
    <x v="2"/>
    <x v="0"/>
    <x v="2"/>
    <x v="19"/>
    <x v="66"/>
    <x v="1"/>
  </r>
  <r>
    <x v="3632"/>
    <x v="257"/>
    <x v="754"/>
    <x v="754"/>
    <x v="119"/>
    <x v="119"/>
    <x v="205"/>
    <x v="205"/>
    <x v="204"/>
    <x v="96"/>
    <x v="96"/>
    <x v="0"/>
    <x v="0"/>
    <x v="3"/>
    <x v="16"/>
    <x v="491"/>
    <x v="1"/>
  </r>
  <r>
    <x v="3633"/>
    <x v="125"/>
    <x v="204"/>
    <x v="204"/>
    <x v="64"/>
    <x v="64"/>
    <x v="122"/>
    <x v="122"/>
    <x v="147"/>
    <x v="146"/>
    <x v="146"/>
    <x v="0"/>
    <x v="0"/>
    <x v="0"/>
    <x v="23"/>
    <x v="189"/>
    <x v="0"/>
  </r>
  <r>
    <x v="3634"/>
    <x v="180"/>
    <x v="1027"/>
    <x v="1027"/>
    <x v="1"/>
    <x v="1"/>
    <x v="10"/>
    <x v="10"/>
    <x v="10"/>
    <x v="28"/>
    <x v="28"/>
    <x v="0"/>
    <x v="0"/>
    <x v="1"/>
    <x v="9"/>
    <x v="366"/>
    <x v="0"/>
  </r>
  <r>
    <x v="3635"/>
    <x v="195"/>
    <x v="571"/>
    <x v="571"/>
    <x v="86"/>
    <x v="86"/>
    <x v="147"/>
    <x v="147"/>
    <x v="138"/>
    <x v="105"/>
    <x v="105"/>
    <x v="0"/>
    <x v="0"/>
    <x v="0"/>
    <x v="34"/>
    <x v="265"/>
    <x v="1"/>
  </r>
  <r>
    <x v="3636"/>
    <x v="180"/>
    <x v="332"/>
    <x v="332"/>
    <x v="35"/>
    <x v="35"/>
    <x v="49"/>
    <x v="49"/>
    <x v="218"/>
    <x v="60"/>
    <x v="60"/>
    <x v="0"/>
    <x v="0"/>
    <x v="0"/>
    <x v="45"/>
    <x v="481"/>
    <x v="0"/>
  </r>
  <r>
    <x v="3637"/>
    <x v="129"/>
    <x v="778"/>
    <x v="778"/>
    <x v="52"/>
    <x v="52"/>
    <x v="147"/>
    <x v="147"/>
    <x v="138"/>
    <x v="98"/>
    <x v="98"/>
    <x v="0"/>
    <x v="0"/>
    <x v="0"/>
    <x v="21"/>
    <x v="265"/>
    <x v="1"/>
  </r>
  <r>
    <x v="3638"/>
    <x v="342"/>
    <x v="671"/>
    <x v="671"/>
    <x v="57"/>
    <x v="57"/>
    <x v="57"/>
    <x v="57"/>
    <x v="53"/>
    <x v="103"/>
    <x v="103"/>
    <x v="0"/>
    <x v="0"/>
    <x v="0"/>
    <x v="19"/>
    <x v="272"/>
    <x v="1"/>
  </r>
  <r>
    <x v="3639"/>
    <x v="180"/>
    <x v="888"/>
    <x v="888"/>
    <x v="24"/>
    <x v="24"/>
    <x v="128"/>
    <x v="128"/>
    <x v="13"/>
    <x v="48"/>
    <x v="48"/>
    <x v="0"/>
    <x v="1"/>
    <x v="3"/>
    <x v="11"/>
    <x v="13"/>
    <x v="2"/>
  </r>
  <r>
    <x v="3640"/>
    <x v="31"/>
    <x v="166"/>
    <x v="166"/>
    <x v="62"/>
    <x v="62"/>
    <x v="210"/>
    <x v="210"/>
    <x v="13"/>
    <x v="157"/>
    <x v="157"/>
    <x v="0"/>
    <x v="1"/>
    <x v="3"/>
    <x v="11"/>
    <x v="13"/>
    <x v="2"/>
  </r>
  <r>
    <x v="3641"/>
    <x v="158"/>
    <x v="763"/>
    <x v="763"/>
    <x v="1"/>
    <x v="1"/>
    <x v="148"/>
    <x v="148"/>
    <x v="139"/>
    <x v="36"/>
    <x v="36"/>
    <x v="3"/>
    <x v="0"/>
    <x v="2"/>
    <x v="13"/>
    <x v="588"/>
    <x v="0"/>
  </r>
  <r>
    <x v="3642"/>
    <x v="140"/>
    <x v="592"/>
    <x v="592"/>
    <x v="20"/>
    <x v="20"/>
    <x v="10"/>
    <x v="10"/>
    <x v="10"/>
    <x v="126"/>
    <x v="126"/>
    <x v="2"/>
    <x v="0"/>
    <x v="0"/>
    <x v="38"/>
    <x v="10"/>
    <x v="0"/>
  </r>
  <r>
    <x v="3643"/>
    <x v="290"/>
    <x v="284"/>
    <x v="284"/>
    <x v="20"/>
    <x v="20"/>
    <x v="133"/>
    <x v="133"/>
    <x v="122"/>
    <x v="36"/>
    <x v="36"/>
    <x v="0"/>
    <x v="0"/>
    <x v="0"/>
    <x v="38"/>
    <x v="154"/>
    <x v="0"/>
  </r>
  <r>
    <x v="3644"/>
    <x v="355"/>
    <x v="1039"/>
    <x v="1039"/>
    <x v="77"/>
    <x v="77"/>
    <x v="45"/>
    <x v="45"/>
    <x v="42"/>
    <x v="60"/>
    <x v="60"/>
    <x v="3"/>
    <x v="0"/>
    <x v="0"/>
    <x v="24"/>
    <x v="397"/>
    <x v="1"/>
  </r>
  <r>
    <x v="3645"/>
    <x v="194"/>
    <x v="424"/>
    <x v="424"/>
    <x v="86"/>
    <x v="86"/>
    <x v="44"/>
    <x v="44"/>
    <x v="41"/>
    <x v="109"/>
    <x v="109"/>
    <x v="3"/>
    <x v="0"/>
    <x v="2"/>
    <x v="35"/>
    <x v="585"/>
    <x v="0"/>
  </r>
  <r>
    <x v="3646"/>
    <x v="344"/>
    <x v="224"/>
    <x v="224"/>
    <x v="27"/>
    <x v="27"/>
    <x v="86"/>
    <x v="86"/>
    <x v="13"/>
    <x v="38"/>
    <x v="38"/>
    <x v="3"/>
    <x v="1"/>
    <x v="0"/>
    <x v="11"/>
    <x v="13"/>
    <x v="2"/>
  </r>
  <r>
    <x v="3647"/>
    <x v="75"/>
    <x v="281"/>
    <x v="281"/>
    <x v="42"/>
    <x v="42"/>
    <x v="18"/>
    <x v="18"/>
    <x v="18"/>
    <x v="81"/>
    <x v="81"/>
    <x v="3"/>
    <x v="0"/>
    <x v="2"/>
    <x v="36"/>
    <x v="200"/>
    <x v="1"/>
  </r>
  <r>
    <x v="3648"/>
    <x v="95"/>
    <x v="724"/>
    <x v="724"/>
    <x v="40"/>
    <x v="40"/>
    <x v="71"/>
    <x v="71"/>
    <x v="65"/>
    <x v="70"/>
    <x v="70"/>
    <x v="0"/>
    <x v="0"/>
    <x v="0"/>
    <x v="6"/>
    <x v="575"/>
    <x v="1"/>
  </r>
  <r>
    <x v="3649"/>
    <x v="206"/>
    <x v="1142"/>
    <x v="1142"/>
    <x v="105"/>
    <x v="105"/>
    <x v="41"/>
    <x v="41"/>
    <x v="38"/>
    <x v="144"/>
    <x v="144"/>
    <x v="2"/>
    <x v="0"/>
    <x v="0"/>
    <x v="5"/>
    <x v="365"/>
    <x v="0"/>
  </r>
  <r>
    <x v="3650"/>
    <x v="80"/>
    <x v="568"/>
    <x v="568"/>
    <x v="75"/>
    <x v="75"/>
    <x v="6"/>
    <x v="6"/>
    <x v="6"/>
    <x v="26"/>
    <x v="26"/>
    <x v="0"/>
    <x v="0"/>
    <x v="0"/>
    <x v="26"/>
    <x v="6"/>
    <x v="1"/>
  </r>
  <r>
    <x v="3651"/>
    <x v="364"/>
    <x v="281"/>
    <x v="281"/>
    <x v="35"/>
    <x v="35"/>
    <x v="14"/>
    <x v="14"/>
    <x v="14"/>
    <x v="103"/>
    <x v="103"/>
    <x v="0"/>
    <x v="0"/>
    <x v="0"/>
    <x v="14"/>
    <x v="14"/>
    <x v="0"/>
  </r>
  <r>
    <x v="3652"/>
    <x v="128"/>
    <x v="896"/>
    <x v="896"/>
    <x v="67"/>
    <x v="67"/>
    <x v="141"/>
    <x v="141"/>
    <x v="13"/>
    <x v="152"/>
    <x v="152"/>
    <x v="3"/>
    <x v="1"/>
    <x v="3"/>
    <x v="11"/>
    <x v="13"/>
    <x v="2"/>
  </r>
  <r>
    <x v="3653"/>
    <x v="307"/>
    <x v="906"/>
    <x v="906"/>
    <x v="115"/>
    <x v="115"/>
    <x v="137"/>
    <x v="137"/>
    <x v="127"/>
    <x v="159"/>
    <x v="159"/>
    <x v="2"/>
    <x v="0"/>
    <x v="2"/>
    <x v="18"/>
    <x v="161"/>
    <x v="0"/>
  </r>
  <r>
    <x v="3654"/>
    <x v="16"/>
    <x v="228"/>
    <x v="228"/>
    <x v="85"/>
    <x v="85"/>
    <x v="31"/>
    <x v="31"/>
    <x v="13"/>
    <x v="61"/>
    <x v="61"/>
    <x v="0"/>
    <x v="1"/>
    <x v="2"/>
    <x v="11"/>
    <x v="13"/>
    <x v="2"/>
  </r>
  <r>
    <x v="3655"/>
    <x v="358"/>
    <x v="176"/>
    <x v="176"/>
    <x v="97"/>
    <x v="97"/>
    <x v="120"/>
    <x v="120"/>
    <x v="146"/>
    <x v="103"/>
    <x v="103"/>
    <x v="1"/>
    <x v="0"/>
    <x v="0"/>
    <x v="10"/>
    <x v="618"/>
    <x v="0"/>
  </r>
  <r>
    <x v="3656"/>
    <x v="324"/>
    <x v="778"/>
    <x v="778"/>
    <x v="26"/>
    <x v="26"/>
    <x v="168"/>
    <x v="168"/>
    <x v="157"/>
    <x v="151"/>
    <x v="151"/>
    <x v="3"/>
    <x v="0"/>
    <x v="1"/>
    <x v="21"/>
    <x v="210"/>
    <x v="1"/>
  </r>
  <r>
    <x v="3657"/>
    <x v="313"/>
    <x v="429"/>
    <x v="429"/>
    <x v="66"/>
    <x v="66"/>
    <x v="71"/>
    <x v="71"/>
    <x v="65"/>
    <x v="59"/>
    <x v="59"/>
    <x v="3"/>
    <x v="0"/>
    <x v="0"/>
    <x v="37"/>
    <x v="394"/>
    <x v="1"/>
  </r>
  <r>
    <x v="3658"/>
    <x v="98"/>
    <x v="368"/>
    <x v="368"/>
    <x v="94"/>
    <x v="94"/>
    <x v="83"/>
    <x v="83"/>
    <x v="74"/>
    <x v="102"/>
    <x v="102"/>
    <x v="3"/>
    <x v="0"/>
    <x v="0"/>
    <x v="9"/>
    <x v="157"/>
    <x v="0"/>
  </r>
  <r>
    <x v="3659"/>
    <x v="61"/>
    <x v="477"/>
    <x v="477"/>
    <x v="21"/>
    <x v="21"/>
    <x v="47"/>
    <x v="47"/>
    <x v="44"/>
    <x v="63"/>
    <x v="63"/>
    <x v="3"/>
    <x v="0"/>
    <x v="2"/>
    <x v="19"/>
    <x v="630"/>
    <x v="1"/>
  </r>
  <r>
    <x v="3660"/>
    <x v="170"/>
    <x v="607"/>
    <x v="607"/>
    <x v="12"/>
    <x v="12"/>
    <x v="198"/>
    <x v="198"/>
    <x v="197"/>
    <x v="122"/>
    <x v="122"/>
    <x v="0"/>
    <x v="0"/>
    <x v="0"/>
    <x v="9"/>
    <x v="327"/>
    <x v="0"/>
  </r>
  <r>
    <x v="3661"/>
    <x v="296"/>
    <x v="703"/>
    <x v="703"/>
    <x v="111"/>
    <x v="111"/>
    <x v="158"/>
    <x v="158"/>
    <x v="149"/>
    <x v="33"/>
    <x v="33"/>
    <x v="3"/>
    <x v="0"/>
    <x v="1"/>
    <x v="16"/>
    <x v="735"/>
    <x v="1"/>
  </r>
  <r>
    <x v="3662"/>
    <x v="163"/>
    <x v="414"/>
    <x v="414"/>
    <x v="15"/>
    <x v="15"/>
    <x v="85"/>
    <x v="85"/>
    <x v="76"/>
    <x v="154"/>
    <x v="154"/>
    <x v="0"/>
    <x v="0"/>
    <x v="1"/>
    <x v="37"/>
    <x v="142"/>
    <x v="1"/>
  </r>
  <r>
    <x v="3663"/>
    <x v="260"/>
    <x v="177"/>
    <x v="177"/>
    <x v="18"/>
    <x v="18"/>
    <x v="137"/>
    <x v="137"/>
    <x v="127"/>
    <x v="17"/>
    <x v="17"/>
    <x v="2"/>
    <x v="0"/>
    <x v="0"/>
    <x v="25"/>
    <x v="161"/>
    <x v="0"/>
  </r>
  <r>
    <x v="3664"/>
    <x v="201"/>
    <x v="25"/>
    <x v="25"/>
    <x v="52"/>
    <x v="52"/>
    <x v="41"/>
    <x v="41"/>
    <x v="38"/>
    <x v="51"/>
    <x v="51"/>
    <x v="3"/>
    <x v="0"/>
    <x v="0"/>
    <x v="16"/>
    <x v="437"/>
    <x v="1"/>
  </r>
  <r>
    <x v="3665"/>
    <x v="295"/>
    <x v="772"/>
    <x v="772"/>
    <x v="100"/>
    <x v="100"/>
    <x v="118"/>
    <x v="118"/>
    <x v="145"/>
    <x v="65"/>
    <x v="65"/>
    <x v="3"/>
    <x v="0"/>
    <x v="0"/>
    <x v="10"/>
    <x v="402"/>
    <x v="0"/>
  </r>
  <r>
    <x v="3666"/>
    <x v="84"/>
    <x v="1128"/>
    <x v="1128"/>
    <x v="43"/>
    <x v="43"/>
    <x v="22"/>
    <x v="22"/>
    <x v="196"/>
    <x v="140"/>
    <x v="140"/>
    <x v="0"/>
    <x v="0"/>
    <x v="2"/>
    <x v="22"/>
    <x v="617"/>
    <x v="1"/>
  </r>
  <r>
    <x v="3667"/>
    <x v="300"/>
    <x v="283"/>
    <x v="283"/>
    <x v="79"/>
    <x v="79"/>
    <x v="136"/>
    <x v="136"/>
    <x v="126"/>
    <x v="169"/>
    <x v="169"/>
    <x v="0"/>
    <x v="0"/>
    <x v="0"/>
    <x v="34"/>
    <x v="159"/>
    <x v="1"/>
  </r>
  <r>
    <x v="3668"/>
    <x v="202"/>
    <x v="968"/>
    <x v="968"/>
    <x v="49"/>
    <x v="49"/>
    <x v="50"/>
    <x v="50"/>
    <x v="13"/>
    <x v="122"/>
    <x v="122"/>
    <x v="0"/>
    <x v="2"/>
    <x v="1"/>
    <x v="11"/>
    <x v="13"/>
    <x v="2"/>
  </r>
  <r>
    <x v="3669"/>
    <x v="46"/>
    <x v="98"/>
    <x v="98"/>
    <x v="8"/>
    <x v="8"/>
    <x v="174"/>
    <x v="174"/>
    <x v="167"/>
    <x v="56"/>
    <x v="56"/>
    <x v="0"/>
    <x v="0"/>
    <x v="2"/>
    <x v="0"/>
    <x v="474"/>
    <x v="0"/>
  </r>
  <r>
    <x v="3670"/>
    <x v="117"/>
    <x v="605"/>
    <x v="605"/>
    <x v="52"/>
    <x v="52"/>
    <x v="158"/>
    <x v="158"/>
    <x v="149"/>
    <x v="155"/>
    <x v="155"/>
    <x v="3"/>
    <x v="0"/>
    <x v="0"/>
    <x v="4"/>
    <x v="735"/>
    <x v="0"/>
  </r>
  <r>
    <x v="3671"/>
    <x v="108"/>
    <x v="1037"/>
    <x v="1037"/>
    <x v="72"/>
    <x v="72"/>
    <x v="66"/>
    <x v="66"/>
    <x v="62"/>
    <x v="138"/>
    <x v="138"/>
    <x v="2"/>
    <x v="0"/>
    <x v="0"/>
    <x v="30"/>
    <x v="65"/>
    <x v="1"/>
  </r>
  <r>
    <x v="3672"/>
    <x v="243"/>
    <x v="1113"/>
    <x v="1113"/>
    <x v="112"/>
    <x v="112"/>
    <x v="135"/>
    <x v="135"/>
    <x v="125"/>
    <x v="132"/>
    <x v="132"/>
    <x v="3"/>
    <x v="0"/>
    <x v="0"/>
    <x v="34"/>
    <x v="158"/>
    <x v="1"/>
  </r>
  <r>
    <x v="3673"/>
    <x v="347"/>
    <x v="368"/>
    <x v="368"/>
    <x v="55"/>
    <x v="55"/>
    <x v="53"/>
    <x v="53"/>
    <x v="49"/>
    <x v="112"/>
    <x v="112"/>
    <x v="0"/>
    <x v="0"/>
    <x v="0"/>
    <x v="7"/>
    <x v="51"/>
    <x v="0"/>
  </r>
  <r>
    <x v="3674"/>
    <x v="363"/>
    <x v="796"/>
    <x v="796"/>
    <x v="46"/>
    <x v="46"/>
    <x v="210"/>
    <x v="210"/>
    <x v="209"/>
    <x v="34"/>
    <x v="34"/>
    <x v="1"/>
    <x v="0"/>
    <x v="3"/>
    <x v="1"/>
    <x v="736"/>
    <x v="0"/>
  </r>
  <r>
    <x v="3675"/>
    <x v="175"/>
    <x v="791"/>
    <x v="791"/>
    <x v="50"/>
    <x v="50"/>
    <x v="148"/>
    <x v="148"/>
    <x v="139"/>
    <x v="12"/>
    <x v="12"/>
    <x v="2"/>
    <x v="0"/>
    <x v="2"/>
    <x v="5"/>
    <x v="737"/>
    <x v="0"/>
  </r>
  <r>
    <x v="3676"/>
    <x v="196"/>
    <x v="188"/>
    <x v="188"/>
    <x v="108"/>
    <x v="108"/>
    <x v="113"/>
    <x v="113"/>
    <x v="13"/>
    <x v="27"/>
    <x v="27"/>
    <x v="3"/>
    <x v="1"/>
    <x v="2"/>
    <x v="11"/>
    <x v="13"/>
    <x v="2"/>
  </r>
  <r>
    <x v="3677"/>
    <x v="166"/>
    <x v="230"/>
    <x v="230"/>
    <x v="22"/>
    <x v="22"/>
    <x v="163"/>
    <x v="163"/>
    <x v="153"/>
    <x v="160"/>
    <x v="160"/>
    <x v="0"/>
    <x v="0"/>
    <x v="0"/>
    <x v="18"/>
    <x v="350"/>
    <x v="0"/>
  </r>
  <r>
    <x v="3678"/>
    <x v="258"/>
    <x v="548"/>
    <x v="548"/>
    <x v="95"/>
    <x v="95"/>
    <x v="66"/>
    <x v="66"/>
    <x v="62"/>
    <x v="79"/>
    <x v="79"/>
    <x v="3"/>
    <x v="0"/>
    <x v="0"/>
    <x v="16"/>
    <x v="450"/>
    <x v="1"/>
  </r>
  <r>
    <x v="3679"/>
    <x v="360"/>
    <x v="171"/>
    <x v="171"/>
    <x v="35"/>
    <x v="35"/>
    <x v="150"/>
    <x v="150"/>
    <x v="140"/>
    <x v="165"/>
    <x v="165"/>
    <x v="0"/>
    <x v="0"/>
    <x v="0"/>
    <x v="48"/>
    <x v="221"/>
    <x v="0"/>
  </r>
  <r>
    <x v="3680"/>
    <x v="185"/>
    <x v="1143"/>
    <x v="1143"/>
    <x v="48"/>
    <x v="48"/>
    <x v="159"/>
    <x v="159"/>
    <x v="150"/>
    <x v="104"/>
    <x v="104"/>
    <x v="0"/>
    <x v="0"/>
    <x v="3"/>
    <x v="6"/>
    <x v="666"/>
    <x v="1"/>
  </r>
  <r>
    <x v="3681"/>
    <x v="261"/>
    <x v="129"/>
    <x v="129"/>
    <x v="31"/>
    <x v="31"/>
    <x v="119"/>
    <x v="119"/>
    <x v="111"/>
    <x v="108"/>
    <x v="108"/>
    <x v="3"/>
    <x v="0"/>
    <x v="2"/>
    <x v="8"/>
    <x v="738"/>
    <x v="1"/>
  </r>
  <r>
    <x v="3682"/>
    <x v="257"/>
    <x v="632"/>
    <x v="632"/>
    <x v="102"/>
    <x v="102"/>
    <x v="77"/>
    <x v="77"/>
    <x v="70"/>
    <x v="93"/>
    <x v="93"/>
    <x v="3"/>
    <x v="0"/>
    <x v="0"/>
    <x v="30"/>
    <x v="605"/>
    <x v="1"/>
  </r>
  <r>
    <x v="3683"/>
    <x v="82"/>
    <x v="429"/>
    <x v="429"/>
    <x v="10"/>
    <x v="10"/>
    <x v="170"/>
    <x v="170"/>
    <x v="159"/>
    <x v="57"/>
    <x v="57"/>
    <x v="0"/>
    <x v="0"/>
    <x v="3"/>
    <x v="1"/>
    <x v="385"/>
    <x v="0"/>
  </r>
  <r>
    <x v="3684"/>
    <x v="260"/>
    <x v="264"/>
    <x v="264"/>
    <x v="97"/>
    <x v="97"/>
    <x v="215"/>
    <x v="215"/>
    <x v="214"/>
    <x v="179"/>
    <x v="179"/>
    <x v="2"/>
    <x v="0"/>
    <x v="0"/>
    <x v="9"/>
    <x v="739"/>
    <x v="0"/>
  </r>
  <r>
    <x v="3685"/>
    <x v="348"/>
    <x v="960"/>
    <x v="960"/>
    <x v="83"/>
    <x v="83"/>
    <x v="5"/>
    <x v="5"/>
    <x v="5"/>
    <x v="50"/>
    <x v="50"/>
    <x v="2"/>
    <x v="0"/>
    <x v="2"/>
    <x v="14"/>
    <x v="448"/>
    <x v="0"/>
  </r>
  <r>
    <x v="3686"/>
    <x v="339"/>
    <x v="1063"/>
    <x v="1063"/>
    <x v="22"/>
    <x v="22"/>
    <x v="194"/>
    <x v="194"/>
    <x v="190"/>
    <x v="134"/>
    <x v="134"/>
    <x v="3"/>
    <x v="0"/>
    <x v="3"/>
    <x v="47"/>
    <x v="462"/>
    <x v="1"/>
  </r>
  <r>
    <x v="3687"/>
    <x v="314"/>
    <x v="949"/>
    <x v="949"/>
    <x v="55"/>
    <x v="55"/>
    <x v="61"/>
    <x v="61"/>
    <x v="71"/>
    <x v="73"/>
    <x v="73"/>
    <x v="0"/>
    <x v="0"/>
    <x v="2"/>
    <x v="23"/>
    <x v="79"/>
    <x v="0"/>
  </r>
  <r>
    <x v="3688"/>
    <x v="339"/>
    <x v="938"/>
    <x v="938"/>
    <x v="91"/>
    <x v="91"/>
    <x v="105"/>
    <x v="105"/>
    <x v="96"/>
    <x v="146"/>
    <x v="146"/>
    <x v="0"/>
    <x v="0"/>
    <x v="3"/>
    <x v="19"/>
    <x v="122"/>
    <x v="1"/>
  </r>
  <r>
    <x v="3689"/>
    <x v="82"/>
    <x v="733"/>
    <x v="733"/>
    <x v="48"/>
    <x v="48"/>
    <x v="68"/>
    <x v="68"/>
    <x v="104"/>
    <x v="73"/>
    <x v="73"/>
    <x v="3"/>
    <x v="0"/>
    <x v="1"/>
    <x v="24"/>
    <x v="190"/>
    <x v="1"/>
  </r>
  <r>
    <x v="3690"/>
    <x v="86"/>
    <x v="537"/>
    <x v="537"/>
    <x v="77"/>
    <x v="77"/>
    <x v="169"/>
    <x v="169"/>
    <x v="158"/>
    <x v="149"/>
    <x v="149"/>
    <x v="3"/>
    <x v="0"/>
    <x v="0"/>
    <x v="1"/>
    <x v="561"/>
    <x v="0"/>
  </r>
  <r>
    <x v="3691"/>
    <x v="251"/>
    <x v="136"/>
    <x v="136"/>
    <x v="11"/>
    <x v="11"/>
    <x v="143"/>
    <x v="143"/>
    <x v="134"/>
    <x v="97"/>
    <x v="97"/>
    <x v="0"/>
    <x v="0"/>
    <x v="2"/>
    <x v="33"/>
    <x v="305"/>
    <x v="0"/>
  </r>
  <r>
    <x v="3692"/>
    <x v="187"/>
    <x v="721"/>
    <x v="721"/>
    <x v="100"/>
    <x v="100"/>
    <x v="134"/>
    <x v="134"/>
    <x v="124"/>
    <x v="101"/>
    <x v="101"/>
    <x v="0"/>
    <x v="0"/>
    <x v="2"/>
    <x v="0"/>
    <x v="156"/>
    <x v="0"/>
  </r>
  <r>
    <x v="3693"/>
    <x v="191"/>
    <x v="2"/>
    <x v="2"/>
    <x v="22"/>
    <x v="22"/>
    <x v="30"/>
    <x v="30"/>
    <x v="27"/>
    <x v="146"/>
    <x v="146"/>
    <x v="0"/>
    <x v="0"/>
    <x v="0"/>
    <x v="24"/>
    <x v="61"/>
    <x v="1"/>
  </r>
  <r>
    <x v="3694"/>
    <x v="79"/>
    <x v="134"/>
    <x v="134"/>
    <x v="17"/>
    <x v="17"/>
    <x v="144"/>
    <x v="144"/>
    <x v="136"/>
    <x v="113"/>
    <x v="113"/>
    <x v="0"/>
    <x v="0"/>
    <x v="3"/>
    <x v="32"/>
    <x v="172"/>
    <x v="0"/>
  </r>
  <r>
    <x v="3695"/>
    <x v="110"/>
    <x v="659"/>
    <x v="659"/>
    <x v="101"/>
    <x v="101"/>
    <x v="172"/>
    <x v="172"/>
    <x v="165"/>
    <x v="80"/>
    <x v="80"/>
    <x v="3"/>
    <x v="0"/>
    <x v="1"/>
    <x v="17"/>
    <x v="547"/>
    <x v="0"/>
  </r>
  <r>
    <x v="3696"/>
    <x v="207"/>
    <x v="735"/>
    <x v="735"/>
    <x v="49"/>
    <x v="49"/>
    <x v="170"/>
    <x v="170"/>
    <x v="159"/>
    <x v="156"/>
    <x v="156"/>
    <x v="0"/>
    <x v="0"/>
    <x v="0"/>
    <x v="7"/>
    <x v="385"/>
    <x v="0"/>
  </r>
  <r>
    <x v="3697"/>
    <x v="131"/>
    <x v="225"/>
    <x v="225"/>
    <x v="34"/>
    <x v="34"/>
    <x v="130"/>
    <x v="130"/>
    <x v="121"/>
    <x v="148"/>
    <x v="148"/>
    <x v="0"/>
    <x v="0"/>
    <x v="0"/>
    <x v="5"/>
    <x v="151"/>
    <x v="0"/>
  </r>
  <r>
    <x v="3698"/>
    <x v="30"/>
    <x v="182"/>
    <x v="182"/>
    <x v="113"/>
    <x v="113"/>
    <x v="219"/>
    <x v="219"/>
    <x v="220"/>
    <x v="47"/>
    <x v="47"/>
    <x v="0"/>
    <x v="0"/>
    <x v="0"/>
    <x v="14"/>
    <x v="568"/>
    <x v="0"/>
  </r>
  <r>
    <x v="3699"/>
    <x v="73"/>
    <x v="371"/>
    <x v="371"/>
    <x v="54"/>
    <x v="54"/>
    <x v="147"/>
    <x v="147"/>
    <x v="138"/>
    <x v="17"/>
    <x v="17"/>
    <x v="2"/>
    <x v="0"/>
    <x v="0"/>
    <x v="44"/>
    <x v="703"/>
    <x v="3"/>
  </r>
  <r>
    <x v="3700"/>
    <x v="224"/>
    <x v="586"/>
    <x v="586"/>
    <x v="54"/>
    <x v="54"/>
    <x v="49"/>
    <x v="49"/>
    <x v="218"/>
    <x v="178"/>
    <x v="178"/>
    <x v="0"/>
    <x v="0"/>
    <x v="2"/>
    <x v="25"/>
    <x v="481"/>
    <x v="0"/>
  </r>
  <r>
    <x v="3701"/>
    <x v="74"/>
    <x v="741"/>
    <x v="741"/>
    <x v="11"/>
    <x v="11"/>
    <x v="47"/>
    <x v="47"/>
    <x v="44"/>
    <x v="156"/>
    <x v="156"/>
    <x v="0"/>
    <x v="0"/>
    <x v="2"/>
    <x v="14"/>
    <x v="46"/>
    <x v="0"/>
  </r>
  <r>
    <x v="3702"/>
    <x v="182"/>
    <x v="361"/>
    <x v="361"/>
    <x v="115"/>
    <x v="115"/>
    <x v="173"/>
    <x v="173"/>
    <x v="166"/>
    <x v="131"/>
    <x v="131"/>
    <x v="3"/>
    <x v="0"/>
    <x v="0"/>
    <x v="10"/>
    <x v="469"/>
    <x v="0"/>
  </r>
  <r>
    <x v="3703"/>
    <x v="187"/>
    <x v="874"/>
    <x v="874"/>
    <x v="31"/>
    <x v="31"/>
    <x v="14"/>
    <x v="14"/>
    <x v="13"/>
    <x v="127"/>
    <x v="127"/>
    <x v="2"/>
    <x v="2"/>
    <x v="2"/>
    <x v="11"/>
    <x v="13"/>
    <x v="2"/>
  </r>
  <r>
    <x v="3704"/>
    <x v="336"/>
    <x v="191"/>
    <x v="191"/>
    <x v="99"/>
    <x v="99"/>
    <x v="56"/>
    <x v="56"/>
    <x v="52"/>
    <x v="40"/>
    <x v="40"/>
    <x v="0"/>
    <x v="0"/>
    <x v="0"/>
    <x v="16"/>
    <x v="54"/>
    <x v="1"/>
  </r>
  <r>
    <x v="3705"/>
    <x v="18"/>
    <x v="9"/>
    <x v="9"/>
    <x v="90"/>
    <x v="90"/>
    <x v="184"/>
    <x v="184"/>
    <x v="180"/>
    <x v="79"/>
    <x v="79"/>
    <x v="0"/>
    <x v="0"/>
    <x v="3"/>
    <x v="39"/>
    <x v="309"/>
    <x v="0"/>
  </r>
  <r>
    <x v="3706"/>
    <x v="229"/>
    <x v="743"/>
    <x v="743"/>
    <x v="84"/>
    <x v="84"/>
    <x v="26"/>
    <x v="26"/>
    <x v="24"/>
    <x v="73"/>
    <x v="73"/>
    <x v="3"/>
    <x v="0"/>
    <x v="1"/>
    <x v="8"/>
    <x v="25"/>
    <x v="1"/>
  </r>
  <r>
    <x v="3707"/>
    <x v="185"/>
    <x v="926"/>
    <x v="926"/>
    <x v="60"/>
    <x v="60"/>
    <x v="130"/>
    <x v="130"/>
    <x v="13"/>
    <x v="44"/>
    <x v="44"/>
    <x v="0"/>
    <x v="1"/>
    <x v="0"/>
    <x v="11"/>
    <x v="13"/>
    <x v="2"/>
  </r>
  <r>
    <x v="3708"/>
    <x v="308"/>
    <x v="1144"/>
    <x v="1144"/>
    <x v="102"/>
    <x v="102"/>
    <x v="106"/>
    <x v="106"/>
    <x v="97"/>
    <x v="65"/>
    <x v="65"/>
    <x v="2"/>
    <x v="0"/>
    <x v="0"/>
    <x v="31"/>
    <x v="114"/>
    <x v="1"/>
  </r>
  <r>
    <x v="3709"/>
    <x v="355"/>
    <x v="828"/>
    <x v="828"/>
    <x v="27"/>
    <x v="27"/>
    <x v="188"/>
    <x v="188"/>
    <x v="184"/>
    <x v="106"/>
    <x v="106"/>
    <x v="3"/>
    <x v="0"/>
    <x v="3"/>
    <x v="21"/>
    <x v="658"/>
    <x v="1"/>
  </r>
  <r>
    <x v="3710"/>
    <x v="246"/>
    <x v="367"/>
    <x v="367"/>
    <x v="22"/>
    <x v="22"/>
    <x v="193"/>
    <x v="193"/>
    <x v="189"/>
    <x v="129"/>
    <x v="129"/>
    <x v="0"/>
    <x v="0"/>
    <x v="0"/>
    <x v="32"/>
    <x v="301"/>
    <x v="0"/>
  </r>
  <r>
    <x v="3711"/>
    <x v="34"/>
    <x v="2"/>
    <x v="2"/>
    <x v="6"/>
    <x v="6"/>
    <x v="109"/>
    <x v="109"/>
    <x v="100"/>
    <x v="42"/>
    <x v="42"/>
    <x v="2"/>
    <x v="0"/>
    <x v="1"/>
    <x v="29"/>
    <x v="608"/>
    <x v="0"/>
  </r>
  <r>
    <x v="3712"/>
    <x v="122"/>
    <x v="806"/>
    <x v="806"/>
    <x v="56"/>
    <x v="56"/>
    <x v="187"/>
    <x v="187"/>
    <x v="13"/>
    <x v="21"/>
    <x v="21"/>
    <x v="3"/>
    <x v="1"/>
    <x v="0"/>
    <x v="11"/>
    <x v="13"/>
    <x v="2"/>
  </r>
  <r>
    <x v="3713"/>
    <x v="102"/>
    <x v="1025"/>
    <x v="1025"/>
    <x v="76"/>
    <x v="76"/>
    <x v="156"/>
    <x v="156"/>
    <x v="163"/>
    <x v="6"/>
    <x v="6"/>
    <x v="0"/>
    <x v="0"/>
    <x v="0"/>
    <x v="20"/>
    <x v="302"/>
    <x v="0"/>
  </r>
  <r>
    <x v="3714"/>
    <x v="181"/>
    <x v="438"/>
    <x v="438"/>
    <x v="81"/>
    <x v="81"/>
    <x v="125"/>
    <x v="125"/>
    <x v="116"/>
    <x v="131"/>
    <x v="131"/>
    <x v="0"/>
    <x v="0"/>
    <x v="2"/>
    <x v="3"/>
    <x v="144"/>
    <x v="0"/>
  </r>
  <r>
    <x v="3715"/>
    <x v="320"/>
    <x v="677"/>
    <x v="677"/>
    <x v="110"/>
    <x v="110"/>
    <x v="104"/>
    <x v="104"/>
    <x v="13"/>
    <x v="168"/>
    <x v="168"/>
    <x v="3"/>
    <x v="2"/>
    <x v="0"/>
    <x v="11"/>
    <x v="13"/>
    <x v="2"/>
  </r>
  <r>
    <x v="3716"/>
    <x v="333"/>
    <x v="718"/>
    <x v="718"/>
    <x v="84"/>
    <x v="84"/>
    <x v="106"/>
    <x v="106"/>
    <x v="97"/>
    <x v="0"/>
    <x v="0"/>
    <x v="2"/>
    <x v="0"/>
    <x v="1"/>
    <x v="2"/>
    <x v="114"/>
    <x v="0"/>
  </r>
  <r>
    <x v="3717"/>
    <x v="286"/>
    <x v="875"/>
    <x v="875"/>
    <x v="66"/>
    <x v="66"/>
    <x v="176"/>
    <x v="176"/>
    <x v="13"/>
    <x v="3"/>
    <x v="3"/>
    <x v="0"/>
    <x v="1"/>
    <x v="3"/>
    <x v="11"/>
    <x v="13"/>
    <x v="2"/>
  </r>
  <r>
    <x v="3718"/>
    <x v="352"/>
    <x v="480"/>
    <x v="480"/>
    <x v="27"/>
    <x v="27"/>
    <x v="49"/>
    <x v="49"/>
    <x v="218"/>
    <x v="31"/>
    <x v="31"/>
    <x v="0"/>
    <x v="0"/>
    <x v="0"/>
    <x v="15"/>
    <x v="481"/>
    <x v="1"/>
  </r>
  <r>
    <x v="3719"/>
    <x v="357"/>
    <x v="733"/>
    <x v="733"/>
    <x v="31"/>
    <x v="31"/>
    <x v="70"/>
    <x v="70"/>
    <x v="129"/>
    <x v="133"/>
    <x v="133"/>
    <x v="2"/>
    <x v="0"/>
    <x v="0"/>
    <x v="32"/>
    <x v="626"/>
    <x v="0"/>
  </r>
  <r>
    <x v="3720"/>
    <x v="109"/>
    <x v="1145"/>
    <x v="1145"/>
    <x v="61"/>
    <x v="61"/>
    <x v="209"/>
    <x v="209"/>
    <x v="208"/>
    <x v="21"/>
    <x v="21"/>
    <x v="0"/>
    <x v="0"/>
    <x v="2"/>
    <x v="0"/>
    <x v="380"/>
    <x v="0"/>
  </r>
  <r>
    <x v="3721"/>
    <x v="9"/>
    <x v="354"/>
    <x v="354"/>
    <x v="57"/>
    <x v="57"/>
    <x v="157"/>
    <x v="157"/>
    <x v="148"/>
    <x v="120"/>
    <x v="120"/>
    <x v="0"/>
    <x v="0"/>
    <x v="1"/>
    <x v="16"/>
    <x v="191"/>
    <x v="1"/>
  </r>
  <r>
    <x v="3722"/>
    <x v="284"/>
    <x v="202"/>
    <x v="202"/>
    <x v="6"/>
    <x v="6"/>
    <x v="56"/>
    <x v="56"/>
    <x v="52"/>
    <x v="39"/>
    <x v="39"/>
    <x v="0"/>
    <x v="0"/>
    <x v="0"/>
    <x v="7"/>
    <x v="54"/>
    <x v="0"/>
  </r>
  <r>
    <x v="3723"/>
    <x v="292"/>
    <x v="1146"/>
    <x v="1146"/>
    <x v="75"/>
    <x v="75"/>
    <x v="19"/>
    <x v="19"/>
    <x v="19"/>
    <x v="150"/>
    <x v="150"/>
    <x v="3"/>
    <x v="0"/>
    <x v="0"/>
    <x v="27"/>
    <x v="348"/>
    <x v="0"/>
  </r>
  <r>
    <x v="3724"/>
    <x v="33"/>
    <x v="533"/>
    <x v="533"/>
    <x v="103"/>
    <x v="103"/>
    <x v="160"/>
    <x v="160"/>
    <x v="151"/>
    <x v="103"/>
    <x v="103"/>
    <x v="3"/>
    <x v="0"/>
    <x v="0"/>
    <x v="23"/>
    <x v="361"/>
    <x v="0"/>
  </r>
  <r>
    <x v="3725"/>
    <x v="84"/>
    <x v="387"/>
    <x v="387"/>
    <x v="73"/>
    <x v="73"/>
    <x v="49"/>
    <x v="49"/>
    <x v="218"/>
    <x v="95"/>
    <x v="95"/>
    <x v="0"/>
    <x v="0"/>
    <x v="0"/>
    <x v="36"/>
    <x v="481"/>
    <x v="1"/>
  </r>
  <r>
    <x v="3726"/>
    <x v="138"/>
    <x v="459"/>
    <x v="459"/>
    <x v="113"/>
    <x v="113"/>
    <x v="125"/>
    <x v="125"/>
    <x v="116"/>
    <x v="70"/>
    <x v="70"/>
    <x v="0"/>
    <x v="0"/>
    <x v="1"/>
    <x v="26"/>
    <x v="144"/>
    <x v="1"/>
  </r>
  <r>
    <x v="3727"/>
    <x v="54"/>
    <x v="935"/>
    <x v="935"/>
    <x v="49"/>
    <x v="49"/>
    <x v="211"/>
    <x v="211"/>
    <x v="210"/>
    <x v="97"/>
    <x v="97"/>
    <x v="3"/>
    <x v="0"/>
    <x v="3"/>
    <x v="21"/>
    <x v="466"/>
    <x v="1"/>
  </r>
  <r>
    <x v="3728"/>
    <x v="256"/>
    <x v="845"/>
    <x v="845"/>
    <x v="32"/>
    <x v="32"/>
    <x v="204"/>
    <x v="204"/>
    <x v="203"/>
    <x v="100"/>
    <x v="100"/>
    <x v="3"/>
    <x v="0"/>
    <x v="1"/>
    <x v="10"/>
    <x v="399"/>
    <x v="0"/>
  </r>
  <r>
    <x v="3729"/>
    <x v="190"/>
    <x v="973"/>
    <x v="973"/>
    <x v="112"/>
    <x v="112"/>
    <x v="107"/>
    <x v="107"/>
    <x v="98"/>
    <x v="159"/>
    <x v="159"/>
    <x v="0"/>
    <x v="0"/>
    <x v="2"/>
    <x v="0"/>
    <x v="115"/>
    <x v="0"/>
  </r>
  <r>
    <x v="3730"/>
    <x v="94"/>
    <x v="681"/>
    <x v="681"/>
    <x v="56"/>
    <x v="56"/>
    <x v="175"/>
    <x v="175"/>
    <x v="168"/>
    <x v="19"/>
    <x v="19"/>
    <x v="0"/>
    <x v="0"/>
    <x v="1"/>
    <x v="23"/>
    <x v="497"/>
    <x v="0"/>
  </r>
  <r>
    <x v="3731"/>
    <x v="193"/>
    <x v="842"/>
    <x v="842"/>
    <x v="35"/>
    <x v="35"/>
    <x v="65"/>
    <x v="65"/>
    <x v="13"/>
    <x v="0"/>
    <x v="0"/>
    <x v="3"/>
    <x v="2"/>
    <x v="0"/>
    <x v="11"/>
    <x v="13"/>
    <x v="2"/>
  </r>
  <r>
    <x v="3732"/>
    <x v="93"/>
    <x v="879"/>
    <x v="879"/>
    <x v="68"/>
    <x v="68"/>
    <x v="180"/>
    <x v="180"/>
    <x v="13"/>
    <x v="125"/>
    <x v="125"/>
    <x v="0"/>
    <x v="2"/>
    <x v="0"/>
    <x v="11"/>
    <x v="13"/>
    <x v="2"/>
  </r>
  <r>
    <x v="3733"/>
    <x v="230"/>
    <x v="981"/>
    <x v="981"/>
    <x v="51"/>
    <x v="51"/>
    <x v="30"/>
    <x v="30"/>
    <x v="27"/>
    <x v="77"/>
    <x v="77"/>
    <x v="0"/>
    <x v="0"/>
    <x v="0"/>
    <x v="49"/>
    <x v="61"/>
    <x v="3"/>
  </r>
  <r>
    <x v="3734"/>
    <x v="340"/>
    <x v="63"/>
    <x v="63"/>
    <x v="29"/>
    <x v="29"/>
    <x v="140"/>
    <x v="140"/>
    <x v="132"/>
    <x v="144"/>
    <x v="144"/>
    <x v="2"/>
    <x v="0"/>
    <x v="0"/>
    <x v="1"/>
    <x v="168"/>
    <x v="0"/>
  </r>
  <r>
    <x v="3735"/>
    <x v="135"/>
    <x v="737"/>
    <x v="737"/>
    <x v="61"/>
    <x v="61"/>
    <x v="185"/>
    <x v="185"/>
    <x v="181"/>
    <x v="80"/>
    <x v="80"/>
    <x v="2"/>
    <x v="0"/>
    <x v="3"/>
    <x v="34"/>
    <x v="367"/>
    <x v="1"/>
  </r>
  <r>
    <x v="3736"/>
    <x v="63"/>
    <x v="1099"/>
    <x v="1099"/>
    <x v="6"/>
    <x v="6"/>
    <x v="53"/>
    <x v="53"/>
    <x v="49"/>
    <x v="109"/>
    <x v="109"/>
    <x v="0"/>
    <x v="0"/>
    <x v="1"/>
    <x v="16"/>
    <x v="51"/>
    <x v="1"/>
  </r>
  <r>
    <x v="3737"/>
    <x v="175"/>
    <x v="288"/>
    <x v="288"/>
    <x v="40"/>
    <x v="40"/>
    <x v="152"/>
    <x v="152"/>
    <x v="173"/>
    <x v="1"/>
    <x v="1"/>
    <x v="2"/>
    <x v="0"/>
    <x v="0"/>
    <x v="3"/>
    <x v="308"/>
    <x v="0"/>
  </r>
  <r>
    <x v="3738"/>
    <x v="241"/>
    <x v="37"/>
    <x v="37"/>
    <x v="37"/>
    <x v="37"/>
    <x v="40"/>
    <x v="40"/>
    <x v="13"/>
    <x v="38"/>
    <x v="38"/>
    <x v="3"/>
    <x v="2"/>
    <x v="0"/>
    <x v="11"/>
    <x v="13"/>
    <x v="2"/>
  </r>
  <r>
    <x v="3739"/>
    <x v="251"/>
    <x v="961"/>
    <x v="961"/>
    <x v="67"/>
    <x v="67"/>
    <x v="19"/>
    <x v="19"/>
    <x v="19"/>
    <x v="49"/>
    <x v="49"/>
    <x v="1"/>
    <x v="0"/>
    <x v="0"/>
    <x v="47"/>
    <x v="740"/>
    <x v="1"/>
  </r>
  <r>
    <x v="3740"/>
    <x v="44"/>
    <x v="976"/>
    <x v="976"/>
    <x v="90"/>
    <x v="90"/>
    <x v="168"/>
    <x v="168"/>
    <x v="157"/>
    <x v="77"/>
    <x v="77"/>
    <x v="1"/>
    <x v="0"/>
    <x v="0"/>
    <x v="4"/>
    <x v="741"/>
    <x v="0"/>
  </r>
  <r>
    <x v="3741"/>
    <x v="274"/>
    <x v="1075"/>
    <x v="1075"/>
    <x v="25"/>
    <x v="25"/>
    <x v="34"/>
    <x v="34"/>
    <x v="30"/>
    <x v="172"/>
    <x v="172"/>
    <x v="3"/>
    <x v="0"/>
    <x v="2"/>
    <x v="3"/>
    <x v="138"/>
    <x v="0"/>
  </r>
  <r>
    <x v="3742"/>
    <x v="206"/>
    <x v="660"/>
    <x v="660"/>
    <x v="88"/>
    <x v="88"/>
    <x v="178"/>
    <x v="178"/>
    <x v="13"/>
    <x v="114"/>
    <x v="114"/>
    <x v="0"/>
    <x v="1"/>
    <x v="3"/>
    <x v="11"/>
    <x v="13"/>
    <x v="2"/>
  </r>
  <r>
    <x v="3743"/>
    <x v="278"/>
    <x v="275"/>
    <x v="275"/>
    <x v="86"/>
    <x v="86"/>
    <x v="51"/>
    <x v="51"/>
    <x v="47"/>
    <x v="14"/>
    <x v="14"/>
    <x v="0"/>
    <x v="0"/>
    <x v="0"/>
    <x v="33"/>
    <x v="49"/>
    <x v="0"/>
  </r>
  <r>
    <x v="3744"/>
    <x v="302"/>
    <x v="254"/>
    <x v="254"/>
    <x v="91"/>
    <x v="91"/>
    <x v="70"/>
    <x v="70"/>
    <x v="129"/>
    <x v="9"/>
    <x v="9"/>
    <x v="0"/>
    <x v="0"/>
    <x v="1"/>
    <x v="1"/>
    <x v="163"/>
    <x v="0"/>
  </r>
  <r>
    <x v="3745"/>
    <x v="38"/>
    <x v="618"/>
    <x v="618"/>
    <x v="30"/>
    <x v="30"/>
    <x v="57"/>
    <x v="57"/>
    <x v="53"/>
    <x v="66"/>
    <x v="66"/>
    <x v="0"/>
    <x v="0"/>
    <x v="2"/>
    <x v="47"/>
    <x v="272"/>
    <x v="1"/>
  </r>
  <r>
    <x v="3746"/>
    <x v="45"/>
    <x v="581"/>
    <x v="581"/>
    <x v="34"/>
    <x v="34"/>
    <x v="186"/>
    <x v="186"/>
    <x v="13"/>
    <x v="5"/>
    <x v="5"/>
    <x v="3"/>
    <x v="1"/>
    <x v="0"/>
    <x v="11"/>
    <x v="13"/>
    <x v="2"/>
  </r>
  <r>
    <x v="3747"/>
    <x v="276"/>
    <x v="799"/>
    <x v="799"/>
    <x v="17"/>
    <x v="17"/>
    <x v="19"/>
    <x v="19"/>
    <x v="19"/>
    <x v="86"/>
    <x v="86"/>
    <x v="0"/>
    <x v="0"/>
    <x v="0"/>
    <x v="29"/>
    <x v="19"/>
    <x v="0"/>
  </r>
  <r>
    <x v="3748"/>
    <x v="140"/>
    <x v="790"/>
    <x v="790"/>
    <x v="51"/>
    <x v="51"/>
    <x v="131"/>
    <x v="131"/>
    <x v="123"/>
    <x v="126"/>
    <x v="126"/>
    <x v="2"/>
    <x v="0"/>
    <x v="0"/>
    <x v="47"/>
    <x v="742"/>
    <x v="1"/>
  </r>
  <r>
    <x v="3749"/>
    <x v="71"/>
    <x v="116"/>
    <x v="116"/>
    <x v="14"/>
    <x v="14"/>
    <x v="26"/>
    <x v="26"/>
    <x v="24"/>
    <x v="59"/>
    <x v="59"/>
    <x v="1"/>
    <x v="0"/>
    <x v="2"/>
    <x v="5"/>
    <x v="280"/>
    <x v="0"/>
  </r>
  <r>
    <x v="3750"/>
    <x v="95"/>
    <x v="1035"/>
    <x v="1035"/>
    <x v="117"/>
    <x v="117"/>
    <x v="61"/>
    <x v="61"/>
    <x v="71"/>
    <x v="9"/>
    <x v="9"/>
    <x v="0"/>
    <x v="0"/>
    <x v="1"/>
    <x v="14"/>
    <x v="79"/>
    <x v="0"/>
  </r>
  <r>
    <x v="3751"/>
    <x v="10"/>
    <x v="997"/>
    <x v="997"/>
    <x v="93"/>
    <x v="93"/>
    <x v="33"/>
    <x v="33"/>
    <x v="29"/>
    <x v="29"/>
    <x v="29"/>
    <x v="3"/>
    <x v="0"/>
    <x v="2"/>
    <x v="9"/>
    <x v="141"/>
    <x v="0"/>
  </r>
  <r>
    <x v="3752"/>
    <x v="336"/>
    <x v="560"/>
    <x v="560"/>
    <x v="118"/>
    <x v="118"/>
    <x v="39"/>
    <x v="39"/>
    <x v="36"/>
    <x v="45"/>
    <x v="45"/>
    <x v="3"/>
    <x v="0"/>
    <x v="1"/>
    <x v="19"/>
    <x v="96"/>
    <x v="1"/>
  </r>
  <r>
    <x v="3753"/>
    <x v="257"/>
    <x v="1018"/>
    <x v="1018"/>
    <x v="50"/>
    <x v="50"/>
    <x v="130"/>
    <x v="130"/>
    <x v="121"/>
    <x v="5"/>
    <x v="5"/>
    <x v="3"/>
    <x v="0"/>
    <x v="0"/>
    <x v="10"/>
    <x v="440"/>
    <x v="0"/>
  </r>
  <r>
    <x v="3754"/>
    <x v="270"/>
    <x v="76"/>
    <x v="76"/>
    <x v="119"/>
    <x v="119"/>
    <x v="53"/>
    <x v="53"/>
    <x v="49"/>
    <x v="67"/>
    <x v="67"/>
    <x v="2"/>
    <x v="0"/>
    <x v="0"/>
    <x v="29"/>
    <x v="596"/>
    <x v="0"/>
  </r>
  <r>
    <x v="3755"/>
    <x v="140"/>
    <x v="403"/>
    <x v="403"/>
    <x v="80"/>
    <x v="80"/>
    <x v="103"/>
    <x v="103"/>
    <x v="94"/>
    <x v="114"/>
    <x v="114"/>
    <x v="0"/>
    <x v="0"/>
    <x v="0"/>
    <x v="18"/>
    <x v="258"/>
    <x v="0"/>
  </r>
  <r>
    <x v="3756"/>
    <x v="330"/>
    <x v="583"/>
    <x v="583"/>
    <x v="93"/>
    <x v="93"/>
    <x v="92"/>
    <x v="92"/>
    <x v="83"/>
    <x v="146"/>
    <x v="146"/>
    <x v="0"/>
    <x v="0"/>
    <x v="1"/>
    <x v="16"/>
    <x v="244"/>
    <x v="1"/>
  </r>
  <r>
    <x v="3757"/>
    <x v="240"/>
    <x v="1104"/>
    <x v="1104"/>
    <x v="87"/>
    <x v="87"/>
    <x v="154"/>
    <x v="154"/>
    <x v="143"/>
    <x v="73"/>
    <x v="73"/>
    <x v="0"/>
    <x v="0"/>
    <x v="0"/>
    <x v="16"/>
    <x v="381"/>
    <x v="1"/>
  </r>
  <r>
    <x v="3758"/>
    <x v="71"/>
    <x v="571"/>
    <x v="571"/>
    <x v="82"/>
    <x v="82"/>
    <x v="129"/>
    <x v="129"/>
    <x v="120"/>
    <x v="41"/>
    <x v="41"/>
    <x v="0"/>
    <x v="0"/>
    <x v="3"/>
    <x v="16"/>
    <x v="271"/>
    <x v="1"/>
  </r>
  <r>
    <x v="3759"/>
    <x v="304"/>
    <x v="151"/>
    <x v="151"/>
    <x v="71"/>
    <x v="71"/>
    <x v="143"/>
    <x v="143"/>
    <x v="134"/>
    <x v="74"/>
    <x v="74"/>
    <x v="0"/>
    <x v="0"/>
    <x v="0"/>
    <x v="40"/>
    <x v="305"/>
    <x v="1"/>
  </r>
  <r>
    <x v="3760"/>
    <x v="35"/>
    <x v="71"/>
    <x v="71"/>
    <x v="29"/>
    <x v="29"/>
    <x v="106"/>
    <x v="106"/>
    <x v="97"/>
    <x v="43"/>
    <x v="43"/>
    <x v="3"/>
    <x v="0"/>
    <x v="0"/>
    <x v="21"/>
    <x v="458"/>
    <x v="1"/>
  </r>
  <r>
    <x v="3761"/>
    <x v="240"/>
    <x v="318"/>
    <x v="318"/>
    <x v="75"/>
    <x v="75"/>
    <x v="180"/>
    <x v="180"/>
    <x v="177"/>
    <x v="171"/>
    <x v="171"/>
    <x v="3"/>
    <x v="0"/>
    <x v="2"/>
    <x v="6"/>
    <x v="257"/>
    <x v="1"/>
  </r>
  <r>
    <x v="3762"/>
    <x v="178"/>
    <x v="576"/>
    <x v="576"/>
    <x v="46"/>
    <x v="46"/>
    <x v="201"/>
    <x v="201"/>
    <x v="200"/>
    <x v="84"/>
    <x v="84"/>
    <x v="0"/>
    <x v="0"/>
    <x v="2"/>
    <x v="9"/>
    <x v="340"/>
    <x v="0"/>
  </r>
  <r>
    <x v="3763"/>
    <x v="335"/>
    <x v="778"/>
    <x v="778"/>
    <x v="68"/>
    <x v="68"/>
    <x v="144"/>
    <x v="144"/>
    <x v="13"/>
    <x v="36"/>
    <x v="36"/>
    <x v="0"/>
    <x v="2"/>
    <x v="2"/>
    <x v="11"/>
    <x v="13"/>
    <x v="2"/>
  </r>
  <r>
    <x v="3764"/>
    <x v="28"/>
    <x v="534"/>
    <x v="534"/>
    <x v="47"/>
    <x v="47"/>
    <x v="97"/>
    <x v="97"/>
    <x v="89"/>
    <x v="47"/>
    <x v="47"/>
    <x v="0"/>
    <x v="0"/>
    <x v="0"/>
    <x v="9"/>
    <x v="102"/>
    <x v="0"/>
  </r>
  <r>
    <x v="3765"/>
    <x v="176"/>
    <x v="603"/>
    <x v="603"/>
    <x v="9"/>
    <x v="9"/>
    <x v="146"/>
    <x v="146"/>
    <x v="137"/>
    <x v="44"/>
    <x v="44"/>
    <x v="0"/>
    <x v="0"/>
    <x v="0"/>
    <x v="48"/>
    <x v="173"/>
    <x v="0"/>
  </r>
  <r>
    <x v="3766"/>
    <x v="331"/>
    <x v="1147"/>
    <x v="1147"/>
    <x v="114"/>
    <x v="114"/>
    <x v="215"/>
    <x v="215"/>
    <x v="214"/>
    <x v="113"/>
    <x v="113"/>
    <x v="0"/>
    <x v="0"/>
    <x v="2"/>
    <x v="16"/>
    <x v="416"/>
    <x v="1"/>
  </r>
  <r>
    <x v="3767"/>
    <x v="65"/>
    <x v="107"/>
    <x v="107"/>
    <x v="1"/>
    <x v="1"/>
    <x v="129"/>
    <x v="129"/>
    <x v="120"/>
    <x v="23"/>
    <x v="23"/>
    <x v="0"/>
    <x v="0"/>
    <x v="2"/>
    <x v="5"/>
    <x v="271"/>
    <x v="0"/>
  </r>
  <r>
    <x v="3768"/>
    <x v="159"/>
    <x v="160"/>
    <x v="160"/>
    <x v="18"/>
    <x v="18"/>
    <x v="60"/>
    <x v="60"/>
    <x v="56"/>
    <x v="128"/>
    <x v="128"/>
    <x v="3"/>
    <x v="0"/>
    <x v="0"/>
    <x v="5"/>
    <x v="213"/>
    <x v="0"/>
  </r>
  <r>
    <x v="3769"/>
    <x v="107"/>
    <x v="446"/>
    <x v="446"/>
    <x v="60"/>
    <x v="60"/>
    <x v="213"/>
    <x v="213"/>
    <x v="13"/>
    <x v="80"/>
    <x v="80"/>
    <x v="2"/>
    <x v="1"/>
    <x v="0"/>
    <x v="11"/>
    <x v="13"/>
    <x v="2"/>
  </r>
  <r>
    <x v="3770"/>
    <x v="169"/>
    <x v="1148"/>
    <x v="1148"/>
    <x v="77"/>
    <x v="77"/>
    <x v="16"/>
    <x v="16"/>
    <x v="16"/>
    <x v="148"/>
    <x v="148"/>
    <x v="0"/>
    <x v="0"/>
    <x v="2"/>
    <x v="25"/>
    <x v="454"/>
    <x v="0"/>
  </r>
  <r>
    <x v="3771"/>
    <x v="100"/>
    <x v="319"/>
    <x v="319"/>
    <x v="60"/>
    <x v="60"/>
    <x v="212"/>
    <x v="212"/>
    <x v="211"/>
    <x v="133"/>
    <x v="133"/>
    <x v="3"/>
    <x v="0"/>
    <x v="2"/>
    <x v="5"/>
    <x v="446"/>
    <x v="0"/>
  </r>
  <r>
    <x v="3772"/>
    <x v="305"/>
    <x v="346"/>
    <x v="346"/>
    <x v="62"/>
    <x v="62"/>
    <x v="208"/>
    <x v="208"/>
    <x v="207"/>
    <x v="22"/>
    <x v="22"/>
    <x v="2"/>
    <x v="0"/>
    <x v="0"/>
    <x v="9"/>
    <x v="729"/>
    <x v="0"/>
  </r>
  <r>
    <x v="3773"/>
    <x v="216"/>
    <x v="528"/>
    <x v="528"/>
    <x v="14"/>
    <x v="14"/>
    <x v="64"/>
    <x v="64"/>
    <x v="59"/>
    <x v="74"/>
    <x v="74"/>
    <x v="0"/>
    <x v="0"/>
    <x v="3"/>
    <x v="16"/>
    <x v="62"/>
    <x v="1"/>
  </r>
  <r>
    <x v="3774"/>
    <x v="166"/>
    <x v="1001"/>
    <x v="1001"/>
    <x v="93"/>
    <x v="93"/>
    <x v="59"/>
    <x v="59"/>
    <x v="55"/>
    <x v="142"/>
    <x v="142"/>
    <x v="0"/>
    <x v="0"/>
    <x v="0"/>
    <x v="39"/>
    <x v="57"/>
    <x v="0"/>
  </r>
  <r>
    <x v="3775"/>
    <x v="41"/>
    <x v="973"/>
    <x v="973"/>
    <x v="109"/>
    <x v="109"/>
    <x v="75"/>
    <x v="75"/>
    <x v="68"/>
    <x v="85"/>
    <x v="85"/>
    <x v="0"/>
    <x v="0"/>
    <x v="0"/>
    <x v="27"/>
    <x v="235"/>
    <x v="0"/>
  </r>
  <r>
    <x v="3776"/>
    <x v="130"/>
    <x v="708"/>
    <x v="708"/>
    <x v="19"/>
    <x v="19"/>
    <x v="140"/>
    <x v="140"/>
    <x v="132"/>
    <x v="19"/>
    <x v="19"/>
    <x v="0"/>
    <x v="0"/>
    <x v="0"/>
    <x v="18"/>
    <x v="390"/>
    <x v="0"/>
  </r>
  <r>
    <x v="3777"/>
    <x v="84"/>
    <x v="259"/>
    <x v="259"/>
    <x v="66"/>
    <x v="66"/>
    <x v="68"/>
    <x v="68"/>
    <x v="104"/>
    <x v="32"/>
    <x v="32"/>
    <x v="0"/>
    <x v="0"/>
    <x v="0"/>
    <x v="16"/>
    <x v="125"/>
    <x v="1"/>
  </r>
  <r>
    <x v="3778"/>
    <x v="60"/>
    <x v="828"/>
    <x v="828"/>
    <x v="94"/>
    <x v="94"/>
    <x v="184"/>
    <x v="184"/>
    <x v="180"/>
    <x v="91"/>
    <x v="91"/>
    <x v="3"/>
    <x v="0"/>
    <x v="2"/>
    <x v="19"/>
    <x v="284"/>
    <x v="1"/>
  </r>
  <r>
    <x v="3779"/>
    <x v="267"/>
    <x v="555"/>
    <x v="555"/>
    <x v="41"/>
    <x v="41"/>
    <x v="20"/>
    <x v="20"/>
    <x v="20"/>
    <x v="39"/>
    <x v="39"/>
    <x v="0"/>
    <x v="0"/>
    <x v="0"/>
    <x v="31"/>
    <x v="347"/>
    <x v="1"/>
  </r>
  <r>
    <x v="3780"/>
    <x v="280"/>
    <x v="794"/>
    <x v="794"/>
    <x v="64"/>
    <x v="64"/>
    <x v="94"/>
    <x v="94"/>
    <x v="85"/>
    <x v="30"/>
    <x v="30"/>
    <x v="0"/>
    <x v="0"/>
    <x v="0"/>
    <x v="38"/>
    <x v="283"/>
    <x v="0"/>
  </r>
  <r>
    <x v="3781"/>
    <x v="228"/>
    <x v="379"/>
    <x v="379"/>
    <x v="38"/>
    <x v="38"/>
    <x v="64"/>
    <x v="64"/>
    <x v="13"/>
    <x v="109"/>
    <x v="109"/>
    <x v="0"/>
    <x v="1"/>
    <x v="0"/>
    <x v="11"/>
    <x v="13"/>
    <x v="2"/>
  </r>
  <r>
    <x v="3782"/>
    <x v="275"/>
    <x v="1104"/>
    <x v="1104"/>
    <x v="25"/>
    <x v="25"/>
    <x v="152"/>
    <x v="152"/>
    <x v="173"/>
    <x v="91"/>
    <x v="91"/>
    <x v="0"/>
    <x v="0"/>
    <x v="0"/>
    <x v="46"/>
    <x v="252"/>
    <x v="0"/>
  </r>
  <r>
    <x v="3783"/>
    <x v="284"/>
    <x v="889"/>
    <x v="889"/>
    <x v="60"/>
    <x v="60"/>
    <x v="7"/>
    <x v="7"/>
    <x v="7"/>
    <x v="11"/>
    <x v="11"/>
    <x v="0"/>
    <x v="0"/>
    <x v="0"/>
    <x v="29"/>
    <x v="539"/>
    <x v="0"/>
  </r>
  <r>
    <x v="3784"/>
    <x v="169"/>
    <x v="1135"/>
    <x v="1135"/>
    <x v="56"/>
    <x v="56"/>
    <x v="195"/>
    <x v="195"/>
    <x v="191"/>
    <x v="100"/>
    <x v="100"/>
    <x v="0"/>
    <x v="0"/>
    <x v="0"/>
    <x v="27"/>
    <x v="369"/>
    <x v="0"/>
  </r>
  <r>
    <x v="3785"/>
    <x v="321"/>
    <x v="1047"/>
    <x v="1047"/>
    <x v="97"/>
    <x v="97"/>
    <x v="133"/>
    <x v="133"/>
    <x v="122"/>
    <x v="179"/>
    <x v="179"/>
    <x v="0"/>
    <x v="0"/>
    <x v="0"/>
    <x v="48"/>
    <x v="154"/>
    <x v="0"/>
  </r>
  <r>
    <x v="3786"/>
    <x v="109"/>
    <x v="12"/>
    <x v="12"/>
    <x v="48"/>
    <x v="48"/>
    <x v="108"/>
    <x v="108"/>
    <x v="99"/>
    <x v="140"/>
    <x v="140"/>
    <x v="0"/>
    <x v="0"/>
    <x v="1"/>
    <x v="34"/>
    <x v="116"/>
    <x v="1"/>
  </r>
  <r>
    <x v="3787"/>
    <x v="71"/>
    <x v="38"/>
    <x v="38"/>
    <x v="82"/>
    <x v="82"/>
    <x v="8"/>
    <x v="8"/>
    <x v="8"/>
    <x v="161"/>
    <x v="161"/>
    <x v="3"/>
    <x v="0"/>
    <x v="0"/>
    <x v="21"/>
    <x v="476"/>
    <x v="1"/>
  </r>
  <r>
    <x v="3788"/>
    <x v="321"/>
    <x v="443"/>
    <x v="443"/>
    <x v="59"/>
    <x v="59"/>
    <x v="125"/>
    <x v="125"/>
    <x v="116"/>
    <x v="66"/>
    <x v="66"/>
    <x v="0"/>
    <x v="0"/>
    <x v="0"/>
    <x v="29"/>
    <x v="144"/>
    <x v="0"/>
  </r>
  <r>
    <x v="3789"/>
    <x v="16"/>
    <x v="44"/>
    <x v="44"/>
    <x v="26"/>
    <x v="26"/>
    <x v="60"/>
    <x v="60"/>
    <x v="13"/>
    <x v="56"/>
    <x v="56"/>
    <x v="3"/>
    <x v="1"/>
    <x v="2"/>
    <x v="11"/>
    <x v="13"/>
    <x v="2"/>
  </r>
  <r>
    <x v="3790"/>
    <x v="108"/>
    <x v="189"/>
    <x v="189"/>
    <x v="83"/>
    <x v="83"/>
    <x v="183"/>
    <x v="183"/>
    <x v="179"/>
    <x v="140"/>
    <x v="140"/>
    <x v="3"/>
    <x v="0"/>
    <x v="0"/>
    <x v="40"/>
    <x v="278"/>
    <x v="1"/>
  </r>
  <r>
    <x v="3791"/>
    <x v="235"/>
    <x v="597"/>
    <x v="597"/>
    <x v="91"/>
    <x v="91"/>
    <x v="150"/>
    <x v="150"/>
    <x v="140"/>
    <x v="178"/>
    <x v="178"/>
    <x v="0"/>
    <x v="0"/>
    <x v="0"/>
    <x v="32"/>
    <x v="221"/>
    <x v="0"/>
  </r>
  <r>
    <x v="3792"/>
    <x v="294"/>
    <x v="503"/>
    <x v="503"/>
    <x v="69"/>
    <x v="69"/>
    <x v="5"/>
    <x v="5"/>
    <x v="13"/>
    <x v="41"/>
    <x v="41"/>
    <x v="0"/>
    <x v="1"/>
    <x v="0"/>
    <x v="11"/>
    <x v="13"/>
    <x v="2"/>
  </r>
  <r>
    <x v="3793"/>
    <x v="54"/>
    <x v="665"/>
    <x v="665"/>
    <x v="41"/>
    <x v="41"/>
    <x v="44"/>
    <x v="44"/>
    <x v="41"/>
    <x v="148"/>
    <x v="148"/>
    <x v="3"/>
    <x v="0"/>
    <x v="0"/>
    <x v="45"/>
    <x v="585"/>
    <x v="0"/>
  </r>
  <r>
    <x v="3794"/>
    <x v="100"/>
    <x v="532"/>
    <x v="532"/>
    <x v="115"/>
    <x v="115"/>
    <x v="2"/>
    <x v="2"/>
    <x v="2"/>
    <x v="119"/>
    <x v="119"/>
    <x v="0"/>
    <x v="0"/>
    <x v="0"/>
    <x v="2"/>
    <x v="196"/>
    <x v="0"/>
  </r>
  <r>
    <x v="3795"/>
    <x v="302"/>
    <x v="736"/>
    <x v="736"/>
    <x v="76"/>
    <x v="76"/>
    <x v="156"/>
    <x v="156"/>
    <x v="163"/>
    <x v="26"/>
    <x v="26"/>
    <x v="3"/>
    <x v="0"/>
    <x v="0"/>
    <x v="24"/>
    <x v="223"/>
    <x v="1"/>
  </r>
  <r>
    <x v="3796"/>
    <x v="145"/>
    <x v="388"/>
    <x v="388"/>
    <x v="19"/>
    <x v="19"/>
    <x v="53"/>
    <x v="53"/>
    <x v="49"/>
    <x v="176"/>
    <x v="176"/>
    <x v="3"/>
    <x v="0"/>
    <x v="0"/>
    <x v="15"/>
    <x v="566"/>
    <x v="1"/>
  </r>
  <r>
    <x v="3797"/>
    <x v="32"/>
    <x v="808"/>
    <x v="808"/>
    <x v="95"/>
    <x v="95"/>
    <x v="66"/>
    <x v="66"/>
    <x v="62"/>
    <x v="125"/>
    <x v="125"/>
    <x v="0"/>
    <x v="0"/>
    <x v="0"/>
    <x v="5"/>
    <x v="338"/>
    <x v="0"/>
  </r>
  <r>
    <x v="3798"/>
    <x v="319"/>
    <x v="1035"/>
    <x v="1035"/>
    <x v="117"/>
    <x v="117"/>
    <x v="138"/>
    <x v="138"/>
    <x v="130"/>
    <x v="165"/>
    <x v="165"/>
    <x v="0"/>
    <x v="0"/>
    <x v="0"/>
    <x v="48"/>
    <x v="165"/>
    <x v="0"/>
  </r>
  <r>
    <x v="3799"/>
    <x v="283"/>
    <x v="333"/>
    <x v="333"/>
    <x v="64"/>
    <x v="64"/>
    <x v="120"/>
    <x v="120"/>
    <x v="146"/>
    <x v="14"/>
    <x v="14"/>
    <x v="3"/>
    <x v="0"/>
    <x v="3"/>
    <x v="27"/>
    <x v="188"/>
    <x v="0"/>
  </r>
  <r>
    <x v="3800"/>
    <x v="231"/>
    <x v="796"/>
    <x v="796"/>
    <x v="101"/>
    <x v="101"/>
    <x v="7"/>
    <x v="7"/>
    <x v="7"/>
    <x v="172"/>
    <x v="172"/>
    <x v="3"/>
    <x v="0"/>
    <x v="2"/>
    <x v="34"/>
    <x v="7"/>
    <x v="1"/>
  </r>
  <r>
    <x v="3801"/>
    <x v="325"/>
    <x v="995"/>
    <x v="995"/>
    <x v="27"/>
    <x v="27"/>
    <x v="190"/>
    <x v="190"/>
    <x v="186"/>
    <x v="157"/>
    <x v="157"/>
    <x v="0"/>
    <x v="0"/>
    <x v="2"/>
    <x v="31"/>
    <x v="296"/>
    <x v="1"/>
  </r>
  <r>
    <x v="3802"/>
    <x v="156"/>
    <x v="826"/>
    <x v="826"/>
    <x v="46"/>
    <x v="46"/>
    <x v="177"/>
    <x v="177"/>
    <x v="172"/>
    <x v="27"/>
    <x v="27"/>
    <x v="3"/>
    <x v="0"/>
    <x v="0"/>
    <x v="6"/>
    <x v="445"/>
    <x v="1"/>
  </r>
  <r>
    <x v="3803"/>
    <x v="178"/>
    <x v="192"/>
    <x v="192"/>
    <x v="71"/>
    <x v="71"/>
    <x v="18"/>
    <x v="18"/>
    <x v="18"/>
    <x v="62"/>
    <x v="62"/>
    <x v="0"/>
    <x v="0"/>
    <x v="2"/>
    <x v="5"/>
    <x v="18"/>
    <x v="0"/>
  </r>
  <r>
    <x v="3804"/>
    <x v="362"/>
    <x v="93"/>
    <x v="93"/>
    <x v="36"/>
    <x v="36"/>
    <x v="219"/>
    <x v="219"/>
    <x v="220"/>
    <x v="73"/>
    <x v="73"/>
    <x v="2"/>
    <x v="0"/>
    <x v="2"/>
    <x v="19"/>
    <x v="621"/>
    <x v="1"/>
  </r>
  <r>
    <x v="3805"/>
    <x v="342"/>
    <x v="22"/>
    <x v="22"/>
    <x v="75"/>
    <x v="75"/>
    <x v="7"/>
    <x v="7"/>
    <x v="7"/>
    <x v="28"/>
    <x v="28"/>
    <x v="3"/>
    <x v="0"/>
    <x v="0"/>
    <x v="39"/>
    <x v="7"/>
    <x v="0"/>
  </r>
  <r>
    <x v="3806"/>
    <x v="269"/>
    <x v="143"/>
    <x v="143"/>
    <x v="67"/>
    <x v="67"/>
    <x v="64"/>
    <x v="64"/>
    <x v="59"/>
    <x v="47"/>
    <x v="47"/>
    <x v="0"/>
    <x v="0"/>
    <x v="1"/>
    <x v="25"/>
    <x v="62"/>
    <x v="0"/>
  </r>
  <r>
    <x v="3807"/>
    <x v="86"/>
    <x v="835"/>
    <x v="835"/>
    <x v="81"/>
    <x v="81"/>
    <x v="9"/>
    <x v="9"/>
    <x v="9"/>
    <x v="77"/>
    <x v="77"/>
    <x v="0"/>
    <x v="0"/>
    <x v="1"/>
    <x v="27"/>
    <x v="9"/>
    <x v="0"/>
  </r>
  <r>
    <x v="3808"/>
    <x v="70"/>
    <x v="1133"/>
    <x v="1133"/>
    <x v="2"/>
    <x v="2"/>
    <x v="214"/>
    <x v="214"/>
    <x v="213"/>
    <x v="6"/>
    <x v="6"/>
    <x v="0"/>
    <x v="0"/>
    <x v="0"/>
    <x v="25"/>
    <x v="415"/>
    <x v="0"/>
  </r>
  <r>
    <x v="3809"/>
    <x v="356"/>
    <x v="538"/>
    <x v="538"/>
    <x v="117"/>
    <x v="117"/>
    <x v="188"/>
    <x v="188"/>
    <x v="184"/>
    <x v="127"/>
    <x v="127"/>
    <x v="3"/>
    <x v="0"/>
    <x v="0"/>
    <x v="31"/>
    <x v="658"/>
    <x v="1"/>
  </r>
  <r>
    <x v="3810"/>
    <x v="364"/>
    <x v="929"/>
    <x v="929"/>
    <x v="39"/>
    <x v="39"/>
    <x v="178"/>
    <x v="178"/>
    <x v="175"/>
    <x v="58"/>
    <x v="58"/>
    <x v="0"/>
    <x v="0"/>
    <x v="0"/>
    <x v="19"/>
    <x v="292"/>
    <x v="1"/>
  </r>
  <r>
    <x v="3811"/>
    <x v="203"/>
    <x v="1105"/>
    <x v="1105"/>
    <x v="20"/>
    <x v="20"/>
    <x v="155"/>
    <x v="155"/>
    <x v="144"/>
    <x v="38"/>
    <x v="38"/>
    <x v="0"/>
    <x v="0"/>
    <x v="0"/>
    <x v="15"/>
    <x v="186"/>
    <x v="1"/>
  </r>
  <r>
    <x v="3812"/>
    <x v="286"/>
    <x v="213"/>
    <x v="213"/>
    <x v="22"/>
    <x v="22"/>
    <x v="140"/>
    <x v="140"/>
    <x v="132"/>
    <x v="51"/>
    <x v="51"/>
    <x v="3"/>
    <x v="0"/>
    <x v="1"/>
    <x v="18"/>
    <x v="723"/>
    <x v="0"/>
  </r>
  <r>
    <x v="3813"/>
    <x v="192"/>
    <x v="338"/>
    <x v="338"/>
    <x v="21"/>
    <x v="21"/>
    <x v="86"/>
    <x v="86"/>
    <x v="77"/>
    <x v="133"/>
    <x v="133"/>
    <x v="0"/>
    <x v="0"/>
    <x v="2"/>
    <x v="15"/>
    <x v="406"/>
    <x v="1"/>
  </r>
  <r>
    <x v="3814"/>
    <x v="265"/>
    <x v="115"/>
    <x v="115"/>
    <x v="0"/>
    <x v="0"/>
    <x v="69"/>
    <x v="69"/>
    <x v="64"/>
    <x v="115"/>
    <x v="115"/>
    <x v="0"/>
    <x v="0"/>
    <x v="0"/>
    <x v="3"/>
    <x v="167"/>
    <x v="0"/>
  </r>
  <r>
    <x v="3815"/>
    <x v="315"/>
    <x v="948"/>
    <x v="948"/>
    <x v="65"/>
    <x v="65"/>
    <x v="69"/>
    <x v="69"/>
    <x v="64"/>
    <x v="90"/>
    <x v="90"/>
    <x v="3"/>
    <x v="0"/>
    <x v="0"/>
    <x v="10"/>
    <x v="69"/>
    <x v="0"/>
  </r>
  <r>
    <x v="3816"/>
    <x v="264"/>
    <x v="834"/>
    <x v="834"/>
    <x v="64"/>
    <x v="64"/>
    <x v="164"/>
    <x v="164"/>
    <x v="154"/>
    <x v="179"/>
    <x v="179"/>
    <x v="0"/>
    <x v="0"/>
    <x v="2"/>
    <x v="4"/>
    <x v="205"/>
    <x v="0"/>
  </r>
  <r>
    <x v="3817"/>
    <x v="338"/>
    <x v="437"/>
    <x v="437"/>
    <x v="3"/>
    <x v="3"/>
    <x v="77"/>
    <x v="77"/>
    <x v="13"/>
    <x v="86"/>
    <x v="86"/>
    <x v="3"/>
    <x v="1"/>
    <x v="0"/>
    <x v="11"/>
    <x v="13"/>
    <x v="2"/>
  </r>
  <r>
    <x v="3818"/>
    <x v="278"/>
    <x v="991"/>
    <x v="991"/>
    <x v="82"/>
    <x v="82"/>
    <x v="161"/>
    <x v="161"/>
    <x v="152"/>
    <x v="57"/>
    <x v="57"/>
    <x v="0"/>
    <x v="0"/>
    <x v="2"/>
    <x v="18"/>
    <x v="198"/>
    <x v="0"/>
  </r>
  <r>
    <x v="3819"/>
    <x v="321"/>
    <x v="599"/>
    <x v="599"/>
    <x v="41"/>
    <x v="41"/>
    <x v="143"/>
    <x v="143"/>
    <x v="134"/>
    <x v="47"/>
    <x v="47"/>
    <x v="0"/>
    <x v="0"/>
    <x v="2"/>
    <x v="30"/>
    <x v="305"/>
    <x v="1"/>
  </r>
  <r>
    <x v="3820"/>
    <x v="241"/>
    <x v="1099"/>
    <x v="1099"/>
    <x v="107"/>
    <x v="107"/>
    <x v="92"/>
    <x v="92"/>
    <x v="83"/>
    <x v="136"/>
    <x v="136"/>
    <x v="0"/>
    <x v="0"/>
    <x v="2"/>
    <x v="15"/>
    <x v="244"/>
    <x v="1"/>
  </r>
  <r>
    <x v="3821"/>
    <x v="243"/>
    <x v="142"/>
    <x v="142"/>
    <x v="42"/>
    <x v="42"/>
    <x v="191"/>
    <x v="191"/>
    <x v="187"/>
    <x v="2"/>
    <x v="2"/>
    <x v="0"/>
    <x v="0"/>
    <x v="2"/>
    <x v="10"/>
    <x v="484"/>
    <x v="0"/>
  </r>
  <r>
    <x v="3822"/>
    <x v="224"/>
    <x v="245"/>
    <x v="245"/>
    <x v="81"/>
    <x v="81"/>
    <x v="128"/>
    <x v="128"/>
    <x v="119"/>
    <x v="80"/>
    <x v="80"/>
    <x v="1"/>
    <x v="0"/>
    <x v="2"/>
    <x v="48"/>
    <x v="635"/>
    <x v="0"/>
  </r>
  <r>
    <x v="3823"/>
    <x v="298"/>
    <x v="119"/>
    <x v="119"/>
    <x v="70"/>
    <x v="70"/>
    <x v="91"/>
    <x v="91"/>
    <x v="82"/>
    <x v="57"/>
    <x v="57"/>
    <x v="0"/>
    <x v="0"/>
    <x v="2"/>
    <x v="22"/>
    <x v="214"/>
    <x v="1"/>
  </r>
  <r>
    <x v="3824"/>
    <x v="82"/>
    <x v="339"/>
    <x v="339"/>
    <x v="67"/>
    <x v="67"/>
    <x v="124"/>
    <x v="124"/>
    <x v="115"/>
    <x v="70"/>
    <x v="70"/>
    <x v="0"/>
    <x v="0"/>
    <x v="3"/>
    <x v="16"/>
    <x v="143"/>
    <x v="1"/>
  </r>
  <r>
    <x v="3825"/>
    <x v="74"/>
    <x v="468"/>
    <x v="468"/>
    <x v="101"/>
    <x v="101"/>
    <x v="214"/>
    <x v="214"/>
    <x v="213"/>
    <x v="15"/>
    <x v="15"/>
    <x v="2"/>
    <x v="0"/>
    <x v="2"/>
    <x v="34"/>
    <x v="504"/>
    <x v="1"/>
  </r>
  <r>
    <x v="3826"/>
    <x v="81"/>
    <x v="192"/>
    <x v="192"/>
    <x v="40"/>
    <x v="40"/>
    <x v="74"/>
    <x v="74"/>
    <x v="67"/>
    <x v="63"/>
    <x v="63"/>
    <x v="0"/>
    <x v="0"/>
    <x v="2"/>
    <x v="6"/>
    <x v="109"/>
    <x v="1"/>
  </r>
  <r>
    <x v="3827"/>
    <x v="212"/>
    <x v="1093"/>
    <x v="1093"/>
    <x v="29"/>
    <x v="29"/>
    <x v="168"/>
    <x v="168"/>
    <x v="13"/>
    <x v="67"/>
    <x v="67"/>
    <x v="2"/>
    <x v="1"/>
    <x v="3"/>
    <x v="11"/>
    <x v="13"/>
    <x v="2"/>
  </r>
  <r>
    <x v="3828"/>
    <x v="153"/>
    <x v="838"/>
    <x v="838"/>
    <x v="116"/>
    <x v="116"/>
    <x v="188"/>
    <x v="188"/>
    <x v="184"/>
    <x v="136"/>
    <x v="136"/>
    <x v="0"/>
    <x v="0"/>
    <x v="3"/>
    <x v="18"/>
    <x v="294"/>
    <x v="0"/>
  </r>
  <r>
    <x v="3829"/>
    <x v="78"/>
    <x v="361"/>
    <x v="361"/>
    <x v="76"/>
    <x v="76"/>
    <x v="196"/>
    <x v="196"/>
    <x v="193"/>
    <x v="117"/>
    <x v="117"/>
    <x v="0"/>
    <x v="0"/>
    <x v="0"/>
    <x v="21"/>
    <x v="459"/>
    <x v="1"/>
  </r>
  <r>
    <x v="3830"/>
    <x v="274"/>
    <x v="1002"/>
    <x v="1002"/>
    <x v="61"/>
    <x v="61"/>
    <x v="192"/>
    <x v="192"/>
    <x v="13"/>
    <x v="82"/>
    <x v="82"/>
    <x v="0"/>
    <x v="1"/>
    <x v="1"/>
    <x v="11"/>
    <x v="13"/>
    <x v="2"/>
  </r>
  <r>
    <x v="3831"/>
    <x v="226"/>
    <x v="593"/>
    <x v="593"/>
    <x v="83"/>
    <x v="83"/>
    <x v="158"/>
    <x v="158"/>
    <x v="13"/>
    <x v="132"/>
    <x v="132"/>
    <x v="0"/>
    <x v="2"/>
    <x v="3"/>
    <x v="11"/>
    <x v="13"/>
    <x v="2"/>
  </r>
  <r>
    <x v="3832"/>
    <x v="137"/>
    <x v="771"/>
    <x v="771"/>
    <x v="85"/>
    <x v="85"/>
    <x v="106"/>
    <x v="106"/>
    <x v="13"/>
    <x v="140"/>
    <x v="140"/>
    <x v="2"/>
    <x v="1"/>
    <x v="0"/>
    <x v="11"/>
    <x v="13"/>
    <x v="2"/>
  </r>
  <r>
    <x v="3833"/>
    <x v="3"/>
    <x v="966"/>
    <x v="966"/>
    <x v="65"/>
    <x v="65"/>
    <x v="189"/>
    <x v="189"/>
    <x v="185"/>
    <x v="122"/>
    <x v="122"/>
    <x v="2"/>
    <x v="0"/>
    <x v="0"/>
    <x v="1"/>
    <x v="468"/>
    <x v="0"/>
  </r>
  <r>
    <x v="3834"/>
    <x v="331"/>
    <x v="1096"/>
    <x v="1096"/>
    <x v="13"/>
    <x v="13"/>
    <x v="24"/>
    <x v="24"/>
    <x v="13"/>
    <x v="46"/>
    <x v="46"/>
    <x v="3"/>
    <x v="2"/>
    <x v="0"/>
    <x v="11"/>
    <x v="13"/>
    <x v="2"/>
  </r>
  <r>
    <x v="3835"/>
    <x v="362"/>
    <x v="92"/>
    <x v="92"/>
    <x v="99"/>
    <x v="99"/>
    <x v="201"/>
    <x v="201"/>
    <x v="200"/>
    <x v="154"/>
    <x v="154"/>
    <x v="0"/>
    <x v="0"/>
    <x v="2"/>
    <x v="33"/>
    <x v="340"/>
    <x v="0"/>
  </r>
  <r>
    <x v="3836"/>
    <x v="146"/>
    <x v="43"/>
    <x v="43"/>
    <x v="2"/>
    <x v="2"/>
    <x v="131"/>
    <x v="131"/>
    <x v="13"/>
    <x v="146"/>
    <x v="146"/>
    <x v="0"/>
    <x v="1"/>
    <x v="3"/>
    <x v="11"/>
    <x v="13"/>
    <x v="2"/>
  </r>
  <r>
    <x v="3837"/>
    <x v="214"/>
    <x v="346"/>
    <x v="346"/>
    <x v="44"/>
    <x v="44"/>
    <x v="40"/>
    <x v="40"/>
    <x v="37"/>
    <x v="82"/>
    <x v="82"/>
    <x v="0"/>
    <x v="0"/>
    <x v="0"/>
    <x v="23"/>
    <x v="38"/>
    <x v="0"/>
  </r>
  <r>
    <x v="3838"/>
    <x v="47"/>
    <x v="920"/>
    <x v="920"/>
    <x v="59"/>
    <x v="59"/>
    <x v="0"/>
    <x v="0"/>
    <x v="0"/>
    <x v="134"/>
    <x v="134"/>
    <x v="0"/>
    <x v="0"/>
    <x v="1"/>
    <x v="7"/>
    <x v="0"/>
    <x v="0"/>
  </r>
  <r>
    <x v="3839"/>
    <x v="149"/>
    <x v="1034"/>
    <x v="1034"/>
    <x v="20"/>
    <x v="20"/>
    <x v="205"/>
    <x v="205"/>
    <x v="204"/>
    <x v="107"/>
    <x v="107"/>
    <x v="0"/>
    <x v="0"/>
    <x v="1"/>
    <x v="4"/>
    <x v="491"/>
    <x v="0"/>
  </r>
  <r>
    <x v="3840"/>
    <x v="198"/>
    <x v="560"/>
    <x v="560"/>
    <x v="8"/>
    <x v="8"/>
    <x v="179"/>
    <x v="179"/>
    <x v="176"/>
    <x v="134"/>
    <x v="134"/>
    <x v="0"/>
    <x v="0"/>
    <x v="2"/>
    <x v="1"/>
    <x v="256"/>
    <x v="0"/>
  </r>
  <r>
    <x v="3841"/>
    <x v="271"/>
    <x v="176"/>
    <x v="176"/>
    <x v="66"/>
    <x v="66"/>
    <x v="59"/>
    <x v="59"/>
    <x v="55"/>
    <x v="87"/>
    <x v="87"/>
    <x v="0"/>
    <x v="0"/>
    <x v="2"/>
    <x v="31"/>
    <x v="57"/>
    <x v="1"/>
  </r>
  <r>
    <x v="3842"/>
    <x v="276"/>
    <x v="111"/>
    <x v="111"/>
    <x v="42"/>
    <x v="42"/>
    <x v="46"/>
    <x v="46"/>
    <x v="13"/>
    <x v="27"/>
    <x v="27"/>
    <x v="3"/>
    <x v="1"/>
    <x v="2"/>
    <x v="11"/>
    <x v="13"/>
    <x v="2"/>
  </r>
  <r>
    <x v="3843"/>
    <x v="346"/>
    <x v="1054"/>
    <x v="1054"/>
    <x v="29"/>
    <x v="29"/>
    <x v="183"/>
    <x v="183"/>
    <x v="179"/>
    <x v="36"/>
    <x v="36"/>
    <x v="0"/>
    <x v="0"/>
    <x v="0"/>
    <x v="26"/>
    <x v="500"/>
    <x v="1"/>
  </r>
  <r>
    <x v="3844"/>
    <x v="303"/>
    <x v="477"/>
    <x v="477"/>
    <x v="47"/>
    <x v="47"/>
    <x v="177"/>
    <x v="177"/>
    <x v="172"/>
    <x v="65"/>
    <x v="65"/>
    <x v="0"/>
    <x v="0"/>
    <x v="0"/>
    <x v="21"/>
    <x v="267"/>
    <x v="1"/>
  </r>
  <r>
    <x v="3845"/>
    <x v="314"/>
    <x v="1149"/>
    <x v="1149"/>
    <x v="16"/>
    <x v="16"/>
    <x v="54"/>
    <x v="54"/>
    <x v="50"/>
    <x v="4"/>
    <x v="4"/>
    <x v="0"/>
    <x v="0"/>
    <x v="0"/>
    <x v="1"/>
    <x v="52"/>
    <x v="0"/>
  </r>
  <r>
    <x v="3846"/>
    <x v="52"/>
    <x v="284"/>
    <x v="284"/>
    <x v="55"/>
    <x v="55"/>
    <x v="179"/>
    <x v="179"/>
    <x v="176"/>
    <x v="40"/>
    <x v="40"/>
    <x v="3"/>
    <x v="0"/>
    <x v="0"/>
    <x v="25"/>
    <x v="330"/>
    <x v="0"/>
  </r>
  <r>
    <x v="3847"/>
    <x v="194"/>
    <x v="229"/>
    <x v="229"/>
    <x v="41"/>
    <x v="41"/>
    <x v="146"/>
    <x v="146"/>
    <x v="137"/>
    <x v="117"/>
    <x v="117"/>
    <x v="3"/>
    <x v="0"/>
    <x v="2"/>
    <x v="24"/>
    <x v="377"/>
    <x v="1"/>
  </r>
  <r>
    <x v="3848"/>
    <x v="337"/>
    <x v="77"/>
    <x v="77"/>
    <x v="87"/>
    <x v="87"/>
    <x v="212"/>
    <x v="212"/>
    <x v="211"/>
    <x v="157"/>
    <x v="157"/>
    <x v="0"/>
    <x v="0"/>
    <x v="1"/>
    <x v="40"/>
    <x v="403"/>
    <x v="1"/>
  </r>
  <r>
    <x v="3849"/>
    <x v="275"/>
    <x v="1023"/>
    <x v="1023"/>
    <x v="112"/>
    <x v="112"/>
    <x v="164"/>
    <x v="164"/>
    <x v="154"/>
    <x v="4"/>
    <x v="4"/>
    <x v="2"/>
    <x v="0"/>
    <x v="0"/>
    <x v="15"/>
    <x v="319"/>
    <x v="1"/>
  </r>
  <r>
    <x v="3850"/>
    <x v="309"/>
    <x v="265"/>
    <x v="265"/>
    <x v="75"/>
    <x v="75"/>
    <x v="190"/>
    <x v="190"/>
    <x v="186"/>
    <x v="108"/>
    <x v="108"/>
    <x v="3"/>
    <x v="0"/>
    <x v="2"/>
    <x v="35"/>
    <x v="693"/>
    <x v="0"/>
  </r>
  <r>
    <x v="3851"/>
    <x v="129"/>
    <x v="246"/>
    <x v="246"/>
    <x v="82"/>
    <x v="82"/>
    <x v="14"/>
    <x v="14"/>
    <x v="13"/>
    <x v="24"/>
    <x v="24"/>
    <x v="0"/>
    <x v="1"/>
    <x v="0"/>
    <x v="11"/>
    <x v="13"/>
    <x v="2"/>
  </r>
  <r>
    <x v="3852"/>
    <x v="288"/>
    <x v="981"/>
    <x v="981"/>
    <x v="24"/>
    <x v="24"/>
    <x v="104"/>
    <x v="104"/>
    <x v="95"/>
    <x v="178"/>
    <x v="178"/>
    <x v="0"/>
    <x v="0"/>
    <x v="0"/>
    <x v="34"/>
    <x v="286"/>
    <x v="1"/>
  </r>
  <r>
    <x v="3853"/>
    <x v="289"/>
    <x v="81"/>
    <x v="81"/>
    <x v="44"/>
    <x v="44"/>
    <x v="41"/>
    <x v="41"/>
    <x v="38"/>
    <x v="92"/>
    <x v="92"/>
    <x v="1"/>
    <x v="0"/>
    <x v="0"/>
    <x v="17"/>
    <x v="743"/>
    <x v="0"/>
  </r>
  <r>
    <x v="3854"/>
    <x v="265"/>
    <x v="490"/>
    <x v="490"/>
    <x v="24"/>
    <x v="24"/>
    <x v="1"/>
    <x v="1"/>
    <x v="1"/>
    <x v="163"/>
    <x v="163"/>
    <x v="0"/>
    <x v="0"/>
    <x v="0"/>
    <x v="1"/>
    <x v="276"/>
    <x v="0"/>
  </r>
  <r>
    <x v="3855"/>
    <x v="174"/>
    <x v="433"/>
    <x v="433"/>
    <x v="113"/>
    <x v="113"/>
    <x v="114"/>
    <x v="114"/>
    <x v="107"/>
    <x v="152"/>
    <x v="152"/>
    <x v="0"/>
    <x v="0"/>
    <x v="1"/>
    <x v="12"/>
    <x v="128"/>
    <x v="3"/>
  </r>
  <r>
    <x v="3856"/>
    <x v="29"/>
    <x v="1087"/>
    <x v="1087"/>
    <x v="116"/>
    <x v="116"/>
    <x v="173"/>
    <x v="173"/>
    <x v="13"/>
    <x v="49"/>
    <x v="49"/>
    <x v="0"/>
    <x v="1"/>
    <x v="0"/>
    <x v="11"/>
    <x v="13"/>
    <x v="2"/>
  </r>
  <r>
    <x v="3857"/>
    <x v="328"/>
    <x v="270"/>
    <x v="270"/>
    <x v="99"/>
    <x v="99"/>
    <x v="51"/>
    <x v="51"/>
    <x v="47"/>
    <x v="161"/>
    <x v="161"/>
    <x v="0"/>
    <x v="0"/>
    <x v="0"/>
    <x v="4"/>
    <x v="49"/>
    <x v="0"/>
  </r>
  <r>
    <x v="3858"/>
    <x v="134"/>
    <x v="297"/>
    <x v="297"/>
    <x v="73"/>
    <x v="73"/>
    <x v="31"/>
    <x v="31"/>
    <x v="28"/>
    <x v="113"/>
    <x v="113"/>
    <x v="3"/>
    <x v="0"/>
    <x v="0"/>
    <x v="23"/>
    <x v="29"/>
    <x v="0"/>
  </r>
  <r>
    <x v="3859"/>
    <x v="237"/>
    <x v="1150"/>
    <x v="1150"/>
    <x v="100"/>
    <x v="100"/>
    <x v="198"/>
    <x v="198"/>
    <x v="197"/>
    <x v="10"/>
    <x v="10"/>
    <x v="3"/>
    <x v="0"/>
    <x v="1"/>
    <x v="46"/>
    <x v="438"/>
    <x v="0"/>
  </r>
  <r>
    <x v="3860"/>
    <x v="200"/>
    <x v="679"/>
    <x v="679"/>
    <x v="91"/>
    <x v="91"/>
    <x v="82"/>
    <x v="82"/>
    <x v="216"/>
    <x v="129"/>
    <x v="129"/>
    <x v="3"/>
    <x v="0"/>
    <x v="0"/>
    <x v="6"/>
    <x v="433"/>
    <x v="1"/>
  </r>
  <r>
    <x v="3861"/>
    <x v="209"/>
    <x v="1113"/>
    <x v="1113"/>
    <x v="25"/>
    <x v="25"/>
    <x v="155"/>
    <x v="155"/>
    <x v="144"/>
    <x v="118"/>
    <x v="118"/>
    <x v="3"/>
    <x v="0"/>
    <x v="3"/>
    <x v="13"/>
    <x v="412"/>
    <x v="0"/>
  </r>
  <r>
    <x v="3862"/>
    <x v="307"/>
    <x v="216"/>
    <x v="216"/>
    <x v="104"/>
    <x v="104"/>
    <x v="72"/>
    <x v="72"/>
    <x v="66"/>
    <x v="12"/>
    <x v="12"/>
    <x v="3"/>
    <x v="0"/>
    <x v="2"/>
    <x v="24"/>
    <x v="413"/>
    <x v="1"/>
  </r>
  <r>
    <x v="3863"/>
    <x v="152"/>
    <x v="442"/>
    <x v="442"/>
    <x v="83"/>
    <x v="83"/>
    <x v="6"/>
    <x v="6"/>
    <x v="6"/>
    <x v="46"/>
    <x v="46"/>
    <x v="0"/>
    <x v="0"/>
    <x v="0"/>
    <x v="32"/>
    <x v="6"/>
    <x v="0"/>
  </r>
  <r>
    <x v="3864"/>
    <x v="62"/>
    <x v="279"/>
    <x v="279"/>
    <x v="111"/>
    <x v="111"/>
    <x v="145"/>
    <x v="145"/>
    <x v="164"/>
    <x v="0"/>
    <x v="0"/>
    <x v="2"/>
    <x v="0"/>
    <x v="0"/>
    <x v="0"/>
    <x v="634"/>
    <x v="0"/>
  </r>
  <r>
    <x v="3865"/>
    <x v="133"/>
    <x v="628"/>
    <x v="628"/>
    <x v="81"/>
    <x v="81"/>
    <x v="3"/>
    <x v="3"/>
    <x v="3"/>
    <x v="157"/>
    <x v="157"/>
    <x v="0"/>
    <x v="0"/>
    <x v="1"/>
    <x v="29"/>
    <x v="3"/>
    <x v="0"/>
  </r>
  <r>
    <x v="3866"/>
    <x v="307"/>
    <x v="211"/>
    <x v="211"/>
    <x v="73"/>
    <x v="73"/>
    <x v="140"/>
    <x v="140"/>
    <x v="13"/>
    <x v="69"/>
    <x v="69"/>
    <x v="0"/>
    <x v="1"/>
    <x v="1"/>
    <x v="11"/>
    <x v="13"/>
    <x v="2"/>
  </r>
  <r>
    <x v="3867"/>
    <x v="191"/>
    <x v="328"/>
    <x v="328"/>
    <x v="54"/>
    <x v="54"/>
    <x v="60"/>
    <x v="60"/>
    <x v="13"/>
    <x v="52"/>
    <x v="52"/>
    <x v="1"/>
    <x v="1"/>
    <x v="0"/>
    <x v="11"/>
    <x v="13"/>
    <x v="2"/>
  </r>
  <r>
    <x v="3868"/>
    <x v="102"/>
    <x v="1113"/>
    <x v="1113"/>
    <x v="105"/>
    <x v="105"/>
    <x v="217"/>
    <x v="217"/>
    <x v="217"/>
    <x v="64"/>
    <x v="64"/>
    <x v="1"/>
    <x v="0"/>
    <x v="0"/>
    <x v="38"/>
    <x v="744"/>
    <x v="0"/>
  </r>
  <r>
    <x v="3869"/>
    <x v="32"/>
    <x v="748"/>
    <x v="748"/>
    <x v="116"/>
    <x v="116"/>
    <x v="172"/>
    <x v="172"/>
    <x v="165"/>
    <x v="133"/>
    <x v="133"/>
    <x v="0"/>
    <x v="0"/>
    <x v="0"/>
    <x v="0"/>
    <x v="622"/>
    <x v="0"/>
  </r>
  <r>
    <x v="3870"/>
    <x v="131"/>
    <x v="1124"/>
    <x v="1124"/>
    <x v="27"/>
    <x v="27"/>
    <x v="3"/>
    <x v="3"/>
    <x v="13"/>
    <x v="95"/>
    <x v="95"/>
    <x v="0"/>
    <x v="2"/>
    <x v="3"/>
    <x v="11"/>
    <x v="13"/>
    <x v="2"/>
  </r>
  <r>
    <x v="3871"/>
    <x v="9"/>
    <x v="551"/>
    <x v="551"/>
    <x v="18"/>
    <x v="18"/>
    <x v="148"/>
    <x v="148"/>
    <x v="139"/>
    <x v="0"/>
    <x v="0"/>
    <x v="0"/>
    <x v="0"/>
    <x v="2"/>
    <x v="39"/>
    <x v="176"/>
    <x v="0"/>
  </r>
  <r>
    <x v="3872"/>
    <x v="276"/>
    <x v="1035"/>
    <x v="1035"/>
    <x v="94"/>
    <x v="94"/>
    <x v="136"/>
    <x v="136"/>
    <x v="126"/>
    <x v="46"/>
    <x v="46"/>
    <x v="3"/>
    <x v="0"/>
    <x v="0"/>
    <x v="16"/>
    <x v="463"/>
    <x v="1"/>
  </r>
  <r>
    <x v="3873"/>
    <x v="203"/>
    <x v="694"/>
    <x v="694"/>
    <x v="118"/>
    <x v="118"/>
    <x v="165"/>
    <x v="165"/>
    <x v="155"/>
    <x v="137"/>
    <x v="137"/>
    <x v="0"/>
    <x v="0"/>
    <x v="0"/>
    <x v="2"/>
    <x v="207"/>
    <x v="0"/>
  </r>
  <r>
    <x v="3874"/>
    <x v="116"/>
    <x v="254"/>
    <x v="254"/>
    <x v="29"/>
    <x v="29"/>
    <x v="119"/>
    <x v="119"/>
    <x v="111"/>
    <x v="148"/>
    <x v="148"/>
    <x v="0"/>
    <x v="0"/>
    <x v="0"/>
    <x v="22"/>
    <x v="310"/>
    <x v="1"/>
  </r>
  <r>
    <x v="3875"/>
    <x v="160"/>
    <x v="1119"/>
    <x v="1119"/>
    <x v="100"/>
    <x v="100"/>
    <x v="169"/>
    <x v="169"/>
    <x v="158"/>
    <x v="132"/>
    <x v="132"/>
    <x v="0"/>
    <x v="0"/>
    <x v="3"/>
    <x v="17"/>
    <x v="358"/>
    <x v="0"/>
  </r>
  <r>
    <x v="3876"/>
    <x v="319"/>
    <x v="471"/>
    <x v="471"/>
    <x v="103"/>
    <x v="103"/>
    <x v="33"/>
    <x v="33"/>
    <x v="29"/>
    <x v="18"/>
    <x v="18"/>
    <x v="2"/>
    <x v="0"/>
    <x v="0"/>
    <x v="31"/>
    <x v="531"/>
    <x v="1"/>
  </r>
  <r>
    <x v="3877"/>
    <x v="74"/>
    <x v="176"/>
    <x v="176"/>
    <x v="88"/>
    <x v="88"/>
    <x v="75"/>
    <x v="75"/>
    <x v="68"/>
    <x v="141"/>
    <x v="141"/>
    <x v="1"/>
    <x v="0"/>
    <x v="0"/>
    <x v="26"/>
    <x v="725"/>
    <x v="1"/>
  </r>
  <r>
    <x v="3878"/>
    <x v="81"/>
    <x v="883"/>
    <x v="883"/>
    <x v="81"/>
    <x v="81"/>
    <x v="217"/>
    <x v="217"/>
    <x v="217"/>
    <x v="45"/>
    <x v="45"/>
    <x v="1"/>
    <x v="0"/>
    <x v="2"/>
    <x v="18"/>
    <x v="744"/>
    <x v="0"/>
  </r>
  <r>
    <x v="3879"/>
    <x v="155"/>
    <x v="862"/>
    <x v="862"/>
    <x v="25"/>
    <x v="25"/>
    <x v="117"/>
    <x v="117"/>
    <x v="110"/>
    <x v="62"/>
    <x v="62"/>
    <x v="3"/>
    <x v="0"/>
    <x v="0"/>
    <x v="4"/>
    <x v="584"/>
    <x v="0"/>
  </r>
  <r>
    <x v="3880"/>
    <x v="329"/>
    <x v="786"/>
    <x v="786"/>
    <x v="85"/>
    <x v="85"/>
    <x v="124"/>
    <x v="124"/>
    <x v="115"/>
    <x v="143"/>
    <x v="143"/>
    <x v="0"/>
    <x v="0"/>
    <x v="2"/>
    <x v="26"/>
    <x v="143"/>
    <x v="1"/>
  </r>
  <r>
    <x v="3881"/>
    <x v="231"/>
    <x v="805"/>
    <x v="805"/>
    <x v="86"/>
    <x v="86"/>
    <x v="141"/>
    <x v="141"/>
    <x v="13"/>
    <x v="131"/>
    <x v="131"/>
    <x v="0"/>
    <x v="1"/>
    <x v="0"/>
    <x v="11"/>
    <x v="13"/>
    <x v="2"/>
  </r>
  <r>
    <x v="3882"/>
    <x v="5"/>
    <x v="629"/>
    <x v="629"/>
    <x v="21"/>
    <x v="21"/>
    <x v="208"/>
    <x v="208"/>
    <x v="207"/>
    <x v="176"/>
    <x v="176"/>
    <x v="0"/>
    <x v="0"/>
    <x v="1"/>
    <x v="29"/>
    <x v="375"/>
    <x v="0"/>
  </r>
  <r>
    <x v="3883"/>
    <x v="253"/>
    <x v="1151"/>
    <x v="1151"/>
    <x v="24"/>
    <x v="24"/>
    <x v="118"/>
    <x v="118"/>
    <x v="145"/>
    <x v="3"/>
    <x v="3"/>
    <x v="0"/>
    <x v="0"/>
    <x v="2"/>
    <x v="39"/>
    <x v="187"/>
    <x v="0"/>
  </r>
  <r>
    <x v="3884"/>
    <x v="229"/>
    <x v="167"/>
    <x v="167"/>
    <x v="62"/>
    <x v="62"/>
    <x v="153"/>
    <x v="153"/>
    <x v="142"/>
    <x v="107"/>
    <x v="107"/>
    <x v="3"/>
    <x v="0"/>
    <x v="0"/>
    <x v="32"/>
    <x v="183"/>
    <x v="0"/>
  </r>
  <r>
    <x v="3885"/>
    <x v="147"/>
    <x v="561"/>
    <x v="561"/>
    <x v="14"/>
    <x v="14"/>
    <x v="133"/>
    <x v="133"/>
    <x v="122"/>
    <x v="56"/>
    <x v="56"/>
    <x v="0"/>
    <x v="0"/>
    <x v="3"/>
    <x v="24"/>
    <x v="154"/>
    <x v="1"/>
  </r>
  <r>
    <x v="3886"/>
    <x v="269"/>
    <x v="215"/>
    <x v="215"/>
    <x v="8"/>
    <x v="8"/>
    <x v="47"/>
    <x v="47"/>
    <x v="44"/>
    <x v="109"/>
    <x v="109"/>
    <x v="2"/>
    <x v="0"/>
    <x v="3"/>
    <x v="40"/>
    <x v="603"/>
    <x v="1"/>
  </r>
  <r>
    <x v="3887"/>
    <x v="8"/>
    <x v="1107"/>
    <x v="1107"/>
    <x v="28"/>
    <x v="28"/>
    <x v="197"/>
    <x v="197"/>
    <x v="195"/>
    <x v="148"/>
    <x v="148"/>
    <x v="0"/>
    <x v="0"/>
    <x v="0"/>
    <x v="27"/>
    <x v="325"/>
    <x v="0"/>
  </r>
  <r>
    <x v="3888"/>
    <x v="11"/>
    <x v="841"/>
    <x v="841"/>
    <x v="81"/>
    <x v="81"/>
    <x v="103"/>
    <x v="103"/>
    <x v="94"/>
    <x v="24"/>
    <x v="24"/>
    <x v="0"/>
    <x v="0"/>
    <x v="2"/>
    <x v="23"/>
    <x v="258"/>
    <x v="0"/>
  </r>
  <r>
    <x v="3889"/>
    <x v="279"/>
    <x v="529"/>
    <x v="529"/>
    <x v="105"/>
    <x v="105"/>
    <x v="182"/>
    <x v="182"/>
    <x v="194"/>
    <x v="67"/>
    <x v="67"/>
    <x v="3"/>
    <x v="0"/>
    <x v="2"/>
    <x v="14"/>
    <x v="543"/>
    <x v="0"/>
  </r>
  <r>
    <x v="3890"/>
    <x v="348"/>
    <x v="246"/>
    <x v="246"/>
    <x v="112"/>
    <x v="112"/>
    <x v="96"/>
    <x v="96"/>
    <x v="87"/>
    <x v="130"/>
    <x v="130"/>
    <x v="3"/>
    <x v="0"/>
    <x v="2"/>
    <x v="34"/>
    <x v="135"/>
    <x v="1"/>
  </r>
  <r>
    <x v="3891"/>
    <x v="34"/>
    <x v="925"/>
    <x v="925"/>
    <x v="73"/>
    <x v="73"/>
    <x v="205"/>
    <x v="205"/>
    <x v="204"/>
    <x v="106"/>
    <x v="106"/>
    <x v="0"/>
    <x v="0"/>
    <x v="0"/>
    <x v="51"/>
    <x v="491"/>
    <x v="0"/>
  </r>
  <r>
    <x v="3892"/>
    <x v="185"/>
    <x v="251"/>
    <x v="251"/>
    <x v="100"/>
    <x v="100"/>
    <x v="149"/>
    <x v="149"/>
    <x v="169"/>
    <x v="61"/>
    <x v="61"/>
    <x v="3"/>
    <x v="0"/>
    <x v="0"/>
    <x v="16"/>
    <x v="555"/>
    <x v="1"/>
  </r>
  <r>
    <x v="3893"/>
    <x v="80"/>
    <x v="477"/>
    <x v="477"/>
    <x v="5"/>
    <x v="5"/>
    <x v="25"/>
    <x v="25"/>
    <x v="13"/>
    <x v="89"/>
    <x v="89"/>
    <x v="3"/>
    <x v="1"/>
    <x v="0"/>
    <x v="11"/>
    <x v="13"/>
    <x v="2"/>
  </r>
  <r>
    <x v="3894"/>
    <x v="42"/>
    <x v="559"/>
    <x v="559"/>
    <x v="46"/>
    <x v="46"/>
    <x v="1"/>
    <x v="1"/>
    <x v="1"/>
    <x v="72"/>
    <x v="72"/>
    <x v="0"/>
    <x v="0"/>
    <x v="1"/>
    <x v="27"/>
    <x v="276"/>
    <x v="0"/>
  </r>
  <r>
    <x v="3895"/>
    <x v="42"/>
    <x v="565"/>
    <x v="565"/>
    <x v="33"/>
    <x v="33"/>
    <x v="120"/>
    <x v="120"/>
    <x v="146"/>
    <x v="58"/>
    <x v="58"/>
    <x v="0"/>
    <x v="0"/>
    <x v="1"/>
    <x v="25"/>
    <x v="220"/>
    <x v="0"/>
  </r>
  <r>
    <x v="3896"/>
    <x v="268"/>
    <x v="108"/>
    <x v="108"/>
    <x v="28"/>
    <x v="28"/>
    <x v="194"/>
    <x v="194"/>
    <x v="190"/>
    <x v="124"/>
    <x v="124"/>
    <x v="2"/>
    <x v="0"/>
    <x v="0"/>
    <x v="21"/>
    <x v="602"/>
    <x v="1"/>
  </r>
  <r>
    <x v="3897"/>
    <x v="335"/>
    <x v="897"/>
    <x v="897"/>
    <x v="3"/>
    <x v="3"/>
    <x v="37"/>
    <x v="37"/>
    <x v="33"/>
    <x v="19"/>
    <x v="19"/>
    <x v="0"/>
    <x v="0"/>
    <x v="2"/>
    <x v="10"/>
    <x v="387"/>
    <x v="0"/>
  </r>
  <r>
    <x v="3898"/>
    <x v="206"/>
    <x v="264"/>
    <x v="264"/>
    <x v="74"/>
    <x v="74"/>
    <x v="113"/>
    <x v="113"/>
    <x v="106"/>
    <x v="96"/>
    <x v="96"/>
    <x v="0"/>
    <x v="0"/>
    <x v="0"/>
    <x v="5"/>
    <x v="127"/>
    <x v="0"/>
  </r>
  <r>
    <x v="3899"/>
    <x v="323"/>
    <x v="876"/>
    <x v="876"/>
    <x v="38"/>
    <x v="38"/>
    <x v="217"/>
    <x v="217"/>
    <x v="217"/>
    <x v="31"/>
    <x v="31"/>
    <x v="0"/>
    <x v="0"/>
    <x v="0"/>
    <x v="9"/>
    <x v="435"/>
    <x v="0"/>
  </r>
  <r>
    <x v="3900"/>
    <x v="310"/>
    <x v="790"/>
    <x v="790"/>
    <x v="82"/>
    <x v="82"/>
    <x v="128"/>
    <x v="128"/>
    <x v="13"/>
    <x v="1"/>
    <x v="1"/>
    <x v="0"/>
    <x v="1"/>
    <x v="0"/>
    <x v="11"/>
    <x v="13"/>
    <x v="2"/>
  </r>
  <r>
    <x v="3901"/>
    <x v="256"/>
    <x v="958"/>
    <x v="958"/>
    <x v="113"/>
    <x v="113"/>
    <x v="19"/>
    <x v="19"/>
    <x v="13"/>
    <x v="123"/>
    <x v="123"/>
    <x v="1"/>
    <x v="1"/>
    <x v="0"/>
    <x v="11"/>
    <x v="13"/>
    <x v="2"/>
  </r>
  <r>
    <x v="3902"/>
    <x v="360"/>
    <x v="1138"/>
    <x v="1138"/>
    <x v="51"/>
    <x v="51"/>
    <x v="73"/>
    <x v="73"/>
    <x v="13"/>
    <x v="36"/>
    <x v="36"/>
    <x v="0"/>
    <x v="1"/>
    <x v="1"/>
    <x v="11"/>
    <x v="13"/>
    <x v="2"/>
  </r>
  <r>
    <x v="3903"/>
    <x v="324"/>
    <x v="809"/>
    <x v="809"/>
    <x v="53"/>
    <x v="53"/>
    <x v="11"/>
    <x v="11"/>
    <x v="11"/>
    <x v="50"/>
    <x v="50"/>
    <x v="2"/>
    <x v="0"/>
    <x v="0"/>
    <x v="0"/>
    <x v="745"/>
    <x v="0"/>
  </r>
  <r>
    <x v="3904"/>
    <x v="114"/>
    <x v="592"/>
    <x v="592"/>
    <x v="116"/>
    <x v="116"/>
    <x v="156"/>
    <x v="156"/>
    <x v="163"/>
    <x v="115"/>
    <x v="115"/>
    <x v="2"/>
    <x v="0"/>
    <x v="3"/>
    <x v="3"/>
    <x v="427"/>
    <x v="0"/>
  </r>
  <r>
    <x v="3905"/>
    <x v="310"/>
    <x v="421"/>
    <x v="421"/>
    <x v="115"/>
    <x v="115"/>
    <x v="192"/>
    <x v="192"/>
    <x v="188"/>
    <x v="86"/>
    <x v="86"/>
    <x v="0"/>
    <x v="0"/>
    <x v="0"/>
    <x v="35"/>
    <x v="407"/>
    <x v="0"/>
  </r>
  <r>
    <x v="3906"/>
    <x v="175"/>
    <x v="801"/>
    <x v="801"/>
    <x v="81"/>
    <x v="81"/>
    <x v="176"/>
    <x v="176"/>
    <x v="170"/>
    <x v="18"/>
    <x v="18"/>
    <x v="3"/>
    <x v="0"/>
    <x v="0"/>
    <x v="21"/>
    <x v="423"/>
    <x v="1"/>
  </r>
  <r>
    <x v="3907"/>
    <x v="264"/>
    <x v="450"/>
    <x v="450"/>
    <x v="116"/>
    <x v="116"/>
    <x v="68"/>
    <x v="68"/>
    <x v="104"/>
    <x v="164"/>
    <x v="164"/>
    <x v="1"/>
    <x v="0"/>
    <x v="0"/>
    <x v="15"/>
    <x v="746"/>
    <x v="1"/>
  </r>
  <r>
    <x v="3908"/>
    <x v="221"/>
    <x v="494"/>
    <x v="494"/>
    <x v="28"/>
    <x v="28"/>
    <x v="122"/>
    <x v="122"/>
    <x v="147"/>
    <x v="126"/>
    <x v="126"/>
    <x v="1"/>
    <x v="0"/>
    <x v="2"/>
    <x v="23"/>
    <x v="624"/>
    <x v="0"/>
  </r>
  <r>
    <x v="3909"/>
    <x v="9"/>
    <x v="45"/>
    <x v="45"/>
    <x v="43"/>
    <x v="43"/>
    <x v="7"/>
    <x v="7"/>
    <x v="7"/>
    <x v="165"/>
    <x v="165"/>
    <x v="3"/>
    <x v="0"/>
    <x v="0"/>
    <x v="25"/>
    <x v="7"/>
    <x v="0"/>
  </r>
  <r>
    <x v="3910"/>
    <x v="84"/>
    <x v="312"/>
    <x v="312"/>
    <x v="91"/>
    <x v="91"/>
    <x v="133"/>
    <x v="133"/>
    <x v="122"/>
    <x v="82"/>
    <x v="82"/>
    <x v="0"/>
    <x v="0"/>
    <x v="0"/>
    <x v="15"/>
    <x v="154"/>
    <x v="1"/>
  </r>
  <r>
    <x v="3911"/>
    <x v="173"/>
    <x v="1069"/>
    <x v="1069"/>
    <x v="6"/>
    <x v="6"/>
    <x v="60"/>
    <x v="60"/>
    <x v="56"/>
    <x v="163"/>
    <x v="163"/>
    <x v="0"/>
    <x v="0"/>
    <x v="0"/>
    <x v="7"/>
    <x v="58"/>
    <x v="0"/>
  </r>
  <r>
    <x v="3912"/>
    <x v="68"/>
    <x v="1060"/>
    <x v="1060"/>
    <x v="105"/>
    <x v="105"/>
    <x v="73"/>
    <x v="73"/>
    <x v="135"/>
    <x v="27"/>
    <x v="27"/>
    <x v="0"/>
    <x v="0"/>
    <x v="2"/>
    <x v="5"/>
    <x v="171"/>
    <x v="0"/>
  </r>
  <r>
    <x v="3913"/>
    <x v="274"/>
    <x v="1112"/>
    <x v="1112"/>
    <x v="55"/>
    <x v="55"/>
    <x v="172"/>
    <x v="172"/>
    <x v="13"/>
    <x v="151"/>
    <x v="151"/>
    <x v="3"/>
    <x v="1"/>
    <x v="0"/>
    <x v="11"/>
    <x v="13"/>
    <x v="2"/>
  </r>
  <r>
    <x v="3914"/>
    <x v="80"/>
    <x v="949"/>
    <x v="949"/>
    <x v="4"/>
    <x v="4"/>
    <x v="77"/>
    <x v="77"/>
    <x v="70"/>
    <x v="77"/>
    <x v="77"/>
    <x v="0"/>
    <x v="0"/>
    <x v="3"/>
    <x v="25"/>
    <x v="77"/>
    <x v="0"/>
  </r>
  <r>
    <x v="3915"/>
    <x v="196"/>
    <x v="1085"/>
    <x v="1085"/>
    <x v="8"/>
    <x v="8"/>
    <x v="34"/>
    <x v="34"/>
    <x v="30"/>
    <x v="179"/>
    <x v="179"/>
    <x v="3"/>
    <x v="0"/>
    <x v="0"/>
    <x v="5"/>
    <x v="138"/>
    <x v="0"/>
  </r>
  <r>
    <x v="3916"/>
    <x v="349"/>
    <x v="1152"/>
    <x v="1152"/>
    <x v="113"/>
    <x v="113"/>
    <x v="36"/>
    <x v="36"/>
    <x v="13"/>
    <x v="131"/>
    <x v="131"/>
    <x v="3"/>
    <x v="1"/>
    <x v="0"/>
    <x v="11"/>
    <x v="13"/>
    <x v="2"/>
  </r>
  <r>
    <x v="3917"/>
    <x v="188"/>
    <x v="61"/>
    <x v="61"/>
    <x v="103"/>
    <x v="103"/>
    <x v="134"/>
    <x v="134"/>
    <x v="124"/>
    <x v="102"/>
    <x v="102"/>
    <x v="0"/>
    <x v="0"/>
    <x v="1"/>
    <x v="18"/>
    <x v="156"/>
    <x v="0"/>
  </r>
  <r>
    <x v="3918"/>
    <x v="131"/>
    <x v="313"/>
    <x v="313"/>
    <x v="81"/>
    <x v="81"/>
    <x v="12"/>
    <x v="12"/>
    <x v="13"/>
    <x v="87"/>
    <x v="87"/>
    <x v="2"/>
    <x v="1"/>
    <x v="0"/>
    <x v="11"/>
    <x v="13"/>
    <x v="2"/>
  </r>
  <r>
    <x v="3919"/>
    <x v="46"/>
    <x v="987"/>
    <x v="987"/>
    <x v="72"/>
    <x v="72"/>
    <x v="128"/>
    <x v="128"/>
    <x v="119"/>
    <x v="170"/>
    <x v="170"/>
    <x v="0"/>
    <x v="0"/>
    <x v="0"/>
    <x v="29"/>
    <x v="148"/>
    <x v="0"/>
  </r>
  <r>
    <x v="3920"/>
    <x v="263"/>
    <x v="1080"/>
    <x v="1080"/>
    <x v="26"/>
    <x v="26"/>
    <x v="139"/>
    <x v="139"/>
    <x v="13"/>
    <x v="144"/>
    <x v="144"/>
    <x v="0"/>
    <x v="2"/>
    <x v="2"/>
    <x v="11"/>
    <x v="13"/>
    <x v="2"/>
  </r>
  <r>
    <x v="3921"/>
    <x v="102"/>
    <x v="30"/>
    <x v="30"/>
    <x v="89"/>
    <x v="89"/>
    <x v="92"/>
    <x v="92"/>
    <x v="83"/>
    <x v="9"/>
    <x v="9"/>
    <x v="3"/>
    <x v="0"/>
    <x v="0"/>
    <x v="1"/>
    <x v="728"/>
    <x v="0"/>
  </r>
  <r>
    <x v="3922"/>
    <x v="184"/>
    <x v="259"/>
    <x v="259"/>
    <x v="11"/>
    <x v="11"/>
    <x v="19"/>
    <x v="19"/>
    <x v="19"/>
    <x v="81"/>
    <x v="81"/>
    <x v="0"/>
    <x v="0"/>
    <x v="0"/>
    <x v="27"/>
    <x v="19"/>
    <x v="0"/>
  </r>
  <r>
    <x v="3923"/>
    <x v="238"/>
    <x v="913"/>
    <x v="913"/>
    <x v="99"/>
    <x v="99"/>
    <x v="83"/>
    <x v="83"/>
    <x v="74"/>
    <x v="26"/>
    <x v="26"/>
    <x v="0"/>
    <x v="0"/>
    <x v="0"/>
    <x v="48"/>
    <x v="82"/>
    <x v="0"/>
  </r>
  <r>
    <x v="3924"/>
    <x v="225"/>
    <x v="1091"/>
    <x v="1091"/>
    <x v="36"/>
    <x v="36"/>
    <x v="182"/>
    <x v="182"/>
    <x v="194"/>
    <x v="45"/>
    <x v="45"/>
    <x v="1"/>
    <x v="0"/>
    <x v="1"/>
    <x v="33"/>
    <x v="567"/>
    <x v="0"/>
  </r>
  <r>
    <x v="3925"/>
    <x v="325"/>
    <x v="781"/>
    <x v="781"/>
    <x v="67"/>
    <x v="67"/>
    <x v="90"/>
    <x v="90"/>
    <x v="81"/>
    <x v="100"/>
    <x v="100"/>
    <x v="2"/>
    <x v="0"/>
    <x v="2"/>
    <x v="32"/>
    <x v="442"/>
    <x v="0"/>
  </r>
  <r>
    <x v="3926"/>
    <x v="29"/>
    <x v="1068"/>
    <x v="1068"/>
    <x v="104"/>
    <x v="104"/>
    <x v="142"/>
    <x v="142"/>
    <x v="133"/>
    <x v="94"/>
    <x v="94"/>
    <x v="3"/>
    <x v="0"/>
    <x v="2"/>
    <x v="3"/>
    <x v="456"/>
    <x v="0"/>
  </r>
  <r>
    <x v="3927"/>
    <x v="251"/>
    <x v="677"/>
    <x v="677"/>
    <x v="30"/>
    <x v="30"/>
    <x v="18"/>
    <x v="18"/>
    <x v="13"/>
    <x v="60"/>
    <x v="60"/>
    <x v="0"/>
    <x v="2"/>
    <x v="3"/>
    <x v="11"/>
    <x v="13"/>
    <x v="2"/>
  </r>
  <r>
    <x v="3928"/>
    <x v="144"/>
    <x v="1032"/>
    <x v="1032"/>
    <x v="26"/>
    <x v="26"/>
    <x v="116"/>
    <x v="116"/>
    <x v="109"/>
    <x v="27"/>
    <x v="27"/>
    <x v="0"/>
    <x v="0"/>
    <x v="2"/>
    <x v="2"/>
    <x v="199"/>
    <x v="0"/>
  </r>
  <r>
    <x v="3929"/>
    <x v="281"/>
    <x v="118"/>
    <x v="118"/>
    <x v="38"/>
    <x v="38"/>
    <x v="94"/>
    <x v="94"/>
    <x v="85"/>
    <x v="71"/>
    <x v="71"/>
    <x v="0"/>
    <x v="0"/>
    <x v="0"/>
    <x v="14"/>
    <x v="283"/>
    <x v="0"/>
  </r>
  <r>
    <x v="3930"/>
    <x v="235"/>
    <x v="108"/>
    <x v="108"/>
    <x v="57"/>
    <x v="57"/>
    <x v="74"/>
    <x v="74"/>
    <x v="67"/>
    <x v="19"/>
    <x v="19"/>
    <x v="0"/>
    <x v="0"/>
    <x v="1"/>
    <x v="48"/>
    <x v="109"/>
    <x v="0"/>
  </r>
  <r>
    <x v="3931"/>
    <x v="15"/>
    <x v="94"/>
    <x v="94"/>
    <x v="89"/>
    <x v="89"/>
    <x v="157"/>
    <x v="157"/>
    <x v="148"/>
    <x v="37"/>
    <x v="37"/>
    <x v="1"/>
    <x v="0"/>
    <x v="1"/>
    <x v="24"/>
    <x v="486"/>
    <x v="1"/>
  </r>
  <r>
    <x v="3932"/>
    <x v="244"/>
    <x v="206"/>
    <x v="206"/>
    <x v="39"/>
    <x v="39"/>
    <x v="57"/>
    <x v="57"/>
    <x v="53"/>
    <x v="151"/>
    <x v="151"/>
    <x v="0"/>
    <x v="0"/>
    <x v="0"/>
    <x v="5"/>
    <x v="272"/>
    <x v="0"/>
  </r>
  <r>
    <x v="3933"/>
    <x v="158"/>
    <x v="44"/>
    <x v="44"/>
    <x v="119"/>
    <x v="119"/>
    <x v="217"/>
    <x v="217"/>
    <x v="217"/>
    <x v="58"/>
    <x v="58"/>
    <x v="3"/>
    <x v="0"/>
    <x v="2"/>
    <x v="20"/>
    <x v="663"/>
    <x v="0"/>
  </r>
  <r>
    <x v="3934"/>
    <x v="344"/>
    <x v="1114"/>
    <x v="1114"/>
    <x v="33"/>
    <x v="33"/>
    <x v="82"/>
    <x v="82"/>
    <x v="216"/>
    <x v="48"/>
    <x v="48"/>
    <x v="0"/>
    <x v="0"/>
    <x v="0"/>
    <x v="33"/>
    <x v="432"/>
    <x v="0"/>
  </r>
  <r>
    <x v="3935"/>
    <x v="205"/>
    <x v="90"/>
    <x v="90"/>
    <x v="64"/>
    <x v="64"/>
    <x v="18"/>
    <x v="18"/>
    <x v="18"/>
    <x v="170"/>
    <x v="170"/>
    <x v="0"/>
    <x v="0"/>
    <x v="0"/>
    <x v="28"/>
    <x v="18"/>
    <x v="0"/>
  </r>
  <r>
    <x v="3936"/>
    <x v="236"/>
    <x v="1079"/>
    <x v="1079"/>
    <x v="35"/>
    <x v="35"/>
    <x v="66"/>
    <x v="66"/>
    <x v="62"/>
    <x v="61"/>
    <x v="61"/>
    <x v="0"/>
    <x v="0"/>
    <x v="2"/>
    <x v="9"/>
    <x v="338"/>
    <x v="0"/>
  </r>
  <r>
    <x v="3937"/>
    <x v="202"/>
    <x v="106"/>
    <x v="106"/>
    <x v="13"/>
    <x v="13"/>
    <x v="163"/>
    <x v="163"/>
    <x v="153"/>
    <x v="67"/>
    <x v="67"/>
    <x v="0"/>
    <x v="0"/>
    <x v="0"/>
    <x v="19"/>
    <x v="350"/>
    <x v="1"/>
  </r>
  <r>
    <x v="3938"/>
    <x v="283"/>
    <x v="723"/>
    <x v="723"/>
    <x v="98"/>
    <x v="98"/>
    <x v="81"/>
    <x v="81"/>
    <x v="73"/>
    <x v="101"/>
    <x v="101"/>
    <x v="0"/>
    <x v="0"/>
    <x v="0"/>
    <x v="48"/>
    <x v="540"/>
    <x v="0"/>
  </r>
  <r>
    <x v="3939"/>
    <x v="241"/>
    <x v="1011"/>
    <x v="1011"/>
    <x v="62"/>
    <x v="62"/>
    <x v="111"/>
    <x v="111"/>
    <x v="13"/>
    <x v="140"/>
    <x v="140"/>
    <x v="2"/>
    <x v="2"/>
    <x v="0"/>
    <x v="11"/>
    <x v="13"/>
    <x v="2"/>
  </r>
  <r>
    <x v="3940"/>
    <x v="342"/>
    <x v="525"/>
    <x v="525"/>
    <x v="111"/>
    <x v="111"/>
    <x v="192"/>
    <x v="192"/>
    <x v="188"/>
    <x v="153"/>
    <x v="153"/>
    <x v="3"/>
    <x v="0"/>
    <x v="2"/>
    <x v="14"/>
    <x v="675"/>
    <x v="0"/>
  </r>
  <r>
    <x v="3941"/>
    <x v="346"/>
    <x v="713"/>
    <x v="713"/>
    <x v="82"/>
    <x v="82"/>
    <x v="119"/>
    <x v="119"/>
    <x v="111"/>
    <x v="143"/>
    <x v="143"/>
    <x v="3"/>
    <x v="0"/>
    <x v="1"/>
    <x v="39"/>
    <x v="738"/>
    <x v="0"/>
  </r>
  <r>
    <x v="3942"/>
    <x v="344"/>
    <x v="403"/>
    <x v="403"/>
    <x v="50"/>
    <x v="50"/>
    <x v="69"/>
    <x v="69"/>
    <x v="13"/>
    <x v="25"/>
    <x v="25"/>
    <x v="0"/>
    <x v="1"/>
    <x v="3"/>
    <x v="11"/>
    <x v="13"/>
    <x v="2"/>
  </r>
  <r>
    <x v="3943"/>
    <x v="263"/>
    <x v="679"/>
    <x v="679"/>
    <x v="0"/>
    <x v="0"/>
    <x v="24"/>
    <x v="24"/>
    <x v="23"/>
    <x v="1"/>
    <x v="1"/>
    <x v="3"/>
    <x v="0"/>
    <x v="2"/>
    <x v="16"/>
    <x v="110"/>
    <x v="1"/>
  </r>
  <r>
    <x v="3944"/>
    <x v="304"/>
    <x v="301"/>
    <x v="301"/>
    <x v="103"/>
    <x v="103"/>
    <x v="4"/>
    <x v="4"/>
    <x v="4"/>
    <x v="118"/>
    <x v="118"/>
    <x v="3"/>
    <x v="0"/>
    <x v="3"/>
    <x v="40"/>
    <x v="4"/>
    <x v="1"/>
  </r>
  <r>
    <x v="3945"/>
    <x v="88"/>
    <x v="993"/>
    <x v="993"/>
    <x v="88"/>
    <x v="88"/>
    <x v="146"/>
    <x v="146"/>
    <x v="13"/>
    <x v="59"/>
    <x v="59"/>
    <x v="0"/>
    <x v="1"/>
    <x v="0"/>
    <x v="11"/>
    <x v="13"/>
    <x v="2"/>
  </r>
  <r>
    <x v="3946"/>
    <x v="183"/>
    <x v="24"/>
    <x v="24"/>
    <x v="65"/>
    <x v="65"/>
    <x v="69"/>
    <x v="69"/>
    <x v="64"/>
    <x v="154"/>
    <x v="154"/>
    <x v="3"/>
    <x v="0"/>
    <x v="0"/>
    <x v="25"/>
    <x v="69"/>
    <x v="0"/>
  </r>
  <r>
    <x v="3947"/>
    <x v="132"/>
    <x v="78"/>
    <x v="78"/>
    <x v="104"/>
    <x v="104"/>
    <x v="17"/>
    <x v="17"/>
    <x v="17"/>
    <x v="158"/>
    <x v="158"/>
    <x v="2"/>
    <x v="0"/>
    <x v="1"/>
    <x v="25"/>
    <x v="17"/>
    <x v="0"/>
  </r>
  <r>
    <x v="3948"/>
    <x v="287"/>
    <x v="681"/>
    <x v="681"/>
    <x v="72"/>
    <x v="72"/>
    <x v="156"/>
    <x v="156"/>
    <x v="163"/>
    <x v="77"/>
    <x v="77"/>
    <x v="1"/>
    <x v="0"/>
    <x v="2"/>
    <x v="0"/>
    <x v="747"/>
    <x v="0"/>
  </r>
  <r>
    <x v="3949"/>
    <x v="290"/>
    <x v="723"/>
    <x v="723"/>
    <x v="114"/>
    <x v="114"/>
    <x v="9"/>
    <x v="9"/>
    <x v="9"/>
    <x v="23"/>
    <x v="23"/>
    <x v="1"/>
    <x v="0"/>
    <x v="1"/>
    <x v="2"/>
    <x v="317"/>
    <x v="0"/>
  </r>
  <r>
    <x v="3950"/>
    <x v="95"/>
    <x v="759"/>
    <x v="759"/>
    <x v="25"/>
    <x v="25"/>
    <x v="7"/>
    <x v="7"/>
    <x v="7"/>
    <x v="93"/>
    <x v="93"/>
    <x v="0"/>
    <x v="0"/>
    <x v="2"/>
    <x v="18"/>
    <x v="539"/>
    <x v="0"/>
  </r>
  <r>
    <x v="3951"/>
    <x v="246"/>
    <x v="287"/>
    <x v="287"/>
    <x v="39"/>
    <x v="39"/>
    <x v="198"/>
    <x v="198"/>
    <x v="197"/>
    <x v="140"/>
    <x v="140"/>
    <x v="0"/>
    <x v="0"/>
    <x v="0"/>
    <x v="10"/>
    <x v="327"/>
    <x v="0"/>
  </r>
  <r>
    <x v="3952"/>
    <x v="270"/>
    <x v="530"/>
    <x v="530"/>
    <x v="75"/>
    <x v="75"/>
    <x v="142"/>
    <x v="142"/>
    <x v="133"/>
    <x v="54"/>
    <x v="54"/>
    <x v="0"/>
    <x v="0"/>
    <x v="2"/>
    <x v="25"/>
    <x v="169"/>
    <x v="0"/>
  </r>
  <r>
    <x v="3953"/>
    <x v="48"/>
    <x v="1126"/>
    <x v="1126"/>
    <x v="1"/>
    <x v="1"/>
    <x v="3"/>
    <x v="3"/>
    <x v="3"/>
    <x v="34"/>
    <x v="34"/>
    <x v="0"/>
    <x v="0"/>
    <x v="0"/>
    <x v="26"/>
    <x v="3"/>
    <x v="1"/>
  </r>
  <r>
    <x v="3954"/>
    <x v="208"/>
    <x v="1153"/>
    <x v="1153"/>
    <x v="71"/>
    <x v="71"/>
    <x v="151"/>
    <x v="151"/>
    <x v="141"/>
    <x v="47"/>
    <x v="47"/>
    <x v="0"/>
    <x v="0"/>
    <x v="0"/>
    <x v="33"/>
    <x v="180"/>
    <x v="0"/>
  </r>
  <r>
    <x v="3955"/>
    <x v="117"/>
    <x v="1108"/>
    <x v="1108"/>
    <x v="47"/>
    <x v="47"/>
    <x v="208"/>
    <x v="208"/>
    <x v="207"/>
    <x v="46"/>
    <x v="46"/>
    <x v="0"/>
    <x v="0"/>
    <x v="2"/>
    <x v="22"/>
    <x v="375"/>
    <x v="1"/>
  </r>
  <r>
    <x v="3956"/>
    <x v="5"/>
    <x v="988"/>
    <x v="988"/>
    <x v="24"/>
    <x v="24"/>
    <x v="94"/>
    <x v="94"/>
    <x v="85"/>
    <x v="82"/>
    <x v="82"/>
    <x v="3"/>
    <x v="0"/>
    <x v="2"/>
    <x v="25"/>
    <x v="95"/>
    <x v="0"/>
  </r>
  <r>
    <x v="3957"/>
    <x v="299"/>
    <x v="6"/>
    <x v="6"/>
    <x v="26"/>
    <x v="26"/>
    <x v="96"/>
    <x v="96"/>
    <x v="87"/>
    <x v="12"/>
    <x v="12"/>
    <x v="0"/>
    <x v="0"/>
    <x v="0"/>
    <x v="25"/>
    <x v="100"/>
    <x v="0"/>
  </r>
  <r>
    <x v="3958"/>
    <x v="279"/>
    <x v="459"/>
    <x v="459"/>
    <x v="21"/>
    <x v="21"/>
    <x v="194"/>
    <x v="194"/>
    <x v="190"/>
    <x v="152"/>
    <x v="152"/>
    <x v="3"/>
    <x v="0"/>
    <x v="2"/>
    <x v="32"/>
    <x v="462"/>
    <x v="0"/>
  </r>
  <r>
    <x v="3959"/>
    <x v="333"/>
    <x v="1120"/>
    <x v="1120"/>
    <x v="72"/>
    <x v="72"/>
    <x v="149"/>
    <x v="149"/>
    <x v="169"/>
    <x v="72"/>
    <x v="72"/>
    <x v="1"/>
    <x v="0"/>
    <x v="3"/>
    <x v="33"/>
    <x v="664"/>
    <x v="0"/>
  </r>
  <r>
    <x v="3960"/>
    <x v="49"/>
    <x v="661"/>
    <x v="661"/>
    <x v="85"/>
    <x v="85"/>
    <x v="71"/>
    <x v="71"/>
    <x v="65"/>
    <x v="171"/>
    <x v="171"/>
    <x v="0"/>
    <x v="0"/>
    <x v="0"/>
    <x v="28"/>
    <x v="575"/>
    <x v="0"/>
  </r>
  <r>
    <x v="3961"/>
    <x v="116"/>
    <x v="884"/>
    <x v="884"/>
    <x v="59"/>
    <x v="59"/>
    <x v="43"/>
    <x v="43"/>
    <x v="40"/>
    <x v="120"/>
    <x v="120"/>
    <x v="0"/>
    <x v="0"/>
    <x v="0"/>
    <x v="15"/>
    <x v="41"/>
    <x v="1"/>
  </r>
  <r>
    <x v="3962"/>
    <x v="293"/>
    <x v="112"/>
    <x v="112"/>
    <x v="116"/>
    <x v="116"/>
    <x v="183"/>
    <x v="183"/>
    <x v="13"/>
    <x v="173"/>
    <x v="173"/>
    <x v="3"/>
    <x v="2"/>
    <x v="0"/>
    <x v="11"/>
    <x v="13"/>
    <x v="2"/>
  </r>
  <r>
    <x v="3963"/>
    <x v="304"/>
    <x v="799"/>
    <x v="799"/>
    <x v="53"/>
    <x v="53"/>
    <x v="123"/>
    <x v="123"/>
    <x v="114"/>
    <x v="82"/>
    <x v="82"/>
    <x v="0"/>
    <x v="0"/>
    <x v="0"/>
    <x v="7"/>
    <x v="336"/>
    <x v="0"/>
  </r>
  <r>
    <x v="3964"/>
    <x v="358"/>
    <x v="910"/>
    <x v="910"/>
    <x v="29"/>
    <x v="29"/>
    <x v="37"/>
    <x v="37"/>
    <x v="33"/>
    <x v="35"/>
    <x v="35"/>
    <x v="0"/>
    <x v="0"/>
    <x v="0"/>
    <x v="10"/>
    <x v="387"/>
    <x v="0"/>
  </r>
  <r>
    <x v="3965"/>
    <x v="50"/>
    <x v="316"/>
    <x v="316"/>
    <x v="84"/>
    <x v="84"/>
    <x v="35"/>
    <x v="35"/>
    <x v="13"/>
    <x v="112"/>
    <x v="112"/>
    <x v="2"/>
    <x v="2"/>
    <x v="0"/>
    <x v="11"/>
    <x v="13"/>
    <x v="2"/>
  </r>
  <r>
    <x v="3966"/>
    <x v="341"/>
    <x v="480"/>
    <x v="480"/>
    <x v="81"/>
    <x v="81"/>
    <x v="133"/>
    <x v="133"/>
    <x v="122"/>
    <x v="4"/>
    <x v="4"/>
    <x v="0"/>
    <x v="0"/>
    <x v="0"/>
    <x v="1"/>
    <x v="154"/>
    <x v="0"/>
  </r>
  <r>
    <x v="3967"/>
    <x v="170"/>
    <x v="982"/>
    <x v="982"/>
    <x v="92"/>
    <x v="92"/>
    <x v="146"/>
    <x v="146"/>
    <x v="137"/>
    <x v="126"/>
    <x v="126"/>
    <x v="3"/>
    <x v="0"/>
    <x v="0"/>
    <x v="17"/>
    <x v="377"/>
    <x v="0"/>
  </r>
  <r>
    <x v="3968"/>
    <x v="152"/>
    <x v="1105"/>
    <x v="1105"/>
    <x v="27"/>
    <x v="27"/>
    <x v="189"/>
    <x v="189"/>
    <x v="185"/>
    <x v="41"/>
    <x v="41"/>
    <x v="2"/>
    <x v="0"/>
    <x v="0"/>
    <x v="16"/>
    <x v="468"/>
    <x v="1"/>
  </r>
  <r>
    <x v="3969"/>
    <x v="48"/>
    <x v="1154"/>
    <x v="1154"/>
    <x v="82"/>
    <x v="82"/>
    <x v="106"/>
    <x v="106"/>
    <x v="97"/>
    <x v="162"/>
    <x v="162"/>
    <x v="0"/>
    <x v="0"/>
    <x v="3"/>
    <x v="13"/>
    <x v="290"/>
    <x v="0"/>
  </r>
  <r>
    <x v="3970"/>
    <x v="258"/>
    <x v="722"/>
    <x v="722"/>
    <x v="20"/>
    <x v="20"/>
    <x v="169"/>
    <x v="169"/>
    <x v="158"/>
    <x v="168"/>
    <x v="168"/>
    <x v="3"/>
    <x v="0"/>
    <x v="0"/>
    <x v="30"/>
    <x v="561"/>
    <x v="1"/>
  </r>
  <r>
    <x v="3971"/>
    <x v="274"/>
    <x v="416"/>
    <x v="416"/>
    <x v="9"/>
    <x v="9"/>
    <x v="155"/>
    <x v="155"/>
    <x v="144"/>
    <x v="171"/>
    <x v="171"/>
    <x v="0"/>
    <x v="0"/>
    <x v="0"/>
    <x v="3"/>
    <x v="186"/>
    <x v="0"/>
  </r>
  <r>
    <x v="3972"/>
    <x v="5"/>
    <x v="294"/>
    <x v="294"/>
    <x v="2"/>
    <x v="2"/>
    <x v="172"/>
    <x v="172"/>
    <x v="165"/>
    <x v="146"/>
    <x v="146"/>
    <x v="0"/>
    <x v="0"/>
    <x v="0"/>
    <x v="22"/>
    <x v="622"/>
    <x v="1"/>
  </r>
  <r>
    <x v="3973"/>
    <x v="327"/>
    <x v="655"/>
    <x v="655"/>
    <x v="83"/>
    <x v="83"/>
    <x v="39"/>
    <x v="39"/>
    <x v="36"/>
    <x v="76"/>
    <x v="76"/>
    <x v="0"/>
    <x v="0"/>
    <x v="3"/>
    <x v="46"/>
    <x v="37"/>
    <x v="0"/>
  </r>
  <r>
    <x v="3974"/>
    <x v="299"/>
    <x v="530"/>
    <x v="530"/>
    <x v="103"/>
    <x v="103"/>
    <x v="180"/>
    <x v="180"/>
    <x v="177"/>
    <x v="124"/>
    <x v="124"/>
    <x v="3"/>
    <x v="0"/>
    <x v="0"/>
    <x v="1"/>
    <x v="257"/>
    <x v="0"/>
  </r>
  <r>
    <x v="3975"/>
    <x v="191"/>
    <x v="469"/>
    <x v="469"/>
    <x v="73"/>
    <x v="73"/>
    <x v="71"/>
    <x v="71"/>
    <x v="65"/>
    <x v="153"/>
    <x v="153"/>
    <x v="3"/>
    <x v="0"/>
    <x v="1"/>
    <x v="24"/>
    <x v="394"/>
    <x v="1"/>
  </r>
  <r>
    <x v="3976"/>
    <x v="76"/>
    <x v="974"/>
    <x v="974"/>
    <x v="28"/>
    <x v="28"/>
    <x v="203"/>
    <x v="203"/>
    <x v="202"/>
    <x v="24"/>
    <x v="24"/>
    <x v="1"/>
    <x v="0"/>
    <x v="0"/>
    <x v="7"/>
    <x v="485"/>
    <x v="0"/>
  </r>
  <r>
    <x v="3977"/>
    <x v="178"/>
    <x v="363"/>
    <x v="363"/>
    <x v="18"/>
    <x v="18"/>
    <x v="83"/>
    <x v="83"/>
    <x v="13"/>
    <x v="71"/>
    <x v="71"/>
    <x v="3"/>
    <x v="1"/>
    <x v="0"/>
    <x v="11"/>
    <x v="13"/>
    <x v="2"/>
  </r>
  <r>
    <x v="3978"/>
    <x v="144"/>
    <x v="455"/>
    <x v="455"/>
    <x v="18"/>
    <x v="18"/>
    <x v="212"/>
    <x v="212"/>
    <x v="211"/>
    <x v="11"/>
    <x v="11"/>
    <x v="0"/>
    <x v="0"/>
    <x v="0"/>
    <x v="32"/>
    <x v="403"/>
    <x v="0"/>
  </r>
  <r>
    <x v="3979"/>
    <x v="347"/>
    <x v="778"/>
    <x v="778"/>
    <x v="43"/>
    <x v="43"/>
    <x v="200"/>
    <x v="200"/>
    <x v="199"/>
    <x v="92"/>
    <x v="92"/>
    <x v="2"/>
    <x v="0"/>
    <x v="2"/>
    <x v="15"/>
    <x v="691"/>
    <x v="1"/>
  </r>
  <r>
    <x v="3980"/>
    <x v="351"/>
    <x v="826"/>
    <x v="826"/>
    <x v="51"/>
    <x v="51"/>
    <x v="91"/>
    <x v="91"/>
    <x v="82"/>
    <x v="51"/>
    <x v="51"/>
    <x v="0"/>
    <x v="0"/>
    <x v="1"/>
    <x v="47"/>
    <x v="214"/>
    <x v="1"/>
  </r>
  <r>
    <x v="3981"/>
    <x v="359"/>
    <x v="260"/>
    <x v="260"/>
    <x v="23"/>
    <x v="23"/>
    <x v="58"/>
    <x v="58"/>
    <x v="54"/>
    <x v="117"/>
    <x v="117"/>
    <x v="3"/>
    <x v="0"/>
    <x v="0"/>
    <x v="17"/>
    <x v="374"/>
    <x v="0"/>
  </r>
  <r>
    <x v="3982"/>
    <x v="47"/>
    <x v="1155"/>
    <x v="1155"/>
    <x v="114"/>
    <x v="114"/>
    <x v="23"/>
    <x v="23"/>
    <x v="13"/>
    <x v="151"/>
    <x v="151"/>
    <x v="0"/>
    <x v="1"/>
    <x v="3"/>
    <x v="11"/>
    <x v="13"/>
    <x v="2"/>
  </r>
  <r>
    <x v="3983"/>
    <x v="149"/>
    <x v="175"/>
    <x v="175"/>
    <x v="5"/>
    <x v="5"/>
    <x v="35"/>
    <x v="35"/>
    <x v="31"/>
    <x v="64"/>
    <x v="64"/>
    <x v="3"/>
    <x v="0"/>
    <x v="0"/>
    <x v="14"/>
    <x v="312"/>
    <x v="0"/>
  </r>
  <r>
    <x v="3984"/>
    <x v="363"/>
    <x v="741"/>
    <x v="741"/>
    <x v="50"/>
    <x v="50"/>
    <x v="50"/>
    <x v="50"/>
    <x v="46"/>
    <x v="38"/>
    <x v="38"/>
    <x v="2"/>
    <x v="0"/>
    <x v="0"/>
    <x v="25"/>
    <x v="324"/>
    <x v="0"/>
  </r>
  <r>
    <x v="3985"/>
    <x v="199"/>
    <x v="553"/>
    <x v="553"/>
    <x v="19"/>
    <x v="19"/>
    <x v="74"/>
    <x v="74"/>
    <x v="67"/>
    <x v="128"/>
    <x v="128"/>
    <x v="0"/>
    <x v="0"/>
    <x v="1"/>
    <x v="16"/>
    <x v="109"/>
    <x v="1"/>
  </r>
  <r>
    <x v="3986"/>
    <x v="202"/>
    <x v="249"/>
    <x v="249"/>
    <x v="36"/>
    <x v="36"/>
    <x v="3"/>
    <x v="3"/>
    <x v="3"/>
    <x v="146"/>
    <x v="146"/>
    <x v="0"/>
    <x v="0"/>
    <x v="0"/>
    <x v="32"/>
    <x v="3"/>
    <x v="0"/>
  </r>
  <r>
    <x v="3987"/>
    <x v="174"/>
    <x v="1156"/>
    <x v="1156"/>
    <x v="103"/>
    <x v="103"/>
    <x v="32"/>
    <x v="32"/>
    <x v="60"/>
    <x v="97"/>
    <x v="97"/>
    <x v="0"/>
    <x v="0"/>
    <x v="1"/>
    <x v="32"/>
    <x v="63"/>
    <x v="0"/>
  </r>
  <r>
    <x v="3988"/>
    <x v="357"/>
    <x v="518"/>
    <x v="518"/>
    <x v="91"/>
    <x v="91"/>
    <x v="68"/>
    <x v="68"/>
    <x v="104"/>
    <x v="165"/>
    <x v="165"/>
    <x v="0"/>
    <x v="0"/>
    <x v="2"/>
    <x v="39"/>
    <x v="125"/>
    <x v="0"/>
  </r>
  <r>
    <x v="3989"/>
    <x v="65"/>
    <x v="485"/>
    <x v="485"/>
    <x v="34"/>
    <x v="34"/>
    <x v="83"/>
    <x v="83"/>
    <x v="74"/>
    <x v="92"/>
    <x v="92"/>
    <x v="0"/>
    <x v="0"/>
    <x v="0"/>
    <x v="37"/>
    <x v="82"/>
    <x v="1"/>
  </r>
  <r>
    <x v="3990"/>
    <x v="318"/>
    <x v="1043"/>
    <x v="1043"/>
    <x v="66"/>
    <x v="66"/>
    <x v="178"/>
    <x v="178"/>
    <x v="175"/>
    <x v="65"/>
    <x v="65"/>
    <x v="3"/>
    <x v="0"/>
    <x v="0"/>
    <x v="7"/>
    <x v="255"/>
    <x v="0"/>
  </r>
  <r>
    <x v="3991"/>
    <x v="276"/>
    <x v="603"/>
    <x v="603"/>
    <x v="3"/>
    <x v="3"/>
    <x v="45"/>
    <x v="45"/>
    <x v="13"/>
    <x v="93"/>
    <x v="93"/>
    <x v="0"/>
    <x v="1"/>
    <x v="3"/>
    <x v="11"/>
    <x v="13"/>
    <x v="2"/>
  </r>
  <r>
    <x v="3992"/>
    <x v="219"/>
    <x v="720"/>
    <x v="720"/>
    <x v="98"/>
    <x v="98"/>
    <x v="122"/>
    <x v="122"/>
    <x v="147"/>
    <x v="96"/>
    <x v="96"/>
    <x v="0"/>
    <x v="0"/>
    <x v="1"/>
    <x v="16"/>
    <x v="189"/>
    <x v="1"/>
  </r>
  <r>
    <x v="3993"/>
    <x v="304"/>
    <x v="420"/>
    <x v="420"/>
    <x v="61"/>
    <x v="61"/>
    <x v="65"/>
    <x v="65"/>
    <x v="61"/>
    <x v="24"/>
    <x v="24"/>
    <x v="3"/>
    <x v="0"/>
    <x v="3"/>
    <x v="0"/>
    <x v="303"/>
    <x v="0"/>
  </r>
  <r>
    <x v="3994"/>
    <x v="120"/>
    <x v="240"/>
    <x v="240"/>
    <x v="76"/>
    <x v="76"/>
    <x v="4"/>
    <x v="4"/>
    <x v="4"/>
    <x v="19"/>
    <x v="19"/>
    <x v="3"/>
    <x v="0"/>
    <x v="2"/>
    <x v="25"/>
    <x v="4"/>
    <x v="0"/>
  </r>
  <r>
    <x v="3995"/>
    <x v="309"/>
    <x v="613"/>
    <x v="613"/>
    <x v="53"/>
    <x v="53"/>
    <x v="104"/>
    <x v="104"/>
    <x v="95"/>
    <x v="170"/>
    <x v="170"/>
    <x v="0"/>
    <x v="0"/>
    <x v="2"/>
    <x v="23"/>
    <x v="286"/>
    <x v="0"/>
  </r>
  <r>
    <x v="3996"/>
    <x v="320"/>
    <x v="955"/>
    <x v="955"/>
    <x v="35"/>
    <x v="35"/>
    <x v="97"/>
    <x v="97"/>
    <x v="89"/>
    <x v="161"/>
    <x v="161"/>
    <x v="1"/>
    <x v="0"/>
    <x v="0"/>
    <x v="16"/>
    <x v="748"/>
    <x v="1"/>
  </r>
  <r>
    <x v="3997"/>
    <x v="280"/>
    <x v="1078"/>
    <x v="1078"/>
    <x v="80"/>
    <x v="80"/>
    <x v="67"/>
    <x v="67"/>
    <x v="63"/>
    <x v="120"/>
    <x v="120"/>
    <x v="2"/>
    <x v="0"/>
    <x v="2"/>
    <x v="5"/>
    <x v="66"/>
    <x v="0"/>
  </r>
  <r>
    <x v="3998"/>
    <x v="5"/>
    <x v="529"/>
    <x v="529"/>
    <x v="80"/>
    <x v="80"/>
    <x v="141"/>
    <x v="141"/>
    <x v="174"/>
    <x v="165"/>
    <x v="165"/>
    <x v="1"/>
    <x v="0"/>
    <x v="0"/>
    <x v="1"/>
    <x v="686"/>
    <x v="0"/>
  </r>
  <r>
    <x v="3999"/>
    <x v="254"/>
    <x v="980"/>
    <x v="980"/>
    <x v="117"/>
    <x v="117"/>
    <x v="100"/>
    <x v="100"/>
    <x v="92"/>
    <x v="162"/>
    <x v="162"/>
    <x v="0"/>
    <x v="0"/>
    <x v="0"/>
    <x v="1"/>
    <x v="105"/>
    <x v="0"/>
  </r>
  <r>
    <x v="4000"/>
    <x v="307"/>
    <x v="451"/>
    <x v="451"/>
    <x v="20"/>
    <x v="20"/>
    <x v="0"/>
    <x v="0"/>
    <x v="0"/>
    <x v="9"/>
    <x v="9"/>
    <x v="0"/>
    <x v="0"/>
    <x v="2"/>
    <x v="53"/>
    <x v="0"/>
    <x v="0"/>
  </r>
  <r>
    <x v="4001"/>
    <x v="267"/>
    <x v="253"/>
    <x v="253"/>
    <x v="48"/>
    <x v="48"/>
    <x v="80"/>
    <x v="80"/>
    <x v="13"/>
    <x v="63"/>
    <x v="63"/>
    <x v="0"/>
    <x v="2"/>
    <x v="0"/>
    <x v="11"/>
    <x v="13"/>
    <x v="2"/>
  </r>
  <r>
    <x v="4002"/>
    <x v="334"/>
    <x v="661"/>
    <x v="661"/>
    <x v="57"/>
    <x v="57"/>
    <x v="53"/>
    <x v="53"/>
    <x v="49"/>
    <x v="92"/>
    <x v="92"/>
    <x v="2"/>
    <x v="0"/>
    <x v="0"/>
    <x v="18"/>
    <x v="596"/>
    <x v="0"/>
  </r>
  <r>
    <x v="4003"/>
    <x v="87"/>
    <x v="364"/>
    <x v="364"/>
    <x v="18"/>
    <x v="18"/>
    <x v="7"/>
    <x v="7"/>
    <x v="7"/>
    <x v="53"/>
    <x v="53"/>
    <x v="2"/>
    <x v="0"/>
    <x v="1"/>
    <x v="9"/>
    <x v="642"/>
    <x v="0"/>
  </r>
  <r>
    <x v="4004"/>
    <x v="324"/>
    <x v="600"/>
    <x v="600"/>
    <x v="19"/>
    <x v="19"/>
    <x v="219"/>
    <x v="219"/>
    <x v="220"/>
    <x v="55"/>
    <x v="55"/>
    <x v="3"/>
    <x v="0"/>
    <x v="1"/>
    <x v="27"/>
    <x v="533"/>
    <x v="0"/>
  </r>
  <r>
    <x v="4005"/>
    <x v="121"/>
    <x v="640"/>
    <x v="640"/>
    <x v="54"/>
    <x v="54"/>
    <x v="77"/>
    <x v="77"/>
    <x v="70"/>
    <x v="75"/>
    <x v="75"/>
    <x v="0"/>
    <x v="0"/>
    <x v="0"/>
    <x v="4"/>
    <x v="77"/>
    <x v="0"/>
  </r>
  <r>
    <x v="4006"/>
    <x v="303"/>
    <x v="686"/>
    <x v="686"/>
    <x v="52"/>
    <x v="52"/>
    <x v="1"/>
    <x v="1"/>
    <x v="1"/>
    <x v="153"/>
    <x v="153"/>
    <x v="0"/>
    <x v="0"/>
    <x v="0"/>
    <x v="29"/>
    <x v="276"/>
    <x v="0"/>
  </r>
  <r>
    <x v="4007"/>
    <x v="319"/>
    <x v="184"/>
    <x v="184"/>
    <x v="59"/>
    <x v="59"/>
    <x v="186"/>
    <x v="186"/>
    <x v="13"/>
    <x v="88"/>
    <x v="88"/>
    <x v="3"/>
    <x v="1"/>
    <x v="2"/>
    <x v="11"/>
    <x v="13"/>
    <x v="2"/>
  </r>
  <r>
    <x v="4008"/>
    <x v="304"/>
    <x v="1157"/>
    <x v="1157"/>
    <x v="100"/>
    <x v="100"/>
    <x v="169"/>
    <x v="169"/>
    <x v="158"/>
    <x v="42"/>
    <x v="42"/>
    <x v="0"/>
    <x v="0"/>
    <x v="0"/>
    <x v="14"/>
    <x v="358"/>
    <x v="0"/>
  </r>
  <r>
    <x v="4009"/>
    <x v="120"/>
    <x v="141"/>
    <x v="141"/>
    <x v="57"/>
    <x v="57"/>
    <x v="59"/>
    <x v="59"/>
    <x v="55"/>
    <x v="88"/>
    <x v="88"/>
    <x v="0"/>
    <x v="0"/>
    <x v="0"/>
    <x v="14"/>
    <x v="57"/>
    <x v="0"/>
  </r>
  <r>
    <x v="4010"/>
    <x v="218"/>
    <x v="1075"/>
    <x v="1075"/>
    <x v="110"/>
    <x v="110"/>
    <x v="115"/>
    <x v="115"/>
    <x v="108"/>
    <x v="39"/>
    <x v="39"/>
    <x v="3"/>
    <x v="0"/>
    <x v="1"/>
    <x v="16"/>
    <x v="129"/>
    <x v="1"/>
  </r>
  <r>
    <x v="4011"/>
    <x v="149"/>
    <x v="856"/>
    <x v="856"/>
    <x v="98"/>
    <x v="98"/>
    <x v="110"/>
    <x v="110"/>
    <x v="101"/>
    <x v="5"/>
    <x v="5"/>
    <x v="3"/>
    <x v="0"/>
    <x v="0"/>
    <x v="34"/>
    <x v="182"/>
    <x v="1"/>
  </r>
  <r>
    <x v="4012"/>
    <x v="106"/>
    <x v="415"/>
    <x v="415"/>
    <x v="99"/>
    <x v="99"/>
    <x v="159"/>
    <x v="159"/>
    <x v="150"/>
    <x v="149"/>
    <x v="149"/>
    <x v="0"/>
    <x v="0"/>
    <x v="0"/>
    <x v="29"/>
    <x v="666"/>
    <x v="0"/>
  </r>
  <r>
    <x v="4013"/>
    <x v="314"/>
    <x v="686"/>
    <x v="686"/>
    <x v="38"/>
    <x v="38"/>
    <x v="51"/>
    <x v="51"/>
    <x v="47"/>
    <x v="8"/>
    <x v="8"/>
    <x v="3"/>
    <x v="0"/>
    <x v="0"/>
    <x v="19"/>
    <x v="749"/>
    <x v="1"/>
  </r>
  <r>
    <x v="4014"/>
    <x v="173"/>
    <x v="1004"/>
    <x v="1004"/>
    <x v="25"/>
    <x v="25"/>
    <x v="24"/>
    <x v="24"/>
    <x v="23"/>
    <x v="103"/>
    <x v="103"/>
    <x v="0"/>
    <x v="0"/>
    <x v="3"/>
    <x v="41"/>
    <x v="224"/>
    <x v="3"/>
  </r>
  <r>
    <x v="4015"/>
    <x v="188"/>
    <x v="921"/>
    <x v="921"/>
    <x v="118"/>
    <x v="118"/>
    <x v="155"/>
    <x v="155"/>
    <x v="144"/>
    <x v="154"/>
    <x v="154"/>
    <x v="0"/>
    <x v="0"/>
    <x v="2"/>
    <x v="39"/>
    <x v="186"/>
    <x v="0"/>
  </r>
  <r>
    <x v="4016"/>
    <x v="175"/>
    <x v="346"/>
    <x v="346"/>
    <x v="28"/>
    <x v="28"/>
    <x v="71"/>
    <x v="71"/>
    <x v="65"/>
    <x v="135"/>
    <x v="135"/>
    <x v="0"/>
    <x v="0"/>
    <x v="1"/>
    <x v="18"/>
    <x v="575"/>
    <x v="0"/>
  </r>
  <r>
    <x v="4017"/>
    <x v="170"/>
    <x v="975"/>
    <x v="975"/>
    <x v="107"/>
    <x v="107"/>
    <x v="122"/>
    <x v="122"/>
    <x v="147"/>
    <x v="3"/>
    <x v="3"/>
    <x v="0"/>
    <x v="0"/>
    <x v="2"/>
    <x v="46"/>
    <x v="189"/>
    <x v="0"/>
  </r>
  <r>
    <x v="4018"/>
    <x v="43"/>
    <x v="625"/>
    <x v="625"/>
    <x v="27"/>
    <x v="27"/>
    <x v="165"/>
    <x v="165"/>
    <x v="13"/>
    <x v="157"/>
    <x v="157"/>
    <x v="0"/>
    <x v="1"/>
    <x v="0"/>
    <x v="11"/>
    <x v="13"/>
    <x v="2"/>
  </r>
  <r>
    <x v="4019"/>
    <x v="134"/>
    <x v="200"/>
    <x v="200"/>
    <x v="38"/>
    <x v="38"/>
    <x v="88"/>
    <x v="88"/>
    <x v="79"/>
    <x v="101"/>
    <x v="101"/>
    <x v="0"/>
    <x v="0"/>
    <x v="0"/>
    <x v="14"/>
    <x v="113"/>
    <x v="0"/>
  </r>
  <r>
    <x v="4020"/>
    <x v="187"/>
    <x v="114"/>
    <x v="114"/>
    <x v="98"/>
    <x v="98"/>
    <x v="154"/>
    <x v="154"/>
    <x v="143"/>
    <x v="30"/>
    <x v="30"/>
    <x v="0"/>
    <x v="0"/>
    <x v="0"/>
    <x v="31"/>
    <x v="381"/>
    <x v="1"/>
  </r>
  <r>
    <x v="4021"/>
    <x v="277"/>
    <x v="1000"/>
    <x v="1000"/>
    <x v="46"/>
    <x v="46"/>
    <x v="139"/>
    <x v="139"/>
    <x v="131"/>
    <x v="59"/>
    <x v="59"/>
    <x v="0"/>
    <x v="0"/>
    <x v="2"/>
    <x v="33"/>
    <x v="166"/>
    <x v="0"/>
  </r>
  <r>
    <x v="4022"/>
    <x v="221"/>
    <x v="384"/>
    <x v="384"/>
    <x v="73"/>
    <x v="73"/>
    <x v="219"/>
    <x v="219"/>
    <x v="220"/>
    <x v="96"/>
    <x v="96"/>
    <x v="0"/>
    <x v="0"/>
    <x v="0"/>
    <x v="13"/>
    <x v="568"/>
    <x v="0"/>
  </r>
  <r>
    <x v="4023"/>
    <x v="127"/>
    <x v="1008"/>
    <x v="1008"/>
    <x v="7"/>
    <x v="7"/>
    <x v="137"/>
    <x v="137"/>
    <x v="127"/>
    <x v="0"/>
    <x v="0"/>
    <x v="3"/>
    <x v="0"/>
    <x v="3"/>
    <x v="24"/>
    <x v="563"/>
    <x v="1"/>
  </r>
  <r>
    <x v="4024"/>
    <x v="226"/>
    <x v="927"/>
    <x v="927"/>
    <x v="65"/>
    <x v="65"/>
    <x v="207"/>
    <x v="207"/>
    <x v="206"/>
    <x v="76"/>
    <x v="76"/>
    <x v="0"/>
    <x v="0"/>
    <x v="0"/>
    <x v="16"/>
    <x v="368"/>
    <x v="1"/>
  </r>
  <r>
    <x v="4025"/>
    <x v="76"/>
    <x v="296"/>
    <x v="296"/>
    <x v="38"/>
    <x v="38"/>
    <x v="138"/>
    <x v="138"/>
    <x v="130"/>
    <x v="34"/>
    <x v="34"/>
    <x v="0"/>
    <x v="0"/>
    <x v="0"/>
    <x v="30"/>
    <x v="165"/>
    <x v="1"/>
  </r>
  <r>
    <x v="4026"/>
    <x v="115"/>
    <x v="1158"/>
    <x v="1158"/>
    <x v="12"/>
    <x v="12"/>
    <x v="23"/>
    <x v="23"/>
    <x v="22"/>
    <x v="0"/>
    <x v="0"/>
    <x v="0"/>
    <x v="0"/>
    <x v="0"/>
    <x v="51"/>
    <x v="250"/>
    <x v="0"/>
  </r>
  <r>
    <x v="4027"/>
    <x v="307"/>
    <x v="148"/>
    <x v="148"/>
    <x v="36"/>
    <x v="36"/>
    <x v="35"/>
    <x v="35"/>
    <x v="31"/>
    <x v="143"/>
    <x v="143"/>
    <x v="0"/>
    <x v="0"/>
    <x v="0"/>
    <x v="3"/>
    <x v="32"/>
    <x v="0"/>
  </r>
  <r>
    <x v="4028"/>
    <x v="233"/>
    <x v="424"/>
    <x v="424"/>
    <x v="38"/>
    <x v="38"/>
    <x v="96"/>
    <x v="96"/>
    <x v="87"/>
    <x v="80"/>
    <x v="80"/>
    <x v="3"/>
    <x v="0"/>
    <x v="0"/>
    <x v="46"/>
    <x v="135"/>
    <x v="0"/>
  </r>
  <r>
    <x v="4029"/>
    <x v="75"/>
    <x v="684"/>
    <x v="684"/>
    <x v="107"/>
    <x v="107"/>
    <x v="119"/>
    <x v="119"/>
    <x v="111"/>
    <x v="32"/>
    <x v="32"/>
    <x v="2"/>
    <x v="0"/>
    <x v="3"/>
    <x v="0"/>
    <x v="136"/>
    <x v="0"/>
  </r>
  <r>
    <x v="4030"/>
    <x v="33"/>
    <x v="729"/>
    <x v="729"/>
    <x v="86"/>
    <x v="86"/>
    <x v="117"/>
    <x v="117"/>
    <x v="110"/>
    <x v="148"/>
    <x v="148"/>
    <x v="0"/>
    <x v="0"/>
    <x v="0"/>
    <x v="19"/>
    <x v="287"/>
    <x v="1"/>
  </r>
  <r>
    <x v="4031"/>
    <x v="210"/>
    <x v="273"/>
    <x v="273"/>
    <x v="36"/>
    <x v="36"/>
    <x v="208"/>
    <x v="208"/>
    <x v="13"/>
    <x v="81"/>
    <x v="81"/>
    <x v="0"/>
    <x v="2"/>
    <x v="2"/>
    <x v="11"/>
    <x v="13"/>
    <x v="2"/>
  </r>
  <r>
    <x v="4032"/>
    <x v="241"/>
    <x v="1159"/>
    <x v="1159"/>
    <x v="88"/>
    <x v="88"/>
    <x v="162"/>
    <x v="162"/>
    <x v="13"/>
    <x v="81"/>
    <x v="81"/>
    <x v="0"/>
    <x v="1"/>
    <x v="2"/>
    <x v="11"/>
    <x v="13"/>
    <x v="2"/>
  </r>
  <r>
    <x v="4033"/>
    <x v="14"/>
    <x v="917"/>
    <x v="917"/>
    <x v="41"/>
    <x v="41"/>
    <x v="45"/>
    <x v="45"/>
    <x v="42"/>
    <x v="26"/>
    <x v="26"/>
    <x v="0"/>
    <x v="0"/>
    <x v="0"/>
    <x v="1"/>
    <x v="44"/>
    <x v="0"/>
  </r>
  <r>
    <x v="4034"/>
    <x v="192"/>
    <x v="800"/>
    <x v="800"/>
    <x v="61"/>
    <x v="61"/>
    <x v="57"/>
    <x v="57"/>
    <x v="53"/>
    <x v="7"/>
    <x v="7"/>
    <x v="2"/>
    <x v="0"/>
    <x v="0"/>
    <x v="25"/>
    <x v="750"/>
    <x v="0"/>
  </r>
  <r>
    <x v="4035"/>
    <x v="34"/>
    <x v="179"/>
    <x v="179"/>
    <x v="89"/>
    <x v="89"/>
    <x v="119"/>
    <x v="119"/>
    <x v="111"/>
    <x v="40"/>
    <x v="40"/>
    <x v="3"/>
    <x v="0"/>
    <x v="2"/>
    <x v="1"/>
    <x v="738"/>
    <x v="0"/>
  </r>
  <r>
    <x v="4036"/>
    <x v="97"/>
    <x v="121"/>
    <x v="121"/>
    <x v="49"/>
    <x v="49"/>
    <x v="188"/>
    <x v="188"/>
    <x v="184"/>
    <x v="116"/>
    <x v="116"/>
    <x v="3"/>
    <x v="0"/>
    <x v="1"/>
    <x v="2"/>
    <x v="658"/>
    <x v="0"/>
  </r>
  <r>
    <x v="4037"/>
    <x v="177"/>
    <x v="437"/>
    <x v="437"/>
    <x v="94"/>
    <x v="94"/>
    <x v="175"/>
    <x v="175"/>
    <x v="168"/>
    <x v="130"/>
    <x v="130"/>
    <x v="2"/>
    <x v="0"/>
    <x v="2"/>
    <x v="18"/>
    <x v="751"/>
    <x v="0"/>
  </r>
  <r>
    <x v="4038"/>
    <x v="312"/>
    <x v="70"/>
    <x v="70"/>
    <x v="42"/>
    <x v="42"/>
    <x v="75"/>
    <x v="75"/>
    <x v="13"/>
    <x v="165"/>
    <x v="165"/>
    <x v="3"/>
    <x v="2"/>
    <x v="0"/>
    <x v="11"/>
    <x v="13"/>
    <x v="2"/>
  </r>
  <r>
    <x v="4039"/>
    <x v="296"/>
    <x v="606"/>
    <x v="606"/>
    <x v="19"/>
    <x v="19"/>
    <x v="123"/>
    <x v="123"/>
    <x v="114"/>
    <x v="169"/>
    <x v="169"/>
    <x v="0"/>
    <x v="0"/>
    <x v="0"/>
    <x v="24"/>
    <x v="336"/>
    <x v="1"/>
  </r>
  <r>
    <x v="4040"/>
    <x v="172"/>
    <x v="535"/>
    <x v="535"/>
    <x v="1"/>
    <x v="1"/>
    <x v="106"/>
    <x v="106"/>
    <x v="97"/>
    <x v="63"/>
    <x v="63"/>
    <x v="3"/>
    <x v="0"/>
    <x v="2"/>
    <x v="16"/>
    <x v="458"/>
    <x v="1"/>
  </r>
  <r>
    <x v="4041"/>
    <x v="227"/>
    <x v="730"/>
    <x v="730"/>
    <x v="44"/>
    <x v="44"/>
    <x v="65"/>
    <x v="65"/>
    <x v="61"/>
    <x v="15"/>
    <x v="15"/>
    <x v="3"/>
    <x v="0"/>
    <x v="0"/>
    <x v="22"/>
    <x v="303"/>
    <x v="1"/>
  </r>
  <r>
    <x v="4042"/>
    <x v="286"/>
    <x v="1144"/>
    <x v="1144"/>
    <x v="13"/>
    <x v="13"/>
    <x v="60"/>
    <x v="60"/>
    <x v="56"/>
    <x v="78"/>
    <x v="78"/>
    <x v="0"/>
    <x v="0"/>
    <x v="0"/>
    <x v="21"/>
    <x v="58"/>
    <x v="1"/>
  </r>
  <r>
    <x v="4043"/>
    <x v="129"/>
    <x v="844"/>
    <x v="844"/>
    <x v="50"/>
    <x v="50"/>
    <x v="136"/>
    <x v="136"/>
    <x v="126"/>
    <x v="45"/>
    <x v="45"/>
    <x v="3"/>
    <x v="0"/>
    <x v="2"/>
    <x v="5"/>
    <x v="463"/>
    <x v="0"/>
  </r>
  <r>
    <x v="4044"/>
    <x v="1"/>
    <x v="1160"/>
    <x v="1160"/>
    <x v="67"/>
    <x v="67"/>
    <x v="132"/>
    <x v="132"/>
    <x v="128"/>
    <x v="17"/>
    <x v="17"/>
    <x v="0"/>
    <x v="0"/>
    <x v="3"/>
    <x v="22"/>
    <x v="524"/>
    <x v="1"/>
  </r>
  <r>
    <x v="4045"/>
    <x v="236"/>
    <x v="177"/>
    <x v="177"/>
    <x v="90"/>
    <x v="90"/>
    <x v="101"/>
    <x v="101"/>
    <x v="93"/>
    <x v="89"/>
    <x v="89"/>
    <x v="0"/>
    <x v="0"/>
    <x v="3"/>
    <x v="37"/>
    <x v="204"/>
    <x v="1"/>
  </r>
  <r>
    <x v="4046"/>
    <x v="348"/>
    <x v="1026"/>
    <x v="1026"/>
    <x v="14"/>
    <x v="14"/>
    <x v="171"/>
    <x v="171"/>
    <x v="160"/>
    <x v="94"/>
    <x v="94"/>
    <x v="3"/>
    <x v="0"/>
    <x v="2"/>
    <x v="47"/>
    <x v="217"/>
    <x v="1"/>
  </r>
  <r>
    <x v="4047"/>
    <x v="283"/>
    <x v="32"/>
    <x v="32"/>
    <x v="13"/>
    <x v="13"/>
    <x v="172"/>
    <x v="172"/>
    <x v="13"/>
    <x v="43"/>
    <x v="43"/>
    <x v="0"/>
    <x v="1"/>
    <x v="3"/>
    <x v="11"/>
    <x v="13"/>
    <x v="2"/>
  </r>
  <r>
    <x v="4048"/>
    <x v="352"/>
    <x v="164"/>
    <x v="164"/>
    <x v="54"/>
    <x v="54"/>
    <x v="90"/>
    <x v="90"/>
    <x v="81"/>
    <x v="20"/>
    <x v="20"/>
    <x v="0"/>
    <x v="0"/>
    <x v="0"/>
    <x v="33"/>
    <x v="91"/>
    <x v="0"/>
  </r>
  <r>
    <x v="4049"/>
    <x v="124"/>
    <x v="935"/>
    <x v="935"/>
    <x v="114"/>
    <x v="114"/>
    <x v="25"/>
    <x v="25"/>
    <x v="13"/>
    <x v="170"/>
    <x v="170"/>
    <x v="0"/>
    <x v="1"/>
    <x v="0"/>
    <x v="11"/>
    <x v="13"/>
    <x v="2"/>
  </r>
  <r>
    <x v="4050"/>
    <x v="209"/>
    <x v="1111"/>
    <x v="1111"/>
    <x v="46"/>
    <x v="46"/>
    <x v="65"/>
    <x v="65"/>
    <x v="61"/>
    <x v="128"/>
    <x v="128"/>
    <x v="3"/>
    <x v="0"/>
    <x v="0"/>
    <x v="6"/>
    <x v="303"/>
    <x v="1"/>
  </r>
  <r>
    <x v="4051"/>
    <x v="263"/>
    <x v="214"/>
    <x v="214"/>
    <x v="35"/>
    <x v="35"/>
    <x v="216"/>
    <x v="216"/>
    <x v="215"/>
    <x v="38"/>
    <x v="38"/>
    <x v="2"/>
    <x v="0"/>
    <x v="2"/>
    <x v="4"/>
    <x v="488"/>
    <x v="0"/>
  </r>
  <r>
    <x v="4052"/>
    <x v="299"/>
    <x v="992"/>
    <x v="992"/>
    <x v="68"/>
    <x v="68"/>
    <x v="73"/>
    <x v="73"/>
    <x v="135"/>
    <x v="137"/>
    <x v="137"/>
    <x v="3"/>
    <x v="0"/>
    <x v="1"/>
    <x v="14"/>
    <x v="534"/>
    <x v="0"/>
  </r>
  <r>
    <x v="4053"/>
    <x v="195"/>
    <x v="817"/>
    <x v="817"/>
    <x v="12"/>
    <x v="12"/>
    <x v="39"/>
    <x v="39"/>
    <x v="36"/>
    <x v="94"/>
    <x v="94"/>
    <x v="3"/>
    <x v="0"/>
    <x v="3"/>
    <x v="48"/>
    <x v="96"/>
    <x v="0"/>
  </r>
  <r>
    <x v="4054"/>
    <x v="192"/>
    <x v="229"/>
    <x v="229"/>
    <x v="68"/>
    <x v="68"/>
    <x v="166"/>
    <x v="166"/>
    <x v="162"/>
    <x v="12"/>
    <x v="12"/>
    <x v="0"/>
    <x v="0"/>
    <x v="0"/>
    <x v="10"/>
    <x v="222"/>
    <x v="0"/>
  </r>
  <r>
    <x v="4055"/>
    <x v="311"/>
    <x v="635"/>
    <x v="635"/>
    <x v="80"/>
    <x v="80"/>
    <x v="182"/>
    <x v="182"/>
    <x v="194"/>
    <x v="140"/>
    <x v="140"/>
    <x v="3"/>
    <x v="0"/>
    <x v="0"/>
    <x v="22"/>
    <x v="543"/>
    <x v="1"/>
  </r>
  <r>
    <x v="4056"/>
    <x v="1"/>
    <x v="987"/>
    <x v="987"/>
    <x v="98"/>
    <x v="98"/>
    <x v="163"/>
    <x v="163"/>
    <x v="153"/>
    <x v="131"/>
    <x v="131"/>
    <x v="0"/>
    <x v="0"/>
    <x v="0"/>
    <x v="7"/>
    <x v="350"/>
    <x v="0"/>
  </r>
  <r>
    <x v="4057"/>
    <x v="121"/>
    <x v="394"/>
    <x v="394"/>
    <x v="106"/>
    <x v="106"/>
    <x v="175"/>
    <x v="175"/>
    <x v="168"/>
    <x v="120"/>
    <x v="120"/>
    <x v="0"/>
    <x v="0"/>
    <x v="2"/>
    <x v="32"/>
    <x v="497"/>
    <x v="0"/>
  </r>
  <r>
    <x v="4058"/>
    <x v="271"/>
    <x v="660"/>
    <x v="660"/>
    <x v="107"/>
    <x v="107"/>
    <x v="43"/>
    <x v="43"/>
    <x v="13"/>
    <x v="11"/>
    <x v="11"/>
    <x v="3"/>
    <x v="2"/>
    <x v="2"/>
    <x v="11"/>
    <x v="13"/>
    <x v="2"/>
  </r>
  <r>
    <x v="4059"/>
    <x v="93"/>
    <x v="991"/>
    <x v="991"/>
    <x v="113"/>
    <x v="113"/>
    <x v="112"/>
    <x v="112"/>
    <x v="103"/>
    <x v="57"/>
    <x v="57"/>
    <x v="0"/>
    <x v="0"/>
    <x v="2"/>
    <x v="29"/>
    <x v="123"/>
    <x v="0"/>
  </r>
  <r>
    <x v="4060"/>
    <x v="321"/>
    <x v="212"/>
    <x v="212"/>
    <x v="88"/>
    <x v="88"/>
    <x v="29"/>
    <x v="29"/>
    <x v="34"/>
    <x v="18"/>
    <x v="18"/>
    <x v="2"/>
    <x v="0"/>
    <x v="0"/>
    <x v="13"/>
    <x v="579"/>
    <x v="0"/>
  </r>
  <r>
    <x v="4061"/>
    <x v="299"/>
    <x v="654"/>
    <x v="654"/>
    <x v="102"/>
    <x v="102"/>
    <x v="215"/>
    <x v="215"/>
    <x v="214"/>
    <x v="13"/>
    <x v="13"/>
    <x v="0"/>
    <x v="0"/>
    <x v="0"/>
    <x v="14"/>
    <x v="416"/>
    <x v="0"/>
  </r>
  <r>
    <x v="4062"/>
    <x v="292"/>
    <x v="788"/>
    <x v="788"/>
    <x v="40"/>
    <x v="40"/>
    <x v="48"/>
    <x v="48"/>
    <x v="45"/>
    <x v="73"/>
    <x v="73"/>
    <x v="3"/>
    <x v="0"/>
    <x v="0"/>
    <x v="15"/>
    <x v="47"/>
    <x v="1"/>
  </r>
  <r>
    <x v="4063"/>
    <x v="243"/>
    <x v="120"/>
    <x v="120"/>
    <x v="6"/>
    <x v="6"/>
    <x v="3"/>
    <x v="3"/>
    <x v="3"/>
    <x v="119"/>
    <x v="119"/>
    <x v="0"/>
    <x v="0"/>
    <x v="2"/>
    <x v="46"/>
    <x v="3"/>
    <x v="0"/>
  </r>
  <r>
    <x v="4064"/>
    <x v="129"/>
    <x v="1151"/>
    <x v="1151"/>
    <x v="81"/>
    <x v="81"/>
    <x v="122"/>
    <x v="122"/>
    <x v="147"/>
    <x v="178"/>
    <x v="178"/>
    <x v="3"/>
    <x v="0"/>
    <x v="0"/>
    <x v="18"/>
    <x v="230"/>
    <x v="0"/>
  </r>
  <r>
    <x v="4065"/>
    <x v="35"/>
    <x v="613"/>
    <x v="613"/>
    <x v="91"/>
    <x v="91"/>
    <x v="106"/>
    <x v="106"/>
    <x v="97"/>
    <x v="27"/>
    <x v="27"/>
    <x v="3"/>
    <x v="0"/>
    <x v="3"/>
    <x v="27"/>
    <x v="458"/>
    <x v="0"/>
  </r>
  <r>
    <x v="4066"/>
    <x v="73"/>
    <x v="601"/>
    <x v="601"/>
    <x v="63"/>
    <x v="63"/>
    <x v="76"/>
    <x v="76"/>
    <x v="69"/>
    <x v="117"/>
    <x v="117"/>
    <x v="0"/>
    <x v="0"/>
    <x v="1"/>
    <x v="6"/>
    <x v="75"/>
    <x v="1"/>
  </r>
  <r>
    <x v="4067"/>
    <x v="181"/>
    <x v="405"/>
    <x v="405"/>
    <x v="90"/>
    <x v="90"/>
    <x v="202"/>
    <x v="202"/>
    <x v="201"/>
    <x v="29"/>
    <x v="29"/>
    <x v="2"/>
    <x v="0"/>
    <x v="2"/>
    <x v="48"/>
    <x v="431"/>
    <x v="0"/>
  </r>
  <r>
    <x v="4068"/>
    <x v="311"/>
    <x v="313"/>
    <x v="313"/>
    <x v="110"/>
    <x v="110"/>
    <x v="121"/>
    <x v="121"/>
    <x v="113"/>
    <x v="121"/>
    <x v="121"/>
    <x v="3"/>
    <x v="0"/>
    <x v="0"/>
    <x v="30"/>
    <x v="418"/>
    <x v="1"/>
  </r>
  <r>
    <x v="4069"/>
    <x v="211"/>
    <x v="428"/>
    <x v="428"/>
    <x v="10"/>
    <x v="10"/>
    <x v="153"/>
    <x v="153"/>
    <x v="142"/>
    <x v="107"/>
    <x v="107"/>
    <x v="0"/>
    <x v="0"/>
    <x v="0"/>
    <x v="47"/>
    <x v="342"/>
    <x v="1"/>
  </r>
  <r>
    <x v="4070"/>
    <x v="159"/>
    <x v="754"/>
    <x v="754"/>
    <x v="32"/>
    <x v="32"/>
    <x v="146"/>
    <x v="146"/>
    <x v="137"/>
    <x v="124"/>
    <x v="124"/>
    <x v="3"/>
    <x v="0"/>
    <x v="0"/>
    <x v="20"/>
    <x v="377"/>
    <x v="0"/>
  </r>
  <r>
    <x v="4071"/>
    <x v="110"/>
    <x v="547"/>
    <x v="547"/>
    <x v="35"/>
    <x v="35"/>
    <x v="165"/>
    <x v="165"/>
    <x v="155"/>
    <x v="6"/>
    <x v="6"/>
    <x v="0"/>
    <x v="0"/>
    <x v="0"/>
    <x v="22"/>
    <x v="207"/>
    <x v="1"/>
  </r>
  <r>
    <x v="4072"/>
    <x v="55"/>
    <x v="55"/>
    <x v="55"/>
    <x v="41"/>
    <x v="41"/>
    <x v="86"/>
    <x v="86"/>
    <x v="77"/>
    <x v="32"/>
    <x v="32"/>
    <x v="3"/>
    <x v="0"/>
    <x v="0"/>
    <x v="39"/>
    <x v="451"/>
    <x v="0"/>
  </r>
  <r>
    <x v="4073"/>
    <x v="73"/>
    <x v="218"/>
    <x v="218"/>
    <x v="14"/>
    <x v="14"/>
    <x v="118"/>
    <x v="118"/>
    <x v="145"/>
    <x v="166"/>
    <x v="166"/>
    <x v="0"/>
    <x v="0"/>
    <x v="0"/>
    <x v="13"/>
    <x v="187"/>
    <x v="0"/>
  </r>
  <r>
    <x v="4074"/>
    <x v="25"/>
    <x v="1042"/>
    <x v="1042"/>
    <x v="51"/>
    <x v="51"/>
    <x v="29"/>
    <x v="29"/>
    <x v="34"/>
    <x v="165"/>
    <x v="165"/>
    <x v="3"/>
    <x v="0"/>
    <x v="3"/>
    <x v="27"/>
    <x v="35"/>
    <x v="0"/>
  </r>
  <r>
    <x v="4075"/>
    <x v="252"/>
    <x v="885"/>
    <x v="885"/>
    <x v="27"/>
    <x v="27"/>
    <x v="52"/>
    <x v="52"/>
    <x v="48"/>
    <x v="34"/>
    <x v="34"/>
    <x v="0"/>
    <x v="0"/>
    <x v="3"/>
    <x v="34"/>
    <x v="376"/>
    <x v="1"/>
  </r>
  <r>
    <x v="4076"/>
    <x v="67"/>
    <x v="186"/>
    <x v="186"/>
    <x v="80"/>
    <x v="80"/>
    <x v="51"/>
    <x v="51"/>
    <x v="47"/>
    <x v="153"/>
    <x v="153"/>
    <x v="3"/>
    <x v="0"/>
    <x v="3"/>
    <x v="33"/>
    <x v="749"/>
    <x v="0"/>
  </r>
  <r>
    <x v="4077"/>
    <x v="242"/>
    <x v="870"/>
    <x v="870"/>
    <x v="114"/>
    <x v="114"/>
    <x v="219"/>
    <x v="219"/>
    <x v="220"/>
    <x v="136"/>
    <x v="136"/>
    <x v="2"/>
    <x v="0"/>
    <x v="0"/>
    <x v="13"/>
    <x v="621"/>
    <x v="0"/>
  </r>
  <r>
    <x v="4078"/>
    <x v="104"/>
    <x v="661"/>
    <x v="661"/>
    <x v="0"/>
    <x v="0"/>
    <x v="181"/>
    <x v="181"/>
    <x v="13"/>
    <x v="21"/>
    <x v="21"/>
    <x v="1"/>
    <x v="1"/>
    <x v="0"/>
    <x v="11"/>
    <x v="13"/>
    <x v="2"/>
  </r>
  <r>
    <x v="4079"/>
    <x v="248"/>
    <x v="1011"/>
    <x v="1011"/>
    <x v="112"/>
    <x v="112"/>
    <x v="77"/>
    <x v="77"/>
    <x v="70"/>
    <x v="43"/>
    <x v="43"/>
    <x v="3"/>
    <x v="0"/>
    <x v="0"/>
    <x v="21"/>
    <x v="605"/>
    <x v="1"/>
  </r>
  <r>
    <x v="4080"/>
    <x v="175"/>
    <x v="664"/>
    <x v="664"/>
    <x v="19"/>
    <x v="19"/>
    <x v="105"/>
    <x v="105"/>
    <x v="96"/>
    <x v="165"/>
    <x v="165"/>
    <x v="3"/>
    <x v="0"/>
    <x v="2"/>
    <x v="5"/>
    <x v="112"/>
    <x v="0"/>
  </r>
  <r>
    <x v="4081"/>
    <x v="76"/>
    <x v="468"/>
    <x v="468"/>
    <x v="3"/>
    <x v="3"/>
    <x v="64"/>
    <x v="64"/>
    <x v="13"/>
    <x v="59"/>
    <x v="59"/>
    <x v="0"/>
    <x v="1"/>
    <x v="0"/>
    <x v="11"/>
    <x v="13"/>
    <x v="2"/>
  </r>
  <r>
    <x v="4082"/>
    <x v="202"/>
    <x v="58"/>
    <x v="58"/>
    <x v="49"/>
    <x v="49"/>
    <x v="1"/>
    <x v="1"/>
    <x v="1"/>
    <x v="116"/>
    <x v="116"/>
    <x v="0"/>
    <x v="0"/>
    <x v="0"/>
    <x v="15"/>
    <x v="276"/>
    <x v="1"/>
  </r>
  <r>
    <x v="4083"/>
    <x v="44"/>
    <x v="263"/>
    <x v="263"/>
    <x v="107"/>
    <x v="107"/>
    <x v="49"/>
    <x v="49"/>
    <x v="218"/>
    <x v="113"/>
    <x v="113"/>
    <x v="3"/>
    <x v="0"/>
    <x v="0"/>
    <x v="1"/>
    <x v="464"/>
    <x v="0"/>
  </r>
  <r>
    <x v="4084"/>
    <x v="302"/>
    <x v="554"/>
    <x v="554"/>
    <x v="31"/>
    <x v="31"/>
    <x v="27"/>
    <x v="27"/>
    <x v="25"/>
    <x v="34"/>
    <x v="34"/>
    <x v="3"/>
    <x v="0"/>
    <x v="0"/>
    <x v="3"/>
    <x v="373"/>
    <x v="0"/>
  </r>
  <r>
    <x v="4085"/>
    <x v="182"/>
    <x v="352"/>
    <x v="352"/>
    <x v="114"/>
    <x v="114"/>
    <x v="53"/>
    <x v="53"/>
    <x v="49"/>
    <x v="134"/>
    <x v="134"/>
    <x v="0"/>
    <x v="0"/>
    <x v="0"/>
    <x v="47"/>
    <x v="51"/>
    <x v="1"/>
  </r>
  <r>
    <x v="4086"/>
    <x v="4"/>
    <x v="1161"/>
    <x v="1161"/>
    <x v="3"/>
    <x v="3"/>
    <x v="188"/>
    <x v="188"/>
    <x v="184"/>
    <x v="78"/>
    <x v="78"/>
    <x v="3"/>
    <x v="0"/>
    <x v="0"/>
    <x v="27"/>
    <x v="658"/>
    <x v="0"/>
  </r>
  <r>
    <x v="4087"/>
    <x v="248"/>
    <x v="713"/>
    <x v="713"/>
    <x v="98"/>
    <x v="98"/>
    <x v="76"/>
    <x v="76"/>
    <x v="69"/>
    <x v="6"/>
    <x v="6"/>
    <x v="0"/>
    <x v="0"/>
    <x v="0"/>
    <x v="25"/>
    <x v="75"/>
    <x v="0"/>
  </r>
  <r>
    <x v="4088"/>
    <x v="95"/>
    <x v="154"/>
    <x v="154"/>
    <x v="37"/>
    <x v="37"/>
    <x v="218"/>
    <x v="218"/>
    <x v="13"/>
    <x v="36"/>
    <x v="36"/>
    <x v="3"/>
    <x v="1"/>
    <x v="1"/>
    <x v="11"/>
    <x v="13"/>
    <x v="2"/>
  </r>
  <r>
    <x v="4089"/>
    <x v="75"/>
    <x v="456"/>
    <x v="456"/>
    <x v="33"/>
    <x v="33"/>
    <x v="39"/>
    <x v="39"/>
    <x v="13"/>
    <x v="178"/>
    <x v="178"/>
    <x v="0"/>
    <x v="1"/>
    <x v="0"/>
    <x v="11"/>
    <x v="13"/>
    <x v="2"/>
  </r>
  <r>
    <x v="4090"/>
    <x v="144"/>
    <x v="1112"/>
    <x v="1112"/>
    <x v="43"/>
    <x v="43"/>
    <x v="18"/>
    <x v="18"/>
    <x v="18"/>
    <x v="61"/>
    <x v="61"/>
    <x v="2"/>
    <x v="0"/>
    <x v="0"/>
    <x v="3"/>
    <x v="714"/>
    <x v="0"/>
  </r>
  <r>
    <x v="4091"/>
    <x v="346"/>
    <x v="210"/>
    <x v="210"/>
    <x v="110"/>
    <x v="110"/>
    <x v="176"/>
    <x v="176"/>
    <x v="13"/>
    <x v="164"/>
    <x v="164"/>
    <x v="0"/>
    <x v="1"/>
    <x v="3"/>
    <x v="11"/>
    <x v="13"/>
    <x v="2"/>
  </r>
  <r>
    <x v="4092"/>
    <x v="266"/>
    <x v="44"/>
    <x v="44"/>
    <x v="118"/>
    <x v="118"/>
    <x v="88"/>
    <x v="88"/>
    <x v="79"/>
    <x v="44"/>
    <x v="44"/>
    <x v="0"/>
    <x v="0"/>
    <x v="3"/>
    <x v="18"/>
    <x v="113"/>
    <x v="0"/>
  </r>
  <r>
    <x v="4093"/>
    <x v="165"/>
    <x v="107"/>
    <x v="107"/>
    <x v="2"/>
    <x v="2"/>
    <x v="23"/>
    <x v="23"/>
    <x v="13"/>
    <x v="147"/>
    <x v="147"/>
    <x v="3"/>
    <x v="1"/>
    <x v="0"/>
    <x v="11"/>
    <x v="13"/>
    <x v="2"/>
  </r>
  <r>
    <x v="4094"/>
    <x v="189"/>
    <x v="1078"/>
    <x v="1078"/>
    <x v="102"/>
    <x v="102"/>
    <x v="189"/>
    <x v="189"/>
    <x v="185"/>
    <x v="97"/>
    <x v="97"/>
    <x v="0"/>
    <x v="0"/>
    <x v="1"/>
    <x v="32"/>
    <x v="295"/>
    <x v="0"/>
  </r>
  <r>
    <x v="4095"/>
    <x v="6"/>
    <x v="466"/>
    <x v="466"/>
    <x v="83"/>
    <x v="83"/>
    <x v="193"/>
    <x v="193"/>
    <x v="189"/>
    <x v="116"/>
    <x v="116"/>
    <x v="0"/>
    <x v="0"/>
    <x v="0"/>
    <x v="4"/>
    <x v="301"/>
    <x v="0"/>
  </r>
  <r>
    <x v="4096"/>
    <x v="148"/>
    <x v="923"/>
    <x v="923"/>
    <x v="119"/>
    <x v="119"/>
    <x v="5"/>
    <x v="5"/>
    <x v="5"/>
    <x v="70"/>
    <x v="70"/>
    <x v="3"/>
    <x v="0"/>
    <x v="2"/>
    <x v="27"/>
    <x v="5"/>
    <x v="0"/>
  </r>
  <r>
    <x v="4097"/>
    <x v="326"/>
    <x v="244"/>
    <x v="244"/>
    <x v="112"/>
    <x v="112"/>
    <x v="5"/>
    <x v="5"/>
    <x v="5"/>
    <x v="163"/>
    <x v="163"/>
    <x v="2"/>
    <x v="0"/>
    <x v="3"/>
    <x v="33"/>
    <x v="448"/>
    <x v="0"/>
  </r>
  <r>
    <x v="4098"/>
    <x v="269"/>
    <x v="179"/>
    <x v="179"/>
    <x v="54"/>
    <x v="54"/>
    <x v="110"/>
    <x v="110"/>
    <x v="101"/>
    <x v="120"/>
    <x v="120"/>
    <x v="3"/>
    <x v="0"/>
    <x v="0"/>
    <x v="30"/>
    <x v="182"/>
    <x v="1"/>
  </r>
  <r>
    <x v="4099"/>
    <x v="231"/>
    <x v="482"/>
    <x v="482"/>
    <x v="11"/>
    <x v="11"/>
    <x v="93"/>
    <x v="93"/>
    <x v="84"/>
    <x v="57"/>
    <x v="57"/>
    <x v="0"/>
    <x v="0"/>
    <x v="0"/>
    <x v="3"/>
    <x v="152"/>
    <x v="0"/>
  </r>
  <r>
    <x v="4100"/>
    <x v="99"/>
    <x v="1062"/>
    <x v="1062"/>
    <x v="21"/>
    <x v="21"/>
    <x v="188"/>
    <x v="188"/>
    <x v="184"/>
    <x v="136"/>
    <x v="136"/>
    <x v="0"/>
    <x v="0"/>
    <x v="2"/>
    <x v="19"/>
    <x v="294"/>
    <x v="1"/>
  </r>
  <r>
    <x v="4101"/>
    <x v="191"/>
    <x v="737"/>
    <x v="737"/>
    <x v="55"/>
    <x v="55"/>
    <x v="109"/>
    <x v="109"/>
    <x v="13"/>
    <x v="175"/>
    <x v="175"/>
    <x v="3"/>
    <x v="1"/>
    <x v="2"/>
    <x v="11"/>
    <x v="13"/>
    <x v="2"/>
  </r>
  <r>
    <x v="4102"/>
    <x v="152"/>
    <x v="908"/>
    <x v="908"/>
    <x v="24"/>
    <x v="24"/>
    <x v="112"/>
    <x v="112"/>
    <x v="103"/>
    <x v="8"/>
    <x v="8"/>
    <x v="3"/>
    <x v="0"/>
    <x v="1"/>
    <x v="16"/>
    <x v="238"/>
    <x v="1"/>
  </r>
  <r>
    <x v="4103"/>
    <x v="277"/>
    <x v="563"/>
    <x v="563"/>
    <x v="26"/>
    <x v="26"/>
    <x v="190"/>
    <x v="190"/>
    <x v="186"/>
    <x v="132"/>
    <x v="132"/>
    <x v="1"/>
    <x v="0"/>
    <x v="0"/>
    <x v="6"/>
    <x v="752"/>
    <x v="1"/>
  </r>
  <r>
    <x v="4104"/>
    <x v="250"/>
    <x v="249"/>
    <x v="249"/>
    <x v="50"/>
    <x v="50"/>
    <x v="151"/>
    <x v="151"/>
    <x v="13"/>
    <x v="126"/>
    <x v="126"/>
    <x v="0"/>
    <x v="2"/>
    <x v="0"/>
    <x v="11"/>
    <x v="13"/>
    <x v="2"/>
  </r>
  <r>
    <x v="4105"/>
    <x v="62"/>
    <x v="211"/>
    <x v="211"/>
    <x v="79"/>
    <x v="79"/>
    <x v="57"/>
    <x v="57"/>
    <x v="53"/>
    <x v="55"/>
    <x v="55"/>
    <x v="0"/>
    <x v="0"/>
    <x v="2"/>
    <x v="33"/>
    <x v="272"/>
    <x v="0"/>
  </r>
  <r>
    <x v="4106"/>
    <x v="73"/>
    <x v="758"/>
    <x v="758"/>
    <x v="15"/>
    <x v="15"/>
    <x v="0"/>
    <x v="0"/>
    <x v="0"/>
    <x v="55"/>
    <x v="55"/>
    <x v="1"/>
    <x v="0"/>
    <x v="0"/>
    <x v="0"/>
    <x v="652"/>
    <x v="0"/>
  </r>
  <r>
    <x v="4107"/>
    <x v="234"/>
    <x v="1032"/>
    <x v="1032"/>
    <x v="8"/>
    <x v="8"/>
    <x v="3"/>
    <x v="3"/>
    <x v="3"/>
    <x v="26"/>
    <x v="26"/>
    <x v="0"/>
    <x v="0"/>
    <x v="0"/>
    <x v="16"/>
    <x v="3"/>
    <x v="1"/>
  </r>
  <r>
    <x v="4108"/>
    <x v="112"/>
    <x v="717"/>
    <x v="717"/>
    <x v="91"/>
    <x v="91"/>
    <x v="73"/>
    <x v="73"/>
    <x v="135"/>
    <x v="115"/>
    <x v="115"/>
    <x v="1"/>
    <x v="0"/>
    <x v="0"/>
    <x v="33"/>
    <x v="753"/>
    <x v="0"/>
  </r>
  <r>
    <x v="4109"/>
    <x v="198"/>
    <x v="201"/>
    <x v="201"/>
    <x v="87"/>
    <x v="87"/>
    <x v="215"/>
    <x v="215"/>
    <x v="214"/>
    <x v="83"/>
    <x v="83"/>
    <x v="0"/>
    <x v="0"/>
    <x v="0"/>
    <x v="28"/>
    <x v="416"/>
    <x v="0"/>
  </r>
  <r>
    <x v="4110"/>
    <x v="151"/>
    <x v="628"/>
    <x v="628"/>
    <x v="4"/>
    <x v="4"/>
    <x v="17"/>
    <x v="17"/>
    <x v="17"/>
    <x v="32"/>
    <x v="32"/>
    <x v="3"/>
    <x v="0"/>
    <x v="0"/>
    <x v="22"/>
    <x v="263"/>
    <x v="1"/>
  </r>
  <r>
    <x v="4111"/>
    <x v="33"/>
    <x v="203"/>
    <x v="203"/>
    <x v="3"/>
    <x v="3"/>
    <x v="208"/>
    <x v="208"/>
    <x v="207"/>
    <x v="161"/>
    <x v="161"/>
    <x v="0"/>
    <x v="0"/>
    <x v="2"/>
    <x v="6"/>
    <x v="375"/>
    <x v="1"/>
  </r>
  <r>
    <x v="4112"/>
    <x v="35"/>
    <x v="98"/>
    <x v="98"/>
    <x v="95"/>
    <x v="95"/>
    <x v="84"/>
    <x v="84"/>
    <x v="75"/>
    <x v="166"/>
    <x v="166"/>
    <x v="2"/>
    <x v="0"/>
    <x v="0"/>
    <x v="23"/>
    <x v="590"/>
    <x v="0"/>
  </r>
  <r>
    <x v="4113"/>
    <x v="169"/>
    <x v="84"/>
    <x v="84"/>
    <x v="25"/>
    <x v="25"/>
    <x v="209"/>
    <x v="209"/>
    <x v="208"/>
    <x v="115"/>
    <x v="115"/>
    <x v="2"/>
    <x v="0"/>
    <x v="0"/>
    <x v="23"/>
    <x v="754"/>
    <x v="0"/>
  </r>
  <r>
    <x v="4114"/>
    <x v="153"/>
    <x v="602"/>
    <x v="602"/>
    <x v="105"/>
    <x v="105"/>
    <x v="62"/>
    <x v="62"/>
    <x v="57"/>
    <x v="49"/>
    <x v="49"/>
    <x v="0"/>
    <x v="0"/>
    <x v="2"/>
    <x v="7"/>
    <x v="131"/>
    <x v="0"/>
  </r>
  <r>
    <x v="4115"/>
    <x v="20"/>
    <x v="306"/>
    <x v="306"/>
    <x v="105"/>
    <x v="105"/>
    <x v="51"/>
    <x v="51"/>
    <x v="47"/>
    <x v="164"/>
    <x v="164"/>
    <x v="3"/>
    <x v="0"/>
    <x v="2"/>
    <x v="39"/>
    <x v="749"/>
    <x v="0"/>
  </r>
  <r>
    <x v="4116"/>
    <x v="129"/>
    <x v="811"/>
    <x v="811"/>
    <x v="94"/>
    <x v="94"/>
    <x v="187"/>
    <x v="187"/>
    <x v="183"/>
    <x v="12"/>
    <x v="12"/>
    <x v="0"/>
    <x v="0"/>
    <x v="1"/>
    <x v="37"/>
    <x v="395"/>
    <x v="1"/>
  </r>
  <r>
    <x v="4117"/>
    <x v="282"/>
    <x v="964"/>
    <x v="964"/>
    <x v="103"/>
    <x v="103"/>
    <x v="2"/>
    <x v="2"/>
    <x v="2"/>
    <x v="68"/>
    <x v="68"/>
    <x v="0"/>
    <x v="0"/>
    <x v="3"/>
    <x v="19"/>
    <x v="196"/>
    <x v="1"/>
  </r>
  <r>
    <x v="4118"/>
    <x v="348"/>
    <x v="749"/>
    <x v="749"/>
    <x v="97"/>
    <x v="97"/>
    <x v="114"/>
    <x v="114"/>
    <x v="107"/>
    <x v="98"/>
    <x v="98"/>
    <x v="3"/>
    <x v="0"/>
    <x v="0"/>
    <x v="33"/>
    <x v="275"/>
    <x v="0"/>
  </r>
  <r>
    <x v="4119"/>
    <x v="103"/>
    <x v="613"/>
    <x v="613"/>
    <x v="42"/>
    <x v="42"/>
    <x v="130"/>
    <x v="130"/>
    <x v="121"/>
    <x v="76"/>
    <x v="76"/>
    <x v="3"/>
    <x v="0"/>
    <x v="3"/>
    <x v="9"/>
    <x v="440"/>
    <x v="0"/>
  </r>
  <r>
    <x v="4120"/>
    <x v="247"/>
    <x v="175"/>
    <x v="175"/>
    <x v="109"/>
    <x v="109"/>
    <x v="141"/>
    <x v="141"/>
    <x v="174"/>
    <x v="121"/>
    <x v="121"/>
    <x v="0"/>
    <x v="0"/>
    <x v="3"/>
    <x v="5"/>
    <x v="329"/>
    <x v="0"/>
  </r>
  <r>
    <x v="4121"/>
    <x v="292"/>
    <x v="929"/>
    <x v="929"/>
    <x v="85"/>
    <x v="85"/>
    <x v="125"/>
    <x v="125"/>
    <x v="116"/>
    <x v="178"/>
    <x v="178"/>
    <x v="0"/>
    <x v="0"/>
    <x v="0"/>
    <x v="10"/>
    <x v="144"/>
    <x v="0"/>
  </r>
  <r>
    <x v="4122"/>
    <x v="128"/>
    <x v="602"/>
    <x v="602"/>
    <x v="85"/>
    <x v="85"/>
    <x v="65"/>
    <x v="65"/>
    <x v="61"/>
    <x v="128"/>
    <x v="128"/>
    <x v="0"/>
    <x v="0"/>
    <x v="1"/>
    <x v="6"/>
    <x v="64"/>
    <x v="1"/>
  </r>
  <r>
    <x v="4123"/>
    <x v="55"/>
    <x v="749"/>
    <x v="749"/>
    <x v="26"/>
    <x v="26"/>
    <x v="20"/>
    <x v="20"/>
    <x v="20"/>
    <x v="170"/>
    <x v="170"/>
    <x v="0"/>
    <x v="0"/>
    <x v="0"/>
    <x v="1"/>
    <x v="347"/>
    <x v="0"/>
  </r>
  <r>
    <x v="4124"/>
    <x v="351"/>
    <x v="300"/>
    <x v="300"/>
    <x v="5"/>
    <x v="5"/>
    <x v="134"/>
    <x v="134"/>
    <x v="124"/>
    <x v="132"/>
    <x v="132"/>
    <x v="0"/>
    <x v="0"/>
    <x v="1"/>
    <x v="30"/>
    <x v="156"/>
    <x v="1"/>
  </r>
  <r>
    <x v="4125"/>
    <x v="90"/>
    <x v="86"/>
    <x v="86"/>
    <x v="20"/>
    <x v="20"/>
    <x v="124"/>
    <x v="124"/>
    <x v="115"/>
    <x v="75"/>
    <x v="75"/>
    <x v="0"/>
    <x v="0"/>
    <x v="2"/>
    <x v="21"/>
    <x v="143"/>
    <x v="1"/>
  </r>
  <r>
    <x v="4126"/>
    <x v="355"/>
    <x v="778"/>
    <x v="778"/>
    <x v="67"/>
    <x v="67"/>
    <x v="208"/>
    <x v="208"/>
    <x v="207"/>
    <x v="146"/>
    <x v="146"/>
    <x v="3"/>
    <x v="0"/>
    <x v="3"/>
    <x v="9"/>
    <x v="518"/>
    <x v="0"/>
  </r>
  <r>
    <x v="4127"/>
    <x v="281"/>
    <x v="674"/>
    <x v="674"/>
    <x v="49"/>
    <x v="49"/>
    <x v="103"/>
    <x v="103"/>
    <x v="94"/>
    <x v="15"/>
    <x v="15"/>
    <x v="0"/>
    <x v="0"/>
    <x v="0"/>
    <x v="9"/>
    <x v="258"/>
    <x v="0"/>
  </r>
  <r>
    <x v="4128"/>
    <x v="130"/>
    <x v="51"/>
    <x v="51"/>
    <x v="74"/>
    <x v="74"/>
    <x v="158"/>
    <x v="158"/>
    <x v="149"/>
    <x v="95"/>
    <x v="95"/>
    <x v="2"/>
    <x v="0"/>
    <x v="2"/>
    <x v="4"/>
    <x v="383"/>
    <x v="0"/>
  </r>
  <r>
    <x v="4129"/>
    <x v="347"/>
    <x v="1055"/>
    <x v="1055"/>
    <x v="66"/>
    <x v="66"/>
    <x v="83"/>
    <x v="83"/>
    <x v="13"/>
    <x v="18"/>
    <x v="18"/>
    <x v="0"/>
    <x v="1"/>
    <x v="0"/>
    <x v="11"/>
    <x v="13"/>
    <x v="2"/>
  </r>
  <r>
    <x v="4130"/>
    <x v="5"/>
    <x v="182"/>
    <x v="182"/>
    <x v="91"/>
    <x v="91"/>
    <x v="10"/>
    <x v="10"/>
    <x v="13"/>
    <x v="151"/>
    <x v="151"/>
    <x v="0"/>
    <x v="1"/>
    <x v="3"/>
    <x v="11"/>
    <x v="13"/>
    <x v="2"/>
  </r>
  <r>
    <x v="4131"/>
    <x v="105"/>
    <x v="738"/>
    <x v="738"/>
    <x v="71"/>
    <x v="71"/>
    <x v="152"/>
    <x v="152"/>
    <x v="173"/>
    <x v="66"/>
    <x v="66"/>
    <x v="0"/>
    <x v="0"/>
    <x v="0"/>
    <x v="17"/>
    <x v="252"/>
    <x v="0"/>
  </r>
  <r>
    <x v="4132"/>
    <x v="175"/>
    <x v="570"/>
    <x v="570"/>
    <x v="65"/>
    <x v="65"/>
    <x v="4"/>
    <x v="4"/>
    <x v="4"/>
    <x v="136"/>
    <x v="136"/>
    <x v="0"/>
    <x v="0"/>
    <x v="0"/>
    <x v="19"/>
    <x v="181"/>
    <x v="1"/>
  </r>
  <r>
    <x v="4133"/>
    <x v="232"/>
    <x v="1161"/>
    <x v="1161"/>
    <x v="0"/>
    <x v="0"/>
    <x v="116"/>
    <x v="116"/>
    <x v="109"/>
    <x v="26"/>
    <x v="26"/>
    <x v="3"/>
    <x v="0"/>
    <x v="1"/>
    <x v="14"/>
    <x v="613"/>
    <x v="0"/>
  </r>
  <r>
    <x v="4134"/>
    <x v="303"/>
    <x v="195"/>
    <x v="195"/>
    <x v="116"/>
    <x v="116"/>
    <x v="103"/>
    <x v="103"/>
    <x v="94"/>
    <x v="61"/>
    <x v="61"/>
    <x v="0"/>
    <x v="0"/>
    <x v="0"/>
    <x v="17"/>
    <x v="258"/>
    <x v="0"/>
  </r>
  <r>
    <x v="4135"/>
    <x v="100"/>
    <x v="978"/>
    <x v="978"/>
    <x v="106"/>
    <x v="106"/>
    <x v="193"/>
    <x v="193"/>
    <x v="189"/>
    <x v="172"/>
    <x v="172"/>
    <x v="0"/>
    <x v="0"/>
    <x v="2"/>
    <x v="26"/>
    <x v="301"/>
    <x v="1"/>
  </r>
  <r>
    <x v="4136"/>
    <x v="122"/>
    <x v="532"/>
    <x v="532"/>
    <x v="69"/>
    <x v="69"/>
    <x v="29"/>
    <x v="29"/>
    <x v="34"/>
    <x v="67"/>
    <x v="67"/>
    <x v="0"/>
    <x v="0"/>
    <x v="0"/>
    <x v="21"/>
    <x v="67"/>
    <x v="1"/>
  </r>
  <r>
    <x v="4137"/>
    <x v="38"/>
    <x v="826"/>
    <x v="826"/>
    <x v="117"/>
    <x v="117"/>
    <x v="93"/>
    <x v="93"/>
    <x v="84"/>
    <x v="87"/>
    <x v="87"/>
    <x v="3"/>
    <x v="0"/>
    <x v="2"/>
    <x v="38"/>
    <x v="94"/>
    <x v="0"/>
  </r>
  <r>
    <x v="4138"/>
    <x v="26"/>
    <x v="116"/>
    <x v="116"/>
    <x v="99"/>
    <x v="99"/>
    <x v="42"/>
    <x v="42"/>
    <x v="39"/>
    <x v="79"/>
    <x v="79"/>
    <x v="0"/>
    <x v="0"/>
    <x v="1"/>
    <x v="33"/>
    <x v="331"/>
    <x v="0"/>
  </r>
  <r>
    <x v="4139"/>
    <x v="18"/>
    <x v="994"/>
    <x v="994"/>
    <x v="16"/>
    <x v="16"/>
    <x v="169"/>
    <x v="169"/>
    <x v="13"/>
    <x v="64"/>
    <x v="64"/>
    <x v="0"/>
    <x v="1"/>
    <x v="3"/>
    <x v="11"/>
    <x v="13"/>
    <x v="2"/>
  </r>
  <r>
    <x v="4140"/>
    <x v="33"/>
    <x v="239"/>
    <x v="239"/>
    <x v="10"/>
    <x v="10"/>
    <x v="164"/>
    <x v="164"/>
    <x v="154"/>
    <x v="131"/>
    <x v="131"/>
    <x v="0"/>
    <x v="0"/>
    <x v="0"/>
    <x v="5"/>
    <x v="205"/>
    <x v="0"/>
  </r>
  <r>
    <x v="4141"/>
    <x v="259"/>
    <x v="652"/>
    <x v="652"/>
    <x v="106"/>
    <x v="106"/>
    <x v="137"/>
    <x v="137"/>
    <x v="127"/>
    <x v="101"/>
    <x v="101"/>
    <x v="3"/>
    <x v="0"/>
    <x v="2"/>
    <x v="1"/>
    <x v="563"/>
    <x v="0"/>
  </r>
  <r>
    <x v="4142"/>
    <x v="52"/>
    <x v="776"/>
    <x v="776"/>
    <x v="85"/>
    <x v="85"/>
    <x v="77"/>
    <x v="77"/>
    <x v="70"/>
    <x v="26"/>
    <x v="26"/>
    <x v="1"/>
    <x v="0"/>
    <x v="0"/>
    <x v="40"/>
    <x v="755"/>
    <x v="1"/>
  </r>
  <r>
    <x v="4143"/>
    <x v="252"/>
    <x v="224"/>
    <x v="224"/>
    <x v="104"/>
    <x v="104"/>
    <x v="76"/>
    <x v="76"/>
    <x v="13"/>
    <x v="115"/>
    <x v="115"/>
    <x v="0"/>
    <x v="1"/>
    <x v="3"/>
    <x v="11"/>
    <x v="13"/>
    <x v="2"/>
  </r>
  <r>
    <x v="4144"/>
    <x v="94"/>
    <x v="3"/>
    <x v="3"/>
    <x v="118"/>
    <x v="118"/>
    <x v="91"/>
    <x v="91"/>
    <x v="13"/>
    <x v="20"/>
    <x v="20"/>
    <x v="0"/>
    <x v="1"/>
    <x v="2"/>
    <x v="11"/>
    <x v="13"/>
    <x v="2"/>
  </r>
  <r>
    <x v="4145"/>
    <x v="141"/>
    <x v="400"/>
    <x v="400"/>
    <x v="49"/>
    <x v="49"/>
    <x v="19"/>
    <x v="19"/>
    <x v="19"/>
    <x v="133"/>
    <x v="133"/>
    <x v="0"/>
    <x v="0"/>
    <x v="0"/>
    <x v="17"/>
    <x v="19"/>
    <x v="0"/>
  </r>
  <r>
    <x v="4146"/>
    <x v="24"/>
    <x v="647"/>
    <x v="647"/>
    <x v="107"/>
    <x v="107"/>
    <x v="209"/>
    <x v="209"/>
    <x v="208"/>
    <x v="83"/>
    <x v="83"/>
    <x v="2"/>
    <x v="0"/>
    <x v="0"/>
    <x v="7"/>
    <x v="754"/>
    <x v="0"/>
  </r>
  <r>
    <x v="4147"/>
    <x v="217"/>
    <x v="7"/>
    <x v="7"/>
    <x v="66"/>
    <x v="66"/>
    <x v="44"/>
    <x v="44"/>
    <x v="41"/>
    <x v="164"/>
    <x v="164"/>
    <x v="0"/>
    <x v="0"/>
    <x v="0"/>
    <x v="2"/>
    <x v="42"/>
    <x v="0"/>
  </r>
  <r>
    <x v="4148"/>
    <x v="170"/>
    <x v="672"/>
    <x v="672"/>
    <x v="71"/>
    <x v="71"/>
    <x v="152"/>
    <x v="152"/>
    <x v="173"/>
    <x v="80"/>
    <x v="80"/>
    <x v="3"/>
    <x v="0"/>
    <x v="3"/>
    <x v="12"/>
    <x v="577"/>
    <x v="3"/>
  </r>
  <r>
    <x v="4149"/>
    <x v="84"/>
    <x v="185"/>
    <x v="185"/>
    <x v="114"/>
    <x v="114"/>
    <x v="146"/>
    <x v="146"/>
    <x v="137"/>
    <x v="62"/>
    <x v="62"/>
    <x v="3"/>
    <x v="0"/>
    <x v="0"/>
    <x v="36"/>
    <x v="377"/>
    <x v="1"/>
  </r>
  <r>
    <x v="4150"/>
    <x v="66"/>
    <x v="460"/>
    <x v="460"/>
    <x v="108"/>
    <x v="108"/>
    <x v="54"/>
    <x v="54"/>
    <x v="50"/>
    <x v="142"/>
    <x v="142"/>
    <x v="0"/>
    <x v="0"/>
    <x v="0"/>
    <x v="27"/>
    <x v="52"/>
    <x v="0"/>
  </r>
  <r>
    <x v="4151"/>
    <x v="83"/>
    <x v="436"/>
    <x v="436"/>
    <x v="14"/>
    <x v="14"/>
    <x v="120"/>
    <x v="120"/>
    <x v="146"/>
    <x v="157"/>
    <x v="157"/>
    <x v="3"/>
    <x v="0"/>
    <x v="0"/>
    <x v="34"/>
    <x v="188"/>
    <x v="1"/>
  </r>
  <r>
    <x v="4152"/>
    <x v="210"/>
    <x v="15"/>
    <x v="15"/>
    <x v="45"/>
    <x v="45"/>
    <x v="210"/>
    <x v="210"/>
    <x v="209"/>
    <x v="93"/>
    <x v="93"/>
    <x v="3"/>
    <x v="0"/>
    <x v="2"/>
    <x v="28"/>
    <x v="494"/>
    <x v="0"/>
  </r>
  <r>
    <x v="4153"/>
    <x v="362"/>
    <x v="649"/>
    <x v="649"/>
    <x v="61"/>
    <x v="61"/>
    <x v="165"/>
    <x v="165"/>
    <x v="155"/>
    <x v="128"/>
    <x v="128"/>
    <x v="0"/>
    <x v="0"/>
    <x v="2"/>
    <x v="24"/>
    <x v="207"/>
    <x v="1"/>
  </r>
  <r>
    <x v="4154"/>
    <x v="174"/>
    <x v="512"/>
    <x v="512"/>
    <x v="101"/>
    <x v="101"/>
    <x v="40"/>
    <x v="40"/>
    <x v="13"/>
    <x v="27"/>
    <x v="27"/>
    <x v="0"/>
    <x v="1"/>
    <x v="0"/>
    <x v="11"/>
    <x v="13"/>
    <x v="2"/>
  </r>
  <r>
    <x v="4155"/>
    <x v="80"/>
    <x v="23"/>
    <x v="23"/>
    <x v="88"/>
    <x v="88"/>
    <x v="140"/>
    <x v="140"/>
    <x v="13"/>
    <x v="114"/>
    <x v="114"/>
    <x v="0"/>
    <x v="2"/>
    <x v="0"/>
    <x v="11"/>
    <x v="13"/>
    <x v="2"/>
  </r>
  <r>
    <x v="4156"/>
    <x v="167"/>
    <x v="324"/>
    <x v="324"/>
    <x v="74"/>
    <x v="74"/>
    <x v="128"/>
    <x v="128"/>
    <x v="119"/>
    <x v="51"/>
    <x v="51"/>
    <x v="0"/>
    <x v="0"/>
    <x v="0"/>
    <x v="18"/>
    <x v="148"/>
    <x v="0"/>
  </r>
  <r>
    <x v="4157"/>
    <x v="2"/>
    <x v="1055"/>
    <x v="1055"/>
    <x v="63"/>
    <x v="63"/>
    <x v="19"/>
    <x v="19"/>
    <x v="19"/>
    <x v="64"/>
    <x v="64"/>
    <x v="3"/>
    <x v="0"/>
    <x v="2"/>
    <x v="9"/>
    <x v="348"/>
    <x v="0"/>
  </r>
  <r>
    <x v="4158"/>
    <x v="181"/>
    <x v="1162"/>
    <x v="1162"/>
    <x v="29"/>
    <x v="29"/>
    <x v="217"/>
    <x v="217"/>
    <x v="217"/>
    <x v="104"/>
    <x v="104"/>
    <x v="3"/>
    <x v="0"/>
    <x v="3"/>
    <x v="0"/>
    <x v="663"/>
    <x v="0"/>
  </r>
  <r>
    <x v="4159"/>
    <x v="220"/>
    <x v="97"/>
    <x v="97"/>
    <x v="116"/>
    <x v="116"/>
    <x v="63"/>
    <x v="63"/>
    <x v="13"/>
    <x v="55"/>
    <x v="55"/>
    <x v="3"/>
    <x v="2"/>
    <x v="3"/>
    <x v="11"/>
    <x v="13"/>
    <x v="2"/>
  </r>
  <r>
    <x v="4160"/>
    <x v="192"/>
    <x v="590"/>
    <x v="590"/>
    <x v="42"/>
    <x v="42"/>
    <x v="131"/>
    <x v="131"/>
    <x v="123"/>
    <x v="53"/>
    <x v="53"/>
    <x v="0"/>
    <x v="0"/>
    <x v="0"/>
    <x v="29"/>
    <x v="155"/>
    <x v="0"/>
  </r>
  <r>
    <x v="4161"/>
    <x v="13"/>
    <x v="581"/>
    <x v="581"/>
    <x v="107"/>
    <x v="107"/>
    <x v="2"/>
    <x v="2"/>
    <x v="2"/>
    <x v="163"/>
    <x v="163"/>
    <x v="0"/>
    <x v="0"/>
    <x v="0"/>
    <x v="9"/>
    <x v="196"/>
    <x v="0"/>
  </r>
  <r>
    <x v="4162"/>
    <x v="257"/>
    <x v="71"/>
    <x v="71"/>
    <x v="119"/>
    <x v="119"/>
    <x v="33"/>
    <x v="33"/>
    <x v="29"/>
    <x v="95"/>
    <x v="95"/>
    <x v="0"/>
    <x v="0"/>
    <x v="0"/>
    <x v="29"/>
    <x v="30"/>
    <x v="0"/>
  </r>
  <r>
    <x v="4163"/>
    <x v="114"/>
    <x v="35"/>
    <x v="35"/>
    <x v="44"/>
    <x v="44"/>
    <x v="63"/>
    <x v="63"/>
    <x v="58"/>
    <x v="49"/>
    <x v="49"/>
    <x v="3"/>
    <x v="0"/>
    <x v="1"/>
    <x v="39"/>
    <x v="357"/>
    <x v="0"/>
  </r>
  <r>
    <x v="4164"/>
    <x v="187"/>
    <x v="323"/>
    <x v="323"/>
    <x v="44"/>
    <x v="44"/>
    <x v="28"/>
    <x v="28"/>
    <x v="26"/>
    <x v="175"/>
    <x v="175"/>
    <x v="0"/>
    <x v="0"/>
    <x v="2"/>
    <x v="6"/>
    <x v="27"/>
    <x v="1"/>
  </r>
  <r>
    <x v="4165"/>
    <x v="283"/>
    <x v="460"/>
    <x v="460"/>
    <x v="13"/>
    <x v="13"/>
    <x v="166"/>
    <x v="166"/>
    <x v="162"/>
    <x v="172"/>
    <x v="172"/>
    <x v="0"/>
    <x v="0"/>
    <x v="0"/>
    <x v="20"/>
    <x v="222"/>
    <x v="0"/>
  </r>
  <r>
    <x v="4166"/>
    <x v="178"/>
    <x v="147"/>
    <x v="147"/>
    <x v="40"/>
    <x v="40"/>
    <x v="175"/>
    <x v="175"/>
    <x v="168"/>
    <x v="42"/>
    <x v="42"/>
    <x v="3"/>
    <x v="0"/>
    <x v="0"/>
    <x v="2"/>
    <x v="233"/>
    <x v="0"/>
  </r>
  <r>
    <x v="4167"/>
    <x v="272"/>
    <x v="1001"/>
    <x v="1001"/>
    <x v="95"/>
    <x v="95"/>
    <x v="66"/>
    <x v="66"/>
    <x v="13"/>
    <x v="24"/>
    <x v="24"/>
    <x v="3"/>
    <x v="1"/>
    <x v="0"/>
    <x v="11"/>
    <x v="13"/>
    <x v="2"/>
  </r>
  <r>
    <x v="4168"/>
    <x v="35"/>
    <x v="1132"/>
    <x v="1132"/>
    <x v="47"/>
    <x v="47"/>
    <x v="178"/>
    <x v="178"/>
    <x v="175"/>
    <x v="92"/>
    <x v="92"/>
    <x v="0"/>
    <x v="0"/>
    <x v="2"/>
    <x v="4"/>
    <x v="292"/>
    <x v="0"/>
  </r>
  <r>
    <x v="4169"/>
    <x v="138"/>
    <x v="1127"/>
    <x v="1127"/>
    <x v="9"/>
    <x v="9"/>
    <x v="66"/>
    <x v="66"/>
    <x v="62"/>
    <x v="171"/>
    <x v="171"/>
    <x v="3"/>
    <x v="0"/>
    <x v="3"/>
    <x v="39"/>
    <x v="450"/>
    <x v="0"/>
  </r>
  <r>
    <x v="4170"/>
    <x v="61"/>
    <x v="831"/>
    <x v="831"/>
    <x v="28"/>
    <x v="28"/>
    <x v="111"/>
    <x v="111"/>
    <x v="102"/>
    <x v="151"/>
    <x v="151"/>
    <x v="0"/>
    <x v="0"/>
    <x v="0"/>
    <x v="4"/>
    <x v="251"/>
    <x v="0"/>
  </r>
  <r>
    <x v="4171"/>
    <x v="116"/>
    <x v="1063"/>
    <x v="1063"/>
    <x v="67"/>
    <x v="67"/>
    <x v="17"/>
    <x v="17"/>
    <x v="17"/>
    <x v="145"/>
    <x v="145"/>
    <x v="3"/>
    <x v="0"/>
    <x v="1"/>
    <x v="14"/>
    <x v="263"/>
    <x v="0"/>
  </r>
  <r>
    <x v="4172"/>
    <x v="364"/>
    <x v="872"/>
    <x v="872"/>
    <x v="75"/>
    <x v="75"/>
    <x v="217"/>
    <x v="217"/>
    <x v="217"/>
    <x v="48"/>
    <x v="48"/>
    <x v="3"/>
    <x v="0"/>
    <x v="3"/>
    <x v="16"/>
    <x v="663"/>
    <x v="1"/>
  </r>
  <r>
    <x v="4173"/>
    <x v="307"/>
    <x v="935"/>
    <x v="935"/>
    <x v="97"/>
    <x v="97"/>
    <x v="217"/>
    <x v="217"/>
    <x v="217"/>
    <x v="130"/>
    <x v="130"/>
    <x v="3"/>
    <x v="0"/>
    <x v="0"/>
    <x v="15"/>
    <x v="663"/>
    <x v="1"/>
  </r>
  <r>
    <x v="4174"/>
    <x v="90"/>
    <x v="946"/>
    <x v="946"/>
    <x v="10"/>
    <x v="10"/>
    <x v="77"/>
    <x v="77"/>
    <x v="70"/>
    <x v="83"/>
    <x v="83"/>
    <x v="0"/>
    <x v="0"/>
    <x v="0"/>
    <x v="33"/>
    <x v="77"/>
    <x v="0"/>
  </r>
  <r>
    <x v="4175"/>
    <x v="346"/>
    <x v="863"/>
    <x v="863"/>
    <x v="66"/>
    <x v="66"/>
    <x v="179"/>
    <x v="179"/>
    <x v="13"/>
    <x v="131"/>
    <x v="131"/>
    <x v="3"/>
    <x v="2"/>
    <x v="0"/>
    <x v="11"/>
    <x v="13"/>
    <x v="2"/>
  </r>
  <r>
    <x v="4176"/>
    <x v="66"/>
    <x v="923"/>
    <x v="923"/>
    <x v="52"/>
    <x v="52"/>
    <x v="139"/>
    <x v="139"/>
    <x v="131"/>
    <x v="6"/>
    <x v="6"/>
    <x v="0"/>
    <x v="0"/>
    <x v="2"/>
    <x v="25"/>
    <x v="166"/>
    <x v="0"/>
  </r>
  <r>
    <x v="4177"/>
    <x v="33"/>
    <x v="296"/>
    <x v="296"/>
    <x v="99"/>
    <x v="99"/>
    <x v="150"/>
    <x v="150"/>
    <x v="140"/>
    <x v="161"/>
    <x v="161"/>
    <x v="0"/>
    <x v="0"/>
    <x v="0"/>
    <x v="29"/>
    <x v="221"/>
    <x v="0"/>
  </r>
  <r>
    <x v="4178"/>
    <x v="214"/>
    <x v="365"/>
    <x v="365"/>
    <x v="111"/>
    <x v="111"/>
    <x v="180"/>
    <x v="180"/>
    <x v="177"/>
    <x v="19"/>
    <x v="19"/>
    <x v="1"/>
    <x v="0"/>
    <x v="3"/>
    <x v="9"/>
    <x v="384"/>
    <x v="0"/>
  </r>
  <r>
    <x v="4179"/>
    <x v="48"/>
    <x v="944"/>
    <x v="944"/>
    <x v="37"/>
    <x v="37"/>
    <x v="19"/>
    <x v="19"/>
    <x v="19"/>
    <x v="10"/>
    <x v="10"/>
    <x v="0"/>
    <x v="0"/>
    <x v="1"/>
    <x v="16"/>
    <x v="19"/>
    <x v="1"/>
  </r>
  <r>
    <x v="4180"/>
    <x v="66"/>
    <x v="764"/>
    <x v="764"/>
    <x v="51"/>
    <x v="51"/>
    <x v="75"/>
    <x v="75"/>
    <x v="68"/>
    <x v="107"/>
    <x v="107"/>
    <x v="3"/>
    <x v="0"/>
    <x v="1"/>
    <x v="21"/>
    <x v="74"/>
    <x v="1"/>
  </r>
  <r>
    <x v="4181"/>
    <x v="295"/>
    <x v="903"/>
    <x v="903"/>
    <x v="27"/>
    <x v="27"/>
    <x v="61"/>
    <x v="61"/>
    <x v="71"/>
    <x v="30"/>
    <x v="30"/>
    <x v="0"/>
    <x v="0"/>
    <x v="2"/>
    <x v="33"/>
    <x v="79"/>
    <x v="0"/>
  </r>
  <r>
    <x v="4182"/>
    <x v="354"/>
    <x v="371"/>
    <x v="371"/>
    <x v="17"/>
    <x v="17"/>
    <x v="67"/>
    <x v="67"/>
    <x v="63"/>
    <x v="102"/>
    <x v="102"/>
    <x v="0"/>
    <x v="0"/>
    <x v="0"/>
    <x v="17"/>
    <x v="99"/>
    <x v="0"/>
  </r>
  <r>
    <x v="4183"/>
    <x v="187"/>
    <x v="529"/>
    <x v="529"/>
    <x v="62"/>
    <x v="62"/>
    <x v="143"/>
    <x v="143"/>
    <x v="134"/>
    <x v="166"/>
    <x v="166"/>
    <x v="0"/>
    <x v="0"/>
    <x v="2"/>
    <x v="16"/>
    <x v="305"/>
    <x v="1"/>
  </r>
  <r>
    <x v="4184"/>
    <x v="41"/>
    <x v="37"/>
    <x v="37"/>
    <x v="116"/>
    <x v="116"/>
    <x v="62"/>
    <x v="62"/>
    <x v="57"/>
    <x v="9"/>
    <x v="9"/>
    <x v="0"/>
    <x v="0"/>
    <x v="2"/>
    <x v="3"/>
    <x v="131"/>
    <x v="0"/>
  </r>
  <r>
    <x v="4185"/>
    <x v="315"/>
    <x v="90"/>
    <x v="90"/>
    <x v="105"/>
    <x v="105"/>
    <x v="179"/>
    <x v="179"/>
    <x v="176"/>
    <x v="100"/>
    <x v="100"/>
    <x v="3"/>
    <x v="0"/>
    <x v="0"/>
    <x v="37"/>
    <x v="330"/>
    <x v="1"/>
  </r>
  <r>
    <x v="4186"/>
    <x v="233"/>
    <x v="86"/>
    <x v="86"/>
    <x v="108"/>
    <x v="108"/>
    <x v="156"/>
    <x v="156"/>
    <x v="163"/>
    <x v="42"/>
    <x v="42"/>
    <x v="1"/>
    <x v="0"/>
    <x v="0"/>
    <x v="3"/>
    <x v="747"/>
    <x v="0"/>
  </r>
  <r>
    <x v="4187"/>
    <x v="352"/>
    <x v="730"/>
    <x v="730"/>
    <x v="21"/>
    <x v="21"/>
    <x v="197"/>
    <x v="197"/>
    <x v="195"/>
    <x v="115"/>
    <x v="115"/>
    <x v="3"/>
    <x v="0"/>
    <x v="0"/>
    <x v="10"/>
    <x v="508"/>
    <x v="0"/>
  </r>
  <r>
    <x v="4188"/>
    <x v="12"/>
    <x v="797"/>
    <x v="797"/>
    <x v="47"/>
    <x v="47"/>
    <x v="38"/>
    <x v="38"/>
    <x v="35"/>
    <x v="124"/>
    <x v="124"/>
    <x v="1"/>
    <x v="0"/>
    <x v="2"/>
    <x v="44"/>
    <x v="512"/>
    <x v="3"/>
  </r>
  <r>
    <x v="4189"/>
    <x v="334"/>
    <x v="130"/>
    <x v="130"/>
    <x v="37"/>
    <x v="37"/>
    <x v="171"/>
    <x v="171"/>
    <x v="160"/>
    <x v="126"/>
    <x v="126"/>
    <x v="0"/>
    <x v="0"/>
    <x v="0"/>
    <x v="19"/>
    <x v="245"/>
    <x v="1"/>
  </r>
  <r>
    <x v="4190"/>
    <x v="275"/>
    <x v="421"/>
    <x v="421"/>
    <x v="24"/>
    <x v="24"/>
    <x v="31"/>
    <x v="31"/>
    <x v="13"/>
    <x v="111"/>
    <x v="111"/>
    <x v="1"/>
    <x v="2"/>
    <x v="2"/>
    <x v="11"/>
    <x v="13"/>
    <x v="2"/>
  </r>
  <r>
    <x v="4191"/>
    <x v="224"/>
    <x v="817"/>
    <x v="817"/>
    <x v="20"/>
    <x v="20"/>
    <x v="125"/>
    <x v="125"/>
    <x v="116"/>
    <x v="28"/>
    <x v="28"/>
    <x v="0"/>
    <x v="0"/>
    <x v="3"/>
    <x v="39"/>
    <x v="144"/>
    <x v="0"/>
  </r>
  <r>
    <x v="4192"/>
    <x v="75"/>
    <x v="983"/>
    <x v="983"/>
    <x v="79"/>
    <x v="79"/>
    <x v="148"/>
    <x v="148"/>
    <x v="139"/>
    <x v="58"/>
    <x v="58"/>
    <x v="0"/>
    <x v="0"/>
    <x v="0"/>
    <x v="10"/>
    <x v="176"/>
    <x v="0"/>
  </r>
  <r>
    <x v="4193"/>
    <x v="235"/>
    <x v="352"/>
    <x v="352"/>
    <x v="93"/>
    <x v="93"/>
    <x v="56"/>
    <x v="56"/>
    <x v="52"/>
    <x v="151"/>
    <x v="151"/>
    <x v="0"/>
    <x v="0"/>
    <x v="0"/>
    <x v="3"/>
    <x v="54"/>
    <x v="0"/>
  </r>
  <r>
    <x v="4194"/>
    <x v="359"/>
    <x v="519"/>
    <x v="519"/>
    <x v="92"/>
    <x v="92"/>
    <x v="87"/>
    <x v="87"/>
    <x v="78"/>
    <x v="50"/>
    <x v="50"/>
    <x v="0"/>
    <x v="0"/>
    <x v="0"/>
    <x v="0"/>
    <x v="239"/>
    <x v="0"/>
  </r>
  <r>
    <x v="4195"/>
    <x v="257"/>
    <x v="592"/>
    <x v="592"/>
    <x v="98"/>
    <x v="98"/>
    <x v="56"/>
    <x v="56"/>
    <x v="52"/>
    <x v="43"/>
    <x v="43"/>
    <x v="3"/>
    <x v="0"/>
    <x v="0"/>
    <x v="21"/>
    <x v="471"/>
    <x v="1"/>
  </r>
  <r>
    <x v="4196"/>
    <x v="181"/>
    <x v="618"/>
    <x v="618"/>
    <x v="84"/>
    <x v="84"/>
    <x v="47"/>
    <x v="47"/>
    <x v="13"/>
    <x v="150"/>
    <x v="150"/>
    <x v="0"/>
    <x v="2"/>
    <x v="3"/>
    <x v="11"/>
    <x v="13"/>
    <x v="2"/>
  </r>
  <r>
    <x v="4197"/>
    <x v="126"/>
    <x v="1153"/>
    <x v="1153"/>
    <x v="78"/>
    <x v="78"/>
    <x v="52"/>
    <x v="52"/>
    <x v="48"/>
    <x v="20"/>
    <x v="20"/>
    <x v="0"/>
    <x v="0"/>
    <x v="0"/>
    <x v="6"/>
    <x v="376"/>
    <x v="1"/>
  </r>
  <r>
    <x v="4198"/>
    <x v="238"/>
    <x v="1149"/>
    <x v="1149"/>
    <x v="10"/>
    <x v="10"/>
    <x v="33"/>
    <x v="33"/>
    <x v="29"/>
    <x v="138"/>
    <x v="138"/>
    <x v="0"/>
    <x v="0"/>
    <x v="0"/>
    <x v="47"/>
    <x v="30"/>
    <x v="1"/>
  </r>
  <r>
    <x v="4199"/>
    <x v="292"/>
    <x v="993"/>
    <x v="993"/>
    <x v="116"/>
    <x v="116"/>
    <x v="160"/>
    <x v="160"/>
    <x v="151"/>
    <x v="143"/>
    <x v="143"/>
    <x v="0"/>
    <x v="0"/>
    <x v="0"/>
    <x v="19"/>
    <x v="197"/>
    <x v="1"/>
  </r>
  <r>
    <x v="4200"/>
    <x v="238"/>
    <x v="140"/>
    <x v="140"/>
    <x v="82"/>
    <x v="82"/>
    <x v="15"/>
    <x v="15"/>
    <x v="15"/>
    <x v="95"/>
    <x v="95"/>
    <x v="2"/>
    <x v="0"/>
    <x v="0"/>
    <x v="10"/>
    <x v="701"/>
    <x v="0"/>
  </r>
  <r>
    <x v="4201"/>
    <x v="233"/>
    <x v="119"/>
    <x v="119"/>
    <x v="103"/>
    <x v="103"/>
    <x v="115"/>
    <x v="115"/>
    <x v="108"/>
    <x v="166"/>
    <x v="166"/>
    <x v="0"/>
    <x v="0"/>
    <x v="2"/>
    <x v="14"/>
    <x v="404"/>
    <x v="0"/>
  </r>
  <r>
    <x v="4202"/>
    <x v="147"/>
    <x v="654"/>
    <x v="654"/>
    <x v="73"/>
    <x v="73"/>
    <x v="134"/>
    <x v="134"/>
    <x v="124"/>
    <x v="21"/>
    <x v="21"/>
    <x v="0"/>
    <x v="0"/>
    <x v="0"/>
    <x v="18"/>
    <x v="156"/>
    <x v="0"/>
  </r>
  <r>
    <x v="4203"/>
    <x v="36"/>
    <x v="920"/>
    <x v="920"/>
    <x v="5"/>
    <x v="5"/>
    <x v="135"/>
    <x v="135"/>
    <x v="125"/>
    <x v="81"/>
    <x v="81"/>
    <x v="3"/>
    <x v="0"/>
    <x v="1"/>
    <x v="10"/>
    <x v="158"/>
    <x v="0"/>
  </r>
  <r>
    <x v="4204"/>
    <x v="244"/>
    <x v="920"/>
    <x v="920"/>
    <x v="11"/>
    <x v="11"/>
    <x v="165"/>
    <x v="165"/>
    <x v="155"/>
    <x v="109"/>
    <x v="109"/>
    <x v="2"/>
    <x v="0"/>
    <x v="2"/>
    <x v="21"/>
    <x v="581"/>
    <x v="1"/>
  </r>
  <r>
    <x v="4205"/>
    <x v="222"/>
    <x v="252"/>
    <x v="252"/>
    <x v="24"/>
    <x v="24"/>
    <x v="54"/>
    <x v="54"/>
    <x v="50"/>
    <x v="22"/>
    <x v="22"/>
    <x v="0"/>
    <x v="0"/>
    <x v="2"/>
    <x v="18"/>
    <x v="52"/>
    <x v="0"/>
  </r>
  <r>
    <x v="4206"/>
    <x v="147"/>
    <x v="199"/>
    <x v="199"/>
    <x v="106"/>
    <x v="106"/>
    <x v="104"/>
    <x v="104"/>
    <x v="95"/>
    <x v="141"/>
    <x v="141"/>
    <x v="0"/>
    <x v="0"/>
    <x v="0"/>
    <x v="2"/>
    <x v="286"/>
    <x v="0"/>
  </r>
  <r>
    <x v="4207"/>
    <x v="96"/>
    <x v="1163"/>
    <x v="1163"/>
    <x v="14"/>
    <x v="14"/>
    <x v="108"/>
    <x v="108"/>
    <x v="99"/>
    <x v="153"/>
    <x v="153"/>
    <x v="1"/>
    <x v="0"/>
    <x v="0"/>
    <x v="19"/>
    <x v="756"/>
    <x v="1"/>
  </r>
  <r>
    <x v="4208"/>
    <x v="88"/>
    <x v="1164"/>
    <x v="1164"/>
    <x v="105"/>
    <x v="105"/>
    <x v="128"/>
    <x v="128"/>
    <x v="119"/>
    <x v="115"/>
    <x v="115"/>
    <x v="0"/>
    <x v="0"/>
    <x v="0"/>
    <x v="15"/>
    <x v="148"/>
    <x v="1"/>
  </r>
  <r>
    <x v="4209"/>
    <x v="65"/>
    <x v="140"/>
    <x v="140"/>
    <x v="87"/>
    <x v="87"/>
    <x v="12"/>
    <x v="12"/>
    <x v="12"/>
    <x v="163"/>
    <x v="163"/>
    <x v="0"/>
    <x v="0"/>
    <x v="0"/>
    <x v="6"/>
    <x v="499"/>
    <x v="1"/>
  </r>
  <r>
    <x v="4210"/>
    <x v="144"/>
    <x v="168"/>
    <x v="168"/>
    <x v="47"/>
    <x v="47"/>
    <x v="71"/>
    <x v="71"/>
    <x v="65"/>
    <x v="104"/>
    <x v="104"/>
    <x v="0"/>
    <x v="0"/>
    <x v="0"/>
    <x v="10"/>
    <x v="575"/>
    <x v="0"/>
  </r>
  <r>
    <x v="4211"/>
    <x v="336"/>
    <x v="1099"/>
    <x v="1099"/>
    <x v="95"/>
    <x v="95"/>
    <x v="87"/>
    <x v="87"/>
    <x v="78"/>
    <x v="6"/>
    <x v="6"/>
    <x v="0"/>
    <x v="0"/>
    <x v="2"/>
    <x v="48"/>
    <x v="239"/>
    <x v="0"/>
  </r>
  <r>
    <x v="4212"/>
    <x v="104"/>
    <x v="733"/>
    <x v="733"/>
    <x v="84"/>
    <x v="84"/>
    <x v="174"/>
    <x v="174"/>
    <x v="13"/>
    <x v="112"/>
    <x v="112"/>
    <x v="2"/>
    <x v="2"/>
    <x v="3"/>
    <x v="11"/>
    <x v="13"/>
    <x v="2"/>
  </r>
  <r>
    <x v="4213"/>
    <x v="121"/>
    <x v="164"/>
    <x v="164"/>
    <x v="12"/>
    <x v="12"/>
    <x v="111"/>
    <x v="111"/>
    <x v="102"/>
    <x v="144"/>
    <x v="144"/>
    <x v="2"/>
    <x v="0"/>
    <x v="2"/>
    <x v="0"/>
    <x v="702"/>
    <x v="0"/>
  </r>
  <r>
    <x v="4214"/>
    <x v="211"/>
    <x v="420"/>
    <x v="420"/>
    <x v="50"/>
    <x v="50"/>
    <x v="147"/>
    <x v="147"/>
    <x v="138"/>
    <x v="24"/>
    <x v="24"/>
    <x v="0"/>
    <x v="0"/>
    <x v="0"/>
    <x v="20"/>
    <x v="265"/>
    <x v="0"/>
  </r>
  <r>
    <x v="4215"/>
    <x v="52"/>
    <x v="779"/>
    <x v="779"/>
    <x v="116"/>
    <x v="116"/>
    <x v="61"/>
    <x v="61"/>
    <x v="71"/>
    <x v="113"/>
    <x v="113"/>
    <x v="3"/>
    <x v="0"/>
    <x v="0"/>
    <x v="0"/>
    <x v="646"/>
    <x v="0"/>
  </r>
  <r>
    <x v="4216"/>
    <x v="277"/>
    <x v="313"/>
    <x v="313"/>
    <x v="112"/>
    <x v="112"/>
    <x v="30"/>
    <x v="30"/>
    <x v="27"/>
    <x v="150"/>
    <x v="150"/>
    <x v="2"/>
    <x v="0"/>
    <x v="3"/>
    <x v="13"/>
    <x v="28"/>
    <x v="0"/>
  </r>
  <r>
    <x v="4217"/>
    <x v="294"/>
    <x v="820"/>
    <x v="820"/>
    <x v="72"/>
    <x v="72"/>
    <x v="124"/>
    <x v="124"/>
    <x v="115"/>
    <x v="179"/>
    <x v="179"/>
    <x v="3"/>
    <x v="0"/>
    <x v="0"/>
    <x v="17"/>
    <x v="668"/>
    <x v="0"/>
  </r>
  <r>
    <x v="4218"/>
    <x v="237"/>
    <x v="399"/>
    <x v="399"/>
    <x v="114"/>
    <x v="114"/>
    <x v="117"/>
    <x v="117"/>
    <x v="110"/>
    <x v="24"/>
    <x v="24"/>
    <x v="3"/>
    <x v="0"/>
    <x v="0"/>
    <x v="48"/>
    <x v="584"/>
    <x v="0"/>
  </r>
  <r>
    <x v="4219"/>
    <x v="306"/>
    <x v="618"/>
    <x v="618"/>
    <x v="79"/>
    <x v="79"/>
    <x v="75"/>
    <x v="75"/>
    <x v="68"/>
    <x v="5"/>
    <x v="5"/>
    <x v="1"/>
    <x v="0"/>
    <x v="3"/>
    <x v="5"/>
    <x v="725"/>
    <x v="0"/>
  </r>
  <r>
    <x v="4220"/>
    <x v="120"/>
    <x v="1161"/>
    <x v="1161"/>
    <x v="56"/>
    <x v="56"/>
    <x v="44"/>
    <x v="44"/>
    <x v="41"/>
    <x v="102"/>
    <x v="102"/>
    <x v="0"/>
    <x v="0"/>
    <x v="0"/>
    <x v="3"/>
    <x v="42"/>
    <x v="0"/>
  </r>
  <r>
    <x v="4221"/>
    <x v="177"/>
    <x v="752"/>
    <x v="752"/>
    <x v="37"/>
    <x v="37"/>
    <x v="36"/>
    <x v="36"/>
    <x v="13"/>
    <x v="161"/>
    <x v="161"/>
    <x v="0"/>
    <x v="1"/>
    <x v="2"/>
    <x v="11"/>
    <x v="13"/>
    <x v="2"/>
  </r>
  <r>
    <x v="4222"/>
    <x v="53"/>
    <x v="1111"/>
    <x v="1111"/>
    <x v="112"/>
    <x v="112"/>
    <x v="125"/>
    <x v="125"/>
    <x v="116"/>
    <x v="40"/>
    <x v="40"/>
    <x v="3"/>
    <x v="0"/>
    <x v="0"/>
    <x v="23"/>
    <x v="174"/>
    <x v="0"/>
  </r>
  <r>
    <x v="4223"/>
    <x v="172"/>
    <x v="531"/>
    <x v="531"/>
    <x v="52"/>
    <x v="52"/>
    <x v="151"/>
    <x v="151"/>
    <x v="141"/>
    <x v="119"/>
    <x v="119"/>
    <x v="3"/>
    <x v="0"/>
    <x v="2"/>
    <x v="21"/>
    <x v="439"/>
    <x v="1"/>
  </r>
  <r>
    <x v="4224"/>
    <x v="55"/>
    <x v="414"/>
    <x v="414"/>
    <x v="98"/>
    <x v="98"/>
    <x v="118"/>
    <x v="118"/>
    <x v="145"/>
    <x v="178"/>
    <x v="178"/>
    <x v="0"/>
    <x v="0"/>
    <x v="0"/>
    <x v="1"/>
    <x v="187"/>
    <x v="0"/>
  </r>
  <r>
    <x v="4225"/>
    <x v="338"/>
    <x v="484"/>
    <x v="484"/>
    <x v="106"/>
    <x v="106"/>
    <x v="19"/>
    <x v="19"/>
    <x v="19"/>
    <x v="70"/>
    <x v="70"/>
    <x v="0"/>
    <x v="0"/>
    <x v="3"/>
    <x v="35"/>
    <x v="19"/>
    <x v="0"/>
  </r>
  <r>
    <x v="4226"/>
    <x v="160"/>
    <x v="716"/>
    <x v="716"/>
    <x v="118"/>
    <x v="118"/>
    <x v="162"/>
    <x v="162"/>
    <x v="192"/>
    <x v="7"/>
    <x v="7"/>
    <x v="3"/>
    <x v="0"/>
    <x v="0"/>
    <x v="4"/>
    <x v="558"/>
    <x v="0"/>
  </r>
  <r>
    <x v="4227"/>
    <x v="18"/>
    <x v="739"/>
    <x v="739"/>
    <x v="33"/>
    <x v="33"/>
    <x v="201"/>
    <x v="201"/>
    <x v="200"/>
    <x v="36"/>
    <x v="36"/>
    <x v="0"/>
    <x v="0"/>
    <x v="0"/>
    <x v="29"/>
    <x v="340"/>
    <x v="0"/>
  </r>
  <r>
    <x v="4228"/>
    <x v="294"/>
    <x v="1015"/>
    <x v="1015"/>
    <x v="71"/>
    <x v="71"/>
    <x v="176"/>
    <x v="176"/>
    <x v="170"/>
    <x v="135"/>
    <x v="135"/>
    <x v="2"/>
    <x v="0"/>
    <x v="1"/>
    <x v="8"/>
    <x v="696"/>
    <x v="1"/>
  </r>
  <r>
    <x v="4229"/>
    <x v="86"/>
    <x v="917"/>
    <x v="917"/>
    <x v="83"/>
    <x v="83"/>
    <x v="34"/>
    <x v="34"/>
    <x v="30"/>
    <x v="176"/>
    <x v="176"/>
    <x v="2"/>
    <x v="0"/>
    <x v="2"/>
    <x v="6"/>
    <x v="203"/>
    <x v="1"/>
  </r>
  <r>
    <x v="4230"/>
    <x v="13"/>
    <x v="272"/>
    <x v="272"/>
    <x v="19"/>
    <x v="19"/>
    <x v="39"/>
    <x v="39"/>
    <x v="36"/>
    <x v="111"/>
    <x v="111"/>
    <x v="0"/>
    <x v="0"/>
    <x v="0"/>
    <x v="5"/>
    <x v="37"/>
    <x v="0"/>
  </r>
  <r>
    <x v="4231"/>
    <x v="170"/>
    <x v="710"/>
    <x v="710"/>
    <x v="103"/>
    <x v="103"/>
    <x v="154"/>
    <x v="154"/>
    <x v="143"/>
    <x v="3"/>
    <x v="3"/>
    <x v="3"/>
    <x v="0"/>
    <x v="0"/>
    <x v="0"/>
    <x v="184"/>
    <x v="0"/>
  </r>
  <r>
    <x v="4232"/>
    <x v="254"/>
    <x v="600"/>
    <x v="600"/>
    <x v="109"/>
    <x v="109"/>
    <x v="111"/>
    <x v="111"/>
    <x v="102"/>
    <x v="93"/>
    <x v="93"/>
    <x v="3"/>
    <x v="0"/>
    <x v="0"/>
    <x v="8"/>
    <x v="121"/>
    <x v="1"/>
  </r>
  <r>
    <x v="4233"/>
    <x v="296"/>
    <x v="1077"/>
    <x v="1077"/>
    <x v="79"/>
    <x v="79"/>
    <x v="88"/>
    <x v="88"/>
    <x v="79"/>
    <x v="71"/>
    <x v="71"/>
    <x v="0"/>
    <x v="0"/>
    <x v="3"/>
    <x v="2"/>
    <x v="113"/>
    <x v="0"/>
  </r>
  <r>
    <x v="4234"/>
    <x v="16"/>
    <x v="820"/>
    <x v="820"/>
    <x v="46"/>
    <x v="46"/>
    <x v="173"/>
    <x v="173"/>
    <x v="166"/>
    <x v="43"/>
    <x v="43"/>
    <x v="0"/>
    <x v="0"/>
    <x v="2"/>
    <x v="7"/>
    <x v="228"/>
    <x v="0"/>
  </r>
  <r>
    <x v="4235"/>
    <x v="319"/>
    <x v="863"/>
    <x v="863"/>
    <x v="5"/>
    <x v="5"/>
    <x v="0"/>
    <x v="0"/>
    <x v="0"/>
    <x v="81"/>
    <x v="81"/>
    <x v="0"/>
    <x v="0"/>
    <x v="0"/>
    <x v="1"/>
    <x v="0"/>
    <x v="0"/>
  </r>
  <r>
    <x v="4236"/>
    <x v="258"/>
    <x v="247"/>
    <x v="247"/>
    <x v="48"/>
    <x v="48"/>
    <x v="48"/>
    <x v="48"/>
    <x v="45"/>
    <x v="91"/>
    <x v="91"/>
    <x v="2"/>
    <x v="0"/>
    <x v="0"/>
    <x v="23"/>
    <x v="501"/>
    <x v="0"/>
  </r>
  <r>
    <x v="4237"/>
    <x v="22"/>
    <x v="966"/>
    <x v="966"/>
    <x v="18"/>
    <x v="18"/>
    <x v="204"/>
    <x v="204"/>
    <x v="203"/>
    <x v="59"/>
    <x v="59"/>
    <x v="2"/>
    <x v="0"/>
    <x v="0"/>
    <x v="43"/>
    <x v="345"/>
    <x v="0"/>
  </r>
  <r>
    <x v="4238"/>
    <x v="266"/>
    <x v="820"/>
    <x v="820"/>
    <x v="44"/>
    <x v="44"/>
    <x v="111"/>
    <x v="111"/>
    <x v="102"/>
    <x v="151"/>
    <x v="151"/>
    <x v="0"/>
    <x v="0"/>
    <x v="3"/>
    <x v="46"/>
    <x v="251"/>
    <x v="0"/>
  </r>
  <r>
    <x v="4239"/>
    <x v="105"/>
    <x v="1079"/>
    <x v="1079"/>
    <x v="17"/>
    <x v="17"/>
    <x v="50"/>
    <x v="50"/>
    <x v="46"/>
    <x v="114"/>
    <x v="114"/>
    <x v="2"/>
    <x v="0"/>
    <x v="0"/>
    <x v="1"/>
    <x v="324"/>
    <x v="0"/>
  </r>
  <r>
    <x v="4240"/>
    <x v="235"/>
    <x v="572"/>
    <x v="572"/>
    <x v="75"/>
    <x v="75"/>
    <x v="55"/>
    <x v="55"/>
    <x v="51"/>
    <x v="24"/>
    <x v="24"/>
    <x v="3"/>
    <x v="0"/>
    <x v="0"/>
    <x v="30"/>
    <x v="522"/>
    <x v="1"/>
  </r>
  <r>
    <x v="4241"/>
    <x v="337"/>
    <x v="234"/>
    <x v="234"/>
    <x v="75"/>
    <x v="75"/>
    <x v="109"/>
    <x v="109"/>
    <x v="100"/>
    <x v="3"/>
    <x v="3"/>
    <x v="0"/>
    <x v="0"/>
    <x v="0"/>
    <x v="27"/>
    <x v="134"/>
    <x v="0"/>
  </r>
  <r>
    <x v="4242"/>
    <x v="133"/>
    <x v="513"/>
    <x v="513"/>
    <x v="96"/>
    <x v="96"/>
    <x v="52"/>
    <x v="52"/>
    <x v="48"/>
    <x v="32"/>
    <x v="32"/>
    <x v="0"/>
    <x v="0"/>
    <x v="2"/>
    <x v="44"/>
    <x v="376"/>
    <x v="3"/>
  </r>
  <r>
    <x v="4243"/>
    <x v="75"/>
    <x v="55"/>
    <x v="55"/>
    <x v="86"/>
    <x v="86"/>
    <x v="5"/>
    <x v="5"/>
    <x v="5"/>
    <x v="8"/>
    <x v="8"/>
    <x v="2"/>
    <x v="0"/>
    <x v="1"/>
    <x v="38"/>
    <x v="448"/>
    <x v="0"/>
  </r>
  <r>
    <x v="4244"/>
    <x v="330"/>
    <x v="1165"/>
    <x v="1165"/>
    <x v="110"/>
    <x v="110"/>
    <x v="47"/>
    <x v="47"/>
    <x v="44"/>
    <x v="149"/>
    <x v="149"/>
    <x v="0"/>
    <x v="0"/>
    <x v="2"/>
    <x v="0"/>
    <x v="46"/>
    <x v="0"/>
  </r>
  <r>
    <x v="4245"/>
    <x v="45"/>
    <x v="176"/>
    <x v="176"/>
    <x v="54"/>
    <x v="54"/>
    <x v="115"/>
    <x v="115"/>
    <x v="108"/>
    <x v="159"/>
    <x v="159"/>
    <x v="3"/>
    <x v="0"/>
    <x v="1"/>
    <x v="28"/>
    <x v="129"/>
    <x v="0"/>
  </r>
  <r>
    <x v="4246"/>
    <x v="70"/>
    <x v="1119"/>
    <x v="1119"/>
    <x v="25"/>
    <x v="25"/>
    <x v="64"/>
    <x v="64"/>
    <x v="59"/>
    <x v="15"/>
    <x v="15"/>
    <x v="3"/>
    <x v="0"/>
    <x v="1"/>
    <x v="48"/>
    <x v="477"/>
    <x v="0"/>
  </r>
  <r>
    <x v="4247"/>
    <x v="124"/>
    <x v="226"/>
    <x v="226"/>
    <x v="90"/>
    <x v="90"/>
    <x v="89"/>
    <x v="89"/>
    <x v="80"/>
    <x v="158"/>
    <x v="158"/>
    <x v="3"/>
    <x v="0"/>
    <x v="3"/>
    <x v="16"/>
    <x v="261"/>
    <x v="1"/>
  </r>
  <r>
    <x v="4248"/>
    <x v="106"/>
    <x v="952"/>
    <x v="952"/>
    <x v="105"/>
    <x v="105"/>
    <x v="34"/>
    <x v="34"/>
    <x v="30"/>
    <x v="46"/>
    <x v="46"/>
    <x v="0"/>
    <x v="0"/>
    <x v="0"/>
    <x v="7"/>
    <x v="31"/>
    <x v="0"/>
  </r>
  <r>
    <x v="4249"/>
    <x v="197"/>
    <x v="765"/>
    <x v="765"/>
    <x v="115"/>
    <x v="115"/>
    <x v="90"/>
    <x v="90"/>
    <x v="81"/>
    <x v="113"/>
    <x v="113"/>
    <x v="0"/>
    <x v="0"/>
    <x v="0"/>
    <x v="3"/>
    <x v="91"/>
    <x v="0"/>
  </r>
  <r>
    <x v="4250"/>
    <x v="351"/>
    <x v="177"/>
    <x v="177"/>
    <x v="22"/>
    <x v="22"/>
    <x v="74"/>
    <x v="74"/>
    <x v="67"/>
    <x v="32"/>
    <x v="32"/>
    <x v="2"/>
    <x v="0"/>
    <x v="4"/>
    <x v="22"/>
    <x v="73"/>
    <x v="1"/>
  </r>
  <r>
    <x v="4251"/>
    <x v="120"/>
    <x v="976"/>
    <x v="976"/>
    <x v="71"/>
    <x v="71"/>
    <x v="5"/>
    <x v="5"/>
    <x v="5"/>
    <x v="28"/>
    <x v="28"/>
    <x v="0"/>
    <x v="0"/>
    <x v="1"/>
    <x v="3"/>
    <x v="346"/>
    <x v="0"/>
  </r>
  <r>
    <x v="4252"/>
    <x v="312"/>
    <x v="416"/>
    <x v="416"/>
    <x v="18"/>
    <x v="18"/>
    <x v="53"/>
    <x v="53"/>
    <x v="49"/>
    <x v="161"/>
    <x v="161"/>
    <x v="0"/>
    <x v="0"/>
    <x v="0"/>
    <x v="18"/>
    <x v="51"/>
    <x v="0"/>
  </r>
  <r>
    <x v="4253"/>
    <x v="93"/>
    <x v="168"/>
    <x v="168"/>
    <x v="10"/>
    <x v="10"/>
    <x v="9"/>
    <x v="9"/>
    <x v="9"/>
    <x v="122"/>
    <x v="122"/>
    <x v="0"/>
    <x v="0"/>
    <x v="0"/>
    <x v="22"/>
    <x v="9"/>
    <x v="1"/>
  </r>
  <r>
    <x v="4254"/>
    <x v="161"/>
    <x v="91"/>
    <x v="91"/>
    <x v="98"/>
    <x v="98"/>
    <x v="41"/>
    <x v="41"/>
    <x v="38"/>
    <x v="25"/>
    <x v="25"/>
    <x v="3"/>
    <x v="0"/>
    <x v="2"/>
    <x v="9"/>
    <x v="437"/>
    <x v="0"/>
  </r>
  <r>
    <x v="4255"/>
    <x v="83"/>
    <x v="265"/>
    <x v="265"/>
    <x v="1"/>
    <x v="1"/>
    <x v="51"/>
    <x v="51"/>
    <x v="47"/>
    <x v="7"/>
    <x v="7"/>
    <x v="0"/>
    <x v="0"/>
    <x v="0"/>
    <x v="32"/>
    <x v="49"/>
    <x v="0"/>
  </r>
  <r>
    <x v="4256"/>
    <x v="291"/>
    <x v="1150"/>
    <x v="1150"/>
    <x v="112"/>
    <x v="112"/>
    <x v="82"/>
    <x v="82"/>
    <x v="216"/>
    <x v="138"/>
    <x v="138"/>
    <x v="3"/>
    <x v="0"/>
    <x v="2"/>
    <x v="23"/>
    <x v="433"/>
    <x v="0"/>
  </r>
  <r>
    <x v="4257"/>
    <x v="16"/>
    <x v="978"/>
    <x v="978"/>
    <x v="90"/>
    <x v="90"/>
    <x v="70"/>
    <x v="70"/>
    <x v="129"/>
    <x v="105"/>
    <x v="105"/>
    <x v="0"/>
    <x v="0"/>
    <x v="2"/>
    <x v="32"/>
    <x v="163"/>
    <x v="0"/>
  </r>
  <r>
    <x v="4258"/>
    <x v="226"/>
    <x v="1155"/>
    <x v="1155"/>
    <x v="60"/>
    <x v="60"/>
    <x v="170"/>
    <x v="170"/>
    <x v="159"/>
    <x v="147"/>
    <x v="147"/>
    <x v="3"/>
    <x v="0"/>
    <x v="3"/>
    <x v="16"/>
    <x v="472"/>
    <x v="1"/>
  </r>
  <r>
    <x v="4259"/>
    <x v="134"/>
    <x v="920"/>
    <x v="920"/>
    <x v="64"/>
    <x v="64"/>
    <x v="52"/>
    <x v="52"/>
    <x v="48"/>
    <x v="160"/>
    <x v="160"/>
    <x v="2"/>
    <x v="0"/>
    <x v="2"/>
    <x v="6"/>
    <x v="564"/>
    <x v="1"/>
  </r>
  <r>
    <x v="4260"/>
    <x v="201"/>
    <x v="856"/>
    <x v="856"/>
    <x v="19"/>
    <x v="19"/>
    <x v="141"/>
    <x v="141"/>
    <x v="174"/>
    <x v="139"/>
    <x v="139"/>
    <x v="0"/>
    <x v="0"/>
    <x v="0"/>
    <x v="34"/>
    <x v="329"/>
    <x v="1"/>
  </r>
  <r>
    <x v="4261"/>
    <x v="86"/>
    <x v="797"/>
    <x v="797"/>
    <x v="109"/>
    <x v="109"/>
    <x v="208"/>
    <x v="208"/>
    <x v="207"/>
    <x v="112"/>
    <x v="112"/>
    <x v="3"/>
    <x v="0"/>
    <x v="0"/>
    <x v="40"/>
    <x v="518"/>
    <x v="1"/>
  </r>
  <r>
    <x v="4262"/>
    <x v="259"/>
    <x v="38"/>
    <x v="38"/>
    <x v="95"/>
    <x v="95"/>
    <x v="178"/>
    <x v="178"/>
    <x v="175"/>
    <x v="63"/>
    <x v="63"/>
    <x v="3"/>
    <x v="0"/>
    <x v="0"/>
    <x v="48"/>
    <x v="255"/>
    <x v="0"/>
  </r>
  <r>
    <x v="4263"/>
    <x v="312"/>
    <x v="440"/>
    <x v="440"/>
    <x v="83"/>
    <x v="83"/>
    <x v="197"/>
    <x v="197"/>
    <x v="195"/>
    <x v="112"/>
    <x v="112"/>
    <x v="3"/>
    <x v="0"/>
    <x v="0"/>
    <x v="23"/>
    <x v="508"/>
    <x v="0"/>
  </r>
  <r>
    <x v="4264"/>
    <x v="115"/>
    <x v="607"/>
    <x v="607"/>
    <x v="28"/>
    <x v="28"/>
    <x v="193"/>
    <x v="193"/>
    <x v="189"/>
    <x v="114"/>
    <x v="114"/>
    <x v="0"/>
    <x v="0"/>
    <x v="1"/>
    <x v="15"/>
    <x v="301"/>
    <x v="1"/>
  </r>
  <r>
    <x v="4265"/>
    <x v="72"/>
    <x v="672"/>
    <x v="672"/>
    <x v="0"/>
    <x v="0"/>
    <x v="14"/>
    <x v="14"/>
    <x v="14"/>
    <x v="167"/>
    <x v="167"/>
    <x v="3"/>
    <x v="0"/>
    <x v="2"/>
    <x v="8"/>
    <x v="76"/>
    <x v="1"/>
  </r>
  <r>
    <x v="4266"/>
    <x v="248"/>
    <x v="1091"/>
    <x v="1091"/>
    <x v="105"/>
    <x v="105"/>
    <x v="141"/>
    <x v="141"/>
    <x v="174"/>
    <x v="96"/>
    <x v="96"/>
    <x v="0"/>
    <x v="0"/>
    <x v="2"/>
    <x v="9"/>
    <x v="329"/>
    <x v="0"/>
  </r>
  <r>
    <x v="4267"/>
    <x v="324"/>
    <x v="801"/>
    <x v="801"/>
    <x v="56"/>
    <x v="56"/>
    <x v="168"/>
    <x v="168"/>
    <x v="13"/>
    <x v="130"/>
    <x v="130"/>
    <x v="0"/>
    <x v="1"/>
    <x v="2"/>
    <x v="11"/>
    <x v="13"/>
    <x v="2"/>
  </r>
  <r>
    <x v="4268"/>
    <x v="358"/>
    <x v="367"/>
    <x v="367"/>
    <x v="87"/>
    <x v="87"/>
    <x v="191"/>
    <x v="191"/>
    <x v="187"/>
    <x v="119"/>
    <x v="119"/>
    <x v="0"/>
    <x v="0"/>
    <x v="2"/>
    <x v="1"/>
    <x v="484"/>
    <x v="0"/>
  </r>
  <r>
    <x v="4269"/>
    <x v="179"/>
    <x v="445"/>
    <x v="445"/>
    <x v="95"/>
    <x v="95"/>
    <x v="7"/>
    <x v="7"/>
    <x v="13"/>
    <x v="90"/>
    <x v="90"/>
    <x v="0"/>
    <x v="1"/>
    <x v="1"/>
    <x v="11"/>
    <x v="13"/>
    <x v="2"/>
  </r>
  <r>
    <x v="4270"/>
    <x v="77"/>
    <x v="242"/>
    <x v="242"/>
    <x v="114"/>
    <x v="114"/>
    <x v="13"/>
    <x v="13"/>
    <x v="161"/>
    <x v="122"/>
    <x v="122"/>
    <x v="0"/>
    <x v="0"/>
    <x v="0"/>
    <x v="5"/>
    <x v="218"/>
    <x v="0"/>
  </r>
  <r>
    <x v="4271"/>
    <x v="225"/>
    <x v="637"/>
    <x v="637"/>
    <x v="109"/>
    <x v="109"/>
    <x v="92"/>
    <x v="92"/>
    <x v="83"/>
    <x v="23"/>
    <x v="23"/>
    <x v="3"/>
    <x v="0"/>
    <x v="0"/>
    <x v="5"/>
    <x v="728"/>
    <x v="0"/>
  </r>
  <r>
    <x v="4272"/>
    <x v="194"/>
    <x v="15"/>
    <x v="15"/>
    <x v="11"/>
    <x v="11"/>
    <x v="98"/>
    <x v="98"/>
    <x v="90"/>
    <x v="179"/>
    <x v="179"/>
    <x v="3"/>
    <x v="0"/>
    <x v="0"/>
    <x v="21"/>
    <x v="498"/>
    <x v="1"/>
  </r>
  <r>
    <x v="4273"/>
    <x v="254"/>
    <x v="452"/>
    <x v="452"/>
    <x v="106"/>
    <x v="106"/>
    <x v="217"/>
    <x v="217"/>
    <x v="217"/>
    <x v="172"/>
    <x v="172"/>
    <x v="0"/>
    <x v="0"/>
    <x v="1"/>
    <x v="3"/>
    <x v="435"/>
    <x v="0"/>
  </r>
  <r>
    <x v="4274"/>
    <x v="49"/>
    <x v="1166"/>
    <x v="1166"/>
    <x v="52"/>
    <x v="52"/>
    <x v="62"/>
    <x v="62"/>
    <x v="57"/>
    <x v="31"/>
    <x v="31"/>
    <x v="0"/>
    <x v="0"/>
    <x v="3"/>
    <x v="17"/>
    <x v="131"/>
    <x v="0"/>
  </r>
  <r>
    <x v="4275"/>
    <x v="363"/>
    <x v="45"/>
    <x v="45"/>
    <x v="81"/>
    <x v="81"/>
    <x v="38"/>
    <x v="38"/>
    <x v="35"/>
    <x v="102"/>
    <x v="102"/>
    <x v="3"/>
    <x v="0"/>
    <x v="3"/>
    <x v="16"/>
    <x v="288"/>
    <x v="1"/>
  </r>
  <r>
    <x v="4276"/>
    <x v="229"/>
    <x v="1132"/>
    <x v="1132"/>
    <x v="18"/>
    <x v="18"/>
    <x v="178"/>
    <x v="178"/>
    <x v="175"/>
    <x v="29"/>
    <x v="29"/>
    <x v="0"/>
    <x v="0"/>
    <x v="0"/>
    <x v="5"/>
    <x v="292"/>
    <x v="0"/>
  </r>
  <r>
    <x v="4277"/>
    <x v="14"/>
    <x v="1159"/>
    <x v="1159"/>
    <x v="7"/>
    <x v="7"/>
    <x v="12"/>
    <x v="12"/>
    <x v="12"/>
    <x v="113"/>
    <x v="113"/>
    <x v="3"/>
    <x v="0"/>
    <x v="3"/>
    <x v="47"/>
    <x v="379"/>
    <x v="1"/>
  </r>
  <r>
    <x v="4278"/>
    <x v="352"/>
    <x v="513"/>
    <x v="513"/>
    <x v="19"/>
    <x v="19"/>
    <x v="116"/>
    <x v="116"/>
    <x v="13"/>
    <x v="71"/>
    <x v="71"/>
    <x v="0"/>
    <x v="2"/>
    <x v="3"/>
    <x v="11"/>
    <x v="13"/>
    <x v="2"/>
  </r>
  <r>
    <x v="4279"/>
    <x v="218"/>
    <x v="466"/>
    <x v="466"/>
    <x v="40"/>
    <x v="40"/>
    <x v="96"/>
    <x v="96"/>
    <x v="13"/>
    <x v="45"/>
    <x v="45"/>
    <x v="2"/>
    <x v="2"/>
    <x v="0"/>
    <x v="11"/>
    <x v="13"/>
    <x v="2"/>
  </r>
  <r>
    <x v="4280"/>
    <x v="119"/>
    <x v="218"/>
    <x v="218"/>
    <x v="29"/>
    <x v="29"/>
    <x v="9"/>
    <x v="9"/>
    <x v="9"/>
    <x v="120"/>
    <x v="120"/>
    <x v="0"/>
    <x v="0"/>
    <x v="2"/>
    <x v="2"/>
    <x v="9"/>
    <x v="0"/>
  </r>
  <r>
    <x v="4281"/>
    <x v="316"/>
    <x v="468"/>
    <x v="468"/>
    <x v="76"/>
    <x v="76"/>
    <x v="191"/>
    <x v="191"/>
    <x v="187"/>
    <x v="1"/>
    <x v="1"/>
    <x v="3"/>
    <x v="0"/>
    <x v="3"/>
    <x v="22"/>
    <x v="298"/>
    <x v="1"/>
  </r>
  <r>
    <x v="4282"/>
    <x v="361"/>
    <x v="393"/>
    <x v="393"/>
    <x v="27"/>
    <x v="27"/>
    <x v="181"/>
    <x v="181"/>
    <x v="178"/>
    <x v="9"/>
    <x v="9"/>
    <x v="0"/>
    <x v="0"/>
    <x v="0"/>
    <x v="27"/>
    <x v="595"/>
    <x v="0"/>
  </r>
  <r>
    <x v="4283"/>
    <x v="340"/>
    <x v="679"/>
    <x v="679"/>
    <x v="58"/>
    <x v="58"/>
    <x v="144"/>
    <x v="144"/>
    <x v="136"/>
    <x v="6"/>
    <x v="6"/>
    <x v="0"/>
    <x v="0"/>
    <x v="3"/>
    <x v="18"/>
    <x v="172"/>
    <x v="0"/>
  </r>
  <r>
    <x v="4284"/>
    <x v="31"/>
    <x v="36"/>
    <x v="36"/>
    <x v="15"/>
    <x v="15"/>
    <x v="174"/>
    <x v="174"/>
    <x v="13"/>
    <x v="120"/>
    <x v="120"/>
    <x v="2"/>
    <x v="2"/>
    <x v="2"/>
    <x v="11"/>
    <x v="13"/>
    <x v="2"/>
  </r>
  <r>
    <x v="4285"/>
    <x v="251"/>
    <x v="927"/>
    <x v="927"/>
    <x v="119"/>
    <x v="119"/>
    <x v="147"/>
    <x v="147"/>
    <x v="138"/>
    <x v="62"/>
    <x v="62"/>
    <x v="2"/>
    <x v="0"/>
    <x v="0"/>
    <x v="14"/>
    <x v="703"/>
    <x v="0"/>
  </r>
  <r>
    <x v="4286"/>
    <x v="118"/>
    <x v="110"/>
    <x v="110"/>
    <x v="38"/>
    <x v="38"/>
    <x v="217"/>
    <x v="217"/>
    <x v="217"/>
    <x v="178"/>
    <x v="178"/>
    <x v="0"/>
    <x v="0"/>
    <x v="0"/>
    <x v="4"/>
    <x v="435"/>
    <x v="0"/>
  </r>
  <r>
    <x v="4287"/>
    <x v="23"/>
    <x v="135"/>
    <x v="135"/>
    <x v="96"/>
    <x v="96"/>
    <x v="160"/>
    <x v="160"/>
    <x v="151"/>
    <x v="66"/>
    <x v="66"/>
    <x v="0"/>
    <x v="0"/>
    <x v="0"/>
    <x v="31"/>
    <x v="197"/>
    <x v="1"/>
  </r>
  <r>
    <x v="4288"/>
    <x v="162"/>
    <x v="1079"/>
    <x v="1079"/>
    <x v="119"/>
    <x v="119"/>
    <x v="4"/>
    <x v="4"/>
    <x v="4"/>
    <x v="46"/>
    <x v="46"/>
    <x v="2"/>
    <x v="0"/>
    <x v="2"/>
    <x v="4"/>
    <x v="757"/>
    <x v="0"/>
  </r>
  <r>
    <x v="4289"/>
    <x v="235"/>
    <x v="695"/>
    <x v="695"/>
    <x v="105"/>
    <x v="105"/>
    <x v="115"/>
    <x v="115"/>
    <x v="13"/>
    <x v="169"/>
    <x v="169"/>
    <x v="0"/>
    <x v="2"/>
    <x v="0"/>
    <x v="11"/>
    <x v="13"/>
    <x v="2"/>
  </r>
  <r>
    <x v="4290"/>
    <x v="163"/>
    <x v="930"/>
    <x v="930"/>
    <x v="57"/>
    <x v="57"/>
    <x v="32"/>
    <x v="32"/>
    <x v="13"/>
    <x v="139"/>
    <x v="139"/>
    <x v="2"/>
    <x v="2"/>
    <x v="0"/>
    <x v="11"/>
    <x v="13"/>
    <x v="2"/>
  </r>
  <r>
    <x v="4291"/>
    <x v="190"/>
    <x v="517"/>
    <x v="517"/>
    <x v="75"/>
    <x v="75"/>
    <x v="182"/>
    <x v="182"/>
    <x v="194"/>
    <x v="141"/>
    <x v="141"/>
    <x v="0"/>
    <x v="0"/>
    <x v="3"/>
    <x v="6"/>
    <x v="316"/>
    <x v="1"/>
  </r>
  <r>
    <x v="4292"/>
    <x v="127"/>
    <x v="331"/>
    <x v="331"/>
    <x v="23"/>
    <x v="23"/>
    <x v="137"/>
    <x v="137"/>
    <x v="127"/>
    <x v="49"/>
    <x v="49"/>
    <x v="0"/>
    <x v="0"/>
    <x v="0"/>
    <x v="14"/>
    <x v="178"/>
    <x v="0"/>
  </r>
  <r>
    <x v="4293"/>
    <x v="212"/>
    <x v="1044"/>
    <x v="1044"/>
    <x v="113"/>
    <x v="113"/>
    <x v="157"/>
    <x v="157"/>
    <x v="13"/>
    <x v="112"/>
    <x v="112"/>
    <x v="0"/>
    <x v="2"/>
    <x v="0"/>
    <x v="11"/>
    <x v="13"/>
    <x v="2"/>
  </r>
  <r>
    <x v="4294"/>
    <x v="12"/>
    <x v="189"/>
    <x v="189"/>
    <x v="39"/>
    <x v="39"/>
    <x v="143"/>
    <x v="143"/>
    <x v="134"/>
    <x v="86"/>
    <x v="86"/>
    <x v="0"/>
    <x v="0"/>
    <x v="3"/>
    <x v="16"/>
    <x v="305"/>
    <x v="1"/>
  </r>
  <r>
    <x v="4295"/>
    <x v="206"/>
    <x v="212"/>
    <x v="212"/>
    <x v="31"/>
    <x v="31"/>
    <x v="101"/>
    <x v="101"/>
    <x v="93"/>
    <x v="134"/>
    <x v="134"/>
    <x v="0"/>
    <x v="0"/>
    <x v="3"/>
    <x v="32"/>
    <x v="204"/>
    <x v="0"/>
  </r>
  <r>
    <x v="4296"/>
    <x v="328"/>
    <x v="734"/>
    <x v="734"/>
    <x v="100"/>
    <x v="100"/>
    <x v="120"/>
    <x v="120"/>
    <x v="146"/>
    <x v="121"/>
    <x v="121"/>
    <x v="0"/>
    <x v="0"/>
    <x v="1"/>
    <x v="3"/>
    <x v="220"/>
    <x v="0"/>
  </r>
  <r>
    <x v="4297"/>
    <x v="107"/>
    <x v="348"/>
    <x v="348"/>
    <x v="87"/>
    <x v="87"/>
    <x v="120"/>
    <x v="120"/>
    <x v="146"/>
    <x v="5"/>
    <x v="5"/>
    <x v="2"/>
    <x v="0"/>
    <x v="0"/>
    <x v="16"/>
    <x v="707"/>
    <x v="1"/>
  </r>
  <r>
    <x v="4298"/>
    <x v="206"/>
    <x v="1052"/>
    <x v="1052"/>
    <x v="5"/>
    <x v="5"/>
    <x v="31"/>
    <x v="31"/>
    <x v="28"/>
    <x v="112"/>
    <x v="112"/>
    <x v="0"/>
    <x v="0"/>
    <x v="0"/>
    <x v="33"/>
    <x v="300"/>
    <x v="0"/>
  </r>
  <r>
    <x v="4299"/>
    <x v="166"/>
    <x v="660"/>
    <x v="660"/>
    <x v="39"/>
    <x v="39"/>
    <x v="175"/>
    <x v="175"/>
    <x v="13"/>
    <x v="37"/>
    <x v="37"/>
    <x v="3"/>
    <x v="1"/>
    <x v="1"/>
    <x v="11"/>
    <x v="13"/>
    <x v="2"/>
  </r>
  <r>
    <x v="4300"/>
    <x v="41"/>
    <x v="160"/>
    <x v="160"/>
    <x v="35"/>
    <x v="35"/>
    <x v="160"/>
    <x v="160"/>
    <x v="13"/>
    <x v="46"/>
    <x v="46"/>
    <x v="0"/>
    <x v="1"/>
    <x v="1"/>
    <x v="11"/>
    <x v="13"/>
    <x v="2"/>
  </r>
  <r>
    <x v="4301"/>
    <x v="114"/>
    <x v="105"/>
    <x v="105"/>
    <x v="45"/>
    <x v="45"/>
    <x v="188"/>
    <x v="188"/>
    <x v="184"/>
    <x v="22"/>
    <x v="22"/>
    <x v="3"/>
    <x v="0"/>
    <x v="2"/>
    <x v="2"/>
    <x v="658"/>
    <x v="0"/>
  </r>
  <r>
    <x v="4302"/>
    <x v="364"/>
    <x v="1036"/>
    <x v="1036"/>
    <x v="79"/>
    <x v="79"/>
    <x v="205"/>
    <x v="205"/>
    <x v="13"/>
    <x v="162"/>
    <x v="162"/>
    <x v="0"/>
    <x v="2"/>
    <x v="0"/>
    <x v="11"/>
    <x v="13"/>
    <x v="2"/>
  </r>
  <r>
    <x v="4303"/>
    <x v="303"/>
    <x v="887"/>
    <x v="887"/>
    <x v="74"/>
    <x v="74"/>
    <x v="29"/>
    <x v="29"/>
    <x v="34"/>
    <x v="175"/>
    <x v="175"/>
    <x v="3"/>
    <x v="0"/>
    <x v="2"/>
    <x v="3"/>
    <x v="35"/>
    <x v="0"/>
  </r>
  <r>
    <x v="4304"/>
    <x v="251"/>
    <x v="695"/>
    <x v="695"/>
    <x v="37"/>
    <x v="37"/>
    <x v="21"/>
    <x v="21"/>
    <x v="21"/>
    <x v="157"/>
    <x v="157"/>
    <x v="3"/>
    <x v="0"/>
    <x v="2"/>
    <x v="23"/>
    <x v="597"/>
    <x v="0"/>
  </r>
  <r>
    <x v="4305"/>
    <x v="211"/>
    <x v="127"/>
    <x v="127"/>
    <x v="97"/>
    <x v="97"/>
    <x v="140"/>
    <x v="140"/>
    <x v="132"/>
    <x v="112"/>
    <x v="112"/>
    <x v="2"/>
    <x v="0"/>
    <x v="3"/>
    <x v="3"/>
    <x v="168"/>
    <x v="0"/>
  </r>
  <r>
    <x v="4306"/>
    <x v="232"/>
    <x v="809"/>
    <x v="809"/>
    <x v="79"/>
    <x v="79"/>
    <x v="92"/>
    <x v="92"/>
    <x v="83"/>
    <x v="171"/>
    <x v="171"/>
    <x v="2"/>
    <x v="0"/>
    <x v="0"/>
    <x v="16"/>
    <x v="93"/>
    <x v="1"/>
  </r>
  <r>
    <x v="4307"/>
    <x v="363"/>
    <x v="190"/>
    <x v="190"/>
    <x v="1"/>
    <x v="1"/>
    <x v="206"/>
    <x v="206"/>
    <x v="13"/>
    <x v="143"/>
    <x v="143"/>
    <x v="0"/>
    <x v="1"/>
    <x v="0"/>
    <x v="11"/>
    <x v="13"/>
    <x v="2"/>
  </r>
  <r>
    <x v="4308"/>
    <x v="313"/>
    <x v="699"/>
    <x v="699"/>
    <x v="48"/>
    <x v="48"/>
    <x v="166"/>
    <x v="166"/>
    <x v="162"/>
    <x v="120"/>
    <x v="120"/>
    <x v="0"/>
    <x v="0"/>
    <x v="0"/>
    <x v="3"/>
    <x v="222"/>
    <x v="0"/>
  </r>
  <r>
    <x v="4309"/>
    <x v="182"/>
    <x v="814"/>
    <x v="814"/>
    <x v="32"/>
    <x v="32"/>
    <x v="162"/>
    <x v="162"/>
    <x v="13"/>
    <x v="77"/>
    <x v="77"/>
    <x v="0"/>
    <x v="1"/>
    <x v="1"/>
    <x v="11"/>
    <x v="13"/>
    <x v="2"/>
  </r>
  <r>
    <x v="4310"/>
    <x v="363"/>
    <x v="608"/>
    <x v="608"/>
    <x v="107"/>
    <x v="107"/>
    <x v="200"/>
    <x v="200"/>
    <x v="199"/>
    <x v="74"/>
    <x v="74"/>
    <x v="3"/>
    <x v="0"/>
    <x v="3"/>
    <x v="32"/>
    <x v="610"/>
    <x v="0"/>
  </r>
  <r>
    <x v="4311"/>
    <x v="317"/>
    <x v="84"/>
    <x v="84"/>
    <x v="85"/>
    <x v="85"/>
    <x v="77"/>
    <x v="77"/>
    <x v="70"/>
    <x v="3"/>
    <x v="3"/>
    <x v="0"/>
    <x v="0"/>
    <x v="0"/>
    <x v="15"/>
    <x v="77"/>
    <x v="1"/>
  </r>
  <r>
    <x v="4312"/>
    <x v="325"/>
    <x v="104"/>
    <x v="104"/>
    <x v="105"/>
    <x v="105"/>
    <x v="26"/>
    <x v="26"/>
    <x v="24"/>
    <x v="29"/>
    <x v="29"/>
    <x v="3"/>
    <x v="0"/>
    <x v="0"/>
    <x v="15"/>
    <x v="25"/>
    <x v="1"/>
  </r>
  <r>
    <x v="4313"/>
    <x v="148"/>
    <x v="559"/>
    <x v="559"/>
    <x v="33"/>
    <x v="33"/>
    <x v="212"/>
    <x v="212"/>
    <x v="211"/>
    <x v="59"/>
    <x v="59"/>
    <x v="1"/>
    <x v="0"/>
    <x v="2"/>
    <x v="13"/>
    <x v="408"/>
    <x v="0"/>
  </r>
  <r>
    <x v="4314"/>
    <x v="139"/>
    <x v="97"/>
    <x v="97"/>
    <x v="78"/>
    <x v="78"/>
    <x v="69"/>
    <x v="69"/>
    <x v="64"/>
    <x v="23"/>
    <x v="23"/>
    <x v="0"/>
    <x v="0"/>
    <x v="0"/>
    <x v="27"/>
    <x v="167"/>
    <x v="0"/>
  </r>
  <r>
    <x v="4315"/>
    <x v="62"/>
    <x v="448"/>
    <x v="448"/>
    <x v="84"/>
    <x v="84"/>
    <x v="31"/>
    <x v="31"/>
    <x v="28"/>
    <x v="99"/>
    <x v="99"/>
    <x v="0"/>
    <x v="0"/>
    <x v="1"/>
    <x v="13"/>
    <x v="300"/>
    <x v="0"/>
  </r>
  <r>
    <x v="4316"/>
    <x v="175"/>
    <x v="252"/>
    <x v="252"/>
    <x v="118"/>
    <x v="118"/>
    <x v="152"/>
    <x v="152"/>
    <x v="173"/>
    <x v="78"/>
    <x v="78"/>
    <x v="0"/>
    <x v="0"/>
    <x v="0"/>
    <x v="46"/>
    <x v="252"/>
    <x v="0"/>
  </r>
  <r>
    <x v="4317"/>
    <x v="122"/>
    <x v="573"/>
    <x v="573"/>
    <x v="61"/>
    <x v="61"/>
    <x v="201"/>
    <x v="201"/>
    <x v="200"/>
    <x v="48"/>
    <x v="48"/>
    <x v="0"/>
    <x v="0"/>
    <x v="3"/>
    <x v="21"/>
    <x v="340"/>
    <x v="1"/>
  </r>
  <r>
    <x v="4318"/>
    <x v="349"/>
    <x v="307"/>
    <x v="307"/>
    <x v="75"/>
    <x v="75"/>
    <x v="44"/>
    <x v="44"/>
    <x v="13"/>
    <x v="138"/>
    <x v="138"/>
    <x v="0"/>
    <x v="1"/>
    <x v="2"/>
    <x v="11"/>
    <x v="13"/>
    <x v="2"/>
  </r>
  <r>
    <x v="4319"/>
    <x v="251"/>
    <x v="153"/>
    <x v="153"/>
    <x v="13"/>
    <x v="13"/>
    <x v="105"/>
    <x v="105"/>
    <x v="96"/>
    <x v="128"/>
    <x v="128"/>
    <x v="0"/>
    <x v="0"/>
    <x v="1"/>
    <x v="10"/>
    <x v="122"/>
    <x v="0"/>
  </r>
  <r>
    <x v="4320"/>
    <x v="266"/>
    <x v="700"/>
    <x v="700"/>
    <x v="47"/>
    <x v="47"/>
    <x v="163"/>
    <x v="163"/>
    <x v="153"/>
    <x v="125"/>
    <x v="125"/>
    <x v="2"/>
    <x v="0"/>
    <x v="0"/>
    <x v="4"/>
    <x v="202"/>
    <x v="0"/>
  </r>
  <r>
    <x v="4321"/>
    <x v="320"/>
    <x v="689"/>
    <x v="689"/>
    <x v="69"/>
    <x v="69"/>
    <x v="205"/>
    <x v="205"/>
    <x v="13"/>
    <x v="107"/>
    <x v="107"/>
    <x v="3"/>
    <x v="1"/>
    <x v="0"/>
    <x v="11"/>
    <x v="13"/>
    <x v="2"/>
  </r>
  <r>
    <x v="4322"/>
    <x v="108"/>
    <x v="805"/>
    <x v="805"/>
    <x v="59"/>
    <x v="59"/>
    <x v="121"/>
    <x v="121"/>
    <x v="113"/>
    <x v="23"/>
    <x v="23"/>
    <x v="0"/>
    <x v="0"/>
    <x v="0"/>
    <x v="18"/>
    <x v="139"/>
    <x v="0"/>
  </r>
  <r>
    <x v="4323"/>
    <x v="305"/>
    <x v="1123"/>
    <x v="1123"/>
    <x v="79"/>
    <x v="79"/>
    <x v="15"/>
    <x v="15"/>
    <x v="15"/>
    <x v="159"/>
    <x v="159"/>
    <x v="0"/>
    <x v="0"/>
    <x v="0"/>
    <x v="18"/>
    <x v="15"/>
    <x v="0"/>
  </r>
  <r>
    <x v="4324"/>
    <x v="115"/>
    <x v="1152"/>
    <x v="1152"/>
    <x v="111"/>
    <x v="111"/>
    <x v="205"/>
    <x v="205"/>
    <x v="204"/>
    <x v="114"/>
    <x v="114"/>
    <x v="3"/>
    <x v="0"/>
    <x v="2"/>
    <x v="47"/>
    <x v="349"/>
    <x v="1"/>
  </r>
  <r>
    <x v="4325"/>
    <x v="117"/>
    <x v="402"/>
    <x v="402"/>
    <x v="89"/>
    <x v="89"/>
    <x v="26"/>
    <x v="26"/>
    <x v="24"/>
    <x v="52"/>
    <x v="52"/>
    <x v="0"/>
    <x v="0"/>
    <x v="1"/>
    <x v="30"/>
    <x v="83"/>
    <x v="1"/>
  </r>
  <r>
    <x v="4326"/>
    <x v="309"/>
    <x v="967"/>
    <x v="967"/>
    <x v="29"/>
    <x v="29"/>
    <x v="80"/>
    <x v="80"/>
    <x v="171"/>
    <x v="167"/>
    <x v="167"/>
    <x v="2"/>
    <x v="0"/>
    <x v="0"/>
    <x v="18"/>
    <x v="506"/>
    <x v="0"/>
  </r>
  <r>
    <x v="4327"/>
    <x v="259"/>
    <x v="759"/>
    <x v="759"/>
    <x v="49"/>
    <x v="49"/>
    <x v="61"/>
    <x v="61"/>
    <x v="71"/>
    <x v="20"/>
    <x v="20"/>
    <x v="0"/>
    <x v="0"/>
    <x v="1"/>
    <x v="53"/>
    <x v="79"/>
    <x v="0"/>
  </r>
  <r>
    <x v="4328"/>
    <x v="293"/>
    <x v="1098"/>
    <x v="1098"/>
    <x v="30"/>
    <x v="30"/>
    <x v="35"/>
    <x v="35"/>
    <x v="31"/>
    <x v="42"/>
    <x v="42"/>
    <x v="2"/>
    <x v="0"/>
    <x v="0"/>
    <x v="32"/>
    <x v="232"/>
    <x v="0"/>
  </r>
  <r>
    <x v="4329"/>
    <x v="117"/>
    <x v="826"/>
    <x v="826"/>
    <x v="104"/>
    <x v="104"/>
    <x v="11"/>
    <x v="11"/>
    <x v="11"/>
    <x v="139"/>
    <x v="139"/>
    <x v="3"/>
    <x v="0"/>
    <x v="0"/>
    <x v="5"/>
    <x v="313"/>
    <x v="0"/>
  </r>
  <r>
    <x v="4330"/>
    <x v="246"/>
    <x v="538"/>
    <x v="538"/>
    <x v="38"/>
    <x v="38"/>
    <x v="190"/>
    <x v="190"/>
    <x v="186"/>
    <x v="46"/>
    <x v="46"/>
    <x v="2"/>
    <x v="0"/>
    <x v="0"/>
    <x v="24"/>
    <x v="758"/>
    <x v="1"/>
  </r>
  <r>
    <x v="4331"/>
    <x v="285"/>
    <x v="723"/>
    <x v="723"/>
    <x v="3"/>
    <x v="3"/>
    <x v="199"/>
    <x v="199"/>
    <x v="13"/>
    <x v="123"/>
    <x v="123"/>
    <x v="3"/>
    <x v="1"/>
    <x v="1"/>
    <x v="11"/>
    <x v="13"/>
    <x v="2"/>
  </r>
  <r>
    <x v="4332"/>
    <x v="42"/>
    <x v="493"/>
    <x v="493"/>
    <x v="29"/>
    <x v="29"/>
    <x v="30"/>
    <x v="30"/>
    <x v="27"/>
    <x v="105"/>
    <x v="105"/>
    <x v="3"/>
    <x v="0"/>
    <x v="0"/>
    <x v="26"/>
    <x v="355"/>
    <x v="1"/>
  </r>
  <r>
    <x v="4333"/>
    <x v="36"/>
    <x v="498"/>
    <x v="498"/>
    <x v="28"/>
    <x v="28"/>
    <x v="81"/>
    <x v="81"/>
    <x v="73"/>
    <x v="163"/>
    <x v="163"/>
    <x v="0"/>
    <x v="0"/>
    <x v="0"/>
    <x v="1"/>
    <x v="540"/>
    <x v="0"/>
  </r>
  <r>
    <x v="4334"/>
    <x v="148"/>
    <x v="1138"/>
    <x v="1138"/>
    <x v="51"/>
    <x v="51"/>
    <x v="202"/>
    <x v="202"/>
    <x v="201"/>
    <x v="49"/>
    <x v="49"/>
    <x v="3"/>
    <x v="0"/>
    <x v="0"/>
    <x v="50"/>
    <x v="388"/>
    <x v="3"/>
  </r>
  <r>
    <x v="4335"/>
    <x v="93"/>
    <x v="805"/>
    <x v="805"/>
    <x v="108"/>
    <x v="108"/>
    <x v="69"/>
    <x v="69"/>
    <x v="64"/>
    <x v="63"/>
    <x v="63"/>
    <x v="3"/>
    <x v="0"/>
    <x v="0"/>
    <x v="3"/>
    <x v="69"/>
    <x v="0"/>
  </r>
  <r>
    <x v="4336"/>
    <x v="276"/>
    <x v="379"/>
    <x v="379"/>
    <x v="32"/>
    <x v="32"/>
    <x v="82"/>
    <x v="82"/>
    <x v="216"/>
    <x v="0"/>
    <x v="0"/>
    <x v="0"/>
    <x v="0"/>
    <x v="0"/>
    <x v="36"/>
    <x v="432"/>
    <x v="1"/>
  </r>
  <r>
    <x v="4337"/>
    <x v="318"/>
    <x v="431"/>
    <x v="431"/>
    <x v="39"/>
    <x v="39"/>
    <x v="207"/>
    <x v="207"/>
    <x v="206"/>
    <x v="57"/>
    <x v="57"/>
    <x v="3"/>
    <x v="0"/>
    <x v="0"/>
    <x v="33"/>
    <x v="482"/>
    <x v="0"/>
  </r>
  <r>
    <x v="4338"/>
    <x v="25"/>
    <x v="864"/>
    <x v="864"/>
    <x v="42"/>
    <x v="42"/>
    <x v="208"/>
    <x v="208"/>
    <x v="207"/>
    <x v="135"/>
    <x v="135"/>
    <x v="0"/>
    <x v="0"/>
    <x v="1"/>
    <x v="48"/>
    <x v="375"/>
    <x v="0"/>
  </r>
  <r>
    <x v="4339"/>
    <x v="69"/>
    <x v="539"/>
    <x v="539"/>
    <x v="86"/>
    <x v="86"/>
    <x v="104"/>
    <x v="104"/>
    <x v="95"/>
    <x v="140"/>
    <x v="140"/>
    <x v="0"/>
    <x v="0"/>
    <x v="0"/>
    <x v="33"/>
    <x v="286"/>
    <x v="0"/>
  </r>
  <r>
    <x v="4340"/>
    <x v="189"/>
    <x v="481"/>
    <x v="481"/>
    <x v="29"/>
    <x v="29"/>
    <x v="51"/>
    <x v="51"/>
    <x v="47"/>
    <x v="117"/>
    <x v="117"/>
    <x v="0"/>
    <x v="0"/>
    <x v="0"/>
    <x v="10"/>
    <x v="49"/>
    <x v="0"/>
  </r>
  <r>
    <x v="4341"/>
    <x v="275"/>
    <x v="998"/>
    <x v="998"/>
    <x v="8"/>
    <x v="8"/>
    <x v="156"/>
    <x v="156"/>
    <x v="163"/>
    <x v="98"/>
    <x v="98"/>
    <x v="0"/>
    <x v="0"/>
    <x v="2"/>
    <x v="34"/>
    <x v="302"/>
    <x v="1"/>
  </r>
  <r>
    <x v="4342"/>
    <x v="5"/>
    <x v="38"/>
    <x v="38"/>
    <x v="68"/>
    <x v="68"/>
    <x v="105"/>
    <x v="105"/>
    <x v="96"/>
    <x v="146"/>
    <x v="146"/>
    <x v="0"/>
    <x v="0"/>
    <x v="0"/>
    <x v="34"/>
    <x v="122"/>
    <x v="1"/>
  </r>
  <r>
    <x v="4343"/>
    <x v="195"/>
    <x v="887"/>
    <x v="887"/>
    <x v="114"/>
    <x v="114"/>
    <x v="150"/>
    <x v="150"/>
    <x v="13"/>
    <x v="129"/>
    <x v="129"/>
    <x v="2"/>
    <x v="1"/>
    <x v="0"/>
    <x v="11"/>
    <x v="13"/>
    <x v="2"/>
  </r>
  <r>
    <x v="4344"/>
    <x v="106"/>
    <x v="959"/>
    <x v="959"/>
    <x v="44"/>
    <x v="44"/>
    <x v="189"/>
    <x v="189"/>
    <x v="185"/>
    <x v="64"/>
    <x v="64"/>
    <x v="0"/>
    <x v="0"/>
    <x v="1"/>
    <x v="32"/>
    <x v="295"/>
    <x v="0"/>
  </r>
  <r>
    <x v="4345"/>
    <x v="309"/>
    <x v="903"/>
    <x v="903"/>
    <x v="11"/>
    <x v="11"/>
    <x v="46"/>
    <x v="46"/>
    <x v="43"/>
    <x v="68"/>
    <x v="68"/>
    <x v="2"/>
    <x v="0"/>
    <x v="0"/>
    <x v="24"/>
    <x v="133"/>
    <x v="1"/>
  </r>
  <r>
    <x v="4346"/>
    <x v="216"/>
    <x v="268"/>
    <x v="268"/>
    <x v="86"/>
    <x v="86"/>
    <x v="133"/>
    <x v="133"/>
    <x v="122"/>
    <x v="63"/>
    <x v="63"/>
    <x v="1"/>
    <x v="0"/>
    <x v="1"/>
    <x v="17"/>
    <x v="759"/>
    <x v="0"/>
  </r>
  <r>
    <x v="4347"/>
    <x v="33"/>
    <x v="130"/>
    <x v="130"/>
    <x v="49"/>
    <x v="49"/>
    <x v="175"/>
    <x v="175"/>
    <x v="168"/>
    <x v="79"/>
    <x v="79"/>
    <x v="0"/>
    <x v="0"/>
    <x v="2"/>
    <x v="29"/>
    <x v="497"/>
    <x v="0"/>
  </r>
  <r>
    <x v="4348"/>
    <x v="129"/>
    <x v="1077"/>
    <x v="1077"/>
    <x v="33"/>
    <x v="33"/>
    <x v="158"/>
    <x v="158"/>
    <x v="149"/>
    <x v="56"/>
    <x v="56"/>
    <x v="3"/>
    <x v="0"/>
    <x v="3"/>
    <x v="17"/>
    <x v="735"/>
    <x v="0"/>
  </r>
  <r>
    <x v="4349"/>
    <x v="125"/>
    <x v="210"/>
    <x v="210"/>
    <x v="18"/>
    <x v="18"/>
    <x v="171"/>
    <x v="171"/>
    <x v="160"/>
    <x v="85"/>
    <x v="85"/>
    <x v="0"/>
    <x v="0"/>
    <x v="0"/>
    <x v="21"/>
    <x v="245"/>
    <x v="1"/>
  </r>
  <r>
    <x v="4350"/>
    <x v="355"/>
    <x v="1167"/>
    <x v="1167"/>
    <x v="31"/>
    <x v="31"/>
    <x v="143"/>
    <x v="143"/>
    <x v="13"/>
    <x v="127"/>
    <x v="127"/>
    <x v="2"/>
    <x v="1"/>
    <x v="2"/>
    <x v="11"/>
    <x v="13"/>
    <x v="2"/>
  </r>
  <r>
    <x v="4351"/>
    <x v="168"/>
    <x v="992"/>
    <x v="992"/>
    <x v="74"/>
    <x v="74"/>
    <x v="171"/>
    <x v="171"/>
    <x v="160"/>
    <x v="157"/>
    <x v="157"/>
    <x v="0"/>
    <x v="0"/>
    <x v="2"/>
    <x v="3"/>
    <x v="245"/>
    <x v="0"/>
  </r>
  <r>
    <x v="4352"/>
    <x v="184"/>
    <x v="655"/>
    <x v="655"/>
    <x v="0"/>
    <x v="0"/>
    <x v="94"/>
    <x v="94"/>
    <x v="85"/>
    <x v="104"/>
    <x v="104"/>
    <x v="0"/>
    <x v="0"/>
    <x v="1"/>
    <x v="18"/>
    <x v="283"/>
    <x v="0"/>
  </r>
  <r>
    <x v="4353"/>
    <x v="311"/>
    <x v="410"/>
    <x v="410"/>
    <x v="95"/>
    <x v="95"/>
    <x v="170"/>
    <x v="170"/>
    <x v="159"/>
    <x v="173"/>
    <x v="173"/>
    <x v="0"/>
    <x v="0"/>
    <x v="0"/>
    <x v="3"/>
    <x v="385"/>
    <x v="0"/>
  </r>
  <r>
    <x v="4354"/>
    <x v="254"/>
    <x v="1013"/>
    <x v="1013"/>
    <x v="113"/>
    <x v="113"/>
    <x v="67"/>
    <x v="67"/>
    <x v="13"/>
    <x v="44"/>
    <x v="44"/>
    <x v="3"/>
    <x v="1"/>
    <x v="2"/>
    <x v="11"/>
    <x v="13"/>
    <x v="2"/>
  </r>
  <r>
    <x v="4355"/>
    <x v="109"/>
    <x v="516"/>
    <x v="516"/>
    <x v="70"/>
    <x v="70"/>
    <x v="62"/>
    <x v="62"/>
    <x v="13"/>
    <x v="172"/>
    <x v="172"/>
    <x v="0"/>
    <x v="1"/>
    <x v="2"/>
    <x v="11"/>
    <x v="13"/>
    <x v="2"/>
  </r>
  <r>
    <x v="4356"/>
    <x v="118"/>
    <x v="681"/>
    <x v="681"/>
    <x v="3"/>
    <x v="3"/>
    <x v="170"/>
    <x v="170"/>
    <x v="159"/>
    <x v="170"/>
    <x v="170"/>
    <x v="0"/>
    <x v="0"/>
    <x v="0"/>
    <x v="1"/>
    <x v="385"/>
    <x v="0"/>
  </r>
  <r>
    <x v="4357"/>
    <x v="69"/>
    <x v="1147"/>
    <x v="1147"/>
    <x v="88"/>
    <x v="88"/>
    <x v="47"/>
    <x v="47"/>
    <x v="44"/>
    <x v="18"/>
    <x v="18"/>
    <x v="2"/>
    <x v="0"/>
    <x v="0"/>
    <x v="23"/>
    <x v="603"/>
    <x v="0"/>
  </r>
  <r>
    <x v="4358"/>
    <x v="317"/>
    <x v="412"/>
    <x v="412"/>
    <x v="97"/>
    <x v="97"/>
    <x v="198"/>
    <x v="198"/>
    <x v="13"/>
    <x v="117"/>
    <x v="117"/>
    <x v="0"/>
    <x v="1"/>
    <x v="3"/>
    <x v="11"/>
    <x v="13"/>
    <x v="2"/>
  </r>
  <r>
    <x v="4359"/>
    <x v="162"/>
    <x v="649"/>
    <x v="649"/>
    <x v="27"/>
    <x v="27"/>
    <x v="173"/>
    <x v="173"/>
    <x v="166"/>
    <x v="123"/>
    <x v="123"/>
    <x v="3"/>
    <x v="0"/>
    <x v="2"/>
    <x v="3"/>
    <x v="469"/>
    <x v="0"/>
  </r>
  <r>
    <x v="4360"/>
    <x v="105"/>
    <x v="560"/>
    <x v="560"/>
    <x v="103"/>
    <x v="103"/>
    <x v="65"/>
    <x v="65"/>
    <x v="61"/>
    <x v="143"/>
    <x v="143"/>
    <x v="3"/>
    <x v="0"/>
    <x v="2"/>
    <x v="2"/>
    <x v="303"/>
    <x v="0"/>
  </r>
  <r>
    <x v="4361"/>
    <x v="230"/>
    <x v="554"/>
    <x v="554"/>
    <x v="82"/>
    <x v="82"/>
    <x v="178"/>
    <x v="178"/>
    <x v="13"/>
    <x v="163"/>
    <x v="163"/>
    <x v="0"/>
    <x v="1"/>
    <x v="2"/>
    <x v="11"/>
    <x v="13"/>
    <x v="2"/>
  </r>
  <r>
    <x v="4362"/>
    <x v="258"/>
    <x v="332"/>
    <x v="332"/>
    <x v="41"/>
    <x v="41"/>
    <x v="88"/>
    <x v="88"/>
    <x v="79"/>
    <x v="129"/>
    <x v="129"/>
    <x v="0"/>
    <x v="0"/>
    <x v="0"/>
    <x v="15"/>
    <x v="113"/>
    <x v="1"/>
  </r>
  <r>
    <x v="4363"/>
    <x v="135"/>
    <x v="954"/>
    <x v="954"/>
    <x v="91"/>
    <x v="91"/>
    <x v="184"/>
    <x v="184"/>
    <x v="13"/>
    <x v="61"/>
    <x v="61"/>
    <x v="0"/>
    <x v="1"/>
    <x v="0"/>
    <x v="11"/>
    <x v="13"/>
    <x v="2"/>
  </r>
  <r>
    <x v="4364"/>
    <x v="68"/>
    <x v="1070"/>
    <x v="1070"/>
    <x v="119"/>
    <x v="119"/>
    <x v="141"/>
    <x v="141"/>
    <x v="174"/>
    <x v="159"/>
    <x v="159"/>
    <x v="1"/>
    <x v="0"/>
    <x v="2"/>
    <x v="16"/>
    <x v="686"/>
    <x v="1"/>
  </r>
  <r>
    <x v="4365"/>
    <x v="113"/>
    <x v="323"/>
    <x v="323"/>
    <x v="52"/>
    <x v="52"/>
    <x v="118"/>
    <x v="118"/>
    <x v="145"/>
    <x v="62"/>
    <x v="62"/>
    <x v="3"/>
    <x v="0"/>
    <x v="2"/>
    <x v="25"/>
    <x v="402"/>
    <x v="0"/>
  </r>
  <r>
    <x v="4366"/>
    <x v="252"/>
    <x v="951"/>
    <x v="951"/>
    <x v="85"/>
    <x v="85"/>
    <x v="176"/>
    <x v="176"/>
    <x v="170"/>
    <x v="48"/>
    <x v="48"/>
    <x v="0"/>
    <x v="0"/>
    <x v="2"/>
    <x v="47"/>
    <x v="242"/>
    <x v="1"/>
  </r>
  <r>
    <x v="4367"/>
    <x v="234"/>
    <x v="721"/>
    <x v="721"/>
    <x v="88"/>
    <x v="88"/>
    <x v="129"/>
    <x v="129"/>
    <x v="120"/>
    <x v="23"/>
    <x v="23"/>
    <x v="2"/>
    <x v="0"/>
    <x v="0"/>
    <x v="46"/>
    <x v="149"/>
    <x v="0"/>
  </r>
  <r>
    <x v="4368"/>
    <x v="346"/>
    <x v="906"/>
    <x v="906"/>
    <x v="47"/>
    <x v="47"/>
    <x v="178"/>
    <x v="178"/>
    <x v="13"/>
    <x v="153"/>
    <x v="153"/>
    <x v="0"/>
    <x v="1"/>
    <x v="2"/>
    <x v="11"/>
    <x v="13"/>
    <x v="2"/>
  </r>
  <r>
    <x v="4369"/>
    <x v="135"/>
    <x v="233"/>
    <x v="233"/>
    <x v="55"/>
    <x v="55"/>
    <x v="181"/>
    <x v="181"/>
    <x v="178"/>
    <x v="37"/>
    <x v="37"/>
    <x v="0"/>
    <x v="0"/>
    <x v="2"/>
    <x v="13"/>
    <x v="595"/>
    <x v="0"/>
  </r>
  <r>
    <x v="4370"/>
    <x v="285"/>
    <x v="206"/>
    <x v="206"/>
    <x v="106"/>
    <x v="106"/>
    <x v="218"/>
    <x v="218"/>
    <x v="13"/>
    <x v="14"/>
    <x v="14"/>
    <x v="0"/>
    <x v="1"/>
    <x v="0"/>
    <x v="11"/>
    <x v="13"/>
    <x v="2"/>
  </r>
  <r>
    <x v="4371"/>
    <x v="319"/>
    <x v="903"/>
    <x v="903"/>
    <x v="46"/>
    <x v="46"/>
    <x v="6"/>
    <x v="6"/>
    <x v="6"/>
    <x v="103"/>
    <x v="103"/>
    <x v="3"/>
    <x v="0"/>
    <x v="2"/>
    <x v="1"/>
    <x v="420"/>
    <x v="0"/>
  </r>
  <r>
    <x v="4372"/>
    <x v="210"/>
    <x v="555"/>
    <x v="555"/>
    <x v="2"/>
    <x v="2"/>
    <x v="197"/>
    <x v="197"/>
    <x v="13"/>
    <x v="90"/>
    <x v="90"/>
    <x v="0"/>
    <x v="2"/>
    <x v="0"/>
    <x v="11"/>
    <x v="13"/>
    <x v="2"/>
  </r>
  <r>
    <x v="4373"/>
    <x v="180"/>
    <x v="118"/>
    <x v="118"/>
    <x v="83"/>
    <x v="83"/>
    <x v="46"/>
    <x v="46"/>
    <x v="43"/>
    <x v="11"/>
    <x v="11"/>
    <x v="3"/>
    <x v="0"/>
    <x v="0"/>
    <x v="5"/>
    <x v="201"/>
    <x v="0"/>
  </r>
  <r>
    <x v="4374"/>
    <x v="127"/>
    <x v="893"/>
    <x v="893"/>
    <x v="63"/>
    <x v="63"/>
    <x v="219"/>
    <x v="219"/>
    <x v="220"/>
    <x v="53"/>
    <x v="53"/>
    <x v="0"/>
    <x v="0"/>
    <x v="1"/>
    <x v="9"/>
    <x v="568"/>
    <x v="0"/>
  </r>
  <r>
    <x v="4375"/>
    <x v="289"/>
    <x v="169"/>
    <x v="169"/>
    <x v="87"/>
    <x v="87"/>
    <x v="53"/>
    <x v="53"/>
    <x v="49"/>
    <x v="55"/>
    <x v="55"/>
    <x v="3"/>
    <x v="0"/>
    <x v="0"/>
    <x v="6"/>
    <x v="566"/>
    <x v="1"/>
  </r>
  <r>
    <x v="4376"/>
    <x v="114"/>
    <x v="922"/>
    <x v="922"/>
    <x v="3"/>
    <x v="3"/>
    <x v="160"/>
    <x v="160"/>
    <x v="151"/>
    <x v="69"/>
    <x v="69"/>
    <x v="3"/>
    <x v="0"/>
    <x v="1"/>
    <x v="6"/>
    <x v="361"/>
    <x v="1"/>
  </r>
  <r>
    <x v="4377"/>
    <x v="80"/>
    <x v="1097"/>
    <x v="1097"/>
    <x v="9"/>
    <x v="9"/>
    <x v="86"/>
    <x v="86"/>
    <x v="77"/>
    <x v="152"/>
    <x v="152"/>
    <x v="0"/>
    <x v="0"/>
    <x v="2"/>
    <x v="44"/>
    <x v="406"/>
    <x v="3"/>
  </r>
  <r>
    <x v="4378"/>
    <x v="295"/>
    <x v="1087"/>
    <x v="1087"/>
    <x v="76"/>
    <x v="76"/>
    <x v="69"/>
    <x v="69"/>
    <x v="13"/>
    <x v="93"/>
    <x v="93"/>
    <x v="0"/>
    <x v="1"/>
    <x v="0"/>
    <x v="11"/>
    <x v="13"/>
    <x v="2"/>
  </r>
  <r>
    <x v="4379"/>
    <x v="98"/>
    <x v="148"/>
    <x v="148"/>
    <x v="18"/>
    <x v="18"/>
    <x v="57"/>
    <x v="57"/>
    <x v="13"/>
    <x v="21"/>
    <x v="21"/>
    <x v="3"/>
    <x v="1"/>
    <x v="1"/>
    <x v="11"/>
    <x v="13"/>
    <x v="2"/>
  </r>
  <r>
    <x v="4380"/>
    <x v="322"/>
    <x v="360"/>
    <x v="360"/>
    <x v="14"/>
    <x v="14"/>
    <x v="179"/>
    <x v="179"/>
    <x v="176"/>
    <x v="94"/>
    <x v="94"/>
    <x v="0"/>
    <x v="0"/>
    <x v="0"/>
    <x v="48"/>
    <x v="256"/>
    <x v="0"/>
  </r>
  <r>
    <x v="4381"/>
    <x v="196"/>
    <x v="368"/>
    <x v="368"/>
    <x v="61"/>
    <x v="61"/>
    <x v="181"/>
    <x v="181"/>
    <x v="178"/>
    <x v="66"/>
    <x v="66"/>
    <x v="0"/>
    <x v="0"/>
    <x v="0"/>
    <x v="7"/>
    <x v="595"/>
    <x v="0"/>
  </r>
  <r>
    <x v="4382"/>
    <x v="58"/>
    <x v="920"/>
    <x v="920"/>
    <x v="77"/>
    <x v="77"/>
    <x v="117"/>
    <x v="117"/>
    <x v="110"/>
    <x v="160"/>
    <x v="160"/>
    <x v="3"/>
    <x v="0"/>
    <x v="0"/>
    <x v="34"/>
    <x v="584"/>
    <x v="1"/>
  </r>
  <r>
    <x v="4383"/>
    <x v="208"/>
    <x v="1086"/>
    <x v="1086"/>
    <x v="7"/>
    <x v="7"/>
    <x v="38"/>
    <x v="38"/>
    <x v="35"/>
    <x v="139"/>
    <x v="139"/>
    <x v="0"/>
    <x v="0"/>
    <x v="2"/>
    <x v="16"/>
    <x v="36"/>
    <x v="1"/>
  </r>
  <r>
    <x v="4384"/>
    <x v="194"/>
    <x v="1168"/>
    <x v="1168"/>
    <x v="23"/>
    <x v="23"/>
    <x v="153"/>
    <x v="153"/>
    <x v="142"/>
    <x v="34"/>
    <x v="34"/>
    <x v="3"/>
    <x v="0"/>
    <x v="0"/>
    <x v="17"/>
    <x v="183"/>
    <x v="0"/>
  </r>
  <r>
    <x v="4385"/>
    <x v="190"/>
    <x v="349"/>
    <x v="349"/>
    <x v="117"/>
    <x v="117"/>
    <x v="40"/>
    <x v="40"/>
    <x v="37"/>
    <x v="112"/>
    <x v="112"/>
    <x v="0"/>
    <x v="0"/>
    <x v="0"/>
    <x v="30"/>
    <x v="38"/>
    <x v="1"/>
  </r>
  <r>
    <x v="4386"/>
    <x v="159"/>
    <x v="867"/>
    <x v="867"/>
    <x v="43"/>
    <x v="43"/>
    <x v="119"/>
    <x v="119"/>
    <x v="111"/>
    <x v="136"/>
    <x v="136"/>
    <x v="0"/>
    <x v="0"/>
    <x v="1"/>
    <x v="19"/>
    <x v="310"/>
    <x v="1"/>
  </r>
  <r>
    <x v="4387"/>
    <x v="253"/>
    <x v="587"/>
    <x v="587"/>
    <x v="24"/>
    <x v="24"/>
    <x v="24"/>
    <x v="24"/>
    <x v="13"/>
    <x v="148"/>
    <x v="148"/>
    <x v="3"/>
    <x v="1"/>
    <x v="3"/>
    <x v="11"/>
    <x v="13"/>
    <x v="2"/>
  </r>
  <r>
    <x v="4388"/>
    <x v="161"/>
    <x v="173"/>
    <x v="173"/>
    <x v="54"/>
    <x v="54"/>
    <x v="124"/>
    <x v="124"/>
    <x v="115"/>
    <x v="128"/>
    <x v="128"/>
    <x v="3"/>
    <x v="0"/>
    <x v="3"/>
    <x v="30"/>
    <x v="668"/>
    <x v="1"/>
  </r>
  <r>
    <x v="4389"/>
    <x v="295"/>
    <x v="660"/>
    <x v="660"/>
    <x v="80"/>
    <x v="80"/>
    <x v="99"/>
    <x v="99"/>
    <x v="91"/>
    <x v="123"/>
    <x v="123"/>
    <x v="0"/>
    <x v="0"/>
    <x v="0"/>
    <x v="29"/>
    <x v="231"/>
    <x v="0"/>
  </r>
  <r>
    <x v="4390"/>
    <x v="153"/>
    <x v="545"/>
    <x v="545"/>
    <x v="43"/>
    <x v="43"/>
    <x v="200"/>
    <x v="200"/>
    <x v="199"/>
    <x v="36"/>
    <x v="36"/>
    <x v="0"/>
    <x v="0"/>
    <x v="1"/>
    <x v="0"/>
    <x v="332"/>
    <x v="0"/>
  </r>
  <r>
    <x v="4391"/>
    <x v="40"/>
    <x v="212"/>
    <x v="212"/>
    <x v="88"/>
    <x v="88"/>
    <x v="47"/>
    <x v="47"/>
    <x v="13"/>
    <x v="20"/>
    <x v="20"/>
    <x v="0"/>
    <x v="2"/>
    <x v="1"/>
    <x v="11"/>
    <x v="13"/>
    <x v="2"/>
  </r>
  <r>
    <x v="4392"/>
    <x v="151"/>
    <x v="597"/>
    <x v="597"/>
    <x v="18"/>
    <x v="18"/>
    <x v="123"/>
    <x v="123"/>
    <x v="114"/>
    <x v="84"/>
    <x v="84"/>
    <x v="0"/>
    <x v="0"/>
    <x v="0"/>
    <x v="22"/>
    <x v="336"/>
    <x v="1"/>
  </r>
  <r>
    <x v="4393"/>
    <x v="98"/>
    <x v="918"/>
    <x v="918"/>
    <x v="21"/>
    <x v="21"/>
    <x v="16"/>
    <x v="16"/>
    <x v="13"/>
    <x v="48"/>
    <x v="48"/>
    <x v="1"/>
    <x v="1"/>
    <x v="0"/>
    <x v="11"/>
    <x v="13"/>
    <x v="2"/>
  </r>
  <r>
    <x v="4394"/>
    <x v="349"/>
    <x v="930"/>
    <x v="930"/>
    <x v="109"/>
    <x v="109"/>
    <x v="107"/>
    <x v="107"/>
    <x v="13"/>
    <x v="128"/>
    <x v="128"/>
    <x v="0"/>
    <x v="1"/>
    <x v="0"/>
    <x v="11"/>
    <x v="13"/>
    <x v="2"/>
  </r>
  <r>
    <x v="4395"/>
    <x v="8"/>
    <x v="950"/>
    <x v="950"/>
    <x v="89"/>
    <x v="89"/>
    <x v="126"/>
    <x v="126"/>
    <x v="117"/>
    <x v="17"/>
    <x v="17"/>
    <x v="3"/>
    <x v="0"/>
    <x v="1"/>
    <x v="4"/>
    <x v="146"/>
    <x v="0"/>
  </r>
  <r>
    <x v="4396"/>
    <x v="285"/>
    <x v="216"/>
    <x v="216"/>
    <x v="2"/>
    <x v="2"/>
    <x v="185"/>
    <x v="185"/>
    <x v="181"/>
    <x v="145"/>
    <x v="145"/>
    <x v="0"/>
    <x v="0"/>
    <x v="2"/>
    <x v="0"/>
    <x v="640"/>
    <x v="0"/>
  </r>
  <r>
    <x v="4397"/>
    <x v="99"/>
    <x v="14"/>
    <x v="14"/>
    <x v="71"/>
    <x v="71"/>
    <x v="115"/>
    <x v="115"/>
    <x v="13"/>
    <x v="42"/>
    <x v="42"/>
    <x v="0"/>
    <x v="1"/>
    <x v="0"/>
    <x v="11"/>
    <x v="13"/>
    <x v="2"/>
  </r>
  <r>
    <x v="4398"/>
    <x v="359"/>
    <x v="1057"/>
    <x v="1057"/>
    <x v="52"/>
    <x v="52"/>
    <x v="208"/>
    <x v="208"/>
    <x v="207"/>
    <x v="77"/>
    <x v="77"/>
    <x v="3"/>
    <x v="0"/>
    <x v="0"/>
    <x v="2"/>
    <x v="518"/>
    <x v="0"/>
  </r>
  <r>
    <x v="4399"/>
    <x v="24"/>
    <x v="1128"/>
    <x v="1128"/>
    <x v="6"/>
    <x v="6"/>
    <x v="143"/>
    <x v="143"/>
    <x v="134"/>
    <x v="129"/>
    <x v="129"/>
    <x v="3"/>
    <x v="0"/>
    <x v="1"/>
    <x v="7"/>
    <x v="170"/>
    <x v="0"/>
  </r>
  <r>
    <x v="4400"/>
    <x v="326"/>
    <x v="1084"/>
    <x v="1084"/>
    <x v="93"/>
    <x v="93"/>
    <x v="39"/>
    <x v="39"/>
    <x v="36"/>
    <x v="147"/>
    <x v="147"/>
    <x v="0"/>
    <x v="0"/>
    <x v="2"/>
    <x v="45"/>
    <x v="37"/>
    <x v="0"/>
  </r>
  <r>
    <x v="4401"/>
    <x v="169"/>
    <x v="757"/>
    <x v="757"/>
    <x v="37"/>
    <x v="37"/>
    <x v="53"/>
    <x v="53"/>
    <x v="49"/>
    <x v="128"/>
    <x v="128"/>
    <x v="0"/>
    <x v="0"/>
    <x v="1"/>
    <x v="16"/>
    <x v="51"/>
    <x v="1"/>
  </r>
  <r>
    <x v="4402"/>
    <x v="206"/>
    <x v="220"/>
    <x v="220"/>
    <x v="1"/>
    <x v="1"/>
    <x v="112"/>
    <x v="112"/>
    <x v="103"/>
    <x v="47"/>
    <x v="47"/>
    <x v="0"/>
    <x v="0"/>
    <x v="0"/>
    <x v="16"/>
    <x v="123"/>
    <x v="1"/>
  </r>
  <r>
    <x v="4403"/>
    <x v="30"/>
    <x v="832"/>
    <x v="832"/>
    <x v="13"/>
    <x v="13"/>
    <x v="207"/>
    <x v="207"/>
    <x v="206"/>
    <x v="151"/>
    <x v="151"/>
    <x v="0"/>
    <x v="0"/>
    <x v="3"/>
    <x v="33"/>
    <x v="368"/>
    <x v="0"/>
  </r>
  <r>
    <x v="4404"/>
    <x v="157"/>
    <x v="139"/>
    <x v="139"/>
    <x v="17"/>
    <x v="17"/>
    <x v="75"/>
    <x v="75"/>
    <x v="68"/>
    <x v="132"/>
    <x v="132"/>
    <x v="3"/>
    <x v="0"/>
    <x v="0"/>
    <x v="24"/>
    <x v="74"/>
    <x v="1"/>
  </r>
  <r>
    <x v="4405"/>
    <x v="191"/>
    <x v="718"/>
    <x v="718"/>
    <x v="23"/>
    <x v="23"/>
    <x v="80"/>
    <x v="80"/>
    <x v="171"/>
    <x v="151"/>
    <x v="151"/>
    <x v="0"/>
    <x v="0"/>
    <x v="0"/>
    <x v="31"/>
    <x v="243"/>
    <x v="1"/>
  </r>
  <r>
    <x v="4406"/>
    <x v="256"/>
    <x v="695"/>
    <x v="695"/>
    <x v="81"/>
    <x v="81"/>
    <x v="99"/>
    <x v="99"/>
    <x v="91"/>
    <x v="123"/>
    <x v="123"/>
    <x v="0"/>
    <x v="0"/>
    <x v="3"/>
    <x v="3"/>
    <x v="231"/>
    <x v="0"/>
  </r>
  <r>
    <x v="4407"/>
    <x v="44"/>
    <x v="786"/>
    <x v="786"/>
    <x v="104"/>
    <x v="104"/>
    <x v="164"/>
    <x v="164"/>
    <x v="154"/>
    <x v="105"/>
    <x v="105"/>
    <x v="0"/>
    <x v="0"/>
    <x v="0"/>
    <x v="6"/>
    <x v="205"/>
    <x v="1"/>
  </r>
  <r>
    <x v="4408"/>
    <x v="263"/>
    <x v="339"/>
    <x v="339"/>
    <x v="114"/>
    <x v="114"/>
    <x v="0"/>
    <x v="0"/>
    <x v="13"/>
    <x v="103"/>
    <x v="103"/>
    <x v="2"/>
    <x v="1"/>
    <x v="2"/>
    <x v="11"/>
    <x v="13"/>
    <x v="2"/>
  </r>
  <r>
    <x v="4409"/>
    <x v="208"/>
    <x v="408"/>
    <x v="408"/>
    <x v="86"/>
    <x v="86"/>
    <x v="11"/>
    <x v="11"/>
    <x v="13"/>
    <x v="146"/>
    <x v="146"/>
    <x v="0"/>
    <x v="2"/>
    <x v="0"/>
    <x v="11"/>
    <x v="13"/>
    <x v="2"/>
  </r>
  <r>
    <x v="4410"/>
    <x v="121"/>
    <x v="180"/>
    <x v="180"/>
    <x v="98"/>
    <x v="98"/>
    <x v="170"/>
    <x v="170"/>
    <x v="159"/>
    <x v="89"/>
    <x v="89"/>
    <x v="3"/>
    <x v="0"/>
    <x v="2"/>
    <x v="4"/>
    <x v="472"/>
    <x v="0"/>
  </r>
  <r>
    <x v="4411"/>
    <x v="297"/>
    <x v="877"/>
    <x v="877"/>
    <x v="83"/>
    <x v="83"/>
    <x v="185"/>
    <x v="185"/>
    <x v="181"/>
    <x v="176"/>
    <x v="176"/>
    <x v="0"/>
    <x v="0"/>
    <x v="0"/>
    <x v="14"/>
    <x v="640"/>
    <x v="0"/>
  </r>
  <r>
    <x v="4412"/>
    <x v="303"/>
    <x v="131"/>
    <x v="131"/>
    <x v="60"/>
    <x v="60"/>
    <x v="132"/>
    <x v="132"/>
    <x v="128"/>
    <x v="105"/>
    <x v="105"/>
    <x v="0"/>
    <x v="0"/>
    <x v="0"/>
    <x v="14"/>
    <x v="524"/>
    <x v="0"/>
  </r>
  <r>
    <x v="4413"/>
    <x v="104"/>
    <x v="895"/>
    <x v="895"/>
    <x v="64"/>
    <x v="64"/>
    <x v="51"/>
    <x v="51"/>
    <x v="47"/>
    <x v="107"/>
    <x v="107"/>
    <x v="0"/>
    <x v="0"/>
    <x v="0"/>
    <x v="18"/>
    <x v="49"/>
    <x v="0"/>
  </r>
  <r>
    <x v="4414"/>
    <x v="272"/>
    <x v="712"/>
    <x v="712"/>
    <x v="67"/>
    <x v="67"/>
    <x v="122"/>
    <x v="122"/>
    <x v="147"/>
    <x v="1"/>
    <x v="1"/>
    <x v="3"/>
    <x v="0"/>
    <x v="3"/>
    <x v="16"/>
    <x v="230"/>
    <x v="1"/>
  </r>
  <r>
    <x v="4415"/>
    <x v="69"/>
    <x v="210"/>
    <x v="210"/>
    <x v="47"/>
    <x v="47"/>
    <x v="122"/>
    <x v="122"/>
    <x v="147"/>
    <x v="64"/>
    <x v="64"/>
    <x v="0"/>
    <x v="0"/>
    <x v="3"/>
    <x v="9"/>
    <x v="189"/>
    <x v="0"/>
  </r>
  <r>
    <x v="4416"/>
    <x v="279"/>
    <x v="357"/>
    <x v="357"/>
    <x v="23"/>
    <x v="23"/>
    <x v="46"/>
    <x v="46"/>
    <x v="43"/>
    <x v="134"/>
    <x v="134"/>
    <x v="2"/>
    <x v="0"/>
    <x v="1"/>
    <x v="27"/>
    <x v="133"/>
    <x v="0"/>
  </r>
  <r>
    <x v="4417"/>
    <x v="274"/>
    <x v="813"/>
    <x v="813"/>
    <x v="82"/>
    <x v="82"/>
    <x v="171"/>
    <x v="171"/>
    <x v="160"/>
    <x v="128"/>
    <x v="128"/>
    <x v="0"/>
    <x v="0"/>
    <x v="3"/>
    <x v="6"/>
    <x v="245"/>
    <x v="1"/>
  </r>
  <r>
    <x v="4418"/>
    <x v="238"/>
    <x v="1143"/>
    <x v="1143"/>
    <x v="101"/>
    <x v="101"/>
    <x v="134"/>
    <x v="134"/>
    <x v="124"/>
    <x v="141"/>
    <x v="141"/>
    <x v="2"/>
    <x v="0"/>
    <x v="2"/>
    <x v="22"/>
    <x v="724"/>
    <x v="1"/>
  </r>
  <r>
    <x v="4419"/>
    <x v="64"/>
    <x v="669"/>
    <x v="669"/>
    <x v="35"/>
    <x v="35"/>
    <x v="182"/>
    <x v="182"/>
    <x v="194"/>
    <x v="31"/>
    <x v="31"/>
    <x v="0"/>
    <x v="0"/>
    <x v="0"/>
    <x v="21"/>
    <x v="316"/>
    <x v="1"/>
  </r>
  <r>
    <x v="4420"/>
    <x v="124"/>
    <x v="1043"/>
    <x v="1043"/>
    <x v="45"/>
    <x v="45"/>
    <x v="103"/>
    <x v="103"/>
    <x v="94"/>
    <x v="86"/>
    <x v="86"/>
    <x v="0"/>
    <x v="0"/>
    <x v="0"/>
    <x v="32"/>
    <x v="258"/>
    <x v="0"/>
  </r>
  <r>
    <x v="4421"/>
    <x v="46"/>
    <x v="582"/>
    <x v="582"/>
    <x v="75"/>
    <x v="75"/>
    <x v="120"/>
    <x v="120"/>
    <x v="146"/>
    <x v="7"/>
    <x v="7"/>
    <x v="3"/>
    <x v="0"/>
    <x v="1"/>
    <x v="29"/>
    <x v="188"/>
    <x v="0"/>
  </r>
  <r>
    <x v="4422"/>
    <x v="276"/>
    <x v="353"/>
    <x v="353"/>
    <x v="56"/>
    <x v="56"/>
    <x v="95"/>
    <x v="95"/>
    <x v="86"/>
    <x v="155"/>
    <x v="155"/>
    <x v="0"/>
    <x v="0"/>
    <x v="0"/>
    <x v="46"/>
    <x v="360"/>
    <x v="0"/>
  </r>
  <r>
    <x v="4423"/>
    <x v="107"/>
    <x v="1157"/>
    <x v="1157"/>
    <x v="94"/>
    <x v="94"/>
    <x v="131"/>
    <x v="131"/>
    <x v="123"/>
    <x v="126"/>
    <x v="126"/>
    <x v="0"/>
    <x v="0"/>
    <x v="0"/>
    <x v="38"/>
    <x v="155"/>
    <x v="0"/>
  </r>
  <r>
    <x v="4424"/>
    <x v="100"/>
    <x v="616"/>
    <x v="616"/>
    <x v="27"/>
    <x v="27"/>
    <x v="195"/>
    <x v="195"/>
    <x v="191"/>
    <x v="69"/>
    <x v="69"/>
    <x v="3"/>
    <x v="0"/>
    <x v="0"/>
    <x v="36"/>
    <x v="306"/>
    <x v="1"/>
  </r>
  <r>
    <x v="4425"/>
    <x v="201"/>
    <x v="57"/>
    <x v="57"/>
    <x v="46"/>
    <x v="46"/>
    <x v="137"/>
    <x v="137"/>
    <x v="127"/>
    <x v="20"/>
    <x v="20"/>
    <x v="3"/>
    <x v="0"/>
    <x v="3"/>
    <x v="34"/>
    <x v="563"/>
    <x v="1"/>
  </r>
  <r>
    <x v="4426"/>
    <x v="72"/>
    <x v="837"/>
    <x v="837"/>
    <x v="16"/>
    <x v="16"/>
    <x v="94"/>
    <x v="94"/>
    <x v="85"/>
    <x v="149"/>
    <x v="149"/>
    <x v="2"/>
    <x v="0"/>
    <x v="0"/>
    <x v="33"/>
    <x v="760"/>
    <x v="0"/>
  </r>
  <r>
    <x v="4427"/>
    <x v="35"/>
    <x v="430"/>
    <x v="430"/>
    <x v="14"/>
    <x v="14"/>
    <x v="176"/>
    <x v="176"/>
    <x v="170"/>
    <x v="178"/>
    <x v="178"/>
    <x v="0"/>
    <x v="0"/>
    <x v="0"/>
    <x v="38"/>
    <x v="242"/>
    <x v="0"/>
  </r>
  <r>
    <x v="4428"/>
    <x v="197"/>
    <x v="851"/>
    <x v="851"/>
    <x v="6"/>
    <x v="6"/>
    <x v="154"/>
    <x v="154"/>
    <x v="143"/>
    <x v="136"/>
    <x v="136"/>
    <x v="3"/>
    <x v="0"/>
    <x v="2"/>
    <x v="15"/>
    <x v="184"/>
    <x v="1"/>
  </r>
  <r>
    <x v="4429"/>
    <x v="12"/>
    <x v="875"/>
    <x v="875"/>
    <x v="57"/>
    <x v="57"/>
    <x v="218"/>
    <x v="218"/>
    <x v="219"/>
    <x v="71"/>
    <x v="71"/>
    <x v="3"/>
    <x v="0"/>
    <x v="2"/>
    <x v="14"/>
    <x v="688"/>
    <x v="0"/>
  </r>
  <r>
    <x v="4430"/>
    <x v="11"/>
    <x v="984"/>
    <x v="984"/>
    <x v="28"/>
    <x v="28"/>
    <x v="66"/>
    <x v="66"/>
    <x v="62"/>
    <x v="93"/>
    <x v="93"/>
    <x v="3"/>
    <x v="0"/>
    <x v="0"/>
    <x v="47"/>
    <x v="450"/>
    <x v="1"/>
  </r>
  <r>
    <x v="4431"/>
    <x v="304"/>
    <x v="167"/>
    <x v="167"/>
    <x v="55"/>
    <x v="55"/>
    <x v="69"/>
    <x v="69"/>
    <x v="64"/>
    <x v="79"/>
    <x v="79"/>
    <x v="3"/>
    <x v="0"/>
    <x v="2"/>
    <x v="27"/>
    <x v="69"/>
    <x v="0"/>
  </r>
  <r>
    <x v="4432"/>
    <x v="362"/>
    <x v="155"/>
    <x v="155"/>
    <x v="73"/>
    <x v="73"/>
    <x v="162"/>
    <x v="162"/>
    <x v="192"/>
    <x v="49"/>
    <x v="49"/>
    <x v="3"/>
    <x v="0"/>
    <x v="0"/>
    <x v="26"/>
    <x v="558"/>
    <x v="1"/>
  </r>
  <r>
    <x v="4433"/>
    <x v="279"/>
    <x v="883"/>
    <x v="883"/>
    <x v="32"/>
    <x v="32"/>
    <x v="85"/>
    <x v="85"/>
    <x v="76"/>
    <x v="56"/>
    <x v="56"/>
    <x v="2"/>
    <x v="0"/>
    <x v="0"/>
    <x v="14"/>
    <x v="614"/>
    <x v="0"/>
  </r>
  <r>
    <x v="4434"/>
    <x v="44"/>
    <x v="1076"/>
    <x v="1076"/>
    <x v="68"/>
    <x v="68"/>
    <x v="162"/>
    <x v="162"/>
    <x v="192"/>
    <x v="73"/>
    <x v="73"/>
    <x v="0"/>
    <x v="0"/>
    <x v="2"/>
    <x v="8"/>
    <x v="307"/>
    <x v="1"/>
  </r>
  <r>
    <x v="4435"/>
    <x v="173"/>
    <x v="317"/>
    <x v="317"/>
    <x v="59"/>
    <x v="59"/>
    <x v="163"/>
    <x v="163"/>
    <x v="153"/>
    <x v="179"/>
    <x v="179"/>
    <x v="0"/>
    <x v="0"/>
    <x v="3"/>
    <x v="16"/>
    <x v="350"/>
    <x v="1"/>
  </r>
  <r>
    <x v="4436"/>
    <x v="358"/>
    <x v="941"/>
    <x v="941"/>
    <x v="2"/>
    <x v="2"/>
    <x v="86"/>
    <x v="86"/>
    <x v="77"/>
    <x v="28"/>
    <x v="28"/>
    <x v="0"/>
    <x v="0"/>
    <x v="1"/>
    <x v="57"/>
    <x v="406"/>
    <x v="3"/>
  </r>
  <r>
    <x v="4437"/>
    <x v="290"/>
    <x v="293"/>
    <x v="293"/>
    <x v="9"/>
    <x v="9"/>
    <x v="123"/>
    <x v="123"/>
    <x v="114"/>
    <x v="170"/>
    <x v="170"/>
    <x v="0"/>
    <x v="0"/>
    <x v="0"/>
    <x v="3"/>
    <x v="336"/>
    <x v="0"/>
  </r>
  <r>
    <x v="4438"/>
    <x v="272"/>
    <x v="78"/>
    <x v="78"/>
    <x v="38"/>
    <x v="38"/>
    <x v="55"/>
    <x v="55"/>
    <x v="51"/>
    <x v="120"/>
    <x v="120"/>
    <x v="3"/>
    <x v="0"/>
    <x v="0"/>
    <x v="49"/>
    <x v="522"/>
    <x v="3"/>
  </r>
  <r>
    <x v="4439"/>
    <x v="215"/>
    <x v="709"/>
    <x v="709"/>
    <x v="58"/>
    <x v="58"/>
    <x v="131"/>
    <x v="131"/>
    <x v="123"/>
    <x v="99"/>
    <x v="99"/>
    <x v="0"/>
    <x v="0"/>
    <x v="0"/>
    <x v="46"/>
    <x v="155"/>
    <x v="0"/>
  </r>
  <r>
    <x v="4440"/>
    <x v="337"/>
    <x v="851"/>
    <x v="851"/>
    <x v="24"/>
    <x v="24"/>
    <x v="180"/>
    <x v="180"/>
    <x v="177"/>
    <x v="96"/>
    <x v="96"/>
    <x v="0"/>
    <x v="0"/>
    <x v="0"/>
    <x v="16"/>
    <x v="289"/>
    <x v="1"/>
  </r>
  <r>
    <x v="4441"/>
    <x v="199"/>
    <x v="474"/>
    <x v="474"/>
    <x v="77"/>
    <x v="77"/>
    <x v="23"/>
    <x v="23"/>
    <x v="22"/>
    <x v="157"/>
    <x v="157"/>
    <x v="2"/>
    <x v="0"/>
    <x v="0"/>
    <x v="5"/>
    <x v="554"/>
    <x v="0"/>
  </r>
  <r>
    <x v="4442"/>
    <x v="194"/>
    <x v="348"/>
    <x v="348"/>
    <x v="66"/>
    <x v="66"/>
    <x v="132"/>
    <x v="132"/>
    <x v="128"/>
    <x v="118"/>
    <x v="118"/>
    <x v="2"/>
    <x v="0"/>
    <x v="0"/>
    <x v="40"/>
    <x v="417"/>
    <x v="1"/>
  </r>
  <r>
    <x v="4443"/>
    <x v="47"/>
    <x v="658"/>
    <x v="658"/>
    <x v="42"/>
    <x v="42"/>
    <x v="100"/>
    <x v="100"/>
    <x v="92"/>
    <x v="20"/>
    <x v="20"/>
    <x v="0"/>
    <x v="0"/>
    <x v="0"/>
    <x v="32"/>
    <x v="105"/>
    <x v="0"/>
  </r>
  <r>
    <x v="4444"/>
    <x v="24"/>
    <x v="766"/>
    <x v="766"/>
    <x v="96"/>
    <x v="96"/>
    <x v="184"/>
    <x v="184"/>
    <x v="180"/>
    <x v="125"/>
    <x v="125"/>
    <x v="0"/>
    <x v="0"/>
    <x v="2"/>
    <x v="16"/>
    <x v="309"/>
    <x v="1"/>
  </r>
  <r>
    <x v="4445"/>
    <x v="9"/>
    <x v="837"/>
    <x v="837"/>
    <x v="26"/>
    <x v="26"/>
    <x v="177"/>
    <x v="177"/>
    <x v="172"/>
    <x v="118"/>
    <x v="118"/>
    <x v="0"/>
    <x v="0"/>
    <x v="0"/>
    <x v="36"/>
    <x v="267"/>
    <x v="1"/>
  </r>
  <r>
    <x v="4446"/>
    <x v="330"/>
    <x v="822"/>
    <x v="822"/>
    <x v="45"/>
    <x v="45"/>
    <x v="150"/>
    <x v="150"/>
    <x v="13"/>
    <x v="107"/>
    <x v="107"/>
    <x v="0"/>
    <x v="2"/>
    <x v="0"/>
    <x v="11"/>
    <x v="13"/>
    <x v="2"/>
  </r>
  <r>
    <x v="4447"/>
    <x v="270"/>
    <x v="785"/>
    <x v="785"/>
    <x v="84"/>
    <x v="84"/>
    <x v="155"/>
    <x v="155"/>
    <x v="13"/>
    <x v="128"/>
    <x v="128"/>
    <x v="0"/>
    <x v="1"/>
    <x v="0"/>
    <x v="11"/>
    <x v="13"/>
    <x v="2"/>
  </r>
  <r>
    <x v="4448"/>
    <x v="158"/>
    <x v="57"/>
    <x v="57"/>
    <x v="22"/>
    <x v="22"/>
    <x v="66"/>
    <x v="66"/>
    <x v="62"/>
    <x v="33"/>
    <x v="33"/>
    <x v="0"/>
    <x v="0"/>
    <x v="2"/>
    <x v="0"/>
    <x v="338"/>
    <x v="0"/>
  </r>
  <r>
    <x v="4449"/>
    <x v="259"/>
    <x v="275"/>
    <x v="275"/>
    <x v="83"/>
    <x v="83"/>
    <x v="147"/>
    <x v="147"/>
    <x v="138"/>
    <x v="73"/>
    <x v="73"/>
    <x v="3"/>
    <x v="0"/>
    <x v="0"/>
    <x v="15"/>
    <x v="175"/>
    <x v="1"/>
  </r>
  <r>
    <x v="4450"/>
    <x v="152"/>
    <x v="1025"/>
    <x v="1025"/>
    <x v="5"/>
    <x v="5"/>
    <x v="148"/>
    <x v="148"/>
    <x v="139"/>
    <x v="28"/>
    <x v="28"/>
    <x v="0"/>
    <x v="0"/>
    <x v="0"/>
    <x v="14"/>
    <x v="176"/>
    <x v="0"/>
  </r>
  <r>
    <x v="4451"/>
    <x v="176"/>
    <x v="233"/>
    <x v="233"/>
    <x v="74"/>
    <x v="74"/>
    <x v="152"/>
    <x v="152"/>
    <x v="173"/>
    <x v="38"/>
    <x v="38"/>
    <x v="0"/>
    <x v="0"/>
    <x v="0"/>
    <x v="48"/>
    <x v="252"/>
    <x v="0"/>
  </r>
  <r>
    <x v="4452"/>
    <x v="267"/>
    <x v="1005"/>
    <x v="1005"/>
    <x v="66"/>
    <x v="66"/>
    <x v="215"/>
    <x v="215"/>
    <x v="214"/>
    <x v="134"/>
    <x v="134"/>
    <x v="3"/>
    <x v="0"/>
    <x v="0"/>
    <x v="27"/>
    <x v="521"/>
    <x v="0"/>
  </r>
  <r>
    <x v="4453"/>
    <x v="294"/>
    <x v="317"/>
    <x v="317"/>
    <x v="96"/>
    <x v="96"/>
    <x v="63"/>
    <x v="63"/>
    <x v="58"/>
    <x v="92"/>
    <x v="92"/>
    <x v="0"/>
    <x v="0"/>
    <x v="1"/>
    <x v="9"/>
    <x v="277"/>
    <x v="0"/>
  </r>
  <r>
    <x v="4454"/>
    <x v="53"/>
    <x v="640"/>
    <x v="640"/>
    <x v="38"/>
    <x v="38"/>
    <x v="197"/>
    <x v="197"/>
    <x v="195"/>
    <x v="37"/>
    <x v="37"/>
    <x v="0"/>
    <x v="0"/>
    <x v="0"/>
    <x v="5"/>
    <x v="325"/>
    <x v="0"/>
  </r>
  <r>
    <x v="4455"/>
    <x v="153"/>
    <x v="1028"/>
    <x v="1028"/>
    <x v="31"/>
    <x v="31"/>
    <x v="129"/>
    <x v="129"/>
    <x v="120"/>
    <x v="12"/>
    <x v="12"/>
    <x v="0"/>
    <x v="0"/>
    <x v="2"/>
    <x v="31"/>
    <x v="271"/>
    <x v="1"/>
  </r>
  <r>
    <x v="4456"/>
    <x v="43"/>
    <x v="620"/>
    <x v="620"/>
    <x v="110"/>
    <x v="110"/>
    <x v="20"/>
    <x v="20"/>
    <x v="20"/>
    <x v="36"/>
    <x v="36"/>
    <x v="0"/>
    <x v="0"/>
    <x v="2"/>
    <x v="29"/>
    <x v="347"/>
    <x v="0"/>
  </r>
  <r>
    <x v="4457"/>
    <x v="6"/>
    <x v="994"/>
    <x v="994"/>
    <x v="12"/>
    <x v="12"/>
    <x v="62"/>
    <x v="62"/>
    <x v="57"/>
    <x v="110"/>
    <x v="110"/>
    <x v="0"/>
    <x v="0"/>
    <x v="2"/>
    <x v="47"/>
    <x v="131"/>
    <x v="1"/>
  </r>
  <r>
    <x v="4458"/>
    <x v="185"/>
    <x v="290"/>
    <x v="290"/>
    <x v="109"/>
    <x v="109"/>
    <x v="126"/>
    <x v="126"/>
    <x v="117"/>
    <x v="155"/>
    <x v="155"/>
    <x v="0"/>
    <x v="0"/>
    <x v="2"/>
    <x v="28"/>
    <x v="160"/>
    <x v="0"/>
  </r>
  <r>
    <x v="4459"/>
    <x v="145"/>
    <x v="167"/>
    <x v="167"/>
    <x v="7"/>
    <x v="7"/>
    <x v="127"/>
    <x v="127"/>
    <x v="118"/>
    <x v="16"/>
    <x v="16"/>
    <x v="0"/>
    <x v="0"/>
    <x v="0"/>
    <x v="2"/>
    <x v="147"/>
    <x v="0"/>
  </r>
  <r>
    <x v="4460"/>
    <x v="181"/>
    <x v="535"/>
    <x v="535"/>
    <x v="15"/>
    <x v="15"/>
    <x v="121"/>
    <x v="121"/>
    <x v="113"/>
    <x v="84"/>
    <x v="84"/>
    <x v="3"/>
    <x v="0"/>
    <x v="0"/>
    <x v="4"/>
    <x v="418"/>
    <x v="0"/>
  </r>
  <r>
    <x v="4461"/>
    <x v="32"/>
    <x v="719"/>
    <x v="719"/>
    <x v="68"/>
    <x v="68"/>
    <x v="73"/>
    <x v="73"/>
    <x v="135"/>
    <x v="151"/>
    <x v="151"/>
    <x v="3"/>
    <x v="0"/>
    <x v="0"/>
    <x v="4"/>
    <x v="534"/>
    <x v="0"/>
  </r>
  <r>
    <x v="4462"/>
    <x v="93"/>
    <x v="309"/>
    <x v="309"/>
    <x v="116"/>
    <x v="116"/>
    <x v="195"/>
    <x v="195"/>
    <x v="191"/>
    <x v="162"/>
    <x v="162"/>
    <x v="0"/>
    <x v="0"/>
    <x v="0"/>
    <x v="0"/>
    <x v="369"/>
    <x v="0"/>
  </r>
  <r>
    <x v="4463"/>
    <x v="356"/>
    <x v="813"/>
    <x v="813"/>
    <x v="114"/>
    <x v="114"/>
    <x v="119"/>
    <x v="119"/>
    <x v="111"/>
    <x v="173"/>
    <x v="173"/>
    <x v="2"/>
    <x v="0"/>
    <x v="0"/>
    <x v="21"/>
    <x v="136"/>
    <x v="1"/>
  </r>
  <r>
    <x v="4464"/>
    <x v="222"/>
    <x v="957"/>
    <x v="957"/>
    <x v="116"/>
    <x v="116"/>
    <x v="157"/>
    <x v="157"/>
    <x v="13"/>
    <x v="177"/>
    <x v="177"/>
    <x v="0"/>
    <x v="1"/>
    <x v="0"/>
    <x v="11"/>
    <x v="13"/>
    <x v="2"/>
  </r>
  <r>
    <x v="4465"/>
    <x v="66"/>
    <x v="249"/>
    <x v="249"/>
    <x v="28"/>
    <x v="28"/>
    <x v="57"/>
    <x v="57"/>
    <x v="13"/>
    <x v="163"/>
    <x v="163"/>
    <x v="0"/>
    <x v="2"/>
    <x v="0"/>
    <x v="11"/>
    <x v="13"/>
    <x v="2"/>
  </r>
  <r>
    <x v="4466"/>
    <x v="327"/>
    <x v="569"/>
    <x v="569"/>
    <x v="58"/>
    <x v="58"/>
    <x v="95"/>
    <x v="95"/>
    <x v="86"/>
    <x v="88"/>
    <x v="88"/>
    <x v="0"/>
    <x v="0"/>
    <x v="3"/>
    <x v="3"/>
    <x v="360"/>
    <x v="0"/>
  </r>
  <r>
    <x v="4467"/>
    <x v="311"/>
    <x v="1"/>
    <x v="1"/>
    <x v="35"/>
    <x v="35"/>
    <x v="200"/>
    <x v="200"/>
    <x v="13"/>
    <x v="113"/>
    <x v="113"/>
    <x v="0"/>
    <x v="1"/>
    <x v="0"/>
    <x v="11"/>
    <x v="13"/>
    <x v="2"/>
  </r>
  <r>
    <x v="4468"/>
    <x v="65"/>
    <x v="851"/>
    <x v="851"/>
    <x v="26"/>
    <x v="26"/>
    <x v="177"/>
    <x v="177"/>
    <x v="172"/>
    <x v="164"/>
    <x v="164"/>
    <x v="0"/>
    <x v="0"/>
    <x v="0"/>
    <x v="25"/>
    <x v="267"/>
    <x v="0"/>
  </r>
  <r>
    <x v="4469"/>
    <x v="267"/>
    <x v="288"/>
    <x v="288"/>
    <x v="17"/>
    <x v="17"/>
    <x v="215"/>
    <x v="215"/>
    <x v="13"/>
    <x v="57"/>
    <x v="57"/>
    <x v="1"/>
    <x v="2"/>
    <x v="2"/>
    <x v="11"/>
    <x v="13"/>
    <x v="2"/>
  </r>
  <r>
    <x v="4470"/>
    <x v="61"/>
    <x v="835"/>
    <x v="835"/>
    <x v="9"/>
    <x v="9"/>
    <x v="163"/>
    <x v="163"/>
    <x v="13"/>
    <x v="36"/>
    <x v="36"/>
    <x v="0"/>
    <x v="1"/>
    <x v="1"/>
    <x v="11"/>
    <x v="13"/>
    <x v="2"/>
  </r>
  <r>
    <x v="4471"/>
    <x v="296"/>
    <x v="953"/>
    <x v="953"/>
    <x v="43"/>
    <x v="43"/>
    <x v="215"/>
    <x v="215"/>
    <x v="214"/>
    <x v="41"/>
    <x v="41"/>
    <x v="0"/>
    <x v="0"/>
    <x v="0"/>
    <x v="34"/>
    <x v="416"/>
    <x v="1"/>
  </r>
  <r>
    <x v="4472"/>
    <x v="102"/>
    <x v="99"/>
    <x v="99"/>
    <x v="96"/>
    <x v="96"/>
    <x v="210"/>
    <x v="210"/>
    <x v="209"/>
    <x v="3"/>
    <x v="3"/>
    <x v="0"/>
    <x v="0"/>
    <x v="2"/>
    <x v="2"/>
    <x v="393"/>
    <x v="0"/>
  </r>
  <r>
    <x v="4473"/>
    <x v="306"/>
    <x v="265"/>
    <x v="265"/>
    <x v="109"/>
    <x v="109"/>
    <x v="22"/>
    <x v="22"/>
    <x v="196"/>
    <x v="163"/>
    <x v="163"/>
    <x v="2"/>
    <x v="0"/>
    <x v="0"/>
    <x v="29"/>
    <x v="627"/>
    <x v="0"/>
  </r>
  <r>
    <x v="4474"/>
    <x v="236"/>
    <x v="704"/>
    <x v="704"/>
    <x v="37"/>
    <x v="37"/>
    <x v="58"/>
    <x v="58"/>
    <x v="54"/>
    <x v="119"/>
    <x v="119"/>
    <x v="0"/>
    <x v="0"/>
    <x v="3"/>
    <x v="5"/>
    <x v="56"/>
    <x v="0"/>
  </r>
  <r>
    <x v="4475"/>
    <x v="97"/>
    <x v="264"/>
    <x v="264"/>
    <x v="12"/>
    <x v="12"/>
    <x v="208"/>
    <x v="208"/>
    <x v="207"/>
    <x v="103"/>
    <x v="103"/>
    <x v="2"/>
    <x v="0"/>
    <x v="2"/>
    <x v="3"/>
    <x v="729"/>
    <x v="0"/>
  </r>
  <r>
    <x v="4476"/>
    <x v="286"/>
    <x v="706"/>
    <x v="706"/>
    <x v="54"/>
    <x v="54"/>
    <x v="123"/>
    <x v="123"/>
    <x v="114"/>
    <x v="46"/>
    <x v="46"/>
    <x v="0"/>
    <x v="0"/>
    <x v="0"/>
    <x v="21"/>
    <x v="336"/>
    <x v="1"/>
  </r>
  <r>
    <x v="4477"/>
    <x v="229"/>
    <x v="789"/>
    <x v="789"/>
    <x v="1"/>
    <x v="1"/>
    <x v="163"/>
    <x v="163"/>
    <x v="153"/>
    <x v="156"/>
    <x v="156"/>
    <x v="3"/>
    <x v="0"/>
    <x v="2"/>
    <x v="25"/>
    <x v="503"/>
    <x v="0"/>
  </r>
  <r>
    <x v="4478"/>
    <x v="234"/>
    <x v="859"/>
    <x v="859"/>
    <x v="80"/>
    <x v="80"/>
    <x v="42"/>
    <x v="42"/>
    <x v="39"/>
    <x v="122"/>
    <x v="122"/>
    <x v="0"/>
    <x v="0"/>
    <x v="0"/>
    <x v="26"/>
    <x v="331"/>
    <x v="1"/>
  </r>
  <r>
    <x v="4479"/>
    <x v="85"/>
    <x v="979"/>
    <x v="979"/>
    <x v="47"/>
    <x v="47"/>
    <x v="88"/>
    <x v="88"/>
    <x v="13"/>
    <x v="60"/>
    <x v="60"/>
    <x v="0"/>
    <x v="2"/>
    <x v="0"/>
    <x v="11"/>
    <x v="13"/>
    <x v="2"/>
  </r>
  <r>
    <x v="4480"/>
    <x v="337"/>
    <x v="890"/>
    <x v="890"/>
    <x v="54"/>
    <x v="54"/>
    <x v="10"/>
    <x v="10"/>
    <x v="10"/>
    <x v="132"/>
    <x v="132"/>
    <x v="0"/>
    <x v="0"/>
    <x v="0"/>
    <x v="48"/>
    <x v="366"/>
    <x v="0"/>
  </r>
  <r>
    <x v="4481"/>
    <x v="53"/>
    <x v="997"/>
    <x v="997"/>
    <x v="94"/>
    <x v="94"/>
    <x v="6"/>
    <x v="6"/>
    <x v="6"/>
    <x v="37"/>
    <x v="37"/>
    <x v="0"/>
    <x v="0"/>
    <x v="2"/>
    <x v="15"/>
    <x v="6"/>
    <x v="1"/>
  </r>
  <r>
    <x v="4482"/>
    <x v="240"/>
    <x v="977"/>
    <x v="977"/>
    <x v="65"/>
    <x v="65"/>
    <x v="126"/>
    <x v="126"/>
    <x v="117"/>
    <x v="14"/>
    <x v="14"/>
    <x v="0"/>
    <x v="0"/>
    <x v="3"/>
    <x v="16"/>
    <x v="160"/>
    <x v="1"/>
  </r>
  <r>
    <x v="4483"/>
    <x v="216"/>
    <x v="310"/>
    <x v="310"/>
    <x v="60"/>
    <x v="60"/>
    <x v="87"/>
    <x v="87"/>
    <x v="78"/>
    <x v="35"/>
    <x v="35"/>
    <x v="0"/>
    <x v="0"/>
    <x v="0"/>
    <x v="38"/>
    <x v="239"/>
    <x v="0"/>
  </r>
  <r>
    <x v="4484"/>
    <x v="184"/>
    <x v="910"/>
    <x v="910"/>
    <x v="21"/>
    <x v="21"/>
    <x v="181"/>
    <x v="181"/>
    <x v="178"/>
    <x v="133"/>
    <x v="133"/>
    <x v="3"/>
    <x v="0"/>
    <x v="2"/>
    <x v="16"/>
    <x v="262"/>
    <x v="1"/>
  </r>
  <r>
    <x v="4485"/>
    <x v="205"/>
    <x v="93"/>
    <x v="93"/>
    <x v="29"/>
    <x v="29"/>
    <x v="96"/>
    <x v="96"/>
    <x v="87"/>
    <x v="80"/>
    <x v="80"/>
    <x v="3"/>
    <x v="0"/>
    <x v="2"/>
    <x v="6"/>
    <x v="135"/>
    <x v="1"/>
  </r>
  <r>
    <x v="4486"/>
    <x v="324"/>
    <x v="478"/>
    <x v="478"/>
    <x v="53"/>
    <x v="53"/>
    <x v="122"/>
    <x v="122"/>
    <x v="13"/>
    <x v="127"/>
    <x v="127"/>
    <x v="0"/>
    <x v="1"/>
    <x v="0"/>
    <x v="11"/>
    <x v="13"/>
    <x v="2"/>
  </r>
  <r>
    <x v="4487"/>
    <x v="340"/>
    <x v="16"/>
    <x v="16"/>
    <x v="48"/>
    <x v="48"/>
    <x v="117"/>
    <x v="117"/>
    <x v="13"/>
    <x v="8"/>
    <x v="8"/>
    <x v="3"/>
    <x v="1"/>
    <x v="2"/>
    <x v="11"/>
    <x v="13"/>
    <x v="2"/>
  </r>
  <r>
    <x v="4488"/>
    <x v="194"/>
    <x v="510"/>
    <x v="510"/>
    <x v="12"/>
    <x v="12"/>
    <x v="26"/>
    <x v="26"/>
    <x v="24"/>
    <x v="40"/>
    <x v="40"/>
    <x v="3"/>
    <x v="0"/>
    <x v="3"/>
    <x v="12"/>
    <x v="25"/>
    <x v="3"/>
  </r>
  <r>
    <x v="4489"/>
    <x v="283"/>
    <x v="984"/>
    <x v="984"/>
    <x v="11"/>
    <x v="11"/>
    <x v="178"/>
    <x v="178"/>
    <x v="175"/>
    <x v="74"/>
    <x v="74"/>
    <x v="1"/>
    <x v="0"/>
    <x v="2"/>
    <x v="9"/>
    <x v="705"/>
    <x v="0"/>
  </r>
  <r>
    <x v="4490"/>
    <x v="145"/>
    <x v="640"/>
    <x v="640"/>
    <x v="119"/>
    <x v="119"/>
    <x v="72"/>
    <x v="72"/>
    <x v="66"/>
    <x v="150"/>
    <x v="150"/>
    <x v="0"/>
    <x v="0"/>
    <x v="0"/>
    <x v="5"/>
    <x v="71"/>
    <x v="0"/>
  </r>
  <r>
    <x v="4491"/>
    <x v="55"/>
    <x v="132"/>
    <x v="132"/>
    <x v="71"/>
    <x v="71"/>
    <x v="160"/>
    <x v="160"/>
    <x v="151"/>
    <x v="77"/>
    <x v="77"/>
    <x v="0"/>
    <x v="0"/>
    <x v="2"/>
    <x v="2"/>
    <x v="197"/>
    <x v="0"/>
  </r>
  <r>
    <x v="4492"/>
    <x v="355"/>
    <x v="207"/>
    <x v="207"/>
    <x v="72"/>
    <x v="72"/>
    <x v="107"/>
    <x v="107"/>
    <x v="98"/>
    <x v="89"/>
    <x v="89"/>
    <x v="1"/>
    <x v="0"/>
    <x v="1"/>
    <x v="26"/>
    <x v="527"/>
    <x v="1"/>
  </r>
  <r>
    <x v="4493"/>
    <x v="36"/>
    <x v="271"/>
    <x v="271"/>
    <x v="52"/>
    <x v="52"/>
    <x v="72"/>
    <x v="72"/>
    <x v="66"/>
    <x v="101"/>
    <x v="101"/>
    <x v="2"/>
    <x v="0"/>
    <x v="0"/>
    <x v="7"/>
    <x v="400"/>
    <x v="0"/>
  </r>
  <r>
    <x v="4494"/>
    <x v="3"/>
    <x v="317"/>
    <x v="317"/>
    <x v="97"/>
    <x v="97"/>
    <x v="102"/>
    <x v="102"/>
    <x v="105"/>
    <x v="162"/>
    <x v="162"/>
    <x v="2"/>
    <x v="0"/>
    <x v="0"/>
    <x v="18"/>
    <x v="519"/>
    <x v="0"/>
  </r>
  <r>
    <x v="4495"/>
    <x v="114"/>
    <x v="618"/>
    <x v="618"/>
    <x v="70"/>
    <x v="70"/>
    <x v="80"/>
    <x v="80"/>
    <x v="13"/>
    <x v="49"/>
    <x v="49"/>
    <x v="3"/>
    <x v="1"/>
    <x v="2"/>
    <x v="11"/>
    <x v="13"/>
    <x v="2"/>
  </r>
  <r>
    <x v="4496"/>
    <x v="193"/>
    <x v="996"/>
    <x v="996"/>
    <x v="88"/>
    <x v="88"/>
    <x v="215"/>
    <x v="215"/>
    <x v="214"/>
    <x v="71"/>
    <x v="71"/>
    <x v="3"/>
    <x v="0"/>
    <x v="0"/>
    <x v="21"/>
    <x v="521"/>
    <x v="1"/>
  </r>
  <r>
    <x v="4497"/>
    <x v="196"/>
    <x v="814"/>
    <x v="814"/>
    <x v="8"/>
    <x v="8"/>
    <x v="207"/>
    <x v="207"/>
    <x v="206"/>
    <x v="159"/>
    <x v="159"/>
    <x v="2"/>
    <x v="0"/>
    <x v="1"/>
    <x v="18"/>
    <x v="570"/>
    <x v="0"/>
  </r>
  <r>
    <x v="4498"/>
    <x v="139"/>
    <x v="370"/>
    <x v="370"/>
    <x v="47"/>
    <x v="47"/>
    <x v="47"/>
    <x v="47"/>
    <x v="13"/>
    <x v="155"/>
    <x v="155"/>
    <x v="0"/>
    <x v="2"/>
    <x v="0"/>
    <x v="11"/>
    <x v="13"/>
    <x v="2"/>
  </r>
  <r>
    <x v="4499"/>
    <x v="156"/>
    <x v="1027"/>
    <x v="1027"/>
    <x v="104"/>
    <x v="104"/>
    <x v="100"/>
    <x v="100"/>
    <x v="92"/>
    <x v="58"/>
    <x v="58"/>
    <x v="0"/>
    <x v="0"/>
    <x v="0"/>
    <x v="48"/>
    <x v="105"/>
    <x v="0"/>
  </r>
  <r>
    <x v="4500"/>
    <x v="356"/>
    <x v="553"/>
    <x v="553"/>
    <x v="97"/>
    <x v="97"/>
    <x v="149"/>
    <x v="149"/>
    <x v="169"/>
    <x v="109"/>
    <x v="109"/>
    <x v="1"/>
    <x v="0"/>
    <x v="1"/>
    <x v="19"/>
    <x v="664"/>
    <x v="1"/>
  </r>
  <r>
    <x v="4501"/>
    <x v="269"/>
    <x v="526"/>
    <x v="526"/>
    <x v="35"/>
    <x v="35"/>
    <x v="49"/>
    <x v="49"/>
    <x v="218"/>
    <x v="42"/>
    <x v="42"/>
    <x v="2"/>
    <x v="0"/>
    <x v="0"/>
    <x v="43"/>
    <x v="761"/>
    <x v="0"/>
  </r>
  <r>
    <x v="4502"/>
    <x v="272"/>
    <x v="741"/>
    <x v="741"/>
    <x v="60"/>
    <x v="60"/>
    <x v="211"/>
    <x v="211"/>
    <x v="13"/>
    <x v="62"/>
    <x v="62"/>
    <x v="0"/>
    <x v="1"/>
    <x v="0"/>
    <x v="11"/>
    <x v="13"/>
    <x v="2"/>
  </r>
  <r>
    <x v="4503"/>
    <x v="347"/>
    <x v="332"/>
    <x v="332"/>
    <x v="60"/>
    <x v="60"/>
    <x v="203"/>
    <x v="203"/>
    <x v="202"/>
    <x v="130"/>
    <x v="130"/>
    <x v="0"/>
    <x v="0"/>
    <x v="0"/>
    <x v="10"/>
    <x v="344"/>
    <x v="0"/>
  </r>
  <r>
    <x v="4504"/>
    <x v="357"/>
    <x v="721"/>
    <x v="721"/>
    <x v="60"/>
    <x v="60"/>
    <x v="196"/>
    <x v="196"/>
    <x v="13"/>
    <x v="170"/>
    <x v="170"/>
    <x v="2"/>
    <x v="1"/>
    <x v="1"/>
    <x v="11"/>
    <x v="13"/>
    <x v="2"/>
  </r>
  <r>
    <x v="4505"/>
    <x v="335"/>
    <x v="1128"/>
    <x v="1128"/>
    <x v="39"/>
    <x v="39"/>
    <x v="129"/>
    <x v="129"/>
    <x v="120"/>
    <x v="108"/>
    <x v="108"/>
    <x v="0"/>
    <x v="0"/>
    <x v="0"/>
    <x v="0"/>
    <x v="271"/>
    <x v="0"/>
  </r>
  <r>
    <x v="4506"/>
    <x v="47"/>
    <x v="768"/>
    <x v="768"/>
    <x v="20"/>
    <x v="20"/>
    <x v="36"/>
    <x v="36"/>
    <x v="32"/>
    <x v="153"/>
    <x v="153"/>
    <x v="3"/>
    <x v="0"/>
    <x v="2"/>
    <x v="26"/>
    <x v="33"/>
    <x v="1"/>
  </r>
  <r>
    <x v="4507"/>
    <x v="298"/>
    <x v="740"/>
    <x v="740"/>
    <x v="0"/>
    <x v="0"/>
    <x v="36"/>
    <x v="36"/>
    <x v="32"/>
    <x v="49"/>
    <x v="49"/>
    <x v="0"/>
    <x v="0"/>
    <x v="3"/>
    <x v="33"/>
    <x v="78"/>
    <x v="0"/>
  </r>
  <r>
    <x v="4508"/>
    <x v="28"/>
    <x v="989"/>
    <x v="989"/>
    <x v="34"/>
    <x v="34"/>
    <x v="49"/>
    <x v="49"/>
    <x v="218"/>
    <x v="52"/>
    <x v="52"/>
    <x v="0"/>
    <x v="0"/>
    <x v="2"/>
    <x v="0"/>
    <x v="481"/>
    <x v="0"/>
  </r>
  <r>
    <x v="4509"/>
    <x v="223"/>
    <x v="128"/>
    <x v="128"/>
    <x v="45"/>
    <x v="45"/>
    <x v="48"/>
    <x v="48"/>
    <x v="45"/>
    <x v="51"/>
    <x v="51"/>
    <x v="3"/>
    <x v="0"/>
    <x v="0"/>
    <x v="20"/>
    <x v="47"/>
    <x v="0"/>
  </r>
  <r>
    <x v="4510"/>
    <x v="64"/>
    <x v="83"/>
    <x v="83"/>
    <x v="34"/>
    <x v="34"/>
    <x v="47"/>
    <x v="47"/>
    <x v="44"/>
    <x v="166"/>
    <x v="166"/>
    <x v="1"/>
    <x v="0"/>
    <x v="0"/>
    <x v="6"/>
    <x v="762"/>
    <x v="1"/>
  </r>
  <r>
    <x v="4511"/>
    <x v="137"/>
    <x v="146"/>
    <x v="146"/>
    <x v="7"/>
    <x v="7"/>
    <x v="107"/>
    <x v="107"/>
    <x v="98"/>
    <x v="86"/>
    <x v="86"/>
    <x v="0"/>
    <x v="0"/>
    <x v="2"/>
    <x v="9"/>
    <x v="115"/>
    <x v="0"/>
  </r>
  <r>
    <x v="4512"/>
    <x v="321"/>
    <x v="964"/>
    <x v="964"/>
    <x v="76"/>
    <x v="76"/>
    <x v="105"/>
    <x v="105"/>
    <x v="96"/>
    <x v="162"/>
    <x v="162"/>
    <x v="0"/>
    <x v="0"/>
    <x v="0"/>
    <x v="6"/>
    <x v="122"/>
    <x v="1"/>
  </r>
  <r>
    <x v="4513"/>
    <x v="313"/>
    <x v="373"/>
    <x v="373"/>
    <x v="17"/>
    <x v="17"/>
    <x v="154"/>
    <x v="154"/>
    <x v="143"/>
    <x v="76"/>
    <x v="76"/>
    <x v="0"/>
    <x v="0"/>
    <x v="0"/>
    <x v="45"/>
    <x v="381"/>
    <x v="0"/>
  </r>
  <r>
    <x v="4514"/>
    <x v="240"/>
    <x v="460"/>
    <x v="460"/>
    <x v="119"/>
    <x v="119"/>
    <x v="84"/>
    <x v="84"/>
    <x v="75"/>
    <x v="31"/>
    <x v="31"/>
    <x v="0"/>
    <x v="0"/>
    <x v="2"/>
    <x v="31"/>
    <x v="185"/>
    <x v="1"/>
  </r>
  <r>
    <x v="4515"/>
    <x v="241"/>
    <x v="647"/>
    <x v="647"/>
    <x v="2"/>
    <x v="2"/>
    <x v="106"/>
    <x v="106"/>
    <x v="97"/>
    <x v="45"/>
    <x v="45"/>
    <x v="2"/>
    <x v="0"/>
    <x v="2"/>
    <x v="3"/>
    <x v="114"/>
    <x v="0"/>
  </r>
  <r>
    <x v="4516"/>
    <x v="219"/>
    <x v="664"/>
    <x v="664"/>
    <x v="61"/>
    <x v="61"/>
    <x v="28"/>
    <x v="28"/>
    <x v="26"/>
    <x v="122"/>
    <x v="122"/>
    <x v="0"/>
    <x v="0"/>
    <x v="2"/>
    <x v="5"/>
    <x v="27"/>
    <x v="0"/>
  </r>
  <r>
    <x v="4517"/>
    <x v="199"/>
    <x v="557"/>
    <x v="557"/>
    <x v="52"/>
    <x v="52"/>
    <x v="81"/>
    <x v="81"/>
    <x v="73"/>
    <x v="165"/>
    <x v="165"/>
    <x v="2"/>
    <x v="0"/>
    <x v="2"/>
    <x v="47"/>
    <x v="708"/>
    <x v="1"/>
  </r>
  <r>
    <x v="4518"/>
    <x v="195"/>
    <x v="745"/>
    <x v="745"/>
    <x v="106"/>
    <x v="106"/>
    <x v="105"/>
    <x v="105"/>
    <x v="13"/>
    <x v="100"/>
    <x v="100"/>
    <x v="2"/>
    <x v="2"/>
    <x v="0"/>
    <x v="11"/>
    <x v="13"/>
    <x v="2"/>
  </r>
  <r>
    <x v="4519"/>
    <x v="99"/>
    <x v="866"/>
    <x v="866"/>
    <x v="113"/>
    <x v="113"/>
    <x v="200"/>
    <x v="200"/>
    <x v="199"/>
    <x v="55"/>
    <x v="55"/>
    <x v="0"/>
    <x v="0"/>
    <x v="0"/>
    <x v="34"/>
    <x v="332"/>
    <x v="1"/>
  </r>
  <r>
    <x v="4520"/>
    <x v="171"/>
    <x v="519"/>
    <x v="519"/>
    <x v="74"/>
    <x v="74"/>
    <x v="181"/>
    <x v="181"/>
    <x v="178"/>
    <x v="103"/>
    <x v="103"/>
    <x v="0"/>
    <x v="0"/>
    <x v="1"/>
    <x v="0"/>
    <x v="595"/>
    <x v="0"/>
  </r>
  <r>
    <x v="4521"/>
    <x v="148"/>
    <x v="808"/>
    <x v="808"/>
    <x v="114"/>
    <x v="114"/>
    <x v="123"/>
    <x v="123"/>
    <x v="114"/>
    <x v="124"/>
    <x v="124"/>
    <x v="1"/>
    <x v="0"/>
    <x v="1"/>
    <x v="35"/>
    <x v="763"/>
    <x v="0"/>
  </r>
  <r>
    <x v="4522"/>
    <x v="64"/>
    <x v="529"/>
    <x v="529"/>
    <x v="110"/>
    <x v="110"/>
    <x v="100"/>
    <x v="100"/>
    <x v="92"/>
    <x v="142"/>
    <x v="142"/>
    <x v="0"/>
    <x v="0"/>
    <x v="0"/>
    <x v="6"/>
    <x v="105"/>
    <x v="1"/>
  </r>
  <r>
    <x v="4523"/>
    <x v="48"/>
    <x v="43"/>
    <x v="43"/>
    <x v="94"/>
    <x v="94"/>
    <x v="57"/>
    <x v="57"/>
    <x v="53"/>
    <x v="141"/>
    <x v="141"/>
    <x v="2"/>
    <x v="0"/>
    <x v="0"/>
    <x v="14"/>
    <x v="750"/>
    <x v="0"/>
  </r>
  <r>
    <x v="4524"/>
    <x v="77"/>
    <x v="1159"/>
    <x v="1159"/>
    <x v="46"/>
    <x v="46"/>
    <x v="56"/>
    <x v="56"/>
    <x v="52"/>
    <x v="90"/>
    <x v="90"/>
    <x v="0"/>
    <x v="0"/>
    <x v="2"/>
    <x v="32"/>
    <x v="54"/>
    <x v="0"/>
  </r>
  <r>
    <x v="4525"/>
    <x v="283"/>
    <x v="130"/>
    <x v="130"/>
    <x v="95"/>
    <x v="95"/>
    <x v="204"/>
    <x v="204"/>
    <x v="203"/>
    <x v="73"/>
    <x v="73"/>
    <x v="0"/>
    <x v="0"/>
    <x v="0"/>
    <x v="9"/>
    <x v="515"/>
    <x v="0"/>
  </r>
  <r>
    <x v="4526"/>
    <x v="157"/>
    <x v="1011"/>
    <x v="1011"/>
    <x v="108"/>
    <x v="108"/>
    <x v="163"/>
    <x v="163"/>
    <x v="153"/>
    <x v="6"/>
    <x v="6"/>
    <x v="0"/>
    <x v="0"/>
    <x v="0"/>
    <x v="7"/>
    <x v="350"/>
    <x v="0"/>
  </r>
  <r>
    <x v="4527"/>
    <x v="158"/>
    <x v="63"/>
    <x v="63"/>
    <x v="86"/>
    <x v="86"/>
    <x v="20"/>
    <x v="20"/>
    <x v="20"/>
    <x v="112"/>
    <x v="112"/>
    <x v="0"/>
    <x v="0"/>
    <x v="0"/>
    <x v="6"/>
    <x v="347"/>
    <x v="1"/>
  </r>
  <r>
    <x v="4528"/>
    <x v="288"/>
    <x v="531"/>
    <x v="531"/>
    <x v="10"/>
    <x v="10"/>
    <x v="92"/>
    <x v="92"/>
    <x v="83"/>
    <x v="11"/>
    <x v="11"/>
    <x v="3"/>
    <x v="0"/>
    <x v="0"/>
    <x v="16"/>
    <x v="728"/>
    <x v="1"/>
  </r>
  <r>
    <x v="4529"/>
    <x v="40"/>
    <x v="248"/>
    <x v="248"/>
    <x v="119"/>
    <x v="119"/>
    <x v="154"/>
    <x v="154"/>
    <x v="143"/>
    <x v="110"/>
    <x v="110"/>
    <x v="3"/>
    <x v="0"/>
    <x v="0"/>
    <x v="0"/>
    <x v="184"/>
    <x v="0"/>
  </r>
  <r>
    <x v="4530"/>
    <x v="227"/>
    <x v="628"/>
    <x v="628"/>
    <x v="54"/>
    <x v="54"/>
    <x v="1"/>
    <x v="1"/>
    <x v="1"/>
    <x v="133"/>
    <x v="133"/>
    <x v="0"/>
    <x v="0"/>
    <x v="0"/>
    <x v="3"/>
    <x v="276"/>
    <x v="0"/>
  </r>
  <r>
    <x v="4531"/>
    <x v="299"/>
    <x v="396"/>
    <x v="396"/>
    <x v="0"/>
    <x v="0"/>
    <x v="0"/>
    <x v="0"/>
    <x v="0"/>
    <x v="155"/>
    <x v="155"/>
    <x v="0"/>
    <x v="0"/>
    <x v="0"/>
    <x v="14"/>
    <x v="0"/>
    <x v="0"/>
  </r>
  <r>
    <x v="4532"/>
    <x v="352"/>
    <x v="463"/>
    <x v="463"/>
    <x v="88"/>
    <x v="88"/>
    <x v="39"/>
    <x v="39"/>
    <x v="36"/>
    <x v="48"/>
    <x v="48"/>
    <x v="0"/>
    <x v="0"/>
    <x v="1"/>
    <x v="10"/>
    <x v="37"/>
    <x v="0"/>
  </r>
  <r>
    <x v="4533"/>
    <x v="237"/>
    <x v="886"/>
    <x v="886"/>
    <x v="117"/>
    <x v="117"/>
    <x v="183"/>
    <x v="183"/>
    <x v="179"/>
    <x v="51"/>
    <x v="51"/>
    <x v="2"/>
    <x v="0"/>
    <x v="3"/>
    <x v="22"/>
    <x v="609"/>
    <x v="1"/>
  </r>
  <r>
    <x v="4534"/>
    <x v="85"/>
    <x v="752"/>
    <x v="752"/>
    <x v="14"/>
    <x v="14"/>
    <x v="180"/>
    <x v="180"/>
    <x v="13"/>
    <x v="80"/>
    <x v="80"/>
    <x v="2"/>
    <x v="2"/>
    <x v="0"/>
    <x v="11"/>
    <x v="13"/>
    <x v="2"/>
  </r>
  <r>
    <x v="4535"/>
    <x v="324"/>
    <x v="694"/>
    <x v="694"/>
    <x v="104"/>
    <x v="104"/>
    <x v="62"/>
    <x v="62"/>
    <x v="57"/>
    <x v="40"/>
    <x v="40"/>
    <x v="3"/>
    <x v="0"/>
    <x v="0"/>
    <x v="51"/>
    <x v="59"/>
    <x v="0"/>
  </r>
  <r>
    <x v="4536"/>
    <x v="280"/>
    <x v="807"/>
    <x v="807"/>
    <x v="83"/>
    <x v="83"/>
    <x v="137"/>
    <x v="137"/>
    <x v="127"/>
    <x v="55"/>
    <x v="55"/>
    <x v="1"/>
    <x v="0"/>
    <x v="0"/>
    <x v="9"/>
    <x v="764"/>
    <x v="0"/>
  </r>
  <r>
    <x v="4537"/>
    <x v="200"/>
    <x v="357"/>
    <x v="357"/>
    <x v="68"/>
    <x v="68"/>
    <x v="153"/>
    <x v="153"/>
    <x v="142"/>
    <x v="54"/>
    <x v="54"/>
    <x v="0"/>
    <x v="0"/>
    <x v="3"/>
    <x v="33"/>
    <x v="342"/>
    <x v="0"/>
  </r>
  <r>
    <x v="4538"/>
    <x v="334"/>
    <x v="445"/>
    <x v="445"/>
    <x v="67"/>
    <x v="67"/>
    <x v="87"/>
    <x v="87"/>
    <x v="78"/>
    <x v="175"/>
    <x v="175"/>
    <x v="0"/>
    <x v="0"/>
    <x v="0"/>
    <x v="15"/>
    <x v="239"/>
    <x v="1"/>
  </r>
  <r>
    <x v="4539"/>
    <x v="348"/>
    <x v="284"/>
    <x v="284"/>
    <x v="115"/>
    <x v="115"/>
    <x v="139"/>
    <x v="139"/>
    <x v="131"/>
    <x v="70"/>
    <x v="70"/>
    <x v="0"/>
    <x v="0"/>
    <x v="3"/>
    <x v="1"/>
    <x v="166"/>
    <x v="0"/>
  </r>
  <r>
    <x v="4540"/>
    <x v="128"/>
    <x v="378"/>
    <x v="378"/>
    <x v="114"/>
    <x v="114"/>
    <x v="47"/>
    <x v="47"/>
    <x v="44"/>
    <x v="145"/>
    <x v="145"/>
    <x v="2"/>
    <x v="0"/>
    <x v="2"/>
    <x v="15"/>
    <x v="603"/>
    <x v="1"/>
  </r>
  <r>
    <x v="4541"/>
    <x v="13"/>
    <x v="596"/>
    <x v="596"/>
    <x v="73"/>
    <x v="73"/>
    <x v="103"/>
    <x v="103"/>
    <x v="94"/>
    <x v="74"/>
    <x v="74"/>
    <x v="0"/>
    <x v="0"/>
    <x v="1"/>
    <x v="38"/>
    <x v="258"/>
    <x v="0"/>
  </r>
  <r>
    <x v="4542"/>
    <x v="304"/>
    <x v="1153"/>
    <x v="1153"/>
    <x v="112"/>
    <x v="112"/>
    <x v="168"/>
    <x v="168"/>
    <x v="157"/>
    <x v="27"/>
    <x v="27"/>
    <x v="2"/>
    <x v="0"/>
    <x v="0"/>
    <x v="36"/>
    <x v="364"/>
    <x v="1"/>
  </r>
  <r>
    <x v="4543"/>
    <x v="235"/>
    <x v="956"/>
    <x v="956"/>
    <x v="30"/>
    <x v="30"/>
    <x v="59"/>
    <x v="59"/>
    <x v="55"/>
    <x v="92"/>
    <x v="92"/>
    <x v="0"/>
    <x v="0"/>
    <x v="2"/>
    <x v="5"/>
    <x v="57"/>
    <x v="0"/>
  </r>
  <r>
    <x v="4544"/>
    <x v="40"/>
    <x v="312"/>
    <x v="312"/>
    <x v="64"/>
    <x v="64"/>
    <x v="182"/>
    <x v="182"/>
    <x v="194"/>
    <x v="126"/>
    <x v="126"/>
    <x v="0"/>
    <x v="0"/>
    <x v="0"/>
    <x v="5"/>
    <x v="316"/>
    <x v="0"/>
  </r>
  <r>
    <x v="4545"/>
    <x v="124"/>
    <x v="386"/>
    <x v="386"/>
    <x v="62"/>
    <x v="62"/>
    <x v="132"/>
    <x v="132"/>
    <x v="128"/>
    <x v="5"/>
    <x v="5"/>
    <x v="0"/>
    <x v="0"/>
    <x v="2"/>
    <x v="27"/>
    <x v="524"/>
    <x v="0"/>
  </r>
  <r>
    <x v="4546"/>
    <x v="149"/>
    <x v="1078"/>
    <x v="1078"/>
    <x v="117"/>
    <x v="117"/>
    <x v="2"/>
    <x v="2"/>
    <x v="2"/>
    <x v="21"/>
    <x v="21"/>
    <x v="3"/>
    <x v="0"/>
    <x v="2"/>
    <x v="16"/>
    <x v="339"/>
    <x v="1"/>
  </r>
  <r>
    <x v="4547"/>
    <x v="259"/>
    <x v="1124"/>
    <x v="1124"/>
    <x v="114"/>
    <x v="114"/>
    <x v="171"/>
    <x v="171"/>
    <x v="160"/>
    <x v="92"/>
    <x v="92"/>
    <x v="0"/>
    <x v="0"/>
    <x v="1"/>
    <x v="16"/>
    <x v="245"/>
    <x v="1"/>
  </r>
  <r>
    <x v="4548"/>
    <x v="101"/>
    <x v="264"/>
    <x v="264"/>
    <x v="91"/>
    <x v="91"/>
    <x v="217"/>
    <x v="217"/>
    <x v="217"/>
    <x v="87"/>
    <x v="87"/>
    <x v="2"/>
    <x v="0"/>
    <x v="2"/>
    <x v="3"/>
    <x v="487"/>
    <x v="0"/>
  </r>
  <r>
    <x v="4549"/>
    <x v="180"/>
    <x v="1074"/>
    <x v="1074"/>
    <x v="89"/>
    <x v="89"/>
    <x v="88"/>
    <x v="88"/>
    <x v="79"/>
    <x v="7"/>
    <x v="7"/>
    <x v="3"/>
    <x v="0"/>
    <x v="3"/>
    <x v="34"/>
    <x v="259"/>
    <x v="1"/>
  </r>
  <r>
    <x v="4550"/>
    <x v="270"/>
    <x v="1004"/>
    <x v="1004"/>
    <x v="115"/>
    <x v="115"/>
    <x v="184"/>
    <x v="184"/>
    <x v="180"/>
    <x v="156"/>
    <x v="156"/>
    <x v="0"/>
    <x v="0"/>
    <x v="0"/>
    <x v="26"/>
    <x v="309"/>
    <x v="1"/>
  </r>
  <r>
    <x v="4551"/>
    <x v="94"/>
    <x v="1146"/>
    <x v="1146"/>
    <x v="100"/>
    <x v="100"/>
    <x v="91"/>
    <x v="91"/>
    <x v="13"/>
    <x v="91"/>
    <x v="91"/>
    <x v="3"/>
    <x v="2"/>
    <x v="2"/>
    <x v="11"/>
    <x v="13"/>
    <x v="2"/>
  </r>
  <r>
    <x v="4552"/>
    <x v="357"/>
    <x v="756"/>
    <x v="756"/>
    <x v="75"/>
    <x v="75"/>
    <x v="90"/>
    <x v="90"/>
    <x v="81"/>
    <x v="91"/>
    <x v="91"/>
    <x v="0"/>
    <x v="0"/>
    <x v="0"/>
    <x v="30"/>
    <x v="91"/>
    <x v="1"/>
  </r>
  <r>
    <x v="4553"/>
    <x v="218"/>
    <x v="933"/>
    <x v="933"/>
    <x v="48"/>
    <x v="48"/>
    <x v="194"/>
    <x v="194"/>
    <x v="190"/>
    <x v="96"/>
    <x v="96"/>
    <x v="2"/>
    <x v="0"/>
    <x v="0"/>
    <x v="8"/>
    <x v="602"/>
    <x v="1"/>
  </r>
  <r>
    <x v="4554"/>
    <x v="174"/>
    <x v="389"/>
    <x v="389"/>
    <x v="10"/>
    <x v="10"/>
    <x v="21"/>
    <x v="21"/>
    <x v="13"/>
    <x v="63"/>
    <x v="63"/>
    <x v="0"/>
    <x v="1"/>
    <x v="0"/>
    <x v="11"/>
    <x v="13"/>
    <x v="2"/>
  </r>
  <r>
    <x v="4555"/>
    <x v="253"/>
    <x v="749"/>
    <x v="749"/>
    <x v="43"/>
    <x v="43"/>
    <x v="148"/>
    <x v="148"/>
    <x v="13"/>
    <x v="40"/>
    <x v="40"/>
    <x v="3"/>
    <x v="2"/>
    <x v="0"/>
    <x v="11"/>
    <x v="13"/>
    <x v="2"/>
  </r>
  <r>
    <x v="4556"/>
    <x v="111"/>
    <x v="194"/>
    <x v="194"/>
    <x v="26"/>
    <x v="26"/>
    <x v="13"/>
    <x v="13"/>
    <x v="161"/>
    <x v="48"/>
    <x v="48"/>
    <x v="0"/>
    <x v="0"/>
    <x v="0"/>
    <x v="19"/>
    <x v="218"/>
    <x v="1"/>
  </r>
  <r>
    <x v="4557"/>
    <x v="222"/>
    <x v="354"/>
    <x v="354"/>
    <x v="66"/>
    <x v="66"/>
    <x v="94"/>
    <x v="94"/>
    <x v="85"/>
    <x v="13"/>
    <x v="13"/>
    <x v="0"/>
    <x v="0"/>
    <x v="0"/>
    <x v="26"/>
    <x v="283"/>
    <x v="1"/>
  </r>
  <r>
    <x v="4558"/>
    <x v="143"/>
    <x v="138"/>
    <x v="138"/>
    <x v="66"/>
    <x v="66"/>
    <x v="188"/>
    <x v="188"/>
    <x v="184"/>
    <x v="164"/>
    <x v="164"/>
    <x v="3"/>
    <x v="0"/>
    <x v="0"/>
    <x v="0"/>
    <x v="658"/>
    <x v="0"/>
  </r>
  <r>
    <x v="4559"/>
    <x v="258"/>
    <x v="682"/>
    <x v="682"/>
    <x v="94"/>
    <x v="94"/>
    <x v="56"/>
    <x v="56"/>
    <x v="52"/>
    <x v="103"/>
    <x v="103"/>
    <x v="0"/>
    <x v="0"/>
    <x v="2"/>
    <x v="50"/>
    <x v="54"/>
    <x v="3"/>
  </r>
  <r>
    <x v="4560"/>
    <x v="263"/>
    <x v="934"/>
    <x v="934"/>
    <x v="45"/>
    <x v="45"/>
    <x v="128"/>
    <x v="128"/>
    <x v="119"/>
    <x v="42"/>
    <x v="42"/>
    <x v="3"/>
    <x v="0"/>
    <x v="0"/>
    <x v="15"/>
    <x v="311"/>
    <x v="1"/>
  </r>
  <r>
    <x v="4561"/>
    <x v="72"/>
    <x v="1005"/>
    <x v="1005"/>
    <x v="41"/>
    <x v="41"/>
    <x v="97"/>
    <x v="97"/>
    <x v="89"/>
    <x v="112"/>
    <x v="112"/>
    <x v="0"/>
    <x v="0"/>
    <x v="3"/>
    <x v="18"/>
    <x v="102"/>
    <x v="0"/>
  </r>
  <r>
    <x v="4562"/>
    <x v="233"/>
    <x v="525"/>
    <x v="525"/>
    <x v="103"/>
    <x v="103"/>
    <x v="205"/>
    <x v="205"/>
    <x v="204"/>
    <x v="177"/>
    <x v="177"/>
    <x v="0"/>
    <x v="0"/>
    <x v="0"/>
    <x v="27"/>
    <x v="491"/>
    <x v="0"/>
  </r>
  <r>
    <x v="4563"/>
    <x v="137"/>
    <x v="852"/>
    <x v="852"/>
    <x v="76"/>
    <x v="76"/>
    <x v="206"/>
    <x v="206"/>
    <x v="205"/>
    <x v="1"/>
    <x v="1"/>
    <x v="0"/>
    <x v="0"/>
    <x v="0"/>
    <x v="4"/>
    <x v="354"/>
    <x v="0"/>
  </r>
  <r>
    <x v="4564"/>
    <x v="206"/>
    <x v="1069"/>
    <x v="1069"/>
    <x v="3"/>
    <x v="3"/>
    <x v="160"/>
    <x v="160"/>
    <x v="151"/>
    <x v="52"/>
    <x v="52"/>
    <x v="3"/>
    <x v="0"/>
    <x v="1"/>
    <x v="1"/>
    <x v="361"/>
    <x v="0"/>
  </r>
  <r>
    <x v="4565"/>
    <x v="121"/>
    <x v="666"/>
    <x v="666"/>
    <x v="107"/>
    <x v="107"/>
    <x v="73"/>
    <x v="73"/>
    <x v="135"/>
    <x v="101"/>
    <x v="101"/>
    <x v="0"/>
    <x v="0"/>
    <x v="1"/>
    <x v="13"/>
    <x v="171"/>
    <x v="0"/>
  </r>
  <r>
    <x v="4566"/>
    <x v="78"/>
    <x v="111"/>
    <x v="111"/>
    <x v="94"/>
    <x v="94"/>
    <x v="46"/>
    <x v="46"/>
    <x v="43"/>
    <x v="81"/>
    <x v="81"/>
    <x v="0"/>
    <x v="0"/>
    <x v="0"/>
    <x v="33"/>
    <x v="45"/>
    <x v="0"/>
  </r>
  <r>
    <x v="4567"/>
    <x v="174"/>
    <x v="1169"/>
    <x v="1169"/>
    <x v="2"/>
    <x v="2"/>
    <x v="213"/>
    <x v="213"/>
    <x v="212"/>
    <x v="24"/>
    <x v="24"/>
    <x v="0"/>
    <x v="0"/>
    <x v="0"/>
    <x v="33"/>
    <x v="409"/>
    <x v="0"/>
  </r>
  <r>
    <x v="4568"/>
    <x v="39"/>
    <x v="1018"/>
    <x v="1018"/>
    <x v="110"/>
    <x v="110"/>
    <x v="132"/>
    <x v="132"/>
    <x v="13"/>
    <x v="65"/>
    <x v="65"/>
    <x v="0"/>
    <x v="1"/>
    <x v="3"/>
    <x v="11"/>
    <x v="13"/>
    <x v="2"/>
  </r>
  <r>
    <x v="4569"/>
    <x v="351"/>
    <x v="410"/>
    <x v="410"/>
    <x v="101"/>
    <x v="101"/>
    <x v="167"/>
    <x v="167"/>
    <x v="13"/>
    <x v="128"/>
    <x v="128"/>
    <x v="3"/>
    <x v="1"/>
    <x v="3"/>
    <x v="11"/>
    <x v="13"/>
    <x v="2"/>
  </r>
  <r>
    <x v="4570"/>
    <x v="290"/>
    <x v="907"/>
    <x v="907"/>
    <x v="72"/>
    <x v="72"/>
    <x v="7"/>
    <x v="7"/>
    <x v="7"/>
    <x v="140"/>
    <x v="140"/>
    <x v="2"/>
    <x v="0"/>
    <x v="3"/>
    <x v="19"/>
    <x v="642"/>
    <x v="1"/>
  </r>
  <r>
    <x v="4571"/>
    <x v="21"/>
    <x v="1064"/>
    <x v="1064"/>
    <x v="87"/>
    <x v="87"/>
    <x v="123"/>
    <x v="123"/>
    <x v="114"/>
    <x v="169"/>
    <x v="169"/>
    <x v="3"/>
    <x v="0"/>
    <x v="0"/>
    <x v="22"/>
    <x v="489"/>
    <x v="1"/>
  </r>
  <r>
    <x v="4572"/>
    <x v="91"/>
    <x v="1109"/>
    <x v="1109"/>
    <x v="76"/>
    <x v="76"/>
    <x v="50"/>
    <x v="50"/>
    <x v="13"/>
    <x v="161"/>
    <x v="161"/>
    <x v="0"/>
    <x v="1"/>
    <x v="0"/>
    <x v="11"/>
    <x v="13"/>
    <x v="2"/>
  </r>
  <r>
    <x v="4573"/>
    <x v="233"/>
    <x v="464"/>
    <x v="464"/>
    <x v="64"/>
    <x v="64"/>
    <x v="26"/>
    <x v="26"/>
    <x v="24"/>
    <x v="55"/>
    <x v="55"/>
    <x v="0"/>
    <x v="0"/>
    <x v="0"/>
    <x v="9"/>
    <x v="83"/>
    <x v="0"/>
  </r>
  <r>
    <x v="4574"/>
    <x v="39"/>
    <x v="481"/>
    <x v="481"/>
    <x v="83"/>
    <x v="83"/>
    <x v="123"/>
    <x v="123"/>
    <x v="114"/>
    <x v="11"/>
    <x v="11"/>
    <x v="3"/>
    <x v="0"/>
    <x v="2"/>
    <x v="18"/>
    <x v="489"/>
    <x v="0"/>
  </r>
  <r>
    <x v="4575"/>
    <x v="219"/>
    <x v="851"/>
    <x v="851"/>
    <x v="16"/>
    <x v="16"/>
    <x v="108"/>
    <x v="108"/>
    <x v="99"/>
    <x v="2"/>
    <x v="2"/>
    <x v="3"/>
    <x v="0"/>
    <x v="0"/>
    <x v="39"/>
    <x v="475"/>
    <x v="0"/>
  </r>
  <r>
    <x v="4576"/>
    <x v="0"/>
    <x v="694"/>
    <x v="694"/>
    <x v="22"/>
    <x v="22"/>
    <x v="71"/>
    <x v="71"/>
    <x v="65"/>
    <x v="75"/>
    <x v="75"/>
    <x v="0"/>
    <x v="0"/>
    <x v="0"/>
    <x v="29"/>
    <x v="575"/>
    <x v="0"/>
  </r>
  <r>
    <x v="4577"/>
    <x v="237"/>
    <x v="4"/>
    <x v="4"/>
    <x v="105"/>
    <x v="105"/>
    <x v="121"/>
    <x v="121"/>
    <x v="113"/>
    <x v="105"/>
    <x v="105"/>
    <x v="3"/>
    <x v="0"/>
    <x v="3"/>
    <x v="5"/>
    <x v="418"/>
    <x v="0"/>
  </r>
  <r>
    <x v="4578"/>
    <x v="13"/>
    <x v="184"/>
    <x v="184"/>
    <x v="32"/>
    <x v="32"/>
    <x v="205"/>
    <x v="205"/>
    <x v="204"/>
    <x v="95"/>
    <x v="95"/>
    <x v="0"/>
    <x v="0"/>
    <x v="0"/>
    <x v="3"/>
    <x v="491"/>
    <x v="0"/>
  </r>
  <r>
    <x v="4579"/>
    <x v="324"/>
    <x v="297"/>
    <x v="297"/>
    <x v="12"/>
    <x v="12"/>
    <x v="163"/>
    <x v="163"/>
    <x v="153"/>
    <x v="20"/>
    <x v="20"/>
    <x v="0"/>
    <x v="0"/>
    <x v="0"/>
    <x v="32"/>
    <x v="350"/>
    <x v="0"/>
  </r>
  <r>
    <x v="4580"/>
    <x v="17"/>
    <x v="385"/>
    <x v="385"/>
    <x v="53"/>
    <x v="53"/>
    <x v="159"/>
    <x v="159"/>
    <x v="150"/>
    <x v="5"/>
    <x v="5"/>
    <x v="0"/>
    <x v="0"/>
    <x v="2"/>
    <x v="1"/>
    <x v="666"/>
    <x v="0"/>
  </r>
  <r>
    <x v="4581"/>
    <x v="291"/>
    <x v="422"/>
    <x v="422"/>
    <x v="83"/>
    <x v="83"/>
    <x v="159"/>
    <x v="159"/>
    <x v="150"/>
    <x v="87"/>
    <x v="87"/>
    <x v="0"/>
    <x v="0"/>
    <x v="3"/>
    <x v="21"/>
    <x v="666"/>
    <x v="1"/>
  </r>
  <r>
    <x v="4582"/>
    <x v="287"/>
    <x v="1072"/>
    <x v="1072"/>
    <x v="19"/>
    <x v="19"/>
    <x v="52"/>
    <x v="52"/>
    <x v="48"/>
    <x v="165"/>
    <x v="165"/>
    <x v="0"/>
    <x v="0"/>
    <x v="3"/>
    <x v="6"/>
    <x v="376"/>
    <x v="1"/>
  </r>
  <r>
    <x v="4583"/>
    <x v="124"/>
    <x v="738"/>
    <x v="738"/>
    <x v="68"/>
    <x v="68"/>
    <x v="74"/>
    <x v="74"/>
    <x v="67"/>
    <x v="159"/>
    <x v="159"/>
    <x v="0"/>
    <x v="0"/>
    <x v="0"/>
    <x v="5"/>
    <x v="109"/>
    <x v="0"/>
  </r>
  <r>
    <x v="4584"/>
    <x v="107"/>
    <x v="101"/>
    <x v="101"/>
    <x v="57"/>
    <x v="57"/>
    <x v="151"/>
    <x v="151"/>
    <x v="141"/>
    <x v="169"/>
    <x v="169"/>
    <x v="0"/>
    <x v="0"/>
    <x v="2"/>
    <x v="46"/>
    <x v="180"/>
    <x v="0"/>
  </r>
  <r>
    <x v="4585"/>
    <x v="313"/>
    <x v="829"/>
    <x v="829"/>
    <x v="94"/>
    <x v="94"/>
    <x v="66"/>
    <x v="66"/>
    <x v="62"/>
    <x v="80"/>
    <x v="80"/>
    <x v="0"/>
    <x v="0"/>
    <x v="3"/>
    <x v="10"/>
    <x v="338"/>
    <x v="0"/>
  </r>
  <r>
    <x v="4586"/>
    <x v="139"/>
    <x v="415"/>
    <x v="415"/>
    <x v="60"/>
    <x v="60"/>
    <x v="195"/>
    <x v="195"/>
    <x v="191"/>
    <x v="126"/>
    <x v="126"/>
    <x v="0"/>
    <x v="0"/>
    <x v="2"/>
    <x v="22"/>
    <x v="369"/>
    <x v="1"/>
  </r>
  <r>
    <x v="4587"/>
    <x v="314"/>
    <x v="239"/>
    <x v="239"/>
    <x v="115"/>
    <x v="115"/>
    <x v="108"/>
    <x v="108"/>
    <x v="99"/>
    <x v="105"/>
    <x v="105"/>
    <x v="0"/>
    <x v="0"/>
    <x v="0"/>
    <x v="39"/>
    <x v="116"/>
    <x v="0"/>
  </r>
  <r>
    <x v="4588"/>
    <x v="229"/>
    <x v="1011"/>
    <x v="1011"/>
    <x v="49"/>
    <x v="49"/>
    <x v="206"/>
    <x v="206"/>
    <x v="205"/>
    <x v="111"/>
    <x v="111"/>
    <x v="3"/>
    <x v="0"/>
    <x v="2"/>
    <x v="16"/>
    <x v="557"/>
    <x v="1"/>
  </r>
  <r>
    <x v="4589"/>
    <x v="285"/>
    <x v="756"/>
    <x v="756"/>
    <x v="47"/>
    <x v="47"/>
    <x v="181"/>
    <x v="181"/>
    <x v="178"/>
    <x v="7"/>
    <x v="7"/>
    <x v="3"/>
    <x v="0"/>
    <x v="0"/>
    <x v="7"/>
    <x v="262"/>
    <x v="0"/>
  </r>
  <r>
    <x v="4590"/>
    <x v="103"/>
    <x v="391"/>
    <x v="391"/>
    <x v="93"/>
    <x v="93"/>
    <x v="112"/>
    <x v="112"/>
    <x v="103"/>
    <x v="25"/>
    <x v="25"/>
    <x v="0"/>
    <x v="0"/>
    <x v="0"/>
    <x v="31"/>
    <x v="123"/>
    <x v="1"/>
  </r>
  <r>
    <x v="4591"/>
    <x v="172"/>
    <x v="929"/>
    <x v="929"/>
    <x v="51"/>
    <x v="51"/>
    <x v="11"/>
    <x v="11"/>
    <x v="11"/>
    <x v="159"/>
    <x v="159"/>
    <x v="0"/>
    <x v="0"/>
    <x v="0"/>
    <x v="33"/>
    <x v="11"/>
    <x v="0"/>
  </r>
  <r>
    <x v="4592"/>
    <x v="251"/>
    <x v="1057"/>
    <x v="1057"/>
    <x v="52"/>
    <x v="52"/>
    <x v="214"/>
    <x v="214"/>
    <x v="213"/>
    <x v="168"/>
    <x v="168"/>
    <x v="0"/>
    <x v="0"/>
    <x v="0"/>
    <x v="19"/>
    <x v="415"/>
    <x v="1"/>
  </r>
  <r>
    <x v="4593"/>
    <x v="144"/>
    <x v="629"/>
    <x v="629"/>
    <x v="69"/>
    <x v="69"/>
    <x v="32"/>
    <x v="32"/>
    <x v="13"/>
    <x v="166"/>
    <x v="166"/>
    <x v="0"/>
    <x v="1"/>
    <x v="1"/>
    <x v="11"/>
    <x v="13"/>
    <x v="2"/>
  </r>
  <r>
    <x v="4594"/>
    <x v="88"/>
    <x v="522"/>
    <x v="522"/>
    <x v="31"/>
    <x v="31"/>
    <x v="213"/>
    <x v="213"/>
    <x v="212"/>
    <x v="131"/>
    <x v="131"/>
    <x v="0"/>
    <x v="0"/>
    <x v="0"/>
    <x v="53"/>
    <x v="409"/>
    <x v="0"/>
  </r>
  <r>
    <x v="4595"/>
    <x v="17"/>
    <x v="276"/>
    <x v="276"/>
    <x v="55"/>
    <x v="55"/>
    <x v="49"/>
    <x v="49"/>
    <x v="218"/>
    <x v="134"/>
    <x v="134"/>
    <x v="0"/>
    <x v="0"/>
    <x v="0"/>
    <x v="22"/>
    <x v="481"/>
    <x v="1"/>
  </r>
  <r>
    <x v="4596"/>
    <x v="131"/>
    <x v="690"/>
    <x v="690"/>
    <x v="102"/>
    <x v="102"/>
    <x v="57"/>
    <x v="57"/>
    <x v="53"/>
    <x v="150"/>
    <x v="150"/>
    <x v="0"/>
    <x v="0"/>
    <x v="0"/>
    <x v="15"/>
    <x v="272"/>
    <x v="1"/>
  </r>
  <r>
    <x v="4597"/>
    <x v="103"/>
    <x v="191"/>
    <x v="191"/>
    <x v="16"/>
    <x v="16"/>
    <x v="183"/>
    <x v="183"/>
    <x v="179"/>
    <x v="101"/>
    <x v="101"/>
    <x v="3"/>
    <x v="0"/>
    <x v="2"/>
    <x v="3"/>
    <x v="278"/>
    <x v="0"/>
  </r>
  <r>
    <x v="4598"/>
    <x v="130"/>
    <x v="533"/>
    <x v="533"/>
    <x v="74"/>
    <x v="74"/>
    <x v="82"/>
    <x v="82"/>
    <x v="216"/>
    <x v="35"/>
    <x v="35"/>
    <x v="0"/>
    <x v="0"/>
    <x v="2"/>
    <x v="46"/>
    <x v="432"/>
    <x v="0"/>
  </r>
  <r>
    <x v="4599"/>
    <x v="53"/>
    <x v="831"/>
    <x v="831"/>
    <x v="39"/>
    <x v="39"/>
    <x v="122"/>
    <x v="122"/>
    <x v="13"/>
    <x v="100"/>
    <x v="100"/>
    <x v="0"/>
    <x v="1"/>
    <x v="1"/>
    <x v="11"/>
    <x v="13"/>
    <x v="2"/>
  </r>
  <r>
    <x v="4600"/>
    <x v="185"/>
    <x v="320"/>
    <x v="320"/>
    <x v="3"/>
    <x v="3"/>
    <x v="58"/>
    <x v="58"/>
    <x v="13"/>
    <x v="126"/>
    <x v="126"/>
    <x v="0"/>
    <x v="1"/>
    <x v="1"/>
    <x v="11"/>
    <x v="13"/>
    <x v="2"/>
  </r>
  <r>
    <x v="4601"/>
    <x v="10"/>
    <x v="1170"/>
    <x v="1170"/>
    <x v="37"/>
    <x v="37"/>
    <x v="129"/>
    <x v="129"/>
    <x v="120"/>
    <x v="86"/>
    <x v="86"/>
    <x v="2"/>
    <x v="0"/>
    <x v="2"/>
    <x v="14"/>
    <x v="149"/>
    <x v="0"/>
  </r>
  <r>
    <x v="4602"/>
    <x v="357"/>
    <x v="744"/>
    <x v="744"/>
    <x v="84"/>
    <x v="84"/>
    <x v="204"/>
    <x v="204"/>
    <x v="13"/>
    <x v="143"/>
    <x v="143"/>
    <x v="3"/>
    <x v="1"/>
    <x v="2"/>
    <x v="11"/>
    <x v="13"/>
    <x v="2"/>
  </r>
  <r>
    <x v="4603"/>
    <x v="361"/>
    <x v="140"/>
    <x v="140"/>
    <x v="87"/>
    <x v="87"/>
    <x v="198"/>
    <x v="198"/>
    <x v="197"/>
    <x v="117"/>
    <x v="117"/>
    <x v="3"/>
    <x v="0"/>
    <x v="2"/>
    <x v="14"/>
    <x v="438"/>
    <x v="0"/>
  </r>
  <r>
    <x v="4604"/>
    <x v="55"/>
    <x v="755"/>
    <x v="755"/>
    <x v="31"/>
    <x v="31"/>
    <x v="91"/>
    <x v="91"/>
    <x v="13"/>
    <x v="152"/>
    <x v="152"/>
    <x v="2"/>
    <x v="1"/>
    <x v="0"/>
    <x v="11"/>
    <x v="13"/>
    <x v="2"/>
  </r>
  <r>
    <x v="4605"/>
    <x v="76"/>
    <x v="484"/>
    <x v="484"/>
    <x v="31"/>
    <x v="31"/>
    <x v="46"/>
    <x v="46"/>
    <x v="43"/>
    <x v="71"/>
    <x v="71"/>
    <x v="0"/>
    <x v="0"/>
    <x v="0"/>
    <x v="38"/>
    <x v="45"/>
    <x v="0"/>
  </r>
  <r>
    <x v="4606"/>
    <x v="2"/>
    <x v="1110"/>
    <x v="1110"/>
    <x v="5"/>
    <x v="5"/>
    <x v="16"/>
    <x v="16"/>
    <x v="16"/>
    <x v="83"/>
    <x v="83"/>
    <x v="0"/>
    <x v="0"/>
    <x v="2"/>
    <x v="23"/>
    <x v="454"/>
    <x v="0"/>
  </r>
  <r>
    <x v="4607"/>
    <x v="309"/>
    <x v="406"/>
    <x v="406"/>
    <x v="84"/>
    <x v="84"/>
    <x v="219"/>
    <x v="219"/>
    <x v="13"/>
    <x v="38"/>
    <x v="38"/>
    <x v="3"/>
    <x v="1"/>
    <x v="1"/>
    <x v="11"/>
    <x v="13"/>
    <x v="2"/>
  </r>
  <r>
    <x v="4608"/>
    <x v="353"/>
    <x v="1171"/>
    <x v="1171"/>
    <x v="86"/>
    <x v="86"/>
    <x v="13"/>
    <x v="13"/>
    <x v="161"/>
    <x v="122"/>
    <x v="122"/>
    <x v="0"/>
    <x v="0"/>
    <x v="2"/>
    <x v="1"/>
    <x v="218"/>
    <x v="0"/>
  </r>
  <r>
    <x v="4609"/>
    <x v="232"/>
    <x v="153"/>
    <x v="153"/>
    <x v="102"/>
    <x v="102"/>
    <x v="161"/>
    <x v="161"/>
    <x v="152"/>
    <x v="88"/>
    <x v="88"/>
    <x v="3"/>
    <x v="0"/>
    <x v="0"/>
    <x v="25"/>
    <x v="234"/>
    <x v="0"/>
  </r>
  <r>
    <x v="4610"/>
    <x v="307"/>
    <x v="401"/>
    <x v="401"/>
    <x v="22"/>
    <x v="22"/>
    <x v="117"/>
    <x v="117"/>
    <x v="110"/>
    <x v="46"/>
    <x v="46"/>
    <x v="0"/>
    <x v="0"/>
    <x v="3"/>
    <x v="15"/>
    <x v="287"/>
    <x v="1"/>
  </r>
  <r>
    <x v="4611"/>
    <x v="320"/>
    <x v="115"/>
    <x v="115"/>
    <x v="52"/>
    <x v="52"/>
    <x v="194"/>
    <x v="194"/>
    <x v="190"/>
    <x v="103"/>
    <x v="103"/>
    <x v="0"/>
    <x v="0"/>
    <x v="3"/>
    <x v="30"/>
    <x v="304"/>
    <x v="1"/>
  </r>
  <r>
    <x v="4612"/>
    <x v="178"/>
    <x v="23"/>
    <x v="23"/>
    <x v="21"/>
    <x v="21"/>
    <x v="179"/>
    <x v="179"/>
    <x v="176"/>
    <x v="164"/>
    <x v="164"/>
    <x v="0"/>
    <x v="0"/>
    <x v="0"/>
    <x v="19"/>
    <x v="256"/>
    <x v="1"/>
  </r>
  <r>
    <x v="4613"/>
    <x v="104"/>
    <x v="488"/>
    <x v="488"/>
    <x v="66"/>
    <x v="66"/>
    <x v="162"/>
    <x v="162"/>
    <x v="192"/>
    <x v="140"/>
    <x v="140"/>
    <x v="0"/>
    <x v="0"/>
    <x v="3"/>
    <x v="5"/>
    <x v="307"/>
    <x v="0"/>
  </r>
  <r>
    <x v="4614"/>
    <x v="238"/>
    <x v="784"/>
    <x v="784"/>
    <x v="67"/>
    <x v="67"/>
    <x v="113"/>
    <x v="113"/>
    <x v="106"/>
    <x v="85"/>
    <x v="85"/>
    <x v="3"/>
    <x v="0"/>
    <x v="2"/>
    <x v="39"/>
    <x v="264"/>
    <x v="0"/>
  </r>
  <r>
    <x v="4615"/>
    <x v="248"/>
    <x v="230"/>
    <x v="230"/>
    <x v="55"/>
    <x v="55"/>
    <x v="163"/>
    <x v="163"/>
    <x v="153"/>
    <x v="168"/>
    <x v="168"/>
    <x v="0"/>
    <x v="0"/>
    <x v="0"/>
    <x v="27"/>
    <x v="350"/>
    <x v="0"/>
  </r>
  <r>
    <x v="4616"/>
    <x v="195"/>
    <x v="236"/>
    <x v="236"/>
    <x v="12"/>
    <x v="12"/>
    <x v="79"/>
    <x v="79"/>
    <x v="72"/>
    <x v="90"/>
    <x v="90"/>
    <x v="0"/>
    <x v="0"/>
    <x v="2"/>
    <x v="52"/>
    <x v="80"/>
    <x v="3"/>
  </r>
  <r>
    <x v="4617"/>
    <x v="232"/>
    <x v="804"/>
    <x v="804"/>
    <x v="60"/>
    <x v="60"/>
    <x v="97"/>
    <x v="97"/>
    <x v="89"/>
    <x v="85"/>
    <x v="85"/>
    <x v="0"/>
    <x v="0"/>
    <x v="0"/>
    <x v="26"/>
    <x v="102"/>
    <x v="1"/>
  </r>
  <r>
    <x v="4618"/>
    <x v="133"/>
    <x v="60"/>
    <x v="60"/>
    <x v="38"/>
    <x v="38"/>
    <x v="127"/>
    <x v="127"/>
    <x v="118"/>
    <x v="178"/>
    <x v="178"/>
    <x v="3"/>
    <x v="0"/>
    <x v="2"/>
    <x v="2"/>
    <x v="279"/>
    <x v="0"/>
  </r>
  <r>
    <x v="4619"/>
    <x v="67"/>
    <x v="1127"/>
    <x v="1127"/>
    <x v="14"/>
    <x v="14"/>
    <x v="210"/>
    <x v="210"/>
    <x v="209"/>
    <x v="49"/>
    <x v="49"/>
    <x v="3"/>
    <x v="0"/>
    <x v="1"/>
    <x v="30"/>
    <x v="494"/>
    <x v="1"/>
  </r>
  <r>
    <x v="4620"/>
    <x v="289"/>
    <x v="123"/>
    <x v="123"/>
    <x v="19"/>
    <x v="19"/>
    <x v="33"/>
    <x v="33"/>
    <x v="29"/>
    <x v="171"/>
    <x v="171"/>
    <x v="3"/>
    <x v="0"/>
    <x v="0"/>
    <x v="28"/>
    <x v="141"/>
    <x v="0"/>
  </r>
  <r>
    <x v="4621"/>
    <x v="224"/>
    <x v="1101"/>
    <x v="1101"/>
    <x v="52"/>
    <x v="52"/>
    <x v="196"/>
    <x v="196"/>
    <x v="13"/>
    <x v="116"/>
    <x v="116"/>
    <x v="0"/>
    <x v="1"/>
    <x v="0"/>
    <x v="11"/>
    <x v="13"/>
    <x v="2"/>
  </r>
  <r>
    <x v="4622"/>
    <x v="333"/>
    <x v="1156"/>
    <x v="1156"/>
    <x v="8"/>
    <x v="8"/>
    <x v="120"/>
    <x v="120"/>
    <x v="146"/>
    <x v="51"/>
    <x v="51"/>
    <x v="0"/>
    <x v="0"/>
    <x v="0"/>
    <x v="2"/>
    <x v="220"/>
    <x v="0"/>
  </r>
  <r>
    <x v="4623"/>
    <x v="342"/>
    <x v="336"/>
    <x v="336"/>
    <x v="73"/>
    <x v="73"/>
    <x v="0"/>
    <x v="0"/>
    <x v="0"/>
    <x v="62"/>
    <x v="62"/>
    <x v="0"/>
    <x v="0"/>
    <x v="0"/>
    <x v="16"/>
    <x v="0"/>
    <x v="1"/>
  </r>
  <r>
    <x v="4624"/>
    <x v="147"/>
    <x v="667"/>
    <x v="667"/>
    <x v="34"/>
    <x v="34"/>
    <x v="136"/>
    <x v="136"/>
    <x v="126"/>
    <x v="64"/>
    <x v="64"/>
    <x v="0"/>
    <x v="0"/>
    <x v="2"/>
    <x v="33"/>
    <x v="159"/>
    <x v="0"/>
  </r>
  <r>
    <x v="4625"/>
    <x v="252"/>
    <x v="755"/>
    <x v="755"/>
    <x v="0"/>
    <x v="0"/>
    <x v="189"/>
    <x v="189"/>
    <x v="185"/>
    <x v="2"/>
    <x v="2"/>
    <x v="0"/>
    <x v="0"/>
    <x v="1"/>
    <x v="22"/>
    <x v="295"/>
    <x v="1"/>
  </r>
  <r>
    <x v="4626"/>
    <x v="335"/>
    <x v="1121"/>
    <x v="1121"/>
    <x v="38"/>
    <x v="38"/>
    <x v="155"/>
    <x v="155"/>
    <x v="144"/>
    <x v="128"/>
    <x v="128"/>
    <x v="2"/>
    <x v="0"/>
    <x v="3"/>
    <x v="18"/>
    <x v="352"/>
    <x v="0"/>
  </r>
  <r>
    <x v="4627"/>
    <x v="287"/>
    <x v="792"/>
    <x v="792"/>
    <x v="73"/>
    <x v="73"/>
    <x v="126"/>
    <x v="126"/>
    <x v="117"/>
    <x v="156"/>
    <x v="156"/>
    <x v="0"/>
    <x v="0"/>
    <x v="2"/>
    <x v="31"/>
    <x v="160"/>
    <x v="1"/>
  </r>
  <r>
    <x v="4628"/>
    <x v="363"/>
    <x v="640"/>
    <x v="640"/>
    <x v="71"/>
    <x v="71"/>
    <x v="112"/>
    <x v="112"/>
    <x v="103"/>
    <x v="79"/>
    <x v="79"/>
    <x v="0"/>
    <x v="0"/>
    <x v="0"/>
    <x v="27"/>
    <x v="123"/>
    <x v="0"/>
  </r>
  <r>
    <x v="4629"/>
    <x v="136"/>
    <x v="152"/>
    <x v="152"/>
    <x v="12"/>
    <x v="12"/>
    <x v="3"/>
    <x v="3"/>
    <x v="3"/>
    <x v="121"/>
    <x v="121"/>
    <x v="0"/>
    <x v="0"/>
    <x v="0"/>
    <x v="32"/>
    <x v="3"/>
    <x v="0"/>
  </r>
  <r>
    <x v="4630"/>
    <x v="200"/>
    <x v="141"/>
    <x v="141"/>
    <x v="71"/>
    <x v="71"/>
    <x v="156"/>
    <x v="156"/>
    <x v="163"/>
    <x v="118"/>
    <x v="118"/>
    <x v="0"/>
    <x v="0"/>
    <x v="2"/>
    <x v="21"/>
    <x v="302"/>
    <x v="1"/>
  </r>
  <r>
    <x v="4631"/>
    <x v="161"/>
    <x v="205"/>
    <x v="205"/>
    <x v="27"/>
    <x v="27"/>
    <x v="211"/>
    <x v="211"/>
    <x v="210"/>
    <x v="160"/>
    <x v="160"/>
    <x v="0"/>
    <x v="0"/>
    <x v="0"/>
    <x v="4"/>
    <x v="398"/>
    <x v="0"/>
  </r>
  <r>
    <x v="4632"/>
    <x v="139"/>
    <x v="758"/>
    <x v="758"/>
    <x v="54"/>
    <x v="54"/>
    <x v="159"/>
    <x v="159"/>
    <x v="150"/>
    <x v="160"/>
    <x v="160"/>
    <x v="3"/>
    <x v="0"/>
    <x v="0"/>
    <x v="9"/>
    <x v="194"/>
    <x v="0"/>
  </r>
  <r>
    <x v="4633"/>
    <x v="273"/>
    <x v="870"/>
    <x v="870"/>
    <x v="2"/>
    <x v="2"/>
    <x v="100"/>
    <x v="100"/>
    <x v="92"/>
    <x v="123"/>
    <x v="123"/>
    <x v="3"/>
    <x v="0"/>
    <x v="0"/>
    <x v="10"/>
    <x v="513"/>
    <x v="0"/>
  </r>
  <r>
    <x v="4634"/>
    <x v="91"/>
    <x v="1018"/>
    <x v="1018"/>
    <x v="107"/>
    <x v="107"/>
    <x v="130"/>
    <x v="130"/>
    <x v="121"/>
    <x v="131"/>
    <x v="131"/>
    <x v="3"/>
    <x v="0"/>
    <x v="2"/>
    <x v="2"/>
    <x v="440"/>
    <x v="0"/>
  </r>
  <r>
    <x v="4635"/>
    <x v="8"/>
    <x v="812"/>
    <x v="812"/>
    <x v="31"/>
    <x v="31"/>
    <x v="15"/>
    <x v="15"/>
    <x v="15"/>
    <x v="152"/>
    <x v="152"/>
    <x v="2"/>
    <x v="0"/>
    <x v="0"/>
    <x v="20"/>
    <x v="701"/>
    <x v="0"/>
  </r>
  <r>
    <x v="4636"/>
    <x v="3"/>
    <x v="545"/>
    <x v="545"/>
    <x v="64"/>
    <x v="64"/>
    <x v="77"/>
    <x v="77"/>
    <x v="70"/>
    <x v="178"/>
    <x v="178"/>
    <x v="0"/>
    <x v="0"/>
    <x v="0"/>
    <x v="27"/>
    <x v="77"/>
    <x v="0"/>
  </r>
  <r>
    <x v="4637"/>
    <x v="96"/>
    <x v="708"/>
    <x v="708"/>
    <x v="49"/>
    <x v="49"/>
    <x v="133"/>
    <x v="133"/>
    <x v="122"/>
    <x v="171"/>
    <x v="171"/>
    <x v="3"/>
    <x v="0"/>
    <x v="1"/>
    <x v="16"/>
    <x v="424"/>
    <x v="1"/>
  </r>
  <r>
    <x v="4638"/>
    <x v="198"/>
    <x v="204"/>
    <x v="204"/>
    <x v="47"/>
    <x v="47"/>
    <x v="219"/>
    <x v="219"/>
    <x v="220"/>
    <x v="46"/>
    <x v="46"/>
    <x v="2"/>
    <x v="0"/>
    <x v="1"/>
    <x v="36"/>
    <x v="621"/>
    <x v="1"/>
  </r>
  <r>
    <x v="4639"/>
    <x v="302"/>
    <x v="164"/>
    <x v="164"/>
    <x v="0"/>
    <x v="0"/>
    <x v="159"/>
    <x v="159"/>
    <x v="150"/>
    <x v="66"/>
    <x v="66"/>
    <x v="0"/>
    <x v="0"/>
    <x v="2"/>
    <x v="3"/>
    <x v="666"/>
    <x v="0"/>
  </r>
  <r>
    <x v="4640"/>
    <x v="56"/>
    <x v="255"/>
    <x v="255"/>
    <x v="107"/>
    <x v="107"/>
    <x v="26"/>
    <x v="26"/>
    <x v="24"/>
    <x v="81"/>
    <x v="81"/>
    <x v="3"/>
    <x v="0"/>
    <x v="3"/>
    <x v="39"/>
    <x v="25"/>
    <x v="0"/>
  </r>
  <r>
    <x v="4641"/>
    <x v="185"/>
    <x v="597"/>
    <x v="597"/>
    <x v="67"/>
    <x v="67"/>
    <x v="171"/>
    <x v="171"/>
    <x v="160"/>
    <x v="172"/>
    <x v="172"/>
    <x v="2"/>
    <x v="0"/>
    <x v="1"/>
    <x v="14"/>
    <x v="545"/>
    <x v="0"/>
  </r>
  <r>
    <x v="4642"/>
    <x v="17"/>
    <x v="636"/>
    <x v="636"/>
    <x v="74"/>
    <x v="74"/>
    <x v="69"/>
    <x v="69"/>
    <x v="64"/>
    <x v="115"/>
    <x v="115"/>
    <x v="3"/>
    <x v="0"/>
    <x v="1"/>
    <x v="25"/>
    <x v="69"/>
    <x v="0"/>
  </r>
  <r>
    <x v="4643"/>
    <x v="251"/>
    <x v="1022"/>
    <x v="1022"/>
    <x v="93"/>
    <x v="93"/>
    <x v="158"/>
    <x v="158"/>
    <x v="13"/>
    <x v="138"/>
    <x v="138"/>
    <x v="0"/>
    <x v="1"/>
    <x v="1"/>
    <x v="11"/>
    <x v="13"/>
    <x v="2"/>
  </r>
  <r>
    <x v="4644"/>
    <x v="136"/>
    <x v="87"/>
    <x v="87"/>
    <x v="118"/>
    <x v="118"/>
    <x v="100"/>
    <x v="100"/>
    <x v="92"/>
    <x v="152"/>
    <x v="152"/>
    <x v="0"/>
    <x v="0"/>
    <x v="2"/>
    <x v="39"/>
    <x v="105"/>
    <x v="0"/>
  </r>
  <r>
    <x v="4645"/>
    <x v="315"/>
    <x v="812"/>
    <x v="812"/>
    <x v="110"/>
    <x v="110"/>
    <x v="130"/>
    <x v="130"/>
    <x v="121"/>
    <x v="63"/>
    <x v="63"/>
    <x v="3"/>
    <x v="0"/>
    <x v="1"/>
    <x v="4"/>
    <x v="440"/>
    <x v="0"/>
  </r>
  <r>
    <x v="4646"/>
    <x v="97"/>
    <x v="404"/>
    <x v="404"/>
    <x v="100"/>
    <x v="100"/>
    <x v="132"/>
    <x v="132"/>
    <x v="128"/>
    <x v="94"/>
    <x v="94"/>
    <x v="2"/>
    <x v="0"/>
    <x v="0"/>
    <x v="15"/>
    <x v="417"/>
    <x v="1"/>
  </r>
  <r>
    <x v="4647"/>
    <x v="217"/>
    <x v="290"/>
    <x v="290"/>
    <x v="83"/>
    <x v="83"/>
    <x v="129"/>
    <x v="129"/>
    <x v="120"/>
    <x v="88"/>
    <x v="88"/>
    <x v="0"/>
    <x v="0"/>
    <x v="0"/>
    <x v="18"/>
    <x v="271"/>
    <x v="0"/>
  </r>
  <r>
    <x v="4648"/>
    <x v="326"/>
    <x v="874"/>
    <x v="874"/>
    <x v="19"/>
    <x v="19"/>
    <x v="61"/>
    <x v="61"/>
    <x v="71"/>
    <x v="127"/>
    <x v="127"/>
    <x v="0"/>
    <x v="0"/>
    <x v="1"/>
    <x v="36"/>
    <x v="79"/>
    <x v="1"/>
  </r>
  <r>
    <x v="4649"/>
    <x v="88"/>
    <x v="372"/>
    <x v="372"/>
    <x v="54"/>
    <x v="54"/>
    <x v="58"/>
    <x v="58"/>
    <x v="54"/>
    <x v="58"/>
    <x v="58"/>
    <x v="0"/>
    <x v="0"/>
    <x v="0"/>
    <x v="18"/>
    <x v="56"/>
    <x v="0"/>
  </r>
  <r>
    <x v="4650"/>
    <x v="129"/>
    <x v="534"/>
    <x v="534"/>
    <x v="87"/>
    <x v="87"/>
    <x v="35"/>
    <x v="35"/>
    <x v="31"/>
    <x v="151"/>
    <x v="151"/>
    <x v="0"/>
    <x v="0"/>
    <x v="0"/>
    <x v="1"/>
    <x v="32"/>
    <x v="0"/>
  </r>
  <r>
    <x v="4651"/>
    <x v="130"/>
    <x v="225"/>
    <x v="225"/>
    <x v="93"/>
    <x v="93"/>
    <x v="87"/>
    <x v="87"/>
    <x v="78"/>
    <x v="151"/>
    <x v="151"/>
    <x v="3"/>
    <x v="0"/>
    <x v="0"/>
    <x v="14"/>
    <x v="87"/>
    <x v="0"/>
  </r>
  <r>
    <x v="4652"/>
    <x v="281"/>
    <x v="144"/>
    <x v="144"/>
    <x v="30"/>
    <x v="30"/>
    <x v="189"/>
    <x v="189"/>
    <x v="185"/>
    <x v="6"/>
    <x v="6"/>
    <x v="0"/>
    <x v="0"/>
    <x v="2"/>
    <x v="5"/>
    <x v="295"/>
    <x v="0"/>
  </r>
  <r>
    <x v="4653"/>
    <x v="65"/>
    <x v="1101"/>
    <x v="1101"/>
    <x v="28"/>
    <x v="28"/>
    <x v="34"/>
    <x v="34"/>
    <x v="30"/>
    <x v="19"/>
    <x v="19"/>
    <x v="0"/>
    <x v="0"/>
    <x v="2"/>
    <x v="27"/>
    <x v="31"/>
    <x v="0"/>
  </r>
  <r>
    <x v="4654"/>
    <x v="339"/>
    <x v="530"/>
    <x v="530"/>
    <x v="28"/>
    <x v="28"/>
    <x v="129"/>
    <x v="129"/>
    <x v="120"/>
    <x v="69"/>
    <x v="69"/>
    <x v="3"/>
    <x v="0"/>
    <x v="2"/>
    <x v="13"/>
    <x v="612"/>
    <x v="0"/>
  </r>
  <r>
    <x v="4655"/>
    <x v="87"/>
    <x v="451"/>
    <x v="451"/>
    <x v="76"/>
    <x v="76"/>
    <x v="0"/>
    <x v="0"/>
    <x v="0"/>
    <x v="140"/>
    <x v="140"/>
    <x v="0"/>
    <x v="0"/>
    <x v="0"/>
    <x v="0"/>
    <x v="0"/>
    <x v="0"/>
  </r>
  <r>
    <x v="4656"/>
    <x v="60"/>
    <x v="123"/>
    <x v="123"/>
    <x v="10"/>
    <x v="10"/>
    <x v="183"/>
    <x v="183"/>
    <x v="179"/>
    <x v="140"/>
    <x v="140"/>
    <x v="3"/>
    <x v="0"/>
    <x v="1"/>
    <x v="14"/>
    <x v="278"/>
    <x v="0"/>
  </r>
  <r>
    <x v="4657"/>
    <x v="230"/>
    <x v="257"/>
    <x v="257"/>
    <x v="107"/>
    <x v="107"/>
    <x v="33"/>
    <x v="33"/>
    <x v="13"/>
    <x v="167"/>
    <x v="167"/>
    <x v="0"/>
    <x v="1"/>
    <x v="0"/>
    <x v="11"/>
    <x v="13"/>
    <x v="2"/>
  </r>
  <r>
    <x v="4658"/>
    <x v="254"/>
    <x v="57"/>
    <x v="57"/>
    <x v="101"/>
    <x v="101"/>
    <x v="20"/>
    <x v="20"/>
    <x v="20"/>
    <x v="14"/>
    <x v="14"/>
    <x v="0"/>
    <x v="0"/>
    <x v="1"/>
    <x v="20"/>
    <x v="347"/>
    <x v="0"/>
  </r>
  <r>
    <x v="4659"/>
    <x v="206"/>
    <x v="556"/>
    <x v="556"/>
    <x v="56"/>
    <x v="56"/>
    <x v="121"/>
    <x v="121"/>
    <x v="13"/>
    <x v="146"/>
    <x v="146"/>
    <x v="3"/>
    <x v="1"/>
    <x v="0"/>
    <x v="11"/>
    <x v="13"/>
    <x v="2"/>
  </r>
  <r>
    <x v="4660"/>
    <x v="247"/>
    <x v="373"/>
    <x v="373"/>
    <x v="22"/>
    <x v="22"/>
    <x v="109"/>
    <x v="109"/>
    <x v="100"/>
    <x v="63"/>
    <x v="63"/>
    <x v="0"/>
    <x v="0"/>
    <x v="0"/>
    <x v="19"/>
    <x v="134"/>
    <x v="1"/>
  </r>
  <r>
    <x v="4661"/>
    <x v="115"/>
    <x v="1120"/>
    <x v="1120"/>
    <x v="52"/>
    <x v="52"/>
    <x v="178"/>
    <x v="178"/>
    <x v="175"/>
    <x v="135"/>
    <x v="135"/>
    <x v="0"/>
    <x v="0"/>
    <x v="0"/>
    <x v="19"/>
    <x v="292"/>
    <x v="1"/>
  </r>
  <r>
    <x v="4662"/>
    <x v="72"/>
    <x v="302"/>
    <x v="302"/>
    <x v="64"/>
    <x v="64"/>
    <x v="46"/>
    <x v="46"/>
    <x v="43"/>
    <x v="5"/>
    <x v="5"/>
    <x v="0"/>
    <x v="0"/>
    <x v="2"/>
    <x v="18"/>
    <x v="45"/>
    <x v="0"/>
  </r>
  <r>
    <x v="4663"/>
    <x v="209"/>
    <x v="59"/>
    <x v="59"/>
    <x v="39"/>
    <x v="39"/>
    <x v="125"/>
    <x v="125"/>
    <x v="116"/>
    <x v="45"/>
    <x v="45"/>
    <x v="3"/>
    <x v="0"/>
    <x v="3"/>
    <x v="10"/>
    <x v="174"/>
    <x v="0"/>
  </r>
  <r>
    <x v="4664"/>
    <x v="195"/>
    <x v="843"/>
    <x v="843"/>
    <x v="109"/>
    <x v="109"/>
    <x v="205"/>
    <x v="205"/>
    <x v="204"/>
    <x v="101"/>
    <x v="101"/>
    <x v="0"/>
    <x v="0"/>
    <x v="2"/>
    <x v="16"/>
    <x v="491"/>
    <x v="1"/>
  </r>
  <r>
    <x v="4665"/>
    <x v="292"/>
    <x v="506"/>
    <x v="506"/>
    <x v="45"/>
    <x v="45"/>
    <x v="176"/>
    <x v="176"/>
    <x v="170"/>
    <x v="172"/>
    <x v="172"/>
    <x v="0"/>
    <x v="0"/>
    <x v="3"/>
    <x v="7"/>
    <x v="242"/>
    <x v="0"/>
  </r>
  <r>
    <x v="4666"/>
    <x v="265"/>
    <x v="712"/>
    <x v="712"/>
    <x v="51"/>
    <x v="51"/>
    <x v="185"/>
    <x v="185"/>
    <x v="13"/>
    <x v="160"/>
    <x v="160"/>
    <x v="0"/>
    <x v="1"/>
    <x v="0"/>
    <x v="11"/>
    <x v="13"/>
    <x v="2"/>
  </r>
  <r>
    <x v="4667"/>
    <x v="219"/>
    <x v="297"/>
    <x v="297"/>
    <x v="15"/>
    <x v="15"/>
    <x v="171"/>
    <x v="171"/>
    <x v="160"/>
    <x v="101"/>
    <x v="101"/>
    <x v="2"/>
    <x v="0"/>
    <x v="0"/>
    <x v="48"/>
    <x v="545"/>
    <x v="0"/>
  </r>
  <r>
    <x v="4668"/>
    <x v="344"/>
    <x v="345"/>
    <x v="345"/>
    <x v="6"/>
    <x v="6"/>
    <x v="170"/>
    <x v="170"/>
    <x v="159"/>
    <x v="26"/>
    <x v="26"/>
    <x v="3"/>
    <x v="0"/>
    <x v="0"/>
    <x v="38"/>
    <x v="472"/>
    <x v="0"/>
  </r>
  <r>
    <x v="4669"/>
    <x v="137"/>
    <x v="862"/>
    <x v="862"/>
    <x v="41"/>
    <x v="41"/>
    <x v="156"/>
    <x v="156"/>
    <x v="163"/>
    <x v="42"/>
    <x v="42"/>
    <x v="3"/>
    <x v="0"/>
    <x v="2"/>
    <x v="14"/>
    <x v="223"/>
    <x v="0"/>
  </r>
  <r>
    <x v="4670"/>
    <x v="102"/>
    <x v="340"/>
    <x v="340"/>
    <x v="52"/>
    <x v="52"/>
    <x v="200"/>
    <x v="200"/>
    <x v="199"/>
    <x v="62"/>
    <x v="62"/>
    <x v="3"/>
    <x v="0"/>
    <x v="0"/>
    <x v="27"/>
    <x v="610"/>
    <x v="0"/>
  </r>
  <r>
    <x v="4671"/>
    <x v="72"/>
    <x v="810"/>
    <x v="810"/>
    <x v="92"/>
    <x v="92"/>
    <x v="17"/>
    <x v="17"/>
    <x v="17"/>
    <x v="130"/>
    <x v="130"/>
    <x v="3"/>
    <x v="0"/>
    <x v="0"/>
    <x v="39"/>
    <x v="263"/>
    <x v="0"/>
  </r>
  <r>
    <x v="4672"/>
    <x v="212"/>
    <x v="732"/>
    <x v="732"/>
    <x v="10"/>
    <x v="10"/>
    <x v="164"/>
    <x v="164"/>
    <x v="13"/>
    <x v="153"/>
    <x v="153"/>
    <x v="0"/>
    <x v="1"/>
    <x v="2"/>
    <x v="11"/>
    <x v="13"/>
    <x v="2"/>
  </r>
  <r>
    <x v="4673"/>
    <x v="343"/>
    <x v="154"/>
    <x v="154"/>
    <x v="42"/>
    <x v="42"/>
    <x v="126"/>
    <x v="126"/>
    <x v="117"/>
    <x v="86"/>
    <x v="86"/>
    <x v="0"/>
    <x v="0"/>
    <x v="0"/>
    <x v="32"/>
    <x v="160"/>
    <x v="0"/>
  </r>
  <r>
    <x v="4674"/>
    <x v="50"/>
    <x v="299"/>
    <x v="299"/>
    <x v="21"/>
    <x v="21"/>
    <x v="147"/>
    <x v="147"/>
    <x v="138"/>
    <x v="150"/>
    <x v="150"/>
    <x v="2"/>
    <x v="0"/>
    <x v="1"/>
    <x v="9"/>
    <x v="703"/>
    <x v="0"/>
  </r>
  <r>
    <x v="4675"/>
    <x v="223"/>
    <x v="855"/>
    <x v="855"/>
    <x v="118"/>
    <x v="118"/>
    <x v="164"/>
    <x v="164"/>
    <x v="154"/>
    <x v="172"/>
    <x v="172"/>
    <x v="2"/>
    <x v="0"/>
    <x v="0"/>
    <x v="29"/>
    <x v="319"/>
    <x v="0"/>
  </r>
  <r>
    <x v="4676"/>
    <x v="203"/>
    <x v="53"/>
    <x v="53"/>
    <x v="40"/>
    <x v="40"/>
    <x v="67"/>
    <x v="67"/>
    <x v="63"/>
    <x v="46"/>
    <x v="46"/>
    <x v="2"/>
    <x v="0"/>
    <x v="0"/>
    <x v="19"/>
    <x v="66"/>
    <x v="1"/>
  </r>
  <r>
    <x v="4677"/>
    <x v="301"/>
    <x v="160"/>
    <x v="160"/>
    <x v="93"/>
    <x v="93"/>
    <x v="35"/>
    <x v="35"/>
    <x v="31"/>
    <x v="110"/>
    <x v="110"/>
    <x v="1"/>
    <x v="0"/>
    <x v="0"/>
    <x v="21"/>
    <x v="193"/>
    <x v="1"/>
  </r>
  <r>
    <x v="4678"/>
    <x v="341"/>
    <x v="238"/>
    <x v="238"/>
    <x v="41"/>
    <x v="41"/>
    <x v="106"/>
    <x v="106"/>
    <x v="97"/>
    <x v="172"/>
    <x v="172"/>
    <x v="3"/>
    <x v="0"/>
    <x v="3"/>
    <x v="6"/>
    <x v="458"/>
    <x v="1"/>
  </r>
  <r>
    <x v="4679"/>
    <x v="304"/>
    <x v="624"/>
    <x v="624"/>
    <x v="71"/>
    <x v="71"/>
    <x v="167"/>
    <x v="167"/>
    <x v="156"/>
    <x v="17"/>
    <x v="17"/>
    <x v="0"/>
    <x v="0"/>
    <x v="0"/>
    <x v="25"/>
    <x v="209"/>
    <x v="0"/>
  </r>
  <r>
    <x v="4680"/>
    <x v="285"/>
    <x v="683"/>
    <x v="683"/>
    <x v="8"/>
    <x v="8"/>
    <x v="161"/>
    <x v="161"/>
    <x v="152"/>
    <x v="175"/>
    <x v="175"/>
    <x v="3"/>
    <x v="0"/>
    <x v="0"/>
    <x v="9"/>
    <x v="234"/>
    <x v="0"/>
  </r>
  <r>
    <x v="4681"/>
    <x v="204"/>
    <x v="461"/>
    <x v="461"/>
    <x v="34"/>
    <x v="34"/>
    <x v="192"/>
    <x v="192"/>
    <x v="188"/>
    <x v="154"/>
    <x v="154"/>
    <x v="0"/>
    <x v="0"/>
    <x v="0"/>
    <x v="31"/>
    <x v="407"/>
    <x v="1"/>
  </r>
  <r>
    <x v="4682"/>
    <x v="237"/>
    <x v="888"/>
    <x v="888"/>
    <x v="52"/>
    <x v="52"/>
    <x v="111"/>
    <x v="111"/>
    <x v="102"/>
    <x v="121"/>
    <x v="121"/>
    <x v="3"/>
    <x v="0"/>
    <x v="3"/>
    <x v="8"/>
    <x v="121"/>
    <x v="1"/>
  </r>
  <r>
    <x v="4683"/>
    <x v="4"/>
    <x v="127"/>
    <x v="127"/>
    <x v="117"/>
    <x v="117"/>
    <x v="171"/>
    <x v="171"/>
    <x v="160"/>
    <x v="147"/>
    <x v="147"/>
    <x v="3"/>
    <x v="0"/>
    <x v="0"/>
    <x v="14"/>
    <x v="217"/>
    <x v="0"/>
  </r>
  <r>
    <x v="4684"/>
    <x v="243"/>
    <x v="608"/>
    <x v="608"/>
    <x v="78"/>
    <x v="78"/>
    <x v="185"/>
    <x v="185"/>
    <x v="181"/>
    <x v="77"/>
    <x v="77"/>
    <x v="3"/>
    <x v="0"/>
    <x v="1"/>
    <x v="14"/>
    <x v="282"/>
    <x v="0"/>
  </r>
  <r>
    <x v="4685"/>
    <x v="16"/>
    <x v="155"/>
    <x v="155"/>
    <x v="25"/>
    <x v="25"/>
    <x v="67"/>
    <x v="67"/>
    <x v="13"/>
    <x v="33"/>
    <x v="33"/>
    <x v="0"/>
    <x v="1"/>
    <x v="2"/>
    <x v="11"/>
    <x v="13"/>
    <x v="2"/>
  </r>
  <r>
    <x v="4686"/>
    <x v="245"/>
    <x v="807"/>
    <x v="807"/>
    <x v="60"/>
    <x v="60"/>
    <x v="130"/>
    <x v="130"/>
    <x v="121"/>
    <x v="134"/>
    <x v="134"/>
    <x v="3"/>
    <x v="0"/>
    <x v="1"/>
    <x v="19"/>
    <x v="440"/>
    <x v="1"/>
  </r>
  <r>
    <x v="4687"/>
    <x v="283"/>
    <x v="71"/>
    <x v="71"/>
    <x v="34"/>
    <x v="34"/>
    <x v="69"/>
    <x v="69"/>
    <x v="13"/>
    <x v="18"/>
    <x v="18"/>
    <x v="2"/>
    <x v="1"/>
    <x v="0"/>
    <x v="11"/>
    <x v="13"/>
    <x v="2"/>
  </r>
  <r>
    <x v="4688"/>
    <x v="144"/>
    <x v="535"/>
    <x v="535"/>
    <x v="65"/>
    <x v="65"/>
    <x v="211"/>
    <x v="211"/>
    <x v="210"/>
    <x v="116"/>
    <x v="116"/>
    <x v="0"/>
    <x v="0"/>
    <x v="0"/>
    <x v="5"/>
    <x v="398"/>
    <x v="0"/>
  </r>
  <r>
    <x v="4689"/>
    <x v="22"/>
    <x v="354"/>
    <x v="354"/>
    <x v="82"/>
    <x v="82"/>
    <x v="173"/>
    <x v="173"/>
    <x v="166"/>
    <x v="6"/>
    <x v="6"/>
    <x v="0"/>
    <x v="0"/>
    <x v="3"/>
    <x v="5"/>
    <x v="228"/>
    <x v="0"/>
  </r>
  <r>
    <x v="4690"/>
    <x v="358"/>
    <x v="529"/>
    <x v="529"/>
    <x v="61"/>
    <x v="61"/>
    <x v="127"/>
    <x v="127"/>
    <x v="118"/>
    <x v="20"/>
    <x v="20"/>
    <x v="3"/>
    <x v="0"/>
    <x v="0"/>
    <x v="5"/>
    <x v="279"/>
    <x v="0"/>
  </r>
  <r>
    <x v="4691"/>
    <x v="152"/>
    <x v="266"/>
    <x v="266"/>
    <x v="9"/>
    <x v="9"/>
    <x v="134"/>
    <x v="134"/>
    <x v="124"/>
    <x v="104"/>
    <x v="104"/>
    <x v="2"/>
    <x v="0"/>
    <x v="2"/>
    <x v="28"/>
    <x v="724"/>
    <x v="0"/>
  </r>
  <r>
    <x v="4692"/>
    <x v="295"/>
    <x v="1146"/>
    <x v="1146"/>
    <x v="30"/>
    <x v="30"/>
    <x v="190"/>
    <x v="190"/>
    <x v="186"/>
    <x v="23"/>
    <x v="23"/>
    <x v="3"/>
    <x v="0"/>
    <x v="3"/>
    <x v="15"/>
    <x v="693"/>
    <x v="1"/>
  </r>
  <r>
    <x v="4693"/>
    <x v="267"/>
    <x v="817"/>
    <x v="817"/>
    <x v="23"/>
    <x v="23"/>
    <x v="63"/>
    <x v="63"/>
    <x v="58"/>
    <x v="8"/>
    <x v="8"/>
    <x v="3"/>
    <x v="0"/>
    <x v="0"/>
    <x v="6"/>
    <x v="357"/>
    <x v="1"/>
  </r>
  <r>
    <x v="4694"/>
    <x v="221"/>
    <x v="968"/>
    <x v="968"/>
    <x v="39"/>
    <x v="39"/>
    <x v="212"/>
    <x v="212"/>
    <x v="211"/>
    <x v="63"/>
    <x v="63"/>
    <x v="0"/>
    <x v="0"/>
    <x v="1"/>
    <x v="32"/>
    <x v="403"/>
    <x v="0"/>
  </r>
  <r>
    <x v="4695"/>
    <x v="46"/>
    <x v="579"/>
    <x v="579"/>
    <x v="73"/>
    <x v="73"/>
    <x v="180"/>
    <x v="180"/>
    <x v="177"/>
    <x v="163"/>
    <x v="163"/>
    <x v="0"/>
    <x v="0"/>
    <x v="0"/>
    <x v="17"/>
    <x v="289"/>
    <x v="0"/>
  </r>
  <r>
    <x v="4696"/>
    <x v="2"/>
    <x v="686"/>
    <x v="686"/>
    <x v="94"/>
    <x v="94"/>
    <x v="176"/>
    <x v="176"/>
    <x v="170"/>
    <x v="64"/>
    <x v="64"/>
    <x v="2"/>
    <x v="0"/>
    <x v="0"/>
    <x v="32"/>
    <x v="696"/>
    <x v="0"/>
  </r>
  <r>
    <x v="4697"/>
    <x v="74"/>
    <x v="1012"/>
    <x v="1012"/>
    <x v="106"/>
    <x v="106"/>
    <x v="74"/>
    <x v="74"/>
    <x v="67"/>
    <x v="87"/>
    <x v="87"/>
    <x v="0"/>
    <x v="0"/>
    <x v="0"/>
    <x v="22"/>
    <x v="109"/>
    <x v="1"/>
  </r>
  <r>
    <x v="4698"/>
    <x v="161"/>
    <x v="707"/>
    <x v="707"/>
    <x v="19"/>
    <x v="19"/>
    <x v="78"/>
    <x v="78"/>
    <x v="112"/>
    <x v="92"/>
    <x v="92"/>
    <x v="0"/>
    <x v="0"/>
    <x v="2"/>
    <x v="9"/>
    <x v="378"/>
    <x v="0"/>
  </r>
  <r>
    <x v="4699"/>
    <x v="167"/>
    <x v="794"/>
    <x v="794"/>
    <x v="3"/>
    <x v="3"/>
    <x v="188"/>
    <x v="188"/>
    <x v="13"/>
    <x v="120"/>
    <x v="120"/>
    <x v="0"/>
    <x v="2"/>
    <x v="0"/>
    <x v="11"/>
    <x v="13"/>
    <x v="2"/>
  </r>
  <r>
    <x v="4700"/>
    <x v="69"/>
    <x v="394"/>
    <x v="394"/>
    <x v="65"/>
    <x v="65"/>
    <x v="36"/>
    <x v="36"/>
    <x v="32"/>
    <x v="23"/>
    <x v="23"/>
    <x v="0"/>
    <x v="0"/>
    <x v="0"/>
    <x v="48"/>
    <x v="78"/>
    <x v="0"/>
  </r>
  <r>
    <x v="4701"/>
    <x v="185"/>
    <x v="61"/>
    <x v="61"/>
    <x v="19"/>
    <x v="19"/>
    <x v="56"/>
    <x v="56"/>
    <x v="13"/>
    <x v="63"/>
    <x v="63"/>
    <x v="0"/>
    <x v="2"/>
    <x v="2"/>
    <x v="11"/>
    <x v="13"/>
    <x v="2"/>
  </r>
  <r>
    <x v="4702"/>
    <x v="249"/>
    <x v="1082"/>
    <x v="1082"/>
    <x v="7"/>
    <x v="7"/>
    <x v="130"/>
    <x v="130"/>
    <x v="121"/>
    <x v="81"/>
    <x v="81"/>
    <x v="3"/>
    <x v="0"/>
    <x v="0"/>
    <x v="26"/>
    <x v="440"/>
    <x v="1"/>
  </r>
  <r>
    <x v="4703"/>
    <x v="317"/>
    <x v="264"/>
    <x v="264"/>
    <x v="45"/>
    <x v="45"/>
    <x v="64"/>
    <x v="64"/>
    <x v="59"/>
    <x v="174"/>
    <x v="174"/>
    <x v="0"/>
    <x v="0"/>
    <x v="0"/>
    <x v="34"/>
    <x v="62"/>
    <x v="1"/>
  </r>
  <r>
    <x v="4704"/>
    <x v="177"/>
    <x v="813"/>
    <x v="813"/>
    <x v="90"/>
    <x v="90"/>
    <x v="166"/>
    <x v="166"/>
    <x v="162"/>
    <x v="13"/>
    <x v="13"/>
    <x v="3"/>
    <x v="0"/>
    <x v="0"/>
    <x v="32"/>
    <x v="549"/>
    <x v="0"/>
  </r>
  <r>
    <x v="4705"/>
    <x v="147"/>
    <x v="1089"/>
    <x v="1089"/>
    <x v="40"/>
    <x v="40"/>
    <x v="66"/>
    <x v="66"/>
    <x v="62"/>
    <x v="158"/>
    <x v="158"/>
    <x v="0"/>
    <x v="0"/>
    <x v="0"/>
    <x v="41"/>
    <x v="338"/>
    <x v="3"/>
  </r>
  <r>
    <x v="4706"/>
    <x v="168"/>
    <x v="639"/>
    <x v="639"/>
    <x v="39"/>
    <x v="39"/>
    <x v="38"/>
    <x v="38"/>
    <x v="35"/>
    <x v="78"/>
    <x v="78"/>
    <x v="2"/>
    <x v="0"/>
    <x v="0"/>
    <x v="18"/>
    <x v="765"/>
    <x v="0"/>
  </r>
  <r>
    <x v="4707"/>
    <x v="101"/>
    <x v="1077"/>
    <x v="1077"/>
    <x v="73"/>
    <x v="73"/>
    <x v="160"/>
    <x v="160"/>
    <x v="151"/>
    <x v="90"/>
    <x v="90"/>
    <x v="0"/>
    <x v="0"/>
    <x v="0"/>
    <x v="4"/>
    <x v="197"/>
    <x v="0"/>
  </r>
  <r>
    <x v="4708"/>
    <x v="150"/>
    <x v="450"/>
    <x v="450"/>
    <x v="111"/>
    <x v="111"/>
    <x v="64"/>
    <x v="64"/>
    <x v="59"/>
    <x v="81"/>
    <x v="81"/>
    <x v="0"/>
    <x v="0"/>
    <x v="3"/>
    <x v="0"/>
    <x v="62"/>
    <x v="0"/>
  </r>
  <r>
    <x v="4709"/>
    <x v="353"/>
    <x v="1101"/>
    <x v="1101"/>
    <x v="78"/>
    <x v="78"/>
    <x v="93"/>
    <x v="93"/>
    <x v="13"/>
    <x v="167"/>
    <x v="167"/>
    <x v="0"/>
    <x v="1"/>
    <x v="2"/>
    <x v="11"/>
    <x v="13"/>
    <x v="2"/>
  </r>
  <r>
    <x v="4710"/>
    <x v="90"/>
    <x v="319"/>
    <x v="319"/>
    <x v="63"/>
    <x v="63"/>
    <x v="117"/>
    <x v="117"/>
    <x v="110"/>
    <x v="75"/>
    <x v="75"/>
    <x v="1"/>
    <x v="0"/>
    <x v="3"/>
    <x v="2"/>
    <x v="766"/>
    <x v="0"/>
  </r>
  <r>
    <x v="4711"/>
    <x v="356"/>
    <x v="415"/>
    <x v="415"/>
    <x v="27"/>
    <x v="27"/>
    <x v="20"/>
    <x v="20"/>
    <x v="20"/>
    <x v="170"/>
    <x v="170"/>
    <x v="3"/>
    <x v="0"/>
    <x v="1"/>
    <x v="4"/>
    <x v="20"/>
    <x v="0"/>
  </r>
  <r>
    <x v="4712"/>
    <x v="8"/>
    <x v="1005"/>
    <x v="1005"/>
    <x v="31"/>
    <x v="31"/>
    <x v="90"/>
    <x v="90"/>
    <x v="81"/>
    <x v="162"/>
    <x v="162"/>
    <x v="3"/>
    <x v="0"/>
    <x v="3"/>
    <x v="5"/>
    <x v="591"/>
    <x v="0"/>
  </r>
  <r>
    <x v="4713"/>
    <x v="0"/>
    <x v="12"/>
    <x v="12"/>
    <x v="48"/>
    <x v="48"/>
    <x v="80"/>
    <x v="80"/>
    <x v="171"/>
    <x v="69"/>
    <x v="69"/>
    <x v="0"/>
    <x v="0"/>
    <x v="0"/>
    <x v="0"/>
    <x v="243"/>
    <x v="0"/>
  </r>
  <r>
    <x v="4714"/>
    <x v="158"/>
    <x v="1057"/>
    <x v="1057"/>
    <x v="19"/>
    <x v="19"/>
    <x v="81"/>
    <x v="81"/>
    <x v="73"/>
    <x v="91"/>
    <x v="91"/>
    <x v="0"/>
    <x v="0"/>
    <x v="0"/>
    <x v="32"/>
    <x v="540"/>
    <x v="0"/>
  </r>
  <r>
    <x v="4715"/>
    <x v="341"/>
    <x v="741"/>
    <x v="741"/>
    <x v="65"/>
    <x v="65"/>
    <x v="120"/>
    <x v="120"/>
    <x v="146"/>
    <x v="82"/>
    <x v="82"/>
    <x v="1"/>
    <x v="0"/>
    <x v="0"/>
    <x v="18"/>
    <x v="618"/>
    <x v="0"/>
  </r>
  <r>
    <x v="4716"/>
    <x v="146"/>
    <x v="116"/>
    <x v="116"/>
    <x v="8"/>
    <x v="8"/>
    <x v="173"/>
    <x v="173"/>
    <x v="166"/>
    <x v="7"/>
    <x v="7"/>
    <x v="0"/>
    <x v="0"/>
    <x v="0"/>
    <x v="3"/>
    <x v="228"/>
    <x v="0"/>
  </r>
  <r>
    <x v="4717"/>
    <x v="38"/>
    <x v="587"/>
    <x v="587"/>
    <x v="69"/>
    <x v="69"/>
    <x v="17"/>
    <x v="17"/>
    <x v="17"/>
    <x v="66"/>
    <x v="66"/>
    <x v="3"/>
    <x v="0"/>
    <x v="1"/>
    <x v="49"/>
    <x v="263"/>
    <x v="3"/>
  </r>
  <r>
    <x v="4718"/>
    <x v="175"/>
    <x v="761"/>
    <x v="761"/>
    <x v="102"/>
    <x v="102"/>
    <x v="16"/>
    <x v="16"/>
    <x v="16"/>
    <x v="9"/>
    <x v="9"/>
    <x v="3"/>
    <x v="0"/>
    <x v="2"/>
    <x v="7"/>
    <x v="16"/>
    <x v="0"/>
  </r>
  <r>
    <x v="4719"/>
    <x v="7"/>
    <x v="520"/>
    <x v="520"/>
    <x v="30"/>
    <x v="30"/>
    <x v="91"/>
    <x v="91"/>
    <x v="82"/>
    <x v="137"/>
    <x v="137"/>
    <x v="3"/>
    <x v="0"/>
    <x v="3"/>
    <x v="26"/>
    <x v="92"/>
    <x v="1"/>
  </r>
  <r>
    <x v="4720"/>
    <x v="69"/>
    <x v="18"/>
    <x v="18"/>
    <x v="113"/>
    <x v="113"/>
    <x v="94"/>
    <x v="94"/>
    <x v="85"/>
    <x v="95"/>
    <x v="95"/>
    <x v="0"/>
    <x v="0"/>
    <x v="0"/>
    <x v="47"/>
    <x v="283"/>
    <x v="1"/>
  </r>
  <r>
    <x v="4721"/>
    <x v="307"/>
    <x v="386"/>
    <x v="386"/>
    <x v="86"/>
    <x v="86"/>
    <x v="67"/>
    <x v="67"/>
    <x v="63"/>
    <x v="84"/>
    <x v="84"/>
    <x v="0"/>
    <x v="0"/>
    <x v="2"/>
    <x v="6"/>
    <x v="99"/>
    <x v="1"/>
  </r>
  <r>
    <x v="4722"/>
    <x v="125"/>
    <x v="109"/>
    <x v="109"/>
    <x v="92"/>
    <x v="92"/>
    <x v="188"/>
    <x v="188"/>
    <x v="184"/>
    <x v="43"/>
    <x v="43"/>
    <x v="0"/>
    <x v="0"/>
    <x v="2"/>
    <x v="30"/>
    <x v="294"/>
    <x v="1"/>
  </r>
  <r>
    <x v="4723"/>
    <x v="323"/>
    <x v="29"/>
    <x v="29"/>
    <x v="9"/>
    <x v="9"/>
    <x v="123"/>
    <x v="123"/>
    <x v="13"/>
    <x v="120"/>
    <x v="120"/>
    <x v="1"/>
    <x v="1"/>
    <x v="0"/>
    <x v="11"/>
    <x v="13"/>
    <x v="2"/>
  </r>
  <r>
    <x v="4724"/>
    <x v="301"/>
    <x v="232"/>
    <x v="232"/>
    <x v="95"/>
    <x v="95"/>
    <x v="124"/>
    <x v="124"/>
    <x v="115"/>
    <x v="142"/>
    <x v="142"/>
    <x v="2"/>
    <x v="0"/>
    <x v="1"/>
    <x v="15"/>
    <x v="632"/>
    <x v="1"/>
  </r>
  <r>
    <x v="4725"/>
    <x v="46"/>
    <x v="448"/>
    <x v="448"/>
    <x v="17"/>
    <x v="17"/>
    <x v="171"/>
    <x v="171"/>
    <x v="160"/>
    <x v="133"/>
    <x v="133"/>
    <x v="0"/>
    <x v="0"/>
    <x v="2"/>
    <x v="32"/>
    <x v="245"/>
    <x v="0"/>
  </r>
  <r>
    <x v="4726"/>
    <x v="209"/>
    <x v="38"/>
    <x v="38"/>
    <x v="7"/>
    <x v="7"/>
    <x v="198"/>
    <x v="198"/>
    <x v="197"/>
    <x v="176"/>
    <x v="176"/>
    <x v="2"/>
    <x v="0"/>
    <x v="0"/>
    <x v="32"/>
    <x v="677"/>
    <x v="0"/>
  </r>
  <r>
    <x v="4727"/>
    <x v="342"/>
    <x v="237"/>
    <x v="237"/>
    <x v="81"/>
    <x v="81"/>
    <x v="214"/>
    <x v="214"/>
    <x v="13"/>
    <x v="125"/>
    <x v="125"/>
    <x v="0"/>
    <x v="2"/>
    <x v="0"/>
    <x v="11"/>
    <x v="13"/>
    <x v="2"/>
  </r>
  <r>
    <x v="4728"/>
    <x v="204"/>
    <x v="634"/>
    <x v="634"/>
    <x v="19"/>
    <x v="19"/>
    <x v="184"/>
    <x v="184"/>
    <x v="180"/>
    <x v="100"/>
    <x v="100"/>
    <x v="0"/>
    <x v="0"/>
    <x v="2"/>
    <x v="10"/>
    <x v="309"/>
    <x v="0"/>
  </r>
  <r>
    <x v="4729"/>
    <x v="167"/>
    <x v="526"/>
    <x v="526"/>
    <x v="35"/>
    <x v="35"/>
    <x v="88"/>
    <x v="88"/>
    <x v="79"/>
    <x v="18"/>
    <x v="18"/>
    <x v="0"/>
    <x v="0"/>
    <x v="2"/>
    <x v="34"/>
    <x v="113"/>
    <x v="1"/>
  </r>
  <r>
    <x v="4730"/>
    <x v="8"/>
    <x v="449"/>
    <x v="449"/>
    <x v="77"/>
    <x v="77"/>
    <x v="202"/>
    <x v="202"/>
    <x v="201"/>
    <x v="54"/>
    <x v="54"/>
    <x v="2"/>
    <x v="0"/>
    <x v="0"/>
    <x v="17"/>
    <x v="431"/>
    <x v="0"/>
  </r>
  <r>
    <x v="4731"/>
    <x v="202"/>
    <x v="352"/>
    <x v="352"/>
    <x v="79"/>
    <x v="79"/>
    <x v="122"/>
    <x v="122"/>
    <x v="13"/>
    <x v="141"/>
    <x v="141"/>
    <x v="0"/>
    <x v="2"/>
    <x v="2"/>
    <x v="11"/>
    <x v="13"/>
    <x v="2"/>
  </r>
  <r>
    <x v="4732"/>
    <x v="34"/>
    <x v="707"/>
    <x v="707"/>
    <x v="29"/>
    <x v="29"/>
    <x v="46"/>
    <x v="46"/>
    <x v="43"/>
    <x v="52"/>
    <x v="52"/>
    <x v="0"/>
    <x v="0"/>
    <x v="0"/>
    <x v="24"/>
    <x v="45"/>
    <x v="1"/>
  </r>
  <r>
    <x v="4733"/>
    <x v="28"/>
    <x v="740"/>
    <x v="740"/>
    <x v="53"/>
    <x v="53"/>
    <x v="67"/>
    <x v="67"/>
    <x v="63"/>
    <x v="86"/>
    <x v="86"/>
    <x v="0"/>
    <x v="0"/>
    <x v="0"/>
    <x v="34"/>
    <x v="99"/>
    <x v="1"/>
  </r>
  <r>
    <x v="4734"/>
    <x v="245"/>
    <x v="119"/>
    <x v="119"/>
    <x v="109"/>
    <x v="109"/>
    <x v="149"/>
    <x v="149"/>
    <x v="169"/>
    <x v="46"/>
    <x v="46"/>
    <x v="0"/>
    <x v="0"/>
    <x v="0"/>
    <x v="37"/>
    <x v="643"/>
    <x v="1"/>
  </r>
  <r>
    <x v="4735"/>
    <x v="104"/>
    <x v="686"/>
    <x v="686"/>
    <x v="118"/>
    <x v="118"/>
    <x v="64"/>
    <x v="64"/>
    <x v="13"/>
    <x v="41"/>
    <x v="41"/>
    <x v="0"/>
    <x v="2"/>
    <x v="0"/>
    <x v="11"/>
    <x v="13"/>
    <x v="2"/>
  </r>
  <r>
    <x v="4736"/>
    <x v="278"/>
    <x v="900"/>
    <x v="900"/>
    <x v="27"/>
    <x v="27"/>
    <x v="69"/>
    <x v="69"/>
    <x v="64"/>
    <x v="56"/>
    <x v="56"/>
    <x v="0"/>
    <x v="0"/>
    <x v="0"/>
    <x v="7"/>
    <x v="167"/>
    <x v="0"/>
  </r>
  <r>
    <x v="4737"/>
    <x v="290"/>
    <x v="608"/>
    <x v="608"/>
    <x v="34"/>
    <x v="34"/>
    <x v="139"/>
    <x v="139"/>
    <x v="131"/>
    <x v="44"/>
    <x v="44"/>
    <x v="3"/>
    <x v="0"/>
    <x v="2"/>
    <x v="29"/>
    <x v="507"/>
    <x v="0"/>
  </r>
  <r>
    <x v="4738"/>
    <x v="300"/>
    <x v="53"/>
    <x v="53"/>
    <x v="12"/>
    <x v="12"/>
    <x v="152"/>
    <x v="152"/>
    <x v="13"/>
    <x v="5"/>
    <x v="5"/>
    <x v="1"/>
    <x v="1"/>
    <x v="3"/>
    <x v="11"/>
    <x v="13"/>
    <x v="2"/>
  </r>
  <r>
    <x v="4739"/>
    <x v="38"/>
    <x v="1095"/>
    <x v="1095"/>
    <x v="22"/>
    <x v="22"/>
    <x v="48"/>
    <x v="48"/>
    <x v="45"/>
    <x v="50"/>
    <x v="50"/>
    <x v="0"/>
    <x v="0"/>
    <x v="3"/>
    <x v="38"/>
    <x v="153"/>
    <x v="0"/>
  </r>
  <r>
    <x v="4740"/>
    <x v="275"/>
    <x v="295"/>
    <x v="295"/>
    <x v="85"/>
    <x v="85"/>
    <x v="100"/>
    <x v="100"/>
    <x v="92"/>
    <x v="147"/>
    <x v="147"/>
    <x v="2"/>
    <x v="0"/>
    <x v="0"/>
    <x v="4"/>
    <x v="672"/>
    <x v="0"/>
  </r>
  <r>
    <x v="4741"/>
    <x v="25"/>
    <x v="1155"/>
    <x v="1155"/>
    <x v="91"/>
    <x v="91"/>
    <x v="104"/>
    <x v="104"/>
    <x v="95"/>
    <x v="38"/>
    <x v="38"/>
    <x v="3"/>
    <x v="0"/>
    <x v="2"/>
    <x v="14"/>
    <x v="111"/>
    <x v="0"/>
  </r>
  <r>
    <x v="4742"/>
    <x v="91"/>
    <x v="954"/>
    <x v="954"/>
    <x v="93"/>
    <x v="93"/>
    <x v="138"/>
    <x v="138"/>
    <x v="130"/>
    <x v="68"/>
    <x v="68"/>
    <x v="2"/>
    <x v="0"/>
    <x v="3"/>
    <x v="23"/>
    <x v="639"/>
    <x v="0"/>
  </r>
  <r>
    <x v="4743"/>
    <x v="286"/>
    <x v="17"/>
    <x v="17"/>
    <x v="0"/>
    <x v="0"/>
    <x v="199"/>
    <x v="199"/>
    <x v="198"/>
    <x v="110"/>
    <x v="110"/>
    <x v="0"/>
    <x v="0"/>
    <x v="2"/>
    <x v="4"/>
    <x v="328"/>
    <x v="0"/>
  </r>
  <r>
    <x v="4744"/>
    <x v="245"/>
    <x v="165"/>
    <x v="165"/>
    <x v="15"/>
    <x v="15"/>
    <x v="8"/>
    <x v="8"/>
    <x v="8"/>
    <x v="171"/>
    <x v="171"/>
    <x v="2"/>
    <x v="0"/>
    <x v="0"/>
    <x v="14"/>
    <x v="8"/>
    <x v="0"/>
  </r>
  <r>
    <x v="4745"/>
    <x v="63"/>
    <x v="1169"/>
    <x v="1169"/>
    <x v="65"/>
    <x v="65"/>
    <x v="192"/>
    <x v="192"/>
    <x v="13"/>
    <x v="155"/>
    <x v="155"/>
    <x v="3"/>
    <x v="2"/>
    <x v="0"/>
    <x v="11"/>
    <x v="13"/>
    <x v="2"/>
  </r>
  <r>
    <x v="4746"/>
    <x v="323"/>
    <x v="102"/>
    <x v="102"/>
    <x v="13"/>
    <x v="13"/>
    <x v="172"/>
    <x v="172"/>
    <x v="13"/>
    <x v="80"/>
    <x v="80"/>
    <x v="0"/>
    <x v="1"/>
    <x v="0"/>
    <x v="11"/>
    <x v="13"/>
    <x v="2"/>
  </r>
  <r>
    <x v="4747"/>
    <x v="104"/>
    <x v="527"/>
    <x v="527"/>
    <x v="58"/>
    <x v="58"/>
    <x v="208"/>
    <x v="208"/>
    <x v="207"/>
    <x v="11"/>
    <x v="11"/>
    <x v="3"/>
    <x v="0"/>
    <x v="1"/>
    <x v="36"/>
    <x v="518"/>
    <x v="1"/>
  </r>
  <r>
    <x v="4748"/>
    <x v="295"/>
    <x v="597"/>
    <x v="597"/>
    <x v="46"/>
    <x v="46"/>
    <x v="116"/>
    <x v="116"/>
    <x v="109"/>
    <x v="84"/>
    <x v="84"/>
    <x v="0"/>
    <x v="0"/>
    <x v="0"/>
    <x v="22"/>
    <x v="199"/>
    <x v="1"/>
  </r>
  <r>
    <x v="4749"/>
    <x v="175"/>
    <x v="481"/>
    <x v="481"/>
    <x v="117"/>
    <x v="117"/>
    <x v="19"/>
    <x v="19"/>
    <x v="19"/>
    <x v="18"/>
    <x v="18"/>
    <x v="3"/>
    <x v="0"/>
    <x v="0"/>
    <x v="45"/>
    <x v="348"/>
    <x v="0"/>
  </r>
  <r>
    <x v="4750"/>
    <x v="46"/>
    <x v="479"/>
    <x v="479"/>
    <x v="83"/>
    <x v="83"/>
    <x v="171"/>
    <x v="171"/>
    <x v="160"/>
    <x v="41"/>
    <x v="41"/>
    <x v="3"/>
    <x v="0"/>
    <x v="2"/>
    <x v="22"/>
    <x v="217"/>
    <x v="1"/>
  </r>
  <r>
    <x v="4751"/>
    <x v="177"/>
    <x v="931"/>
    <x v="931"/>
    <x v="96"/>
    <x v="96"/>
    <x v="204"/>
    <x v="204"/>
    <x v="13"/>
    <x v="40"/>
    <x v="40"/>
    <x v="0"/>
    <x v="1"/>
    <x v="1"/>
    <x v="11"/>
    <x v="13"/>
    <x v="2"/>
  </r>
  <r>
    <x v="4752"/>
    <x v="267"/>
    <x v="1156"/>
    <x v="1156"/>
    <x v="24"/>
    <x v="24"/>
    <x v="112"/>
    <x v="112"/>
    <x v="13"/>
    <x v="13"/>
    <x v="13"/>
    <x v="0"/>
    <x v="1"/>
    <x v="0"/>
    <x v="11"/>
    <x v="13"/>
    <x v="2"/>
  </r>
  <r>
    <x v="4753"/>
    <x v="78"/>
    <x v="1172"/>
    <x v="1172"/>
    <x v="76"/>
    <x v="76"/>
    <x v="99"/>
    <x v="99"/>
    <x v="91"/>
    <x v="91"/>
    <x v="91"/>
    <x v="2"/>
    <x v="0"/>
    <x v="2"/>
    <x v="27"/>
    <x v="104"/>
    <x v="0"/>
  </r>
  <r>
    <x v="4754"/>
    <x v="283"/>
    <x v="782"/>
    <x v="782"/>
    <x v="113"/>
    <x v="113"/>
    <x v="120"/>
    <x v="120"/>
    <x v="146"/>
    <x v="170"/>
    <x v="170"/>
    <x v="0"/>
    <x v="0"/>
    <x v="0"/>
    <x v="5"/>
    <x v="220"/>
    <x v="0"/>
  </r>
  <r>
    <x v="4755"/>
    <x v="216"/>
    <x v="269"/>
    <x v="269"/>
    <x v="107"/>
    <x v="107"/>
    <x v="129"/>
    <x v="129"/>
    <x v="120"/>
    <x v="178"/>
    <x v="178"/>
    <x v="3"/>
    <x v="0"/>
    <x v="0"/>
    <x v="10"/>
    <x v="612"/>
    <x v="0"/>
  </r>
  <r>
    <x v="4756"/>
    <x v="43"/>
    <x v="182"/>
    <x v="182"/>
    <x v="26"/>
    <x v="26"/>
    <x v="65"/>
    <x v="65"/>
    <x v="61"/>
    <x v="121"/>
    <x v="121"/>
    <x v="3"/>
    <x v="0"/>
    <x v="2"/>
    <x v="29"/>
    <x v="303"/>
    <x v="0"/>
  </r>
  <r>
    <x v="4757"/>
    <x v="340"/>
    <x v="190"/>
    <x v="190"/>
    <x v="43"/>
    <x v="43"/>
    <x v="213"/>
    <x v="213"/>
    <x v="212"/>
    <x v="34"/>
    <x v="34"/>
    <x v="0"/>
    <x v="0"/>
    <x v="1"/>
    <x v="46"/>
    <x v="409"/>
    <x v="0"/>
  </r>
  <r>
    <x v="4758"/>
    <x v="314"/>
    <x v="187"/>
    <x v="187"/>
    <x v="52"/>
    <x v="52"/>
    <x v="46"/>
    <x v="46"/>
    <x v="43"/>
    <x v="37"/>
    <x v="37"/>
    <x v="0"/>
    <x v="0"/>
    <x v="0"/>
    <x v="19"/>
    <x v="45"/>
    <x v="1"/>
  </r>
  <r>
    <x v="4759"/>
    <x v="116"/>
    <x v="132"/>
    <x v="132"/>
    <x v="5"/>
    <x v="5"/>
    <x v="162"/>
    <x v="162"/>
    <x v="192"/>
    <x v="152"/>
    <x v="152"/>
    <x v="1"/>
    <x v="0"/>
    <x v="0"/>
    <x v="33"/>
    <x v="647"/>
    <x v="0"/>
  </r>
  <r>
    <x v="4760"/>
    <x v="170"/>
    <x v="570"/>
    <x v="570"/>
    <x v="47"/>
    <x v="47"/>
    <x v="172"/>
    <x v="172"/>
    <x v="165"/>
    <x v="177"/>
    <x v="177"/>
    <x v="2"/>
    <x v="0"/>
    <x v="3"/>
    <x v="7"/>
    <x v="226"/>
    <x v="0"/>
  </r>
  <r>
    <x v="4761"/>
    <x v="100"/>
    <x v="1009"/>
    <x v="1009"/>
    <x v="53"/>
    <x v="53"/>
    <x v="41"/>
    <x v="41"/>
    <x v="38"/>
    <x v="77"/>
    <x v="77"/>
    <x v="0"/>
    <x v="0"/>
    <x v="3"/>
    <x v="24"/>
    <x v="39"/>
    <x v="1"/>
  </r>
  <r>
    <x v="4762"/>
    <x v="229"/>
    <x v="637"/>
    <x v="637"/>
    <x v="30"/>
    <x v="30"/>
    <x v="113"/>
    <x v="113"/>
    <x v="106"/>
    <x v="113"/>
    <x v="113"/>
    <x v="0"/>
    <x v="0"/>
    <x v="2"/>
    <x v="46"/>
    <x v="127"/>
    <x v="0"/>
  </r>
  <r>
    <x v="4763"/>
    <x v="225"/>
    <x v="112"/>
    <x v="112"/>
    <x v="46"/>
    <x v="46"/>
    <x v="140"/>
    <x v="140"/>
    <x v="132"/>
    <x v="16"/>
    <x v="16"/>
    <x v="0"/>
    <x v="0"/>
    <x v="0"/>
    <x v="7"/>
    <x v="390"/>
    <x v="0"/>
  </r>
  <r>
    <x v="4764"/>
    <x v="209"/>
    <x v="511"/>
    <x v="511"/>
    <x v="61"/>
    <x v="61"/>
    <x v="133"/>
    <x v="133"/>
    <x v="122"/>
    <x v="171"/>
    <x v="171"/>
    <x v="3"/>
    <x v="0"/>
    <x v="0"/>
    <x v="8"/>
    <x v="424"/>
    <x v="1"/>
  </r>
  <r>
    <x v="4765"/>
    <x v="302"/>
    <x v="870"/>
    <x v="870"/>
    <x v="27"/>
    <x v="27"/>
    <x v="30"/>
    <x v="30"/>
    <x v="27"/>
    <x v="124"/>
    <x v="124"/>
    <x v="0"/>
    <x v="0"/>
    <x v="0"/>
    <x v="28"/>
    <x v="61"/>
    <x v="0"/>
  </r>
  <r>
    <x v="4766"/>
    <x v="334"/>
    <x v="1032"/>
    <x v="1032"/>
    <x v="79"/>
    <x v="79"/>
    <x v="130"/>
    <x v="130"/>
    <x v="121"/>
    <x v="2"/>
    <x v="2"/>
    <x v="0"/>
    <x v="0"/>
    <x v="0"/>
    <x v="47"/>
    <x v="151"/>
    <x v="1"/>
  </r>
  <r>
    <x v="4767"/>
    <x v="331"/>
    <x v="183"/>
    <x v="183"/>
    <x v="51"/>
    <x v="51"/>
    <x v="176"/>
    <x v="176"/>
    <x v="170"/>
    <x v="85"/>
    <x v="85"/>
    <x v="0"/>
    <x v="0"/>
    <x v="2"/>
    <x v="26"/>
    <x v="242"/>
    <x v="1"/>
  </r>
  <r>
    <x v="4768"/>
    <x v="168"/>
    <x v="302"/>
    <x v="302"/>
    <x v="33"/>
    <x v="33"/>
    <x v="21"/>
    <x v="21"/>
    <x v="21"/>
    <x v="4"/>
    <x v="4"/>
    <x v="1"/>
    <x v="0"/>
    <x v="0"/>
    <x v="33"/>
    <x v="767"/>
    <x v="0"/>
  </r>
  <r>
    <x v="4769"/>
    <x v="55"/>
    <x v="563"/>
    <x v="563"/>
    <x v="109"/>
    <x v="109"/>
    <x v="35"/>
    <x v="35"/>
    <x v="31"/>
    <x v="94"/>
    <x v="94"/>
    <x v="0"/>
    <x v="0"/>
    <x v="0"/>
    <x v="39"/>
    <x v="32"/>
    <x v="0"/>
  </r>
  <r>
    <x v="4770"/>
    <x v="176"/>
    <x v="528"/>
    <x v="528"/>
    <x v="17"/>
    <x v="17"/>
    <x v="73"/>
    <x v="73"/>
    <x v="135"/>
    <x v="99"/>
    <x v="99"/>
    <x v="3"/>
    <x v="0"/>
    <x v="2"/>
    <x v="3"/>
    <x v="534"/>
    <x v="0"/>
  </r>
  <r>
    <x v="4771"/>
    <x v="9"/>
    <x v="761"/>
    <x v="761"/>
    <x v="87"/>
    <x v="87"/>
    <x v="15"/>
    <x v="15"/>
    <x v="15"/>
    <x v="87"/>
    <x v="87"/>
    <x v="0"/>
    <x v="0"/>
    <x v="0"/>
    <x v="26"/>
    <x v="15"/>
    <x v="1"/>
  </r>
  <r>
    <x v="4772"/>
    <x v="55"/>
    <x v="74"/>
    <x v="74"/>
    <x v="88"/>
    <x v="88"/>
    <x v="214"/>
    <x v="214"/>
    <x v="213"/>
    <x v="52"/>
    <x v="52"/>
    <x v="3"/>
    <x v="0"/>
    <x v="0"/>
    <x v="1"/>
    <x v="648"/>
    <x v="0"/>
  </r>
  <r>
    <x v="4773"/>
    <x v="56"/>
    <x v="1126"/>
    <x v="1126"/>
    <x v="43"/>
    <x v="43"/>
    <x v="17"/>
    <x v="17"/>
    <x v="17"/>
    <x v="72"/>
    <x v="72"/>
    <x v="3"/>
    <x v="0"/>
    <x v="2"/>
    <x v="6"/>
    <x v="263"/>
    <x v="1"/>
  </r>
  <r>
    <x v="4774"/>
    <x v="77"/>
    <x v="790"/>
    <x v="790"/>
    <x v="91"/>
    <x v="91"/>
    <x v="114"/>
    <x v="114"/>
    <x v="107"/>
    <x v="90"/>
    <x v="90"/>
    <x v="2"/>
    <x v="0"/>
    <x v="0"/>
    <x v="23"/>
    <x v="669"/>
    <x v="0"/>
  </r>
  <r>
    <x v="4775"/>
    <x v="9"/>
    <x v="928"/>
    <x v="928"/>
    <x v="66"/>
    <x v="66"/>
    <x v="180"/>
    <x v="180"/>
    <x v="177"/>
    <x v="162"/>
    <x v="162"/>
    <x v="3"/>
    <x v="0"/>
    <x v="2"/>
    <x v="6"/>
    <x v="257"/>
    <x v="1"/>
  </r>
  <r>
    <x v="4776"/>
    <x v="217"/>
    <x v="603"/>
    <x v="603"/>
    <x v="86"/>
    <x v="86"/>
    <x v="37"/>
    <x v="37"/>
    <x v="33"/>
    <x v="153"/>
    <x v="153"/>
    <x v="0"/>
    <x v="0"/>
    <x v="0"/>
    <x v="26"/>
    <x v="387"/>
    <x v="1"/>
  </r>
  <r>
    <x v="4777"/>
    <x v="55"/>
    <x v="296"/>
    <x v="296"/>
    <x v="59"/>
    <x v="59"/>
    <x v="196"/>
    <x v="196"/>
    <x v="193"/>
    <x v="64"/>
    <x v="64"/>
    <x v="0"/>
    <x v="0"/>
    <x v="0"/>
    <x v="37"/>
    <x v="459"/>
    <x v="1"/>
  </r>
  <r>
    <x v="4778"/>
    <x v="110"/>
    <x v="103"/>
    <x v="103"/>
    <x v="69"/>
    <x v="69"/>
    <x v="4"/>
    <x v="4"/>
    <x v="4"/>
    <x v="24"/>
    <x v="24"/>
    <x v="0"/>
    <x v="0"/>
    <x v="0"/>
    <x v="24"/>
    <x v="181"/>
    <x v="1"/>
  </r>
  <r>
    <x v="4779"/>
    <x v="307"/>
    <x v="502"/>
    <x v="502"/>
    <x v="103"/>
    <x v="103"/>
    <x v="177"/>
    <x v="177"/>
    <x v="172"/>
    <x v="158"/>
    <x v="158"/>
    <x v="0"/>
    <x v="0"/>
    <x v="2"/>
    <x v="9"/>
    <x v="267"/>
    <x v="0"/>
  </r>
  <r>
    <x v="4780"/>
    <x v="9"/>
    <x v="119"/>
    <x v="119"/>
    <x v="55"/>
    <x v="55"/>
    <x v="49"/>
    <x v="49"/>
    <x v="13"/>
    <x v="53"/>
    <x v="53"/>
    <x v="1"/>
    <x v="1"/>
    <x v="0"/>
    <x v="11"/>
    <x v="13"/>
    <x v="2"/>
  </r>
  <r>
    <x v="4781"/>
    <x v="348"/>
    <x v="989"/>
    <x v="989"/>
    <x v="14"/>
    <x v="14"/>
    <x v="56"/>
    <x v="56"/>
    <x v="52"/>
    <x v="21"/>
    <x v="21"/>
    <x v="0"/>
    <x v="0"/>
    <x v="3"/>
    <x v="16"/>
    <x v="54"/>
    <x v="1"/>
  </r>
  <r>
    <x v="4782"/>
    <x v="122"/>
    <x v="117"/>
    <x v="117"/>
    <x v="30"/>
    <x v="30"/>
    <x v="156"/>
    <x v="156"/>
    <x v="163"/>
    <x v="77"/>
    <x v="77"/>
    <x v="2"/>
    <x v="0"/>
    <x v="3"/>
    <x v="39"/>
    <x v="427"/>
    <x v="0"/>
  </r>
  <r>
    <x v="4783"/>
    <x v="149"/>
    <x v="303"/>
    <x v="303"/>
    <x v="48"/>
    <x v="48"/>
    <x v="150"/>
    <x v="150"/>
    <x v="140"/>
    <x v="84"/>
    <x v="84"/>
    <x v="0"/>
    <x v="0"/>
    <x v="0"/>
    <x v="15"/>
    <x v="221"/>
    <x v="1"/>
  </r>
  <r>
    <x v="4784"/>
    <x v="348"/>
    <x v="377"/>
    <x v="377"/>
    <x v="29"/>
    <x v="29"/>
    <x v="211"/>
    <x v="211"/>
    <x v="210"/>
    <x v="132"/>
    <x v="132"/>
    <x v="2"/>
    <x v="0"/>
    <x v="0"/>
    <x v="40"/>
    <x v="492"/>
    <x v="1"/>
  </r>
  <r>
    <x v="4785"/>
    <x v="247"/>
    <x v="232"/>
    <x v="232"/>
    <x v="73"/>
    <x v="73"/>
    <x v="34"/>
    <x v="34"/>
    <x v="30"/>
    <x v="142"/>
    <x v="142"/>
    <x v="2"/>
    <x v="0"/>
    <x v="0"/>
    <x v="28"/>
    <x v="203"/>
    <x v="0"/>
  </r>
  <r>
    <x v="4786"/>
    <x v="11"/>
    <x v="980"/>
    <x v="980"/>
    <x v="14"/>
    <x v="14"/>
    <x v="170"/>
    <x v="170"/>
    <x v="159"/>
    <x v="1"/>
    <x v="1"/>
    <x v="3"/>
    <x v="0"/>
    <x v="3"/>
    <x v="23"/>
    <x v="472"/>
    <x v="0"/>
  </r>
  <r>
    <x v="4787"/>
    <x v="181"/>
    <x v="131"/>
    <x v="131"/>
    <x v="83"/>
    <x v="83"/>
    <x v="152"/>
    <x v="152"/>
    <x v="173"/>
    <x v="141"/>
    <x v="141"/>
    <x v="0"/>
    <x v="0"/>
    <x v="0"/>
    <x v="39"/>
    <x v="252"/>
    <x v="0"/>
  </r>
  <r>
    <x v="4788"/>
    <x v="293"/>
    <x v="738"/>
    <x v="738"/>
    <x v="42"/>
    <x v="42"/>
    <x v="205"/>
    <x v="205"/>
    <x v="204"/>
    <x v="14"/>
    <x v="14"/>
    <x v="2"/>
    <x v="0"/>
    <x v="0"/>
    <x v="25"/>
    <x v="638"/>
    <x v="0"/>
  </r>
  <r>
    <x v="4789"/>
    <x v="206"/>
    <x v="219"/>
    <x v="219"/>
    <x v="102"/>
    <x v="102"/>
    <x v="125"/>
    <x v="125"/>
    <x v="116"/>
    <x v="156"/>
    <x v="156"/>
    <x v="2"/>
    <x v="0"/>
    <x v="0"/>
    <x v="38"/>
    <x v="480"/>
    <x v="0"/>
  </r>
  <r>
    <x v="4790"/>
    <x v="155"/>
    <x v="1047"/>
    <x v="1047"/>
    <x v="115"/>
    <x v="115"/>
    <x v="51"/>
    <x v="51"/>
    <x v="47"/>
    <x v="54"/>
    <x v="54"/>
    <x v="0"/>
    <x v="0"/>
    <x v="0"/>
    <x v="29"/>
    <x v="49"/>
    <x v="0"/>
  </r>
  <r>
    <x v="4791"/>
    <x v="310"/>
    <x v="982"/>
    <x v="982"/>
    <x v="115"/>
    <x v="115"/>
    <x v="189"/>
    <x v="189"/>
    <x v="185"/>
    <x v="115"/>
    <x v="115"/>
    <x v="2"/>
    <x v="0"/>
    <x v="0"/>
    <x v="32"/>
    <x v="468"/>
    <x v="0"/>
  </r>
  <r>
    <x v="4792"/>
    <x v="90"/>
    <x v="263"/>
    <x v="263"/>
    <x v="49"/>
    <x v="49"/>
    <x v="86"/>
    <x v="86"/>
    <x v="77"/>
    <x v="121"/>
    <x v="121"/>
    <x v="2"/>
    <x v="0"/>
    <x v="0"/>
    <x v="30"/>
    <x v="86"/>
    <x v="1"/>
  </r>
  <r>
    <x v="4793"/>
    <x v="279"/>
    <x v="1014"/>
    <x v="1014"/>
    <x v="43"/>
    <x v="43"/>
    <x v="189"/>
    <x v="189"/>
    <x v="185"/>
    <x v="103"/>
    <x v="103"/>
    <x v="0"/>
    <x v="0"/>
    <x v="2"/>
    <x v="8"/>
    <x v="295"/>
    <x v="1"/>
  </r>
  <r>
    <x v="4794"/>
    <x v="254"/>
    <x v="588"/>
    <x v="588"/>
    <x v="38"/>
    <x v="38"/>
    <x v="210"/>
    <x v="210"/>
    <x v="209"/>
    <x v="5"/>
    <x v="5"/>
    <x v="0"/>
    <x v="0"/>
    <x v="0"/>
    <x v="10"/>
    <x v="393"/>
    <x v="0"/>
  </r>
  <r>
    <x v="4795"/>
    <x v="169"/>
    <x v="901"/>
    <x v="901"/>
    <x v="93"/>
    <x v="93"/>
    <x v="49"/>
    <x v="49"/>
    <x v="13"/>
    <x v="82"/>
    <x v="82"/>
    <x v="0"/>
    <x v="1"/>
    <x v="1"/>
    <x v="11"/>
    <x v="13"/>
    <x v="2"/>
  </r>
  <r>
    <x v="4796"/>
    <x v="153"/>
    <x v="545"/>
    <x v="545"/>
    <x v="35"/>
    <x v="35"/>
    <x v="191"/>
    <x v="191"/>
    <x v="187"/>
    <x v="57"/>
    <x v="57"/>
    <x v="0"/>
    <x v="0"/>
    <x v="0"/>
    <x v="22"/>
    <x v="484"/>
    <x v="1"/>
  </r>
  <r>
    <x v="4797"/>
    <x v="234"/>
    <x v="524"/>
    <x v="524"/>
    <x v="21"/>
    <x v="21"/>
    <x v="88"/>
    <x v="88"/>
    <x v="13"/>
    <x v="32"/>
    <x v="32"/>
    <x v="2"/>
    <x v="1"/>
    <x v="0"/>
    <x v="11"/>
    <x v="13"/>
    <x v="2"/>
  </r>
  <r>
    <x v="4798"/>
    <x v="273"/>
    <x v="902"/>
    <x v="902"/>
    <x v="87"/>
    <x v="87"/>
    <x v="153"/>
    <x v="153"/>
    <x v="13"/>
    <x v="68"/>
    <x v="68"/>
    <x v="2"/>
    <x v="1"/>
    <x v="1"/>
    <x v="11"/>
    <x v="13"/>
    <x v="2"/>
  </r>
  <r>
    <x v="4799"/>
    <x v="162"/>
    <x v="660"/>
    <x v="660"/>
    <x v="111"/>
    <x v="111"/>
    <x v="42"/>
    <x v="42"/>
    <x v="39"/>
    <x v="151"/>
    <x v="151"/>
    <x v="0"/>
    <x v="0"/>
    <x v="2"/>
    <x v="37"/>
    <x v="331"/>
    <x v="1"/>
  </r>
  <r>
    <x v="4800"/>
    <x v="305"/>
    <x v="587"/>
    <x v="587"/>
    <x v="4"/>
    <x v="4"/>
    <x v="91"/>
    <x v="91"/>
    <x v="82"/>
    <x v="0"/>
    <x v="0"/>
    <x v="3"/>
    <x v="0"/>
    <x v="2"/>
    <x v="0"/>
    <x v="92"/>
    <x v="0"/>
  </r>
  <r>
    <x v="4801"/>
    <x v="343"/>
    <x v="604"/>
    <x v="604"/>
    <x v="115"/>
    <x v="115"/>
    <x v="8"/>
    <x v="8"/>
    <x v="8"/>
    <x v="9"/>
    <x v="9"/>
    <x v="0"/>
    <x v="0"/>
    <x v="0"/>
    <x v="8"/>
    <x v="260"/>
    <x v="1"/>
  </r>
  <r>
    <x v="4802"/>
    <x v="111"/>
    <x v="376"/>
    <x v="376"/>
    <x v="69"/>
    <x v="69"/>
    <x v="38"/>
    <x v="38"/>
    <x v="35"/>
    <x v="35"/>
    <x v="35"/>
    <x v="0"/>
    <x v="0"/>
    <x v="2"/>
    <x v="24"/>
    <x v="36"/>
    <x v="1"/>
  </r>
  <r>
    <x v="4803"/>
    <x v="150"/>
    <x v="523"/>
    <x v="523"/>
    <x v="71"/>
    <x v="71"/>
    <x v="13"/>
    <x v="13"/>
    <x v="161"/>
    <x v="81"/>
    <x v="81"/>
    <x v="3"/>
    <x v="0"/>
    <x v="1"/>
    <x v="29"/>
    <x v="335"/>
    <x v="0"/>
  </r>
  <r>
    <x v="4804"/>
    <x v="105"/>
    <x v="975"/>
    <x v="975"/>
    <x v="82"/>
    <x v="82"/>
    <x v="37"/>
    <x v="37"/>
    <x v="33"/>
    <x v="7"/>
    <x v="7"/>
    <x v="3"/>
    <x v="0"/>
    <x v="3"/>
    <x v="22"/>
    <x v="768"/>
    <x v="1"/>
  </r>
  <r>
    <x v="4805"/>
    <x v="294"/>
    <x v="991"/>
    <x v="991"/>
    <x v="119"/>
    <x v="119"/>
    <x v="15"/>
    <x v="15"/>
    <x v="15"/>
    <x v="177"/>
    <x v="177"/>
    <x v="0"/>
    <x v="0"/>
    <x v="2"/>
    <x v="1"/>
    <x v="15"/>
    <x v="0"/>
  </r>
  <r>
    <x v="4806"/>
    <x v="80"/>
    <x v="315"/>
    <x v="315"/>
    <x v="35"/>
    <x v="35"/>
    <x v="78"/>
    <x v="78"/>
    <x v="112"/>
    <x v="110"/>
    <x v="110"/>
    <x v="0"/>
    <x v="0"/>
    <x v="0"/>
    <x v="14"/>
    <x v="378"/>
    <x v="0"/>
  </r>
  <r>
    <x v="4807"/>
    <x v="15"/>
    <x v="621"/>
    <x v="621"/>
    <x v="66"/>
    <x v="66"/>
    <x v="103"/>
    <x v="103"/>
    <x v="13"/>
    <x v="110"/>
    <x v="110"/>
    <x v="2"/>
    <x v="1"/>
    <x v="1"/>
    <x v="11"/>
    <x v="13"/>
    <x v="2"/>
  </r>
  <r>
    <x v="4808"/>
    <x v="231"/>
    <x v="732"/>
    <x v="732"/>
    <x v="102"/>
    <x v="102"/>
    <x v="130"/>
    <x v="130"/>
    <x v="121"/>
    <x v="158"/>
    <x v="158"/>
    <x v="0"/>
    <x v="0"/>
    <x v="0"/>
    <x v="24"/>
    <x v="151"/>
    <x v="1"/>
  </r>
  <r>
    <x v="4809"/>
    <x v="364"/>
    <x v="1104"/>
    <x v="1104"/>
    <x v="74"/>
    <x v="74"/>
    <x v="40"/>
    <x v="40"/>
    <x v="37"/>
    <x v="61"/>
    <x v="61"/>
    <x v="0"/>
    <x v="0"/>
    <x v="0"/>
    <x v="17"/>
    <x v="38"/>
    <x v="0"/>
  </r>
  <r>
    <x v="4810"/>
    <x v="112"/>
    <x v="556"/>
    <x v="556"/>
    <x v="1"/>
    <x v="1"/>
    <x v="214"/>
    <x v="214"/>
    <x v="213"/>
    <x v="16"/>
    <x v="16"/>
    <x v="1"/>
    <x v="0"/>
    <x v="2"/>
    <x v="6"/>
    <x v="582"/>
    <x v="1"/>
  </r>
  <r>
    <x v="4811"/>
    <x v="282"/>
    <x v="796"/>
    <x v="796"/>
    <x v="1"/>
    <x v="1"/>
    <x v="200"/>
    <x v="200"/>
    <x v="199"/>
    <x v="78"/>
    <x v="78"/>
    <x v="2"/>
    <x v="0"/>
    <x v="0"/>
    <x v="25"/>
    <x v="691"/>
    <x v="0"/>
  </r>
  <r>
    <x v="4812"/>
    <x v="249"/>
    <x v="900"/>
    <x v="900"/>
    <x v="9"/>
    <x v="9"/>
    <x v="169"/>
    <x v="169"/>
    <x v="13"/>
    <x v="97"/>
    <x v="97"/>
    <x v="3"/>
    <x v="1"/>
    <x v="0"/>
    <x v="11"/>
    <x v="13"/>
    <x v="2"/>
  </r>
  <r>
    <x v="4813"/>
    <x v="139"/>
    <x v="333"/>
    <x v="333"/>
    <x v="115"/>
    <x v="115"/>
    <x v="31"/>
    <x v="31"/>
    <x v="28"/>
    <x v="152"/>
    <x v="152"/>
    <x v="0"/>
    <x v="0"/>
    <x v="0"/>
    <x v="2"/>
    <x v="300"/>
    <x v="0"/>
  </r>
  <r>
    <x v="4814"/>
    <x v="96"/>
    <x v="444"/>
    <x v="444"/>
    <x v="24"/>
    <x v="24"/>
    <x v="95"/>
    <x v="95"/>
    <x v="86"/>
    <x v="177"/>
    <x v="177"/>
    <x v="3"/>
    <x v="0"/>
    <x v="0"/>
    <x v="43"/>
    <x v="98"/>
    <x v="0"/>
  </r>
  <r>
    <x v="4815"/>
    <x v="123"/>
    <x v="676"/>
    <x v="676"/>
    <x v="32"/>
    <x v="32"/>
    <x v="155"/>
    <x v="155"/>
    <x v="144"/>
    <x v="159"/>
    <x v="159"/>
    <x v="3"/>
    <x v="0"/>
    <x v="1"/>
    <x v="1"/>
    <x v="412"/>
    <x v="0"/>
  </r>
  <r>
    <x v="4816"/>
    <x v="92"/>
    <x v="800"/>
    <x v="800"/>
    <x v="35"/>
    <x v="35"/>
    <x v="75"/>
    <x v="75"/>
    <x v="13"/>
    <x v="21"/>
    <x v="21"/>
    <x v="0"/>
    <x v="2"/>
    <x v="2"/>
    <x v="11"/>
    <x v="13"/>
    <x v="2"/>
  </r>
  <r>
    <x v="4817"/>
    <x v="232"/>
    <x v="668"/>
    <x v="668"/>
    <x v="107"/>
    <x v="107"/>
    <x v="25"/>
    <x v="25"/>
    <x v="88"/>
    <x v="95"/>
    <x v="95"/>
    <x v="0"/>
    <x v="0"/>
    <x v="1"/>
    <x v="6"/>
    <x v="101"/>
    <x v="1"/>
  </r>
  <r>
    <x v="4818"/>
    <x v="348"/>
    <x v="94"/>
    <x v="94"/>
    <x v="62"/>
    <x v="62"/>
    <x v="211"/>
    <x v="211"/>
    <x v="13"/>
    <x v="87"/>
    <x v="87"/>
    <x v="0"/>
    <x v="1"/>
    <x v="3"/>
    <x v="11"/>
    <x v="13"/>
    <x v="2"/>
  </r>
  <r>
    <x v="4819"/>
    <x v="115"/>
    <x v="472"/>
    <x v="472"/>
    <x v="45"/>
    <x v="45"/>
    <x v="154"/>
    <x v="154"/>
    <x v="143"/>
    <x v="178"/>
    <x v="178"/>
    <x v="0"/>
    <x v="0"/>
    <x v="0"/>
    <x v="26"/>
    <x v="381"/>
    <x v="1"/>
  </r>
  <r>
    <x v="4820"/>
    <x v="140"/>
    <x v="986"/>
    <x v="986"/>
    <x v="38"/>
    <x v="38"/>
    <x v="189"/>
    <x v="189"/>
    <x v="13"/>
    <x v="48"/>
    <x v="48"/>
    <x v="1"/>
    <x v="1"/>
    <x v="2"/>
    <x v="11"/>
    <x v="13"/>
    <x v="2"/>
  </r>
  <r>
    <x v="4821"/>
    <x v="65"/>
    <x v="746"/>
    <x v="746"/>
    <x v="18"/>
    <x v="18"/>
    <x v="6"/>
    <x v="6"/>
    <x v="6"/>
    <x v="86"/>
    <x v="86"/>
    <x v="3"/>
    <x v="0"/>
    <x v="0"/>
    <x v="21"/>
    <x v="420"/>
    <x v="1"/>
  </r>
  <r>
    <x v="4822"/>
    <x v="292"/>
    <x v="474"/>
    <x v="474"/>
    <x v="12"/>
    <x v="12"/>
    <x v="104"/>
    <x v="104"/>
    <x v="13"/>
    <x v="83"/>
    <x v="83"/>
    <x v="0"/>
    <x v="1"/>
    <x v="1"/>
    <x v="11"/>
    <x v="13"/>
    <x v="2"/>
  </r>
  <r>
    <x v="4823"/>
    <x v="266"/>
    <x v="1073"/>
    <x v="1073"/>
    <x v="32"/>
    <x v="32"/>
    <x v="143"/>
    <x v="143"/>
    <x v="134"/>
    <x v="173"/>
    <x v="173"/>
    <x v="0"/>
    <x v="0"/>
    <x v="2"/>
    <x v="16"/>
    <x v="305"/>
    <x v="1"/>
  </r>
  <r>
    <x v="4824"/>
    <x v="143"/>
    <x v="410"/>
    <x v="410"/>
    <x v="97"/>
    <x v="97"/>
    <x v="194"/>
    <x v="194"/>
    <x v="190"/>
    <x v="66"/>
    <x v="66"/>
    <x v="0"/>
    <x v="0"/>
    <x v="3"/>
    <x v="13"/>
    <x v="304"/>
    <x v="0"/>
  </r>
  <r>
    <x v="4825"/>
    <x v="361"/>
    <x v="1067"/>
    <x v="1067"/>
    <x v="95"/>
    <x v="95"/>
    <x v="172"/>
    <x v="172"/>
    <x v="165"/>
    <x v="40"/>
    <x v="40"/>
    <x v="0"/>
    <x v="0"/>
    <x v="1"/>
    <x v="35"/>
    <x v="622"/>
    <x v="0"/>
  </r>
  <r>
    <x v="4826"/>
    <x v="236"/>
    <x v="255"/>
    <x v="255"/>
    <x v="7"/>
    <x v="7"/>
    <x v="217"/>
    <x v="217"/>
    <x v="217"/>
    <x v="138"/>
    <x v="138"/>
    <x v="0"/>
    <x v="0"/>
    <x v="0"/>
    <x v="33"/>
    <x v="435"/>
    <x v="0"/>
  </r>
  <r>
    <x v="4827"/>
    <x v="258"/>
    <x v="638"/>
    <x v="638"/>
    <x v="22"/>
    <x v="22"/>
    <x v="102"/>
    <x v="102"/>
    <x v="105"/>
    <x v="123"/>
    <x v="123"/>
    <x v="2"/>
    <x v="0"/>
    <x v="2"/>
    <x v="22"/>
    <x v="519"/>
    <x v="1"/>
  </r>
  <r>
    <x v="4828"/>
    <x v="156"/>
    <x v="809"/>
    <x v="809"/>
    <x v="18"/>
    <x v="18"/>
    <x v="78"/>
    <x v="78"/>
    <x v="112"/>
    <x v="74"/>
    <x v="74"/>
    <x v="2"/>
    <x v="0"/>
    <x v="0"/>
    <x v="8"/>
    <x v="565"/>
    <x v="1"/>
  </r>
  <r>
    <x v="4829"/>
    <x v="200"/>
    <x v="430"/>
    <x v="430"/>
    <x v="40"/>
    <x v="40"/>
    <x v="169"/>
    <x v="169"/>
    <x v="13"/>
    <x v="14"/>
    <x v="14"/>
    <x v="2"/>
    <x v="1"/>
    <x v="2"/>
    <x v="11"/>
    <x v="13"/>
    <x v="2"/>
  </r>
  <r>
    <x v="4830"/>
    <x v="194"/>
    <x v="219"/>
    <x v="219"/>
    <x v="118"/>
    <x v="118"/>
    <x v="191"/>
    <x v="191"/>
    <x v="187"/>
    <x v="112"/>
    <x v="112"/>
    <x v="0"/>
    <x v="0"/>
    <x v="0"/>
    <x v="33"/>
    <x v="484"/>
    <x v="0"/>
  </r>
  <r>
    <x v="4831"/>
    <x v="364"/>
    <x v="1167"/>
    <x v="1167"/>
    <x v="101"/>
    <x v="101"/>
    <x v="207"/>
    <x v="207"/>
    <x v="206"/>
    <x v="118"/>
    <x v="118"/>
    <x v="2"/>
    <x v="0"/>
    <x v="0"/>
    <x v="17"/>
    <x v="570"/>
    <x v="0"/>
  </r>
  <r>
    <x v="4832"/>
    <x v="250"/>
    <x v="14"/>
    <x v="14"/>
    <x v="50"/>
    <x v="50"/>
    <x v="138"/>
    <x v="138"/>
    <x v="130"/>
    <x v="85"/>
    <x v="85"/>
    <x v="3"/>
    <x v="0"/>
    <x v="1"/>
    <x v="14"/>
    <x v="623"/>
    <x v="0"/>
  </r>
  <r>
    <x v="4833"/>
    <x v="357"/>
    <x v="95"/>
    <x v="95"/>
    <x v="4"/>
    <x v="4"/>
    <x v="65"/>
    <x v="65"/>
    <x v="61"/>
    <x v="2"/>
    <x v="2"/>
    <x v="0"/>
    <x v="0"/>
    <x v="0"/>
    <x v="23"/>
    <x v="64"/>
    <x v="0"/>
  </r>
  <r>
    <x v="4834"/>
    <x v="264"/>
    <x v="504"/>
    <x v="504"/>
    <x v="63"/>
    <x v="63"/>
    <x v="82"/>
    <x v="82"/>
    <x v="216"/>
    <x v="74"/>
    <x v="74"/>
    <x v="0"/>
    <x v="0"/>
    <x v="0"/>
    <x v="18"/>
    <x v="432"/>
    <x v="0"/>
  </r>
  <r>
    <x v="4835"/>
    <x v="217"/>
    <x v="454"/>
    <x v="454"/>
    <x v="34"/>
    <x v="34"/>
    <x v="77"/>
    <x v="77"/>
    <x v="70"/>
    <x v="91"/>
    <x v="91"/>
    <x v="0"/>
    <x v="0"/>
    <x v="0"/>
    <x v="21"/>
    <x v="77"/>
    <x v="1"/>
  </r>
  <r>
    <x v="4836"/>
    <x v="227"/>
    <x v="524"/>
    <x v="524"/>
    <x v="38"/>
    <x v="38"/>
    <x v="62"/>
    <x v="62"/>
    <x v="57"/>
    <x v="179"/>
    <x v="179"/>
    <x v="0"/>
    <x v="0"/>
    <x v="0"/>
    <x v="39"/>
    <x v="131"/>
    <x v="0"/>
  </r>
  <r>
    <x v="4837"/>
    <x v="167"/>
    <x v="551"/>
    <x v="551"/>
    <x v="82"/>
    <x v="82"/>
    <x v="142"/>
    <x v="142"/>
    <x v="133"/>
    <x v="149"/>
    <x v="149"/>
    <x v="2"/>
    <x v="0"/>
    <x v="0"/>
    <x v="29"/>
    <x v="320"/>
    <x v="0"/>
  </r>
  <r>
    <x v="4838"/>
    <x v="235"/>
    <x v="253"/>
    <x v="253"/>
    <x v="14"/>
    <x v="14"/>
    <x v="217"/>
    <x v="217"/>
    <x v="217"/>
    <x v="106"/>
    <x v="106"/>
    <x v="3"/>
    <x v="0"/>
    <x v="2"/>
    <x v="15"/>
    <x v="663"/>
    <x v="1"/>
  </r>
  <r>
    <x v="4839"/>
    <x v="48"/>
    <x v="289"/>
    <x v="289"/>
    <x v="49"/>
    <x v="49"/>
    <x v="33"/>
    <x v="33"/>
    <x v="29"/>
    <x v="96"/>
    <x v="96"/>
    <x v="1"/>
    <x v="0"/>
    <x v="2"/>
    <x v="23"/>
    <x v="769"/>
    <x v="0"/>
  </r>
  <r>
    <x v="4840"/>
    <x v="151"/>
    <x v="881"/>
    <x v="881"/>
    <x v="46"/>
    <x v="46"/>
    <x v="152"/>
    <x v="152"/>
    <x v="173"/>
    <x v="55"/>
    <x v="55"/>
    <x v="3"/>
    <x v="0"/>
    <x v="2"/>
    <x v="10"/>
    <x v="577"/>
    <x v="0"/>
  </r>
  <r>
    <x v="4841"/>
    <x v="13"/>
    <x v="100"/>
    <x v="100"/>
    <x v="51"/>
    <x v="51"/>
    <x v="18"/>
    <x v="18"/>
    <x v="18"/>
    <x v="143"/>
    <x v="143"/>
    <x v="0"/>
    <x v="0"/>
    <x v="0"/>
    <x v="1"/>
    <x v="18"/>
    <x v="0"/>
  </r>
  <r>
    <x v="4842"/>
    <x v="267"/>
    <x v="1110"/>
    <x v="1110"/>
    <x v="12"/>
    <x v="12"/>
    <x v="177"/>
    <x v="177"/>
    <x v="13"/>
    <x v="71"/>
    <x v="71"/>
    <x v="0"/>
    <x v="1"/>
    <x v="2"/>
    <x v="11"/>
    <x v="13"/>
    <x v="2"/>
  </r>
  <r>
    <x v="4843"/>
    <x v="349"/>
    <x v="708"/>
    <x v="708"/>
    <x v="1"/>
    <x v="1"/>
    <x v="147"/>
    <x v="147"/>
    <x v="138"/>
    <x v="120"/>
    <x v="120"/>
    <x v="0"/>
    <x v="0"/>
    <x v="3"/>
    <x v="5"/>
    <x v="265"/>
    <x v="0"/>
  </r>
  <r>
    <x v="4844"/>
    <x v="155"/>
    <x v="982"/>
    <x v="982"/>
    <x v="0"/>
    <x v="0"/>
    <x v="83"/>
    <x v="83"/>
    <x v="13"/>
    <x v="126"/>
    <x v="126"/>
    <x v="2"/>
    <x v="1"/>
    <x v="0"/>
    <x v="11"/>
    <x v="13"/>
    <x v="2"/>
  </r>
  <r>
    <x v="4845"/>
    <x v="89"/>
    <x v="147"/>
    <x v="147"/>
    <x v="64"/>
    <x v="64"/>
    <x v="103"/>
    <x v="103"/>
    <x v="94"/>
    <x v="144"/>
    <x v="144"/>
    <x v="0"/>
    <x v="0"/>
    <x v="0"/>
    <x v="22"/>
    <x v="258"/>
    <x v="1"/>
  </r>
  <r>
    <x v="4846"/>
    <x v="65"/>
    <x v="174"/>
    <x v="174"/>
    <x v="0"/>
    <x v="0"/>
    <x v="142"/>
    <x v="142"/>
    <x v="133"/>
    <x v="22"/>
    <x v="22"/>
    <x v="0"/>
    <x v="0"/>
    <x v="0"/>
    <x v="4"/>
    <x v="169"/>
    <x v="0"/>
  </r>
  <r>
    <x v="4847"/>
    <x v="172"/>
    <x v="670"/>
    <x v="670"/>
    <x v="14"/>
    <x v="14"/>
    <x v="39"/>
    <x v="39"/>
    <x v="36"/>
    <x v="2"/>
    <x v="2"/>
    <x v="0"/>
    <x v="0"/>
    <x v="0"/>
    <x v="47"/>
    <x v="37"/>
    <x v="1"/>
  </r>
  <r>
    <x v="4848"/>
    <x v="245"/>
    <x v="1096"/>
    <x v="1096"/>
    <x v="103"/>
    <x v="103"/>
    <x v="103"/>
    <x v="103"/>
    <x v="94"/>
    <x v="109"/>
    <x v="109"/>
    <x v="3"/>
    <x v="0"/>
    <x v="0"/>
    <x v="10"/>
    <x v="108"/>
    <x v="0"/>
  </r>
  <r>
    <x v="4849"/>
    <x v="267"/>
    <x v="441"/>
    <x v="441"/>
    <x v="114"/>
    <x v="114"/>
    <x v="125"/>
    <x v="125"/>
    <x v="116"/>
    <x v="3"/>
    <x v="3"/>
    <x v="0"/>
    <x v="0"/>
    <x v="2"/>
    <x v="9"/>
    <x v="144"/>
    <x v="0"/>
  </r>
  <r>
    <x v="4850"/>
    <x v="95"/>
    <x v="310"/>
    <x v="310"/>
    <x v="15"/>
    <x v="15"/>
    <x v="200"/>
    <x v="200"/>
    <x v="199"/>
    <x v="152"/>
    <x v="152"/>
    <x v="0"/>
    <x v="0"/>
    <x v="0"/>
    <x v="39"/>
    <x v="332"/>
    <x v="0"/>
  </r>
  <r>
    <x v="4851"/>
    <x v="334"/>
    <x v="206"/>
    <x v="206"/>
    <x v="24"/>
    <x v="24"/>
    <x v="69"/>
    <x v="69"/>
    <x v="64"/>
    <x v="91"/>
    <x v="91"/>
    <x v="3"/>
    <x v="0"/>
    <x v="2"/>
    <x v="0"/>
    <x v="69"/>
    <x v="0"/>
  </r>
  <r>
    <x v="4852"/>
    <x v="266"/>
    <x v="843"/>
    <x v="843"/>
    <x v="57"/>
    <x v="57"/>
    <x v="62"/>
    <x v="62"/>
    <x v="57"/>
    <x v="3"/>
    <x v="3"/>
    <x v="0"/>
    <x v="0"/>
    <x v="0"/>
    <x v="1"/>
    <x v="131"/>
    <x v="0"/>
  </r>
  <r>
    <x v="4853"/>
    <x v="119"/>
    <x v="99"/>
    <x v="99"/>
    <x v="104"/>
    <x v="104"/>
    <x v="92"/>
    <x v="92"/>
    <x v="83"/>
    <x v="165"/>
    <x v="165"/>
    <x v="3"/>
    <x v="0"/>
    <x v="0"/>
    <x v="13"/>
    <x v="728"/>
    <x v="0"/>
  </r>
  <r>
    <x v="4854"/>
    <x v="326"/>
    <x v="123"/>
    <x v="123"/>
    <x v="114"/>
    <x v="114"/>
    <x v="65"/>
    <x v="65"/>
    <x v="61"/>
    <x v="84"/>
    <x v="84"/>
    <x v="3"/>
    <x v="0"/>
    <x v="2"/>
    <x v="6"/>
    <x v="303"/>
    <x v="1"/>
  </r>
  <r>
    <x v="4855"/>
    <x v="341"/>
    <x v="62"/>
    <x v="62"/>
    <x v="89"/>
    <x v="89"/>
    <x v="107"/>
    <x v="107"/>
    <x v="98"/>
    <x v="170"/>
    <x v="170"/>
    <x v="0"/>
    <x v="0"/>
    <x v="0"/>
    <x v="19"/>
    <x v="115"/>
    <x v="1"/>
  </r>
  <r>
    <x v="4856"/>
    <x v="75"/>
    <x v="594"/>
    <x v="594"/>
    <x v="90"/>
    <x v="90"/>
    <x v="116"/>
    <x v="116"/>
    <x v="109"/>
    <x v="120"/>
    <x v="120"/>
    <x v="0"/>
    <x v="0"/>
    <x v="0"/>
    <x v="16"/>
    <x v="199"/>
    <x v="1"/>
  </r>
  <r>
    <x v="4857"/>
    <x v="233"/>
    <x v="921"/>
    <x v="921"/>
    <x v="96"/>
    <x v="96"/>
    <x v="59"/>
    <x v="59"/>
    <x v="55"/>
    <x v="115"/>
    <x v="115"/>
    <x v="0"/>
    <x v="0"/>
    <x v="2"/>
    <x v="1"/>
    <x v="57"/>
    <x v="0"/>
  </r>
  <r>
    <x v="4858"/>
    <x v="85"/>
    <x v="545"/>
    <x v="545"/>
    <x v="57"/>
    <x v="57"/>
    <x v="49"/>
    <x v="49"/>
    <x v="218"/>
    <x v="114"/>
    <x v="114"/>
    <x v="0"/>
    <x v="0"/>
    <x v="2"/>
    <x v="34"/>
    <x v="481"/>
    <x v="1"/>
  </r>
  <r>
    <x v="4859"/>
    <x v="58"/>
    <x v="826"/>
    <x v="826"/>
    <x v="26"/>
    <x v="26"/>
    <x v="49"/>
    <x v="49"/>
    <x v="218"/>
    <x v="5"/>
    <x v="5"/>
    <x v="3"/>
    <x v="0"/>
    <x v="1"/>
    <x v="1"/>
    <x v="464"/>
    <x v="0"/>
  </r>
  <r>
    <x v="4860"/>
    <x v="196"/>
    <x v="831"/>
    <x v="831"/>
    <x v="49"/>
    <x v="49"/>
    <x v="112"/>
    <x v="112"/>
    <x v="13"/>
    <x v="64"/>
    <x v="64"/>
    <x v="0"/>
    <x v="1"/>
    <x v="1"/>
    <x v="11"/>
    <x v="13"/>
    <x v="2"/>
  </r>
  <r>
    <x v="4861"/>
    <x v="190"/>
    <x v="1069"/>
    <x v="1069"/>
    <x v="63"/>
    <x v="63"/>
    <x v="121"/>
    <x v="121"/>
    <x v="13"/>
    <x v="145"/>
    <x v="145"/>
    <x v="0"/>
    <x v="1"/>
    <x v="0"/>
    <x v="11"/>
    <x v="13"/>
    <x v="2"/>
  </r>
  <r>
    <x v="4862"/>
    <x v="324"/>
    <x v="170"/>
    <x v="170"/>
    <x v="89"/>
    <x v="89"/>
    <x v="99"/>
    <x v="99"/>
    <x v="91"/>
    <x v="80"/>
    <x v="80"/>
    <x v="3"/>
    <x v="0"/>
    <x v="0"/>
    <x v="22"/>
    <x v="215"/>
    <x v="1"/>
  </r>
  <r>
    <x v="4863"/>
    <x v="79"/>
    <x v="453"/>
    <x v="453"/>
    <x v="25"/>
    <x v="25"/>
    <x v="66"/>
    <x v="66"/>
    <x v="62"/>
    <x v="0"/>
    <x v="0"/>
    <x v="3"/>
    <x v="0"/>
    <x v="0"/>
    <x v="36"/>
    <x v="450"/>
    <x v="1"/>
  </r>
  <r>
    <x v="4864"/>
    <x v="147"/>
    <x v="103"/>
    <x v="103"/>
    <x v="119"/>
    <x v="119"/>
    <x v="60"/>
    <x v="60"/>
    <x v="56"/>
    <x v="163"/>
    <x v="163"/>
    <x v="2"/>
    <x v="0"/>
    <x v="0"/>
    <x v="19"/>
    <x v="770"/>
    <x v="1"/>
  </r>
  <r>
    <x v="4865"/>
    <x v="172"/>
    <x v="658"/>
    <x v="658"/>
    <x v="62"/>
    <x v="62"/>
    <x v="198"/>
    <x v="198"/>
    <x v="197"/>
    <x v="49"/>
    <x v="49"/>
    <x v="2"/>
    <x v="0"/>
    <x v="0"/>
    <x v="34"/>
    <x v="677"/>
    <x v="1"/>
  </r>
  <r>
    <x v="4866"/>
    <x v="156"/>
    <x v="1013"/>
    <x v="1013"/>
    <x v="64"/>
    <x v="64"/>
    <x v="216"/>
    <x v="216"/>
    <x v="215"/>
    <x v="122"/>
    <x v="122"/>
    <x v="0"/>
    <x v="0"/>
    <x v="0"/>
    <x v="49"/>
    <x v="461"/>
    <x v="3"/>
  </r>
  <r>
    <x v="4867"/>
    <x v="10"/>
    <x v="654"/>
    <x v="654"/>
    <x v="48"/>
    <x v="48"/>
    <x v="14"/>
    <x v="14"/>
    <x v="13"/>
    <x v="141"/>
    <x v="141"/>
    <x v="0"/>
    <x v="2"/>
    <x v="2"/>
    <x v="11"/>
    <x v="13"/>
    <x v="2"/>
  </r>
  <r>
    <x v="4868"/>
    <x v="62"/>
    <x v="828"/>
    <x v="828"/>
    <x v="85"/>
    <x v="85"/>
    <x v="173"/>
    <x v="173"/>
    <x v="166"/>
    <x v="166"/>
    <x v="166"/>
    <x v="3"/>
    <x v="0"/>
    <x v="2"/>
    <x v="38"/>
    <x v="469"/>
    <x v="0"/>
  </r>
  <r>
    <x v="4869"/>
    <x v="244"/>
    <x v="84"/>
    <x v="84"/>
    <x v="81"/>
    <x v="81"/>
    <x v="76"/>
    <x v="76"/>
    <x v="13"/>
    <x v="165"/>
    <x v="165"/>
    <x v="3"/>
    <x v="1"/>
    <x v="0"/>
    <x v="11"/>
    <x v="13"/>
    <x v="2"/>
  </r>
  <r>
    <x v="4870"/>
    <x v="343"/>
    <x v="111"/>
    <x v="111"/>
    <x v="112"/>
    <x v="112"/>
    <x v="66"/>
    <x v="66"/>
    <x v="62"/>
    <x v="118"/>
    <x v="118"/>
    <x v="0"/>
    <x v="0"/>
    <x v="2"/>
    <x v="10"/>
    <x v="338"/>
    <x v="0"/>
  </r>
  <r>
    <x v="4871"/>
    <x v="144"/>
    <x v="277"/>
    <x v="277"/>
    <x v="24"/>
    <x v="24"/>
    <x v="121"/>
    <x v="121"/>
    <x v="113"/>
    <x v="133"/>
    <x v="133"/>
    <x v="1"/>
    <x v="0"/>
    <x v="1"/>
    <x v="47"/>
    <x v="771"/>
    <x v="1"/>
  </r>
  <r>
    <x v="4872"/>
    <x v="224"/>
    <x v="674"/>
    <x v="674"/>
    <x v="35"/>
    <x v="35"/>
    <x v="73"/>
    <x v="73"/>
    <x v="135"/>
    <x v="12"/>
    <x v="12"/>
    <x v="3"/>
    <x v="0"/>
    <x v="0"/>
    <x v="45"/>
    <x v="534"/>
    <x v="0"/>
  </r>
  <r>
    <x v="4873"/>
    <x v="37"/>
    <x v="353"/>
    <x v="353"/>
    <x v="54"/>
    <x v="54"/>
    <x v="151"/>
    <x v="151"/>
    <x v="141"/>
    <x v="49"/>
    <x v="49"/>
    <x v="0"/>
    <x v="0"/>
    <x v="0"/>
    <x v="23"/>
    <x v="180"/>
    <x v="0"/>
  </r>
  <r>
    <x v="4874"/>
    <x v="110"/>
    <x v="255"/>
    <x v="255"/>
    <x v="80"/>
    <x v="80"/>
    <x v="141"/>
    <x v="141"/>
    <x v="174"/>
    <x v="171"/>
    <x v="171"/>
    <x v="3"/>
    <x v="0"/>
    <x v="0"/>
    <x v="30"/>
    <x v="410"/>
    <x v="1"/>
  </r>
  <r>
    <x v="4875"/>
    <x v="7"/>
    <x v="108"/>
    <x v="108"/>
    <x v="111"/>
    <x v="111"/>
    <x v="58"/>
    <x v="58"/>
    <x v="54"/>
    <x v="31"/>
    <x v="31"/>
    <x v="0"/>
    <x v="0"/>
    <x v="0"/>
    <x v="5"/>
    <x v="56"/>
    <x v="0"/>
  </r>
  <r>
    <x v="4876"/>
    <x v="54"/>
    <x v="833"/>
    <x v="833"/>
    <x v="17"/>
    <x v="17"/>
    <x v="163"/>
    <x v="163"/>
    <x v="13"/>
    <x v="141"/>
    <x v="141"/>
    <x v="2"/>
    <x v="1"/>
    <x v="0"/>
    <x v="11"/>
    <x v="13"/>
    <x v="2"/>
  </r>
  <r>
    <x v="4877"/>
    <x v="269"/>
    <x v="1134"/>
    <x v="1134"/>
    <x v="51"/>
    <x v="51"/>
    <x v="206"/>
    <x v="206"/>
    <x v="205"/>
    <x v="69"/>
    <x v="69"/>
    <x v="0"/>
    <x v="0"/>
    <x v="2"/>
    <x v="10"/>
    <x v="354"/>
    <x v="0"/>
  </r>
  <r>
    <x v="4878"/>
    <x v="324"/>
    <x v="871"/>
    <x v="871"/>
    <x v="95"/>
    <x v="95"/>
    <x v="66"/>
    <x v="66"/>
    <x v="62"/>
    <x v="95"/>
    <x v="95"/>
    <x v="3"/>
    <x v="0"/>
    <x v="2"/>
    <x v="10"/>
    <x v="450"/>
    <x v="0"/>
  </r>
  <r>
    <x v="4879"/>
    <x v="348"/>
    <x v="49"/>
    <x v="49"/>
    <x v="60"/>
    <x v="60"/>
    <x v="164"/>
    <x v="164"/>
    <x v="154"/>
    <x v="94"/>
    <x v="94"/>
    <x v="3"/>
    <x v="0"/>
    <x v="1"/>
    <x v="2"/>
    <x v="562"/>
    <x v="0"/>
  </r>
  <r>
    <x v="4880"/>
    <x v="168"/>
    <x v="378"/>
    <x v="378"/>
    <x v="79"/>
    <x v="79"/>
    <x v="110"/>
    <x v="110"/>
    <x v="13"/>
    <x v="43"/>
    <x v="43"/>
    <x v="0"/>
    <x v="1"/>
    <x v="0"/>
    <x v="11"/>
    <x v="13"/>
    <x v="2"/>
  </r>
  <r>
    <x v="4881"/>
    <x v="299"/>
    <x v="1116"/>
    <x v="1116"/>
    <x v="104"/>
    <x v="104"/>
    <x v="110"/>
    <x v="110"/>
    <x v="13"/>
    <x v="71"/>
    <x v="71"/>
    <x v="3"/>
    <x v="1"/>
    <x v="3"/>
    <x v="11"/>
    <x v="13"/>
    <x v="2"/>
  </r>
  <r>
    <x v="4882"/>
    <x v="246"/>
    <x v="1045"/>
    <x v="1045"/>
    <x v="114"/>
    <x v="114"/>
    <x v="161"/>
    <x v="161"/>
    <x v="152"/>
    <x v="130"/>
    <x v="130"/>
    <x v="0"/>
    <x v="0"/>
    <x v="0"/>
    <x v="1"/>
    <x v="198"/>
    <x v="0"/>
  </r>
  <r>
    <x v="4883"/>
    <x v="17"/>
    <x v="464"/>
    <x v="464"/>
    <x v="16"/>
    <x v="16"/>
    <x v="32"/>
    <x v="32"/>
    <x v="60"/>
    <x v="68"/>
    <x v="68"/>
    <x v="0"/>
    <x v="0"/>
    <x v="0"/>
    <x v="16"/>
    <x v="63"/>
    <x v="1"/>
  </r>
  <r>
    <x v="4884"/>
    <x v="19"/>
    <x v="687"/>
    <x v="687"/>
    <x v="113"/>
    <x v="113"/>
    <x v="20"/>
    <x v="20"/>
    <x v="20"/>
    <x v="46"/>
    <x v="46"/>
    <x v="0"/>
    <x v="0"/>
    <x v="0"/>
    <x v="28"/>
    <x v="347"/>
    <x v="0"/>
  </r>
  <r>
    <x v="4885"/>
    <x v="303"/>
    <x v="93"/>
    <x v="93"/>
    <x v="113"/>
    <x v="113"/>
    <x v="182"/>
    <x v="182"/>
    <x v="194"/>
    <x v="7"/>
    <x v="7"/>
    <x v="3"/>
    <x v="0"/>
    <x v="0"/>
    <x v="26"/>
    <x v="543"/>
    <x v="1"/>
  </r>
  <r>
    <x v="4886"/>
    <x v="172"/>
    <x v="723"/>
    <x v="723"/>
    <x v="44"/>
    <x v="44"/>
    <x v="40"/>
    <x v="40"/>
    <x v="37"/>
    <x v="158"/>
    <x v="158"/>
    <x v="2"/>
    <x v="0"/>
    <x v="1"/>
    <x v="3"/>
    <x v="716"/>
    <x v="0"/>
  </r>
  <r>
    <x v="4887"/>
    <x v="282"/>
    <x v="109"/>
    <x v="109"/>
    <x v="77"/>
    <x v="77"/>
    <x v="54"/>
    <x v="54"/>
    <x v="13"/>
    <x v="105"/>
    <x v="105"/>
    <x v="0"/>
    <x v="2"/>
    <x v="0"/>
    <x v="11"/>
    <x v="13"/>
    <x v="2"/>
  </r>
  <r>
    <x v="4888"/>
    <x v="133"/>
    <x v="578"/>
    <x v="578"/>
    <x v="45"/>
    <x v="45"/>
    <x v="135"/>
    <x v="135"/>
    <x v="125"/>
    <x v="22"/>
    <x v="22"/>
    <x v="3"/>
    <x v="0"/>
    <x v="0"/>
    <x v="47"/>
    <x v="158"/>
    <x v="1"/>
  </r>
  <r>
    <x v="4889"/>
    <x v="51"/>
    <x v="548"/>
    <x v="548"/>
    <x v="118"/>
    <x v="118"/>
    <x v="202"/>
    <x v="202"/>
    <x v="201"/>
    <x v="13"/>
    <x v="13"/>
    <x v="2"/>
    <x v="0"/>
    <x v="2"/>
    <x v="0"/>
    <x v="431"/>
    <x v="0"/>
  </r>
  <r>
    <x v="4890"/>
    <x v="187"/>
    <x v="588"/>
    <x v="588"/>
    <x v="28"/>
    <x v="28"/>
    <x v="31"/>
    <x v="31"/>
    <x v="28"/>
    <x v="46"/>
    <x v="46"/>
    <x v="0"/>
    <x v="0"/>
    <x v="0"/>
    <x v="25"/>
    <x v="300"/>
    <x v="0"/>
  </r>
  <r>
    <x v="4891"/>
    <x v="67"/>
    <x v="372"/>
    <x v="372"/>
    <x v="9"/>
    <x v="9"/>
    <x v="48"/>
    <x v="48"/>
    <x v="45"/>
    <x v="35"/>
    <x v="35"/>
    <x v="1"/>
    <x v="0"/>
    <x v="2"/>
    <x v="7"/>
    <x v="685"/>
    <x v="0"/>
  </r>
  <r>
    <x v="4892"/>
    <x v="37"/>
    <x v="924"/>
    <x v="924"/>
    <x v="56"/>
    <x v="56"/>
    <x v="209"/>
    <x v="209"/>
    <x v="208"/>
    <x v="42"/>
    <x v="42"/>
    <x v="0"/>
    <x v="0"/>
    <x v="3"/>
    <x v="0"/>
    <x v="380"/>
    <x v="0"/>
  </r>
  <r>
    <x v="4893"/>
    <x v="257"/>
    <x v="639"/>
    <x v="639"/>
    <x v="69"/>
    <x v="69"/>
    <x v="133"/>
    <x v="133"/>
    <x v="122"/>
    <x v="120"/>
    <x v="120"/>
    <x v="2"/>
    <x v="0"/>
    <x v="0"/>
    <x v="48"/>
    <x v="538"/>
    <x v="0"/>
  </r>
  <r>
    <x v="4894"/>
    <x v="350"/>
    <x v="945"/>
    <x v="945"/>
    <x v="64"/>
    <x v="64"/>
    <x v="209"/>
    <x v="209"/>
    <x v="13"/>
    <x v="131"/>
    <x v="131"/>
    <x v="3"/>
    <x v="1"/>
    <x v="0"/>
    <x v="11"/>
    <x v="13"/>
    <x v="2"/>
  </r>
  <r>
    <x v="4895"/>
    <x v="111"/>
    <x v="763"/>
    <x v="763"/>
    <x v="108"/>
    <x v="108"/>
    <x v="43"/>
    <x v="43"/>
    <x v="40"/>
    <x v="57"/>
    <x v="57"/>
    <x v="1"/>
    <x v="0"/>
    <x v="0"/>
    <x v="4"/>
    <x v="772"/>
    <x v="0"/>
  </r>
  <r>
    <x v="4896"/>
    <x v="103"/>
    <x v="978"/>
    <x v="978"/>
    <x v="104"/>
    <x v="104"/>
    <x v="107"/>
    <x v="107"/>
    <x v="98"/>
    <x v="102"/>
    <x v="102"/>
    <x v="0"/>
    <x v="0"/>
    <x v="1"/>
    <x v="18"/>
    <x v="115"/>
    <x v="0"/>
  </r>
  <r>
    <x v="4897"/>
    <x v="146"/>
    <x v="369"/>
    <x v="369"/>
    <x v="27"/>
    <x v="27"/>
    <x v="66"/>
    <x v="66"/>
    <x v="62"/>
    <x v="142"/>
    <x v="142"/>
    <x v="0"/>
    <x v="0"/>
    <x v="3"/>
    <x v="9"/>
    <x v="338"/>
    <x v="0"/>
  </r>
  <r>
    <x v="4898"/>
    <x v="97"/>
    <x v="403"/>
    <x v="403"/>
    <x v="97"/>
    <x v="97"/>
    <x v="171"/>
    <x v="171"/>
    <x v="160"/>
    <x v="164"/>
    <x v="164"/>
    <x v="2"/>
    <x v="0"/>
    <x v="1"/>
    <x v="5"/>
    <x v="545"/>
    <x v="0"/>
  </r>
  <r>
    <x v="4899"/>
    <x v="290"/>
    <x v="62"/>
    <x v="62"/>
    <x v="44"/>
    <x v="44"/>
    <x v="25"/>
    <x v="25"/>
    <x v="88"/>
    <x v="63"/>
    <x v="63"/>
    <x v="3"/>
    <x v="0"/>
    <x v="2"/>
    <x v="22"/>
    <x v="600"/>
    <x v="1"/>
  </r>
  <r>
    <x v="4900"/>
    <x v="202"/>
    <x v="675"/>
    <x v="675"/>
    <x v="31"/>
    <x v="31"/>
    <x v="60"/>
    <x v="60"/>
    <x v="56"/>
    <x v="15"/>
    <x v="15"/>
    <x v="3"/>
    <x v="0"/>
    <x v="0"/>
    <x v="32"/>
    <x v="213"/>
    <x v="0"/>
  </r>
  <r>
    <x v="4901"/>
    <x v="149"/>
    <x v="983"/>
    <x v="983"/>
    <x v="55"/>
    <x v="55"/>
    <x v="135"/>
    <x v="135"/>
    <x v="125"/>
    <x v="44"/>
    <x v="44"/>
    <x v="3"/>
    <x v="0"/>
    <x v="1"/>
    <x v="8"/>
    <x v="158"/>
    <x v="1"/>
  </r>
  <r>
    <x v="4902"/>
    <x v="5"/>
    <x v="538"/>
    <x v="538"/>
    <x v="100"/>
    <x v="100"/>
    <x v="115"/>
    <x v="115"/>
    <x v="108"/>
    <x v="28"/>
    <x v="28"/>
    <x v="3"/>
    <x v="0"/>
    <x v="1"/>
    <x v="6"/>
    <x v="129"/>
    <x v="1"/>
  </r>
  <r>
    <x v="4903"/>
    <x v="67"/>
    <x v="213"/>
    <x v="213"/>
    <x v="18"/>
    <x v="18"/>
    <x v="10"/>
    <x v="10"/>
    <x v="10"/>
    <x v="95"/>
    <x v="95"/>
    <x v="0"/>
    <x v="0"/>
    <x v="0"/>
    <x v="48"/>
    <x v="366"/>
    <x v="0"/>
  </r>
  <r>
    <x v="4904"/>
    <x v="309"/>
    <x v="514"/>
    <x v="514"/>
    <x v="5"/>
    <x v="5"/>
    <x v="104"/>
    <x v="104"/>
    <x v="13"/>
    <x v="171"/>
    <x v="171"/>
    <x v="0"/>
    <x v="1"/>
    <x v="2"/>
    <x v="11"/>
    <x v="13"/>
    <x v="2"/>
  </r>
  <r>
    <x v="4905"/>
    <x v="229"/>
    <x v="1160"/>
    <x v="1160"/>
    <x v="23"/>
    <x v="23"/>
    <x v="196"/>
    <x v="196"/>
    <x v="193"/>
    <x v="46"/>
    <x v="46"/>
    <x v="0"/>
    <x v="0"/>
    <x v="1"/>
    <x v="5"/>
    <x v="459"/>
    <x v="0"/>
  </r>
  <r>
    <x v="4906"/>
    <x v="337"/>
    <x v="506"/>
    <x v="506"/>
    <x v="66"/>
    <x v="66"/>
    <x v="189"/>
    <x v="189"/>
    <x v="185"/>
    <x v="45"/>
    <x v="45"/>
    <x v="0"/>
    <x v="0"/>
    <x v="3"/>
    <x v="36"/>
    <x v="295"/>
    <x v="1"/>
  </r>
  <r>
    <x v="4907"/>
    <x v="361"/>
    <x v="1105"/>
    <x v="1105"/>
    <x v="84"/>
    <x v="84"/>
    <x v="79"/>
    <x v="79"/>
    <x v="72"/>
    <x v="125"/>
    <x v="125"/>
    <x v="2"/>
    <x v="0"/>
    <x v="2"/>
    <x v="5"/>
    <x v="467"/>
    <x v="0"/>
  </r>
  <r>
    <x v="4908"/>
    <x v="162"/>
    <x v="856"/>
    <x v="856"/>
    <x v="32"/>
    <x v="32"/>
    <x v="89"/>
    <x v="89"/>
    <x v="80"/>
    <x v="25"/>
    <x v="25"/>
    <x v="0"/>
    <x v="0"/>
    <x v="2"/>
    <x v="9"/>
    <x v="315"/>
    <x v="0"/>
  </r>
  <r>
    <x v="4909"/>
    <x v="42"/>
    <x v="484"/>
    <x v="484"/>
    <x v="93"/>
    <x v="93"/>
    <x v="107"/>
    <x v="107"/>
    <x v="98"/>
    <x v="89"/>
    <x v="89"/>
    <x v="0"/>
    <x v="0"/>
    <x v="3"/>
    <x v="25"/>
    <x v="115"/>
    <x v="0"/>
  </r>
  <r>
    <x v="4910"/>
    <x v="264"/>
    <x v="1018"/>
    <x v="1018"/>
    <x v="13"/>
    <x v="13"/>
    <x v="120"/>
    <x v="120"/>
    <x v="146"/>
    <x v="135"/>
    <x v="135"/>
    <x v="0"/>
    <x v="0"/>
    <x v="0"/>
    <x v="13"/>
    <x v="220"/>
    <x v="0"/>
  </r>
  <r>
    <x v="4911"/>
    <x v="274"/>
    <x v="723"/>
    <x v="723"/>
    <x v="99"/>
    <x v="99"/>
    <x v="180"/>
    <x v="180"/>
    <x v="177"/>
    <x v="164"/>
    <x v="164"/>
    <x v="2"/>
    <x v="0"/>
    <x v="2"/>
    <x v="6"/>
    <x v="773"/>
    <x v="1"/>
  </r>
  <r>
    <x v="4912"/>
    <x v="200"/>
    <x v="569"/>
    <x v="569"/>
    <x v="39"/>
    <x v="39"/>
    <x v="65"/>
    <x v="65"/>
    <x v="61"/>
    <x v="149"/>
    <x v="149"/>
    <x v="0"/>
    <x v="0"/>
    <x v="3"/>
    <x v="32"/>
    <x v="64"/>
    <x v="0"/>
  </r>
  <r>
    <x v="4913"/>
    <x v="32"/>
    <x v="665"/>
    <x v="665"/>
    <x v="19"/>
    <x v="19"/>
    <x v="199"/>
    <x v="199"/>
    <x v="198"/>
    <x v="149"/>
    <x v="149"/>
    <x v="0"/>
    <x v="0"/>
    <x v="2"/>
    <x v="29"/>
    <x v="328"/>
    <x v="0"/>
  </r>
  <r>
    <x v="4914"/>
    <x v="243"/>
    <x v="753"/>
    <x v="753"/>
    <x v="96"/>
    <x v="96"/>
    <x v="28"/>
    <x v="28"/>
    <x v="26"/>
    <x v="75"/>
    <x v="75"/>
    <x v="3"/>
    <x v="0"/>
    <x v="3"/>
    <x v="24"/>
    <x v="208"/>
    <x v="1"/>
  </r>
  <r>
    <x v="4915"/>
    <x v="102"/>
    <x v="607"/>
    <x v="607"/>
    <x v="89"/>
    <x v="89"/>
    <x v="200"/>
    <x v="200"/>
    <x v="199"/>
    <x v="21"/>
    <x v="21"/>
    <x v="0"/>
    <x v="0"/>
    <x v="0"/>
    <x v="3"/>
    <x v="332"/>
    <x v="0"/>
  </r>
  <r>
    <x v="4916"/>
    <x v="134"/>
    <x v="448"/>
    <x v="448"/>
    <x v="42"/>
    <x v="42"/>
    <x v="219"/>
    <x v="219"/>
    <x v="220"/>
    <x v="148"/>
    <x v="148"/>
    <x v="3"/>
    <x v="0"/>
    <x v="0"/>
    <x v="16"/>
    <x v="533"/>
    <x v="1"/>
  </r>
  <r>
    <x v="4917"/>
    <x v="114"/>
    <x v="855"/>
    <x v="855"/>
    <x v="111"/>
    <x v="111"/>
    <x v="94"/>
    <x v="94"/>
    <x v="85"/>
    <x v="48"/>
    <x v="48"/>
    <x v="0"/>
    <x v="0"/>
    <x v="0"/>
    <x v="32"/>
    <x v="283"/>
    <x v="0"/>
  </r>
  <r>
    <x v="4918"/>
    <x v="58"/>
    <x v="89"/>
    <x v="89"/>
    <x v="26"/>
    <x v="26"/>
    <x v="114"/>
    <x v="114"/>
    <x v="107"/>
    <x v="63"/>
    <x v="63"/>
    <x v="3"/>
    <x v="0"/>
    <x v="0"/>
    <x v="38"/>
    <x v="275"/>
    <x v="0"/>
  </r>
  <r>
    <x v="4919"/>
    <x v="304"/>
    <x v="562"/>
    <x v="562"/>
    <x v="55"/>
    <x v="55"/>
    <x v="12"/>
    <x v="12"/>
    <x v="12"/>
    <x v="20"/>
    <x v="20"/>
    <x v="0"/>
    <x v="0"/>
    <x v="2"/>
    <x v="5"/>
    <x v="499"/>
    <x v="0"/>
  </r>
  <r>
    <x v="4920"/>
    <x v="299"/>
    <x v="295"/>
    <x v="295"/>
    <x v="87"/>
    <x v="87"/>
    <x v="0"/>
    <x v="0"/>
    <x v="0"/>
    <x v="18"/>
    <x v="18"/>
    <x v="0"/>
    <x v="0"/>
    <x v="0"/>
    <x v="29"/>
    <x v="0"/>
    <x v="0"/>
  </r>
  <r>
    <x v="4921"/>
    <x v="318"/>
    <x v="198"/>
    <x v="198"/>
    <x v="69"/>
    <x v="69"/>
    <x v="88"/>
    <x v="88"/>
    <x v="79"/>
    <x v="167"/>
    <x v="167"/>
    <x v="0"/>
    <x v="0"/>
    <x v="0"/>
    <x v="29"/>
    <x v="113"/>
    <x v="0"/>
  </r>
  <r>
    <x v="4922"/>
    <x v="230"/>
    <x v="505"/>
    <x v="505"/>
    <x v="119"/>
    <x v="119"/>
    <x v="178"/>
    <x v="178"/>
    <x v="175"/>
    <x v="111"/>
    <x v="111"/>
    <x v="3"/>
    <x v="0"/>
    <x v="2"/>
    <x v="38"/>
    <x v="255"/>
    <x v="0"/>
  </r>
  <r>
    <x v="4923"/>
    <x v="195"/>
    <x v="812"/>
    <x v="812"/>
    <x v="35"/>
    <x v="35"/>
    <x v="103"/>
    <x v="103"/>
    <x v="94"/>
    <x v="43"/>
    <x v="43"/>
    <x v="2"/>
    <x v="0"/>
    <x v="2"/>
    <x v="32"/>
    <x v="391"/>
    <x v="0"/>
  </r>
  <r>
    <x v="4924"/>
    <x v="203"/>
    <x v="315"/>
    <x v="315"/>
    <x v="90"/>
    <x v="90"/>
    <x v="46"/>
    <x v="46"/>
    <x v="43"/>
    <x v="31"/>
    <x v="31"/>
    <x v="0"/>
    <x v="0"/>
    <x v="0"/>
    <x v="29"/>
    <x v="45"/>
    <x v="0"/>
  </r>
  <r>
    <x v="4925"/>
    <x v="134"/>
    <x v="1131"/>
    <x v="1131"/>
    <x v="89"/>
    <x v="89"/>
    <x v="22"/>
    <x v="22"/>
    <x v="196"/>
    <x v="9"/>
    <x v="9"/>
    <x v="3"/>
    <x v="0"/>
    <x v="0"/>
    <x v="12"/>
    <x v="326"/>
    <x v="3"/>
  </r>
  <r>
    <x v="4926"/>
    <x v="185"/>
    <x v="652"/>
    <x v="652"/>
    <x v="94"/>
    <x v="94"/>
    <x v="126"/>
    <x v="126"/>
    <x v="117"/>
    <x v="10"/>
    <x v="10"/>
    <x v="0"/>
    <x v="0"/>
    <x v="2"/>
    <x v="0"/>
    <x v="160"/>
    <x v="0"/>
  </r>
  <r>
    <x v="4927"/>
    <x v="17"/>
    <x v="488"/>
    <x v="488"/>
    <x v="100"/>
    <x v="100"/>
    <x v="210"/>
    <x v="210"/>
    <x v="209"/>
    <x v="55"/>
    <x v="55"/>
    <x v="3"/>
    <x v="0"/>
    <x v="0"/>
    <x v="40"/>
    <x v="494"/>
    <x v="1"/>
  </r>
  <r>
    <x v="4928"/>
    <x v="153"/>
    <x v="1051"/>
    <x v="1051"/>
    <x v="113"/>
    <x v="113"/>
    <x v="11"/>
    <x v="11"/>
    <x v="13"/>
    <x v="107"/>
    <x v="107"/>
    <x v="2"/>
    <x v="1"/>
    <x v="1"/>
    <x v="11"/>
    <x v="13"/>
    <x v="2"/>
  </r>
  <r>
    <x v="4929"/>
    <x v="331"/>
    <x v="703"/>
    <x v="703"/>
    <x v="99"/>
    <x v="99"/>
    <x v="67"/>
    <x v="67"/>
    <x v="63"/>
    <x v="32"/>
    <x v="32"/>
    <x v="0"/>
    <x v="0"/>
    <x v="2"/>
    <x v="25"/>
    <x v="99"/>
    <x v="0"/>
  </r>
  <r>
    <x v="4930"/>
    <x v="355"/>
    <x v="13"/>
    <x v="13"/>
    <x v="109"/>
    <x v="109"/>
    <x v="195"/>
    <x v="195"/>
    <x v="191"/>
    <x v="47"/>
    <x v="47"/>
    <x v="0"/>
    <x v="0"/>
    <x v="2"/>
    <x v="16"/>
    <x v="369"/>
    <x v="1"/>
  </r>
  <r>
    <x v="4931"/>
    <x v="179"/>
    <x v="1173"/>
    <x v="1173"/>
    <x v="52"/>
    <x v="52"/>
    <x v="36"/>
    <x v="36"/>
    <x v="32"/>
    <x v="102"/>
    <x v="102"/>
    <x v="3"/>
    <x v="0"/>
    <x v="0"/>
    <x v="21"/>
    <x v="33"/>
    <x v="1"/>
  </r>
  <r>
    <x v="4932"/>
    <x v="121"/>
    <x v="755"/>
    <x v="755"/>
    <x v="45"/>
    <x v="45"/>
    <x v="12"/>
    <x v="12"/>
    <x v="12"/>
    <x v="75"/>
    <x v="75"/>
    <x v="2"/>
    <x v="0"/>
    <x v="2"/>
    <x v="32"/>
    <x v="12"/>
    <x v="0"/>
  </r>
  <r>
    <x v="4933"/>
    <x v="125"/>
    <x v="358"/>
    <x v="358"/>
    <x v="92"/>
    <x v="92"/>
    <x v="196"/>
    <x v="196"/>
    <x v="193"/>
    <x v="31"/>
    <x v="31"/>
    <x v="3"/>
    <x v="0"/>
    <x v="0"/>
    <x v="3"/>
    <x v="314"/>
    <x v="0"/>
  </r>
  <r>
    <x v="4934"/>
    <x v="282"/>
    <x v="1174"/>
    <x v="1174"/>
    <x v="34"/>
    <x v="34"/>
    <x v="74"/>
    <x v="74"/>
    <x v="67"/>
    <x v="162"/>
    <x v="162"/>
    <x v="0"/>
    <x v="0"/>
    <x v="1"/>
    <x v="45"/>
    <x v="109"/>
    <x v="0"/>
  </r>
  <r>
    <x v="4935"/>
    <x v="268"/>
    <x v="246"/>
    <x v="246"/>
    <x v="98"/>
    <x v="98"/>
    <x v="83"/>
    <x v="83"/>
    <x v="74"/>
    <x v="137"/>
    <x v="137"/>
    <x v="3"/>
    <x v="0"/>
    <x v="0"/>
    <x v="33"/>
    <x v="157"/>
    <x v="0"/>
  </r>
  <r>
    <x v="4936"/>
    <x v="235"/>
    <x v="891"/>
    <x v="891"/>
    <x v="33"/>
    <x v="33"/>
    <x v="31"/>
    <x v="31"/>
    <x v="28"/>
    <x v="41"/>
    <x v="41"/>
    <x v="0"/>
    <x v="0"/>
    <x v="0"/>
    <x v="30"/>
    <x v="300"/>
    <x v="1"/>
  </r>
  <r>
    <x v="4937"/>
    <x v="179"/>
    <x v="868"/>
    <x v="868"/>
    <x v="101"/>
    <x v="101"/>
    <x v="157"/>
    <x v="157"/>
    <x v="148"/>
    <x v="150"/>
    <x v="150"/>
    <x v="1"/>
    <x v="0"/>
    <x v="2"/>
    <x v="58"/>
    <x v="486"/>
    <x v="3"/>
  </r>
  <r>
    <x v="4938"/>
    <x v="50"/>
    <x v="978"/>
    <x v="978"/>
    <x v="47"/>
    <x v="47"/>
    <x v="102"/>
    <x v="102"/>
    <x v="105"/>
    <x v="120"/>
    <x v="120"/>
    <x v="2"/>
    <x v="0"/>
    <x v="0"/>
    <x v="0"/>
    <x v="519"/>
    <x v="0"/>
  </r>
  <r>
    <x v="4939"/>
    <x v="116"/>
    <x v="444"/>
    <x v="444"/>
    <x v="46"/>
    <x v="46"/>
    <x v="29"/>
    <x v="29"/>
    <x v="34"/>
    <x v="62"/>
    <x v="62"/>
    <x v="2"/>
    <x v="0"/>
    <x v="0"/>
    <x v="16"/>
    <x v="579"/>
    <x v="1"/>
  </r>
  <r>
    <x v="4940"/>
    <x v="54"/>
    <x v="571"/>
    <x v="571"/>
    <x v="107"/>
    <x v="107"/>
    <x v="134"/>
    <x v="134"/>
    <x v="124"/>
    <x v="125"/>
    <x v="125"/>
    <x v="2"/>
    <x v="0"/>
    <x v="0"/>
    <x v="15"/>
    <x v="724"/>
    <x v="1"/>
  </r>
  <r>
    <x v="4941"/>
    <x v="77"/>
    <x v="945"/>
    <x v="945"/>
    <x v="42"/>
    <x v="42"/>
    <x v="151"/>
    <x v="151"/>
    <x v="141"/>
    <x v="3"/>
    <x v="3"/>
    <x v="2"/>
    <x v="0"/>
    <x v="1"/>
    <x v="15"/>
    <x v="683"/>
    <x v="1"/>
  </r>
  <r>
    <x v="4942"/>
    <x v="90"/>
    <x v="58"/>
    <x v="58"/>
    <x v="87"/>
    <x v="87"/>
    <x v="54"/>
    <x v="54"/>
    <x v="50"/>
    <x v="23"/>
    <x v="23"/>
    <x v="0"/>
    <x v="0"/>
    <x v="0"/>
    <x v="40"/>
    <x v="52"/>
    <x v="1"/>
  </r>
  <r>
    <x v="4943"/>
    <x v="305"/>
    <x v="1105"/>
    <x v="1105"/>
    <x v="85"/>
    <x v="85"/>
    <x v="154"/>
    <x v="154"/>
    <x v="143"/>
    <x v="153"/>
    <x v="153"/>
    <x v="2"/>
    <x v="0"/>
    <x v="0"/>
    <x v="25"/>
    <x v="717"/>
    <x v="0"/>
  </r>
  <r>
    <x v="4944"/>
    <x v="337"/>
    <x v="784"/>
    <x v="784"/>
    <x v="52"/>
    <x v="52"/>
    <x v="49"/>
    <x v="49"/>
    <x v="218"/>
    <x v="172"/>
    <x v="172"/>
    <x v="0"/>
    <x v="0"/>
    <x v="0"/>
    <x v="16"/>
    <x v="481"/>
    <x v="1"/>
  </r>
  <r>
    <x v="4945"/>
    <x v="45"/>
    <x v="1097"/>
    <x v="1097"/>
    <x v="104"/>
    <x v="104"/>
    <x v="153"/>
    <x v="153"/>
    <x v="142"/>
    <x v="8"/>
    <x v="8"/>
    <x v="0"/>
    <x v="0"/>
    <x v="2"/>
    <x v="39"/>
    <x v="342"/>
    <x v="0"/>
  </r>
  <r>
    <x v="4946"/>
    <x v="304"/>
    <x v="171"/>
    <x v="171"/>
    <x v="51"/>
    <x v="51"/>
    <x v="209"/>
    <x v="209"/>
    <x v="208"/>
    <x v="111"/>
    <x v="111"/>
    <x v="0"/>
    <x v="0"/>
    <x v="2"/>
    <x v="23"/>
    <x v="380"/>
    <x v="0"/>
  </r>
  <r>
    <x v="4947"/>
    <x v="149"/>
    <x v="118"/>
    <x v="118"/>
    <x v="70"/>
    <x v="70"/>
    <x v="33"/>
    <x v="33"/>
    <x v="29"/>
    <x v="40"/>
    <x v="40"/>
    <x v="0"/>
    <x v="0"/>
    <x v="0"/>
    <x v="6"/>
    <x v="30"/>
    <x v="1"/>
  </r>
  <r>
    <x v="4948"/>
    <x v="122"/>
    <x v="696"/>
    <x v="696"/>
    <x v="85"/>
    <x v="85"/>
    <x v="68"/>
    <x v="68"/>
    <x v="104"/>
    <x v="149"/>
    <x v="149"/>
    <x v="0"/>
    <x v="0"/>
    <x v="0"/>
    <x v="29"/>
    <x v="125"/>
    <x v="0"/>
  </r>
  <r>
    <x v="4949"/>
    <x v="341"/>
    <x v="269"/>
    <x v="269"/>
    <x v="46"/>
    <x v="46"/>
    <x v="48"/>
    <x v="48"/>
    <x v="45"/>
    <x v="96"/>
    <x v="96"/>
    <x v="0"/>
    <x v="0"/>
    <x v="2"/>
    <x v="30"/>
    <x v="153"/>
    <x v="1"/>
  </r>
  <r>
    <x v="4950"/>
    <x v="169"/>
    <x v="168"/>
    <x v="168"/>
    <x v="76"/>
    <x v="76"/>
    <x v="26"/>
    <x v="26"/>
    <x v="24"/>
    <x v="61"/>
    <x v="61"/>
    <x v="0"/>
    <x v="0"/>
    <x v="0"/>
    <x v="22"/>
    <x v="83"/>
    <x v="1"/>
  </r>
  <r>
    <x v="4951"/>
    <x v="125"/>
    <x v="7"/>
    <x v="7"/>
    <x v="17"/>
    <x v="17"/>
    <x v="54"/>
    <x v="54"/>
    <x v="13"/>
    <x v="39"/>
    <x v="39"/>
    <x v="0"/>
    <x v="2"/>
    <x v="3"/>
    <x v="11"/>
    <x v="13"/>
    <x v="2"/>
  </r>
  <r>
    <x v="4952"/>
    <x v="236"/>
    <x v="650"/>
    <x v="650"/>
    <x v="100"/>
    <x v="100"/>
    <x v="207"/>
    <x v="207"/>
    <x v="206"/>
    <x v="141"/>
    <x v="141"/>
    <x v="0"/>
    <x v="0"/>
    <x v="0"/>
    <x v="1"/>
    <x v="368"/>
    <x v="0"/>
  </r>
  <r>
    <x v="4953"/>
    <x v="187"/>
    <x v="1119"/>
    <x v="1119"/>
    <x v="68"/>
    <x v="68"/>
    <x v="163"/>
    <x v="163"/>
    <x v="13"/>
    <x v="111"/>
    <x v="111"/>
    <x v="3"/>
    <x v="1"/>
    <x v="0"/>
    <x v="11"/>
    <x v="13"/>
    <x v="2"/>
  </r>
  <r>
    <x v="4954"/>
    <x v="246"/>
    <x v="498"/>
    <x v="498"/>
    <x v="10"/>
    <x v="10"/>
    <x v="4"/>
    <x v="4"/>
    <x v="4"/>
    <x v="64"/>
    <x v="64"/>
    <x v="3"/>
    <x v="0"/>
    <x v="0"/>
    <x v="9"/>
    <x v="4"/>
    <x v="0"/>
  </r>
  <r>
    <x v="4955"/>
    <x v="29"/>
    <x v="155"/>
    <x v="155"/>
    <x v="44"/>
    <x v="44"/>
    <x v="26"/>
    <x v="26"/>
    <x v="24"/>
    <x v="43"/>
    <x v="43"/>
    <x v="3"/>
    <x v="0"/>
    <x v="2"/>
    <x v="38"/>
    <x v="25"/>
    <x v="0"/>
  </r>
  <r>
    <x v="4956"/>
    <x v="118"/>
    <x v="1173"/>
    <x v="1173"/>
    <x v="75"/>
    <x v="75"/>
    <x v="136"/>
    <x v="136"/>
    <x v="126"/>
    <x v="66"/>
    <x v="66"/>
    <x v="3"/>
    <x v="0"/>
    <x v="0"/>
    <x v="17"/>
    <x v="463"/>
    <x v="0"/>
  </r>
  <r>
    <x v="4957"/>
    <x v="206"/>
    <x v="247"/>
    <x v="247"/>
    <x v="23"/>
    <x v="23"/>
    <x v="89"/>
    <x v="89"/>
    <x v="13"/>
    <x v="71"/>
    <x v="71"/>
    <x v="3"/>
    <x v="1"/>
    <x v="0"/>
    <x v="11"/>
    <x v="13"/>
    <x v="2"/>
  </r>
  <r>
    <x v="4958"/>
    <x v="294"/>
    <x v="1046"/>
    <x v="1046"/>
    <x v="107"/>
    <x v="107"/>
    <x v="103"/>
    <x v="103"/>
    <x v="94"/>
    <x v="85"/>
    <x v="85"/>
    <x v="0"/>
    <x v="0"/>
    <x v="0"/>
    <x v="32"/>
    <x v="258"/>
    <x v="0"/>
  </r>
  <r>
    <x v="4959"/>
    <x v="230"/>
    <x v="999"/>
    <x v="999"/>
    <x v="44"/>
    <x v="44"/>
    <x v="178"/>
    <x v="178"/>
    <x v="175"/>
    <x v="158"/>
    <x v="158"/>
    <x v="0"/>
    <x v="0"/>
    <x v="0"/>
    <x v="25"/>
    <x v="292"/>
    <x v="0"/>
  </r>
  <r>
    <x v="4960"/>
    <x v="105"/>
    <x v="431"/>
    <x v="431"/>
    <x v="84"/>
    <x v="84"/>
    <x v="110"/>
    <x v="110"/>
    <x v="13"/>
    <x v="32"/>
    <x v="32"/>
    <x v="0"/>
    <x v="1"/>
    <x v="0"/>
    <x v="11"/>
    <x v="13"/>
    <x v="2"/>
  </r>
  <r>
    <x v="4961"/>
    <x v="81"/>
    <x v="92"/>
    <x v="92"/>
    <x v="114"/>
    <x v="114"/>
    <x v="127"/>
    <x v="127"/>
    <x v="118"/>
    <x v="43"/>
    <x v="43"/>
    <x v="0"/>
    <x v="0"/>
    <x v="0"/>
    <x v="48"/>
    <x v="147"/>
    <x v="0"/>
  </r>
  <r>
    <x v="4962"/>
    <x v="331"/>
    <x v="112"/>
    <x v="112"/>
    <x v="92"/>
    <x v="92"/>
    <x v="179"/>
    <x v="179"/>
    <x v="176"/>
    <x v="133"/>
    <x v="133"/>
    <x v="2"/>
    <x v="0"/>
    <x v="2"/>
    <x v="29"/>
    <x v="774"/>
    <x v="0"/>
  </r>
  <r>
    <x v="4963"/>
    <x v="142"/>
    <x v="109"/>
    <x v="109"/>
    <x v="1"/>
    <x v="1"/>
    <x v="127"/>
    <x v="127"/>
    <x v="118"/>
    <x v="94"/>
    <x v="94"/>
    <x v="0"/>
    <x v="0"/>
    <x v="0"/>
    <x v="20"/>
    <x v="147"/>
    <x v="0"/>
  </r>
  <r>
    <x v="4964"/>
    <x v="270"/>
    <x v="671"/>
    <x v="671"/>
    <x v="18"/>
    <x v="18"/>
    <x v="174"/>
    <x v="174"/>
    <x v="167"/>
    <x v="79"/>
    <x v="79"/>
    <x v="1"/>
    <x v="0"/>
    <x v="0"/>
    <x v="22"/>
    <x v="775"/>
    <x v="1"/>
  </r>
  <r>
    <x v="4965"/>
    <x v="287"/>
    <x v="748"/>
    <x v="748"/>
    <x v="30"/>
    <x v="30"/>
    <x v="93"/>
    <x v="93"/>
    <x v="84"/>
    <x v="164"/>
    <x v="164"/>
    <x v="0"/>
    <x v="0"/>
    <x v="3"/>
    <x v="34"/>
    <x v="152"/>
    <x v="1"/>
  </r>
  <r>
    <x v="4966"/>
    <x v="1"/>
    <x v="560"/>
    <x v="560"/>
    <x v="65"/>
    <x v="65"/>
    <x v="30"/>
    <x v="30"/>
    <x v="27"/>
    <x v="112"/>
    <x v="112"/>
    <x v="3"/>
    <x v="0"/>
    <x v="2"/>
    <x v="4"/>
    <x v="355"/>
    <x v="0"/>
  </r>
  <r>
    <x v="4967"/>
    <x v="94"/>
    <x v="6"/>
    <x v="6"/>
    <x v="41"/>
    <x v="41"/>
    <x v="81"/>
    <x v="81"/>
    <x v="73"/>
    <x v="4"/>
    <x v="4"/>
    <x v="0"/>
    <x v="0"/>
    <x v="3"/>
    <x v="1"/>
    <x v="540"/>
    <x v="0"/>
  </r>
  <r>
    <x v="4968"/>
    <x v="34"/>
    <x v="371"/>
    <x v="371"/>
    <x v="117"/>
    <x v="117"/>
    <x v="45"/>
    <x v="45"/>
    <x v="13"/>
    <x v="26"/>
    <x v="26"/>
    <x v="2"/>
    <x v="1"/>
    <x v="0"/>
    <x v="11"/>
    <x v="13"/>
    <x v="2"/>
  </r>
  <r>
    <x v="4969"/>
    <x v="97"/>
    <x v="615"/>
    <x v="615"/>
    <x v="13"/>
    <x v="13"/>
    <x v="82"/>
    <x v="82"/>
    <x v="216"/>
    <x v="40"/>
    <x v="40"/>
    <x v="3"/>
    <x v="0"/>
    <x v="0"/>
    <x v="38"/>
    <x v="433"/>
    <x v="0"/>
  </r>
  <r>
    <x v="4970"/>
    <x v="213"/>
    <x v="920"/>
    <x v="920"/>
    <x v="99"/>
    <x v="99"/>
    <x v="167"/>
    <x v="167"/>
    <x v="156"/>
    <x v="100"/>
    <x v="100"/>
    <x v="0"/>
    <x v="0"/>
    <x v="0"/>
    <x v="35"/>
    <x v="209"/>
    <x v="0"/>
  </r>
  <r>
    <x v="4971"/>
    <x v="301"/>
    <x v="475"/>
    <x v="475"/>
    <x v="113"/>
    <x v="113"/>
    <x v="90"/>
    <x v="90"/>
    <x v="81"/>
    <x v="167"/>
    <x v="167"/>
    <x v="0"/>
    <x v="0"/>
    <x v="3"/>
    <x v="3"/>
    <x v="91"/>
    <x v="0"/>
  </r>
  <r>
    <x v="4972"/>
    <x v="227"/>
    <x v="447"/>
    <x v="447"/>
    <x v="25"/>
    <x v="25"/>
    <x v="164"/>
    <x v="164"/>
    <x v="154"/>
    <x v="44"/>
    <x v="44"/>
    <x v="3"/>
    <x v="0"/>
    <x v="3"/>
    <x v="29"/>
    <x v="562"/>
    <x v="0"/>
  </r>
  <r>
    <x v="4973"/>
    <x v="262"/>
    <x v="477"/>
    <x v="477"/>
    <x v="69"/>
    <x v="69"/>
    <x v="120"/>
    <x v="120"/>
    <x v="146"/>
    <x v="177"/>
    <x v="177"/>
    <x v="0"/>
    <x v="0"/>
    <x v="2"/>
    <x v="19"/>
    <x v="220"/>
    <x v="1"/>
  </r>
  <r>
    <x v="4974"/>
    <x v="43"/>
    <x v="166"/>
    <x v="166"/>
    <x v="93"/>
    <x v="93"/>
    <x v="75"/>
    <x v="75"/>
    <x v="68"/>
    <x v="108"/>
    <x v="108"/>
    <x v="0"/>
    <x v="0"/>
    <x v="0"/>
    <x v="27"/>
    <x v="235"/>
    <x v="0"/>
  </r>
  <r>
    <x v="4975"/>
    <x v="268"/>
    <x v="798"/>
    <x v="798"/>
    <x v="21"/>
    <x v="21"/>
    <x v="125"/>
    <x v="125"/>
    <x v="116"/>
    <x v="134"/>
    <x v="134"/>
    <x v="1"/>
    <x v="0"/>
    <x v="2"/>
    <x v="9"/>
    <x v="719"/>
    <x v="0"/>
  </r>
  <r>
    <x v="4976"/>
    <x v="21"/>
    <x v="1048"/>
    <x v="1048"/>
    <x v="10"/>
    <x v="10"/>
    <x v="109"/>
    <x v="109"/>
    <x v="100"/>
    <x v="169"/>
    <x v="169"/>
    <x v="3"/>
    <x v="0"/>
    <x v="3"/>
    <x v="9"/>
    <x v="274"/>
    <x v="0"/>
  </r>
  <r>
    <x v="4977"/>
    <x v="21"/>
    <x v="708"/>
    <x v="708"/>
    <x v="68"/>
    <x v="68"/>
    <x v="84"/>
    <x v="84"/>
    <x v="75"/>
    <x v="79"/>
    <x v="79"/>
    <x v="0"/>
    <x v="0"/>
    <x v="2"/>
    <x v="45"/>
    <x v="185"/>
    <x v="0"/>
  </r>
  <r>
    <x v="4978"/>
    <x v="8"/>
    <x v="731"/>
    <x v="731"/>
    <x v="37"/>
    <x v="37"/>
    <x v="46"/>
    <x v="46"/>
    <x v="43"/>
    <x v="73"/>
    <x v="73"/>
    <x v="0"/>
    <x v="0"/>
    <x v="1"/>
    <x v="40"/>
    <x v="45"/>
    <x v="1"/>
  </r>
  <r>
    <x v="4979"/>
    <x v="196"/>
    <x v="681"/>
    <x v="681"/>
    <x v="4"/>
    <x v="4"/>
    <x v="162"/>
    <x v="162"/>
    <x v="192"/>
    <x v="37"/>
    <x v="37"/>
    <x v="0"/>
    <x v="0"/>
    <x v="2"/>
    <x v="0"/>
    <x v="307"/>
    <x v="0"/>
  </r>
  <r>
    <x v="4980"/>
    <x v="204"/>
    <x v="792"/>
    <x v="792"/>
    <x v="118"/>
    <x v="118"/>
    <x v="19"/>
    <x v="19"/>
    <x v="19"/>
    <x v="177"/>
    <x v="177"/>
    <x v="3"/>
    <x v="0"/>
    <x v="0"/>
    <x v="3"/>
    <x v="348"/>
    <x v="0"/>
  </r>
  <r>
    <x v="4981"/>
    <x v="62"/>
    <x v="669"/>
    <x v="669"/>
    <x v="87"/>
    <x v="87"/>
    <x v="43"/>
    <x v="43"/>
    <x v="40"/>
    <x v="38"/>
    <x v="38"/>
    <x v="0"/>
    <x v="0"/>
    <x v="1"/>
    <x v="33"/>
    <x v="41"/>
    <x v="0"/>
  </r>
  <r>
    <x v="4982"/>
    <x v="261"/>
    <x v="1011"/>
    <x v="1011"/>
    <x v="92"/>
    <x v="92"/>
    <x v="18"/>
    <x v="18"/>
    <x v="13"/>
    <x v="44"/>
    <x v="44"/>
    <x v="0"/>
    <x v="1"/>
    <x v="0"/>
    <x v="11"/>
    <x v="13"/>
    <x v="2"/>
  </r>
  <r>
    <x v="4983"/>
    <x v="344"/>
    <x v="262"/>
    <x v="262"/>
    <x v="65"/>
    <x v="65"/>
    <x v="115"/>
    <x v="115"/>
    <x v="108"/>
    <x v="133"/>
    <x v="133"/>
    <x v="0"/>
    <x v="0"/>
    <x v="3"/>
    <x v="32"/>
    <x v="404"/>
    <x v="0"/>
  </r>
  <r>
    <x v="4984"/>
    <x v="4"/>
    <x v="183"/>
    <x v="183"/>
    <x v="90"/>
    <x v="90"/>
    <x v="91"/>
    <x v="91"/>
    <x v="82"/>
    <x v="113"/>
    <x v="113"/>
    <x v="1"/>
    <x v="0"/>
    <x v="0"/>
    <x v="24"/>
    <x v="529"/>
    <x v="1"/>
  </r>
  <r>
    <x v="4985"/>
    <x v="178"/>
    <x v="358"/>
    <x v="358"/>
    <x v="63"/>
    <x v="63"/>
    <x v="152"/>
    <x v="152"/>
    <x v="173"/>
    <x v="168"/>
    <x v="168"/>
    <x v="0"/>
    <x v="0"/>
    <x v="2"/>
    <x v="16"/>
    <x v="252"/>
    <x v="1"/>
  </r>
  <r>
    <x v="4986"/>
    <x v="303"/>
    <x v="109"/>
    <x v="109"/>
    <x v="63"/>
    <x v="63"/>
    <x v="190"/>
    <x v="190"/>
    <x v="186"/>
    <x v="138"/>
    <x v="138"/>
    <x v="3"/>
    <x v="0"/>
    <x v="0"/>
    <x v="48"/>
    <x v="693"/>
    <x v="0"/>
  </r>
  <r>
    <x v="4987"/>
    <x v="279"/>
    <x v="953"/>
    <x v="953"/>
    <x v="86"/>
    <x v="86"/>
    <x v="121"/>
    <x v="121"/>
    <x v="113"/>
    <x v="61"/>
    <x v="61"/>
    <x v="0"/>
    <x v="0"/>
    <x v="0"/>
    <x v="37"/>
    <x v="139"/>
    <x v="1"/>
  </r>
  <r>
    <x v="4988"/>
    <x v="256"/>
    <x v="367"/>
    <x v="367"/>
    <x v="29"/>
    <x v="29"/>
    <x v="157"/>
    <x v="157"/>
    <x v="148"/>
    <x v="126"/>
    <x v="126"/>
    <x v="3"/>
    <x v="0"/>
    <x v="1"/>
    <x v="36"/>
    <x v="444"/>
    <x v="1"/>
  </r>
  <r>
    <x v="4989"/>
    <x v="306"/>
    <x v="880"/>
    <x v="880"/>
    <x v="92"/>
    <x v="92"/>
    <x v="138"/>
    <x v="138"/>
    <x v="13"/>
    <x v="8"/>
    <x v="8"/>
    <x v="0"/>
    <x v="1"/>
    <x v="2"/>
    <x v="11"/>
    <x v="13"/>
    <x v="2"/>
  </r>
  <r>
    <x v="4990"/>
    <x v="131"/>
    <x v="45"/>
    <x v="45"/>
    <x v="64"/>
    <x v="64"/>
    <x v="179"/>
    <x v="179"/>
    <x v="13"/>
    <x v="71"/>
    <x v="71"/>
    <x v="2"/>
    <x v="1"/>
    <x v="3"/>
    <x v="11"/>
    <x v="13"/>
    <x v="2"/>
  </r>
  <r>
    <x v="4991"/>
    <x v="38"/>
    <x v="476"/>
    <x v="476"/>
    <x v="69"/>
    <x v="69"/>
    <x v="99"/>
    <x v="99"/>
    <x v="91"/>
    <x v="26"/>
    <x v="26"/>
    <x v="1"/>
    <x v="0"/>
    <x v="2"/>
    <x v="32"/>
    <x v="776"/>
    <x v="0"/>
  </r>
  <r>
    <x v="4992"/>
    <x v="363"/>
    <x v="327"/>
    <x v="327"/>
    <x v="24"/>
    <x v="24"/>
    <x v="218"/>
    <x v="218"/>
    <x v="219"/>
    <x v="11"/>
    <x v="11"/>
    <x v="0"/>
    <x v="0"/>
    <x v="0"/>
    <x v="1"/>
    <x v="496"/>
    <x v="0"/>
  </r>
  <r>
    <x v="4993"/>
    <x v="139"/>
    <x v="701"/>
    <x v="701"/>
    <x v="100"/>
    <x v="100"/>
    <x v="108"/>
    <x v="108"/>
    <x v="99"/>
    <x v="75"/>
    <x v="75"/>
    <x v="0"/>
    <x v="0"/>
    <x v="0"/>
    <x v="7"/>
    <x v="116"/>
    <x v="0"/>
  </r>
  <r>
    <x v="4994"/>
    <x v="205"/>
    <x v="970"/>
    <x v="970"/>
    <x v="9"/>
    <x v="9"/>
    <x v="147"/>
    <x v="147"/>
    <x v="138"/>
    <x v="34"/>
    <x v="34"/>
    <x v="1"/>
    <x v="0"/>
    <x v="0"/>
    <x v="24"/>
    <x v="637"/>
    <x v="1"/>
  </r>
  <r>
    <x v="4995"/>
    <x v="255"/>
    <x v="175"/>
    <x v="175"/>
    <x v="13"/>
    <x v="13"/>
    <x v="47"/>
    <x v="47"/>
    <x v="44"/>
    <x v="97"/>
    <x v="97"/>
    <x v="0"/>
    <x v="0"/>
    <x v="0"/>
    <x v="4"/>
    <x v="46"/>
    <x v="0"/>
  </r>
  <r>
    <x v="4996"/>
    <x v="34"/>
    <x v="321"/>
    <x v="321"/>
    <x v="63"/>
    <x v="63"/>
    <x v="75"/>
    <x v="75"/>
    <x v="68"/>
    <x v="164"/>
    <x v="164"/>
    <x v="2"/>
    <x v="0"/>
    <x v="0"/>
    <x v="47"/>
    <x v="528"/>
    <x v="1"/>
  </r>
  <r>
    <x v="4997"/>
    <x v="354"/>
    <x v="993"/>
    <x v="993"/>
    <x v="110"/>
    <x v="110"/>
    <x v="117"/>
    <x v="117"/>
    <x v="110"/>
    <x v="55"/>
    <x v="55"/>
    <x v="2"/>
    <x v="0"/>
    <x v="0"/>
    <x v="5"/>
    <x v="132"/>
    <x v="0"/>
  </r>
  <r>
    <x v="4998"/>
    <x v="226"/>
    <x v="137"/>
    <x v="137"/>
    <x v="57"/>
    <x v="57"/>
    <x v="53"/>
    <x v="53"/>
    <x v="49"/>
    <x v="76"/>
    <x v="76"/>
    <x v="0"/>
    <x v="0"/>
    <x v="3"/>
    <x v="29"/>
    <x v="51"/>
    <x v="0"/>
  </r>
  <r>
    <x v="4999"/>
    <x v="64"/>
    <x v="212"/>
    <x v="212"/>
    <x v="49"/>
    <x v="49"/>
    <x v="32"/>
    <x v="32"/>
    <x v="60"/>
    <x v="73"/>
    <x v="73"/>
    <x v="0"/>
    <x v="0"/>
    <x v="0"/>
    <x v="13"/>
    <x v="63"/>
    <x v="0"/>
  </r>
  <r>
    <x v="5000"/>
    <x v="335"/>
    <x v="828"/>
    <x v="828"/>
    <x v="49"/>
    <x v="49"/>
    <x v="218"/>
    <x v="218"/>
    <x v="13"/>
    <x v="44"/>
    <x v="44"/>
    <x v="0"/>
    <x v="1"/>
    <x v="2"/>
    <x v="11"/>
    <x v="13"/>
    <x v="2"/>
  </r>
  <r>
    <x v="5001"/>
    <x v="177"/>
    <x v="956"/>
    <x v="956"/>
    <x v="26"/>
    <x v="26"/>
    <x v="161"/>
    <x v="161"/>
    <x v="152"/>
    <x v="23"/>
    <x v="23"/>
    <x v="3"/>
    <x v="0"/>
    <x v="2"/>
    <x v="32"/>
    <x v="234"/>
    <x v="0"/>
  </r>
  <r>
    <x v="5002"/>
    <x v="17"/>
    <x v="491"/>
    <x v="491"/>
    <x v="95"/>
    <x v="95"/>
    <x v="72"/>
    <x v="72"/>
    <x v="66"/>
    <x v="31"/>
    <x v="31"/>
    <x v="0"/>
    <x v="0"/>
    <x v="2"/>
    <x v="28"/>
    <x v="71"/>
    <x v="0"/>
  </r>
  <r>
    <x v="5003"/>
    <x v="229"/>
    <x v="1171"/>
    <x v="1171"/>
    <x v="62"/>
    <x v="62"/>
    <x v="150"/>
    <x v="150"/>
    <x v="140"/>
    <x v="137"/>
    <x v="137"/>
    <x v="3"/>
    <x v="0"/>
    <x v="2"/>
    <x v="29"/>
    <x v="177"/>
    <x v="0"/>
  </r>
  <r>
    <x v="5004"/>
    <x v="104"/>
    <x v="557"/>
    <x v="557"/>
    <x v="0"/>
    <x v="0"/>
    <x v="201"/>
    <x v="201"/>
    <x v="200"/>
    <x v="105"/>
    <x v="105"/>
    <x v="0"/>
    <x v="0"/>
    <x v="3"/>
    <x v="10"/>
    <x v="340"/>
    <x v="0"/>
  </r>
  <r>
    <x v="5005"/>
    <x v="137"/>
    <x v="100"/>
    <x v="100"/>
    <x v="30"/>
    <x v="30"/>
    <x v="122"/>
    <x v="122"/>
    <x v="147"/>
    <x v="41"/>
    <x v="41"/>
    <x v="3"/>
    <x v="0"/>
    <x v="2"/>
    <x v="0"/>
    <x v="230"/>
    <x v="0"/>
  </r>
  <r>
    <x v="5006"/>
    <x v="232"/>
    <x v="486"/>
    <x v="486"/>
    <x v="13"/>
    <x v="13"/>
    <x v="100"/>
    <x v="100"/>
    <x v="92"/>
    <x v="119"/>
    <x v="119"/>
    <x v="0"/>
    <x v="0"/>
    <x v="0"/>
    <x v="5"/>
    <x v="105"/>
    <x v="0"/>
  </r>
  <r>
    <x v="5007"/>
    <x v="182"/>
    <x v="11"/>
    <x v="11"/>
    <x v="48"/>
    <x v="48"/>
    <x v="121"/>
    <x v="121"/>
    <x v="113"/>
    <x v="141"/>
    <x v="141"/>
    <x v="0"/>
    <x v="0"/>
    <x v="0"/>
    <x v="32"/>
    <x v="139"/>
    <x v="0"/>
  </r>
  <r>
    <x v="5008"/>
    <x v="349"/>
    <x v="993"/>
    <x v="993"/>
    <x v="38"/>
    <x v="38"/>
    <x v="190"/>
    <x v="190"/>
    <x v="186"/>
    <x v="141"/>
    <x v="141"/>
    <x v="0"/>
    <x v="0"/>
    <x v="1"/>
    <x v="4"/>
    <x v="296"/>
    <x v="0"/>
  </r>
  <r>
    <x v="5009"/>
    <x v="316"/>
    <x v="644"/>
    <x v="644"/>
    <x v="49"/>
    <x v="49"/>
    <x v="111"/>
    <x v="111"/>
    <x v="102"/>
    <x v="61"/>
    <x v="61"/>
    <x v="0"/>
    <x v="0"/>
    <x v="0"/>
    <x v="25"/>
    <x v="251"/>
    <x v="0"/>
  </r>
  <r>
    <x v="5010"/>
    <x v="96"/>
    <x v="516"/>
    <x v="516"/>
    <x v="67"/>
    <x v="67"/>
    <x v="135"/>
    <x v="135"/>
    <x v="125"/>
    <x v="27"/>
    <x v="27"/>
    <x v="0"/>
    <x v="0"/>
    <x v="2"/>
    <x v="30"/>
    <x v="333"/>
    <x v="1"/>
  </r>
  <r>
    <x v="5011"/>
    <x v="132"/>
    <x v="228"/>
    <x v="228"/>
    <x v="78"/>
    <x v="78"/>
    <x v="195"/>
    <x v="195"/>
    <x v="13"/>
    <x v="56"/>
    <x v="56"/>
    <x v="2"/>
    <x v="2"/>
    <x v="0"/>
    <x v="11"/>
    <x v="13"/>
    <x v="2"/>
  </r>
  <r>
    <x v="5012"/>
    <x v="320"/>
    <x v="923"/>
    <x v="923"/>
    <x v="96"/>
    <x v="96"/>
    <x v="143"/>
    <x v="143"/>
    <x v="13"/>
    <x v="153"/>
    <x v="153"/>
    <x v="0"/>
    <x v="2"/>
    <x v="2"/>
    <x v="11"/>
    <x v="13"/>
    <x v="2"/>
  </r>
  <r>
    <x v="5013"/>
    <x v="350"/>
    <x v="893"/>
    <x v="893"/>
    <x v="67"/>
    <x v="67"/>
    <x v="0"/>
    <x v="0"/>
    <x v="0"/>
    <x v="0"/>
    <x v="0"/>
    <x v="0"/>
    <x v="0"/>
    <x v="0"/>
    <x v="1"/>
    <x v="0"/>
    <x v="0"/>
  </r>
  <r>
    <x v="5014"/>
    <x v="25"/>
    <x v="1102"/>
    <x v="1102"/>
    <x v="1"/>
    <x v="1"/>
    <x v="200"/>
    <x v="200"/>
    <x v="199"/>
    <x v="60"/>
    <x v="60"/>
    <x v="3"/>
    <x v="0"/>
    <x v="0"/>
    <x v="27"/>
    <x v="610"/>
    <x v="0"/>
  </r>
  <r>
    <x v="5015"/>
    <x v="210"/>
    <x v="811"/>
    <x v="811"/>
    <x v="76"/>
    <x v="76"/>
    <x v="187"/>
    <x v="187"/>
    <x v="183"/>
    <x v="15"/>
    <x v="15"/>
    <x v="3"/>
    <x v="0"/>
    <x v="3"/>
    <x v="14"/>
    <x v="370"/>
    <x v="0"/>
  </r>
  <r>
    <x v="5016"/>
    <x v="299"/>
    <x v="1175"/>
    <x v="1175"/>
    <x v="28"/>
    <x v="28"/>
    <x v="100"/>
    <x v="100"/>
    <x v="92"/>
    <x v="42"/>
    <x v="42"/>
    <x v="0"/>
    <x v="0"/>
    <x v="0"/>
    <x v="21"/>
    <x v="105"/>
    <x v="1"/>
  </r>
  <r>
    <x v="5017"/>
    <x v="261"/>
    <x v="1016"/>
    <x v="1016"/>
    <x v="43"/>
    <x v="43"/>
    <x v="44"/>
    <x v="44"/>
    <x v="41"/>
    <x v="95"/>
    <x v="95"/>
    <x v="0"/>
    <x v="0"/>
    <x v="0"/>
    <x v="38"/>
    <x v="42"/>
    <x v="0"/>
  </r>
  <r>
    <x v="5018"/>
    <x v="46"/>
    <x v="1166"/>
    <x v="1166"/>
    <x v="119"/>
    <x v="119"/>
    <x v="150"/>
    <x v="150"/>
    <x v="140"/>
    <x v="35"/>
    <x v="35"/>
    <x v="0"/>
    <x v="0"/>
    <x v="2"/>
    <x v="0"/>
    <x v="221"/>
    <x v="0"/>
  </r>
  <r>
    <x v="5019"/>
    <x v="19"/>
    <x v="597"/>
    <x v="597"/>
    <x v="87"/>
    <x v="87"/>
    <x v="114"/>
    <x v="114"/>
    <x v="107"/>
    <x v="115"/>
    <x v="115"/>
    <x v="0"/>
    <x v="0"/>
    <x v="0"/>
    <x v="46"/>
    <x v="128"/>
    <x v="0"/>
  </r>
  <r>
    <x v="5020"/>
    <x v="34"/>
    <x v="633"/>
    <x v="633"/>
    <x v="36"/>
    <x v="36"/>
    <x v="26"/>
    <x v="26"/>
    <x v="24"/>
    <x v="37"/>
    <x v="37"/>
    <x v="0"/>
    <x v="0"/>
    <x v="0"/>
    <x v="13"/>
    <x v="83"/>
    <x v="0"/>
  </r>
  <r>
    <x v="5021"/>
    <x v="248"/>
    <x v="210"/>
    <x v="210"/>
    <x v="57"/>
    <x v="57"/>
    <x v="206"/>
    <x v="206"/>
    <x v="13"/>
    <x v="32"/>
    <x v="32"/>
    <x v="0"/>
    <x v="1"/>
    <x v="2"/>
    <x v="11"/>
    <x v="13"/>
    <x v="2"/>
  </r>
  <r>
    <x v="5022"/>
    <x v="16"/>
    <x v="717"/>
    <x v="717"/>
    <x v="38"/>
    <x v="38"/>
    <x v="207"/>
    <x v="207"/>
    <x v="206"/>
    <x v="63"/>
    <x v="63"/>
    <x v="3"/>
    <x v="0"/>
    <x v="0"/>
    <x v="19"/>
    <x v="482"/>
    <x v="1"/>
  </r>
  <r>
    <x v="5023"/>
    <x v="251"/>
    <x v="84"/>
    <x v="84"/>
    <x v="99"/>
    <x v="99"/>
    <x v="48"/>
    <x v="48"/>
    <x v="45"/>
    <x v="119"/>
    <x v="119"/>
    <x v="2"/>
    <x v="0"/>
    <x v="0"/>
    <x v="6"/>
    <x v="501"/>
    <x v="1"/>
  </r>
  <r>
    <x v="5024"/>
    <x v="200"/>
    <x v="96"/>
    <x v="96"/>
    <x v="14"/>
    <x v="14"/>
    <x v="102"/>
    <x v="102"/>
    <x v="105"/>
    <x v="171"/>
    <x v="171"/>
    <x v="0"/>
    <x v="0"/>
    <x v="2"/>
    <x v="5"/>
    <x v="126"/>
    <x v="0"/>
  </r>
  <r>
    <x v="5025"/>
    <x v="290"/>
    <x v="713"/>
    <x v="713"/>
    <x v="103"/>
    <x v="103"/>
    <x v="96"/>
    <x v="96"/>
    <x v="87"/>
    <x v="63"/>
    <x v="63"/>
    <x v="0"/>
    <x v="0"/>
    <x v="0"/>
    <x v="2"/>
    <x v="100"/>
    <x v="0"/>
  </r>
  <r>
    <x v="5026"/>
    <x v="249"/>
    <x v="271"/>
    <x v="271"/>
    <x v="104"/>
    <x v="104"/>
    <x v="190"/>
    <x v="190"/>
    <x v="186"/>
    <x v="45"/>
    <x v="45"/>
    <x v="2"/>
    <x v="0"/>
    <x v="0"/>
    <x v="14"/>
    <x v="758"/>
    <x v="0"/>
  </r>
  <r>
    <x v="5027"/>
    <x v="287"/>
    <x v="1176"/>
    <x v="1176"/>
    <x v="83"/>
    <x v="83"/>
    <x v="85"/>
    <x v="85"/>
    <x v="76"/>
    <x v="153"/>
    <x v="153"/>
    <x v="3"/>
    <x v="0"/>
    <x v="2"/>
    <x v="24"/>
    <x v="85"/>
    <x v="1"/>
  </r>
  <r>
    <x v="5028"/>
    <x v="137"/>
    <x v="479"/>
    <x v="479"/>
    <x v="3"/>
    <x v="3"/>
    <x v="185"/>
    <x v="185"/>
    <x v="181"/>
    <x v="105"/>
    <x v="105"/>
    <x v="3"/>
    <x v="0"/>
    <x v="3"/>
    <x v="35"/>
    <x v="282"/>
    <x v="0"/>
  </r>
  <r>
    <x v="5029"/>
    <x v="347"/>
    <x v="658"/>
    <x v="658"/>
    <x v="59"/>
    <x v="59"/>
    <x v="14"/>
    <x v="14"/>
    <x v="14"/>
    <x v="63"/>
    <x v="63"/>
    <x v="2"/>
    <x v="0"/>
    <x v="0"/>
    <x v="6"/>
    <x v="777"/>
    <x v="1"/>
  </r>
  <r>
    <x v="5030"/>
    <x v="230"/>
    <x v="532"/>
    <x v="532"/>
    <x v="9"/>
    <x v="9"/>
    <x v="197"/>
    <x v="197"/>
    <x v="195"/>
    <x v="145"/>
    <x v="145"/>
    <x v="3"/>
    <x v="0"/>
    <x v="0"/>
    <x v="2"/>
    <x v="508"/>
    <x v="0"/>
  </r>
  <r>
    <x v="5031"/>
    <x v="334"/>
    <x v="465"/>
    <x v="465"/>
    <x v="33"/>
    <x v="33"/>
    <x v="191"/>
    <x v="191"/>
    <x v="13"/>
    <x v="120"/>
    <x v="120"/>
    <x v="3"/>
    <x v="1"/>
    <x v="3"/>
    <x v="11"/>
    <x v="13"/>
    <x v="2"/>
  </r>
  <r>
    <x v="5032"/>
    <x v="347"/>
    <x v="51"/>
    <x v="51"/>
    <x v="35"/>
    <x v="35"/>
    <x v="116"/>
    <x v="116"/>
    <x v="109"/>
    <x v="36"/>
    <x v="36"/>
    <x v="0"/>
    <x v="0"/>
    <x v="1"/>
    <x v="9"/>
    <x v="199"/>
    <x v="0"/>
  </r>
  <r>
    <x v="5033"/>
    <x v="253"/>
    <x v="711"/>
    <x v="711"/>
    <x v="37"/>
    <x v="37"/>
    <x v="78"/>
    <x v="78"/>
    <x v="112"/>
    <x v="145"/>
    <x v="145"/>
    <x v="2"/>
    <x v="0"/>
    <x v="3"/>
    <x v="33"/>
    <x v="565"/>
    <x v="0"/>
  </r>
  <r>
    <x v="5034"/>
    <x v="270"/>
    <x v="92"/>
    <x v="92"/>
    <x v="28"/>
    <x v="28"/>
    <x v="26"/>
    <x v="26"/>
    <x v="24"/>
    <x v="139"/>
    <x v="139"/>
    <x v="3"/>
    <x v="0"/>
    <x v="0"/>
    <x v="28"/>
    <x v="25"/>
    <x v="0"/>
  </r>
  <r>
    <x v="5035"/>
    <x v="247"/>
    <x v="1161"/>
    <x v="1161"/>
    <x v="110"/>
    <x v="110"/>
    <x v="8"/>
    <x v="8"/>
    <x v="8"/>
    <x v="94"/>
    <x v="94"/>
    <x v="0"/>
    <x v="0"/>
    <x v="3"/>
    <x v="5"/>
    <x v="260"/>
    <x v="0"/>
  </r>
  <r>
    <x v="5036"/>
    <x v="17"/>
    <x v="928"/>
    <x v="928"/>
    <x v="40"/>
    <x v="40"/>
    <x v="182"/>
    <x v="182"/>
    <x v="194"/>
    <x v="2"/>
    <x v="2"/>
    <x v="3"/>
    <x v="0"/>
    <x v="1"/>
    <x v="19"/>
    <x v="543"/>
    <x v="1"/>
  </r>
  <r>
    <x v="5037"/>
    <x v="103"/>
    <x v="278"/>
    <x v="278"/>
    <x v="108"/>
    <x v="108"/>
    <x v="209"/>
    <x v="209"/>
    <x v="208"/>
    <x v="143"/>
    <x v="143"/>
    <x v="0"/>
    <x v="0"/>
    <x v="0"/>
    <x v="46"/>
    <x v="380"/>
    <x v="0"/>
  </r>
  <r>
    <x v="5038"/>
    <x v="310"/>
    <x v="724"/>
    <x v="724"/>
    <x v="26"/>
    <x v="26"/>
    <x v="16"/>
    <x v="16"/>
    <x v="16"/>
    <x v="114"/>
    <x v="114"/>
    <x v="0"/>
    <x v="0"/>
    <x v="2"/>
    <x v="25"/>
    <x v="454"/>
    <x v="0"/>
  </r>
  <r>
    <x v="5039"/>
    <x v="14"/>
    <x v="400"/>
    <x v="400"/>
    <x v="119"/>
    <x v="119"/>
    <x v="19"/>
    <x v="19"/>
    <x v="19"/>
    <x v="54"/>
    <x v="54"/>
    <x v="0"/>
    <x v="0"/>
    <x v="0"/>
    <x v="14"/>
    <x v="19"/>
    <x v="0"/>
  </r>
  <r>
    <x v="5040"/>
    <x v="166"/>
    <x v="468"/>
    <x v="468"/>
    <x v="100"/>
    <x v="100"/>
    <x v="112"/>
    <x v="112"/>
    <x v="103"/>
    <x v="78"/>
    <x v="78"/>
    <x v="3"/>
    <x v="0"/>
    <x v="0"/>
    <x v="39"/>
    <x v="238"/>
    <x v="0"/>
  </r>
  <r>
    <x v="5041"/>
    <x v="221"/>
    <x v="1087"/>
    <x v="1087"/>
    <x v="67"/>
    <x v="67"/>
    <x v="107"/>
    <x v="107"/>
    <x v="98"/>
    <x v="8"/>
    <x v="8"/>
    <x v="0"/>
    <x v="0"/>
    <x v="2"/>
    <x v="5"/>
    <x v="115"/>
    <x v="0"/>
  </r>
  <r>
    <x v="5042"/>
    <x v="271"/>
    <x v="938"/>
    <x v="938"/>
    <x v="54"/>
    <x v="54"/>
    <x v="192"/>
    <x v="192"/>
    <x v="188"/>
    <x v="57"/>
    <x v="57"/>
    <x v="3"/>
    <x v="0"/>
    <x v="0"/>
    <x v="50"/>
    <x v="675"/>
    <x v="3"/>
  </r>
  <r>
    <x v="5043"/>
    <x v="131"/>
    <x v="195"/>
    <x v="195"/>
    <x v="115"/>
    <x v="115"/>
    <x v="60"/>
    <x v="60"/>
    <x v="13"/>
    <x v="55"/>
    <x v="55"/>
    <x v="3"/>
    <x v="1"/>
    <x v="3"/>
    <x v="11"/>
    <x v="13"/>
    <x v="2"/>
  </r>
  <r>
    <x v="5044"/>
    <x v="162"/>
    <x v="104"/>
    <x v="104"/>
    <x v="89"/>
    <x v="89"/>
    <x v="75"/>
    <x v="75"/>
    <x v="13"/>
    <x v="113"/>
    <x v="113"/>
    <x v="0"/>
    <x v="2"/>
    <x v="3"/>
    <x v="11"/>
    <x v="13"/>
    <x v="2"/>
  </r>
  <r>
    <x v="5045"/>
    <x v="333"/>
    <x v="519"/>
    <x v="519"/>
    <x v="5"/>
    <x v="5"/>
    <x v="69"/>
    <x v="69"/>
    <x v="64"/>
    <x v="176"/>
    <x v="176"/>
    <x v="0"/>
    <x v="0"/>
    <x v="1"/>
    <x v="18"/>
    <x v="167"/>
    <x v="0"/>
  </r>
  <r>
    <x v="5046"/>
    <x v="303"/>
    <x v="490"/>
    <x v="490"/>
    <x v="84"/>
    <x v="84"/>
    <x v="184"/>
    <x v="184"/>
    <x v="180"/>
    <x v="108"/>
    <x v="108"/>
    <x v="0"/>
    <x v="0"/>
    <x v="0"/>
    <x v="18"/>
    <x v="309"/>
    <x v="0"/>
  </r>
  <r>
    <x v="5047"/>
    <x v="77"/>
    <x v="597"/>
    <x v="597"/>
    <x v="104"/>
    <x v="104"/>
    <x v="189"/>
    <x v="189"/>
    <x v="185"/>
    <x v="154"/>
    <x v="154"/>
    <x v="3"/>
    <x v="0"/>
    <x v="2"/>
    <x v="32"/>
    <x v="353"/>
    <x v="0"/>
  </r>
  <r>
    <x v="5048"/>
    <x v="186"/>
    <x v="1001"/>
    <x v="1001"/>
    <x v="38"/>
    <x v="38"/>
    <x v="137"/>
    <x v="137"/>
    <x v="13"/>
    <x v="63"/>
    <x v="63"/>
    <x v="2"/>
    <x v="1"/>
    <x v="3"/>
    <x v="11"/>
    <x v="13"/>
    <x v="2"/>
  </r>
  <r>
    <x v="5049"/>
    <x v="152"/>
    <x v="660"/>
    <x v="660"/>
    <x v="97"/>
    <x v="97"/>
    <x v="158"/>
    <x v="158"/>
    <x v="149"/>
    <x v="5"/>
    <x v="5"/>
    <x v="0"/>
    <x v="0"/>
    <x v="0"/>
    <x v="25"/>
    <x v="192"/>
    <x v="0"/>
  </r>
  <r>
    <x v="5050"/>
    <x v="8"/>
    <x v="87"/>
    <x v="87"/>
    <x v="46"/>
    <x v="46"/>
    <x v="105"/>
    <x v="105"/>
    <x v="96"/>
    <x v="56"/>
    <x v="56"/>
    <x v="3"/>
    <x v="0"/>
    <x v="2"/>
    <x v="22"/>
    <x v="112"/>
    <x v="1"/>
  </r>
  <r>
    <x v="5051"/>
    <x v="188"/>
    <x v="79"/>
    <x v="79"/>
    <x v="83"/>
    <x v="83"/>
    <x v="113"/>
    <x v="113"/>
    <x v="106"/>
    <x v="85"/>
    <x v="85"/>
    <x v="2"/>
    <x v="0"/>
    <x v="0"/>
    <x v="24"/>
    <x v="268"/>
    <x v="1"/>
  </r>
  <r>
    <x v="5052"/>
    <x v="15"/>
    <x v="875"/>
    <x v="875"/>
    <x v="95"/>
    <x v="95"/>
    <x v="22"/>
    <x v="22"/>
    <x v="196"/>
    <x v="156"/>
    <x v="156"/>
    <x v="3"/>
    <x v="0"/>
    <x v="2"/>
    <x v="0"/>
    <x v="326"/>
    <x v="0"/>
  </r>
  <r>
    <x v="5053"/>
    <x v="25"/>
    <x v="819"/>
    <x v="819"/>
    <x v="83"/>
    <x v="83"/>
    <x v="104"/>
    <x v="104"/>
    <x v="95"/>
    <x v="47"/>
    <x v="47"/>
    <x v="0"/>
    <x v="0"/>
    <x v="2"/>
    <x v="17"/>
    <x v="286"/>
    <x v="0"/>
  </r>
  <r>
    <x v="5054"/>
    <x v="113"/>
    <x v="1102"/>
    <x v="1102"/>
    <x v="106"/>
    <x v="106"/>
    <x v="71"/>
    <x v="71"/>
    <x v="65"/>
    <x v="94"/>
    <x v="94"/>
    <x v="0"/>
    <x v="0"/>
    <x v="3"/>
    <x v="3"/>
    <x v="575"/>
    <x v="0"/>
  </r>
  <r>
    <x v="5055"/>
    <x v="195"/>
    <x v="453"/>
    <x v="453"/>
    <x v="37"/>
    <x v="37"/>
    <x v="173"/>
    <x v="173"/>
    <x v="166"/>
    <x v="76"/>
    <x v="76"/>
    <x v="2"/>
    <x v="0"/>
    <x v="0"/>
    <x v="3"/>
    <x v="321"/>
    <x v="0"/>
  </r>
  <r>
    <x v="5056"/>
    <x v="65"/>
    <x v="638"/>
    <x v="638"/>
    <x v="35"/>
    <x v="35"/>
    <x v="163"/>
    <x v="163"/>
    <x v="13"/>
    <x v="44"/>
    <x v="44"/>
    <x v="0"/>
    <x v="1"/>
    <x v="1"/>
    <x v="11"/>
    <x v="13"/>
    <x v="2"/>
  </r>
  <r>
    <x v="5057"/>
    <x v="284"/>
    <x v="51"/>
    <x v="51"/>
    <x v="108"/>
    <x v="108"/>
    <x v="182"/>
    <x v="182"/>
    <x v="194"/>
    <x v="157"/>
    <x v="157"/>
    <x v="0"/>
    <x v="0"/>
    <x v="0"/>
    <x v="35"/>
    <x v="316"/>
    <x v="0"/>
  </r>
  <r>
    <x v="5058"/>
    <x v="253"/>
    <x v="925"/>
    <x v="925"/>
    <x v="109"/>
    <x v="109"/>
    <x v="114"/>
    <x v="114"/>
    <x v="107"/>
    <x v="164"/>
    <x v="164"/>
    <x v="0"/>
    <x v="0"/>
    <x v="2"/>
    <x v="7"/>
    <x v="128"/>
    <x v="0"/>
  </r>
  <r>
    <x v="5059"/>
    <x v="235"/>
    <x v="576"/>
    <x v="576"/>
    <x v="39"/>
    <x v="39"/>
    <x v="2"/>
    <x v="2"/>
    <x v="2"/>
    <x v="140"/>
    <x v="140"/>
    <x v="0"/>
    <x v="0"/>
    <x v="3"/>
    <x v="17"/>
    <x v="196"/>
    <x v="0"/>
  </r>
  <r>
    <x v="5060"/>
    <x v="115"/>
    <x v="549"/>
    <x v="549"/>
    <x v="18"/>
    <x v="18"/>
    <x v="208"/>
    <x v="208"/>
    <x v="207"/>
    <x v="148"/>
    <x v="148"/>
    <x v="3"/>
    <x v="0"/>
    <x v="2"/>
    <x v="31"/>
    <x v="518"/>
    <x v="1"/>
  </r>
  <r>
    <x v="5061"/>
    <x v="92"/>
    <x v="684"/>
    <x v="684"/>
    <x v="29"/>
    <x v="29"/>
    <x v="46"/>
    <x v="46"/>
    <x v="43"/>
    <x v="108"/>
    <x v="108"/>
    <x v="1"/>
    <x v="0"/>
    <x v="3"/>
    <x v="5"/>
    <x v="778"/>
    <x v="0"/>
  </r>
  <r>
    <x v="5062"/>
    <x v="37"/>
    <x v="206"/>
    <x v="206"/>
    <x v="61"/>
    <x v="61"/>
    <x v="149"/>
    <x v="149"/>
    <x v="169"/>
    <x v="100"/>
    <x v="100"/>
    <x v="1"/>
    <x v="0"/>
    <x v="2"/>
    <x v="34"/>
    <x v="664"/>
    <x v="1"/>
  </r>
  <r>
    <x v="5063"/>
    <x v="127"/>
    <x v="435"/>
    <x v="435"/>
    <x v="5"/>
    <x v="5"/>
    <x v="109"/>
    <x v="109"/>
    <x v="100"/>
    <x v="108"/>
    <x v="108"/>
    <x v="3"/>
    <x v="0"/>
    <x v="2"/>
    <x v="2"/>
    <x v="274"/>
    <x v="0"/>
  </r>
  <r>
    <x v="5064"/>
    <x v="131"/>
    <x v="135"/>
    <x v="135"/>
    <x v="33"/>
    <x v="33"/>
    <x v="182"/>
    <x v="182"/>
    <x v="194"/>
    <x v="70"/>
    <x v="70"/>
    <x v="2"/>
    <x v="0"/>
    <x v="3"/>
    <x v="5"/>
    <x v="779"/>
    <x v="0"/>
  </r>
  <r>
    <x v="5065"/>
    <x v="264"/>
    <x v="413"/>
    <x v="413"/>
    <x v="61"/>
    <x v="61"/>
    <x v="40"/>
    <x v="40"/>
    <x v="37"/>
    <x v="28"/>
    <x v="28"/>
    <x v="3"/>
    <x v="0"/>
    <x v="0"/>
    <x v="25"/>
    <x v="227"/>
    <x v="0"/>
  </r>
  <r>
    <x v="5066"/>
    <x v="264"/>
    <x v="644"/>
    <x v="644"/>
    <x v="28"/>
    <x v="28"/>
    <x v="210"/>
    <x v="210"/>
    <x v="209"/>
    <x v="109"/>
    <x v="109"/>
    <x v="1"/>
    <x v="0"/>
    <x v="2"/>
    <x v="21"/>
    <x v="736"/>
    <x v="1"/>
  </r>
  <r>
    <x v="5067"/>
    <x v="293"/>
    <x v="499"/>
    <x v="499"/>
    <x v="6"/>
    <x v="6"/>
    <x v="12"/>
    <x v="12"/>
    <x v="12"/>
    <x v="73"/>
    <x v="73"/>
    <x v="2"/>
    <x v="0"/>
    <x v="2"/>
    <x v="15"/>
    <x v="12"/>
    <x v="1"/>
  </r>
  <r>
    <x v="5068"/>
    <x v="303"/>
    <x v="301"/>
    <x v="301"/>
    <x v="23"/>
    <x v="23"/>
    <x v="208"/>
    <x v="208"/>
    <x v="207"/>
    <x v="72"/>
    <x v="72"/>
    <x v="2"/>
    <x v="0"/>
    <x v="1"/>
    <x v="26"/>
    <x v="729"/>
    <x v="1"/>
  </r>
  <r>
    <x v="5069"/>
    <x v="187"/>
    <x v="72"/>
    <x v="72"/>
    <x v="6"/>
    <x v="6"/>
    <x v="7"/>
    <x v="7"/>
    <x v="7"/>
    <x v="149"/>
    <x v="149"/>
    <x v="0"/>
    <x v="0"/>
    <x v="0"/>
    <x v="5"/>
    <x v="539"/>
    <x v="0"/>
  </r>
  <r>
    <x v="5070"/>
    <x v="143"/>
    <x v="848"/>
    <x v="848"/>
    <x v="79"/>
    <x v="79"/>
    <x v="31"/>
    <x v="31"/>
    <x v="28"/>
    <x v="75"/>
    <x v="75"/>
    <x v="0"/>
    <x v="0"/>
    <x v="0"/>
    <x v="1"/>
    <x v="300"/>
    <x v="0"/>
  </r>
  <r>
    <x v="5071"/>
    <x v="146"/>
    <x v="225"/>
    <x v="225"/>
    <x v="106"/>
    <x v="106"/>
    <x v="85"/>
    <x v="85"/>
    <x v="76"/>
    <x v="69"/>
    <x v="69"/>
    <x v="0"/>
    <x v="0"/>
    <x v="0"/>
    <x v="27"/>
    <x v="142"/>
    <x v="0"/>
  </r>
  <r>
    <x v="5072"/>
    <x v="75"/>
    <x v="497"/>
    <x v="497"/>
    <x v="90"/>
    <x v="90"/>
    <x v="1"/>
    <x v="1"/>
    <x v="1"/>
    <x v="53"/>
    <x v="53"/>
    <x v="3"/>
    <x v="0"/>
    <x v="3"/>
    <x v="15"/>
    <x v="219"/>
    <x v="1"/>
  </r>
  <r>
    <x v="5073"/>
    <x v="51"/>
    <x v="840"/>
    <x v="840"/>
    <x v="110"/>
    <x v="110"/>
    <x v="109"/>
    <x v="109"/>
    <x v="100"/>
    <x v="26"/>
    <x v="26"/>
    <x v="2"/>
    <x v="0"/>
    <x v="0"/>
    <x v="0"/>
    <x v="608"/>
    <x v="0"/>
  </r>
  <r>
    <x v="5074"/>
    <x v="360"/>
    <x v="163"/>
    <x v="163"/>
    <x v="116"/>
    <x v="116"/>
    <x v="188"/>
    <x v="188"/>
    <x v="184"/>
    <x v="121"/>
    <x v="121"/>
    <x v="1"/>
    <x v="0"/>
    <x v="2"/>
    <x v="13"/>
    <x v="780"/>
    <x v="0"/>
  </r>
  <r>
    <x v="5075"/>
    <x v="358"/>
    <x v="965"/>
    <x v="965"/>
    <x v="44"/>
    <x v="44"/>
    <x v="206"/>
    <x v="206"/>
    <x v="205"/>
    <x v="164"/>
    <x v="164"/>
    <x v="2"/>
    <x v="0"/>
    <x v="0"/>
    <x v="5"/>
    <x v="560"/>
    <x v="0"/>
  </r>
  <r>
    <x v="5076"/>
    <x v="223"/>
    <x v="282"/>
    <x v="282"/>
    <x v="15"/>
    <x v="15"/>
    <x v="219"/>
    <x v="219"/>
    <x v="220"/>
    <x v="94"/>
    <x v="94"/>
    <x v="2"/>
    <x v="0"/>
    <x v="2"/>
    <x v="18"/>
    <x v="621"/>
    <x v="0"/>
  </r>
  <r>
    <x v="5077"/>
    <x v="2"/>
    <x v="757"/>
    <x v="757"/>
    <x v="22"/>
    <x v="22"/>
    <x v="142"/>
    <x v="142"/>
    <x v="133"/>
    <x v="120"/>
    <x v="120"/>
    <x v="0"/>
    <x v="0"/>
    <x v="0"/>
    <x v="18"/>
    <x v="169"/>
    <x v="0"/>
  </r>
  <r>
    <x v="5078"/>
    <x v="189"/>
    <x v="924"/>
    <x v="924"/>
    <x v="29"/>
    <x v="29"/>
    <x v="116"/>
    <x v="116"/>
    <x v="109"/>
    <x v="154"/>
    <x v="154"/>
    <x v="0"/>
    <x v="0"/>
    <x v="2"/>
    <x v="19"/>
    <x v="199"/>
    <x v="1"/>
  </r>
  <r>
    <x v="5079"/>
    <x v="260"/>
    <x v="797"/>
    <x v="797"/>
    <x v="77"/>
    <x v="77"/>
    <x v="13"/>
    <x v="13"/>
    <x v="161"/>
    <x v="128"/>
    <x v="128"/>
    <x v="3"/>
    <x v="0"/>
    <x v="2"/>
    <x v="35"/>
    <x v="335"/>
    <x v="0"/>
  </r>
  <r>
    <x v="5080"/>
    <x v="217"/>
    <x v="72"/>
    <x v="72"/>
    <x v="79"/>
    <x v="79"/>
    <x v="70"/>
    <x v="70"/>
    <x v="129"/>
    <x v="67"/>
    <x v="67"/>
    <x v="0"/>
    <x v="0"/>
    <x v="2"/>
    <x v="5"/>
    <x v="163"/>
    <x v="0"/>
  </r>
  <r>
    <x v="5081"/>
    <x v="118"/>
    <x v="409"/>
    <x v="409"/>
    <x v="55"/>
    <x v="55"/>
    <x v="47"/>
    <x v="47"/>
    <x v="44"/>
    <x v="108"/>
    <x v="108"/>
    <x v="3"/>
    <x v="0"/>
    <x v="0"/>
    <x v="14"/>
    <x v="630"/>
    <x v="0"/>
  </r>
  <r>
    <x v="5082"/>
    <x v="149"/>
    <x v="1177"/>
    <x v="1177"/>
    <x v="23"/>
    <x v="23"/>
    <x v="73"/>
    <x v="73"/>
    <x v="135"/>
    <x v="172"/>
    <x v="172"/>
    <x v="3"/>
    <x v="0"/>
    <x v="1"/>
    <x v="33"/>
    <x v="534"/>
    <x v="0"/>
  </r>
  <r>
    <x v="5083"/>
    <x v="23"/>
    <x v="171"/>
    <x v="171"/>
    <x v="40"/>
    <x v="40"/>
    <x v="200"/>
    <x v="200"/>
    <x v="199"/>
    <x v="75"/>
    <x v="75"/>
    <x v="0"/>
    <x v="0"/>
    <x v="2"/>
    <x v="29"/>
    <x v="332"/>
    <x v="0"/>
  </r>
  <r>
    <x v="5084"/>
    <x v="90"/>
    <x v="819"/>
    <x v="819"/>
    <x v="105"/>
    <x v="105"/>
    <x v="189"/>
    <x v="189"/>
    <x v="13"/>
    <x v="177"/>
    <x v="177"/>
    <x v="3"/>
    <x v="2"/>
    <x v="0"/>
    <x v="11"/>
    <x v="13"/>
    <x v="2"/>
  </r>
  <r>
    <x v="5085"/>
    <x v="267"/>
    <x v="984"/>
    <x v="984"/>
    <x v="30"/>
    <x v="30"/>
    <x v="120"/>
    <x v="120"/>
    <x v="146"/>
    <x v="0"/>
    <x v="0"/>
    <x v="3"/>
    <x v="0"/>
    <x v="0"/>
    <x v="3"/>
    <x v="188"/>
    <x v="0"/>
  </r>
  <r>
    <x v="5086"/>
    <x v="21"/>
    <x v="242"/>
    <x v="242"/>
    <x v="91"/>
    <x v="91"/>
    <x v="127"/>
    <x v="127"/>
    <x v="118"/>
    <x v="75"/>
    <x v="75"/>
    <x v="3"/>
    <x v="0"/>
    <x v="1"/>
    <x v="12"/>
    <x v="279"/>
    <x v="3"/>
  </r>
  <r>
    <x v="5087"/>
    <x v="299"/>
    <x v="814"/>
    <x v="814"/>
    <x v="23"/>
    <x v="23"/>
    <x v="176"/>
    <x v="176"/>
    <x v="170"/>
    <x v="117"/>
    <x v="117"/>
    <x v="2"/>
    <x v="0"/>
    <x v="3"/>
    <x v="35"/>
    <x v="696"/>
    <x v="0"/>
  </r>
  <r>
    <x v="5088"/>
    <x v="249"/>
    <x v="320"/>
    <x v="320"/>
    <x v="37"/>
    <x v="37"/>
    <x v="208"/>
    <x v="208"/>
    <x v="207"/>
    <x v="125"/>
    <x v="125"/>
    <x v="0"/>
    <x v="0"/>
    <x v="1"/>
    <x v="9"/>
    <x v="375"/>
    <x v="0"/>
  </r>
  <r>
    <x v="5089"/>
    <x v="86"/>
    <x v="872"/>
    <x v="872"/>
    <x v="26"/>
    <x v="26"/>
    <x v="190"/>
    <x v="190"/>
    <x v="186"/>
    <x v="140"/>
    <x v="140"/>
    <x v="3"/>
    <x v="0"/>
    <x v="3"/>
    <x v="2"/>
    <x v="693"/>
    <x v="0"/>
  </r>
  <r>
    <x v="5090"/>
    <x v="192"/>
    <x v="420"/>
    <x v="420"/>
    <x v="87"/>
    <x v="87"/>
    <x v="62"/>
    <x v="62"/>
    <x v="57"/>
    <x v="109"/>
    <x v="109"/>
    <x v="0"/>
    <x v="0"/>
    <x v="0"/>
    <x v="32"/>
    <x v="131"/>
    <x v="0"/>
  </r>
  <r>
    <x v="5091"/>
    <x v="263"/>
    <x v="1002"/>
    <x v="1002"/>
    <x v="116"/>
    <x v="116"/>
    <x v="54"/>
    <x v="54"/>
    <x v="50"/>
    <x v="117"/>
    <x v="117"/>
    <x v="0"/>
    <x v="0"/>
    <x v="0"/>
    <x v="5"/>
    <x v="52"/>
    <x v="0"/>
  </r>
  <r>
    <x v="5092"/>
    <x v="0"/>
    <x v="37"/>
    <x v="37"/>
    <x v="1"/>
    <x v="1"/>
    <x v="175"/>
    <x v="175"/>
    <x v="168"/>
    <x v="162"/>
    <x v="162"/>
    <x v="0"/>
    <x v="0"/>
    <x v="1"/>
    <x v="6"/>
    <x v="497"/>
    <x v="1"/>
  </r>
  <r>
    <x v="5093"/>
    <x v="8"/>
    <x v="1138"/>
    <x v="1138"/>
    <x v="27"/>
    <x v="27"/>
    <x v="44"/>
    <x v="44"/>
    <x v="13"/>
    <x v="59"/>
    <x v="59"/>
    <x v="3"/>
    <x v="2"/>
    <x v="0"/>
    <x v="11"/>
    <x v="13"/>
    <x v="2"/>
  </r>
  <r>
    <x v="5094"/>
    <x v="85"/>
    <x v="927"/>
    <x v="927"/>
    <x v="0"/>
    <x v="0"/>
    <x v="124"/>
    <x v="124"/>
    <x v="115"/>
    <x v="57"/>
    <x v="57"/>
    <x v="2"/>
    <x v="0"/>
    <x v="2"/>
    <x v="24"/>
    <x v="632"/>
    <x v="1"/>
  </r>
  <r>
    <x v="5095"/>
    <x v="195"/>
    <x v="756"/>
    <x v="756"/>
    <x v="11"/>
    <x v="11"/>
    <x v="0"/>
    <x v="0"/>
    <x v="0"/>
    <x v="66"/>
    <x v="66"/>
    <x v="0"/>
    <x v="0"/>
    <x v="2"/>
    <x v="35"/>
    <x v="0"/>
    <x v="0"/>
  </r>
  <r>
    <x v="5096"/>
    <x v="83"/>
    <x v="45"/>
    <x v="45"/>
    <x v="51"/>
    <x v="51"/>
    <x v="66"/>
    <x v="66"/>
    <x v="62"/>
    <x v="2"/>
    <x v="2"/>
    <x v="3"/>
    <x v="0"/>
    <x v="0"/>
    <x v="19"/>
    <x v="450"/>
    <x v="1"/>
  </r>
  <r>
    <x v="5097"/>
    <x v="10"/>
    <x v="372"/>
    <x v="372"/>
    <x v="13"/>
    <x v="13"/>
    <x v="92"/>
    <x v="92"/>
    <x v="13"/>
    <x v="160"/>
    <x v="160"/>
    <x v="2"/>
    <x v="1"/>
    <x v="0"/>
    <x v="11"/>
    <x v="13"/>
    <x v="2"/>
  </r>
  <r>
    <x v="5098"/>
    <x v="207"/>
    <x v="795"/>
    <x v="795"/>
    <x v="74"/>
    <x v="74"/>
    <x v="137"/>
    <x v="137"/>
    <x v="127"/>
    <x v="101"/>
    <x v="101"/>
    <x v="1"/>
    <x v="0"/>
    <x v="0"/>
    <x v="6"/>
    <x v="764"/>
    <x v="1"/>
  </r>
  <r>
    <x v="5099"/>
    <x v="222"/>
    <x v="601"/>
    <x v="601"/>
    <x v="69"/>
    <x v="69"/>
    <x v="113"/>
    <x v="113"/>
    <x v="106"/>
    <x v="163"/>
    <x v="163"/>
    <x v="0"/>
    <x v="0"/>
    <x v="0"/>
    <x v="24"/>
    <x v="127"/>
    <x v="1"/>
  </r>
  <r>
    <x v="5100"/>
    <x v="196"/>
    <x v="157"/>
    <x v="157"/>
    <x v="10"/>
    <x v="10"/>
    <x v="81"/>
    <x v="81"/>
    <x v="13"/>
    <x v="161"/>
    <x v="161"/>
    <x v="0"/>
    <x v="1"/>
    <x v="0"/>
    <x v="11"/>
    <x v="13"/>
    <x v="2"/>
  </r>
  <r>
    <x v="5101"/>
    <x v="361"/>
    <x v="326"/>
    <x v="326"/>
    <x v="41"/>
    <x v="41"/>
    <x v="18"/>
    <x v="18"/>
    <x v="18"/>
    <x v="69"/>
    <x v="69"/>
    <x v="0"/>
    <x v="0"/>
    <x v="0"/>
    <x v="40"/>
    <x v="18"/>
    <x v="1"/>
  </r>
  <r>
    <x v="5102"/>
    <x v="33"/>
    <x v="609"/>
    <x v="609"/>
    <x v="60"/>
    <x v="60"/>
    <x v="219"/>
    <x v="219"/>
    <x v="220"/>
    <x v="156"/>
    <x v="156"/>
    <x v="2"/>
    <x v="0"/>
    <x v="0"/>
    <x v="33"/>
    <x v="621"/>
    <x v="0"/>
  </r>
  <r>
    <x v="5103"/>
    <x v="108"/>
    <x v="159"/>
    <x v="159"/>
    <x v="69"/>
    <x v="69"/>
    <x v="28"/>
    <x v="28"/>
    <x v="26"/>
    <x v="83"/>
    <x v="83"/>
    <x v="0"/>
    <x v="0"/>
    <x v="0"/>
    <x v="10"/>
    <x v="27"/>
    <x v="0"/>
  </r>
  <r>
    <x v="5104"/>
    <x v="245"/>
    <x v="608"/>
    <x v="608"/>
    <x v="23"/>
    <x v="23"/>
    <x v="20"/>
    <x v="20"/>
    <x v="20"/>
    <x v="61"/>
    <x v="61"/>
    <x v="0"/>
    <x v="0"/>
    <x v="2"/>
    <x v="24"/>
    <x v="347"/>
    <x v="1"/>
  </r>
  <r>
    <x v="5105"/>
    <x v="213"/>
    <x v="927"/>
    <x v="927"/>
    <x v="9"/>
    <x v="9"/>
    <x v="27"/>
    <x v="27"/>
    <x v="25"/>
    <x v="60"/>
    <x v="60"/>
    <x v="1"/>
    <x v="0"/>
    <x v="1"/>
    <x v="21"/>
    <x v="781"/>
    <x v="1"/>
  </r>
  <r>
    <x v="5106"/>
    <x v="200"/>
    <x v="569"/>
    <x v="569"/>
    <x v="93"/>
    <x v="93"/>
    <x v="93"/>
    <x v="93"/>
    <x v="84"/>
    <x v="19"/>
    <x v="19"/>
    <x v="0"/>
    <x v="0"/>
    <x v="0"/>
    <x v="43"/>
    <x v="152"/>
    <x v="0"/>
  </r>
  <r>
    <x v="5107"/>
    <x v="160"/>
    <x v="1026"/>
    <x v="1026"/>
    <x v="8"/>
    <x v="8"/>
    <x v="108"/>
    <x v="108"/>
    <x v="99"/>
    <x v="103"/>
    <x v="103"/>
    <x v="3"/>
    <x v="0"/>
    <x v="2"/>
    <x v="0"/>
    <x v="475"/>
    <x v="0"/>
  </r>
  <r>
    <x v="5108"/>
    <x v="34"/>
    <x v="933"/>
    <x v="933"/>
    <x v="50"/>
    <x v="50"/>
    <x v="144"/>
    <x v="144"/>
    <x v="136"/>
    <x v="150"/>
    <x v="150"/>
    <x v="1"/>
    <x v="0"/>
    <x v="2"/>
    <x v="9"/>
    <x v="237"/>
    <x v="0"/>
  </r>
  <r>
    <x v="5109"/>
    <x v="3"/>
    <x v="1061"/>
    <x v="1061"/>
    <x v="35"/>
    <x v="35"/>
    <x v="77"/>
    <x v="77"/>
    <x v="70"/>
    <x v="124"/>
    <x v="124"/>
    <x v="0"/>
    <x v="0"/>
    <x v="2"/>
    <x v="23"/>
    <x v="77"/>
    <x v="0"/>
  </r>
  <r>
    <x v="5110"/>
    <x v="27"/>
    <x v="1178"/>
    <x v="1178"/>
    <x v="105"/>
    <x v="105"/>
    <x v="5"/>
    <x v="5"/>
    <x v="5"/>
    <x v="84"/>
    <x v="84"/>
    <x v="0"/>
    <x v="0"/>
    <x v="3"/>
    <x v="22"/>
    <x v="346"/>
    <x v="1"/>
  </r>
  <r>
    <x v="5111"/>
    <x v="87"/>
    <x v="937"/>
    <x v="937"/>
    <x v="5"/>
    <x v="5"/>
    <x v="148"/>
    <x v="148"/>
    <x v="139"/>
    <x v="86"/>
    <x v="86"/>
    <x v="0"/>
    <x v="0"/>
    <x v="2"/>
    <x v="48"/>
    <x v="176"/>
    <x v="0"/>
  </r>
  <r>
    <x v="5112"/>
    <x v="341"/>
    <x v="1028"/>
    <x v="1028"/>
    <x v="58"/>
    <x v="58"/>
    <x v="187"/>
    <x v="187"/>
    <x v="183"/>
    <x v="26"/>
    <x v="26"/>
    <x v="3"/>
    <x v="0"/>
    <x v="2"/>
    <x v="0"/>
    <x v="370"/>
    <x v="0"/>
  </r>
  <r>
    <x v="5113"/>
    <x v="82"/>
    <x v="1043"/>
    <x v="1043"/>
    <x v="62"/>
    <x v="62"/>
    <x v="135"/>
    <x v="135"/>
    <x v="125"/>
    <x v="100"/>
    <x v="100"/>
    <x v="0"/>
    <x v="0"/>
    <x v="1"/>
    <x v="31"/>
    <x v="333"/>
    <x v="1"/>
  </r>
  <r>
    <x v="5114"/>
    <x v="248"/>
    <x v="1164"/>
    <x v="1164"/>
    <x v="1"/>
    <x v="1"/>
    <x v="63"/>
    <x v="63"/>
    <x v="58"/>
    <x v="114"/>
    <x v="114"/>
    <x v="0"/>
    <x v="0"/>
    <x v="2"/>
    <x v="19"/>
    <x v="277"/>
    <x v="1"/>
  </r>
  <r>
    <x v="5115"/>
    <x v="106"/>
    <x v="675"/>
    <x v="675"/>
    <x v="101"/>
    <x v="101"/>
    <x v="177"/>
    <x v="177"/>
    <x v="172"/>
    <x v="19"/>
    <x v="19"/>
    <x v="0"/>
    <x v="0"/>
    <x v="0"/>
    <x v="30"/>
    <x v="267"/>
    <x v="1"/>
  </r>
  <r>
    <x v="5116"/>
    <x v="15"/>
    <x v="1169"/>
    <x v="1169"/>
    <x v="11"/>
    <x v="11"/>
    <x v="4"/>
    <x v="4"/>
    <x v="4"/>
    <x v="26"/>
    <x v="26"/>
    <x v="0"/>
    <x v="0"/>
    <x v="2"/>
    <x v="3"/>
    <x v="181"/>
    <x v="0"/>
  </r>
  <r>
    <x v="5117"/>
    <x v="357"/>
    <x v="865"/>
    <x v="865"/>
    <x v="97"/>
    <x v="97"/>
    <x v="206"/>
    <x v="206"/>
    <x v="205"/>
    <x v="117"/>
    <x v="117"/>
    <x v="2"/>
    <x v="0"/>
    <x v="0"/>
    <x v="22"/>
    <x v="560"/>
    <x v="1"/>
  </r>
  <r>
    <x v="5118"/>
    <x v="70"/>
    <x v="682"/>
    <x v="682"/>
    <x v="62"/>
    <x v="62"/>
    <x v="169"/>
    <x v="169"/>
    <x v="13"/>
    <x v="7"/>
    <x v="7"/>
    <x v="0"/>
    <x v="2"/>
    <x v="2"/>
    <x v="11"/>
    <x v="13"/>
    <x v="2"/>
  </r>
  <r>
    <x v="5119"/>
    <x v="136"/>
    <x v="1076"/>
    <x v="1076"/>
    <x v="113"/>
    <x v="113"/>
    <x v="158"/>
    <x v="158"/>
    <x v="149"/>
    <x v="154"/>
    <x v="154"/>
    <x v="3"/>
    <x v="0"/>
    <x v="1"/>
    <x v="5"/>
    <x v="735"/>
    <x v="0"/>
  </r>
  <r>
    <x v="5120"/>
    <x v="202"/>
    <x v="88"/>
    <x v="88"/>
    <x v="21"/>
    <x v="21"/>
    <x v="121"/>
    <x v="121"/>
    <x v="113"/>
    <x v="101"/>
    <x v="101"/>
    <x v="1"/>
    <x v="0"/>
    <x v="2"/>
    <x v="3"/>
    <x v="771"/>
    <x v="0"/>
  </r>
  <r>
    <x v="5121"/>
    <x v="286"/>
    <x v="1119"/>
    <x v="1119"/>
    <x v="28"/>
    <x v="28"/>
    <x v="185"/>
    <x v="185"/>
    <x v="181"/>
    <x v="78"/>
    <x v="78"/>
    <x v="3"/>
    <x v="0"/>
    <x v="0"/>
    <x v="17"/>
    <x v="282"/>
    <x v="0"/>
  </r>
  <r>
    <x v="5122"/>
    <x v="7"/>
    <x v="211"/>
    <x v="211"/>
    <x v="113"/>
    <x v="113"/>
    <x v="171"/>
    <x v="171"/>
    <x v="160"/>
    <x v="115"/>
    <x v="115"/>
    <x v="3"/>
    <x v="0"/>
    <x v="0"/>
    <x v="48"/>
    <x v="217"/>
    <x v="0"/>
  </r>
  <r>
    <x v="5123"/>
    <x v="4"/>
    <x v="938"/>
    <x v="938"/>
    <x v="4"/>
    <x v="4"/>
    <x v="87"/>
    <x v="87"/>
    <x v="78"/>
    <x v="10"/>
    <x v="10"/>
    <x v="0"/>
    <x v="0"/>
    <x v="1"/>
    <x v="3"/>
    <x v="239"/>
    <x v="0"/>
  </r>
  <r>
    <x v="5124"/>
    <x v="282"/>
    <x v="1094"/>
    <x v="1094"/>
    <x v="52"/>
    <x v="52"/>
    <x v="139"/>
    <x v="139"/>
    <x v="131"/>
    <x v="21"/>
    <x v="21"/>
    <x v="0"/>
    <x v="0"/>
    <x v="0"/>
    <x v="25"/>
    <x v="166"/>
    <x v="0"/>
  </r>
  <r>
    <x v="5125"/>
    <x v="322"/>
    <x v="803"/>
    <x v="803"/>
    <x v="33"/>
    <x v="33"/>
    <x v="194"/>
    <x v="194"/>
    <x v="190"/>
    <x v="13"/>
    <x v="13"/>
    <x v="0"/>
    <x v="0"/>
    <x v="3"/>
    <x v="31"/>
    <x v="304"/>
    <x v="1"/>
  </r>
  <r>
    <x v="5126"/>
    <x v="114"/>
    <x v="627"/>
    <x v="627"/>
    <x v="36"/>
    <x v="36"/>
    <x v="83"/>
    <x v="83"/>
    <x v="13"/>
    <x v="57"/>
    <x v="57"/>
    <x v="0"/>
    <x v="1"/>
    <x v="0"/>
    <x v="11"/>
    <x v="13"/>
    <x v="2"/>
  </r>
  <r>
    <x v="5127"/>
    <x v="80"/>
    <x v="796"/>
    <x v="796"/>
    <x v="100"/>
    <x v="100"/>
    <x v="175"/>
    <x v="175"/>
    <x v="168"/>
    <x v="11"/>
    <x v="11"/>
    <x v="1"/>
    <x v="0"/>
    <x v="2"/>
    <x v="18"/>
    <x v="363"/>
    <x v="0"/>
  </r>
  <r>
    <x v="5128"/>
    <x v="353"/>
    <x v="436"/>
    <x v="436"/>
    <x v="49"/>
    <x v="49"/>
    <x v="112"/>
    <x v="112"/>
    <x v="103"/>
    <x v="133"/>
    <x v="133"/>
    <x v="0"/>
    <x v="0"/>
    <x v="0"/>
    <x v="29"/>
    <x v="123"/>
    <x v="0"/>
  </r>
  <r>
    <x v="5129"/>
    <x v="100"/>
    <x v="146"/>
    <x v="146"/>
    <x v="99"/>
    <x v="99"/>
    <x v="93"/>
    <x v="93"/>
    <x v="84"/>
    <x v="2"/>
    <x v="2"/>
    <x v="0"/>
    <x v="0"/>
    <x v="2"/>
    <x v="32"/>
    <x v="152"/>
    <x v="0"/>
  </r>
  <r>
    <x v="5130"/>
    <x v="1"/>
    <x v="976"/>
    <x v="976"/>
    <x v="36"/>
    <x v="36"/>
    <x v="165"/>
    <x v="165"/>
    <x v="155"/>
    <x v="121"/>
    <x v="121"/>
    <x v="3"/>
    <x v="0"/>
    <x v="3"/>
    <x v="32"/>
    <x v="516"/>
    <x v="0"/>
  </r>
  <r>
    <x v="5131"/>
    <x v="21"/>
    <x v="918"/>
    <x v="918"/>
    <x v="30"/>
    <x v="30"/>
    <x v="96"/>
    <x v="96"/>
    <x v="87"/>
    <x v="140"/>
    <x v="140"/>
    <x v="1"/>
    <x v="0"/>
    <x v="2"/>
    <x v="1"/>
    <x v="710"/>
    <x v="0"/>
  </r>
  <r>
    <x v="5132"/>
    <x v="37"/>
    <x v="25"/>
    <x v="25"/>
    <x v="81"/>
    <x v="81"/>
    <x v="51"/>
    <x v="51"/>
    <x v="47"/>
    <x v="64"/>
    <x v="64"/>
    <x v="3"/>
    <x v="0"/>
    <x v="0"/>
    <x v="13"/>
    <x v="749"/>
    <x v="0"/>
  </r>
  <r>
    <x v="5133"/>
    <x v="238"/>
    <x v="142"/>
    <x v="142"/>
    <x v="57"/>
    <x v="57"/>
    <x v="198"/>
    <x v="198"/>
    <x v="13"/>
    <x v="138"/>
    <x v="138"/>
    <x v="0"/>
    <x v="1"/>
    <x v="1"/>
    <x v="11"/>
    <x v="13"/>
    <x v="2"/>
  </r>
  <r>
    <x v="5134"/>
    <x v="43"/>
    <x v="1127"/>
    <x v="1127"/>
    <x v="70"/>
    <x v="70"/>
    <x v="3"/>
    <x v="3"/>
    <x v="3"/>
    <x v="101"/>
    <x v="101"/>
    <x v="3"/>
    <x v="0"/>
    <x v="0"/>
    <x v="37"/>
    <x v="606"/>
    <x v="1"/>
  </r>
  <r>
    <x v="5135"/>
    <x v="139"/>
    <x v="782"/>
    <x v="782"/>
    <x v="93"/>
    <x v="93"/>
    <x v="8"/>
    <x v="8"/>
    <x v="8"/>
    <x v="9"/>
    <x v="9"/>
    <x v="0"/>
    <x v="0"/>
    <x v="2"/>
    <x v="33"/>
    <x v="260"/>
    <x v="0"/>
  </r>
  <r>
    <x v="5136"/>
    <x v="199"/>
    <x v="1179"/>
    <x v="1179"/>
    <x v="14"/>
    <x v="14"/>
    <x v="15"/>
    <x v="15"/>
    <x v="15"/>
    <x v="67"/>
    <x v="67"/>
    <x v="3"/>
    <x v="0"/>
    <x v="0"/>
    <x v="19"/>
    <x v="43"/>
    <x v="1"/>
  </r>
  <r>
    <x v="5137"/>
    <x v="347"/>
    <x v="35"/>
    <x v="35"/>
    <x v="59"/>
    <x v="59"/>
    <x v="118"/>
    <x v="118"/>
    <x v="145"/>
    <x v="47"/>
    <x v="47"/>
    <x v="3"/>
    <x v="0"/>
    <x v="2"/>
    <x v="7"/>
    <x v="402"/>
    <x v="0"/>
  </r>
  <r>
    <x v="5138"/>
    <x v="88"/>
    <x v="399"/>
    <x v="399"/>
    <x v="76"/>
    <x v="76"/>
    <x v="11"/>
    <x v="11"/>
    <x v="11"/>
    <x v="147"/>
    <x v="147"/>
    <x v="3"/>
    <x v="0"/>
    <x v="2"/>
    <x v="25"/>
    <x v="313"/>
    <x v="0"/>
  </r>
  <r>
    <x v="5139"/>
    <x v="272"/>
    <x v="1035"/>
    <x v="1035"/>
    <x v="46"/>
    <x v="46"/>
    <x v="97"/>
    <x v="97"/>
    <x v="89"/>
    <x v="141"/>
    <x v="141"/>
    <x v="0"/>
    <x v="0"/>
    <x v="0"/>
    <x v="17"/>
    <x v="102"/>
    <x v="0"/>
  </r>
  <r>
    <x v="5140"/>
    <x v="239"/>
    <x v="837"/>
    <x v="837"/>
    <x v="83"/>
    <x v="83"/>
    <x v="77"/>
    <x v="77"/>
    <x v="70"/>
    <x v="131"/>
    <x v="131"/>
    <x v="1"/>
    <x v="0"/>
    <x v="0"/>
    <x v="39"/>
    <x v="755"/>
    <x v="0"/>
  </r>
  <r>
    <x v="5141"/>
    <x v="110"/>
    <x v="298"/>
    <x v="298"/>
    <x v="118"/>
    <x v="118"/>
    <x v="189"/>
    <x v="189"/>
    <x v="185"/>
    <x v="80"/>
    <x v="80"/>
    <x v="0"/>
    <x v="0"/>
    <x v="0"/>
    <x v="29"/>
    <x v="295"/>
    <x v="0"/>
  </r>
  <r>
    <x v="5142"/>
    <x v="68"/>
    <x v="1180"/>
    <x v="1180"/>
    <x v="94"/>
    <x v="94"/>
    <x v="9"/>
    <x v="9"/>
    <x v="9"/>
    <x v="86"/>
    <x v="86"/>
    <x v="0"/>
    <x v="0"/>
    <x v="0"/>
    <x v="48"/>
    <x v="9"/>
    <x v="0"/>
  </r>
  <r>
    <x v="5143"/>
    <x v="187"/>
    <x v="970"/>
    <x v="970"/>
    <x v="105"/>
    <x v="105"/>
    <x v="4"/>
    <x v="4"/>
    <x v="4"/>
    <x v="3"/>
    <x v="3"/>
    <x v="3"/>
    <x v="0"/>
    <x v="1"/>
    <x v="23"/>
    <x v="4"/>
    <x v="0"/>
  </r>
  <r>
    <x v="5144"/>
    <x v="72"/>
    <x v="136"/>
    <x v="136"/>
    <x v="48"/>
    <x v="48"/>
    <x v="78"/>
    <x v="78"/>
    <x v="112"/>
    <x v="130"/>
    <x v="130"/>
    <x v="0"/>
    <x v="0"/>
    <x v="3"/>
    <x v="26"/>
    <x v="378"/>
    <x v="1"/>
  </r>
  <r>
    <x v="5145"/>
    <x v="41"/>
    <x v="1143"/>
    <x v="1143"/>
    <x v="9"/>
    <x v="9"/>
    <x v="205"/>
    <x v="205"/>
    <x v="204"/>
    <x v="131"/>
    <x v="131"/>
    <x v="0"/>
    <x v="0"/>
    <x v="2"/>
    <x v="47"/>
    <x v="491"/>
    <x v="1"/>
  </r>
  <r>
    <x v="5146"/>
    <x v="9"/>
    <x v="836"/>
    <x v="836"/>
    <x v="89"/>
    <x v="89"/>
    <x v="166"/>
    <x v="166"/>
    <x v="13"/>
    <x v="158"/>
    <x v="158"/>
    <x v="0"/>
    <x v="1"/>
    <x v="1"/>
    <x v="11"/>
    <x v="13"/>
    <x v="2"/>
  </r>
  <r>
    <x v="5147"/>
    <x v="244"/>
    <x v="642"/>
    <x v="642"/>
    <x v="72"/>
    <x v="72"/>
    <x v="98"/>
    <x v="98"/>
    <x v="90"/>
    <x v="146"/>
    <x v="146"/>
    <x v="0"/>
    <x v="0"/>
    <x v="0"/>
    <x v="2"/>
    <x v="103"/>
    <x v="0"/>
  </r>
  <r>
    <x v="5148"/>
    <x v="273"/>
    <x v="362"/>
    <x v="362"/>
    <x v="49"/>
    <x v="49"/>
    <x v="66"/>
    <x v="66"/>
    <x v="62"/>
    <x v="10"/>
    <x v="10"/>
    <x v="0"/>
    <x v="0"/>
    <x v="1"/>
    <x v="16"/>
    <x v="338"/>
    <x v="1"/>
  </r>
  <r>
    <x v="5149"/>
    <x v="223"/>
    <x v="308"/>
    <x v="308"/>
    <x v="107"/>
    <x v="107"/>
    <x v="181"/>
    <x v="181"/>
    <x v="178"/>
    <x v="2"/>
    <x v="2"/>
    <x v="3"/>
    <x v="0"/>
    <x v="0"/>
    <x v="0"/>
    <x v="262"/>
    <x v="0"/>
  </r>
  <r>
    <x v="5150"/>
    <x v="2"/>
    <x v="733"/>
    <x v="733"/>
    <x v="50"/>
    <x v="50"/>
    <x v="27"/>
    <x v="27"/>
    <x v="25"/>
    <x v="55"/>
    <x v="55"/>
    <x v="0"/>
    <x v="0"/>
    <x v="0"/>
    <x v="1"/>
    <x v="117"/>
    <x v="0"/>
  </r>
  <r>
    <x v="5151"/>
    <x v="342"/>
    <x v="628"/>
    <x v="628"/>
    <x v="52"/>
    <x v="52"/>
    <x v="218"/>
    <x v="218"/>
    <x v="219"/>
    <x v="75"/>
    <x v="75"/>
    <x v="1"/>
    <x v="0"/>
    <x v="0"/>
    <x v="17"/>
    <x v="782"/>
    <x v="0"/>
  </r>
  <r>
    <x v="5152"/>
    <x v="324"/>
    <x v="370"/>
    <x v="370"/>
    <x v="16"/>
    <x v="16"/>
    <x v="195"/>
    <x v="195"/>
    <x v="191"/>
    <x v="43"/>
    <x v="43"/>
    <x v="3"/>
    <x v="0"/>
    <x v="0"/>
    <x v="9"/>
    <x v="306"/>
    <x v="0"/>
  </r>
  <r>
    <x v="5153"/>
    <x v="120"/>
    <x v="132"/>
    <x v="132"/>
    <x v="0"/>
    <x v="0"/>
    <x v="44"/>
    <x v="44"/>
    <x v="41"/>
    <x v="78"/>
    <x v="78"/>
    <x v="2"/>
    <x v="0"/>
    <x v="2"/>
    <x v="32"/>
    <x v="389"/>
    <x v="0"/>
  </r>
  <r>
    <x v="5154"/>
    <x v="37"/>
    <x v="373"/>
    <x v="373"/>
    <x v="7"/>
    <x v="7"/>
    <x v="152"/>
    <x v="152"/>
    <x v="173"/>
    <x v="35"/>
    <x v="35"/>
    <x v="2"/>
    <x v="0"/>
    <x v="0"/>
    <x v="38"/>
    <x v="308"/>
    <x v="0"/>
  </r>
  <r>
    <x v="5155"/>
    <x v="291"/>
    <x v="650"/>
    <x v="650"/>
    <x v="8"/>
    <x v="8"/>
    <x v="31"/>
    <x v="31"/>
    <x v="28"/>
    <x v="175"/>
    <x v="175"/>
    <x v="3"/>
    <x v="0"/>
    <x v="0"/>
    <x v="9"/>
    <x v="29"/>
    <x v="0"/>
  </r>
  <r>
    <x v="5156"/>
    <x v="343"/>
    <x v="176"/>
    <x v="176"/>
    <x v="41"/>
    <x v="41"/>
    <x v="29"/>
    <x v="29"/>
    <x v="34"/>
    <x v="92"/>
    <x v="92"/>
    <x v="0"/>
    <x v="0"/>
    <x v="2"/>
    <x v="1"/>
    <x v="67"/>
    <x v="0"/>
  </r>
  <r>
    <x v="5157"/>
    <x v="288"/>
    <x v="249"/>
    <x v="249"/>
    <x v="26"/>
    <x v="26"/>
    <x v="132"/>
    <x v="132"/>
    <x v="13"/>
    <x v="109"/>
    <x v="109"/>
    <x v="2"/>
    <x v="1"/>
    <x v="1"/>
    <x v="11"/>
    <x v="13"/>
    <x v="2"/>
  </r>
  <r>
    <x v="5158"/>
    <x v="185"/>
    <x v="923"/>
    <x v="923"/>
    <x v="89"/>
    <x v="89"/>
    <x v="180"/>
    <x v="180"/>
    <x v="13"/>
    <x v="153"/>
    <x v="153"/>
    <x v="0"/>
    <x v="1"/>
    <x v="0"/>
    <x v="11"/>
    <x v="13"/>
    <x v="2"/>
  </r>
  <r>
    <x v="5159"/>
    <x v="131"/>
    <x v="321"/>
    <x v="321"/>
    <x v="52"/>
    <x v="52"/>
    <x v="121"/>
    <x v="121"/>
    <x v="113"/>
    <x v="21"/>
    <x v="21"/>
    <x v="0"/>
    <x v="0"/>
    <x v="0"/>
    <x v="32"/>
    <x v="139"/>
    <x v="0"/>
  </r>
  <r>
    <x v="5160"/>
    <x v="267"/>
    <x v="651"/>
    <x v="651"/>
    <x v="74"/>
    <x v="74"/>
    <x v="80"/>
    <x v="80"/>
    <x v="171"/>
    <x v="42"/>
    <x v="42"/>
    <x v="3"/>
    <x v="0"/>
    <x v="2"/>
    <x v="32"/>
    <x v="576"/>
    <x v="0"/>
  </r>
  <r>
    <x v="5161"/>
    <x v="120"/>
    <x v="377"/>
    <x v="377"/>
    <x v="10"/>
    <x v="10"/>
    <x v="190"/>
    <x v="190"/>
    <x v="186"/>
    <x v="98"/>
    <x v="98"/>
    <x v="0"/>
    <x v="0"/>
    <x v="2"/>
    <x v="13"/>
    <x v="296"/>
    <x v="0"/>
  </r>
  <r>
    <x v="5162"/>
    <x v="154"/>
    <x v="1143"/>
    <x v="1143"/>
    <x v="11"/>
    <x v="11"/>
    <x v="158"/>
    <x v="158"/>
    <x v="149"/>
    <x v="7"/>
    <x v="7"/>
    <x v="3"/>
    <x v="0"/>
    <x v="0"/>
    <x v="3"/>
    <x v="735"/>
    <x v="0"/>
  </r>
  <r>
    <x v="5163"/>
    <x v="183"/>
    <x v="631"/>
    <x v="631"/>
    <x v="105"/>
    <x v="105"/>
    <x v="50"/>
    <x v="50"/>
    <x v="46"/>
    <x v="165"/>
    <x v="165"/>
    <x v="1"/>
    <x v="0"/>
    <x v="2"/>
    <x v="6"/>
    <x v="455"/>
    <x v="1"/>
  </r>
  <r>
    <x v="5164"/>
    <x v="306"/>
    <x v="75"/>
    <x v="75"/>
    <x v="119"/>
    <x v="119"/>
    <x v="72"/>
    <x v="72"/>
    <x v="66"/>
    <x v="144"/>
    <x v="144"/>
    <x v="3"/>
    <x v="0"/>
    <x v="0"/>
    <x v="15"/>
    <x v="413"/>
    <x v="1"/>
  </r>
  <r>
    <x v="5165"/>
    <x v="197"/>
    <x v="967"/>
    <x v="967"/>
    <x v="83"/>
    <x v="83"/>
    <x v="166"/>
    <x v="166"/>
    <x v="13"/>
    <x v="80"/>
    <x v="80"/>
    <x v="0"/>
    <x v="1"/>
    <x v="0"/>
    <x v="11"/>
    <x v="13"/>
    <x v="2"/>
  </r>
  <r>
    <x v="5166"/>
    <x v="192"/>
    <x v="1181"/>
    <x v="1181"/>
    <x v="64"/>
    <x v="64"/>
    <x v="44"/>
    <x v="44"/>
    <x v="41"/>
    <x v="71"/>
    <x v="71"/>
    <x v="0"/>
    <x v="0"/>
    <x v="1"/>
    <x v="24"/>
    <x v="42"/>
    <x v="1"/>
  </r>
  <r>
    <x v="5167"/>
    <x v="56"/>
    <x v="950"/>
    <x v="950"/>
    <x v="105"/>
    <x v="105"/>
    <x v="150"/>
    <x v="150"/>
    <x v="140"/>
    <x v="106"/>
    <x v="106"/>
    <x v="0"/>
    <x v="0"/>
    <x v="3"/>
    <x v="32"/>
    <x v="221"/>
    <x v="0"/>
  </r>
  <r>
    <x v="5168"/>
    <x v="273"/>
    <x v="842"/>
    <x v="842"/>
    <x v="67"/>
    <x v="67"/>
    <x v="13"/>
    <x v="13"/>
    <x v="161"/>
    <x v="53"/>
    <x v="53"/>
    <x v="0"/>
    <x v="0"/>
    <x v="2"/>
    <x v="22"/>
    <x v="218"/>
    <x v="1"/>
  </r>
  <r>
    <x v="5169"/>
    <x v="335"/>
    <x v="137"/>
    <x v="137"/>
    <x v="96"/>
    <x v="96"/>
    <x v="6"/>
    <x v="6"/>
    <x v="6"/>
    <x v="79"/>
    <x v="79"/>
    <x v="3"/>
    <x v="0"/>
    <x v="0"/>
    <x v="14"/>
    <x v="420"/>
    <x v="0"/>
  </r>
  <r>
    <x v="5170"/>
    <x v="18"/>
    <x v="1146"/>
    <x v="1146"/>
    <x v="40"/>
    <x v="40"/>
    <x v="51"/>
    <x v="51"/>
    <x v="47"/>
    <x v="147"/>
    <x v="147"/>
    <x v="3"/>
    <x v="0"/>
    <x v="3"/>
    <x v="40"/>
    <x v="749"/>
    <x v="1"/>
  </r>
  <r>
    <x v="5171"/>
    <x v="341"/>
    <x v="688"/>
    <x v="688"/>
    <x v="71"/>
    <x v="71"/>
    <x v="16"/>
    <x v="16"/>
    <x v="16"/>
    <x v="19"/>
    <x v="19"/>
    <x v="3"/>
    <x v="0"/>
    <x v="0"/>
    <x v="18"/>
    <x v="16"/>
    <x v="0"/>
  </r>
  <r>
    <x v="5172"/>
    <x v="201"/>
    <x v="984"/>
    <x v="984"/>
    <x v="85"/>
    <x v="85"/>
    <x v="129"/>
    <x v="129"/>
    <x v="120"/>
    <x v="143"/>
    <x v="143"/>
    <x v="3"/>
    <x v="0"/>
    <x v="3"/>
    <x v="24"/>
    <x v="612"/>
    <x v="1"/>
  </r>
  <r>
    <x v="5173"/>
    <x v="299"/>
    <x v="432"/>
    <x v="432"/>
    <x v="35"/>
    <x v="35"/>
    <x v="139"/>
    <x v="139"/>
    <x v="131"/>
    <x v="50"/>
    <x v="50"/>
    <x v="0"/>
    <x v="0"/>
    <x v="2"/>
    <x v="2"/>
    <x v="166"/>
    <x v="0"/>
  </r>
  <r>
    <x v="5174"/>
    <x v="190"/>
    <x v="643"/>
    <x v="643"/>
    <x v="6"/>
    <x v="6"/>
    <x v="145"/>
    <x v="145"/>
    <x v="164"/>
    <x v="103"/>
    <x v="103"/>
    <x v="0"/>
    <x v="0"/>
    <x v="2"/>
    <x v="25"/>
    <x v="594"/>
    <x v="0"/>
  </r>
  <r>
    <x v="5175"/>
    <x v="108"/>
    <x v="327"/>
    <x v="327"/>
    <x v="108"/>
    <x v="108"/>
    <x v="117"/>
    <x v="117"/>
    <x v="13"/>
    <x v="142"/>
    <x v="142"/>
    <x v="3"/>
    <x v="2"/>
    <x v="0"/>
    <x v="11"/>
    <x v="13"/>
    <x v="2"/>
  </r>
  <r>
    <x v="5176"/>
    <x v="246"/>
    <x v="755"/>
    <x v="755"/>
    <x v="99"/>
    <x v="99"/>
    <x v="145"/>
    <x v="145"/>
    <x v="164"/>
    <x v="111"/>
    <x v="111"/>
    <x v="0"/>
    <x v="0"/>
    <x v="0"/>
    <x v="23"/>
    <x v="594"/>
    <x v="0"/>
  </r>
  <r>
    <x v="5177"/>
    <x v="215"/>
    <x v="379"/>
    <x v="379"/>
    <x v="101"/>
    <x v="101"/>
    <x v="39"/>
    <x v="39"/>
    <x v="36"/>
    <x v="122"/>
    <x v="122"/>
    <x v="0"/>
    <x v="0"/>
    <x v="0"/>
    <x v="28"/>
    <x v="37"/>
    <x v="0"/>
  </r>
  <r>
    <x v="5178"/>
    <x v="248"/>
    <x v="945"/>
    <x v="945"/>
    <x v="3"/>
    <x v="3"/>
    <x v="186"/>
    <x v="186"/>
    <x v="182"/>
    <x v="25"/>
    <x v="25"/>
    <x v="3"/>
    <x v="0"/>
    <x v="0"/>
    <x v="17"/>
    <x v="722"/>
    <x v="0"/>
  </r>
  <r>
    <x v="5179"/>
    <x v="123"/>
    <x v="968"/>
    <x v="968"/>
    <x v="39"/>
    <x v="39"/>
    <x v="32"/>
    <x v="32"/>
    <x v="60"/>
    <x v="148"/>
    <x v="148"/>
    <x v="0"/>
    <x v="0"/>
    <x v="0"/>
    <x v="40"/>
    <x v="63"/>
    <x v="1"/>
  </r>
  <r>
    <x v="5180"/>
    <x v="340"/>
    <x v="536"/>
    <x v="536"/>
    <x v="100"/>
    <x v="100"/>
    <x v="13"/>
    <x v="13"/>
    <x v="161"/>
    <x v="130"/>
    <x v="130"/>
    <x v="0"/>
    <x v="0"/>
    <x v="0"/>
    <x v="24"/>
    <x v="218"/>
    <x v="1"/>
  </r>
  <r>
    <x v="5181"/>
    <x v="234"/>
    <x v="168"/>
    <x v="168"/>
    <x v="39"/>
    <x v="39"/>
    <x v="5"/>
    <x v="5"/>
    <x v="5"/>
    <x v="111"/>
    <x v="111"/>
    <x v="0"/>
    <x v="0"/>
    <x v="2"/>
    <x v="19"/>
    <x v="346"/>
    <x v="1"/>
  </r>
  <r>
    <x v="5182"/>
    <x v="78"/>
    <x v="675"/>
    <x v="675"/>
    <x v="89"/>
    <x v="89"/>
    <x v="150"/>
    <x v="150"/>
    <x v="13"/>
    <x v="32"/>
    <x v="32"/>
    <x v="0"/>
    <x v="2"/>
    <x v="1"/>
    <x v="11"/>
    <x v="13"/>
    <x v="2"/>
  </r>
  <r>
    <x v="5183"/>
    <x v="212"/>
    <x v="238"/>
    <x v="238"/>
    <x v="95"/>
    <x v="95"/>
    <x v="80"/>
    <x v="80"/>
    <x v="171"/>
    <x v="67"/>
    <x v="67"/>
    <x v="3"/>
    <x v="0"/>
    <x v="0"/>
    <x v="19"/>
    <x v="576"/>
    <x v="1"/>
  </r>
  <r>
    <x v="5184"/>
    <x v="69"/>
    <x v="334"/>
    <x v="334"/>
    <x v="33"/>
    <x v="33"/>
    <x v="169"/>
    <x v="169"/>
    <x v="158"/>
    <x v="9"/>
    <x v="9"/>
    <x v="0"/>
    <x v="0"/>
    <x v="2"/>
    <x v="24"/>
    <x v="358"/>
    <x v="1"/>
  </r>
  <r>
    <x v="5185"/>
    <x v="192"/>
    <x v="786"/>
    <x v="786"/>
    <x v="63"/>
    <x v="63"/>
    <x v="90"/>
    <x v="90"/>
    <x v="81"/>
    <x v="126"/>
    <x v="126"/>
    <x v="2"/>
    <x v="0"/>
    <x v="0"/>
    <x v="21"/>
    <x v="442"/>
    <x v="1"/>
  </r>
  <r>
    <x v="5186"/>
    <x v="303"/>
    <x v="1159"/>
    <x v="1159"/>
    <x v="96"/>
    <x v="96"/>
    <x v="206"/>
    <x v="206"/>
    <x v="13"/>
    <x v="39"/>
    <x v="39"/>
    <x v="0"/>
    <x v="1"/>
    <x v="2"/>
    <x v="11"/>
    <x v="13"/>
    <x v="2"/>
  </r>
  <r>
    <x v="5187"/>
    <x v="121"/>
    <x v="727"/>
    <x v="727"/>
    <x v="29"/>
    <x v="29"/>
    <x v="138"/>
    <x v="138"/>
    <x v="130"/>
    <x v="112"/>
    <x v="112"/>
    <x v="0"/>
    <x v="0"/>
    <x v="2"/>
    <x v="33"/>
    <x v="165"/>
    <x v="0"/>
  </r>
  <r>
    <x v="5188"/>
    <x v="128"/>
    <x v="539"/>
    <x v="539"/>
    <x v="58"/>
    <x v="58"/>
    <x v="189"/>
    <x v="189"/>
    <x v="185"/>
    <x v="57"/>
    <x v="57"/>
    <x v="0"/>
    <x v="0"/>
    <x v="2"/>
    <x v="8"/>
    <x v="295"/>
    <x v="1"/>
  </r>
  <r>
    <x v="5189"/>
    <x v="115"/>
    <x v="761"/>
    <x v="761"/>
    <x v="8"/>
    <x v="8"/>
    <x v="159"/>
    <x v="159"/>
    <x v="150"/>
    <x v="167"/>
    <x v="167"/>
    <x v="2"/>
    <x v="0"/>
    <x v="0"/>
    <x v="19"/>
    <x v="674"/>
    <x v="1"/>
  </r>
  <r>
    <x v="5190"/>
    <x v="353"/>
    <x v="739"/>
    <x v="739"/>
    <x v="44"/>
    <x v="44"/>
    <x v="83"/>
    <x v="83"/>
    <x v="74"/>
    <x v="32"/>
    <x v="32"/>
    <x v="0"/>
    <x v="0"/>
    <x v="0"/>
    <x v="16"/>
    <x v="82"/>
    <x v="1"/>
  </r>
  <r>
    <x v="5191"/>
    <x v="81"/>
    <x v="521"/>
    <x v="521"/>
    <x v="74"/>
    <x v="74"/>
    <x v="138"/>
    <x v="138"/>
    <x v="130"/>
    <x v="60"/>
    <x v="60"/>
    <x v="3"/>
    <x v="0"/>
    <x v="0"/>
    <x v="16"/>
    <x v="623"/>
    <x v="1"/>
  </r>
  <r>
    <x v="5192"/>
    <x v="295"/>
    <x v="531"/>
    <x v="531"/>
    <x v="99"/>
    <x v="99"/>
    <x v="155"/>
    <x v="155"/>
    <x v="144"/>
    <x v="121"/>
    <x v="121"/>
    <x v="2"/>
    <x v="0"/>
    <x v="3"/>
    <x v="25"/>
    <x v="352"/>
    <x v="0"/>
  </r>
  <r>
    <x v="5193"/>
    <x v="320"/>
    <x v="947"/>
    <x v="947"/>
    <x v="39"/>
    <x v="39"/>
    <x v="5"/>
    <x v="5"/>
    <x v="5"/>
    <x v="1"/>
    <x v="1"/>
    <x v="0"/>
    <x v="0"/>
    <x v="0"/>
    <x v="5"/>
    <x v="346"/>
    <x v="0"/>
  </r>
  <r>
    <x v="5194"/>
    <x v="51"/>
    <x v="623"/>
    <x v="623"/>
    <x v="69"/>
    <x v="69"/>
    <x v="106"/>
    <x v="106"/>
    <x v="97"/>
    <x v="62"/>
    <x v="62"/>
    <x v="0"/>
    <x v="0"/>
    <x v="2"/>
    <x v="14"/>
    <x v="290"/>
    <x v="0"/>
  </r>
  <r>
    <x v="5195"/>
    <x v="172"/>
    <x v="233"/>
    <x v="233"/>
    <x v="84"/>
    <x v="84"/>
    <x v="215"/>
    <x v="215"/>
    <x v="214"/>
    <x v="84"/>
    <x v="84"/>
    <x v="3"/>
    <x v="0"/>
    <x v="0"/>
    <x v="28"/>
    <x v="521"/>
    <x v="0"/>
  </r>
  <r>
    <x v="5196"/>
    <x v="222"/>
    <x v="575"/>
    <x v="575"/>
    <x v="43"/>
    <x v="43"/>
    <x v="149"/>
    <x v="149"/>
    <x v="169"/>
    <x v="166"/>
    <x v="166"/>
    <x v="2"/>
    <x v="0"/>
    <x v="0"/>
    <x v="16"/>
    <x v="241"/>
    <x v="1"/>
  </r>
  <r>
    <x v="5197"/>
    <x v="157"/>
    <x v="660"/>
    <x v="660"/>
    <x v="113"/>
    <x v="113"/>
    <x v="170"/>
    <x v="170"/>
    <x v="159"/>
    <x v="175"/>
    <x v="175"/>
    <x v="0"/>
    <x v="0"/>
    <x v="0"/>
    <x v="16"/>
    <x v="385"/>
    <x v="1"/>
  </r>
  <r>
    <x v="5198"/>
    <x v="109"/>
    <x v="812"/>
    <x v="812"/>
    <x v="52"/>
    <x v="52"/>
    <x v="109"/>
    <x v="109"/>
    <x v="100"/>
    <x v="36"/>
    <x v="36"/>
    <x v="1"/>
    <x v="0"/>
    <x v="0"/>
    <x v="30"/>
    <x v="119"/>
    <x v="1"/>
  </r>
  <r>
    <x v="5199"/>
    <x v="182"/>
    <x v="437"/>
    <x v="437"/>
    <x v="99"/>
    <x v="99"/>
    <x v="139"/>
    <x v="139"/>
    <x v="13"/>
    <x v="98"/>
    <x v="98"/>
    <x v="3"/>
    <x v="1"/>
    <x v="0"/>
    <x v="11"/>
    <x v="13"/>
    <x v="2"/>
  </r>
  <r>
    <x v="5200"/>
    <x v="53"/>
    <x v="419"/>
    <x v="419"/>
    <x v="20"/>
    <x v="20"/>
    <x v="146"/>
    <x v="146"/>
    <x v="137"/>
    <x v="137"/>
    <x v="137"/>
    <x v="2"/>
    <x v="0"/>
    <x v="0"/>
    <x v="24"/>
    <x v="571"/>
    <x v="1"/>
  </r>
  <r>
    <x v="5201"/>
    <x v="58"/>
    <x v="1104"/>
    <x v="1104"/>
    <x v="77"/>
    <x v="77"/>
    <x v="212"/>
    <x v="212"/>
    <x v="211"/>
    <x v="41"/>
    <x v="41"/>
    <x v="0"/>
    <x v="0"/>
    <x v="0"/>
    <x v="4"/>
    <x v="403"/>
    <x v="0"/>
  </r>
  <r>
    <x v="5202"/>
    <x v="193"/>
    <x v="501"/>
    <x v="501"/>
    <x v="51"/>
    <x v="51"/>
    <x v="80"/>
    <x v="80"/>
    <x v="171"/>
    <x v="111"/>
    <x v="111"/>
    <x v="0"/>
    <x v="0"/>
    <x v="0"/>
    <x v="5"/>
    <x v="243"/>
    <x v="0"/>
  </r>
  <r>
    <x v="5203"/>
    <x v="290"/>
    <x v="605"/>
    <x v="605"/>
    <x v="117"/>
    <x v="117"/>
    <x v="97"/>
    <x v="97"/>
    <x v="89"/>
    <x v="52"/>
    <x v="52"/>
    <x v="0"/>
    <x v="0"/>
    <x v="1"/>
    <x v="39"/>
    <x v="102"/>
    <x v="0"/>
  </r>
  <r>
    <x v="5204"/>
    <x v="87"/>
    <x v="901"/>
    <x v="901"/>
    <x v="0"/>
    <x v="0"/>
    <x v="112"/>
    <x v="112"/>
    <x v="103"/>
    <x v="58"/>
    <x v="58"/>
    <x v="2"/>
    <x v="0"/>
    <x v="0"/>
    <x v="5"/>
    <x v="687"/>
    <x v="0"/>
  </r>
  <r>
    <x v="5205"/>
    <x v="306"/>
    <x v="597"/>
    <x v="597"/>
    <x v="118"/>
    <x v="118"/>
    <x v="35"/>
    <x v="35"/>
    <x v="13"/>
    <x v="107"/>
    <x v="107"/>
    <x v="0"/>
    <x v="1"/>
    <x v="0"/>
    <x v="11"/>
    <x v="13"/>
    <x v="2"/>
  </r>
  <r>
    <x v="5206"/>
    <x v="349"/>
    <x v="945"/>
    <x v="945"/>
    <x v="26"/>
    <x v="26"/>
    <x v="144"/>
    <x v="144"/>
    <x v="136"/>
    <x v="98"/>
    <x v="98"/>
    <x v="3"/>
    <x v="0"/>
    <x v="0"/>
    <x v="19"/>
    <x v="587"/>
    <x v="1"/>
  </r>
  <r>
    <x v="5207"/>
    <x v="360"/>
    <x v="777"/>
    <x v="777"/>
    <x v="13"/>
    <x v="13"/>
    <x v="170"/>
    <x v="170"/>
    <x v="159"/>
    <x v="115"/>
    <x v="115"/>
    <x v="0"/>
    <x v="0"/>
    <x v="1"/>
    <x v="18"/>
    <x v="385"/>
    <x v="0"/>
  </r>
  <r>
    <x v="5208"/>
    <x v="308"/>
    <x v="382"/>
    <x v="382"/>
    <x v="83"/>
    <x v="83"/>
    <x v="219"/>
    <x v="219"/>
    <x v="220"/>
    <x v="92"/>
    <x v="92"/>
    <x v="0"/>
    <x v="0"/>
    <x v="0"/>
    <x v="37"/>
    <x v="568"/>
    <x v="1"/>
  </r>
  <r>
    <x v="5209"/>
    <x v="205"/>
    <x v="92"/>
    <x v="92"/>
    <x v="112"/>
    <x v="112"/>
    <x v="136"/>
    <x v="136"/>
    <x v="126"/>
    <x v="141"/>
    <x v="141"/>
    <x v="0"/>
    <x v="0"/>
    <x v="1"/>
    <x v="16"/>
    <x v="159"/>
    <x v="1"/>
  </r>
  <r>
    <x v="5210"/>
    <x v="190"/>
    <x v="930"/>
    <x v="930"/>
    <x v="43"/>
    <x v="43"/>
    <x v="107"/>
    <x v="107"/>
    <x v="98"/>
    <x v="79"/>
    <x v="79"/>
    <x v="3"/>
    <x v="0"/>
    <x v="0"/>
    <x v="18"/>
    <x v="589"/>
    <x v="0"/>
  </r>
  <r>
    <x v="5211"/>
    <x v="191"/>
    <x v="1141"/>
    <x v="1141"/>
    <x v="96"/>
    <x v="96"/>
    <x v="206"/>
    <x v="206"/>
    <x v="13"/>
    <x v="140"/>
    <x v="140"/>
    <x v="0"/>
    <x v="1"/>
    <x v="0"/>
    <x v="11"/>
    <x v="13"/>
    <x v="2"/>
  </r>
  <r>
    <x v="5212"/>
    <x v="122"/>
    <x v="771"/>
    <x v="771"/>
    <x v="54"/>
    <x v="54"/>
    <x v="53"/>
    <x v="53"/>
    <x v="49"/>
    <x v="128"/>
    <x v="128"/>
    <x v="3"/>
    <x v="0"/>
    <x v="0"/>
    <x v="28"/>
    <x v="566"/>
    <x v="0"/>
  </r>
  <r>
    <x v="5213"/>
    <x v="127"/>
    <x v="593"/>
    <x v="593"/>
    <x v="68"/>
    <x v="68"/>
    <x v="112"/>
    <x v="112"/>
    <x v="103"/>
    <x v="89"/>
    <x v="89"/>
    <x v="3"/>
    <x v="0"/>
    <x v="0"/>
    <x v="33"/>
    <x v="238"/>
    <x v="0"/>
  </r>
  <r>
    <x v="5214"/>
    <x v="76"/>
    <x v="920"/>
    <x v="920"/>
    <x v="19"/>
    <x v="19"/>
    <x v="156"/>
    <x v="156"/>
    <x v="163"/>
    <x v="134"/>
    <x v="134"/>
    <x v="1"/>
    <x v="0"/>
    <x v="0"/>
    <x v="5"/>
    <x v="747"/>
    <x v="0"/>
  </r>
  <r>
    <x v="5215"/>
    <x v="260"/>
    <x v="327"/>
    <x v="327"/>
    <x v="42"/>
    <x v="42"/>
    <x v="128"/>
    <x v="128"/>
    <x v="13"/>
    <x v="34"/>
    <x v="34"/>
    <x v="3"/>
    <x v="1"/>
    <x v="0"/>
    <x v="11"/>
    <x v="13"/>
    <x v="2"/>
  </r>
  <r>
    <x v="5216"/>
    <x v="205"/>
    <x v="458"/>
    <x v="458"/>
    <x v="50"/>
    <x v="50"/>
    <x v="133"/>
    <x v="133"/>
    <x v="13"/>
    <x v="0"/>
    <x v="0"/>
    <x v="3"/>
    <x v="1"/>
    <x v="3"/>
    <x v="11"/>
    <x v="13"/>
    <x v="2"/>
  </r>
  <r>
    <x v="5217"/>
    <x v="5"/>
    <x v="865"/>
    <x v="865"/>
    <x v="35"/>
    <x v="35"/>
    <x v="59"/>
    <x v="59"/>
    <x v="55"/>
    <x v="153"/>
    <x v="153"/>
    <x v="3"/>
    <x v="0"/>
    <x v="2"/>
    <x v="1"/>
    <x v="711"/>
    <x v="0"/>
  </r>
  <r>
    <x v="5218"/>
    <x v="6"/>
    <x v="1170"/>
    <x v="1170"/>
    <x v="42"/>
    <x v="42"/>
    <x v="99"/>
    <x v="99"/>
    <x v="91"/>
    <x v="27"/>
    <x v="27"/>
    <x v="0"/>
    <x v="0"/>
    <x v="3"/>
    <x v="29"/>
    <x v="231"/>
    <x v="0"/>
  </r>
  <r>
    <x v="5219"/>
    <x v="349"/>
    <x v="620"/>
    <x v="620"/>
    <x v="37"/>
    <x v="37"/>
    <x v="36"/>
    <x v="36"/>
    <x v="32"/>
    <x v="179"/>
    <x v="179"/>
    <x v="0"/>
    <x v="0"/>
    <x v="3"/>
    <x v="25"/>
    <x v="78"/>
    <x v="0"/>
  </r>
  <r>
    <x v="5220"/>
    <x v="320"/>
    <x v="624"/>
    <x v="624"/>
    <x v="44"/>
    <x v="44"/>
    <x v="126"/>
    <x v="126"/>
    <x v="117"/>
    <x v="81"/>
    <x v="81"/>
    <x v="2"/>
    <x v="0"/>
    <x v="0"/>
    <x v="29"/>
    <x v="709"/>
    <x v="0"/>
  </r>
  <r>
    <x v="5221"/>
    <x v="333"/>
    <x v="635"/>
    <x v="635"/>
    <x v="62"/>
    <x v="62"/>
    <x v="197"/>
    <x v="197"/>
    <x v="195"/>
    <x v="159"/>
    <x v="159"/>
    <x v="0"/>
    <x v="0"/>
    <x v="1"/>
    <x v="3"/>
    <x v="325"/>
    <x v="0"/>
  </r>
  <r>
    <x v="5222"/>
    <x v="3"/>
    <x v="859"/>
    <x v="859"/>
    <x v="33"/>
    <x v="33"/>
    <x v="162"/>
    <x v="162"/>
    <x v="192"/>
    <x v="158"/>
    <x v="158"/>
    <x v="0"/>
    <x v="0"/>
    <x v="0"/>
    <x v="34"/>
    <x v="307"/>
    <x v="1"/>
  </r>
  <r>
    <x v="5223"/>
    <x v="177"/>
    <x v="921"/>
    <x v="921"/>
    <x v="86"/>
    <x v="86"/>
    <x v="112"/>
    <x v="112"/>
    <x v="13"/>
    <x v="73"/>
    <x v="73"/>
    <x v="3"/>
    <x v="2"/>
    <x v="2"/>
    <x v="11"/>
    <x v="13"/>
    <x v="2"/>
  </r>
  <r>
    <x v="5224"/>
    <x v="121"/>
    <x v="105"/>
    <x v="105"/>
    <x v="9"/>
    <x v="9"/>
    <x v="11"/>
    <x v="11"/>
    <x v="11"/>
    <x v="107"/>
    <x v="107"/>
    <x v="2"/>
    <x v="0"/>
    <x v="2"/>
    <x v="7"/>
    <x v="745"/>
    <x v="0"/>
  </r>
  <r>
    <x v="5225"/>
    <x v="128"/>
    <x v="735"/>
    <x v="735"/>
    <x v="52"/>
    <x v="52"/>
    <x v="62"/>
    <x v="62"/>
    <x v="57"/>
    <x v="129"/>
    <x v="129"/>
    <x v="0"/>
    <x v="0"/>
    <x v="2"/>
    <x v="14"/>
    <x v="131"/>
    <x v="0"/>
  </r>
  <r>
    <x v="5226"/>
    <x v="326"/>
    <x v="709"/>
    <x v="709"/>
    <x v="45"/>
    <x v="45"/>
    <x v="47"/>
    <x v="47"/>
    <x v="44"/>
    <x v="174"/>
    <x v="174"/>
    <x v="2"/>
    <x v="0"/>
    <x v="0"/>
    <x v="4"/>
    <x v="603"/>
    <x v="0"/>
  </r>
  <r>
    <x v="5227"/>
    <x v="123"/>
    <x v="409"/>
    <x v="409"/>
    <x v="53"/>
    <x v="53"/>
    <x v="178"/>
    <x v="178"/>
    <x v="175"/>
    <x v="127"/>
    <x v="127"/>
    <x v="0"/>
    <x v="0"/>
    <x v="0"/>
    <x v="25"/>
    <x v="292"/>
    <x v="0"/>
  </r>
  <r>
    <x v="5228"/>
    <x v="156"/>
    <x v="345"/>
    <x v="345"/>
    <x v="56"/>
    <x v="56"/>
    <x v="31"/>
    <x v="31"/>
    <x v="28"/>
    <x v="149"/>
    <x v="149"/>
    <x v="0"/>
    <x v="0"/>
    <x v="3"/>
    <x v="19"/>
    <x v="300"/>
    <x v="1"/>
  </r>
  <r>
    <x v="5229"/>
    <x v="176"/>
    <x v="706"/>
    <x v="706"/>
    <x v="75"/>
    <x v="75"/>
    <x v="211"/>
    <x v="211"/>
    <x v="210"/>
    <x v="120"/>
    <x v="120"/>
    <x v="1"/>
    <x v="0"/>
    <x v="0"/>
    <x v="1"/>
    <x v="718"/>
    <x v="0"/>
  </r>
  <r>
    <x v="5230"/>
    <x v="125"/>
    <x v="360"/>
    <x v="360"/>
    <x v="13"/>
    <x v="13"/>
    <x v="61"/>
    <x v="61"/>
    <x v="71"/>
    <x v="13"/>
    <x v="13"/>
    <x v="0"/>
    <x v="0"/>
    <x v="0"/>
    <x v="34"/>
    <x v="79"/>
    <x v="1"/>
  </r>
  <r>
    <x v="5231"/>
    <x v="125"/>
    <x v="4"/>
    <x v="4"/>
    <x v="110"/>
    <x v="110"/>
    <x v="70"/>
    <x v="70"/>
    <x v="129"/>
    <x v="166"/>
    <x v="166"/>
    <x v="3"/>
    <x v="0"/>
    <x v="0"/>
    <x v="1"/>
    <x v="372"/>
    <x v="0"/>
  </r>
  <r>
    <x v="5232"/>
    <x v="219"/>
    <x v="193"/>
    <x v="193"/>
    <x v="56"/>
    <x v="56"/>
    <x v="10"/>
    <x v="10"/>
    <x v="10"/>
    <x v="144"/>
    <x v="144"/>
    <x v="2"/>
    <x v="0"/>
    <x v="2"/>
    <x v="39"/>
    <x v="10"/>
    <x v="0"/>
  </r>
  <r>
    <x v="5233"/>
    <x v="83"/>
    <x v="315"/>
    <x v="315"/>
    <x v="41"/>
    <x v="41"/>
    <x v="206"/>
    <x v="206"/>
    <x v="13"/>
    <x v="147"/>
    <x v="147"/>
    <x v="0"/>
    <x v="1"/>
    <x v="0"/>
    <x v="11"/>
    <x v="13"/>
    <x v="2"/>
  </r>
  <r>
    <x v="5234"/>
    <x v="201"/>
    <x v="901"/>
    <x v="901"/>
    <x v="113"/>
    <x v="113"/>
    <x v="97"/>
    <x v="97"/>
    <x v="89"/>
    <x v="53"/>
    <x v="53"/>
    <x v="0"/>
    <x v="0"/>
    <x v="3"/>
    <x v="4"/>
    <x v="102"/>
    <x v="0"/>
  </r>
  <r>
    <x v="5235"/>
    <x v="134"/>
    <x v="638"/>
    <x v="638"/>
    <x v="11"/>
    <x v="11"/>
    <x v="151"/>
    <x v="151"/>
    <x v="141"/>
    <x v="87"/>
    <x v="87"/>
    <x v="1"/>
    <x v="0"/>
    <x v="2"/>
    <x v="39"/>
    <x v="362"/>
    <x v="0"/>
  </r>
  <r>
    <x v="5236"/>
    <x v="282"/>
    <x v="546"/>
    <x v="546"/>
    <x v="107"/>
    <x v="107"/>
    <x v="180"/>
    <x v="180"/>
    <x v="177"/>
    <x v="123"/>
    <x v="123"/>
    <x v="3"/>
    <x v="0"/>
    <x v="1"/>
    <x v="32"/>
    <x v="257"/>
    <x v="0"/>
  </r>
  <r>
    <x v="5237"/>
    <x v="72"/>
    <x v="439"/>
    <x v="439"/>
    <x v="84"/>
    <x v="84"/>
    <x v="176"/>
    <x v="176"/>
    <x v="13"/>
    <x v="136"/>
    <x v="136"/>
    <x v="1"/>
    <x v="1"/>
    <x v="0"/>
    <x v="11"/>
    <x v="13"/>
    <x v="2"/>
  </r>
  <r>
    <x v="5238"/>
    <x v="338"/>
    <x v="356"/>
    <x v="356"/>
    <x v="13"/>
    <x v="13"/>
    <x v="65"/>
    <x v="65"/>
    <x v="61"/>
    <x v="73"/>
    <x v="73"/>
    <x v="2"/>
    <x v="0"/>
    <x v="0"/>
    <x v="10"/>
    <x v="266"/>
    <x v="0"/>
  </r>
  <r>
    <x v="5239"/>
    <x v="317"/>
    <x v="28"/>
    <x v="28"/>
    <x v="38"/>
    <x v="38"/>
    <x v="194"/>
    <x v="194"/>
    <x v="190"/>
    <x v="116"/>
    <x v="116"/>
    <x v="3"/>
    <x v="0"/>
    <x v="2"/>
    <x v="9"/>
    <x v="462"/>
    <x v="0"/>
  </r>
  <r>
    <x v="5240"/>
    <x v="261"/>
    <x v="346"/>
    <x v="346"/>
    <x v="53"/>
    <x v="53"/>
    <x v="26"/>
    <x v="26"/>
    <x v="24"/>
    <x v="126"/>
    <x v="126"/>
    <x v="0"/>
    <x v="0"/>
    <x v="0"/>
    <x v="33"/>
    <x v="83"/>
    <x v="0"/>
  </r>
  <r>
    <x v="5241"/>
    <x v="123"/>
    <x v="452"/>
    <x v="452"/>
    <x v="69"/>
    <x v="69"/>
    <x v="15"/>
    <x v="15"/>
    <x v="15"/>
    <x v="49"/>
    <x v="49"/>
    <x v="0"/>
    <x v="0"/>
    <x v="0"/>
    <x v="25"/>
    <x v="15"/>
    <x v="0"/>
  </r>
  <r>
    <x v="5242"/>
    <x v="57"/>
    <x v="438"/>
    <x v="438"/>
    <x v="55"/>
    <x v="55"/>
    <x v="132"/>
    <x v="132"/>
    <x v="128"/>
    <x v="179"/>
    <x v="179"/>
    <x v="0"/>
    <x v="0"/>
    <x v="1"/>
    <x v="39"/>
    <x v="524"/>
    <x v="0"/>
  </r>
  <r>
    <x v="5243"/>
    <x v="241"/>
    <x v="198"/>
    <x v="198"/>
    <x v="79"/>
    <x v="79"/>
    <x v="211"/>
    <x v="211"/>
    <x v="210"/>
    <x v="58"/>
    <x v="58"/>
    <x v="0"/>
    <x v="0"/>
    <x v="2"/>
    <x v="16"/>
    <x v="398"/>
    <x v="1"/>
  </r>
  <r>
    <x v="5244"/>
    <x v="149"/>
    <x v="701"/>
    <x v="701"/>
    <x v="8"/>
    <x v="8"/>
    <x v="33"/>
    <x v="33"/>
    <x v="29"/>
    <x v="55"/>
    <x v="55"/>
    <x v="3"/>
    <x v="0"/>
    <x v="3"/>
    <x v="22"/>
    <x v="141"/>
    <x v="1"/>
  </r>
  <r>
    <x v="5245"/>
    <x v="66"/>
    <x v="1042"/>
    <x v="1042"/>
    <x v="113"/>
    <x v="113"/>
    <x v="40"/>
    <x v="40"/>
    <x v="13"/>
    <x v="36"/>
    <x v="36"/>
    <x v="1"/>
    <x v="2"/>
    <x v="2"/>
    <x v="11"/>
    <x v="13"/>
    <x v="2"/>
  </r>
  <r>
    <x v="5246"/>
    <x v="209"/>
    <x v="134"/>
    <x v="134"/>
    <x v="42"/>
    <x v="42"/>
    <x v="120"/>
    <x v="120"/>
    <x v="146"/>
    <x v="74"/>
    <x v="74"/>
    <x v="1"/>
    <x v="0"/>
    <x v="0"/>
    <x v="25"/>
    <x v="618"/>
    <x v="0"/>
  </r>
  <r>
    <x v="5247"/>
    <x v="331"/>
    <x v="71"/>
    <x v="71"/>
    <x v="60"/>
    <x v="60"/>
    <x v="219"/>
    <x v="219"/>
    <x v="220"/>
    <x v="119"/>
    <x v="119"/>
    <x v="1"/>
    <x v="0"/>
    <x v="3"/>
    <x v="53"/>
    <x v="783"/>
    <x v="0"/>
  </r>
  <r>
    <x v="5248"/>
    <x v="314"/>
    <x v="414"/>
    <x v="414"/>
    <x v="21"/>
    <x v="21"/>
    <x v="98"/>
    <x v="98"/>
    <x v="90"/>
    <x v="59"/>
    <x v="59"/>
    <x v="0"/>
    <x v="0"/>
    <x v="3"/>
    <x v="15"/>
    <x v="103"/>
    <x v="1"/>
  </r>
  <r>
    <x v="5249"/>
    <x v="72"/>
    <x v="24"/>
    <x v="24"/>
    <x v="17"/>
    <x v="17"/>
    <x v="23"/>
    <x v="23"/>
    <x v="22"/>
    <x v="75"/>
    <x v="75"/>
    <x v="0"/>
    <x v="0"/>
    <x v="0"/>
    <x v="21"/>
    <x v="250"/>
    <x v="1"/>
  </r>
  <r>
    <x v="5250"/>
    <x v="240"/>
    <x v="803"/>
    <x v="803"/>
    <x v="54"/>
    <x v="54"/>
    <x v="185"/>
    <x v="185"/>
    <x v="181"/>
    <x v="79"/>
    <x v="79"/>
    <x v="0"/>
    <x v="0"/>
    <x v="0"/>
    <x v="6"/>
    <x v="640"/>
    <x v="1"/>
  </r>
  <r>
    <x v="5251"/>
    <x v="223"/>
    <x v="729"/>
    <x v="729"/>
    <x v="72"/>
    <x v="72"/>
    <x v="158"/>
    <x v="158"/>
    <x v="149"/>
    <x v="136"/>
    <x v="136"/>
    <x v="3"/>
    <x v="0"/>
    <x v="0"/>
    <x v="21"/>
    <x v="735"/>
    <x v="1"/>
  </r>
  <r>
    <x v="5252"/>
    <x v="106"/>
    <x v="951"/>
    <x v="951"/>
    <x v="30"/>
    <x v="30"/>
    <x v="219"/>
    <x v="219"/>
    <x v="13"/>
    <x v="117"/>
    <x v="117"/>
    <x v="2"/>
    <x v="1"/>
    <x v="1"/>
    <x v="11"/>
    <x v="13"/>
    <x v="2"/>
  </r>
  <r>
    <x v="5253"/>
    <x v="140"/>
    <x v="399"/>
    <x v="399"/>
    <x v="33"/>
    <x v="33"/>
    <x v="76"/>
    <x v="76"/>
    <x v="69"/>
    <x v="48"/>
    <x v="48"/>
    <x v="2"/>
    <x v="0"/>
    <x v="0"/>
    <x v="3"/>
    <x v="784"/>
    <x v="0"/>
  </r>
  <r>
    <x v="5254"/>
    <x v="196"/>
    <x v="1182"/>
    <x v="1182"/>
    <x v="50"/>
    <x v="50"/>
    <x v="177"/>
    <x v="177"/>
    <x v="172"/>
    <x v="102"/>
    <x v="102"/>
    <x v="2"/>
    <x v="0"/>
    <x v="0"/>
    <x v="39"/>
    <x v="248"/>
    <x v="0"/>
  </r>
  <r>
    <x v="5255"/>
    <x v="128"/>
    <x v="640"/>
    <x v="640"/>
    <x v="60"/>
    <x v="60"/>
    <x v="26"/>
    <x v="26"/>
    <x v="24"/>
    <x v="100"/>
    <x v="100"/>
    <x v="0"/>
    <x v="0"/>
    <x v="0"/>
    <x v="3"/>
    <x v="83"/>
    <x v="0"/>
  </r>
  <r>
    <x v="5256"/>
    <x v="249"/>
    <x v="160"/>
    <x v="160"/>
    <x v="92"/>
    <x v="92"/>
    <x v="201"/>
    <x v="201"/>
    <x v="200"/>
    <x v="164"/>
    <x v="164"/>
    <x v="0"/>
    <x v="0"/>
    <x v="1"/>
    <x v="22"/>
    <x v="340"/>
    <x v="1"/>
  </r>
  <r>
    <x v="5257"/>
    <x v="250"/>
    <x v="844"/>
    <x v="844"/>
    <x v="14"/>
    <x v="14"/>
    <x v="179"/>
    <x v="179"/>
    <x v="13"/>
    <x v="165"/>
    <x v="165"/>
    <x v="0"/>
    <x v="1"/>
    <x v="0"/>
    <x v="11"/>
    <x v="13"/>
    <x v="2"/>
  </r>
  <r>
    <x v="5258"/>
    <x v="58"/>
    <x v="294"/>
    <x v="294"/>
    <x v="74"/>
    <x v="74"/>
    <x v="116"/>
    <x v="116"/>
    <x v="13"/>
    <x v="165"/>
    <x v="165"/>
    <x v="3"/>
    <x v="1"/>
    <x v="2"/>
    <x v="11"/>
    <x v="13"/>
    <x v="2"/>
  </r>
  <r>
    <x v="5259"/>
    <x v="325"/>
    <x v="438"/>
    <x v="438"/>
    <x v="2"/>
    <x v="2"/>
    <x v="50"/>
    <x v="50"/>
    <x v="46"/>
    <x v="106"/>
    <x v="106"/>
    <x v="0"/>
    <x v="0"/>
    <x v="2"/>
    <x v="39"/>
    <x v="48"/>
    <x v="0"/>
  </r>
  <r>
    <x v="5260"/>
    <x v="326"/>
    <x v="102"/>
    <x v="102"/>
    <x v="41"/>
    <x v="41"/>
    <x v="160"/>
    <x v="160"/>
    <x v="151"/>
    <x v="1"/>
    <x v="1"/>
    <x v="3"/>
    <x v="0"/>
    <x v="1"/>
    <x v="46"/>
    <x v="361"/>
    <x v="0"/>
  </r>
  <r>
    <x v="5261"/>
    <x v="194"/>
    <x v="485"/>
    <x v="485"/>
    <x v="29"/>
    <x v="29"/>
    <x v="105"/>
    <x v="105"/>
    <x v="96"/>
    <x v="86"/>
    <x v="86"/>
    <x v="0"/>
    <x v="0"/>
    <x v="0"/>
    <x v="36"/>
    <x v="122"/>
    <x v="1"/>
  </r>
  <r>
    <x v="5262"/>
    <x v="115"/>
    <x v="309"/>
    <x v="309"/>
    <x v="26"/>
    <x v="26"/>
    <x v="91"/>
    <x v="91"/>
    <x v="82"/>
    <x v="38"/>
    <x v="38"/>
    <x v="3"/>
    <x v="0"/>
    <x v="0"/>
    <x v="27"/>
    <x v="92"/>
    <x v="0"/>
  </r>
  <r>
    <x v="5263"/>
    <x v="298"/>
    <x v="529"/>
    <x v="529"/>
    <x v="119"/>
    <x v="119"/>
    <x v="180"/>
    <x v="180"/>
    <x v="13"/>
    <x v="41"/>
    <x v="41"/>
    <x v="2"/>
    <x v="1"/>
    <x v="0"/>
    <x v="11"/>
    <x v="13"/>
    <x v="2"/>
  </r>
  <r>
    <x v="5264"/>
    <x v="68"/>
    <x v="758"/>
    <x v="758"/>
    <x v="14"/>
    <x v="14"/>
    <x v="44"/>
    <x v="44"/>
    <x v="41"/>
    <x v="35"/>
    <x v="35"/>
    <x v="0"/>
    <x v="0"/>
    <x v="0"/>
    <x v="3"/>
    <x v="42"/>
    <x v="0"/>
  </r>
  <r>
    <x v="5265"/>
    <x v="162"/>
    <x v="423"/>
    <x v="423"/>
    <x v="42"/>
    <x v="42"/>
    <x v="203"/>
    <x v="203"/>
    <x v="13"/>
    <x v="147"/>
    <x v="147"/>
    <x v="3"/>
    <x v="1"/>
    <x v="0"/>
    <x v="11"/>
    <x v="13"/>
    <x v="2"/>
  </r>
  <r>
    <x v="5266"/>
    <x v="267"/>
    <x v="70"/>
    <x v="70"/>
    <x v="25"/>
    <x v="25"/>
    <x v="3"/>
    <x v="3"/>
    <x v="13"/>
    <x v="168"/>
    <x v="168"/>
    <x v="2"/>
    <x v="2"/>
    <x v="0"/>
    <x v="11"/>
    <x v="13"/>
    <x v="2"/>
  </r>
  <r>
    <x v="5267"/>
    <x v="257"/>
    <x v="895"/>
    <x v="895"/>
    <x v="94"/>
    <x v="94"/>
    <x v="159"/>
    <x v="159"/>
    <x v="150"/>
    <x v="66"/>
    <x v="66"/>
    <x v="1"/>
    <x v="0"/>
    <x v="0"/>
    <x v="17"/>
    <x v="785"/>
    <x v="0"/>
  </r>
  <r>
    <x v="5268"/>
    <x v="197"/>
    <x v="683"/>
    <x v="683"/>
    <x v="103"/>
    <x v="103"/>
    <x v="82"/>
    <x v="82"/>
    <x v="216"/>
    <x v="79"/>
    <x v="79"/>
    <x v="0"/>
    <x v="0"/>
    <x v="1"/>
    <x v="10"/>
    <x v="432"/>
    <x v="0"/>
  </r>
  <r>
    <x v="5269"/>
    <x v="364"/>
    <x v="434"/>
    <x v="434"/>
    <x v="25"/>
    <x v="25"/>
    <x v="92"/>
    <x v="92"/>
    <x v="83"/>
    <x v="165"/>
    <x v="165"/>
    <x v="3"/>
    <x v="0"/>
    <x v="0"/>
    <x v="19"/>
    <x v="728"/>
    <x v="1"/>
  </r>
  <r>
    <x v="5270"/>
    <x v="332"/>
    <x v="600"/>
    <x v="600"/>
    <x v="70"/>
    <x v="70"/>
    <x v="13"/>
    <x v="13"/>
    <x v="161"/>
    <x v="87"/>
    <x v="87"/>
    <x v="0"/>
    <x v="0"/>
    <x v="3"/>
    <x v="3"/>
    <x v="218"/>
    <x v="0"/>
  </r>
  <r>
    <x v="5271"/>
    <x v="321"/>
    <x v="1120"/>
    <x v="1120"/>
    <x v="17"/>
    <x v="17"/>
    <x v="71"/>
    <x v="71"/>
    <x v="65"/>
    <x v="45"/>
    <x v="45"/>
    <x v="0"/>
    <x v="0"/>
    <x v="0"/>
    <x v="22"/>
    <x v="575"/>
    <x v="1"/>
  </r>
  <r>
    <x v="5272"/>
    <x v="145"/>
    <x v="1167"/>
    <x v="1167"/>
    <x v="94"/>
    <x v="94"/>
    <x v="56"/>
    <x v="56"/>
    <x v="52"/>
    <x v="91"/>
    <x v="91"/>
    <x v="0"/>
    <x v="0"/>
    <x v="0"/>
    <x v="10"/>
    <x v="54"/>
    <x v="0"/>
  </r>
  <r>
    <x v="5273"/>
    <x v="26"/>
    <x v="977"/>
    <x v="977"/>
    <x v="95"/>
    <x v="95"/>
    <x v="127"/>
    <x v="127"/>
    <x v="118"/>
    <x v="121"/>
    <x v="121"/>
    <x v="3"/>
    <x v="0"/>
    <x v="1"/>
    <x v="16"/>
    <x v="279"/>
    <x v="1"/>
  </r>
  <r>
    <x v="5274"/>
    <x v="219"/>
    <x v="21"/>
    <x v="21"/>
    <x v="12"/>
    <x v="12"/>
    <x v="122"/>
    <x v="122"/>
    <x v="147"/>
    <x v="104"/>
    <x v="104"/>
    <x v="0"/>
    <x v="0"/>
    <x v="3"/>
    <x v="16"/>
    <x v="189"/>
    <x v="1"/>
  </r>
  <r>
    <x v="5275"/>
    <x v="198"/>
    <x v="1166"/>
    <x v="1166"/>
    <x v="4"/>
    <x v="4"/>
    <x v="99"/>
    <x v="99"/>
    <x v="91"/>
    <x v="37"/>
    <x v="37"/>
    <x v="3"/>
    <x v="0"/>
    <x v="0"/>
    <x v="15"/>
    <x v="215"/>
    <x v="1"/>
  </r>
  <r>
    <x v="5276"/>
    <x v="217"/>
    <x v="1030"/>
    <x v="1030"/>
    <x v="73"/>
    <x v="73"/>
    <x v="2"/>
    <x v="2"/>
    <x v="2"/>
    <x v="115"/>
    <x v="115"/>
    <x v="0"/>
    <x v="0"/>
    <x v="1"/>
    <x v="19"/>
    <x v="196"/>
    <x v="1"/>
  </r>
  <r>
    <x v="5277"/>
    <x v="65"/>
    <x v="494"/>
    <x v="494"/>
    <x v="75"/>
    <x v="75"/>
    <x v="114"/>
    <x v="114"/>
    <x v="107"/>
    <x v="51"/>
    <x v="51"/>
    <x v="0"/>
    <x v="0"/>
    <x v="1"/>
    <x v="16"/>
    <x v="128"/>
    <x v="1"/>
  </r>
  <r>
    <x v="5278"/>
    <x v="291"/>
    <x v="698"/>
    <x v="698"/>
    <x v="105"/>
    <x v="105"/>
    <x v="75"/>
    <x v="75"/>
    <x v="68"/>
    <x v="48"/>
    <x v="48"/>
    <x v="3"/>
    <x v="0"/>
    <x v="0"/>
    <x v="19"/>
    <x v="74"/>
    <x v="1"/>
  </r>
  <r>
    <x v="5279"/>
    <x v="23"/>
    <x v="285"/>
    <x v="285"/>
    <x v="80"/>
    <x v="80"/>
    <x v="75"/>
    <x v="75"/>
    <x v="68"/>
    <x v="2"/>
    <x v="2"/>
    <x v="0"/>
    <x v="0"/>
    <x v="2"/>
    <x v="19"/>
    <x v="235"/>
    <x v="1"/>
  </r>
  <r>
    <x v="5280"/>
    <x v="363"/>
    <x v="1041"/>
    <x v="1041"/>
    <x v="81"/>
    <x v="81"/>
    <x v="98"/>
    <x v="98"/>
    <x v="90"/>
    <x v="71"/>
    <x v="71"/>
    <x v="0"/>
    <x v="0"/>
    <x v="0"/>
    <x v="9"/>
    <x v="103"/>
    <x v="0"/>
  </r>
  <r>
    <x v="5281"/>
    <x v="125"/>
    <x v="174"/>
    <x v="174"/>
    <x v="115"/>
    <x v="115"/>
    <x v="172"/>
    <x v="172"/>
    <x v="165"/>
    <x v="73"/>
    <x v="73"/>
    <x v="0"/>
    <x v="0"/>
    <x v="0"/>
    <x v="4"/>
    <x v="622"/>
    <x v="0"/>
  </r>
  <r>
    <x v="5282"/>
    <x v="46"/>
    <x v="633"/>
    <x v="633"/>
    <x v="111"/>
    <x v="111"/>
    <x v="145"/>
    <x v="145"/>
    <x v="164"/>
    <x v="104"/>
    <x v="104"/>
    <x v="0"/>
    <x v="0"/>
    <x v="0"/>
    <x v="51"/>
    <x v="594"/>
    <x v="0"/>
  </r>
  <r>
    <x v="5283"/>
    <x v="110"/>
    <x v="1178"/>
    <x v="1178"/>
    <x v="16"/>
    <x v="16"/>
    <x v="133"/>
    <x v="133"/>
    <x v="122"/>
    <x v="62"/>
    <x v="62"/>
    <x v="0"/>
    <x v="0"/>
    <x v="0"/>
    <x v="18"/>
    <x v="154"/>
    <x v="0"/>
  </r>
  <r>
    <x v="5284"/>
    <x v="248"/>
    <x v="271"/>
    <x v="271"/>
    <x v="67"/>
    <x v="67"/>
    <x v="172"/>
    <x v="172"/>
    <x v="165"/>
    <x v="143"/>
    <x v="143"/>
    <x v="3"/>
    <x v="0"/>
    <x v="2"/>
    <x v="15"/>
    <x v="547"/>
    <x v="1"/>
  </r>
  <r>
    <x v="5285"/>
    <x v="107"/>
    <x v="779"/>
    <x v="779"/>
    <x v="38"/>
    <x v="38"/>
    <x v="80"/>
    <x v="80"/>
    <x v="171"/>
    <x v="70"/>
    <x v="70"/>
    <x v="3"/>
    <x v="0"/>
    <x v="0"/>
    <x v="33"/>
    <x v="576"/>
    <x v="0"/>
  </r>
  <r>
    <x v="5286"/>
    <x v="304"/>
    <x v="872"/>
    <x v="872"/>
    <x v="84"/>
    <x v="84"/>
    <x v="31"/>
    <x v="31"/>
    <x v="28"/>
    <x v="166"/>
    <x v="166"/>
    <x v="0"/>
    <x v="0"/>
    <x v="0"/>
    <x v="13"/>
    <x v="300"/>
    <x v="0"/>
  </r>
  <r>
    <x v="5287"/>
    <x v="50"/>
    <x v="16"/>
    <x v="16"/>
    <x v="31"/>
    <x v="31"/>
    <x v="13"/>
    <x v="13"/>
    <x v="161"/>
    <x v="65"/>
    <x v="65"/>
    <x v="0"/>
    <x v="0"/>
    <x v="0"/>
    <x v="30"/>
    <x v="218"/>
    <x v="1"/>
  </r>
  <r>
    <x v="5288"/>
    <x v="337"/>
    <x v="63"/>
    <x v="63"/>
    <x v="101"/>
    <x v="101"/>
    <x v="146"/>
    <x v="146"/>
    <x v="137"/>
    <x v="178"/>
    <x v="178"/>
    <x v="2"/>
    <x v="0"/>
    <x v="2"/>
    <x v="30"/>
    <x v="571"/>
    <x v="1"/>
  </r>
  <r>
    <x v="5289"/>
    <x v="173"/>
    <x v="532"/>
    <x v="532"/>
    <x v="9"/>
    <x v="9"/>
    <x v="3"/>
    <x v="3"/>
    <x v="3"/>
    <x v="40"/>
    <x v="40"/>
    <x v="0"/>
    <x v="0"/>
    <x v="2"/>
    <x v="31"/>
    <x v="3"/>
    <x v="1"/>
  </r>
  <r>
    <x v="5290"/>
    <x v="101"/>
    <x v="953"/>
    <x v="953"/>
    <x v="26"/>
    <x v="26"/>
    <x v="200"/>
    <x v="200"/>
    <x v="13"/>
    <x v="113"/>
    <x v="113"/>
    <x v="0"/>
    <x v="1"/>
    <x v="1"/>
    <x v="11"/>
    <x v="13"/>
    <x v="2"/>
  </r>
  <r>
    <x v="5291"/>
    <x v="8"/>
    <x v="303"/>
    <x v="303"/>
    <x v="115"/>
    <x v="115"/>
    <x v="138"/>
    <x v="138"/>
    <x v="130"/>
    <x v="11"/>
    <x v="11"/>
    <x v="0"/>
    <x v="0"/>
    <x v="3"/>
    <x v="5"/>
    <x v="165"/>
    <x v="0"/>
  </r>
  <r>
    <x v="5292"/>
    <x v="191"/>
    <x v="38"/>
    <x v="38"/>
    <x v="30"/>
    <x v="30"/>
    <x v="155"/>
    <x v="155"/>
    <x v="144"/>
    <x v="167"/>
    <x v="167"/>
    <x v="3"/>
    <x v="0"/>
    <x v="3"/>
    <x v="46"/>
    <x v="412"/>
    <x v="0"/>
  </r>
  <r>
    <x v="5293"/>
    <x v="269"/>
    <x v="892"/>
    <x v="892"/>
    <x v="64"/>
    <x v="64"/>
    <x v="153"/>
    <x v="153"/>
    <x v="142"/>
    <x v="67"/>
    <x v="67"/>
    <x v="3"/>
    <x v="0"/>
    <x v="0"/>
    <x v="29"/>
    <x v="183"/>
    <x v="0"/>
  </r>
  <r>
    <x v="5294"/>
    <x v="211"/>
    <x v="220"/>
    <x v="220"/>
    <x v="66"/>
    <x v="66"/>
    <x v="104"/>
    <x v="104"/>
    <x v="95"/>
    <x v="170"/>
    <x v="170"/>
    <x v="0"/>
    <x v="0"/>
    <x v="0"/>
    <x v="18"/>
    <x v="286"/>
    <x v="0"/>
  </r>
  <r>
    <x v="5295"/>
    <x v="84"/>
    <x v="733"/>
    <x v="733"/>
    <x v="62"/>
    <x v="62"/>
    <x v="128"/>
    <x v="128"/>
    <x v="119"/>
    <x v="110"/>
    <x v="110"/>
    <x v="0"/>
    <x v="0"/>
    <x v="2"/>
    <x v="3"/>
    <x v="148"/>
    <x v="0"/>
  </r>
  <r>
    <x v="5296"/>
    <x v="114"/>
    <x v="1183"/>
    <x v="1183"/>
    <x v="71"/>
    <x v="71"/>
    <x v="7"/>
    <x v="7"/>
    <x v="7"/>
    <x v="133"/>
    <x v="133"/>
    <x v="3"/>
    <x v="0"/>
    <x v="0"/>
    <x v="18"/>
    <x v="7"/>
    <x v="0"/>
  </r>
  <r>
    <x v="5297"/>
    <x v="339"/>
    <x v="572"/>
    <x v="572"/>
    <x v="49"/>
    <x v="49"/>
    <x v="112"/>
    <x v="112"/>
    <x v="13"/>
    <x v="122"/>
    <x v="122"/>
    <x v="0"/>
    <x v="2"/>
    <x v="0"/>
    <x v="11"/>
    <x v="13"/>
    <x v="2"/>
  </r>
  <r>
    <x v="5298"/>
    <x v="313"/>
    <x v="829"/>
    <x v="829"/>
    <x v="20"/>
    <x v="20"/>
    <x v="153"/>
    <x v="153"/>
    <x v="13"/>
    <x v="61"/>
    <x v="61"/>
    <x v="0"/>
    <x v="1"/>
    <x v="1"/>
    <x v="11"/>
    <x v="13"/>
    <x v="2"/>
  </r>
  <r>
    <x v="5299"/>
    <x v="191"/>
    <x v="239"/>
    <x v="239"/>
    <x v="46"/>
    <x v="46"/>
    <x v="131"/>
    <x v="131"/>
    <x v="123"/>
    <x v="51"/>
    <x v="51"/>
    <x v="2"/>
    <x v="0"/>
    <x v="0"/>
    <x v="0"/>
    <x v="742"/>
    <x v="0"/>
  </r>
  <r>
    <x v="5300"/>
    <x v="55"/>
    <x v="753"/>
    <x v="753"/>
    <x v="2"/>
    <x v="2"/>
    <x v="77"/>
    <x v="77"/>
    <x v="13"/>
    <x v="138"/>
    <x v="138"/>
    <x v="0"/>
    <x v="2"/>
    <x v="0"/>
    <x v="11"/>
    <x v="13"/>
    <x v="2"/>
  </r>
  <r>
    <x v="5301"/>
    <x v="196"/>
    <x v="1093"/>
    <x v="1093"/>
    <x v="96"/>
    <x v="96"/>
    <x v="96"/>
    <x v="96"/>
    <x v="87"/>
    <x v="106"/>
    <x v="106"/>
    <x v="0"/>
    <x v="0"/>
    <x v="2"/>
    <x v="6"/>
    <x v="100"/>
    <x v="1"/>
  </r>
  <r>
    <x v="5302"/>
    <x v="358"/>
    <x v="1178"/>
    <x v="1178"/>
    <x v="113"/>
    <x v="113"/>
    <x v="110"/>
    <x v="110"/>
    <x v="101"/>
    <x v="164"/>
    <x v="164"/>
    <x v="3"/>
    <x v="0"/>
    <x v="1"/>
    <x v="3"/>
    <x v="182"/>
    <x v="0"/>
  </r>
  <r>
    <x v="5303"/>
    <x v="241"/>
    <x v="773"/>
    <x v="773"/>
    <x v="73"/>
    <x v="73"/>
    <x v="135"/>
    <x v="135"/>
    <x v="13"/>
    <x v="63"/>
    <x v="63"/>
    <x v="3"/>
    <x v="1"/>
    <x v="1"/>
    <x v="11"/>
    <x v="13"/>
    <x v="2"/>
  </r>
  <r>
    <x v="5304"/>
    <x v="300"/>
    <x v="281"/>
    <x v="281"/>
    <x v="76"/>
    <x v="76"/>
    <x v="172"/>
    <x v="172"/>
    <x v="165"/>
    <x v="38"/>
    <x v="38"/>
    <x v="0"/>
    <x v="0"/>
    <x v="3"/>
    <x v="47"/>
    <x v="622"/>
    <x v="1"/>
  </r>
  <r>
    <x v="5305"/>
    <x v="169"/>
    <x v="500"/>
    <x v="500"/>
    <x v="114"/>
    <x v="114"/>
    <x v="134"/>
    <x v="134"/>
    <x v="124"/>
    <x v="74"/>
    <x v="74"/>
    <x v="0"/>
    <x v="0"/>
    <x v="0"/>
    <x v="23"/>
    <x v="156"/>
    <x v="0"/>
  </r>
  <r>
    <x v="5306"/>
    <x v="336"/>
    <x v="1014"/>
    <x v="1014"/>
    <x v="50"/>
    <x v="50"/>
    <x v="81"/>
    <x v="81"/>
    <x v="13"/>
    <x v="111"/>
    <x v="111"/>
    <x v="0"/>
    <x v="1"/>
    <x v="2"/>
    <x v="11"/>
    <x v="13"/>
    <x v="2"/>
  </r>
  <r>
    <x v="5307"/>
    <x v="31"/>
    <x v="751"/>
    <x v="751"/>
    <x v="52"/>
    <x v="52"/>
    <x v="216"/>
    <x v="216"/>
    <x v="215"/>
    <x v="77"/>
    <x v="77"/>
    <x v="0"/>
    <x v="0"/>
    <x v="0"/>
    <x v="0"/>
    <x v="461"/>
    <x v="0"/>
  </r>
  <r>
    <x v="5308"/>
    <x v="221"/>
    <x v="393"/>
    <x v="393"/>
    <x v="24"/>
    <x v="24"/>
    <x v="217"/>
    <x v="217"/>
    <x v="217"/>
    <x v="67"/>
    <x v="67"/>
    <x v="0"/>
    <x v="0"/>
    <x v="3"/>
    <x v="5"/>
    <x v="435"/>
    <x v="0"/>
  </r>
  <r>
    <x v="5309"/>
    <x v="244"/>
    <x v="811"/>
    <x v="811"/>
    <x v="19"/>
    <x v="19"/>
    <x v="74"/>
    <x v="74"/>
    <x v="67"/>
    <x v="50"/>
    <x v="50"/>
    <x v="0"/>
    <x v="0"/>
    <x v="0"/>
    <x v="23"/>
    <x v="109"/>
    <x v="0"/>
  </r>
  <r>
    <x v="5310"/>
    <x v="351"/>
    <x v="55"/>
    <x v="55"/>
    <x v="73"/>
    <x v="73"/>
    <x v="71"/>
    <x v="71"/>
    <x v="13"/>
    <x v="159"/>
    <x v="159"/>
    <x v="0"/>
    <x v="1"/>
    <x v="0"/>
    <x v="11"/>
    <x v="13"/>
    <x v="2"/>
  </r>
  <r>
    <x v="5311"/>
    <x v="136"/>
    <x v="87"/>
    <x v="87"/>
    <x v="118"/>
    <x v="118"/>
    <x v="110"/>
    <x v="110"/>
    <x v="101"/>
    <x v="22"/>
    <x v="22"/>
    <x v="0"/>
    <x v="0"/>
    <x v="3"/>
    <x v="14"/>
    <x v="120"/>
    <x v="0"/>
  </r>
  <r>
    <x v="5312"/>
    <x v="301"/>
    <x v="75"/>
    <x v="75"/>
    <x v="16"/>
    <x v="16"/>
    <x v="134"/>
    <x v="134"/>
    <x v="124"/>
    <x v="95"/>
    <x v="95"/>
    <x v="0"/>
    <x v="0"/>
    <x v="2"/>
    <x v="1"/>
    <x v="156"/>
    <x v="0"/>
  </r>
  <r>
    <x v="5313"/>
    <x v="65"/>
    <x v="802"/>
    <x v="802"/>
    <x v="19"/>
    <x v="19"/>
    <x v="0"/>
    <x v="0"/>
    <x v="0"/>
    <x v="42"/>
    <x v="42"/>
    <x v="3"/>
    <x v="0"/>
    <x v="0"/>
    <x v="24"/>
    <x v="97"/>
    <x v="1"/>
  </r>
  <r>
    <x v="5314"/>
    <x v="160"/>
    <x v="421"/>
    <x v="421"/>
    <x v="8"/>
    <x v="8"/>
    <x v="74"/>
    <x v="74"/>
    <x v="13"/>
    <x v="161"/>
    <x v="161"/>
    <x v="3"/>
    <x v="1"/>
    <x v="0"/>
    <x v="11"/>
    <x v="13"/>
    <x v="2"/>
  </r>
  <r>
    <x v="5315"/>
    <x v="133"/>
    <x v="982"/>
    <x v="982"/>
    <x v="107"/>
    <x v="107"/>
    <x v="50"/>
    <x v="50"/>
    <x v="46"/>
    <x v="155"/>
    <x v="155"/>
    <x v="1"/>
    <x v="0"/>
    <x v="0"/>
    <x v="25"/>
    <x v="455"/>
    <x v="0"/>
  </r>
  <r>
    <x v="5316"/>
    <x v="270"/>
    <x v="387"/>
    <x v="387"/>
    <x v="89"/>
    <x v="89"/>
    <x v="161"/>
    <x v="161"/>
    <x v="152"/>
    <x v="48"/>
    <x v="48"/>
    <x v="3"/>
    <x v="0"/>
    <x v="2"/>
    <x v="29"/>
    <x v="234"/>
    <x v="0"/>
  </r>
  <r>
    <x v="5317"/>
    <x v="313"/>
    <x v="1160"/>
    <x v="1160"/>
    <x v="39"/>
    <x v="39"/>
    <x v="184"/>
    <x v="184"/>
    <x v="180"/>
    <x v="175"/>
    <x v="175"/>
    <x v="3"/>
    <x v="0"/>
    <x v="2"/>
    <x v="0"/>
    <x v="284"/>
    <x v="0"/>
  </r>
  <r>
    <x v="5318"/>
    <x v="300"/>
    <x v="974"/>
    <x v="974"/>
    <x v="41"/>
    <x v="41"/>
    <x v="161"/>
    <x v="161"/>
    <x v="152"/>
    <x v="124"/>
    <x v="124"/>
    <x v="0"/>
    <x v="0"/>
    <x v="0"/>
    <x v="47"/>
    <x v="198"/>
    <x v="1"/>
  </r>
  <r>
    <x v="5319"/>
    <x v="323"/>
    <x v="660"/>
    <x v="660"/>
    <x v="100"/>
    <x v="100"/>
    <x v="16"/>
    <x v="16"/>
    <x v="16"/>
    <x v="89"/>
    <x v="89"/>
    <x v="3"/>
    <x v="0"/>
    <x v="2"/>
    <x v="7"/>
    <x v="16"/>
    <x v="0"/>
  </r>
  <r>
    <x v="5320"/>
    <x v="332"/>
    <x v="122"/>
    <x v="122"/>
    <x v="0"/>
    <x v="0"/>
    <x v="12"/>
    <x v="12"/>
    <x v="12"/>
    <x v="93"/>
    <x v="93"/>
    <x v="0"/>
    <x v="0"/>
    <x v="0"/>
    <x v="21"/>
    <x v="499"/>
    <x v="1"/>
  </r>
  <r>
    <x v="5321"/>
    <x v="20"/>
    <x v="874"/>
    <x v="874"/>
    <x v="86"/>
    <x v="86"/>
    <x v="99"/>
    <x v="99"/>
    <x v="91"/>
    <x v="86"/>
    <x v="86"/>
    <x v="2"/>
    <x v="0"/>
    <x v="3"/>
    <x v="21"/>
    <x v="104"/>
    <x v="1"/>
  </r>
  <r>
    <x v="5322"/>
    <x v="273"/>
    <x v="976"/>
    <x v="976"/>
    <x v="41"/>
    <x v="41"/>
    <x v="169"/>
    <x v="169"/>
    <x v="158"/>
    <x v="79"/>
    <x v="79"/>
    <x v="1"/>
    <x v="0"/>
    <x v="2"/>
    <x v="19"/>
    <x v="212"/>
    <x v="1"/>
  </r>
  <r>
    <x v="5323"/>
    <x v="12"/>
    <x v="569"/>
    <x v="569"/>
    <x v="12"/>
    <x v="12"/>
    <x v="114"/>
    <x v="114"/>
    <x v="107"/>
    <x v="152"/>
    <x v="152"/>
    <x v="0"/>
    <x v="0"/>
    <x v="3"/>
    <x v="16"/>
    <x v="128"/>
    <x v="1"/>
  </r>
  <r>
    <x v="5324"/>
    <x v="236"/>
    <x v="300"/>
    <x v="300"/>
    <x v="15"/>
    <x v="15"/>
    <x v="123"/>
    <x v="123"/>
    <x v="114"/>
    <x v="167"/>
    <x v="167"/>
    <x v="2"/>
    <x v="0"/>
    <x v="0"/>
    <x v="1"/>
    <x v="140"/>
    <x v="0"/>
  </r>
  <r>
    <x v="5325"/>
    <x v="325"/>
    <x v="931"/>
    <x v="931"/>
    <x v="53"/>
    <x v="53"/>
    <x v="215"/>
    <x v="215"/>
    <x v="214"/>
    <x v="29"/>
    <x v="29"/>
    <x v="3"/>
    <x v="0"/>
    <x v="3"/>
    <x v="4"/>
    <x v="521"/>
    <x v="0"/>
  </r>
  <r>
    <x v="5326"/>
    <x v="254"/>
    <x v="709"/>
    <x v="709"/>
    <x v="68"/>
    <x v="68"/>
    <x v="203"/>
    <x v="203"/>
    <x v="202"/>
    <x v="63"/>
    <x v="63"/>
    <x v="3"/>
    <x v="0"/>
    <x v="3"/>
    <x v="6"/>
    <x v="478"/>
    <x v="1"/>
  </r>
  <r>
    <x v="5327"/>
    <x v="35"/>
    <x v="459"/>
    <x v="459"/>
    <x v="107"/>
    <x v="107"/>
    <x v="163"/>
    <x v="163"/>
    <x v="153"/>
    <x v="95"/>
    <x v="95"/>
    <x v="0"/>
    <x v="0"/>
    <x v="0"/>
    <x v="38"/>
    <x v="350"/>
    <x v="0"/>
  </r>
  <r>
    <x v="5328"/>
    <x v="125"/>
    <x v="54"/>
    <x v="54"/>
    <x v="37"/>
    <x v="37"/>
    <x v="94"/>
    <x v="94"/>
    <x v="85"/>
    <x v="30"/>
    <x v="30"/>
    <x v="0"/>
    <x v="0"/>
    <x v="3"/>
    <x v="17"/>
    <x v="283"/>
    <x v="0"/>
  </r>
  <r>
    <x v="5329"/>
    <x v="15"/>
    <x v="1095"/>
    <x v="1095"/>
    <x v="95"/>
    <x v="95"/>
    <x v="73"/>
    <x v="73"/>
    <x v="135"/>
    <x v="23"/>
    <x v="23"/>
    <x v="3"/>
    <x v="0"/>
    <x v="2"/>
    <x v="29"/>
    <x v="534"/>
    <x v="0"/>
  </r>
  <r>
    <x v="5330"/>
    <x v="170"/>
    <x v="574"/>
    <x v="574"/>
    <x v="59"/>
    <x v="59"/>
    <x v="203"/>
    <x v="203"/>
    <x v="202"/>
    <x v="80"/>
    <x v="80"/>
    <x v="0"/>
    <x v="0"/>
    <x v="3"/>
    <x v="16"/>
    <x v="344"/>
    <x v="1"/>
  </r>
  <r>
    <x v="5331"/>
    <x v="338"/>
    <x v="12"/>
    <x v="12"/>
    <x v="30"/>
    <x v="30"/>
    <x v="213"/>
    <x v="213"/>
    <x v="212"/>
    <x v="110"/>
    <x v="110"/>
    <x v="0"/>
    <x v="0"/>
    <x v="1"/>
    <x v="13"/>
    <x v="409"/>
    <x v="0"/>
  </r>
  <r>
    <x v="5332"/>
    <x v="218"/>
    <x v="21"/>
    <x v="21"/>
    <x v="6"/>
    <x v="6"/>
    <x v="66"/>
    <x v="66"/>
    <x v="62"/>
    <x v="70"/>
    <x v="70"/>
    <x v="0"/>
    <x v="0"/>
    <x v="3"/>
    <x v="1"/>
    <x v="338"/>
    <x v="0"/>
  </r>
  <r>
    <x v="5333"/>
    <x v="363"/>
    <x v="518"/>
    <x v="518"/>
    <x v="23"/>
    <x v="23"/>
    <x v="110"/>
    <x v="110"/>
    <x v="101"/>
    <x v="159"/>
    <x v="159"/>
    <x v="0"/>
    <x v="0"/>
    <x v="0"/>
    <x v="35"/>
    <x v="120"/>
    <x v="0"/>
  </r>
  <r>
    <x v="5334"/>
    <x v="187"/>
    <x v="1145"/>
    <x v="1145"/>
    <x v="47"/>
    <x v="47"/>
    <x v="189"/>
    <x v="189"/>
    <x v="185"/>
    <x v="84"/>
    <x v="84"/>
    <x v="3"/>
    <x v="0"/>
    <x v="0"/>
    <x v="24"/>
    <x v="353"/>
    <x v="1"/>
  </r>
  <r>
    <x v="5335"/>
    <x v="310"/>
    <x v="201"/>
    <x v="201"/>
    <x v="93"/>
    <x v="93"/>
    <x v="193"/>
    <x v="193"/>
    <x v="189"/>
    <x v="116"/>
    <x v="116"/>
    <x v="3"/>
    <x v="0"/>
    <x v="0"/>
    <x v="10"/>
    <x v="706"/>
    <x v="0"/>
  </r>
  <r>
    <x v="5336"/>
    <x v="317"/>
    <x v="973"/>
    <x v="973"/>
    <x v="114"/>
    <x v="114"/>
    <x v="19"/>
    <x v="19"/>
    <x v="19"/>
    <x v="86"/>
    <x v="86"/>
    <x v="2"/>
    <x v="0"/>
    <x v="2"/>
    <x v="3"/>
    <x v="24"/>
    <x v="0"/>
  </r>
  <r>
    <x v="5337"/>
    <x v="199"/>
    <x v="231"/>
    <x v="231"/>
    <x v="7"/>
    <x v="7"/>
    <x v="45"/>
    <x v="45"/>
    <x v="42"/>
    <x v="2"/>
    <x v="2"/>
    <x v="3"/>
    <x v="0"/>
    <x v="0"/>
    <x v="34"/>
    <x v="397"/>
    <x v="1"/>
  </r>
  <r>
    <x v="5338"/>
    <x v="35"/>
    <x v="298"/>
    <x v="298"/>
    <x v="66"/>
    <x v="66"/>
    <x v="65"/>
    <x v="65"/>
    <x v="61"/>
    <x v="1"/>
    <x v="1"/>
    <x v="3"/>
    <x v="0"/>
    <x v="0"/>
    <x v="36"/>
    <x v="303"/>
    <x v="1"/>
  </r>
  <r>
    <x v="5339"/>
    <x v="56"/>
    <x v="816"/>
    <x v="816"/>
    <x v="97"/>
    <x v="97"/>
    <x v="84"/>
    <x v="84"/>
    <x v="75"/>
    <x v="48"/>
    <x v="48"/>
    <x v="2"/>
    <x v="0"/>
    <x v="0"/>
    <x v="16"/>
    <x v="590"/>
    <x v="1"/>
  </r>
  <r>
    <x v="5340"/>
    <x v="213"/>
    <x v="521"/>
    <x v="521"/>
    <x v="48"/>
    <x v="48"/>
    <x v="216"/>
    <x v="216"/>
    <x v="215"/>
    <x v="12"/>
    <x v="12"/>
    <x v="0"/>
    <x v="0"/>
    <x v="3"/>
    <x v="59"/>
    <x v="461"/>
    <x v="3"/>
  </r>
  <r>
    <x v="5341"/>
    <x v="64"/>
    <x v="379"/>
    <x v="379"/>
    <x v="107"/>
    <x v="107"/>
    <x v="26"/>
    <x v="26"/>
    <x v="24"/>
    <x v="119"/>
    <x v="119"/>
    <x v="3"/>
    <x v="0"/>
    <x v="2"/>
    <x v="16"/>
    <x v="25"/>
    <x v="1"/>
  </r>
  <r>
    <x v="5342"/>
    <x v="246"/>
    <x v="866"/>
    <x v="866"/>
    <x v="19"/>
    <x v="19"/>
    <x v="215"/>
    <x v="215"/>
    <x v="214"/>
    <x v="45"/>
    <x v="45"/>
    <x v="2"/>
    <x v="0"/>
    <x v="0"/>
    <x v="16"/>
    <x v="739"/>
    <x v="1"/>
  </r>
  <r>
    <x v="5343"/>
    <x v="159"/>
    <x v="1184"/>
    <x v="1184"/>
    <x v="8"/>
    <x v="8"/>
    <x v="166"/>
    <x v="166"/>
    <x v="162"/>
    <x v="102"/>
    <x v="102"/>
    <x v="3"/>
    <x v="0"/>
    <x v="0"/>
    <x v="4"/>
    <x v="549"/>
    <x v="0"/>
  </r>
  <r>
    <x v="5344"/>
    <x v="51"/>
    <x v="123"/>
    <x v="123"/>
    <x v="93"/>
    <x v="93"/>
    <x v="188"/>
    <x v="188"/>
    <x v="184"/>
    <x v="56"/>
    <x v="56"/>
    <x v="3"/>
    <x v="0"/>
    <x v="3"/>
    <x v="31"/>
    <x v="658"/>
    <x v="1"/>
  </r>
  <r>
    <x v="5345"/>
    <x v="65"/>
    <x v="666"/>
    <x v="666"/>
    <x v="7"/>
    <x v="7"/>
    <x v="192"/>
    <x v="192"/>
    <x v="188"/>
    <x v="152"/>
    <x v="152"/>
    <x v="0"/>
    <x v="0"/>
    <x v="0"/>
    <x v="36"/>
    <x v="407"/>
    <x v="1"/>
  </r>
  <r>
    <x v="5346"/>
    <x v="268"/>
    <x v="87"/>
    <x v="87"/>
    <x v="46"/>
    <x v="46"/>
    <x v="147"/>
    <x v="147"/>
    <x v="138"/>
    <x v="95"/>
    <x v="95"/>
    <x v="0"/>
    <x v="0"/>
    <x v="2"/>
    <x v="16"/>
    <x v="265"/>
    <x v="1"/>
  </r>
  <r>
    <x v="5347"/>
    <x v="187"/>
    <x v="488"/>
    <x v="488"/>
    <x v="24"/>
    <x v="24"/>
    <x v="67"/>
    <x v="67"/>
    <x v="63"/>
    <x v="59"/>
    <x v="59"/>
    <x v="3"/>
    <x v="0"/>
    <x v="3"/>
    <x v="5"/>
    <x v="107"/>
    <x v="0"/>
  </r>
  <r>
    <x v="5348"/>
    <x v="313"/>
    <x v="197"/>
    <x v="197"/>
    <x v="62"/>
    <x v="62"/>
    <x v="19"/>
    <x v="19"/>
    <x v="19"/>
    <x v="87"/>
    <x v="87"/>
    <x v="3"/>
    <x v="0"/>
    <x v="3"/>
    <x v="30"/>
    <x v="348"/>
    <x v="1"/>
  </r>
  <r>
    <x v="5349"/>
    <x v="317"/>
    <x v="1094"/>
    <x v="1094"/>
    <x v="111"/>
    <x v="111"/>
    <x v="104"/>
    <x v="104"/>
    <x v="95"/>
    <x v="122"/>
    <x v="122"/>
    <x v="0"/>
    <x v="0"/>
    <x v="0"/>
    <x v="33"/>
    <x v="286"/>
    <x v="0"/>
  </r>
  <r>
    <x v="5350"/>
    <x v="335"/>
    <x v="719"/>
    <x v="719"/>
    <x v="30"/>
    <x v="30"/>
    <x v="28"/>
    <x v="28"/>
    <x v="26"/>
    <x v="102"/>
    <x v="102"/>
    <x v="0"/>
    <x v="0"/>
    <x v="2"/>
    <x v="9"/>
    <x v="27"/>
    <x v="0"/>
  </r>
  <r>
    <x v="5351"/>
    <x v="32"/>
    <x v="69"/>
    <x v="69"/>
    <x v="33"/>
    <x v="33"/>
    <x v="203"/>
    <x v="203"/>
    <x v="202"/>
    <x v="108"/>
    <x v="108"/>
    <x v="0"/>
    <x v="0"/>
    <x v="3"/>
    <x v="3"/>
    <x v="344"/>
    <x v="0"/>
  </r>
  <r>
    <x v="5352"/>
    <x v="338"/>
    <x v="108"/>
    <x v="108"/>
    <x v="112"/>
    <x v="112"/>
    <x v="52"/>
    <x v="52"/>
    <x v="48"/>
    <x v="20"/>
    <x v="20"/>
    <x v="0"/>
    <x v="0"/>
    <x v="0"/>
    <x v="6"/>
    <x v="376"/>
    <x v="1"/>
  </r>
  <r>
    <x v="5353"/>
    <x v="18"/>
    <x v="260"/>
    <x v="260"/>
    <x v="61"/>
    <x v="61"/>
    <x v="103"/>
    <x v="103"/>
    <x v="94"/>
    <x v="172"/>
    <x v="172"/>
    <x v="0"/>
    <x v="0"/>
    <x v="2"/>
    <x v="1"/>
    <x v="258"/>
    <x v="0"/>
  </r>
  <r>
    <x v="5354"/>
    <x v="66"/>
    <x v="656"/>
    <x v="656"/>
    <x v="104"/>
    <x v="104"/>
    <x v="89"/>
    <x v="89"/>
    <x v="80"/>
    <x v="27"/>
    <x v="27"/>
    <x v="0"/>
    <x v="0"/>
    <x v="1"/>
    <x v="34"/>
    <x v="315"/>
    <x v="1"/>
  </r>
  <r>
    <x v="5355"/>
    <x v="133"/>
    <x v="1055"/>
    <x v="1055"/>
    <x v="82"/>
    <x v="82"/>
    <x v="97"/>
    <x v="97"/>
    <x v="89"/>
    <x v="60"/>
    <x v="60"/>
    <x v="0"/>
    <x v="0"/>
    <x v="0"/>
    <x v="22"/>
    <x v="102"/>
    <x v="1"/>
  </r>
  <r>
    <x v="5356"/>
    <x v="148"/>
    <x v="538"/>
    <x v="538"/>
    <x v="52"/>
    <x v="52"/>
    <x v="167"/>
    <x v="167"/>
    <x v="156"/>
    <x v="30"/>
    <x v="30"/>
    <x v="0"/>
    <x v="0"/>
    <x v="0"/>
    <x v="30"/>
    <x v="209"/>
    <x v="1"/>
  </r>
  <r>
    <x v="5357"/>
    <x v="141"/>
    <x v="1185"/>
    <x v="1185"/>
    <x v="38"/>
    <x v="38"/>
    <x v="39"/>
    <x v="39"/>
    <x v="36"/>
    <x v="153"/>
    <x v="153"/>
    <x v="2"/>
    <x v="0"/>
    <x v="0"/>
    <x v="46"/>
    <x v="145"/>
    <x v="0"/>
  </r>
  <r>
    <x v="5358"/>
    <x v="306"/>
    <x v="337"/>
    <x v="337"/>
    <x v="76"/>
    <x v="76"/>
    <x v="7"/>
    <x v="7"/>
    <x v="7"/>
    <x v="149"/>
    <x v="149"/>
    <x v="0"/>
    <x v="0"/>
    <x v="0"/>
    <x v="6"/>
    <x v="539"/>
    <x v="1"/>
  </r>
  <r>
    <x v="5359"/>
    <x v="187"/>
    <x v="1133"/>
    <x v="1133"/>
    <x v="110"/>
    <x v="110"/>
    <x v="117"/>
    <x v="117"/>
    <x v="13"/>
    <x v="40"/>
    <x v="40"/>
    <x v="3"/>
    <x v="1"/>
    <x v="0"/>
    <x v="11"/>
    <x v="13"/>
    <x v="2"/>
  </r>
  <r>
    <x v="5360"/>
    <x v="26"/>
    <x v="1182"/>
    <x v="1182"/>
    <x v="45"/>
    <x v="45"/>
    <x v="8"/>
    <x v="8"/>
    <x v="8"/>
    <x v="169"/>
    <x v="169"/>
    <x v="0"/>
    <x v="0"/>
    <x v="0"/>
    <x v="27"/>
    <x v="260"/>
    <x v="0"/>
  </r>
  <r>
    <x v="5361"/>
    <x v="273"/>
    <x v="107"/>
    <x v="107"/>
    <x v="6"/>
    <x v="6"/>
    <x v="81"/>
    <x v="81"/>
    <x v="73"/>
    <x v="67"/>
    <x v="67"/>
    <x v="0"/>
    <x v="0"/>
    <x v="2"/>
    <x v="22"/>
    <x v="540"/>
    <x v="1"/>
  </r>
  <r>
    <x v="5362"/>
    <x v="129"/>
    <x v="679"/>
    <x v="679"/>
    <x v="33"/>
    <x v="33"/>
    <x v="153"/>
    <x v="153"/>
    <x v="142"/>
    <x v="122"/>
    <x v="122"/>
    <x v="0"/>
    <x v="0"/>
    <x v="3"/>
    <x v="9"/>
    <x v="342"/>
    <x v="0"/>
  </r>
  <r>
    <x v="5363"/>
    <x v="282"/>
    <x v="692"/>
    <x v="692"/>
    <x v="7"/>
    <x v="7"/>
    <x v="64"/>
    <x v="64"/>
    <x v="13"/>
    <x v="105"/>
    <x v="105"/>
    <x v="0"/>
    <x v="1"/>
    <x v="3"/>
    <x v="11"/>
    <x v="13"/>
    <x v="2"/>
  </r>
  <r>
    <x v="5364"/>
    <x v="79"/>
    <x v="275"/>
    <x v="275"/>
    <x v="92"/>
    <x v="92"/>
    <x v="88"/>
    <x v="88"/>
    <x v="79"/>
    <x v="116"/>
    <x v="116"/>
    <x v="0"/>
    <x v="0"/>
    <x v="3"/>
    <x v="46"/>
    <x v="113"/>
    <x v="0"/>
  </r>
  <r>
    <x v="5365"/>
    <x v="163"/>
    <x v="946"/>
    <x v="946"/>
    <x v="84"/>
    <x v="84"/>
    <x v="108"/>
    <x v="108"/>
    <x v="99"/>
    <x v="58"/>
    <x v="58"/>
    <x v="0"/>
    <x v="0"/>
    <x v="1"/>
    <x v="6"/>
    <x v="116"/>
    <x v="1"/>
  </r>
  <r>
    <x v="5366"/>
    <x v="257"/>
    <x v="649"/>
    <x v="649"/>
    <x v="37"/>
    <x v="37"/>
    <x v="32"/>
    <x v="32"/>
    <x v="60"/>
    <x v="158"/>
    <x v="158"/>
    <x v="0"/>
    <x v="0"/>
    <x v="0"/>
    <x v="23"/>
    <x v="63"/>
    <x v="0"/>
  </r>
  <r>
    <x v="5367"/>
    <x v="102"/>
    <x v="825"/>
    <x v="825"/>
    <x v="45"/>
    <x v="45"/>
    <x v="188"/>
    <x v="188"/>
    <x v="13"/>
    <x v="48"/>
    <x v="48"/>
    <x v="3"/>
    <x v="1"/>
    <x v="0"/>
    <x v="11"/>
    <x v="13"/>
    <x v="2"/>
  </r>
  <r>
    <x v="5368"/>
    <x v="335"/>
    <x v="1154"/>
    <x v="1154"/>
    <x v="112"/>
    <x v="112"/>
    <x v="45"/>
    <x v="45"/>
    <x v="42"/>
    <x v="43"/>
    <x v="43"/>
    <x v="0"/>
    <x v="0"/>
    <x v="1"/>
    <x v="40"/>
    <x v="44"/>
    <x v="1"/>
  </r>
  <r>
    <x v="5369"/>
    <x v="58"/>
    <x v="1008"/>
    <x v="1008"/>
    <x v="110"/>
    <x v="110"/>
    <x v="159"/>
    <x v="159"/>
    <x v="150"/>
    <x v="66"/>
    <x v="66"/>
    <x v="0"/>
    <x v="0"/>
    <x v="3"/>
    <x v="14"/>
    <x v="666"/>
    <x v="0"/>
  </r>
  <r>
    <x v="5370"/>
    <x v="101"/>
    <x v="725"/>
    <x v="725"/>
    <x v="80"/>
    <x v="80"/>
    <x v="6"/>
    <x v="6"/>
    <x v="6"/>
    <x v="31"/>
    <x v="31"/>
    <x v="2"/>
    <x v="0"/>
    <x v="0"/>
    <x v="21"/>
    <x v="620"/>
    <x v="1"/>
  </r>
  <r>
    <x v="5371"/>
    <x v="196"/>
    <x v="376"/>
    <x v="376"/>
    <x v="49"/>
    <x v="49"/>
    <x v="41"/>
    <x v="41"/>
    <x v="38"/>
    <x v="37"/>
    <x v="37"/>
    <x v="0"/>
    <x v="0"/>
    <x v="2"/>
    <x v="8"/>
    <x v="39"/>
    <x v="1"/>
  </r>
  <r>
    <x v="5372"/>
    <x v="121"/>
    <x v="147"/>
    <x v="147"/>
    <x v="75"/>
    <x v="75"/>
    <x v="178"/>
    <x v="178"/>
    <x v="175"/>
    <x v="101"/>
    <x v="101"/>
    <x v="0"/>
    <x v="0"/>
    <x v="3"/>
    <x v="47"/>
    <x v="292"/>
    <x v="1"/>
  </r>
  <r>
    <x v="5373"/>
    <x v="176"/>
    <x v="471"/>
    <x v="471"/>
    <x v="63"/>
    <x v="63"/>
    <x v="84"/>
    <x v="84"/>
    <x v="75"/>
    <x v="66"/>
    <x v="66"/>
    <x v="3"/>
    <x v="0"/>
    <x v="2"/>
    <x v="23"/>
    <x v="84"/>
    <x v="0"/>
  </r>
  <r>
    <x v="5374"/>
    <x v="187"/>
    <x v="488"/>
    <x v="488"/>
    <x v="7"/>
    <x v="7"/>
    <x v="137"/>
    <x v="137"/>
    <x v="13"/>
    <x v="63"/>
    <x v="63"/>
    <x v="3"/>
    <x v="2"/>
    <x v="1"/>
    <x v="11"/>
    <x v="13"/>
    <x v="2"/>
  </r>
  <r>
    <x v="5375"/>
    <x v="8"/>
    <x v="698"/>
    <x v="698"/>
    <x v="19"/>
    <x v="19"/>
    <x v="14"/>
    <x v="14"/>
    <x v="14"/>
    <x v="20"/>
    <x v="20"/>
    <x v="3"/>
    <x v="0"/>
    <x v="3"/>
    <x v="22"/>
    <x v="76"/>
    <x v="1"/>
  </r>
  <r>
    <x v="5376"/>
    <x v="217"/>
    <x v="485"/>
    <x v="485"/>
    <x v="110"/>
    <x v="110"/>
    <x v="200"/>
    <x v="200"/>
    <x v="199"/>
    <x v="73"/>
    <x v="73"/>
    <x v="2"/>
    <x v="0"/>
    <x v="2"/>
    <x v="27"/>
    <x v="691"/>
    <x v="0"/>
  </r>
  <r>
    <x v="5377"/>
    <x v="8"/>
    <x v="334"/>
    <x v="334"/>
    <x v="96"/>
    <x v="96"/>
    <x v="196"/>
    <x v="196"/>
    <x v="193"/>
    <x v="70"/>
    <x v="70"/>
    <x v="0"/>
    <x v="0"/>
    <x v="0"/>
    <x v="5"/>
    <x v="459"/>
    <x v="0"/>
  </r>
  <r>
    <x v="5378"/>
    <x v="279"/>
    <x v="675"/>
    <x v="675"/>
    <x v="73"/>
    <x v="73"/>
    <x v="53"/>
    <x v="53"/>
    <x v="13"/>
    <x v="90"/>
    <x v="90"/>
    <x v="0"/>
    <x v="1"/>
    <x v="3"/>
    <x v="11"/>
    <x v="13"/>
    <x v="2"/>
  </r>
  <r>
    <x v="5379"/>
    <x v="242"/>
    <x v="453"/>
    <x v="453"/>
    <x v="107"/>
    <x v="107"/>
    <x v="31"/>
    <x v="31"/>
    <x v="13"/>
    <x v="178"/>
    <x v="178"/>
    <x v="2"/>
    <x v="1"/>
    <x v="1"/>
    <x v="11"/>
    <x v="13"/>
    <x v="2"/>
  </r>
  <r>
    <x v="5380"/>
    <x v="16"/>
    <x v="239"/>
    <x v="239"/>
    <x v="40"/>
    <x v="40"/>
    <x v="149"/>
    <x v="149"/>
    <x v="13"/>
    <x v="57"/>
    <x v="57"/>
    <x v="3"/>
    <x v="1"/>
    <x v="0"/>
    <x v="11"/>
    <x v="13"/>
    <x v="2"/>
  </r>
  <r>
    <x v="5381"/>
    <x v="288"/>
    <x v="953"/>
    <x v="953"/>
    <x v="97"/>
    <x v="97"/>
    <x v="12"/>
    <x v="12"/>
    <x v="12"/>
    <x v="74"/>
    <x v="74"/>
    <x v="1"/>
    <x v="0"/>
    <x v="3"/>
    <x v="24"/>
    <x v="520"/>
    <x v="1"/>
  </r>
  <r>
    <x v="5382"/>
    <x v="121"/>
    <x v="40"/>
    <x v="40"/>
    <x v="8"/>
    <x v="8"/>
    <x v="20"/>
    <x v="20"/>
    <x v="20"/>
    <x v="80"/>
    <x v="80"/>
    <x v="3"/>
    <x v="0"/>
    <x v="0"/>
    <x v="51"/>
    <x v="20"/>
    <x v="0"/>
  </r>
  <r>
    <x v="5383"/>
    <x v="63"/>
    <x v="979"/>
    <x v="979"/>
    <x v="112"/>
    <x v="112"/>
    <x v="168"/>
    <x v="168"/>
    <x v="157"/>
    <x v="134"/>
    <x v="134"/>
    <x v="0"/>
    <x v="0"/>
    <x v="3"/>
    <x v="24"/>
    <x v="536"/>
    <x v="1"/>
  </r>
  <r>
    <x v="5384"/>
    <x v="343"/>
    <x v="214"/>
    <x v="214"/>
    <x v="21"/>
    <x v="21"/>
    <x v="29"/>
    <x v="29"/>
    <x v="34"/>
    <x v="56"/>
    <x v="56"/>
    <x v="3"/>
    <x v="0"/>
    <x v="1"/>
    <x v="15"/>
    <x v="35"/>
    <x v="1"/>
  </r>
  <r>
    <x v="5385"/>
    <x v="287"/>
    <x v="1063"/>
    <x v="1063"/>
    <x v="50"/>
    <x v="50"/>
    <x v="42"/>
    <x v="42"/>
    <x v="39"/>
    <x v="84"/>
    <x v="84"/>
    <x v="0"/>
    <x v="0"/>
    <x v="0"/>
    <x v="10"/>
    <x v="331"/>
    <x v="0"/>
  </r>
  <r>
    <x v="5386"/>
    <x v="238"/>
    <x v="1003"/>
    <x v="1003"/>
    <x v="104"/>
    <x v="104"/>
    <x v="202"/>
    <x v="202"/>
    <x v="201"/>
    <x v="76"/>
    <x v="76"/>
    <x v="0"/>
    <x v="0"/>
    <x v="1"/>
    <x v="23"/>
    <x v="341"/>
    <x v="0"/>
  </r>
  <r>
    <x v="5387"/>
    <x v="328"/>
    <x v="682"/>
    <x v="682"/>
    <x v="74"/>
    <x v="74"/>
    <x v="187"/>
    <x v="187"/>
    <x v="183"/>
    <x v="112"/>
    <x v="112"/>
    <x v="0"/>
    <x v="0"/>
    <x v="0"/>
    <x v="9"/>
    <x v="395"/>
    <x v="0"/>
  </r>
  <r>
    <x v="5388"/>
    <x v="123"/>
    <x v="66"/>
    <x v="66"/>
    <x v="30"/>
    <x v="30"/>
    <x v="17"/>
    <x v="17"/>
    <x v="17"/>
    <x v="29"/>
    <x v="29"/>
    <x v="0"/>
    <x v="0"/>
    <x v="3"/>
    <x v="2"/>
    <x v="556"/>
    <x v="0"/>
  </r>
  <r>
    <x v="5389"/>
    <x v="161"/>
    <x v="938"/>
    <x v="938"/>
    <x v="84"/>
    <x v="84"/>
    <x v="130"/>
    <x v="130"/>
    <x v="121"/>
    <x v="168"/>
    <x v="168"/>
    <x v="3"/>
    <x v="0"/>
    <x v="2"/>
    <x v="27"/>
    <x v="440"/>
    <x v="0"/>
  </r>
  <r>
    <x v="5390"/>
    <x v="220"/>
    <x v="169"/>
    <x v="169"/>
    <x v="38"/>
    <x v="38"/>
    <x v="135"/>
    <x v="135"/>
    <x v="125"/>
    <x v="136"/>
    <x v="136"/>
    <x v="3"/>
    <x v="0"/>
    <x v="2"/>
    <x v="38"/>
    <x v="158"/>
    <x v="0"/>
  </r>
  <r>
    <x v="5391"/>
    <x v="88"/>
    <x v="200"/>
    <x v="200"/>
    <x v="79"/>
    <x v="79"/>
    <x v="184"/>
    <x v="184"/>
    <x v="180"/>
    <x v="71"/>
    <x v="71"/>
    <x v="2"/>
    <x v="0"/>
    <x v="3"/>
    <x v="25"/>
    <x v="598"/>
    <x v="0"/>
  </r>
  <r>
    <x v="5392"/>
    <x v="124"/>
    <x v="244"/>
    <x v="244"/>
    <x v="36"/>
    <x v="36"/>
    <x v="213"/>
    <x v="213"/>
    <x v="212"/>
    <x v="139"/>
    <x v="139"/>
    <x v="0"/>
    <x v="0"/>
    <x v="0"/>
    <x v="46"/>
    <x v="409"/>
    <x v="0"/>
  </r>
  <r>
    <x v="5393"/>
    <x v="65"/>
    <x v="1041"/>
    <x v="1041"/>
    <x v="56"/>
    <x v="56"/>
    <x v="81"/>
    <x v="81"/>
    <x v="73"/>
    <x v="129"/>
    <x v="129"/>
    <x v="0"/>
    <x v="0"/>
    <x v="0"/>
    <x v="22"/>
    <x v="540"/>
    <x v="1"/>
  </r>
  <r>
    <x v="5394"/>
    <x v="334"/>
    <x v="315"/>
    <x v="315"/>
    <x v="74"/>
    <x v="74"/>
    <x v="130"/>
    <x v="130"/>
    <x v="121"/>
    <x v="40"/>
    <x v="40"/>
    <x v="0"/>
    <x v="0"/>
    <x v="2"/>
    <x v="10"/>
    <x v="151"/>
    <x v="0"/>
  </r>
  <r>
    <x v="5395"/>
    <x v="254"/>
    <x v="791"/>
    <x v="791"/>
    <x v="34"/>
    <x v="34"/>
    <x v="111"/>
    <x v="111"/>
    <x v="102"/>
    <x v="145"/>
    <x v="145"/>
    <x v="0"/>
    <x v="0"/>
    <x v="0"/>
    <x v="0"/>
    <x v="251"/>
    <x v="0"/>
  </r>
  <r>
    <x v="5396"/>
    <x v="305"/>
    <x v="919"/>
    <x v="919"/>
    <x v="71"/>
    <x v="71"/>
    <x v="11"/>
    <x v="11"/>
    <x v="11"/>
    <x v="139"/>
    <x v="139"/>
    <x v="0"/>
    <x v="0"/>
    <x v="0"/>
    <x v="22"/>
    <x v="11"/>
    <x v="1"/>
  </r>
  <r>
    <x v="5397"/>
    <x v="112"/>
    <x v="512"/>
    <x v="512"/>
    <x v="109"/>
    <x v="109"/>
    <x v="26"/>
    <x v="26"/>
    <x v="24"/>
    <x v="112"/>
    <x v="112"/>
    <x v="0"/>
    <x v="0"/>
    <x v="2"/>
    <x v="15"/>
    <x v="83"/>
    <x v="1"/>
  </r>
  <r>
    <x v="5398"/>
    <x v="351"/>
    <x v="1141"/>
    <x v="1141"/>
    <x v="60"/>
    <x v="60"/>
    <x v="82"/>
    <x v="82"/>
    <x v="216"/>
    <x v="8"/>
    <x v="8"/>
    <x v="3"/>
    <x v="0"/>
    <x v="0"/>
    <x v="18"/>
    <x v="433"/>
    <x v="0"/>
  </r>
  <r>
    <x v="5399"/>
    <x v="184"/>
    <x v="706"/>
    <x v="706"/>
    <x v="65"/>
    <x v="65"/>
    <x v="70"/>
    <x v="70"/>
    <x v="129"/>
    <x v="6"/>
    <x v="6"/>
    <x v="0"/>
    <x v="0"/>
    <x v="0"/>
    <x v="33"/>
    <x v="163"/>
    <x v="0"/>
  </r>
  <r>
    <x v="5400"/>
    <x v="291"/>
    <x v="322"/>
    <x v="322"/>
    <x v="64"/>
    <x v="64"/>
    <x v="68"/>
    <x v="68"/>
    <x v="13"/>
    <x v="177"/>
    <x v="177"/>
    <x v="3"/>
    <x v="1"/>
    <x v="2"/>
    <x v="11"/>
    <x v="13"/>
    <x v="2"/>
  </r>
  <r>
    <x v="5401"/>
    <x v="141"/>
    <x v="1064"/>
    <x v="1064"/>
    <x v="89"/>
    <x v="89"/>
    <x v="42"/>
    <x v="42"/>
    <x v="39"/>
    <x v="46"/>
    <x v="46"/>
    <x v="0"/>
    <x v="0"/>
    <x v="0"/>
    <x v="7"/>
    <x v="331"/>
    <x v="0"/>
  </r>
  <r>
    <x v="5402"/>
    <x v="347"/>
    <x v="63"/>
    <x v="63"/>
    <x v="97"/>
    <x v="97"/>
    <x v="211"/>
    <x v="211"/>
    <x v="210"/>
    <x v="9"/>
    <x v="9"/>
    <x v="0"/>
    <x v="0"/>
    <x v="0"/>
    <x v="30"/>
    <x v="398"/>
    <x v="1"/>
  </r>
  <r>
    <x v="5403"/>
    <x v="145"/>
    <x v="651"/>
    <x v="651"/>
    <x v="39"/>
    <x v="39"/>
    <x v="6"/>
    <x v="6"/>
    <x v="6"/>
    <x v="172"/>
    <x v="172"/>
    <x v="2"/>
    <x v="0"/>
    <x v="0"/>
    <x v="6"/>
    <x v="620"/>
    <x v="1"/>
  </r>
  <r>
    <x v="5404"/>
    <x v="324"/>
    <x v="406"/>
    <x v="406"/>
    <x v="16"/>
    <x v="16"/>
    <x v="36"/>
    <x v="36"/>
    <x v="32"/>
    <x v="114"/>
    <x v="114"/>
    <x v="0"/>
    <x v="0"/>
    <x v="0"/>
    <x v="47"/>
    <x v="78"/>
    <x v="1"/>
  </r>
  <r>
    <x v="5405"/>
    <x v="80"/>
    <x v="872"/>
    <x v="872"/>
    <x v="53"/>
    <x v="53"/>
    <x v="148"/>
    <x v="148"/>
    <x v="139"/>
    <x v="65"/>
    <x v="65"/>
    <x v="0"/>
    <x v="0"/>
    <x v="2"/>
    <x v="14"/>
    <x v="176"/>
    <x v="0"/>
  </r>
  <r>
    <x v="5406"/>
    <x v="167"/>
    <x v="191"/>
    <x v="191"/>
    <x v="28"/>
    <x v="28"/>
    <x v="18"/>
    <x v="18"/>
    <x v="13"/>
    <x v="106"/>
    <x v="106"/>
    <x v="2"/>
    <x v="2"/>
    <x v="0"/>
    <x v="11"/>
    <x v="13"/>
    <x v="2"/>
  </r>
  <r>
    <x v="5407"/>
    <x v="21"/>
    <x v="415"/>
    <x v="415"/>
    <x v="37"/>
    <x v="37"/>
    <x v="34"/>
    <x v="34"/>
    <x v="30"/>
    <x v="131"/>
    <x v="131"/>
    <x v="0"/>
    <x v="0"/>
    <x v="3"/>
    <x v="38"/>
    <x v="31"/>
    <x v="0"/>
  </r>
  <r>
    <x v="5408"/>
    <x v="216"/>
    <x v="566"/>
    <x v="566"/>
    <x v="30"/>
    <x v="30"/>
    <x v="30"/>
    <x v="30"/>
    <x v="27"/>
    <x v="66"/>
    <x v="66"/>
    <x v="0"/>
    <x v="0"/>
    <x v="0"/>
    <x v="47"/>
    <x v="61"/>
    <x v="1"/>
  </r>
  <r>
    <x v="5409"/>
    <x v="78"/>
    <x v="1068"/>
    <x v="1068"/>
    <x v="100"/>
    <x v="100"/>
    <x v="118"/>
    <x v="118"/>
    <x v="145"/>
    <x v="88"/>
    <x v="88"/>
    <x v="0"/>
    <x v="0"/>
    <x v="0"/>
    <x v="5"/>
    <x v="187"/>
    <x v="0"/>
  </r>
  <r>
    <x v="5410"/>
    <x v="263"/>
    <x v="356"/>
    <x v="356"/>
    <x v="53"/>
    <x v="53"/>
    <x v="152"/>
    <x v="152"/>
    <x v="173"/>
    <x v="10"/>
    <x v="10"/>
    <x v="3"/>
    <x v="0"/>
    <x v="1"/>
    <x v="13"/>
    <x v="577"/>
    <x v="0"/>
  </r>
  <r>
    <x v="5411"/>
    <x v="55"/>
    <x v="959"/>
    <x v="959"/>
    <x v="41"/>
    <x v="41"/>
    <x v="86"/>
    <x v="86"/>
    <x v="77"/>
    <x v="10"/>
    <x v="10"/>
    <x v="3"/>
    <x v="0"/>
    <x v="0"/>
    <x v="15"/>
    <x v="451"/>
    <x v="1"/>
  </r>
  <r>
    <x v="5412"/>
    <x v="113"/>
    <x v="680"/>
    <x v="680"/>
    <x v="66"/>
    <x v="66"/>
    <x v="28"/>
    <x v="28"/>
    <x v="26"/>
    <x v="92"/>
    <x v="92"/>
    <x v="3"/>
    <x v="0"/>
    <x v="2"/>
    <x v="8"/>
    <x v="208"/>
    <x v="1"/>
  </r>
  <r>
    <x v="5413"/>
    <x v="1"/>
    <x v="813"/>
    <x v="813"/>
    <x v="30"/>
    <x v="30"/>
    <x v="4"/>
    <x v="4"/>
    <x v="4"/>
    <x v="61"/>
    <x v="61"/>
    <x v="2"/>
    <x v="0"/>
    <x v="0"/>
    <x v="37"/>
    <x v="757"/>
    <x v="1"/>
  </r>
  <r>
    <x v="5414"/>
    <x v="343"/>
    <x v="747"/>
    <x v="747"/>
    <x v="16"/>
    <x v="16"/>
    <x v="204"/>
    <x v="204"/>
    <x v="203"/>
    <x v="41"/>
    <x v="41"/>
    <x v="0"/>
    <x v="0"/>
    <x v="3"/>
    <x v="4"/>
    <x v="515"/>
    <x v="0"/>
  </r>
  <r>
    <x v="5415"/>
    <x v="312"/>
    <x v="396"/>
    <x v="396"/>
    <x v="42"/>
    <x v="42"/>
    <x v="19"/>
    <x v="19"/>
    <x v="19"/>
    <x v="164"/>
    <x v="164"/>
    <x v="0"/>
    <x v="0"/>
    <x v="0"/>
    <x v="21"/>
    <x v="19"/>
    <x v="1"/>
  </r>
  <r>
    <x v="5416"/>
    <x v="320"/>
    <x v="1170"/>
    <x v="1170"/>
    <x v="52"/>
    <x v="52"/>
    <x v="18"/>
    <x v="18"/>
    <x v="13"/>
    <x v="20"/>
    <x v="20"/>
    <x v="1"/>
    <x v="2"/>
    <x v="0"/>
    <x v="11"/>
    <x v="13"/>
    <x v="2"/>
  </r>
  <r>
    <x v="5417"/>
    <x v="341"/>
    <x v="843"/>
    <x v="843"/>
    <x v="36"/>
    <x v="36"/>
    <x v="108"/>
    <x v="108"/>
    <x v="99"/>
    <x v="19"/>
    <x v="19"/>
    <x v="0"/>
    <x v="0"/>
    <x v="2"/>
    <x v="1"/>
    <x v="116"/>
    <x v="0"/>
  </r>
  <r>
    <x v="5418"/>
    <x v="253"/>
    <x v="1143"/>
    <x v="1143"/>
    <x v="86"/>
    <x v="86"/>
    <x v="156"/>
    <x v="156"/>
    <x v="163"/>
    <x v="33"/>
    <x v="33"/>
    <x v="2"/>
    <x v="0"/>
    <x v="0"/>
    <x v="45"/>
    <x v="427"/>
    <x v="0"/>
  </r>
  <r>
    <x v="5419"/>
    <x v="238"/>
    <x v="1077"/>
    <x v="1077"/>
    <x v="24"/>
    <x v="24"/>
    <x v="203"/>
    <x v="203"/>
    <x v="202"/>
    <x v="176"/>
    <x v="176"/>
    <x v="2"/>
    <x v="0"/>
    <x v="3"/>
    <x v="2"/>
    <x v="786"/>
    <x v="0"/>
  </r>
  <r>
    <x v="5420"/>
    <x v="235"/>
    <x v="642"/>
    <x v="642"/>
    <x v="75"/>
    <x v="75"/>
    <x v="98"/>
    <x v="98"/>
    <x v="90"/>
    <x v="107"/>
    <x v="107"/>
    <x v="1"/>
    <x v="0"/>
    <x v="3"/>
    <x v="22"/>
    <x v="787"/>
    <x v="1"/>
  </r>
  <r>
    <x v="5421"/>
    <x v="62"/>
    <x v="688"/>
    <x v="688"/>
    <x v="105"/>
    <x v="105"/>
    <x v="201"/>
    <x v="201"/>
    <x v="200"/>
    <x v="67"/>
    <x v="67"/>
    <x v="0"/>
    <x v="0"/>
    <x v="1"/>
    <x v="32"/>
    <x v="340"/>
    <x v="0"/>
  </r>
  <r>
    <x v="5422"/>
    <x v="13"/>
    <x v="215"/>
    <x v="215"/>
    <x v="60"/>
    <x v="60"/>
    <x v="18"/>
    <x v="18"/>
    <x v="18"/>
    <x v="101"/>
    <x v="101"/>
    <x v="3"/>
    <x v="0"/>
    <x v="0"/>
    <x v="2"/>
    <x v="200"/>
    <x v="0"/>
  </r>
  <r>
    <x v="5423"/>
    <x v="355"/>
    <x v="217"/>
    <x v="217"/>
    <x v="101"/>
    <x v="101"/>
    <x v="14"/>
    <x v="14"/>
    <x v="14"/>
    <x v="37"/>
    <x v="37"/>
    <x v="2"/>
    <x v="0"/>
    <x v="2"/>
    <x v="30"/>
    <x v="777"/>
    <x v="1"/>
  </r>
  <r>
    <x v="5424"/>
    <x v="280"/>
    <x v="337"/>
    <x v="337"/>
    <x v="93"/>
    <x v="93"/>
    <x v="99"/>
    <x v="99"/>
    <x v="91"/>
    <x v="135"/>
    <x v="135"/>
    <x v="0"/>
    <x v="0"/>
    <x v="0"/>
    <x v="48"/>
    <x v="231"/>
    <x v="0"/>
  </r>
  <r>
    <x v="5425"/>
    <x v="264"/>
    <x v="370"/>
    <x v="370"/>
    <x v="8"/>
    <x v="8"/>
    <x v="120"/>
    <x v="120"/>
    <x v="146"/>
    <x v="27"/>
    <x v="27"/>
    <x v="3"/>
    <x v="0"/>
    <x v="0"/>
    <x v="1"/>
    <x v="188"/>
    <x v="0"/>
  </r>
  <r>
    <x v="5426"/>
    <x v="167"/>
    <x v="736"/>
    <x v="736"/>
    <x v="57"/>
    <x v="57"/>
    <x v="85"/>
    <x v="85"/>
    <x v="76"/>
    <x v="107"/>
    <x v="107"/>
    <x v="0"/>
    <x v="0"/>
    <x v="0"/>
    <x v="23"/>
    <x v="142"/>
    <x v="0"/>
  </r>
  <r>
    <x v="5427"/>
    <x v="359"/>
    <x v="1152"/>
    <x v="1152"/>
    <x v="15"/>
    <x v="15"/>
    <x v="172"/>
    <x v="172"/>
    <x v="165"/>
    <x v="76"/>
    <x v="76"/>
    <x v="0"/>
    <x v="0"/>
    <x v="0"/>
    <x v="10"/>
    <x v="622"/>
    <x v="0"/>
  </r>
  <r>
    <x v="5428"/>
    <x v="161"/>
    <x v="1149"/>
    <x v="1149"/>
    <x v="54"/>
    <x v="54"/>
    <x v="169"/>
    <x v="169"/>
    <x v="158"/>
    <x v="78"/>
    <x v="78"/>
    <x v="2"/>
    <x v="0"/>
    <x v="0"/>
    <x v="19"/>
    <x v="788"/>
    <x v="1"/>
  </r>
  <r>
    <x v="5429"/>
    <x v="362"/>
    <x v="993"/>
    <x v="993"/>
    <x v="23"/>
    <x v="23"/>
    <x v="205"/>
    <x v="205"/>
    <x v="204"/>
    <x v="26"/>
    <x v="26"/>
    <x v="1"/>
    <x v="0"/>
    <x v="1"/>
    <x v="26"/>
    <x v="698"/>
    <x v="1"/>
  </r>
  <r>
    <x v="5430"/>
    <x v="261"/>
    <x v="1173"/>
    <x v="1173"/>
    <x v="33"/>
    <x v="33"/>
    <x v="182"/>
    <x v="182"/>
    <x v="194"/>
    <x v="142"/>
    <x v="142"/>
    <x v="0"/>
    <x v="0"/>
    <x v="2"/>
    <x v="51"/>
    <x v="316"/>
    <x v="0"/>
  </r>
  <r>
    <x v="5431"/>
    <x v="362"/>
    <x v="994"/>
    <x v="994"/>
    <x v="89"/>
    <x v="89"/>
    <x v="89"/>
    <x v="89"/>
    <x v="80"/>
    <x v="50"/>
    <x v="50"/>
    <x v="0"/>
    <x v="0"/>
    <x v="0"/>
    <x v="32"/>
    <x v="315"/>
    <x v="0"/>
  </r>
  <r>
    <x v="5432"/>
    <x v="100"/>
    <x v="539"/>
    <x v="539"/>
    <x v="38"/>
    <x v="38"/>
    <x v="32"/>
    <x v="32"/>
    <x v="60"/>
    <x v="104"/>
    <x v="104"/>
    <x v="3"/>
    <x v="0"/>
    <x v="0"/>
    <x v="57"/>
    <x v="436"/>
    <x v="3"/>
  </r>
  <r>
    <x v="5433"/>
    <x v="176"/>
    <x v="1178"/>
    <x v="1178"/>
    <x v="13"/>
    <x v="13"/>
    <x v="178"/>
    <x v="178"/>
    <x v="13"/>
    <x v="100"/>
    <x v="100"/>
    <x v="0"/>
    <x v="1"/>
    <x v="2"/>
    <x v="11"/>
    <x v="13"/>
    <x v="2"/>
  </r>
  <r>
    <x v="5434"/>
    <x v="195"/>
    <x v="94"/>
    <x v="94"/>
    <x v="116"/>
    <x v="116"/>
    <x v="30"/>
    <x v="30"/>
    <x v="27"/>
    <x v="45"/>
    <x v="45"/>
    <x v="3"/>
    <x v="0"/>
    <x v="2"/>
    <x v="22"/>
    <x v="355"/>
    <x v="1"/>
  </r>
  <r>
    <x v="5435"/>
    <x v="293"/>
    <x v="535"/>
    <x v="535"/>
    <x v="103"/>
    <x v="103"/>
    <x v="174"/>
    <x v="174"/>
    <x v="167"/>
    <x v="85"/>
    <x v="85"/>
    <x v="3"/>
    <x v="0"/>
    <x v="0"/>
    <x v="36"/>
    <x v="229"/>
    <x v="1"/>
  </r>
  <r>
    <x v="5436"/>
    <x v="247"/>
    <x v="483"/>
    <x v="483"/>
    <x v="10"/>
    <x v="10"/>
    <x v="49"/>
    <x v="49"/>
    <x v="218"/>
    <x v="162"/>
    <x v="162"/>
    <x v="0"/>
    <x v="0"/>
    <x v="2"/>
    <x v="17"/>
    <x v="481"/>
    <x v="0"/>
  </r>
  <r>
    <x v="5437"/>
    <x v="16"/>
    <x v="13"/>
    <x v="13"/>
    <x v="109"/>
    <x v="109"/>
    <x v="11"/>
    <x v="11"/>
    <x v="11"/>
    <x v="146"/>
    <x v="146"/>
    <x v="3"/>
    <x v="0"/>
    <x v="1"/>
    <x v="10"/>
    <x v="313"/>
    <x v="0"/>
  </r>
  <r>
    <x v="5438"/>
    <x v="54"/>
    <x v="801"/>
    <x v="801"/>
    <x v="82"/>
    <x v="82"/>
    <x v="89"/>
    <x v="89"/>
    <x v="80"/>
    <x v="98"/>
    <x v="98"/>
    <x v="0"/>
    <x v="0"/>
    <x v="0"/>
    <x v="23"/>
    <x v="315"/>
    <x v="0"/>
  </r>
  <r>
    <x v="5439"/>
    <x v="326"/>
    <x v="922"/>
    <x v="922"/>
    <x v="94"/>
    <x v="94"/>
    <x v="82"/>
    <x v="82"/>
    <x v="216"/>
    <x v="35"/>
    <x v="35"/>
    <x v="0"/>
    <x v="0"/>
    <x v="1"/>
    <x v="44"/>
    <x v="432"/>
    <x v="3"/>
  </r>
  <r>
    <x v="5440"/>
    <x v="63"/>
    <x v="958"/>
    <x v="958"/>
    <x v="110"/>
    <x v="110"/>
    <x v="93"/>
    <x v="93"/>
    <x v="13"/>
    <x v="146"/>
    <x v="146"/>
    <x v="3"/>
    <x v="2"/>
    <x v="3"/>
    <x v="11"/>
    <x v="13"/>
    <x v="2"/>
  </r>
  <r>
    <x v="5441"/>
    <x v="63"/>
    <x v="104"/>
    <x v="104"/>
    <x v="100"/>
    <x v="100"/>
    <x v="76"/>
    <x v="76"/>
    <x v="69"/>
    <x v="21"/>
    <x v="21"/>
    <x v="0"/>
    <x v="0"/>
    <x v="3"/>
    <x v="5"/>
    <x v="75"/>
    <x v="0"/>
  </r>
  <r>
    <x v="5442"/>
    <x v="186"/>
    <x v="1076"/>
    <x v="1076"/>
    <x v="37"/>
    <x v="37"/>
    <x v="203"/>
    <x v="203"/>
    <x v="202"/>
    <x v="156"/>
    <x v="156"/>
    <x v="0"/>
    <x v="0"/>
    <x v="0"/>
    <x v="17"/>
    <x v="344"/>
    <x v="0"/>
  </r>
  <r>
    <x v="5443"/>
    <x v="253"/>
    <x v="113"/>
    <x v="113"/>
    <x v="100"/>
    <x v="100"/>
    <x v="177"/>
    <x v="177"/>
    <x v="172"/>
    <x v="139"/>
    <x v="139"/>
    <x v="3"/>
    <x v="0"/>
    <x v="0"/>
    <x v="23"/>
    <x v="445"/>
    <x v="0"/>
  </r>
  <r>
    <x v="5444"/>
    <x v="216"/>
    <x v="937"/>
    <x v="937"/>
    <x v="21"/>
    <x v="21"/>
    <x v="74"/>
    <x v="74"/>
    <x v="13"/>
    <x v="55"/>
    <x v="55"/>
    <x v="0"/>
    <x v="2"/>
    <x v="2"/>
    <x v="11"/>
    <x v="13"/>
    <x v="2"/>
  </r>
  <r>
    <x v="5445"/>
    <x v="204"/>
    <x v="124"/>
    <x v="124"/>
    <x v="68"/>
    <x v="68"/>
    <x v="87"/>
    <x v="87"/>
    <x v="78"/>
    <x v="128"/>
    <x v="128"/>
    <x v="0"/>
    <x v="0"/>
    <x v="0"/>
    <x v="38"/>
    <x v="239"/>
    <x v="0"/>
  </r>
  <r>
    <x v="5446"/>
    <x v="288"/>
    <x v="1064"/>
    <x v="1064"/>
    <x v="68"/>
    <x v="68"/>
    <x v="30"/>
    <x v="30"/>
    <x v="27"/>
    <x v="84"/>
    <x v="84"/>
    <x v="2"/>
    <x v="0"/>
    <x v="0"/>
    <x v="9"/>
    <x v="28"/>
    <x v="0"/>
  </r>
  <r>
    <x v="5447"/>
    <x v="314"/>
    <x v="117"/>
    <x v="117"/>
    <x v="62"/>
    <x v="62"/>
    <x v="179"/>
    <x v="179"/>
    <x v="176"/>
    <x v="28"/>
    <x v="28"/>
    <x v="0"/>
    <x v="0"/>
    <x v="0"/>
    <x v="46"/>
    <x v="256"/>
    <x v="0"/>
  </r>
  <r>
    <x v="5448"/>
    <x v="168"/>
    <x v="698"/>
    <x v="698"/>
    <x v="70"/>
    <x v="70"/>
    <x v="116"/>
    <x v="116"/>
    <x v="13"/>
    <x v="162"/>
    <x v="162"/>
    <x v="0"/>
    <x v="1"/>
    <x v="2"/>
    <x v="11"/>
    <x v="13"/>
    <x v="2"/>
  </r>
  <r>
    <x v="5449"/>
    <x v="21"/>
    <x v="1132"/>
    <x v="1132"/>
    <x v="19"/>
    <x v="19"/>
    <x v="216"/>
    <x v="216"/>
    <x v="215"/>
    <x v="147"/>
    <x v="147"/>
    <x v="0"/>
    <x v="0"/>
    <x v="0"/>
    <x v="48"/>
    <x v="461"/>
    <x v="0"/>
  </r>
  <r>
    <x v="5450"/>
    <x v="203"/>
    <x v="820"/>
    <x v="820"/>
    <x v="66"/>
    <x v="66"/>
    <x v="147"/>
    <x v="147"/>
    <x v="138"/>
    <x v="178"/>
    <x v="178"/>
    <x v="3"/>
    <x v="0"/>
    <x v="0"/>
    <x v="1"/>
    <x v="175"/>
    <x v="0"/>
  </r>
  <r>
    <x v="5451"/>
    <x v="176"/>
    <x v="370"/>
    <x v="370"/>
    <x v="30"/>
    <x v="30"/>
    <x v="176"/>
    <x v="176"/>
    <x v="170"/>
    <x v="17"/>
    <x v="17"/>
    <x v="0"/>
    <x v="0"/>
    <x v="1"/>
    <x v="37"/>
    <x v="242"/>
    <x v="1"/>
  </r>
  <r>
    <x v="5452"/>
    <x v="244"/>
    <x v="1092"/>
    <x v="1092"/>
    <x v="93"/>
    <x v="93"/>
    <x v="3"/>
    <x v="3"/>
    <x v="13"/>
    <x v="57"/>
    <x v="57"/>
    <x v="2"/>
    <x v="1"/>
    <x v="0"/>
    <x v="11"/>
    <x v="13"/>
    <x v="2"/>
  </r>
  <r>
    <x v="5453"/>
    <x v="225"/>
    <x v="766"/>
    <x v="766"/>
    <x v="24"/>
    <x v="24"/>
    <x v="178"/>
    <x v="178"/>
    <x v="175"/>
    <x v="168"/>
    <x v="168"/>
    <x v="0"/>
    <x v="0"/>
    <x v="0"/>
    <x v="39"/>
    <x v="292"/>
    <x v="0"/>
  </r>
  <r>
    <x v="5454"/>
    <x v="46"/>
    <x v="627"/>
    <x v="627"/>
    <x v="64"/>
    <x v="64"/>
    <x v="38"/>
    <x v="38"/>
    <x v="35"/>
    <x v="138"/>
    <x v="138"/>
    <x v="3"/>
    <x v="0"/>
    <x v="3"/>
    <x v="24"/>
    <x v="288"/>
    <x v="1"/>
  </r>
  <r>
    <x v="5455"/>
    <x v="249"/>
    <x v="540"/>
    <x v="540"/>
    <x v="101"/>
    <x v="101"/>
    <x v="100"/>
    <x v="100"/>
    <x v="92"/>
    <x v="168"/>
    <x v="168"/>
    <x v="3"/>
    <x v="0"/>
    <x v="1"/>
    <x v="10"/>
    <x v="513"/>
    <x v="0"/>
  </r>
  <r>
    <x v="5456"/>
    <x v="311"/>
    <x v="510"/>
    <x v="510"/>
    <x v="28"/>
    <x v="28"/>
    <x v="189"/>
    <x v="189"/>
    <x v="185"/>
    <x v="121"/>
    <x v="121"/>
    <x v="3"/>
    <x v="0"/>
    <x v="0"/>
    <x v="16"/>
    <x v="353"/>
    <x v="1"/>
  </r>
  <r>
    <x v="5457"/>
    <x v="43"/>
    <x v="458"/>
    <x v="458"/>
    <x v="14"/>
    <x v="14"/>
    <x v="18"/>
    <x v="18"/>
    <x v="18"/>
    <x v="65"/>
    <x v="65"/>
    <x v="3"/>
    <x v="0"/>
    <x v="0"/>
    <x v="10"/>
    <x v="200"/>
    <x v="0"/>
  </r>
  <r>
    <x v="5458"/>
    <x v="143"/>
    <x v="914"/>
    <x v="914"/>
    <x v="86"/>
    <x v="86"/>
    <x v="213"/>
    <x v="213"/>
    <x v="212"/>
    <x v="4"/>
    <x v="4"/>
    <x v="0"/>
    <x v="0"/>
    <x v="2"/>
    <x v="8"/>
    <x v="409"/>
    <x v="1"/>
  </r>
  <r>
    <x v="5459"/>
    <x v="77"/>
    <x v="627"/>
    <x v="627"/>
    <x v="93"/>
    <x v="93"/>
    <x v="62"/>
    <x v="62"/>
    <x v="57"/>
    <x v="36"/>
    <x v="36"/>
    <x v="0"/>
    <x v="0"/>
    <x v="2"/>
    <x v="25"/>
    <x v="131"/>
    <x v="0"/>
  </r>
  <r>
    <x v="5460"/>
    <x v="36"/>
    <x v="966"/>
    <x v="966"/>
    <x v="76"/>
    <x v="76"/>
    <x v="60"/>
    <x v="60"/>
    <x v="56"/>
    <x v="53"/>
    <x v="53"/>
    <x v="0"/>
    <x v="0"/>
    <x v="3"/>
    <x v="5"/>
    <x v="58"/>
    <x v="0"/>
  </r>
  <r>
    <x v="5461"/>
    <x v="297"/>
    <x v="54"/>
    <x v="54"/>
    <x v="77"/>
    <x v="77"/>
    <x v="191"/>
    <x v="191"/>
    <x v="187"/>
    <x v="110"/>
    <x v="110"/>
    <x v="0"/>
    <x v="0"/>
    <x v="0"/>
    <x v="0"/>
    <x v="484"/>
    <x v="0"/>
  </r>
  <r>
    <x v="5462"/>
    <x v="218"/>
    <x v="342"/>
    <x v="342"/>
    <x v="15"/>
    <x v="15"/>
    <x v="39"/>
    <x v="39"/>
    <x v="36"/>
    <x v="1"/>
    <x v="1"/>
    <x v="0"/>
    <x v="0"/>
    <x v="2"/>
    <x v="38"/>
    <x v="37"/>
    <x v="0"/>
  </r>
  <r>
    <x v="5463"/>
    <x v="285"/>
    <x v="858"/>
    <x v="858"/>
    <x v="94"/>
    <x v="94"/>
    <x v="163"/>
    <x v="163"/>
    <x v="153"/>
    <x v="78"/>
    <x v="78"/>
    <x v="3"/>
    <x v="0"/>
    <x v="0"/>
    <x v="27"/>
    <x v="503"/>
    <x v="0"/>
  </r>
  <r>
    <x v="5464"/>
    <x v="11"/>
    <x v="802"/>
    <x v="802"/>
    <x v="5"/>
    <x v="5"/>
    <x v="16"/>
    <x v="16"/>
    <x v="16"/>
    <x v="174"/>
    <x v="174"/>
    <x v="0"/>
    <x v="0"/>
    <x v="3"/>
    <x v="14"/>
    <x v="454"/>
    <x v="0"/>
  </r>
  <r>
    <x v="5465"/>
    <x v="124"/>
    <x v="322"/>
    <x v="322"/>
    <x v="22"/>
    <x v="22"/>
    <x v="214"/>
    <x v="214"/>
    <x v="13"/>
    <x v="28"/>
    <x v="28"/>
    <x v="1"/>
    <x v="1"/>
    <x v="0"/>
    <x v="11"/>
    <x v="13"/>
    <x v="2"/>
  </r>
  <r>
    <x v="5466"/>
    <x v="153"/>
    <x v="293"/>
    <x v="293"/>
    <x v="24"/>
    <x v="24"/>
    <x v="90"/>
    <x v="90"/>
    <x v="13"/>
    <x v="50"/>
    <x v="50"/>
    <x v="3"/>
    <x v="1"/>
    <x v="0"/>
    <x v="11"/>
    <x v="13"/>
    <x v="2"/>
  </r>
  <r>
    <x v="5467"/>
    <x v="361"/>
    <x v="743"/>
    <x v="743"/>
    <x v="53"/>
    <x v="53"/>
    <x v="210"/>
    <x v="210"/>
    <x v="209"/>
    <x v="52"/>
    <x v="52"/>
    <x v="0"/>
    <x v="0"/>
    <x v="2"/>
    <x v="39"/>
    <x v="393"/>
    <x v="0"/>
  </r>
  <r>
    <x v="5468"/>
    <x v="176"/>
    <x v="113"/>
    <x v="113"/>
    <x v="109"/>
    <x v="109"/>
    <x v="129"/>
    <x v="129"/>
    <x v="120"/>
    <x v="96"/>
    <x v="96"/>
    <x v="0"/>
    <x v="0"/>
    <x v="1"/>
    <x v="34"/>
    <x v="271"/>
    <x v="1"/>
  </r>
  <r>
    <x v="5469"/>
    <x v="130"/>
    <x v="378"/>
    <x v="378"/>
    <x v="32"/>
    <x v="32"/>
    <x v="165"/>
    <x v="165"/>
    <x v="155"/>
    <x v="100"/>
    <x v="100"/>
    <x v="3"/>
    <x v="0"/>
    <x v="2"/>
    <x v="18"/>
    <x v="516"/>
    <x v="0"/>
  </r>
  <r>
    <x v="5470"/>
    <x v="21"/>
    <x v="965"/>
    <x v="965"/>
    <x v="81"/>
    <x v="81"/>
    <x v="101"/>
    <x v="101"/>
    <x v="13"/>
    <x v="173"/>
    <x v="173"/>
    <x v="0"/>
    <x v="1"/>
    <x v="0"/>
    <x v="11"/>
    <x v="13"/>
    <x v="2"/>
  </r>
  <r>
    <x v="5471"/>
    <x v="291"/>
    <x v="893"/>
    <x v="893"/>
    <x v="52"/>
    <x v="52"/>
    <x v="199"/>
    <x v="199"/>
    <x v="198"/>
    <x v="77"/>
    <x v="77"/>
    <x v="0"/>
    <x v="0"/>
    <x v="3"/>
    <x v="15"/>
    <x v="328"/>
    <x v="1"/>
  </r>
  <r>
    <x v="5472"/>
    <x v="209"/>
    <x v="644"/>
    <x v="644"/>
    <x v="31"/>
    <x v="31"/>
    <x v="4"/>
    <x v="4"/>
    <x v="4"/>
    <x v="73"/>
    <x v="73"/>
    <x v="0"/>
    <x v="0"/>
    <x v="2"/>
    <x v="40"/>
    <x v="181"/>
    <x v="1"/>
  </r>
  <r>
    <x v="5473"/>
    <x v="102"/>
    <x v="930"/>
    <x v="930"/>
    <x v="118"/>
    <x v="118"/>
    <x v="99"/>
    <x v="99"/>
    <x v="91"/>
    <x v="141"/>
    <x v="141"/>
    <x v="3"/>
    <x v="0"/>
    <x v="2"/>
    <x v="30"/>
    <x v="215"/>
    <x v="1"/>
  </r>
  <r>
    <x v="5474"/>
    <x v="88"/>
    <x v="230"/>
    <x v="230"/>
    <x v="100"/>
    <x v="100"/>
    <x v="130"/>
    <x v="130"/>
    <x v="121"/>
    <x v="68"/>
    <x v="68"/>
    <x v="0"/>
    <x v="0"/>
    <x v="1"/>
    <x v="45"/>
    <x v="151"/>
    <x v="0"/>
  </r>
  <r>
    <x v="5475"/>
    <x v="272"/>
    <x v="128"/>
    <x v="128"/>
    <x v="84"/>
    <x v="84"/>
    <x v="6"/>
    <x v="6"/>
    <x v="6"/>
    <x v="132"/>
    <x v="132"/>
    <x v="0"/>
    <x v="0"/>
    <x v="0"/>
    <x v="24"/>
    <x v="6"/>
    <x v="1"/>
  </r>
  <r>
    <x v="5476"/>
    <x v="299"/>
    <x v="304"/>
    <x v="304"/>
    <x v="39"/>
    <x v="39"/>
    <x v="218"/>
    <x v="218"/>
    <x v="219"/>
    <x v="165"/>
    <x v="165"/>
    <x v="0"/>
    <x v="0"/>
    <x v="2"/>
    <x v="47"/>
    <x v="496"/>
    <x v="1"/>
  </r>
  <r>
    <x v="5477"/>
    <x v="82"/>
    <x v="1050"/>
    <x v="1050"/>
    <x v="87"/>
    <x v="87"/>
    <x v="213"/>
    <x v="213"/>
    <x v="212"/>
    <x v="161"/>
    <x v="161"/>
    <x v="0"/>
    <x v="0"/>
    <x v="0"/>
    <x v="5"/>
    <x v="409"/>
    <x v="0"/>
  </r>
  <r>
    <x v="5478"/>
    <x v="139"/>
    <x v="532"/>
    <x v="532"/>
    <x v="80"/>
    <x v="80"/>
    <x v="78"/>
    <x v="78"/>
    <x v="112"/>
    <x v="152"/>
    <x v="152"/>
    <x v="0"/>
    <x v="0"/>
    <x v="0"/>
    <x v="16"/>
    <x v="378"/>
    <x v="1"/>
  </r>
  <r>
    <x v="5479"/>
    <x v="333"/>
    <x v="103"/>
    <x v="103"/>
    <x v="113"/>
    <x v="113"/>
    <x v="160"/>
    <x v="160"/>
    <x v="151"/>
    <x v="11"/>
    <x v="11"/>
    <x v="3"/>
    <x v="0"/>
    <x v="0"/>
    <x v="34"/>
    <x v="361"/>
    <x v="1"/>
  </r>
  <r>
    <x v="5480"/>
    <x v="226"/>
    <x v="992"/>
    <x v="992"/>
    <x v="88"/>
    <x v="88"/>
    <x v="186"/>
    <x v="186"/>
    <x v="182"/>
    <x v="93"/>
    <x v="93"/>
    <x v="3"/>
    <x v="0"/>
    <x v="0"/>
    <x v="13"/>
    <x v="722"/>
    <x v="0"/>
  </r>
  <r>
    <x v="5481"/>
    <x v="305"/>
    <x v="180"/>
    <x v="180"/>
    <x v="58"/>
    <x v="58"/>
    <x v="41"/>
    <x v="41"/>
    <x v="38"/>
    <x v="74"/>
    <x v="74"/>
    <x v="0"/>
    <x v="0"/>
    <x v="0"/>
    <x v="34"/>
    <x v="39"/>
    <x v="1"/>
  </r>
  <r>
    <x v="5482"/>
    <x v="352"/>
    <x v="698"/>
    <x v="698"/>
    <x v="89"/>
    <x v="89"/>
    <x v="46"/>
    <x v="46"/>
    <x v="43"/>
    <x v="138"/>
    <x v="138"/>
    <x v="1"/>
    <x v="0"/>
    <x v="0"/>
    <x v="1"/>
    <x v="778"/>
    <x v="0"/>
  </r>
  <r>
    <x v="5483"/>
    <x v="92"/>
    <x v="74"/>
    <x v="74"/>
    <x v="89"/>
    <x v="89"/>
    <x v="192"/>
    <x v="192"/>
    <x v="188"/>
    <x v="12"/>
    <x v="12"/>
    <x v="3"/>
    <x v="0"/>
    <x v="2"/>
    <x v="5"/>
    <x v="675"/>
    <x v="0"/>
  </r>
  <r>
    <x v="5484"/>
    <x v="112"/>
    <x v="1048"/>
    <x v="1048"/>
    <x v="114"/>
    <x v="114"/>
    <x v="106"/>
    <x v="106"/>
    <x v="13"/>
    <x v="176"/>
    <x v="176"/>
    <x v="0"/>
    <x v="2"/>
    <x v="0"/>
    <x v="11"/>
    <x v="13"/>
    <x v="2"/>
  </r>
  <r>
    <x v="5485"/>
    <x v="98"/>
    <x v="124"/>
    <x v="124"/>
    <x v="33"/>
    <x v="33"/>
    <x v="157"/>
    <x v="157"/>
    <x v="148"/>
    <x v="8"/>
    <x v="8"/>
    <x v="3"/>
    <x v="0"/>
    <x v="2"/>
    <x v="19"/>
    <x v="444"/>
    <x v="1"/>
  </r>
  <r>
    <x v="5486"/>
    <x v="213"/>
    <x v="77"/>
    <x v="77"/>
    <x v="100"/>
    <x v="100"/>
    <x v="218"/>
    <x v="218"/>
    <x v="219"/>
    <x v="116"/>
    <x v="116"/>
    <x v="3"/>
    <x v="0"/>
    <x v="0"/>
    <x v="4"/>
    <x v="688"/>
    <x v="0"/>
  </r>
  <r>
    <x v="5487"/>
    <x v="327"/>
    <x v="1115"/>
    <x v="1115"/>
    <x v="18"/>
    <x v="18"/>
    <x v="36"/>
    <x v="36"/>
    <x v="32"/>
    <x v="175"/>
    <x v="175"/>
    <x v="0"/>
    <x v="0"/>
    <x v="0"/>
    <x v="13"/>
    <x v="78"/>
    <x v="0"/>
  </r>
  <r>
    <x v="5488"/>
    <x v="254"/>
    <x v="1122"/>
    <x v="1122"/>
    <x v="12"/>
    <x v="12"/>
    <x v="136"/>
    <x v="136"/>
    <x v="126"/>
    <x v="137"/>
    <x v="137"/>
    <x v="0"/>
    <x v="0"/>
    <x v="0"/>
    <x v="30"/>
    <x v="159"/>
    <x v="1"/>
  </r>
  <r>
    <x v="5489"/>
    <x v="15"/>
    <x v="1019"/>
    <x v="1019"/>
    <x v="90"/>
    <x v="90"/>
    <x v="180"/>
    <x v="180"/>
    <x v="177"/>
    <x v="131"/>
    <x v="131"/>
    <x v="3"/>
    <x v="0"/>
    <x v="2"/>
    <x v="19"/>
    <x v="257"/>
    <x v="1"/>
  </r>
  <r>
    <x v="5490"/>
    <x v="257"/>
    <x v="551"/>
    <x v="551"/>
    <x v="92"/>
    <x v="92"/>
    <x v="14"/>
    <x v="14"/>
    <x v="13"/>
    <x v="154"/>
    <x v="154"/>
    <x v="0"/>
    <x v="1"/>
    <x v="2"/>
    <x v="11"/>
    <x v="13"/>
    <x v="2"/>
  </r>
  <r>
    <x v="5491"/>
    <x v="231"/>
    <x v="229"/>
    <x v="229"/>
    <x v="88"/>
    <x v="88"/>
    <x v="216"/>
    <x v="216"/>
    <x v="215"/>
    <x v="139"/>
    <x v="139"/>
    <x v="0"/>
    <x v="0"/>
    <x v="3"/>
    <x v="33"/>
    <x v="461"/>
    <x v="0"/>
  </r>
  <r>
    <x v="5492"/>
    <x v="329"/>
    <x v="1068"/>
    <x v="1068"/>
    <x v="9"/>
    <x v="9"/>
    <x v="3"/>
    <x v="3"/>
    <x v="3"/>
    <x v="32"/>
    <x v="32"/>
    <x v="3"/>
    <x v="0"/>
    <x v="2"/>
    <x v="0"/>
    <x v="606"/>
    <x v="0"/>
  </r>
  <r>
    <x v="5493"/>
    <x v="145"/>
    <x v="784"/>
    <x v="784"/>
    <x v="62"/>
    <x v="62"/>
    <x v="169"/>
    <x v="169"/>
    <x v="13"/>
    <x v="116"/>
    <x v="116"/>
    <x v="3"/>
    <x v="1"/>
    <x v="3"/>
    <x v="11"/>
    <x v="13"/>
    <x v="2"/>
  </r>
  <r>
    <x v="5494"/>
    <x v="32"/>
    <x v="809"/>
    <x v="809"/>
    <x v="85"/>
    <x v="85"/>
    <x v="110"/>
    <x v="110"/>
    <x v="101"/>
    <x v="162"/>
    <x v="162"/>
    <x v="3"/>
    <x v="0"/>
    <x v="0"/>
    <x v="36"/>
    <x v="182"/>
    <x v="1"/>
  </r>
  <r>
    <x v="5495"/>
    <x v="30"/>
    <x v="134"/>
    <x v="134"/>
    <x v="16"/>
    <x v="16"/>
    <x v="119"/>
    <x v="119"/>
    <x v="111"/>
    <x v="156"/>
    <x v="156"/>
    <x v="0"/>
    <x v="0"/>
    <x v="2"/>
    <x v="47"/>
    <x v="310"/>
    <x v="1"/>
  </r>
  <r>
    <x v="5496"/>
    <x v="213"/>
    <x v="1041"/>
    <x v="1041"/>
    <x v="95"/>
    <x v="95"/>
    <x v="218"/>
    <x v="218"/>
    <x v="219"/>
    <x v="5"/>
    <x v="5"/>
    <x v="0"/>
    <x v="0"/>
    <x v="2"/>
    <x v="14"/>
    <x v="496"/>
    <x v="0"/>
  </r>
  <r>
    <x v="5497"/>
    <x v="345"/>
    <x v="886"/>
    <x v="886"/>
    <x v="88"/>
    <x v="88"/>
    <x v="141"/>
    <x v="141"/>
    <x v="174"/>
    <x v="141"/>
    <x v="141"/>
    <x v="2"/>
    <x v="0"/>
    <x v="2"/>
    <x v="19"/>
    <x v="253"/>
    <x v="1"/>
  </r>
  <r>
    <x v="5498"/>
    <x v="75"/>
    <x v="405"/>
    <x v="405"/>
    <x v="79"/>
    <x v="79"/>
    <x v="61"/>
    <x v="61"/>
    <x v="71"/>
    <x v="175"/>
    <x v="175"/>
    <x v="3"/>
    <x v="0"/>
    <x v="3"/>
    <x v="32"/>
    <x v="646"/>
    <x v="0"/>
  </r>
  <r>
    <x v="5499"/>
    <x v="14"/>
    <x v="591"/>
    <x v="591"/>
    <x v="9"/>
    <x v="9"/>
    <x v="165"/>
    <x v="165"/>
    <x v="155"/>
    <x v="96"/>
    <x v="96"/>
    <x v="3"/>
    <x v="0"/>
    <x v="2"/>
    <x v="9"/>
    <x v="516"/>
    <x v="0"/>
  </r>
  <r>
    <x v="5500"/>
    <x v="105"/>
    <x v="570"/>
    <x v="570"/>
    <x v="75"/>
    <x v="75"/>
    <x v="170"/>
    <x v="170"/>
    <x v="159"/>
    <x v="36"/>
    <x v="36"/>
    <x v="0"/>
    <x v="0"/>
    <x v="0"/>
    <x v="44"/>
    <x v="385"/>
    <x v="3"/>
  </r>
  <r>
    <x v="5501"/>
    <x v="291"/>
    <x v="967"/>
    <x v="967"/>
    <x v="72"/>
    <x v="72"/>
    <x v="135"/>
    <x v="135"/>
    <x v="125"/>
    <x v="87"/>
    <x v="87"/>
    <x v="2"/>
    <x v="0"/>
    <x v="2"/>
    <x v="19"/>
    <x v="789"/>
    <x v="1"/>
  </r>
  <r>
    <x v="5502"/>
    <x v="148"/>
    <x v="484"/>
    <x v="484"/>
    <x v="22"/>
    <x v="22"/>
    <x v="191"/>
    <x v="191"/>
    <x v="187"/>
    <x v="121"/>
    <x v="121"/>
    <x v="0"/>
    <x v="0"/>
    <x v="0"/>
    <x v="13"/>
    <x v="484"/>
    <x v="0"/>
  </r>
  <r>
    <x v="5503"/>
    <x v="9"/>
    <x v="453"/>
    <x v="453"/>
    <x v="22"/>
    <x v="22"/>
    <x v="151"/>
    <x v="151"/>
    <x v="141"/>
    <x v="149"/>
    <x v="149"/>
    <x v="0"/>
    <x v="0"/>
    <x v="0"/>
    <x v="38"/>
    <x v="180"/>
    <x v="0"/>
  </r>
  <r>
    <x v="5504"/>
    <x v="348"/>
    <x v="59"/>
    <x v="59"/>
    <x v="94"/>
    <x v="94"/>
    <x v="159"/>
    <x v="159"/>
    <x v="150"/>
    <x v="52"/>
    <x v="52"/>
    <x v="2"/>
    <x v="0"/>
    <x v="2"/>
    <x v="23"/>
    <x v="674"/>
    <x v="0"/>
  </r>
  <r>
    <x v="5505"/>
    <x v="15"/>
    <x v="1174"/>
    <x v="1174"/>
    <x v="76"/>
    <x v="76"/>
    <x v="145"/>
    <x v="145"/>
    <x v="13"/>
    <x v="39"/>
    <x v="39"/>
    <x v="0"/>
    <x v="1"/>
    <x v="0"/>
    <x v="11"/>
    <x v="13"/>
    <x v="2"/>
  </r>
  <r>
    <x v="5506"/>
    <x v="76"/>
    <x v="152"/>
    <x v="152"/>
    <x v="36"/>
    <x v="36"/>
    <x v="25"/>
    <x v="25"/>
    <x v="88"/>
    <x v="103"/>
    <x v="103"/>
    <x v="3"/>
    <x v="0"/>
    <x v="2"/>
    <x v="14"/>
    <x v="600"/>
    <x v="0"/>
  </r>
  <r>
    <x v="5507"/>
    <x v="252"/>
    <x v="280"/>
    <x v="280"/>
    <x v="69"/>
    <x v="69"/>
    <x v="129"/>
    <x v="129"/>
    <x v="120"/>
    <x v="124"/>
    <x v="124"/>
    <x v="3"/>
    <x v="0"/>
    <x v="0"/>
    <x v="6"/>
    <x v="612"/>
    <x v="1"/>
  </r>
  <r>
    <x v="5508"/>
    <x v="3"/>
    <x v="216"/>
    <x v="216"/>
    <x v="3"/>
    <x v="3"/>
    <x v="200"/>
    <x v="200"/>
    <x v="199"/>
    <x v="170"/>
    <x v="170"/>
    <x v="2"/>
    <x v="0"/>
    <x v="1"/>
    <x v="43"/>
    <x v="691"/>
    <x v="0"/>
  </r>
  <r>
    <x v="5509"/>
    <x v="331"/>
    <x v="73"/>
    <x v="73"/>
    <x v="60"/>
    <x v="60"/>
    <x v="152"/>
    <x v="152"/>
    <x v="173"/>
    <x v="97"/>
    <x v="97"/>
    <x v="0"/>
    <x v="0"/>
    <x v="0"/>
    <x v="18"/>
    <x v="252"/>
    <x v="0"/>
  </r>
  <r>
    <x v="5510"/>
    <x v="27"/>
    <x v="41"/>
    <x v="41"/>
    <x v="107"/>
    <x v="107"/>
    <x v="181"/>
    <x v="181"/>
    <x v="178"/>
    <x v="116"/>
    <x v="116"/>
    <x v="0"/>
    <x v="0"/>
    <x v="0"/>
    <x v="1"/>
    <x v="595"/>
    <x v="0"/>
  </r>
  <r>
    <x v="5511"/>
    <x v="114"/>
    <x v="982"/>
    <x v="982"/>
    <x v="118"/>
    <x v="118"/>
    <x v="77"/>
    <x v="77"/>
    <x v="70"/>
    <x v="21"/>
    <x v="21"/>
    <x v="3"/>
    <x v="0"/>
    <x v="0"/>
    <x v="51"/>
    <x v="605"/>
    <x v="0"/>
  </r>
  <r>
    <x v="5512"/>
    <x v="81"/>
    <x v="391"/>
    <x v="391"/>
    <x v="31"/>
    <x v="31"/>
    <x v="29"/>
    <x v="29"/>
    <x v="34"/>
    <x v="159"/>
    <x v="159"/>
    <x v="2"/>
    <x v="0"/>
    <x v="2"/>
    <x v="32"/>
    <x v="579"/>
    <x v="0"/>
  </r>
  <r>
    <x v="5513"/>
    <x v="120"/>
    <x v="659"/>
    <x v="659"/>
    <x v="12"/>
    <x v="12"/>
    <x v="35"/>
    <x v="35"/>
    <x v="31"/>
    <x v="14"/>
    <x v="14"/>
    <x v="2"/>
    <x v="0"/>
    <x v="0"/>
    <x v="4"/>
    <x v="232"/>
    <x v="0"/>
  </r>
  <r>
    <x v="5514"/>
    <x v="220"/>
    <x v="762"/>
    <x v="762"/>
    <x v="78"/>
    <x v="78"/>
    <x v="92"/>
    <x v="92"/>
    <x v="83"/>
    <x v="18"/>
    <x v="18"/>
    <x v="0"/>
    <x v="0"/>
    <x v="0"/>
    <x v="33"/>
    <x v="244"/>
    <x v="0"/>
  </r>
  <r>
    <x v="5515"/>
    <x v="124"/>
    <x v="1020"/>
    <x v="1020"/>
    <x v="95"/>
    <x v="95"/>
    <x v="54"/>
    <x v="54"/>
    <x v="50"/>
    <x v="48"/>
    <x v="48"/>
    <x v="3"/>
    <x v="0"/>
    <x v="0"/>
    <x v="5"/>
    <x v="334"/>
    <x v="0"/>
  </r>
  <r>
    <x v="5516"/>
    <x v="345"/>
    <x v="1018"/>
    <x v="1018"/>
    <x v="98"/>
    <x v="98"/>
    <x v="67"/>
    <x v="67"/>
    <x v="13"/>
    <x v="45"/>
    <x v="45"/>
    <x v="0"/>
    <x v="1"/>
    <x v="0"/>
    <x v="11"/>
    <x v="13"/>
    <x v="2"/>
  </r>
  <r>
    <x v="5517"/>
    <x v="39"/>
    <x v="390"/>
    <x v="390"/>
    <x v="51"/>
    <x v="51"/>
    <x v="107"/>
    <x v="107"/>
    <x v="98"/>
    <x v="157"/>
    <x v="157"/>
    <x v="0"/>
    <x v="0"/>
    <x v="3"/>
    <x v="23"/>
    <x v="115"/>
    <x v="0"/>
  </r>
  <r>
    <x v="5518"/>
    <x v="63"/>
    <x v="1179"/>
    <x v="1179"/>
    <x v="102"/>
    <x v="102"/>
    <x v="78"/>
    <x v="78"/>
    <x v="112"/>
    <x v="113"/>
    <x v="113"/>
    <x v="0"/>
    <x v="0"/>
    <x v="2"/>
    <x v="26"/>
    <x v="378"/>
    <x v="1"/>
  </r>
  <r>
    <x v="5519"/>
    <x v="195"/>
    <x v="1081"/>
    <x v="1081"/>
    <x v="43"/>
    <x v="43"/>
    <x v="169"/>
    <x v="169"/>
    <x v="158"/>
    <x v="103"/>
    <x v="103"/>
    <x v="0"/>
    <x v="0"/>
    <x v="0"/>
    <x v="7"/>
    <x v="358"/>
    <x v="0"/>
  </r>
  <r>
    <x v="5520"/>
    <x v="336"/>
    <x v="527"/>
    <x v="527"/>
    <x v="113"/>
    <x v="113"/>
    <x v="186"/>
    <x v="186"/>
    <x v="182"/>
    <x v="88"/>
    <x v="88"/>
    <x v="0"/>
    <x v="0"/>
    <x v="0"/>
    <x v="1"/>
    <x v="285"/>
    <x v="0"/>
  </r>
  <r>
    <x v="5521"/>
    <x v="245"/>
    <x v="843"/>
    <x v="843"/>
    <x v="60"/>
    <x v="60"/>
    <x v="147"/>
    <x v="147"/>
    <x v="138"/>
    <x v="137"/>
    <x v="137"/>
    <x v="0"/>
    <x v="0"/>
    <x v="2"/>
    <x v="38"/>
    <x v="265"/>
    <x v="0"/>
  </r>
  <r>
    <x v="5522"/>
    <x v="134"/>
    <x v="666"/>
    <x v="666"/>
    <x v="119"/>
    <x v="119"/>
    <x v="46"/>
    <x v="46"/>
    <x v="43"/>
    <x v="17"/>
    <x v="17"/>
    <x v="0"/>
    <x v="0"/>
    <x v="1"/>
    <x v="7"/>
    <x v="45"/>
    <x v="0"/>
  </r>
  <r>
    <x v="5523"/>
    <x v="306"/>
    <x v="629"/>
    <x v="629"/>
    <x v="3"/>
    <x v="3"/>
    <x v="99"/>
    <x v="99"/>
    <x v="91"/>
    <x v="147"/>
    <x v="147"/>
    <x v="2"/>
    <x v="0"/>
    <x v="0"/>
    <x v="4"/>
    <x v="104"/>
    <x v="0"/>
  </r>
  <r>
    <x v="5524"/>
    <x v="138"/>
    <x v="399"/>
    <x v="399"/>
    <x v="24"/>
    <x v="24"/>
    <x v="152"/>
    <x v="152"/>
    <x v="173"/>
    <x v="94"/>
    <x v="94"/>
    <x v="0"/>
    <x v="0"/>
    <x v="3"/>
    <x v="9"/>
    <x v="252"/>
    <x v="0"/>
  </r>
  <r>
    <x v="5525"/>
    <x v="338"/>
    <x v="132"/>
    <x v="132"/>
    <x v="37"/>
    <x v="37"/>
    <x v="79"/>
    <x v="79"/>
    <x v="13"/>
    <x v="42"/>
    <x v="42"/>
    <x v="3"/>
    <x v="1"/>
    <x v="0"/>
    <x v="11"/>
    <x v="13"/>
    <x v="2"/>
  </r>
  <r>
    <x v="5526"/>
    <x v="278"/>
    <x v="315"/>
    <x v="315"/>
    <x v="109"/>
    <x v="109"/>
    <x v="113"/>
    <x v="113"/>
    <x v="13"/>
    <x v="13"/>
    <x v="13"/>
    <x v="2"/>
    <x v="1"/>
    <x v="0"/>
    <x v="11"/>
    <x v="13"/>
    <x v="2"/>
  </r>
  <r>
    <x v="5527"/>
    <x v="256"/>
    <x v="1144"/>
    <x v="1144"/>
    <x v="75"/>
    <x v="75"/>
    <x v="46"/>
    <x v="46"/>
    <x v="43"/>
    <x v="175"/>
    <x v="175"/>
    <x v="0"/>
    <x v="0"/>
    <x v="1"/>
    <x v="16"/>
    <x v="45"/>
    <x v="1"/>
  </r>
  <r>
    <x v="5528"/>
    <x v="172"/>
    <x v="19"/>
    <x v="19"/>
    <x v="55"/>
    <x v="55"/>
    <x v="142"/>
    <x v="142"/>
    <x v="13"/>
    <x v="141"/>
    <x v="141"/>
    <x v="3"/>
    <x v="1"/>
    <x v="2"/>
    <x v="11"/>
    <x v="13"/>
    <x v="2"/>
  </r>
  <r>
    <x v="5529"/>
    <x v="171"/>
    <x v="881"/>
    <x v="881"/>
    <x v="90"/>
    <x v="90"/>
    <x v="183"/>
    <x v="183"/>
    <x v="179"/>
    <x v="113"/>
    <x v="113"/>
    <x v="0"/>
    <x v="0"/>
    <x v="0"/>
    <x v="14"/>
    <x v="500"/>
    <x v="0"/>
  </r>
  <r>
    <x v="5530"/>
    <x v="279"/>
    <x v="507"/>
    <x v="507"/>
    <x v="33"/>
    <x v="33"/>
    <x v="185"/>
    <x v="185"/>
    <x v="181"/>
    <x v="0"/>
    <x v="0"/>
    <x v="0"/>
    <x v="0"/>
    <x v="3"/>
    <x v="27"/>
    <x v="640"/>
    <x v="0"/>
  </r>
  <r>
    <x v="5531"/>
    <x v="106"/>
    <x v="812"/>
    <x v="812"/>
    <x v="82"/>
    <x v="82"/>
    <x v="92"/>
    <x v="92"/>
    <x v="83"/>
    <x v="81"/>
    <x v="81"/>
    <x v="3"/>
    <x v="0"/>
    <x v="1"/>
    <x v="33"/>
    <x v="728"/>
    <x v="0"/>
  </r>
  <r>
    <x v="5532"/>
    <x v="229"/>
    <x v="215"/>
    <x v="215"/>
    <x v="82"/>
    <x v="82"/>
    <x v="54"/>
    <x v="54"/>
    <x v="50"/>
    <x v="12"/>
    <x v="12"/>
    <x v="3"/>
    <x v="0"/>
    <x v="3"/>
    <x v="28"/>
    <x v="334"/>
    <x v="0"/>
  </r>
  <r>
    <x v="5533"/>
    <x v="223"/>
    <x v="887"/>
    <x v="887"/>
    <x v="16"/>
    <x v="16"/>
    <x v="214"/>
    <x v="214"/>
    <x v="213"/>
    <x v="36"/>
    <x v="36"/>
    <x v="0"/>
    <x v="0"/>
    <x v="2"/>
    <x v="4"/>
    <x v="415"/>
    <x v="0"/>
  </r>
  <r>
    <x v="5534"/>
    <x v="75"/>
    <x v="600"/>
    <x v="600"/>
    <x v="112"/>
    <x v="112"/>
    <x v="79"/>
    <x v="79"/>
    <x v="72"/>
    <x v="133"/>
    <x v="133"/>
    <x v="2"/>
    <x v="0"/>
    <x v="2"/>
    <x v="16"/>
    <x v="467"/>
    <x v="1"/>
  </r>
  <r>
    <x v="5535"/>
    <x v="188"/>
    <x v="23"/>
    <x v="23"/>
    <x v="46"/>
    <x v="46"/>
    <x v="88"/>
    <x v="88"/>
    <x v="79"/>
    <x v="56"/>
    <x v="56"/>
    <x v="3"/>
    <x v="0"/>
    <x v="2"/>
    <x v="14"/>
    <x v="259"/>
    <x v="0"/>
  </r>
  <r>
    <x v="5536"/>
    <x v="270"/>
    <x v="995"/>
    <x v="995"/>
    <x v="109"/>
    <x v="109"/>
    <x v="213"/>
    <x v="213"/>
    <x v="212"/>
    <x v="47"/>
    <x v="47"/>
    <x v="0"/>
    <x v="0"/>
    <x v="0"/>
    <x v="17"/>
    <x v="409"/>
    <x v="0"/>
  </r>
  <r>
    <x v="5537"/>
    <x v="25"/>
    <x v="408"/>
    <x v="408"/>
    <x v="118"/>
    <x v="118"/>
    <x v="143"/>
    <x v="143"/>
    <x v="134"/>
    <x v="57"/>
    <x v="57"/>
    <x v="0"/>
    <x v="0"/>
    <x v="0"/>
    <x v="3"/>
    <x v="305"/>
    <x v="0"/>
  </r>
  <r>
    <x v="5538"/>
    <x v="352"/>
    <x v="620"/>
    <x v="620"/>
    <x v="59"/>
    <x v="59"/>
    <x v="136"/>
    <x v="136"/>
    <x v="126"/>
    <x v="108"/>
    <x v="108"/>
    <x v="2"/>
    <x v="0"/>
    <x v="1"/>
    <x v="14"/>
    <x v="457"/>
    <x v="0"/>
  </r>
  <r>
    <x v="5539"/>
    <x v="258"/>
    <x v="854"/>
    <x v="854"/>
    <x v="71"/>
    <x v="71"/>
    <x v="208"/>
    <x v="208"/>
    <x v="207"/>
    <x v="60"/>
    <x v="60"/>
    <x v="1"/>
    <x v="0"/>
    <x v="0"/>
    <x v="19"/>
    <x v="382"/>
    <x v="1"/>
  </r>
  <r>
    <x v="5540"/>
    <x v="338"/>
    <x v="597"/>
    <x v="597"/>
    <x v="81"/>
    <x v="81"/>
    <x v="141"/>
    <x v="141"/>
    <x v="13"/>
    <x v="160"/>
    <x v="160"/>
    <x v="3"/>
    <x v="1"/>
    <x v="3"/>
    <x v="11"/>
    <x v="13"/>
    <x v="2"/>
  </r>
  <r>
    <x v="5541"/>
    <x v="287"/>
    <x v="1114"/>
    <x v="1114"/>
    <x v="88"/>
    <x v="88"/>
    <x v="44"/>
    <x v="44"/>
    <x v="41"/>
    <x v="15"/>
    <x v="15"/>
    <x v="3"/>
    <x v="0"/>
    <x v="0"/>
    <x v="32"/>
    <x v="585"/>
    <x v="0"/>
  </r>
  <r>
    <x v="5542"/>
    <x v="343"/>
    <x v="804"/>
    <x v="804"/>
    <x v="108"/>
    <x v="108"/>
    <x v="26"/>
    <x v="26"/>
    <x v="24"/>
    <x v="6"/>
    <x v="6"/>
    <x v="0"/>
    <x v="0"/>
    <x v="0"/>
    <x v="4"/>
    <x v="83"/>
    <x v="0"/>
  </r>
  <r>
    <x v="5543"/>
    <x v="137"/>
    <x v="951"/>
    <x v="951"/>
    <x v="36"/>
    <x v="36"/>
    <x v="96"/>
    <x v="96"/>
    <x v="87"/>
    <x v="70"/>
    <x v="70"/>
    <x v="0"/>
    <x v="0"/>
    <x v="0"/>
    <x v="18"/>
    <x v="100"/>
    <x v="0"/>
  </r>
  <r>
    <x v="5544"/>
    <x v="164"/>
    <x v="81"/>
    <x v="81"/>
    <x v="111"/>
    <x v="111"/>
    <x v="113"/>
    <x v="113"/>
    <x v="13"/>
    <x v="37"/>
    <x v="37"/>
    <x v="2"/>
    <x v="2"/>
    <x v="0"/>
    <x v="11"/>
    <x v="13"/>
    <x v="2"/>
  </r>
  <r>
    <x v="5545"/>
    <x v="300"/>
    <x v="1004"/>
    <x v="1004"/>
    <x v="115"/>
    <x v="115"/>
    <x v="28"/>
    <x v="28"/>
    <x v="26"/>
    <x v="157"/>
    <x v="157"/>
    <x v="3"/>
    <x v="0"/>
    <x v="0"/>
    <x v="25"/>
    <x v="208"/>
    <x v="0"/>
  </r>
  <r>
    <x v="5546"/>
    <x v="219"/>
    <x v="1061"/>
    <x v="1061"/>
    <x v="68"/>
    <x v="68"/>
    <x v="190"/>
    <x v="190"/>
    <x v="186"/>
    <x v="39"/>
    <x v="39"/>
    <x v="0"/>
    <x v="0"/>
    <x v="0"/>
    <x v="14"/>
    <x v="296"/>
    <x v="0"/>
  </r>
  <r>
    <x v="5547"/>
    <x v="361"/>
    <x v="912"/>
    <x v="912"/>
    <x v="58"/>
    <x v="58"/>
    <x v="86"/>
    <x v="86"/>
    <x v="77"/>
    <x v="52"/>
    <x v="52"/>
    <x v="3"/>
    <x v="0"/>
    <x v="2"/>
    <x v="17"/>
    <x v="451"/>
    <x v="0"/>
  </r>
  <r>
    <x v="5548"/>
    <x v="119"/>
    <x v="942"/>
    <x v="942"/>
    <x v="5"/>
    <x v="5"/>
    <x v="198"/>
    <x v="198"/>
    <x v="197"/>
    <x v="104"/>
    <x v="104"/>
    <x v="0"/>
    <x v="0"/>
    <x v="0"/>
    <x v="33"/>
    <x v="327"/>
    <x v="0"/>
  </r>
  <r>
    <x v="5549"/>
    <x v="349"/>
    <x v="444"/>
    <x v="444"/>
    <x v="38"/>
    <x v="38"/>
    <x v="185"/>
    <x v="185"/>
    <x v="181"/>
    <x v="33"/>
    <x v="33"/>
    <x v="0"/>
    <x v="0"/>
    <x v="0"/>
    <x v="39"/>
    <x v="640"/>
    <x v="0"/>
  </r>
  <r>
    <x v="5550"/>
    <x v="194"/>
    <x v="766"/>
    <x v="766"/>
    <x v="93"/>
    <x v="93"/>
    <x v="23"/>
    <x v="23"/>
    <x v="22"/>
    <x v="127"/>
    <x v="127"/>
    <x v="3"/>
    <x v="0"/>
    <x v="0"/>
    <x v="21"/>
    <x v="22"/>
    <x v="1"/>
  </r>
  <r>
    <x v="5551"/>
    <x v="190"/>
    <x v="391"/>
    <x v="391"/>
    <x v="0"/>
    <x v="0"/>
    <x v="112"/>
    <x v="112"/>
    <x v="103"/>
    <x v="118"/>
    <x v="118"/>
    <x v="0"/>
    <x v="0"/>
    <x v="0"/>
    <x v="22"/>
    <x v="123"/>
    <x v="1"/>
  </r>
  <r>
    <x v="5552"/>
    <x v="14"/>
    <x v="57"/>
    <x v="57"/>
    <x v="1"/>
    <x v="1"/>
    <x v="169"/>
    <x v="169"/>
    <x v="158"/>
    <x v="127"/>
    <x v="127"/>
    <x v="0"/>
    <x v="0"/>
    <x v="3"/>
    <x v="3"/>
    <x v="358"/>
    <x v="0"/>
  </r>
  <r>
    <x v="5553"/>
    <x v="144"/>
    <x v="278"/>
    <x v="278"/>
    <x v="34"/>
    <x v="34"/>
    <x v="42"/>
    <x v="42"/>
    <x v="39"/>
    <x v="125"/>
    <x v="125"/>
    <x v="0"/>
    <x v="0"/>
    <x v="1"/>
    <x v="2"/>
    <x v="331"/>
    <x v="0"/>
  </r>
  <r>
    <x v="5554"/>
    <x v="261"/>
    <x v="307"/>
    <x v="307"/>
    <x v="91"/>
    <x v="91"/>
    <x v="164"/>
    <x v="164"/>
    <x v="154"/>
    <x v="5"/>
    <x v="5"/>
    <x v="0"/>
    <x v="0"/>
    <x v="0"/>
    <x v="25"/>
    <x v="205"/>
    <x v="0"/>
  </r>
  <r>
    <x v="5555"/>
    <x v="23"/>
    <x v="1123"/>
    <x v="1123"/>
    <x v="29"/>
    <x v="29"/>
    <x v="114"/>
    <x v="114"/>
    <x v="107"/>
    <x v="1"/>
    <x v="1"/>
    <x v="2"/>
    <x v="0"/>
    <x v="0"/>
    <x v="21"/>
    <x v="669"/>
    <x v="1"/>
  </r>
  <r>
    <x v="5556"/>
    <x v="116"/>
    <x v="845"/>
    <x v="845"/>
    <x v="89"/>
    <x v="89"/>
    <x v="32"/>
    <x v="32"/>
    <x v="60"/>
    <x v="146"/>
    <x v="146"/>
    <x v="0"/>
    <x v="0"/>
    <x v="0"/>
    <x v="2"/>
    <x v="63"/>
    <x v="0"/>
  </r>
  <r>
    <x v="5557"/>
    <x v="287"/>
    <x v="63"/>
    <x v="63"/>
    <x v="34"/>
    <x v="34"/>
    <x v="130"/>
    <x v="130"/>
    <x v="121"/>
    <x v="124"/>
    <x v="124"/>
    <x v="0"/>
    <x v="0"/>
    <x v="2"/>
    <x v="26"/>
    <x v="151"/>
    <x v="1"/>
  </r>
  <r>
    <x v="5558"/>
    <x v="70"/>
    <x v="1186"/>
    <x v="1186"/>
    <x v="114"/>
    <x v="114"/>
    <x v="124"/>
    <x v="124"/>
    <x v="13"/>
    <x v="111"/>
    <x v="111"/>
    <x v="3"/>
    <x v="2"/>
    <x v="0"/>
    <x v="11"/>
    <x v="13"/>
    <x v="2"/>
  </r>
  <r>
    <x v="5559"/>
    <x v="71"/>
    <x v="417"/>
    <x v="417"/>
    <x v="100"/>
    <x v="100"/>
    <x v="146"/>
    <x v="146"/>
    <x v="137"/>
    <x v="42"/>
    <x v="42"/>
    <x v="2"/>
    <x v="0"/>
    <x v="2"/>
    <x v="27"/>
    <x v="571"/>
    <x v="0"/>
  </r>
  <r>
    <x v="5560"/>
    <x v="61"/>
    <x v="951"/>
    <x v="951"/>
    <x v="118"/>
    <x v="118"/>
    <x v="168"/>
    <x v="168"/>
    <x v="157"/>
    <x v="30"/>
    <x v="30"/>
    <x v="3"/>
    <x v="0"/>
    <x v="0"/>
    <x v="1"/>
    <x v="210"/>
    <x v="0"/>
  </r>
  <r>
    <x v="5561"/>
    <x v="87"/>
    <x v="425"/>
    <x v="425"/>
    <x v="81"/>
    <x v="81"/>
    <x v="112"/>
    <x v="112"/>
    <x v="103"/>
    <x v="140"/>
    <x v="140"/>
    <x v="1"/>
    <x v="0"/>
    <x v="2"/>
    <x v="19"/>
    <x v="580"/>
    <x v="1"/>
  </r>
  <r>
    <x v="5562"/>
    <x v="260"/>
    <x v="383"/>
    <x v="383"/>
    <x v="45"/>
    <x v="45"/>
    <x v="39"/>
    <x v="39"/>
    <x v="36"/>
    <x v="9"/>
    <x v="9"/>
    <x v="3"/>
    <x v="0"/>
    <x v="0"/>
    <x v="14"/>
    <x v="96"/>
    <x v="0"/>
  </r>
  <r>
    <x v="5563"/>
    <x v="43"/>
    <x v="604"/>
    <x v="604"/>
    <x v="72"/>
    <x v="72"/>
    <x v="156"/>
    <x v="156"/>
    <x v="163"/>
    <x v="165"/>
    <x v="165"/>
    <x v="3"/>
    <x v="0"/>
    <x v="0"/>
    <x v="3"/>
    <x v="223"/>
    <x v="0"/>
  </r>
  <r>
    <x v="5564"/>
    <x v="248"/>
    <x v="51"/>
    <x v="51"/>
    <x v="86"/>
    <x v="86"/>
    <x v="105"/>
    <x v="105"/>
    <x v="96"/>
    <x v="161"/>
    <x v="161"/>
    <x v="0"/>
    <x v="0"/>
    <x v="0"/>
    <x v="30"/>
    <x v="122"/>
    <x v="1"/>
  </r>
  <r>
    <x v="5565"/>
    <x v="10"/>
    <x v="1102"/>
    <x v="1102"/>
    <x v="47"/>
    <x v="47"/>
    <x v="188"/>
    <x v="188"/>
    <x v="184"/>
    <x v="114"/>
    <x v="114"/>
    <x v="0"/>
    <x v="0"/>
    <x v="2"/>
    <x v="4"/>
    <x v="294"/>
    <x v="0"/>
  </r>
  <r>
    <x v="5566"/>
    <x v="361"/>
    <x v="579"/>
    <x v="579"/>
    <x v="83"/>
    <x v="83"/>
    <x v="99"/>
    <x v="99"/>
    <x v="13"/>
    <x v="130"/>
    <x v="130"/>
    <x v="0"/>
    <x v="1"/>
    <x v="2"/>
    <x v="11"/>
    <x v="13"/>
    <x v="2"/>
  </r>
  <r>
    <x v="5567"/>
    <x v="327"/>
    <x v="345"/>
    <x v="345"/>
    <x v="86"/>
    <x v="86"/>
    <x v="92"/>
    <x v="92"/>
    <x v="83"/>
    <x v="154"/>
    <x v="154"/>
    <x v="3"/>
    <x v="0"/>
    <x v="2"/>
    <x v="23"/>
    <x v="728"/>
    <x v="0"/>
  </r>
  <r>
    <x v="5568"/>
    <x v="89"/>
    <x v="360"/>
    <x v="360"/>
    <x v="43"/>
    <x v="43"/>
    <x v="113"/>
    <x v="113"/>
    <x v="106"/>
    <x v="176"/>
    <x v="176"/>
    <x v="3"/>
    <x v="0"/>
    <x v="0"/>
    <x v="5"/>
    <x v="264"/>
    <x v="0"/>
  </r>
  <r>
    <x v="5569"/>
    <x v="343"/>
    <x v="950"/>
    <x v="950"/>
    <x v="59"/>
    <x v="59"/>
    <x v="125"/>
    <x v="125"/>
    <x v="116"/>
    <x v="90"/>
    <x v="90"/>
    <x v="3"/>
    <x v="0"/>
    <x v="2"/>
    <x v="6"/>
    <x v="174"/>
    <x v="1"/>
  </r>
  <r>
    <x v="5570"/>
    <x v="123"/>
    <x v="925"/>
    <x v="925"/>
    <x v="30"/>
    <x v="30"/>
    <x v="47"/>
    <x v="47"/>
    <x v="44"/>
    <x v="158"/>
    <x v="158"/>
    <x v="3"/>
    <x v="0"/>
    <x v="0"/>
    <x v="14"/>
    <x v="630"/>
    <x v="0"/>
  </r>
  <r>
    <x v="5571"/>
    <x v="85"/>
    <x v="870"/>
    <x v="870"/>
    <x v="43"/>
    <x v="43"/>
    <x v="0"/>
    <x v="0"/>
    <x v="0"/>
    <x v="108"/>
    <x v="108"/>
    <x v="3"/>
    <x v="0"/>
    <x v="2"/>
    <x v="10"/>
    <x v="97"/>
    <x v="0"/>
  </r>
  <r>
    <x v="5572"/>
    <x v="43"/>
    <x v="76"/>
    <x v="76"/>
    <x v="87"/>
    <x v="87"/>
    <x v="33"/>
    <x v="33"/>
    <x v="29"/>
    <x v="98"/>
    <x v="98"/>
    <x v="0"/>
    <x v="0"/>
    <x v="1"/>
    <x v="3"/>
    <x v="30"/>
    <x v="0"/>
  </r>
  <r>
    <x v="5573"/>
    <x v="176"/>
    <x v="550"/>
    <x v="550"/>
    <x v="57"/>
    <x v="57"/>
    <x v="117"/>
    <x v="117"/>
    <x v="110"/>
    <x v="170"/>
    <x v="170"/>
    <x v="0"/>
    <x v="0"/>
    <x v="0"/>
    <x v="29"/>
    <x v="287"/>
    <x v="0"/>
  </r>
  <r>
    <x v="5574"/>
    <x v="36"/>
    <x v="148"/>
    <x v="148"/>
    <x v="73"/>
    <x v="73"/>
    <x v="118"/>
    <x v="118"/>
    <x v="145"/>
    <x v="74"/>
    <x v="74"/>
    <x v="3"/>
    <x v="0"/>
    <x v="1"/>
    <x v="9"/>
    <x v="402"/>
    <x v="0"/>
  </r>
  <r>
    <x v="5575"/>
    <x v="296"/>
    <x v="294"/>
    <x v="294"/>
    <x v="27"/>
    <x v="27"/>
    <x v="107"/>
    <x v="107"/>
    <x v="98"/>
    <x v="65"/>
    <x v="65"/>
    <x v="0"/>
    <x v="0"/>
    <x v="3"/>
    <x v="16"/>
    <x v="115"/>
    <x v="1"/>
  </r>
  <r>
    <x v="5576"/>
    <x v="341"/>
    <x v="793"/>
    <x v="793"/>
    <x v="116"/>
    <x v="116"/>
    <x v="217"/>
    <x v="217"/>
    <x v="217"/>
    <x v="41"/>
    <x v="41"/>
    <x v="2"/>
    <x v="0"/>
    <x v="3"/>
    <x v="23"/>
    <x v="487"/>
    <x v="0"/>
  </r>
  <r>
    <x v="5577"/>
    <x v="145"/>
    <x v="724"/>
    <x v="724"/>
    <x v="110"/>
    <x v="110"/>
    <x v="64"/>
    <x v="64"/>
    <x v="59"/>
    <x v="60"/>
    <x v="60"/>
    <x v="0"/>
    <x v="0"/>
    <x v="0"/>
    <x v="18"/>
    <x v="62"/>
    <x v="0"/>
  </r>
  <r>
    <x v="5578"/>
    <x v="337"/>
    <x v="442"/>
    <x v="442"/>
    <x v="7"/>
    <x v="7"/>
    <x v="61"/>
    <x v="61"/>
    <x v="71"/>
    <x v="12"/>
    <x v="12"/>
    <x v="0"/>
    <x v="0"/>
    <x v="3"/>
    <x v="14"/>
    <x v="79"/>
    <x v="0"/>
  </r>
  <r>
    <x v="5579"/>
    <x v="289"/>
    <x v="110"/>
    <x v="110"/>
    <x v="26"/>
    <x v="26"/>
    <x v="126"/>
    <x v="126"/>
    <x v="117"/>
    <x v="142"/>
    <x v="142"/>
    <x v="3"/>
    <x v="0"/>
    <x v="0"/>
    <x v="47"/>
    <x v="146"/>
    <x v="1"/>
  </r>
  <r>
    <x v="5580"/>
    <x v="236"/>
    <x v="152"/>
    <x v="152"/>
    <x v="60"/>
    <x v="60"/>
    <x v="152"/>
    <x v="152"/>
    <x v="13"/>
    <x v="179"/>
    <x v="179"/>
    <x v="0"/>
    <x v="2"/>
    <x v="0"/>
    <x v="11"/>
    <x v="13"/>
    <x v="2"/>
  </r>
  <r>
    <x v="5581"/>
    <x v="213"/>
    <x v="826"/>
    <x v="826"/>
    <x v="1"/>
    <x v="1"/>
    <x v="62"/>
    <x v="62"/>
    <x v="57"/>
    <x v="156"/>
    <x v="156"/>
    <x v="3"/>
    <x v="0"/>
    <x v="2"/>
    <x v="21"/>
    <x v="59"/>
    <x v="1"/>
  </r>
  <r>
    <x v="5582"/>
    <x v="144"/>
    <x v="863"/>
    <x v="863"/>
    <x v="106"/>
    <x v="106"/>
    <x v="188"/>
    <x v="188"/>
    <x v="184"/>
    <x v="100"/>
    <x v="100"/>
    <x v="0"/>
    <x v="0"/>
    <x v="0"/>
    <x v="24"/>
    <x v="294"/>
    <x v="1"/>
  </r>
  <r>
    <x v="5583"/>
    <x v="163"/>
    <x v="269"/>
    <x v="269"/>
    <x v="90"/>
    <x v="90"/>
    <x v="151"/>
    <x v="151"/>
    <x v="141"/>
    <x v="165"/>
    <x v="165"/>
    <x v="0"/>
    <x v="0"/>
    <x v="0"/>
    <x v="19"/>
    <x v="180"/>
    <x v="1"/>
  </r>
  <r>
    <x v="5584"/>
    <x v="326"/>
    <x v="690"/>
    <x v="690"/>
    <x v="71"/>
    <x v="71"/>
    <x v="59"/>
    <x v="59"/>
    <x v="55"/>
    <x v="74"/>
    <x v="74"/>
    <x v="3"/>
    <x v="0"/>
    <x v="3"/>
    <x v="47"/>
    <x v="711"/>
    <x v="1"/>
  </r>
  <r>
    <x v="5585"/>
    <x v="14"/>
    <x v="888"/>
    <x v="888"/>
    <x v="12"/>
    <x v="12"/>
    <x v="166"/>
    <x v="166"/>
    <x v="162"/>
    <x v="122"/>
    <x v="122"/>
    <x v="0"/>
    <x v="0"/>
    <x v="0"/>
    <x v="49"/>
    <x v="222"/>
    <x v="3"/>
  </r>
  <r>
    <x v="5586"/>
    <x v="162"/>
    <x v="692"/>
    <x v="692"/>
    <x v="104"/>
    <x v="104"/>
    <x v="27"/>
    <x v="27"/>
    <x v="13"/>
    <x v="142"/>
    <x v="142"/>
    <x v="3"/>
    <x v="1"/>
    <x v="2"/>
    <x v="11"/>
    <x v="13"/>
    <x v="2"/>
  </r>
  <r>
    <x v="5587"/>
    <x v="218"/>
    <x v="428"/>
    <x v="428"/>
    <x v="75"/>
    <x v="75"/>
    <x v="66"/>
    <x v="66"/>
    <x v="62"/>
    <x v="48"/>
    <x v="48"/>
    <x v="0"/>
    <x v="0"/>
    <x v="1"/>
    <x v="27"/>
    <x v="338"/>
    <x v="0"/>
  </r>
  <r>
    <x v="5588"/>
    <x v="92"/>
    <x v="760"/>
    <x v="760"/>
    <x v="90"/>
    <x v="90"/>
    <x v="203"/>
    <x v="203"/>
    <x v="13"/>
    <x v="95"/>
    <x v="95"/>
    <x v="3"/>
    <x v="2"/>
    <x v="0"/>
    <x v="11"/>
    <x v="13"/>
    <x v="2"/>
  </r>
  <r>
    <x v="5589"/>
    <x v="326"/>
    <x v="389"/>
    <x v="389"/>
    <x v="11"/>
    <x v="11"/>
    <x v="85"/>
    <x v="85"/>
    <x v="76"/>
    <x v="135"/>
    <x v="135"/>
    <x v="0"/>
    <x v="0"/>
    <x v="3"/>
    <x v="45"/>
    <x v="142"/>
    <x v="0"/>
  </r>
  <r>
    <x v="5590"/>
    <x v="182"/>
    <x v="844"/>
    <x v="844"/>
    <x v="67"/>
    <x v="67"/>
    <x v="13"/>
    <x v="13"/>
    <x v="161"/>
    <x v="88"/>
    <x v="88"/>
    <x v="0"/>
    <x v="0"/>
    <x v="3"/>
    <x v="28"/>
    <x v="218"/>
    <x v="0"/>
  </r>
  <r>
    <x v="5591"/>
    <x v="40"/>
    <x v="229"/>
    <x v="229"/>
    <x v="62"/>
    <x v="62"/>
    <x v="130"/>
    <x v="130"/>
    <x v="121"/>
    <x v="32"/>
    <x v="32"/>
    <x v="3"/>
    <x v="0"/>
    <x v="0"/>
    <x v="21"/>
    <x v="440"/>
    <x v="1"/>
  </r>
  <r>
    <x v="5592"/>
    <x v="33"/>
    <x v="617"/>
    <x v="617"/>
    <x v="111"/>
    <x v="111"/>
    <x v="77"/>
    <x v="77"/>
    <x v="70"/>
    <x v="57"/>
    <x v="57"/>
    <x v="3"/>
    <x v="0"/>
    <x v="0"/>
    <x v="27"/>
    <x v="605"/>
    <x v="0"/>
  </r>
  <r>
    <x v="5593"/>
    <x v="244"/>
    <x v="25"/>
    <x v="25"/>
    <x v="31"/>
    <x v="31"/>
    <x v="109"/>
    <x v="109"/>
    <x v="100"/>
    <x v="53"/>
    <x v="53"/>
    <x v="2"/>
    <x v="0"/>
    <x v="0"/>
    <x v="10"/>
    <x v="608"/>
    <x v="0"/>
  </r>
  <r>
    <x v="5594"/>
    <x v="160"/>
    <x v="972"/>
    <x v="972"/>
    <x v="17"/>
    <x v="17"/>
    <x v="186"/>
    <x v="186"/>
    <x v="182"/>
    <x v="108"/>
    <x v="108"/>
    <x v="3"/>
    <x v="0"/>
    <x v="3"/>
    <x v="1"/>
    <x v="722"/>
    <x v="0"/>
  </r>
  <r>
    <x v="5595"/>
    <x v="175"/>
    <x v="862"/>
    <x v="862"/>
    <x v="51"/>
    <x v="51"/>
    <x v="67"/>
    <x v="67"/>
    <x v="63"/>
    <x v="5"/>
    <x v="5"/>
    <x v="3"/>
    <x v="0"/>
    <x v="0"/>
    <x v="10"/>
    <x v="107"/>
    <x v="0"/>
  </r>
  <r>
    <x v="5596"/>
    <x v="304"/>
    <x v="358"/>
    <x v="358"/>
    <x v="101"/>
    <x v="101"/>
    <x v="115"/>
    <x v="115"/>
    <x v="108"/>
    <x v="145"/>
    <x v="145"/>
    <x v="0"/>
    <x v="0"/>
    <x v="0"/>
    <x v="9"/>
    <x v="404"/>
    <x v="0"/>
  </r>
  <r>
    <x v="5597"/>
    <x v="219"/>
    <x v="516"/>
    <x v="516"/>
    <x v="53"/>
    <x v="53"/>
    <x v="59"/>
    <x v="59"/>
    <x v="55"/>
    <x v="64"/>
    <x v="64"/>
    <x v="3"/>
    <x v="0"/>
    <x v="2"/>
    <x v="27"/>
    <x v="711"/>
    <x v="0"/>
  </r>
  <r>
    <x v="5598"/>
    <x v="283"/>
    <x v="488"/>
    <x v="488"/>
    <x v="54"/>
    <x v="54"/>
    <x v="135"/>
    <x v="135"/>
    <x v="125"/>
    <x v="143"/>
    <x v="143"/>
    <x v="0"/>
    <x v="0"/>
    <x v="2"/>
    <x v="27"/>
    <x v="333"/>
    <x v="0"/>
  </r>
  <r>
    <x v="5599"/>
    <x v="143"/>
    <x v="176"/>
    <x v="176"/>
    <x v="26"/>
    <x v="26"/>
    <x v="199"/>
    <x v="199"/>
    <x v="13"/>
    <x v="56"/>
    <x v="56"/>
    <x v="2"/>
    <x v="2"/>
    <x v="2"/>
    <x v="11"/>
    <x v="13"/>
    <x v="2"/>
  </r>
  <r>
    <x v="5600"/>
    <x v="182"/>
    <x v="868"/>
    <x v="868"/>
    <x v="78"/>
    <x v="78"/>
    <x v="127"/>
    <x v="127"/>
    <x v="118"/>
    <x v="13"/>
    <x v="13"/>
    <x v="3"/>
    <x v="0"/>
    <x v="0"/>
    <x v="22"/>
    <x v="279"/>
    <x v="1"/>
  </r>
  <r>
    <x v="5601"/>
    <x v="307"/>
    <x v="307"/>
    <x v="307"/>
    <x v="45"/>
    <x v="45"/>
    <x v="73"/>
    <x v="73"/>
    <x v="13"/>
    <x v="146"/>
    <x v="146"/>
    <x v="0"/>
    <x v="2"/>
    <x v="2"/>
    <x v="11"/>
    <x v="13"/>
    <x v="2"/>
  </r>
  <r>
    <x v="5602"/>
    <x v="73"/>
    <x v="825"/>
    <x v="825"/>
    <x v="116"/>
    <x v="116"/>
    <x v="84"/>
    <x v="84"/>
    <x v="75"/>
    <x v="14"/>
    <x v="14"/>
    <x v="3"/>
    <x v="0"/>
    <x v="2"/>
    <x v="30"/>
    <x v="84"/>
    <x v="1"/>
  </r>
  <r>
    <x v="5603"/>
    <x v="305"/>
    <x v="252"/>
    <x v="252"/>
    <x v="57"/>
    <x v="57"/>
    <x v="152"/>
    <x v="152"/>
    <x v="173"/>
    <x v="151"/>
    <x v="151"/>
    <x v="3"/>
    <x v="0"/>
    <x v="2"/>
    <x v="27"/>
    <x v="577"/>
    <x v="0"/>
  </r>
  <r>
    <x v="5604"/>
    <x v="344"/>
    <x v="1173"/>
    <x v="1173"/>
    <x v="111"/>
    <x v="111"/>
    <x v="152"/>
    <x v="152"/>
    <x v="173"/>
    <x v="94"/>
    <x v="94"/>
    <x v="0"/>
    <x v="0"/>
    <x v="2"/>
    <x v="7"/>
    <x v="252"/>
    <x v="0"/>
  </r>
  <r>
    <x v="5605"/>
    <x v="181"/>
    <x v="521"/>
    <x v="521"/>
    <x v="75"/>
    <x v="75"/>
    <x v="9"/>
    <x v="9"/>
    <x v="9"/>
    <x v="107"/>
    <x v="107"/>
    <x v="3"/>
    <x v="0"/>
    <x v="0"/>
    <x v="4"/>
    <x v="535"/>
    <x v="0"/>
  </r>
  <r>
    <x v="5606"/>
    <x v="351"/>
    <x v="468"/>
    <x v="468"/>
    <x v="17"/>
    <x v="17"/>
    <x v="181"/>
    <x v="181"/>
    <x v="178"/>
    <x v="147"/>
    <x v="147"/>
    <x v="0"/>
    <x v="0"/>
    <x v="0"/>
    <x v="32"/>
    <x v="595"/>
    <x v="0"/>
  </r>
  <r>
    <x v="5607"/>
    <x v="206"/>
    <x v="363"/>
    <x v="363"/>
    <x v="32"/>
    <x v="32"/>
    <x v="114"/>
    <x v="114"/>
    <x v="107"/>
    <x v="153"/>
    <x v="153"/>
    <x v="3"/>
    <x v="0"/>
    <x v="0"/>
    <x v="27"/>
    <x v="275"/>
    <x v="0"/>
  </r>
  <r>
    <x v="5608"/>
    <x v="8"/>
    <x v="919"/>
    <x v="919"/>
    <x v="83"/>
    <x v="83"/>
    <x v="53"/>
    <x v="53"/>
    <x v="49"/>
    <x v="87"/>
    <x v="87"/>
    <x v="2"/>
    <x v="0"/>
    <x v="0"/>
    <x v="35"/>
    <x v="596"/>
    <x v="0"/>
  </r>
  <r>
    <x v="5609"/>
    <x v="157"/>
    <x v="538"/>
    <x v="538"/>
    <x v="62"/>
    <x v="62"/>
    <x v="149"/>
    <x v="149"/>
    <x v="169"/>
    <x v="167"/>
    <x v="167"/>
    <x v="0"/>
    <x v="0"/>
    <x v="0"/>
    <x v="24"/>
    <x v="643"/>
    <x v="1"/>
  </r>
  <r>
    <x v="5610"/>
    <x v="231"/>
    <x v="247"/>
    <x v="247"/>
    <x v="48"/>
    <x v="48"/>
    <x v="155"/>
    <x v="155"/>
    <x v="144"/>
    <x v="38"/>
    <x v="38"/>
    <x v="0"/>
    <x v="0"/>
    <x v="0"/>
    <x v="4"/>
    <x v="186"/>
    <x v="0"/>
  </r>
  <r>
    <x v="5611"/>
    <x v="10"/>
    <x v="921"/>
    <x v="921"/>
    <x v="62"/>
    <x v="62"/>
    <x v="150"/>
    <x v="150"/>
    <x v="140"/>
    <x v="8"/>
    <x v="8"/>
    <x v="0"/>
    <x v="0"/>
    <x v="0"/>
    <x v="39"/>
    <x v="221"/>
    <x v="0"/>
  </r>
  <r>
    <x v="5612"/>
    <x v="321"/>
    <x v="528"/>
    <x v="528"/>
    <x v="85"/>
    <x v="85"/>
    <x v="116"/>
    <x v="116"/>
    <x v="109"/>
    <x v="65"/>
    <x v="65"/>
    <x v="2"/>
    <x v="0"/>
    <x v="2"/>
    <x v="6"/>
    <x v="542"/>
    <x v="1"/>
  </r>
  <r>
    <x v="5613"/>
    <x v="292"/>
    <x v="637"/>
    <x v="637"/>
    <x v="42"/>
    <x v="42"/>
    <x v="128"/>
    <x v="128"/>
    <x v="119"/>
    <x v="26"/>
    <x v="26"/>
    <x v="0"/>
    <x v="0"/>
    <x v="2"/>
    <x v="51"/>
    <x v="148"/>
    <x v="0"/>
  </r>
  <r>
    <x v="5614"/>
    <x v="178"/>
    <x v="1167"/>
    <x v="1167"/>
    <x v="116"/>
    <x v="116"/>
    <x v="204"/>
    <x v="204"/>
    <x v="13"/>
    <x v="51"/>
    <x v="51"/>
    <x v="3"/>
    <x v="2"/>
    <x v="1"/>
    <x v="11"/>
    <x v="13"/>
    <x v="2"/>
  </r>
  <r>
    <x v="5615"/>
    <x v="359"/>
    <x v="368"/>
    <x v="368"/>
    <x v="108"/>
    <x v="108"/>
    <x v="130"/>
    <x v="130"/>
    <x v="121"/>
    <x v="47"/>
    <x v="47"/>
    <x v="3"/>
    <x v="0"/>
    <x v="0"/>
    <x v="7"/>
    <x v="440"/>
    <x v="0"/>
  </r>
  <r>
    <x v="5616"/>
    <x v="349"/>
    <x v="294"/>
    <x v="294"/>
    <x v="44"/>
    <x v="44"/>
    <x v="69"/>
    <x v="69"/>
    <x v="64"/>
    <x v="71"/>
    <x v="71"/>
    <x v="3"/>
    <x v="0"/>
    <x v="0"/>
    <x v="7"/>
    <x v="69"/>
    <x v="0"/>
  </r>
  <r>
    <x v="5617"/>
    <x v="57"/>
    <x v="19"/>
    <x v="19"/>
    <x v="50"/>
    <x v="50"/>
    <x v="44"/>
    <x v="44"/>
    <x v="41"/>
    <x v="90"/>
    <x v="90"/>
    <x v="0"/>
    <x v="0"/>
    <x v="0"/>
    <x v="16"/>
    <x v="42"/>
    <x v="1"/>
  </r>
  <r>
    <x v="5618"/>
    <x v="158"/>
    <x v="118"/>
    <x v="118"/>
    <x v="36"/>
    <x v="36"/>
    <x v="34"/>
    <x v="34"/>
    <x v="30"/>
    <x v="145"/>
    <x v="145"/>
    <x v="0"/>
    <x v="0"/>
    <x v="1"/>
    <x v="40"/>
    <x v="31"/>
    <x v="1"/>
  </r>
  <r>
    <x v="5619"/>
    <x v="116"/>
    <x v="595"/>
    <x v="595"/>
    <x v="99"/>
    <x v="99"/>
    <x v="199"/>
    <x v="199"/>
    <x v="13"/>
    <x v="65"/>
    <x v="65"/>
    <x v="1"/>
    <x v="1"/>
    <x v="2"/>
    <x v="11"/>
    <x v="13"/>
    <x v="2"/>
  </r>
  <r>
    <x v="5620"/>
    <x v="347"/>
    <x v="539"/>
    <x v="539"/>
    <x v="18"/>
    <x v="18"/>
    <x v="31"/>
    <x v="31"/>
    <x v="28"/>
    <x v="69"/>
    <x v="69"/>
    <x v="0"/>
    <x v="0"/>
    <x v="0"/>
    <x v="26"/>
    <x v="300"/>
    <x v="1"/>
  </r>
  <r>
    <x v="5621"/>
    <x v="206"/>
    <x v="1115"/>
    <x v="1115"/>
    <x v="62"/>
    <x v="62"/>
    <x v="189"/>
    <x v="189"/>
    <x v="185"/>
    <x v="79"/>
    <x v="79"/>
    <x v="0"/>
    <x v="0"/>
    <x v="0"/>
    <x v="33"/>
    <x v="295"/>
    <x v="0"/>
  </r>
  <r>
    <x v="5622"/>
    <x v="188"/>
    <x v="945"/>
    <x v="945"/>
    <x v="18"/>
    <x v="18"/>
    <x v="160"/>
    <x v="160"/>
    <x v="13"/>
    <x v="99"/>
    <x v="99"/>
    <x v="0"/>
    <x v="1"/>
    <x v="0"/>
    <x v="11"/>
    <x v="13"/>
    <x v="2"/>
  </r>
  <r>
    <x v="5623"/>
    <x v="134"/>
    <x v="1039"/>
    <x v="1039"/>
    <x v="21"/>
    <x v="21"/>
    <x v="192"/>
    <x v="192"/>
    <x v="188"/>
    <x v="99"/>
    <x v="99"/>
    <x v="3"/>
    <x v="0"/>
    <x v="0"/>
    <x v="4"/>
    <x v="675"/>
    <x v="0"/>
  </r>
  <r>
    <x v="5624"/>
    <x v="107"/>
    <x v="657"/>
    <x v="657"/>
    <x v="0"/>
    <x v="0"/>
    <x v="51"/>
    <x v="51"/>
    <x v="13"/>
    <x v="89"/>
    <x v="89"/>
    <x v="2"/>
    <x v="1"/>
    <x v="0"/>
    <x v="11"/>
    <x v="13"/>
    <x v="2"/>
  </r>
  <r>
    <x v="5625"/>
    <x v="31"/>
    <x v="786"/>
    <x v="786"/>
    <x v="87"/>
    <x v="87"/>
    <x v="59"/>
    <x v="59"/>
    <x v="55"/>
    <x v="168"/>
    <x v="168"/>
    <x v="0"/>
    <x v="0"/>
    <x v="1"/>
    <x v="24"/>
    <x v="57"/>
    <x v="1"/>
  </r>
  <r>
    <x v="5626"/>
    <x v="316"/>
    <x v="568"/>
    <x v="568"/>
    <x v="71"/>
    <x v="71"/>
    <x v="79"/>
    <x v="79"/>
    <x v="72"/>
    <x v="128"/>
    <x v="128"/>
    <x v="0"/>
    <x v="0"/>
    <x v="0"/>
    <x v="20"/>
    <x v="80"/>
    <x v="0"/>
  </r>
  <r>
    <x v="5627"/>
    <x v="200"/>
    <x v="186"/>
    <x v="186"/>
    <x v="20"/>
    <x v="20"/>
    <x v="158"/>
    <x v="158"/>
    <x v="13"/>
    <x v="134"/>
    <x v="134"/>
    <x v="3"/>
    <x v="1"/>
    <x v="3"/>
    <x v="11"/>
    <x v="13"/>
    <x v="2"/>
  </r>
  <r>
    <x v="5628"/>
    <x v="232"/>
    <x v="671"/>
    <x v="671"/>
    <x v="39"/>
    <x v="39"/>
    <x v="166"/>
    <x v="166"/>
    <x v="162"/>
    <x v="114"/>
    <x v="114"/>
    <x v="0"/>
    <x v="0"/>
    <x v="0"/>
    <x v="36"/>
    <x v="222"/>
    <x v="1"/>
  </r>
  <r>
    <x v="5629"/>
    <x v="219"/>
    <x v="1169"/>
    <x v="1169"/>
    <x v="64"/>
    <x v="64"/>
    <x v="179"/>
    <x v="179"/>
    <x v="176"/>
    <x v="58"/>
    <x v="58"/>
    <x v="2"/>
    <x v="0"/>
    <x v="0"/>
    <x v="18"/>
    <x v="774"/>
    <x v="0"/>
  </r>
  <r>
    <x v="5630"/>
    <x v="260"/>
    <x v="717"/>
    <x v="717"/>
    <x v="51"/>
    <x v="51"/>
    <x v="29"/>
    <x v="29"/>
    <x v="34"/>
    <x v="27"/>
    <x v="27"/>
    <x v="0"/>
    <x v="0"/>
    <x v="3"/>
    <x v="18"/>
    <x v="67"/>
    <x v="0"/>
  </r>
  <r>
    <x v="5631"/>
    <x v="83"/>
    <x v="929"/>
    <x v="929"/>
    <x v="8"/>
    <x v="8"/>
    <x v="161"/>
    <x v="161"/>
    <x v="152"/>
    <x v="59"/>
    <x v="59"/>
    <x v="0"/>
    <x v="0"/>
    <x v="0"/>
    <x v="10"/>
    <x v="198"/>
    <x v="0"/>
  </r>
  <r>
    <x v="5632"/>
    <x v="71"/>
    <x v="274"/>
    <x v="274"/>
    <x v="12"/>
    <x v="12"/>
    <x v="4"/>
    <x v="4"/>
    <x v="4"/>
    <x v="162"/>
    <x v="162"/>
    <x v="0"/>
    <x v="0"/>
    <x v="1"/>
    <x v="44"/>
    <x v="181"/>
    <x v="3"/>
  </r>
  <r>
    <x v="5633"/>
    <x v="287"/>
    <x v="1141"/>
    <x v="1141"/>
    <x v="82"/>
    <x v="82"/>
    <x v="155"/>
    <x v="155"/>
    <x v="144"/>
    <x v="21"/>
    <x v="21"/>
    <x v="0"/>
    <x v="0"/>
    <x v="0"/>
    <x v="27"/>
    <x v="186"/>
    <x v="0"/>
  </r>
  <r>
    <x v="5634"/>
    <x v="299"/>
    <x v="704"/>
    <x v="704"/>
    <x v="78"/>
    <x v="78"/>
    <x v="35"/>
    <x v="35"/>
    <x v="31"/>
    <x v="33"/>
    <x v="33"/>
    <x v="0"/>
    <x v="0"/>
    <x v="0"/>
    <x v="39"/>
    <x v="32"/>
    <x v="0"/>
  </r>
  <r>
    <x v="5635"/>
    <x v="236"/>
    <x v="241"/>
    <x v="241"/>
    <x v="80"/>
    <x v="80"/>
    <x v="98"/>
    <x v="98"/>
    <x v="90"/>
    <x v="157"/>
    <x v="157"/>
    <x v="3"/>
    <x v="0"/>
    <x v="3"/>
    <x v="5"/>
    <x v="498"/>
    <x v="0"/>
  </r>
  <r>
    <x v="5636"/>
    <x v="356"/>
    <x v="254"/>
    <x v="254"/>
    <x v="103"/>
    <x v="103"/>
    <x v="71"/>
    <x v="71"/>
    <x v="13"/>
    <x v="92"/>
    <x v="92"/>
    <x v="0"/>
    <x v="1"/>
    <x v="0"/>
    <x v="11"/>
    <x v="13"/>
    <x v="2"/>
  </r>
  <r>
    <x v="5637"/>
    <x v="34"/>
    <x v="14"/>
    <x v="14"/>
    <x v="61"/>
    <x v="61"/>
    <x v="156"/>
    <x v="156"/>
    <x v="163"/>
    <x v="4"/>
    <x v="4"/>
    <x v="3"/>
    <x v="0"/>
    <x v="0"/>
    <x v="32"/>
    <x v="223"/>
    <x v="0"/>
  </r>
  <r>
    <x v="5638"/>
    <x v="143"/>
    <x v="977"/>
    <x v="977"/>
    <x v="11"/>
    <x v="11"/>
    <x v="81"/>
    <x v="81"/>
    <x v="73"/>
    <x v="84"/>
    <x v="84"/>
    <x v="0"/>
    <x v="0"/>
    <x v="0"/>
    <x v="30"/>
    <x v="540"/>
    <x v="1"/>
  </r>
  <r>
    <x v="5639"/>
    <x v="347"/>
    <x v="701"/>
    <x v="701"/>
    <x v="21"/>
    <x v="21"/>
    <x v="180"/>
    <x v="180"/>
    <x v="177"/>
    <x v="101"/>
    <x v="101"/>
    <x v="0"/>
    <x v="0"/>
    <x v="0"/>
    <x v="2"/>
    <x v="289"/>
    <x v="0"/>
  </r>
  <r>
    <x v="5640"/>
    <x v="80"/>
    <x v="375"/>
    <x v="375"/>
    <x v="62"/>
    <x v="62"/>
    <x v="198"/>
    <x v="198"/>
    <x v="13"/>
    <x v="13"/>
    <x v="13"/>
    <x v="0"/>
    <x v="2"/>
    <x v="0"/>
    <x v="11"/>
    <x v="13"/>
    <x v="2"/>
  </r>
  <r>
    <x v="5641"/>
    <x v="38"/>
    <x v="751"/>
    <x v="751"/>
    <x v="59"/>
    <x v="59"/>
    <x v="156"/>
    <x v="156"/>
    <x v="163"/>
    <x v="3"/>
    <x v="3"/>
    <x v="3"/>
    <x v="0"/>
    <x v="2"/>
    <x v="23"/>
    <x v="223"/>
    <x v="0"/>
  </r>
  <r>
    <x v="5642"/>
    <x v="334"/>
    <x v="498"/>
    <x v="498"/>
    <x v="1"/>
    <x v="1"/>
    <x v="109"/>
    <x v="109"/>
    <x v="100"/>
    <x v="79"/>
    <x v="79"/>
    <x v="0"/>
    <x v="0"/>
    <x v="0"/>
    <x v="24"/>
    <x v="134"/>
    <x v="1"/>
  </r>
  <r>
    <x v="5643"/>
    <x v="363"/>
    <x v="703"/>
    <x v="703"/>
    <x v="94"/>
    <x v="94"/>
    <x v="74"/>
    <x v="74"/>
    <x v="67"/>
    <x v="108"/>
    <x v="108"/>
    <x v="3"/>
    <x v="0"/>
    <x v="2"/>
    <x v="25"/>
    <x v="249"/>
    <x v="0"/>
  </r>
  <r>
    <x v="5644"/>
    <x v="155"/>
    <x v="172"/>
    <x v="172"/>
    <x v="6"/>
    <x v="6"/>
    <x v="72"/>
    <x v="72"/>
    <x v="66"/>
    <x v="170"/>
    <x v="170"/>
    <x v="0"/>
    <x v="0"/>
    <x v="2"/>
    <x v="36"/>
    <x v="71"/>
    <x v="1"/>
  </r>
  <r>
    <x v="5645"/>
    <x v="40"/>
    <x v="322"/>
    <x v="322"/>
    <x v="31"/>
    <x v="31"/>
    <x v="24"/>
    <x v="24"/>
    <x v="13"/>
    <x v="147"/>
    <x v="147"/>
    <x v="0"/>
    <x v="2"/>
    <x v="1"/>
    <x v="11"/>
    <x v="13"/>
    <x v="2"/>
  </r>
  <r>
    <x v="5646"/>
    <x v="9"/>
    <x v="963"/>
    <x v="963"/>
    <x v="114"/>
    <x v="114"/>
    <x v="46"/>
    <x v="46"/>
    <x v="43"/>
    <x v="179"/>
    <x v="179"/>
    <x v="0"/>
    <x v="0"/>
    <x v="3"/>
    <x v="26"/>
    <x v="45"/>
    <x v="1"/>
  </r>
  <r>
    <x v="5647"/>
    <x v="309"/>
    <x v="1053"/>
    <x v="1053"/>
    <x v="37"/>
    <x v="37"/>
    <x v="188"/>
    <x v="188"/>
    <x v="184"/>
    <x v="119"/>
    <x v="119"/>
    <x v="3"/>
    <x v="0"/>
    <x v="1"/>
    <x v="25"/>
    <x v="658"/>
    <x v="0"/>
  </r>
  <r>
    <x v="5648"/>
    <x v="325"/>
    <x v="638"/>
    <x v="638"/>
    <x v="62"/>
    <x v="62"/>
    <x v="166"/>
    <x v="166"/>
    <x v="162"/>
    <x v="87"/>
    <x v="87"/>
    <x v="0"/>
    <x v="0"/>
    <x v="0"/>
    <x v="19"/>
    <x v="222"/>
    <x v="1"/>
  </r>
  <r>
    <x v="5649"/>
    <x v="291"/>
    <x v="818"/>
    <x v="818"/>
    <x v="67"/>
    <x v="67"/>
    <x v="118"/>
    <x v="118"/>
    <x v="145"/>
    <x v="74"/>
    <x v="74"/>
    <x v="0"/>
    <x v="0"/>
    <x v="0"/>
    <x v="40"/>
    <x v="187"/>
    <x v="1"/>
  </r>
  <r>
    <x v="5650"/>
    <x v="153"/>
    <x v="614"/>
    <x v="614"/>
    <x v="75"/>
    <x v="75"/>
    <x v="186"/>
    <x v="186"/>
    <x v="182"/>
    <x v="104"/>
    <x v="104"/>
    <x v="0"/>
    <x v="0"/>
    <x v="2"/>
    <x v="24"/>
    <x v="285"/>
    <x v="1"/>
  </r>
  <r>
    <x v="5651"/>
    <x v="64"/>
    <x v="523"/>
    <x v="523"/>
    <x v="75"/>
    <x v="75"/>
    <x v="15"/>
    <x v="15"/>
    <x v="15"/>
    <x v="24"/>
    <x v="24"/>
    <x v="0"/>
    <x v="0"/>
    <x v="0"/>
    <x v="4"/>
    <x v="15"/>
    <x v="0"/>
  </r>
  <r>
    <x v="5652"/>
    <x v="130"/>
    <x v="236"/>
    <x v="236"/>
    <x v="57"/>
    <x v="57"/>
    <x v="150"/>
    <x v="150"/>
    <x v="140"/>
    <x v="143"/>
    <x v="143"/>
    <x v="0"/>
    <x v="0"/>
    <x v="0"/>
    <x v="14"/>
    <x v="221"/>
    <x v="0"/>
  </r>
  <r>
    <x v="5653"/>
    <x v="225"/>
    <x v="368"/>
    <x v="368"/>
    <x v="60"/>
    <x v="60"/>
    <x v="64"/>
    <x v="64"/>
    <x v="59"/>
    <x v="51"/>
    <x v="51"/>
    <x v="3"/>
    <x v="0"/>
    <x v="1"/>
    <x v="21"/>
    <x v="477"/>
    <x v="1"/>
  </r>
  <r>
    <x v="5654"/>
    <x v="199"/>
    <x v="648"/>
    <x v="648"/>
    <x v="40"/>
    <x v="40"/>
    <x v="54"/>
    <x v="54"/>
    <x v="50"/>
    <x v="91"/>
    <x v="91"/>
    <x v="3"/>
    <x v="0"/>
    <x v="0"/>
    <x v="23"/>
    <x v="334"/>
    <x v="0"/>
  </r>
  <r>
    <x v="5655"/>
    <x v="14"/>
    <x v="667"/>
    <x v="667"/>
    <x v="4"/>
    <x v="4"/>
    <x v="150"/>
    <x v="150"/>
    <x v="140"/>
    <x v="134"/>
    <x v="134"/>
    <x v="0"/>
    <x v="0"/>
    <x v="0"/>
    <x v="28"/>
    <x v="221"/>
    <x v="0"/>
  </r>
  <r>
    <x v="5656"/>
    <x v="307"/>
    <x v="869"/>
    <x v="869"/>
    <x v="108"/>
    <x v="108"/>
    <x v="53"/>
    <x v="53"/>
    <x v="49"/>
    <x v="4"/>
    <x v="4"/>
    <x v="0"/>
    <x v="0"/>
    <x v="0"/>
    <x v="29"/>
    <x v="51"/>
    <x v="0"/>
  </r>
  <r>
    <x v="5657"/>
    <x v="301"/>
    <x v="687"/>
    <x v="687"/>
    <x v="88"/>
    <x v="88"/>
    <x v="175"/>
    <x v="175"/>
    <x v="168"/>
    <x v="132"/>
    <x v="132"/>
    <x v="0"/>
    <x v="0"/>
    <x v="0"/>
    <x v="16"/>
    <x v="497"/>
    <x v="1"/>
  </r>
  <r>
    <x v="5658"/>
    <x v="21"/>
    <x v="100"/>
    <x v="100"/>
    <x v="117"/>
    <x v="117"/>
    <x v="109"/>
    <x v="109"/>
    <x v="100"/>
    <x v="122"/>
    <x v="122"/>
    <x v="1"/>
    <x v="0"/>
    <x v="0"/>
    <x v="27"/>
    <x v="119"/>
    <x v="0"/>
  </r>
  <r>
    <x v="5659"/>
    <x v="78"/>
    <x v="708"/>
    <x v="708"/>
    <x v="12"/>
    <x v="12"/>
    <x v="113"/>
    <x v="113"/>
    <x v="106"/>
    <x v="178"/>
    <x v="178"/>
    <x v="3"/>
    <x v="0"/>
    <x v="3"/>
    <x v="10"/>
    <x v="264"/>
    <x v="0"/>
  </r>
  <r>
    <x v="5660"/>
    <x v="30"/>
    <x v="201"/>
    <x v="201"/>
    <x v="75"/>
    <x v="75"/>
    <x v="126"/>
    <x v="126"/>
    <x v="13"/>
    <x v="86"/>
    <x v="86"/>
    <x v="0"/>
    <x v="1"/>
    <x v="0"/>
    <x v="11"/>
    <x v="13"/>
    <x v="2"/>
  </r>
  <r>
    <x v="5661"/>
    <x v="69"/>
    <x v="141"/>
    <x v="141"/>
    <x v="98"/>
    <x v="98"/>
    <x v="21"/>
    <x v="21"/>
    <x v="21"/>
    <x v="64"/>
    <x v="64"/>
    <x v="1"/>
    <x v="0"/>
    <x v="0"/>
    <x v="8"/>
    <x v="767"/>
    <x v="1"/>
  </r>
  <r>
    <x v="5662"/>
    <x v="356"/>
    <x v="358"/>
    <x v="358"/>
    <x v="89"/>
    <x v="89"/>
    <x v="57"/>
    <x v="57"/>
    <x v="13"/>
    <x v="162"/>
    <x v="162"/>
    <x v="0"/>
    <x v="1"/>
    <x v="0"/>
    <x v="11"/>
    <x v="13"/>
    <x v="2"/>
  </r>
  <r>
    <x v="5663"/>
    <x v="208"/>
    <x v="1014"/>
    <x v="1014"/>
    <x v="108"/>
    <x v="108"/>
    <x v="158"/>
    <x v="158"/>
    <x v="149"/>
    <x v="110"/>
    <x v="110"/>
    <x v="0"/>
    <x v="0"/>
    <x v="0"/>
    <x v="14"/>
    <x v="192"/>
    <x v="0"/>
  </r>
  <r>
    <x v="5664"/>
    <x v="198"/>
    <x v="464"/>
    <x v="464"/>
    <x v="8"/>
    <x v="8"/>
    <x v="8"/>
    <x v="8"/>
    <x v="8"/>
    <x v="107"/>
    <x v="107"/>
    <x v="2"/>
    <x v="0"/>
    <x v="0"/>
    <x v="3"/>
    <x v="8"/>
    <x v="0"/>
  </r>
  <r>
    <x v="5665"/>
    <x v="300"/>
    <x v="943"/>
    <x v="943"/>
    <x v="66"/>
    <x v="66"/>
    <x v="174"/>
    <x v="174"/>
    <x v="167"/>
    <x v="147"/>
    <x v="147"/>
    <x v="3"/>
    <x v="0"/>
    <x v="0"/>
    <x v="26"/>
    <x v="229"/>
    <x v="1"/>
  </r>
  <r>
    <x v="5666"/>
    <x v="82"/>
    <x v="43"/>
    <x v="43"/>
    <x v="53"/>
    <x v="53"/>
    <x v="203"/>
    <x v="203"/>
    <x v="202"/>
    <x v="33"/>
    <x v="33"/>
    <x v="0"/>
    <x v="0"/>
    <x v="2"/>
    <x v="7"/>
    <x v="344"/>
    <x v="0"/>
  </r>
  <r>
    <x v="5667"/>
    <x v="119"/>
    <x v="856"/>
    <x v="856"/>
    <x v="64"/>
    <x v="64"/>
    <x v="142"/>
    <x v="142"/>
    <x v="133"/>
    <x v="164"/>
    <x v="164"/>
    <x v="3"/>
    <x v="0"/>
    <x v="0"/>
    <x v="8"/>
    <x v="456"/>
    <x v="1"/>
  </r>
  <r>
    <x v="5668"/>
    <x v="122"/>
    <x v="640"/>
    <x v="640"/>
    <x v="4"/>
    <x v="4"/>
    <x v="162"/>
    <x v="162"/>
    <x v="192"/>
    <x v="150"/>
    <x v="150"/>
    <x v="1"/>
    <x v="0"/>
    <x v="0"/>
    <x v="34"/>
    <x v="647"/>
    <x v="1"/>
  </r>
  <r>
    <x v="5669"/>
    <x v="332"/>
    <x v="12"/>
    <x v="12"/>
    <x v="32"/>
    <x v="32"/>
    <x v="199"/>
    <x v="199"/>
    <x v="13"/>
    <x v="104"/>
    <x v="104"/>
    <x v="0"/>
    <x v="2"/>
    <x v="2"/>
    <x v="11"/>
    <x v="13"/>
    <x v="2"/>
  </r>
  <r>
    <x v="5670"/>
    <x v="361"/>
    <x v="1096"/>
    <x v="1096"/>
    <x v="39"/>
    <x v="39"/>
    <x v="46"/>
    <x v="46"/>
    <x v="43"/>
    <x v="84"/>
    <x v="84"/>
    <x v="0"/>
    <x v="0"/>
    <x v="0"/>
    <x v="37"/>
    <x v="45"/>
    <x v="1"/>
  </r>
  <r>
    <x v="5671"/>
    <x v="247"/>
    <x v="1121"/>
    <x v="1121"/>
    <x v="117"/>
    <x v="117"/>
    <x v="41"/>
    <x v="41"/>
    <x v="13"/>
    <x v="178"/>
    <x v="178"/>
    <x v="0"/>
    <x v="2"/>
    <x v="0"/>
    <x v="11"/>
    <x v="13"/>
    <x v="2"/>
  </r>
  <r>
    <x v="5672"/>
    <x v="295"/>
    <x v="1137"/>
    <x v="1137"/>
    <x v="29"/>
    <x v="29"/>
    <x v="142"/>
    <x v="142"/>
    <x v="133"/>
    <x v="19"/>
    <x v="19"/>
    <x v="1"/>
    <x v="0"/>
    <x v="0"/>
    <x v="7"/>
    <x v="790"/>
    <x v="0"/>
  </r>
  <r>
    <x v="5673"/>
    <x v="102"/>
    <x v="204"/>
    <x v="204"/>
    <x v="117"/>
    <x v="117"/>
    <x v="89"/>
    <x v="89"/>
    <x v="13"/>
    <x v="165"/>
    <x v="165"/>
    <x v="0"/>
    <x v="1"/>
    <x v="0"/>
    <x v="11"/>
    <x v="13"/>
    <x v="2"/>
  </r>
  <r>
    <x v="5674"/>
    <x v="62"/>
    <x v="523"/>
    <x v="523"/>
    <x v="42"/>
    <x v="42"/>
    <x v="13"/>
    <x v="13"/>
    <x v="161"/>
    <x v="85"/>
    <x v="85"/>
    <x v="0"/>
    <x v="0"/>
    <x v="0"/>
    <x v="2"/>
    <x v="218"/>
    <x v="0"/>
  </r>
  <r>
    <x v="5675"/>
    <x v="84"/>
    <x v="1133"/>
    <x v="1133"/>
    <x v="0"/>
    <x v="0"/>
    <x v="116"/>
    <x v="116"/>
    <x v="109"/>
    <x v="153"/>
    <x v="153"/>
    <x v="0"/>
    <x v="0"/>
    <x v="0"/>
    <x v="33"/>
    <x v="199"/>
    <x v="0"/>
  </r>
  <r>
    <x v="5676"/>
    <x v="45"/>
    <x v="419"/>
    <x v="419"/>
    <x v="39"/>
    <x v="39"/>
    <x v="37"/>
    <x v="37"/>
    <x v="33"/>
    <x v="84"/>
    <x v="84"/>
    <x v="0"/>
    <x v="0"/>
    <x v="0"/>
    <x v="10"/>
    <x v="387"/>
    <x v="0"/>
  </r>
  <r>
    <x v="5677"/>
    <x v="138"/>
    <x v="578"/>
    <x v="578"/>
    <x v="93"/>
    <x v="93"/>
    <x v="147"/>
    <x v="147"/>
    <x v="13"/>
    <x v="159"/>
    <x v="159"/>
    <x v="3"/>
    <x v="2"/>
    <x v="0"/>
    <x v="11"/>
    <x v="13"/>
    <x v="2"/>
  </r>
  <r>
    <x v="5678"/>
    <x v="303"/>
    <x v="195"/>
    <x v="195"/>
    <x v="76"/>
    <x v="76"/>
    <x v="178"/>
    <x v="178"/>
    <x v="175"/>
    <x v="157"/>
    <x v="157"/>
    <x v="0"/>
    <x v="0"/>
    <x v="0"/>
    <x v="3"/>
    <x v="292"/>
    <x v="0"/>
  </r>
  <r>
    <x v="5679"/>
    <x v="122"/>
    <x v="845"/>
    <x v="845"/>
    <x v="74"/>
    <x v="74"/>
    <x v="184"/>
    <x v="184"/>
    <x v="180"/>
    <x v="145"/>
    <x v="145"/>
    <x v="2"/>
    <x v="0"/>
    <x v="2"/>
    <x v="16"/>
    <x v="598"/>
    <x v="1"/>
  </r>
  <r>
    <x v="5680"/>
    <x v="113"/>
    <x v="94"/>
    <x v="94"/>
    <x v="2"/>
    <x v="2"/>
    <x v="62"/>
    <x v="62"/>
    <x v="13"/>
    <x v="148"/>
    <x v="148"/>
    <x v="3"/>
    <x v="1"/>
    <x v="0"/>
    <x v="11"/>
    <x v="13"/>
    <x v="2"/>
  </r>
  <r>
    <x v="5681"/>
    <x v="97"/>
    <x v="115"/>
    <x v="115"/>
    <x v="105"/>
    <x v="105"/>
    <x v="158"/>
    <x v="158"/>
    <x v="149"/>
    <x v="89"/>
    <x v="89"/>
    <x v="0"/>
    <x v="0"/>
    <x v="0"/>
    <x v="27"/>
    <x v="192"/>
    <x v="0"/>
  </r>
  <r>
    <x v="5682"/>
    <x v="320"/>
    <x v="962"/>
    <x v="962"/>
    <x v="115"/>
    <x v="115"/>
    <x v="151"/>
    <x v="151"/>
    <x v="141"/>
    <x v="128"/>
    <x v="128"/>
    <x v="2"/>
    <x v="0"/>
    <x v="3"/>
    <x v="23"/>
    <x v="683"/>
    <x v="0"/>
  </r>
  <r>
    <x v="5683"/>
    <x v="111"/>
    <x v="280"/>
    <x v="280"/>
    <x v="74"/>
    <x v="74"/>
    <x v="120"/>
    <x v="120"/>
    <x v="146"/>
    <x v="87"/>
    <x v="87"/>
    <x v="0"/>
    <x v="0"/>
    <x v="1"/>
    <x v="10"/>
    <x v="220"/>
    <x v="0"/>
  </r>
  <r>
    <x v="5684"/>
    <x v="132"/>
    <x v="842"/>
    <x v="842"/>
    <x v="79"/>
    <x v="79"/>
    <x v="71"/>
    <x v="71"/>
    <x v="65"/>
    <x v="89"/>
    <x v="89"/>
    <x v="3"/>
    <x v="0"/>
    <x v="0"/>
    <x v="24"/>
    <x v="394"/>
    <x v="1"/>
  </r>
  <r>
    <x v="5685"/>
    <x v="363"/>
    <x v="994"/>
    <x v="994"/>
    <x v="63"/>
    <x v="63"/>
    <x v="217"/>
    <x v="217"/>
    <x v="13"/>
    <x v="123"/>
    <x v="123"/>
    <x v="3"/>
    <x v="1"/>
    <x v="2"/>
    <x v="11"/>
    <x v="13"/>
    <x v="2"/>
  </r>
  <r>
    <x v="5686"/>
    <x v="151"/>
    <x v="1085"/>
    <x v="1085"/>
    <x v="11"/>
    <x v="11"/>
    <x v="206"/>
    <x v="206"/>
    <x v="205"/>
    <x v="11"/>
    <x v="11"/>
    <x v="0"/>
    <x v="0"/>
    <x v="3"/>
    <x v="19"/>
    <x v="354"/>
    <x v="1"/>
  </r>
  <r>
    <x v="5687"/>
    <x v="289"/>
    <x v="1019"/>
    <x v="1019"/>
    <x v="100"/>
    <x v="100"/>
    <x v="57"/>
    <x v="57"/>
    <x v="53"/>
    <x v="13"/>
    <x v="13"/>
    <x v="0"/>
    <x v="0"/>
    <x v="2"/>
    <x v="4"/>
    <x v="272"/>
    <x v="0"/>
  </r>
  <r>
    <x v="5688"/>
    <x v="338"/>
    <x v="1061"/>
    <x v="1061"/>
    <x v="30"/>
    <x v="30"/>
    <x v="5"/>
    <x v="5"/>
    <x v="5"/>
    <x v="95"/>
    <x v="95"/>
    <x v="0"/>
    <x v="0"/>
    <x v="2"/>
    <x v="5"/>
    <x v="346"/>
    <x v="0"/>
  </r>
  <r>
    <x v="5689"/>
    <x v="194"/>
    <x v="1156"/>
    <x v="1156"/>
    <x v="42"/>
    <x v="42"/>
    <x v="8"/>
    <x v="8"/>
    <x v="8"/>
    <x v="70"/>
    <x v="70"/>
    <x v="0"/>
    <x v="0"/>
    <x v="2"/>
    <x v="0"/>
    <x v="260"/>
    <x v="0"/>
  </r>
  <r>
    <x v="5690"/>
    <x v="152"/>
    <x v="719"/>
    <x v="719"/>
    <x v="31"/>
    <x v="31"/>
    <x v="62"/>
    <x v="62"/>
    <x v="57"/>
    <x v="177"/>
    <x v="177"/>
    <x v="3"/>
    <x v="0"/>
    <x v="3"/>
    <x v="33"/>
    <x v="59"/>
    <x v="0"/>
  </r>
  <r>
    <x v="5691"/>
    <x v="163"/>
    <x v="1126"/>
    <x v="1126"/>
    <x v="49"/>
    <x v="49"/>
    <x v="129"/>
    <x v="129"/>
    <x v="120"/>
    <x v="40"/>
    <x v="40"/>
    <x v="0"/>
    <x v="0"/>
    <x v="0"/>
    <x v="0"/>
    <x v="271"/>
    <x v="0"/>
  </r>
  <r>
    <x v="5692"/>
    <x v="110"/>
    <x v="127"/>
    <x v="127"/>
    <x v="21"/>
    <x v="21"/>
    <x v="80"/>
    <x v="80"/>
    <x v="171"/>
    <x v="155"/>
    <x v="155"/>
    <x v="0"/>
    <x v="0"/>
    <x v="2"/>
    <x v="40"/>
    <x v="243"/>
    <x v="1"/>
  </r>
  <r>
    <x v="5693"/>
    <x v="345"/>
    <x v="345"/>
    <x v="345"/>
    <x v="1"/>
    <x v="1"/>
    <x v="199"/>
    <x v="199"/>
    <x v="198"/>
    <x v="73"/>
    <x v="73"/>
    <x v="1"/>
    <x v="0"/>
    <x v="0"/>
    <x v="30"/>
    <x v="791"/>
    <x v="1"/>
  </r>
  <r>
    <x v="5694"/>
    <x v="76"/>
    <x v="1009"/>
    <x v="1009"/>
    <x v="32"/>
    <x v="32"/>
    <x v="103"/>
    <x v="103"/>
    <x v="94"/>
    <x v="35"/>
    <x v="35"/>
    <x v="0"/>
    <x v="0"/>
    <x v="0"/>
    <x v="4"/>
    <x v="258"/>
    <x v="0"/>
  </r>
  <r>
    <x v="5695"/>
    <x v="182"/>
    <x v="116"/>
    <x v="116"/>
    <x v="87"/>
    <x v="87"/>
    <x v="133"/>
    <x v="133"/>
    <x v="122"/>
    <x v="39"/>
    <x v="39"/>
    <x v="1"/>
    <x v="0"/>
    <x v="0"/>
    <x v="40"/>
    <x v="759"/>
    <x v="1"/>
  </r>
  <r>
    <x v="5696"/>
    <x v="63"/>
    <x v="185"/>
    <x v="185"/>
    <x v="93"/>
    <x v="93"/>
    <x v="74"/>
    <x v="74"/>
    <x v="13"/>
    <x v="8"/>
    <x v="8"/>
    <x v="3"/>
    <x v="1"/>
    <x v="1"/>
    <x v="11"/>
    <x v="13"/>
    <x v="2"/>
  </r>
  <r>
    <x v="5697"/>
    <x v="201"/>
    <x v="1139"/>
    <x v="1139"/>
    <x v="62"/>
    <x v="62"/>
    <x v="127"/>
    <x v="127"/>
    <x v="13"/>
    <x v="14"/>
    <x v="14"/>
    <x v="3"/>
    <x v="1"/>
    <x v="0"/>
    <x v="11"/>
    <x v="13"/>
    <x v="2"/>
  </r>
  <r>
    <x v="5698"/>
    <x v="69"/>
    <x v="781"/>
    <x v="781"/>
    <x v="81"/>
    <x v="81"/>
    <x v="214"/>
    <x v="214"/>
    <x v="213"/>
    <x v="178"/>
    <x v="178"/>
    <x v="0"/>
    <x v="0"/>
    <x v="2"/>
    <x v="15"/>
    <x v="415"/>
    <x v="1"/>
  </r>
  <r>
    <x v="5699"/>
    <x v="293"/>
    <x v="864"/>
    <x v="864"/>
    <x v="71"/>
    <x v="71"/>
    <x v="49"/>
    <x v="49"/>
    <x v="13"/>
    <x v="143"/>
    <x v="143"/>
    <x v="2"/>
    <x v="1"/>
    <x v="3"/>
    <x v="11"/>
    <x v="13"/>
    <x v="2"/>
  </r>
  <r>
    <x v="5700"/>
    <x v="228"/>
    <x v="1174"/>
    <x v="1174"/>
    <x v="77"/>
    <x v="77"/>
    <x v="86"/>
    <x v="86"/>
    <x v="13"/>
    <x v="131"/>
    <x v="131"/>
    <x v="2"/>
    <x v="2"/>
    <x v="0"/>
    <x v="11"/>
    <x v="13"/>
    <x v="2"/>
  </r>
  <r>
    <x v="5701"/>
    <x v="12"/>
    <x v="957"/>
    <x v="957"/>
    <x v="34"/>
    <x v="34"/>
    <x v="202"/>
    <x v="202"/>
    <x v="201"/>
    <x v="77"/>
    <x v="77"/>
    <x v="3"/>
    <x v="0"/>
    <x v="0"/>
    <x v="16"/>
    <x v="388"/>
    <x v="1"/>
  </r>
  <r>
    <x v="5702"/>
    <x v="9"/>
    <x v="99"/>
    <x v="99"/>
    <x v="6"/>
    <x v="6"/>
    <x v="163"/>
    <x v="163"/>
    <x v="153"/>
    <x v="113"/>
    <x v="113"/>
    <x v="3"/>
    <x v="0"/>
    <x v="0"/>
    <x v="4"/>
    <x v="503"/>
    <x v="0"/>
  </r>
  <r>
    <x v="5703"/>
    <x v="267"/>
    <x v="296"/>
    <x v="296"/>
    <x v="24"/>
    <x v="24"/>
    <x v="101"/>
    <x v="101"/>
    <x v="93"/>
    <x v="171"/>
    <x v="171"/>
    <x v="0"/>
    <x v="0"/>
    <x v="2"/>
    <x v="18"/>
    <x v="204"/>
    <x v="0"/>
  </r>
  <r>
    <x v="5704"/>
    <x v="67"/>
    <x v="1044"/>
    <x v="1044"/>
    <x v="74"/>
    <x v="74"/>
    <x v="91"/>
    <x v="91"/>
    <x v="82"/>
    <x v="33"/>
    <x v="33"/>
    <x v="0"/>
    <x v="0"/>
    <x v="0"/>
    <x v="21"/>
    <x v="214"/>
    <x v="1"/>
  </r>
  <r>
    <x v="5705"/>
    <x v="296"/>
    <x v="739"/>
    <x v="739"/>
    <x v="45"/>
    <x v="45"/>
    <x v="55"/>
    <x v="55"/>
    <x v="51"/>
    <x v="154"/>
    <x v="154"/>
    <x v="1"/>
    <x v="0"/>
    <x v="2"/>
    <x v="40"/>
    <x v="695"/>
    <x v="1"/>
  </r>
  <r>
    <x v="5706"/>
    <x v="318"/>
    <x v="1138"/>
    <x v="1138"/>
    <x v="114"/>
    <x v="114"/>
    <x v="68"/>
    <x v="68"/>
    <x v="104"/>
    <x v="69"/>
    <x v="69"/>
    <x v="0"/>
    <x v="0"/>
    <x v="2"/>
    <x v="48"/>
    <x v="125"/>
    <x v="0"/>
  </r>
  <r>
    <x v="5707"/>
    <x v="194"/>
    <x v="144"/>
    <x v="144"/>
    <x v="46"/>
    <x v="46"/>
    <x v="41"/>
    <x v="41"/>
    <x v="38"/>
    <x v="28"/>
    <x v="28"/>
    <x v="0"/>
    <x v="0"/>
    <x v="0"/>
    <x v="18"/>
    <x v="39"/>
    <x v="0"/>
  </r>
  <r>
    <x v="5708"/>
    <x v="86"/>
    <x v="244"/>
    <x v="244"/>
    <x v="64"/>
    <x v="64"/>
    <x v="77"/>
    <x v="77"/>
    <x v="70"/>
    <x v="157"/>
    <x v="157"/>
    <x v="0"/>
    <x v="0"/>
    <x v="0"/>
    <x v="24"/>
    <x v="77"/>
    <x v="1"/>
  </r>
  <r>
    <x v="5709"/>
    <x v="5"/>
    <x v="628"/>
    <x v="628"/>
    <x v="94"/>
    <x v="94"/>
    <x v="161"/>
    <x v="161"/>
    <x v="152"/>
    <x v="114"/>
    <x v="114"/>
    <x v="3"/>
    <x v="0"/>
    <x v="0"/>
    <x v="48"/>
    <x v="234"/>
    <x v="0"/>
  </r>
  <r>
    <x v="5710"/>
    <x v="74"/>
    <x v="690"/>
    <x v="690"/>
    <x v="62"/>
    <x v="62"/>
    <x v="67"/>
    <x v="67"/>
    <x v="13"/>
    <x v="37"/>
    <x v="37"/>
    <x v="3"/>
    <x v="1"/>
    <x v="0"/>
    <x v="11"/>
    <x v="13"/>
    <x v="2"/>
  </r>
  <r>
    <x v="5711"/>
    <x v="280"/>
    <x v="695"/>
    <x v="695"/>
    <x v="34"/>
    <x v="34"/>
    <x v="117"/>
    <x v="117"/>
    <x v="110"/>
    <x v="56"/>
    <x v="56"/>
    <x v="3"/>
    <x v="0"/>
    <x v="3"/>
    <x v="5"/>
    <x v="584"/>
    <x v="0"/>
  </r>
  <r>
    <x v="5712"/>
    <x v="221"/>
    <x v="862"/>
    <x v="862"/>
    <x v="99"/>
    <x v="99"/>
    <x v="156"/>
    <x v="156"/>
    <x v="163"/>
    <x v="109"/>
    <x v="109"/>
    <x v="0"/>
    <x v="0"/>
    <x v="0"/>
    <x v="30"/>
    <x v="302"/>
    <x v="1"/>
  </r>
  <r>
    <x v="5713"/>
    <x v="320"/>
    <x v="868"/>
    <x v="868"/>
    <x v="59"/>
    <x v="59"/>
    <x v="210"/>
    <x v="210"/>
    <x v="13"/>
    <x v="113"/>
    <x v="113"/>
    <x v="0"/>
    <x v="2"/>
    <x v="0"/>
    <x v="11"/>
    <x v="13"/>
    <x v="2"/>
  </r>
  <r>
    <x v="5714"/>
    <x v="243"/>
    <x v="245"/>
    <x v="245"/>
    <x v="82"/>
    <x v="82"/>
    <x v="61"/>
    <x v="61"/>
    <x v="71"/>
    <x v="133"/>
    <x v="133"/>
    <x v="0"/>
    <x v="0"/>
    <x v="0"/>
    <x v="36"/>
    <x v="79"/>
    <x v="1"/>
  </r>
  <r>
    <x v="5715"/>
    <x v="293"/>
    <x v="227"/>
    <x v="227"/>
    <x v="101"/>
    <x v="101"/>
    <x v="158"/>
    <x v="158"/>
    <x v="149"/>
    <x v="74"/>
    <x v="74"/>
    <x v="1"/>
    <x v="0"/>
    <x v="2"/>
    <x v="53"/>
    <x v="657"/>
    <x v="0"/>
  </r>
  <r>
    <x v="5716"/>
    <x v="98"/>
    <x v="732"/>
    <x v="732"/>
    <x v="116"/>
    <x v="116"/>
    <x v="144"/>
    <x v="144"/>
    <x v="136"/>
    <x v="45"/>
    <x v="45"/>
    <x v="0"/>
    <x v="0"/>
    <x v="2"/>
    <x v="22"/>
    <x v="172"/>
    <x v="1"/>
  </r>
  <r>
    <x v="5717"/>
    <x v="132"/>
    <x v="1070"/>
    <x v="1070"/>
    <x v="71"/>
    <x v="71"/>
    <x v="69"/>
    <x v="69"/>
    <x v="64"/>
    <x v="87"/>
    <x v="87"/>
    <x v="1"/>
    <x v="0"/>
    <x v="0"/>
    <x v="3"/>
    <x v="164"/>
    <x v="0"/>
  </r>
  <r>
    <x v="5718"/>
    <x v="260"/>
    <x v="674"/>
    <x v="674"/>
    <x v="114"/>
    <x v="114"/>
    <x v="108"/>
    <x v="108"/>
    <x v="99"/>
    <x v="35"/>
    <x v="35"/>
    <x v="0"/>
    <x v="0"/>
    <x v="0"/>
    <x v="25"/>
    <x v="116"/>
    <x v="0"/>
  </r>
  <r>
    <x v="5719"/>
    <x v="62"/>
    <x v="1107"/>
    <x v="1107"/>
    <x v="53"/>
    <x v="53"/>
    <x v="201"/>
    <x v="201"/>
    <x v="200"/>
    <x v="61"/>
    <x v="61"/>
    <x v="2"/>
    <x v="0"/>
    <x v="1"/>
    <x v="0"/>
    <x v="537"/>
    <x v="0"/>
  </r>
  <r>
    <x v="5720"/>
    <x v="299"/>
    <x v="939"/>
    <x v="939"/>
    <x v="29"/>
    <x v="29"/>
    <x v="134"/>
    <x v="134"/>
    <x v="124"/>
    <x v="43"/>
    <x v="43"/>
    <x v="3"/>
    <x v="0"/>
    <x v="0"/>
    <x v="10"/>
    <x v="323"/>
    <x v="0"/>
  </r>
  <r>
    <x v="5721"/>
    <x v="187"/>
    <x v="17"/>
    <x v="17"/>
    <x v="70"/>
    <x v="70"/>
    <x v="56"/>
    <x v="56"/>
    <x v="52"/>
    <x v="147"/>
    <x v="147"/>
    <x v="2"/>
    <x v="0"/>
    <x v="0"/>
    <x v="10"/>
    <x v="89"/>
    <x v="0"/>
  </r>
  <r>
    <x v="5722"/>
    <x v="7"/>
    <x v="410"/>
    <x v="410"/>
    <x v="2"/>
    <x v="2"/>
    <x v="94"/>
    <x v="94"/>
    <x v="85"/>
    <x v="151"/>
    <x v="151"/>
    <x v="3"/>
    <x v="0"/>
    <x v="3"/>
    <x v="25"/>
    <x v="95"/>
    <x v="0"/>
  </r>
  <r>
    <x v="5723"/>
    <x v="349"/>
    <x v="74"/>
    <x v="74"/>
    <x v="76"/>
    <x v="76"/>
    <x v="121"/>
    <x v="121"/>
    <x v="13"/>
    <x v="39"/>
    <x v="39"/>
    <x v="3"/>
    <x v="2"/>
    <x v="2"/>
    <x v="11"/>
    <x v="13"/>
    <x v="2"/>
  </r>
  <r>
    <x v="5724"/>
    <x v="48"/>
    <x v="601"/>
    <x v="601"/>
    <x v="75"/>
    <x v="75"/>
    <x v="164"/>
    <x v="164"/>
    <x v="154"/>
    <x v="65"/>
    <x v="65"/>
    <x v="3"/>
    <x v="0"/>
    <x v="0"/>
    <x v="6"/>
    <x v="562"/>
    <x v="1"/>
  </r>
  <r>
    <x v="5725"/>
    <x v="179"/>
    <x v="431"/>
    <x v="431"/>
    <x v="76"/>
    <x v="76"/>
    <x v="47"/>
    <x v="47"/>
    <x v="44"/>
    <x v="71"/>
    <x v="71"/>
    <x v="0"/>
    <x v="0"/>
    <x v="0"/>
    <x v="16"/>
    <x v="46"/>
    <x v="1"/>
  </r>
  <r>
    <x v="5726"/>
    <x v="5"/>
    <x v="1127"/>
    <x v="1127"/>
    <x v="82"/>
    <x v="82"/>
    <x v="13"/>
    <x v="13"/>
    <x v="161"/>
    <x v="143"/>
    <x v="143"/>
    <x v="2"/>
    <x v="0"/>
    <x v="0"/>
    <x v="16"/>
    <x v="490"/>
    <x v="1"/>
  </r>
  <r>
    <x v="5727"/>
    <x v="45"/>
    <x v="182"/>
    <x v="182"/>
    <x v="7"/>
    <x v="7"/>
    <x v="130"/>
    <x v="130"/>
    <x v="121"/>
    <x v="158"/>
    <x v="158"/>
    <x v="3"/>
    <x v="0"/>
    <x v="2"/>
    <x v="40"/>
    <x v="440"/>
    <x v="1"/>
  </r>
  <r>
    <x v="5728"/>
    <x v="310"/>
    <x v="752"/>
    <x v="752"/>
    <x v="68"/>
    <x v="68"/>
    <x v="160"/>
    <x v="160"/>
    <x v="151"/>
    <x v="24"/>
    <x v="24"/>
    <x v="0"/>
    <x v="0"/>
    <x v="0"/>
    <x v="23"/>
    <x v="197"/>
    <x v="0"/>
  </r>
  <r>
    <x v="5729"/>
    <x v="15"/>
    <x v="678"/>
    <x v="678"/>
    <x v="67"/>
    <x v="67"/>
    <x v="56"/>
    <x v="56"/>
    <x v="52"/>
    <x v="144"/>
    <x v="144"/>
    <x v="0"/>
    <x v="0"/>
    <x v="2"/>
    <x v="1"/>
    <x v="54"/>
    <x v="0"/>
  </r>
  <r>
    <x v="5730"/>
    <x v="143"/>
    <x v="1187"/>
    <x v="1187"/>
    <x v="118"/>
    <x v="118"/>
    <x v="151"/>
    <x v="151"/>
    <x v="141"/>
    <x v="69"/>
    <x v="69"/>
    <x v="0"/>
    <x v="0"/>
    <x v="0"/>
    <x v="33"/>
    <x v="180"/>
    <x v="0"/>
  </r>
  <r>
    <x v="5731"/>
    <x v="14"/>
    <x v="742"/>
    <x v="742"/>
    <x v="50"/>
    <x v="50"/>
    <x v="116"/>
    <x v="116"/>
    <x v="109"/>
    <x v="97"/>
    <x v="97"/>
    <x v="2"/>
    <x v="0"/>
    <x v="0"/>
    <x v="18"/>
    <x v="542"/>
    <x v="0"/>
  </r>
  <r>
    <x v="5732"/>
    <x v="214"/>
    <x v="996"/>
    <x v="996"/>
    <x v="30"/>
    <x v="30"/>
    <x v="171"/>
    <x v="171"/>
    <x v="160"/>
    <x v="74"/>
    <x v="74"/>
    <x v="3"/>
    <x v="0"/>
    <x v="2"/>
    <x v="27"/>
    <x v="217"/>
    <x v="0"/>
  </r>
  <r>
    <x v="5733"/>
    <x v="181"/>
    <x v="1147"/>
    <x v="1147"/>
    <x v="40"/>
    <x v="40"/>
    <x v="109"/>
    <x v="109"/>
    <x v="100"/>
    <x v="38"/>
    <x v="38"/>
    <x v="0"/>
    <x v="0"/>
    <x v="2"/>
    <x v="34"/>
    <x v="134"/>
    <x v="1"/>
  </r>
  <r>
    <x v="5734"/>
    <x v="280"/>
    <x v="83"/>
    <x v="83"/>
    <x v="98"/>
    <x v="98"/>
    <x v="36"/>
    <x v="36"/>
    <x v="32"/>
    <x v="1"/>
    <x v="1"/>
    <x v="3"/>
    <x v="0"/>
    <x v="2"/>
    <x v="3"/>
    <x v="33"/>
    <x v="0"/>
  </r>
  <r>
    <x v="5735"/>
    <x v="209"/>
    <x v="265"/>
    <x v="265"/>
    <x v="13"/>
    <x v="13"/>
    <x v="3"/>
    <x v="3"/>
    <x v="3"/>
    <x v="67"/>
    <x v="67"/>
    <x v="0"/>
    <x v="0"/>
    <x v="0"/>
    <x v="27"/>
    <x v="3"/>
    <x v="0"/>
  </r>
  <r>
    <x v="5736"/>
    <x v="148"/>
    <x v="702"/>
    <x v="702"/>
    <x v="20"/>
    <x v="20"/>
    <x v="132"/>
    <x v="132"/>
    <x v="128"/>
    <x v="133"/>
    <x v="133"/>
    <x v="0"/>
    <x v="0"/>
    <x v="0"/>
    <x v="49"/>
    <x v="524"/>
    <x v="3"/>
  </r>
  <r>
    <x v="5737"/>
    <x v="191"/>
    <x v="550"/>
    <x v="550"/>
    <x v="6"/>
    <x v="6"/>
    <x v="198"/>
    <x v="198"/>
    <x v="197"/>
    <x v="117"/>
    <x v="117"/>
    <x v="2"/>
    <x v="0"/>
    <x v="0"/>
    <x v="32"/>
    <x v="677"/>
    <x v="0"/>
  </r>
  <r>
    <x v="5738"/>
    <x v="352"/>
    <x v="713"/>
    <x v="713"/>
    <x v="111"/>
    <x v="111"/>
    <x v="161"/>
    <x v="161"/>
    <x v="152"/>
    <x v="83"/>
    <x v="83"/>
    <x v="0"/>
    <x v="0"/>
    <x v="0"/>
    <x v="2"/>
    <x v="198"/>
    <x v="0"/>
  </r>
  <r>
    <x v="5739"/>
    <x v="48"/>
    <x v="1188"/>
    <x v="1188"/>
    <x v="65"/>
    <x v="65"/>
    <x v="165"/>
    <x v="165"/>
    <x v="13"/>
    <x v="103"/>
    <x v="103"/>
    <x v="0"/>
    <x v="1"/>
    <x v="0"/>
    <x v="11"/>
    <x v="13"/>
    <x v="2"/>
  </r>
  <r>
    <x v="5740"/>
    <x v="246"/>
    <x v="960"/>
    <x v="960"/>
    <x v="104"/>
    <x v="104"/>
    <x v="87"/>
    <x v="87"/>
    <x v="78"/>
    <x v="99"/>
    <x v="99"/>
    <x v="0"/>
    <x v="0"/>
    <x v="2"/>
    <x v="26"/>
    <x v="239"/>
    <x v="1"/>
  </r>
  <r>
    <x v="5741"/>
    <x v="318"/>
    <x v="537"/>
    <x v="537"/>
    <x v="13"/>
    <x v="13"/>
    <x v="9"/>
    <x v="9"/>
    <x v="9"/>
    <x v="69"/>
    <x v="69"/>
    <x v="0"/>
    <x v="0"/>
    <x v="1"/>
    <x v="23"/>
    <x v="9"/>
    <x v="0"/>
  </r>
  <r>
    <x v="5742"/>
    <x v="299"/>
    <x v="485"/>
    <x v="485"/>
    <x v="80"/>
    <x v="80"/>
    <x v="153"/>
    <x v="153"/>
    <x v="142"/>
    <x v="135"/>
    <x v="135"/>
    <x v="0"/>
    <x v="0"/>
    <x v="3"/>
    <x v="20"/>
    <x v="342"/>
    <x v="0"/>
  </r>
  <r>
    <x v="5743"/>
    <x v="28"/>
    <x v="1048"/>
    <x v="1048"/>
    <x v="72"/>
    <x v="72"/>
    <x v="114"/>
    <x v="114"/>
    <x v="13"/>
    <x v="63"/>
    <x v="63"/>
    <x v="0"/>
    <x v="1"/>
    <x v="2"/>
    <x v="11"/>
    <x v="13"/>
    <x v="2"/>
  </r>
  <r>
    <x v="5744"/>
    <x v="33"/>
    <x v="726"/>
    <x v="726"/>
    <x v="31"/>
    <x v="31"/>
    <x v="201"/>
    <x v="201"/>
    <x v="200"/>
    <x v="34"/>
    <x v="34"/>
    <x v="0"/>
    <x v="0"/>
    <x v="1"/>
    <x v="26"/>
    <x v="340"/>
    <x v="1"/>
  </r>
  <r>
    <x v="5745"/>
    <x v="163"/>
    <x v="594"/>
    <x v="594"/>
    <x v="18"/>
    <x v="18"/>
    <x v="14"/>
    <x v="14"/>
    <x v="14"/>
    <x v="33"/>
    <x v="33"/>
    <x v="2"/>
    <x v="0"/>
    <x v="0"/>
    <x v="25"/>
    <x v="777"/>
    <x v="0"/>
  </r>
  <r>
    <x v="5746"/>
    <x v="26"/>
    <x v="1178"/>
    <x v="1178"/>
    <x v="109"/>
    <x v="109"/>
    <x v="107"/>
    <x v="107"/>
    <x v="98"/>
    <x v="99"/>
    <x v="99"/>
    <x v="0"/>
    <x v="0"/>
    <x v="1"/>
    <x v="27"/>
    <x v="115"/>
    <x v="0"/>
  </r>
  <r>
    <x v="5747"/>
    <x v="261"/>
    <x v="670"/>
    <x v="670"/>
    <x v="35"/>
    <x v="35"/>
    <x v="22"/>
    <x v="22"/>
    <x v="196"/>
    <x v="115"/>
    <x v="115"/>
    <x v="2"/>
    <x v="0"/>
    <x v="0"/>
    <x v="12"/>
    <x v="627"/>
    <x v="3"/>
  </r>
  <r>
    <x v="5748"/>
    <x v="6"/>
    <x v="151"/>
    <x v="151"/>
    <x v="10"/>
    <x v="10"/>
    <x v="170"/>
    <x v="170"/>
    <x v="159"/>
    <x v="43"/>
    <x v="43"/>
    <x v="3"/>
    <x v="0"/>
    <x v="0"/>
    <x v="2"/>
    <x v="472"/>
    <x v="0"/>
  </r>
  <r>
    <x v="5749"/>
    <x v="340"/>
    <x v="802"/>
    <x v="802"/>
    <x v="71"/>
    <x v="71"/>
    <x v="27"/>
    <x v="27"/>
    <x v="25"/>
    <x v="116"/>
    <x v="116"/>
    <x v="0"/>
    <x v="0"/>
    <x v="0"/>
    <x v="34"/>
    <x v="117"/>
    <x v="1"/>
  </r>
  <r>
    <x v="5750"/>
    <x v="40"/>
    <x v="90"/>
    <x v="90"/>
    <x v="28"/>
    <x v="28"/>
    <x v="153"/>
    <x v="153"/>
    <x v="142"/>
    <x v="42"/>
    <x v="42"/>
    <x v="0"/>
    <x v="0"/>
    <x v="0"/>
    <x v="17"/>
    <x v="342"/>
    <x v="0"/>
  </r>
  <r>
    <x v="5751"/>
    <x v="316"/>
    <x v="323"/>
    <x v="323"/>
    <x v="74"/>
    <x v="74"/>
    <x v="194"/>
    <x v="194"/>
    <x v="190"/>
    <x v="17"/>
    <x v="17"/>
    <x v="0"/>
    <x v="0"/>
    <x v="2"/>
    <x v="2"/>
    <x v="304"/>
    <x v="0"/>
  </r>
  <r>
    <x v="5752"/>
    <x v="112"/>
    <x v="119"/>
    <x v="119"/>
    <x v="77"/>
    <x v="77"/>
    <x v="37"/>
    <x v="37"/>
    <x v="33"/>
    <x v="147"/>
    <x v="147"/>
    <x v="3"/>
    <x v="0"/>
    <x v="0"/>
    <x v="29"/>
    <x v="768"/>
    <x v="0"/>
  </r>
  <r>
    <x v="5753"/>
    <x v="150"/>
    <x v="469"/>
    <x v="469"/>
    <x v="52"/>
    <x v="52"/>
    <x v="216"/>
    <x v="216"/>
    <x v="215"/>
    <x v="158"/>
    <x v="158"/>
    <x v="3"/>
    <x v="0"/>
    <x v="1"/>
    <x v="18"/>
    <x v="428"/>
    <x v="0"/>
  </r>
  <r>
    <x v="5754"/>
    <x v="109"/>
    <x v="771"/>
    <x v="771"/>
    <x v="78"/>
    <x v="78"/>
    <x v="25"/>
    <x v="25"/>
    <x v="88"/>
    <x v="19"/>
    <x v="19"/>
    <x v="0"/>
    <x v="0"/>
    <x v="3"/>
    <x v="39"/>
    <x v="101"/>
    <x v="0"/>
  </r>
  <r>
    <x v="5755"/>
    <x v="168"/>
    <x v="190"/>
    <x v="190"/>
    <x v="19"/>
    <x v="19"/>
    <x v="74"/>
    <x v="74"/>
    <x v="67"/>
    <x v="143"/>
    <x v="143"/>
    <x v="0"/>
    <x v="0"/>
    <x v="2"/>
    <x v="18"/>
    <x v="109"/>
    <x v="0"/>
  </r>
  <r>
    <x v="5756"/>
    <x v="85"/>
    <x v="71"/>
    <x v="71"/>
    <x v="32"/>
    <x v="32"/>
    <x v="127"/>
    <x v="127"/>
    <x v="118"/>
    <x v="131"/>
    <x v="131"/>
    <x v="0"/>
    <x v="0"/>
    <x v="0"/>
    <x v="1"/>
    <x v="147"/>
    <x v="0"/>
  </r>
  <r>
    <x v="5757"/>
    <x v="198"/>
    <x v="1098"/>
    <x v="1098"/>
    <x v="61"/>
    <x v="61"/>
    <x v="51"/>
    <x v="51"/>
    <x v="47"/>
    <x v="108"/>
    <x v="108"/>
    <x v="3"/>
    <x v="0"/>
    <x v="2"/>
    <x v="14"/>
    <x v="749"/>
    <x v="0"/>
  </r>
  <r>
    <x v="5758"/>
    <x v="146"/>
    <x v="647"/>
    <x v="647"/>
    <x v="5"/>
    <x v="5"/>
    <x v="52"/>
    <x v="52"/>
    <x v="13"/>
    <x v="111"/>
    <x v="111"/>
    <x v="0"/>
    <x v="1"/>
    <x v="0"/>
    <x v="11"/>
    <x v="13"/>
    <x v="2"/>
  </r>
  <r>
    <x v="5759"/>
    <x v="286"/>
    <x v="559"/>
    <x v="559"/>
    <x v="50"/>
    <x v="50"/>
    <x v="173"/>
    <x v="173"/>
    <x v="166"/>
    <x v="49"/>
    <x v="49"/>
    <x v="0"/>
    <x v="0"/>
    <x v="0"/>
    <x v="5"/>
    <x v="228"/>
    <x v="0"/>
  </r>
  <r>
    <x v="5760"/>
    <x v="162"/>
    <x v="943"/>
    <x v="943"/>
    <x v="72"/>
    <x v="72"/>
    <x v="120"/>
    <x v="120"/>
    <x v="146"/>
    <x v="59"/>
    <x v="59"/>
    <x v="3"/>
    <x v="0"/>
    <x v="0"/>
    <x v="3"/>
    <x v="188"/>
    <x v="0"/>
  </r>
  <r>
    <x v="5761"/>
    <x v="99"/>
    <x v="130"/>
    <x v="130"/>
    <x v="50"/>
    <x v="50"/>
    <x v="6"/>
    <x v="6"/>
    <x v="6"/>
    <x v="147"/>
    <x v="147"/>
    <x v="3"/>
    <x v="0"/>
    <x v="0"/>
    <x v="32"/>
    <x v="420"/>
    <x v="0"/>
  </r>
  <r>
    <x v="5762"/>
    <x v="63"/>
    <x v="338"/>
    <x v="338"/>
    <x v="29"/>
    <x v="29"/>
    <x v="38"/>
    <x v="38"/>
    <x v="35"/>
    <x v="125"/>
    <x v="125"/>
    <x v="0"/>
    <x v="0"/>
    <x v="0"/>
    <x v="10"/>
    <x v="36"/>
    <x v="0"/>
  </r>
  <r>
    <x v="5763"/>
    <x v="230"/>
    <x v="271"/>
    <x v="271"/>
    <x v="29"/>
    <x v="29"/>
    <x v="95"/>
    <x v="95"/>
    <x v="86"/>
    <x v="57"/>
    <x v="57"/>
    <x v="0"/>
    <x v="0"/>
    <x v="0"/>
    <x v="0"/>
    <x v="360"/>
    <x v="0"/>
  </r>
  <r>
    <x v="5764"/>
    <x v="0"/>
    <x v="578"/>
    <x v="578"/>
    <x v="118"/>
    <x v="118"/>
    <x v="19"/>
    <x v="19"/>
    <x v="13"/>
    <x v="24"/>
    <x v="24"/>
    <x v="0"/>
    <x v="2"/>
    <x v="0"/>
    <x v="11"/>
    <x v="13"/>
    <x v="2"/>
  </r>
  <r>
    <x v="5765"/>
    <x v="62"/>
    <x v="970"/>
    <x v="970"/>
    <x v="18"/>
    <x v="18"/>
    <x v="94"/>
    <x v="94"/>
    <x v="85"/>
    <x v="86"/>
    <x v="86"/>
    <x v="2"/>
    <x v="0"/>
    <x v="1"/>
    <x v="39"/>
    <x v="760"/>
    <x v="0"/>
  </r>
  <r>
    <x v="5766"/>
    <x v="63"/>
    <x v="113"/>
    <x v="113"/>
    <x v="59"/>
    <x v="59"/>
    <x v="50"/>
    <x v="50"/>
    <x v="46"/>
    <x v="125"/>
    <x v="125"/>
    <x v="0"/>
    <x v="0"/>
    <x v="1"/>
    <x v="5"/>
    <x v="48"/>
    <x v="0"/>
  </r>
  <r>
    <x v="5767"/>
    <x v="347"/>
    <x v="722"/>
    <x v="722"/>
    <x v="85"/>
    <x v="85"/>
    <x v="113"/>
    <x v="113"/>
    <x v="106"/>
    <x v="104"/>
    <x v="104"/>
    <x v="0"/>
    <x v="0"/>
    <x v="1"/>
    <x v="24"/>
    <x v="127"/>
    <x v="1"/>
  </r>
  <r>
    <x v="5768"/>
    <x v="60"/>
    <x v="361"/>
    <x v="361"/>
    <x v="7"/>
    <x v="7"/>
    <x v="167"/>
    <x v="167"/>
    <x v="156"/>
    <x v="142"/>
    <x v="142"/>
    <x v="0"/>
    <x v="0"/>
    <x v="0"/>
    <x v="4"/>
    <x v="209"/>
    <x v="0"/>
  </r>
  <r>
    <x v="5769"/>
    <x v="329"/>
    <x v="1189"/>
    <x v="1189"/>
    <x v="1"/>
    <x v="1"/>
    <x v="121"/>
    <x v="121"/>
    <x v="113"/>
    <x v="101"/>
    <x v="101"/>
    <x v="3"/>
    <x v="0"/>
    <x v="1"/>
    <x v="19"/>
    <x v="418"/>
    <x v="1"/>
  </r>
  <r>
    <x v="5770"/>
    <x v="211"/>
    <x v="198"/>
    <x v="198"/>
    <x v="26"/>
    <x v="26"/>
    <x v="44"/>
    <x v="44"/>
    <x v="41"/>
    <x v="149"/>
    <x v="149"/>
    <x v="3"/>
    <x v="0"/>
    <x v="2"/>
    <x v="19"/>
    <x v="585"/>
    <x v="1"/>
  </r>
  <r>
    <x v="5771"/>
    <x v="5"/>
    <x v="222"/>
    <x v="222"/>
    <x v="113"/>
    <x v="113"/>
    <x v="207"/>
    <x v="207"/>
    <x v="206"/>
    <x v="76"/>
    <x v="76"/>
    <x v="3"/>
    <x v="0"/>
    <x v="0"/>
    <x v="5"/>
    <x v="482"/>
    <x v="0"/>
  </r>
  <r>
    <x v="5772"/>
    <x v="172"/>
    <x v="1042"/>
    <x v="1042"/>
    <x v="49"/>
    <x v="49"/>
    <x v="68"/>
    <x v="68"/>
    <x v="104"/>
    <x v="67"/>
    <x v="67"/>
    <x v="3"/>
    <x v="0"/>
    <x v="0"/>
    <x v="13"/>
    <x v="190"/>
    <x v="0"/>
  </r>
  <r>
    <x v="5773"/>
    <x v="48"/>
    <x v="960"/>
    <x v="960"/>
    <x v="110"/>
    <x v="110"/>
    <x v="103"/>
    <x v="103"/>
    <x v="94"/>
    <x v="104"/>
    <x v="104"/>
    <x v="2"/>
    <x v="0"/>
    <x v="0"/>
    <x v="27"/>
    <x v="391"/>
    <x v="0"/>
  </r>
  <r>
    <x v="5774"/>
    <x v="85"/>
    <x v="1019"/>
    <x v="1019"/>
    <x v="77"/>
    <x v="77"/>
    <x v="144"/>
    <x v="144"/>
    <x v="13"/>
    <x v="103"/>
    <x v="103"/>
    <x v="2"/>
    <x v="1"/>
    <x v="0"/>
    <x v="11"/>
    <x v="13"/>
    <x v="2"/>
  </r>
  <r>
    <x v="5775"/>
    <x v="72"/>
    <x v="865"/>
    <x v="865"/>
    <x v="95"/>
    <x v="95"/>
    <x v="199"/>
    <x v="199"/>
    <x v="13"/>
    <x v="25"/>
    <x v="25"/>
    <x v="0"/>
    <x v="1"/>
    <x v="1"/>
    <x v="11"/>
    <x v="13"/>
    <x v="2"/>
  </r>
  <r>
    <x v="5776"/>
    <x v="238"/>
    <x v="955"/>
    <x v="955"/>
    <x v="22"/>
    <x v="22"/>
    <x v="189"/>
    <x v="189"/>
    <x v="185"/>
    <x v="109"/>
    <x v="109"/>
    <x v="0"/>
    <x v="0"/>
    <x v="0"/>
    <x v="23"/>
    <x v="295"/>
    <x v="0"/>
  </r>
  <r>
    <x v="5777"/>
    <x v="169"/>
    <x v="46"/>
    <x v="46"/>
    <x v="44"/>
    <x v="44"/>
    <x v="94"/>
    <x v="94"/>
    <x v="85"/>
    <x v="160"/>
    <x v="160"/>
    <x v="2"/>
    <x v="0"/>
    <x v="0"/>
    <x v="18"/>
    <x v="760"/>
    <x v="0"/>
  </r>
  <r>
    <x v="5778"/>
    <x v="151"/>
    <x v="1190"/>
    <x v="1190"/>
    <x v="88"/>
    <x v="88"/>
    <x v="14"/>
    <x v="14"/>
    <x v="14"/>
    <x v="133"/>
    <x v="133"/>
    <x v="3"/>
    <x v="0"/>
    <x v="2"/>
    <x v="39"/>
    <x v="76"/>
    <x v="0"/>
  </r>
  <r>
    <x v="5779"/>
    <x v="84"/>
    <x v="780"/>
    <x v="780"/>
    <x v="32"/>
    <x v="32"/>
    <x v="11"/>
    <x v="11"/>
    <x v="11"/>
    <x v="138"/>
    <x v="138"/>
    <x v="1"/>
    <x v="0"/>
    <x v="1"/>
    <x v="18"/>
    <x v="574"/>
    <x v="0"/>
  </r>
  <r>
    <x v="5780"/>
    <x v="148"/>
    <x v="46"/>
    <x v="46"/>
    <x v="90"/>
    <x v="90"/>
    <x v="64"/>
    <x v="64"/>
    <x v="59"/>
    <x v="99"/>
    <x v="99"/>
    <x v="0"/>
    <x v="0"/>
    <x v="2"/>
    <x v="2"/>
    <x v="62"/>
    <x v="0"/>
  </r>
  <r>
    <x v="5781"/>
    <x v="284"/>
    <x v="1078"/>
    <x v="1078"/>
    <x v="51"/>
    <x v="51"/>
    <x v="20"/>
    <x v="20"/>
    <x v="20"/>
    <x v="65"/>
    <x v="65"/>
    <x v="1"/>
    <x v="0"/>
    <x v="0"/>
    <x v="43"/>
    <x v="704"/>
    <x v="0"/>
  </r>
  <r>
    <x v="5782"/>
    <x v="36"/>
    <x v="765"/>
    <x v="765"/>
    <x v="92"/>
    <x v="92"/>
    <x v="2"/>
    <x v="2"/>
    <x v="2"/>
    <x v="0"/>
    <x v="0"/>
    <x v="0"/>
    <x v="0"/>
    <x v="1"/>
    <x v="40"/>
    <x v="196"/>
    <x v="1"/>
  </r>
  <r>
    <x v="5783"/>
    <x v="355"/>
    <x v="476"/>
    <x v="476"/>
    <x v="52"/>
    <x v="52"/>
    <x v="143"/>
    <x v="143"/>
    <x v="13"/>
    <x v="156"/>
    <x v="156"/>
    <x v="3"/>
    <x v="1"/>
    <x v="0"/>
    <x v="11"/>
    <x v="13"/>
    <x v="2"/>
  </r>
  <r>
    <x v="5784"/>
    <x v="116"/>
    <x v="454"/>
    <x v="454"/>
    <x v="85"/>
    <x v="85"/>
    <x v="8"/>
    <x v="8"/>
    <x v="8"/>
    <x v="71"/>
    <x v="71"/>
    <x v="0"/>
    <x v="0"/>
    <x v="2"/>
    <x v="29"/>
    <x v="260"/>
    <x v="0"/>
  </r>
  <r>
    <x v="5785"/>
    <x v="217"/>
    <x v="428"/>
    <x v="428"/>
    <x v="85"/>
    <x v="85"/>
    <x v="77"/>
    <x v="77"/>
    <x v="70"/>
    <x v="142"/>
    <x v="142"/>
    <x v="0"/>
    <x v="0"/>
    <x v="3"/>
    <x v="41"/>
    <x v="77"/>
    <x v="3"/>
  </r>
  <r>
    <x v="5786"/>
    <x v="232"/>
    <x v="780"/>
    <x v="780"/>
    <x v="28"/>
    <x v="28"/>
    <x v="216"/>
    <x v="216"/>
    <x v="13"/>
    <x v="163"/>
    <x v="163"/>
    <x v="0"/>
    <x v="1"/>
    <x v="1"/>
    <x v="11"/>
    <x v="13"/>
    <x v="2"/>
  </r>
  <r>
    <x v="5787"/>
    <x v="292"/>
    <x v="914"/>
    <x v="914"/>
    <x v="32"/>
    <x v="32"/>
    <x v="215"/>
    <x v="215"/>
    <x v="13"/>
    <x v="128"/>
    <x v="128"/>
    <x v="0"/>
    <x v="1"/>
    <x v="0"/>
    <x v="11"/>
    <x v="13"/>
    <x v="2"/>
  </r>
  <r>
    <x v="5788"/>
    <x v="16"/>
    <x v="380"/>
    <x v="380"/>
    <x v="38"/>
    <x v="38"/>
    <x v="43"/>
    <x v="43"/>
    <x v="40"/>
    <x v="92"/>
    <x v="92"/>
    <x v="0"/>
    <x v="0"/>
    <x v="3"/>
    <x v="14"/>
    <x v="41"/>
    <x v="0"/>
  </r>
  <r>
    <x v="5789"/>
    <x v="62"/>
    <x v="1191"/>
    <x v="1191"/>
    <x v="22"/>
    <x v="22"/>
    <x v="51"/>
    <x v="51"/>
    <x v="47"/>
    <x v="161"/>
    <x v="161"/>
    <x v="2"/>
    <x v="0"/>
    <x v="0"/>
    <x v="29"/>
    <x v="269"/>
    <x v="0"/>
  </r>
  <r>
    <x v="5790"/>
    <x v="191"/>
    <x v="962"/>
    <x v="962"/>
    <x v="76"/>
    <x v="76"/>
    <x v="116"/>
    <x v="116"/>
    <x v="109"/>
    <x v="95"/>
    <x v="95"/>
    <x v="1"/>
    <x v="0"/>
    <x v="2"/>
    <x v="25"/>
    <x v="130"/>
    <x v="0"/>
  </r>
  <r>
    <x v="5791"/>
    <x v="94"/>
    <x v="490"/>
    <x v="490"/>
    <x v="61"/>
    <x v="61"/>
    <x v="135"/>
    <x v="135"/>
    <x v="125"/>
    <x v="103"/>
    <x v="103"/>
    <x v="2"/>
    <x v="0"/>
    <x v="2"/>
    <x v="5"/>
    <x v="789"/>
    <x v="0"/>
  </r>
  <r>
    <x v="5792"/>
    <x v="180"/>
    <x v="1035"/>
    <x v="1035"/>
    <x v="5"/>
    <x v="5"/>
    <x v="16"/>
    <x v="16"/>
    <x v="16"/>
    <x v="151"/>
    <x v="151"/>
    <x v="1"/>
    <x v="0"/>
    <x v="0"/>
    <x v="2"/>
    <x v="715"/>
    <x v="0"/>
  </r>
  <r>
    <x v="5793"/>
    <x v="8"/>
    <x v="277"/>
    <x v="277"/>
    <x v="61"/>
    <x v="61"/>
    <x v="91"/>
    <x v="91"/>
    <x v="82"/>
    <x v="132"/>
    <x v="132"/>
    <x v="2"/>
    <x v="0"/>
    <x v="0"/>
    <x v="9"/>
    <x v="592"/>
    <x v="0"/>
  </r>
  <r>
    <x v="5794"/>
    <x v="154"/>
    <x v="336"/>
    <x v="336"/>
    <x v="115"/>
    <x v="115"/>
    <x v="60"/>
    <x v="60"/>
    <x v="56"/>
    <x v="25"/>
    <x v="25"/>
    <x v="2"/>
    <x v="0"/>
    <x v="2"/>
    <x v="19"/>
    <x v="770"/>
    <x v="1"/>
  </r>
  <r>
    <x v="5795"/>
    <x v="90"/>
    <x v="889"/>
    <x v="889"/>
    <x v="115"/>
    <x v="115"/>
    <x v="83"/>
    <x v="83"/>
    <x v="13"/>
    <x v="109"/>
    <x v="109"/>
    <x v="0"/>
    <x v="1"/>
    <x v="0"/>
    <x v="11"/>
    <x v="13"/>
    <x v="2"/>
  </r>
  <r>
    <x v="5796"/>
    <x v="294"/>
    <x v="1129"/>
    <x v="1129"/>
    <x v="82"/>
    <x v="82"/>
    <x v="97"/>
    <x v="97"/>
    <x v="13"/>
    <x v="25"/>
    <x v="25"/>
    <x v="0"/>
    <x v="2"/>
    <x v="0"/>
    <x v="11"/>
    <x v="13"/>
    <x v="2"/>
  </r>
  <r>
    <x v="5797"/>
    <x v="301"/>
    <x v="394"/>
    <x v="394"/>
    <x v="106"/>
    <x v="106"/>
    <x v="9"/>
    <x v="9"/>
    <x v="9"/>
    <x v="40"/>
    <x v="40"/>
    <x v="2"/>
    <x v="0"/>
    <x v="2"/>
    <x v="10"/>
    <x v="633"/>
    <x v="0"/>
  </r>
  <r>
    <x v="5798"/>
    <x v="352"/>
    <x v="187"/>
    <x v="187"/>
    <x v="64"/>
    <x v="64"/>
    <x v="84"/>
    <x v="84"/>
    <x v="75"/>
    <x v="79"/>
    <x v="79"/>
    <x v="0"/>
    <x v="0"/>
    <x v="2"/>
    <x v="31"/>
    <x v="185"/>
    <x v="1"/>
  </r>
  <r>
    <x v="5799"/>
    <x v="288"/>
    <x v="734"/>
    <x v="734"/>
    <x v="95"/>
    <x v="95"/>
    <x v="19"/>
    <x v="19"/>
    <x v="13"/>
    <x v="148"/>
    <x v="148"/>
    <x v="3"/>
    <x v="1"/>
    <x v="3"/>
    <x v="11"/>
    <x v="13"/>
    <x v="2"/>
  </r>
  <r>
    <x v="5800"/>
    <x v="156"/>
    <x v="339"/>
    <x v="339"/>
    <x v="38"/>
    <x v="38"/>
    <x v="36"/>
    <x v="36"/>
    <x v="32"/>
    <x v="34"/>
    <x v="34"/>
    <x v="3"/>
    <x v="0"/>
    <x v="3"/>
    <x v="34"/>
    <x v="33"/>
    <x v="1"/>
  </r>
  <r>
    <x v="5801"/>
    <x v="98"/>
    <x v="1186"/>
    <x v="1186"/>
    <x v="0"/>
    <x v="0"/>
    <x v="148"/>
    <x v="148"/>
    <x v="139"/>
    <x v="148"/>
    <x v="148"/>
    <x v="0"/>
    <x v="0"/>
    <x v="3"/>
    <x v="0"/>
    <x v="176"/>
    <x v="0"/>
  </r>
  <r>
    <x v="5802"/>
    <x v="200"/>
    <x v="100"/>
    <x v="100"/>
    <x v="66"/>
    <x v="66"/>
    <x v="91"/>
    <x v="91"/>
    <x v="82"/>
    <x v="11"/>
    <x v="11"/>
    <x v="0"/>
    <x v="0"/>
    <x v="0"/>
    <x v="30"/>
    <x v="214"/>
    <x v="1"/>
  </r>
  <r>
    <x v="5803"/>
    <x v="353"/>
    <x v="573"/>
    <x v="573"/>
    <x v="89"/>
    <x v="89"/>
    <x v="6"/>
    <x v="6"/>
    <x v="6"/>
    <x v="107"/>
    <x v="107"/>
    <x v="3"/>
    <x v="0"/>
    <x v="0"/>
    <x v="0"/>
    <x v="420"/>
    <x v="0"/>
  </r>
  <r>
    <x v="5804"/>
    <x v="256"/>
    <x v="293"/>
    <x v="293"/>
    <x v="48"/>
    <x v="48"/>
    <x v="161"/>
    <x v="161"/>
    <x v="152"/>
    <x v="139"/>
    <x v="139"/>
    <x v="0"/>
    <x v="0"/>
    <x v="2"/>
    <x v="29"/>
    <x v="198"/>
    <x v="0"/>
  </r>
  <r>
    <x v="5805"/>
    <x v="84"/>
    <x v="1161"/>
    <x v="1161"/>
    <x v="10"/>
    <x v="10"/>
    <x v="82"/>
    <x v="82"/>
    <x v="216"/>
    <x v="83"/>
    <x v="83"/>
    <x v="0"/>
    <x v="0"/>
    <x v="3"/>
    <x v="24"/>
    <x v="432"/>
    <x v="1"/>
  </r>
  <r>
    <x v="5806"/>
    <x v="205"/>
    <x v="1008"/>
    <x v="1008"/>
    <x v="39"/>
    <x v="39"/>
    <x v="130"/>
    <x v="130"/>
    <x v="13"/>
    <x v="138"/>
    <x v="138"/>
    <x v="3"/>
    <x v="1"/>
    <x v="1"/>
    <x v="11"/>
    <x v="13"/>
    <x v="2"/>
  </r>
  <r>
    <x v="5807"/>
    <x v="318"/>
    <x v="139"/>
    <x v="139"/>
    <x v="32"/>
    <x v="32"/>
    <x v="58"/>
    <x v="58"/>
    <x v="13"/>
    <x v="110"/>
    <x v="110"/>
    <x v="0"/>
    <x v="2"/>
    <x v="2"/>
    <x v="11"/>
    <x v="13"/>
    <x v="2"/>
  </r>
  <r>
    <x v="5808"/>
    <x v="31"/>
    <x v="1111"/>
    <x v="1111"/>
    <x v="112"/>
    <x v="112"/>
    <x v="53"/>
    <x v="53"/>
    <x v="49"/>
    <x v="52"/>
    <x v="52"/>
    <x v="0"/>
    <x v="0"/>
    <x v="1"/>
    <x v="29"/>
    <x v="51"/>
    <x v="0"/>
  </r>
  <r>
    <x v="5809"/>
    <x v="340"/>
    <x v="963"/>
    <x v="963"/>
    <x v="59"/>
    <x v="59"/>
    <x v="10"/>
    <x v="10"/>
    <x v="10"/>
    <x v="52"/>
    <x v="52"/>
    <x v="3"/>
    <x v="0"/>
    <x v="0"/>
    <x v="18"/>
    <x v="509"/>
    <x v="0"/>
  </r>
  <r>
    <x v="5810"/>
    <x v="43"/>
    <x v="687"/>
    <x v="687"/>
    <x v="108"/>
    <x v="108"/>
    <x v="138"/>
    <x v="138"/>
    <x v="130"/>
    <x v="38"/>
    <x v="38"/>
    <x v="0"/>
    <x v="0"/>
    <x v="0"/>
    <x v="19"/>
    <x v="165"/>
    <x v="1"/>
  </r>
  <r>
    <x v="5811"/>
    <x v="352"/>
    <x v="182"/>
    <x v="182"/>
    <x v="86"/>
    <x v="86"/>
    <x v="219"/>
    <x v="219"/>
    <x v="220"/>
    <x v="73"/>
    <x v="73"/>
    <x v="2"/>
    <x v="0"/>
    <x v="0"/>
    <x v="26"/>
    <x v="621"/>
    <x v="1"/>
  </r>
  <r>
    <x v="5812"/>
    <x v="14"/>
    <x v="779"/>
    <x v="779"/>
    <x v="83"/>
    <x v="83"/>
    <x v="86"/>
    <x v="86"/>
    <x v="77"/>
    <x v="122"/>
    <x v="122"/>
    <x v="0"/>
    <x v="0"/>
    <x v="2"/>
    <x v="32"/>
    <x v="406"/>
    <x v="0"/>
  </r>
  <r>
    <x v="5813"/>
    <x v="250"/>
    <x v="759"/>
    <x v="759"/>
    <x v="85"/>
    <x v="85"/>
    <x v="117"/>
    <x v="117"/>
    <x v="110"/>
    <x v="58"/>
    <x v="58"/>
    <x v="1"/>
    <x v="0"/>
    <x v="0"/>
    <x v="9"/>
    <x v="766"/>
    <x v="0"/>
  </r>
  <r>
    <x v="5814"/>
    <x v="327"/>
    <x v="560"/>
    <x v="560"/>
    <x v="108"/>
    <x v="108"/>
    <x v="82"/>
    <x v="82"/>
    <x v="216"/>
    <x v="39"/>
    <x v="39"/>
    <x v="2"/>
    <x v="0"/>
    <x v="0"/>
    <x v="16"/>
    <x v="792"/>
    <x v="1"/>
  </r>
  <r>
    <x v="5815"/>
    <x v="55"/>
    <x v="71"/>
    <x v="71"/>
    <x v="18"/>
    <x v="18"/>
    <x v="182"/>
    <x v="182"/>
    <x v="194"/>
    <x v="48"/>
    <x v="48"/>
    <x v="2"/>
    <x v="0"/>
    <x v="0"/>
    <x v="15"/>
    <x v="779"/>
    <x v="1"/>
  </r>
  <r>
    <x v="5816"/>
    <x v="101"/>
    <x v="867"/>
    <x v="867"/>
    <x v="72"/>
    <x v="72"/>
    <x v="102"/>
    <x v="102"/>
    <x v="105"/>
    <x v="146"/>
    <x v="146"/>
    <x v="3"/>
    <x v="0"/>
    <x v="0"/>
    <x v="17"/>
    <x v="195"/>
    <x v="0"/>
  </r>
  <r>
    <x v="5817"/>
    <x v="245"/>
    <x v="44"/>
    <x v="44"/>
    <x v="17"/>
    <x v="17"/>
    <x v="65"/>
    <x v="65"/>
    <x v="61"/>
    <x v="22"/>
    <x v="22"/>
    <x v="3"/>
    <x v="0"/>
    <x v="2"/>
    <x v="14"/>
    <x v="303"/>
    <x v="0"/>
  </r>
  <r>
    <x v="5818"/>
    <x v="318"/>
    <x v="476"/>
    <x v="476"/>
    <x v="9"/>
    <x v="9"/>
    <x v="137"/>
    <x v="137"/>
    <x v="127"/>
    <x v="37"/>
    <x v="37"/>
    <x v="0"/>
    <x v="0"/>
    <x v="1"/>
    <x v="17"/>
    <x v="178"/>
    <x v="0"/>
  </r>
  <r>
    <x v="5819"/>
    <x v="304"/>
    <x v="607"/>
    <x v="607"/>
    <x v="2"/>
    <x v="2"/>
    <x v="63"/>
    <x v="63"/>
    <x v="58"/>
    <x v="164"/>
    <x v="164"/>
    <x v="3"/>
    <x v="0"/>
    <x v="3"/>
    <x v="39"/>
    <x v="357"/>
    <x v="0"/>
  </r>
  <r>
    <x v="5820"/>
    <x v="50"/>
    <x v="111"/>
    <x v="111"/>
    <x v="52"/>
    <x v="52"/>
    <x v="8"/>
    <x v="8"/>
    <x v="8"/>
    <x v="100"/>
    <x v="100"/>
    <x v="0"/>
    <x v="0"/>
    <x v="0"/>
    <x v="32"/>
    <x v="260"/>
    <x v="0"/>
  </r>
  <r>
    <x v="5821"/>
    <x v="23"/>
    <x v="250"/>
    <x v="250"/>
    <x v="46"/>
    <x v="46"/>
    <x v="46"/>
    <x v="46"/>
    <x v="43"/>
    <x v="12"/>
    <x v="12"/>
    <x v="0"/>
    <x v="0"/>
    <x v="0"/>
    <x v="32"/>
    <x v="45"/>
    <x v="0"/>
  </r>
  <r>
    <x v="5822"/>
    <x v="1"/>
    <x v="191"/>
    <x v="191"/>
    <x v="31"/>
    <x v="31"/>
    <x v="115"/>
    <x v="115"/>
    <x v="108"/>
    <x v="119"/>
    <x v="119"/>
    <x v="0"/>
    <x v="0"/>
    <x v="0"/>
    <x v="39"/>
    <x v="404"/>
    <x v="0"/>
  </r>
  <r>
    <x v="5823"/>
    <x v="140"/>
    <x v="228"/>
    <x v="228"/>
    <x v="24"/>
    <x v="24"/>
    <x v="152"/>
    <x v="152"/>
    <x v="173"/>
    <x v="110"/>
    <x v="110"/>
    <x v="3"/>
    <x v="0"/>
    <x v="0"/>
    <x v="2"/>
    <x v="577"/>
    <x v="0"/>
  </r>
  <r>
    <x v="5824"/>
    <x v="231"/>
    <x v="833"/>
    <x v="833"/>
    <x v="41"/>
    <x v="41"/>
    <x v="44"/>
    <x v="44"/>
    <x v="41"/>
    <x v="149"/>
    <x v="149"/>
    <x v="0"/>
    <x v="0"/>
    <x v="2"/>
    <x v="39"/>
    <x v="42"/>
    <x v="0"/>
  </r>
  <r>
    <x v="5825"/>
    <x v="248"/>
    <x v="150"/>
    <x v="150"/>
    <x v="9"/>
    <x v="9"/>
    <x v="131"/>
    <x v="131"/>
    <x v="123"/>
    <x v="79"/>
    <x v="79"/>
    <x v="3"/>
    <x v="0"/>
    <x v="2"/>
    <x v="0"/>
    <x v="546"/>
    <x v="0"/>
  </r>
  <r>
    <x v="5826"/>
    <x v="315"/>
    <x v="381"/>
    <x v="381"/>
    <x v="4"/>
    <x v="4"/>
    <x v="97"/>
    <x v="97"/>
    <x v="89"/>
    <x v="5"/>
    <x v="5"/>
    <x v="0"/>
    <x v="0"/>
    <x v="0"/>
    <x v="14"/>
    <x v="102"/>
    <x v="0"/>
  </r>
  <r>
    <x v="5827"/>
    <x v="269"/>
    <x v="190"/>
    <x v="190"/>
    <x v="80"/>
    <x v="80"/>
    <x v="7"/>
    <x v="7"/>
    <x v="7"/>
    <x v="48"/>
    <x v="48"/>
    <x v="0"/>
    <x v="0"/>
    <x v="2"/>
    <x v="1"/>
    <x v="539"/>
    <x v="0"/>
  </r>
  <r>
    <x v="5828"/>
    <x v="155"/>
    <x v="291"/>
    <x v="291"/>
    <x v="92"/>
    <x v="92"/>
    <x v="49"/>
    <x v="49"/>
    <x v="218"/>
    <x v="1"/>
    <x v="1"/>
    <x v="0"/>
    <x v="0"/>
    <x v="1"/>
    <x v="9"/>
    <x v="481"/>
    <x v="0"/>
  </r>
  <r>
    <x v="5829"/>
    <x v="303"/>
    <x v="1190"/>
    <x v="1190"/>
    <x v="49"/>
    <x v="49"/>
    <x v="35"/>
    <x v="35"/>
    <x v="31"/>
    <x v="64"/>
    <x v="64"/>
    <x v="2"/>
    <x v="0"/>
    <x v="0"/>
    <x v="26"/>
    <x v="232"/>
    <x v="1"/>
  </r>
  <r>
    <x v="5830"/>
    <x v="53"/>
    <x v="224"/>
    <x v="224"/>
    <x v="57"/>
    <x v="57"/>
    <x v="174"/>
    <x v="174"/>
    <x v="167"/>
    <x v="74"/>
    <x v="74"/>
    <x v="0"/>
    <x v="0"/>
    <x v="3"/>
    <x v="9"/>
    <x v="474"/>
    <x v="0"/>
  </r>
  <r>
    <x v="5831"/>
    <x v="288"/>
    <x v="890"/>
    <x v="890"/>
    <x v="80"/>
    <x v="80"/>
    <x v="175"/>
    <x v="175"/>
    <x v="13"/>
    <x v="40"/>
    <x v="40"/>
    <x v="2"/>
    <x v="1"/>
    <x v="0"/>
    <x v="11"/>
    <x v="13"/>
    <x v="2"/>
  </r>
  <r>
    <x v="5832"/>
    <x v="249"/>
    <x v="999"/>
    <x v="999"/>
    <x v="57"/>
    <x v="57"/>
    <x v="178"/>
    <x v="178"/>
    <x v="175"/>
    <x v="125"/>
    <x v="125"/>
    <x v="0"/>
    <x v="0"/>
    <x v="0"/>
    <x v="19"/>
    <x v="292"/>
    <x v="1"/>
  </r>
  <r>
    <x v="5833"/>
    <x v="33"/>
    <x v="629"/>
    <x v="629"/>
    <x v="84"/>
    <x v="84"/>
    <x v="39"/>
    <x v="39"/>
    <x v="13"/>
    <x v="74"/>
    <x v="74"/>
    <x v="0"/>
    <x v="1"/>
    <x v="0"/>
    <x v="11"/>
    <x v="13"/>
    <x v="2"/>
  </r>
  <r>
    <x v="5834"/>
    <x v="163"/>
    <x v="508"/>
    <x v="508"/>
    <x v="14"/>
    <x v="14"/>
    <x v="81"/>
    <x v="81"/>
    <x v="73"/>
    <x v="34"/>
    <x v="34"/>
    <x v="0"/>
    <x v="0"/>
    <x v="0"/>
    <x v="31"/>
    <x v="540"/>
    <x v="1"/>
  </r>
  <r>
    <x v="5835"/>
    <x v="84"/>
    <x v="702"/>
    <x v="702"/>
    <x v="77"/>
    <x v="77"/>
    <x v="114"/>
    <x v="114"/>
    <x v="107"/>
    <x v="24"/>
    <x v="24"/>
    <x v="0"/>
    <x v="0"/>
    <x v="0"/>
    <x v="5"/>
    <x v="128"/>
    <x v="0"/>
  </r>
  <r>
    <x v="5836"/>
    <x v="117"/>
    <x v="1043"/>
    <x v="1043"/>
    <x v="7"/>
    <x v="7"/>
    <x v="8"/>
    <x v="8"/>
    <x v="8"/>
    <x v="7"/>
    <x v="7"/>
    <x v="0"/>
    <x v="0"/>
    <x v="0"/>
    <x v="34"/>
    <x v="260"/>
    <x v="1"/>
  </r>
  <r>
    <x v="5837"/>
    <x v="230"/>
    <x v="943"/>
    <x v="943"/>
    <x v="23"/>
    <x v="23"/>
    <x v="148"/>
    <x v="148"/>
    <x v="139"/>
    <x v="60"/>
    <x v="60"/>
    <x v="0"/>
    <x v="0"/>
    <x v="0"/>
    <x v="22"/>
    <x v="176"/>
    <x v="1"/>
  </r>
  <r>
    <x v="5838"/>
    <x v="182"/>
    <x v="233"/>
    <x v="233"/>
    <x v="73"/>
    <x v="73"/>
    <x v="66"/>
    <x v="66"/>
    <x v="62"/>
    <x v="26"/>
    <x v="26"/>
    <x v="3"/>
    <x v="0"/>
    <x v="2"/>
    <x v="21"/>
    <x v="450"/>
    <x v="1"/>
  </r>
  <r>
    <x v="5839"/>
    <x v="347"/>
    <x v="313"/>
    <x v="313"/>
    <x v="98"/>
    <x v="98"/>
    <x v="142"/>
    <x v="142"/>
    <x v="133"/>
    <x v="36"/>
    <x v="36"/>
    <x v="3"/>
    <x v="0"/>
    <x v="0"/>
    <x v="25"/>
    <x v="456"/>
    <x v="0"/>
  </r>
  <r>
    <x v="5840"/>
    <x v="214"/>
    <x v="266"/>
    <x v="266"/>
    <x v="29"/>
    <x v="29"/>
    <x v="204"/>
    <x v="204"/>
    <x v="203"/>
    <x v="5"/>
    <x v="5"/>
    <x v="0"/>
    <x v="0"/>
    <x v="0"/>
    <x v="16"/>
    <x v="515"/>
    <x v="1"/>
  </r>
  <r>
    <x v="5841"/>
    <x v="138"/>
    <x v="890"/>
    <x v="890"/>
    <x v="50"/>
    <x v="50"/>
    <x v="204"/>
    <x v="204"/>
    <x v="203"/>
    <x v="38"/>
    <x v="38"/>
    <x v="2"/>
    <x v="0"/>
    <x v="2"/>
    <x v="14"/>
    <x v="345"/>
    <x v="0"/>
  </r>
  <r>
    <x v="5842"/>
    <x v="16"/>
    <x v="543"/>
    <x v="543"/>
    <x v="24"/>
    <x v="24"/>
    <x v="30"/>
    <x v="30"/>
    <x v="27"/>
    <x v="31"/>
    <x v="31"/>
    <x v="3"/>
    <x v="0"/>
    <x v="2"/>
    <x v="3"/>
    <x v="355"/>
    <x v="0"/>
  </r>
  <r>
    <x v="5843"/>
    <x v="99"/>
    <x v="976"/>
    <x v="976"/>
    <x v="6"/>
    <x v="6"/>
    <x v="1"/>
    <x v="1"/>
    <x v="13"/>
    <x v="61"/>
    <x v="61"/>
    <x v="0"/>
    <x v="1"/>
    <x v="2"/>
    <x v="11"/>
    <x v="13"/>
    <x v="2"/>
  </r>
  <r>
    <x v="5844"/>
    <x v="326"/>
    <x v="636"/>
    <x v="636"/>
    <x v="89"/>
    <x v="89"/>
    <x v="85"/>
    <x v="85"/>
    <x v="76"/>
    <x v="86"/>
    <x v="86"/>
    <x v="0"/>
    <x v="0"/>
    <x v="0"/>
    <x v="14"/>
    <x v="142"/>
    <x v="0"/>
  </r>
  <r>
    <x v="5845"/>
    <x v="294"/>
    <x v="307"/>
    <x v="307"/>
    <x v="30"/>
    <x v="30"/>
    <x v="101"/>
    <x v="101"/>
    <x v="93"/>
    <x v="125"/>
    <x v="125"/>
    <x v="0"/>
    <x v="0"/>
    <x v="3"/>
    <x v="8"/>
    <x v="204"/>
    <x v="1"/>
  </r>
  <r>
    <x v="5846"/>
    <x v="194"/>
    <x v="649"/>
    <x v="649"/>
    <x v="30"/>
    <x v="30"/>
    <x v="45"/>
    <x v="45"/>
    <x v="42"/>
    <x v="46"/>
    <x v="46"/>
    <x v="2"/>
    <x v="0"/>
    <x v="0"/>
    <x v="9"/>
    <x v="607"/>
    <x v="0"/>
  </r>
  <r>
    <x v="5847"/>
    <x v="357"/>
    <x v="45"/>
    <x v="45"/>
    <x v="29"/>
    <x v="29"/>
    <x v="27"/>
    <x v="27"/>
    <x v="25"/>
    <x v="77"/>
    <x v="77"/>
    <x v="0"/>
    <x v="0"/>
    <x v="1"/>
    <x v="8"/>
    <x v="117"/>
    <x v="1"/>
  </r>
  <r>
    <x v="5848"/>
    <x v="315"/>
    <x v="929"/>
    <x v="929"/>
    <x v="74"/>
    <x v="74"/>
    <x v="82"/>
    <x v="82"/>
    <x v="216"/>
    <x v="75"/>
    <x v="75"/>
    <x v="0"/>
    <x v="0"/>
    <x v="0"/>
    <x v="53"/>
    <x v="432"/>
    <x v="0"/>
  </r>
  <r>
    <x v="5849"/>
    <x v="26"/>
    <x v="735"/>
    <x v="735"/>
    <x v="102"/>
    <x v="102"/>
    <x v="55"/>
    <x v="55"/>
    <x v="51"/>
    <x v="47"/>
    <x v="47"/>
    <x v="0"/>
    <x v="0"/>
    <x v="3"/>
    <x v="23"/>
    <x v="53"/>
    <x v="0"/>
  </r>
  <r>
    <x v="5850"/>
    <x v="112"/>
    <x v="278"/>
    <x v="278"/>
    <x v="117"/>
    <x v="117"/>
    <x v="98"/>
    <x v="98"/>
    <x v="90"/>
    <x v="160"/>
    <x v="160"/>
    <x v="0"/>
    <x v="0"/>
    <x v="0"/>
    <x v="27"/>
    <x v="103"/>
    <x v="0"/>
  </r>
  <r>
    <x v="5851"/>
    <x v="109"/>
    <x v="37"/>
    <x v="37"/>
    <x v="70"/>
    <x v="70"/>
    <x v="216"/>
    <x v="216"/>
    <x v="13"/>
    <x v="26"/>
    <x v="26"/>
    <x v="0"/>
    <x v="1"/>
    <x v="3"/>
    <x v="11"/>
    <x v="13"/>
    <x v="2"/>
  </r>
  <r>
    <x v="5852"/>
    <x v="244"/>
    <x v="924"/>
    <x v="924"/>
    <x v="111"/>
    <x v="111"/>
    <x v="17"/>
    <x v="17"/>
    <x v="17"/>
    <x v="67"/>
    <x v="67"/>
    <x v="3"/>
    <x v="0"/>
    <x v="1"/>
    <x v="1"/>
    <x v="263"/>
    <x v="0"/>
  </r>
  <r>
    <x v="5853"/>
    <x v="208"/>
    <x v="937"/>
    <x v="937"/>
    <x v="16"/>
    <x v="16"/>
    <x v="25"/>
    <x v="25"/>
    <x v="88"/>
    <x v="60"/>
    <x v="60"/>
    <x v="1"/>
    <x v="0"/>
    <x v="0"/>
    <x v="1"/>
    <x v="793"/>
    <x v="0"/>
  </r>
  <r>
    <x v="5854"/>
    <x v="348"/>
    <x v="803"/>
    <x v="803"/>
    <x v="117"/>
    <x v="117"/>
    <x v="140"/>
    <x v="140"/>
    <x v="132"/>
    <x v="89"/>
    <x v="89"/>
    <x v="0"/>
    <x v="0"/>
    <x v="0"/>
    <x v="27"/>
    <x v="390"/>
    <x v="0"/>
  </r>
  <r>
    <x v="5855"/>
    <x v="325"/>
    <x v="1107"/>
    <x v="1107"/>
    <x v="51"/>
    <x v="51"/>
    <x v="187"/>
    <x v="187"/>
    <x v="183"/>
    <x v="130"/>
    <x v="130"/>
    <x v="0"/>
    <x v="0"/>
    <x v="0"/>
    <x v="18"/>
    <x v="395"/>
    <x v="0"/>
  </r>
  <r>
    <x v="5856"/>
    <x v="85"/>
    <x v="359"/>
    <x v="359"/>
    <x v="104"/>
    <x v="104"/>
    <x v="72"/>
    <x v="72"/>
    <x v="66"/>
    <x v="134"/>
    <x v="134"/>
    <x v="0"/>
    <x v="0"/>
    <x v="0"/>
    <x v="27"/>
    <x v="71"/>
    <x v="0"/>
  </r>
  <r>
    <x v="5857"/>
    <x v="57"/>
    <x v="906"/>
    <x v="906"/>
    <x v="117"/>
    <x v="117"/>
    <x v="5"/>
    <x v="5"/>
    <x v="5"/>
    <x v="170"/>
    <x v="170"/>
    <x v="0"/>
    <x v="0"/>
    <x v="0"/>
    <x v="5"/>
    <x v="346"/>
    <x v="0"/>
  </r>
  <r>
    <x v="5858"/>
    <x v="356"/>
    <x v="1161"/>
    <x v="1161"/>
    <x v="118"/>
    <x v="118"/>
    <x v="201"/>
    <x v="201"/>
    <x v="200"/>
    <x v="153"/>
    <x v="153"/>
    <x v="3"/>
    <x v="0"/>
    <x v="2"/>
    <x v="10"/>
    <x v="429"/>
    <x v="0"/>
  </r>
  <r>
    <x v="5859"/>
    <x v="44"/>
    <x v="611"/>
    <x v="611"/>
    <x v="33"/>
    <x v="33"/>
    <x v="129"/>
    <x v="129"/>
    <x v="13"/>
    <x v="149"/>
    <x v="149"/>
    <x v="1"/>
    <x v="1"/>
    <x v="0"/>
    <x v="11"/>
    <x v="13"/>
    <x v="2"/>
  </r>
  <r>
    <x v="5860"/>
    <x v="59"/>
    <x v="786"/>
    <x v="786"/>
    <x v="104"/>
    <x v="104"/>
    <x v="121"/>
    <x v="121"/>
    <x v="113"/>
    <x v="147"/>
    <x v="147"/>
    <x v="3"/>
    <x v="0"/>
    <x v="0"/>
    <x v="26"/>
    <x v="418"/>
    <x v="1"/>
  </r>
  <r>
    <x v="5861"/>
    <x v="209"/>
    <x v="177"/>
    <x v="177"/>
    <x v="7"/>
    <x v="7"/>
    <x v="160"/>
    <x v="160"/>
    <x v="151"/>
    <x v="172"/>
    <x v="172"/>
    <x v="0"/>
    <x v="0"/>
    <x v="0"/>
    <x v="30"/>
    <x v="197"/>
    <x v="1"/>
  </r>
  <r>
    <x v="5862"/>
    <x v="178"/>
    <x v="280"/>
    <x v="280"/>
    <x v="81"/>
    <x v="81"/>
    <x v="128"/>
    <x v="128"/>
    <x v="119"/>
    <x v="141"/>
    <x v="141"/>
    <x v="2"/>
    <x v="0"/>
    <x v="0"/>
    <x v="45"/>
    <x v="732"/>
    <x v="0"/>
  </r>
  <r>
    <x v="5863"/>
    <x v="265"/>
    <x v="608"/>
    <x v="608"/>
    <x v="40"/>
    <x v="40"/>
    <x v="101"/>
    <x v="101"/>
    <x v="13"/>
    <x v="120"/>
    <x v="120"/>
    <x v="2"/>
    <x v="1"/>
    <x v="0"/>
    <x v="11"/>
    <x v="13"/>
    <x v="2"/>
  </r>
  <r>
    <x v="5864"/>
    <x v="61"/>
    <x v="1159"/>
    <x v="1159"/>
    <x v="37"/>
    <x v="37"/>
    <x v="128"/>
    <x v="128"/>
    <x v="119"/>
    <x v="65"/>
    <x v="65"/>
    <x v="0"/>
    <x v="0"/>
    <x v="2"/>
    <x v="45"/>
    <x v="148"/>
    <x v="0"/>
  </r>
  <r>
    <x v="5865"/>
    <x v="111"/>
    <x v="1111"/>
    <x v="1111"/>
    <x v="11"/>
    <x v="11"/>
    <x v="72"/>
    <x v="72"/>
    <x v="66"/>
    <x v="174"/>
    <x v="174"/>
    <x v="2"/>
    <x v="0"/>
    <x v="0"/>
    <x v="1"/>
    <x v="400"/>
    <x v="0"/>
  </r>
  <r>
    <x v="5866"/>
    <x v="80"/>
    <x v="661"/>
    <x v="661"/>
    <x v="62"/>
    <x v="62"/>
    <x v="82"/>
    <x v="82"/>
    <x v="216"/>
    <x v="87"/>
    <x v="87"/>
    <x v="3"/>
    <x v="0"/>
    <x v="1"/>
    <x v="50"/>
    <x v="433"/>
    <x v="3"/>
  </r>
  <r>
    <x v="5867"/>
    <x v="224"/>
    <x v="360"/>
    <x v="360"/>
    <x v="10"/>
    <x v="10"/>
    <x v="11"/>
    <x v="11"/>
    <x v="11"/>
    <x v="89"/>
    <x v="89"/>
    <x v="3"/>
    <x v="0"/>
    <x v="2"/>
    <x v="3"/>
    <x v="313"/>
    <x v="0"/>
  </r>
  <r>
    <x v="5868"/>
    <x v="114"/>
    <x v="597"/>
    <x v="597"/>
    <x v="39"/>
    <x v="39"/>
    <x v="1"/>
    <x v="1"/>
    <x v="1"/>
    <x v="116"/>
    <x v="116"/>
    <x v="0"/>
    <x v="0"/>
    <x v="3"/>
    <x v="48"/>
    <x v="276"/>
    <x v="0"/>
  </r>
  <r>
    <x v="5869"/>
    <x v="260"/>
    <x v="1186"/>
    <x v="1186"/>
    <x v="33"/>
    <x v="33"/>
    <x v="125"/>
    <x v="125"/>
    <x v="13"/>
    <x v="96"/>
    <x v="96"/>
    <x v="0"/>
    <x v="1"/>
    <x v="0"/>
    <x v="11"/>
    <x v="13"/>
    <x v="2"/>
  </r>
  <r>
    <x v="5870"/>
    <x v="100"/>
    <x v="437"/>
    <x v="437"/>
    <x v="92"/>
    <x v="92"/>
    <x v="99"/>
    <x v="99"/>
    <x v="91"/>
    <x v="116"/>
    <x v="116"/>
    <x v="3"/>
    <x v="0"/>
    <x v="0"/>
    <x v="14"/>
    <x v="215"/>
    <x v="0"/>
  </r>
  <r>
    <x v="5871"/>
    <x v="133"/>
    <x v="334"/>
    <x v="334"/>
    <x v="58"/>
    <x v="58"/>
    <x v="103"/>
    <x v="103"/>
    <x v="94"/>
    <x v="19"/>
    <x v="19"/>
    <x v="0"/>
    <x v="0"/>
    <x v="0"/>
    <x v="9"/>
    <x v="258"/>
    <x v="0"/>
  </r>
  <r>
    <x v="5872"/>
    <x v="196"/>
    <x v="159"/>
    <x v="159"/>
    <x v="110"/>
    <x v="110"/>
    <x v="26"/>
    <x v="26"/>
    <x v="24"/>
    <x v="174"/>
    <x v="174"/>
    <x v="1"/>
    <x v="0"/>
    <x v="0"/>
    <x v="19"/>
    <x v="280"/>
    <x v="1"/>
  </r>
  <r>
    <x v="5873"/>
    <x v="90"/>
    <x v="931"/>
    <x v="931"/>
    <x v="64"/>
    <x v="64"/>
    <x v="209"/>
    <x v="209"/>
    <x v="208"/>
    <x v="167"/>
    <x v="167"/>
    <x v="0"/>
    <x v="0"/>
    <x v="3"/>
    <x v="39"/>
    <x v="380"/>
    <x v="0"/>
  </r>
  <r>
    <x v="5874"/>
    <x v="195"/>
    <x v="441"/>
    <x v="441"/>
    <x v="4"/>
    <x v="4"/>
    <x v="78"/>
    <x v="78"/>
    <x v="112"/>
    <x v="7"/>
    <x v="7"/>
    <x v="0"/>
    <x v="0"/>
    <x v="2"/>
    <x v="0"/>
    <x v="378"/>
    <x v="0"/>
  </r>
  <r>
    <x v="5875"/>
    <x v="136"/>
    <x v="146"/>
    <x v="146"/>
    <x v="93"/>
    <x v="93"/>
    <x v="169"/>
    <x v="169"/>
    <x v="158"/>
    <x v="88"/>
    <x v="88"/>
    <x v="3"/>
    <x v="0"/>
    <x v="3"/>
    <x v="23"/>
    <x v="561"/>
    <x v="0"/>
  </r>
  <r>
    <x v="5876"/>
    <x v="250"/>
    <x v="237"/>
    <x v="237"/>
    <x v="28"/>
    <x v="28"/>
    <x v="57"/>
    <x v="57"/>
    <x v="53"/>
    <x v="0"/>
    <x v="0"/>
    <x v="3"/>
    <x v="0"/>
    <x v="3"/>
    <x v="29"/>
    <x v="601"/>
    <x v="0"/>
  </r>
  <r>
    <x v="5877"/>
    <x v="275"/>
    <x v="292"/>
    <x v="292"/>
    <x v="96"/>
    <x v="96"/>
    <x v="135"/>
    <x v="135"/>
    <x v="125"/>
    <x v="176"/>
    <x v="176"/>
    <x v="0"/>
    <x v="0"/>
    <x v="0"/>
    <x v="13"/>
    <x v="333"/>
    <x v="0"/>
  </r>
  <r>
    <x v="5878"/>
    <x v="118"/>
    <x v="695"/>
    <x v="695"/>
    <x v="12"/>
    <x v="12"/>
    <x v="12"/>
    <x v="12"/>
    <x v="12"/>
    <x v="88"/>
    <x v="88"/>
    <x v="3"/>
    <x v="0"/>
    <x v="0"/>
    <x v="18"/>
    <x v="379"/>
    <x v="0"/>
  </r>
  <r>
    <x v="5879"/>
    <x v="194"/>
    <x v="1069"/>
    <x v="1069"/>
    <x v="8"/>
    <x v="8"/>
    <x v="143"/>
    <x v="143"/>
    <x v="134"/>
    <x v="83"/>
    <x v="83"/>
    <x v="3"/>
    <x v="0"/>
    <x v="0"/>
    <x v="37"/>
    <x v="170"/>
    <x v="1"/>
  </r>
  <r>
    <x v="5880"/>
    <x v="324"/>
    <x v="493"/>
    <x v="493"/>
    <x v="94"/>
    <x v="94"/>
    <x v="172"/>
    <x v="172"/>
    <x v="165"/>
    <x v="14"/>
    <x v="14"/>
    <x v="3"/>
    <x v="0"/>
    <x v="2"/>
    <x v="32"/>
    <x v="547"/>
    <x v="0"/>
  </r>
  <r>
    <x v="5881"/>
    <x v="49"/>
    <x v="504"/>
    <x v="504"/>
    <x v="60"/>
    <x v="60"/>
    <x v="91"/>
    <x v="91"/>
    <x v="82"/>
    <x v="105"/>
    <x v="105"/>
    <x v="0"/>
    <x v="0"/>
    <x v="2"/>
    <x v="0"/>
    <x v="214"/>
    <x v="0"/>
  </r>
  <r>
    <x v="5882"/>
    <x v="79"/>
    <x v="649"/>
    <x v="649"/>
    <x v="38"/>
    <x v="38"/>
    <x v="69"/>
    <x v="69"/>
    <x v="64"/>
    <x v="48"/>
    <x v="48"/>
    <x v="3"/>
    <x v="0"/>
    <x v="0"/>
    <x v="0"/>
    <x v="69"/>
    <x v="0"/>
  </r>
  <r>
    <x v="5883"/>
    <x v="129"/>
    <x v="487"/>
    <x v="487"/>
    <x v="50"/>
    <x v="50"/>
    <x v="141"/>
    <x v="141"/>
    <x v="174"/>
    <x v="81"/>
    <x v="81"/>
    <x v="0"/>
    <x v="0"/>
    <x v="3"/>
    <x v="38"/>
    <x v="329"/>
    <x v="0"/>
  </r>
  <r>
    <x v="5884"/>
    <x v="28"/>
    <x v="500"/>
    <x v="500"/>
    <x v="42"/>
    <x v="42"/>
    <x v="62"/>
    <x v="62"/>
    <x v="57"/>
    <x v="12"/>
    <x v="12"/>
    <x v="3"/>
    <x v="0"/>
    <x v="1"/>
    <x v="48"/>
    <x v="59"/>
    <x v="0"/>
  </r>
  <r>
    <x v="5885"/>
    <x v="122"/>
    <x v="745"/>
    <x v="745"/>
    <x v="70"/>
    <x v="70"/>
    <x v="198"/>
    <x v="198"/>
    <x v="197"/>
    <x v="146"/>
    <x v="146"/>
    <x v="3"/>
    <x v="0"/>
    <x v="3"/>
    <x v="10"/>
    <x v="438"/>
    <x v="0"/>
  </r>
  <r>
    <x v="5886"/>
    <x v="184"/>
    <x v="926"/>
    <x v="926"/>
    <x v="53"/>
    <x v="53"/>
    <x v="170"/>
    <x v="170"/>
    <x v="159"/>
    <x v="124"/>
    <x v="124"/>
    <x v="0"/>
    <x v="0"/>
    <x v="0"/>
    <x v="50"/>
    <x v="385"/>
    <x v="3"/>
  </r>
  <r>
    <x v="5887"/>
    <x v="47"/>
    <x v="838"/>
    <x v="838"/>
    <x v="85"/>
    <x v="85"/>
    <x v="49"/>
    <x v="49"/>
    <x v="218"/>
    <x v="157"/>
    <x v="157"/>
    <x v="0"/>
    <x v="0"/>
    <x v="1"/>
    <x v="32"/>
    <x v="481"/>
    <x v="0"/>
  </r>
  <r>
    <x v="5888"/>
    <x v="304"/>
    <x v="849"/>
    <x v="849"/>
    <x v="94"/>
    <x v="94"/>
    <x v="160"/>
    <x v="160"/>
    <x v="151"/>
    <x v="116"/>
    <x v="116"/>
    <x v="0"/>
    <x v="0"/>
    <x v="2"/>
    <x v="1"/>
    <x v="197"/>
    <x v="0"/>
  </r>
  <r>
    <x v="5889"/>
    <x v="57"/>
    <x v="808"/>
    <x v="808"/>
    <x v="18"/>
    <x v="18"/>
    <x v="183"/>
    <x v="183"/>
    <x v="179"/>
    <x v="86"/>
    <x v="86"/>
    <x v="0"/>
    <x v="0"/>
    <x v="0"/>
    <x v="30"/>
    <x v="500"/>
    <x v="1"/>
  </r>
  <r>
    <x v="5890"/>
    <x v="359"/>
    <x v="1177"/>
    <x v="1177"/>
    <x v="30"/>
    <x v="30"/>
    <x v="202"/>
    <x v="202"/>
    <x v="13"/>
    <x v="51"/>
    <x v="51"/>
    <x v="3"/>
    <x v="1"/>
    <x v="0"/>
    <x v="11"/>
    <x v="13"/>
    <x v="2"/>
  </r>
  <r>
    <x v="5891"/>
    <x v="114"/>
    <x v="657"/>
    <x v="657"/>
    <x v="14"/>
    <x v="14"/>
    <x v="200"/>
    <x v="200"/>
    <x v="199"/>
    <x v="155"/>
    <x v="155"/>
    <x v="3"/>
    <x v="0"/>
    <x v="0"/>
    <x v="47"/>
    <x v="610"/>
    <x v="1"/>
  </r>
  <r>
    <x v="5892"/>
    <x v="334"/>
    <x v="649"/>
    <x v="649"/>
    <x v="104"/>
    <x v="104"/>
    <x v="74"/>
    <x v="74"/>
    <x v="67"/>
    <x v="178"/>
    <x v="178"/>
    <x v="1"/>
    <x v="0"/>
    <x v="0"/>
    <x v="39"/>
    <x v="712"/>
    <x v="0"/>
  </r>
  <r>
    <x v="5893"/>
    <x v="348"/>
    <x v="925"/>
    <x v="925"/>
    <x v="51"/>
    <x v="51"/>
    <x v="134"/>
    <x v="134"/>
    <x v="124"/>
    <x v="24"/>
    <x v="24"/>
    <x v="3"/>
    <x v="0"/>
    <x v="2"/>
    <x v="2"/>
    <x v="323"/>
    <x v="0"/>
  </r>
  <r>
    <x v="5894"/>
    <x v="194"/>
    <x v="1043"/>
    <x v="1043"/>
    <x v="102"/>
    <x v="102"/>
    <x v="3"/>
    <x v="3"/>
    <x v="3"/>
    <x v="65"/>
    <x v="65"/>
    <x v="3"/>
    <x v="0"/>
    <x v="1"/>
    <x v="34"/>
    <x v="606"/>
    <x v="1"/>
  </r>
  <r>
    <x v="5895"/>
    <x v="42"/>
    <x v="584"/>
    <x v="584"/>
    <x v="75"/>
    <x v="75"/>
    <x v="65"/>
    <x v="65"/>
    <x v="61"/>
    <x v="145"/>
    <x v="145"/>
    <x v="3"/>
    <x v="0"/>
    <x v="3"/>
    <x v="3"/>
    <x v="303"/>
    <x v="0"/>
  </r>
  <r>
    <x v="5896"/>
    <x v="138"/>
    <x v="164"/>
    <x v="164"/>
    <x v="74"/>
    <x v="74"/>
    <x v="49"/>
    <x v="49"/>
    <x v="218"/>
    <x v="177"/>
    <x v="177"/>
    <x v="0"/>
    <x v="0"/>
    <x v="0"/>
    <x v="23"/>
    <x v="481"/>
    <x v="0"/>
  </r>
  <r>
    <x v="5897"/>
    <x v="112"/>
    <x v="721"/>
    <x v="721"/>
    <x v="19"/>
    <x v="19"/>
    <x v="54"/>
    <x v="54"/>
    <x v="50"/>
    <x v="76"/>
    <x v="76"/>
    <x v="3"/>
    <x v="0"/>
    <x v="2"/>
    <x v="16"/>
    <x v="334"/>
    <x v="1"/>
  </r>
  <r>
    <x v="5898"/>
    <x v="7"/>
    <x v="1068"/>
    <x v="1068"/>
    <x v="32"/>
    <x v="32"/>
    <x v="133"/>
    <x v="133"/>
    <x v="122"/>
    <x v="105"/>
    <x v="105"/>
    <x v="0"/>
    <x v="0"/>
    <x v="0"/>
    <x v="51"/>
    <x v="154"/>
    <x v="0"/>
  </r>
  <r>
    <x v="5899"/>
    <x v="56"/>
    <x v="246"/>
    <x v="246"/>
    <x v="94"/>
    <x v="94"/>
    <x v="135"/>
    <x v="135"/>
    <x v="125"/>
    <x v="103"/>
    <x v="103"/>
    <x v="0"/>
    <x v="0"/>
    <x v="0"/>
    <x v="7"/>
    <x v="333"/>
    <x v="0"/>
  </r>
  <r>
    <x v="5900"/>
    <x v="259"/>
    <x v="590"/>
    <x v="590"/>
    <x v="49"/>
    <x v="49"/>
    <x v="69"/>
    <x v="69"/>
    <x v="64"/>
    <x v="10"/>
    <x v="10"/>
    <x v="2"/>
    <x v="0"/>
    <x v="1"/>
    <x v="23"/>
    <x v="794"/>
    <x v="0"/>
  </r>
  <r>
    <x v="5901"/>
    <x v="102"/>
    <x v="824"/>
    <x v="824"/>
    <x v="84"/>
    <x v="84"/>
    <x v="193"/>
    <x v="193"/>
    <x v="189"/>
    <x v="75"/>
    <x v="75"/>
    <x v="3"/>
    <x v="0"/>
    <x v="3"/>
    <x v="48"/>
    <x v="706"/>
    <x v="0"/>
  </r>
  <r>
    <x v="5902"/>
    <x v="44"/>
    <x v="445"/>
    <x v="445"/>
    <x v="24"/>
    <x v="24"/>
    <x v="156"/>
    <x v="156"/>
    <x v="163"/>
    <x v="74"/>
    <x v="74"/>
    <x v="0"/>
    <x v="0"/>
    <x v="3"/>
    <x v="16"/>
    <x v="302"/>
    <x v="1"/>
  </r>
  <r>
    <x v="5903"/>
    <x v="264"/>
    <x v="686"/>
    <x v="686"/>
    <x v="98"/>
    <x v="98"/>
    <x v="60"/>
    <x v="60"/>
    <x v="56"/>
    <x v="5"/>
    <x v="5"/>
    <x v="0"/>
    <x v="0"/>
    <x v="0"/>
    <x v="1"/>
    <x v="58"/>
    <x v="0"/>
  </r>
  <r>
    <x v="5904"/>
    <x v="83"/>
    <x v="1159"/>
    <x v="1159"/>
    <x v="115"/>
    <x v="115"/>
    <x v="10"/>
    <x v="10"/>
    <x v="10"/>
    <x v="98"/>
    <x v="98"/>
    <x v="1"/>
    <x v="0"/>
    <x v="2"/>
    <x v="17"/>
    <x v="795"/>
    <x v="0"/>
  </r>
  <r>
    <x v="5905"/>
    <x v="116"/>
    <x v="227"/>
    <x v="227"/>
    <x v="21"/>
    <x v="21"/>
    <x v="170"/>
    <x v="170"/>
    <x v="159"/>
    <x v="112"/>
    <x v="112"/>
    <x v="0"/>
    <x v="0"/>
    <x v="0"/>
    <x v="0"/>
    <x v="385"/>
    <x v="0"/>
  </r>
  <r>
    <x v="5906"/>
    <x v="227"/>
    <x v="132"/>
    <x v="132"/>
    <x v="77"/>
    <x v="77"/>
    <x v="200"/>
    <x v="200"/>
    <x v="13"/>
    <x v="168"/>
    <x v="168"/>
    <x v="1"/>
    <x v="2"/>
    <x v="2"/>
    <x v="11"/>
    <x v="13"/>
    <x v="2"/>
  </r>
  <r>
    <x v="5907"/>
    <x v="281"/>
    <x v="428"/>
    <x v="428"/>
    <x v="84"/>
    <x v="84"/>
    <x v="205"/>
    <x v="205"/>
    <x v="204"/>
    <x v="151"/>
    <x v="151"/>
    <x v="1"/>
    <x v="0"/>
    <x v="0"/>
    <x v="13"/>
    <x v="698"/>
    <x v="0"/>
  </r>
  <r>
    <x v="5908"/>
    <x v="71"/>
    <x v="757"/>
    <x v="757"/>
    <x v="4"/>
    <x v="4"/>
    <x v="134"/>
    <x v="134"/>
    <x v="124"/>
    <x v="56"/>
    <x v="56"/>
    <x v="3"/>
    <x v="0"/>
    <x v="0"/>
    <x v="33"/>
    <x v="323"/>
    <x v="0"/>
  </r>
  <r>
    <x v="5909"/>
    <x v="332"/>
    <x v="1068"/>
    <x v="1068"/>
    <x v="37"/>
    <x v="37"/>
    <x v="182"/>
    <x v="182"/>
    <x v="194"/>
    <x v="148"/>
    <x v="148"/>
    <x v="0"/>
    <x v="0"/>
    <x v="3"/>
    <x v="1"/>
    <x v="316"/>
    <x v="0"/>
  </r>
  <r>
    <x v="5910"/>
    <x v="298"/>
    <x v="928"/>
    <x v="928"/>
    <x v="17"/>
    <x v="17"/>
    <x v="7"/>
    <x v="7"/>
    <x v="7"/>
    <x v="44"/>
    <x v="44"/>
    <x v="0"/>
    <x v="0"/>
    <x v="0"/>
    <x v="4"/>
    <x v="539"/>
    <x v="0"/>
  </r>
  <r>
    <x v="5911"/>
    <x v="275"/>
    <x v="10"/>
    <x v="10"/>
    <x v="102"/>
    <x v="102"/>
    <x v="98"/>
    <x v="98"/>
    <x v="90"/>
    <x v="148"/>
    <x v="148"/>
    <x v="0"/>
    <x v="0"/>
    <x v="3"/>
    <x v="16"/>
    <x v="103"/>
    <x v="1"/>
  </r>
  <r>
    <x v="5912"/>
    <x v="299"/>
    <x v="1142"/>
    <x v="1142"/>
    <x v="92"/>
    <x v="92"/>
    <x v="193"/>
    <x v="193"/>
    <x v="189"/>
    <x v="102"/>
    <x v="102"/>
    <x v="0"/>
    <x v="0"/>
    <x v="0"/>
    <x v="25"/>
    <x v="301"/>
    <x v="0"/>
  </r>
  <r>
    <x v="5913"/>
    <x v="119"/>
    <x v="744"/>
    <x v="744"/>
    <x v="40"/>
    <x v="40"/>
    <x v="179"/>
    <x v="179"/>
    <x v="176"/>
    <x v="161"/>
    <x v="161"/>
    <x v="3"/>
    <x v="0"/>
    <x v="1"/>
    <x v="2"/>
    <x v="330"/>
    <x v="0"/>
  </r>
  <r>
    <x v="5914"/>
    <x v="3"/>
    <x v="1073"/>
    <x v="1073"/>
    <x v="6"/>
    <x v="6"/>
    <x v="29"/>
    <x v="29"/>
    <x v="34"/>
    <x v="41"/>
    <x v="41"/>
    <x v="2"/>
    <x v="0"/>
    <x v="3"/>
    <x v="14"/>
    <x v="579"/>
    <x v="0"/>
  </r>
  <r>
    <x v="5915"/>
    <x v="345"/>
    <x v="856"/>
    <x v="856"/>
    <x v="6"/>
    <x v="6"/>
    <x v="110"/>
    <x v="110"/>
    <x v="101"/>
    <x v="66"/>
    <x v="66"/>
    <x v="0"/>
    <x v="0"/>
    <x v="0"/>
    <x v="48"/>
    <x v="120"/>
    <x v="0"/>
  </r>
  <r>
    <x v="5916"/>
    <x v="186"/>
    <x v="1150"/>
    <x v="1150"/>
    <x v="21"/>
    <x v="21"/>
    <x v="70"/>
    <x v="70"/>
    <x v="129"/>
    <x v="164"/>
    <x v="164"/>
    <x v="0"/>
    <x v="0"/>
    <x v="0"/>
    <x v="27"/>
    <x v="163"/>
    <x v="0"/>
  </r>
  <r>
    <x v="5917"/>
    <x v="306"/>
    <x v="212"/>
    <x v="212"/>
    <x v="35"/>
    <x v="35"/>
    <x v="43"/>
    <x v="43"/>
    <x v="40"/>
    <x v="32"/>
    <x v="32"/>
    <x v="0"/>
    <x v="0"/>
    <x v="1"/>
    <x v="14"/>
    <x v="41"/>
    <x v="0"/>
  </r>
  <r>
    <x v="5918"/>
    <x v="199"/>
    <x v="460"/>
    <x v="460"/>
    <x v="34"/>
    <x v="34"/>
    <x v="25"/>
    <x v="25"/>
    <x v="88"/>
    <x v="17"/>
    <x v="17"/>
    <x v="0"/>
    <x v="0"/>
    <x v="0"/>
    <x v="45"/>
    <x v="101"/>
    <x v="0"/>
  </r>
  <r>
    <x v="5919"/>
    <x v="151"/>
    <x v="247"/>
    <x v="247"/>
    <x v="105"/>
    <x v="105"/>
    <x v="109"/>
    <x v="109"/>
    <x v="100"/>
    <x v="97"/>
    <x v="97"/>
    <x v="0"/>
    <x v="0"/>
    <x v="0"/>
    <x v="34"/>
    <x v="134"/>
    <x v="1"/>
  </r>
  <r>
    <x v="5920"/>
    <x v="151"/>
    <x v="154"/>
    <x v="154"/>
    <x v="80"/>
    <x v="80"/>
    <x v="31"/>
    <x v="31"/>
    <x v="28"/>
    <x v="146"/>
    <x v="146"/>
    <x v="2"/>
    <x v="0"/>
    <x v="0"/>
    <x v="13"/>
    <x v="206"/>
    <x v="0"/>
  </r>
  <r>
    <x v="5921"/>
    <x v="204"/>
    <x v="135"/>
    <x v="135"/>
    <x v="73"/>
    <x v="73"/>
    <x v="30"/>
    <x v="30"/>
    <x v="27"/>
    <x v="165"/>
    <x v="165"/>
    <x v="0"/>
    <x v="0"/>
    <x v="0"/>
    <x v="38"/>
    <x v="61"/>
    <x v="0"/>
  </r>
  <r>
    <x v="5922"/>
    <x v="346"/>
    <x v="552"/>
    <x v="552"/>
    <x v="112"/>
    <x v="112"/>
    <x v="74"/>
    <x v="74"/>
    <x v="67"/>
    <x v="176"/>
    <x v="176"/>
    <x v="0"/>
    <x v="0"/>
    <x v="0"/>
    <x v="23"/>
    <x v="109"/>
    <x v="0"/>
  </r>
  <r>
    <x v="5923"/>
    <x v="324"/>
    <x v="333"/>
    <x v="333"/>
    <x v="13"/>
    <x v="13"/>
    <x v="98"/>
    <x v="98"/>
    <x v="90"/>
    <x v="63"/>
    <x v="63"/>
    <x v="3"/>
    <x v="0"/>
    <x v="0"/>
    <x v="6"/>
    <x v="498"/>
    <x v="1"/>
  </r>
  <r>
    <x v="5924"/>
    <x v="181"/>
    <x v="873"/>
    <x v="873"/>
    <x v="43"/>
    <x v="43"/>
    <x v="48"/>
    <x v="48"/>
    <x v="13"/>
    <x v="93"/>
    <x v="93"/>
    <x v="0"/>
    <x v="1"/>
    <x v="0"/>
    <x v="11"/>
    <x v="13"/>
    <x v="2"/>
  </r>
  <r>
    <x v="5925"/>
    <x v="164"/>
    <x v="20"/>
    <x v="20"/>
    <x v="17"/>
    <x v="17"/>
    <x v="202"/>
    <x v="202"/>
    <x v="201"/>
    <x v="23"/>
    <x v="23"/>
    <x v="2"/>
    <x v="0"/>
    <x v="3"/>
    <x v="22"/>
    <x v="431"/>
    <x v="1"/>
  </r>
  <r>
    <x v="5926"/>
    <x v="15"/>
    <x v="850"/>
    <x v="850"/>
    <x v="59"/>
    <x v="59"/>
    <x v="149"/>
    <x v="149"/>
    <x v="169"/>
    <x v="62"/>
    <x v="62"/>
    <x v="2"/>
    <x v="0"/>
    <x v="0"/>
    <x v="24"/>
    <x v="241"/>
    <x v="1"/>
  </r>
  <r>
    <x v="5927"/>
    <x v="153"/>
    <x v="174"/>
    <x v="174"/>
    <x v="15"/>
    <x v="15"/>
    <x v="91"/>
    <x v="91"/>
    <x v="82"/>
    <x v="39"/>
    <x v="39"/>
    <x v="0"/>
    <x v="0"/>
    <x v="0"/>
    <x v="14"/>
    <x v="214"/>
    <x v="0"/>
  </r>
  <r>
    <x v="5928"/>
    <x v="138"/>
    <x v="621"/>
    <x v="621"/>
    <x v="42"/>
    <x v="42"/>
    <x v="187"/>
    <x v="187"/>
    <x v="183"/>
    <x v="140"/>
    <x v="140"/>
    <x v="3"/>
    <x v="0"/>
    <x v="1"/>
    <x v="34"/>
    <x v="370"/>
    <x v="1"/>
  </r>
  <r>
    <x v="5929"/>
    <x v="205"/>
    <x v="546"/>
    <x v="546"/>
    <x v="112"/>
    <x v="112"/>
    <x v="180"/>
    <x v="180"/>
    <x v="177"/>
    <x v="68"/>
    <x v="68"/>
    <x v="3"/>
    <x v="0"/>
    <x v="1"/>
    <x v="1"/>
    <x v="257"/>
    <x v="0"/>
  </r>
  <r>
    <x v="5930"/>
    <x v="136"/>
    <x v="1043"/>
    <x v="1043"/>
    <x v="85"/>
    <x v="85"/>
    <x v="147"/>
    <x v="147"/>
    <x v="138"/>
    <x v="140"/>
    <x v="140"/>
    <x v="0"/>
    <x v="0"/>
    <x v="0"/>
    <x v="30"/>
    <x v="265"/>
    <x v="1"/>
  </r>
  <r>
    <x v="5931"/>
    <x v="351"/>
    <x v="726"/>
    <x v="726"/>
    <x v="51"/>
    <x v="51"/>
    <x v="67"/>
    <x v="67"/>
    <x v="63"/>
    <x v="157"/>
    <x v="157"/>
    <x v="0"/>
    <x v="0"/>
    <x v="0"/>
    <x v="33"/>
    <x v="99"/>
    <x v="0"/>
  </r>
  <r>
    <x v="5932"/>
    <x v="144"/>
    <x v="506"/>
    <x v="506"/>
    <x v="68"/>
    <x v="68"/>
    <x v="198"/>
    <x v="198"/>
    <x v="197"/>
    <x v="178"/>
    <x v="178"/>
    <x v="1"/>
    <x v="0"/>
    <x v="0"/>
    <x v="35"/>
    <x v="493"/>
    <x v="0"/>
  </r>
  <r>
    <x v="5933"/>
    <x v="308"/>
    <x v="42"/>
    <x v="42"/>
    <x v="93"/>
    <x v="93"/>
    <x v="59"/>
    <x v="59"/>
    <x v="55"/>
    <x v="110"/>
    <x v="110"/>
    <x v="0"/>
    <x v="0"/>
    <x v="3"/>
    <x v="49"/>
    <x v="57"/>
    <x v="3"/>
  </r>
  <r>
    <x v="5934"/>
    <x v="240"/>
    <x v="1101"/>
    <x v="1101"/>
    <x v="24"/>
    <x v="24"/>
    <x v="85"/>
    <x v="85"/>
    <x v="76"/>
    <x v="34"/>
    <x v="34"/>
    <x v="0"/>
    <x v="0"/>
    <x v="1"/>
    <x v="15"/>
    <x v="142"/>
    <x v="1"/>
  </r>
  <r>
    <x v="5935"/>
    <x v="270"/>
    <x v="667"/>
    <x v="667"/>
    <x v="117"/>
    <x v="117"/>
    <x v="99"/>
    <x v="99"/>
    <x v="91"/>
    <x v="7"/>
    <x v="7"/>
    <x v="0"/>
    <x v="0"/>
    <x v="0"/>
    <x v="22"/>
    <x v="231"/>
    <x v="1"/>
  </r>
  <r>
    <x v="5936"/>
    <x v="229"/>
    <x v="495"/>
    <x v="495"/>
    <x v="46"/>
    <x v="46"/>
    <x v="183"/>
    <x v="183"/>
    <x v="179"/>
    <x v="34"/>
    <x v="34"/>
    <x v="0"/>
    <x v="0"/>
    <x v="0"/>
    <x v="9"/>
    <x v="500"/>
    <x v="0"/>
  </r>
  <r>
    <x v="5937"/>
    <x v="325"/>
    <x v="882"/>
    <x v="882"/>
    <x v="54"/>
    <x v="54"/>
    <x v="181"/>
    <x v="181"/>
    <x v="178"/>
    <x v="55"/>
    <x v="55"/>
    <x v="2"/>
    <x v="0"/>
    <x v="2"/>
    <x v="23"/>
    <x v="796"/>
    <x v="0"/>
  </r>
  <r>
    <x v="5938"/>
    <x v="213"/>
    <x v="1039"/>
    <x v="1039"/>
    <x v="6"/>
    <x v="6"/>
    <x v="126"/>
    <x v="126"/>
    <x v="117"/>
    <x v="109"/>
    <x v="109"/>
    <x v="3"/>
    <x v="0"/>
    <x v="1"/>
    <x v="9"/>
    <x v="146"/>
    <x v="0"/>
  </r>
  <r>
    <x v="5939"/>
    <x v="144"/>
    <x v="344"/>
    <x v="344"/>
    <x v="94"/>
    <x v="94"/>
    <x v="58"/>
    <x v="58"/>
    <x v="54"/>
    <x v="46"/>
    <x v="46"/>
    <x v="3"/>
    <x v="0"/>
    <x v="0"/>
    <x v="7"/>
    <x v="374"/>
    <x v="0"/>
  </r>
  <r>
    <x v="5940"/>
    <x v="80"/>
    <x v="420"/>
    <x v="420"/>
    <x v="36"/>
    <x v="36"/>
    <x v="17"/>
    <x v="17"/>
    <x v="17"/>
    <x v="99"/>
    <x v="99"/>
    <x v="0"/>
    <x v="0"/>
    <x v="3"/>
    <x v="33"/>
    <x v="556"/>
    <x v="0"/>
  </r>
  <r>
    <x v="5941"/>
    <x v="167"/>
    <x v="150"/>
    <x v="150"/>
    <x v="98"/>
    <x v="98"/>
    <x v="120"/>
    <x v="120"/>
    <x v="146"/>
    <x v="35"/>
    <x v="35"/>
    <x v="2"/>
    <x v="0"/>
    <x v="1"/>
    <x v="16"/>
    <x v="707"/>
    <x v="1"/>
  </r>
  <r>
    <x v="5942"/>
    <x v="234"/>
    <x v="1022"/>
    <x v="1022"/>
    <x v="116"/>
    <x v="116"/>
    <x v="108"/>
    <x v="108"/>
    <x v="99"/>
    <x v="98"/>
    <x v="98"/>
    <x v="0"/>
    <x v="0"/>
    <x v="0"/>
    <x v="14"/>
    <x v="116"/>
    <x v="0"/>
  </r>
  <r>
    <x v="5943"/>
    <x v="62"/>
    <x v="438"/>
    <x v="438"/>
    <x v="81"/>
    <x v="81"/>
    <x v="207"/>
    <x v="207"/>
    <x v="13"/>
    <x v="156"/>
    <x v="156"/>
    <x v="0"/>
    <x v="1"/>
    <x v="0"/>
    <x v="11"/>
    <x v="13"/>
    <x v="2"/>
  </r>
  <r>
    <x v="5944"/>
    <x v="235"/>
    <x v="1066"/>
    <x v="1066"/>
    <x v="65"/>
    <x v="65"/>
    <x v="169"/>
    <x v="169"/>
    <x v="13"/>
    <x v="177"/>
    <x v="177"/>
    <x v="0"/>
    <x v="1"/>
    <x v="0"/>
    <x v="11"/>
    <x v="13"/>
    <x v="2"/>
  </r>
  <r>
    <x v="5945"/>
    <x v="33"/>
    <x v="745"/>
    <x v="745"/>
    <x v="84"/>
    <x v="84"/>
    <x v="78"/>
    <x v="78"/>
    <x v="13"/>
    <x v="7"/>
    <x v="7"/>
    <x v="0"/>
    <x v="2"/>
    <x v="1"/>
    <x v="11"/>
    <x v="13"/>
    <x v="2"/>
  </r>
  <r>
    <x v="5946"/>
    <x v="238"/>
    <x v="43"/>
    <x v="43"/>
    <x v="5"/>
    <x v="5"/>
    <x v="8"/>
    <x v="8"/>
    <x v="8"/>
    <x v="45"/>
    <x v="45"/>
    <x v="3"/>
    <x v="0"/>
    <x v="2"/>
    <x v="23"/>
    <x v="476"/>
    <x v="0"/>
  </r>
  <r>
    <x v="5947"/>
    <x v="223"/>
    <x v="416"/>
    <x v="416"/>
    <x v="108"/>
    <x v="108"/>
    <x v="103"/>
    <x v="103"/>
    <x v="94"/>
    <x v="10"/>
    <x v="10"/>
    <x v="0"/>
    <x v="0"/>
    <x v="1"/>
    <x v="3"/>
    <x v="258"/>
    <x v="0"/>
  </r>
  <r>
    <x v="5948"/>
    <x v="295"/>
    <x v="131"/>
    <x v="131"/>
    <x v="29"/>
    <x v="29"/>
    <x v="199"/>
    <x v="199"/>
    <x v="198"/>
    <x v="167"/>
    <x v="167"/>
    <x v="0"/>
    <x v="0"/>
    <x v="1"/>
    <x v="32"/>
    <x v="328"/>
    <x v="0"/>
  </r>
  <r>
    <x v="5949"/>
    <x v="327"/>
    <x v="210"/>
    <x v="210"/>
    <x v="71"/>
    <x v="71"/>
    <x v="94"/>
    <x v="94"/>
    <x v="85"/>
    <x v="66"/>
    <x v="66"/>
    <x v="0"/>
    <x v="0"/>
    <x v="2"/>
    <x v="12"/>
    <x v="283"/>
    <x v="3"/>
  </r>
  <r>
    <x v="5950"/>
    <x v="160"/>
    <x v="445"/>
    <x v="445"/>
    <x v="88"/>
    <x v="88"/>
    <x v="137"/>
    <x v="137"/>
    <x v="127"/>
    <x v="24"/>
    <x v="24"/>
    <x v="3"/>
    <x v="0"/>
    <x v="0"/>
    <x v="21"/>
    <x v="563"/>
    <x v="1"/>
  </r>
  <r>
    <x v="5951"/>
    <x v="32"/>
    <x v="239"/>
    <x v="239"/>
    <x v="74"/>
    <x v="74"/>
    <x v="57"/>
    <x v="57"/>
    <x v="53"/>
    <x v="52"/>
    <x v="52"/>
    <x v="0"/>
    <x v="0"/>
    <x v="0"/>
    <x v="18"/>
    <x v="272"/>
    <x v="0"/>
  </r>
  <r>
    <x v="5952"/>
    <x v="155"/>
    <x v="422"/>
    <x v="422"/>
    <x v="68"/>
    <x v="68"/>
    <x v="180"/>
    <x v="180"/>
    <x v="177"/>
    <x v="179"/>
    <x v="179"/>
    <x v="2"/>
    <x v="0"/>
    <x v="0"/>
    <x v="2"/>
    <x v="773"/>
    <x v="0"/>
  </r>
  <r>
    <x v="5953"/>
    <x v="273"/>
    <x v="1160"/>
    <x v="1160"/>
    <x v="78"/>
    <x v="78"/>
    <x v="151"/>
    <x v="151"/>
    <x v="141"/>
    <x v="98"/>
    <x v="98"/>
    <x v="0"/>
    <x v="0"/>
    <x v="0"/>
    <x v="27"/>
    <x v="180"/>
    <x v="0"/>
  </r>
  <r>
    <x v="5954"/>
    <x v="18"/>
    <x v="621"/>
    <x v="621"/>
    <x v="57"/>
    <x v="57"/>
    <x v="178"/>
    <x v="178"/>
    <x v="13"/>
    <x v="96"/>
    <x v="96"/>
    <x v="0"/>
    <x v="1"/>
    <x v="2"/>
    <x v="11"/>
    <x v="13"/>
    <x v="2"/>
  </r>
  <r>
    <x v="5955"/>
    <x v="230"/>
    <x v="827"/>
    <x v="827"/>
    <x v="31"/>
    <x v="31"/>
    <x v="75"/>
    <x v="75"/>
    <x v="68"/>
    <x v="78"/>
    <x v="78"/>
    <x v="0"/>
    <x v="0"/>
    <x v="0"/>
    <x v="22"/>
    <x v="235"/>
    <x v="1"/>
  </r>
  <r>
    <x v="5956"/>
    <x v="227"/>
    <x v="266"/>
    <x v="266"/>
    <x v="109"/>
    <x v="109"/>
    <x v="182"/>
    <x v="182"/>
    <x v="194"/>
    <x v="45"/>
    <x v="45"/>
    <x v="0"/>
    <x v="0"/>
    <x v="0"/>
    <x v="2"/>
    <x v="316"/>
    <x v="0"/>
  </r>
  <r>
    <x v="5957"/>
    <x v="20"/>
    <x v="939"/>
    <x v="939"/>
    <x v="3"/>
    <x v="3"/>
    <x v="22"/>
    <x v="22"/>
    <x v="196"/>
    <x v="46"/>
    <x v="46"/>
    <x v="0"/>
    <x v="0"/>
    <x v="2"/>
    <x v="48"/>
    <x v="617"/>
    <x v="0"/>
  </r>
  <r>
    <x v="5958"/>
    <x v="297"/>
    <x v="358"/>
    <x v="358"/>
    <x v="8"/>
    <x v="8"/>
    <x v="100"/>
    <x v="100"/>
    <x v="92"/>
    <x v="148"/>
    <x v="148"/>
    <x v="0"/>
    <x v="0"/>
    <x v="0"/>
    <x v="3"/>
    <x v="105"/>
    <x v="0"/>
  </r>
  <r>
    <x v="5959"/>
    <x v="257"/>
    <x v="957"/>
    <x v="957"/>
    <x v="2"/>
    <x v="2"/>
    <x v="117"/>
    <x v="117"/>
    <x v="13"/>
    <x v="121"/>
    <x v="121"/>
    <x v="0"/>
    <x v="1"/>
    <x v="3"/>
    <x v="11"/>
    <x v="13"/>
    <x v="2"/>
  </r>
  <r>
    <x v="5960"/>
    <x v="359"/>
    <x v="647"/>
    <x v="647"/>
    <x v="7"/>
    <x v="7"/>
    <x v="36"/>
    <x v="36"/>
    <x v="32"/>
    <x v="61"/>
    <x v="61"/>
    <x v="0"/>
    <x v="0"/>
    <x v="2"/>
    <x v="3"/>
    <x v="78"/>
    <x v="0"/>
  </r>
  <r>
    <x v="5961"/>
    <x v="336"/>
    <x v="698"/>
    <x v="698"/>
    <x v="67"/>
    <x v="67"/>
    <x v="38"/>
    <x v="38"/>
    <x v="35"/>
    <x v="59"/>
    <x v="59"/>
    <x v="0"/>
    <x v="0"/>
    <x v="0"/>
    <x v="35"/>
    <x v="36"/>
    <x v="0"/>
  </r>
  <r>
    <x v="5962"/>
    <x v="38"/>
    <x v="966"/>
    <x v="966"/>
    <x v="45"/>
    <x v="45"/>
    <x v="69"/>
    <x v="69"/>
    <x v="64"/>
    <x v="7"/>
    <x v="7"/>
    <x v="3"/>
    <x v="0"/>
    <x v="3"/>
    <x v="34"/>
    <x v="69"/>
    <x v="1"/>
  </r>
  <r>
    <x v="5963"/>
    <x v="215"/>
    <x v="656"/>
    <x v="656"/>
    <x v="19"/>
    <x v="19"/>
    <x v="218"/>
    <x v="218"/>
    <x v="219"/>
    <x v="26"/>
    <x v="26"/>
    <x v="0"/>
    <x v="0"/>
    <x v="0"/>
    <x v="10"/>
    <x v="496"/>
    <x v="0"/>
  </r>
  <r>
    <x v="5964"/>
    <x v="21"/>
    <x v="402"/>
    <x v="402"/>
    <x v="68"/>
    <x v="68"/>
    <x v="109"/>
    <x v="109"/>
    <x v="100"/>
    <x v="9"/>
    <x v="9"/>
    <x v="1"/>
    <x v="0"/>
    <x v="0"/>
    <x v="14"/>
    <x v="119"/>
    <x v="0"/>
  </r>
  <r>
    <x v="5965"/>
    <x v="316"/>
    <x v="931"/>
    <x v="931"/>
    <x v="64"/>
    <x v="64"/>
    <x v="158"/>
    <x v="158"/>
    <x v="13"/>
    <x v="96"/>
    <x v="96"/>
    <x v="0"/>
    <x v="2"/>
    <x v="0"/>
    <x v="11"/>
    <x v="13"/>
    <x v="2"/>
  </r>
  <r>
    <x v="5966"/>
    <x v="290"/>
    <x v="1183"/>
    <x v="1183"/>
    <x v="105"/>
    <x v="105"/>
    <x v="184"/>
    <x v="184"/>
    <x v="180"/>
    <x v="156"/>
    <x v="156"/>
    <x v="0"/>
    <x v="0"/>
    <x v="0"/>
    <x v="6"/>
    <x v="309"/>
    <x v="1"/>
  </r>
  <r>
    <x v="5967"/>
    <x v="229"/>
    <x v="562"/>
    <x v="562"/>
    <x v="66"/>
    <x v="66"/>
    <x v="22"/>
    <x v="22"/>
    <x v="196"/>
    <x v="78"/>
    <x v="78"/>
    <x v="0"/>
    <x v="0"/>
    <x v="1"/>
    <x v="4"/>
    <x v="617"/>
    <x v="0"/>
  </r>
  <r>
    <x v="5968"/>
    <x v="4"/>
    <x v="608"/>
    <x v="608"/>
    <x v="60"/>
    <x v="60"/>
    <x v="44"/>
    <x v="44"/>
    <x v="41"/>
    <x v="42"/>
    <x v="42"/>
    <x v="3"/>
    <x v="0"/>
    <x v="3"/>
    <x v="46"/>
    <x v="585"/>
    <x v="0"/>
  </r>
  <r>
    <x v="5969"/>
    <x v="302"/>
    <x v="262"/>
    <x v="262"/>
    <x v="99"/>
    <x v="99"/>
    <x v="32"/>
    <x v="32"/>
    <x v="60"/>
    <x v="81"/>
    <x v="81"/>
    <x v="0"/>
    <x v="0"/>
    <x v="1"/>
    <x v="40"/>
    <x v="63"/>
    <x v="1"/>
  </r>
  <r>
    <x v="5970"/>
    <x v="43"/>
    <x v="749"/>
    <x v="749"/>
    <x v="45"/>
    <x v="45"/>
    <x v="139"/>
    <x v="139"/>
    <x v="131"/>
    <x v="86"/>
    <x v="86"/>
    <x v="1"/>
    <x v="0"/>
    <x v="0"/>
    <x v="47"/>
    <x v="797"/>
    <x v="1"/>
  </r>
  <r>
    <x v="5971"/>
    <x v="297"/>
    <x v="378"/>
    <x v="378"/>
    <x v="22"/>
    <x v="22"/>
    <x v="105"/>
    <x v="105"/>
    <x v="96"/>
    <x v="134"/>
    <x v="134"/>
    <x v="3"/>
    <x v="0"/>
    <x v="0"/>
    <x v="0"/>
    <x v="112"/>
    <x v="0"/>
  </r>
  <r>
    <x v="5972"/>
    <x v="271"/>
    <x v="750"/>
    <x v="750"/>
    <x v="39"/>
    <x v="39"/>
    <x v="6"/>
    <x v="6"/>
    <x v="6"/>
    <x v="160"/>
    <x v="160"/>
    <x v="3"/>
    <x v="0"/>
    <x v="0"/>
    <x v="7"/>
    <x v="420"/>
    <x v="0"/>
  </r>
  <r>
    <x v="5973"/>
    <x v="211"/>
    <x v="877"/>
    <x v="877"/>
    <x v="66"/>
    <x v="66"/>
    <x v="184"/>
    <x v="184"/>
    <x v="180"/>
    <x v="38"/>
    <x v="38"/>
    <x v="0"/>
    <x v="0"/>
    <x v="0"/>
    <x v="18"/>
    <x v="309"/>
    <x v="0"/>
  </r>
  <r>
    <x v="5974"/>
    <x v="8"/>
    <x v="972"/>
    <x v="972"/>
    <x v="2"/>
    <x v="2"/>
    <x v="161"/>
    <x v="161"/>
    <x v="152"/>
    <x v="21"/>
    <x v="21"/>
    <x v="0"/>
    <x v="0"/>
    <x v="3"/>
    <x v="48"/>
    <x v="198"/>
    <x v="0"/>
  </r>
  <r>
    <x v="5975"/>
    <x v="207"/>
    <x v="614"/>
    <x v="614"/>
    <x v="57"/>
    <x v="57"/>
    <x v="177"/>
    <x v="177"/>
    <x v="172"/>
    <x v="87"/>
    <x v="87"/>
    <x v="0"/>
    <x v="0"/>
    <x v="0"/>
    <x v="36"/>
    <x v="267"/>
    <x v="1"/>
  </r>
  <r>
    <x v="5976"/>
    <x v="224"/>
    <x v="199"/>
    <x v="199"/>
    <x v="45"/>
    <x v="45"/>
    <x v="145"/>
    <x v="145"/>
    <x v="164"/>
    <x v="32"/>
    <x v="32"/>
    <x v="2"/>
    <x v="0"/>
    <x v="0"/>
    <x v="18"/>
    <x v="634"/>
    <x v="0"/>
  </r>
  <r>
    <x v="5977"/>
    <x v="175"/>
    <x v="806"/>
    <x v="806"/>
    <x v="113"/>
    <x v="113"/>
    <x v="3"/>
    <x v="3"/>
    <x v="3"/>
    <x v="65"/>
    <x v="65"/>
    <x v="3"/>
    <x v="0"/>
    <x v="2"/>
    <x v="16"/>
    <x v="606"/>
    <x v="1"/>
  </r>
  <r>
    <x v="5978"/>
    <x v="197"/>
    <x v="1089"/>
    <x v="1089"/>
    <x v="76"/>
    <x v="76"/>
    <x v="86"/>
    <x v="86"/>
    <x v="77"/>
    <x v="80"/>
    <x v="80"/>
    <x v="0"/>
    <x v="0"/>
    <x v="2"/>
    <x v="13"/>
    <x v="406"/>
    <x v="0"/>
  </r>
  <r>
    <x v="5979"/>
    <x v="195"/>
    <x v="490"/>
    <x v="490"/>
    <x v="13"/>
    <x v="13"/>
    <x v="57"/>
    <x v="57"/>
    <x v="53"/>
    <x v="138"/>
    <x v="138"/>
    <x v="0"/>
    <x v="0"/>
    <x v="3"/>
    <x v="38"/>
    <x v="272"/>
    <x v="0"/>
  </r>
  <r>
    <x v="5980"/>
    <x v="346"/>
    <x v="441"/>
    <x v="441"/>
    <x v="114"/>
    <x v="114"/>
    <x v="179"/>
    <x v="179"/>
    <x v="176"/>
    <x v="124"/>
    <x v="124"/>
    <x v="0"/>
    <x v="0"/>
    <x v="3"/>
    <x v="1"/>
    <x v="256"/>
    <x v="0"/>
  </r>
  <r>
    <x v="5981"/>
    <x v="109"/>
    <x v="1142"/>
    <x v="1142"/>
    <x v="17"/>
    <x v="17"/>
    <x v="149"/>
    <x v="149"/>
    <x v="13"/>
    <x v="121"/>
    <x v="121"/>
    <x v="3"/>
    <x v="1"/>
    <x v="0"/>
    <x v="11"/>
    <x v="13"/>
    <x v="2"/>
  </r>
  <r>
    <x v="5982"/>
    <x v="34"/>
    <x v="854"/>
    <x v="854"/>
    <x v="1"/>
    <x v="1"/>
    <x v="6"/>
    <x v="6"/>
    <x v="6"/>
    <x v="160"/>
    <x v="160"/>
    <x v="0"/>
    <x v="0"/>
    <x v="3"/>
    <x v="9"/>
    <x v="6"/>
    <x v="0"/>
  </r>
  <r>
    <x v="5983"/>
    <x v="74"/>
    <x v="22"/>
    <x v="22"/>
    <x v="46"/>
    <x v="46"/>
    <x v="191"/>
    <x v="191"/>
    <x v="187"/>
    <x v="7"/>
    <x v="7"/>
    <x v="3"/>
    <x v="0"/>
    <x v="3"/>
    <x v="17"/>
    <x v="298"/>
    <x v="0"/>
  </r>
  <r>
    <x v="5984"/>
    <x v="328"/>
    <x v="1052"/>
    <x v="1052"/>
    <x v="34"/>
    <x v="34"/>
    <x v="116"/>
    <x v="116"/>
    <x v="109"/>
    <x v="161"/>
    <x v="161"/>
    <x v="0"/>
    <x v="0"/>
    <x v="1"/>
    <x v="25"/>
    <x v="199"/>
    <x v="0"/>
  </r>
  <r>
    <x v="5985"/>
    <x v="348"/>
    <x v="255"/>
    <x v="255"/>
    <x v="76"/>
    <x v="76"/>
    <x v="135"/>
    <x v="135"/>
    <x v="125"/>
    <x v="161"/>
    <x v="161"/>
    <x v="2"/>
    <x v="0"/>
    <x v="3"/>
    <x v="43"/>
    <x v="789"/>
    <x v="0"/>
  </r>
  <r>
    <x v="5986"/>
    <x v="196"/>
    <x v="400"/>
    <x v="400"/>
    <x v="61"/>
    <x v="61"/>
    <x v="80"/>
    <x v="80"/>
    <x v="171"/>
    <x v="131"/>
    <x v="131"/>
    <x v="0"/>
    <x v="0"/>
    <x v="2"/>
    <x v="10"/>
    <x v="243"/>
    <x v="0"/>
  </r>
  <r>
    <x v="5987"/>
    <x v="61"/>
    <x v="878"/>
    <x v="878"/>
    <x v="54"/>
    <x v="54"/>
    <x v="139"/>
    <x v="139"/>
    <x v="131"/>
    <x v="17"/>
    <x v="17"/>
    <x v="0"/>
    <x v="0"/>
    <x v="0"/>
    <x v="49"/>
    <x v="166"/>
    <x v="3"/>
  </r>
  <r>
    <x v="5988"/>
    <x v="342"/>
    <x v="967"/>
    <x v="967"/>
    <x v="91"/>
    <x v="91"/>
    <x v="55"/>
    <x v="55"/>
    <x v="51"/>
    <x v="55"/>
    <x v="55"/>
    <x v="2"/>
    <x v="0"/>
    <x v="1"/>
    <x v="16"/>
    <x v="676"/>
    <x v="1"/>
  </r>
  <r>
    <x v="5989"/>
    <x v="27"/>
    <x v="548"/>
    <x v="548"/>
    <x v="114"/>
    <x v="114"/>
    <x v="173"/>
    <x v="173"/>
    <x v="166"/>
    <x v="62"/>
    <x v="62"/>
    <x v="3"/>
    <x v="0"/>
    <x v="0"/>
    <x v="26"/>
    <x v="469"/>
    <x v="1"/>
  </r>
  <r>
    <x v="5990"/>
    <x v="150"/>
    <x v="141"/>
    <x v="141"/>
    <x v="30"/>
    <x v="30"/>
    <x v="48"/>
    <x v="48"/>
    <x v="45"/>
    <x v="151"/>
    <x v="151"/>
    <x v="0"/>
    <x v="0"/>
    <x v="3"/>
    <x v="47"/>
    <x v="153"/>
    <x v="1"/>
  </r>
  <r>
    <x v="5991"/>
    <x v="299"/>
    <x v="281"/>
    <x v="281"/>
    <x v="61"/>
    <x v="61"/>
    <x v="200"/>
    <x v="200"/>
    <x v="199"/>
    <x v="110"/>
    <x v="110"/>
    <x v="2"/>
    <x v="0"/>
    <x v="0"/>
    <x v="23"/>
    <x v="691"/>
    <x v="0"/>
  </r>
  <r>
    <x v="5992"/>
    <x v="78"/>
    <x v="1188"/>
    <x v="1188"/>
    <x v="28"/>
    <x v="28"/>
    <x v="134"/>
    <x v="134"/>
    <x v="124"/>
    <x v="57"/>
    <x v="57"/>
    <x v="0"/>
    <x v="0"/>
    <x v="0"/>
    <x v="30"/>
    <x v="156"/>
    <x v="1"/>
  </r>
  <r>
    <x v="5993"/>
    <x v="196"/>
    <x v="806"/>
    <x v="806"/>
    <x v="104"/>
    <x v="104"/>
    <x v="207"/>
    <x v="207"/>
    <x v="206"/>
    <x v="93"/>
    <x v="93"/>
    <x v="0"/>
    <x v="0"/>
    <x v="1"/>
    <x v="7"/>
    <x v="368"/>
    <x v="0"/>
  </r>
  <r>
    <x v="5994"/>
    <x v="67"/>
    <x v="908"/>
    <x v="908"/>
    <x v="101"/>
    <x v="101"/>
    <x v="180"/>
    <x v="180"/>
    <x v="177"/>
    <x v="142"/>
    <x v="142"/>
    <x v="0"/>
    <x v="0"/>
    <x v="0"/>
    <x v="23"/>
    <x v="289"/>
    <x v="0"/>
  </r>
  <r>
    <x v="5995"/>
    <x v="314"/>
    <x v="828"/>
    <x v="828"/>
    <x v="8"/>
    <x v="8"/>
    <x v="216"/>
    <x v="216"/>
    <x v="215"/>
    <x v="47"/>
    <x v="47"/>
    <x v="0"/>
    <x v="0"/>
    <x v="0"/>
    <x v="27"/>
    <x v="461"/>
    <x v="0"/>
  </r>
  <r>
    <x v="5996"/>
    <x v="249"/>
    <x v="16"/>
    <x v="16"/>
    <x v="61"/>
    <x v="61"/>
    <x v="151"/>
    <x v="151"/>
    <x v="141"/>
    <x v="67"/>
    <x v="67"/>
    <x v="3"/>
    <x v="0"/>
    <x v="1"/>
    <x v="0"/>
    <x v="439"/>
    <x v="0"/>
  </r>
  <r>
    <x v="5997"/>
    <x v="202"/>
    <x v="1137"/>
    <x v="1137"/>
    <x v="23"/>
    <x v="23"/>
    <x v="124"/>
    <x v="124"/>
    <x v="115"/>
    <x v="15"/>
    <x v="15"/>
    <x v="0"/>
    <x v="0"/>
    <x v="0"/>
    <x v="34"/>
    <x v="143"/>
    <x v="1"/>
  </r>
  <r>
    <x v="5998"/>
    <x v="262"/>
    <x v="942"/>
    <x v="942"/>
    <x v="91"/>
    <x v="91"/>
    <x v="190"/>
    <x v="190"/>
    <x v="186"/>
    <x v="76"/>
    <x v="76"/>
    <x v="0"/>
    <x v="0"/>
    <x v="1"/>
    <x v="2"/>
    <x v="296"/>
    <x v="0"/>
  </r>
  <r>
    <x v="5999"/>
    <x v="82"/>
    <x v="918"/>
    <x v="918"/>
    <x v="10"/>
    <x v="10"/>
    <x v="36"/>
    <x v="36"/>
    <x v="32"/>
    <x v="170"/>
    <x v="170"/>
    <x v="3"/>
    <x v="0"/>
    <x v="3"/>
    <x v="6"/>
    <x v="33"/>
    <x v="1"/>
  </r>
  <r>
    <x v="6000"/>
    <x v="43"/>
    <x v="24"/>
    <x v="24"/>
    <x v="38"/>
    <x v="38"/>
    <x v="154"/>
    <x v="154"/>
    <x v="143"/>
    <x v="54"/>
    <x v="54"/>
    <x v="0"/>
    <x v="0"/>
    <x v="0"/>
    <x v="23"/>
    <x v="381"/>
    <x v="0"/>
  </r>
  <r>
    <x v="6001"/>
    <x v="220"/>
    <x v="532"/>
    <x v="532"/>
    <x v="100"/>
    <x v="100"/>
    <x v="145"/>
    <x v="145"/>
    <x v="164"/>
    <x v="113"/>
    <x v="113"/>
    <x v="0"/>
    <x v="0"/>
    <x v="2"/>
    <x v="28"/>
    <x v="594"/>
    <x v="0"/>
  </r>
  <r>
    <x v="6002"/>
    <x v="334"/>
    <x v="652"/>
    <x v="652"/>
    <x v="39"/>
    <x v="39"/>
    <x v="152"/>
    <x v="152"/>
    <x v="173"/>
    <x v="81"/>
    <x v="81"/>
    <x v="0"/>
    <x v="0"/>
    <x v="0"/>
    <x v="10"/>
    <x v="252"/>
    <x v="0"/>
  </r>
  <r>
    <x v="6003"/>
    <x v="341"/>
    <x v="1019"/>
    <x v="1019"/>
    <x v="85"/>
    <x v="85"/>
    <x v="69"/>
    <x v="69"/>
    <x v="64"/>
    <x v="40"/>
    <x v="40"/>
    <x v="3"/>
    <x v="0"/>
    <x v="1"/>
    <x v="13"/>
    <x v="69"/>
    <x v="0"/>
  </r>
  <r>
    <x v="6004"/>
    <x v="73"/>
    <x v="84"/>
    <x v="84"/>
    <x v="26"/>
    <x v="26"/>
    <x v="16"/>
    <x v="16"/>
    <x v="13"/>
    <x v="147"/>
    <x v="147"/>
    <x v="0"/>
    <x v="2"/>
    <x v="0"/>
    <x v="11"/>
    <x v="13"/>
    <x v="2"/>
  </r>
  <r>
    <x v="6005"/>
    <x v="110"/>
    <x v="207"/>
    <x v="207"/>
    <x v="44"/>
    <x v="44"/>
    <x v="195"/>
    <x v="195"/>
    <x v="191"/>
    <x v="94"/>
    <x v="94"/>
    <x v="1"/>
    <x v="0"/>
    <x v="0"/>
    <x v="33"/>
    <x v="798"/>
    <x v="0"/>
  </r>
  <r>
    <x v="6006"/>
    <x v="142"/>
    <x v="442"/>
    <x v="442"/>
    <x v="104"/>
    <x v="104"/>
    <x v="11"/>
    <x v="11"/>
    <x v="11"/>
    <x v="30"/>
    <x v="30"/>
    <x v="2"/>
    <x v="0"/>
    <x v="3"/>
    <x v="8"/>
    <x v="745"/>
    <x v="1"/>
  </r>
  <r>
    <x v="6007"/>
    <x v="62"/>
    <x v="332"/>
    <x v="332"/>
    <x v="62"/>
    <x v="62"/>
    <x v="65"/>
    <x v="65"/>
    <x v="61"/>
    <x v="115"/>
    <x v="115"/>
    <x v="3"/>
    <x v="0"/>
    <x v="0"/>
    <x v="24"/>
    <x v="303"/>
    <x v="1"/>
  </r>
  <r>
    <x v="6008"/>
    <x v="260"/>
    <x v="541"/>
    <x v="541"/>
    <x v="58"/>
    <x v="58"/>
    <x v="4"/>
    <x v="4"/>
    <x v="4"/>
    <x v="8"/>
    <x v="8"/>
    <x v="3"/>
    <x v="0"/>
    <x v="1"/>
    <x v="24"/>
    <x v="4"/>
    <x v="1"/>
  </r>
  <r>
    <x v="6009"/>
    <x v="310"/>
    <x v="952"/>
    <x v="952"/>
    <x v="48"/>
    <x v="48"/>
    <x v="158"/>
    <x v="158"/>
    <x v="149"/>
    <x v="6"/>
    <x v="6"/>
    <x v="3"/>
    <x v="0"/>
    <x v="0"/>
    <x v="13"/>
    <x v="735"/>
    <x v="0"/>
  </r>
  <r>
    <x v="6010"/>
    <x v="61"/>
    <x v="598"/>
    <x v="598"/>
    <x v="82"/>
    <x v="82"/>
    <x v="135"/>
    <x v="135"/>
    <x v="125"/>
    <x v="178"/>
    <x v="178"/>
    <x v="2"/>
    <x v="0"/>
    <x v="3"/>
    <x v="1"/>
    <x v="789"/>
    <x v="0"/>
  </r>
  <r>
    <x v="6011"/>
    <x v="159"/>
    <x v="523"/>
    <x v="523"/>
    <x v="41"/>
    <x v="41"/>
    <x v="180"/>
    <x v="180"/>
    <x v="177"/>
    <x v="165"/>
    <x v="165"/>
    <x v="3"/>
    <x v="0"/>
    <x v="2"/>
    <x v="2"/>
    <x v="257"/>
    <x v="0"/>
  </r>
  <r>
    <x v="6012"/>
    <x v="355"/>
    <x v="1146"/>
    <x v="1146"/>
    <x v="108"/>
    <x v="108"/>
    <x v="65"/>
    <x v="65"/>
    <x v="61"/>
    <x v="157"/>
    <x v="157"/>
    <x v="0"/>
    <x v="0"/>
    <x v="2"/>
    <x v="0"/>
    <x v="64"/>
    <x v="0"/>
  </r>
  <r>
    <x v="6013"/>
    <x v="144"/>
    <x v="713"/>
    <x v="713"/>
    <x v="18"/>
    <x v="18"/>
    <x v="150"/>
    <x v="150"/>
    <x v="140"/>
    <x v="58"/>
    <x v="58"/>
    <x v="0"/>
    <x v="0"/>
    <x v="0"/>
    <x v="1"/>
    <x v="221"/>
    <x v="0"/>
  </r>
  <r>
    <x v="6014"/>
    <x v="196"/>
    <x v="869"/>
    <x v="869"/>
    <x v="62"/>
    <x v="62"/>
    <x v="56"/>
    <x v="56"/>
    <x v="13"/>
    <x v="47"/>
    <x v="47"/>
    <x v="3"/>
    <x v="2"/>
    <x v="2"/>
    <x v="11"/>
    <x v="13"/>
    <x v="2"/>
  </r>
  <r>
    <x v="6015"/>
    <x v="178"/>
    <x v="556"/>
    <x v="556"/>
    <x v="81"/>
    <x v="81"/>
    <x v="56"/>
    <x v="56"/>
    <x v="52"/>
    <x v="42"/>
    <x v="42"/>
    <x v="0"/>
    <x v="0"/>
    <x v="2"/>
    <x v="16"/>
    <x v="54"/>
    <x v="1"/>
  </r>
  <r>
    <x v="6016"/>
    <x v="240"/>
    <x v="1018"/>
    <x v="1018"/>
    <x v="57"/>
    <x v="57"/>
    <x v="16"/>
    <x v="16"/>
    <x v="16"/>
    <x v="158"/>
    <x v="158"/>
    <x v="3"/>
    <x v="0"/>
    <x v="2"/>
    <x v="1"/>
    <x v="16"/>
    <x v="0"/>
  </r>
  <r>
    <x v="6017"/>
    <x v="281"/>
    <x v="1126"/>
    <x v="1126"/>
    <x v="49"/>
    <x v="49"/>
    <x v="12"/>
    <x v="12"/>
    <x v="12"/>
    <x v="128"/>
    <x v="128"/>
    <x v="1"/>
    <x v="0"/>
    <x v="1"/>
    <x v="10"/>
    <x v="520"/>
    <x v="0"/>
  </r>
  <r>
    <x v="6018"/>
    <x v="197"/>
    <x v="839"/>
    <x v="839"/>
    <x v="55"/>
    <x v="55"/>
    <x v="101"/>
    <x v="101"/>
    <x v="93"/>
    <x v="54"/>
    <x v="54"/>
    <x v="0"/>
    <x v="0"/>
    <x v="2"/>
    <x v="21"/>
    <x v="204"/>
    <x v="1"/>
  </r>
  <r>
    <x v="6019"/>
    <x v="159"/>
    <x v="485"/>
    <x v="485"/>
    <x v="90"/>
    <x v="90"/>
    <x v="198"/>
    <x v="198"/>
    <x v="197"/>
    <x v="76"/>
    <x v="76"/>
    <x v="0"/>
    <x v="0"/>
    <x v="0"/>
    <x v="27"/>
    <x v="327"/>
    <x v="0"/>
  </r>
  <r>
    <x v="6020"/>
    <x v="20"/>
    <x v="1157"/>
    <x v="1157"/>
    <x v="42"/>
    <x v="42"/>
    <x v="197"/>
    <x v="197"/>
    <x v="195"/>
    <x v="135"/>
    <x v="135"/>
    <x v="0"/>
    <x v="0"/>
    <x v="1"/>
    <x v="53"/>
    <x v="325"/>
    <x v="0"/>
  </r>
  <r>
    <x v="6021"/>
    <x v="111"/>
    <x v="912"/>
    <x v="912"/>
    <x v="37"/>
    <x v="37"/>
    <x v="86"/>
    <x v="86"/>
    <x v="77"/>
    <x v="84"/>
    <x v="84"/>
    <x v="0"/>
    <x v="0"/>
    <x v="2"/>
    <x v="28"/>
    <x v="406"/>
    <x v="0"/>
  </r>
  <r>
    <x v="6022"/>
    <x v="278"/>
    <x v="589"/>
    <x v="589"/>
    <x v="70"/>
    <x v="70"/>
    <x v="1"/>
    <x v="1"/>
    <x v="13"/>
    <x v="98"/>
    <x v="98"/>
    <x v="3"/>
    <x v="1"/>
    <x v="1"/>
    <x v="11"/>
    <x v="13"/>
    <x v="2"/>
  </r>
  <r>
    <x v="6023"/>
    <x v="142"/>
    <x v="481"/>
    <x v="481"/>
    <x v="94"/>
    <x v="94"/>
    <x v="52"/>
    <x v="52"/>
    <x v="13"/>
    <x v="41"/>
    <x v="41"/>
    <x v="0"/>
    <x v="1"/>
    <x v="3"/>
    <x v="11"/>
    <x v="13"/>
    <x v="2"/>
  </r>
  <r>
    <x v="6024"/>
    <x v="331"/>
    <x v="897"/>
    <x v="897"/>
    <x v="95"/>
    <x v="95"/>
    <x v="49"/>
    <x v="49"/>
    <x v="13"/>
    <x v="177"/>
    <x v="177"/>
    <x v="0"/>
    <x v="1"/>
    <x v="0"/>
    <x v="11"/>
    <x v="13"/>
    <x v="2"/>
  </r>
  <r>
    <x v="6025"/>
    <x v="33"/>
    <x v="545"/>
    <x v="545"/>
    <x v="22"/>
    <x v="22"/>
    <x v="211"/>
    <x v="211"/>
    <x v="210"/>
    <x v="18"/>
    <x v="18"/>
    <x v="0"/>
    <x v="0"/>
    <x v="0"/>
    <x v="5"/>
    <x v="398"/>
    <x v="0"/>
  </r>
  <r>
    <x v="6026"/>
    <x v="47"/>
    <x v="83"/>
    <x v="83"/>
    <x v="85"/>
    <x v="85"/>
    <x v="65"/>
    <x v="65"/>
    <x v="61"/>
    <x v="138"/>
    <x v="138"/>
    <x v="0"/>
    <x v="0"/>
    <x v="0"/>
    <x v="33"/>
    <x v="64"/>
    <x v="0"/>
  </r>
  <r>
    <x v="6027"/>
    <x v="133"/>
    <x v="570"/>
    <x v="570"/>
    <x v="102"/>
    <x v="102"/>
    <x v="128"/>
    <x v="128"/>
    <x v="13"/>
    <x v="48"/>
    <x v="48"/>
    <x v="0"/>
    <x v="1"/>
    <x v="2"/>
    <x v="11"/>
    <x v="13"/>
    <x v="2"/>
  </r>
  <r>
    <x v="6028"/>
    <x v="110"/>
    <x v="891"/>
    <x v="891"/>
    <x v="47"/>
    <x v="47"/>
    <x v="22"/>
    <x v="22"/>
    <x v="196"/>
    <x v="89"/>
    <x v="89"/>
    <x v="0"/>
    <x v="0"/>
    <x v="0"/>
    <x v="14"/>
    <x v="617"/>
    <x v="0"/>
  </r>
  <r>
    <x v="6029"/>
    <x v="52"/>
    <x v="805"/>
    <x v="805"/>
    <x v="68"/>
    <x v="68"/>
    <x v="72"/>
    <x v="72"/>
    <x v="66"/>
    <x v="105"/>
    <x v="105"/>
    <x v="3"/>
    <x v="0"/>
    <x v="2"/>
    <x v="24"/>
    <x v="413"/>
    <x v="1"/>
  </r>
  <r>
    <x v="6030"/>
    <x v="34"/>
    <x v="12"/>
    <x v="12"/>
    <x v="15"/>
    <x v="15"/>
    <x v="174"/>
    <x v="174"/>
    <x v="167"/>
    <x v="63"/>
    <x v="63"/>
    <x v="0"/>
    <x v="0"/>
    <x v="0"/>
    <x v="18"/>
    <x v="474"/>
    <x v="0"/>
  </r>
  <r>
    <x v="6031"/>
    <x v="138"/>
    <x v="1167"/>
    <x v="1167"/>
    <x v="80"/>
    <x v="80"/>
    <x v="32"/>
    <x v="32"/>
    <x v="60"/>
    <x v="25"/>
    <x v="25"/>
    <x v="0"/>
    <x v="0"/>
    <x v="2"/>
    <x v="16"/>
    <x v="63"/>
    <x v="1"/>
  </r>
  <r>
    <x v="6032"/>
    <x v="13"/>
    <x v="628"/>
    <x v="628"/>
    <x v="13"/>
    <x v="13"/>
    <x v="110"/>
    <x v="110"/>
    <x v="101"/>
    <x v="2"/>
    <x v="2"/>
    <x v="0"/>
    <x v="0"/>
    <x v="0"/>
    <x v="5"/>
    <x v="120"/>
    <x v="0"/>
  </r>
  <r>
    <x v="6033"/>
    <x v="295"/>
    <x v="330"/>
    <x v="330"/>
    <x v="26"/>
    <x v="26"/>
    <x v="158"/>
    <x v="158"/>
    <x v="149"/>
    <x v="113"/>
    <x v="113"/>
    <x v="3"/>
    <x v="0"/>
    <x v="0"/>
    <x v="16"/>
    <x v="735"/>
    <x v="1"/>
  </r>
  <r>
    <x v="6034"/>
    <x v="363"/>
    <x v="617"/>
    <x v="617"/>
    <x v="9"/>
    <x v="9"/>
    <x v="183"/>
    <x v="183"/>
    <x v="179"/>
    <x v="5"/>
    <x v="5"/>
    <x v="3"/>
    <x v="0"/>
    <x v="2"/>
    <x v="5"/>
    <x v="278"/>
    <x v="0"/>
  </r>
  <r>
    <x v="6035"/>
    <x v="223"/>
    <x v="162"/>
    <x v="162"/>
    <x v="38"/>
    <x v="38"/>
    <x v="44"/>
    <x v="44"/>
    <x v="41"/>
    <x v="156"/>
    <x v="156"/>
    <x v="0"/>
    <x v="0"/>
    <x v="2"/>
    <x v="34"/>
    <x v="42"/>
    <x v="1"/>
  </r>
  <r>
    <x v="6036"/>
    <x v="260"/>
    <x v="997"/>
    <x v="997"/>
    <x v="1"/>
    <x v="1"/>
    <x v="184"/>
    <x v="184"/>
    <x v="180"/>
    <x v="53"/>
    <x v="53"/>
    <x v="3"/>
    <x v="0"/>
    <x v="0"/>
    <x v="38"/>
    <x v="284"/>
    <x v="0"/>
  </r>
  <r>
    <x v="6037"/>
    <x v="106"/>
    <x v="345"/>
    <x v="345"/>
    <x v="34"/>
    <x v="34"/>
    <x v="163"/>
    <x v="163"/>
    <x v="153"/>
    <x v="34"/>
    <x v="34"/>
    <x v="3"/>
    <x v="0"/>
    <x v="2"/>
    <x v="14"/>
    <x v="503"/>
    <x v="0"/>
  </r>
  <r>
    <x v="6038"/>
    <x v="90"/>
    <x v="970"/>
    <x v="970"/>
    <x v="79"/>
    <x v="79"/>
    <x v="119"/>
    <x v="119"/>
    <x v="111"/>
    <x v="128"/>
    <x v="128"/>
    <x v="2"/>
    <x v="0"/>
    <x v="0"/>
    <x v="3"/>
    <x v="136"/>
    <x v="0"/>
  </r>
  <r>
    <x v="6039"/>
    <x v="181"/>
    <x v="170"/>
    <x v="170"/>
    <x v="104"/>
    <x v="104"/>
    <x v="163"/>
    <x v="163"/>
    <x v="153"/>
    <x v="103"/>
    <x v="103"/>
    <x v="3"/>
    <x v="0"/>
    <x v="2"/>
    <x v="18"/>
    <x v="503"/>
    <x v="0"/>
  </r>
  <r>
    <x v="6040"/>
    <x v="334"/>
    <x v="222"/>
    <x v="222"/>
    <x v="42"/>
    <x v="42"/>
    <x v="211"/>
    <x v="211"/>
    <x v="210"/>
    <x v="102"/>
    <x v="102"/>
    <x v="3"/>
    <x v="0"/>
    <x v="0"/>
    <x v="22"/>
    <x v="466"/>
    <x v="1"/>
  </r>
  <r>
    <x v="6041"/>
    <x v="74"/>
    <x v="971"/>
    <x v="971"/>
    <x v="102"/>
    <x v="102"/>
    <x v="129"/>
    <x v="129"/>
    <x v="120"/>
    <x v="107"/>
    <x v="107"/>
    <x v="0"/>
    <x v="0"/>
    <x v="0"/>
    <x v="48"/>
    <x v="271"/>
    <x v="0"/>
  </r>
  <r>
    <x v="6042"/>
    <x v="286"/>
    <x v="883"/>
    <x v="883"/>
    <x v="16"/>
    <x v="16"/>
    <x v="42"/>
    <x v="42"/>
    <x v="39"/>
    <x v="140"/>
    <x v="140"/>
    <x v="0"/>
    <x v="0"/>
    <x v="1"/>
    <x v="2"/>
    <x v="331"/>
    <x v="0"/>
  </r>
  <r>
    <x v="6043"/>
    <x v="116"/>
    <x v="117"/>
    <x v="117"/>
    <x v="23"/>
    <x v="23"/>
    <x v="30"/>
    <x v="30"/>
    <x v="27"/>
    <x v="80"/>
    <x v="80"/>
    <x v="2"/>
    <x v="0"/>
    <x v="3"/>
    <x v="19"/>
    <x v="28"/>
    <x v="1"/>
  </r>
  <r>
    <x v="6044"/>
    <x v="306"/>
    <x v="1003"/>
    <x v="1003"/>
    <x v="94"/>
    <x v="94"/>
    <x v="8"/>
    <x v="8"/>
    <x v="8"/>
    <x v="41"/>
    <x v="41"/>
    <x v="0"/>
    <x v="0"/>
    <x v="0"/>
    <x v="15"/>
    <x v="260"/>
    <x v="1"/>
  </r>
  <r>
    <x v="6045"/>
    <x v="50"/>
    <x v="793"/>
    <x v="793"/>
    <x v="49"/>
    <x v="49"/>
    <x v="148"/>
    <x v="148"/>
    <x v="139"/>
    <x v="44"/>
    <x v="44"/>
    <x v="0"/>
    <x v="0"/>
    <x v="0"/>
    <x v="32"/>
    <x v="176"/>
    <x v="0"/>
  </r>
  <r>
    <x v="6046"/>
    <x v="360"/>
    <x v="717"/>
    <x v="717"/>
    <x v="102"/>
    <x v="102"/>
    <x v="17"/>
    <x v="17"/>
    <x v="17"/>
    <x v="33"/>
    <x v="33"/>
    <x v="3"/>
    <x v="0"/>
    <x v="1"/>
    <x v="9"/>
    <x v="263"/>
    <x v="0"/>
  </r>
  <r>
    <x v="6047"/>
    <x v="162"/>
    <x v="703"/>
    <x v="703"/>
    <x v="66"/>
    <x v="66"/>
    <x v="111"/>
    <x v="111"/>
    <x v="102"/>
    <x v="105"/>
    <x v="105"/>
    <x v="2"/>
    <x v="0"/>
    <x v="3"/>
    <x v="30"/>
    <x v="702"/>
    <x v="1"/>
  </r>
  <r>
    <x v="6048"/>
    <x v="345"/>
    <x v="1184"/>
    <x v="1184"/>
    <x v="9"/>
    <x v="9"/>
    <x v="4"/>
    <x v="4"/>
    <x v="4"/>
    <x v="149"/>
    <x v="149"/>
    <x v="0"/>
    <x v="0"/>
    <x v="0"/>
    <x v="6"/>
    <x v="181"/>
    <x v="1"/>
  </r>
  <r>
    <x v="6049"/>
    <x v="178"/>
    <x v="890"/>
    <x v="890"/>
    <x v="13"/>
    <x v="13"/>
    <x v="36"/>
    <x v="36"/>
    <x v="32"/>
    <x v="58"/>
    <x v="58"/>
    <x v="2"/>
    <x v="0"/>
    <x v="1"/>
    <x v="24"/>
    <x v="583"/>
    <x v="1"/>
  </r>
  <r>
    <x v="6050"/>
    <x v="46"/>
    <x v="882"/>
    <x v="882"/>
    <x v="75"/>
    <x v="75"/>
    <x v="66"/>
    <x v="66"/>
    <x v="13"/>
    <x v="175"/>
    <x v="175"/>
    <x v="0"/>
    <x v="1"/>
    <x v="0"/>
    <x v="11"/>
    <x v="13"/>
    <x v="2"/>
  </r>
  <r>
    <x v="6051"/>
    <x v="67"/>
    <x v="760"/>
    <x v="760"/>
    <x v="105"/>
    <x v="105"/>
    <x v="26"/>
    <x v="26"/>
    <x v="24"/>
    <x v="102"/>
    <x v="102"/>
    <x v="2"/>
    <x v="0"/>
    <x v="0"/>
    <x v="10"/>
    <x v="799"/>
    <x v="0"/>
  </r>
  <r>
    <x v="6052"/>
    <x v="265"/>
    <x v="503"/>
    <x v="503"/>
    <x v="28"/>
    <x v="28"/>
    <x v="77"/>
    <x v="77"/>
    <x v="70"/>
    <x v="119"/>
    <x v="119"/>
    <x v="2"/>
    <x v="0"/>
    <x v="0"/>
    <x v="25"/>
    <x v="667"/>
    <x v="0"/>
  </r>
  <r>
    <x v="6053"/>
    <x v="333"/>
    <x v="813"/>
    <x v="813"/>
    <x v="44"/>
    <x v="44"/>
    <x v="129"/>
    <x v="129"/>
    <x v="120"/>
    <x v="11"/>
    <x v="11"/>
    <x v="3"/>
    <x v="0"/>
    <x v="2"/>
    <x v="0"/>
    <x v="612"/>
    <x v="0"/>
  </r>
  <r>
    <x v="6054"/>
    <x v="324"/>
    <x v="587"/>
    <x v="587"/>
    <x v="32"/>
    <x v="32"/>
    <x v="23"/>
    <x v="23"/>
    <x v="22"/>
    <x v="61"/>
    <x v="61"/>
    <x v="2"/>
    <x v="0"/>
    <x v="2"/>
    <x v="18"/>
    <x v="554"/>
    <x v="0"/>
  </r>
  <r>
    <x v="6055"/>
    <x v="249"/>
    <x v="24"/>
    <x v="24"/>
    <x v="7"/>
    <x v="7"/>
    <x v="106"/>
    <x v="106"/>
    <x v="97"/>
    <x v="78"/>
    <x v="78"/>
    <x v="1"/>
    <x v="0"/>
    <x v="2"/>
    <x v="27"/>
    <x v="800"/>
    <x v="0"/>
  </r>
  <r>
    <x v="6056"/>
    <x v="13"/>
    <x v="636"/>
    <x v="636"/>
    <x v="47"/>
    <x v="47"/>
    <x v="158"/>
    <x v="158"/>
    <x v="149"/>
    <x v="134"/>
    <x v="134"/>
    <x v="2"/>
    <x v="0"/>
    <x v="0"/>
    <x v="10"/>
    <x v="383"/>
    <x v="0"/>
  </r>
  <r>
    <x v="6057"/>
    <x v="169"/>
    <x v="818"/>
    <x v="818"/>
    <x v="74"/>
    <x v="74"/>
    <x v="158"/>
    <x v="158"/>
    <x v="149"/>
    <x v="118"/>
    <x v="118"/>
    <x v="0"/>
    <x v="0"/>
    <x v="0"/>
    <x v="33"/>
    <x v="192"/>
    <x v="0"/>
  </r>
  <r>
    <x v="6058"/>
    <x v="115"/>
    <x v="755"/>
    <x v="755"/>
    <x v="95"/>
    <x v="95"/>
    <x v="129"/>
    <x v="129"/>
    <x v="120"/>
    <x v="95"/>
    <x v="95"/>
    <x v="0"/>
    <x v="0"/>
    <x v="2"/>
    <x v="16"/>
    <x v="271"/>
    <x v="1"/>
  </r>
  <r>
    <x v="6059"/>
    <x v="42"/>
    <x v="1102"/>
    <x v="1102"/>
    <x v="2"/>
    <x v="2"/>
    <x v="135"/>
    <x v="135"/>
    <x v="125"/>
    <x v="35"/>
    <x v="35"/>
    <x v="0"/>
    <x v="0"/>
    <x v="2"/>
    <x v="32"/>
    <x v="333"/>
    <x v="0"/>
  </r>
  <r>
    <x v="6060"/>
    <x v="300"/>
    <x v="124"/>
    <x v="124"/>
    <x v="49"/>
    <x v="49"/>
    <x v="64"/>
    <x v="64"/>
    <x v="59"/>
    <x v="176"/>
    <x v="176"/>
    <x v="0"/>
    <x v="0"/>
    <x v="0"/>
    <x v="24"/>
    <x v="62"/>
    <x v="1"/>
  </r>
  <r>
    <x v="6061"/>
    <x v="223"/>
    <x v="139"/>
    <x v="139"/>
    <x v="31"/>
    <x v="31"/>
    <x v="147"/>
    <x v="147"/>
    <x v="138"/>
    <x v="109"/>
    <x v="109"/>
    <x v="3"/>
    <x v="0"/>
    <x v="2"/>
    <x v="3"/>
    <x v="175"/>
    <x v="0"/>
  </r>
  <r>
    <x v="6062"/>
    <x v="290"/>
    <x v="792"/>
    <x v="792"/>
    <x v="45"/>
    <x v="45"/>
    <x v="119"/>
    <x v="119"/>
    <x v="111"/>
    <x v="143"/>
    <x v="143"/>
    <x v="0"/>
    <x v="0"/>
    <x v="0"/>
    <x v="26"/>
    <x v="310"/>
    <x v="1"/>
  </r>
  <r>
    <x v="6063"/>
    <x v="227"/>
    <x v="491"/>
    <x v="491"/>
    <x v="92"/>
    <x v="92"/>
    <x v="173"/>
    <x v="173"/>
    <x v="166"/>
    <x v="156"/>
    <x v="156"/>
    <x v="2"/>
    <x v="0"/>
    <x v="1"/>
    <x v="4"/>
    <x v="321"/>
    <x v="0"/>
  </r>
  <r>
    <x v="6064"/>
    <x v="134"/>
    <x v="213"/>
    <x v="213"/>
    <x v="27"/>
    <x v="27"/>
    <x v="175"/>
    <x v="175"/>
    <x v="168"/>
    <x v="158"/>
    <x v="158"/>
    <x v="0"/>
    <x v="0"/>
    <x v="1"/>
    <x v="2"/>
    <x v="497"/>
    <x v="0"/>
  </r>
  <r>
    <x v="6065"/>
    <x v="85"/>
    <x v="41"/>
    <x v="41"/>
    <x v="74"/>
    <x v="74"/>
    <x v="87"/>
    <x v="87"/>
    <x v="78"/>
    <x v="126"/>
    <x v="126"/>
    <x v="0"/>
    <x v="0"/>
    <x v="0"/>
    <x v="31"/>
    <x v="239"/>
    <x v="1"/>
  </r>
  <r>
    <x v="6066"/>
    <x v="110"/>
    <x v="566"/>
    <x v="566"/>
    <x v="57"/>
    <x v="57"/>
    <x v="136"/>
    <x v="136"/>
    <x v="126"/>
    <x v="3"/>
    <x v="3"/>
    <x v="0"/>
    <x v="0"/>
    <x v="3"/>
    <x v="27"/>
    <x v="159"/>
    <x v="0"/>
  </r>
  <r>
    <x v="6067"/>
    <x v="101"/>
    <x v="246"/>
    <x v="246"/>
    <x v="89"/>
    <x v="89"/>
    <x v="129"/>
    <x v="129"/>
    <x v="120"/>
    <x v="14"/>
    <x v="14"/>
    <x v="0"/>
    <x v="0"/>
    <x v="0"/>
    <x v="8"/>
    <x v="271"/>
    <x v="1"/>
  </r>
  <r>
    <x v="6068"/>
    <x v="192"/>
    <x v="384"/>
    <x v="384"/>
    <x v="58"/>
    <x v="58"/>
    <x v="31"/>
    <x v="31"/>
    <x v="28"/>
    <x v="169"/>
    <x v="169"/>
    <x v="0"/>
    <x v="0"/>
    <x v="0"/>
    <x v="25"/>
    <x v="300"/>
    <x v="0"/>
  </r>
  <r>
    <x v="6069"/>
    <x v="276"/>
    <x v="397"/>
    <x v="397"/>
    <x v="85"/>
    <x v="85"/>
    <x v="81"/>
    <x v="81"/>
    <x v="73"/>
    <x v="137"/>
    <x v="137"/>
    <x v="3"/>
    <x v="0"/>
    <x v="2"/>
    <x v="19"/>
    <x v="81"/>
    <x v="1"/>
  </r>
  <r>
    <x v="6070"/>
    <x v="71"/>
    <x v="405"/>
    <x v="405"/>
    <x v="108"/>
    <x v="108"/>
    <x v="166"/>
    <x v="166"/>
    <x v="162"/>
    <x v="136"/>
    <x v="136"/>
    <x v="0"/>
    <x v="0"/>
    <x v="3"/>
    <x v="22"/>
    <x v="222"/>
    <x v="1"/>
  </r>
  <r>
    <x v="6071"/>
    <x v="226"/>
    <x v="24"/>
    <x v="24"/>
    <x v="49"/>
    <x v="49"/>
    <x v="128"/>
    <x v="128"/>
    <x v="119"/>
    <x v="76"/>
    <x v="76"/>
    <x v="3"/>
    <x v="0"/>
    <x v="0"/>
    <x v="16"/>
    <x v="311"/>
    <x v="1"/>
  </r>
  <r>
    <x v="6072"/>
    <x v="14"/>
    <x v="546"/>
    <x v="546"/>
    <x v="17"/>
    <x v="17"/>
    <x v="112"/>
    <x v="112"/>
    <x v="103"/>
    <x v="98"/>
    <x v="98"/>
    <x v="0"/>
    <x v="0"/>
    <x v="0"/>
    <x v="9"/>
    <x v="123"/>
    <x v="0"/>
  </r>
  <r>
    <x v="6073"/>
    <x v="81"/>
    <x v="8"/>
    <x v="8"/>
    <x v="24"/>
    <x v="24"/>
    <x v="95"/>
    <x v="95"/>
    <x v="86"/>
    <x v="61"/>
    <x v="61"/>
    <x v="3"/>
    <x v="0"/>
    <x v="1"/>
    <x v="47"/>
    <x v="98"/>
    <x v="1"/>
  </r>
  <r>
    <x v="6074"/>
    <x v="271"/>
    <x v="949"/>
    <x v="949"/>
    <x v="116"/>
    <x v="116"/>
    <x v="193"/>
    <x v="193"/>
    <x v="189"/>
    <x v="133"/>
    <x v="133"/>
    <x v="3"/>
    <x v="0"/>
    <x v="0"/>
    <x v="37"/>
    <x v="706"/>
    <x v="1"/>
  </r>
  <r>
    <x v="6075"/>
    <x v="352"/>
    <x v="1134"/>
    <x v="1134"/>
    <x v="90"/>
    <x v="90"/>
    <x v="15"/>
    <x v="15"/>
    <x v="15"/>
    <x v="168"/>
    <x v="168"/>
    <x v="0"/>
    <x v="0"/>
    <x v="1"/>
    <x v="14"/>
    <x v="15"/>
    <x v="0"/>
  </r>
  <r>
    <x v="6076"/>
    <x v="70"/>
    <x v="821"/>
    <x v="821"/>
    <x v="19"/>
    <x v="19"/>
    <x v="34"/>
    <x v="34"/>
    <x v="30"/>
    <x v="96"/>
    <x v="96"/>
    <x v="0"/>
    <x v="0"/>
    <x v="0"/>
    <x v="39"/>
    <x v="31"/>
    <x v="0"/>
  </r>
  <r>
    <x v="6077"/>
    <x v="275"/>
    <x v="1024"/>
    <x v="1024"/>
    <x v="77"/>
    <x v="77"/>
    <x v="161"/>
    <x v="161"/>
    <x v="152"/>
    <x v="50"/>
    <x v="50"/>
    <x v="2"/>
    <x v="0"/>
    <x v="3"/>
    <x v="18"/>
    <x v="629"/>
    <x v="0"/>
  </r>
  <r>
    <x v="6078"/>
    <x v="325"/>
    <x v="1002"/>
    <x v="1002"/>
    <x v="43"/>
    <x v="43"/>
    <x v="70"/>
    <x v="70"/>
    <x v="13"/>
    <x v="42"/>
    <x v="42"/>
    <x v="3"/>
    <x v="1"/>
    <x v="0"/>
    <x v="11"/>
    <x v="13"/>
    <x v="2"/>
  </r>
  <r>
    <x v="6079"/>
    <x v="330"/>
    <x v="351"/>
    <x v="351"/>
    <x v="77"/>
    <x v="77"/>
    <x v="22"/>
    <x v="22"/>
    <x v="196"/>
    <x v="161"/>
    <x v="161"/>
    <x v="0"/>
    <x v="0"/>
    <x v="3"/>
    <x v="10"/>
    <x v="617"/>
    <x v="0"/>
  </r>
  <r>
    <x v="6080"/>
    <x v="278"/>
    <x v="547"/>
    <x v="547"/>
    <x v="93"/>
    <x v="93"/>
    <x v="126"/>
    <x v="126"/>
    <x v="117"/>
    <x v="73"/>
    <x v="73"/>
    <x v="3"/>
    <x v="0"/>
    <x v="1"/>
    <x v="33"/>
    <x v="146"/>
    <x v="0"/>
  </r>
  <r>
    <x v="6081"/>
    <x v="165"/>
    <x v="595"/>
    <x v="595"/>
    <x v="14"/>
    <x v="14"/>
    <x v="215"/>
    <x v="215"/>
    <x v="214"/>
    <x v="9"/>
    <x v="9"/>
    <x v="0"/>
    <x v="0"/>
    <x v="3"/>
    <x v="10"/>
    <x v="416"/>
    <x v="0"/>
  </r>
  <r>
    <x v="6082"/>
    <x v="358"/>
    <x v="18"/>
    <x v="18"/>
    <x v="111"/>
    <x v="111"/>
    <x v="41"/>
    <x v="41"/>
    <x v="38"/>
    <x v="27"/>
    <x v="27"/>
    <x v="0"/>
    <x v="0"/>
    <x v="0"/>
    <x v="5"/>
    <x v="39"/>
    <x v="0"/>
  </r>
  <r>
    <x v="6083"/>
    <x v="9"/>
    <x v="212"/>
    <x v="212"/>
    <x v="42"/>
    <x v="42"/>
    <x v="209"/>
    <x v="209"/>
    <x v="208"/>
    <x v="37"/>
    <x v="37"/>
    <x v="0"/>
    <x v="0"/>
    <x v="0"/>
    <x v="6"/>
    <x v="380"/>
    <x v="1"/>
  </r>
  <r>
    <x v="6084"/>
    <x v="277"/>
    <x v="525"/>
    <x v="525"/>
    <x v="118"/>
    <x v="118"/>
    <x v="172"/>
    <x v="172"/>
    <x v="165"/>
    <x v="178"/>
    <x v="178"/>
    <x v="3"/>
    <x v="0"/>
    <x v="0"/>
    <x v="6"/>
    <x v="547"/>
    <x v="1"/>
  </r>
  <r>
    <x v="6085"/>
    <x v="138"/>
    <x v="559"/>
    <x v="559"/>
    <x v="40"/>
    <x v="40"/>
    <x v="127"/>
    <x v="127"/>
    <x v="118"/>
    <x v="168"/>
    <x v="168"/>
    <x v="0"/>
    <x v="0"/>
    <x v="1"/>
    <x v="26"/>
    <x v="147"/>
    <x v="1"/>
  </r>
  <r>
    <x v="6086"/>
    <x v="11"/>
    <x v="773"/>
    <x v="773"/>
    <x v="109"/>
    <x v="109"/>
    <x v="37"/>
    <x v="37"/>
    <x v="33"/>
    <x v="2"/>
    <x v="2"/>
    <x v="0"/>
    <x v="0"/>
    <x v="0"/>
    <x v="4"/>
    <x v="387"/>
    <x v="0"/>
  </r>
  <r>
    <x v="6087"/>
    <x v="101"/>
    <x v="315"/>
    <x v="315"/>
    <x v="76"/>
    <x v="76"/>
    <x v="206"/>
    <x v="206"/>
    <x v="205"/>
    <x v="101"/>
    <x v="101"/>
    <x v="0"/>
    <x v="0"/>
    <x v="2"/>
    <x v="33"/>
    <x v="354"/>
    <x v="0"/>
  </r>
  <r>
    <x v="6088"/>
    <x v="165"/>
    <x v="236"/>
    <x v="236"/>
    <x v="19"/>
    <x v="19"/>
    <x v="140"/>
    <x v="140"/>
    <x v="132"/>
    <x v="42"/>
    <x v="42"/>
    <x v="0"/>
    <x v="0"/>
    <x v="0"/>
    <x v="24"/>
    <x v="390"/>
    <x v="1"/>
  </r>
  <r>
    <x v="6089"/>
    <x v="128"/>
    <x v="808"/>
    <x v="808"/>
    <x v="66"/>
    <x v="66"/>
    <x v="32"/>
    <x v="32"/>
    <x v="60"/>
    <x v="98"/>
    <x v="98"/>
    <x v="0"/>
    <x v="0"/>
    <x v="2"/>
    <x v="2"/>
    <x v="63"/>
    <x v="0"/>
  </r>
  <r>
    <x v="6090"/>
    <x v="62"/>
    <x v="1032"/>
    <x v="1032"/>
    <x v="2"/>
    <x v="2"/>
    <x v="127"/>
    <x v="127"/>
    <x v="118"/>
    <x v="109"/>
    <x v="109"/>
    <x v="0"/>
    <x v="0"/>
    <x v="2"/>
    <x v="31"/>
    <x v="147"/>
    <x v="1"/>
  </r>
  <r>
    <x v="6091"/>
    <x v="71"/>
    <x v="832"/>
    <x v="832"/>
    <x v="76"/>
    <x v="76"/>
    <x v="92"/>
    <x v="92"/>
    <x v="83"/>
    <x v="98"/>
    <x v="98"/>
    <x v="2"/>
    <x v="0"/>
    <x v="0"/>
    <x v="10"/>
    <x v="93"/>
    <x v="0"/>
  </r>
  <r>
    <x v="6092"/>
    <x v="361"/>
    <x v="1048"/>
    <x v="1048"/>
    <x v="47"/>
    <x v="47"/>
    <x v="79"/>
    <x v="79"/>
    <x v="72"/>
    <x v="42"/>
    <x v="42"/>
    <x v="3"/>
    <x v="0"/>
    <x v="2"/>
    <x v="40"/>
    <x v="470"/>
    <x v="1"/>
  </r>
  <r>
    <x v="6093"/>
    <x v="270"/>
    <x v="284"/>
    <x v="284"/>
    <x v="82"/>
    <x v="82"/>
    <x v="27"/>
    <x v="27"/>
    <x v="13"/>
    <x v="130"/>
    <x v="130"/>
    <x v="0"/>
    <x v="1"/>
    <x v="0"/>
    <x v="11"/>
    <x v="13"/>
    <x v="2"/>
  </r>
  <r>
    <x v="6094"/>
    <x v="156"/>
    <x v="584"/>
    <x v="584"/>
    <x v="85"/>
    <x v="85"/>
    <x v="173"/>
    <x v="173"/>
    <x v="166"/>
    <x v="48"/>
    <x v="48"/>
    <x v="0"/>
    <x v="0"/>
    <x v="3"/>
    <x v="40"/>
    <x v="228"/>
    <x v="1"/>
  </r>
  <r>
    <x v="6095"/>
    <x v="87"/>
    <x v="413"/>
    <x v="413"/>
    <x v="59"/>
    <x v="59"/>
    <x v="102"/>
    <x v="102"/>
    <x v="105"/>
    <x v="39"/>
    <x v="39"/>
    <x v="0"/>
    <x v="0"/>
    <x v="3"/>
    <x v="26"/>
    <x v="126"/>
    <x v="1"/>
  </r>
  <r>
    <x v="6096"/>
    <x v="82"/>
    <x v="530"/>
    <x v="530"/>
    <x v="48"/>
    <x v="48"/>
    <x v="84"/>
    <x v="84"/>
    <x v="13"/>
    <x v="165"/>
    <x v="165"/>
    <x v="2"/>
    <x v="1"/>
    <x v="0"/>
    <x v="11"/>
    <x v="13"/>
    <x v="2"/>
  </r>
  <r>
    <x v="6097"/>
    <x v="82"/>
    <x v="514"/>
    <x v="514"/>
    <x v="4"/>
    <x v="4"/>
    <x v="188"/>
    <x v="188"/>
    <x v="184"/>
    <x v="38"/>
    <x v="38"/>
    <x v="0"/>
    <x v="0"/>
    <x v="0"/>
    <x v="9"/>
    <x v="294"/>
    <x v="0"/>
  </r>
  <r>
    <x v="6098"/>
    <x v="77"/>
    <x v="162"/>
    <x v="162"/>
    <x v="25"/>
    <x v="25"/>
    <x v="59"/>
    <x v="59"/>
    <x v="55"/>
    <x v="160"/>
    <x v="160"/>
    <x v="3"/>
    <x v="0"/>
    <x v="2"/>
    <x v="24"/>
    <x v="711"/>
    <x v="1"/>
  </r>
  <r>
    <x v="6099"/>
    <x v="299"/>
    <x v="360"/>
    <x v="360"/>
    <x v="30"/>
    <x v="30"/>
    <x v="7"/>
    <x v="7"/>
    <x v="7"/>
    <x v="169"/>
    <x v="169"/>
    <x v="0"/>
    <x v="0"/>
    <x v="1"/>
    <x v="10"/>
    <x v="539"/>
    <x v="0"/>
  </r>
  <r>
    <x v="6100"/>
    <x v="150"/>
    <x v="545"/>
    <x v="545"/>
    <x v="100"/>
    <x v="100"/>
    <x v="35"/>
    <x v="35"/>
    <x v="31"/>
    <x v="69"/>
    <x v="69"/>
    <x v="3"/>
    <x v="0"/>
    <x v="3"/>
    <x v="16"/>
    <x v="312"/>
    <x v="1"/>
  </r>
  <r>
    <x v="6101"/>
    <x v="194"/>
    <x v="476"/>
    <x v="476"/>
    <x v="1"/>
    <x v="1"/>
    <x v="30"/>
    <x v="30"/>
    <x v="13"/>
    <x v="70"/>
    <x v="70"/>
    <x v="3"/>
    <x v="2"/>
    <x v="0"/>
    <x v="11"/>
    <x v="13"/>
    <x v="2"/>
  </r>
  <r>
    <x v="6102"/>
    <x v="214"/>
    <x v="756"/>
    <x v="756"/>
    <x v="93"/>
    <x v="93"/>
    <x v="102"/>
    <x v="102"/>
    <x v="105"/>
    <x v="19"/>
    <x v="19"/>
    <x v="3"/>
    <x v="0"/>
    <x v="0"/>
    <x v="16"/>
    <x v="195"/>
    <x v="1"/>
  </r>
  <r>
    <x v="6103"/>
    <x v="149"/>
    <x v="1"/>
    <x v="1"/>
    <x v="104"/>
    <x v="104"/>
    <x v="98"/>
    <x v="98"/>
    <x v="90"/>
    <x v="76"/>
    <x v="76"/>
    <x v="0"/>
    <x v="0"/>
    <x v="0"/>
    <x v="26"/>
    <x v="103"/>
    <x v="1"/>
  </r>
  <r>
    <x v="6104"/>
    <x v="136"/>
    <x v="983"/>
    <x v="983"/>
    <x v="29"/>
    <x v="29"/>
    <x v="190"/>
    <x v="190"/>
    <x v="186"/>
    <x v="136"/>
    <x v="136"/>
    <x v="0"/>
    <x v="0"/>
    <x v="0"/>
    <x v="9"/>
    <x v="296"/>
    <x v="0"/>
  </r>
  <r>
    <x v="6105"/>
    <x v="311"/>
    <x v="1082"/>
    <x v="1082"/>
    <x v="49"/>
    <x v="49"/>
    <x v="96"/>
    <x v="96"/>
    <x v="87"/>
    <x v="138"/>
    <x v="138"/>
    <x v="0"/>
    <x v="0"/>
    <x v="3"/>
    <x v="18"/>
    <x v="100"/>
    <x v="0"/>
  </r>
  <r>
    <x v="6106"/>
    <x v="252"/>
    <x v="1107"/>
    <x v="1107"/>
    <x v="41"/>
    <x v="41"/>
    <x v="137"/>
    <x v="137"/>
    <x v="127"/>
    <x v="107"/>
    <x v="107"/>
    <x v="1"/>
    <x v="0"/>
    <x v="3"/>
    <x v="27"/>
    <x v="764"/>
    <x v="0"/>
  </r>
  <r>
    <x v="6107"/>
    <x v="361"/>
    <x v="549"/>
    <x v="549"/>
    <x v="118"/>
    <x v="118"/>
    <x v="198"/>
    <x v="198"/>
    <x v="13"/>
    <x v="95"/>
    <x v="95"/>
    <x v="0"/>
    <x v="1"/>
    <x v="0"/>
    <x v="11"/>
    <x v="13"/>
    <x v="2"/>
  </r>
  <r>
    <x v="6108"/>
    <x v="187"/>
    <x v="545"/>
    <x v="545"/>
    <x v="0"/>
    <x v="0"/>
    <x v="75"/>
    <x v="75"/>
    <x v="68"/>
    <x v="37"/>
    <x v="37"/>
    <x v="3"/>
    <x v="0"/>
    <x v="0"/>
    <x v="13"/>
    <x v="74"/>
    <x v="0"/>
  </r>
  <r>
    <x v="6109"/>
    <x v="66"/>
    <x v="161"/>
    <x v="161"/>
    <x v="8"/>
    <x v="8"/>
    <x v="30"/>
    <x v="30"/>
    <x v="27"/>
    <x v="12"/>
    <x v="12"/>
    <x v="2"/>
    <x v="0"/>
    <x v="2"/>
    <x v="43"/>
    <x v="28"/>
    <x v="0"/>
  </r>
  <r>
    <x v="6110"/>
    <x v="359"/>
    <x v="194"/>
    <x v="194"/>
    <x v="5"/>
    <x v="5"/>
    <x v="166"/>
    <x v="166"/>
    <x v="162"/>
    <x v="157"/>
    <x v="157"/>
    <x v="3"/>
    <x v="0"/>
    <x v="0"/>
    <x v="0"/>
    <x v="549"/>
    <x v="0"/>
  </r>
  <r>
    <x v="6111"/>
    <x v="212"/>
    <x v="633"/>
    <x v="633"/>
    <x v="23"/>
    <x v="23"/>
    <x v="15"/>
    <x v="15"/>
    <x v="15"/>
    <x v="161"/>
    <x v="161"/>
    <x v="0"/>
    <x v="0"/>
    <x v="1"/>
    <x v="9"/>
    <x v="15"/>
    <x v="0"/>
  </r>
  <r>
    <x v="6112"/>
    <x v="247"/>
    <x v="636"/>
    <x v="636"/>
    <x v="44"/>
    <x v="44"/>
    <x v="198"/>
    <x v="198"/>
    <x v="197"/>
    <x v="99"/>
    <x v="99"/>
    <x v="0"/>
    <x v="0"/>
    <x v="2"/>
    <x v="10"/>
    <x v="327"/>
    <x v="0"/>
  </r>
  <r>
    <x v="6113"/>
    <x v="128"/>
    <x v="419"/>
    <x v="419"/>
    <x v="71"/>
    <x v="71"/>
    <x v="42"/>
    <x v="42"/>
    <x v="39"/>
    <x v="120"/>
    <x v="120"/>
    <x v="3"/>
    <x v="0"/>
    <x v="2"/>
    <x v="24"/>
    <x v="124"/>
    <x v="1"/>
  </r>
  <r>
    <x v="6114"/>
    <x v="89"/>
    <x v="1101"/>
    <x v="1101"/>
    <x v="107"/>
    <x v="107"/>
    <x v="179"/>
    <x v="179"/>
    <x v="176"/>
    <x v="86"/>
    <x v="86"/>
    <x v="2"/>
    <x v="0"/>
    <x v="0"/>
    <x v="18"/>
    <x v="774"/>
    <x v="0"/>
  </r>
  <r>
    <x v="6115"/>
    <x v="20"/>
    <x v="711"/>
    <x v="711"/>
    <x v="37"/>
    <x v="37"/>
    <x v="193"/>
    <x v="193"/>
    <x v="189"/>
    <x v="53"/>
    <x v="53"/>
    <x v="1"/>
    <x v="0"/>
    <x v="2"/>
    <x v="17"/>
    <x v="801"/>
    <x v="0"/>
  </r>
  <r>
    <x v="6116"/>
    <x v="223"/>
    <x v="132"/>
    <x v="132"/>
    <x v="23"/>
    <x v="23"/>
    <x v="206"/>
    <x v="206"/>
    <x v="205"/>
    <x v="120"/>
    <x v="120"/>
    <x v="0"/>
    <x v="0"/>
    <x v="2"/>
    <x v="16"/>
    <x v="354"/>
    <x v="1"/>
  </r>
  <r>
    <x v="6117"/>
    <x v="279"/>
    <x v="1058"/>
    <x v="1058"/>
    <x v="83"/>
    <x v="83"/>
    <x v="14"/>
    <x v="14"/>
    <x v="13"/>
    <x v="174"/>
    <x v="174"/>
    <x v="2"/>
    <x v="2"/>
    <x v="2"/>
    <x v="11"/>
    <x v="13"/>
    <x v="2"/>
  </r>
  <r>
    <x v="6118"/>
    <x v="263"/>
    <x v="892"/>
    <x v="892"/>
    <x v="33"/>
    <x v="33"/>
    <x v="80"/>
    <x v="80"/>
    <x v="171"/>
    <x v="108"/>
    <x v="108"/>
    <x v="0"/>
    <x v="0"/>
    <x v="2"/>
    <x v="46"/>
    <x v="243"/>
    <x v="0"/>
  </r>
  <r>
    <x v="6119"/>
    <x v="353"/>
    <x v="1039"/>
    <x v="1039"/>
    <x v="98"/>
    <x v="98"/>
    <x v="57"/>
    <x v="57"/>
    <x v="13"/>
    <x v="143"/>
    <x v="143"/>
    <x v="3"/>
    <x v="1"/>
    <x v="3"/>
    <x v="11"/>
    <x v="13"/>
    <x v="2"/>
  </r>
  <r>
    <x v="6120"/>
    <x v="172"/>
    <x v="201"/>
    <x v="201"/>
    <x v="0"/>
    <x v="0"/>
    <x v="126"/>
    <x v="126"/>
    <x v="117"/>
    <x v="50"/>
    <x v="50"/>
    <x v="0"/>
    <x v="0"/>
    <x v="0"/>
    <x v="18"/>
    <x v="160"/>
    <x v="0"/>
  </r>
  <r>
    <x v="6121"/>
    <x v="320"/>
    <x v="962"/>
    <x v="962"/>
    <x v="39"/>
    <x v="39"/>
    <x v="14"/>
    <x v="14"/>
    <x v="14"/>
    <x v="166"/>
    <x v="166"/>
    <x v="0"/>
    <x v="0"/>
    <x v="0"/>
    <x v="36"/>
    <x v="14"/>
    <x v="1"/>
  </r>
  <r>
    <x v="6122"/>
    <x v="103"/>
    <x v="77"/>
    <x v="77"/>
    <x v="10"/>
    <x v="10"/>
    <x v="214"/>
    <x v="214"/>
    <x v="213"/>
    <x v="63"/>
    <x v="63"/>
    <x v="3"/>
    <x v="0"/>
    <x v="0"/>
    <x v="33"/>
    <x v="648"/>
    <x v="0"/>
  </r>
  <r>
    <x v="6123"/>
    <x v="139"/>
    <x v="409"/>
    <x v="409"/>
    <x v="56"/>
    <x v="56"/>
    <x v="24"/>
    <x v="24"/>
    <x v="13"/>
    <x v="90"/>
    <x v="90"/>
    <x v="0"/>
    <x v="1"/>
    <x v="2"/>
    <x v="11"/>
    <x v="13"/>
    <x v="2"/>
  </r>
  <r>
    <x v="6124"/>
    <x v="281"/>
    <x v="956"/>
    <x v="956"/>
    <x v="59"/>
    <x v="59"/>
    <x v="65"/>
    <x v="65"/>
    <x v="61"/>
    <x v="151"/>
    <x v="151"/>
    <x v="1"/>
    <x v="0"/>
    <x v="0"/>
    <x v="14"/>
    <x v="430"/>
    <x v="0"/>
  </r>
  <r>
    <x v="6125"/>
    <x v="284"/>
    <x v="6"/>
    <x v="6"/>
    <x v="97"/>
    <x v="97"/>
    <x v="168"/>
    <x v="168"/>
    <x v="157"/>
    <x v="151"/>
    <x v="151"/>
    <x v="0"/>
    <x v="0"/>
    <x v="0"/>
    <x v="26"/>
    <x v="536"/>
    <x v="1"/>
  </r>
  <r>
    <x v="6126"/>
    <x v="145"/>
    <x v="860"/>
    <x v="860"/>
    <x v="100"/>
    <x v="100"/>
    <x v="159"/>
    <x v="159"/>
    <x v="150"/>
    <x v="52"/>
    <x v="52"/>
    <x v="2"/>
    <x v="0"/>
    <x v="0"/>
    <x v="18"/>
    <x v="674"/>
    <x v="0"/>
  </r>
  <r>
    <x v="6127"/>
    <x v="312"/>
    <x v="794"/>
    <x v="794"/>
    <x v="55"/>
    <x v="55"/>
    <x v="140"/>
    <x v="140"/>
    <x v="132"/>
    <x v="51"/>
    <x v="51"/>
    <x v="0"/>
    <x v="0"/>
    <x v="3"/>
    <x v="15"/>
    <x v="390"/>
    <x v="1"/>
  </r>
  <r>
    <x v="6128"/>
    <x v="341"/>
    <x v="860"/>
    <x v="860"/>
    <x v="107"/>
    <x v="107"/>
    <x v="23"/>
    <x v="23"/>
    <x v="22"/>
    <x v="69"/>
    <x v="69"/>
    <x v="0"/>
    <x v="0"/>
    <x v="2"/>
    <x v="47"/>
    <x v="250"/>
    <x v="1"/>
  </r>
  <r>
    <x v="6129"/>
    <x v="225"/>
    <x v="426"/>
    <x v="426"/>
    <x v="37"/>
    <x v="37"/>
    <x v="73"/>
    <x v="73"/>
    <x v="135"/>
    <x v="178"/>
    <x v="178"/>
    <x v="0"/>
    <x v="0"/>
    <x v="0"/>
    <x v="23"/>
    <x v="171"/>
    <x v="0"/>
  </r>
  <r>
    <x v="6130"/>
    <x v="87"/>
    <x v="46"/>
    <x v="46"/>
    <x v="7"/>
    <x v="7"/>
    <x v="216"/>
    <x v="216"/>
    <x v="215"/>
    <x v="106"/>
    <x v="106"/>
    <x v="3"/>
    <x v="0"/>
    <x v="0"/>
    <x v="7"/>
    <x v="428"/>
    <x v="0"/>
  </r>
  <r>
    <x v="6131"/>
    <x v="85"/>
    <x v="405"/>
    <x v="405"/>
    <x v="114"/>
    <x v="114"/>
    <x v="189"/>
    <x v="189"/>
    <x v="13"/>
    <x v="98"/>
    <x v="98"/>
    <x v="3"/>
    <x v="1"/>
    <x v="0"/>
    <x v="11"/>
    <x v="13"/>
    <x v="2"/>
  </r>
  <r>
    <x v="6132"/>
    <x v="167"/>
    <x v="385"/>
    <x v="385"/>
    <x v="9"/>
    <x v="9"/>
    <x v="135"/>
    <x v="135"/>
    <x v="13"/>
    <x v="57"/>
    <x v="57"/>
    <x v="0"/>
    <x v="1"/>
    <x v="1"/>
    <x v="11"/>
    <x v="13"/>
    <x v="2"/>
  </r>
  <r>
    <x v="6133"/>
    <x v="310"/>
    <x v="577"/>
    <x v="577"/>
    <x v="101"/>
    <x v="101"/>
    <x v="48"/>
    <x v="48"/>
    <x v="13"/>
    <x v="101"/>
    <x v="101"/>
    <x v="0"/>
    <x v="2"/>
    <x v="3"/>
    <x v="11"/>
    <x v="13"/>
    <x v="2"/>
  </r>
  <r>
    <x v="6134"/>
    <x v="2"/>
    <x v="552"/>
    <x v="552"/>
    <x v="7"/>
    <x v="7"/>
    <x v="134"/>
    <x v="134"/>
    <x v="124"/>
    <x v="47"/>
    <x v="47"/>
    <x v="0"/>
    <x v="0"/>
    <x v="1"/>
    <x v="14"/>
    <x v="156"/>
    <x v="0"/>
  </r>
  <r>
    <x v="6135"/>
    <x v="90"/>
    <x v="200"/>
    <x v="200"/>
    <x v="10"/>
    <x v="10"/>
    <x v="38"/>
    <x v="38"/>
    <x v="35"/>
    <x v="77"/>
    <x v="77"/>
    <x v="3"/>
    <x v="0"/>
    <x v="0"/>
    <x v="47"/>
    <x v="288"/>
    <x v="1"/>
  </r>
  <r>
    <x v="6136"/>
    <x v="183"/>
    <x v="1045"/>
    <x v="1045"/>
    <x v="84"/>
    <x v="84"/>
    <x v="190"/>
    <x v="190"/>
    <x v="186"/>
    <x v="30"/>
    <x v="30"/>
    <x v="3"/>
    <x v="0"/>
    <x v="3"/>
    <x v="17"/>
    <x v="693"/>
    <x v="0"/>
  </r>
  <r>
    <x v="6137"/>
    <x v="40"/>
    <x v="1021"/>
    <x v="1021"/>
    <x v="80"/>
    <x v="80"/>
    <x v="98"/>
    <x v="98"/>
    <x v="13"/>
    <x v="21"/>
    <x v="21"/>
    <x v="2"/>
    <x v="1"/>
    <x v="0"/>
    <x v="11"/>
    <x v="13"/>
    <x v="2"/>
  </r>
  <r>
    <x v="6138"/>
    <x v="355"/>
    <x v="765"/>
    <x v="765"/>
    <x v="47"/>
    <x v="47"/>
    <x v="51"/>
    <x v="51"/>
    <x v="47"/>
    <x v="11"/>
    <x v="11"/>
    <x v="0"/>
    <x v="0"/>
    <x v="2"/>
    <x v="5"/>
    <x v="49"/>
    <x v="0"/>
  </r>
  <r>
    <x v="6139"/>
    <x v="256"/>
    <x v="700"/>
    <x v="700"/>
    <x v="1"/>
    <x v="1"/>
    <x v="76"/>
    <x v="76"/>
    <x v="69"/>
    <x v="110"/>
    <x v="110"/>
    <x v="0"/>
    <x v="0"/>
    <x v="2"/>
    <x v="21"/>
    <x v="75"/>
    <x v="1"/>
  </r>
  <r>
    <x v="6140"/>
    <x v="344"/>
    <x v="632"/>
    <x v="632"/>
    <x v="65"/>
    <x v="65"/>
    <x v="199"/>
    <x v="199"/>
    <x v="198"/>
    <x v="4"/>
    <x v="4"/>
    <x v="0"/>
    <x v="0"/>
    <x v="0"/>
    <x v="4"/>
    <x v="328"/>
    <x v="0"/>
  </r>
  <r>
    <x v="6141"/>
    <x v="26"/>
    <x v="755"/>
    <x v="755"/>
    <x v="77"/>
    <x v="77"/>
    <x v="45"/>
    <x v="45"/>
    <x v="42"/>
    <x v="39"/>
    <x v="39"/>
    <x v="2"/>
    <x v="0"/>
    <x v="0"/>
    <x v="33"/>
    <x v="607"/>
    <x v="0"/>
  </r>
  <r>
    <x v="6142"/>
    <x v="146"/>
    <x v="583"/>
    <x v="583"/>
    <x v="117"/>
    <x v="117"/>
    <x v="185"/>
    <x v="185"/>
    <x v="181"/>
    <x v="52"/>
    <x v="52"/>
    <x v="0"/>
    <x v="0"/>
    <x v="0"/>
    <x v="16"/>
    <x v="640"/>
    <x v="1"/>
  </r>
  <r>
    <x v="6143"/>
    <x v="148"/>
    <x v="679"/>
    <x v="679"/>
    <x v="36"/>
    <x v="36"/>
    <x v="5"/>
    <x v="5"/>
    <x v="5"/>
    <x v="43"/>
    <x v="43"/>
    <x v="0"/>
    <x v="0"/>
    <x v="1"/>
    <x v="26"/>
    <x v="346"/>
    <x v="1"/>
  </r>
  <r>
    <x v="6144"/>
    <x v="81"/>
    <x v="1164"/>
    <x v="1164"/>
    <x v="57"/>
    <x v="57"/>
    <x v="217"/>
    <x v="217"/>
    <x v="217"/>
    <x v="173"/>
    <x v="173"/>
    <x v="3"/>
    <x v="0"/>
    <x v="2"/>
    <x v="10"/>
    <x v="663"/>
    <x v="0"/>
  </r>
  <r>
    <x v="6145"/>
    <x v="4"/>
    <x v="550"/>
    <x v="550"/>
    <x v="102"/>
    <x v="102"/>
    <x v="144"/>
    <x v="144"/>
    <x v="136"/>
    <x v="51"/>
    <x v="51"/>
    <x v="3"/>
    <x v="0"/>
    <x v="3"/>
    <x v="19"/>
    <x v="587"/>
    <x v="1"/>
  </r>
  <r>
    <x v="6146"/>
    <x v="120"/>
    <x v="0"/>
    <x v="0"/>
    <x v="67"/>
    <x v="67"/>
    <x v="130"/>
    <x v="130"/>
    <x v="121"/>
    <x v="120"/>
    <x v="120"/>
    <x v="0"/>
    <x v="0"/>
    <x v="2"/>
    <x v="23"/>
    <x v="151"/>
    <x v="0"/>
  </r>
  <r>
    <x v="6147"/>
    <x v="51"/>
    <x v="391"/>
    <x v="391"/>
    <x v="5"/>
    <x v="5"/>
    <x v="176"/>
    <x v="176"/>
    <x v="170"/>
    <x v="12"/>
    <x v="12"/>
    <x v="0"/>
    <x v="0"/>
    <x v="0"/>
    <x v="24"/>
    <x v="242"/>
    <x v="1"/>
  </r>
  <r>
    <x v="6148"/>
    <x v="253"/>
    <x v="198"/>
    <x v="198"/>
    <x v="1"/>
    <x v="1"/>
    <x v="177"/>
    <x v="177"/>
    <x v="13"/>
    <x v="84"/>
    <x v="84"/>
    <x v="3"/>
    <x v="2"/>
    <x v="0"/>
    <x v="11"/>
    <x v="13"/>
    <x v="2"/>
  </r>
  <r>
    <x v="6149"/>
    <x v="60"/>
    <x v="563"/>
    <x v="563"/>
    <x v="55"/>
    <x v="55"/>
    <x v="54"/>
    <x v="54"/>
    <x v="13"/>
    <x v="165"/>
    <x v="165"/>
    <x v="3"/>
    <x v="2"/>
    <x v="2"/>
    <x v="11"/>
    <x v="13"/>
    <x v="2"/>
  </r>
  <r>
    <x v="6150"/>
    <x v="291"/>
    <x v="1029"/>
    <x v="1029"/>
    <x v="69"/>
    <x v="69"/>
    <x v="95"/>
    <x v="95"/>
    <x v="86"/>
    <x v="91"/>
    <x v="91"/>
    <x v="0"/>
    <x v="0"/>
    <x v="0"/>
    <x v="9"/>
    <x v="360"/>
    <x v="0"/>
  </r>
  <r>
    <x v="6151"/>
    <x v="285"/>
    <x v="77"/>
    <x v="77"/>
    <x v="49"/>
    <x v="49"/>
    <x v="147"/>
    <x v="147"/>
    <x v="138"/>
    <x v="60"/>
    <x v="60"/>
    <x v="0"/>
    <x v="0"/>
    <x v="0"/>
    <x v="2"/>
    <x v="265"/>
    <x v="0"/>
  </r>
  <r>
    <x v="6152"/>
    <x v="122"/>
    <x v="698"/>
    <x v="698"/>
    <x v="90"/>
    <x v="90"/>
    <x v="170"/>
    <x v="170"/>
    <x v="159"/>
    <x v="52"/>
    <x v="52"/>
    <x v="0"/>
    <x v="0"/>
    <x v="0"/>
    <x v="37"/>
    <x v="385"/>
    <x v="1"/>
  </r>
  <r>
    <x v="6153"/>
    <x v="156"/>
    <x v="888"/>
    <x v="888"/>
    <x v="29"/>
    <x v="29"/>
    <x v="34"/>
    <x v="34"/>
    <x v="30"/>
    <x v="48"/>
    <x v="48"/>
    <x v="3"/>
    <x v="0"/>
    <x v="2"/>
    <x v="9"/>
    <x v="138"/>
    <x v="0"/>
  </r>
  <r>
    <x v="6154"/>
    <x v="335"/>
    <x v="674"/>
    <x v="674"/>
    <x v="16"/>
    <x v="16"/>
    <x v="70"/>
    <x v="70"/>
    <x v="129"/>
    <x v="92"/>
    <x v="92"/>
    <x v="0"/>
    <x v="0"/>
    <x v="2"/>
    <x v="21"/>
    <x v="163"/>
    <x v="1"/>
  </r>
  <r>
    <x v="6155"/>
    <x v="162"/>
    <x v="765"/>
    <x v="765"/>
    <x v="33"/>
    <x v="33"/>
    <x v="196"/>
    <x v="196"/>
    <x v="193"/>
    <x v="85"/>
    <x v="85"/>
    <x v="0"/>
    <x v="0"/>
    <x v="0"/>
    <x v="9"/>
    <x v="459"/>
    <x v="0"/>
  </r>
  <r>
    <x v="6156"/>
    <x v="127"/>
    <x v="429"/>
    <x v="429"/>
    <x v="119"/>
    <x v="119"/>
    <x v="143"/>
    <x v="143"/>
    <x v="134"/>
    <x v="148"/>
    <x v="148"/>
    <x v="0"/>
    <x v="0"/>
    <x v="3"/>
    <x v="19"/>
    <x v="305"/>
    <x v="1"/>
  </r>
  <r>
    <x v="6157"/>
    <x v="79"/>
    <x v="977"/>
    <x v="977"/>
    <x v="64"/>
    <x v="64"/>
    <x v="63"/>
    <x v="63"/>
    <x v="58"/>
    <x v="57"/>
    <x v="57"/>
    <x v="1"/>
    <x v="0"/>
    <x v="3"/>
    <x v="3"/>
    <x v="60"/>
    <x v="0"/>
  </r>
  <r>
    <x v="6158"/>
    <x v="88"/>
    <x v="588"/>
    <x v="588"/>
    <x v="76"/>
    <x v="76"/>
    <x v="84"/>
    <x v="84"/>
    <x v="13"/>
    <x v="140"/>
    <x v="140"/>
    <x v="0"/>
    <x v="1"/>
    <x v="1"/>
    <x v="11"/>
    <x v="13"/>
    <x v="2"/>
  </r>
  <r>
    <x v="6159"/>
    <x v="220"/>
    <x v="529"/>
    <x v="529"/>
    <x v="12"/>
    <x v="12"/>
    <x v="128"/>
    <x v="128"/>
    <x v="119"/>
    <x v="0"/>
    <x v="0"/>
    <x v="0"/>
    <x v="0"/>
    <x v="0"/>
    <x v="14"/>
    <x v="148"/>
    <x v="0"/>
  </r>
  <r>
    <x v="6160"/>
    <x v="291"/>
    <x v="424"/>
    <x v="424"/>
    <x v="42"/>
    <x v="42"/>
    <x v="188"/>
    <x v="188"/>
    <x v="184"/>
    <x v="19"/>
    <x v="19"/>
    <x v="0"/>
    <x v="0"/>
    <x v="1"/>
    <x v="14"/>
    <x v="294"/>
    <x v="0"/>
  </r>
  <r>
    <x v="6161"/>
    <x v="31"/>
    <x v="871"/>
    <x v="871"/>
    <x v="21"/>
    <x v="21"/>
    <x v="2"/>
    <x v="2"/>
    <x v="2"/>
    <x v="116"/>
    <x v="116"/>
    <x v="3"/>
    <x v="0"/>
    <x v="2"/>
    <x v="4"/>
    <x v="339"/>
    <x v="0"/>
  </r>
  <r>
    <x v="6162"/>
    <x v="337"/>
    <x v="714"/>
    <x v="714"/>
    <x v="85"/>
    <x v="85"/>
    <x v="77"/>
    <x v="77"/>
    <x v="70"/>
    <x v="74"/>
    <x v="74"/>
    <x v="2"/>
    <x v="0"/>
    <x v="0"/>
    <x v="8"/>
    <x v="667"/>
    <x v="1"/>
  </r>
  <r>
    <x v="6163"/>
    <x v="312"/>
    <x v="588"/>
    <x v="588"/>
    <x v="73"/>
    <x v="73"/>
    <x v="85"/>
    <x v="85"/>
    <x v="76"/>
    <x v="118"/>
    <x v="118"/>
    <x v="1"/>
    <x v="0"/>
    <x v="2"/>
    <x v="25"/>
    <x v="802"/>
    <x v="0"/>
  </r>
  <r>
    <x v="6164"/>
    <x v="34"/>
    <x v="996"/>
    <x v="996"/>
    <x v="57"/>
    <x v="57"/>
    <x v="30"/>
    <x v="30"/>
    <x v="27"/>
    <x v="160"/>
    <x v="160"/>
    <x v="0"/>
    <x v="0"/>
    <x v="3"/>
    <x v="37"/>
    <x v="61"/>
    <x v="1"/>
  </r>
  <r>
    <x v="6165"/>
    <x v="200"/>
    <x v="860"/>
    <x v="860"/>
    <x v="75"/>
    <x v="75"/>
    <x v="32"/>
    <x v="32"/>
    <x v="60"/>
    <x v="135"/>
    <x v="135"/>
    <x v="0"/>
    <x v="0"/>
    <x v="0"/>
    <x v="16"/>
    <x v="63"/>
    <x v="1"/>
  </r>
  <r>
    <x v="6166"/>
    <x v="259"/>
    <x v="358"/>
    <x v="358"/>
    <x v="64"/>
    <x v="64"/>
    <x v="216"/>
    <x v="216"/>
    <x v="215"/>
    <x v="161"/>
    <x v="161"/>
    <x v="0"/>
    <x v="0"/>
    <x v="0"/>
    <x v="43"/>
    <x v="461"/>
    <x v="0"/>
  </r>
  <r>
    <x v="6167"/>
    <x v="123"/>
    <x v="640"/>
    <x v="640"/>
    <x v="115"/>
    <x v="115"/>
    <x v="52"/>
    <x v="52"/>
    <x v="48"/>
    <x v="110"/>
    <x v="110"/>
    <x v="3"/>
    <x v="0"/>
    <x v="0"/>
    <x v="34"/>
    <x v="50"/>
    <x v="1"/>
  </r>
  <r>
    <x v="6168"/>
    <x v="286"/>
    <x v="981"/>
    <x v="981"/>
    <x v="11"/>
    <x v="11"/>
    <x v="47"/>
    <x v="47"/>
    <x v="44"/>
    <x v="36"/>
    <x v="36"/>
    <x v="3"/>
    <x v="0"/>
    <x v="2"/>
    <x v="6"/>
    <x v="630"/>
    <x v="1"/>
  </r>
  <r>
    <x v="6169"/>
    <x v="62"/>
    <x v="1015"/>
    <x v="1015"/>
    <x v="108"/>
    <x v="108"/>
    <x v="1"/>
    <x v="1"/>
    <x v="13"/>
    <x v="52"/>
    <x v="52"/>
    <x v="0"/>
    <x v="1"/>
    <x v="1"/>
    <x v="11"/>
    <x v="13"/>
    <x v="2"/>
  </r>
  <r>
    <x v="6170"/>
    <x v="318"/>
    <x v="715"/>
    <x v="715"/>
    <x v="10"/>
    <x v="10"/>
    <x v="202"/>
    <x v="202"/>
    <x v="201"/>
    <x v="66"/>
    <x v="66"/>
    <x v="0"/>
    <x v="0"/>
    <x v="0"/>
    <x v="6"/>
    <x v="341"/>
    <x v="1"/>
  </r>
  <r>
    <x v="6171"/>
    <x v="271"/>
    <x v="1086"/>
    <x v="1086"/>
    <x v="119"/>
    <x v="119"/>
    <x v="117"/>
    <x v="117"/>
    <x v="13"/>
    <x v="142"/>
    <x v="142"/>
    <x v="0"/>
    <x v="2"/>
    <x v="0"/>
    <x v="11"/>
    <x v="13"/>
    <x v="2"/>
  </r>
  <r>
    <x v="6172"/>
    <x v="228"/>
    <x v="48"/>
    <x v="48"/>
    <x v="118"/>
    <x v="118"/>
    <x v="30"/>
    <x v="30"/>
    <x v="27"/>
    <x v="14"/>
    <x v="14"/>
    <x v="3"/>
    <x v="0"/>
    <x v="3"/>
    <x v="27"/>
    <x v="355"/>
    <x v="0"/>
  </r>
  <r>
    <x v="6173"/>
    <x v="252"/>
    <x v="780"/>
    <x v="780"/>
    <x v="38"/>
    <x v="38"/>
    <x v="110"/>
    <x v="110"/>
    <x v="101"/>
    <x v="179"/>
    <x v="179"/>
    <x v="0"/>
    <x v="0"/>
    <x v="3"/>
    <x v="47"/>
    <x v="120"/>
    <x v="1"/>
  </r>
  <r>
    <x v="6174"/>
    <x v="345"/>
    <x v="288"/>
    <x v="288"/>
    <x v="35"/>
    <x v="35"/>
    <x v="56"/>
    <x v="56"/>
    <x v="52"/>
    <x v="108"/>
    <x v="108"/>
    <x v="0"/>
    <x v="0"/>
    <x v="3"/>
    <x v="6"/>
    <x v="54"/>
    <x v="1"/>
  </r>
  <r>
    <x v="6175"/>
    <x v="33"/>
    <x v="469"/>
    <x v="469"/>
    <x v="118"/>
    <x v="118"/>
    <x v="107"/>
    <x v="107"/>
    <x v="98"/>
    <x v="88"/>
    <x v="88"/>
    <x v="0"/>
    <x v="0"/>
    <x v="0"/>
    <x v="5"/>
    <x v="115"/>
    <x v="0"/>
  </r>
  <r>
    <x v="6176"/>
    <x v="333"/>
    <x v="1000"/>
    <x v="1000"/>
    <x v="33"/>
    <x v="33"/>
    <x v="7"/>
    <x v="7"/>
    <x v="13"/>
    <x v="172"/>
    <x v="172"/>
    <x v="0"/>
    <x v="1"/>
    <x v="3"/>
    <x v="11"/>
    <x v="13"/>
    <x v="2"/>
  </r>
  <r>
    <x v="6177"/>
    <x v="231"/>
    <x v="525"/>
    <x v="525"/>
    <x v="76"/>
    <x v="76"/>
    <x v="18"/>
    <x v="18"/>
    <x v="18"/>
    <x v="150"/>
    <x v="150"/>
    <x v="0"/>
    <x v="0"/>
    <x v="0"/>
    <x v="14"/>
    <x v="18"/>
    <x v="0"/>
  </r>
  <r>
    <x v="6178"/>
    <x v="80"/>
    <x v="489"/>
    <x v="489"/>
    <x v="98"/>
    <x v="98"/>
    <x v="208"/>
    <x v="208"/>
    <x v="207"/>
    <x v="89"/>
    <x v="89"/>
    <x v="3"/>
    <x v="0"/>
    <x v="0"/>
    <x v="2"/>
    <x v="518"/>
    <x v="0"/>
  </r>
  <r>
    <x v="6179"/>
    <x v="364"/>
    <x v="220"/>
    <x v="220"/>
    <x v="41"/>
    <x v="41"/>
    <x v="12"/>
    <x v="12"/>
    <x v="13"/>
    <x v="79"/>
    <x v="79"/>
    <x v="3"/>
    <x v="2"/>
    <x v="0"/>
    <x v="11"/>
    <x v="13"/>
    <x v="2"/>
  </r>
  <r>
    <x v="6180"/>
    <x v="170"/>
    <x v="1011"/>
    <x v="1011"/>
    <x v="47"/>
    <x v="47"/>
    <x v="33"/>
    <x v="33"/>
    <x v="13"/>
    <x v="131"/>
    <x v="131"/>
    <x v="0"/>
    <x v="2"/>
    <x v="3"/>
    <x v="11"/>
    <x v="13"/>
    <x v="2"/>
  </r>
  <r>
    <x v="6181"/>
    <x v="94"/>
    <x v="704"/>
    <x v="704"/>
    <x v="109"/>
    <x v="109"/>
    <x v="128"/>
    <x v="128"/>
    <x v="119"/>
    <x v="10"/>
    <x v="10"/>
    <x v="0"/>
    <x v="0"/>
    <x v="0"/>
    <x v="32"/>
    <x v="148"/>
    <x v="0"/>
  </r>
  <r>
    <x v="6182"/>
    <x v="327"/>
    <x v="321"/>
    <x v="321"/>
    <x v="113"/>
    <x v="113"/>
    <x v="45"/>
    <x v="45"/>
    <x v="42"/>
    <x v="30"/>
    <x v="30"/>
    <x v="2"/>
    <x v="0"/>
    <x v="3"/>
    <x v="33"/>
    <x v="607"/>
    <x v="0"/>
  </r>
  <r>
    <x v="6183"/>
    <x v="355"/>
    <x v="326"/>
    <x v="326"/>
    <x v="81"/>
    <x v="81"/>
    <x v="163"/>
    <x v="163"/>
    <x v="153"/>
    <x v="95"/>
    <x v="95"/>
    <x v="2"/>
    <x v="0"/>
    <x v="3"/>
    <x v="2"/>
    <x v="202"/>
    <x v="0"/>
  </r>
  <r>
    <x v="6184"/>
    <x v="20"/>
    <x v="120"/>
    <x v="120"/>
    <x v="65"/>
    <x v="65"/>
    <x v="74"/>
    <x v="74"/>
    <x v="67"/>
    <x v="12"/>
    <x v="12"/>
    <x v="3"/>
    <x v="0"/>
    <x v="3"/>
    <x v="16"/>
    <x v="249"/>
    <x v="1"/>
  </r>
  <r>
    <x v="6185"/>
    <x v="75"/>
    <x v="1075"/>
    <x v="1075"/>
    <x v="22"/>
    <x v="22"/>
    <x v="61"/>
    <x v="61"/>
    <x v="71"/>
    <x v="63"/>
    <x v="63"/>
    <x v="3"/>
    <x v="0"/>
    <x v="0"/>
    <x v="18"/>
    <x v="646"/>
    <x v="0"/>
  </r>
  <r>
    <x v="6186"/>
    <x v="53"/>
    <x v="837"/>
    <x v="837"/>
    <x v="71"/>
    <x v="71"/>
    <x v="104"/>
    <x v="104"/>
    <x v="95"/>
    <x v="135"/>
    <x v="135"/>
    <x v="3"/>
    <x v="0"/>
    <x v="0"/>
    <x v="26"/>
    <x v="111"/>
    <x v="1"/>
  </r>
  <r>
    <x v="6187"/>
    <x v="278"/>
    <x v="1048"/>
    <x v="1048"/>
    <x v="41"/>
    <x v="41"/>
    <x v="209"/>
    <x v="209"/>
    <x v="208"/>
    <x v="121"/>
    <x v="121"/>
    <x v="3"/>
    <x v="0"/>
    <x v="0"/>
    <x v="15"/>
    <x v="392"/>
    <x v="1"/>
  </r>
  <r>
    <x v="6188"/>
    <x v="100"/>
    <x v="1065"/>
    <x v="1065"/>
    <x v="39"/>
    <x v="39"/>
    <x v="154"/>
    <x v="154"/>
    <x v="13"/>
    <x v="92"/>
    <x v="92"/>
    <x v="0"/>
    <x v="1"/>
    <x v="0"/>
    <x v="11"/>
    <x v="13"/>
    <x v="2"/>
  </r>
  <r>
    <x v="6189"/>
    <x v="335"/>
    <x v="428"/>
    <x v="428"/>
    <x v="15"/>
    <x v="15"/>
    <x v="41"/>
    <x v="41"/>
    <x v="38"/>
    <x v="83"/>
    <x v="83"/>
    <x v="0"/>
    <x v="0"/>
    <x v="0"/>
    <x v="14"/>
    <x v="39"/>
    <x v="0"/>
  </r>
  <r>
    <x v="6190"/>
    <x v="178"/>
    <x v="940"/>
    <x v="940"/>
    <x v="75"/>
    <x v="75"/>
    <x v="181"/>
    <x v="181"/>
    <x v="178"/>
    <x v="159"/>
    <x v="159"/>
    <x v="0"/>
    <x v="0"/>
    <x v="2"/>
    <x v="36"/>
    <x v="595"/>
    <x v="1"/>
  </r>
  <r>
    <x v="6191"/>
    <x v="151"/>
    <x v="1057"/>
    <x v="1057"/>
    <x v="78"/>
    <x v="78"/>
    <x v="125"/>
    <x v="125"/>
    <x v="13"/>
    <x v="27"/>
    <x v="27"/>
    <x v="3"/>
    <x v="1"/>
    <x v="1"/>
    <x v="11"/>
    <x v="13"/>
    <x v="2"/>
  </r>
  <r>
    <x v="6192"/>
    <x v="48"/>
    <x v="1119"/>
    <x v="1119"/>
    <x v="13"/>
    <x v="13"/>
    <x v="212"/>
    <x v="212"/>
    <x v="211"/>
    <x v="114"/>
    <x v="114"/>
    <x v="3"/>
    <x v="0"/>
    <x v="3"/>
    <x v="1"/>
    <x v="446"/>
    <x v="0"/>
  </r>
  <r>
    <x v="6193"/>
    <x v="30"/>
    <x v="135"/>
    <x v="135"/>
    <x v="14"/>
    <x v="14"/>
    <x v="2"/>
    <x v="2"/>
    <x v="2"/>
    <x v="65"/>
    <x v="65"/>
    <x v="1"/>
    <x v="0"/>
    <x v="0"/>
    <x v="39"/>
    <x v="460"/>
    <x v="0"/>
  </r>
  <r>
    <x v="6194"/>
    <x v="60"/>
    <x v="1034"/>
    <x v="1034"/>
    <x v="99"/>
    <x v="99"/>
    <x v="9"/>
    <x v="9"/>
    <x v="13"/>
    <x v="27"/>
    <x v="27"/>
    <x v="0"/>
    <x v="1"/>
    <x v="0"/>
    <x v="11"/>
    <x v="13"/>
    <x v="2"/>
  </r>
  <r>
    <x v="6195"/>
    <x v="259"/>
    <x v="1092"/>
    <x v="1092"/>
    <x v="73"/>
    <x v="73"/>
    <x v="115"/>
    <x v="115"/>
    <x v="13"/>
    <x v="125"/>
    <x v="125"/>
    <x v="0"/>
    <x v="2"/>
    <x v="0"/>
    <x v="11"/>
    <x v="13"/>
    <x v="2"/>
  </r>
  <r>
    <x v="6196"/>
    <x v="157"/>
    <x v="1104"/>
    <x v="1104"/>
    <x v="87"/>
    <x v="87"/>
    <x v="215"/>
    <x v="215"/>
    <x v="214"/>
    <x v="41"/>
    <x v="41"/>
    <x v="3"/>
    <x v="0"/>
    <x v="3"/>
    <x v="18"/>
    <x v="521"/>
    <x v="0"/>
  </r>
  <r>
    <x v="6197"/>
    <x v="65"/>
    <x v="736"/>
    <x v="736"/>
    <x v="59"/>
    <x v="59"/>
    <x v="68"/>
    <x v="68"/>
    <x v="104"/>
    <x v="176"/>
    <x v="176"/>
    <x v="2"/>
    <x v="0"/>
    <x v="0"/>
    <x v="0"/>
    <x v="734"/>
    <x v="0"/>
  </r>
  <r>
    <x v="6198"/>
    <x v="40"/>
    <x v="377"/>
    <x v="377"/>
    <x v="58"/>
    <x v="58"/>
    <x v="206"/>
    <x v="206"/>
    <x v="205"/>
    <x v="4"/>
    <x v="4"/>
    <x v="2"/>
    <x v="0"/>
    <x v="0"/>
    <x v="17"/>
    <x v="560"/>
    <x v="0"/>
  </r>
  <r>
    <x v="6199"/>
    <x v="61"/>
    <x v="1178"/>
    <x v="1178"/>
    <x v="45"/>
    <x v="45"/>
    <x v="186"/>
    <x v="186"/>
    <x v="182"/>
    <x v="10"/>
    <x v="10"/>
    <x v="0"/>
    <x v="0"/>
    <x v="0"/>
    <x v="20"/>
    <x v="285"/>
    <x v="0"/>
  </r>
  <r>
    <x v="6200"/>
    <x v="332"/>
    <x v="306"/>
    <x v="306"/>
    <x v="29"/>
    <x v="29"/>
    <x v="4"/>
    <x v="4"/>
    <x v="4"/>
    <x v="31"/>
    <x v="31"/>
    <x v="1"/>
    <x v="0"/>
    <x v="1"/>
    <x v="1"/>
    <x v="803"/>
    <x v="0"/>
  </r>
  <r>
    <x v="6201"/>
    <x v="37"/>
    <x v="1120"/>
    <x v="1120"/>
    <x v="45"/>
    <x v="45"/>
    <x v="18"/>
    <x v="18"/>
    <x v="18"/>
    <x v="52"/>
    <x v="52"/>
    <x v="1"/>
    <x v="0"/>
    <x v="0"/>
    <x v="21"/>
    <x v="804"/>
    <x v="1"/>
  </r>
  <r>
    <x v="6202"/>
    <x v="306"/>
    <x v="989"/>
    <x v="989"/>
    <x v="21"/>
    <x v="21"/>
    <x v="13"/>
    <x v="13"/>
    <x v="161"/>
    <x v="133"/>
    <x v="133"/>
    <x v="1"/>
    <x v="0"/>
    <x v="3"/>
    <x v="18"/>
    <x v="359"/>
    <x v="0"/>
  </r>
  <r>
    <x v="6203"/>
    <x v="2"/>
    <x v="523"/>
    <x v="523"/>
    <x v="109"/>
    <x v="109"/>
    <x v="90"/>
    <x v="90"/>
    <x v="81"/>
    <x v="34"/>
    <x v="34"/>
    <x v="3"/>
    <x v="0"/>
    <x v="3"/>
    <x v="31"/>
    <x v="591"/>
    <x v="1"/>
  </r>
  <r>
    <x v="6204"/>
    <x v="180"/>
    <x v="546"/>
    <x v="546"/>
    <x v="47"/>
    <x v="47"/>
    <x v="114"/>
    <x v="114"/>
    <x v="13"/>
    <x v="167"/>
    <x v="167"/>
    <x v="2"/>
    <x v="1"/>
    <x v="3"/>
    <x v="11"/>
    <x v="13"/>
    <x v="2"/>
  </r>
  <r>
    <x v="6205"/>
    <x v="72"/>
    <x v="668"/>
    <x v="668"/>
    <x v="114"/>
    <x v="114"/>
    <x v="202"/>
    <x v="202"/>
    <x v="201"/>
    <x v="40"/>
    <x v="40"/>
    <x v="0"/>
    <x v="0"/>
    <x v="0"/>
    <x v="38"/>
    <x v="341"/>
    <x v="0"/>
  </r>
  <r>
    <x v="6206"/>
    <x v="243"/>
    <x v="941"/>
    <x v="941"/>
    <x v="73"/>
    <x v="73"/>
    <x v="217"/>
    <x v="217"/>
    <x v="217"/>
    <x v="103"/>
    <x v="103"/>
    <x v="0"/>
    <x v="0"/>
    <x v="3"/>
    <x v="4"/>
    <x v="435"/>
    <x v="0"/>
  </r>
  <r>
    <x v="6207"/>
    <x v="281"/>
    <x v="1077"/>
    <x v="1077"/>
    <x v="24"/>
    <x v="24"/>
    <x v="30"/>
    <x v="30"/>
    <x v="27"/>
    <x v="88"/>
    <x v="88"/>
    <x v="0"/>
    <x v="0"/>
    <x v="0"/>
    <x v="22"/>
    <x v="61"/>
    <x v="1"/>
  </r>
  <r>
    <x v="6208"/>
    <x v="76"/>
    <x v="689"/>
    <x v="689"/>
    <x v="46"/>
    <x v="46"/>
    <x v="122"/>
    <x v="122"/>
    <x v="147"/>
    <x v="91"/>
    <x v="91"/>
    <x v="0"/>
    <x v="0"/>
    <x v="0"/>
    <x v="60"/>
    <x v="189"/>
    <x v="3"/>
  </r>
  <r>
    <x v="6209"/>
    <x v="258"/>
    <x v="310"/>
    <x v="310"/>
    <x v="71"/>
    <x v="71"/>
    <x v="78"/>
    <x v="78"/>
    <x v="112"/>
    <x v="114"/>
    <x v="114"/>
    <x v="1"/>
    <x v="0"/>
    <x v="0"/>
    <x v="31"/>
    <x v="727"/>
    <x v="1"/>
  </r>
  <r>
    <x v="6210"/>
    <x v="82"/>
    <x v="594"/>
    <x v="594"/>
    <x v="8"/>
    <x v="8"/>
    <x v="50"/>
    <x v="50"/>
    <x v="13"/>
    <x v="40"/>
    <x v="40"/>
    <x v="3"/>
    <x v="1"/>
    <x v="2"/>
    <x v="11"/>
    <x v="13"/>
    <x v="2"/>
  </r>
  <r>
    <x v="6211"/>
    <x v="283"/>
    <x v="283"/>
    <x v="283"/>
    <x v="63"/>
    <x v="63"/>
    <x v="6"/>
    <x v="6"/>
    <x v="6"/>
    <x v="113"/>
    <x v="113"/>
    <x v="0"/>
    <x v="0"/>
    <x v="0"/>
    <x v="22"/>
    <x v="6"/>
    <x v="1"/>
  </r>
  <r>
    <x v="6212"/>
    <x v="221"/>
    <x v="556"/>
    <x v="556"/>
    <x v="92"/>
    <x v="92"/>
    <x v="82"/>
    <x v="82"/>
    <x v="216"/>
    <x v="19"/>
    <x v="19"/>
    <x v="3"/>
    <x v="0"/>
    <x v="2"/>
    <x v="51"/>
    <x v="433"/>
    <x v="0"/>
  </r>
  <r>
    <x v="6213"/>
    <x v="246"/>
    <x v="962"/>
    <x v="962"/>
    <x v="107"/>
    <x v="107"/>
    <x v="69"/>
    <x v="69"/>
    <x v="64"/>
    <x v="1"/>
    <x v="1"/>
    <x v="3"/>
    <x v="0"/>
    <x v="3"/>
    <x v="19"/>
    <x v="69"/>
    <x v="1"/>
  </r>
  <r>
    <x v="6214"/>
    <x v="7"/>
    <x v="953"/>
    <x v="953"/>
    <x v="8"/>
    <x v="8"/>
    <x v="37"/>
    <x v="37"/>
    <x v="33"/>
    <x v="64"/>
    <x v="64"/>
    <x v="0"/>
    <x v="0"/>
    <x v="0"/>
    <x v="1"/>
    <x v="387"/>
    <x v="0"/>
  </r>
  <r>
    <x v="6215"/>
    <x v="194"/>
    <x v="715"/>
    <x v="715"/>
    <x v="32"/>
    <x v="32"/>
    <x v="84"/>
    <x v="84"/>
    <x v="75"/>
    <x v="8"/>
    <x v="8"/>
    <x v="3"/>
    <x v="0"/>
    <x v="0"/>
    <x v="16"/>
    <x v="84"/>
    <x v="1"/>
  </r>
  <r>
    <x v="6216"/>
    <x v="364"/>
    <x v="154"/>
    <x v="154"/>
    <x v="111"/>
    <x v="111"/>
    <x v="177"/>
    <x v="177"/>
    <x v="172"/>
    <x v="119"/>
    <x v="119"/>
    <x v="0"/>
    <x v="0"/>
    <x v="3"/>
    <x v="53"/>
    <x v="267"/>
    <x v="0"/>
  </r>
  <r>
    <x v="6217"/>
    <x v="353"/>
    <x v="1071"/>
    <x v="1071"/>
    <x v="82"/>
    <x v="82"/>
    <x v="31"/>
    <x v="31"/>
    <x v="13"/>
    <x v="167"/>
    <x v="167"/>
    <x v="3"/>
    <x v="2"/>
    <x v="1"/>
    <x v="11"/>
    <x v="13"/>
    <x v="2"/>
  </r>
  <r>
    <x v="6218"/>
    <x v="206"/>
    <x v="41"/>
    <x v="41"/>
    <x v="82"/>
    <x v="82"/>
    <x v="33"/>
    <x v="33"/>
    <x v="29"/>
    <x v="145"/>
    <x v="145"/>
    <x v="3"/>
    <x v="0"/>
    <x v="0"/>
    <x v="25"/>
    <x v="141"/>
    <x v="0"/>
  </r>
  <r>
    <x v="6219"/>
    <x v="96"/>
    <x v="675"/>
    <x v="675"/>
    <x v="83"/>
    <x v="83"/>
    <x v="124"/>
    <x v="124"/>
    <x v="115"/>
    <x v="87"/>
    <x v="87"/>
    <x v="0"/>
    <x v="0"/>
    <x v="0"/>
    <x v="0"/>
    <x v="143"/>
    <x v="0"/>
  </r>
  <r>
    <x v="6220"/>
    <x v="336"/>
    <x v="1060"/>
    <x v="1060"/>
    <x v="97"/>
    <x v="97"/>
    <x v="207"/>
    <x v="207"/>
    <x v="206"/>
    <x v="83"/>
    <x v="83"/>
    <x v="0"/>
    <x v="0"/>
    <x v="0"/>
    <x v="24"/>
    <x v="368"/>
    <x v="1"/>
  </r>
  <r>
    <x v="6221"/>
    <x v="76"/>
    <x v="205"/>
    <x v="205"/>
    <x v="61"/>
    <x v="61"/>
    <x v="143"/>
    <x v="143"/>
    <x v="134"/>
    <x v="154"/>
    <x v="154"/>
    <x v="3"/>
    <x v="0"/>
    <x v="0"/>
    <x v="16"/>
    <x v="170"/>
    <x v="1"/>
  </r>
  <r>
    <x v="6222"/>
    <x v="180"/>
    <x v="661"/>
    <x v="661"/>
    <x v="91"/>
    <x v="91"/>
    <x v="93"/>
    <x v="93"/>
    <x v="84"/>
    <x v="94"/>
    <x v="94"/>
    <x v="2"/>
    <x v="0"/>
    <x v="0"/>
    <x v="1"/>
    <x v="419"/>
    <x v="0"/>
  </r>
  <r>
    <x v="6223"/>
    <x v="342"/>
    <x v="589"/>
    <x v="589"/>
    <x v="40"/>
    <x v="40"/>
    <x v="105"/>
    <x v="105"/>
    <x v="96"/>
    <x v="178"/>
    <x v="178"/>
    <x v="0"/>
    <x v="0"/>
    <x v="0"/>
    <x v="1"/>
    <x v="122"/>
    <x v="0"/>
  </r>
  <r>
    <x v="6224"/>
    <x v="294"/>
    <x v="109"/>
    <x v="109"/>
    <x v="106"/>
    <x v="106"/>
    <x v="164"/>
    <x v="164"/>
    <x v="13"/>
    <x v="103"/>
    <x v="103"/>
    <x v="2"/>
    <x v="1"/>
    <x v="2"/>
    <x v="11"/>
    <x v="13"/>
    <x v="2"/>
  </r>
  <r>
    <x v="6225"/>
    <x v="134"/>
    <x v="225"/>
    <x v="225"/>
    <x v="79"/>
    <x v="79"/>
    <x v="18"/>
    <x v="18"/>
    <x v="18"/>
    <x v="31"/>
    <x v="31"/>
    <x v="3"/>
    <x v="0"/>
    <x v="0"/>
    <x v="49"/>
    <x v="200"/>
    <x v="3"/>
  </r>
  <r>
    <x v="6226"/>
    <x v="180"/>
    <x v="18"/>
    <x v="18"/>
    <x v="113"/>
    <x v="113"/>
    <x v="103"/>
    <x v="103"/>
    <x v="13"/>
    <x v="125"/>
    <x v="125"/>
    <x v="0"/>
    <x v="2"/>
    <x v="0"/>
    <x v="11"/>
    <x v="13"/>
    <x v="2"/>
  </r>
  <r>
    <x v="6227"/>
    <x v="100"/>
    <x v="37"/>
    <x v="37"/>
    <x v="10"/>
    <x v="10"/>
    <x v="176"/>
    <x v="176"/>
    <x v="170"/>
    <x v="178"/>
    <x v="178"/>
    <x v="0"/>
    <x v="0"/>
    <x v="0"/>
    <x v="23"/>
    <x v="242"/>
    <x v="0"/>
  </r>
  <r>
    <x v="6228"/>
    <x v="72"/>
    <x v="770"/>
    <x v="770"/>
    <x v="99"/>
    <x v="99"/>
    <x v="88"/>
    <x v="88"/>
    <x v="79"/>
    <x v="85"/>
    <x v="85"/>
    <x v="0"/>
    <x v="0"/>
    <x v="0"/>
    <x v="32"/>
    <x v="113"/>
    <x v="0"/>
  </r>
  <r>
    <x v="6229"/>
    <x v="109"/>
    <x v="743"/>
    <x v="743"/>
    <x v="112"/>
    <x v="112"/>
    <x v="24"/>
    <x v="24"/>
    <x v="23"/>
    <x v="80"/>
    <x v="80"/>
    <x v="0"/>
    <x v="0"/>
    <x v="2"/>
    <x v="40"/>
    <x v="224"/>
    <x v="1"/>
  </r>
  <r>
    <x v="6230"/>
    <x v="312"/>
    <x v="1163"/>
    <x v="1163"/>
    <x v="27"/>
    <x v="27"/>
    <x v="32"/>
    <x v="32"/>
    <x v="13"/>
    <x v="128"/>
    <x v="128"/>
    <x v="0"/>
    <x v="1"/>
    <x v="2"/>
    <x v="11"/>
    <x v="13"/>
    <x v="2"/>
  </r>
  <r>
    <x v="6231"/>
    <x v="108"/>
    <x v="186"/>
    <x v="186"/>
    <x v="107"/>
    <x v="107"/>
    <x v="104"/>
    <x v="104"/>
    <x v="95"/>
    <x v="165"/>
    <x v="165"/>
    <x v="3"/>
    <x v="0"/>
    <x v="3"/>
    <x v="21"/>
    <x v="111"/>
    <x v="1"/>
  </r>
  <r>
    <x v="6232"/>
    <x v="114"/>
    <x v="117"/>
    <x v="117"/>
    <x v="34"/>
    <x v="34"/>
    <x v="166"/>
    <x v="166"/>
    <x v="162"/>
    <x v="69"/>
    <x v="69"/>
    <x v="3"/>
    <x v="0"/>
    <x v="0"/>
    <x v="9"/>
    <x v="549"/>
    <x v="0"/>
  </r>
  <r>
    <x v="6233"/>
    <x v="144"/>
    <x v="605"/>
    <x v="605"/>
    <x v="15"/>
    <x v="15"/>
    <x v="59"/>
    <x v="59"/>
    <x v="55"/>
    <x v="104"/>
    <x v="104"/>
    <x v="0"/>
    <x v="0"/>
    <x v="0"/>
    <x v="19"/>
    <x v="57"/>
    <x v="1"/>
  </r>
  <r>
    <x v="6234"/>
    <x v="204"/>
    <x v="159"/>
    <x v="159"/>
    <x v="66"/>
    <x v="66"/>
    <x v="80"/>
    <x v="80"/>
    <x v="171"/>
    <x v="25"/>
    <x v="25"/>
    <x v="0"/>
    <x v="0"/>
    <x v="2"/>
    <x v="16"/>
    <x v="243"/>
    <x v="1"/>
  </r>
  <r>
    <x v="6235"/>
    <x v="204"/>
    <x v="540"/>
    <x v="540"/>
    <x v="92"/>
    <x v="92"/>
    <x v="4"/>
    <x v="4"/>
    <x v="4"/>
    <x v="166"/>
    <x v="166"/>
    <x v="0"/>
    <x v="0"/>
    <x v="0"/>
    <x v="17"/>
    <x v="181"/>
    <x v="0"/>
  </r>
  <r>
    <x v="6236"/>
    <x v="123"/>
    <x v="63"/>
    <x v="63"/>
    <x v="78"/>
    <x v="78"/>
    <x v="95"/>
    <x v="95"/>
    <x v="86"/>
    <x v="126"/>
    <x v="126"/>
    <x v="2"/>
    <x v="0"/>
    <x v="0"/>
    <x v="10"/>
    <x v="680"/>
    <x v="0"/>
  </r>
  <r>
    <x v="6237"/>
    <x v="93"/>
    <x v="701"/>
    <x v="701"/>
    <x v="27"/>
    <x v="27"/>
    <x v="102"/>
    <x v="102"/>
    <x v="105"/>
    <x v="92"/>
    <x v="92"/>
    <x v="2"/>
    <x v="0"/>
    <x v="2"/>
    <x v="32"/>
    <x v="519"/>
    <x v="0"/>
  </r>
  <r>
    <x v="6238"/>
    <x v="295"/>
    <x v="796"/>
    <x v="796"/>
    <x v="72"/>
    <x v="72"/>
    <x v="105"/>
    <x v="105"/>
    <x v="96"/>
    <x v="156"/>
    <x v="156"/>
    <x v="3"/>
    <x v="0"/>
    <x v="0"/>
    <x v="30"/>
    <x v="112"/>
    <x v="1"/>
  </r>
  <r>
    <x v="6239"/>
    <x v="178"/>
    <x v="231"/>
    <x v="231"/>
    <x v="10"/>
    <x v="10"/>
    <x v="210"/>
    <x v="210"/>
    <x v="209"/>
    <x v="20"/>
    <x v="20"/>
    <x v="0"/>
    <x v="0"/>
    <x v="0"/>
    <x v="19"/>
    <x v="393"/>
    <x v="1"/>
  </r>
  <r>
    <x v="6240"/>
    <x v="138"/>
    <x v="302"/>
    <x v="302"/>
    <x v="76"/>
    <x v="76"/>
    <x v="13"/>
    <x v="13"/>
    <x v="161"/>
    <x v="139"/>
    <x v="139"/>
    <x v="2"/>
    <x v="0"/>
    <x v="0"/>
    <x v="22"/>
    <x v="490"/>
    <x v="1"/>
  </r>
  <r>
    <x v="6241"/>
    <x v="47"/>
    <x v="1113"/>
    <x v="1113"/>
    <x v="76"/>
    <x v="76"/>
    <x v="163"/>
    <x v="163"/>
    <x v="153"/>
    <x v="114"/>
    <x v="114"/>
    <x v="3"/>
    <x v="0"/>
    <x v="0"/>
    <x v="47"/>
    <x v="503"/>
    <x v="1"/>
  </r>
  <r>
    <x v="6242"/>
    <x v="210"/>
    <x v="1024"/>
    <x v="1024"/>
    <x v="55"/>
    <x v="55"/>
    <x v="96"/>
    <x v="96"/>
    <x v="87"/>
    <x v="42"/>
    <x v="42"/>
    <x v="0"/>
    <x v="0"/>
    <x v="0"/>
    <x v="14"/>
    <x v="100"/>
    <x v="0"/>
  </r>
  <r>
    <x v="6243"/>
    <x v="52"/>
    <x v="315"/>
    <x v="315"/>
    <x v="109"/>
    <x v="109"/>
    <x v="44"/>
    <x v="44"/>
    <x v="41"/>
    <x v="66"/>
    <x v="66"/>
    <x v="0"/>
    <x v="0"/>
    <x v="0"/>
    <x v="19"/>
    <x v="42"/>
    <x v="1"/>
  </r>
  <r>
    <x v="6244"/>
    <x v="324"/>
    <x v="601"/>
    <x v="601"/>
    <x v="119"/>
    <x v="119"/>
    <x v="84"/>
    <x v="84"/>
    <x v="13"/>
    <x v="23"/>
    <x v="23"/>
    <x v="0"/>
    <x v="1"/>
    <x v="2"/>
    <x v="11"/>
    <x v="13"/>
    <x v="2"/>
  </r>
  <r>
    <x v="6245"/>
    <x v="247"/>
    <x v="836"/>
    <x v="836"/>
    <x v="89"/>
    <x v="89"/>
    <x v="145"/>
    <x v="145"/>
    <x v="164"/>
    <x v="179"/>
    <x v="179"/>
    <x v="3"/>
    <x v="0"/>
    <x v="0"/>
    <x v="32"/>
    <x v="225"/>
    <x v="0"/>
  </r>
  <r>
    <x v="6246"/>
    <x v="1"/>
    <x v="217"/>
    <x v="217"/>
    <x v="56"/>
    <x v="56"/>
    <x v="152"/>
    <x v="152"/>
    <x v="173"/>
    <x v="155"/>
    <x v="155"/>
    <x v="0"/>
    <x v="0"/>
    <x v="0"/>
    <x v="3"/>
    <x v="252"/>
    <x v="0"/>
  </r>
  <r>
    <x v="6247"/>
    <x v="183"/>
    <x v="2"/>
    <x v="2"/>
    <x v="93"/>
    <x v="93"/>
    <x v="196"/>
    <x v="196"/>
    <x v="193"/>
    <x v="23"/>
    <x v="23"/>
    <x v="0"/>
    <x v="0"/>
    <x v="0"/>
    <x v="3"/>
    <x v="459"/>
    <x v="0"/>
  </r>
  <r>
    <x v="6248"/>
    <x v="180"/>
    <x v="213"/>
    <x v="213"/>
    <x v="74"/>
    <x v="74"/>
    <x v="84"/>
    <x v="84"/>
    <x v="75"/>
    <x v="8"/>
    <x v="8"/>
    <x v="0"/>
    <x v="0"/>
    <x v="0"/>
    <x v="18"/>
    <x v="185"/>
    <x v="0"/>
  </r>
  <r>
    <x v="6249"/>
    <x v="14"/>
    <x v="1086"/>
    <x v="1086"/>
    <x v="37"/>
    <x v="37"/>
    <x v="82"/>
    <x v="82"/>
    <x v="216"/>
    <x v="67"/>
    <x v="67"/>
    <x v="0"/>
    <x v="0"/>
    <x v="0"/>
    <x v="22"/>
    <x v="432"/>
    <x v="1"/>
  </r>
  <r>
    <x v="6250"/>
    <x v="75"/>
    <x v="25"/>
    <x v="25"/>
    <x v="50"/>
    <x v="50"/>
    <x v="191"/>
    <x v="191"/>
    <x v="13"/>
    <x v="100"/>
    <x v="100"/>
    <x v="3"/>
    <x v="2"/>
    <x v="3"/>
    <x v="11"/>
    <x v="13"/>
    <x v="2"/>
  </r>
  <r>
    <x v="6251"/>
    <x v="26"/>
    <x v="585"/>
    <x v="585"/>
    <x v="21"/>
    <x v="21"/>
    <x v="15"/>
    <x v="15"/>
    <x v="15"/>
    <x v="38"/>
    <x v="38"/>
    <x v="0"/>
    <x v="0"/>
    <x v="0"/>
    <x v="47"/>
    <x v="15"/>
    <x v="1"/>
  </r>
  <r>
    <x v="6252"/>
    <x v="97"/>
    <x v="139"/>
    <x v="139"/>
    <x v="116"/>
    <x v="116"/>
    <x v="76"/>
    <x v="76"/>
    <x v="69"/>
    <x v="143"/>
    <x v="143"/>
    <x v="0"/>
    <x v="0"/>
    <x v="3"/>
    <x v="3"/>
    <x v="75"/>
    <x v="0"/>
  </r>
  <r>
    <x v="6253"/>
    <x v="27"/>
    <x v="862"/>
    <x v="862"/>
    <x v="35"/>
    <x v="35"/>
    <x v="68"/>
    <x v="68"/>
    <x v="104"/>
    <x v="69"/>
    <x v="69"/>
    <x v="3"/>
    <x v="0"/>
    <x v="3"/>
    <x v="47"/>
    <x v="190"/>
    <x v="1"/>
  </r>
  <r>
    <x v="6254"/>
    <x v="55"/>
    <x v="558"/>
    <x v="558"/>
    <x v="111"/>
    <x v="111"/>
    <x v="121"/>
    <x v="121"/>
    <x v="13"/>
    <x v="83"/>
    <x v="83"/>
    <x v="1"/>
    <x v="1"/>
    <x v="0"/>
    <x v="11"/>
    <x v="13"/>
    <x v="2"/>
  </r>
  <r>
    <x v="6255"/>
    <x v="343"/>
    <x v="335"/>
    <x v="335"/>
    <x v="107"/>
    <x v="107"/>
    <x v="5"/>
    <x v="5"/>
    <x v="5"/>
    <x v="135"/>
    <x v="135"/>
    <x v="0"/>
    <x v="0"/>
    <x v="0"/>
    <x v="29"/>
    <x v="346"/>
    <x v="0"/>
  </r>
  <r>
    <x v="6256"/>
    <x v="219"/>
    <x v="808"/>
    <x v="808"/>
    <x v="83"/>
    <x v="83"/>
    <x v="128"/>
    <x v="128"/>
    <x v="119"/>
    <x v="64"/>
    <x v="64"/>
    <x v="0"/>
    <x v="0"/>
    <x v="0"/>
    <x v="4"/>
    <x v="148"/>
    <x v="0"/>
  </r>
  <r>
    <x v="6257"/>
    <x v="235"/>
    <x v="284"/>
    <x v="284"/>
    <x v="4"/>
    <x v="4"/>
    <x v="131"/>
    <x v="131"/>
    <x v="123"/>
    <x v="131"/>
    <x v="131"/>
    <x v="0"/>
    <x v="0"/>
    <x v="1"/>
    <x v="7"/>
    <x v="155"/>
    <x v="0"/>
  </r>
  <r>
    <x v="6258"/>
    <x v="146"/>
    <x v="23"/>
    <x v="23"/>
    <x v="14"/>
    <x v="14"/>
    <x v="190"/>
    <x v="190"/>
    <x v="186"/>
    <x v="12"/>
    <x v="12"/>
    <x v="0"/>
    <x v="0"/>
    <x v="3"/>
    <x v="32"/>
    <x v="296"/>
    <x v="0"/>
  </r>
  <r>
    <x v="6259"/>
    <x v="108"/>
    <x v="473"/>
    <x v="473"/>
    <x v="39"/>
    <x v="39"/>
    <x v="14"/>
    <x v="14"/>
    <x v="14"/>
    <x v="0"/>
    <x v="0"/>
    <x v="2"/>
    <x v="0"/>
    <x v="2"/>
    <x v="29"/>
    <x v="777"/>
    <x v="0"/>
  </r>
  <r>
    <x v="6260"/>
    <x v="150"/>
    <x v="622"/>
    <x v="622"/>
    <x v="111"/>
    <x v="111"/>
    <x v="66"/>
    <x v="66"/>
    <x v="13"/>
    <x v="65"/>
    <x v="65"/>
    <x v="1"/>
    <x v="1"/>
    <x v="3"/>
    <x v="11"/>
    <x v="13"/>
    <x v="2"/>
  </r>
  <r>
    <x v="6261"/>
    <x v="245"/>
    <x v="576"/>
    <x v="576"/>
    <x v="74"/>
    <x v="74"/>
    <x v="81"/>
    <x v="81"/>
    <x v="73"/>
    <x v="53"/>
    <x v="53"/>
    <x v="0"/>
    <x v="0"/>
    <x v="1"/>
    <x v="19"/>
    <x v="540"/>
    <x v="1"/>
  </r>
  <r>
    <x v="6262"/>
    <x v="198"/>
    <x v="214"/>
    <x v="214"/>
    <x v="51"/>
    <x v="51"/>
    <x v="70"/>
    <x v="70"/>
    <x v="129"/>
    <x v="18"/>
    <x v="18"/>
    <x v="0"/>
    <x v="0"/>
    <x v="2"/>
    <x v="14"/>
    <x v="163"/>
    <x v="0"/>
  </r>
  <r>
    <x v="6263"/>
    <x v="300"/>
    <x v="90"/>
    <x v="90"/>
    <x v="62"/>
    <x v="62"/>
    <x v="74"/>
    <x v="74"/>
    <x v="13"/>
    <x v="31"/>
    <x v="31"/>
    <x v="0"/>
    <x v="1"/>
    <x v="3"/>
    <x v="11"/>
    <x v="13"/>
    <x v="2"/>
  </r>
  <r>
    <x v="6264"/>
    <x v="56"/>
    <x v="741"/>
    <x v="741"/>
    <x v="50"/>
    <x v="50"/>
    <x v="19"/>
    <x v="19"/>
    <x v="19"/>
    <x v="0"/>
    <x v="0"/>
    <x v="3"/>
    <x v="0"/>
    <x v="0"/>
    <x v="24"/>
    <x v="348"/>
    <x v="1"/>
  </r>
  <r>
    <x v="6265"/>
    <x v="168"/>
    <x v="238"/>
    <x v="238"/>
    <x v="35"/>
    <x v="35"/>
    <x v="193"/>
    <x v="193"/>
    <x v="189"/>
    <x v="56"/>
    <x v="56"/>
    <x v="0"/>
    <x v="0"/>
    <x v="0"/>
    <x v="33"/>
    <x v="301"/>
    <x v="0"/>
  </r>
  <r>
    <x v="6266"/>
    <x v="79"/>
    <x v="563"/>
    <x v="563"/>
    <x v="71"/>
    <x v="71"/>
    <x v="67"/>
    <x v="67"/>
    <x v="63"/>
    <x v="22"/>
    <x v="22"/>
    <x v="0"/>
    <x v="0"/>
    <x v="2"/>
    <x v="27"/>
    <x v="99"/>
    <x v="0"/>
  </r>
  <r>
    <x v="6267"/>
    <x v="127"/>
    <x v="896"/>
    <x v="896"/>
    <x v="42"/>
    <x v="42"/>
    <x v="0"/>
    <x v="0"/>
    <x v="0"/>
    <x v="48"/>
    <x v="48"/>
    <x v="0"/>
    <x v="0"/>
    <x v="2"/>
    <x v="5"/>
    <x v="0"/>
    <x v="0"/>
  </r>
  <r>
    <x v="6268"/>
    <x v="306"/>
    <x v="737"/>
    <x v="737"/>
    <x v="117"/>
    <x v="117"/>
    <x v="68"/>
    <x v="68"/>
    <x v="104"/>
    <x v="162"/>
    <x v="162"/>
    <x v="3"/>
    <x v="0"/>
    <x v="0"/>
    <x v="22"/>
    <x v="190"/>
    <x v="1"/>
  </r>
  <r>
    <x v="6269"/>
    <x v="50"/>
    <x v="382"/>
    <x v="382"/>
    <x v="101"/>
    <x v="101"/>
    <x v="19"/>
    <x v="19"/>
    <x v="19"/>
    <x v="35"/>
    <x v="35"/>
    <x v="2"/>
    <x v="0"/>
    <x v="0"/>
    <x v="6"/>
    <x v="24"/>
    <x v="1"/>
  </r>
  <r>
    <x v="6270"/>
    <x v="356"/>
    <x v="926"/>
    <x v="926"/>
    <x v="10"/>
    <x v="10"/>
    <x v="119"/>
    <x v="119"/>
    <x v="111"/>
    <x v="117"/>
    <x v="117"/>
    <x v="0"/>
    <x v="0"/>
    <x v="0"/>
    <x v="9"/>
    <x v="310"/>
    <x v="0"/>
  </r>
  <r>
    <x v="6271"/>
    <x v="313"/>
    <x v="882"/>
    <x v="882"/>
    <x v="42"/>
    <x v="42"/>
    <x v="53"/>
    <x v="53"/>
    <x v="49"/>
    <x v="143"/>
    <x v="143"/>
    <x v="3"/>
    <x v="0"/>
    <x v="0"/>
    <x v="5"/>
    <x v="566"/>
    <x v="0"/>
  </r>
  <r>
    <x v="6272"/>
    <x v="118"/>
    <x v="666"/>
    <x v="666"/>
    <x v="67"/>
    <x v="67"/>
    <x v="48"/>
    <x v="48"/>
    <x v="45"/>
    <x v="106"/>
    <x v="106"/>
    <x v="2"/>
    <x v="0"/>
    <x v="0"/>
    <x v="22"/>
    <x v="501"/>
    <x v="1"/>
  </r>
  <r>
    <x v="6273"/>
    <x v="220"/>
    <x v="1074"/>
    <x v="1074"/>
    <x v="14"/>
    <x v="14"/>
    <x v="95"/>
    <x v="95"/>
    <x v="86"/>
    <x v="162"/>
    <x v="162"/>
    <x v="0"/>
    <x v="0"/>
    <x v="0"/>
    <x v="40"/>
    <x v="360"/>
    <x v="1"/>
  </r>
  <r>
    <x v="6274"/>
    <x v="258"/>
    <x v="928"/>
    <x v="928"/>
    <x v="71"/>
    <x v="71"/>
    <x v="113"/>
    <x v="113"/>
    <x v="106"/>
    <x v="64"/>
    <x v="64"/>
    <x v="2"/>
    <x v="0"/>
    <x v="0"/>
    <x v="16"/>
    <x v="268"/>
    <x v="1"/>
  </r>
  <r>
    <x v="6275"/>
    <x v="113"/>
    <x v="940"/>
    <x v="940"/>
    <x v="87"/>
    <x v="87"/>
    <x v="53"/>
    <x v="53"/>
    <x v="49"/>
    <x v="130"/>
    <x v="130"/>
    <x v="3"/>
    <x v="0"/>
    <x v="0"/>
    <x v="2"/>
    <x v="566"/>
    <x v="0"/>
  </r>
  <r>
    <x v="6276"/>
    <x v="332"/>
    <x v="613"/>
    <x v="613"/>
    <x v="119"/>
    <x v="119"/>
    <x v="177"/>
    <x v="177"/>
    <x v="172"/>
    <x v="104"/>
    <x v="104"/>
    <x v="0"/>
    <x v="0"/>
    <x v="0"/>
    <x v="29"/>
    <x v="267"/>
    <x v="0"/>
  </r>
  <r>
    <x v="6277"/>
    <x v="352"/>
    <x v="812"/>
    <x v="812"/>
    <x v="106"/>
    <x v="106"/>
    <x v="117"/>
    <x v="117"/>
    <x v="110"/>
    <x v="151"/>
    <x v="151"/>
    <x v="3"/>
    <x v="0"/>
    <x v="3"/>
    <x v="16"/>
    <x v="584"/>
    <x v="1"/>
  </r>
  <r>
    <x v="6278"/>
    <x v="169"/>
    <x v="73"/>
    <x v="73"/>
    <x v="81"/>
    <x v="81"/>
    <x v="81"/>
    <x v="81"/>
    <x v="73"/>
    <x v="13"/>
    <x v="13"/>
    <x v="0"/>
    <x v="0"/>
    <x v="2"/>
    <x v="3"/>
    <x v="540"/>
    <x v="0"/>
  </r>
  <r>
    <x v="6279"/>
    <x v="65"/>
    <x v="71"/>
    <x v="71"/>
    <x v="53"/>
    <x v="53"/>
    <x v="14"/>
    <x v="14"/>
    <x v="14"/>
    <x v="17"/>
    <x v="17"/>
    <x v="0"/>
    <x v="0"/>
    <x v="0"/>
    <x v="6"/>
    <x v="14"/>
    <x v="1"/>
  </r>
  <r>
    <x v="6280"/>
    <x v="287"/>
    <x v="229"/>
    <x v="229"/>
    <x v="3"/>
    <x v="3"/>
    <x v="169"/>
    <x v="169"/>
    <x v="158"/>
    <x v="96"/>
    <x v="96"/>
    <x v="0"/>
    <x v="0"/>
    <x v="2"/>
    <x v="17"/>
    <x v="358"/>
    <x v="0"/>
  </r>
  <r>
    <x v="6281"/>
    <x v="298"/>
    <x v="196"/>
    <x v="196"/>
    <x v="71"/>
    <x v="71"/>
    <x v="197"/>
    <x v="197"/>
    <x v="195"/>
    <x v="27"/>
    <x v="27"/>
    <x v="3"/>
    <x v="0"/>
    <x v="0"/>
    <x v="1"/>
    <x v="508"/>
    <x v="0"/>
  </r>
  <r>
    <x v="6282"/>
    <x v="288"/>
    <x v="149"/>
    <x v="149"/>
    <x v="22"/>
    <x v="22"/>
    <x v="196"/>
    <x v="196"/>
    <x v="193"/>
    <x v="72"/>
    <x v="72"/>
    <x v="2"/>
    <x v="0"/>
    <x v="2"/>
    <x v="4"/>
    <x v="805"/>
    <x v="0"/>
  </r>
  <r>
    <x v="6283"/>
    <x v="329"/>
    <x v="302"/>
    <x v="302"/>
    <x v="105"/>
    <x v="105"/>
    <x v="136"/>
    <x v="136"/>
    <x v="126"/>
    <x v="132"/>
    <x v="132"/>
    <x v="0"/>
    <x v="0"/>
    <x v="1"/>
    <x v="6"/>
    <x v="159"/>
    <x v="1"/>
  </r>
  <r>
    <x v="6284"/>
    <x v="266"/>
    <x v="43"/>
    <x v="43"/>
    <x v="0"/>
    <x v="0"/>
    <x v="23"/>
    <x v="23"/>
    <x v="13"/>
    <x v="94"/>
    <x v="94"/>
    <x v="0"/>
    <x v="1"/>
    <x v="0"/>
    <x v="11"/>
    <x v="13"/>
    <x v="2"/>
  </r>
  <r>
    <x v="6285"/>
    <x v="146"/>
    <x v="560"/>
    <x v="560"/>
    <x v="0"/>
    <x v="0"/>
    <x v="32"/>
    <x v="32"/>
    <x v="60"/>
    <x v="160"/>
    <x v="160"/>
    <x v="0"/>
    <x v="0"/>
    <x v="0"/>
    <x v="2"/>
    <x v="63"/>
    <x v="0"/>
  </r>
  <r>
    <x v="6286"/>
    <x v="329"/>
    <x v="36"/>
    <x v="36"/>
    <x v="67"/>
    <x v="67"/>
    <x v="48"/>
    <x v="48"/>
    <x v="13"/>
    <x v="124"/>
    <x v="124"/>
    <x v="2"/>
    <x v="1"/>
    <x v="1"/>
    <x v="11"/>
    <x v="13"/>
    <x v="2"/>
  </r>
  <r>
    <x v="6287"/>
    <x v="231"/>
    <x v="634"/>
    <x v="634"/>
    <x v="49"/>
    <x v="49"/>
    <x v="141"/>
    <x v="141"/>
    <x v="174"/>
    <x v="14"/>
    <x v="14"/>
    <x v="0"/>
    <x v="0"/>
    <x v="0"/>
    <x v="8"/>
    <x v="329"/>
    <x v="1"/>
  </r>
  <r>
    <x v="6288"/>
    <x v="130"/>
    <x v="540"/>
    <x v="540"/>
    <x v="117"/>
    <x v="117"/>
    <x v="42"/>
    <x v="42"/>
    <x v="39"/>
    <x v="142"/>
    <x v="142"/>
    <x v="2"/>
    <x v="0"/>
    <x v="3"/>
    <x v="48"/>
    <x v="40"/>
    <x v="0"/>
  </r>
  <r>
    <x v="6289"/>
    <x v="336"/>
    <x v="971"/>
    <x v="971"/>
    <x v="68"/>
    <x v="68"/>
    <x v="129"/>
    <x v="129"/>
    <x v="120"/>
    <x v="80"/>
    <x v="80"/>
    <x v="0"/>
    <x v="0"/>
    <x v="3"/>
    <x v="15"/>
    <x v="271"/>
    <x v="1"/>
  </r>
  <r>
    <x v="6290"/>
    <x v="208"/>
    <x v="65"/>
    <x v="65"/>
    <x v="78"/>
    <x v="78"/>
    <x v="14"/>
    <x v="14"/>
    <x v="14"/>
    <x v="143"/>
    <x v="143"/>
    <x v="0"/>
    <x v="0"/>
    <x v="0"/>
    <x v="16"/>
    <x v="14"/>
    <x v="1"/>
  </r>
  <r>
    <x v="6291"/>
    <x v="88"/>
    <x v="56"/>
    <x v="56"/>
    <x v="43"/>
    <x v="43"/>
    <x v="78"/>
    <x v="78"/>
    <x v="112"/>
    <x v="129"/>
    <x v="129"/>
    <x v="0"/>
    <x v="0"/>
    <x v="1"/>
    <x v="0"/>
    <x v="378"/>
    <x v="0"/>
  </r>
  <r>
    <x v="6292"/>
    <x v="168"/>
    <x v="992"/>
    <x v="992"/>
    <x v="119"/>
    <x v="119"/>
    <x v="69"/>
    <x v="69"/>
    <x v="64"/>
    <x v="70"/>
    <x v="70"/>
    <x v="0"/>
    <x v="0"/>
    <x v="3"/>
    <x v="25"/>
    <x v="167"/>
    <x v="0"/>
  </r>
  <r>
    <x v="6293"/>
    <x v="245"/>
    <x v="224"/>
    <x v="224"/>
    <x v="60"/>
    <x v="60"/>
    <x v="199"/>
    <x v="199"/>
    <x v="198"/>
    <x v="9"/>
    <x v="9"/>
    <x v="0"/>
    <x v="0"/>
    <x v="3"/>
    <x v="37"/>
    <x v="328"/>
    <x v="1"/>
  </r>
  <r>
    <x v="6294"/>
    <x v="70"/>
    <x v="647"/>
    <x v="647"/>
    <x v="40"/>
    <x v="40"/>
    <x v="217"/>
    <x v="217"/>
    <x v="217"/>
    <x v="68"/>
    <x v="68"/>
    <x v="2"/>
    <x v="0"/>
    <x v="0"/>
    <x v="16"/>
    <x v="487"/>
    <x v="1"/>
  </r>
  <r>
    <x v="6295"/>
    <x v="169"/>
    <x v="159"/>
    <x v="159"/>
    <x v="24"/>
    <x v="24"/>
    <x v="17"/>
    <x v="17"/>
    <x v="17"/>
    <x v="129"/>
    <x v="129"/>
    <x v="0"/>
    <x v="0"/>
    <x v="0"/>
    <x v="19"/>
    <x v="556"/>
    <x v="1"/>
  </r>
  <r>
    <x v="6296"/>
    <x v="146"/>
    <x v="272"/>
    <x v="272"/>
    <x v="38"/>
    <x v="38"/>
    <x v="66"/>
    <x v="66"/>
    <x v="62"/>
    <x v="167"/>
    <x v="167"/>
    <x v="0"/>
    <x v="0"/>
    <x v="0"/>
    <x v="26"/>
    <x v="338"/>
    <x v="1"/>
  </r>
  <r>
    <x v="6297"/>
    <x v="206"/>
    <x v="619"/>
    <x v="619"/>
    <x v="93"/>
    <x v="93"/>
    <x v="149"/>
    <x v="149"/>
    <x v="13"/>
    <x v="71"/>
    <x v="71"/>
    <x v="3"/>
    <x v="1"/>
    <x v="2"/>
    <x v="11"/>
    <x v="13"/>
    <x v="2"/>
  </r>
  <r>
    <x v="6298"/>
    <x v="250"/>
    <x v="924"/>
    <x v="924"/>
    <x v="52"/>
    <x v="52"/>
    <x v="2"/>
    <x v="2"/>
    <x v="2"/>
    <x v="3"/>
    <x v="3"/>
    <x v="0"/>
    <x v="0"/>
    <x v="0"/>
    <x v="0"/>
    <x v="196"/>
    <x v="0"/>
  </r>
  <r>
    <x v="6299"/>
    <x v="325"/>
    <x v="364"/>
    <x v="364"/>
    <x v="7"/>
    <x v="7"/>
    <x v="110"/>
    <x v="110"/>
    <x v="101"/>
    <x v="143"/>
    <x v="143"/>
    <x v="3"/>
    <x v="0"/>
    <x v="0"/>
    <x v="2"/>
    <x v="182"/>
    <x v="0"/>
  </r>
  <r>
    <x v="6300"/>
    <x v="187"/>
    <x v="640"/>
    <x v="640"/>
    <x v="76"/>
    <x v="76"/>
    <x v="115"/>
    <x v="115"/>
    <x v="108"/>
    <x v="148"/>
    <x v="148"/>
    <x v="3"/>
    <x v="0"/>
    <x v="0"/>
    <x v="27"/>
    <x v="129"/>
    <x v="0"/>
  </r>
  <r>
    <x v="6301"/>
    <x v="97"/>
    <x v="623"/>
    <x v="623"/>
    <x v="13"/>
    <x v="13"/>
    <x v="194"/>
    <x v="194"/>
    <x v="190"/>
    <x v="122"/>
    <x v="122"/>
    <x v="1"/>
    <x v="0"/>
    <x v="0"/>
    <x v="28"/>
    <x v="806"/>
    <x v="0"/>
  </r>
  <r>
    <x v="6302"/>
    <x v="320"/>
    <x v="565"/>
    <x v="565"/>
    <x v="2"/>
    <x v="2"/>
    <x v="56"/>
    <x v="56"/>
    <x v="52"/>
    <x v="9"/>
    <x v="9"/>
    <x v="3"/>
    <x v="0"/>
    <x v="0"/>
    <x v="34"/>
    <x v="471"/>
    <x v="1"/>
  </r>
  <r>
    <x v="6303"/>
    <x v="96"/>
    <x v="623"/>
    <x v="623"/>
    <x v="37"/>
    <x v="37"/>
    <x v="190"/>
    <x v="190"/>
    <x v="186"/>
    <x v="119"/>
    <x v="119"/>
    <x v="0"/>
    <x v="0"/>
    <x v="0"/>
    <x v="9"/>
    <x v="296"/>
    <x v="0"/>
  </r>
  <r>
    <x v="6304"/>
    <x v="224"/>
    <x v="531"/>
    <x v="531"/>
    <x v="59"/>
    <x v="59"/>
    <x v="135"/>
    <x v="135"/>
    <x v="125"/>
    <x v="134"/>
    <x v="134"/>
    <x v="0"/>
    <x v="0"/>
    <x v="0"/>
    <x v="36"/>
    <x v="333"/>
    <x v="1"/>
  </r>
  <r>
    <x v="6305"/>
    <x v="128"/>
    <x v="1141"/>
    <x v="1141"/>
    <x v="65"/>
    <x v="65"/>
    <x v="210"/>
    <x v="210"/>
    <x v="209"/>
    <x v="46"/>
    <x v="46"/>
    <x v="0"/>
    <x v="0"/>
    <x v="2"/>
    <x v="23"/>
    <x v="393"/>
    <x v="0"/>
  </r>
  <r>
    <x v="6306"/>
    <x v="81"/>
    <x v="856"/>
    <x v="856"/>
    <x v="91"/>
    <x v="91"/>
    <x v="111"/>
    <x v="111"/>
    <x v="102"/>
    <x v="172"/>
    <x v="172"/>
    <x v="0"/>
    <x v="0"/>
    <x v="0"/>
    <x v="7"/>
    <x v="251"/>
    <x v="0"/>
  </r>
  <r>
    <x v="6307"/>
    <x v="256"/>
    <x v="555"/>
    <x v="555"/>
    <x v="106"/>
    <x v="106"/>
    <x v="78"/>
    <x v="78"/>
    <x v="13"/>
    <x v="6"/>
    <x v="6"/>
    <x v="0"/>
    <x v="1"/>
    <x v="0"/>
    <x v="11"/>
    <x v="13"/>
    <x v="2"/>
  </r>
  <r>
    <x v="6308"/>
    <x v="149"/>
    <x v="731"/>
    <x v="731"/>
    <x v="42"/>
    <x v="42"/>
    <x v="135"/>
    <x v="135"/>
    <x v="125"/>
    <x v="23"/>
    <x v="23"/>
    <x v="0"/>
    <x v="0"/>
    <x v="0"/>
    <x v="9"/>
    <x v="333"/>
    <x v="0"/>
  </r>
  <r>
    <x v="6309"/>
    <x v="337"/>
    <x v="165"/>
    <x v="165"/>
    <x v="8"/>
    <x v="8"/>
    <x v="62"/>
    <x v="62"/>
    <x v="57"/>
    <x v="69"/>
    <x v="69"/>
    <x v="1"/>
    <x v="0"/>
    <x v="0"/>
    <x v="37"/>
    <x v="807"/>
    <x v="1"/>
  </r>
  <r>
    <x v="6310"/>
    <x v="323"/>
    <x v="539"/>
    <x v="539"/>
    <x v="22"/>
    <x v="22"/>
    <x v="158"/>
    <x v="158"/>
    <x v="149"/>
    <x v="54"/>
    <x v="54"/>
    <x v="2"/>
    <x v="0"/>
    <x v="0"/>
    <x v="9"/>
    <x v="383"/>
    <x v="0"/>
  </r>
  <r>
    <x v="6311"/>
    <x v="212"/>
    <x v="604"/>
    <x v="604"/>
    <x v="118"/>
    <x v="118"/>
    <x v="164"/>
    <x v="164"/>
    <x v="154"/>
    <x v="115"/>
    <x v="115"/>
    <x v="0"/>
    <x v="0"/>
    <x v="2"/>
    <x v="26"/>
    <x v="205"/>
    <x v="1"/>
  </r>
  <r>
    <x v="6312"/>
    <x v="257"/>
    <x v="509"/>
    <x v="509"/>
    <x v="61"/>
    <x v="61"/>
    <x v="133"/>
    <x v="133"/>
    <x v="122"/>
    <x v="157"/>
    <x v="157"/>
    <x v="1"/>
    <x v="0"/>
    <x v="2"/>
    <x v="29"/>
    <x v="759"/>
    <x v="0"/>
  </r>
  <r>
    <x v="6313"/>
    <x v="106"/>
    <x v="389"/>
    <x v="389"/>
    <x v="98"/>
    <x v="98"/>
    <x v="117"/>
    <x v="117"/>
    <x v="110"/>
    <x v="96"/>
    <x v="96"/>
    <x v="3"/>
    <x v="0"/>
    <x v="0"/>
    <x v="6"/>
    <x v="584"/>
    <x v="1"/>
  </r>
  <r>
    <x v="6314"/>
    <x v="304"/>
    <x v="506"/>
    <x v="506"/>
    <x v="13"/>
    <x v="13"/>
    <x v="56"/>
    <x v="56"/>
    <x v="52"/>
    <x v="42"/>
    <x v="42"/>
    <x v="0"/>
    <x v="0"/>
    <x v="3"/>
    <x v="6"/>
    <x v="54"/>
    <x v="1"/>
  </r>
  <r>
    <x v="6315"/>
    <x v="122"/>
    <x v="803"/>
    <x v="803"/>
    <x v="46"/>
    <x v="46"/>
    <x v="171"/>
    <x v="171"/>
    <x v="160"/>
    <x v="79"/>
    <x v="79"/>
    <x v="2"/>
    <x v="0"/>
    <x v="1"/>
    <x v="49"/>
    <x v="545"/>
    <x v="3"/>
  </r>
  <r>
    <x v="6316"/>
    <x v="319"/>
    <x v="735"/>
    <x v="735"/>
    <x v="4"/>
    <x v="4"/>
    <x v="99"/>
    <x v="99"/>
    <x v="91"/>
    <x v="83"/>
    <x v="83"/>
    <x v="1"/>
    <x v="0"/>
    <x v="3"/>
    <x v="23"/>
    <x v="776"/>
    <x v="0"/>
  </r>
  <r>
    <x v="6317"/>
    <x v="259"/>
    <x v="1138"/>
    <x v="1138"/>
    <x v="4"/>
    <x v="4"/>
    <x v="109"/>
    <x v="109"/>
    <x v="100"/>
    <x v="78"/>
    <x v="78"/>
    <x v="3"/>
    <x v="0"/>
    <x v="0"/>
    <x v="7"/>
    <x v="274"/>
    <x v="0"/>
  </r>
  <r>
    <x v="6318"/>
    <x v="20"/>
    <x v="479"/>
    <x v="479"/>
    <x v="29"/>
    <x v="29"/>
    <x v="140"/>
    <x v="140"/>
    <x v="132"/>
    <x v="59"/>
    <x v="59"/>
    <x v="3"/>
    <x v="0"/>
    <x v="2"/>
    <x v="19"/>
    <x v="723"/>
    <x v="1"/>
  </r>
  <r>
    <x v="6319"/>
    <x v="122"/>
    <x v="330"/>
    <x v="330"/>
    <x v="49"/>
    <x v="49"/>
    <x v="90"/>
    <x v="90"/>
    <x v="13"/>
    <x v="47"/>
    <x v="47"/>
    <x v="0"/>
    <x v="1"/>
    <x v="2"/>
    <x v="11"/>
    <x v="13"/>
    <x v="2"/>
  </r>
  <r>
    <x v="6320"/>
    <x v="151"/>
    <x v="1052"/>
    <x v="1052"/>
    <x v="72"/>
    <x v="72"/>
    <x v="162"/>
    <x v="162"/>
    <x v="192"/>
    <x v="45"/>
    <x v="45"/>
    <x v="3"/>
    <x v="0"/>
    <x v="2"/>
    <x v="7"/>
    <x v="558"/>
    <x v="0"/>
  </r>
  <r>
    <x v="6321"/>
    <x v="272"/>
    <x v="1035"/>
    <x v="1035"/>
    <x v="79"/>
    <x v="79"/>
    <x v="140"/>
    <x v="140"/>
    <x v="132"/>
    <x v="22"/>
    <x v="22"/>
    <x v="3"/>
    <x v="0"/>
    <x v="2"/>
    <x v="46"/>
    <x v="723"/>
    <x v="0"/>
  </r>
  <r>
    <x v="6322"/>
    <x v="228"/>
    <x v="11"/>
    <x v="11"/>
    <x v="115"/>
    <x v="115"/>
    <x v="51"/>
    <x v="51"/>
    <x v="47"/>
    <x v="57"/>
    <x v="57"/>
    <x v="3"/>
    <x v="0"/>
    <x v="0"/>
    <x v="8"/>
    <x v="749"/>
    <x v="1"/>
  </r>
  <r>
    <x v="6323"/>
    <x v="40"/>
    <x v="325"/>
    <x v="325"/>
    <x v="57"/>
    <x v="57"/>
    <x v="2"/>
    <x v="2"/>
    <x v="13"/>
    <x v="104"/>
    <x v="104"/>
    <x v="0"/>
    <x v="2"/>
    <x v="0"/>
    <x v="11"/>
    <x v="13"/>
    <x v="2"/>
  </r>
  <r>
    <x v="6324"/>
    <x v="324"/>
    <x v="526"/>
    <x v="526"/>
    <x v="108"/>
    <x v="108"/>
    <x v="53"/>
    <x v="53"/>
    <x v="49"/>
    <x v="77"/>
    <x v="77"/>
    <x v="3"/>
    <x v="0"/>
    <x v="1"/>
    <x v="34"/>
    <x v="566"/>
    <x v="1"/>
  </r>
  <r>
    <x v="6325"/>
    <x v="236"/>
    <x v="1067"/>
    <x v="1067"/>
    <x v="49"/>
    <x v="49"/>
    <x v="107"/>
    <x v="107"/>
    <x v="98"/>
    <x v="66"/>
    <x v="66"/>
    <x v="2"/>
    <x v="0"/>
    <x v="0"/>
    <x v="25"/>
    <x v="553"/>
    <x v="0"/>
  </r>
  <r>
    <x v="6326"/>
    <x v="246"/>
    <x v="1008"/>
    <x v="1008"/>
    <x v="14"/>
    <x v="14"/>
    <x v="163"/>
    <x v="163"/>
    <x v="13"/>
    <x v="158"/>
    <x v="158"/>
    <x v="2"/>
    <x v="2"/>
    <x v="2"/>
    <x v="11"/>
    <x v="13"/>
    <x v="2"/>
  </r>
  <r>
    <x v="6327"/>
    <x v="222"/>
    <x v="595"/>
    <x v="595"/>
    <x v="99"/>
    <x v="99"/>
    <x v="51"/>
    <x v="51"/>
    <x v="47"/>
    <x v="31"/>
    <x v="31"/>
    <x v="0"/>
    <x v="0"/>
    <x v="0"/>
    <x v="32"/>
    <x v="49"/>
    <x v="0"/>
  </r>
  <r>
    <x v="6328"/>
    <x v="139"/>
    <x v="16"/>
    <x v="16"/>
    <x v="6"/>
    <x v="6"/>
    <x v="70"/>
    <x v="70"/>
    <x v="129"/>
    <x v="11"/>
    <x v="11"/>
    <x v="0"/>
    <x v="0"/>
    <x v="0"/>
    <x v="32"/>
    <x v="163"/>
    <x v="0"/>
  </r>
  <r>
    <x v="6329"/>
    <x v="184"/>
    <x v="272"/>
    <x v="272"/>
    <x v="77"/>
    <x v="77"/>
    <x v="53"/>
    <x v="53"/>
    <x v="49"/>
    <x v="10"/>
    <x v="10"/>
    <x v="0"/>
    <x v="0"/>
    <x v="2"/>
    <x v="16"/>
    <x v="51"/>
    <x v="1"/>
  </r>
  <r>
    <x v="6330"/>
    <x v="189"/>
    <x v="781"/>
    <x v="781"/>
    <x v="21"/>
    <x v="21"/>
    <x v="42"/>
    <x v="42"/>
    <x v="39"/>
    <x v="129"/>
    <x v="129"/>
    <x v="3"/>
    <x v="0"/>
    <x v="2"/>
    <x v="34"/>
    <x v="124"/>
    <x v="1"/>
  </r>
  <r>
    <x v="6331"/>
    <x v="64"/>
    <x v="294"/>
    <x v="294"/>
    <x v="74"/>
    <x v="74"/>
    <x v="113"/>
    <x v="113"/>
    <x v="106"/>
    <x v="42"/>
    <x v="42"/>
    <x v="0"/>
    <x v="0"/>
    <x v="0"/>
    <x v="46"/>
    <x v="127"/>
    <x v="0"/>
  </r>
  <r>
    <x v="6332"/>
    <x v="238"/>
    <x v="1172"/>
    <x v="1172"/>
    <x v="54"/>
    <x v="54"/>
    <x v="62"/>
    <x v="62"/>
    <x v="57"/>
    <x v="62"/>
    <x v="62"/>
    <x v="2"/>
    <x v="0"/>
    <x v="0"/>
    <x v="25"/>
    <x v="684"/>
    <x v="0"/>
  </r>
  <r>
    <x v="6333"/>
    <x v="115"/>
    <x v="672"/>
    <x v="672"/>
    <x v="73"/>
    <x v="73"/>
    <x v="154"/>
    <x v="154"/>
    <x v="143"/>
    <x v="103"/>
    <x v="103"/>
    <x v="3"/>
    <x v="0"/>
    <x v="0"/>
    <x v="29"/>
    <x v="184"/>
    <x v="0"/>
  </r>
  <r>
    <x v="6334"/>
    <x v="290"/>
    <x v="935"/>
    <x v="935"/>
    <x v="12"/>
    <x v="12"/>
    <x v="44"/>
    <x v="44"/>
    <x v="41"/>
    <x v="31"/>
    <x v="31"/>
    <x v="0"/>
    <x v="0"/>
    <x v="2"/>
    <x v="32"/>
    <x v="42"/>
    <x v="0"/>
  </r>
  <r>
    <x v="6335"/>
    <x v="97"/>
    <x v="438"/>
    <x v="438"/>
    <x v="7"/>
    <x v="7"/>
    <x v="130"/>
    <x v="130"/>
    <x v="121"/>
    <x v="53"/>
    <x v="53"/>
    <x v="3"/>
    <x v="0"/>
    <x v="0"/>
    <x v="1"/>
    <x v="440"/>
    <x v="0"/>
  </r>
  <r>
    <x v="6336"/>
    <x v="150"/>
    <x v="589"/>
    <x v="589"/>
    <x v="92"/>
    <x v="92"/>
    <x v="42"/>
    <x v="42"/>
    <x v="39"/>
    <x v="102"/>
    <x v="102"/>
    <x v="0"/>
    <x v="0"/>
    <x v="0"/>
    <x v="0"/>
    <x v="331"/>
    <x v="0"/>
  </r>
  <r>
    <x v="6337"/>
    <x v="185"/>
    <x v="549"/>
    <x v="549"/>
    <x v="4"/>
    <x v="4"/>
    <x v="49"/>
    <x v="49"/>
    <x v="13"/>
    <x v="101"/>
    <x v="101"/>
    <x v="0"/>
    <x v="1"/>
    <x v="0"/>
    <x v="11"/>
    <x v="13"/>
    <x v="2"/>
  </r>
  <r>
    <x v="6338"/>
    <x v="319"/>
    <x v="1022"/>
    <x v="1022"/>
    <x v="116"/>
    <x v="116"/>
    <x v="167"/>
    <x v="167"/>
    <x v="156"/>
    <x v="137"/>
    <x v="137"/>
    <x v="0"/>
    <x v="0"/>
    <x v="1"/>
    <x v="13"/>
    <x v="209"/>
    <x v="0"/>
  </r>
  <r>
    <x v="6339"/>
    <x v="224"/>
    <x v="317"/>
    <x v="317"/>
    <x v="6"/>
    <x v="6"/>
    <x v="161"/>
    <x v="161"/>
    <x v="152"/>
    <x v="153"/>
    <x v="153"/>
    <x v="3"/>
    <x v="0"/>
    <x v="0"/>
    <x v="26"/>
    <x v="234"/>
    <x v="1"/>
  </r>
  <r>
    <x v="6340"/>
    <x v="203"/>
    <x v="682"/>
    <x v="682"/>
    <x v="14"/>
    <x v="14"/>
    <x v="72"/>
    <x v="72"/>
    <x v="66"/>
    <x v="16"/>
    <x v="16"/>
    <x v="2"/>
    <x v="0"/>
    <x v="0"/>
    <x v="10"/>
    <x v="400"/>
    <x v="0"/>
  </r>
  <r>
    <x v="6341"/>
    <x v="97"/>
    <x v="813"/>
    <x v="813"/>
    <x v="67"/>
    <x v="67"/>
    <x v="61"/>
    <x v="61"/>
    <x v="13"/>
    <x v="60"/>
    <x v="60"/>
    <x v="0"/>
    <x v="2"/>
    <x v="0"/>
    <x v="11"/>
    <x v="13"/>
    <x v="2"/>
  </r>
  <r>
    <x v="6342"/>
    <x v="300"/>
    <x v="848"/>
    <x v="848"/>
    <x v="7"/>
    <x v="7"/>
    <x v="175"/>
    <x v="175"/>
    <x v="168"/>
    <x v="86"/>
    <x v="86"/>
    <x v="3"/>
    <x v="0"/>
    <x v="0"/>
    <x v="16"/>
    <x v="233"/>
    <x v="1"/>
  </r>
  <r>
    <x v="6343"/>
    <x v="180"/>
    <x v="604"/>
    <x v="604"/>
    <x v="82"/>
    <x v="82"/>
    <x v="141"/>
    <x v="141"/>
    <x v="13"/>
    <x v="54"/>
    <x v="54"/>
    <x v="0"/>
    <x v="1"/>
    <x v="0"/>
    <x v="11"/>
    <x v="13"/>
    <x v="2"/>
  </r>
  <r>
    <x v="6344"/>
    <x v="300"/>
    <x v="653"/>
    <x v="653"/>
    <x v="92"/>
    <x v="92"/>
    <x v="171"/>
    <x v="171"/>
    <x v="160"/>
    <x v="125"/>
    <x v="125"/>
    <x v="0"/>
    <x v="0"/>
    <x v="2"/>
    <x v="51"/>
    <x v="245"/>
    <x v="0"/>
  </r>
  <r>
    <x v="6345"/>
    <x v="151"/>
    <x v="697"/>
    <x v="697"/>
    <x v="99"/>
    <x v="99"/>
    <x v="97"/>
    <x v="97"/>
    <x v="89"/>
    <x v="95"/>
    <x v="95"/>
    <x v="3"/>
    <x v="0"/>
    <x v="0"/>
    <x v="2"/>
    <x v="411"/>
    <x v="0"/>
  </r>
  <r>
    <x v="6346"/>
    <x v="250"/>
    <x v="49"/>
    <x v="49"/>
    <x v="58"/>
    <x v="58"/>
    <x v="179"/>
    <x v="179"/>
    <x v="176"/>
    <x v="29"/>
    <x v="29"/>
    <x v="3"/>
    <x v="0"/>
    <x v="2"/>
    <x v="27"/>
    <x v="330"/>
    <x v="0"/>
  </r>
  <r>
    <x v="6347"/>
    <x v="36"/>
    <x v="912"/>
    <x v="912"/>
    <x v="28"/>
    <x v="28"/>
    <x v="94"/>
    <x v="94"/>
    <x v="85"/>
    <x v="85"/>
    <x v="85"/>
    <x v="2"/>
    <x v="0"/>
    <x v="0"/>
    <x v="45"/>
    <x v="760"/>
    <x v="0"/>
  </r>
  <r>
    <x v="6348"/>
    <x v="351"/>
    <x v="1003"/>
    <x v="1003"/>
    <x v="100"/>
    <x v="100"/>
    <x v="142"/>
    <x v="142"/>
    <x v="133"/>
    <x v="153"/>
    <x v="153"/>
    <x v="3"/>
    <x v="0"/>
    <x v="2"/>
    <x v="25"/>
    <x v="456"/>
    <x v="0"/>
  </r>
  <r>
    <x v="6349"/>
    <x v="216"/>
    <x v="639"/>
    <x v="639"/>
    <x v="53"/>
    <x v="53"/>
    <x v="5"/>
    <x v="5"/>
    <x v="5"/>
    <x v="108"/>
    <x v="108"/>
    <x v="0"/>
    <x v="0"/>
    <x v="0"/>
    <x v="23"/>
    <x v="346"/>
    <x v="0"/>
  </r>
  <r>
    <x v="6350"/>
    <x v="262"/>
    <x v="1010"/>
    <x v="1010"/>
    <x v="21"/>
    <x v="21"/>
    <x v="154"/>
    <x v="154"/>
    <x v="143"/>
    <x v="27"/>
    <x v="27"/>
    <x v="0"/>
    <x v="0"/>
    <x v="3"/>
    <x v="14"/>
    <x v="381"/>
    <x v="0"/>
  </r>
  <r>
    <x v="6351"/>
    <x v="363"/>
    <x v="464"/>
    <x v="464"/>
    <x v="75"/>
    <x v="75"/>
    <x v="121"/>
    <x v="121"/>
    <x v="113"/>
    <x v="52"/>
    <x v="52"/>
    <x v="0"/>
    <x v="0"/>
    <x v="0"/>
    <x v="5"/>
    <x v="139"/>
    <x v="0"/>
  </r>
  <r>
    <x v="6352"/>
    <x v="266"/>
    <x v="748"/>
    <x v="748"/>
    <x v="26"/>
    <x v="26"/>
    <x v="130"/>
    <x v="130"/>
    <x v="121"/>
    <x v="150"/>
    <x v="150"/>
    <x v="2"/>
    <x v="0"/>
    <x v="0"/>
    <x v="10"/>
    <x v="351"/>
    <x v="0"/>
  </r>
  <r>
    <x v="6353"/>
    <x v="241"/>
    <x v="916"/>
    <x v="916"/>
    <x v="114"/>
    <x v="114"/>
    <x v="117"/>
    <x v="117"/>
    <x v="110"/>
    <x v="18"/>
    <x v="18"/>
    <x v="3"/>
    <x v="0"/>
    <x v="0"/>
    <x v="23"/>
    <x v="584"/>
    <x v="0"/>
  </r>
  <r>
    <x v="6354"/>
    <x v="171"/>
    <x v="844"/>
    <x v="844"/>
    <x v="62"/>
    <x v="62"/>
    <x v="31"/>
    <x v="31"/>
    <x v="28"/>
    <x v="66"/>
    <x v="66"/>
    <x v="0"/>
    <x v="0"/>
    <x v="0"/>
    <x v="30"/>
    <x v="300"/>
    <x v="1"/>
  </r>
  <r>
    <x v="6355"/>
    <x v="117"/>
    <x v="119"/>
    <x v="119"/>
    <x v="5"/>
    <x v="5"/>
    <x v="215"/>
    <x v="215"/>
    <x v="214"/>
    <x v="104"/>
    <x v="104"/>
    <x v="0"/>
    <x v="0"/>
    <x v="0"/>
    <x v="18"/>
    <x v="416"/>
    <x v="0"/>
  </r>
  <r>
    <x v="6356"/>
    <x v="335"/>
    <x v="55"/>
    <x v="55"/>
    <x v="53"/>
    <x v="53"/>
    <x v="93"/>
    <x v="93"/>
    <x v="84"/>
    <x v="55"/>
    <x v="55"/>
    <x v="0"/>
    <x v="0"/>
    <x v="3"/>
    <x v="22"/>
    <x v="152"/>
    <x v="1"/>
  </r>
  <r>
    <x v="6357"/>
    <x v="354"/>
    <x v="878"/>
    <x v="878"/>
    <x v="93"/>
    <x v="93"/>
    <x v="55"/>
    <x v="55"/>
    <x v="51"/>
    <x v="173"/>
    <x v="173"/>
    <x v="3"/>
    <x v="0"/>
    <x v="0"/>
    <x v="25"/>
    <x v="522"/>
    <x v="0"/>
  </r>
  <r>
    <x v="6358"/>
    <x v="240"/>
    <x v="306"/>
    <x v="306"/>
    <x v="43"/>
    <x v="43"/>
    <x v="56"/>
    <x v="56"/>
    <x v="52"/>
    <x v="73"/>
    <x v="73"/>
    <x v="0"/>
    <x v="0"/>
    <x v="3"/>
    <x v="50"/>
    <x v="54"/>
    <x v="3"/>
  </r>
  <r>
    <x v="6359"/>
    <x v="43"/>
    <x v="246"/>
    <x v="246"/>
    <x v="76"/>
    <x v="76"/>
    <x v="86"/>
    <x v="86"/>
    <x v="77"/>
    <x v="116"/>
    <x v="116"/>
    <x v="2"/>
    <x v="0"/>
    <x v="0"/>
    <x v="33"/>
    <x v="86"/>
    <x v="0"/>
  </r>
  <r>
    <x v="6360"/>
    <x v="181"/>
    <x v="791"/>
    <x v="791"/>
    <x v="94"/>
    <x v="94"/>
    <x v="38"/>
    <x v="38"/>
    <x v="35"/>
    <x v="95"/>
    <x v="95"/>
    <x v="0"/>
    <x v="0"/>
    <x v="2"/>
    <x v="48"/>
    <x v="36"/>
    <x v="0"/>
  </r>
  <r>
    <x v="6361"/>
    <x v="183"/>
    <x v="891"/>
    <x v="891"/>
    <x v="9"/>
    <x v="9"/>
    <x v="100"/>
    <x v="100"/>
    <x v="92"/>
    <x v="119"/>
    <x v="119"/>
    <x v="3"/>
    <x v="0"/>
    <x v="2"/>
    <x v="29"/>
    <x v="513"/>
    <x v="0"/>
  </r>
  <r>
    <x v="6362"/>
    <x v="248"/>
    <x v="30"/>
    <x v="30"/>
    <x v="69"/>
    <x v="69"/>
    <x v="78"/>
    <x v="78"/>
    <x v="112"/>
    <x v="96"/>
    <x v="96"/>
    <x v="0"/>
    <x v="0"/>
    <x v="0"/>
    <x v="16"/>
    <x v="378"/>
    <x v="1"/>
  </r>
  <r>
    <x v="6363"/>
    <x v="150"/>
    <x v="905"/>
    <x v="905"/>
    <x v="46"/>
    <x v="46"/>
    <x v="18"/>
    <x v="18"/>
    <x v="18"/>
    <x v="84"/>
    <x v="84"/>
    <x v="0"/>
    <x v="0"/>
    <x v="0"/>
    <x v="10"/>
    <x v="18"/>
    <x v="0"/>
  </r>
  <r>
    <x v="6364"/>
    <x v="157"/>
    <x v="507"/>
    <x v="507"/>
    <x v="14"/>
    <x v="14"/>
    <x v="102"/>
    <x v="102"/>
    <x v="105"/>
    <x v="135"/>
    <x v="135"/>
    <x v="0"/>
    <x v="0"/>
    <x v="0"/>
    <x v="18"/>
    <x v="126"/>
    <x v="0"/>
  </r>
  <r>
    <x v="6365"/>
    <x v="323"/>
    <x v="7"/>
    <x v="7"/>
    <x v="28"/>
    <x v="28"/>
    <x v="48"/>
    <x v="48"/>
    <x v="45"/>
    <x v="69"/>
    <x v="69"/>
    <x v="0"/>
    <x v="0"/>
    <x v="0"/>
    <x v="16"/>
    <x v="153"/>
    <x v="1"/>
  </r>
  <r>
    <x v="6366"/>
    <x v="315"/>
    <x v="131"/>
    <x v="131"/>
    <x v="30"/>
    <x v="30"/>
    <x v="50"/>
    <x v="50"/>
    <x v="46"/>
    <x v="98"/>
    <x v="98"/>
    <x v="1"/>
    <x v="0"/>
    <x v="2"/>
    <x v="1"/>
    <x v="455"/>
    <x v="0"/>
  </r>
  <r>
    <x v="6367"/>
    <x v="360"/>
    <x v="1108"/>
    <x v="1108"/>
    <x v="72"/>
    <x v="72"/>
    <x v="98"/>
    <x v="98"/>
    <x v="90"/>
    <x v="97"/>
    <x v="97"/>
    <x v="3"/>
    <x v="0"/>
    <x v="0"/>
    <x v="9"/>
    <x v="498"/>
    <x v="0"/>
  </r>
  <r>
    <x v="6368"/>
    <x v="223"/>
    <x v="688"/>
    <x v="688"/>
    <x v="116"/>
    <x v="116"/>
    <x v="158"/>
    <x v="158"/>
    <x v="149"/>
    <x v="0"/>
    <x v="0"/>
    <x v="0"/>
    <x v="0"/>
    <x v="2"/>
    <x v="8"/>
    <x v="192"/>
    <x v="1"/>
  </r>
  <r>
    <x v="6369"/>
    <x v="72"/>
    <x v="708"/>
    <x v="708"/>
    <x v="102"/>
    <x v="102"/>
    <x v="182"/>
    <x v="182"/>
    <x v="194"/>
    <x v="59"/>
    <x v="59"/>
    <x v="0"/>
    <x v="0"/>
    <x v="0"/>
    <x v="15"/>
    <x v="316"/>
    <x v="1"/>
  </r>
  <r>
    <x v="6370"/>
    <x v="68"/>
    <x v="147"/>
    <x v="147"/>
    <x v="11"/>
    <x v="11"/>
    <x v="7"/>
    <x v="7"/>
    <x v="7"/>
    <x v="4"/>
    <x v="4"/>
    <x v="0"/>
    <x v="0"/>
    <x v="3"/>
    <x v="38"/>
    <x v="539"/>
    <x v="0"/>
  </r>
  <r>
    <x v="6371"/>
    <x v="99"/>
    <x v="657"/>
    <x v="657"/>
    <x v="1"/>
    <x v="1"/>
    <x v="4"/>
    <x v="4"/>
    <x v="4"/>
    <x v="159"/>
    <x v="159"/>
    <x v="3"/>
    <x v="0"/>
    <x v="3"/>
    <x v="16"/>
    <x v="4"/>
    <x v="1"/>
  </r>
  <r>
    <x v="6372"/>
    <x v="109"/>
    <x v="756"/>
    <x v="756"/>
    <x v="56"/>
    <x v="56"/>
    <x v="8"/>
    <x v="8"/>
    <x v="8"/>
    <x v="145"/>
    <x v="145"/>
    <x v="0"/>
    <x v="0"/>
    <x v="0"/>
    <x v="27"/>
    <x v="260"/>
    <x v="0"/>
  </r>
  <r>
    <x v="6373"/>
    <x v="211"/>
    <x v="219"/>
    <x v="219"/>
    <x v="90"/>
    <x v="90"/>
    <x v="200"/>
    <x v="200"/>
    <x v="13"/>
    <x v="165"/>
    <x v="165"/>
    <x v="0"/>
    <x v="1"/>
    <x v="1"/>
    <x v="11"/>
    <x v="13"/>
    <x v="2"/>
  </r>
  <r>
    <x v="6374"/>
    <x v="126"/>
    <x v="221"/>
    <x v="221"/>
    <x v="106"/>
    <x v="106"/>
    <x v="42"/>
    <x v="42"/>
    <x v="13"/>
    <x v="158"/>
    <x v="158"/>
    <x v="0"/>
    <x v="1"/>
    <x v="0"/>
    <x v="11"/>
    <x v="13"/>
    <x v="2"/>
  </r>
  <r>
    <x v="6375"/>
    <x v="189"/>
    <x v="953"/>
    <x v="953"/>
    <x v="90"/>
    <x v="90"/>
    <x v="180"/>
    <x v="180"/>
    <x v="177"/>
    <x v="125"/>
    <x v="125"/>
    <x v="2"/>
    <x v="0"/>
    <x v="0"/>
    <x v="13"/>
    <x v="773"/>
    <x v="0"/>
  </r>
  <r>
    <x v="6376"/>
    <x v="172"/>
    <x v="332"/>
    <x v="332"/>
    <x v="105"/>
    <x v="105"/>
    <x v="23"/>
    <x v="23"/>
    <x v="22"/>
    <x v="67"/>
    <x v="67"/>
    <x v="0"/>
    <x v="0"/>
    <x v="1"/>
    <x v="6"/>
    <x v="250"/>
    <x v="1"/>
  </r>
  <r>
    <x v="6377"/>
    <x v="266"/>
    <x v="322"/>
    <x v="322"/>
    <x v="48"/>
    <x v="48"/>
    <x v="94"/>
    <x v="94"/>
    <x v="85"/>
    <x v="101"/>
    <x v="101"/>
    <x v="3"/>
    <x v="0"/>
    <x v="0"/>
    <x v="34"/>
    <x v="95"/>
    <x v="1"/>
  </r>
  <r>
    <x v="6378"/>
    <x v="286"/>
    <x v="293"/>
    <x v="293"/>
    <x v="62"/>
    <x v="62"/>
    <x v="171"/>
    <x v="171"/>
    <x v="160"/>
    <x v="26"/>
    <x v="26"/>
    <x v="2"/>
    <x v="0"/>
    <x v="2"/>
    <x v="0"/>
    <x v="545"/>
    <x v="0"/>
  </r>
  <r>
    <x v="6379"/>
    <x v="122"/>
    <x v="305"/>
    <x v="305"/>
    <x v="50"/>
    <x v="50"/>
    <x v="32"/>
    <x v="32"/>
    <x v="60"/>
    <x v="136"/>
    <x v="136"/>
    <x v="0"/>
    <x v="0"/>
    <x v="0"/>
    <x v="6"/>
    <x v="63"/>
    <x v="1"/>
  </r>
  <r>
    <x v="6380"/>
    <x v="341"/>
    <x v="15"/>
    <x v="15"/>
    <x v="83"/>
    <x v="83"/>
    <x v="34"/>
    <x v="34"/>
    <x v="30"/>
    <x v="132"/>
    <x v="132"/>
    <x v="0"/>
    <x v="0"/>
    <x v="3"/>
    <x v="24"/>
    <x v="31"/>
    <x v="1"/>
  </r>
  <r>
    <x v="6381"/>
    <x v="323"/>
    <x v="285"/>
    <x v="285"/>
    <x v="9"/>
    <x v="9"/>
    <x v="138"/>
    <x v="138"/>
    <x v="13"/>
    <x v="136"/>
    <x v="136"/>
    <x v="0"/>
    <x v="2"/>
    <x v="0"/>
    <x v="11"/>
    <x v="13"/>
    <x v="2"/>
  </r>
  <r>
    <x v="6382"/>
    <x v="60"/>
    <x v="441"/>
    <x v="441"/>
    <x v="62"/>
    <x v="62"/>
    <x v="54"/>
    <x v="54"/>
    <x v="50"/>
    <x v="3"/>
    <x v="3"/>
    <x v="3"/>
    <x v="0"/>
    <x v="0"/>
    <x v="22"/>
    <x v="334"/>
    <x v="1"/>
  </r>
  <r>
    <x v="6383"/>
    <x v="356"/>
    <x v="1161"/>
    <x v="1161"/>
    <x v="18"/>
    <x v="18"/>
    <x v="53"/>
    <x v="53"/>
    <x v="13"/>
    <x v="75"/>
    <x v="75"/>
    <x v="0"/>
    <x v="1"/>
    <x v="0"/>
    <x v="11"/>
    <x v="13"/>
    <x v="2"/>
  </r>
  <r>
    <x v="6384"/>
    <x v="74"/>
    <x v="138"/>
    <x v="138"/>
    <x v="5"/>
    <x v="5"/>
    <x v="33"/>
    <x v="33"/>
    <x v="13"/>
    <x v="88"/>
    <x v="88"/>
    <x v="0"/>
    <x v="2"/>
    <x v="2"/>
    <x v="11"/>
    <x v="13"/>
    <x v="2"/>
  </r>
  <r>
    <x v="6385"/>
    <x v="231"/>
    <x v="1026"/>
    <x v="1026"/>
    <x v="38"/>
    <x v="38"/>
    <x v="134"/>
    <x v="134"/>
    <x v="124"/>
    <x v="3"/>
    <x v="3"/>
    <x v="0"/>
    <x v="0"/>
    <x v="2"/>
    <x v="18"/>
    <x v="156"/>
    <x v="0"/>
  </r>
  <r>
    <x v="6386"/>
    <x v="344"/>
    <x v="152"/>
    <x v="152"/>
    <x v="13"/>
    <x v="13"/>
    <x v="191"/>
    <x v="191"/>
    <x v="187"/>
    <x v="129"/>
    <x v="129"/>
    <x v="3"/>
    <x v="0"/>
    <x v="2"/>
    <x v="15"/>
    <x v="298"/>
    <x v="1"/>
  </r>
  <r>
    <x v="6387"/>
    <x v="78"/>
    <x v="166"/>
    <x v="166"/>
    <x v="106"/>
    <x v="106"/>
    <x v="92"/>
    <x v="92"/>
    <x v="83"/>
    <x v="167"/>
    <x v="167"/>
    <x v="3"/>
    <x v="0"/>
    <x v="0"/>
    <x v="8"/>
    <x v="728"/>
    <x v="1"/>
  </r>
  <r>
    <x v="6388"/>
    <x v="326"/>
    <x v="1001"/>
    <x v="1001"/>
    <x v="76"/>
    <x v="76"/>
    <x v="163"/>
    <x v="163"/>
    <x v="153"/>
    <x v="17"/>
    <x v="17"/>
    <x v="0"/>
    <x v="0"/>
    <x v="0"/>
    <x v="30"/>
    <x v="350"/>
    <x v="1"/>
  </r>
  <r>
    <x v="6389"/>
    <x v="268"/>
    <x v="930"/>
    <x v="930"/>
    <x v="3"/>
    <x v="3"/>
    <x v="122"/>
    <x v="122"/>
    <x v="13"/>
    <x v="31"/>
    <x v="31"/>
    <x v="3"/>
    <x v="1"/>
    <x v="2"/>
    <x v="11"/>
    <x v="13"/>
    <x v="2"/>
  </r>
  <r>
    <x v="6390"/>
    <x v="21"/>
    <x v="35"/>
    <x v="35"/>
    <x v="66"/>
    <x v="66"/>
    <x v="18"/>
    <x v="18"/>
    <x v="13"/>
    <x v="141"/>
    <x v="141"/>
    <x v="0"/>
    <x v="2"/>
    <x v="0"/>
    <x v="11"/>
    <x v="13"/>
    <x v="2"/>
  </r>
  <r>
    <x v="6391"/>
    <x v="359"/>
    <x v="218"/>
    <x v="218"/>
    <x v="74"/>
    <x v="74"/>
    <x v="136"/>
    <x v="136"/>
    <x v="126"/>
    <x v="2"/>
    <x v="2"/>
    <x v="0"/>
    <x v="0"/>
    <x v="0"/>
    <x v="2"/>
    <x v="159"/>
    <x v="0"/>
  </r>
  <r>
    <x v="6392"/>
    <x v="300"/>
    <x v="99"/>
    <x v="99"/>
    <x v="61"/>
    <x v="61"/>
    <x v="133"/>
    <x v="133"/>
    <x v="122"/>
    <x v="134"/>
    <x v="134"/>
    <x v="0"/>
    <x v="0"/>
    <x v="0"/>
    <x v="27"/>
    <x v="154"/>
    <x v="0"/>
  </r>
  <r>
    <x v="6393"/>
    <x v="68"/>
    <x v="588"/>
    <x v="588"/>
    <x v="110"/>
    <x v="110"/>
    <x v="159"/>
    <x v="159"/>
    <x v="150"/>
    <x v="170"/>
    <x v="170"/>
    <x v="3"/>
    <x v="0"/>
    <x v="1"/>
    <x v="25"/>
    <x v="194"/>
    <x v="0"/>
  </r>
  <r>
    <x v="6394"/>
    <x v="296"/>
    <x v="322"/>
    <x v="322"/>
    <x v="87"/>
    <x v="87"/>
    <x v="215"/>
    <x v="215"/>
    <x v="214"/>
    <x v="138"/>
    <x v="138"/>
    <x v="3"/>
    <x v="0"/>
    <x v="0"/>
    <x v="9"/>
    <x v="521"/>
    <x v="0"/>
  </r>
  <r>
    <x v="6395"/>
    <x v="227"/>
    <x v="671"/>
    <x v="671"/>
    <x v="75"/>
    <x v="75"/>
    <x v="131"/>
    <x v="131"/>
    <x v="123"/>
    <x v="21"/>
    <x v="21"/>
    <x v="0"/>
    <x v="0"/>
    <x v="0"/>
    <x v="18"/>
    <x v="155"/>
    <x v="0"/>
  </r>
  <r>
    <x v="6396"/>
    <x v="72"/>
    <x v="959"/>
    <x v="959"/>
    <x v="4"/>
    <x v="4"/>
    <x v="122"/>
    <x v="122"/>
    <x v="147"/>
    <x v="149"/>
    <x v="149"/>
    <x v="0"/>
    <x v="0"/>
    <x v="3"/>
    <x v="18"/>
    <x v="189"/>
    <x v="0"/>
  </r>
  <r>
    <x v="6397"/>
    <x v="176"/>
    <x v="539"/>
    <x v="539"/>
    <x v="15"/>
    <x v="15"/>
    <x v="28"/>
    <x v="28"/>
    <x v="26"/>
    <x v="92"/>
    <x v="92"/>
    <x v="0"/>
    <x v="0"/>
    <x v="0"/>
    <x v="21"/>
    <x v="27"/>
    <x v="1"/>
  </r>
  <r>
    <x v="6398"/>
    <x v="184"/>
    <x v="47"/>
    <x v="47"/>
    <x v="20"/>
    <x v="20"/>
    <x v="24"/>
    <x v="24"/>
    <x v="23"/>
    <x v="114"/>
    <x v="114"/>
    <x v="0"/>
    <x v="0"/>
    <x v="0"/>
    <x v="30"/>
    <x v="224"/>
    <x v="1"/>
  </r>
  <r>
    <x v="6399"/>
    <x v="297"/>
    <x v="1017"/>
    <x v="1017"/>
    <x v="2"/>
    <x v="2"/>
    <x v="23"/>
    <x v="23"/>
    <x v="22"/>
    <x v="158"/>
    <x v="158"/>
    <x v="0"/>
    <x v="0"/>
    <x v="0"/>
    <x v="38"/>
    <x v="250"/>
    <x v="0"/>
  </r>
  <r>
    <x v="6400"/>
    <x v="53"/>
    <x v="404"/>
    <x v="404"/>
    <x v="33"/>
    <x v="33"/>
    <x v="204"/>
    <x v="204"/>
    <x v="203"/>
    <x v="152"/>
    <x v="152"/>
    <x v="0"/>
    <x v="0"/>
    <x v="3"/>
    <x v="14"/>
    <x v="515"/>
    <x v="0"/>
  </r>
  <r>
    <x v="6401"/>
    <x v="174"/>
    <x v="239"/>
    <x v="239"/>
    <x v="82"/>
    <x v="82"/>
    <x v="217"/>
    <x v="217"/>
    <x v="217"/>
    <x v="153"/>
    <x v="153"/>
    <x v="0"/>
    <x v="0"/>
    <x v="1"/>
    <x v="7"/>
    <x v="435"/>
    <x v="0"/>
  </r>
  <r>
    <x v="6402"/>
    <x v="31"/>
    <x v="768"/>
    <x v="768"/>
    <x v="98"/>
    <x v="98"/>
    <x v="18"/>
    <x v="18"/>
    <x v="18"/>
    <x v="178"/>
    <x v="178"/>
    <x v="0"/>
    <x v="0"/>
    <x v="2"/>
    <x v="30"/>
    <x v="18"/>
    <x v="1"/>
  </r>
  <r>
    <x v="6403"/>
    <x v="264"/>
    <x v="292"/>
    <x v="292"/>
    <x v="21"/>
    <x v="21"/>
    <x v="163"/>
    <x v="163"/>
    <x v="153"/>
    <x v="22"/>
    <x v="22"/>
    <x v="0"/>
    <x v="0"/>
    <x v="1"/>
    <x v="6"/>
    <x v="350"/>
    <x v="1"/>
  </r>
  <r>
    <x v="6404"/>
    <x v="284"/>
    <x v="185"/>
    <x v="185"/>
    <x v="93"/>
    <x v="93"/>
    <x v="196"/>
    <x v="196"/>
    <x v="193"/>
    <x v="92"/>
    <x v="92"/>
    <x v="0"/>
    <x v="0"/>
    <x v="0"/>
    <x v="31"/>
    <x v="459"/>
    <x v="1"/>
  </r>
  <r>
    <x v="6405"/>
    <x v="310"/>
    <x v="259"/>
    <x v="259"/>
    <x v="13"/>
    <x v="13"/>
    <x v="201"/>
    <x v="201"/>
    <x v="13"/>
    <x v="176"/>
    <x v="176"/>
    <x v="3"/>
    <x v="1"/>
    <x v="1"/>
    <x v="11"/>
    <x v="13"/>
    <x v="2"/>
  </r>
  <r>
    <x v="6406"/>
    <x v="41"/>
    <x v="49"/>
    <x v="49"/>
    <x v="112"/>
    <x v="112"/>
    <x v="80"/>
    <x v="80"/>
    <x v="171"/>
    <x v="171"/>
    <x v="171"/>
    <x v="0"/>
    <x v="0"/>
    <x v="1"/>
    <x v="24"/>
    <x v="243"/>
    <x v="1"/>
  </r>
  <r>
    <x v="6407"/>
    <x v="190"/>
    <x v="798"/>
    <x v="798"/>
    <x v="21"/>
    <x v="21"/>
    <x v="195"/>
    <x v="195"/>
    <x v="191"/>
    <x v="157"/>
    <x v="157"/>
    <x v="3"/>
    <x v="0"/>
    <x v="0"/>
    <x v="24"/>
    <x v="306"/>
    <x v="1"/>
  </r>
  <r>
    <x v="6408"/>
    <x v="137"/>
    <x v="335"/>
    <x v="335"/>
    <x v="49"/>
    <x v="49"/>
    <x v="153"/>
    <x v="153"/>
    <x v="142"/>
    <x v="30"/>
    <x v="30"/>
    <x v="0"/>
    <x v="0"/>
    <x v="0"/>
    <x v="20"/>
    <x v="342"/>
    <x v="0"/>
  </r>
  <r>
    <x v="6409"/>
    <x v="115"/>
    <x v="326"/>
    <x v="326"/>
    <x v="35"/>
    <x v="35"/>
    <x v="56"/>
    <x v="56"/>
    <x v="52"/>
    <x v="119"/>
    <x v="119"/>
    <x v="0"/>
    <x v="0"/>
    <x v="0"/>
    <x v="33"/>
    <x v="54"/>
    <x v="0"/>
  </r>
  <r>
    <x v="6410"/>
    <x v="27"/>
    <x v="342"/>
    <x v="342"/>
    <x v="111"/>
    <x v="111"/>
    <x v="58"/>
    <x v="58"/>
    <x v="54"/>
    <x v="84"/>
    <x v="84"/>
    <x v="0"/>
    <x v="0"/>
    <x v="2"/>
    <x v="33"/>
    <x v="56"/>
    <x v="0"/>
  </r>
  <r>
    <x v="6411"/>
    <x v="156"/>
    <x v="938"/>
    <x v="938"/>
    <x v="8"/>
    <x v="8"/>
    <x v="12"/>
    <x v="12"/>
    <x v="12"/>
    <x v="23"/>
    <x v="23"/>
    <x v="0"/>
    <x v="0"/>
    <x v="0"/>
    <x v="47"/>
    <x v="499"/>
    <x v="1"/>
  </r>
  <r>
    <x v="6412"/>
    <x v="214"/>
    <x v="604"/>
    <x v="604"/>
    <x v="65"/>
    <x v="65"/>
    <x v="77"/>
    <x v="77"/>
    <x v="13"/>
    <x v="1"/>
    <x v="1"/>
    <x v="3"/>
    <x v="2"/>
    <x v="0"/>
    <x v="11"/>
    <x v="13"/>
    <x v="2"/>
  </r>
  <r>
    <x v="6413"/>
    <x v="121"/>
    <x v="61"/>
    <x v="61"/>
    <x v="68"/>
    <x v="68"/>
    <x v="158"/>
    <x v="158"/>
    <x v="149"/>
    <x v="125"/>
    <x v="125"/>
    <x v="0"/>
    <x v="0"/>
    <x v="3"/>
    <x v="39"/>
    <x v="192"/>
    <x v="0"/>
  </r>
  <r>
    <x v="6414"/>
    <x v="188"/>
    <x v="940"/>
    <x v="940"/>
    <x v="66"/>
    <x v="66"/>
    <x v="16"/>
    <x v="16"/>
    <x v="16"/>
    <x v="4"/>
    <x v="4"/>
    <x v="0"/>
    <x v="0"/>
    <x v="0"/>
    <x v="16"/>
    <x v="454"/>
    <x v="1"/>
  </r>
  <r>
    <x v="6415"/>
    <x v="101"/>
    <x v="20"/>
    <x v="20"/>
    <x v="59"/>
    <x v="59"/>
    <x v="205"/>
    <x v="205"/>
    <x v="204"/>
    <x v="159"/>
    <x v="159"/>
    <x v="0"/>
    <x v="0"/>
    <x v="0"/>
    <x v="19"/>
    <x v="491"/>
    <x v="1"/>
  </r>
  <r>
    <x v="6416"/>
    <x v="222"/>
    <x v="375"/>
    <x v="375"/>
    <x v="54"/>
    <x v="54"/>
    <x v="16"/>
    <x v="16"/>
    <x v="16"/>
    <x v="25"/>
    <x v="25"/>
    <x v="0"/>
    <x v="0"/>
    <x v="0"/>
    <x v="22"/>
    <x v="454"/>
    <x v="1"/>
  </r>
  <r>
    <x v="6417"/>
    <x v="181"/>
    <x v="1073"/>
    <x v="1073"/>
    <x v="65"/>
    <x v="65"/>
    <x v="44"/>
    <x v="44"/>
    <x v="41"/>
    <x v="119"/>
    <x v="119"/>
    <x v="2"/>
    <x v="0"/>
    <x v="3"/>
    <x v="34"/>
    <x v="389"/>
    <x v="1"/>
  </r>
  <r>
    <x v="6418"/>
    <x v="103"/>
    <x v="664"/>
    <x v="664"/>
    <x v="97"/>
    <x v="97"/>
    <x v="139"/>
    <x v="139"/>
    <x v="131"/>
    <x v="17"/>
    <x v="17"/>
    <x v="1"/>
    <x v="0"/>
    <x v="2"/>
    <x v="6"/>
    <x v="797"/>
    <x v="1"/>
  </r>
  <r>
    <x v="6419"/>
    <x v="324"/>
    <x v="260"/>
    <x v="260"/>
    <x v="114"/>
    <x v="114"/>
    <x v="178"/>
    <x v="178"/>
    <x v="13"/>
    <x v="79"/>
    <x v="79"/>
    <x v="0"/>
    <x v="1"/>
    <x v="2"/>
    <x v="11"/>
    <x v="13"/>
    <x v="2"/>
  </r>
  <r>
    <x v="6420"/>
    <x v="231"/>
    <x v="1150"/>
    <x v="1150"/>
    <x v="90"/>
    <x v="90"/>
    <x v="78"/>
    <x v="78"/>
    <x v="112"/>
    <x v="166"/>
    <x v="166"/>
    <x v="0"/>
    <x v="0"/>
    <x v="0"/>
    <x v="8"/>
    <x v="378"/>
    <x v="1"/>
  </r>
  <r>
    <x v="6421"/>
    <x v="272"/>
    <x v="503"/>
    <x v="503"/>
    <x v="72"/>
    <x v="72"/>
    <x v="219"/>
    <x v="219"/>
    <x v="220"/>
    <x v="156"/>
    <x v="156"/>
    <x v="0"/>
    <x v="0"/>
    <x v="0"/>
    <x v="27"/>
    <x v="568"/>
    <x v="0"/>
  </r>
  <r>
    <x v="6422"/>
    <x v="289"/>
    <x v="1075"/>
    <x v="1075"/>
    <x v="39"/>
    <x v="39"/>
    <x v="65"/>
    <x v="65"/>
    <x v="61"/>
    <x v="102"/>
    <x v="102"/>
    <x v="0"/>
    <x v="0"/>
    <x v="2"/>
    <x v="7"/>
    <x v="64"/>
    <x v="0"/>
  </r>
  <r>
    <x v="6423"/>
    <x v="176"/>
    <x v="292"/>
    <x v="292"/>
    <x v="15"/>
    <x v="15"/>
    <x v="148"/>
    <x v="148"/>
    <x v="139"/>
    <x v="71"/>
    <x v="71"/>
    <x v="0"/>
    <x v="0"/>
    <x v="1"/>
    <x v="16"/>
    <x v="176"/>
    <x v="1"/>
  </r>
  <r>
    <x v="6424"/>
    <x v="220"/>
    <x v="22"/>
    <x v="22"/>
    <x v="18"/>
    <x v="18"/>
    <x v="55"/>
    <x v="55"/>
    <x v="51"/>
    <x v="114"/>
    <x v="114"/>
    <x v="0"/>
    <x v="0"/>
    <x v="0"/>
    <x v="14"/>
    <x v="53"/>
    <x v="0"/>
  </r>
  <r>
    <x v="6425"/>
    <x v="2"/>
    <x v="794"/>
    <x v="794"/>
    <x v="48"/>
    <x v="48"/>
    <x v="198"/>
    <x v="198"/>
    <x v="197"/>
    <x v="126"/>
    <x v="126"/>
    <x v="0"/>
    <x v="0"/>
    <x v="0"/>
    <x v="25"/>
    <x v="327"/>
    <x v="0"/>
  </r>
  <r>
    <x v="6426"/>
    <x v="148"/>
    <x v="143"/>
    <x v="143"/>
    <x v="36"/>
    <x v="36"/>
    <x v="82"/>
    <x v="82"/>
    <x v="216"/>
    <x v="32"/>
    <x v="32"/>
    <x v="0"/>
    <x v="0"/>
    <x v="2"/>
    <x v="18"/>
    <x v="432"/>
    <x v="0"/>
  </r>
  <r>
    <x v="6427"/>
    <x v="282"/>
    <x v="1095"/>
    <x v="1095"/>
    <x v="25"/>
    <x v="25"/>
    <x v="201"/>
    <x v="201"/>
    <x v="13"/>
    <x v="146"/>
    <x v="146"/>
    <x v="0"/>
    <x v="2"/>
    <x v="2"/>
    <x v="11"/>
    <x v="13"/>
    <x v="2"/>
  </r>
  <r>
    <x v="6428"/>
    <x v="223"/>
    <x v="664"/>
    <x v="664"/>
    <x v="97"/>
    <x v="97"/>
    <x v="85"/>
    <x v="85"/>
    <x v="76"/>
    <x v="69"/>
    <x v="69"/>
    <x v="3"/>
    <x v="0"/>
    <x v="0"/>
    <x v="24"/>
    <x v="85"/>
    <x v="1"/>
  </r>
  <r>
    <x v="6429"/>
    <x v="242"/>
    <x v="294"/>
    <x v="294"/>
    <x v="24"/>
    <x v="24"/>
    <x v="75"/>
    <x v="75"/>
    <x v="68"/>
    <x v="28"/>
    <x v="28"/>
    <x v="2"/>
    <x v="0"/>
    <x v="0"/>
    <x v="2"/>
    <x v="528"/>
    <x v="0"/>
  </r>
  <r>
    <x v="6430"/>
    <x v="159"/>
    <x v="845"/>
    <x v="845"/>
    <x v="50"/>
    <x v="50"/>
    <x v="161"/>
    <x v="161"/>
    <x v="152"/>
    <x v="64"/>
    <x v="64"/>
    <x v="0"/>
    <x v="0"/>
    <x v="0"/>
    <x v="5"/>
    <x v="198"/>
    <x v="0"/>
  </r>
  <r>
    <x v="6431"/>
    <x v="143"/>
    <x v="757"/>
    <x v="757"/>
    <x v="37"/>
    <x v="37"/>
    <x v="212"/>
    <x v="212"/>
    <x v="211"/>
    <x v="107"/>
    <x v="107"/>
    <x v="3"/>
    <x v="0"/>
    <x v="3"/>
    <x v="16"/>
    <x v="446"/>
    <x v="1"/>
  </r>
  <r>
    <x v="6432"/>
    <x v="93"/>
    <x v="619"/>
    <x v="619"/>
    <x v="105"/>
    <x v="105"/>
    <x v="140"/>
    <x v="140"/>
    <x v="132"/>
    <x v="96"/>
    <x v="96"/>
    <x v="0"/>
    <x v="0"/>
    <x v="0"/>
    <x v="1"/>
    <x v="390"/>
    <x v="0"/>
  </r>
  <r>
    <x v="6433"/>
    <x v="216"/>
    <x v="1081"/>
    <x v="1081"/>
    <x v="55"/>
    <x v="55"/>
    <x v="35"/>
    <x v="35"/>
    <x v="31"/>
    <x v="80"/>
    <x v="80"/>
    <x v="0"/>
    <x v="0"/>
    <x v="2"/>
    <x v="3"/>
    <x v="32"/>
    <x v="0"/>
  </r>
  <r>
    <x v="6434"/>
    <x v="349"/>
    <x v="1055"/>
    <x v="1055"/>
    <x v="91"/>
    <x v="91"/>
    <x v="54"/>
    <x v="54"/>
    <x v="50"/>
    <x v="169"/>
    <x v="169"/>
    <x v="3"/>
    <x v="0"/>
    <x v="0"/>
    <x v="30"/>
    <x v="334"/>
    <x v="1"/>
  </r>
  <r>
    <x v="6435"/>
    <x v="133"/>
    <x v="849"/>
    <x v="849"/>
    <x v="4"/>
    <x v="4"/>
    <x v="187"/>
    <x v="187"/>
    <x v="183"/>
    <x v="120"/>
    <x v="120"/>
    <x v="0"/>
    <x v="0"/>
    <x v="1"/>
    <x v="1"/>
    <x v="395"/>
    <x v="0"/>
  </r>
  <r>
    <x v="6436"/>
    <x v="75"/>
    <x v="974"/>
    <x v="974"/>
    <x v="27"/>
    <x v="27"/>
    <x v="46"/>
    <x v="46"/>
    <x v="43"/>
    <x v="71"/>
    <x v="71"/>
    <x v="2"/>
    <x v="0"/>
    <x v="3"/>
    <x v="25"/>
    <x v="133"/>
    <x v="0"/>
  </r>
  <r>
    <x v="6437"/>
    <x v="235"/>
    <x v="552"/>
    <x v="552"/>
    <x v="115"/>
    <x v="115"/>
    <x v="101"/>
    <x v="101"/>
    <x v="93"/>
    <x v="20"/>
    <x v="20"/>
    <x v="2"/>
    <x v="0"/>
    <x v="0"/>
    <x v="22"/>
    <x v="246"/>
    <x v="1"/>
  </r>
  <r>
    <x v="6438"/>
    <x v="171"/>
    <x v="356"/>
    <x v="356"/>
    <x v="3"/>
    <x v="3"/>
    <x v="85"/>
    <x v="85"/>
    <x v="13"/>
    <x v="12"/>
    <x v="12"/>
    <x v="0"/>
    <x v="1"/>
    <x v="0"/>
    <x v="11"/>
    <x v="13"/>
    <x v="2"/>
  </r>
  <r>
    <x v="6439"/>
    <x v="163"/>
    <x v="238"/>
    <x v="238"/>
    <x v="79"/>
    <x v="79"/>
    <x v="80"/>
    <x v="80"/>
    <x v="171"/>
    <x v="140"/>
    <x v="140"/>
    <x v="0"/>
    <x v="0"/>
    <x v="2"/>
    <x v="15"/>
    <x v="243"/>
    <x v="1"/>
  </r>
  <r>
    <x v="6440"/>
    <x v="244"/>
    <x v="452"/>
    <x v="452"/>
    <x v="75"/>
    <x v="75"/>
    <x v="98"/>
    <x v="98"/>
    <x v="90"/>
    <x v="121"/>
    <x v="121"/>
    <x v="0"/>
    <x v="0"/>
    <x v="2"/>
    <x v="8"/>
    <x v="103"/>
    <x v="1"/>
  </r>
  <r>
    <x v="6441"/>
    <x v="209"/>
    <x v="104"/>
    <x v="104"/>
    <x v="116"/>
    <x v="116"/>
    <x v="198"/>
    <x v="198"/>
    <x v="13"/>
    <x v="96"/>
    <x v="96"/>
    <x v="2"/>
    <x v="2"/>
    <x v="2"/>
    <x v="11"/>
    <x v="13"/>
    <x v="2"/>
  </r>
  <r>
    <x v="6442"/>
    <x v="23"/>
    <x v="523"/>
    <x v="523"/>
    <x v="74"/>
    <x v="74"/>
    <x v="111"/>
    <x v="111"/>
    <x v="102"/>
    <x v="167"/>
    <x v="167"/>
    <x v="0"/>
    <x v="0"/>
    <x v="0"/>
    <x v="48"/>
    <x v="251"/>
    <x v="0"/>
  </r>
  <r>
    <x v="6443"/>
    <x v="189"/>
    <x v="311"/>
    <x v="311"/>
    <x v="63"/>
    <x v="63"/>
    <x v="154"/>
    <x v="154"/>
    <x v="143"/>
    <x v="43"/>
    <x v="43"/>
    <x v="3"/>
    <x v="0"/>
    <x v="2"/>
    <x v="47"/>
    <x v="184"/>
    <x v="1"/>
  </r>
  <r>
    <x v="6444"/>
    <x v="315"/>
    <x v="885"/>
    <x v="885"/>
    <x v="38"/>
    <x v="38"/>
    <x v="31"/>
    <x v="31"/>
    <x v="28"/>
    <x v="164"/>
    <x v="164"/>
    <x v="0"/>
    <x v="0"/>
    <x v="2"/>
    <x v="29"/>
    <x v="300"/>
    <x v="0"/>
  </r>
  <r>
    <x v="6445"/>
    <x v="165"/>
    <x v="86"/>
    <x v="86"/>
    <x v="67"/>
    <x v="67"/>
    <x v="135"/>
    <x v="135"/>
    <x v="13"/>
    <x v="90"/>
    <x v="90"/>
    <x v="3"/>
    <x v="1"/>
    <x v="0"/>
    <x v="11"/>
    <x v="13"/>
    <x v="2"/>
  </r>
  <r>
    <x v="6446"/>
    <x v="331"/>
    <x v="758"/>
    <x v="758"/>
    <x v="100"/>
    <x v="100"/>
    <x v="97"/>
    <x v="97"/>
    <x v="89"/>
    <x v="18"/>
    <x v="18"/>
    <x v="0"/>
    <x v="0"/>
    <x v="0"/>
    <x v="16"/>
    <x v="102"/>
    <x v="1"/>
  </r>
  <r>
    <x v="6447"/>
    <x v="253"/>
    <x v="352"/>
    <x v="352"/>
    <x v="0"/>
    <x v="0"/>
    <x v="132"/>
    <x v="132"/>
    <x v="13"/>
    <x v="166"/>
    <x v="166"/>
    <x v="3"/>
    <x v="1"/>
    <x v="3"/>
    <x v="11"/>
    <x v="13"/>
    <x v="2"/>
  </r>
  <r>
    <x v="6448"/>
    <x v="262"/>
    <x v="706"/>
    <x v="706"/>
    <x v="47"/>
    <x v="47"/>
    <x v="37"/>
    <x v="37"/>
    <x v="13"/>
    <x v="51"/>
    <x v="51"/>
    <x v="3"/>
    <x v="2"/>
    <x v="0"/>
    <x v="11"/>
    <x v="13"/>
    <x v="2"/>
  </r>
  <r>
    <x v="6449"/>
    <x v="22"/>
    <x v="446"/>
    <x v="446"/>
    <x v="85"/>
    <x v="85"/>
    <x v="146"/>
    <x v="146"/>
    <x v="13"/>
    <x v="92"/>
    <x v="92"/>
    <x v="0"/>
    <x v="1"/>
    <x v="0"/>
    <x v="11"/>
    <x v="13"/>
    <x v="2"/>
  </r>
  <r>
    <x v="6450"/>
    <x v="6"/>
    <x v="664"/>
    <x v="664"/>
    <x v="105"/>
    <x v="105"/>
    <x v="191"/>
    <x v="191"/>
    <x v="187"/>
    <x v="109"/>
    <x v="109"/>
    <x v="0"/>
    <x v="0"/>
    <x v="3"/>
    <x v="24"/>
    <x v="484"/>
    <x v="1"/>
  </r>
  <r>
    <x v="6451"/>
    <x v="129"/>
    <x v="128"/>
    <x v="128"/>
    <x v="23"/>
    <x v="23"/>
    <x v="20"/>
    <x v="20"/>
    <x v="20"/>
    <x v="46"/>
    <x v="46"/>
    <x v="0"/>
    <x v="0"/>
    <x v="2"/>
    <x v="9"/>
    <x v="347"/>
    <x v="0"/>
  </r>
  <r>
    <x v="6452"/>
    <x v="224"/>
    <x v="711"/>
    <x v="711"/>
    <x v="18"/>
    <x v="18"/>
    <x v="193"/>
    <x v="193"/>
    <x v="13"/>
    <x v="93"/>
    <x v="93"/>
    <x v="0"/>
    <x v="1"/>
    <x v="2"/>
    <x v="11"/>
    <x v="13"/>
    <x v="2"/>
  </r>
  <r>
    <x v="6453"/>
    <x v="91"/>
    <x v="838"/>
    <x v="838"/>
    <x v="30"/>
    <x v="30"/>
    <x v="66"/>
    <x v="66"/>
    <x v="62"/>
    <x v="94"/>
    <x v="94"/>
    <x v="3"/>
    <x v="0"/>
    <x v="1"/>
    <x v="14"/>
    <x v="450"/>
    <x v="0"/>
  </r>
  <r>
    <x v="6454"/>
    <x v="111"/>
    <x v="464"/>
    <x v="464"/>
    <x v="56"/>
    <x v="56"/>
    <x v="157"/>
    <x v="157"/>
    <x v="148"/>
    <x v="11"/>
    <x v="11"/>
    <x v="0"/>
    <x v="0"/>
    <x v="0"/>
    <x v="28"/>
    <x v="191"/>
    <x v="0"/>
  </r>
  <r>
    <x v="6455"/>
    <x v="4"/>
    <x v="744"/>
    <x v="744"/>
    <x v="108"/>
    <x v="108"/>
    <x v="15"/>
    <x v="15"/>
    <x v="15"/>
    <x v="104"/>
    <x v="104"/>
    <x v="2"/>
    <x v="0"/>
    <x v="2"/>
    <x v="22"/>
    <x v="701"/>
    <x v="1"/>
  </r>
  <r>
    <x v="6456"/>
    <x v="229"/>
    <x v="835"/>
    <x v="835"/>
    <x v="81"/>
    <x v="81"/>
    <x v="18"/>
    <x v="18"/>
    <x v="18"/>
    <x v="34"/>
    <x v="34"/>
    <x v="0"/>
    <x v="0"/>
    <x v="0"/>
    <x v="3"/>
    <x v="18"/>
    <x v="0"/>
  </r>
  <r>
    <x v="6457"/>
    <x v="294"/>
    <x v="1014"/>
    <x v="1014"/>
    <x v="42"/>
    <x v="42"/>
    <x v="2"/>
    <x v="2"/>
    <x v="2"/>
    <x v="42"/>
    <x v="42"/>
    <x v="2"/>
    <x v="0"/>
    <x v="1"/>
    <x v="18"/>
    <x v="2"/>
    <x v="0"/>
  </r>
  <r>
    <x v="6458"/>
    <x v="12"/>
    <x v="1034"/>
    <x v="1034"/>
    <x v="85"/>
    <x v="85"/>
    <x v="21"/>
    <x v="21"/>
    <x v="13"/>
    <x v="162"/>
    <x v="162"/>
    <x v="2"/>
    <x v="2"/>
    <x v="0"/>
    <x v="11"/>
    <x v="13"/>
    <x v="2"/>
  </r>
  <r>
    <x v="6459"/>
    <x v="19"/>
    <x v="221"/>
    <x v="221"/>
    <x v="80"/>
    <x v="80"/>
    <x v="143"/>
    <x v="143"/>
    <x v="134"/>
    <x v="53"/>
    <x v="53"/>
    <x v="3"/>
    <x v="0"/>
    <x v="0"/>
    <x v="7"/>
    <x v="170"/>
    <x v="0"/>
  </r>
  <r>
    <x v="6460"/>
    <x v="76"/>
    <x v="140"/>
    <x v="140"/>
    <x v="83"/>
    <x v="83"/>
    <x v="174"/>
    <x v="174"/>
    <x v="167"/>
    <x v="156"/>
    <x v="156"/>
    <x v="1"/>
    <x v="0"/>
    <x v="0"/>
    <x v="6"/>
    <x v="775"/>
    <x v="1"/>
  </r>
  <r>
    <x v="6461"/>
    <x v="275"/>
    <x v="416"/>
    <x v="416"/>
    <x v="57"/>
    <x v="57"/>
    <x v="79"/>
    <x v="79"/>
    <x v="72"/>
    <x v="71"/>
    <x v="71"/>
    <x v="0"/>
    <x v="0"/>
    <x v="0"/>
    <x v="33"/>
    <x v="80"/>
    <x v="0"/>
  </r>
  <r>
    <x v="6462"/>
    <x v="273"/>
    <x v="791"/>
    <x v="791"/>
    <x v="64"/>
    <x v="64"/>
    <x v="131"/>
    <x v="131"/>
    <x v="123"/>
    <x v="150"/>
    <x v="150"/>
    <x v="3"/>
    <x v="0"/>
    <x v="0"/>
    <x v="34"/>
    <x v="546"/>
    <x v="1"/>
  </r>
  <r>
    <x v="6463"/>
    <x v="337"/>
    <x v="1111"/>
    <x v="1111"/>
    <x v="112"/>
    <x v="112"/>
    <x v="158"/>
    <x v="158"/>
    <x v="149"/>
    <x v="49"/>
    <x v="49"/>
    <x v="0"/>
    <x v="0"/>
    <x v="2"/>
    <x v="9"/>
    <x v="192"/>
    <x v="0"/>
  </r>
  <r>
    <x v="6464"/>
    <x v="21"/>
    <x v="111"/>
    <x v="111"/>
    <x v="42"/>
    <x v="42"/>
    <x v="84"/>
    <x v="84"/>
    <x v="75"/>
    <x v="143"/>
    <x v="143"/>
    <x v="0"/>
    <x v="0"/>
    <x v="2"/>
    <x v="25"/>
    <x v="185"/>
    <x v="0"/>
  </r>
  <r>
    <x v="6465"/>
    <x v="66"/>
    <x v="401"/>
    <x v="401"/>
    <x v="83"/>
    <x v="83"/>
    <x v="200"/>
    <x v="200"/>
    <x v="199"/>
    <x v="35"/>
    <x v="35"/>
    <x v="3"/>
    <x v="0"/>
    <x v="0"/>
    <x v="39"/>
    <x v="610"/>
    <x v="0"/>
  </r>
  <r>
    <x v="6466"/>
    <x v="133"/>
    <x v="128"/>
    <x v="128"/>
    <x v="110"/>
    <x v="110"/>
    <x v="20"/>
    <x v="20"/>
    <x v="13"/>
    <x v="124"/>
    <x v="124"/>
    <x v="2"/>
    <x v="1"/>
    <x v="3"/>
    <x v="11"/>
    <x v="13"/>
    <x v="2"/>
  </r>
  <r>
    <x v="6467"/>
    <x v="70"/>
    <x v="949"/>
    <x v="949"/>
    <x v="27"/>
    <x v="27"/>
    <x v="214"/>
    <x v="214"/>
    <x v="13"/>
    <x v="122"/>
    <x v="122"/>
    <x v="1"/>
    <x v="1"/>
    <x v="1"/>
    <x v="11"/>
    <x v="13"/>
    <x v="2"/>
  </r>
  <r>
    <x v="6468"/>
    <x v="264"/>
    <x v="301"/>
    <x v="301"/>
    <x v="15"/>
    <x v="15"/>
    <x v="133"/>
    <x v="133"/>
    <x v="122"/>
    <x v="167"/>
    <x v="167"/>
    <x v="3"/>
    <x v="0"/>
    <x v="0"/>
    <x v="9"/>
    <x v="424"/>
    <x v="0"/>
  </r>
  <r>
    <x v="6469"/>
    <x v="337"/>
    <x v="1187"/>
    <x v="1187"/>
    <x v="62"/>
    <x v="62"/>
    <x v="142"/>
    <x v="142"/>
    <x v="133"/>
    <x v="130"/>
    <x v="130"/>
    <x v="2"/>
    <x v="0"/>
    <x v="0"/>
    <x v="4"/>
    <x v="320"/>
    <x v="0"/>
  </r>
  <r>
    <x v="6470"/>
    <x v="261"/>
    <x v="1057"/>
    <x v="1057"/>
    <x v="73"/>
    <x v="73"/>
    <x v="14"/>
    <x v="14"/>
    <x v="14"/>
    <x v="85"/>
    <x v="85"/>
    <x v="3"/>
    <x v="0"/>
    <x v="2"/>
    <x v="49"/>
    <x v="76"/>
    <x v="3"/>
  </r>
  <r>
    <x v="6471"/>
    <x v="209"/>
    <x v="1074"/>
    <x v="1074"/>
    <x v="101"/>
    <x v="101"/>
    <x v="202"/>
    <x v="202"/>
    <x v="201"/>
    <x v="51"/>
    <x v="51"/>
    <x v="3"/>
    <x v="0"/>
    <x v="0"/>
    <x v="23"/>
    <x v="388"/>
    <x v="0"/>
  </r>
  <r>
    <x v="6472"/>
    <x v="3"/>
    <x v="867"/>
    <x v="867"/>
    <x v="15"/>
    <x v="15"/>
    <x v="38"/>
    <x v="38"/>
    <x v="35"/>
    <x v="35"/>
    <x v="35"/>
    <x v="0"/>
    <x v="0"/>
    <x v="0"/>
    <x v="18"/>
    <x v="36"/>
    <x v="0"/>
  </r>
  <r>
    <x v="6473"/>
    <x v="74"/>
    <x v="257"/>
    <x v="257"/>
    <x v="73"/>
    <x v="73"/>
    <x v="36"/>
    <x v="36"/>
    <x v="32"/>
    <x v="159"/>
    <x v="159"/>
    <x v="0"/>
    <x v="0"/>
    <x v="2"/>
    <x v="40"/>
    <x v="78"/>
    <x v="1"/>
  </r>
  <r>
    <x v="6474"/>
    <x v="185"/>
    <x v="848"/>
    <x v="848"/>
    <x v="24"/>
    <x v="24"/>
    <x v="193"/>
    <x v="193"/>
    <x v="189"/>
    <x v="174"/>
    <x v="174"/>
    <x v="0"/>
    <x v="0"/>
    <x v="2"/>
    <x v="22"/>
    <x v="301"/>
    <x v="1"/>
  </r>
  <r>
    <x v="6475"/>
    <x v="262"/>
    <x v="685"/>
    <x v="685"/>
    <x v="43"/>
    <x v="43"/>
    <x v="132"/>
    <x v="132"/>
    <x v="13"/>
    <x v="134"/>
    <x v="134"/>
    <x v="3"/>
    <x v="1"/>
    <x v="2"/>
    <x v="11"/>
    <x v="13"/>
    <x v="2"/>
  </r>
  <r>
    <x v="6476"/>
    <x v="281"/>
    <x v="57"/>
    <x v="57"/>
    <x v="16"/>
    <x v="16"/>
    <x v="39"/>
    <x v="39"/>
    <x v="36"/>
    <x v="79"/>
    <x v="79"/>
    <x v="3"/>
    <x v="0"/>
    <x v="1"/>
    <x v="29"/>
    <x v="96"/>
    <x v="0"/>
  </r>
  <r>
    <x v="6477"/>
    <x v="127"/>
    <x v="1038"/>
    <x v="1038"/>
    <x v="64"/>
    <x v="64"/>
    <x v="10"/>
    <x v="10"/>
    <x v="13"/>
    <x v="34"/>
    <x v="34"/>
    <x v="3"/>
    <x v="2"/>
    <x v="2"/>
    <x v="11"/>
    <x v="13"/>
    <x v="2"/>
  </r>
  <r>
    <x v="6478"/>
    <x v="280"/>
    <x v="1086"/>
    <x v="1086"/>
    <x v="4"/>
    <x v="4"/>
    <x v="202"/>
    <x v="202"/>
    <x v="201"/>
    <x v="158"/>
    <x v="158"/>
    <x v="1"/>
    <x v="0"/>
    <x v="0"/>
    <x v="33"/>
    <x v="726"/>
    <x v="0"/>
  </r>
  <r>
    <x v="6479"/>
    <x v="282"/>
    <x v="221"/>
    <x v="221"/>
    <x v="44"/>
    <x v="44"/>
    <x v="128"/>
    <x v="128"/>
    <x v="119"/>
    <x v="148"/>
    <x v="148"/>
    <x v="3"/>
    <x v="0"/>
    <x v="0"/>
    <x v="3"/>
    <x v="311"/>
    <x v="0"/>
  </r>
  <r>
    <x v="6480"/>
    <x v="235"/>
    <x v="87"/>
    <x v="87"/>
    <x v="74"/>
    <x v="74"/>
    <x v="136"/>
    <x v="136"/>
    <x v="126"/>
    <x v="162"/>
    <x v="162"/>
    <x v="3"/>
    <x v="0"/>
    <x v="2"/>
    <x v="5"/>
    <x v="463"/>
    <x v="0"/>
  </r>
  <r>
    <x v="6481"/>
    <x v="289"/>
    <x v="52"/>
    <x v="52"/>
    <x v="56"/>
    <x v="56"/>
    <x v="166"/>
    <x v="166"/>
    <x v="162"/>
    <x v="139"/>
    <x v="139"/>
    <x v="3"/>
    <x v="0"/>
    <x v="2"/>
    <x v="1"/>
    <x v="549"/>
    <x v="0"/>
  </r>
  <r>
    <x v="6482"/>
    <x v="181"/>
    <x v="45"/>
    <x v="45"/>
    <x v="84"/>
    <x v="84"/>
    <x v="213"/>
    <x v="213"/>
    <x v="212"/>
    <x v="18"/>
    <x v="18"/>
    <x v="3"/>
    <x v="0"/>
    <x v="1"/>
    <x v="24"/>
    <x v="593"/>
    <x v="1"/>
  </r>
  <r>
    <x v="6483"/>
    <x v="29"/>
    <x v="573"/>
    <x v="573"/>
    <x v="82"/>
    <x v="82"/>
    <x v="144"/>
    <x v="144"/>
    <x v="136"/>
    <x v="36"/>
    <x v="36"/>
    <x v="0"/>
    <x v="0"/>
    <x v="0"/>
    <x v="15"/>
    <x v="172"/>
    <x v="1"/>
  </r>
  <r>
    <x v="6484"/>
    <x v="340"/>
    <x v="38"/>
    <x v="38"/>
    <x v="14"/>
    <x v="14"/>
    <x v="98"/>
    <x v="98"/>
    <x v="13"/>
    <x v="102"/>
    <x v="102"/>
    <x v="1"/>
    <x v="1"/>
    <x v="2"/>
    <x v="11"/>
    <x v="13"/>
    <x v="2"/>
  </r>
  <r>
    <x v="6485"/>
    <x v="203"/>
    <x v="1192"/>
    <x v="1192"/>
    <x v="104"/>
    <x v="104"/>
    <x v="12"/>
    <x v="12"/>
    <x v="12"/>
    <x v="123"/>
    <x v="123"/>
    <x v="3"/>
    <x v="0"/>
    <x v="3"/>
    <x v="9"/>
    <x v="379"/>
    <x v="0"/>
  </r>
  <r>
    <x v="6486"/>
    <x v="284"/>
    <x v="852"/>
    <x v="852"/>
    <x v="0"/>
    <x v="0"/>
    <x v="1"/>
    <x v="1"/>
    <x v="1"/>
    <x v="24"/>
    <x v="24"/>
    <x v="3"/>
    <x v="0"/>
    <x v="0"/>
    <x v="30"/>
    <x v="219"/>
    <x v="1"/>
  </r>
  <r>
    <x v="6487"/>
    <x v="110"/>
    <x v="1193"/>
    <x v="1193"/>
    <x v="50"/>
    <x v="50"/>
    <x v="202"/>
    <x v="202"/>
    <x v="201"/>
    <x v="94"/>
    <x v="94"/>
    <x v="0"/>
    <x v="0"/>
    <x v="0"/>
    <x v="27"/>
    <x v="341"/>
    <x v="0"/>
  </r>
  <r>
    <x v="6488"/>
    <x v="285"/>
    <x v="46"/>
    <x v="46"/>
    <x v="32"/>
    <x v="32"/>
    <x v="166"/>
    <x v="166"/>
    <x v="13"/>
    <x v="74"/>
    <x v="74"/>
    <x v="0"/>
    <x v="2"/>
    <x v="3"/>
    <x v="11"/>
    <x v="13"/>
    <x v="2"/>
  </r>
  <r>
    <x v="6489"/>
    <x v="258"/>
    <x v="1065"/>
    <x v="1065"/>
    <x v="15"/>
    <x v="15"/>
    <x v="128"/>
    <x v="128"/>
    <x v="119"/>
    <x v="179"/>
    <x v="179"/>
    <x v="2"/>
    <x v="0"/>
    <x v="3"/>
    <x v="10"/>
    <x v="732"/>
    <x v="0"/>
  </r>
  <r>
    <x v="6490"/>
    <x v="330"/>
    <x v="27"/>
    <x v="27"/>
    <x v="110"/>
    <x v="110"/>
    <x v="142"/>
    <x v="142"/>
    <x v="133"/>
    <x v="137"/>
    <x v="137"/>
    <x v="2"/>
    <x v="0"/>
    <x v="0"/>
    <x v="35"/>
    <x v="320"/>
    <x v="0"/>
  </r>
  <r>
    <x v="6491"/>
    <x v="261"/>
    <x v="693"/>
    <x v="693"/>
    <x v="61"/>
    <x v="61"/>
    <x v="13"/>
    <x v="13"/>
    <x v="161"/>
    <x v="143"/>
    <x v="143"/>
    <x v="1"/>
    <x v="0"/>
    <x v="0"/>
    <x v="16"/>
    <x v="359"/>
    <x v="1"/>
  </r>
  <r>
    <x v="6492"/>
    <x v="138"/>
    <x v="146"/>
    <x v="146"/>
    <x v="90"/>
    <x v="90"/>
    <x v="55"/>
    <x v="55"/>
    <x v="51"/>
    <x v="171"/>
    <x v="171"/>
    <x v="3"/>
    <x v="0"/>
    <x v="2"/>
    <x v="1"/>
    <x v="522"/>
    <x v="0"/>
  </r>
  <r>
    <x v="6493"/>
    <x v="159"/>
    <x v="161"/>
    <x v="161"/>
    <x v="47"/>
    <x v="47"/>
    <x v="137"/>
    <x v="137"/>
    <x v="127"/>
    <x v="55"/>
    <x v="55"/>
    <x v="3"/>
    <x v="0"/>
    <x v="0"/>
    <x v="29"/>
    <x v="563"/>
    <x v="0"/>
  </r>
  <r>
    <x v="6494"/>
    <x v="42"/>
    <x v="829"/>
    <x v="829"/>
    <x v="71"/>
    <x v="71"/>
    <x v="211"/>
    <x v="211"/>
    <x v="210"/>
    <x v="174"/>
    <x v="174"/>
    <x v="0"/>
    <x v="0"/>
    <x v="0"/>
    <x v="0"/>
    <x v="398"/>
    <x v="0"/>
  </r>
  <r>
    <x v="6495"/>
    <x v="155"/>
    <x v="547"/>
    <x v="547"/>
    <x v="87"/>
    <x v="87"/>
    <x v="22"/>
    <x v="22"/>
    <x v="196"/>
    <x v="122"/>
    <x v="122"/>
    <x v="3"/>
    <x v="0"/>
    <x v="0"/>
    <x v="26"/>
    <x v="326"/>
    <x v="1"/>
  </r>
  <r>
    <x v="6496"/>
    <x v="134"/>
    <x v="1116"/>
    <x v="1116"/>
    <x v="42"/>
    <x v="42"/>
    <x v="109"/>
    <x v="109"/>
    <x v="100"/>
    <x v="113"/>
    <x v="113"/>
    <x v="0"/>
    <x v="0"/>
    <x v="2"/>
    <x v="0"/>
    <x v="134"/>
    <x v="0"/>
  </r>
  <r>
    <x v="6497"/>
    <x v="13"/>
    <x v="990"/>
    <x v="990"/>
    <x v="23"/>
    <x v="23"/>
    <x v="154"/>
    <x v="154"/>
    <x v="143"/>
    <x v="104"/>
    <x v="104"/>
    <x v="2"/>
    <x v="0"/>
    <x v="0"/>
    <x v="39"/>
    <x v="717"/>
    <x v="0"/>
  </r>
  <r>
    <x v="6498"/>
    <x v="342"/>
    <x v="26"/>
    <x v="26"/>
    <x v="1"/>
    <x v="1"/>
    <x v="203"/>
    <x v="203"/>
    <x v="13"/>
    <x v="9"/>
    <x v="9"/>
    <x v="0"/>
    <x v="1"/>
    <x v="0"/>
    <x v="11"/>
    <x v="13"/>
    <x v="2"/>
  </r>
  <r>
    <x v="6499"/>
    <x v="250"/>
    <x v="640"/>
    <x v="640"/>
    <x v="34"/>
    <x v="34"/>
    <x v="126"/>
    <x v="126"/>
    <x v="117"/>
    <x v="121"/>
    <x v="121"/>
    <x v="2"/>
    <x v="0"/>
    <x v="0"/>
    <x v="7"/>
    <x v="709"/>
    <x v="0"/>
  </r>
  <r>
    <x v="6500"/>
    <x v="249"/>
    <x v="651"/>
    <x v="651"/>
    <x v="82"/>
    <x v="82"/>
    <x v="106"/>
    <x v="106"/>
    <x v="13"/>
    <x v="42"/>
    <x v="42"/>
    <x v="0"/>
    <x v="1"/>
    <x v="2"/>
    <x v="11"/>
    <x v="13"/>
    <x v="2"/>
  </r>
  <r>
    <x v="6501"/>
    <x v="12"/>
    <x v="1163"/>
    <x v="1163"/>
    <x v="54"/>
    <x v="54"/>
    <x v="124"/>
    <x v="124"/>
    <x v="115"/>
    <x v="105"/>
    <x v="105"/>
    <x v="0"/>
    <x v="0"/>
    <x v="1"/>
    <x v="1"/>
    <x v="143"/>
    <x v="0"/>
  </r>
  <r>
    <x v="6502"/>
    <x v="22"/>
    <x v="688"/>
    <x v="688"/>
    <x v="33"/>
    <x v="33"/>
    <x v="123"/>
    <x v="123"/>
    <x v="114"/>
    <x v="11"/>
    <x v="11"/>
    <x v="3"/>
    <x v="0"/>
    <x v="2"/>
    <x v="1"/>
    <x v="489"/>
    <x v="0"/>
  </r>
  <r>
    <x v="6503"/>
    <x v="117"/>
    <x v="201"/>
    <x v="201"/>
    <x v="37"/>
    <x v="37"/>
    <x v="65"/>
    <x v="65"/>
    <x v="61"/>
    <x v="7"/>
    <x v="7"/>
    <x v="3"/>
    <x v="0"/>
    <x v="0"/>
    <x v="22"/>
    <x v="303"/>
    <x v="1"/>
  </r>
  <r>
    <x v="6504"/>
    <x v="300"/>
    <x v="621"/>
    <x v="621"/>
    <x v="113"/>
    <x v="113"/>
    <x v="8"/>
    <x v="8"/>
    <x v="13"/>
    <x v="21"/>
    <x v="21"/>
    <x v="3"/>
    <x v="1"/>
    <x v="3"/>
    <x v="11"/>
    <x v="13"/>
    <x v="2"/>
  </r>
  <r>
    <x v="6505"/>
    <x v="259"/>
    <x v="470"/>
    <x v="470"/>
    <x v="116"/>
    <x v="116"/>
    <x v="111"/>
    <x v="111"/>
    <x v="102"/>
    <x v="140"/>
    <x v="140"/>
    <x v="3"/>
    <x v="0"/>
    <x v="3"/>
    <x v="1"/>
    <x v="121"/>
    <x v="0"/>
  </r>
  <r>
    <x v="6506"/>
    <x v="184"/>
    <x v="803"/>
    <x v="803"/>
    <x v="53"/>
    <x v="53"/>
    <x v="215"/>
    <x v="215"/>
    <x v="214"/>
    <x v="55"/>
    <x v="55"/>
    <x v="3"/>
    <x v="0"/>
    <x v="0"/>
    <x v="47"/>
    <x v="521"/>
    <x v="1"/>
  </r>
  <r>
    <x v="6507"/>
    <x v="212"/>
    <x v="894"/>
    <x v="894"/>
    <x v="8"/>
    <x v="8"/>
    <x v="43"/>
    <x v="43"/>
    <x v="40"/>
    <x v="162"/>
    <x v="162"/>
    <x v="0"/>
    <x v="0"/>
    <x v="3"/>
    <x v="23"/>
    <x v="41"/>
    <x v="0"/>
  </r>
  <r>
    <x v="6508"/>
    <x v="239"/>
    <x v="999"/>
    <x v="999"/>
    <x v="9"/>
    <x v="9"/>
    <x v="113"/>
    <x v="113"/>
    <x v="106"/>
    <x v="113"/>
    <x v="113"/>
    <x v="2"/>
    <x v="0"/>
    <x v="0"/>
    <x v="18"/>
    <x v="268"/>
    <x v="0"/>
  </r>
  <r>
    <x v="6509"/>
    <x v="179"/>
    <x v="534"/>
    <x v="534"/>
    <x v="24"/>
    <x v="24"/>
    <x v="107"/>
    <x v="107"/>
    <x v="13"/>
    <x v="159"/>
    <x v="159"/>
    <x v="1"/>
    <x v="1"/>
    <x v="0"/>
    <x v="11"/>
    <x v="13"/>
    <x v="2"/>
  </r>
  <r>
    <x v="6510"/>
    <x v="362"/>
    <x v="1170"/>
    <x v="1170"/>
    <x v="96"/>
    <x v="96"/>
    <x v="50"/>
    <x v="50"/>
    <x v="46"/>
    <x v="176"/>
    <x v="176"/>
    <x v="3"/>
    <x v="0"/>
    <x v="2"/>
    <x v="14"/>
    <x v="414"/>
    <x v="0"/>
  </r>
  <r>
    <x v="6511"/>
    <x v="130"/>
    <x v="647"/>
    <x v="647"/>
    <x v="88"/>
    <x v="88"/>
    <x v="35"/>
    <x v="35"/>
    <x v="31"/>
    <x v="91"/>
    <x v="91"/>
    <x v="0"/>
    <x v="0"/>
    <x v="2"/>
    <x v="15"/>
    <x v="32"/>
    <x v="1"/>
  </r>
  <r>
    <x v="6512"/>
    <x v="8"/>
    <x v="831"/>
    <x v="831"/>
    <x v="23"/>
    <x v="23"/>
    <x v="108"/>
    <x v="108"/>
    <x v="99"/>
    <x v="128"/>
    <x v="128"/>
    <x v="3"/>
    <x v="0"/>
    <x v="1"/>
    <x v="24"/>
    <x v="475"/>
    <x v="1"/>
  </r>
  <r>
    <x v="6513"/>
    <x v="71"/>
    <x v="526"/>
    <x v="526"/>
    <x v="8"/>
    <x v="8"/>
    <x v="16"/>
    <x v="16"/>
    <x v="16"/>
    <x v="100"/>
    <x v="100"/>
    <x v="0"/>
    <x v="0"/>
    <x v="0"/>
    <x v="33"/>
    <x v="454"/>
    <x v="0"/>
  </r>
  <r>
    <x v="6514"/>
    <x v="347"/>
    <x v="181"/>
    <x v="181"/>
    <x v="55"/>
    <x v="55"/>
    <x v="180"/>
    <x v="180"/>
    <x v="13"/>
    <x v="68"/>
    <x v="68"/>
    <x v="1"/>
    <x v="1"/>
    <x v="1"/>
    <x v="11"/>
    <x v="13"/>
    <x v="2"/>
  </r>
  <r>
    <x v="6515"/>
    <x v="40"/>
    <x v="712"/>
    <x v="712"/>
    <x v="2"/>
    <x v="2"/>
    <x v="95"/>
    <x v="95"/>
    <x v="86"/>
    <x v="136"/>
    <x v="136"/>
    <x v="0"/>
    <x v="0"/>
    <x v="1"/>
    <x v="19"/>
    <x v="360"/>
    <x v="1"/>
  </r>
  <r>
    <x v="6516"/>
    <x v="56"/>
    <x v="621"/>
    <x v="621"/>
    <x v="15"/>
    <x v="15"/>
    <x v="8"/>
    <x v="8"/>
    <x v="13"/>
    <x v="0"/>
    <x v="0"/>
    <x v="0"/>
    <x v="1"/>
    <x v="0"/>
    <x v="11"/>
    <x v="13"/>
    <x v="2"/>
  </r>
  <r>
    <x v="6517"/>
    <x v="229"/>
    <x v="50"/>
    <x v="50"/>
    <x v="119"/>
    <x v="119"/>
    <x v="62"/>
    <x v="62"/>
    <x v="57"/>
    <x v="32"/>
    <x v="32"/>
    <x v="0"/>
    <x v="0"/>
    <x v="2"/>
    <x v="9"/>
    <x v="131"/>
    <x v="0"/>
  </r>
  <r>
    <x v="6518"/>
    <x v="4"/>
    <x v="961"/>
    <x v="961"/>
    <x v="74"/>
    <x v="74"/>
    <x v="135"/>
    <x v="135"/>
    <x v="125"/>
    <x v="68"/>
    <x v="68"/>
    <x v="3"/>
    <x v="0"/>
    <x v="0"/>
    <x v="15"/>
    <x v="158"/>
    <x v="1"/>
  </r>
  <r>
    <x v="6519"/>
    <x v="70"/>
    <x v="185"/>
    <x v="185"/>
    <x v="75"/>
    <x v="75"/>
    <x v="172"/>
    <x v="172"/>
    <x v="165"/>
    <x v="62"/>
    <x v="62"/>
    <x v="3"/>
    <x v="0"/>
    <x v="0"/>
    <x v="10"/>
    <x v="547"/>
    <x v="0"/>
  </r>
  <r>
    <x v="6520"/>
    <x v="168"/>
    <x v="593"/>
    <x v="593"/>
    <x v="44"/>
    <x v="44"/>
    <x v="83"/>
    <x v="83"/>
    <x v="74"/>
    <x v="54"/>
    <x v="54"/>
    <x v="3"/>
    <x v="0"/>
    <x v="0"/>
    <x v="18"/>
    <x v="157"/>
    <x v="0"/>
  </r>
  <r>
    <x v="6521"/>
    <x v="131"/>
    <x v="93"/>
    <x v="93"/>
    <x v="43"/>
    <x v="43"/>
    <x v="30"/>
    <x v="30"/>
    <x v="27"/>
    <x v="92"/>
    <x v="92"/>
    <x v="0"/>
    <x v="0"/>
    <x v="1"/>
    <x v="5"/>
    <x v="61"/>
    <x v="0"/>
  </r>
  <r>
    <x v="6522"/>
    <x v="286"/>
    <x v="420"/>
    <x v="420"/>
    <x v="52"/>
    <x v="52"/>
    <x v="191"/>
    <x v="191"/>
    <x v="187"/>
    <x v="47"/>
    <x v="47"/>
    <x v="2"/>
    <x v="0"/>
    <x v="2"/>
    <x v="16"/>
    <x v="452"/>
    <x v="1"/>
  </r>
  <r>
    <x v="6523"/>
    <x v="127"/>
    <x v="629"/>
    <x v="629"/>
    <x v="44"/>
    <x v="44"/>
    <x v="36"/>
    <x v="36"/>
    <x v="32"/>
    <x v="4"/>
    <x v="4"/>
    <x v="0"/>
    <x v="0"/>
    <x v="2"/>
    <x v="14"/>
    <x v="78"/>
    <x v="0"/>
  </r>
  <r>
    <x v="6524"/>
    <x v="201"/>
    <x v="487"/>
    <x v="487"/>
    <x v="73"/>
    <x v="73"/>
    <x v="56"/>
    <x v="56"/>
    <x v="52"/>
    <x v="89"/>
    <x v="89"/>
    <x v="0"/>
    <x v="0"/>
    <x v="0"/>
    <x v="0"/>
    <x v="54"/>
    <x v="0"/>
  </r>
  <r>
    <x v="6525"/>
    <x v="269"/>
    <x v="60"/>
    <x v="60"/>
    <x v="22"/>
    <x v="22"/>
    <x v="14"/>
    <x v="14"/>
    <x v="14"/>
    <x v="73"/>
    <x v="73"/>
    <x v="3"/>
    <x v="0"/>
    <x v="2"/>
    <x v="16"/>
    <x v="76"/>
    <x v="1"/>
  </r>
  <r>
    <x v="6526"/>
    <x v="122"/>
    <x v="275"/>
    <x v="275"/>
    <x v="7"/>
    <x v="7"/>
    <x v="21"/>
    <x v="21"/>
    <x v="21"/>
    <x v="14"/>
    <x v="14"/>
    <x v="0"/>
    <x v="0"/>
    <x v="1"/>
    <x v="22"/>
    <x v="21"/>
    <x v="1"/>
  </r>
  <r>
    <x v="6527"/>
    <x v="18"/>
    <x v="946"/>
    <x v="946"/>
    <x v="92"/>
    <x v="92"/>
    <x v="205"/>
    <x v="205"/>
    <x v="204"/>
    <x v="98"/>
    <x v="98"/>
    <x v="3"/>
    <x v="0"/>
    <x v="3"/>
    <x v="25"/>
    <x v="349"/>
    <x v="0"/>
  </r>
  <r>
    <x v="6528"/>
    <x v="92"/>
    <x v="986"/>
    <x v="986"/>
    <x v="85"/>
    <x v="85"/>
    <x v="103"/>
    <x v="103"/>
    <x v="94"/>
    <x v="104"/>
    <x v="104"/>
    <x v="0"/>
    <x v="0"/>
    <x v="1"/>
    <x v="13"/>
    <x v="258"/>
    <x v="0"/>
  </r>
  <r>
    <x v="6529"/>
    <x v="214"/>
    <x v="778"/>
    <x v="778"/>
    <x v="52"/>
    <x v="52"/>
    <x v="104"/>
    <x v="104"/>
    <x v="95"/>
    <x v="117"/>
    <x v="117"/>
    <x v="3"/>
    <x v="0"/>
    <x v="0"/>
    <x v="16"/>
    <x v="111"/>
    <x v="1"/>
  </r>
  <r>
    <x v="6530"/>
    <x v="272"/>
    <x v="60"/>
    <x v="60"/>
    <x v="35"/>
    <x v="35"/>
    <x v="103"/>
    <x v="103"/>
    <x v="13"/>
    <x v="29"/>
    <x v="29"/>
    <x v="0"/>
    <x v="1"/>
    <x v="3"/>
    <x v="11"/>
    <x v="13"/>
    <x v="2"/>
  </r>
  <r>
    <x v="6531"/>
    <x v="317"/>
    <x v="589"/>
    <x v="589"/>
    <x v="59"/>
    <x v="59"/>
    <x v="98"/>
    <x v="98"/>
    <x v="90"/>
    <x v="96"/>
    <x v="96"/>
    <x v="0"/>
    <x v="0"/>
    <x v="1"/>
    <x v="16"/>
    <x v="103"/>
    <x v="1"/>
  </r>
  <r>
    <x v="6532"/>
    <x v="305"/>
    <x v="157"/>
    <x v="157"/>
    <x v="45"/>
    <x v="45"/>
    <x v="11"/>
    <x v="11"/>
    <x v="11"/>
    <x v="156"/>
    <x v="156"/>
    <x v="0"/>
    <x v="0"/>
    <x v="0"/>
    <x v="13"/>
    <x v="11"/>
    <x v="0"/>
  </r>
  <r>
    <x v="6533"/>
    <x v="91"/>
    <x v="65"/>
    <x v="65"/>
    <x v="59"/>
    <x v="59"/>
    <x v="193"/>
    <x v="193"/>
    <x v="189"/>
    <x v="115"/>
    <x v="115"/>
    <x v="3"/>
    <x v="0"/>
    <x v="2"/>
    <x v="1"/>
    <x v="706"/>
    <x v="0"/>
  </r>
  <r>
    <x v="6534"/>
    <x v="88"/>
    <x v="302"/>
    <x v="302"/>
    <x v="0"/>
    <x v="0"/>
    <x v="82"/>
    <x v="82"/>
    <x v="216"/>
    <x v="152"/>
    <x v="152"/>
    <x v="0"/>
    <x v="0"/>
    <x v="0"/>
    <x v="21"/>
    <x v="432"/>
    <x v="1"/>
  </r>
  <r>
    <x v="6535"/>
    <x v="248"/>
    <x v="763"/>
    <x v="763"/>
    <x v="107"/>
    <x v="107"/>
    <x v="149"/>
    <x v="149"/>
    <x v="169"/>
    <x v="2"/>
    <x v="2"/>
    <x v="0"/>
    <x v="0"/>
    <x v="2"/>
    <x v="5"/>
    <x v="643"/>
    <x v="0"/>
  </r>
  <r>
    <x v="6536"/>
    <x v="99"/>
    <x v="341"/>
    <x v="341"/>
    <x v="57"/>
    <x v="57"/>
    <x v="70"/>
    <x v="70"/>
    <x v="129"/>
    <x v="44"/>
    <x v="44"/>
    <x v="0"/>
    <x v="0"/>
    <x v="0"/>
    <x v="15"/>
    <x v="163"/>
    <x v="1"/>
  </r>
  <r>
    <x v="6537"/>
    <x v="280"/>
    <x v="848"/>
    <x v="848"/>
    <x v="5"/>
    <x v="5"/>
    <x v="101"/>
    <x v="101"/>
    <x v="93"/>
    <x v="116"/>
    <x v="116"/>
    <x v="0"/>
    <x v="0"/>
    <x v="2"/>
    <x v="25"/>
    <x v="204"/>
    <x v="0"/>
  </r>
  <r>
    <x v="6538"/>
    <x v="280"/>
    <x v="927"/>
    <x v="927"/>
    <x v="55"/>
    <x v="55"/>
    <x v="146"/>
    <x v="146"/>
    <x v="137"/>
    <x v="64"/>
    <x v="64"/>
    <x v="0"/>
    <x v="0"/>
    <x v="0"/>
    <x v="9"/>
    <x v="173"/>
    <x v="0"/>
  </r>
  <r>
    <x v="6539"/>
    <x v="65"/>
    <x v="543"/>
    <x v="543"/>
    <x v="109"/>
    <x v="109"/>
    <x v="92"/>
    <x v="92"/>
    <x v="83"/>
    <x v="101"/>
    <x v="101"/>
    <x v="3"/>
    <x v="0"/>
    <x v="1"/>
    <x v="16"/>
    <x v="728"/>
    <x v="1"/>
  </r>
  <r>
    <x v="6540"/>
    <x v="74"/>
    <x v="645"/>
    <x v="645"/>
    <x v="63"/>
    <x v="63"/>
    <x v="218"/>
    <x v="218"/>
    <x v="13"/>
    <x v="34"/>
    <x v="34"/>
    <x v="0"/>
    <x v="1"/>
    <x v="0"/>
    <x v="11"/>
    <x v="13"/>
    <x v="2"/>
  </r>
  <r>
    <x v="6541"/>
    <x v="40"/>
    <x v="416"/>
    <x v="416"/>
    <x v="104"/>
    <x v="104"/>
    <x v="76"/>
    <x v="76"/>
    <x v="69"/>
    <x v="12"/>
    <x v="12"/>
    <x v="0"/>
    <x v="0"/>
    <x v="0"/>
    <x v="14"/>
    <x v="75"/>
    <x v="0"/>
  </r>
  <r>
    <x v="6542"/>
    <x v="1"/>
    <x v="67"/>
    <x v="67"/>
    <x v="18"/>
    <x v="18"/>
    <x v="46"/>
    <x v="46"/>
    <x v="43"/>
    <x v="104"/>
    <x v="104"/>
    <x v="3"/>
    <x v="0"/>
    <x v="0"/>
    <x v="7"/>
    <x v="201"/>
    <x v="0"/>
  </r>
  <r>
    <x v="6543"/>
    <x v="351"/>
    <x v="646"/>
    <x v="646"/>
    <x v="37"/>
    <x v="37"/>
    <x v="166"/>
    <x v="166"/>
    <x v="162"/>
    <x v="72"/>
    <x v="72"/>
    <x v="0"/>
    <x v="0"/>
    <x v="0"/>
    <x v="5"/>
    <x v="222"/>
    <x v="0"/>
  </r>
  <r>
    <x v="6544"/>
    <x v="279"/>
    <x v="39"/>
    <x v="39"/>
    <x v="84"/>
    <x v="84"/>
    <x v="100"/>
    <x v="100"/>
    <x v="92"/>
    <x v="8"/>
    <x v="8"/>
    <x v="3"/>
    <x v="0"/>
    <x v="2"/>
    <x v="7"/>
    <x v="513"/>
    <x v="0"/>
  </r>
  <r>
    <x v="6545"/>
    <x v="99"/>
    <x v="1036"/>
    <x v="1036"/>
    <x v="85"/>
    <x v="85"/>
    <x v="36"/>
    <x v="36"/>
    <x v="32"/>
    <x v="91"/>
    <x v="91"/>
    <x v="3"/>
    <x v="0"/>
    <x v="0"/>
    <x v="34"/>
    <x v="33"/>
    <x v="1"/>
  </r>
  <r>
    <x v="6546"/>
    <x v="247"/>
    <x v="495"/>
    <x v="495"/>
    <x v="28"/>
    <x v="28"/>
    <x v="96"/>
    <x v="96"/>
    <x v="87"/>
    <x v="54"/>
    <x v="54"/>
    <x v="3"/>
    <x v="0"/>
    <x v="0"/>
    <x v="2"/>
    <x v="135"/>
    <x v="0"/>
  </r>
  <r>
    <x v="6547"/>
    <x v="306"/>
    <x v="573"/>
    <x v="573"/>
    <x v="96"/>
    <x v="96"/>
    <x v="201"/>
    <x v="201"/>
    <x v="13"/>
    <x v="71"/>
    <x v="71"/>
    <x v="0"/>
    <x v="1"/>
    <x v="1"/>
    <x v="11"/>
    <x v="13"/>
    <x v="2"/>
  </r>
  <r>
    <x v="6548"/>
    <x v="283"/>
    <x v="152"/>
    <x v="152"/>
    <x v="65"/>
    <x v="65"/>
    <x v="136"/>
    <x v="136"/>
    <x v="126"/>
    <x v="163"/>
    <x v="163"/>
    <x v="0"/>
    <x v="0"/>
    <x v="2"/>
    <x v="16"/>
    <x v="159"/>
    <x v="1"/>
  </r>
  <r>
    <x v="6549"/>
    <x v="85"/>
    <x v="1194"/>
    <x v="1194"/>
    <x v="55"/>
    <x v="55"/>
    <x v="185"/>
    <x v="185"/>
    <x v="181"/>
    <x v="136"/>
    <x v="136"/>
    <x v="0"/>
    <x v="0"/>
    <x v="0"/>
    <x v="7"/>
    <x v="640"/>
    <x v="0"/>
  </r>
  <r>
    <x v="6550"/>
    <x v="13"/>
    <x v="845"/>
    <x v="845"/>
    <x v="97"/>
    <x v="97"/>
    <x v="189"/>
    <x v="189"/>
    <x v="185"/>
    <x v="67"/>
    <x v="67"/>
    <x v="0"/>
    <x v="0"/>
    <x v="0"/>
    <x v="5"/>
    <x v="295"/>
    <x v="0"/>
  </r>
  <r>
    <x v="6551"/>
    <x v="351"/>
    <x v="615"/>
    <x v="615"/>
    <x v="26"/>
    <x v="26"/>
    <x v="101"/>
    <x v="101"/>
    <x v="13"/>
    <x v="113"/>
    <x v="113"/>
    <x v="2"/>
    <x v="1"/>
    <x v="3"/>
    <x v="11"/>
    <x v="13"/>
    <x v="2"/>
  </r>
  <r>
    <x v="6552"/>
    <x v="296"/>
    <x v="22"/>
    <x v="22"/>
    <x v="40"/>
    <x v="40"/>
    <x v="45"/>
    <x v="45"/>
    <x v="42"/>
    <x v="177"/>
    <x v="177"/>
    <x v="0"/>
    <x v="0"/>
    <x v="0"/>
    <x v="32"/>
    <x v="44"/>
    <x v="0"/>
  </r>
  <r>
    <x v="6553"/>
    <x v="68"/>
    <x v="790"/>
    <x v="790"/>
    <x v="29"/>
    <x v="29"/>
    <x v="209"/>
    <x v="209"/>
    <x v="208"/>
    <x v="5"/>
    <x v="5"/>
    <x v="0"/>
    <x v="0"/>
    <x v="0"/>
    <x v="15"/>
    <x v="380"/>
    <x v="1"/>
  </r>
  <r>
    <x v="6554"/>
    <x v="249"/>
    <x v="693"/>
    <x v="693"/>
    <x v="97"/>
    <x v="97"/>
    <x v="92"/>
    <x v="92"/>
    <x v="13"/>
    <x v="150"/>
    <x v="150"/>
    <x v="3"/>
    <x v="1"/>
    <x v="0"/>
    <x v="11"/>
    <x v="13"/>
    <x v="2"/>
  </r>
  <r>
    <x v="6555"/>
    <x v="322"/>
    <x v="612"/>
    <x v="612"/>
    <x v="68"/>
    <x v="68"/>
    <x v="40"/>
    <x v="40"/>
    <x v="13"/>
    <x v="56"/>
    <x v="56"/>
    <x v="3"/>
    <x v="1"/>
    <x v="2"/>
    <x v="11"/>
    <x v="13"/>
    <x v="2"/>
  </r>
  <r>
    <x v="6556"/>
    <x v="257"/>
    <x v="683"/>
    <x v="683"/>
    <x v="21"/>
    <x v="21"/>
    <x v="101"/>
    <x v="101"/>
    <x v="93"/>
    <x v="153"/>
    <x v="153"/>
    <x v="2"/>
    <x v="0"/>
    <x v="0"/>
    <x v="4"/>
    <x v="246"/>
    <x v="0"/>
  </r>
  <r>
    <x v="6557"/>
    <x v="4"/>
    <x v="824"/>
    <x v="824"/>
    <x v="71"/>
    <x v="71"/>
    <x v="124"/>
    <x v="124"/>
    <x v="115"/>
    <x v="94"/>
    <x v="94"/>
    <x v="0"/>
    <x v="0"/>
    <x v="1"/>
    <x v="3"/>
    <x v="143"/>
    <x v="0"/>
  </r>
  <r>
    <x v="6558"/>
    <x v="352"/>
    <x v="836"/>
    <x v="836"/>
    <x v="10"/>
    <x v="10"/>
    <x v="86"/>
    <x v="86"/>
    <x v="77"/>
    <x v="12"/>
    <x v="12"/>
    <x v="2"/>
    <x v="0"/>
    <x v="0"/>
    <x v="14"/>
    <x v="86"/>
    <x v="0"/>
  </r>
  <r>
    <x v="6559"/>
    <x v="85"/>
    <x v="119"/>
    <x v="119"/>
    <x v="62"/>
    <x v="62"/>
    <x v="159"/>
    <x v="159"/>
    <x v="150"/>
    <x v="123"/>
    <x v="123"/>
    <x v="3"/>
    <x v="0"/>
    <x v="2"/>
    <x v="32"/>
    <x v="194"/>
    <x v="0"/>
  </r>
  <r>
    <x v="6560"/>
    <x v="314"/>
    <x v="501"/>
    <x v="501"/>
    <x v="55"/>
    <x v="55"/>
    <x v="8"/>
    <x v="8"/>
    <x v="8"/>
    <x v="174"/>
    <x v="174"/>
    <x v="3"/>
    <x v="0"/>
    <x v="0"/>
    <x v="7"/>
    <x v="476"/>
    <x v="0"/>
  </r>
  <r>
    <x v="6561"/>
    <x v="256"/>
    <x v="228"/>
    <x v="228"/>
    <x v="12"/>
    <x v="12"/>
    <x v="105"/>
    <x v="105"/>
    <x v="96"/>
    <x v="111"/>
    <x v="111"/>
    <x v="0"/>
    <x v="0"/>
    <x v="3"/>
    <x v="4"/>
    <x v="122"/>
    <x v="0"/>
  </r>
  <r>
    <x v="6562"/>
    <x v="323"/>
    <x v="743"/>
    <x v="743"/>
    <x v="0"/>
    <x v="0"/>
    <x v="113"/>
    <x v="113"/>
    <x v="13"/>
    <x v="40"/>
    <x v="40"/>
    <x v="0"/>
    <x v="1"/>
    <x v="0"/>
    <x v="11"/>
    <x v="13"/>
    <x v="2"/>
  </r>
  <r>
    <x v="6563"/>
    <x v="56"/>
    <x v="1131"/>
    <x v="1131"/>
    <x v="105"/>
    <x v="105"/>
    <x v="218"/>
    <x v="218"/>
    <x v="219"/>
    <x v="67"/>
    <x v="67"/>
    <x v="0"/>
    <x v="0"/>
    <x v="0"/>
    <x v="10"/>
    <x v="496"/>
    <x v="0"/>
  </r>
  <r>
    <x v="6564"/>
    <x v="161"/>
    <x v="658"/>
    <x v="658"/>
    <x v="6"/>
    <x v="6"/>
    <x v="26"/>
    <x v="26"/>
    <x v="24"/>
    <x v="142"/>
    <x v="142"/>
    <x v="3"/>
    <x v="0"/>
    <x v="0"/>
    <x v="16"/>
    <x v="25"/>
    <x v="1"/>
  </r>
  <r>
    <x v="6565"/>
    <x v="197"/>
    <x v="164"/>
    <x v="164"/>
    <x v="15"/>
    <x v="15"/>
    <x v="88"/>
    <x v="88"/>
    <x v="13"/>
    <x v="43"/>
    <x v="43"/>
    <x v="0"/>
    <x v="1"/>
    <x v="0"/>
    <x v="11"/>
    <x v="13"/>
    <x v="2"/>
  </r>
  <r>
    <x v="6566"/>
    <x v="176"/>
    <x v="135"/>
    <x v="135"/>
    <x v="116"/>
    <x v="116"/>
    <x v="184"/>
    <x v="184"/>
    <x v="180"/>
    <x v="25"/>
    <x v="25"/>
    <x v="0"/>
    <x v="0"/>
    <x v="0"/>
    <x v="32"/>
    <x v="309"/>
    <x v="0"/>
  </r>
  <r>
    <x v="6567"/>
    <x v="193"/>
    <x v="297"/>
    <x v="297"/>
    <x v="96"/>
    <x v="96"/>
    <x v="18"/>
    <x v="18"/>
    <x v="13"/>
    <x v="116"/>
    <x v="116"/>
    <x v="0"/>
    <x v="1"/>
    <x v="0"/>
    <x v="11"/>
    <x v="13"/>
    <x v="2"/>
  </r>
  <r>
    <x v="6568"/>
    <x v="169"/>
    <x v="5"/>
    <x v="5"/>
    <x v="27"/>
    <x v="27"/>
    <x v="23"/>
    <x v="23"/>
    <x v="22"/>
    <x v="69"/>
    <x v="69"/>
    <x v="2"/>
    <x v="0"/>
    <x v="2"/>
    <x v="26"/>
    <x v="554"/>
    <x v="1"/>
  </r>
  <r>
    <x v="6569"/>
    <x v="280"/>
    <x v="1195"/>
    <x v="1195"/>
    <x v="83"/>
    <x v="83"/>
    <x v="123"/>
    <x v="123"/>
    <x v="114"/>
    <x v="24"/>
    <x v="24"/>
    <x v="0"/>
    <x v="0"/>
    <x v="0"/>
    <x v="26"/>
    <x v="336"/>
    <x v="1"/>
  </r>
  <r>
    <x v="6570"/>
    <x v="6"/>
    <x v="1159"/>
    <x v="1159"/>
    <x v="10"/>
    <x v="10"/>
    <x v="165"/>
    <x v="165"/>
    <x v="155"/>
    <x v="128"/>
    <x v="128"/>
    <x v="0"/>
    <x v="0"/>
    <x v="0"/>
    <x v="15"/>
    <x v="207"/>
    <x v="1"/>
  </r>
  <r>
    <x v="6571"/>
    <x v="291"/>
    <x v="1051"/>
    <x v="1051"/>
    <x v="50"/>
    <x v="50"/>
    <x v="43"/>
    <x v="43"/>
    <x v="40"/>
    <x v="18"/>
    <x v="18"/>
    <x v="3"/>
    <x v="0"/>
    <x v="0"/>
    <x v="8"/>
    <x v="68"/>
    <x v="1"/>
  </r>
  <r>
    <x v="6572"/>
    <x v="295"/>
    <x v="942"/>
    <x v="942"/>
    <x v="100"/>
    <x v="100"/>
    <x v="63"/>
    <x v="63"/>
    <x v="58"/>
    <x v="20"/>
    <x v="20"/>
    <x v="2"/>
    <x v="0"/>
    <x v="0"/>
    <x v="34"/>
    <x v="293"/>
    <x v="1"/>
  </r>
  <r>
    <x v="6573"/>
    <x v="337"/>
    <x v="962"/>
    <x v="962"/>
    <x v="82"/>
    <x v="82"/>
    <x v="58"/>
    <x v="58"/>
    <x v="54"/>
    <x v="64"/>
    <x v="64"/>
    <x v="3"/>
    <x v="0"/>
    <x v="3"/>
    <x v="27"/>
    <x v="374"/>
    <x v="0"/>
  </r>
  <r>
    <x v="6574"/>
    <x v="121"/>
    <x v="898"/>
    <x v="898"/>
    <x v="45"/>
    <x v="45"/>
    <x v="196"/>
    <x v="196"/>
    <x v="193"/>
    <x v="145"/>
    <x v="145"/>
    <x v="0"/>
    <x v="0"/>
    <x v="0"/>
    <x v="19"/>
    <x v="459"/>
    <x v="1"/>
  </r>
  <r>
    <x v="6575"/>
    <x v="22"/>
    <x v="703"/>
    <x v="703"/>
    <x v="81"/>
    <x v="81"/>
    <x v="73"/>
    <x v="73"/>
    <x v="135"/>
    <x v="119"/>
    <x v="119"/>
    <x v="0"/>
    <x v="0"/>
    <x v="1"/>
    <x v="19"/>
    <x v="171"/>
    <x v="1"/>
  </r>
  <r>
    <x v="6576"/>
    <x v="39"/>
    <x v="1178"/>
    <x v="1178"/>
    <x v="102"/>
    <x v="102"/>
    <x v="49"/>
    <x v="49"/>
    <x v="218"/>
    <x v="43"/>
    <x v="43"/>
    <x v="0"/>
    <x v="0"/>
    <x v="0"/>
    <x v="26"/>
    <x v="481"/>
    <x v="1"/>
  </r>
  <r>
    <x v="6577"/>
    <x v="34"/>
    <x v="360"/>
    <x v="360"/>
    <x v="37"/>
    <x v="37"/>
    <x v="95"/>
    <x v="95"/>
    <x v="86"/>
    <x v="136"/>
    <x v="136"/>
    <x v="0"/>
    <x v="0"/>
    <x v="0"/>
    <x v="27"/>
    <x v="360"/>
    <x v="0"/>
  </r>
  <r>
    <x v="6578"/>
    <x v="29"/>
    <x v="182"/>
    <x v="182"/>
    <x v="14"/>
    <x v="14"/>
    <x v="71"/>
    <x v="71"/>
    <x v="65"/>
    <x v="161"/>
    <x v="161"/>
    <x v="0"/>
    <x v="0"/>
    <x v="3"/>
    <x v="18"/>
    <x v="575"/>
    <x v="0"/>
  </r>
  <r>
    <x v="6579"/>
    <x v="304"/>
    <x v="985"/>
    <x v="985"/>
    <x v="7"/>
    <x v="7"/>
    <x v="46"/>
    <x v="46"/>
    <x v="43"/>
    <x v="18"/>
    <x v="18"/>
    <x v="0"/>
    <x v="0"/>
    <x v="2"/>
    <x v="16"/>
    <x v="45"/>
    <x v="1"/>
  </r>
  <r>
    <x v="6580"/>
    <x v="128"/>
    <x v="55"/>
    <x v="55"/>
    <x v="76"/>
    <x v="76"/>
    <x v="192"/>
    <x v="192"/>
    <x v="188"/>
    <x v="7"/>
    <x v="7"/>
    <x v="0"/>
    <x v="0"/>
    <x v="2"/>
    <x v="21"/>
    <x v="407"/>
    <x v="1"/>
  </r>
  <r>
    <x v="6581"/>
    <x v="90"/>
    <x v="268"/>
    <x v="268"/>
    <x v="89"/>
    <x v="89"/>
    <x v="115"/>
    <x v="115"/>
    <x v="108"/>
    <x v="129"/>
    <x v="129"/>
    <x v="0"/>
    <x v="0"/>
    <x v="0"/>
    <x v="9"/>
    <x v="404"/>
    <x v="0"/>
  </r>
  <r>
    <x v="6582"/>
    <x v="293"/>
    <x v="242"/>
    <x v="242"/>
    <x v="81"/>
    <x v="81"/>
    <x v="171"/>
    <x v="171"/>
    <x v="160"/>
    <x v="124"/>
    <x v="124"/>
    <x v="3"/>
    <x v="0"/>
    <x v="1"/>
    <x v="18"/>
    <x v="217"/>
    <x v="0"/>
  </r>
  <r>
    <x v="6583"/>
    <x v="56"/>
    <x v="893"/>
    <x v="893"/>
    <x v="105"/>
    <x v="105"/>
    <x v="148"/>
    <x v="148"/>
    <x v="139"/>
    <x v="66"/>
    <x v="66"/>
    <x v="0"/>
    <x v="0"/>
    <x v="3"/>
    <x v="14"/>
    <x v="176"/>
    <x v="0"/>
  </r>
  <r>
    <x v="6584"/>
    <x v="167"/>
    <x v="156"/>
    <x v="156"/>
    <x v="77"/>
    <x v="77"/>
    <x v="86"/>
    <x v="86"/>
    <x v="77"/>
    <x v="37"/>
    <x v="37"/>
    <x v="1"/>
    <x v="0"/>
    <x v="0"/>
    <x v="23"/>
    <x v="689"/>
    <x v="0"/>
  </r>
  <r>
    <x v="6585"/>
    <x v="94"/>
    <x v="908"/>
    <x v="908"/>
    <x v="7"/>
    <x v="7"/>
    <x v="218"/>
    <x v="218"/>
    <x v="219"/>
    <x v="178"/>
    <x v="178"/>
    <x v="2"/>
    <x v="0"/>
    <x v="0"/>
    <x v="31"/>
    <x v="599"/>
    <x v="1"/>
  </r>
  <r>
    <x v="6586"/>
    <x v="10"/>
    <x v="746"/>
    <x v="746"/>
    <x v="67"/>
    <x v="67"/>
    <x v="123"/>
    <x v="123"/>
    <x v="114"/>
    <x v="21"/>
    <x v="21"/>
    <x v="0"/>
    <x v="0"/>
    <x v="1"/>
    <x v="18"/>
    <x v="336"/>
    <x v="0"/>
  </r>
  <r>
    <x v="6587"/>
    <x v="152"/>
    <x v="394"/>
    <x v="394"/>
    <x v="66"/>
    <x v="66"/>
    <x v="19"/>
    <x v="19"/>
    <x v="19"/>
    <x v="118"/>
    <x v="118"/>
    <x v="0"/>
    <x v="0"/>
    <x v="0"/>
    <x v="53"/>
    <x v="19"/>
    <x v="0"/>
  </r>
  <r>
    <x v="6588"/>
    <x v="288"/>
    <x v="325"/>
    <x v="325"/>
    <x v="10"/>
    <x v="10"/>
    <x v="88"/>
    <x v="88"/>
    <x v="79"/>
    <x v="86"/>
    <x v="86"/>
    <x v="1"/>
    <x v="0"/>
    <x v="0"/>
    <x v="3"/>
    <x v="88"/>
    <x v="0"/>
  </r>
  <r>
    <x v="6589"/>
    <x v="247"/>
    <x v="1190"/>
    <x v="1190"/>
    <x v="59"/>
    <x v="59"/>
    <x v="216"/>
    <x v="216"/>
    <x v="215"/>
    <x v="5"/>
    <x v="5"/>
    <x v="2"/>
    <x v="0"/>
    <x v="0"/>
    <x v="3"/>
    <x v="488"/>
    <x v="0"/>
  </r>
  <r>
    <x v="6590"/>
    <x v="295"/>
    <x v="613"/>
    <x v="613"/>
    <x v="3"/>
    <x v="3"/>
    <x v="91"/>
    <x v="91"/>
    <x v="82"/>
    <x v="168"/>
    <x v="168"/>
    <x v="0"/>
    <x v="0"/>
    <x v="0"/>
    <x v="25"/>
    <x v="214"/>
    <x v="0"/>
  </r>
  <r>
    <x v="6591"/>
    <x v="350"/>
    <x v="748"/>
    <x v="748"/>
    <x v="22"/>
    <x v="22"/>
    <x v="44"/>
    <x v="44"/>
    <x v="41"/>
    <x v="43"/>
    <x v="43"/>
    <x v="0"/>
    <x v="0"/>
    <x v="0"/>
    <x v="24"/>
    <x v="42"/>
    <x v="1"/>
  </r>
  <r>
    <x v="6592"/>
    <x v="81"/>
    <x v="388"/>
    <x v="388"/>
    <x v="109"/>
    <x v="109"/>
    <x v="190"/>
    <x v="190"/>
    <x v="13"/>
    <x v="6"/>
    <x v="6"/>
    <x v="1"/>
    <x v="1"/>
    <x v="0"/>
    <x v="11"/>
    <x v="13"/>
    <x v="2"/>
  </r>
  <r>
    <x v="6593"/>
    <x v="272"/>
    <x v="185"/>
    <x v="185"/>
    <x v="113"/>
    <x v="113"/>
    <x v="131"/>
    <x v="131"/>
    <x v="123"/>
    <x v="105"/>
    <x v="105"/>
    <x v="3"/>
    <x v="0"/>
    <x v="0"/>
    <x v="3"/>
    <x v="546"/>
    <x v="0"/>
  </r>
  <r>
    <x v="6594"/>
    <x v="26"/>
    <x v="220"/>
    <x v="220"/>
    <x v="35"/>
    <x v="35"/>
    <x v="35"/>
    <x v="35"/>
    <x v="13"/>
    <x v="146"/>
    <x v="146"/>
    <x v="3"/>
    <x v="1"/>
    <x v="0"/>
    <x v="11"/>
    <x v="13"/>
    <x v="2"/>
  </r>
  <r>
    <x v="6595"/>
    <x v="159"/>
    <x v="771"/>
    <x v="771"/>
    <x v="18"/>
    <x v="18"/>
    <x v="157"/>
    <x v="157"/>
    <x v="148"/>
    <x v="124"/>
    <x v="124"/>
    <x v="0"/>
    <x v="0"/>
    <x v="0"/>
    <x v="18"/>
    <x v="191"/>
    <x v="0"/>
  </r>
  <r>
    <x v="6596"/>
    <x v="14"/>
    <x v="871"/>
    <x v="871"/>
    <x v="50"/>
    <x v="50"/>
    <x v="205"/>
    <x v="205"/>
    <x v="204"/>
    <x v="52"/>
    <x v="52"/>
    <x v="3"/>
    <x v="0"/>
    <x v="2"/>
    <x v="4"/>
    <x v="349"/>
    <x v="0"/>
  </r>
  <r>
    <x v="6597"/>
    <x v="109"/>
    <x v="690"/>
    <x v="690"/>
    <x v="17"/>
    <x v="17"/>
    <x v="11"/>
    <x v="11"/>
    <x v="11"/>
    <x v="144"/>
    <x v="144"/>
    <x v="3"/>
    <x v="0"/>
    <x v="2"/>
    <x v="36"/>
    <x v="313"/>
    <x v="1"/>
  </r>
  <r>
    <x v="6598"/>
    <x v="149"/>
    <x v="1090"/>
    <x v="1090"/>
    <x v="111"/>
    <x v="111"/>
    <x v="88"/>
    <x v="88"/>
    <x v="79"/>
    <x v="36"/>
    <x v="36"/>
    <x v="0"/>
    <x v="0"/>
    <x v="0"/>
    <x v="14"/>
    <x v="113"/>
    <x v="0"/>
  </r>
  <r>
    <x v="6599"/>
    <x v="338"/>
    <x v="958"/>
    <x v="958"/>
    <x v="60"/>
    <x v="60"/>
    <x v="7"/>
    <x v="7"/>
    <x v="7"/>
    <x v="142"/>
    <x v="142"/>
    <x v="3"/>
    <x v="0"/>
    <x v="0"/>
    <x v="1"/>
    <x v="7"/>
    <x v="0"/>
  </r>
  <r>
    <x v="6600"/>
    <x v="177"/>
    <x v="343"/>
    <x v="343"/>
    <x v="23"/>
    <x v="23"/>
    <x v="5"/>
    <x v="5"/>
    <x v="5"/>
    <x v="131"/>
    <x v="131"/>
    <x v="0"/>
    <x v="0"/>
    <x v="1"/>
    <x v="46"/>
    <x v="346"/>
    <x v="0"/>
  </r>
  <r>
    <x v="6601"/>
    <x v="121"/>
    <x v="132"/>
    <x v="132"/>
    <x v="3"/>
    <x v="3"/>
    <x v="145"/>
    <x v="145"/>
    <x v="164"/>
    <x v="147"/>
    <x v="147"/>
    <x v="0"/>
    <x v="0"/>
    <x v="2"/>
    <x v="38"/>
    <x v="594"/>
    <x v="0"/>
  </r>
  <r>
    <x v="6602"/>
    <x v="300"/>
    <x v="785"/>
    <x v="785"/>
    <x v="90"/>
    <x v="90"/>
    <x v="184"/>
    <x v="184"/>
    <x v="180"/>
    <x v="166"/>
    <x v="166"/>
    <x v="3"/>
    <x v="0"/>
    <x v="1"/>
    <x v="23"/>
    <x v="284"/>
    <x v="0"/>
  </r>
  <r>
    <x v="6603"/>
    <x v="248"/>
    <x v="274"/>
    <x v="274"/>
    <x v="68"/>
    <x v="68"/>
    <x v="94"/>
    <x v="94"/>
    <x v="85"/>
    <x v="26"/>
    <x v="26"/>
    <x v="3"/>
    <x v="0"/>
    <x v="3"/>
    <x v="17"/>
    <x v="95"/>
    <x v="0"/>
  </r>
  <r>
    <x v="6604"/>
    <x v="3"/>
    <x v="988"/>
    <x v="988"/>
    <x v="107"/>
    <x v="107"/>
    <x v="196"/>
    <x v="196"/>
    <x v="193"/>
    <x v="70"/>
    <x v="70"/>
    <x v="1"/>
    <x v="0"/>
    <x v="0"/>
    <x v="32"/>
    <x v="808"/>
    <x v="0"/>
  </r>
  <r>
    <x v="6605"/>
    <x v="341"/>
    <x v="247"/>
    <x v="247"/>
    <x v="119"/>
    <x v="119"/>
    <x v="214"/>
    <x v="214"/>
    <x v="13"/>
    <x v="160"/>
    <x v="160"/>
    <x v="3"/>
    <x v="2"/>
    <x v="0"/>
    <x v="11"/>
    <x v="13"/>
    <x v="2"/>
  </r>
  <r>
    <x v="6606"/>
    <x v="55"/>
    <x v="924"/>
    <x v="924"/>
    <x v="38"/>
    <x v="38"/>
    <x v="149"/>
    <x v="149"/>
    <x v="169"/>
    <x v="63"/>
    <x v="63"/>
    <x v="0"/>
    <x v="0"/>
    <x v="0"/>
    <x v="1"/>
    <x v="643"/>
    <x v="0"/>
  </r>
  <r>
    <x v="6607"/>
    <x v="162"/>
    <x v="33"/>
    <x v="33"/>
    <x v="14"/>
    <x v="14"/>
    <x v="75"/>
    <x v="75"/>
    <x v="68"/>
    <x v="129"/>
    <x v="129"/>
    <x v="0"/>
    <x v="0"/>
    <x v="0"/>
    <x v="15"/>
    <x v="235"/>
    <x v="1"/>
  </r>
  <r>
    <x v="6608"/>
    <x v="110"/>
    <x v="785"/>
    <x v="785"/>
    <x v="73"/>
    <x v="73"/>
    <x v="181"/>
    <x v="181"/>
    <x v="178"/>
    <x v="68"/>
    <x v="68"/>
    <x v="0"/>
    <x v="0"/>
    <x v="2"/>
    <x v="3"/>
    <x v="595"/>
    <x v="0"/>
  </r>
  <r>
    <x v="6609"/>
    <x v="345"/>
    <x v="916"/>
    <x v="916"/>
    <x v="50"/>
    <x v="50"/>
    <x v="144"/>
    <x v="144"/>
    <x v="13"/>
    <x v="152"/>
    <x v="152"/>
    <x v="0"/>
    <x v="1"/>
    <x v="0"/>
    <x v="11"/>
    <x v="13"/>
    <x v="2"/>
  </r>
  <r>
    <x v="6610"/>
    <x v="333"/>
    <x v="537"/>
    <x v="537"/>
    <x v="66"/>
    <x v="66"/>
    <x v="25"/>
    <x v="25"/>
    <x v="13"/>
    <x v="139"/>
    <x v="139"/>
    <x v="3"/>
    <x v="1"/>
    <x v="3"/>
    <x v="11"/>
    <x v="13"/>
    <x v="2"/>
  </r>
  <r>
    <x v="6611"/>
    <x v="141"/>
    <x v="1018"/>
    <x v="1018"/>
    <x v="27"/>
    <x v="27"/>
    <x v="218"/>
    <x v="218"/>
    <x v="219"/>
    <x v="128"/>
    <x v="128"/>
    <x v="0"/>
    <x v="0"/>
    <x v="2"/>
    <x v="9"/>
    <x v="496"/>
    <x v="0"/>
  </r>
  <r>
    <x v="6612"/>
    <x v="360"/>
    <x v="645"/>
    <x v="645"/>
    <x v="48"/>
    <x v="48"/>
    <x v="87"/>
    <x v="87"/>
    <x v="78"/>
    <x v="18"/>
    <x v="18"/>
    <x v="0"/>
    <x v="0"/>
    <x v="3"/>
    <x v="3"/>
    <x v="239"/>
    <x v="0"/>
  </r>
  <r>
    <x v="6613"/>
    <x v="278"/>
    <x v="271"/>
    <x v="271"/>
    <x v="73"/>
    <x v="73"/>
    <x v="131"/>
    <x v="131"/>
    <x v="123"/>
    <x v="64"/>
    <x v="64"/>
    <x v="0"/>
    <x v="0"/>
    <x v="2"/>
    <x v="29"/>
    <x v="155"/>
    <x v="0"/>
  </r>
  <r>
    <x v="6614"/>
    <x v="230"/>
    <x v="1006"/>
    <x v="1006"/>
    <x v="70"/>
    <x v="70"/>
    <x v="95"/>
    <x v="95"/>
    <x v="86"/>
    <x v="55"/>
    <x v="55"/>
    <x v="0"/>
    <x v="0"/>
    <x v="0"/>
    <x v="24"/>
    <x v="360"/>
    <x v="1"/>
  </r>
  <r>
    <x v="6615"/>
    <x v="29"/>
    <x v="991"/>
    <x v="991"/>
    <x v="108"/>
    <x v="108"/>
    <x v="78"/>
    <x v="78"/>
    <x v="112"/>
    <x v="169"/>
    <x v="169"/>
    <x v="0"/>
    <x v="0"/>
    <x v="0"/>
    <x v="8"/>
    <x v="378"/>
    <x v="1"/>
  </r>
  <r>
    <x v="6616"/>
    <x v="242"/>
    <x v="1106"/>
    <x v="1106"/>
    <x v="96"/>
    <x v="96"/>
    <x v="55"/>
    <x v="55"/>
    <x v="51"/>
    <x v="108"/>
    <x v="108"/>
    <x v="3"/>
    <x v="0"/>
    <x v="1"/>
    <x v="33"/>
    <x v="522"/>
    <x v="0"/>
  </r>
  <r>
    <x v="6617"/>
    <x v="306"/>
    <x v="347"/>
    <x v="347"/>
    <x v="38"/>
    <x v="38"/>
    <x v="29"/>
    <x v="29"/>
    <x v="34"/>
    <x v="17"/>
    <x v="17"/>
    <x v="0"/>
    <x v="0"/>
    <x v="0"/>
    <x v="23"/>
    <x v="67"/>
    <x v="0"/>
  </r>
  <r>
    <x v="6618"/>
    <x v="54"/>
    <x v="1140"/>
    <x v="1140"/>
    <x v="119"/>
    <x v="119"/>
    <x v="158"/>
    <x v="158"/>
    <x v="149"/>
    <x v="51"/>
    <x v="51"/>
    <x v="2"/>
    <x v="0"/>
    <x v="3"/>
    <x v="5"/>
    <x v="383"/>
    <x v="0"/>
  </r>
  <r>
    <x v="6619"/>
    <x v="318"/>
    <x v="362"/>
    <x v="362"/>
    <x v="36"/>
    <x v="36"/>
    <x v="179"/>
    <x v="179"/>
    <x v="176"/>
    <x v="81"/>
    <x v="81"/>
    <x v="0"/>
    <x v="0"/>
    <x v="0"/>
    <x v="47"/>
    <x v="256"/>
    <x v="1"/>
  </r>
  <r>
    <x v="6620"/>
    <x v="246"/>
    <x v="865"/>
    <x v="865"/>
    <x v="119"/>
    <x v="119"/>
    <x v="107"/>
    <x v="107"/>
    <x v="98"/>
    <x v="82"/>
    <x v="82"/>
    <x v="3"/>
    <x v="0"/>
    <x v="2"/>
    <x v="10"/>
    <x v="589"/>
    <x v="0"/>
  </r>
  <r>
    <x v="6621"/>
    <x v="240"/>
    <x v="578"/>
    <x v="578"/>
    <x v="59"/>
    <x v="59"/>
    <x v="217"/>
    <x v="217"/>
    <x v="217"/>
    <x v="102"/>
    <x v="102"/>
    <x v="2"/>
    <x v="0"/>
    <x v="0"/>
    <x v="27"/>
    <x v="487"/>
    <x v="0"/>
  </r>
  <r>
    <x v="6622"/>
    <x v="290"/>
    <x v="227"/>
    <x v="227"/>
    <x v="92"/>
    <x v="92"/>
    <x v="32"/>
    <x v="32"/>
    <x v="60"/>
    <x v="110"/>
    <x v="110"/>
    <x v="2"/>
    <x v="0"/>
    <x v="2"/>
    <x v="30"/>
    <x v="809"/>
    <x v="1"/>
  </r>
  <r>
    <x v="6623"/>
    <x v="275"/>
    <x v="509"/>
    <x v="509"/>
    <x v="99"/>
    <x v="99"/>
    <x v="172"/>
    <x v="172"/>
    <x v="13"/>
    <x v="31"/>
    <x v="31"/>
    <x v="2"/>
    <x v="1"/>
    <x v="1"/>
    <x v="11"/>
    <x v="13"/>
    <x v="2"/>
  </r>
  <r>
    <x v="6624"/>
    <x v="133"/>
    <x v="1188"/>
    <x v="1188"/>
    <x v="26"/>
    <x v="26"/>
    <x v="154"/>
    <x v="154"/>
    <x v="143"/>
    <x v="83"/>
    <x v="83"/>
    <x v="0"/>
    <x v="0"/>
    <x v="0"/>
    <x v="10"/>
    <x v="381"/>
    <x v="0"/>
  </r>
  <r>
    <x v="6625"/>
    <x v="195"/>
    <x v="82"/>
    <x v="82"/>
    <x v="107"/>
    <x v="107"/>
    <x v="95"/>
    <x v="95"/>
    <x v="86"/>
    <x v="61"/>
    <x v="61"/>
    <x v="0"/>
    <x v="0"/>
    <x v="3"/>
    <x v="48"/>
    <x v="360"/>
    <x v="0"/>
  </r>
  <r>
    <x v="6626"/>
    <x v="340"/>
    <x v="613"/>
    <x v="613"/>
    <x v="99"/>
    <x v="99"/>
    <x v="180"/>
    <x v="180"/>
    <x v="177"/>
    <x v="16"/>
    <x v="16"/>
    <x v="3"/>
    <x v="0"/>
    <x v="2"/>
    <x v="27"/>
    <x v="257"/>
    <x v="0"/>
  </r>
  <r>
    <x v="6627"/>
    <x v="191"/>
    <x v="373"/>
    <x v="373"/>
    <x v="44"/>
    <x v="44"/>
    <x v="105"/>
    <x v="105"/>
    <x v="96"/>
    <x v="125"/>
    <x v="125"/>
    <x v="0"/>
    <x v="0"/>
    <x v="0"/>
    <x v="24"/>
    <x v="122"/>
    <x v="1"/>
  </r>
  <r>
    <x v="6628"/>
    <x v="363"/>
    <x v="750"/>
    <x v="750"/>
    <x v="92"/>
    <x v="92"/>
    <x v="83"/>
    <x v="83"/>
    <x v="74"/>
    <x v="15"/>
    <x v="15"/>
    <x v="3"/>
    <x v="0"/>
    <x v="3"/>
    <x v="10"/>
    <x v="157"/>
    <x v="0"/>
  </r>
  <r>
    <x v="6629"/>
    <x v="41"/>
    <x v="1020"/>
    <x v="1020"/>
    <x v="100"/>
    <x v="100"/>
    <x v="219"/>
    <x v="219"/>
    <x v="220"/>
    <x v="141"/>
    <x v="141"/>
    <x v="3"/>
    <x v="0"/>
    <x v="1"/>
    <x v="26"/>
    <x v="533"/>
    <x v="1"/>
  </r>
  <r>
    <x v="6630"/>
    <x v="24"/>
    <x v="1005"/>
    <x v="1005"/>
    <x v="119"/>
    <x v="119"/>
    <x v="23"/>
    <x v="23"/>
    <x v="22"/>
    <x v="20"/>
    <x v="20"/>
    <x v="0"/>
    <x v="0"/>
    <x v="0"/>
    <x v="6"/>
    <x v="250"/>
    <x v="1"/>
  </r>
  <r>
    <x v="6631"/>
    <x v="148"/>
    <x v="481"/>
    <x v="481"/>
    <x v="12"/>
    <x v="12"/>
    <x v="64"/>
    <x v="64"/>
    <x v="59"/>
    <x v="62"/>
    <x v="62"/>
    <x v="0"/>
    <x v="0"/>
    <x v="0"/>
    <x v="2"/>
    <x v="62"/>
    <x v="0"/>
  </r>
  <r>
    <x v="6632"/>
    <x v="319"/>
    <x v="836"/>
    <x v="836"/>
    <x v="35"/>
    <x v="35"/>
    <x v="31"/>
    <x v="31"/>
    <x v="28"/>
    <x v="64"/>
    <x v="64"/>
    <x v="3"/>
    <x v="0"/>
    <x v="3"/>
    <x v="16"/>
    <x v="29"/>
    <x v="1"/>
  </r>
  <r>
    <x v="6633"/>
    <x v="322"/>
    <x v="106"/>
    <x v="106"/>
    <x v="32"/>
    <x v="32"/>
    <x v="212"/>
    <x v="212"/>
    <x v="211"/>
    <x v="7"/>
    <x v="7"/>
    <x v="3"/>
    <x v="0"/>
    <x v="2"/>
    <x v="38"/>
    <x v="446"/>
    <x v="0"/>
  </r>
  <r>
    <x v="6634"/>
    <x v="28"/>
    <x v="974"/>
    <x v="974"/>
    <x v="56"/>
    <x v="56"/>
    <x v="202"/>
    <x v="202"/>
    <x v="201"/>
    <x v="20"/>
    <x v="20"/>
    <x v="3"/>
    <x v="0"/>
    <x v="0"/>
    <x v="49"/>
    <x v="388"/>
    <x v="3"/>
  </r>
  <r>
    <x v="6635"/>
    <x v="67"/>
    <x v="518"/>
    <x v="518"/>
    <x v="45"/>
    <x v="45"/>
    <x v="62"/>
    <x v="62"/>
    <x v="57"/>
    <x v="31"/>
    <x v="31"/>
    <x v="3"/>
    <x v="0"/>
    <x v="0"/>
    <x v="14"/>
    <x v="59"/>
    <x v="0"/>
  </r>
  <r>
    <x v="6636"/>
    <x v="63"/>
    <x v="281"/>
    <x v="281"/>
    <x v="60"/>
    <x v="60"/>
    <x v="138"/>
    <x v="138"/>
    <x v="130"/>
    <x v="58"/>
    <x v="58"/>
    <x v="0"/>
    <x v="0"/>
    <x v="2"/>
    <x v="22"/>
    <x v="165"/>
    <x v="1"/>
  </r>
  <r>
    <x v="6637"/>
    <x v="244"/>
    <x v="1185"/>
    <x v="1185"/>
    <x v="46"/>
    <x v="46"/>
    <x v="204"/>
    <x v="204"/>
    <x v="203"/>
    <x v="148"/>
    <x v="148"/>
    <x v="0"/>
    <x v="0"/>
    <x v="0"/>
    <x v="48"/>
    <x v="515"/>
    <x v="0"/>
  </r>
  <r>
    <x v="6638"/>
    <x v="207"/>
    <x v="698"/>
    <x v="698"/>
    <x v="55"/>
    <x v="55"/>
    <x v="173"/>
    <x v="173"/>
    <x v="166"/>
    <x v="33"/>
    <x v="33"/>
    <x v="0"/>
    <x v="0"/>
    <x v="0"/>
    <x v="27"/>
    <x v="228"/>
    <x v="0"/>
  </r>
  <r>
    <x v="6639"/>
    <x v="53"/>
    <x v="336"/>
    <x v="336"/>
    <x v="33"/>
    <x v="33"/>
    <x v="216"/>
    <x v="216"/>
    <x v="215"/>
    <x v="152"/>
    <x v="152"/>
    <x v="0"/>
    <x v="0"/>
    <x v="0"/>
    <x v="19"/>
    <x v="461"/>
    <x v="1"/>
  </r>
  <r>
    <x v="6640"/>
    <x v="48"/>
    <x v="239"/>
    <x v="239"/>
    <x v="50"/>
    <x v="50"/>
    <x v="39"/>
    <x v="39"/>
    <x v="36"/>
    <x v="79"/>
    <x v="79"/>
    <x v="3"/>
    <x v="0"/>
    <x v="0"/>
    <x v="15"/>
    <x v="96"/>
    <x v="1"/>
  </r>
  <r>
    <x v="6641"/>
    <x v="269"/>
    <x v="76"/>
    <x v="76"/>
    <x v="18"/>
    <x v="18"/>
    <x v="73"/>
    <x v="73"/>
    <x v="13"/>
    <x v="95"/>
    <x v="95"/>
    <x v="3"/>
    <x v="1"/>
    <x v="2"/>
    <x v="11"/>
    <x v="13"/>
    <x v="2"/>
  </r>
  <r>
    <x v="6642"/>
    <x v="95"/>
    <x v="1086"/>
    <x v="1086"/>
    <x v="37"/>
    <x v="37"/>
    <x v="103"/>
    <x v="103"/>
    <x v="94"/>
    <x v="169"/>
    <x v="169"/>
    <x v="2"/>
    <x v="0"/>
    <x v="2"/>
    <x v="14"/>
    <x v="391"/>
    <x v="0"/>
  </r>
  <r>
    <x v="6643"/>
    <x v="353"/>
    <x v="168"/>
    <x v="168"/>
    <x v="50"/>
    <x v="50"/>
    <x v="67"/>
    <x v="67"/>
    <x v="63"/>
    <x v="78"/>
    <x v="78"/>
    <x v="0"/>
    <x v="0"/>
    <x v="2"/>
    <x v="29"/>
    <x v="99"/>
    <x v="0"/>
  </r>
  <r>
    <x v="6644"/>
    <x v="192"/>
    <x v="354"/>
    <x v="354"/>
    <x v="18"/>
    <x v="18"/>
    <x v="9"/>
    <x v="9"/>
    <x v="9"/>
    <x v="4"/>
    <x v="4"/>
    <x v="0"/>
    <x v="0"/>
    <x v="0"/>
    <x v="27"/>
    <x v="9"/>
    <x v="0"/>
  </r>
  <r>
    <x v="6645"/>
    <x v="187"/>
    <x v="1002"/>
    <x v="1002"/>
    <x v="97"/>
    <x v="97"/>
    <x v="178"/>
    <x v="178"/>
    <x v="175"/>
    <x v="28"/>
    <x v="28"/>
    <x v="0"/>
    <x v="0"/>
    <x v="0"/>
    <x v="18"/>
    <x v="292"/>
    <x v="0"/>
  </r>
  <r>
    <x v="6646"/>
    <x v="282"/>
    <x v="497"/>
    <x v="497"/>
    <x v="101"/>
    <x v="101"/>
    <x v="111"/>
    <x v="111"/>
    <x v="102"/>
    <x v="99"/>
    <x v="99"/>
    <x v="0"/>
    <x v="0"/>
    <x v="1"/>
    <x v="32"/>
    <x v="251"/>
    <x v="0"/>
  </r>
  <r>
    <x v="6647"/>
    <x v="168"/>
    <x v="1002"/>
    <x v="1002"/>
    <x v="60"/>
    <x v="60"/>
    <x v="90"/>
    <x v="90"/>
    <x v="81"/>
    <x v="77"/>
    <x v="77"/>
    <x v="0"/>
    <x v="0"/>
    <x v="2"/>
    <x v="23"/>
    <x v="91"/>
    <x v="0"/>
  </r>
  <r>
    <x v="6648"/>
    <x v="223"/>
    <x v="271"/>
    <x v="271"/>
    <x v="40"/>
    <x v="40"/>
    <x v="177"/>
    <x v="177"/>
    <x v="172"/>
    <x v="158"/>
    <x v="158"/>
    <x v="0"/>
    <x v="0"/>
    <x v="0"/>
    <x v="10"/>
    <x v="267"/>
    <x v="0"/>
  </r>
  <r>
    <x v="6649"/>
    <x v="284"/>
    <x v="9"/>
    <x v="9"/>
    <x v="59"/>
    <x v="59"/>
    <x v="184"/>
    <x v="184"/>
    <x v="180"/>
    <x v="72"/>
    <x v="72"/>
    <x v="0"/>
    <x v="0"/>
    <x v="2"/>
    <x v="45"/>
    <x v="309"/>
    <x v="0"/>
  </r>
  <r>
    <x v="6650"/>
    <x v="252"/>
    <x v="1106"/>
    <x v="1106"/>
    <x v="103"/>
    <x v="103"/>
    <x v="42"/>
    <x v="42"/>
    <x v="39"/>
    <x v="21"/>
    <x v="21"/>
    <x v="0"/>
    <x v="0"/>
    <x v="0"/>
    <x v="26"/>
    <x v="331"/>
    <x v="1"/>
  </r>
  <r>
    <x v="6651"/>
    <x v="236"/>
    <x v="864"/>
    <x v="864"/>
    <x v="46"/>
    <x v="46"/>
    <x v="23"/>
    <x v="23"/>
    <x v="22"/>
    <x v="19"/>
    <x v="19"/>
    <x v="3"/>
    <x v="0"/>
    <x v="0"/>
    <x v="18"/>
    <x v="22"/>
    <x v="0"/>
  </r>
  <r>
    <x v="6652"/>
    <x v="103"/>
    <x v="126"/>
    <x v="126"/>
    <x v="25"/>
    <x v="25"/>
    <x v="98"/>
    <x v="98"/>
    <x v="90"/>
    <x v="125"/>
    <x v="125"/>
    <x v="3"/>
    <x v="0"/>
    <x v="1"/>
    <x v="49"/>
    <x v="498"/>
    <x v="3"/>
  </r>
  <r>
    <x v="6653"/>
    <x v="232"/>
    <x v="22"/>
    <x v="22"/>
    <x v="48"/>
    <x v="48"/>
    <x v="131"/>
    <x v="131"/>
    <x v="13"/>
    <x v="135"/>
    <x v="135"/>
    <x v="0"/>
    <x v="2"/>
    <x v="0"/>
    <x v="11"/>
    <x v="13"/>
    <x v="2"/>
  </r>
  <r>
    <x v="6654"/>
    <x v="30"/>
    <x v="581"/>
    <x v="581"/>
    <x v="117"/>
    <x v="117"/>
    <x v="45"/>
    <x v="45"/>
    <x v="42"/>
    <x v="164"/>
    <x v="164"/>
    <x v="3"/>
    <x v="0"/>
    <x v="0"/>
    <x v="2"/>
    <x v="397"/>
    <x v="0"/>
  </r>
  <r>
    <x v="6655"/>
    <x v="89"/>
    <x v="156"/>
    <x v="156"/>
    <x v="35"/>
    <x v="35"/>
    <x v="105"/>
    <x v="105"/>
    <x v="96"/>
    <x v="147"/>
    <x v="147"/>
    <x v="0"/>
    <x v="0"/>
    <x v="1"/>
    <x v="5"/>
    <x v="122"/>
    <x v="0"/>
  </r>
  <r>
    <x v="6656"/>
    <x v="297"/>
    <x v="850"/>
    <x v="850"/>
    <x v="14"/>
    <x v="14"/>
    <x v="51"/>
    <x v="51"/>
    <x v="13"/>
    <x v="145"/>
    <x v="145"/>
    <x v="0"/>
    <x v="1"/>
    <x v="0"/>
    <x v="11"/>
    <x v="13"/>
    <x v="2"/>
  </r>
  <r>
    <x v="6657"/>
    <x v="249"/>
    <x v="380"/>
    <x v="380"/>
    <x v="85"/>
    <x v="85"/>
    <x v="77"/>
    <x v="77"/>
    <x v="13"/>
    <x v="134"/>
    <x v="134"/>
    <x v="3"/>
    <x v="1"/>
    <x v="2"/>
    <x v="11"/>
    <x v="13"/>
    <x v="2"/>
  </r>
  <r>
    <x v="6658"/>
    <x v="267"/>
    <x v="680"/>
    <x v="680"/>
    <x v="43"/>
    <x v="43"/>
    <x v="29"/>
    <x v="29"/>
    <x v="34"/>
    <x v="7"/>
    <x v="7"/>
    <x v="0"/>
    <x v="0"/>
    <x v="0"/>
    <x v="24"/>
    <x v="67"/>
    <x v="1"/>
  </r>
  <r>
    <x v="6659"/>
    <x v="242"/>
    <x v="573"/>
    <x v="573"/>
    <x v="95"/>
    <x v="95"/>
    <x v="13"/>
    <x v="13"/>
    <x v="161"/>
    <x v="17"/>
    <x v="17"/>
    <x v="3"/>
    <x v="0"/>
    <x v="3"/>
    <x v="37"/>
    <x v="335"/>
    <x v="1"/>
  </r>
  <r>
    <x v="6660"/>
    <x v="68"/>
    <x v="980"/>
    <x v="980"/>
    <x v="29"/>
    <x v="29"/>
    <x v="81"/>
    <x v="81"/>
    <x v="73"/>
    <x v="21"/>
    <x v="21"/>
    <x v="0"/>
    <x v="0"/>
    <x v="0"/>
    <x v="33"/>
    <x v="540"/>
    <x v="0"/>
  </r>
  <r>
    <x v="6661"/>
    <x v="206"/>
    <x v="1000"/>
    <x v="1000"/>
    <x v="91"/>
    <x v="91"/>
    <x v="169"/>
    <x v="169"/>
    <x v="158"/>
    <x v="16"/>
    <x v="16"/>
    <x v="0"/>
    <x v="0"/>
    <x v="3"/>
    <x v="37"/>
    <x v="358"/>
    <x v="1"/>
  </r>
  <r>
    <x v="6662"/>
    <x v="78"/>
    <x v="56"/>
    <x v="56"/>
    <x v="98"/>
    <x v="98"/>
    <x v="195"/>
    <x v="195"/>
    <x v="191"/>
    <x v="26"/>
    <x v="26"/>
    <x v="0"/>
    <x v="0"/>
    <x v="0"/>
    <x v="33"/>
    <x v="369"/>
    <x v="0"/>
  </r>
  <r>
    <x v="6663"/>
    <x v="251"/>
    <x v="778"/>
    <x v="778"/>
    <x v="65"/>
    <x v="65"/>
    <x v="213"/>
    <x v="213"/>
    <x v="212"/>
    <x v="145"/>
    <x v="145"/>
    <x v="0"/>
    <x v="0"/>
    <x v="1"/>
    <x v="32"/>
    <x v="409"/>
    <x v="0"/>
  </r>
  <r>
    <x v="6664"/>
    <x v="127"/>
    <x v="965"/>
    <x v="965"/>
    <x v="103"/>
    <x v="103"/>
    <x v="56"/>
    <x v="56"/>
    <x v="52"/>
    <x v="153"/>
    <x v="153"/>
    <x v="0"/>
    <x v="0"/>
    <x v="1"/>
    <x v="34"/>
    <x v="54"/>
    <x v="1"/>
  </r>
  <r>
    <x v="6665"/>
    <x v="108"/>
    <x v="748"/>
    <x v="748"/>
    <x v="112"/>
    <x v="112"/>
    <x v="116"/>
    <x v="116"/>
    <x v="109"/>
    <x v="153"/>
    <x v="153"/>
    <x v="0"/>
    <x v="0"/>
    <x v="0"/>
    <x v="13"/>
    <x v="199"/>
    <x v="0"/>
  </r>
  <r>
    <x v="6666"/>
    <x v="41"/>
    <x v="144"/>
    <x v="144"/>
    <x v="108"/>
    <x v="108"/>
    <x v="8"/>
    <x v="8"/>
    <x v="13"/>
    <x v="52"/>
    <x v="52"/>
    <x v="0"/>
    <x v="1"/>
    <x v="2"/>
    <x v="11"/>
    <x v="13"/>
    <x v="2"/>
  </r>
  <r>
    <x v="6667"/>
    <x v="344"/>
    <x v="253"/>
    <x v="253"/>
    <x v="52"/>
    <x v="52"/>
    <x v="193"/>
    <x v="193"/>
    <x v="189"/>
    <x v="163"/>
    <x v="163"/>
    <x v="0"/>
    <x v="0"/>
    <x v="0"/>
    <x v="26"/>
    <x v="301"/>
    <x v="1"/>
  </r>
  <r>
    <x v="6668"/>
    <x v="7"/>
    <x v="1168"/>
    <x v="1168"/>
    <x v="6"/>
    <x v="6"/>
    <x v="110"/>
    <x v="110"/>
    <x v="101"/>
    <x v="49"/>
    <x v="49"/>
    <x v="3"/>
    <x v="0"/>
    <x v="0"/>
    <x v="24"/>
    <x v="182"/>
    <x v="1"/>
  </r>
  <r>
    <x v="6669"/>
    <x v="71"/>
    <x v="668"/>
    <x v="668"/>
    <x v="53"/>
    <x v="53"/>
    <x v="151"/>
    <x v="151"/>
    <x v="141"/>
    <x v="102"/>
    <x v="102"/>
    <x v="3"/>
    <x v="0"/>
    <x v="0"/>
    <x v="14"/>
    <x v="439"/>
    <x v="0"/>
  </r>
  <r>
    <x v="6670"/>
    <x v="340"/>
    <x v="663"/>
    <x v="663"/>
    <x v="99"/>
    <x v="99"/>
    <x v="22"/>
    <x v="22"/>
    <x v="196"/>
    <x v="133"/>
    <x v="133"/>
    <x v="2"/>
    <x v="0"/>
    <x v="2"/>
    <x v="24"/>
    <x v="627"/>
    <x v="1"/>
  </r>
  <r>
    <x v="6671"/>
    <x v="307"/>
    <x v="156"/>
    <x v="156"/>
    <x v="75"/>
    <x v="75"/>
    <x v="57"/>
    <x v="57"/>
    <x v="53"/>
    <x v="98"/>
    <x v="98"/>
    <x v="3"/>
    <x v="0"/>
    <x v="0"/>
    <x v="46"/>
    <x v="601"/>
    <x v="0"/>
  </r>
  <r>
    <x v="6672"/>
    <x v="119"/>
    <x v="961"/>
    <x v="961"/>
    <x v="104"/>
    <x v="104"/>
    <x v="92"/>
    <x v="92"/>
    <x v="83"/>
    <x v="95"/>
    <x v="95"/>
    <x v="2"/>
    <x v="0"/>
    <x v="2"/>
    <x v="40"/>
    <x v="93"/>
    <x v="1"/>
  </r>
  <r>
    <x v="6673"/>
    <x v="227"/>
    <x v="59"/>
    <x v="59"/>
    <x v="116"/>
    <x v="116"/>
    <x v="56"/>
    <x v="56"/>
    <x v="52"/>
    <x v="4"/>
    <x v="4"/>
    <x v="3"/>
    <x v="0"/>
    <x v="1"/>
    <x v="61"/>
    <x v="471"/>
    <x v="3"/>
  </r>
  <r>
    <x v="6674"/>
    <x v="93"/>
    <x v="406"/>
    <x v="406"/>
    <x v="90"/>
    <x v="90"/>
    <x v="99"/>
    <x v="99"/>
    <x v="91"/>
    <x v="159"/>
    <x v="159"/>
    <x v="3"/>
    <x v="0"/>
    <x v="0"/>
    <x v="30"/>
    <x v="215"/>
    <x v="1"/>
  </r>
  <r>
    <x v="6675"/>
    <x v="204"/>
    <x v="980"/>
    <x v="980"/>
    <x v="94"/>
    <x v="94"/>
    <x v="14"/>
    <x v="14"/>
    <x v="14"/>
    <x v="169"/>
    <x v="169"/>
    <x v="3"/>
    <x v="0"/>
    <x v="0"/>
    <x v="59"/>
    <x v="76"/>
    <x v="3"/>
  </r>
  <r>
    <x v="6676"/>
    <x v="206"/>
    <x v="1165"/>
    <x v="1165"/>
    <x v="7"/>
    <x v="7"/>
    <x v="64"/>
    <x v="64"/>
    <x v="59"/>
    <x v="86"/>
    <x v="86"/>
    <x v="3"/>
    <x v="0"/>
    <x v="2"/>
    <x v="7"/>
    <x v="477"/>
    <x v="0"/>
  </r>
  <r>
    <x v="6677"/>
    <x v="331"/>
    <x v="257"/>
    <x v="257"/>
    <x v="108"/>
    <x v="108"/>
    <x v="145"/>
    <x v="145"/>
    <x v="164"/>
    <x v="30"/>
    <x v="30"/>
    <x v="3"/>
    <x v="0"/>
    <x v="0"/>
    <x v="9"/>
    <x v="225"/>
    <x v="0"/>
  </r>
  <r>
    <x v="6678"/>
    <x v="210"/>
    <x v="1002"/>
    <x v="1002"/>
    <x v="112"/>
    <x v="112"/>
    <x v="3"/>
    <x v="3"/>
    <x v="3"/>
    <x v="30"/>
    <x v="30"/>
    <x v="2"/>
    <x v="0"/>
    <x v="0"/>
    <x v="27"/>
    <x v="651"/>
    <x v="0"/>
  </r>
  <r>
    <x v="6679"/>
    <x v="16"/>
    <x v="527"/>
    <x v="527"/>
    <x v="76"/>
    <x v="76"/>
    <x v="106"/>
    <x v="106"/>
    <x v="97"/>
    <x v="104"/>
    <x v="104"/>
    <x v="0"/>
    <x v="0"/>
    <x v="0"/>
    <x v="6"/>
    <x v="290"/>
    <x v="1"/>
  </r>
  <r>
    <x v="6680"/>
    <x v="216"/>
    <x v="763"/>
    <x v="763"/>
    <x v="37"/>
    <x v="37"/>
    <x v="49"/>
    <x v="49"/>
    <x v="218"/>
    <x v="92"/>
    <x v="92"/>
    <x v="1"/>
    <x v="0"/>
    <x v="0"/>
    <x v="5"/>
    <x v="733"/>
    <x v="0"/>
  </r>
  <r>
    <x v="6681"/>
    <x v="30"/>
    <x v="401"/>
    <x v="401"/>
    <x v="101"/>
    <x v="101"/>
    <x v="24"/>
    <x v="24"/>
    <x v="23"/>
    <x v="67"/>
    <x v="67"/>
    <x v="0"/>
    <x v="0"/>
    <x v="2"/>
    <x v="21"/>
    <x v="224"/>
    <x v="1"/>
  </r>
  <r>
    <x v="6682"/>
    <x v="148"/>
    <x v="550"/>
    <x v="550"/>
    <x v="84"/>
    <x v="84"/>
    <x v="10"/>
    <x v="10"/>
    <x v="10"/>
    <x v="157"/>
    <x v="157"/>
    <x v="0"/>
    <x v="0"/>
    <x v="0"/>
    <x v="2"/>
    <x v="366"/>
    <x v="0"/>
  </r>
  <r>
    <x v="6683"/>
    <x v="198"/>
    <x v="769"/>
    <x v="769"/>
    <x v="57"/>
    <x v="57"/>
    <x v="57"/>
    <x v="57"/>
    <x v="53"/>
    <x v="1"/>
    <x v="1"/>
    <x v="0"/>
    <x v="0"/>
    <x v="3"/>
    <x v="14"/>
    <x v="272"/>
    <x v="0"/>
  </r>
  <r>
    <x v="6684"/>
    <x v="119"/>
    <x v="1141"/>
    <x v="1141"/>
    <x v="97"/>
    <x v="97"/>
    <x v="110"/>
    <x v="110"/>
    <x v="101"/>
    <x v="90"/>
    <x v="90"/>
    <x v="3"/>
    <x v="0"/>
    <x v="2"/>
    <x v="15"/>
    <x v="182"/>
    <x v="1"/>
  </r>
  <r>
    <x v="6685"/>
    <x v="344"/>
    <x v="735"/>
    <x v="735"/>
    <x v="88"/>
    <x v="88"/>
    <x v="93"/>
    <x v="93"/>
    <x v="84"/>
    <x v="169"/>
    <x v="169"/>
    <x v="0"/>
    <x v="0"/>
    <x v="3"/>
    <x v="18"/>
    <x v="152"/>
    <x v="0"/>
  </r>
  <r>
    <x v="6686"/>
    <x v="357"/>
    <x v="91"/>
    <x v="91"/>
    <x v="104"/>
    <x v="104"/>
    <x v="210"/>
    <x v="210"/>
    <x v="209"/>
    <x v="42"/>
    <x v="42"/>
    <x v="0"/>
    <x v="0"/>
    <x v="2"/>
    <x v="5"/>
    <x v="393"/>
    <x v="0"/>
  </r>
  <r>
    <x v="6687"/>
    <x v="316"/>
    <x v="526"/>
    <x v="526"/>
    <x v="25"/>
    <x v="25"/>
    <x v="31"/>
    <x v="31"/>
    <x v="28"/>
    <x v="46"/>
    <x v="46"/>
    <x v="0"/>
    <x v="0"/>
    <x v="0"/>
    <x v="21"/>
    <x v="300"/>
    <x v="1"/>
  </r>
  <r>
    <x v="6688"/>
    <x v="299"/>
    <x v="763"/>
    <x v="763"/>
    <x v="29"/>
    <x v="29"/>
    <x v="78"/>
    <x v="78"/>
    <x v="112"/>
    <x v="73"/>
    <x v="73"/>
    <x v="3"/>
    <x v="0"/>
    <x v="0"/>
    <x v="6"/>
    <x v="137"/>
    <x v="1"/>
  </r>
  <r>
    <x v="6689"/>
    <x v="126"/>
    <x v="473"/>
    <x v="473"/>
    <x v="33"/>
    <x v="33"/>
    <x v="195"/>
    <x v="195"/>
    <x v="191"/>
    <x v="86"/>
    <x v="86"/>
    <x v="0"/>
    <x v="0"/>
    <x v="0"/>
    <x v="25"/>
    <x v="369"/>
    <x v="0"/>
  </r>
  <r>
    <x v="6690"/>
    <x v="133"/>
    <x v="400"/>
    <x v="400"/>
    <x v="106"/>
    <x v="106"/>
    <x v="84"/>
    <x v="84"/>
    <x v="13"/>
    <x v="139"/>
    <x v="139"/>
    <x v="3"/>
    <x v="1"/>
    <x v="2"/>
    <x v="11"/>
    <x v="13"/>
    <x v="2"/>
  </r>
  <r>
    <x v="6691"/>
    <x v="187"/>
    <x v="766"/>
    <x v="766"/>
    <x v="102"/>
    <x v="102"/>
    <x v="75"/>
    <x v="75"/>
    <x v="68"/>
    <x v="63"/>
    <x v="63"/>
    <x v="3"/>
    <x v="0"/>
    <x v="2"/>
    <x v="10"/>
    <x v="74"/>
    <x v="0"/>
  </r>
  <r>
    <x v="6692"/>
    <x v="349"/>
    <x v="65"/>
    <x v="65"/>
    <x v="23"/>
    <x v="23"/>
    <x v="155"/>
    <x v="155"/>
    <x v="13"/>
    <x v="11"/>
    <x v="11"/>
    <x v="3"/>
    <x v="1"/>
    <x v="0"/>
    <x v="11"/>
    <x v="13"/>
    <x v="2"/>
  </r>
  <r>
    <x v="6693"/>
    <x v="106"/>
    <x v="215"/>
    <x v="215"/>
    <x v="84"/>
    <x v="84"/>
    <x v="87"/>
    <x v="87"/>
    <x v="13"/>
    <x v="107"/>
    <x v="107"/>
    <x v="3"/>
    <x v="2"/>
    <x v="2"/>
    <x v="11"/>
    <x v="13"/>
    <x v="2"/>
  </r>
  <r>
    <x v="6694"/>
    <x v="173"/>
    <x v="541"/>
    <x v="541"/>
    <x v="11"/>
    <x v="11"/>
    <x v="172"/>
    <x v="172"/>
    <x v="165"/>
    <x v="84"/>
    <x v="84"/>
    <x v="0"/>
    <x v="0"/>
    <x v="0"/>
    <x v="38"/>
    <x v="622"/>
    <x v="0"/>
  </r>
  <r>
    <x v="6695"/>
    <x v="362"/>
    <x v="923"/>
    <x v="923"/>
    <x v="41"/>
    <x v="41"/>
    <x v="108"/>
    <x v="108"/>
    <x v="99"/>
    <x v="131"/>
    <x v="131"/>
    <x v="1"/>
    <x v="0"/>
    <x v="2"/>
    <x v="18"/>
    <x v="756"/>
    <x v="0"/>
  </r>
  <r>
    <x v="6696"/>
    <x v="252"/>
    <x v="922"/>
    <x v="922"/>
    <x v="38"/>
    <x v="38"/>
    <x v="151"/>
    <x v="151"/>
    <x v="141"/>
    <x v="138"/>
    <x v="138"/>
    <x v="2"/>
    <x v="0"/>
    <x v="0"/>
    <x v="34"/>
    <x v="683"/>
    <x v="1"/>
  </r>
  <r>
    <x v="6697"/>
    <x v="172"/>
    <x v="581"/>
    <x v="581"/>
    <x v="115"/>
    <x v="115"/>
    <x v="28"/>
    <x v="28"/>
    <x v="26"/>
    <x v="155"/>
    <x v="155"/>
    <x v="0"/>
    <x v="0"/>
    <x v="0"/>
    <x v="29"/>
    <x v="27"/>
    <x v="0"/>
  </r>
  <r>
    <x v="6698"/>
    <x v="35"/>
    <x v="12"/>
    <x v="12"/>
    <x v="31"/>
    <x v="31"/>
    <x v="105"/>
    <x v="105"/>
    <x v="13"/>
    <x v="150"/>
    <x v="150"/>
    <x v="0"/>
    <x v="1"/>
    <x v="0"/>
    <x v="11"/>
    <x v="13"/>
    <x v="2"/>
  </r>
  <r>
    <x v="6699"/>
    <x v="182"/>
    <x v="113"/>
    <x v="113"/>
    <x v="17"/>
    <x v="17"/>
    <x v="174"/>
    <x v="174"/>
    <x v="13"/>
    <x v="96"/>
    <x v="96"/>
    <x v="0"/>
    <x v="1"/>
    <x v="3"/>
    <x v="11"/>
    <x v="13"/>
    <x v="2"/>
  </r>
  <r>
    <x v="6700"/>
    <x v="176"/>
    <x v="706"/>
    <x v="706"/>
    <x v="72"/>
    <x v="72"/>
    <x v="41"/>
    <x v="41"/>
    <x v="38"/>
    <x v="164"/>
    <x v="164"/>
    <x v="2"/>
    <x v="0"/>
    <x v="2"/>
    <x v="26"/>
    <x v="365"/>
    <x v="1"/>
  </r>
  <r>
    <x v="6701"/>
    <x v="221"/>
    <x v="285"/>
    <x v="285"/>
    <x v="52"/>
    <x v="52"/>
    <x v="177"/>
    <x v="177"/>
    <x v="172"/>
    <x v="111"/>
    <x v="111"/>
    <x v="3"/>
    <x v="0"/>
    <x v="0"/>
    <x v="24"/>
    <x v="445"/>
    <x v="1"/>
  </r>
  <r>
    <x v="6702"/>
    <x v="62"/>
    <x v="1015"/>
    <x v="1015"/>
    <x v="70"/>
    <x v="70"/>
    <x v="61"/>
    <x v="61"/>
    <x v="71"/>
    <x v="54"/>
    <x v="54"/>
    <x v="2"/>
    <x v="0"/>
    <x v="0"/>
    <x v="26"/>
    <x v="401"/>
    <x v="1"/>
  </r>
  <r>
    <x v="6703"/>
    <x v="315"/>
    <x v="187"/>
    <x v="187"/>
    <x v="99"/>
    <x v="99"/>
    <x v="213"/>
    <x v="213"/>
    <x v="212"/>
    <x v="105"/>
    <x v="105"/>
    <x v="1"/>
    <x v="0"/>
    <x v="0"/>
    <x v="40"/>
    <x v="810"/>
    <x v="1"/>
  </r>
  <r>
    <x v="6704"/>
    <x v="260"/>
    <x v="482"/>
    <x v="482"/>
    <x v="25"/>
    <x v="25"/>
    <x v="110"/>
    <x v="110"/>
    <x v="13"/>
    <x v="107"/>
    <x v="107"/>
    <x v="3"/>
    <x v="1"/>
    <x v="0"/>
    <x v="11"/>
    <x v="13"/>
    <x v="2"/>
  </r>
  <r>
    <x v="6705"/>
    <x v="307"/>
    <x v="444"/>
    <x v="444"/>
    <x v="96"/>
    <x v="96"/>
    <x v="82"/>
    <x v="82"/>
    <x v="216"/>
    <x v="88"/>
    <x v="88"/>
    <x v="0"/>
    <x v="0"/>
    <x v="2"/>
    <x v="15"/>
    <x v="432"/>
    <x v="1"/>
  </r>
  <r>
    <x v="6706"/>
    <x v="217"/>
    <x v="209"/>
    <x v="209"/>
    <x v="41"/>
    <x v="41"/>
    <x v="126"/>
    <x v="126"/>
    <x v="117"/>
    <x v="52"/>
    <x v="52"/>
    <x v="0"/>
    <x v="0"/>
    <x v="0"/>
    <x v="4"/>
    <x v="160"/>
    <x v="0"/>
  </r>
  <r>
    <x v="6707"/>
    <x v="219"/>
    <x v="918"/>
    <x v="918"/>
    <x v="24"/>
    <x v="24"/>
    <x v="151"/>
    <x v="151"/>
    <x v="141"/>
    <x v="35"/>
    <x v="35"/>
    <x v="0"/>
    <x v="0"/>
    <x v="2"/>
    <x v="30"/>
    <x v="180"/>
    <x v="1"/>
  </r>
  <r>
    <x v="6708"/>
    <x v="232"/>
    <x v="1141"/>
    <x v="1141"/>
    <x v="71"/>
    <x v="71"/>
    <x v="173"/>
    <x v="173"/>
    <x v="166"/>
    <x v="163"/>
    <x v="163"/>
    <x v="0"/>
    <x v="0"/>
    <x v="0"/>
    <x v="26"/>
    <x v="228"/>
    <x v="1"/>
  </r>
  <r>
    <x v="6709"/>
    <x v="224"/>
    <x v="236"/>
    <x v="236"/>
    <x v="106"/>
    <x v="106"/>
    <x v="73"/>
    <x v="73"/>
    <x v="135"/>
    <x v="4"/>
    <x v="4"/>
    <x v="0"/>
    <x v="0"/>
    <x v="1"/>
    <x v="0"/>
    <x v="171"/>
    <x v="0"/>
  </r>
  <r>
    <x v="6710"/>
    <x v="41"/>
    <x v="302"/>
    <x v="302"/>
    <x v="67"/>
    <x v="67"/>
    <x v="209"/>
    <x v="209"/>
    <x v="208"/>
    <x v="84"/>
    <x v="84"/>
    <x v="0"/>
    <x v="0"/>
    <x v="0"/>
    <x v="45"/>
    <x v="380"/>
    <x v="0"/>
  </r>
  <r>
    <x v="6711"/>
    <x v="271"/>
    <x v="1096"/>
    <x v="1096"/>
    <x v="104"/>
    <x v="104"/>
    <x v="185"/>
    <x v="185"/>
    <x v="181"/>
    <x v="67"/>
    <x v="67"/>
    <x v="3"/>
    <x v="0"/>
    <x v="0"/>
    <x v="26"/>
    <x v="282"/>
    <x v="1"/>
  </r>
  <r>
    <x v="6712"/>
    <x v="64"/>
    <x v="180"/>
    <x v="180"/>
    <x v="94"/>
    <x v="94"/>
    <x v="142"/>
    <x v="142"/>
    <x v="133"/>
    <x v="17"/>
    <x v="17"/>
    <x v="0"/>
    <x v="0"/>
    <x v="0"/>
    <x v="31"/>
    <x v="169"/>
    <x v="1"/>
  </r>
  <r>
    <x v="6713"/>
    <x v="278"/>
    <x v="714"/>
    <x v="714"/>
    <x v="21"/>
    <x v="21"/>
    <x v="110"/>
    <x v="110"/>
    <x v="101"/>
    <x v="61"/>
    <x v="61"/>
    <x v="3"/>
    <x v="0"/>
    <x v="1"/>
    <x v="40"/>
    <x v="182"/>
    <x v="1"/>
  </r>
  <r>
    <x v="6714"/>
    <x v="188"/>
    <x v="1078"/>
    <x v="1078"/>
    <x v="101"/>
    <x v="101"/>
    <x v="158"/>
    <x v="158"/>
    <x v="149"/>
    <x v="19"/>
    <x v="19"/>
    <x v="2"/>
    <x v="0"/>
    <x v="3"/>
    <x v="22"/>
    <x v="383"/>
    <x v="1"/>
  </r>
  <r>
    <x v="6715"/>
    <x v="189"/>
    <x v="625"/>
    <x v="625"/>
    <x v="7"/>
    <x v="7"/>
    <x v="76"/>
    <x v="76"/>
    <x v="69"/>
    <x v="154"/>
    <x v="154"/>
    <x v="0"/>
    <x v="0"/>
    <x v="0"/>
    <x v="26"/>
    <x v="75"/>
    <x v="1"/>
  </r>
  <r>
    <x v="6716"/>
    <x v="305"/>
    <x v="387"/>
    <x v="387"/>
    <x v="14"/>
    <x v="14"/>
    <x v="152"/>
    <x v="152"/>
    <x v="173"/>
    <x v="98"/>
    <x v="98"/>
    <x v="0"/>
    <x v="0"/>
    <x v="0"/>
    <x v="44"/>
    <x v="252"/>
    <x v="3"/>
  </r>
  <r>
    <x v="6717"/>
    <x v="318"/>
    <x v="631"/>
    <x v="631"/>
    <x v="56"/>
    <x v="56"/>
    <x v="16"/>
    <x v="16"/>
    <x v="16"/>
    <x v="14"/>
    <x v="14"/>
    <x v="0"/>
    <x v="0"/>
    <x v="2"/>
    <x v="39"/>
    <x v="454"/>
    <x v="0"/>
  </r>
  <r>
    <x v="6718"/>
    <x v="77"/>
    <x v="770"/>
    <x v="770"/>
    <x v="29"/>
    <x v="29"/>
    <x v="12"/>
    <x v="12"/>
    <x v="13"/>
    <x v="46"/>
    <x v="46"/>
    <x v="2"/>
    <x v="1"/>
    <x v="0"/>
    <x v="11"/>
    <x v="13"/>
    <x v="2"/>
  </r>
  <r>
    <x v="6719"/>
    <x v="204"/>
    <x v="510"/>
    <x v="510"/>
    <x v="91"/>
    <x v="91"/>
    <x v="191"/>
    <x v="191"/>
    <x v="187"/>
    <x v="99"/>
    <x v="99"/>
    <x v="3"/>
    <x v="0"/>
    <x v="0"/>
    <x v="45"/>
    <x v="298"/>
    <x v="0"/>
  </r>
  <r>
    <x v="6720"/>
    <x v="190"/>
    <x v="51"/>
    <x v="51"/>
    <x v="74"/>
    <x v="74"/>
    <x v="174"/>
    <x v="174"/>
    <x v="167"/>
    <x v="45"/>
    <x v="45"/>
    <x v="0"/>
    <x v="0"/>
    <x v="0"/>
    <x v="24"/>
    <x v="474"/>
    <x v="1"/>
  </r>
  <r>
    <x v="6721"/>
    <x v="240"/>
    <x v="610"/>
    <x v="610"/>
    <x v="9"/>
    <x v="9"/>
    <x v="188"/>
    <x v="188"/>
    <x v="184"/>
    <x v="5"/>
    <x v="5"/>
    <x v="3"/>
    <x v="0"/>
    <x v="0"/>
    <x v="6"/>
    <x v="658"/>
    <x v="1"/>
  </r>
  <r>
    <x v="6722"/>
    <x v="24"/>
    <x v="424"/>
    <x v="424"/>
    <x v="89"/>
    <x v="89"/>
    <x v="7"/>
    <x v="7"/>
    <x v="7"/>
    <x v="2"/>
    <x v="2"/>
    <x v="3"/>
    <x v="0"/>
    <x v="2"/>
    <x v="19"/>
    <x v="7"/>
    <x v="1"/>
  </r>
  <r>
    <x v="6723"/>
    <x v="206"/>
    <x v="367"/>
    <x v="367"/>
    <x v="102"/>
    <x v="102"/>
    <x v="5"/>
    <x v="5"/>
    <x v="5"/>
    <x v="137"/>
    <x v="137"/>
    <x v="0"/>
    <x v="0"/>
    <x v="0"/>
    <x v="39"/>
    <x v="346"/>
    <x v="0"/>
  </r>
  <r>
    <x v="6724"/>
    <x v="16"/>
    <x v="481"/>
    <x v="481"/>
    <x v="85"/>
    <x v="85"/>
    <x v="38"/>
    <x v="38"/>
    <x v="35"/>
    <x v="88"/>
    <x v="88"/>
    <x v="3"/>
    <x v="0"/>
    <x v="0"/>
    <x v="9"/>
    <x v="288"/>
    <x v="0"/>
  </r>
  <r>
    <x v="6725"/>
    <x v="239"/>
    <x v="45"/>
    <x v="45"/>
    <x v="110"/>
    <x v="110"/>
    <x v="189"/>
    <x v="189"/>
    <x v="185"/>
    <x v="75"/>
    <x v="75"/>
    <x v="0"/>
    <x v="0"/>
    <x v="0"/>
    <x v="46"/>
    <x v="295"/>
    <x v="0"/>
  </r>
  <r>
    <x v="6726"/>
    <x v="14"/>
    <x v="306"/>
    <x v="306"/>
    <x v="58"/>
    <x v="58"/>
    <x v="62"/>
    <x v="62"/>
    <x v="57"/>
    <x v="36"/>
    <x v="36"/>
    <x v="0"/>
    <x v="0"/>
    <x v="0"/>
    <x v="18"/>
    <x v="131"/>
    <x v="0"/>
  </r>
  <r>
    <x v="6727"/>
    <x v="86"/>
    <x v="651"/>
    <x v="651"/>
    <x v="45"/>
    <x v="45"/>
    <x v="17"/>
    <x v="17"/>
    <x v="17"/>
    <x v="80"/>
    <x v="80"/>
    <x v="2"/>
    <x v="0"/>
    <x v="1"/>
    <x v="29"/>
    <x v="17"/>
    <x v="0"/>
  </r>
  <r>
    <x v="6728"/>
    <x v="348"/>
    <x v="949"/>
    <x v="949"/>
    <x v="5"/>
    <x v="5"/>
    <x v="60"/>
    <x v="60"/>
    <x v="56"/>
    <x v="156"/>
    <x v="156"/>
    <x v="0"/>
    <x v="0"/>
    <x v="0"/>
    <x v="16"/>
    <x v="58"/>
    <x v="1"/>
  </r>
  <r>
    <x v="6729"/>
    <x v="107"/>
    <x v="70"/>
    <x v="70"/>
    <x v="89"/>
    <x v="89"/>
    <x v="203"/>
    <x v="203"/>
    <x v="202"/>
    <x v="169"/>
    <x v="169"/>
    <x v="2"/>
    <x v="0"/>
    <x v="1"/>
    <x v="16"/>
    <x v="786"/>
    <x v="1"/>
  </r>
  <r>
    <x v="6730"/>
    <x v="91"/>
    <x v="1131"/>
    <x v="1131"/>
    <x v="83"/>
    <x v="83"/>
    <x v="181"/>
    <x v="181"/>
    <x v="178"/>
    <x v="17"/>
    <x v="17"/>
    <x v="3"/>
    <x v="0"/>
    <x v="3"/>
    <x v="16"/>
    <x v="262"/>
    <x v="1"/>
  </r>
  <r>
    <x v="6731"/>
    <x v="43"/>
    <x v="781"/>
    <x v="781"/>
    <x v="50"/>
    <x v="50"/>
    <x v="67"/>
    <x v="67"/>
    <x v="63"/>
    <x v="78"/>
    <x v="78"/>
    <x v="0"/>
    <x v="0"/>
    <x v="0"/>
    <x v="6"/>
    <x v="99"/>
    <x v="1"/>
  </r>
  <r>
    <x v="6732"/>
    <x v="302"/>
    <x v="1158"/>
    <x v="1158"/>
    <x v="112"/>
    <x v="112"/>
    <x v="88"/>
    <x v="88"/>
    <x v="79"/>
    <x v="87"/>
    <x v="87"/>
    <x v="3"/>
    <x v="0"/>
    <x v="3"/>
    <x v="37"/>
    <x v="259"/>
    <x v="1"/>
  </r>
  <r>
    <x v="6733"/>
    <x v="244"/>
    <x v="659"/>
    <x v="659"/>
    <x v="94"/>
    <x v="94"/>
    <x v="64"/>
    <x v="64"/>
    <x v="59"/>
    <x v="91"/>
    <x v="91"/>
    <x v="0"/>
    <x v="0"/>
    <x v="0"/>
    <x v="17"/>
    <x v="62"/>
    <x v="0"/>
  </r>
  <r>
    <x v="6734"/>
    <x v="315"/>
    <x v="930"/>
    <x v="930"/>
    <x v="62"/>
    <x v="62"/>
    <x v="147"/>
    <x v="147"/>
    <x v="138"/>
    <x v="8"/>
    <x v="8"/>
    <x v="0"/>
    <x v="0"/>
    <x v="0"/>
    <x v="10"/>
    <x v="265"/>
    <x v="0"/>
  </r>
  <r>
    <x v="6735"/>
    <x v="37"/>
    <x v="415"/>
    <x v="415"/>
    <x v="58"/>
    <x v="58"/>
    <x v="200"/>
    <x v="200"/>
    <x v="199"/>
    <x v="137"/>
    <x v="137"/>
    <x v="0"/>
    <x v="0"/>
    <x v="2"/>
    <x v="4"/>
    <x v="332"/>
    <x v="0"/>
  </r>
  <r>
    <x v="6736"/>
    <x v="220"/>
    <x v="17"/>
    <x v="17"/>
    <x v="107"/>
    <x v="107"/>
    <x v="82"/>
    <x v="82"/>
    <x v="216"/>
    <x v="7"/>
    <x v="7"/>
    <x v="2"/>
    <x v="0"/>
    <x v="0"/>
    <x v="19"/>
    <x v="792"/>
    <x v="1"/>
  </r>
  <r>
    <x v="6737"/>
    <x v="174"/>
    <x v="860"/>
    <x v="860"/>
    <x v="18"/>
    <x v="18"/>
    <x v="0"/>
    <x v="0"/>
    <x v="0"/>
    <x v="72"/>
    <x v="72"/>
    <x v="2"/>
    <x v="0"/>
    <x v="2"/>
    <x v="23"/>
    <x v="550"/>
    <x v="0"/>
  </r>
  <r>
    <x v="6738"/>
    <x v="47"/>
    <x v="464"/>
    <x v="464"/>
    <x v="93"/>
    <x v="93"/>
    <x v="28"/>
    <x v="28"/>
    <x v="26"/>
    <x v="86"/>
    <x v="86"/>
    <x v="0"/>
    <x v="0"/>
    <x v="3"/>
    <x v="16"/>
    <x v="27"/>
    <x v="1"/>
  </r>
  <r>
    <x v="6739"/>
    <x v="162"/>
    <x v="351"/>
    <x v="351"/>
    <x v="93"/>
    <x v="93"/>
    <x v="63"/>
    <x v="63"/>
    <x v="58"/>
    <x v="60"/>
    <x v="60"/>
    <x v="0"/>
    <x v="0"/>
    <x v="3"/>
    <x v="9"/>
    <x v="277"/>
    <x v="0"/>
  </r>
  <r>
    <x v="6740"/>
    <x v="156"/>
    <x v="905"/>
    <x v="905"/>
    <x v="78"/>
    <x v="78"/>
    <x v="12"/>
    <x v="12"/>
    <x v="12"/>
    <x v="146"/>
    <x v="146"/>
    <x v="1"/>
    <x v="0"/>
    <x v="2"/>
    <x v="25"/>
    <x v="520"/>
    <x v="0"/>
  </r>
  <r>
    <x v="6741"/>
    <x v="259"/>
    <x v="240"/>
    <x v="240"/>
    <x v="86"/>
    <x v="86"/>
    <x v="138"/>
    <x v="138"/>
    <x v="130"/>
    <x v="53"/>
    <x v="53"/>
    <x v="3"/>
    <x v="0"/>
    <x v="2"/>
    <x v="4"/>
    <x v="623"/>
    <x v="0"/>
  </r>
  <r>
    <x v="6742"/>
    <x v="358"/>
    <x v="350"/>
    <x v="350"/>
    <x v="60"/>
    <x v="60"/>
    <x v="150"/>
    <x v="150"/>
    <x v="140"/>
    <x v="4"/>
    <x v="4"/>
    <x v="0"/>
    <x v="0"/>
    <x v="2"/>
    <x v="32"/>
    <x v="221"/>
    <x v="0"/>
  </r>
  <r>
    <x v="6743"/>
    <x v="187"/>
    <x v="538"/>
    <x v="538"/>
    <x v="40"/>
    <x v="40"/>
    <x v="179"/>
    <x v="179"/>
    <x v="176"/>
    <x v="7"/>
    <x v="7"/>
    <x v="0"/>
    <x v="0"/>
    <x v="0"/>
    <x v="16"/>
    <x v="256"/>
    <x v="1"/>
  </r>
  <r>
    <x v="6744"/>
    <x v="251"/>
    <x v="194"/>
    <x v="194"/>
    <x v="24"/>
    <x v="24"/>
    <x v="171"/>
    <x v="171"/>
    <x v="160"/>
    <x v="129"/>
    <x v="129"/>
    <x v="0"/>
    <x v="0"/>
    <x v="0"/>
    <x v="39"/>
    <x v="245"/>
    <x v="0"/>
  </r>
  <r>
    <x v="6745"/>
    <x v="242"/>
    <x v="80"/>
    <x v="80"/>
    <x v="7"/>
    <x v="7"/>
    <x v="188"/>
    <x v="188"/>
    <x v="184"/>
    <x v="87"/>
    <x v="87"/>
    <x v="0"/>
    <x v="0"/>
    <x v="2"/>
    <x v="6"/>
    <x v="294"/>
    <x v="1"/>
  </r>
  <r>
    <x v="6746"/>
    <x v="330"/>
    <x v="423"/>
    <x v="423"/>
    <x v="48"/>
    <x v="48"/>
    <x v="99"/>
    <x v="99"/>
    <x v="91"/>
    <x v="16"/>
    <x v="16"/>
    <x v="0"/>
    <x v="0"/>
    <x v="0"/>
    <x v="32"/>
    <x v="231"/>
    <x v="0"/>
  </r>
  <r>
    <x v="6747"/>
    <x v="144"/>
    <x v="242"/>
    <x v="242"/>
    <x v="118"/>
    <x v="118"/>
    <x v="185"/>
    <x v="185"/>
    <x v="181"/>
    <x v="109"/>
    <x v="109"/>
    <x v="3"/>
    <x v="0"/>
    <x v="2"/>
    <x v="12"/>
    <x v="282"/>
    <x v="3"/>
  </r>
  <r>
    <x v="6748"/>
    <x v="240"/>
    <x v="1171"/>
    <x v="1171"/>
    <x v="50"/>
    <x v="50"/>
    <x v="163"/>
    <x v="163"/>
    <x v="153"/>
    <x v="47"/>
    <x v="47"/>
    <x v="3"/>
    <x v="0"/>
    <x v="0"/>
    <x v="3"/>
    <x v="503"/>
    <x v="0"/>
  </r>
  <r>
    <x v="6749"/>
    <x v="314"/>
    <x v="802"/>
    <x v="802"/>
    <x v="88"/>
    <x v="88"/>
    <x v="211"/>
    <x v="211"/>
    <x v="210"/>
    <x v="59"/>
    <x v="59"/>
    <x v="0"/>
    <x v="0"/>
    <x v="2"/>
    <x v="19"/>
    <x v="398"/>
    <x v="1"/>
  </r>
  <r>
    <x v="6750"/>
    <x v="227"/>
    <x v="578"/>
    <x v="578"/>
    <x v="94"/>
    <x v="94"/>
    <x v="19"/>
    <x v="19"/>
    <x v="19"/>
    <x v="37"/>
    <x v="37"/>
    <x v="3"/>
    <x v="0"/>
    <x v="0"/>
    <x v="24"/>
    <x v="348"/>
    <x v="1"/>
  </r>
  <r>
    <x v="6751"/>
    <x v="121"/>
    <x v="432"/>
    <x v="432"/>
    <x v="8"/>
    <x v="8"/>
    <x v="87"/>
    <x v="87"/>
    <x v="78"/>
    <x v="74"/>
    <x v="74"/>
    <x v="0"/>
    <x v="0"/>
    <x v="0"/>
    <x v="33"/>
    <x v="239"/>
    <x v="0"/>
  </r>
  <r>
    <x v="6752"/>
    <x v="84"/>
    <x v="98"/>
    <x v="98"/>
    <x v="36"/>
    <x v="36"/>
    <x v="102"/>
    <x v="102"/>
    <x v="105"/>
    <x v="135"/>
    <x v="135"/>
    <x v="3"/>
    <x v="0"/>
    <x v="1"/>
    <x v="22"/>
    <x v="195"/>
    <x v="1"/>
  </r>
  <r>
    <x v="6753"/>
    <x v="39"/>
    <x v="134"/>
    <x v="134"/>
    <x v="46"/>
    <x v="46"/>
    <x v="46"/>
    <x v="46"/>
    <x v="43"/>
    <x v="96"/>
    <x v="96"/>
    <x v="0"/>
    <x v="0"/>
    <x v="2"/>
    <x v="25"/>
    <x v="45"/>
    <x v="0"/>
  </r>
  <r>
    <x v="6754"/>
    <x v="305"/>
    <x v="864"/>
    <x v="864"/>
    <x v="70"/>
    <x v="70"/>
    <x v="149"/>
    <x v="149"/>
    <x v="169"/>
    <x v="143"/>
    <x v="143"/>
    <x v="0"/>
    <x v="0"/>
    <x v="2"/>
    <x v="7"/>
    <x v="643"/>
    <x v="0"/>
  </r>
  <r>
    <x v="6755"/>
    <x v="303"/>
    <x v="722"/>
    <x v="722"/>
    <x v="94"/>
    <x v="94"/>
    <x v="74"/>
    <x v="74"/>
    <x v="67"/>
    <x v="131"/>
    <x v="131"/>
    <x v="0"/>
    <x v="0"/>
    <x v="0"/>
    <x v="9"/>
    <x v="109"/>
    <x v="0"/>
  </r>
  <r>
    <x v="6756"/>
    <x v="306"/>
    <x v="381"/>
    <x v="381"/>
    <x v="90"/>
    <x v="90"/>
    <x v="147"/>
    <x v="147"/>
    <x v="138"/>
    <x v="54"/>
    <x v="54"/>
    <x v="0"/>
    <x v="0"/>
    <x v="0"/>
    <x v="39"/>
    <x v="265"/>
    <x v="0"/>
  </r>
  <r>
    <x v="6757"/>
    <x v="318"/>
    <x v="890"/>
    <x v="890"/>
    <x v="7"/>
    <x v="7"/>
    <x v="11"/>
    <x v="11"/>
    <x v="11"/>
    <x v="116"/>
    <x v="116"/>
    <x v="3"/>
    <x v="0"/>
    <x v="3"/>
    <x v="9"/>
    <x v="313"/>
    <x v="0"/>
  </r>
  <r>
    <x v="6758"/>
    <x v="287"/>
    <x v="976"/>
    <x v="976"/>
    <x v="29"/>
    <x v="29"/>
    <x v="121"/>
    <x v="121"/>
    <x v="113"/>
    <x v="172"/>
    <x v="172"/>
    <x v="3"/>
    <x v="0"/>
    <x v="0"/>
    <x v="26"/>
    <x v="418"/>
    <x v="1"/>
  </r>
  <r>
    <x v="6759"/>
    <x v="197"/>
    <x v="950"/>
    <x v="950"/>
    <x v="44"/>
    <x v="44"/>
    <x v="152"/>
    <x v="152"/>
    <x v="173"/>
    <x v="169"/>
    <x v="169"/>
    <x v="0"/>
    <x v="0"/>
    <x v="0"/>
    <x v="16"/>
    <x v="252"/>
    <x v="1"/>
  </r>
  <r>
    <x v="6760"/>
    <x v="163"/>
    <x v="1027"/>
    <x v="1027"/>
    <x v="67"/>
    <x v="67"/>
    <x v="180"/>
    <x v="180"/>
    <x v="177"/>
    <x v="154"/>
    <x v="154"/>
    <x v="0"/>
    <x v="0"/>
    <x v="0"/>
    <x v="27"/>
    <x v="289"/>
    <x v="0"/>
  </r>
  <r>
    <x v="6761"/>
    <x v="283"/>
    <x v="1182"/>
    <x v="1182"/>
    <x v="94"/>
    <x v="94"/>
    <x v="83"/>
    <x v="83"/>
    <x v="74"/>
    <x v="123"/>
    <x v="123"/>
    <x v="3"/>
    <x v="0"/>
    <x v="0"/>
    <x v="5"/>
    <x v="157"/>
    <x v="0"/>
  </r>
  <r>
    <x v="6762"/>
    <x v="131"/>
    <x v="904"/>
    <x v="904"/>
    <x v="59"/>
    <x v="59"/>
    <x v="193"/>
    <x v="193"/>
    <x v="189"/>
    <x v="85"/>
    <x v="85"/>
    <x v="3"/>
    <x v="0"/>
    <x v="3"/>
    <x v="39"/>
    <x v="706"/>
    <x v="0"/>
  </r>
  <r>
    <x v="6763"/>
    <x v="68"/>
    <x v="1161"/>
    <x v="1161"/>
    <x v="99"/>
    <x v="99"/>
    <x v="200"/>
    <x v="200"/>
    <x v="13"/>
    <x v="8"/>
    <x v="8"/>
    <x v="3"/>
    <x v="1"/>
    <x v="0"/>
    <x v="11"/>
    <x v="13"/>
    <x v="2"/>
  </r>
  <r>
    <x v="6764"/>
    <x v="34"/>
    <x v="219"/>
    <x v="219"/>
    <x v="109"/>
    <x v="109"/>
    <x v="75"/>
    <x v="75"/>
    <x v="68"/>
    <x v="115"/>
    <x v="115"/>
    <x v="2"/>
    <x v="0"/>
    <x v="2"/>
    <x v="53"/>
    <x v="528"/>
    <x v="0"/>
  </r>
  <r>
    <x v="6765"/>
    <x v="82"/>
    <x v="15"/>
    <x v="15"/>
    <x v="38"/>
    <x v="38"/>
    <x v="87"/>
    <x v="87"/>
    <x v="78"/>
    <x v="77"/>
    <x v="77"/>
    <x v="3"/>
    <x v="0"/>
    <x v="0"/>
    <x v="24"/>
    <x v="87"/>
    <x v="1"/>
  </r>
  <r>
    <x v="6766"/>
    <x v="320"/>
    <x v="810"/>
    <x v="810"/>
    <x v="0"/>
    <x v="0"/>
    <x v="59"/>
    <x v="59"/>
    <x v="55"/>
    <x v="96"/>
    <x v="96"/>
    <x v="0"/>
    <x v="0"/>
    <x v="0"/>
    <x v="5"/>
    <x v="57"/>
    <x v="0"/>
  </r>
  <r>
    <x v="6767"/>
    <x v="154"/>
    <x v="1142"/>
    <x v="1142"/>
    <x v="16"/>
    <x v="16"/>
    <x v="95"/>
    <x v="95"/>
    <x v="86"/>
    <x v="111"/>
    <x v="111"/>
    <x v="2"/>
    <x v="0"/>
    <x v="2"/>
    <x v="26"/>
    <x v="680"/>
    <x v="1"/>
  </r>
  <r>
    <x v="6768"/>
    <x v="220"/>
    <x v="867"/>
    <x v="867"/>
    <x v="80"/>
    <x v="80"/>
    <x v="107"/>
    <x v="107"/>
    <x v="13"/>
    <x v="130"/>
    <x v="130"/>
    <x v="0"/>
    <x v="2"/>
    <x v="0"/>
    <x v="11"/>
    <x v="13"/>
    <x v="2"/>
  </r>
  <r>
    <x v="6769"/>
    <x v="124"/>
    <x v="167"/>
    <x v="167"/>
    <x v="46"/>
    <x v="46"/>
    <x v="85"/>
    <x v="85"/>
    <x v="76"/>
    <x v="6"/>
    <x v="6"/>
    <x v="3"/>
    <x v="0"/>
    <x v="0"/>
    <x v="34"/>
    <x v="85"/>
    <x v="1"/>
  </r>
  <r>
    <x v="6770"/>
    <x v="105"/>
    <x v="1151"/>
    <x v="1151"/>
    <x v="16"/>
    <x v="16"/>
    <x v="188"/>
    <x v="188"/>
    <x v="13"/>
    <x v="32"/>
    <x v="32"/>
    <x v="1"/>
    <x v="1"/>
    <x v="0"/>
    <x v="11"/>
    <x v="13"/>
    <x v="2"/>
  </r>
  <r>
    <x v="6771"/>
    <x v="190"/>
    <x v="1175"/>
    <x v="1175"/>
    <x v="7"/>
    <x v="7"/>
    <x v="1"/>
    <x v="1"/>
    <x v="13"/>
    <x v="34"/>
    <x v="34"/>
    <x v="0"/>
    <x v="1"/>
    <x v="0"/>
    <x v="11"/>
    <x v="13"/>
    <x v="2"/>
  </r>
  <r>
    <x v="6772"/>
    <x v="8"/>
    <x v="812"/>
    <x v="812"/>
    <x v="6"/>
    <x v="6"/>
    <x v="86"/>
    <x v="86"/>
    <x v="77"/>
    <x v="147"/>
    <x v="147"/>
    <x v="0"/>
    <x v="0"/>
    <x v="3"/>
    <x v="2"/>
    <x v="406"/>
    <x v="0"/>
  </r>
  <r>
    <x v="6773"/>
    <x v="60"/>
    <x v="1127"/>
    <x v="1127"/>
    <x v="13"/>
    <x v="13"/>
    <x v="70"/>
    <x v="70"/>
    <x v="129"/>
    <x v="142"/>
    <x v="142"/>
    <x v="0"/>
    <x v="0"/>
    <x v="2"/>
    <x v="48"/>
    <x v="163"/>
    <x v="0"/>
  </r>
  <r>
    <x v="6774"/>
    <x v="353"/>
    <x v="955"/>
    <x v="955"/>
    <x v="93"/>
    <x v="93"/>
    <x v="116"/>
    <x v="116"/>
    <x v="13"/>
    <x v="111"/>
    <x v="111"/>
    <x v="1"/>
    <x v="1"/>
    <x v="0"/>
    <x v="11"/>
    <x v="13"/>
    <x v="2"/>
  </r>
  <r>
    <x v="6775"/>
    <x v="37"/>
    <x v="564"/>
    <x v="564"/>
    <x v="118"/>
    <x v="118"/>
    <x v="61"/>
    <x v="61"/>
    <x v="71"/>
    <x v="22"/>
    <x v="22"/>
    <x v="0"/>
    <x v="0"/>
    <x v="0"/>
    <x v="40"/>
    <x v="79"/>
    <x v="1"/>
  </r>
  <r>
    <x v="6776"/>
    <x v="234"/>
    <x v="1168"/>
    <x v="1168"/>
    <x v="59"/>
    <x v="59"/>
    <x v="111"/>
    <x v="111"/>
    <x v="102"/>
    <x v="76"/>
    <x v="76"/>
    <x v="3"/>
    <x v="0"/>
    <x v="2"/>
    <x v="27"/>
    <x v="121"/>
    <x v="0"/>
  </r>
  <r>
    <x v="6777"/>
    <x v="256"/>
    <x v="858"/>
    <x v="858"/>
    <x v="11"/>
    <x v="11"/>
    <x v="173"/>
    <x v="173"/>
    <x v="166"/>
    <x v="6"/>
    <x v="6"/>
    <x v="0"/>
    <x v="0"/>
    <x v="0"/>
    <x v="14"/>
    <x v="228"/>
    <x v="0"/>
  </r>
  <r>
    <x v="6778"/>
    <x v="167"/>
    <x v="415"/>
    <x v="415"/>
    <x v="83"/>
    <x v="83"/>
    <x v="25"/>
    <x v="25"/>
    <x v="88"/>
    <x v="107"/>
    <x v="107"/>
    <x v="0"/>
    <x v="0"/>
    <x v="0"/>
    <x v="32"/>
    <x v="101"/>
    <x v="0"/>
  </r>
  <r>
    <x v="6779"/>
    <x v="267"/>
    <x v="876"/>
    <x v="876"/>
    <x v="74"/>
    <x v="74"/>
    <x v="14"/>
    <x v="14"/>
    <x v="14"/>
    <x v="37"/>
    <x v="37"/>
    <x v="0"/>
    <x v="0"/>
    <x v="3"/>
    <x v="19"/>
    <x v="14"/>
    <x v="1"/>
  </r>
  <r>
    <x v="6780"/>
    <x v="82"/>
    <x v="292"/>
    <x v="292"/>
    <x v="57"/>
    <x v="57"/>
    <x v="94"/>
    <x v="94"/>
    <x v="85"/>
    <x v="178"/>
    <x v="178"/>
    <x v="3"/>
    <x v="0"/>
    <x v="2"/>
    <x v="22"/>
    <x v="95"/>
    <x v="1"/>
  </r>
  <r>
    <x v="6781"/>
    <x v="84"/>
    <x v="951"/>
    <x v="951"/>
    <x v="19"/>
    <x v="19"/>
    <x v="193"/>
    <x v="193"/>
    <x v="189"/>
    <x v="98"/>
    <x v="98"/>
    <x v="0"/>
    <x v="0"/>
    <x v="0"/>
    <x v="5"/>
    <x v="301"/>
    <x v="0"/>
  </r>
  <r>
    <x v="6782"/>
    <x v="23"/>
    <x v="855"/>
    <x v="855"/>
    <x v="110"/>
    <x v="110"/>
    <x v="9"/>
    <x v="9"/>
    <x v="9"/>
    <x v="131"/>
    <x v="131"/>
    <x v="2"/>
    <x v="0"/>
    <x v="0"/>
    <x v="15"/>
    <x v="633"/>
    <x v="1"/>
  </r>
  <r>
    <x v="6783"/>
    <x v="199"/>
    <x v="804"/>
    <x v="804"/>
    <x v="58"/>
    <x v="58"/>
    <x v="2"/>
    <x v="2"/>
    <x v="2"/>
    <x v="156"/>
    <x v="156"/>
    <x v="3"/>
    <x v="0"/>
    <x v="1"/>
    <x v="5"/>
    <x v="339"/>
    <x v="0"/>
  </r>
  <r>
    <x v="6784"/>
    <x v="137"/>
    <x v="269"/>
    <x v="269"/>
    <x v="106"/>
    <x v="106"/>
    <x v="172"/>
    <x v="172"/>
    <x v="165"/>
    <x v="131"/>
    <x v="131"/>
    <x v="2"/>
    <x v="0"/>
    <x v="2"/>
    <x v="24"/>
    <x v="226"/>
    <x v="1"/>
  </r>
  <r>
    <x v="6785"/>
    <x v="350"/>
    <x v="221"/>
    <x v="221"/>
    <x v="19"/>
    <x v="19"/>
    <x v="62"/>
    <x v="62"/>
    <x v="57"/>
    <x v="104"/>
    <x v="104"/>
    <x v="0"/>
    <x v="0"/>
    <x v="0"/>
    <x v="6"/>
    <x v="131"/>
    <x v="1"/>
  </r>
  <r>
    <x v="6786"/>
    <x v="321"/>
    <x v="938"/>
    <x v="938"/>
    <x v="21"/>
    <x v="21"/>
    <x v="41"/>
    <x v="41"/>
    <x v="38"/>
    <x v="67"/>
    <x v="67"/>
    <x v="0"/>
    <x v="0"/>
    <x v="2"/>
    <x v="17"/>
    <x v="39"/>
    <x v="0"/>
  </r>
  <r>
    <x v="6787"/>
    <x v="213"/>
    <x v="203"/>
    <x v="203"/>
    <x v="50"/>
    <x v="50"/>
    <x v="197"/>
    <x v="197"/>
    <x v="195"/>
    <x v="167"/>
    <x v="167"/>
    <x v="0"/>
    <x v="0"/>
    <x v="3"/>
    <x v="29"/>
    <x v="325"/>
    <x v="0"/>
  </r>
  <r>
    <x v="6788"/>
    <x v="119"/>
    <x v="778"/>
    <x v="778"/>
    <x v="103"/>
    <x v="103"/>
    <x v="96"/>
    <x v="96"/>
    <x v="87"/>
    <x v="94"/>
    <x v="94"/>
    <x v="0"/>
    <x v="0"/>
    <x v="0"/>
    <x v="15"/>
    <x v="100"/>
    <x v="1"/>
  </r>
  <r>
    <x v="6789"/>
    <x v="225"/>
    <x v="966"/>
    <x v="966"/>
    <x v="21"/>
    <x v="21"/>
    <x v="182"/>
    <x v="182"/>
    <x v="194"/>
    <x v="156"/>
    <x v="156"/>
    <x v="3"/>
    <x v="0"/>
    <x v="2"/>
    <x v="22"/>
    <x v="543"/>
    <x v="1"/>
  </r>
  <r>
    <x v="6790"/>
    <x v="29"/>
    <x v="626"/>
    <x v="626"/>
    <x v="104"/>
    <x v="104"/>
    <x v="61"/>
    <x v="61"/>
    <x v="71"/>
    <x v="85"/>
    <x v="85"/>
    <x v="0"/>
    <x v="0"/>
    <x v="1"/>
    <x v="2"/>
    <x v="79"/>
    <x v="0"/>
  </r>
  <r>
    <x v="6791"/>
    <x v="348"/>
    <x v="887"/>
    <x v="887"/>
    <x v="29"/>
    <x v="29"/>
    <x v="82"/>
    <x v="82"/>
    <x v="216"/>
    <x v="129"/>
    <x v="129"/>
    <x v="1"/>
    <x v="0"/>
    <x v="2"/>
    <x v="31"/>
    <x v="811"/>
    <x v="1"/>
  </r>
  <r>
    <x v="6792"/>
    <x v="159"/>
    <x v="1004"/>
    <x v="1004"/>
    <x v="69"/>
    <x v="69"/>
    <x v="162"/>
    <x v="162"/>
    <x v="192"/>
    <x v="51"/>
    <x v="51"/>
    <x v="0"/>
    <x v="0"/>
    <x v="3"/>
    <x v="13"/>
    <x v="307"/>
    <x v="0"/>
  </r>
  <r>
    <x v="6793"/>
    <x v="66"/>
    <x v="909"/>
    <x v="909"/>
    <x v="60"/>
    <x v="60"/>
    <x v="42"/>
    <x v="42"/>
    <x v="39"/>
    <x v="136"/>
    <x v="136"/>
    <x v="0"/>
    <x v="0"/>
    <x v="0"/>
    <x v="14"/>
    <x v="331"/>
    <x v="0"/>
  </r>
  <r>
    <x v="6794"/>
    <x v="318"/>
    <x v="982"/>
    <x v="982"/>
    <x v="68"/>
    <x v="68"/>
    <x v="83"/>
    <x v="83"/>
    <x v="13"/>
    <x v="31"/>
    <x v="31"/>
    <x v="3"/>
    <x v="1"/>
    <x v="2"/>
    <x v="11"/>
    <x v="13"/>
    <x v="2"/>
  </r>
  <r>
    <x v="6795"/>
    <x v="324"/>
    <x v="806"/>
    <x v="806"/>
    <x v="109"/>
    <x v="109"/>
    <x v="25"/>
    <x v="25"/>
    <x v="88"/>
    <x v="19"/>
    <x v="19"/>
    <x v="0"/>
    <x v="0"/>
    <x v="0"/>
    <x v="0"/>
    <x v="101"/>
    <x v="0"/>
  </r>
  <r>
    <x v="6796"/>
    <x v="201"/>
    <x v="234"/>
    <x v="234"/>
    <x v="102"/>
    <x v="102"/>
    <x v="166"/>
    <x v="166"/>
    <x v="162"/>
    <x v="93"/>
    <x v="93"/>
    <x v="0"/>
    <x v="0"/>
    <x v="0"/>
    <x v="38"/>
    <x v="222"/>
    <x v="0"/>
  </r>
  <r>
    <x v="6797"/>
    <x v="347"/>
    <x v="1059"/>
    <x v="1059"/>
    <x v="114"/>
    <x v="114"/>
    <x v="134"/>
    <x v="134"/>
    <x v="124"/>
    <x v="152"/>
    <x v="152"/>
    <x v="1"/>
    <x v="0"/>
    <x v="2"/>
    <x v="16"/>
    <x v="812"/>
    <x v="1"/>
  </r>
  <r>
    <x v="6798"/>
    <x v="250"/>
    <x v="74"/>
    <x v="74"/>
    <x v="102"/>
    <x v="102"/>
    <x v="126"/>
    <x v="126"/>
    <x v="117"/>
    <x v="50"/>
    <x v="50"/>
    <x v="0"/>
    <x v="0"/>
    <x v="2"/>
    <x v="39"/>
    <x v="160"/>
    <x v="0"/>
  </r>
  <r>
    <x v="6799"/>
    <x v="170"/>
    <x v="481"/>
    <x v="481"/>
    <x v="28"/>
    <x v="28"/>
    <x v="119"/>
    <x v="119"/>
    <x v="111"/>
    <x v="34"/>
    <x v="34"/>
    <x v="3"/>
    <x v="0"/>
    <x v="0"/>
    <x v="48"/>
    <x v="738"/>
    <x v="0"/>
  </r>
  <r>
    <x v="6800"/>
    <x v="352"/>
    <x v="61"/>
    <x v="61"/>
    <x v="104"/>
    <x v="104"/>
    <x v="99"/>
    <x v="99"/>
    <x v="13"/>
    <x v="25"/>
    <x v="25"/>
    <x v="0"/>
    <x v="1"/>
    <x v="0"/>
    <x v="11"/>
    <x v="13"/>
    <x v="2"/>
  </r>
  <r>
    <x v="6801"/>
    <x v="42"/>
    <x v="1195"/>
    <x v="1195"/>
    <x v="26"/>
    <x v="26"/>
    <x v="84"/>
    <x v="84"/>
    <x v="75"/>
    <x v="154"/>
    <x v="154"/>
    <x v="0"/>
    <x v="0"/>
    <x v="0"/>
    <x v="9"/>
    <x v="185"/>
    <x v="0"/>
  </r>
  <r>
    <x v="6802"/>
    <x v="294"/>
    <x v="462"/>
    <x v="462"/>
    <x v="56"/>
    <x v="56"/>
    <x v="39"/>
    <x v="39"/>
    <x v="36"/>
    <x v="178"/>
    <x v="178"/>
    <x v="0"/>
    <x v="0"/>
    <x v="3"/>
    <x v="14"/>
    <x v="37"/>
    <x v="0"/>
  </r>
  <r>
    <x v="6803"/>
    <x v="267"/>
    <x v="865"/>
    <x v="865"/>
    <x v="25"/>
    <x v="25"/>
    <x v="31"/>
    <x v="31"/>
    <x v="28"/>
    <x v="96"/>
    <x v="96"/>
    <x v="3"/>
    <x v="0"/>
    <x v="1"/>
    <x v="2"/>
    <x v="29"/>
    <x v="0"/>
  </r>
  <r>
    <x v="6804"/>
    <x v="135"/>
    <x v="1140"/>
    <x v="1140"/>
    <x v="44"/>
    <x v="44"/>
    <x v="35"/>
    <x v="35"/>
    <x v="13"/>
    <x v="80"/>
    <x v="80"/>
    <x v="0"/>
    <x v="1"/>
    <x v="0"/>
    <x v="11"/>
    <x v="13"/>
    <x v="2"/>
  </r>
  <r>
    <x v="6805"/>
    <x v="188"/>
    <x v="688"/>
    <x v="688"/>
    <x v="33"/>
    <x v="33"/>
    <x v="62"/>
    <x v="62"/>
    <x v="57"/>
    <x v="29"/>
    <x v="29"/>
    <x v="0"/>
    <x v="0"/>
    <x v="0"/>
    <x v="0"/>
    <x v="131"/>
    <x v="0"/>
  </r>
  <r>
    <x v="6806"/>
    <x v="354"/>
    <x v="107"/>
    <x v="107"/>
    <x v="68"/>
    <x v="68"/>
    <x v="214"/>
    <x v="214"/>
    <x v="213"/>
    <x v="34"/>
    <x v="34"/>
    <x v="0"/>
    <x v="0"/>
    <x v="3"/>
    <x v="9"/>
    <x v="415"/>
    <x v="0"/>
  </r>
  <r>
    <x v="6807"/>
    <x v="47"/>
    <x v="802"/>
    <x v="802"/>
    <x v="116"/>
    <x v="116"/>
    <x v="10"/>
    <x v="10"/>
    <x v="10"/>
    <x v="162"/>
    <x v="162"/>
    <x v="2"/>
    <x v="0"/>
    <x v="1"/>
    <x v="33"/>
    <x v="10"/>
    <x v="0"/>
  </r>
  <r>
    <x v="6808"/>
    <x v="11"/>
    <x v="237"/>
    <x v="237"/>
    <x v="80"/>
    <x v="80"/>
    <x v="188"/>
    <x v="188"/>
    <x v="13"/>
    <x v="108"/>
    <x v="108"/>
    <x v="0"/>
    <x v="2"/>
    <x v="2"/>
    <x v="11"/>
    <x v="13"/>
    <x v="2"/>
  </r>
  <r>
    <x v="6809"/>
    <x v="101"/>
    <x v="89"/>
    <x v="89"/>
    <x v="31"/>
    <x v="31"/>
    <x v="22"/>
    <x v="22"/>
    <x v="196"/>
    <x v="62"/>
    <x v="62"/>
    <x v="3"/>
    <x v="0"/>
    <x v="2"/>
    <x v="21"/>
    <x v="326"/>
    <x v="1"/>
  </r>
  <r>
    <x v="6810"/>
    <x v="327"/>
    <x v="284"/>
    <x v="284"/>
    <x v="27"/>
    <x v="27"/>
    <x v="111"/>
    <x v="111"/>
    <x v="102"/>
    <x v="58"/>
    <x v="58"/>
    <x v="0"/>
    <x v="0"/>
    <x v="0"/>
    <x v="3"/>
    <x v="251"/>
    <x v="0"/>
  </r>
  <r>
    <x v="6811"/>
    <x v="257"/>
    <x v="816"/>
    <x v="816"/>
    <x v="75"/>
    <x v="75"/>
    <x v="35"/>
    <x v="35"/>
    <x v="31"/>
    <x v="107"/>
    <x v="107"/>
    <x v="0"/>
    <x v="0"/>
    <x v="0"/>
    <x v="21"/>
    <x v="32"/>
    <x v="1"/>
  </r>
  <r>
    <x v="6812"/>
    <x v="242"/>
    <x v="359"/>
    <x v="359"/>
    <x v="35"/>
    <x v="35"/>
    <x v="173"/>
    <x v="173"/>
    <x v="166"/>
    <x v="29"/>
    <x v="29"/>
    <x v="0"/>
    <x v="0"/>
    <x v="0"/>
    <x v="19"/>
    <x v="228"/>
    <x v="1"/>
  </r>
  <r>
    <x v="6813"/>
    <x v="312"/>
    <x v="654"/>
    <x v="654"/>
    <x v="107"/>
    <x v="107"/>
    <x v="188"/>
    <x v="188"/>
    <x v="13"/>
    <x v="108"/>
    <x v="108"/>
    <x v="0"/>
    <x v="2"/>
    <x v="0"/>
    <x v="11"/>
    <x v="13"/>
    <x v="2"/>
  </r>
  <r>
    <x v="6814"/>
    <x v="141"/>
    <x v="355"/>
    <x v="355"/>
    <x v="112"/>
    <x v="112"/>
    <x v="158"/>
    <x v="158"/>
    <x v="149"/>
    <x v="122"/>
    <x v="122"/>
    <x v="0"/>
    <x v="0"/>
    <x v="2"/>
    <x v="37"/>
    <x v="192"/>
    <x v="1"/>
  </r>
  <r>
    <x v="6815"/>
    <x v="70"/>
    <x v="961"/>
    <x v="961"/>
    <x v="80"/>
    <x v="80"/>
    <x v="209"/>
    <x v="209"/>
    <x v="208"/>
    <x v="104"/>
    <x v="104"/>
    <x v="0"/>
    <x v="0"/>
    <x v="1"/>
    <x v="48"/>
    <x v="380"/>
    <x v="0"/>
  </r>
  <r>
    <x v="6816"/>
    <x v="148"/>
    <x v="299"/>
    <x v="299"/>
    <x v="15"/>
    <x v="15"/>
    <x v="93"/>
    <x v="93"/>
    <x v="84"/>
    <x v="53"/>
    <x v="53"/>
    <x v="3"/>
    <x v="0"/>
    <x v="3"/>
    <x v="5"/>
    <x v="94"/>
    <x v="0"/>
  </r>
  <r>
    <x v="6817"/>
    <x v="226"/>
    <x v="333"/>
    <x v="333"/>
    <x v="98"/>
    <x v="98"/>
    <x v="18"/>
    <x v="18"/>
    <x v="18"/>
    <x v="34"/>
    <x v="34"/>
    <x v="0"/>
    <x v="0"/>
    <x v="0"/>
    <x v="3"/>
    <x v="18"/>
    <x v="0"/>
  </r>
  <r>
    <x v="6818"/>
    <x v="74"/>
    <x v="1174"/>
    <x v="1174"/>
    <x v="87"/>
    <x v="87"/>
    <x v="107"/>
    <x v="107"/>
    <x v="98"/>
    <x v="9"/>
    <x v="9"/>
    <x v="0"/>
    <x v="0"/>
    <x v="2"/>
    <x v="22"/>
    <x v="115"/>
    <x v="1"/>
  </r>
  <r>
    <x v="6819"/>
    <x v="70"/>
    <x v="848"/>
    <x v="848"/>
    <x v="111"/>
    <x v="111"/>
    <x v="67"/>
    <x v="67"/>
    <x v="63"/>
    <x v="9"/>
    <x v="9"/>
    <x v="0"/>
    <x v="0"/>
    <x v="3"/>
    <x v="9"/>
    <x v="99"/>
    <x v="0"/>
  </r>
  <r>
    <x v="6820"/>
    <x v="150"/>
    <x v="753"/>
    <x v="753"/>
    <x v="3"/>
    <x v="3"/>
    <x v="203"/>
    <x v="203"/>
    <x v="202"/>
    <x v="108"/>
    <x v="108"/>
    <x v="0"/>
    <x v="0"/>
    <x v="0"/>
    <x v="47"/>
    <x v="344"/>
    <x v="1"/>
  </r>
  <r>
    <x v="6821"/>
    <x v="121"/>
    <x v="1025"/>
    <x v="1025"/>
    <x v="55"/>
    <x v="55"/>
    <x v="165"/>
    <x v="165"/>
    <x v="155"/>
    <x v="28"/>
    <x v="28"/>
    <x v="0"/>
    <x v="0"/>
    <x v="0"/>
    <x v="0"/>
    <x v="207"/>
    <x v="0"/>
  </r>
  <r>
    <x v="6822"/>
    <x v="352"/>
    <x v="1060"/>
    <x v="1060"/>
    <x v="49"/>
    <x v="49"/>
    <x v="218"/>
    <x v="218"/>
    <x v="219"/>
    <x v="17"/>
    <x v="17"/>
    <x v="0"/>
    <x v="0"/>
    <x v="3"/>
    <x v="5"/>
    <x v="496"/>
    <x v="0"/>
  </r>
  <r>
    <x v="6823"/>
    <x v="175"/>
    <x v="551"/>
    <x v="551"/>
    <x v="25"/>
    <x v="25"/>
    <x v="2"/>
    <x v="2"/>
    <x v="13"/>
    <x v="116"/>
    <x v="116"/>
    <x v="0"/>
    <x v="1"/>
    <x v="0"/>
    <x v="11"/>
    <x v="13"/>
    <x v="2"/>
  </r>
  <r>
    <x v="6824"/>
    <x v="79"/>
    <x v="139"/>
    <x v="139"/>
    <x v="109"/>
    <x v="109"/>
    <x v="171"/>
    <x v="171"/>
    <x v="160"/>
    <x v="89"/>
    <x v="89"/>
    <x v="0"/>
    <x v="0"/>
    <x v="2"/>
    <x v="21"/>
    <x v="245"/>
    <x v="1"/>
  </r>
  <r>
    <x v="6825"/>
    <x v="329"/>
    <x v="815"/>
    <x v="815"/>
    <x v="50"/>
    <x v="50"/>
    <x v="112"/>
    <x v="112"/>
    <x v="103"/>
    <x v="134"/>
    <x v="134"/>
    <x v="0"/>
    <x v="0"/>
    <x v="0"/>
    <x v="19"/>
    <x v="123"/>
    <x v="1"/>
  </r>
  <r>
    <x v="6826"/>
    <x v="42"/>
    <x v="301"/>
    <x v="301"/>
    <x v="49"/>
    <x v="49"/>
    <x v="46"/>
    <x v="46"/>
    <x v="43"/>
    <x v="43"/>
    <x v="43"/>
    <x v="0"/>
    <x v="0"/>
    <x v="0"/>
    <x v="23"/>
    <x v="45"/>
    <x v="0"/>
  </r>
  <r>
    <x v="6827"/>
    <x v="172"/>
    <x v="575"/>
    <x v="575"/>
    <x v="83"/>
    <x v="83"/>
    <x v="146"/>
    <x v="146"/>
    <x v="137"/>
    <x v="33"/>
    <x v="33"/>
    <x v="0"/>
    <x v="0"/>
    <x v="3"/>
    <x v="14"/>
    <x v="173"/>
    <x v="0"/>
  </r>
  <r>
    <x v="6828"/>
    <x v="253"/>
    <x v="135"/>
    <x v="135"/>
    <x v="55"/>
    <x v="55"/>
    <x v="167"/>
    <x v="167"/>
    <x v="156"/>
    <x v="33"/>
    <x v="33"/>
    <x v="0"/>
    <x v="0"/>
    <x v="0"/>
    <x v="36"/>
    <x v="209"/>
    <x v="1"/>
  </r>
  <r>
    <x v="6829"/>
    <x v="230"/>
    <x v="207"/>
    <x v="207"/>
    <x v="54"/>
    <x v="54"/>
    <x v="129"/>
    <x v="129"/>
    <x v="120"/>
    <x v="86"/>
    <x v="86"/>
    <x v="0"/>
    <x v="0"/>
    <x v="0"/>
    <x v="2"/>
    <x v="271"/>
    <x v="0"/>
  </r>
  <r>
    <x v="6830"/>
    <x v="360"/>
    <x v="45"/>
    <x v="45"/>
    <x v="52"/>
    <x v="52"/>
    <x v="154"/>
    <x v="154"/>
    <x v="143"/>
    <x v="7"/>
    <x v="7"/>
    <x v="0"/>
    <x v="0"/>
    <x v="0"/>
    <x v="4"/>
    <x v="381"/>
    <x v="0"/>
  </r>
  <r>
    <x v="6831"/>
    <x v="17"/>
    <x v="904"/>
    <x v="904"/>
    <x v="53"/>
    <x v="53"/>
    <x v="188"/>
    <x v="188"/>
    <x v="184"/>
    <x v="94"/>
    <x v="94"/>
    <x v="0"/>
    <x v="0"/>
    <x v="0"/>
    <x v="14"/>
    <x v="294"/>
    <x v="0"/>
  </r>
  <r>
    <x v="6832"/>
    <x v="313"/>
    <x v="506"/>
    <x v="506"/>
    <x v="72"/>
    <x v="72"/>
    <x v="140"/>
    <x v="140"/>
    <x v="13"/>
    <x v="164"/>
    <x v="164"/>
    <x v="1"/>
    <x v="2"/>
    <x v="0"/>
    <x v="11"/>
    <x v="13"/>
    <x v="2"/>
  </r>
  <r>
    <x v="6833"/>
    <x v="60"/>
    <x v="825"/>
    <x v="825"/>
    <x v="43"/>
    <x v="43"/>
    <x v="69"/>
    <x v="69"/>
    <x v="13"/>
    <x v="154"/>
    <x v="154"/>
    <x v="0"/>
    <x v="1"/>
    <x v="2"/>
    <x v="11"/>
    <x v="13"/>
    <x v="2"/>
  </r>
  <r>
    <x v="6834"/>
    <x v="49"/>
    <x v="760"/>
    <x v="760"/>
    <x v="54"/>
    <x v="54"/>
    <x v="88"/>
    <x v="88"/>
    <x v="79"/>
    <x v="47"/>
    <x v="47"/>
    <x v="0"/>
    <x v="0"/>
    <x v="0"/>
    <x v="18"/>
    <x v="113"/>
    <x v="0"/>
  </r>
  <r>
    <x v="6835"/>
    <x v="205"/>
    <x v="224"/>
    <x v="224"/>
    <x v="116"/>
    <x v="116"/>
    <x v="29"/>
    <x v="29"/>
    <x v="34"/>
    <x v="124"/>
    <x v="124"/>
    <x v="3"/>
    <x v="0"/>
    <x v="0"/>
    <x v="25"/>
    <x v="35"/>
    <x v="0"/>
  </r>
  <r>
    <x v="6836"/>
    <x v="313"/>
    <x v="300"/>
    <x v="300"/>
    <x v="104"/>
    <x v="104"/>
    <x v="66"/>
    <x v="66"/>
    <x v="62"/>
    <x v="176"/>
    <x v="176"/>
    <x v="0"/>
    <x v="0"/>
    <x v="0"/>
    <x v="29"/>
    <x v="338"/>
    <x v="0"/>
  </r>
  <r>
    <x v="6837"/>
    <x v="140"/>
    <x v="1127"/>
    <x v="1127"/>
    <x v="15"/>
    <x v="15"/>
    <x v="43"/>
    <x v="43"/>
    <x v="40"/>
    <x v="53"/>
    <x v="53"/>
    <x v="0"/>
    <x v="0"/>
    <x v="1"/>
    <x v="1"/>
    <x v="41"/>
    <x v="0"/>
  </r>
  <r>
    <x v="6838"/>
    <x v="23"/>
    <x v="810"/>
    <x v="810"/>
    <x v="4"/>
    <x v="4"/>
    <x v="161"/>
    <x v="161"/>
    <x v="152"/>
    <x v="102"/>
    <x v="102"/>
    <x v="2"/>
    <x v="0"/>
    <x v="0"/>
    <x v="26"/>
    <x v="629"/>
    <x v="1"/>
  </r>
  <r>
    <x v="6839"/>
    <x v="18"/>
    <x v="451"/>
    <x v="451"/>
    <x v="4"/>
    <x v="4"/>
    <x v="127"/>
    <x v="127"/>
    <x v="118"/>
    <x v="107"/>
    <x v="107"/>
    <x v="0"/>
    <x v="0"/>
    <x v="3"/>
    <x v="39"/>
    <x v="147"/>
    <x v="0"/>
  </r>
  <r>
    <x v="6840"/>
    <x v="228"/>
    <x v="473"/>
    <x v="473"/>
    <x v="78"/>
    <x v="78"/>
    <x v="168"/>
    <x v="168"/>
    <x v="13"/>
    <x v="156"/>
    <x v="156"/>
    <x v="3"/>
    <x v="1"/>
    <x v="3"/>
    <x v="11"/>
    <x v="13"/>
    <x v="2"/>
  </r>
  <r>
    <x v="6841"/>
    <x v="225"/>
    <x v="878"/>
    <x v="878"/>
    <x v="42"/>
    <x v="42"/>
    <x v="143"/>
    <x v="143"/>
    <x v="134"/>
    <x v="31"/>
    <x v="31"/>
    <x v="0"/>
    <x v="0"/>
    <x v="0"/>
    <x v="17"/>
    <x v="305"/>
    <x v="0"/>
  </r>
  <r>
    <x v="6842"/>
    <x v="15"/>
    <x v="932"/>
    <x v="932"/>
    <x v="117"/>
    <x v="117"/>
    <x v="166"/>
    <x v="166"/>
    <x v="162"/>
    <x v="59"/>
    <x v="59"/>
    <x v="0"/>
    <x v="0"/>
    <x v="0"/>
    <x v="18"/>
    <x v="222"/>
    <x v="0"/>
  </r>
  <r>
    <x v="6843"/>
    <x v="324"/>
    <x v="111"/>
    <x v="111"/>
    <x v="45"/>
    <x v="45"/>
    <x v="198"/>
    <x v="198"/>
    <x v="197"/>
    <x v="155"/>
    <x v="155"/>
    <x v="0"/>
    <x v="0"/>
    <x v="2"/>
    <x v="16"/>
    <x v="327"/>
    <x v="1"/>
  </r>
  <r>
    <x v="6844"/>
    <x v="84"/>
    <x v="597"/>
    <x v="597"/>
    <x v="98"/>
    <x v="98"/>
    <x v="39"/>
    <x v="39"/>
    <x v="36"/>
    <x v="163"/>
    <x v="163"/>
    <x v="3"/>
    <x v="0"/>
    <x v="0"/>
    <x v="14"/>
    <x v="96"/>
    <x v="0"/>
  </r>
  <r>
    <x v="6845"/>
    <x v="159"/>
    <x v="213"/>
    <x v="213"/>
    <x v="111"/>
    <x v="111"/>
    <x v="151"/>
    <x v="151"/>
    <x v="141"/>
    <x v="106"/>
    <x v="106"/>
    <x v="0"/>
    <x v="0"/>
    <x v="1"/>
    <x v="0"/>
    <x v="180"/>
    <x v="0"/>
  </r>
  <r>
    <x v="6846"/>
    <x v="79"/>
    <x v="771"/>
    <x v="771"/>
    <x v="119"/>
    <x v="119"/>
    <x v="132"/>
    <x v="132"/>
    <x v="128"/>
    <x v="87"/>
    <x v="87"/>
    <x v="3"/>
    <x v="0"/>
    <x v="3"/>
    <x v="17"/>
    <x v="700"/>
    <x v="0"/>
  </r>
  <r>
    <x v="6847"/>
    <x v="117"/>
    <x v="598"/>
    <x v="598"/>
    <x v="25"/>
    <x v="25"/>
    <x v="93"/>
    <x v="93"/>
    <x v="84"/>
    <x v="69"/>
    <x v="69"/>
    <x v="2"/>
    <x v="0"/>
    <x v="2"/>
    <x v="7"/>
    <x v="419"/>
    <x v="0"/>
  </r>
  <r>
    <x v="6848"/>
    <x v="201"/>
    <x v="778"/>
    <x v="778"/>
    <x v="52"/>
    <x v="52"/>
    <x v="209"/>
    <x v="209"/>
    <x v="208"/>
    <x v="14"/>
    <x v="14"/>
    <x v="1"/>
    <x v="0"/>
    <x v="0"/>
    <x v="4"/>
    <x v="720"/>
    <x v="0"/>
  </r>
  <r>
    <x v="6849"/>
    <x v="206"/>
    <x v="110"/>
    <x v="110"/>
    <x v="39"/>
    <x v="39"/>
    <x v="96"/>
    <x v="96"/>
    <x v="87"/>
    <x v="133"/>
    <x v="133"/>
    <x v="0"/>
    <x v="0"/>
    <x v="0"/>
    <x v="16"/>
    <x v="100"/>
    <x v="1"/>
  </r>
  <r>
    <x v="6850"/>
    <x v="190"/>
    <x v="435"/>
    <x v="435"/>
    <x v="95"/>
    <x v="95"/>
    <x v="196"/>
    <x v="196"/>
    <x v="193"/>
    <x v="139"/>
    <x v="139"/>
    <x v="3"/>
    <x v="0"/>
    <x v="0"/>
    <x v="22"/>
    <x v="314"/>
    <x v="1"/>
  </r>
  <r>
    <x v="6851"/>
    <x v="325"/>
    <x v="958"/>
    <x v="958"/>
    <x v="10"/>
    <x v="10"/>
    <x v="69"/>
    <x v="69"/>
    <x v="64"/>
    <x v="24"/>
    <x v="24"/>
    <x v="3"/>
    <x v="0"/>
    <x v="0"/>
    <x v="32"/>
    <x v="69"/>
    <x v="0"/>
  </r>
  <r>
    <x v="6852"/>
    <x v="43"/>
    <x v="1090"/>
    <x v="1090"/>
    <x v="55"/>
    <x v="55"/>
    <x v="208"/>
    <x v="208"/>
    <x v="207"/>
    <x v="93"/>
    <x v="93"/>
    <x v="3"/>
    <x v="0"/>
    <x v="1"/>
    <x v="32"/>
    <x v="518"/>
    <x v="0"/>
  </r>
  <r>
    <x v="6853"/>
    <x v="66"/>
    <x v="4"/>
    <x v="4"/>
    <x v="104"/>
    <x v="104"/>
    <x v="112"/>
    <x v="112"/>
    <x v="103"/>
    <x v="54"/>
    <x v="54"/>
    <x v="2"/>
    <x v="0"/>
    <x v="0"/>
    <x v="14"/>
    <x v="687"/>
    <x v="0"/>
  </r>
  <r>
    <x v="6854"/>
    <x v="327"/>
    <x v="748"/>
    <x v="748"/>
    <x v="15"/>
    <x v="15"/>
    <x v="1"/>
    <x v="1"/>
    <x v="1"/>
    <x v="35"/>
    <x v="35"/>
    <x v="3"/>
    <x v="0"/>
    <x v="2"/>
    <x v="46"/>
    <x v="219"/>
    <x v="0"/>
  </r>
  <r>
    <x v="6855"/>
    <x v="155"/>
    <x v="655"/>
    <x v="655"/>
    <x v="57"/>
    <x v="57"/>
    <x v="4"/>
    <x v="4"/>
    <x v="4"/>
    <x v="19"/>
    <x v="19"/>
    <x v="3"/>
    <x v="0"/>
    <x v="2"/>
    <x v="2"/>
    <x v="4"/>
    <x v="0"/>
  </r>
  <r>
    <x v="6856"/>
    <x v="140"/>
    <x v="1148"/>
    <x v="1148"/>
    <x v="1"/>
    <x v="1"/>
    <x v="44"/>
    <x v="44"/>
    <x v="41"/>
    <x v="79"/>
    <x v="79"/>
    <x v="0"/>
    <x v="0"/>
    <x v="0"/>
    <x v="34"/>
    <x v="42"/>
    <x v="1"/>
  </r>
  <r>
    <x v="6857"/>
    <x v="166"/>
    <x v="142"/>
    <x v="142"/>
    <x v="79"/>
    <x v="79"/>
    <x v="189"/>
    <x v="189"/>
    <x v="185"/>
    <x v="152"/>
    <x v="152"/>
    <x v="0"/>
    <x v="0"/>
    <x v="2"/>
    <x v="22"/>
    <x v="295"/>
    <x v="1"/>
  </r>
  <r>
    <x v="6858"/>
    <x v="32"/>
    <x v="9"/>
    <x v="9"/>
    <x v="35"/>
    <x v="35"/>
    <x v="83"/>
    <x v="83"/>
    <x v="74"/>
    <x v="95"/>
    <x v="95"/>
    <x v="3"/>
    <x v="0"/>
    <x v="1"/>
    <x v="34"/>
    <x v="157"/>
    <x v="1"/>
  </r>
  <r>
    <x v="6859"/>
    <x v="321"/>
    <x v="833"/>
    <x v="833"/>
    <x v="1"/>
    <x v="1"/>
    <x v="167"/>
    <x v="167"/>
    <x v="156"/>
    <x v="146"/>
    <x v="146"/>
    <x v="3"/>
    <x v="0"/>
    <x v="0"/>
    <x v="9"/>
    <x v="631"/>
    <x v="0"/>
  </r>
  <r>
    <x v="6860"/>
    <x v="9"/>
    <x v="522"/>
    <x v="522"/>
    <x v="56"/>
    <x v="56"/>
    <x v="167"/>
    <x v="167"/>
    <x v="156"/>
    <x v="174"/>
    <x v="174"/>
    <x v="3"/>
    <x v="0"/>
    <x v="2"/>
    <x v="23"/>
    <x v="631"/>
    <x v="0"/>
  </r>
  <r>
    <x v="6861"/>
    <x v="356"/>
    <x v="108"/>
    <x v="108"/>
    <x v="77"/>
    <x v="77"/>
    <x v="203"/>
    <x v="203"/>
    <x v="13"/>
    <x v="75"/>
    <x v="75"/>
    <x v="0"/>
    <x v="1"/>
    <x v="0"/>
    <x v="11"/>
    <x v="13"/>
    <x v="2"/>
  </r>
  <r>
    <x v="6862"/>
    <x v="363"/>
    <x v="24"/>
    <x v="24"/>
    <x v="104"/>
    <x v="104"/>
    <x v="6"/>
    <x v="6"/>
    <x v="6"/>
    <x v="126"/>
    <x v="126"/>
    <x v="0"/>
    <x v="0"/>
    <x v="2"/>
    <x v="6"/>
    <x v="6"/>
    <x v="1"/>
  </r>
  <r>
    <x v="6863"/>
    <x v="0"/>
    <x v="1157"/>
    <x v="1157"/>
    <x v="28"/>
    <x v="28"/>
    <x v="201"/>
    <x v="201"/>
    <x v="200"/>
    <x v="154"/>
    <x v="154"/>
    <x v="1"/>
    <x v="0"/>
    <x v="3"/>
    <x v="0"/>
    <x v="559"/>
    <x v="0"/>
  </r>
  <r>
    <x v="6864"/>
    <x v="335"/>
    <x v="857"/>
    <x v="857"/>
    <x v="0"/>
    <x v="0"/>
    <x v="152"/>
    <x v="152"/>
    <x v="173"/>
    <x v="49"/>
    <x v="49"/>
    <x v="0"/>
    <x v="0"/>
    <x v="2"/>
    <x v="35"/>
    <x v="252"/>
    <x v="0"/>
  </r>
  <r>
    <x v="6865"/>
    <x v="148"/>
    <x v="448"/>
    <x v="448"/>
    <x v="36"/>
    <x v="36"/>
    <x v="82"/>
    <x v="82"/>
    <x v="216"/>
    <x v="78"/>
    <x v="78"/>
    <x v="3"/>
    <x v="0"/>
    <x v="0"/>
    <x v="37"/>
    <x v="433"/>
    <x v="1"/>
  </r>
  <r>
    <x v="6866"/>
    <x v="10"/>
    <x v="39"/>
    <x v="39"/>
    <x v="34"/>
    <x v="34"/>
    <x v="134"/>
    <x v="134"/>
    <x v="124"/>
    <x v="127"/>
    <x v="127"/>
    <x v="3"/>
    <x v="0"/>
    <x v="0"/>
    <x v="33"/>
    <x v="323"/>
    <x v="0"/>
  </r>
  <r>
    <x v="6867"/>
    <x v="215"/>
    <x v="1040"/>
    <x v="1040"/>
    <x v="15"/>
    <x v="15"/>
    <x v="12"/>
    <x v="12"/>
    <x v="12"/>
    <x v="64"/>
    <x v="64"/>
    <x v="0"/>
    <x v="0"/>
    <x v="3"/>
    <x v="25"/>
    <x v="499"/>
    <x v="0"/>
  </r>
  <r>
    <x v="6868"/>
    <x v="223"/>
    <x v="1170"/>
    <x v="1170"/>
    <x v="55"/>
    <x v="55"/>
    <x v="203"/>
    <x v="203"/>
    <x v="13"/>
    <x v="126"/>
    <x v="126"/>
    <x v="0"/>
    <x v="2"/>
    <x v="2"/>
    <x v="11"/>
    <x v="13"/>
    <x v="2"/>
  </r>
  <r>
    <x v="6869"/>
    <x v="262"/>
    <x v="999"/>
    <x v="999"/>
    <x v="36"/>
    <x v="36"/>
    <x v="76"/>
    <x v="76"/>
    <x v="69"/>
    <x v="32"/>
    <x v="32"/>
    <x v="0"/>
    <x v="0"/>
    <x v="0"/>
    <x v="0"/>
    <x v="75"/>
    <x v="0"/>
  </r>
  <r>
    <x v="6870"/>
    <x v="337"/>
    <x v="604"/>
    <x v="604"/>
    <x v="91"/>
    <x v="91"/>
    <x v="27"/>
    <x v="27"/>
    <x v="25"/>
    <x v="77"/>
    <x v="77"/>
    <x v="3"/>
    <x v="0"/>
    <x v="2"/>
    <x v="18"/>
    <x v="373"/>
    <x v="0"/>
  </r>
  <r>
    <x v="6871"/>
    <x v="313"/>
    <x v="693"/>
    <x v="693"/>
    <x v="2"/>
    <x v="2"/>
    <x v="15"/>
    <x v="15"/>
    <x v="15"/>
    <x v="76"/>
    <x v="76"/>
    <x v="0"/>
    <x v="0"/>
    <x v="0"/>
    <x v="32"/>
    <x v="15"/>
    <x v="0"/>
  </r>
  <r>
    <x v="6872"/>
    <x v="338"/>
    <x v="1038"/>
    <x v="1038"/>
    <x v="38"/>
    <x v="38"/>
    <x v="76"/>
    <x v="76"/>
    <x v="69"/>
    <x v="47"/>
    <x v="47"/>
    <x v="2"/>
    <x v="0"/>
    <x v="3"/>
    <x v="26"/>
    <x v="784"/>
    <x v="1"/>
  </r>
  <r>
    <x v="6873"/>
    <x v="34"/>
    <x v="1020"/>
    <x v="1020"/>
    <x v="44"/>
    <x v="44"/>
    <x v="29"/>
    <x v="29"/>
    <x v="34"/>
    <x v="62"/>
    <x v="62"/>
    <x v="3"/>
    <x v="0"/>
    <x v="0"/>
    <x v="21"/>
    <x v="35"/>
    <x v="1"/>
  </r>
  <r>
    <x v="6874"/>
    <x v="104"/>
    <x v="939"/>
    <x v="939"/>
    <x v="11"/>
    <x v="11"/>
    <x v="119"/>
    <x v="119"/>
    <x v="111"/>
    <x v="63"/>
    <x v="63"/>
    <x v="0"/>
    <x v="0"/>
    <x v="0"/>
    <x v="45"/>
    <x v="310"/>
    <x v="0"/>
  </r>
  <r>
    <x v="6875"/>
    <x v="130"/>
    <x v="590"/>
    <x v="590"/>
    <x v="97"/>
    <x v="97"/>
    <x v="11"/>
    <x v="11"/>
    <x v="11"/>
    <x v="178"/>
    <x v="178"/>
    <x v="0"/>
    <x v="0"/>
    <x v="0"/>
    <x v="6"/>
    <x v="11"/>
    <x v="1"/>
  </r>
  <r>
    <x v="6876"/>
    <x v="320"/>
    <x v="110"/>
    <x v="110"/>
    <x v="28"/>
    <x v="28"/>
    <x v="47"/>
    <x v="47"/>
    <x v="44"/>
    <x v="73"/>
    <x v="73"/>
    <x v="0"/>
    <x v="0"/>
    <x v="0"/>
    <x v="14"/>
    <x v="46"/>
    <x v="0"/>
  </r>
  <r>
    <x v="6877"/>
    <x v="282"/>
    <x v="36"/>
    <x v="36"/>
    <x v="39"/>
    <x v="39"/>
    <x v="7"/>
    <x v="7"/>
    <x v="7"/>
    <x v="147"/>
    <x v="147"/>
    <x v="0"/>
    <x v="0"/>
    <x v="2"/>
    <x v="2"/>
    <x v="539"/>
    <x v="0"/>
  </r>
  <r>
    <x v="6878"/>
    <x v="0"/>
    <x v="739"/>
    <x v="739"/>
    <x v="119"/>
    <x v="119"/>
    <x v="49"/>
    <x v="49"/>
    <x v="218"/>
    <x v="141"/>
    <x v="141"/>
    <x v="0"/>
    <x v="0"/>
    <x v="2"/>
    <x v="1"/>
    <x v="481"/>
    <x v="0"/>
  </r>
  <r>
    <x v="6879"/>
    <x v="48"/>
    <x v="862"/>
    <x v="862"/>
    <x v="73"/>
    <x v="73"/>
    <x v="26"/>
    <x v="26"/>
    <x v="13"/>
    <x v="40"/>
    <x v="40"/>
    <x v="0"/>
    <x v="1"/>
    <x v="2"/>
    <x v="11"/>
    <x v="13"/>
    <x v="2"/>
  </r>
  <r>
    <x v="6880"/>
    <x v="70"/>
    <x v="882"/>
    <x v="882"/>
    <x v="3"/>
    <x v="3"/>
    <x v="18"/>
    <x v="18"/>
    <x v="18"/>
    <x v="172"/>
    <x v="172"/>
    <x v="1"/>
    <x v="0"/>
    <x v="0"/>
    <x v="25"/>
    <x v="804"/>
    <x v="0"/>
  </r>
  <r>
    <x v="6881"/>
    <x v="133"/>
    <x v="865"/>
    <x v="865"/>
    <x v="80"/>
    <x v="80"/>
    <x v="132"/>
    <x v="132"/>
    <x v="128"/>
    <x v="177"/>
    <x v="177"/>
    <x v="3"/>
    <x v="0"/>
    <x v="1"/>
    <x v="22"/>
    <x v="700"/>
    <x v="1"/>
  </r>
  <r>
    <x v="6882"/>
    <x v="107"/>
    <x v="1106"/>
    <x v="1106"/>
    <x v="32"/>
    <x v="32"/>
    <x v="156"/>
    <x v="156"/>
    <x v="163"/>
    <x v="178"/>
    <x v="178"/>
    <x v="3"/>
    <x v="0"/>
    <x v="1"/>
    <x v="37"/>
    <x v="223"/>
    <x v="1"/>
  </r>
  <r>
    <x v="6883"/>
    <x v="226"/>
    <x v="581"/>
    <x v="581"/>
    <x v="44"/>
    <x v="44"/>
    <x v="0"/>
    <x v="0"/>
    <x v="13"/>
    <x v="44"/>
    <x v="44"/>
    <x v="3"/>
    <x v="2"/>
    <x v="2"/>
    <x v="11"/>
    <x v="13"/>
    <x v="2"/>
  </r>
  <r>
    <x v="6884"/>
    <x v="212"/>
    <x v="724"/>
    <x v="724"/>
    <x v="112"/>
    <x v="112"/>
    <x v="108"/>
    <x v="108"/>
    <x v="99"/>
    <x v="50"/>
    <x v="50"/>
    <x v="3"/>
    <x v="0"/>
    <x v="2"/>
    <x v="51"/>
    <x v="475"/>
    <x v="0"/>
  </r>
  <r>
    <x v="6885"/>
    <x v="246"/>
    <x v="302"/>
    <x v="302"/>
    <x v="85"/>
    <x v="85"/>
    <x v="160"/>
    <x v="160"/>
    <x v="151"/>
    <x v="8"/>
    <x v="8"/>
    <x v="2"/>
    <x v="0"/>
    <x v="0"/>
    <x v="24"/>
    <x v="656"/>
    <x v="1"/>
  </r>
  <r>
    <x v="6886"/>
    <x v="10"/>
    <x v="608"/>
    <x v="608"/>
    <x v="24"/>
    <x v="24"/>
    <x v="208"/>
    <x v="208"/>
    <x v="13"/>
    <x v="25"/>
    <x v="25"/>
    <x v="0"/>
    <x v="1"/>
    <x v="1"/>
    <x v="11"/>
    <x v="13"/>
    <x v="2"/>
  </r>
  <r>
    <x v="6887"/>
    <x v="50"/>
    <x v="476"/>
    <x v="476"/>
    <x v="98"/>
    <x v="98"/>
    <x v="22"/>
    <x v="22"/>
    <x v="196"/>
    <x v="42"/>
    <x v="42"/>
    <x v="3"/>
    <x v="0"/>
    <x v="0"/>
    <x v="40"/>
    <x v="326"/>
    <x v="1"/>
  </r>
  <r>
    <x v="6888"/>
    <x v="157"/>
    <x v="916"/>
    <x v="916"/>
    <x v="113"/>
    <x v="113"/>
    <x v="133"/>
    <x v="133"/>
    <x v="122"/>
    <x v="54"/>
    <x v="54"/>
    <x v="2"/>
    <x v="0"/>
    <x v="1"/>
    <x v="38"/>
    <x v="538"/>
    <x v="0"/>
  </r>
  <r>
    <x v="6889"/>
    <x v="22"/>
    <x v="1010"/>
    <x v="1010"/>
    <x v="113"/>
    <x v="113"/>
    <x v="26"/>
    <x v="26"/>
    <x v="24"/>
    <x v="97"/>
    <x v="97"/>
    <x v="2"/>
    <x v="0"/>
    <x v="0"/>
    <x v="32"/>
    <x v="799"/>
    <x v="0"/>
  </r>
  <r>
    <x v="6890"/>
    <x v="33"/>
    <x v="997"/>
    <x v="997"/>
    <x v="1"/>
    <x v="1"/>
    <x v="110"/>
    <x v="110"/>
    <x v="13"/>
    <x v="75"/>
    <x v="75"/>
    <x v="0"/>
    <x v="1"/>
    <x v="0"/>
    <x v="11"/>
    <x v="13"/>
    <x v="2"/>
  </r>
  <r>
    <x v="6891"/>
    <x v="314"/>
    <x v="186"/>
    <x v="186"/>
    <x v="100"/>
    <x v="100"/>
    <x v="177"/>
    <x v="177"/>
    <x v="13"/>
    <x v="95"/>
    <x v="95"/>
    <x v="2"/>
    <x v="1"/>
    <x v="0"/>
    <x v="11"/>
    <x v="13"/>
    <x v="2"/>
  </r>
  <r>
    <x v="6892"/>
    <x v="208"/>
    <x v="126"/>
    <x v="126"/>
    <x v="51"/>
    <x v="51"/>
    <x v="12"/>
    <x v="12"/>
    <x v="12"/>
    <x v="66"/>
    <x v="66"/>
    <x v="0"/>
    <x v="0"/>
    <x v="3"/>
    <x v="52"/>
    <x v="499"/>
    <x v="3"/>
  </r>
  <r>
    <x v="6893"/>
    <x v="103"/>
    <x v="968"/>
    <x v="968"/>
    <x v="70"/>
    <x v="70"/>
    <x v="14"/>
    <x v="14"/>
    <x v="14"/>
    <x v="33"/>
    <x v="33"/>
    <x v="0"/>
    <x v="0"/>
    <x v="2"/>
    <x v="18"/>
    <x v="14"/>
    <x v="0"/>
  </r>
  <r>
    <x v="6894"/>
    <x v="314"/>
    <x v="555"/>
    <x v="555"/>
    <x v="29"/>
    <x v="29"/>
    <x v="204"/>
    <x v="204"/>
    <x v="203"/>
    <x v="84"/>
    <x v="84"/>
    <x v="0"/>
    <x v="0"/>
    <x v="0"/>
    <x v="10"/>
    <x v="515"/>
    <x v="0"/>
  </r>
  <r>
    <x v="6895"/>
    <x v="277"/>
    <x v="893"/>
    <x v="893"/>
    <x v="47"/>
    <x v="47"/>
    <x v="126"/>
    <x v="126"/>
    <x v="117"/>
    <x v="112"/>
    <x v="112"/>
    <x v="0"/>
    <x v="0"/>
    <x v="3"/>
    <x v="16"/>
    <x v="160"/>
    <x v="1"/>
  </r>
  <r>
    <x v="6896"/>
    <x v="305"/>
    <x v="564"/>
    <x v="564"/>
    <x v="93"/>
    <x v="93"/>
    <x v="32"/>
    <x v="32"/>
    <x v="60"/>
    <x v="54"/>
    <x v="54"/>
    <x v="0"/>
    <x v="0"/>
    <x v="0"/>
    <x v="38"/>
    <x v="63"/>
    <x v="0"/>
  </r>
  <r>
    <x v="6897"/>
    <x v="103"/>
    <x v="333"/>
    <x v="333"/>
    <x v="23"/>
    <x v="23"/>
    <x v="125"/>
    <x v="125"/>
    <x v="116"/>
    <x v="100"/>
    <x v="100"/>
    <x v="0"/>
    <x v="0"/>
    <x v="1"/>
    <x v="26"/>
    <x v="144"/>
    <x v="1"/>
  </r>
  <r>
    <x v="6898"/>
    <x v="187"/>
    <x v="884"/>
    <x v="884"/>
    <x v="53"/>
    <x v="53"/>
    <x v="157"/>
    <x v="157"/>
    <x v="148"/>
    <x v="152"/>
    <x v="152"/>
    <x v="0"/>
    <x v="0"/>
    <x v="1"/>
    <x v="22"/>
    <x v="191"/>
    <x v="1"/>
  </r>
  <r>
    <x v="6899"/>
    <x v="191"/>
    <x v="354"/>
    <x v="354"/>
    <x v="78"/>
    <x v="78"/>
    <x v="37"/>
    <x v="37"/>
    <x v="33"/>
    <x v="21"/>
    <x v="21"/>
    <x v="2"/>
    <x v="0"/>
    <x v="1"/>
    <x v="21"/>
    <x v="616"/>
    <x v="1"/>
  </r>
  <r>
    <x v="6900"/>
    <x v="270"/>
    <x v="928"/>
    <x v="928"/>
    <x v="55"/>
    <x v="55"/>
    <x v="181"/>
    <x v="181"/>
    <x v="13"/>
    <x v="31"/>
    <x v="31"/>
    <x v="2"/>
    <x v="1"/>
    <x v="0"/>
    <x v="11"/>
    <x v="13"/>
    <x v="2"/>
  </r>
  <r>
    <x v="6901"/>
    <x v="236"/>
    <x v="828"/>
    <x v="828"/>
    <x v="58"/>
    <x v="58"/>
    <x v="147"/>
    <x v="147"/>
    <x v="13"/>
    <x v="84"/>
    <x v="84"/>
    <x v="2"/>
    <x v="1"/>
    <x v="3"/>
    <x v="11"/>
    <x v="13"/>
    <x v="2"/>
  </r>
  <r>
    <x v="6902"/>
    <x v="103"/>
    <x v="840"/>
    <x v="840"/>
    <x v="29"/>
    <x v="29"/>
    <x v="76"/>
    <x v="76"/>
    <x v="69"/>
    <x v="73"/>
    <x v="73"/>
    <x v="3"/>
    <x v="0"/>
    <x v="2"/>
    <x v="37"/>
    <x v="150"/>
    <x v="1"/>
  </r>
  <r>
    <x v="6903"/>
    <x v="337"/>
    <x v="415"/>
    <x v="415"/>
    <x v="65"/>
    <x v="65"/>
    <x v="189"/>
    <x v="189"/>
    <x v="185"/>
    <x v="73"/>
    <x v="73"/>
    <x v="2"/>
    <x v="0"/>
    <x v="0"/>
    <x v="10"/>
    <x v="468"/>
    <x v="0"/>
  </r>
  <r>
    <x v="6904"/>
    <x v="193"/>
    <x v="1019"/>
    <x v="1019"/>
    <x v="41"/>
    <x v="41"/>
    <x v="0"/>
    <x v="0"/>
    <x v="0"/>
    <x v="39"/>
    <x v="39"/>
    <x v="0"/>
    <x v="0"/>
    <x v="1"/>
    <x v="22"/>
    <x v="0"/>
    <x v="1"/>
  </r>
  <r>
    <x v="6905"/>
    <x v="274"/>
    <x v="239"/>
    <x v="239"/>
    <x v="111"/>
    <x v="111"/>
    <x v="107"/>
    <x v="107"/>
    <x v="98"/>
    <x v="96"/>
    <x v="96"/>
    <x v="0"/>
    <x v="0"/>
    <x v="0"/>
    <x v="5"/>
    <x v="115"/>
    <x v="0"/>
  </r>
  <r>
    <x v="6906"/>
    <x v="96"/>
    <x v="939"/>
    <x v="939"/>
    <x v="46"/>
    <x v="46"/>
    <x v="6"/>
    <x v="6"/>
    <x v="6"/>
    <x v="147"/>
    <x v="147"/>
    <x v="0"/>
    <x v="0"/>
    <x v="0"/>
    <x v="6"/>
    <x v="6"/>
    <x v="1"/>
  </r>
  <r>
    <x v="6907"/>
    <x v="353"/>
    <x v="1072"/>
    <x v="1072"/>
    <x v="37"/>
    <x v="37"/>
    <x v="59"/>
    <x v="59"/>
    <x v="55"/>
    <x v="93"/>
    <x v="93"/>
    <x v="0"/>
    <x v="0"/>
    <x v="2"/>
    <x v="36"/>
    <x v="57"/>
    <x v="1"/>
  </r>
  <r>
    <x v="6908"/>
    <x v="137"/>
    <x v="794"/>
    <x v="794"/>
    <x v="102"/>
    <x v="102"/>
    <x v="96"/>
    <x v="96"/>
    <x v="87"/>
    <x v="100"/>
    <x v="100"/>
    <x v="3"/>
    <x v="0"/>
    <x v="2"/>
    <x v="9"/>
    <x v="135"/>
    <x v="0"/>
  </r>
  <r>
    <x v="6909"/>
    <x v="149"/>
    <x v="790"/>
    <x v="790"/>
    <x v="11"/>
    <x v="11"/>
    <x v="190"/>
    <x v="190"/>
    <x v="13"/>
    <x v="136"/>
    <x v="136"/>
    <x v="0"/>
    <x v="2"/>
    <x v="2"/>
    <x v="11"/>
    <x v="13"/>
    <x v="2"/>
  </r>
  <r>
    <x v="6910"/>
    <x v="225"/>
    <x v="381"/>
    <x v="381"/>
    <x v="73"/>
    <x v="73"/>
    <x v="184"/>
    <x v="184"/>
    <x v="180"/>
    <x v="158"/>
    <x v="158"/>
    <x v="1"/>
    <x v="0"/>
    <x v="2"/>
    <x v="8"/>
    <x v="281"/>
    <x v="1"/>
  </r>
  <r>
    <x v="6911"/>
    <x v="241"/>
    <x v="184"/>
    <x v="184"/>
    <x v="41"/>
    <x v="41"/>
    <x v="77"/>
    <x v="77"/>
    <x v="70"/>
    <x v="4"/>
    <x v="4"/>
    <x v="0"/>
    <x v="0"/>
    <x v="3"/>
    <x v="16"/>
    <x v="77"/>
    <x v="1"/>
  </r>
  <r>
    <x v="6912"/>
    <x v="32"/>
    <x v="349"/>
    <x v="349"/>
    <x v="103"/>
    <x v="103"/>
    <x v="78"/>
    <x v="78"/>
    <x v="112"/>
    <x v="45"/>
    <x v="45"/>
    <x v="0"/>
    <x v="0"/>
    <x v="0"/>
    <x v="27"/>
    <x v="378"/>
    <x v="0"/>
  </r>
  <r>
    <x v="6913"/>
    <x v="48"/>
    <x v="1046"/>
    <x v="1046"/>
    <x v="28"/>
    <x v="28"/>
    <x v="181"/>
    <x v="181"/>
    <x v="178"/>
    <x v="118"/>
    <x v="118"/>
    <x v="0"/>
    <x v="0"/>
    <x v="0"/>
    <x v="1"/>
    <x v="595"/>
    <x v="0"/>
  </r>
  <r>
    <x v="6914"/>
    <x v="96"/>
    <x v="84"/>
    <x v="84"/>
    <x v="103"/>
    <x v="103"/>
    <x v="34"/>
    <x v="34"/>
    <x v="30"/>
    <x v="178"/>
    <x v="178"/>
    <x v="0"/>
    <x v="0"/>
    <x v="0"/>
    <x v="1"/>
    <x v="31"/>
    <x v="0"/>
  </r>
  <r>
    <x v="6915"/>
    <x v="117"/>
    <x v="493"/>
    <x v="493"/>
    <x v="76"/>
    <x v="76"/>
    <x v="93"/>
    <x v="93"/>
    <x v="84"/>
    <x v="61"/>
    <x v="61"/>
    <x v="1"/>
    <x v="0"/>
    <x v="3"/>
    <x v="2"/>
    <x v="813"/>
    <x v="0"/>
  </r>
  <r>
    <x v="6916"/>
    <x v="118"/>
    <x v="634"/>
    <x v="634"/>
    <x v="66"/>
    <x v="66"/>
    <x v="152"/>
    <x v="152"/>
    <x v="173"/>
    <x v="64"/>
    <x v="64"/>
    <x v="3"/>
    <x v="0"/>
    <x v="0"/>
    <x v="16"/>
    <x v="577"/>
    <x v="1"/>
  </r>
  <r>
    <x v="6917"/>
    <x v="60"/>
    <x v="430"/>
    <x v="430"/>
    <x v="92"/>
    <x v="92"/>
    <x v="137"/>
    <x v="137"/>
    <x v="127"/>
    <x v="90"/>
    <x v="90"/>
    <x v="0"/>
    <x v="0"/>
    <x v="0"/>
    <x v="3"/>
    <x v="178"/>
    <x v="0"/>
  </r>
  <r>
    <x v="6918"/>
    <x v="351"/>
    <x v="500"/>
    <x v="500"/>
    <x v="36"/>
    <x v="36"/>
    <x v="97"/>
    <x v="97"/>
    <x v="13"/>
    <x v="122"/>
    <x v="122"/>
    <x v="3"/>
    <x v="2"/>
    <x v="3"/>
    <x v="11"/>
    <x v="13"/>
    <x v="2"/>
  </r>
  <r>
    <x v="6919"/>
    <x v="47"/>
    <x v="141"/>
    <x v="141"/>
    <x v="45"/>
    <x v="45"/>
    <x v="116"/>
    <x v="116"/>
    <x v="109"/>
    <x v="34"/>
    <x v="34"/>
    <x v="0"/>
    <x v="0"/>
    <x v="2"/>
    <x v="10"/>
    <x v="199"/>
    <x v="0"/>
  </r>
  <r>
    <x v="6920"/>
    <x v="266"/>
    <x v="187"/>
    <x v="187"/>
    <x v="96"/>
    <x v="96"/>
    <x v="190"/>
    <x v="190"/>
    <x v="186"/>
    <x v="8"/>
    <x v="8"/>
    <x v="0"/>
    <x v="0"/>
    <x v="0"/>
    <x v="31"/>
    <x v="296"/>
    <x v="1"/>
  </r>
  <r>
    <x v="6921"/>
    <x v="134"/>
    <x v="200"/>
    <x v="200"/>
    <x v="16"/>
    <x v="16"/>
    <x v="16"/>
    <x v="16"/>
    <x v="16"/>
    <x v="117"/>
    <x v="117"/>
    <x v="0"/>
    <x v="0"/>
    <x v="3"/>
    <x v="26"/>
    <x v="454"/>
    <x v="1"/>
  </r>
  <r>
    <x v="6922"/>
    <x v="122"/>
    <x v="872"/>
    <x v="872"/>
    <x v="63"/>
    <x v="63"/>
    <x v="68"/>
    <x v="68"/>
    <x v="104"/>
    <x v="15"/>
    <x v="15"/>
    <x v="0"/>
    <x v="0"/>
    <x v="0"/>
    <x v="6"/>
    <x v="125"/>
    <x v="1"/>
  </r>
  <r>
    <x v="6923"/>
    <x v="263"/>
    <x v="787"/>
    <x v="787"/>
    <x v="89"/>
    <x v="89"/>
    <x v="45"/>
    <x v="45"/>
    <x v="13"/>
    <x v="159"/>
    <x v="159"/>
    <x v="3"/>
    <x v="1"/>
    <x v="2"/>
    <x v="11"/>
    <x v="13"/>
    <x v="2"/>
  </r>
  <r>
    <x v="6924"/>
    <x v="294"/>
    <x v="315"/>
    <x v="315"/>
    <x v="73"/>
    <x v="73"/>
    <x v="200"/>
    <x v="200"/>
    <x v="199"/>
    <x v="115"/>
    <x v="115"/>
    <x v="3"/>
    <x v="0"/>
    <x v="0"/>
    <x v="5"/>
    <x v="610"/>
    <x v="0"/>
  </r>
  <r>
    <x v="6925"/>
    <x v="298"/>
    <x v="950"/>
    <x v="950"/>
    <x v="40"/>
    <x v="40"/>
    <x v="157"/>
    <x v="157"/>
    <x v="148"/>
    <x v="91"/>
    <x v="91"/>
    <x v="0"/>
    <x v="0"/>
    <x v="2"/>
    <x v="0"/>
    <x v="191"/>
    <x v="0"/>
  </r>
  <r>
    <x v="6926"/>
    <x v="158"/>
    <x v="1077"/>
    <x v="1077"/>
    <x v="106"/>
    <x v="106"/>
    <x v="210"/>
    <x v="210"/>
    <x v="209"/>
    <x v="91"/>
    <x v="91"/>
    <x v="3"/>
    <x v="0"/>
    <x v="0"/>
    <x v="26"/>
    <x v="494"/>
    <x v="1"/>
  </r>
  <r>
    <x v="6927"/>
    <x v="233"/>
    <x v="183"/>
    <x v="183"/>
    <x v="51"/>
    <x v="51"/>
    <x v="190"/>
    <x v="190"/>
    <x v="13"/>
    <x v="159"/>
    <x v="159"/>
    <x v="3"/>
    <x v="2"/>
    <x v="1"/>
    <x v="11"/>
    <x v="13"/>
    <x v="2"/>
  </r>
  <r>
    <x v="6928"/>
    <x v="255"/>
    <x v="571"/>
    <x v="571"/>
    <x v="112"/>
    <x v="112"/>
    <x v="125"/>
    <x v="125"/>
    <x v="116"/>
    <x v="129"/>
    <x v="129"/>
    <x v="0"/>
    <x v="0"/>
    <x v="2"/>
    <x v="19"/>
    <x v="144"/>
    <x v="1"/>
  </r>
  <r>
    <x v="6929"/>
    <x v="262"/>
    <x v="527"/>
    <x v="527"/>
    <x v="36"/>
    <x v="36"/>
    <x v="147"/>
    <x v="147"/>
    <x v="13"/>
    <x v="39"/>
    <x v="39"/>
    <x v="0"/>
    <x v="2"/>
    <x v="0"/>
    <x v="11"/>
    <x v="13"/>
    <x v="2"/>
  </r>
  <r>
    <x v="6930"/>
    <x v="116"/>
    <x v="1008"/>
    <x v="1008"/>
    <x v="84"/>
    <x v="84"/>
    <x v="111"/>
    <x v="111"/>
    <x v="102"/>
    <x v="18"/>
    <x v="18"/>
    <x v="0"/>
    <x v="0"/>
    <x v="1"/>
    <x v="1"/>
    <x v="251"/>
    <x v="0"/>
  </r>
  <r>
    <x v="6931"/>
    <x v="363"/>
    <x v="383"/>
    <x v="383"/>
    <x v="5"/>
    <x v="5"/>
    <x v="196"/>
    <x v="196"/>
    <x v="193"/>
    <x v="72"/>
    <x v="72"/>
    <x v="0"/>
    <x v="0"/>
    <x v="1"/>
    <x v="34"/>
    <x v="459"/>
    <x v="1"/>
  </r>
  <r>
    <x v="6932"/>
    <x v="350"/>
    <x v="172"/>
    <x v="172"/>
    <x v="111"/>
    <x v="111"/>
    <x v="159"/>
    <x v="159"/>
    <x v="13"/>
    <x v="117"/>
    <x v="117"/>
    <x v="0"/>
    <x v="1"/>
    <x v="0"/>
    <x v="11"/>
    <x v="13"/>
    <x v="2"/>
  </r>
  <r>
    <x v="6933"/>
    <x v="58"/>
    <x v="546"/>
    <x v="546"/>
    <x v="87"/>
    <x v="87"/>
    <x v="189"/>
    <x v="189"/>
    <x v="185"/>
    <x v="45"/>
    <x v="45"/>
    <x v="0"/>
    <x v="0"/>
    <x v="0"/>
    <x v="3"/>
    <x v="295"/>
    <x v="0"/>
  </r>
  <r>
    <x v="6934"/>
    <x v="317"/>
    <x v="355"/>
    <x v="355"/>
    <x v="70"/>
    <x v="70"/>
    <x v="16"/>
    <x v="16"/>
    <x v="16"/>
    <x v="62"/>
    <x v="62"/>
    <x v="0"/>
    <x v="0"/>
    <x v="0"/>
    <x v="30"/>
    <x v="454"/>
    <x v="1"/>
  </r>
  <r>
    <x v="6935"/>
    <x v="6"/>
    <x v="281"/>
    <x v="281"/>
    <x v="73"/>
    <x v="73"/>
    <x v="183"/>
    <x v="183"/>
    <x v="179"/>
    <x v="54"/>
    <x v="54"/>
    <x v="3"/>
    <x v="0"/>
    <x v="2"/>
    <x v="14"/>
    <x v="278"/>
    <x v="0"/>
  </r>
  <r>
    <x v="6936"/>
    <x v="190"/>
    <x v="929"/>
    <x v="929"/>
    <x v="13"/>
    <x v="13"/>
    <x v="181"/>
    <x v="181"/>
    <x v="178"/>
    <x v="85"/>
    <x v="85"/>
    <x v="0"/>
    <x v="0"/>
    <x v="1"/>
    <x v="6"/>
    <x v="595"/>
    <x v="1"/>
  </r>
  <r>
    <x v="6937"/>
    <x v="149"/>
    <x v="541"/>
    <x v="541"/>
    <x v="44"/>
    <x v="44"/>
    <x v="215"/>
    <x v="215"/>
    <x v="214"/>
    <x v="66"/>
    <x v="66"/>
    <x v="2"/>
    <x v="0"/>
    <x v="0"/>
    <x v="6"/>
    <x v="739"/>
    <x v="1"/>
  </r>
  <r>
    <x v="6938"/>
    <x v="200"/>
    <x v="914"/>
    <x v="914"/>
    <x v="71"/>
    <x v="71"/>
    <x v="118"/>
    <x v="118"/>
    <x v="145"/>
    <x v="87"/>
    <x v="87"/>
    <x v="0"/>
    <x v="0"/>
    <x v="0"/>
    <x v="0"/>
    <x v="187"/>
    <x v="0"/>
  </r>
  <r>
    <x v="6939"/>
    <x v="349"/>
    <x v="896"/>
    <x v="896"/>
    <x v="86"/>
    <x v="86"/>
    <x v="182"/>
    <x v="182"/>
    <x v="194"/>
    <x v="109"/>
    <x v="109"/>
    <x v="0"/>
    <x v="0"/>
    <x v="1"/>
    <x v="39"/>
    <x v="316"/>
    <x v="0"/>
  </r>
  <r>
    <x v="6940"/>
    <x v="196"/>
    <x v="702"/>
    <x v="702"/>
    <x v="88"/>
    <x v="88"/>
    <x v="1"/>
    <x v="1"/>
    <x v="1"/>
    <x v="152"/>
    <x v="152"/>
    <x v="3"/>
    <x v="0"/>
    <x v="3"/>
    <x v="24"/>
    <x v="219"/>
    <x v="1"/>
  </r>
  <r>
    <x v="6941"/>
    <x v="84"/>
    <x v="201"/>
    <x v="201"/>
    <x v="73"/>
    <x v="73"/>
    <x v="54"/>
    <x v="54"/>
    <x v="50"/>
    <x v="84"/>
    <x v="84"/>
    <x v="0"/>
    <x v="0"/>
    <x v="0"/>
    <x v="14"/>
    <x v="52"/>
    <x v="0"/>
  </r>
  <r>
    <x v="6942"/>
    <x v="144"/>
    <x v="126"/>
    <x v="126"/>
    <x v="0"/>
    <x v="0"/>
    <x v="96"/>
    <x v="96"/>
    <x v="87"/>
    <x v="19"/>
    <x v="19"/>
    <x v="2"/>
    <x v="0"/>
    <x v="0"/>
    <x v="18"/>
    <x v="510"/>
    <x v="0"/>
  </r>
  <r>
    <x v="6943"/>
    <x v="158"/>
    <x v="40"/>
    <x v="40"/>
    <x v="62"/>
    <x v="62"/>
    <x v="215"/>
    <x v="215"/>
    <x v="214"/>
    <x v="125"/>
    <x v="125"/>
    <x v="0"/>
    <x v="0"/>
    <x v="1"/>
    <x v="8"/>
    <x v="416"/>
    <x v="1"/>
  </r>
  <r>
    <x v="6944"/>
    <x v="76"/>
    <x v="267"/>
    <x v="267"/>
    <x v="56"/>
    <x v="56"/>
    <x v="149"/>
    <x v="149"/>
    <x v="169"/>
    <x v="165"/>
    <x v="165"/>
    <x v="0"/>
    <x v="0"/>
    <x v="3"/>
    <x v="25"/>
    <x v="643"/>
    <x v="0"/>
  </r>
  <r>
    <x v="6945"/>
    <x v="146"/>
    <x v="6"/>
    <x v="6"/>
    <x v="38"/>
    <x v="38"/>
    <x v="28"/>
    <x v="28"/>
    <x v="26"/>
    <x v="136"/>
    <x v="136"/>
    <x v="3"/>
    <x v="0"/>
    <x v="2"/>
    <x v="23"/>
    <x v="208"/>
    <x v="0"/>
  </r>
  <r>
    <x v="6946"/>
    <x v="360"/>
    <x v="208"/>
    <x v="208"/>
    <x v="22"/>
    <x v="22"/>
    <x v="40"/>
    <x v="40"/>
    <x v="37"/>
    <x v="36"/>
    <x v="36"/>
    <x v="3"/>
    <x v="0"/>
    <x v="2"/>
    <x v="39"/>
    <x v="227"/>
    <x v="0"/>
  </r>
  <r>
    <x v="6947"/>
    <x v="328"/>
    <x v="963"/>
    <x v="963"/>
    <x v="47"/>
    <x v="47"/>
    <x v="206"/>
    <x v="206"/>
    <x v="205"/>
    <x v="167"/>
    <x v="167"/>
    <x v="3"/>
    <x v="0"/>
    <x v="0"/>
    <x v="30"/>
    <x v="557"/>
    <x v="1"/>
  </r>
  <r>
    <x v="6948"/>
    <x v="222"/>
    <x v="269"/>
    <x v="269"/>
    <x v="49"/>
    <x v="49"/>
    <x v="119"/>
    <x v="119"/>
    <x v="111"/>
    <x v="132"/>
    <x v="132"/>
    <x v="3"/>
    <x v="0"/>
    <x v="3"/>
    <x v="15"/>
    <x v="738"/>
    <x v="1"/>
  </r>
  <r>
    <x v="6949"/>
    <x v="353"/>
    <x v="51"/>
    <x v="51"/>
    <x v="66"/>
    <x v="66"/>
    <x v="0"/>
    <x v="0"/>
    <x v="0"/>
    <x v="89"/>
    <x v="89"/>
    <x v="0"/>
    <x v="0"/>
    <x v="2"/>
    <x v="9"/>
    <x v="0"/>
    <x v="0"/>
  </r>
  <r>
    <x v="6950"/>
    <x v="335"/>
    <x v="429"/>
    <x v="429"/>
    <x v="84"/>
    <x v="84"/>
    <x v="93"/>
    <x v="93"/>
    <x v="84"/>
    <x v="21"/>
    <x v="21"/>
    <x v="3"/>
    <x v="0"/>
    <x v="2"/>
    <x v="9"/>
    <x v="94"/>
    <x v="0"/>
  </r>
  <r>
    <x v="6951"/>
    <x v="308"/>
    <x v="394"/>
    <x v="394"/>
    <x v="24"/>
    <x v="24"/>
    <x v="189"/>
    <x v="189"/>
    <x v="185"/>
    <x v="140"/>
    <x v="140"/>
    <x v="3"/>
    <x v="0"/>
    <x v="3"/>
    <x v="0"/>
    <x v="353"/>
    <x v="0"/>
  </r>
  <r>
    <x v="6952"/>
    <x v="88"/>
    <x v="280"/>
    <x v="280"/>
    <x v="74"/>
    <x v="74"/>
    <x v="63"/>
    <x v="63"/>
    <x v="58"/>
    <x v="94"/>
    <x v="94"/>
    <x v="3"/>
    <x v="0"/>
    <x v="3"/>
    <x v="32"/>
    <x v="357"/>
    <x v="0"/>
  </r>
  <r>
    <x v="6953"/>
    <x v="352"/>
    <x v="742"/>
    <x v="742"/>
    <x v="118"/>
    <x v="118"/>
    <x v="180"/>
    <x v="180"/>
    <x v="177"/>
    <x v="29"/>
    <x v="29"/>
    <x v="0"/>
    <x v="0"/>
    <x v="0"/>
    <x v="14"/>
    <x v="289"/>
    <x v="0"/>
  </r>
  <r>
    <x v="6954"/>
    <x v="48"/>
    <x v="624"/>
    <x v="624"/>
    <x v="70"/>
    <x v="70"/>
    <x v="167"/>
    <x v="167"/>
    <x v="156"/>
    <x v="84"/>
    <x v="84"/>
    <x v="2"/>
    <x v="0"/>
    <x v="0"/>
    <x v="16"/>
    <x v="449"/>
    <x v="1"/>
  </r>
  <r>
    <x v="6955"/>
    <x v="287"/>
    <x v="813"/>
    <x v="813"/>
    <x v="58"/>
    <x v="58"/>
    <x v="23"/>
    <x v="23"/>
    <x v="22"/>
    <x v="21"/>
    <x v="21"/>
    <x v="3"/>
    <x v="0"/>
    <x v="0"/>
    <x v="33"/>
    <x v="22"/>
    <x v="0"/>
  </r>
  <r>
    <x v="6956"/>
    <x v="337"/>
    <x v="811"/>
    <x v="811"/>
    <x v="20"/>
    <x v="20"/>
    <x v="63"/>
    <x v="63"/>
    <x v="58"/>
    <x v="56"/>
    <x v="56"/>
    <x v="0"/>
    <x v="0"/>
    <x v="3"/>
    <x v="46"/>
    <x v="277"/>
    <x v="0"/>
  </r>
  <r>
    <x v="6957"/>
    <x v="311"/>
    <x v="226"/>
    <x v="226"/>
    <x v="42"/>
    <x v="42"/>
    <x v="85"/>
    <x v="85"/>
    <x v="76"/>
    <x v="124"/>
    <x v="124"/>
    <x v="0"/>
    <x v="0"/>
    <x v="2"/>
    <x v="24"/>
    <x v="142"/>
    <x v="1"/>
  </r>
  <r>
    <x v="6958"/>
    <x v="207"/>
    <x v="268"/>
    <x v="268"/>
    <x v="103"/>
    <x v="103"/>
    <x v="106"/>
    <x v="106"/>
    <x v="13"/>
    <x v="29"/>
    <x v="29"/>
    <x v="3"/>
    <x v="2"/>
    <x v="2"/>
    <x v="11"/>
    <x v="13"/>
    <x v="2"/>
  </r>
  <r>
    <x v="6959"/>
    <x v="240"/>
    <x v="167"/>
    <x v="167"/>
    <x v="117"/>
    <x v="117"/>
    <x v="116"/>
    <x v="116"/>
    <x v="109"/>
    <x v="61"/>
    <x v="61"/>
    <x v="2"/>
    <x v="0"/>
    <x v="0"/>
    <x v="35"/>
    <x v="542"/>
    <x v="0"/>
  </r>
  <r>
    <x v="6960"/>
    <x v="212"/>
    <x v="1196"/>
    <x v="1196"/>
    <x v="82"/>
    <x v="82"/>
    <x v="148"/>
    <x v="148"/>
    <x v="13"/>
    <x v="41"/>
    <x v="41"/>
    <x v="0"/>
    <x v="1"/>
    <x v="0"/>
    <x v="11"/>
    <x v="13"/>
    <x v="2"/>
  </r>
  <r>
    <x v="6961"/>
    <x v="281"/>
    <x v="688"/>
    <x v="688"/>
    <x v="0"/>
    <x v="0"/>
    <x v="27"/>
    <x v="27"/>
    <x v="25"/>
    <x v="113"/>
    <x v="113"/>
    <x v="2"/>
    <x v="0"/>
    <x v="0"/>
    <x v="5"/>
    <x v="26"/>
    <x v="0"/>
  </r>
  <r>
    <x v="6962"/>
    <x v="255"/>
    <x v="1195"/>
    <x v="1195"/>
    <x v="87"/>
    <x v="87"/>
    <x v="179"/>
    <x v="179"/>
    <x v="176"/>
    <x v="150"/>
    <x v="150"/>
    <x v="0"/>
    <x v="0"/>
    <x v="3"/>
    <x v="45"/>
    <x v="256"/>
    <x v="0"/>
  </r>
  <r>
    <x v="6963"/>
    <x v="69"/>
    <x v="206"/>
    <x v="206"/>
    <x v="18"/>
    <x v="18"/>
    <x v="53"/>
    <x v="53"/>
    <x v="49"/>
    <x v="29"/>
    <x v="29"/>
    <x v="0"/>
    <x v="0"/>
    <x v="0"/>
    <x v="43"/>
    <x v="51"/>
    <x v="0"/>
  </r>
  <r>
    <x v="6964"/>
    <x v="296"/>
    <x v="126"/>
    <x v="126"/>
    <x v="17"/>
    <x v="17"/>
    <x v="213"/>
    <x v="213"/>
    <x v="212"/>
    <x v="150"/>
    <x v="150"/>
    <x v="3"/>
    <x v="0"/>
    <x v="1"/>
    <x v="30"/>
    <x v="593"/>
    <x v="1"/>
  </r>
  <r>
    <x v="6965"/>
    <x v="248"/>
    <x v="1029"/>
    <x v="1029"/>
    <x v="76"/>
    <x v="76"/>
    <x v="22"/>
    <x v="22"/>
    <x v="196"/>
    <x v="105"/>
    <x v="105"/>
    <x v="0"/>
    <x v="0"/>
    <x v="0"/>
    <x v="6"/>
    <x v="617"/>
    <x v="1"/>
  </r>
  <r>
    <x v="6966"/>
    <x v="183"/>
    <x v="98"/>
    <x v="98"/>
    <x v="14"/>
    <x v="14"/>
    <x v="145"/>
    <x v="145"/>
    <x v="164"/>
    <x v="140"/>
    <x v="140"/>
    <x v="0"/>
    <x v="0"/>
    <x v="0"/>
    <x v="29"/>
    <x v="594"/>
    <x v="0"/>
  </r>
  <r>
    <x v="6967"/>
    <x v="254"/>
    <x v="905"/>
    <x v="905"/>
    <x v="91"/>
    <x v="91"/>
    <x v="38"/>
    <x v="38"/>
    <x v="13"/>
    <x v="60"/>
    <x v="60"/>
    <x v="3"/>
    <x v="2"/>
    <x v="0"/>
    <x v="11"/>
    <x v="13"/>
    <x v="2"/>
  </r>
  <r>
    <x v="6968"/>
    <x v="343"/>
    <x v="972"/>
    <x v="972"/>
    <x v="94"/>
    <x v="94"/>
    <x v="80"/>
    <x v="80"/>
    <x v="13"/>
    <x v="175"/>
    <x v="175"/>
    <x v="0"/>
    <x v="1"/>
    <x v="0"/>
    <x v="11"/>
    <x v="13"/>
    <x v="2"/>
  </r>
  <r>
    <x v="6969"/>
    <x v="179"/>
    <x v="422"/>
    <x v="422"/>
    <x v="13"/>
    <x v="13"/>
    <x v="189"/>
    <x v="189"/>
    <x v="185"/>
    <x v="118"/>
    <x v="118"/>
    <x v="0"/>
    <x v="0"/>
    <x v="2"/>
    <x v="16"/>
    <x v="295"/>
    <x v="1"/>
  </r>
  <r>
    <x v="6970"/>
    <x v="150"/>
    <x v="198"/>
    <x v="198"/>
    <x v="20"/>
    <x v="20"/>
    <x v="2"/>
    <x v="2"/>
    <x v="13"/>
    <x v="32"/>
    <x v="32"/>
    <x v="0"/>
    <x v="1"/>
    <x v="0"/>
    <x v="11"/>
    <x v="13"/>
    <x v="2"/>
  </r>
  <r>
    <x v="6971"/>
    <x v="90"/>
    <x v="597"/>
    <x v="597"/>
    <x v="35"/>
    <x v="35"/>
    <x v="138"/>
    <x v="138"/>
    <x v="13"/>
    <x v="73"/>
    <x v="73"/>
    <x v="0"/>
    <x v="1"/>
    <x v="2"/>
    <x v="11"/>
    <x v="13"/>
    <x v="2"/>
  </r>
  <r>
    <x v="6972"/>
    <x v="258"/>
    <x v="97"/>
    <x v="97"/>
    <x v="20"/>
    <x v="20"/>
    <x v="202"/>
    <x v="202"/>
    <x v="201"/>
    <x v="9"/>
    <x v="9"/>
    <x v="0"/>
    <x v="0"/>
    <x v="0"/>
    <x v="2"/>
    <x v="341"/>
    <x v="0"/>
  </r>
  <r>
    <x v="6973"/>
    <x v="179"/>
    <x v="1083"/>
    <x v="1083"/>
    <x v="92"/>
    <x v="92"/>
    <x v="174"/>
    <x v="174"/>
    <x v="167"/>
    <x v="137"/>
    <x v="137"/>
    <x v="0"/>
    <x v="0"/>
    <x v="3"/>
    <x v="5"/>
    <x v="474"/>
    <x v="0"/>
  </r>
  <r>
    <x v="6974"/>
    <x v="28"/>
    <x v="658"/>
    <x v="658"/>
    <x v="76"/>
    <x v="76"/>
    <x v="142"/>
    <x v="142"/>
    <x v="133"/>
    <x v="4"/>
    <x v="4"/>
    <x v="2"/>
    <x v="0"/>
    <x v="0"/>
    <x v="8"/>
    <x v="320"/>
    <x v="1"/>
  </r>
  <r>
    <x v="6975"/>
    <x v="62"/>
    <x v="629"/>
    <x v="629"/>
    <x v="26"/>
    <x v="26"/>
    <x v="68"/>
    <x v="68"/>
    <x v="104"/>
    <x v="132"/>
    <x v="132"/>
    <x v="3"/>
    <x v="0"/>
    <x v="1"/>
    <x v="6"/>
    <x v="190"/>
    <x v="1"/>
  </r>
  <r>
    <x v="6976"/>
    <x v="250"/>
    <x v="959"/>
    <x v="959"/>
    <x v="116"/>
    <x v="116"/>
    <x v="172"/>
    <x v="172"/>
    <x v="165"/>
    <x v="12"/>
    <x v="12"/>
    <x v="3"/>
    <x v="0"/>
    <x v="1"/>
    <x v="4"/>
    <x v="547"/>
    <x v="0"/>
  </r>
  <r>
    <x v="6977"/>
    <x v="182"/>
    <x v="966"/>
    <x v="966"/>
    <x v="96"/>
    <x v="96"/>
    <x v="136"/>
    <x v="136"/>
    <x v="126"/>
    <x v="88"/>
    <x v="88"/>
    <x v="0"/>
    <x v="0"/>
    <x v="3"/>
    <x v="31"/>
    <x v="159"/>
    <x v="1"/>
  </r>
  <r>
    <x v="6978"/>
    <x v="118"/>
    <x v="918"/>
    <x v="918"/>
    <x v="75"/>
    <x v="75"/>
    <x v="128"/>
    <x v="128"/>
    <x v="119"/>
    <x v="29"/>
    <x v="29"/>
    <x v="0"/>
    <x v="0"/>
    <x v="2"/>
    <x v="26"/>
    <x v="148"/>
    <x v="1"/>
  </r>
  <r>
    <x v="6979"/>
    <x v="167"/>
    <x v="909"/>
    <x v="909"/>
    <x v="17"/>
    <x v="17"/>
    <x v="192"/>
    <x v="192"/>
    <x v="188"/>
    <x v="23"/>
    <x v="23"/>
    <x v="2"/>
    <x v="0"/>
    <x v="2"/>
    <x v="18"/>
    <x v="299"/>
    <x v="0"/>
  </r>
  <r>
    <x v="6980"/>
    <x v="333"/>
    <x v="673"/>
    <x v="673"/>
    <x v="119"/>
    <x v="119"/>
    <x v="19"/>
    <x v="19"/>
    <x v="19"/>
    <x v="104"/>
    <x v="104"/>
    <x v="3"/>
    <x v="0"/>
    <x v="2"/>
    <x v="4"/>
    <x v="348"/>
    <x v="0"/>
  </r>
  <r>
    <x v="6981"/>
    <x v="2"/>
    <x v="268"/>
    <x v="268"/>
    <x v="95"/>
    <x v="95"/>
    <x v="40"/>
    <x v="40"/>
    <x v="37"/>
    <x v="99"/>
    <x v="99"/>
    <x v="3"/>
    <x v="0"/>
    <x v="1"/>
    <x v="19"/>
    <x v="227"/>
    <x v="1"/>
  </r>
  <r>
    <x v="6982"/>
    <x v="354"/>
    <x v="241"/>
    <x v="241"/>
    <x v="68"/>
    <x v="68"/>
    <x v="187"/>
    <x v="187"/>
    <x v="13"/>
    <x v="99"/>
    <x v="99"/>
    <x v="0"/>
    <x v="1"/>
    <x v="3"/>
    <x v="11"/>
    <x v="13"/>
    <x v="2"/>
  </r>
  <r>
    <x v="6983"/>
    <x v="162"/>
    <x v="898"/>
    <x v="898"/>
    <x v="60"/>
    <x v="60"/>
    <x v="132"/>
    <x v="132"/>
    <x v="128"/>
    <x v="69"/>
    <x v="69"/>
    <x v="3"/>
    <x v="0"/>
    <x v="2"/>
    <x v="29"/>
    <x v="700"/>
    <x v="0"/>
  </r>
  <r>
    <x v="6984"/>
    <x v="332"/>
    <x v="307"/>
    <x v="307"/>
    <x v="113"/>
    <x v="113"/>
    <x v="72"/>
    <x v="72"/>
    <x v="66"/>
    <x v="164"/>
    <x v="164"/>
    <x v="0"/>
    <x v="0"/>
    <x v="2"/>
    <x v="16"/>
    <x v="71"/>
    <x v="1"/>
  </r>
  <r>
    <x v="6985"/>
    <x v="244"/>
    <x v="592"/>
    <x v="592"/>
    <x v="68"/>
    <x v="68"/>
    <x v="154"/>
    <x v="154"/>
    <x v="143"/>
    <x v="140"/>
    <x v="140"/>
    <x v="0"/>
    <x v="0"/>
    <x v="3"/>
    <x v="35"/>
    <x v="381"/>
    <x v="0"/>
  </r>
  <r>
    <x v="6986"/>
    <x v="73"/>
    <x v="900"/>
    <x v="900"/>
    <x v="37"/>
    <x v="37"/>
    <x v="60"/>
    <x v="60"/>
    <x v="56"/>
    <x v="122"/>
    <x v="122"/>
    <x v="3"/>
    <x v="0"/>
    <x v="0"/>
    <x v="48"/>
    <x v="213"/>
    <x v="0"/>
  </r>
  <r>
    <x v="6987"/>
    <x v="148"/>
    <x v="1049"/>
    <x v="1049"/>
    <x v="46"/>
    <x v="46"/>
    <x v="70"/>
    <x v="70"/>
    <x v="129"/>
    <x v="179"/>
    <x v="179"/>
    <x v="0"/>
    <x v="0"/>
    <x v="2"/>
    <x v="14"/>
    <x v="163"/>
    <x v="0"/>
  </r>
  <r>
    <x v="6988"/>
    <x v="23"/>
    <x v="115"/>
    <x v="115"/>
    <x v="88"/>
    <x v="88"/>
    <x v="71"/>
    <x v="71"/>
    <x v="65"/>
    <x v="2"/>
    <x v="2"/>
    <x v="0"/>
    <x v="0"/>
    <x v="0"/>
    <x v="10"/>
    <x v="575"/>
    <x v="0"/>
  </r>
  <r>
    <x v="6989"/>
    <x v="288"/>
    <x v="757"/>
    <x v="757"/>
    <x v="72"/>
    <x v="72"/>
    <x v="205"/>
    <x v="205"/>
    <x v="204"/>
    <x v="106"/>
    <x v="106"/>
    <x v="0"/>
    <x v="0"/>
    <x v="0"/>
    <x v="2"/>
    <x v="491"/>
    <x v="0"/>
  </r>
  <r>
    <x v="6990"/>
    <x v="357"/>
    <x v="811"/>
    <x v="811"/>
    <x v="34"/>
    <x v="34"/>
    <x v="37"/>
    <x v="37"/>
    <x v="33"/>
    <x v="150"/>
    <x v="150"/>
    <x v="3"/>
    <x v="0"/>
    <x v="2"/>
    <x v="25"/>
    <x v="768"/>
    <x v="0"/>
  </r>
  <r>
    <x v="6991"/>
    <x v="252"/>
    <x v="1152"/>
    <x v="1152"/>
    <x v="83"/>
    <x v="83"/>
    <x v="97"/>
    <x v="97"/>
    <x v="89"/>
    <x v="99"/>
    <x v="99"/>
    <x v="3"/>
    <x v="0"/>
    <x v="0"/>
    <x v="1"/>
    <x v="411"/>
    <x v="0"/>
  </r>
  <r>
    <x v="6992"/>
    <x v="201"/>
    <x v="299"/>
    <x v="299"/>
    <x v="32"/>
    <x v="32"/>
    <x v="180"/>
    <x v="180"/>
    <x v="177"/>
    <x v="131"/>
    <x v="131"/>
    <x v="0"/>
    <x v="0"/>
    <x v="0"/>
    <x v="28"/>
    <x v="289"/>
    <x v="0"/>
  </r>
  <r>
    <x v="6993"/>
    <x v="212"/>
    <x v="697"/>
    <x v="697"/>
    <x v="110"/>
    <x v="110"/>
    <x v="94"/>
    <x v="94"/>
    <x v="13"/>
    <x v="11"/>
    <x v="11"/>
    <x v="1"/>
    <x v="2"/>
    <x v="1"/>
    <x v="11"/>
    <x v="13"/>
    <x v="2"/>
  </r>
  <r>
    <x v="6994"/>
    <x v="70"/>
    <x v="1004"/>
    <x v="1004"/>
    <x v="82"/>
    <x v="82"/>
    <x v="11"/>
    <x v="11"/>
    <x v="11"/>
    <x v="44"/>
    <x v="44"/>
    <x v="0"/>
    <x v="0"/>
    <x v="0"/>
    <x v="26"/>
    <x v="11"/>
    <x v="1"/>
  </r>
  <r>
    <x v="6995"/>
    <x v="71"/>
    <x v="521"/>
    <x v="521"/>
    <x v="14"/>
    <x v="14"/>
    <x v="159"/>
    <x v="159"/>
    <x v="150"/>
    <x v="176"/>
    <x v="176"/>
    <x v="2"/>
    <x v="0"/>
    <x v="0"/>
    <x v="18"/>
    <x v="674"/>
    <x v="0"/>
  </r>
  <r>
    <x v="6996"/>
    <x v="316"/>
    <x v="1029"/>
    <x v="1029"/>
    <x v="63"/>
    <x v="63"/>
    <x v="182"/>
    <x v="182"/>
    <x v="194"/>
    <x v="172"/>
    <x v="172"/>
    <x v="3"/>
    <x v="0"/>
    <x v="0"/>
    <x v="9"/>
    <x v="543"/>
    <x v="0"/>
  </r>
  <r>
    <x v="6997"/>
    <x v="158"/>
    <x v="536"/>
    <x v="536"/>
    <x v="73"/>
    <x v="73"/>
    <x v="165"/>
    <x v="165"/>
    <x v="155"/>
    <x v="35"/>
    <x v="35"/>
    <x v="2"/>
    <x v="0"/>
    <x v="3"/>
    <x v="33"/>
    <x v="581"/>
    <x v="0"/>
  </r>
  <r>
    <x v="6998"/>
    <x v="162"/>
    <x v="920"/>
    <x v="920"/>
    <x v="84"/>
    <x v="84"/>
    <x v="137"/>
    <x v="137"/>
    <x v="127"/>
    <x v="82"/>
    <x v="82"/>
    <x v="3"/>
    <x v="0"/>
    <x v="0"/>
    <x v="31"/>
    <x v="563"/>
    <x v="1"/>
  </r>
  <r>
    <x v="6999"/>
    <x v="276"/>
    <x v="543"/>
    <x v="543"/>
    <x v="93"/>
    <x v="93"/>
    <x v="128"/>
    <x v="128"/>
    <x v="13"/>
    <x v="179"/>
    <x v="179"/>
    <x v="0"/>
    <x v="2"/>
    <x v="1"/>
    <x v="11"/>
    <x v="13"/>
    <x v="2"/>
  </r>
  <r>
    <x v="7000"/>
    <x v="116"/>
    <x v="828"/>
    <x v="828"/>
    <x v="67"/>
    <x v="67"/>
    <x v="198"/>
    <x v="198"/>
    <x v="197"/>
    <x v="68"/>
    <x v="68"/>
    <x v="0"/>
    <x v="0"/>
    <x v="0"/>
    <x v="48"/>
    <x v="327"/>
    <x v="0"/>
  </r>
  <r>
    <x v="7001"/>
    <x v="196"/>
    <x v="96"/>
    <x v="96"/>
    <x v="75"/>
    <x v="75"/>
    <x v="72"/>
    <x v="72"/>
    <x v="66"/>
    <x v="142"/>
    <x v="142"/>
    <x v="3"/>
    <x v="0"/>
    <x v="0"/>
    <x v="37"/>
    <x v="413"/>
    <x v="1"/>
  </r>
  <r>
    <x v="7002"/>
    <x v="208"/>
    <x v="157"/>
    <x v="157"/>
    <x v="42"/>
    <x v="42"/>
    <x v="208"/>
    <x v="208"/>
    <x v="207"/>
    <x v="32"/>
    <x v="32"/>
    <x v="2"/>
    <x v="0"/>
    <x v="0"/>
    <x v="1"/>
    <x v="729"/>
    <x v="0"/>
  </r>
  <r>
    <x v="7003"/>
    <x v="308"/>
    <x v="28"/>
    <x v="28"/>
    <x v="103"/>
    <x v="103"/>
    <x v="56"/>
    <x v="56"/>
    <x v="13"/>
    <x v="174"/>
    <x v="174"/>
    <x v="3"/>
    <x v="1"/>
    <x v="0"/>
    <x v="11"/>
    <x v="13"/>
    <x v="2"/>
  </r>
  <r>
    <x v="7004"/>
    <x v="110"/>
    <x v="666"/>
    <x v="666"/>
    <x v="75"/>
    <x v="75"/>
    <x v="36"/>
    <x v="36"/>
    <x v="32"/>
    <x v="106"/>
    <x v="106"/>
    <x v="3"/>
    <x v="0"/>
    <x v="3"/>
    <x v="5"/>
    <x v="33"/>
    <x v="0"/>
  </r>
  <r>
    <x v="7005"/>
    <x v="246"/>
    <x v="1156"/>
    <x v="1156"/>
    <x v="40"/>
    <x v="40"/>
    <x v="22"/>
    <x v="22"/>
    <x v="196"/>
    <x v="32"/>
    <x v="32"/>
    <x v="0"/>
    <x v="0"/>
    <x v="2"/>
    <x v="18"/>
    <x v="617"/>
    <x v="0"/>
  </r>
  <r>
    <x v="7006"/>
    <x v="233"/>
    <x v="2"/>
    <x v="2"/>
    <x v="28"/>
    <x v="28"/>
    <x v="158"/>
    <x v="158"/>
    <x v="149"/>
    <x v="165"/>
    <x v="165"/>
    <x v="0"/>
    <x v="0"/>
    <x v="0"/>
    <x v="3"/>
    <x v="192"/>
    <x v="0"/>
  </r>
  <r>
    <x v="7007"/>
    <x v="41"/>
    <x v="401"/>
    <x v="401"/>
    <x v="46"/>
    <x v="46"/>
    <x v="14"/>
    <x v="14"/>
    <x v="14"/>
    <x v="161"/>
    <x v="161"/>
    <x v="0"/>
    <x v="0"/>
    <x v="2"/>
    <x v="1"/>
    <x v="14"/>
    <x v="0"/>
  </r>
  <r>
    <x v="7008"/>
    <x v="115"/>
    <x v="1162"/>
    <x v="1162"/>
    <x v="87"/>
    <x v="87"/>
    <x v="172"/>
    <x v="172"/>
    <x v="165"/>
    <x v="135"/>
    <x v="135"/>
    <x v="3"/>
    <x v="0"/>
    <x v="0"/>
    <x v="3"/>
    <x v="547"/>
    <x v="0"/>
  </r>
  <r>
    <x v="7009"/>
    <x v="183"/>
    <x v="97"/>
    <x v="97"/>
    <x v="96"/>
    <x v="96"/>
    <x v="122"/>
    <x v="122"/>
    <x v="13"/>
    <x v="45"/>
    <x v="45"/>
    <x v="3"/>
    <x v="2"/>
    <x v="2"/>
    <x v="11"/>
    <x v="13"/>
    <x v="2"/>
  </r>
  <r>
    <x v="7010"/>
    <x v="267"/>
    <x v="561"/>
    <x v="561"/>
    <x v="84"/>
    <x v="84"/>
    <x v="76"/>
    <x v="76"/>
    <x v="69"/>
    <x v="179"/>
    <x v="179"/>
    <x v="3"/>
    <x v="0"/>
    <x v="1"/>
    <x v="0"/>
    <x v="150"/>
    <x v="0"/>
  </r>
  <r>
    <x v="7011"/>
    <x v="287"/>
    <x v="1026"/>
    <x v="1026"/>
    <x v="66"/>
    <x v="66"/>
    <x v="6"/>
    <x v="6"/>
    <x v="6"/>
    <x v="162"/>
    <x v="162"/>
    <x v="3"/>
    <x v="0"/>
    <x v="2"/>
    <x v="13"/>
    <x v="420"/>
    <x v="0"/>
  </r>
  <r>
    <x v="7012"/>
    <x v="137"/>
    <x v="1133"/>
    <x v="1133"/>
    <x v="117"/>
    <x v="117"/>
    <x v="78"/>
    <x v="78"/>
    <x v="13"/>
    <x v="67"/>
    <x v="67"/>
    <x v="0"/>
    <x v="1"/>
    <x v="3"/>
    <x v="11"/>
    <x v="13"/>
    <x v="2"/>
  </r>
  <r>
    <x v="7013"/>
    <x v="320"/>
    <x v="47"/>
    <x v="47"/>
    <x v="106"/>
    <x v="106"/>
    <x v="157"/>
    <x v="157"/>
    <x v="148"/>
    <x v="166"/>
    <x v="166"/>
    <x v="0"/>
    <x v="0"/>
    <x v="2"/>
    <x v="5"/>
    <x v="191"/>
    <x v="0"/>
  </r>
  <r>
    <x v="7014"/>
    <x v="137"/>
    <x v="1136"/>
    <x v="1136"/>
    <x v="12"/>
    <x v="12"/>
    <x v="126"/>
    <x v="126"/>
    <x v="117"/>
    <x v="56"/>
    <x v="56"/>
    <x v="0"/>
    <x v="0"/>
    <x v="0"/>
    <x v="34"/>
    <x v="160"/>
    <x v="1"/>
  </r>
  <r>
    <x v="7015"/>
    <x v="102"/>
    <x v="24"/>
    <x v="24"/>
    <x v="14"/>
    <x v="14"/>
    <x v="110"/>
    <x v="110"/>
    <x v="101"/>
    <x v="126"/>
    <x v="126"/>
    <x v="0"/>
    <x v="0"/>
    <x v="0"/>
    <x v="20"/>
    <x v="120"/>
    <x v="0"/>
  </r>
  <r>
    <x v="7016"/>
    <x v="287"/>
    <x v="1197"/>
    <x v="1197"/>
    <x v="69"/>
    <x v="69"/>
    <x v="197"/>
    <x v="197"/>
    <x v="195"/>
    <x v="42"/>
    <x v="42"/>
    <x v="3"/>
    <x v="0"/>
    <x v="1"/>
    <x v="3"/>
    <x v="508"/>
    <x v="0"/>
  </r>
  <r>
    <x v="7017"/>
    <x v="56"/>
    <x v="406"/>
    <x v="406"/>
    <x v="21"/>
    <x v="21"/>
    <x v="17"/>
    <x v="17"/>
    <x v="17"/>
    <x v="136"/>
    <x v="136"/>
    <x v="3"/>
    <x v="0"/>
    <x v="0"/>
    <x v="8"/>
    <x v="263"/>
    <x v="1"/>
  </r>
  <r>
    <x v="7018"/>
    <x v="302"/>
    <x v="430"/>
    <x v="430"/>
    <x v="93"/>
    <x v="93"/>
    <x v="137"/>
    <x v="137"/>
    <x v="127"/>
    <x v="23"/>
    <x v="23"/>
    <x v="2"/>
    <x v="0"/>
    <x v="0"/>
    <x v="1"/>
    <x v="161"/>
    <x v="0"/>
  </r>
  <r>
    <x v="7019"/>
    <x v="195"/>
    <x v="166"/>
    <x v="166"/>
    <x v="116"/>
    <x v="116"/>
    <x v="123"/>
    <x v="123"/>
    <x v="114"/>
    <x v="159"/>
    <x v="159"/>
    <x v="0"/>
    <x v="0"/>
    <x v="1"/>
    <x v="37"/>
    <x v="336"/>
    <x v="1"/>
  </r>
  <r>
    <x v="7020"/>
    <x v="330"/>
    <x v="561"/>
    <x v="561"/>
    <x v="27"/>
    <x v="27"/>
    <x v="20"/>
    <x v="20"/>
    <x v="20"/>
    <x v="0"/>
    <x v="0"/>
    <x v="3"/>
    <x v="0"/>
    <x v="0"/>
    <x v="26"/>
    <x v="20"/>
    <x v="1"/>
  </r>
  <r>
    <x v="7021"/>
    <x v="6"/>
    <x v="1150"/>
    <x v="1150"/>
    <x v="43"/>
    <x v="43"/>
    <x v="208"/>
    <x v="208"/>
    <x v="207"/>
    <x v="123"/>
    <x v="123"/>
    <x v="3"/>
    <x v="0"/>
    <x v="0"/>
    <x v="4"/>
    <x v="518"/>
    <x v="0"/>
  </r>
  <r>
    <x v="7022"/>
    <x v="316"/>
    <x v="225"/>
    <x v="225"/>
    <x v="95"/>
    <x v="95"/>
    <x v="144"/>
    <x v="144"/>
    <x v="136"/>
    <x v="6"/>
    <x v="6"/>
    <x v="0"/>
    <x v="0"/>
    <x v="1"/>
    <x v="38"/>
    <x v="172"/>
    <x v="0"/>
  </r>
  <r>
    <x v="7023"/>
    <x v="349"/>
    <x v="159"/>
    <x v="159"/>
    <x v="46"/>
    <x v="46"/>
    <x v="36"/>
    <x v="36"/>
    <x v="32"/>
    <x v="158"/>
    <x v="158"/>
    <x v="3"/>
    <x v="0"/>
    <x v="0"/>
    <x v="7"/>
    <x v="33"/>
    <x v="0"/>
  </r>
  <r>
    <x v="7024"/>
    <x v="72"/>
    <x v="749"/>
    <x v="749"/>
    <x v="44"/>
    <x v="44"/>
    <x v="19"/>
    <x v="19"/>
    <x v="13"/>
    <x v="120"/>
    <x v="120"/>
    <x v="1"/>
    <x v="1"/>
    <x v="2"/>
    <x v="11"/>
    <x v="13"/>
    <x v="2"/>
  </r>
  <r>
    <x v="7025"/>
    <x v="11"/>
    <x v="84"/>
    <x v="84"/>
    <x v="38"/>
    <x v="38"/>
    <x v="186"/>
    <x v="186"/>
    <x v="182"/>
    <x v="167"/>
    <x v="167"/>
    <x v="0"/>
    <x v="0"/>
    <x v="0"/>
    <x v="4"/>
    <x v="285"/>
    <x v="0"/>
  </r>
  <r>
    <x v="7026"/>
    <x v="167"/>
    <x v="986"/>
    <x v="986"/>
    <x v="10"/>
    <x v="10"/>
    <x v="219"/>
    <x v="219"/>
    <x v="220"/>
    <x v="157"/>
    <x v="157"/>
    <x v="3"/>
    <x v="0"/>
    <x v="2"/>
    <x v="23"/>
    <x v="533"/>
    <x v="0"/>
  </r>
  <r>
    <x v="7027"/>
    <x v="65"/>
    <x v="412"/>
    <x v="412"/>
    <x v="9"/>
    <x v="9"/>
    <x v="114"/>
    <x v="114"/>
    <x v="13"/>
    <x v="25"/>
    <x v="25"/>
    <x v="0"/>
    <x v="2"/>
    <x v="1"/>
    <x v="11"/>
    <x v="13"/>
    <x v="2"/>
  </r>
  <r>
    <x v="7028"/>
    <x v="171"/>
    <x v="91"/>
    <x v="91"/>
    <x v="67"/>
    <x v="67"/>
    <x v="16"/>
    <x v="16"/>
    <x v="16"/>
    <x v="165"/>
    <x v="165"/>
    <x v="0"/>
    <x v="0"/>
    <x v="0"/>
    <x v="24"/>
    <x v="454"/>
    <x v="1"/>
  </r>
  <r>
    <x v="7029"/>
    <x v="222"/>
    <x v="1087"/>
    <x v="1087"/>
    <x v="114"/>
    <x v="114"/>
    <x v="10"/>
    <x v="10"/>
    <x v="13"/>
    <x v="9"/>
    <x v="9"/>
    <x v="0"/>
    <x v="2"/>
    <x v="1"/>
    <x v="11"/>
    <x v="13"/>
    <x v="2"/>
  </r>
  <r>
    <x v="7030"/>
    <x v="313"/>
    <x v="244"/>
    <x v="244"/>
    <x v="42"/>
    <x v="42"/>
    <x v="6"/>
    <x v="6"/>
    <x v="6"/>
    <x v="163"/>
    <x v="163"/>
    <x v="0"/>
    <x v="0"/>
    <x v="2"/>
    <x v="30"/>
    <x v="6"/>
    <x v="1"/>
  </r>
  <r>
    <x v="7031"/>
    <x v="169"/>
    <x v="418"/>
    <x v="418"/>
    <x v="76"/>
    <x v="76"/>
    <x v="33"/>
    <x v="33"/>
    <x v="29"/>
    <x v="136"/>
    <x v="136"/>
    <x v="3"/>
    <x v="0"/>
    <x v="1"/>
    <x v="48"/>
    <x v="141"/>
    <x v="0"/>
  </r>
  <r>
    <x v="7032"/>
    <x v="66"/>
    <x v="791"/>
    <x v="791"/>
    <x v="74"/>
    <x v="74"/>
    <x v="179"/>
    <x v="179"/>
    <x v="176"/>
    <x v="52"/>
    <x v="52"/>
    <x v="0"/>
    <x v="0"/>
    <x v="0"/>
    <x v="24"/>
    <x v="256"/>
    <x v="1"/>
  </r>
  <r>
    <x v="7033"/>
    <x v="121"/>
    <x v="275"/>
    <x v="275"/>
    <x v="61"/>
    <x v="61"/>
    <x v="147"/>
    <x v="147"/>
    <x v="138"/>
    <x v="6"/>
    <x v="6"/>
    <x v="3"/>
    <x v="0"/>
    <x v="1"/>
    <x v="26"/>
    <x v="175"/>
    <x v="1"/>
  </r>
  <r>
    <x v="7034"/>
    <x v="129"/>
    <x v="677"/>
    <x v="677"/>
    <x v="93"/>
    <x v="93"/>
    <x v="124"/>
    <x v="124"/>
    <x v="13"/>
    <x v="111"/>
    <x v="111"/>
    <x v="2"/>
    <x v="1"/>
    <x v="3"/>
    <x v="11"/>
    <x v="13"/>
    <x v="2"/>
  </r>
  <r>
    <x v="7035"/>
    <x v="142"/>
    <x v="977"/>
    <x v="977"/>
    <x v="51"/>
    <x v="51"/>
    <x v="115"/>
    <x v="115"/>
    <x v="108"/>
    <x v="102"/>
    <x v="102"/>
    <x v="2"/>
    <x v="0"/>
    <x v="2"/>
    <x v="21"/>
    <x v="502"/>
    <x v="1"/>
  </r>
  <r>
    <x v="7036"/>
    <x v="32"/>
    <x v="766"/>
    <x v="766"/>
    <x v="58"/>
    <x v="58"/>
    <x v="107"/>
    <x v="107"/>
    <x v="98"/>
    <x v="78"/>
    <x v="78"/>
    <x v="0"/>
    <x v="0"/>
    <x v="3"/>
    <x v="18"/>
    <x v="115"/>
    <x v="0"/>
  </r>
  <r>
    <x v="7037"/>
    <x v="284"/>
    <x v="183"/>
    <x v="183"/>
    <x v="28"/>
    <x v="28"/>
    <x v="148"/>
    <x v="148"/>
    <x v="139"/>
    <x v="101"/>
    <x v="101"/>
    <x v="0"/>
    <x v="0"/>
    <x v="0"/>
    <x v="17"/>
    <x v="176"/>
    <x v="0"/>
  </r>
  <r>
    <x v="7038"/>
    <x v="190"/>
    <x v="727"/>
    <x v="727"/>
    <x v="11"/>
    <x v="11"/>
    <x v="101"/>
    <x v="101"/>
    <x v="93"/>
    <x v="114"/>
    <x v="114"/>
    <x v="0"/>
    <x v="0"/>
    <x v="2"/>
    <x v="16"/>
    <x v="204"/>
    <x v="1"/>
  </r>
  <r>
    <x v="7039"/>
    <x v="248"/>
    <x v="661"/>
    <x v="661"/>
    <x v="21"/>
    <x v="21"/>
    <x v="120"/>
    <x v="120"/>
    <x v="146"/>
    <x v="56"/>
    <x v="56"/>
    <x v="0"/>
    <x v="0"/>
    <x v="2"/>
    <x v="10"/>
    <x v="220"/>
    <x v="0"/>
  </r>
  <r>
    <x v="7040"/>
    <x v="137"/>
    <x v="463"/>
    <x v="463"/>
    <x v="5"/>
    <x v="5"/>
    <x v="188"/>
    <x v="188"/>
    <x v="184"/>
    <x v="111"/>
    <x v="111"/>
    <x v="0"/>
    <x v="0"/>
    <x v="0"/>
    <x v="30"/>
    <x v="294"/>
    <x v="1"/>
  </r>
  <r>
    <x v="7041"/>
    <x v="111"/>
    <x v="584"/>
    <x v="584"/>
    <x v="107"/>
    <x v="107"/>
    <x v="115"/>
    <x v="115"/>
    <x v="108"/>
    <x v="159"/>
    <x v="159"/>
    <x v="3"/>
    <x v="0"/>
    <x v="2"/>
    <x v="29"/>
    <x v="129"/>
    <x v="0"/>
  </r>
  <r>
    <x v="7042"/>
    <x v="22"/>
    <x v="545"/>
    <x v="545"/>
    <x v="21"/>
    <x v="21"/>
    <x v="80"/>
    <x v="80"/>
    <x v="171"/>
    <x v="117"/>
    <x v="117"/>
    <x v="3"/>
    <x v="0"/>
    <x v="0"/>
    <x v="13"/>
    <x v="576"/>
    <x v="0"/>
  </r>
  <r>
    <x v="7043"/>
    <x v="9"/>
    <x v="445"/>
    <x v="445"/>
    <x v="10"/>
    <x v="10"/>
    <x v="98"/>
    <x v="98"/>
    <x v="90"/>
    <x v="37"/>
    <x v="37"/>
    <x v="0"/>
    <x v="0"/>
    <x v="3"/>
    <x v="10"/>
    <x v="103"/>
    <x v="0"/>
  </r>
  <r>
    <x v="7044"/>
    <x v="276"/>
    <x v="282"/>
    <x v="282"/>
    <x v="53"/>
    <x v="53"/>
    <x v="132"/>
    <x v="132"/>
    <x v="128"/>
    <x v="118"/>
    <x v="118"/>
    <x v="0"/>
    <x v="0"/>
    <x v="1"/>
    <x v="26"/>
    <x v="524"/>
    <x v="1"/>
  </r>
  <r>
    <x v="7045"/>
    <x v="17"/>
    <x v="393"/>
    <x v="393"/>
    <x v="24"/>
    <x v="24"/>
    <x v="211"/>
    <x v="211"/>
    <x v="210"/>
    <x v="38"/>
    <x v="38"/>
    <x v="2"/>
    <x v="0"/>
    <x v="3"/>
    <x v="36"/>
    <x v="492"/>
    <x v="1"/>
  </r>
  <r>
    <x v="7046"/>
    <x v="172"/>
    <x v="1014"/>
    <x v="1014"/>
    <x v="55"/>
    <x v="55"/>
    <x v="160"/>
    <x v="160"/>
    <x v="151"/>
    <x v="110"/>
    <x v="110"/>
    <x v="2"/>
    <x v="0"/>
    <x v="2"/>
    <x v="20"/>
    <x v="656"/>
    <x v="0"/>
  </r>
  <r>
    <x v="7047"/>
    <x v="328"/>
    <x v="1085"/>
    <x v="1085"/>
    <x v="26"/>
    <x v="26"/>
    <x v="147"/>
    <x v="147"/>
    <x v="13"/>
    <x v="101"/>
    <x v="101"/>
    <x v="3"/>
    <x v="1"/>
    <x v="1"/>
    <x v="11"/>
    <x v="13"/>
    <x v="2"/>
  </r>
  <r>
    <x v="7048"/>
    <x v="168"/>
    <x v="141"/>
    <x v="141"/>
    <x v="65"/>
    <x v="65"/>
    <x v="22"/>
    <x v="22"/>
    <x v="196"/>
    <x v="138"/>
    <x v="138"/>
    <x v="3"/>
    <x v="0"/>
    <x v="0"/>
    <x v="16"/>
    <x v="326"/>
    <x v="1"/>
  </r>
  <r>
    <x v="7049"/>
    <x v="320"/>
    <x v="715"/>
    <x v="715"/>
    <x v="91"/>
    <x v="91"/>
    <x v="183"/>
    <x v="183"/>
    <x v="179"/>
    <x v="105"/>
    <x v="105"/>
    <x v="3"/>
    <x v="0"/>
    <x v="2"/>
    <x v="33"/>
    <x v="278"/>
    <x v="0"/>
  </r>
  <r>
    <x v="7050"/>
    <x v="15"/>
    <x v="740"/>
    <x v="740"/>
    <x v="104"/>
    <x v="104"/>
    <x v="205"/>
    <x v="205"/>
    <x v="204"/>
    <x v="62"/>
    <x v="62"/>
    <x v="0"/>
    <x v="0"/>
    <x v="0"/>
    <x v="30"/>
    <x v="491"/>
    <x v="1"/>
  </r>
  <r>
    <x v="7051"/>
    <x v="232"/>
    <x v="487"/>
    <x v="487"/>
    <x v="112"/>
    <x v="112"/>
    <x v="111"/>
    <x v="111"/>
    <x v="102"/>
    <x v="62"/>
    <x v="62"/>
    <x v="2"/>
    <x v="0"/>
    <x v="2"/>
    <x v="19"/>
    <x v="702"/>
    <x v="1"/>
  </r>
  <r>
    <x v="7052"/>
    <x v="52"/>
    <x v="278"/>
    <x v="278"/>
    <x v="86"/>
    <x v="86"/>
    <x v="202"/>
    <x v="202"/>
    <x v="201"/>
    <x v="26"/>
    <x v="26"/>
    <x v="0"/>
    <x v="0"/>
    <x v="0"/>
    <x v="8"/>
    <x v="341"/>
    <x v="1"/>
  </r>
  <r>
    <x v="7053"/>
    <x v="84"/>
    <x v="862"/>
    <x v="862"/>
    <x v="69"/>
    <x v="69"/>
    <x v="148"/>
    <x v="148"/>
    <x v="139"/>
    <x v="55"/>
    <x v="55"/>
    <x v="3"/>
    <x v="0"/>
    <x v="1"/>
    <x v="16"/>
    <x v="588"/>
    <x v="1"/>
  </r>
  <r>
    <x v="7054"/>
    <x v="326"/>
    <x v="301"/>
    <x v="301"/>
    <x v="6"/>
    <x v="6"/>
    <x v="131"/>
    <x v="131"/>
    <x v="123"/>
    <x v="45"/>
    <x v="45"/>
    <x v="0"/>
    <x v="0"/>
    <x v="0"/>
    <x v="9"/>
    <x v="155"/>
    <x v="0"/>
  </r>
  <r>
    <x v="7055"/>
    <x v="58"/>
    <x v="72"/>
    <x v="72"/>
    <x v="9"/>
    <x v="9"/>
    <x v="170"/>
    <x v="170"/>
    <x v="13"/>
    <x v="162"/>
    <x v="162"/>
    <x v="3"/>
    <x v="1"/>
    <x v="3"/>
    <x v="11"/>
    <x v="13"/>
    <x v="2"/>
  </r>
  <r>
    <x v="7056"/>
    <x v="56"/>
    <x v="531"/>
    <x v="531"/>
    <x v="98"/>
    <x v="98"/>
    <x v="189"/>
    <x v="189"/>
    <x v="185"/>
    <x v="174"/>
    <x v="174"/>
    <x v="3"/>
    <x v="0"/>
    <x v="1"/>
    <x v="34"/>
    <x v="353"/>
    <x v="1"/>
  </r>
  <r>
    <x v="7057"/>
    <x v="95"/>
    <x v="327"/>
    <x v="327"/>
    <x v="79"/>
    <x v="79"/>
    <x v="93"/>
    <x v="93"/>
    <x v="84"/>
    <x v="26"/>
    <x v="26"/>
    <x v="3"/>
    <x v="0"/>
    <x v="2"/>
    <x v="29"/>
    <x v="94"/>
    <x v="0"/>
  </r>
  <r>
    <x v="7058"/>
    <x v="109"/>
    <x v="278"/>
    <x v="278"/>
    <x v="78"/>
    <x v="78"/>
    <x v="90"/>
    <x v="90"/>
    <x v="81"/>
    <x v="63"/>
    <x v="63"/>
    <x v="0"/>
    <x v="0"/>
    <x v="0"/>
    <x v="7"/>
    <x v="91"/>
    <x v="0"/>
  </r>
  <r>
    <x v="7059"/>
    <x v="56"/>
    <x v="788"/>
    <x v="788"/>
    <x v="47"/>
    <x v="47"/>
    <x v="43"/>
    <x v="43"/>
    <x v="40"/>
    <x v="160"/>
    <x v="160"/>
    <x v="3"/>
    <x v="0"/>
    <x v="2"/>
    <x v="2"/>
    <x v="68"/>
    <x v="0"/>
  </r>
  <r>
    <x v="7060"/>
    <x v="234"/>
    <x v="511"/>
    <x v="511"/>
    <x v="44"/>
    <x v="44"/>
    <x v="14"/>
    <x v="14"/>
    <x v="14"/>
    <x v="141"/>
    <x v="141"/>
    <x v="3"/>
    <x v="0"/>
    <x v="1"/>
    <x v="43"/>
    <x v="76"/>
    <x v="0"/>
  </r>
  <r>
    <x v="7061"/>
    <x v="112"/>
    <x v="148"/>
    <x v="148"/>
    <x v="72"/>
    <x v="72"/>
    <x v="79"/>
    <x v="79"/>
    <x v="72"/>
    <x v="73"/>
    <x v="73"/>
    <x v="3"/>
    <x v="0"/>
    <x v="0"/>
    <x v="29"/>
    <x v="470"/>
    <x v="0"/>
  </r>
  <r>
    <x v="7062"/>
    <x v="277"/>
    <x v="1054"/>
    <x v="1054"/>
    <x v="10"/>
    <x v="10"/>
    <x v="217"/>
    <x v="217"/>
    <x v="217"/>
    <x v="17"/>
    <x v="17"/>
    <x v="0"/>
    <x v="0"/>
    <x v="2"/>
    <x v="45"/>
    <x v="435"/>
    <x v="0"/>
  </r>
  <r>
    <x v="7063"/>
    <x v="168"/>
    <x v="872"/>
    <x v="872"/>
    <x v="14"/>
    <x v="14"/>
    <x v="184"/>
    <x v="184"/>
    <x v="180"/>
    <x v="175"/>
    <x v="175"/>
    <x v="0"/>
    <x v="0"/>
    <x v="3"/>
    <x v="47"/>
    <x v="309"/>
    <x v="1"/>
  </r>
  <r>
    <x v="7064"/>
    <x v="53"/>
    <x v="672"/>
    <x v="672"/>
    <x v="98"/>
    <x v="98"/>
    <x v="45"/>
    <x v="45"/>
    <x v="42"/>
    <x v="122"/>
    <x v="122"/>
    <x v="3"/>
    <x v="0"/>
    <x v="0"/>
    <x v="2"/>
    <x v="397"/>
    <x v="0"/>
  </r>
  <r>
    <x v="7065"/>
    <x v="20"/>
    <x v="1113"/>
    <x v="1113"/>
    <x v="105"/>
    <x v="105"/>
    <x v="212"/>
    <x v="212"/>
    <x v="13"/>
    <x v="28"/>
    <x v="28"/>
    <x v="0"/>
    <x v="1"/>
    <x v="0"/>
    <x v="11"/>
    <x v="13"/>
    <x v="2"/>
  </r>
  <r>
    <x v="7066"/>
    <x v="85"/>
    <x v="930"/>
    <x v="930"/>
    <x v="30"/>
    <x v="30"/>
    <x v="202"/>
    <x v="202"/>
    <x v="201"/>
    <x v="11"/>
    <x v="11"/>
    <x v="3"/>
    <x v="0"/>
    <x v="1"/>
    <x v="21"/>
    <x v="388"/>
    <x v="1"/>
  </r>
  <r>
    <x v="7067"/>
    <x v="263"/>
    <x v="1176"/>
    <x v="1176"/>
    <x v="91"/>
    <x v="91"/>
    <x v="71"/>
    <x v="71"/>
    <x v="13"/>
    <x v="92"/>
    <x v="92"/>
    <x v="0"/>
    <x v="1"/>
    <x v="0"/>
    <x v="11"/>
    <x v="13"/>
    <x v="2"/>
  </r>
  <r>
    <x v="7068"/>
    <x v="226"/>
    <x v="1086"/>
    <x v="1086"/>
    <x v="86"/>
    <x v="86"/>
    <x v="167"/>
    <x v="167"/>
    <x v="13"/>
    <x v="164"/>
    <x v="164"/>
    <x v="3"/>
    <x v="1"/>
    <x v="3"/>
    <x v="11"/>
    <x v="13"/>
    <x v="2"/>
  </r>
  <r>
    <x v="7069"/>
    <x v="120"/>
    <x v="998"/>
    <x v="998"/>
    <x v="0"/>
    <x v="0"/>
    <x v="12"/>
    <x v="12"/>
    <x v="12"/>
    <x v="139"/>
    <x v="139"/>
    <x v="0"/>
    <x v="0"/>
    <x v="2"/>
    <x v="21"/>
    <x v="499"/>
    <x v="1"/>
  </r>
  <r>
    <x v="7070"/>
    <x v="335"/>
    <x v="456"/>
    <x v="456"/>
    <x v="102"/>
    <x v="102"/>
    <x v="122"/>
    <x v="122"/>
    <x v="13"/>
    <x v="153"/>
    <x v="153"/>
    <x v="2"/>
    <x v="1"/>
    <x v="0"/>
    <x v="11"/>
    <x v="13"/>
    <x v="2"/>
  </r>
  <r>
    <x v="7071"/>
    <x v="303"/>
    <x v="1025"/>
    <x v="1025"/>
    <x v="13"/>
    <x v="13"/>
    <x v="88"/>
    <x v="88"/>
    <x v="13"/>
    <x v="135"/>
    <x v="135"/>
    <x v="0"/>
    <x v="1"/>
    <x v="3"/>
    <x v="11"/>
    <x v="13"/>
    <x v="2"/>
  </r>
  <r>
    <x v="7072"/>
    <x v="302"/>
    <x v="264"/>
    <x v="264"/>
    <x v="99"/>
    <x v="99"/>
    <x v="164"/>
    <x v="164"/>
    <x v="154"/>
    <x v="151"/>
    <x v="151"/>
    <x v="0"/>
    <x v="0"/>
    <x v="0"/>
    <x v="0"/>
    <x v="205"/>
    <x v="0"/>
  </r>
  <r>
    <x v="7073"/>
    <x v="13"/>
    <x v="1142"/>
    <x v="1142"/>
    <x v="92"/>
    <x v="92"/>
    <x v="78"/>
    <x v="78"/>
    <x v="112"/>
    <x v="48"/>
    <x v="48"/>
    <x v="0"/>
    <x v="0"/>
    <x v="0"/>
    <x v="24"/>
    <x v="378"/>
    <x v="1"/>
  </r>
  <r>
    <x v="7074"/>
    <x v="325"/>
    <x v="32"/>
    <x v="32"/>
    <x v="15"/>
    <x v="15"/>
    <x v="57"/>
    <x v="57"/>
    <x v="53"/>
    <x v="169"/>
    <x v="169"/>
    <x v="2"/>
    <x v="0"/>
    <x v="0"/>
    <x v="10"/>
    <x v="750"/>
    <x v="0"/>
  </r>
  <r>
    <x v="7075"/>
    <x v="276"/>
    <x v="592"/>
    <x v="592"/>
    <x v="87"/>
    <x v="87"/>
    <x v="124"/>
    <x v="124"/>
    <x v="115"/>
    <x v="97"/>
    <x v="97"/>
    <x v="0"/>
    <x v="0"/>
    <x v="3"/>
    <x v="9"/>
    <x v="143"/>
    <x v="0"/>
  </r>
  <r>
    <x v="7076"/>
    <x v="95"/>
    <x v="336"/>
    <x v="336"/>
    <x v="85"/>
    <x v="85"/>
    <x v="112"/>
    <x v="112"/>
    <x v="103"/>
    <x v="62"/>
    <x v="62"/>
    <x v="0"/>
    <x v="0"/>
    <x v="0"/>
    <x v="26"/>
    <x v="123"/>
    <x v="1"/>
  </r>
  <r>
    <x v="7077"/>
    <x v="69"/>
    <x v="8"/>
    <x v="8"/>
    <x v="78"/>
    <x v="78"/>
    <x v="103"/>
    <x v="103"/>
    <x v="94"/>
    <x v="178"/>
    <x v="178"/>
    <x v="0"/>
    <x v="0"/>
    <x v="0"/>
    <x v="23"/>
    <x v="258"/>
    <x v="0"/>
  </r>
  <r>
    <x v="7078"/>
    <x v="308"/>
    <x v="209"/>
    <x v="209"/>
    <x v="93"/>
    <x v="93"/>
    <x v="191"/>
    <x v="191"/>
    <x v="187"/>
    <x v="25"/>
    <x v="25"/>
    <x v="3"/>
    <x v="0"/>
    <x v="0"/>
    <x v="13"/>
    <x v="298"/>
    <x v="0"/>
  </r>
  <r>
    <x v="7079"/>
    <x v="41"/>
    <x v="712"/>
    <x v="712"/>
    <x v="86"/>
    <x v="86"/>
    <x v="101"/>
    <x v="101"/>
    <x v="93"/>
    <x v="17"/>
    <x v="17"/>
    <x v="0"/>
    <x v="0"/>
    <x v="2"/>
    <x v="47"/>
    <x v="204"/>
    <x v="1"/>
  </r>
  <r>
    <x v="7080"/>
    <x v="49"/>
    <x v="706"/>
    <x v="706"/>
    <x v="4"/>
    <x v="4"/>
    <x v="43"/>
    <x v="43"/>
    <x v="40"/>
    <x v="118"/>
    <x v="118"/>
    <x v="3"/>
    <x v="0"/>
    <x v="0"/>
    <x v="27"/>
    <x v="68"/>
    <x v="0"/>
  </r>
  <r>
    <x v="7081"/>
    <x v="279"/>
    <x v="560"/>
    <x v="560"/>
    <x v="48"/>
    <x v="48"/>
    <x v="27"/>
    <x v="27"/>
    <x v="25"/>
    <x v="86"/>
    <x v="86"/>
    <x v="0"/>
    <x v="0"/>
    <x v="0"/>
    <x v="31"/>
    <x v="117"/>
    <x v="1"/>
  </r>
  <r>
    <x v="7082"/>
    <x v="251"/>
    <x v="553"/>
    <x v="553"/>
    <x v="111"/>
    <x v="111"/>
    <x v="47"/>
    <x v="47"/>
    <x v="44"/>
    <x v="120"/>
    <x v="120"/>
    <x v="0"/>
    <x v="0"/>
    <x v="2"/>
    <x v="16"/>
    <x v="46"/>
    <x v="1"/>
  </r>
  <r>
    <x v="7083"/>
    <x v="358"/>
    <x v="373"/>
    <x v="373"/>
    <x v="82"/>
    <x v="82"/>
    <x v="135"/>
    <x v="135"/>
    <x v="13"/>
    <x v="123"/>
    <x v="123"/>
    <x v="0"/>
    <x v="2"/>
    <x v="2"/>
    <x v="11"/>
    <x v="13"/>
    <x v="2"/>
  </r>
  <r>
    <x v="7084"/>
    <x v="40"/>
    <x v="1111"/>
    <x v="1111"/>
    <x v="101"/>
    <x v="101"/>
    <x v="37"/>
    <x v="37"/>
    <x v="33"/>
    <x v="129"/>
    <x v="129"/>
    <x v="3"/>
    <x v="0"/>
    <x v="2"/>
    <x v="43"/>
    <x v="768"/>
    <x v="0"/>
  </r>
  <r>
    <x v="7085"/>
    <x v="320"/>
    <x v="513"/>
    <x v="513"/>
    <x v="13"/>
    <x v="13"/>
    <x v="158"/>
    <x v="158"/>
    <x v="149"/>
    <x v="160"/>
    <x v="160"/>
    <x v="0"/>
    <x v="0"/>
    <x v="2"/>
    <x v="32"/>
    <x v="192"/>
    <x v="0"/>
  </r>
  <r>
    <x v="7086"/>
    <x v="304"/>
    <x v="698"/>
    <x v="698"/>
    <x v="5"/>
    <x v="5"/>
    <x v="27"/>
    <x v="27"/>
    <x v="25"/>
    <x v="123"/>
    <x v="123"/>
    <x v="1"/>
    <x v="0"/>
    <x v="2"/>
    <x v="45"/>
    <x v="781"/>
    <x v="0"/>
  </r>
  <r>
    <x v="7087"/>
    <x v="24"/>
    <x v="119"/>
    <x v="119"/>
    <x v="109"/>
    <x v="109"/>
    <x v="182"/>
    <x v="182"/>
    <x v="194"/>
    <x v="96"/>
    <x v="96"/>
    <x v="0"/>
    <x v="0"/>
    <x v="3"/>
    <x v="26"/>
    <x v="316"/>
    <x v="1"/>
  </r>
  <r>
    <x v="7088"/>
    <x v="231"/>
    <x v="533"/>
    <x v="533"/>
    <x v="89"/>
    <x v="89"/>
    <x v="66"/>
    <x v="66"/>
    <x v="62"/>
    <x v="30"/>
    <x v="30"/>
    <x v="3"/>
    <x v="0"/>
    <x v="2"/>
    <x v="1"/>
    <x v="450"/>
    <x v="0"/>
  </r>
  <r>
    <x v="7089"/>
    <x v="60"/>
    <x v="29"/>
    <x v="29"/>
    <x v="80"/>
    <x v="80"/>
    <x v="19"/>
    <x v="19"/>
    <x v="13"/>
    <x v="163"/>
    <x v="163"/>
    <x v="0"/>
    <x v="1"/>
    <x v="2"/>
    <x v="11"/>
    <x v="13"/>
    <x v="2"/>
  </r>
  <r>
    <x v="7090"/>
    <x v="14"/>
    <x v="469"/>
    <x v="469"/>
    <x v="115"/>
    <x v="115"/>
    <x v="208"/>
    <x v="208"/>
    <x v="207"/>
    <x v="35"/>
    <x v="35"/>
    <x v="0"/>
    <x v="0"/>
    <x v="0"/>
    <x v="34"/>
    <x v="375"/>
    <x v="1"/>
  </r>
  <r>
    <x v="7091"/>
    <x v="21"/>
    <x v="865"/>
    <x v="865"/>
    <x v="0"/>
    <x v="0"/>
    <x v="119"/>
    <x v="119"/>
    <x v="111"/>
    <x v="130"/>
    <x v="130"/>
    <x v="2"/>
    <x v="0"/>
    <x v="3"/>
    <x v="29"/>
    <x v="136"/>
    <x v="0"/>
  </r>
  <r>
    <x v="7092"/>
    <x v="74"/>
    <x v="1112"/>
    <x v="1112"/>
    <x v="4"/>
    <x v="4"/>
    <x v="12"/>
    <x v="12"/>
    <x v="13"/>
    <x v="56"/>
    <x v="56"/>
    <x v="3"/>
    <x v="1"/>
    <x v="1"/>
    <x v="11"/>
    <x v="13"/>
    <x v="2"/>
  </r>
  <r>
    <x v="7093"/>
    <x v="2"/>
    <x v="218"/>
    <x v="218"/>
    <x v="49"/>
    <x v="49"/>
    <x v="209"/>
    <x v="209"/>
    <x v="208"/>
    <x v="143"/>
    <x v="143"/>
    <x v="3"/>
    <x v="0"/>
    <x v="2"/>
    <x v="21"/>
    <x v="392"/>
    <x v="1"/>
  </r>
  <r>
    <x v="7094"/>
    <x v="109"/>
    <x v="481"/>
    <x v="481"/>
    <x v="21"/>
    <x v="21"/>
    <x v="107"/>
    <x v="107"/>
    <x v="98"/>
    <x v="164"/>
    <x v="164"/>
    <x v="3"/>
    <x v="0"/>
    <x v="0"/>
    <x v="19"/>
    <x v="589"/>
    <x v="1"/>
  </r>
  <r>
    <x v="7095"/>
    <x v="89"/>
    <x v="560"/>
    <x v="560"/>
    <x v="47"/>
    <x v="47"/>
    <x v="188"/>
    <x v="188"/>
    <x v="184"/>
    <x v="49"/>
    <x v="49"/>
    <x v="0"/>
    <x v="0"/>
    <x v="0"/>
    <x v="16"/>
    <x v="294"/>
    <x v="1"/>
  </r>
  <r>
    <x v="7096"/>
    <x v="74"/>
    <x v="481"/>
    <x v="481"/>
    <x v="82"/>
    <x v="82"/>
    <x v="208"/>
    <x v="208"/>
    <x v="207"/>
    <x v="145"/>
    <x v="145"/>
    <x v="2"/>
    <x v="0"/>
    <x v="3"/>
    <x v="17"/>
    <x v="729"/>
    <x v="0"/>
  </r>
  <r>
    <x v="7097"/>
    <x v="207"/>
    <x v="926"/>
    <x v="926"/>
    <x v="52"/>
    <x v="52"/>
    <x v="133"/>
    <x v="133"/>
    <x v="122"/>
    <x v="77"/>
    <x v="77"/>
    <x v="0"/>
    <x v="0"/>
    <x v="0"/>
    <x v="27"/>
    <x v="154"/>
    <x v="0"/>
  </r>
  <r>
    <x v="7098"/>
    <x v="216"/>
    <x v="991"/>
    <x v="991"/>
    <x v="82"/>
    <x v="82"/>
    <x v="54"/>
    <x v="54"/>
    <x v="50"/>
    <x v="155"/>
    <x v="155"/>
    <x v="2"/>
    <x v="0"/>
    <x v="0"/>
    <x v="10"/>
    <x v="118"/>
    <x v="0"/>
  </r>
  <r>
    <x v="7099"/>
    <x v="29"/>
    <x v="449"/>
    <x v="449"/>
    <x v="35"/>
    <x v="35"/>
    <x v="69"/>
    <x v="69"/>
    <x v="64"/>
    <x v="160"/>
    <x v="160"/>
    <x v="3"/>
    <x v="0"/>
    <x v="0"/>
    <x v="26"/>
    <x v="69"/>
    <x v="1"/>
  </r>
  <r>
    <x v="7100"/>
    <x v="20"/>
    <x v="890"/>
    <x v="890"/>
    <x v="29"/>
    <x v="29"/>
    <x v="6"/>
    <x v="6"/>
    <x v="6"/>
    <x v="112"/>
    <x v="112"/>
    <x v="0"/>
    <x v="0"/>
    <x v="0"/>
    <x v="5"/>
    <x v="6"/>
    <x v="0"/>
  </r>
  <r>
    <x v="7101"/>
    <x v="124"/>
    <x v="586"/>
    <x v="586"/>
    <x v="96"/>
    <x v="96"/>
    <x v="175"/>
    <x v="175"/>
    <x v="168"/>
    <x v="165"/>
    <x v="165"/>
    <x v="3"/>
    <x v="0"/>
    <x v="0"/>
    <x v="29"/>
    <x v="233"/>
    <x v="0"/>
  </r>
  <r>
    <x v="7102"/>
    <x v="167"/>
    <x v="961"/>
    <x v="961"/>
    <x v="94"/>
    <x v="94"/>
    <x v="9"/>
    <x v="9"/>
    <x v="9"/>
    <x v="132"/>
    <x v="132"/>
    <x v="1"/>
    <x v="0"/>
    <x v="2"/>
    <x v="1"/>
    <x v="317"/>
    <x v="0"/>
  </r>
  <r>
    <x v="7103"/>
    <x v="155"/>
    <x v="264"/>
    <x v="264"/>
    <x v="38"/>
    <x v="38"/>
    <x v="14"/>
    <x v="14"/>
    <x v="14"/>
    <x v="47"/>
    <x v="47"/>
    <x v="0"/>
    <x v="0"/>
    <x v="0"/>
    <x v="39"/>
    <x v="14"/>
    <x v="0"/>
  </r>
  <r>
    <x v="7104"/>
    <x v="1"/>
    <x v="112"/>
    <x v="112"/>
    <x v="30"/>
    <x v="30"/>
    <x v="67"/>
    <x v="67"/>
    <x v="63"/>
    <x v="38"/>
    <x v="38"/>
    <x v="0"/>
    <x v="0"/>
    <x v="0"/>
    <x v="27"/>
    <x v="99"/>
    <x v="0"/>
  </r>
  <r>
    <x v="7105"/>
    <x v="186"/>
    <x v="182"/>
    <x v="182"/>
    <x v="2"/>
    <x v="2"/>
    <x v="143"/>
    <x v="143"/>
    <x v="134"/>
    <x v="113"/>
    <x v="113"/>
    <x v="3"/>
    <x v="0"/>
    <x v="2"/>
    <x v="9"/>
    <x v="170"/>
    <x v="0"/>
  </r>
  <r>
    <x v="7106"/>
    <x v="312"/>
    <x v="858"/>
    <x v="858"/>
    <x v="64"/>
    <x v="64"/>
    <x v="55"/>
    <x v="55"/>
    <x v="51"/>
    <x v="43"/>
    <x v="43"/>
    <x v="0"/>
    <x v="0"/>
    <x v="2"/>
    <x v="29"/>
    <x v="53"/>
    <x v="0"/>
  </r>
  <r>
    <x v="7107"/>
    <x v="333"/>
    <x v="936"/>
    <x v="936"/>
    <x v="101"/>
    <x v="101"/>
    <x v="88"/>
    <x v="88"/>
    <x v="79"/>
    <x v="101"/>
    <x v="101"/>
    <x v="0"/>
    <x v="0"/>
    <x v="2"/>
    <x v="19"/>
    <x v="113"/>
    <x v="1"/>
  </r>
  <r>
    <x v="7108"/>
    <x v="264"/>
    <x v="782"/>
    <x v="782"/>
    <x v="43"/>
    <x v="43"/>
    <x v="159"/>
    <x v="159"/>
    <x v="150"/>
    <x v="92"/>
    <x v="92"/>
    <x v="3"/>
    <x v="0"/>
    <x v="3"/>
    <x v="8"/>
    <x v="194"/>
    <x v="1"/>
  </r>
  <r>
    <x v="7109"/>
    <x v="323"/>
    <x v="823"/>
    <x v="823"/>
    <x v="85"/>
    <x v="85"/>
    <x v="25"/>
    <x v="25"/>
    <x v="88"/>
    <x v="146"/>
    <x v="146"/>
    <x v="2"/>
    <x v="0"/>
    <x v="0"/>
    <x v="9"/>
    <x v="625"/>
    <x v="0"/>
  </r>
  <r>
    <x v="7110"/>
    <x v="42"/>
    <x v="960"/>
    <x v="960"/>
    <x v="60"/>
    <x v="60"/>
    <x v="114"/>
    <x v="114"/>
    <x v="107"/>
    <x v="61"/>
    <x v="61"/>
    <x v="0"/>
    <x v="0"/>
    <x v="0"/>
    <x v="0"/>
    <x v="128"/>
    <x v="0"/>
  </r>
  <r>
    <x v="7111"/>
    <x v="110"/>
    <x v="695"/>
    <x v="695"/>
    <x v="83"/>
    <x v="83"/>
    <x v="125"/>
    <x v="125"/>
    <x v="116"/>
    <x v="168"/>
    <x v="168"/>
    <x v="2"/>
    <x v="0"/>
    <x v="0"/>
    <x v="1"/>
    <x v="480"/>
    <x v="0"/>
  </r>
  <r>
    <x v="7112"/>
    <x v="232"/>
    <x v="1164"/>
    <x v="1164"/>
    <x v="11"/>
    <x v="11"/>
    <x v="212"/>
    <x v="212"/>
    <x v="211"/>
    <x v="41"/>
    <x v="41"/>
    <x v="0"/>
    <x v="0"/>
    <x v="0"/>
    <x v="48"/>
    <x v="403"/>
    <x v="0"/>
  </r>
  <r>
    <x v="7113"/>
    <x v="165"/>
    <x v="700"/>
    <x v="700"/>
    <x v="114"/>
    <x v="114"/>
    <x v="51"/>
    <x v="51"/>
    <x v="47"/>
    <x v="57"/>
    <x v="57"/>
    <x v="0"/>
    <x v="0"/>
    <x v="3"/>
    <x v="25"/>
    <x v="49"/>
    <x v="0"/>
  </r>
  <r>
    <x v="7114"/>
    <x v="266"/>
    <x v="961"/>
    <x v="961"/>
    <x v="111"/>
    <x v="111"/>
    <x v="6"/>
    <x v="6"/>
    <x v="6"/>
    <x v="108"/>
    <x v="108"/>
    <x v="0"/>
    <x v="0"/>
    <x v="0"/>
    <x v="9"/>
    <x v="6"/>
    <x v="0"/>
  </r>
  <r>
    <x v="7115"/>
    <x v="253"/>
    <x v="98"/>
    <x v="98"/>
    <x v="9"/>
    <x v="9"/>
    <x v="72"/>
    <x v="72"/>
    <x v="66"/>
    <x v="165"/>
    <x v="165"/>
    <x v="0"/>
    <x v="0"/>
    <x v="0"/>
    <x v="0"/>
    <x v="71"/>
    <x v="0"/>
  </r>
  <r>
    <x v="7116"/>
    <x v="324"/>
    <x v="403"/>
    <x v="403"/>
    <x v="66"/>
    <x v="66"/>
    <x v="170"/>
    <x v="170"/>
    <x v="159"/>
    <x v="10"/>
    <x v="10"/>
    <x v="3"/>
    <x v="0"/>
    <x v="0"/>
    <x v="3"/>
    <x v="472"/>
    <x v="0"/>
  </r>
  <r>
    <x v="7117"/>
    <x v="191"/>
    <x v="49"/>
    <x v="49"/>
    <x v="82"/>
    <x v="82"/>
    <x v="205"/>
    <x v="205"/>
    <x v="204"/>
    <x v="135"/>
    <x v="135"/>
    <x v="0"/>
    <x v="0"/>
    <x v="0"/>
    <x v="25"/>
    <x v="491"/>
    <x v="0"/>
  </r>
  <r>
    <x v="7118"/>
    <x v="93"/>
    <x v="1141"/>
    <x v="1141"/>
    <x v="14"/>
    <x v="14"/>
    <x v="132"/>
    <x v="132"/>
    <x v="128"/>
    <x v="77"/>
    <x v="77"/>
    <x v="0"/>
    <x v="0"/>
    <x v="1"/>
    <x v="3"/>
    <x v="524"/>
    <x v="0"/>
  </r>
  <r>
    <x v="7119"/>
    <x v="62"/>
    <x v="479"/>
    <x v="479"/>
    <x v="8"/>
    <x v="8"/>
    <x v="133"/>
    <x v="133"/>
    <x v="122"/>
    <x v="15"/>
    <x v="15"/>
    <x v="3"/>
    <x v="0"/>
    <x v="2"/>
    <x v="10"/>
    <x v="424"/>
    <x v="0"/>
  </r>
  <r>
    <x v="7120"/>
    <x v="270"/>
    <x v="1104"/>
    <x v="1104"/>
    <x v="28"/>
    <x v="28"/>
    <x v="129"/>
    <x v="129"/>
    <x v="13"/>
    <x v="159"/>
    <x v="159"/>
    <x v="3"/>
    <x v="1"/>
    <x v="2"/>
    <x v="11"/>
    <x v="13"/>
    <x v="2"/>
  </r>
  <r>
    <x v="7121"/>
    <x v="138"/>
    <x v="422"/>
    <x v="422"/>
    <x v="107"/>
    <x v="107"/>
    <x v="54"/>
    <x v="54"/>
    <x v="50"/>
    <x v="167"/>
    <x v="167"/>
    <x v="3"/>
    <x v="0"/>
    <x v="0"/>
    <x v="21"/>
    <x v="334"/>
    <x v="1"/>
  </r>
  <r>
    <x v="7122"/>
    <x v="175"/>
    <x v="559"/>
    <x v="559"/>
    <x v="31"/>
    <x v="31"/>
    <x v="63"/>
    <x v="63"/>
    <x v="13"/>
    <x v="33"/>
    <x v="33"/>
    <x v="3"/>
    <x v="1"/>
    <x v="0"/>
    <x v="11"/>
    <x v="13"/>
    <x v="2"/>
  </r>
  <r>
    <x v="7123"/>
    <x v="172"/>
    <x v="1187"/>
    <x v="1187"/>
    <x v="88"/>
    <x v="88"/>
    <x v="170"/>
    <x v="170"/>
    <x v="159"/>
    <x v="44"/>
    <x v="44"/>
    <x v="1"/>
    <x v="0"/>
    <x v="2"/>
    <x v="14"/>
    <x v="673"/>
    <x v="0"/>
  </r>
  <r>
    <x v="7124"/>
    <x v="206"/>
    <x v="1185"/>
    <x v="1185"/>
    <x v="91"/>
    <x v="91"/>
    <x v="53"/>
    <x v="53"/>
    <x v="49"/>
    <x v="138"/>
    <x v="138"/>
    <x v="3"/>
    <x v="0"/>
    <x v="0"/>
    <x v="37"/>
    <x v="566"/>
    <x v="1"/>
  </r>
  <r>
    <x v="7125"/>
    <x v="1"/>
    <x v="300"/>
    <x v="300"/>
    <x v="103"/>
    <x v="103"/>
    <x v="70"/>
    <x v="70"/>
    <x v="129"/>
    <x v="55"/>
    <x v="55"/>
    <x v="2"/>
    <x v="0"/>
    <x v="0"/>
    <x v="24"/>
    <x v="626"/>
    <x v="1"/>
  </r>
  <r>
    <x v="7126"/>
    <x v="360"/>
    <x v="917"/>
    <x v="917"/>
    <x v="46"/>
    <x v="46"/>
    <x v="33"/>
    <x v="33"/>
    <x v="29"/>
    <x v="49"/>
    <x v="49"/>
    <x v="1"/>
    <x v="0"/>
    <x v="1"/>
    <x v="34"/>
    <x v="769"/>
    <x v="1"/>
  </r>
  <r>
    <x v="7127"/>
    <x v="135"/>
    <x v="619"/>
    <x v="619"/>
    <x v="85"/>
    <x v="85"/>
    <x v="214"/>
    <x v="214"/>
    <x v="213"/>
    <x v="163"/>
    <x v="163"/>
    <x v="2"/>
    <x v="0"/>
    <x v="0"/>
    <x v="38"/>
    <x v="504"/>
    <x v="0"/>
  </r>
  <r>
    <x v="7128"/>
    <x v="325"/>
    <x v="1172"/>
    <x v="1172"/>
    <x v="6"/>
    <x v="6"/>
    <x v="10"/>
    <x v="10"/>
    <x v="10"/>
    <x v="143"/>
    <x v="143"/>
    <x v="0"/>
    <x v="0"/>
    <x v="0"/>
    <x v="27"/>
    <x v="366"/>
    <x v="0"/>
  </r>
  <r>
    <x v="7129"/>
    <x v="176"/>
    <x v="840"/>
    <x v="840"/>
    <x v="35"/>
    <x v="35"/>
    <x v="46"/>
    <x v="46"/>
    <x v="43"/>
    <x v="20"/>
    <x v="20"/>
    <x v="0"/>
    <x v="0"/>
    <x v="3"/>
    <x v="18"/>
    <x v="45"/>
    <x v="0"/>
  </r>
  <r>
    <x v="7130"/>
    <x v="339"/>
    <x v="243"/>
    <x v="243"/>
    <x v="12"/>
    <x v="12"/>
    <x v="96"/>
    <x v="96"/>
    <x v="87"/>
    <x v="110"/>
    <x v="110"/>
    <x v="0"/>
    <x v="0"/>
    <x v="3"/>
    <x v="9"/>
    <x v="100"/>
    <x v="0"/>
  </r>
  <r>
    <x v="7131"/>
    <x v="42"/>
    <x v="20"/>
    <x v="20"/>
    <x v="118"/>
    <x v="118"/>
    <x v="130"/>
    <x v="130"/>
    <x v="121"/>
    <x v="13"/>
    <x v="13"/>
    <x v="0"/>
    <x v="0"/>
    <x v="0"/>
    <x v="26"/>
    <x v="151"/>
    <x v="1"/>
  </r>
  <r>
    <x v="7132"/>
    <x v="303"/>
    <x v="245"/>
    <x v="245"/>
    <x v="106"/>
    <x v="106"/>
    <x v="16"/>
    <x v="16"/>
    <x v="16"/>
    <x v="90"/>
    <x v="90"/>
    <x v="3"/>
    <x v="0"/>
    <x v="1"/>
    <x v="6"/>
    <x v="16"/>
    <x v="1"/>
  </r>
  <r>
    <x v="7133"/>
    <x v="43"/>
    <x v="172"/>
    <x v="172"/>
    <x v="53"/>
    <x v="53"/>
    <x v="23"/>
    <x v="23"/>
    <x v="13"/>
    <x v="16"/>
    <x v="16"/>
    <x v="0"/>
    <x v="2"/>
    <x v="0"/>
    <x v="11"/>
    <x v="13"/>
    <x v="2"/>
  </r>
  <r>
    <x v="7134"/>
    <x v="39"/>
    <x v="1059"/>
    <x v="1059"/>
    <x v="111"/>
    <x v="111"/>
    <x v="102"/>
    <x v="102"/>
    <x v="105"/>
    <x v="104"/>
    <x v="104"/>
    <x v="3"/>
    <x v="0"/>
    <x v="1"/>
    <x v="1"/>
    <x v="195"/>
    <x v="0"/>
  </r>
  <r>
    <x v="7135"/>
    <x v="203"/>
    <x v="466"/>
    <x v="466"/>
    <x v="53"/>
    <x v="53"/>
    <x v="121"/>
    <x v="121"/>
    <x v="13"/>
    <x v="0"/>
    <x v="0"/>
    <x v="3"/>
    <x v="2"/>
    <x v="0"/>
    <x v="11"/>
    <x v="13"/>
    <x v="2"/>
  </r>
  <r>
    <x v="7136"/>
    <x v="31"/>
    <x v="1061"/>
    <x v="1061"/>
    <x v="54"/>
    <x v="54"/>
    <x v="87"/>
    <x v="87"/>
    <x v="78"/>
    <x v="70"/>
    <x v="70"/>
    <x v="0"/>
    <x v="0"/>
    <x v="3"/>
    <x v="14"/>
    <x v="239"/>
    <x v="0"/>
  </r>
  <r>
    <x v="7137"/>
    <x v="87"/>
    <x v="894"/>
    <x v="894"/>
    <x v="42"/>
    <x v="42"/>
    <x v="154"/>
    <x v="154"/>
    <x v="143"/>
    <x v="71"/>
    <x v="71"/>
    <x v="2"/>
    <x v="0"/>
    <x v="1"/>
    <x v="5"/>
    <x v="717"/>
    <x v="0"/>
  </r>
  <r>
    <x v="7138"/>
    <x v="255"/>
    <x v="525"/>
    <x v="525"/>
    <x v="2"/>
    <x v="2"/>
    <x v="3"/>
    <x v="3"/>
    <x v="3"/>
    <x v="173"/>
    <x v="173"/>
    <x v="3"/>
    <x v="0"/>
    <x v="0"/>
    <x v="5"/>
    <x v="606"/>
    <x v="0"/>
  </r>
  <r>
    <x v="7139"/>
    <x v="143"/>
    <x v="148"/>
    <x v="148"/>
    <x v="11"/>
    <x v="11"/>
    <x v="205"/>
    <x v="205"/>
    <x v="204"/>
    <x v="59"/>
    <x v="59"/>
    <x v="3"/>
    <x v="0"/>
    <x v="0"/>
    <x v="19"/>
    <x v="349"/>
    <x v="1"/>
  </r>
  <r>
    <x v="7140"/>
    <x v="194"/>
    <x v="29"/>
    <x v="29"/>
    <x v="87"/>
    <x v="87"/>
    <x v="210"/>
    <x v="210"/>
    <x v="209"/>
    <x v="57"/>
    <x v="57"/>
    <x v="0"/>
    <x v="0"/>
    <x v="0"/>
    <x v="32"/>
    <x v="393"/>
    <x v="0"/>
  </r>
  <r>
    <x v="7141"/>
    <x v="110"/>
    <x v="615"/>
    <x v="615"/>
    <x v="119"/>
    <x v="119"/>
    <x v="25"/>
    <x v="25"/>
    <x v="88"/>
    <x v="19"/>
    <x v="19"/>
    <x v="2"/>
    <x v="0"/>
    <x v="0"/>
    <x v="29"/>
    <x v="625"/>
    <x v="0"/>
  </r>
  <r>
    <x v="7142"/>
    <x v="248"/>
    <x v="116"/>
    <x v="116"/>
    <x v="83"/>
    <x v="83"/>
    <x v="62"/>
    <x v="62"/>
    <x v="57"/>
    <x v="112"/>
    <x v="112"/>
    <x v="0"/>
    <x v="0"/>
    <x v="0"/>
    <x v="45"/>
    <x v="131"/>
    <x v="0"/>
  </r>
  <r>
    <x v="7143"/>
    <x v="286"/>
    <x v="93"/>
    <x v="93"/>
    <x v="60"/>
    <x v="60"/>
    <x v="211"/>
    <x v="211"/>
    <x v="210"/>
    <x v="100"/>
    <x v="100"/>
    <x v="2"/>
    <x v="0"/>
    <x v="0"/>
    <x v="29"/>
    <x v="492"/>
    <x v="0"/>
  </r>
  <r>
    <x v="7144"/>
    <x v="15"/>
    <x v="1185"/>
    <x v="1185"/>
    <x v="50"/>
    <x v="50"/>
    <x v="199"/>
    <x v="199"/>
    <x v="198"/>
    <x v="113"/>
    <x v="113"/>
    <x v="0"/>
    <x v="0"/>
    <x v="2"/>
    <x v="16"/>
    <x v="328"/>
    <x v="1"/>
  </r>
  <r>
    <x v="7145"/>
    <x v="311"/>
    <x v="511"/>
    <x v="511"/>
    <x v="31"/>
    <x v="31"/>
    <x v="209"/>
    <x v="209"/>
    <x v="208"/>
    <x v="67"/>
    <x v="67"/>
    <x v="0"/>
    <x v="0"/>
    <x v="2"/>
    <x v="21"/>
    <x v="380"/>
    <x v="1"/>
  </r>
  <r>
    <x v="7146"/>
    <x v="348"/>
    <x v="142"/>
    <x v="142"/>
    <x v="96"/>
    <x v="96"/>
    <x v="77"/>
    <x v="77"/>
    <x v="70"/>
    <x v="1"/>
    <x v="1"/>
    <x v="0"/>
    <x v="0"/>
    <x v="0"/>
    <x v="3"/>
    <x v="77"/>
    <x v="0"/>
  </r>
  <r>
    <x v="7147"/>
    <x v="185"/>
    <x v="165"/>
    <x v="165"/>
    <x v="21"/>
    <x v="21"/>
    <x v="146"/>
    <x v="146"/>
    <x v="13"/>
    <x v="43"/>
    <x v="43"/>
    <x v="3"/>
    <x v="2"/>
    <x v="0"/>
    <x v="11"/>
    <x v="13"/>
    <x v="2"/>
  </r>
  <r>
    <x v="7148"/>
    <x v="263"/>
    <x v="484"/>
    <x v="484"/>
    <x v="5"/>
    <x v="5"/>
    <x v="144"/>
    <x v="144"/>
    <x v="136"/>
    <x v="82"/>
    <x v="82"/>
    <x v="2"/>
    <x v="0"/>
    <x v="0"/>
    <x v="47"/>
    <x v="426"/>
    <x v="1"/>
  </r>
  <r>
    <x v="7149"/>
    <x v="14"/>
    <x v="505"/>
    <x v="505"/>
    <x v="101"/>
    <x v="101"/>
    <x v="54"/>
    <x v="54"/>
    <x v="50"/>
    <x v="14"/>
    <x v="14"/>
    <x v="3"/>
    <x v="0"/>
    <x v="0"/>
    <x v="6"/>
    <x v="334"/>
    <x v="1"/>
  </r>
  <r>
    <x v="7150"/>
    <x v="146"/>
    <x v="1082"/>
    <x v="1082"/>
    <x v="92"/>
    <x v="92"/>
    <x v="193"/>
    <x v="193"/>
    <x v="13"/>
    <x v="26"/>
    <x v="26"/>
    <x v="3"/>
    <x v="2"/>
    <x v="0"/>
    <x v="11"/>
    <x v="13"/>
    <x v="2"/>
  </r>
  <r>
    <x v="7151"/>
    <x v="151"/>
    <x v="720"/>
    <x v="720"/>
    <x v="44"/>
    <x v="44"/>
    <x v="210"/>
    <x v="210"/>
    <x v="13"/>
    <x v="171"/>
    <x v="171"/>
    <x v="0"/>
    <x v="2"/>
    <x v="0"/>
    <x v="11"/>
    <x v="13"/>
    <x v="2"/>
  </r>
  <r>
    <x v="7152"/>
    <x v="149"/>
    <x v="87"/>
    <x v="87"/>
    <x v="89"/>
    <x v="89"/>
    <x v="113"/>
    <x v="113"/>
    <x v="106"/>
    <x v="157"/>
    <x v="157"/>
    <x v="1"/>
    <x v="0"/>
    <x v="0"/>
    <x v="32"/>
    <x v="814"/>
    <x v="0"/>
  </r>
  <r>
    <x v="7153"/>
    <x v="229"/>
    <x v="533"/>
    <x v="533"/>
    <x v="90"/>
    <x v="90"/>
    <x v="28"/>
    <x v="28"/>
    <x v="26"/>
    <x v="157"/>
    <x v="157"/>
    <x v="0"/>
    <x v="0"/>
    <x v="0"/>
    <x v="6"/>
    <x v="27"/>
    <x v="1"/>
  </r>
  <r>
    <x v="7154"/>
    <x v="50"/>
    <x v="55"/>
    <x v="55"/>
    <x v="59"/>
    <x v="59"/>
    <x v="94"/>
    <x v="94"/>
    <x v="85"/>
    <x v="103"/>
    <x v="103"/>
    <x v="2"/>
    <x v="0"/>
    <x v="0"/>
    <x v="22"/>
    <x v="760"/>
    <x v="1"/>
  </r>
  <r>
    <x v="7155"/>
    <x v="164"/>
    <x v="351"/>
    <x v="351"/>
    <x v="102"/>
    <x v="102"/>
    <x v="146"/>
    <x v="146"/>
    <x v="137"/>
    <x v="143"/>
    <x v="143"/>
    <x v="3"/>
    <x v="0"/>
    <x v="3"/>
    <x v="25"/>
    <x v="377"/>
    <x v="0"/>
  </r>
  <r>
    <x v="7156"/>
    <x v="13"/>
    <x v="932"/>
    <x v="932"/>
    <x v="81"/>
    <x v="81"/>
    <x v="93"/>
    <x v="93"/>
    <x v="84"/>
    <x v="93"/>
    <x v="93"/>
    <x v="0"/>
    <x v="0"/>
    <x v="3"/>
    <x v="18"/>
    <x v="152"/>
    <x v="0"/>
  </r>
  <r>
    <x v="7157"/>
    <x v="121"/>
    <x v="82"/>
    <x v="82"/>
    <x v="63"/>
    <x v="63"/>
    <x v="173"/>
    <x v="173"/>
    <x v="166"/>
    <x v="35"/>
    <x v="35"/>
    <x v="0"/>
    <x v="0"/>
    <x v="0"/>
    <x v="29"/>
    <x v="228"/>
    <x v="0"/>
  </r>
  <r>
    <x v="7158"/>
    <x v="259"/>
    <x v="973"/>
    <x v="973"/>
    <x v="20"/>
    <x v="20"/>
    <x v="214"/>
    <x v="214"/>
    <x v="213"/>
    <x v="17"/>
    <x v="17"/>
    <x v="3"/>
    <x v="0"/>
    <x v="2"/>
    <x v="14"/>
    <x v="648"/>
    <x v="0"/>
  </r>
  <r>
    <x v="7159"/>
    <x v="266"/>
    <x v="831"/>
    <x v="831"/>
    <x v="38"/>
    <x v="38"/>
    <x v="100"/>
    <x v="100"/>
    <x v="92"/>
    <x v="130"/>
    <x v="130"/>
    <x v="2"/>
    <x v="0"/>
    <x v="2"/>
    <x v="40"/>
    <x v="672"/>
    <x v="1"/>
  </r>
  <r>
    <x v="7160"/>
    <x v="311"/>
    <x v="898"/>
    <x v="898"/>
    <x v="30"/>
    <x v="30"/>
    <x v="177"/>
    <x v="177"/>
    <x v="172"/>
    <x v="152"/>
    <x v="152"/>
    <x v="3"/>
    <x v="0"/>
    <x v="0"/>
    <x v="32"/>
    <x v="445"/>
    <x v="0"/>
  </r>
  <r>
    <x v="7161"/>
    <x v="351"/>
    <x v="1136"/>
    <x v="1136"/>
    <x v="21"/>
    <x v="21"/>
    <x v="91"/>
    <x v="91"/>
    <x v="82"/>
    <x v="139"/>
    <x v="139"/>
    <x v="2"/>
    <x v="0"/>
    <x v="1"/>
    <x v="23"/>
    <x v="592"/>
    <x v="0"/>
  </r>
  <r>
    <x v="7162"/>
    <x v="100"/>
    <x v="562"/>
    <x v="562"/>
    <x v="85"/>
    <x v="85"/>
    <x v="166"/>
    <x v="166"/>
    <x v="162"/>
    <x v="104"/>
    <x v="104"/>
    <x v="1"/>
    <x v="0"/>
    <x v="0"/>
    <x v="16"/>
    <x v="815"/>
    <x v="1"/>
  </r>
  <r>
    <x v="7163"/>
    <x v="249"/>
    <x v="873"/>
    <x v="873"/>
    <x v="3"/>
    <x v="3"/>
    <x v="204"/>
    <x v="204"/>
    <x v="203"/>
    <x v="46"/>
    <x v="46"/>
    <x v="0"/>
    <x v="0"/>
    <x v="0"/>
    <x v="9"/>
    <x v="515"/>
    <x v="0"/>
  </r>
  <r>
    <x v="7164"/>
    <x v="360"/>
    <x v="365"/>
    <x v="365"/>
    <x v="19"/>
    <x v="19"/>
    <x v="171"/>
    <x v="171"/>
    <x v="160"/>
    <x v="103"/>
    <x v="103"/>
    <x v="0"/>
    <x v="0"/>
    <x v="3"/>
    <x v="27"/>
    <x v="245"/>
    <x v="0"/>
  </r>
  <r>
    <x v="7165"/>
    <x v="239"/>
    <x v="1139"/>
    <x v="1139"/>
    <x v="1"/>
    <x v="1"/>
    <x v="182"/>
    <x v="182"/>
    <x v="194"/>
    <x v="18"/>
    <x v="18"/>
    <x v="3"/>
    <x v="0"/>
    <x v="0"/>
    <x v="43"/>
    <x v="543"/>
    <x v="0"/>
  </r>
  <r>
    <x v="7166"/>
    <x v="73"/>
    <x v="45"/>
    <x v="45"/>
    <x v="55"/>
    <x v="55"/>
    <x v="123"/>
    <x v="123"/>
    <x v="114"/>
    <x v="86"/>
    <x v="86"/>
    <x v="0"/>
    <x v="0"/>
    <x v="0"/>
    <x v="24"/>
    <x v="336"/>
    <x v="1"/>
  </r>
  <r>
    <x v="7167"/>
    <x v="277"/>
    <x v="625"/>
    <x v="625"/>
    <x v="52"/>
    <x v="52"/>
    <x v="218"/>
    <x v="218"/>
    <x v="219"/>
    <x v="149"/>
    <x v="149"/>
    <x v="3"/>
    <x v="0"/>
    <x v="3"/>
    <x v="9"/>
    <x v="688"/>
    <x v="0"/>
  </r>
  <r>
    <x v="7168"/>
    <x v="201"/>
    <x v="1142"/>
    <x v="1142"/>
    <x v="2"/>
    <x v="2"/>
    <x v="45"/>
    <x v="45"/>
    <x v="42"/>
    <x v="176"/>
    <x v="176"/>
    <x v="0"/>
    <x v="0"/>
    <x v="0"/>
    <x v="35"/>
    <x v="44"/>
    <x v="0"/>
  </r>
  <r>
    <x v="7169"/>
    <x v="184"/>
    <x v="520"/>
    <x v="520"/>
    <x v="82"/>
    <x v="82"/>
    <x v="31"/>
    <x v="31"/>
    <x v="28"/>
    <x v="3"/>
    <x v="3"/>
    <x v="3"/>
    <x v="0"/>
    <x v="3"/>
    <x v="24"/>
    <x v="29"/>
    <x v="1"/>
  </r>
  <r>
    <x v="7170"/>
    <x v="352"/>
    <x v="18"/>
    <x v="18"/>
    <x v="29"/>
    <x v="29"/>
    <x v="200"/>
    <x v="200"/>
    <x v="199"/>
    <x v="94"/>
    <x v="94"/>
    <x v="0"/>
    <x v="0"/>
    <x v="0"/>
    <x v="7"/>
    <x v="332"/>
    <x v="0"/>
  </r>
  <r>
    <x v="7171"/>
    <x v="63"/>
    <x v="812"/>
    <x v="812"/>
    <x v="57"/>
    <x v="57"/>
    <x v="218"/>
    <x v="218"/>
    <x v="219"/>
    <x v="160"/>
    <x v="160"/>
    <x v="2"/>
    <x v="0"/>
    <x v="2"/>
    <x v="18"/>
    <x v="599"/>
    <x v="0"/>
  </r>
  <r>
    <x v="7172"/>
    <x v="102"/>
    <x v="843"/>
    <x v="843"/>
    <x v="60"/>
    <x v="60"/>
    <x v="190"/>
    <x v="190"/>
    <x v="186"/>
    <x v="17"/>
    <x v="17"/>
    <x v="0"/>
    <x v="0"/>
    <x v="0"/>
    <x v="1"/>
    <x v="296"/>
    <x v="0"/>
  </r>
  <r>
    <x v="7173"/>
    <x v="209"/>
    <x v="1117"/>
    <x v="1117"/>
    <x v="84"/>
    <x v="84"/>
    <x v="219"/>
    <x v="219"/>
    <x v="220"/>
    <x v="178"/>
    <x v="178"/>
    <x v="3"/>
    <x v="0"/>
    <x v="2"/>
    <x v="18"/>
    <x v="533"/>
    <x v="0"/>
  </r>
  <r>
    <x v="7174"/>
    <x v="60"/>
    <x v="31"/>
    <x v="31"/>
    <x v="72"/>
    <x v="72"/>
    <x v="14"/>
    <x v="14"/>
    <x v="14"/>
    <x v="94"/>
    <x v="94"/>
    <x v="0"/>
    <x v="0"/>
    <x v="0"/>
    <x v="10"/>
    <x v="14"/>
    <x v="0"/>
  </r>
  <r>
    <x v="7175"/>
    <x v="44"/>
    <x v="594"/>
    <x v="594"/>
    <x v="71"/>
    <x v="71"/>
    <x v="5"/>
    <x v="5"/>
    <x v="5"/>
    <x v="101"/>
    <x v="101"/>
    <x v="3"/>
    <x v="0"/>
    <x v="2"/>
    <x v="12"/>
    <x v="5"/>
    <x v="3"/>
  </r>
  <r>
    <x v="7176"/>
    <x v="342"/>
    <x v="1113"/>
    <x v="1113"/>
    <x v="30"/>
    <x v="30"/>
    <x v="69"/>
    <x v="69"/>
    <x v="64"/>
    <x v="40"/>
    <x v="40"/>
    <x v="0"/>
    <x v="0"/>
    <x v="2"/>
    <x v="16"/>
    <x v="167"/>
    <x v="1"/>
  </r>
  <r>
    <x v="7177"/>
    <x v="61"/>
    <x v="125"/>
    <x v="125"/>
    <x v="6"/>
    <x v="6"/>
    <x v="106"/>
    <x v="106"/>
    <x v="97"/>
    <x v="152"/>
    <x v="152"/>
    <x v="3"/>
    <x v="0"/>
    <x v="0"/>
    <x v="1"/>
    <x v="458"/>
    <x v="0"/>
  </r>
  <r>
    <x v="7178"/>
    <x v="302"/>
    <x v="1103"/>
    <x v="1103"/>
    <x v="102"/>
    <x v="102"/>
    <x v="61"/>
    <x v="61"/>
    <x v="71"/>
    <x v="167"/>
    <x v="167"/>
    <x v="2"/>
    <x v="0"/>
    <x v="3"/>
    <x v="1"/>
    <x v="401"/>
    <x v="0"/>
  </r>
  <r>
    <x v="7179"/>
    <x v="314"/>
    <x v="401"/>
    <x v="401"/>
    <x v="49"/>
    <x v="49"/>
    <x v="56"/>
    <x v="56"/>
    <x v="52"/>
    <x v="141"/>
    <x v="141"/>
    <x v="0"/>
    <x v="0"/>
    <x v="3"/>
    <x v="10"/>
    <x v="54"/>
    <x v="0"/>
  </r>
  <r>
    <x v="7180"/>
    <x v="300"/>
    <x v="238"/>
    <x v="238"/>
    <x v="60"/>
    <x v="60"/>
    <x v="199"/>
    <x v="199"/>
    <x v="13"/>
    <x v="43"/>
    <x v="43"/>
    <x v="0"/>
    <x v="2"/>
    <x v="2"/>
    <x v="11"/>
    <x v="13"/>
    <x v="2"/>
  </r>
  <r>
    <x v="7181"/>
    <x v="289"/>
    <x v="853"/>
    <x v="853"/>
    <x v="44"/>
    <x v="44"/>
    <x v="141"/>
    <x v="141"/>
    <x v="174"/>
    <x v="9"/>
    <x v="9"/>
    <x v="0"/>
    <x v="0"/>
    <x v="2"/>
    <x v="6"/>
    <x v="329"/>
    <x v="1"/>
  </r>
  <r>
    <x v="7182"/>
    <x v="171"/>
    <x v="219"/>
    <x v="219"/>
    <x v="110"/>
    <x v="110"/>
    <x v="66"/>
    <x v="66"/>
    <x v="13"/>
    <x v="77"/>
    <x v="77"/>
    <x v="3"/>
    <x v="1"/>
    <x v="0"/>
    <x v="11"/>
    <x v="13"/>
    <x v="2"/>
  </r>
  <r>
    <x v="7183"/>
    <x v="348"/>
    <x v="555"/>
    <x v="555"/>
    <x v="66"/>
    <x v="66"/>
    <x v="164"/>
    <x v="164"/>
    <x v="154"/>
    <x v="172"/>
    <x v="172"/>
    <x v="0"/>
    <x v="0"/>
    <x v="0"/>
    <x v="27"/>
    <x v="205"/>
    <x v="0"/>
  </r>
  <r>
    <x v="7184"/>
    <x v="294"/>
    <x v="389"/>
    <x v="389"/>
    <x v="50"/>
    <x v="50"/>
    <x v="218"/>
    <x v="218"/>
    <x v="219"/>
    <x v="60"/>
    <x v="60"/>
    <x v="0"/>
    <x v="0"/>
    <x v="0"/>
    <x v="23"/>
    <x v="496"/>
    <x v="0"/>
  </r>
  <r>
    <x v="7185"/>
    <x v="18"/>
    <x v="659"/>
    <x v="659"/>
    <x v="9"/>
    <x v="9"/>
    <x v="70"/>
    <x v="70"/>
    <x v="129"/>
    <x v="121"/>
    <x v="121"/>
    <x v="0"/>
    <x v="0"/>
    <x v="0"/>
    <x v="10"/>
    <x v="163"/>
    <x v="0"/>
  </r>
  <r>
    <x v="7186"/>
    <x v="0"/>
    <x v="148"/>
    <x v="148"/>
    <x v="104"/>
    <x v="104"/>
    <x v="88"/>
    <x v="88"/>
    <x v="79"/>
    <x v="109"/>
    <x v="109"/>
    <x v="0"/>
    <x v="0"/>
    <x v="0"/>
    <x v="5"/>
    <x v="113"/>
    <x v="0"/>
  </r>
  <r>
    <x v="7187"/>
    <x v="162"/>
    <x v="1053"/>
    <x v="1053"/>
    <x v="18"/>
    <x v="18"/>
    <x v="202"/>
    <x v="202"/>
    <x v="201"/>
    <x v="166"/>
    <x v="166"/>
    <x v="0"/>
    <x v="0"/>
    <x v="0"/>
    <x v="9"/>
    <x v="341"/>
    <x v="0"/>
  </r>
  <r>
    <x v="7188"/>
    <x v="270"/>
    <x v="126"/>
    <x v="126"/>
    <x v="109"/>
    <x v="109"/>
    <x v="37"/>
    <x v="37"/>
    <x v="33"/>
    <x v="83"/>
    <x v="83"/>
    <x v="0"/>
    <x v="0"/>
    <x v="2"/>
    <x v="15"/>
    <x v="387"/>
    <x v="1"/>
  </r>
  <r>
    <x v="7189"/>
    <x v="304"/>
    <x v="1194"/>
    <x v="1194"/>
    <x v="18"/>
    <x v="18"/>
    <x v="219"/>
    <x v="219"/>
    <x v="220"/>
    <x v="60"/>
    <x v="60"/>
    <x v="3"/>
    <x v="0"/>
    <x v="0"/>
    <x v="28"/>
    <x v="533"/>
    <x v="0"/>
  </r>
  <r>
    <x v="7190"/>
    <x v="334"/>
    <x v="815"/>
    <x v="815"/>
    <x v="103"/>
    <x v="103"/>
    <x v="31"/>
    <x v="31"/>
    <x v="28"/>
    <x v="129"/>
    <x v="129"/>
    <x v="3"/>
    <x v="0"/>
    <x v="0"/>
    <x v="21"/>
    <x v="29"/>
    <x v="1"/>
  </r>
  <r>
    <x v="7191"/>
    <x v="301"/>
    <x v="877"/>
    <x v="877"/>
    <x v="19"/>
    <x v="19"/>
    <x v="28"/>
    <x v="28"/>
    <x v="26"/>
    <x v="78"/>
    <x v="78"/>
    <x v="0"/>
    <x v="0"/>
    <x v="2"/>
    <x v="19"/>
    <x v="27"/>
    <x v="1"/>
  </r>
  <r>
    <x v="7192"/>
    <x v="142"/>
    <x v="619"/>
    <x v="619"/>
    <x v="54"/>
    <x v="54"/>
    <x v="47"/>
    <x v="47"/>
    <x v="44"/>
    <x v="55"/>
    <x v="55"/>
    <x v="2"/>
    <x v="0"/>
    <x v="0"/>
    <x v="22"/>
    <x v="603"/>
    <x v="1"/>
  </r>
  <r>
    <x v="7193"/>
    <x v="276"/>
    <x v="478"/>
    <x v="478"/>
    <x v="101"/>
    <x v="101"/>
    <x v="84"/>
    <x v="84"/>
    <x v="75"/>
    <x v="74"/>
    <x v="74"/>
    <x v="0"/>
    <x v="0"/>
    <x v="0"/>
    <x v="18"/>
    <x v="185"/>
    <x v="0"/>
  </r>
  <r>
    <x v="7194"/>
    <x v="83"/>
    <x v="1062"/>
    <x v="1062"/>
    <x v="40"/>
    <x v="40"/>
    <x v="169"/>
    <x v="169"/>
    <x v="158"/>
    <x v="102"/>
    <x v="102"/>
    <x v="2"/>
    <x v="0"/>
    <x v="1"/>
    <x v="19"/>
    <x v="788"/>
    <x v="1"/>
  </r>
  <r>
    <x v="7195"/>
    <x v="70"/>
    <x v="728"/>
    <x v="728"/>
    <x v="5"/>
    <x v="5"/>
    <x v="104"/>
    <x v="104"/>
    <x v="95"/>
    <x v="0"/>
    <x v="0"/>
    <x v="3"/>
    <x v="0"/>
    <x v="0"/>
    <x v="46"/>
    <x v="111"/>
    <x v="0"/>
  </r>
  <r>
    <x v="7196"/>
    <x v="253"/>
    <x v="120"/>
    <x v="120"/>
    <x v="38"/>
    <x v="38"/>
    <x v="209"/>
    <x v="209"/>
    <x v="208"/>
    <x v="169"/>
    <x v="169"/>
    <x v="0"/>
    <x v="0"/>
    <x v="0"/>
    <x v="25"/>
    <x v="380"/>
    <x v="0"/>
  </r>
  <r>
    <x v="7197"/>
    <x v="313"/>
    <x v="200"/>
    <x v="200"/>
    <x v="63"/>
    <x v="63"/>
    <x v="22"/>
    <x v="22"/>
    <x v="196"/>
    <x v="36"/>
    <x v="36"/>
    <x v="3"/>
    <x v="0"/>
    <x v="1"/>
    <x v="1"/>
    <x v="326"/>
    <x v="0"/>
  </r>
  <r>
    <x v="7198"/>
    <x v="284"/>
    <x v="228"/>
    <x v="228"/>
    <x v="110"/>
    <x v="110"/>
    <x v="209"/>
    <x v="209"/>
    <x v="208"/>
    <x v="147"/>
    <x v="147"/>
    <x v="0"/>
    <x v="0"/>
    <x v="2"/>
    <x v="34"/>
    <x v="380"/>
    <x v="1"/>
  </r>
  <r>
    <x v="7199"/>
    <x v="48"/>
    <x v="336"/>
    <x v="336"/>
    <x v="102"/>
    <x v="102"/>
    <x v="53"/>
    <x v="53"/>
    <x v="49"/>
    <x v="2"/>
    <x v="2"/>
    <x v="1"/>
    <x v="0"/>
    <x v="2"/>
    <x v="9"/>
    <x v="654"/>
    <x v="0"/>
  </r>
  <r>
    <x v="7200"/>
    <x v="232"/>
    <x v="91"/>
    <x v="91"/>
    <x v="71"/>
    <x v="71"/>
    <x v="84"/>
    <x v="84"/>
    <x v="75"/>
    <x v="140"/>
    <x v="140"/>
    <x v="3"/>
    <x v="0"/>
    <x v="2"/>
    <x v="25"/>
    <x v="84"/>
    <x v="0"/>
  </r>
  <r>
    <x v="7201"/>
    <x v="165"/>
    <x v="605"/>
    <x v="605"/>
    <x v="3"/>
    <x v="3"/>
    <x v="36"/>
    <x v="36"/>
    <x v="32"/>
    <x v="143"/>
    <x v="143"/>
    <x v="0"/>
    <x v="0"/>
    <x v="1"/>
    <x v="9"/>
    <x v="78"/>
    <x v="0"/>
  </r>
  <r>
    <x v="7202"/>
    <x v="273"/>
    <x v="1152"/>
    <x v="1152"/>
    <x v="55"/>
    <x v="55"/>
    <x v="149"/>
    <x v="149"/>
    <x v="13"/>
    <x v="34"/>
    <x v="34"/>
    <x v="0"/>
    <x v="1"/>
    <x v="0"/>
    <x v="11"/>
    <x v="13"/>
    <x v="2"/>
  </r>
  <r>
    <x v="7203"/>
    <x v="38"/>
    <x v="631"/>
    <x v="631"/>
    <x v="111"/>
    <x v="111"/>
    <x v="52"/>
    <x v="52"/>
    <x v="13"/>
    <x v="115"/>
    <x v="115"/>
    <x v="3"/>
    <x v="2"/>
    <x v="0"/>
    <x v="11"/>
    <x v="13"/>
    <x v="2"/>
  </r>
  <r>
    <x v="7204"/>
    <x v="352"/>
    <x v="133"/>
    <x v="133"/>
    <x v="39"/>
    <x v="39"/>
    <x v="141"/>
    <x v="141"/>
    <x v="13"/>
    <x v="132"/>
    <x v="132"/>
    <x v="0"/>
    <x v="1"/>
    <x v="2"/>
    <x v="11"/>
    <x v="13"/>
    <x v="2"/>
  </r>
  <r>
    <x v="7205"/>
    <x v="11"/>
    <x v="751"/>
    <x v="751"/>
    <x v="54"/>
    <x v="54"/>
    <x v="81"/>
    <x v="81"/>
    <x v="73"/>
    <x v="164"/>
    <x v="164"/>
    <x v="0"/>
    <x v="0"/>
    <x v="0"/>
    <x v="10"/>
    <x v="540"/>
    <x v="0"/>
  </r>
  <r>
    <x v="7206"/>
    <x v="15"/>
    <x v="735"/>
    <x v="735"/>
    <x v="30"/>
    <x v="30"/>
    <x v="16"/>
    <x v="16"/>
    <x v="16"/>
    <x v="61"/>
    <x v="61"/>
    <x v="2"/>
    <x v="0"/>
    <x v="2"/>
    <x v="40"/>
    <x v="72"/>
    <x v="1"/>
  </r>
  <r>
    <x v="7207"/>
    <x v="297"/>
    <x v="84"/>
    <x v="84"/>
    <x v="82"/>
    <x v="82"/>
    <x v="16"/>
    <x v="16"/>
    <x v="16"/>
    <x v="63"/>
    <x v="63"/>
    <x v="0"/>
    <x v="0"/>
    <x v="1"/>
    <x v="30"/>
    <x v="454"/>
    <x v="1"/>
  </r>
  <r>
    <x v="7208"/>
    <x v="12"/>
    <x v="89"/>
    <x v="89"/>
    <x v="108"/>
    <x v="108"/>
    <x v="73"/>
    <x v="73"/>
    <x v="135"/>
    <x v="161"/>
    <x v="161"/>
    <x v="0"/>
    <x v="0"/>
    <x v="0"/>
    <x v="32"/>
    <x v="171"/>
    <x v="0"/>
  </r>
  <r>
    <x v="7209"/>
    <x v="286"/>
    <x v="960"/>
    <x v="960"/>
    <x v="61"/>
    <x v="61"/>
    <x v="120"/>
    <x v="120"/>
    <x v="146"/>
    <x v="175"/>
    <x v="175"/>
    <x v="0"/>
    <x v="0"/>
    <x v="0"/>
    <x v="20"/>
    <x v="220"/>
    <x v="0"/>
  </r>
  <r>
    <x v="7210"/>
    <x v="44"/>
    <x v="662"/>
    <x v="662"/>
    <x v="88"/>
    <x v="88"/>
    <x v="166"/>
    <x v="166"/>
    <x v="162"/>
    <x v="73"/>
    <x v="73"/>
    <x v="3"/>
    <x v="0"/>
    <x v="2"/>
    <x v="10"/>
    <x v="549"/>
    <x v="0"/>
  </r>
  <r>
    <x v="7211"/>
    <x v="143"/>
    <x v="447"/>
    <x v="447"/>
    <x v="44"/>
    <x v="44"/>
    <x v="166"/>
    <x v="166"/>
    <x v="162"/>
    <x v="173"/>
    <x v="173"/>
    <x v="3"/>
    <x v="0"/>
    <x v="1"/>
    <x v="32"/>
    <x v="549"/>
    <x v="0"/>
  </r>
  <r>
    <x v="7212"/>
    <x v="152"/>
    <x v="265"/>
    <x v="265"/>
    <x v="8"/>
    <x v="8"/>
    <x v="196"/>
    <x v="196"/>
    <x v="13"/>
    <x v="148"/>
    <x v="148"/>
    <x v="3"/>
    <x v="1"/>
    <x v="0"/>
    <x v="11"/>
    <x v="13"/>
    <x v="2"/>
  </r>
  <r>
    <x v="7213"/>
    <x v="284"/>
    <x v="55"/>
    <x v="55"/>
    <x v="112"/>
    <x v="112"/>
    <x v="32"/>
    <x v="32"/>
    <x v="13"/>
    <x v="107"/>
    <x v="107"/>
    <x v="1"/>
    <x v="1"/>
    <x v="2"/>
    <x v="11"/>
    <x v="13"/>
    <x v="2"/>
  </r>
  <r>
    <x v="7214"/>
    <x v="125"/>
    <x v="444"/>
    <x v="444"/>
    <x v="33"/>
    <x v="33"/>
    <x v="204"/>
    <x v="204"/>
    <x v="203"/>
    <x v="98"/>
    <x v="98"/>
    <x v="0"/>
    <x v="0"/>
    <x v="0"/>
    <x v="33"/>
    <x v="515"/>
    <x v="0"/>
  </r>
  <r>
    <x v="7215"/>
    <x v="145"/>
    <x v="982"/>
    <x v="982"/>
    <x v="23"/>
    <x v="23"/>
    <x v="125"/>
    <x v="125"/>
    <x v="116"/>
    <x v="138"/>
    <x v="138"/>
    <x v="0"/>
    <x v="0"/>
    <x v="1"/>
    <x v="14"/>
    <x v="144"/>
    <x v="0"/>
  </r>
  <r>
    <x v="7216"/>
    <x v="358"/>
    <x v="422"/>
    <x v="422"/>
    <x v="14"/>
    <x v="14"/>
    <x v="30"/>
    <x v="30"/>
    <x v="13"/>
    <x v="28"/>
    <x v="28"/>
    <x v="0"/>
    <x v="1"/>
    <x v="0"/>
    <x v="11"/>
    <x v="13"/>
    <x v="2"/>
  </r>
  <r>
    <x v="7217"/>
    <x v="284"/>
    <x v="437"/>
    <x v="437"/>
    <x v="17"/>
    <x v="17"/>
    <x v="83"/>
    <x v="83"/>
    <x v="74"/>
    <x v="145"/>
    <x v="145"/>
    <x v="0"/>
    <x v="0"/>
    <x v="2"/>
    <x v="21"/>
    <x v="82"/>
    <x v="1"/>
  </r>
  <r>
    <x v="7218"/>
    <x v="264"/>
    <x v="1164"/>
    <x v="1164"/>
    <x v="1"/>
    <x v="1"/>
    <x v="12"/>
    <x v="12"/>
    <x v="12"/>
    <x v="92"/>
    <x v="92"/>
    <x v="0"/>
    <x v="0"/>
    <x v="2"/>
    <x v="36"/>
    <x v="499"/>
    <x v="1"/>
  </r>
  <r>
    <x v="7219"/>
    <x v="286"/>
    <x v="88"/>
    <x v="88"/>
    <x v="6"/>
    <x v="6"/>
    <x v="197"/>
    <x v="197"/>
    <x v="195"/>
    <x v="8"/>
    <x v="8"/>
    <x v="0"/>
    <x v="0"/>
    <x v="0"/>
    <x v="1"/>
    <x v="325"/>
    <x v="0"/>
  </r>
  <r>
    <x v="7220"/>
    <x v="182"/>
    <x v="648"/>
    <x v="648"/>
    <x v="73"/>
    <x v="73"/>
    <x v="197"/>
    <x v="197"/>
    <x v="195"/>
    <x v="178"/>
    <x v="178"/>
    <x v="3"/>
    <x v="0"/>
    <x v="3"/>
    <x v="6"/>
    <x v="508"/>
    <x v="1"/>
  </r>
  <r>
    <x v="7221"/>
    <x v="81"/>
    <x v="283"/>
    <x v="283"/>
    <x v="105"/>
    <x v="105"/>
    <x v="36"/>
    <x v="36"/>
    <x v="32"/>
    <x v="17"/>
    <x v="17"/>
    <x v="0"/>
    <x v="0"/>
    <x v="3"/>
    <x v="19"/>
    <x v="78"/>
    <x v="1"/>
  </r>
  <r>
    <x v="7222"/>
    <x v="27"/>
    <x v="1083"/>
    <x v="1083"/>
    <x v="91"/>
    <x v="91"/>
    <x v="68"/>
    <x v="68"/>
    <x v="104"/>
    <x v="23"/>
    <x v="23"/>
    <x v="2"/>
    <x v="0"/>
    <x v="0"/>
    <x v="27"/>
    <x v="734"/>
    <x v="0"/>
  </r>
  <r>
    <x v="7223"/>
    <x v="266"/>
    <x v="409"/>
    <x v="409"/>
    <x v="52"/>
    <x v="52"/>
    <x v="179"/>
    <x v="179"/>
    <x v="176"/>
    <x v="143"/>
    <x v="143"/>
    <x v="2"/>
    <x v="0"/>
    <x v="0"/>
    <x v="26"/>
    <x v="774"/>
    <x v="1"/>
  </r>
  <r>
    <x v="7224"/>
    <x v="273"/>
    <x v="1078"/>
    <x v="1078"/>
    <x v="41"/>
    <x v="41"/>
    <x v="94"/>
    <x v="94"/>
    <x v="85"/>
    <x v="52"/>
    <x v="52"/>
    <x v="0"/>
    <x v="0"/>
    <x v="2"/>
    <x v="32"/>
    <x v="283"/>
    <x v="0"/>
  </r>
  <r>
    <x v="7225"/>
    <x v="296"/>
    <x v="985"/>
    <x v="985"/>
    <x v="56"/>
    <x v="56"/>
    <x v="175"/>
    <x v="175"/>
    <x v="168"/>
    <x v="125"/>
    <x v="125"/>
    <x v="2"/>
    <x v="0"/>
    <x v="0"/>
    <x v="19"/>
    <x v="751"/>
    <x v="1"/>
  </r>
  <r>
    <x v="7226"/>
    <x v="80"/>
    <x v="467"/>
    <x v="467"/>
    <x v="115"/>
    <x v="115"/>
    <x v="160"/>
    <x v="160"/>
    <x v="151"/>
    <x v="139"/>
    <x v="139"/>
    <x v="3"/>
    <x v="0"/>
    <x v="0"/>
    <x v="0"/>
    <x v="361"/>
    <x v="0"/>
  </r>
  <r>
    <x v="7227"/>
    <x v="99"/>
    <x v="536"/>
    <x v="536"/>
    <x v="79"/>
    <x v="79"/>
    <x v="18"/>
    <x v="18"/>
    <x v="18"/>
    <x v="32"/>
    <x v="32"/>
    <x v="0"/>
    <x v="0"/>
    <x v="0"/>
    <x v="5"/>
    <x v="18"/>
    <x v="0"/>
  </r>
  <r>
    <x v="7228"/>
    <x v="121"/>
    <x v="413"/>
    <x v="413"/>
    <x v="115"/>
    <x v="115"/>
    <x v="112"/>
    <x v="112"/>
    <x v="103"/>
    <x v="95"/>
    <x v="95"/>
    <x v="3"/>
    <x v="0"/>
    <x v="0"/>
    <x v="40"/>
    <x v="238"/>
    <x v="1"/>
  </r>
  <r>
    <x v="7229"/>
    <x v="65"/>
    <x v="687"/>
    <x v="687"/>
    <x v="29"/>
    <x v="29"/>
    <x v="91"/>
    <x v="91"/>
    <x v="82"/>
    <x v="91"/>
    <x v="91"/>
    <x v="0"/>
    <x v="0"/>
    <x v="2"/>
    <x v="18"/>
    <x v="214"/>
    <x v="0"/>
  </r>
  <r>
    <x v="7230"/>
    <x v="292"/>
    <x v="270"/>
    <x v="270"/>
    <x v="108"/>
    <x v="108"/>
    <x v="72"/>
    <x v="72"/>
    <x v="66"/>
    <x v="168"/>
    <x v="168"/>
    <x v="0"/>
    <x v="0"/>
    <x v="0"/>
    <x v="27"/>
    <x v="71"/>
    <x v="0"/>
  </r>
  <r>
    <x v="7231"/>
    <x v="254"/>
    <x v="1024"/>
    <x v="1024"/>
    <x v="37"/>
    <x v="37"/>
    <x v="86"/>
    <x v="86"/>
    <x v="77"/>
    <x v="9"/>
    <x v="9"/>
    <x v="3"/>
    <x v="0"/>
    <x v="0"/>
    <x v="18"/>
    <x v="451"/>
    <x v="0"/>
  </r>
  <r>
    <x v="7232"/>
    <x v="312"/>
    <x v="1064"/>
    <x v="1064"/>
    <x v="116"/>
    <x v="116"/>
    <x v="201"/>
    <x v="201"/>
    <x v="200"/>
    <x v="150"/>
    <x v="150"/>
    <x v="3"/>
    <x v="0"/>
    <x v="3"/>
    <x v="14"/>
    <x v="429"/>
    <x v="0"/>
  </r>
  <r>
    <x v="7233"/>
    <x v="332"/>
    <x v="1169"/>
    <x v="1169"/>
    <x v="41"/>
    <x v="41"/>
    <x v="23"/>
    <x v="23"/>
    <x v="22"/>
    <x v="96"/>
    <x v="96"/>
    <x v="0"/>
    <x v="0"/>
    <x v="0"/>
    <x v="5"/>
    <x v="250"/>
    <x v="0"/>
  </r>
  <r>
    <x v="7234"/>
    <x v="285"/>
    <x v="1003"/>
    <x v="1003"/>
    <x v="84"/>
    <x v="84"/>
    <x v="120"/>
    <x v="120"/>
    <x v="146"/>
    <x v="176"/>
    <x v="176"/>
    <x v="3"/>
    <x v="0"/>
    <x v="0"/>
    <x v="6"/>
    <x v="188"/>
    <x v="1"/>
  </r>
  <r>
    <x v="7235"/>
    <x v="193"/>
    <x v="128"/>
    <x v="128"/>
    <x v="104"/>
    <x v="104"/>
    <x v="79"/>
    <x v="79"/>
    <x v="72"/>
    <x v="145"/>
    <x v="145"/>
    <x v="1"/>
    <x v="0"/>
    <x v="2"/>
    <x v="18"/>
    <x v="816"/>
    <x v="0"/>
  </r>
  <r>
    <x v="7236"/>
    <x v="76"/>
    <x v="410"/>
    <x v="410"/>
    <x v="11"/>
    <x v="11"/>
    <x v="219"/>
    <x v="219"/>
    <x v="220"/>
    <x v="120"/>
    <x v="120"/>
    <x v="0"/>
    <x v="0"/>
    <x v="1"/>
    <x v="48"/>
    <x v="568"/>
    <x v="0"/>
  </r>
  <r>
    <x v="7237"/>
    <x v="142"/>
    <x v="1131"/>
    <x v="1131"/>
    <x v="108"/>
    <x v="108"/>
    <x v="100"/>
    <x v="100"/>
    <x v="92"/>
    <x v="125"/>
    <x v="125"/>
    <x v="0"/>
    <x v="0"/>
    <x v="3"/>
    <x v="19"/>
    <x v="105"/>
    <x v="1"/>
  </r>
  <r>
    <x v="7238"/>
    <x v="208"/>
    <x v="400"/>
    <x v="400"/>
    <x v="38"/>
    <x v="38"/>
    <x v="82"/>
    <x v="82"/>
    <x v="216"/>
    <x v="148"/>
    <x v="148"/>
    <x v="0"/>
    <x v="0"/>
    <x v="0"/>
    <x v="19"/>
    <x v="432"/>
    <x v="1"/>
  </r>
  <r>
    <x v="7239"/>
    <x v="127"/>
    <x v="421"/>
    <x v="421"/>
    <x v="69"/>
    <x v="69"/>
    <x v="93"/>
    <x v="93"/>
    <x v="84"/>
    <x v="30"/>
    <x v="30"/>
    <x v="1"/>
    <x v="0"/>
    <x v="2"/>
    <x v="33"/>
    <x v="813"/>
    <x v="0"/>
  </r>
  <r>
    <x v="7240"/>
    <x v="196"/>
    <x v="1071"/>
    <x v="1071"/>
    <x v="117"/>
    <x v="117"/>
    <x v="94"/>
    <x v="94"/>
    <x v="85"/>
    <x v="146"/>
    <x v="146"/>
    <x v="0"/>
    <x v="0"/>
    <x v="2"/>
    <x v="24"/>
    <x v="283"/>
    <x v="1"/>
  </r>
  <r>
    <x v="7241"/>
    <x v="42"/>
    <x v="463"/>
    <x v="463"/>
    <x v="90"/>
    <x v="90"/>
    <x v="34"/>
    <x v="34"/>
    <x v="30"/>
    <x v="102"/>
    <x v="102"/>
    <x v="0"/>
    <x v="0"/>
    <x v="2"/>
    <x v="21"/>
    <x v="31"/>
    <x v="1"/>
  </r>
  <r>
    <x v="7242"/>
    <x v="41"/>
    <x v="39"/>
    <x v="39"/>
    <x v="42"/>
    <x v="42"/>
    <x v="126"/>
    <x v="126"/>
    <x v="117"/>
    <x v="140"/>
    <x v="140"/>
    <x v="3"/>
    <x v="0"/>
    <x v="0"/>
    <x v="18"/>
    <x v="146"/>
    <x v="0"/>
  </r>
  <r>
    <x v="7243"/>
    <x v="214"/>
    <x v="724"/>
    <x v="724"/>
    <x v="53"/>
    <x v="53"/>
    <x v="178"/>
    <x v="178"/>
    <x v="175"/>
    <x v="47"/>
    <x v="47"/>
    <x v="0"/>
    <x v="0"/>
    <x v="0"/>
    <x v="6"/>
    <x v="292"/>
    <x v="1"/>
  </r>
  <r>
    <x v="7244"/>
    <x v="75"/>
    <x v="302"/>
    <x v="302"/>
    <x v="5"/>
    <x v="5"/>
    <x v="175"/>
    <x v="175"/>
    <x v="168"/>
    <x v="173"/>
    <x v="173"/>
    <x v="0"/>
    <x v="0"/>
    <x v="1"/>
    <x v="17"/>
    <x v="497"/>
    <x v="0"/>
  </r>
  <r>
    <x v="7245"/>
    <x v="341"/>
    <x v="784"/>
    <x v="784"/>
    <x v="90"/>
    <x v="90"/>
    <x v="92"/>
    <x v="92"/>
    <x v="83"/>
    <x v="110"/>
    <x v="110"/>
    <x v="2"/>
    <x v="0"/>
    <x v="2"/>
    <x v="19"/>
    <x v="93"/>
    <x v="1"/>
  </r>
  <r>
    <x v="7246"/>
    <x v="279"/>
    <x v="724"/>
    <x v="724"/>
    <x v="83"/>
    <x v="83"/>
    <x v="125"/>
    <x v="125"/>
    <x v="116"/>
    <x v="148"/>
    <x v="148"/>
    <x v="3"/>
    <x v="0"/>
    <x v="0"/>
    <x v="22"/>
    <x v="174"/>
    <x v="1"/>
  </r>
  <r>
    <x v="7247"/>
    <x v="323"/>
    <x v="506"/>
    <x v="506"/>
    <x v="48"/>
    <x v="48"/>
    <x v="210"/>
    <x v="210"/>
    <x v="209"/>
    <x v="61"/>
    <x v="61"/>
    <x v="0"/>
    <x v="0"/>
    <x v="2"/>
    <x v="0"/>
    <x v="393"/>
    <x v="0"/>
  </r>
  <r>
    <x v="7248"/>
    <x v="347"/>
    <x v="407"/>
    <x v="407"/>
    <x v="81"/>
    <x v="81"/>
    <x v="140"/>
    <x v="140"/>
    <x v="132"/>
    <x v="123"/>
    <x v="123"/>
    <x v="1"/>
    <x v="0"/>
    <x v="0"/>
    <x v="18"/>
    <x v="817"/>
    <x v="0"/>
  </r>
  <r>
    <x v="7249"/>
    <x v="338"/>
    <x v="809"/>
    <x v="809"/>
    <x v="38"/>
    <x v="38"/>
    <x v="120"/>
    <x v="120"/>
    <x v="146"/>
    <x v="45"/>
    <x v="45"/>
    <x v="0"/>
    <x v="0"/>
    <x v="1"/>
    <x v="5"/>
    <x v="220"/>
    <x v="0"/>
  </r>
  <r>
    <x v="7250"/>
    <x v="329"/>
    <x v="992"/>
    <x v="992"/>
    <x v="106"/>
    <x v="106"/>
    <x v="19"/>
    <x v="19"/>
    <x v="19"/>
    <x v="123"/>
    <x v="123"/>
    <x v="0"/>
    <x v="0"/>
    <x v="0"/>
    <x v="25"/>
    <x v="19"/>
    <x v="0"/>
  </r>
  <r>
    <x v="7251"/>
    <x v="10"/>
    <x v="431"/>
    <x v="431"/>
    <x v="89"/>
    <x v="89"/>
    <x v="209"/>
    <x v="209"/>
    <x v="13"/>
    <x v="38"/>
    <x v="38"/>
    <x v="0"/>
    <x v="2"/>
    <x v="0"/>
    <x v="11"/>
    <x v="13"/>
    <x v="2"/>
  </r>
  <r>
    <x v="7252"/>
    <x v="130"/>
    <x v="107"/>
    <x v="107"/>
    <x v="1"/>
    <x v="1"/>
    <x v="121"/>
    <x v="121"/>
    <x v="113"/>
    <x v="82"/>
    <x v="82"/>
    <x v="0"/>
    <x v="0"/>
    <x v="2"/>
    <x v="48"/>
    <x v="139"/>
    <x v="0"/>
  </r>
  <r>
    <x v="7253"/>
    <x v="110"/>
    <x v="992"/>
    <x v="992"/>
    <x v="73"/>
    <x v="73"/>
    <x v="0"/>
    <x v="0"/>
    <x v="0"/>
    <x v="5"/>
    <x v="5"/>
    <x v="3"/>
    <x v="0"/>
    <x v="0"/>
    <x v="16"/>
    <x v="97"/>
    <x v="1"/>
  </r>
  <r>
    <x v="7254"/>
    <x v="82"/>
    <x v="981"/>
    <x v="981"/>
    <x v="6"/>
    <x v="6"/>
    <x v="29"/>
    <x v="29"/>
    <x v="34"/>
    <x v="85"/>
    <x v="85"/>
    <x v="0"/>
    <x v="0"/>
    <x v="0"/>
    <x v="21"/>
    <x v="67"/>
    <x v="1"/>
  </r>
  <r>
    <x v="7255"/>
    <x v="137"/>
    <x v="646"/>
    <x v="646"/>
    <x v="0"/>
    <x v="0"/>
    <x v="151"/>
    <x v="151"/>
    <x v="141"/>
    <x v="127"/>
    <x v="127"/>
    <x v="0"/>
    <x v="0"/>
    <x v="0"/>
    <x v="0"/>
    <x v="180"/>
    <x v="0"/>
  </r>
  <r>
    <x v="7256"/>
    <x v="247"/>
    <x v="570"/>
    <x v="570"/>
    <x v="81"/>
    <x v="81"/>
    <x v="0"/>
    <x v="0"/>
    <x v="0"/>
    <x v="78"/>
    <x v="78"/>
    <x v="1"/>
    <x v="0"/>
    <x v="1"/>
    <x v="26"/>
    <x v="652"/>
    <x v="1"/>
  </r>
  <r>
    <x v="7257"/>
    <x v="94"/>
    <x v="928"/>
    <x v="928"/>
    <x v="104"/>
    <x v="104"/>
    <x v="143"/>
    <x v="143"/>
    <x v="134"/>
    <x v="77"/>
    <x v="77"/>
    <x v="0"/>
    <x v="0"/>
    <x v="3"/>
    <x v="32"/>
    <x v="305"/>
    <x v="0"/>
  </r>
  <r>
    <x v="7258"/>
    <x v="90"/>
    <x v="1074"/>
    <x v="1074"/>
    <x v="99"/>
    <x v="99"/>
    <x v="46"/>
    <x v="46"/>
    <x v="43"/>
    <x v="76"/>
    <x v="76"/>
    <x v="0"/>
    <x v="0"/>
    <x v="2"/>
    <x v="15"/>
    <x v="45"/>
    <x v="1"/>
  </r>
  <r>
    <x v="7259"/>
    <x v="0"/>
    <x v="499"/>
    <x v="499"/>
    <x v="98"/>
    <x v="98"/>
    <x v="128"/>
    <x v="128"/>
    <x v="119"/>
    <x v="64"/>
    <x v="64"/>
    <x v="0"/>
    <x v="0"/>
    <x v="1"/>
    <x v="10"/>
    <x v="148"/>
    <x v="0"/>
  </r>
  <r>
    <x v="7260"/>
    <x v="333"/>
    <x v="828"/>
    <x v="828"/>
    <x v="98"/>
    <x v="98"/>
    <x v="42"/>
    <x v="42"/>
    <x v="39"/>
    <x v="84"/>
    <x v="84"/>
    <x v="2"/>
    <x v="0"/>
    <x v="1"/>
    <x v="25"/>
    <x v="40"/>
    <x v="0"/>
  </r>
  <r>
    <x v="7261"/>
    <x v="249"/>
    <x v="799"/>
    <x v="799"/>
    <x v="50"/>
    <x v="50"/>
    <x v="155"/>
    <x v="155"/>
    <x v="144"/>
    <x v="100"/>
    <x v="100"/>
    <x v="0"/>
    <x v="0"/>
    <x v="1"/>
    <x v="19"/>
    <x v="186"/>
    <x v="1"/>
  </r>
  <r>
    <x v="7262"/>
    <x v="142"/>
    <x v="196"/>
    <x v="196"/>
    <x v="107"/>
    <x v="107"/>
    <x v="30"/>
    <x v="30"/>
    <x v="27"/>
    <x v="32"/>
    <x v="32"/>
    <x v="0"/>
    <x v="0"/>
    <x v="0"/>
    <x v="34"/>
    <x v="61"/>
    <x v="1"/>
  </r>
  <r>
    <x v="7263"/>
    <x v="12"/>
    <x v="455"/>
    <x v="455"/>
    <x v="90"/>
    <x v="90"/>
    <x v="196"/>
    <x v="196"/>
    <x v="193"/>
    <x v="141"/>
    <x v="141"/>
    <x v="2"/>
    <x v="0"/>
    <x v="0"/>
    <x v="19"/>
    <x v="805"/>
    <x v="1"/>
  </r>
  <r>
    <x v="7264"/>
    <x v="215"/>
    <x v="35"/>
    <x v="35"/>
    <x v="52"/>
    <x v="52"/>
    <x v="219"/>
    <x v="219"/>
    <x v="220"/>
    <x v="86"/>
    <x v="86"/>
    <x v="0"/>
    <x v="0"/>
    <x v="2"/>
    <x v="7"/>
    <x v="568"/>
    <x v="0"/>
  </r>
  <r>
    <x v="7265"/>
    <x v="48"/>
    <x v="913"/>
    <x v="913"/>
    <x v="18"/>
    <x v="18"/>
    <x v="186"/>
    <x v="186"/>
    <x v="182"/>
    <x v="70"/>
    <x v="70"/>
    <x v="2"/>
    <x v="0"/>
    <x v="3"/>
    <x v="7"/>
    <x v="636"/>
    <x v="0"/>
  </r>
  <r>
    <x v="7266"/>
    <x v="19"/>
    <x v="601"/>
    <x v="601"/>
    <x v="88"/>
    <x v="88"/>
    <x v="198"/>
    <x v="198"/>
    <x v="13"/>
    <x v="90"/>
    <x v="90"/>
    <x v="3"/>
    <x v="2"/>
    <x v="3"/>
    <x v="11"/>
    <x v="13"/>
    <x v="2"/>
  </r>
  <r>
    <x v="7267"/>
    <x v="57"/>
    <x v="536"/>
    <x v="536"/>
    <x v="94"/>
    <x v="94"/>
    <x v="10"/>
    <x v="10"/>
    <x v="13"/>
    <x v="117"/>
    <x v="117"/>
    <x v="3"/>
    <x v="2"/>
    <x v="0"/>
    <x v="11"/>
    <x v="13"/>
    <x v="2"/>
  </r>
  <r>
    <x v="7268"/>
    <x v="178"/>
    <x v="512"/>
    <x v="512"/>
    <x v="88"/>
    <x v="88"/>
    <x v="90"/>
    <x v="90"/>
    <x v="81"/>
    <x v="54"/>
    <x v="54"/>
    <x v="0"/>
    <x v="0"/>
    <x v="3"/>
    <x v="0"/>
    <x v="91"/>
    <x v="0"/>
  </r>
  <r>
    <x v="7269"/>
    <x v="259"/>
    <x v="689"/>
    <x v="689"/>
    <x v="107"/>
    <x v="107"/>
    <x v="49"/>
    <x v="49"/>
    <x v="218"/>
    <x v="99"/>
    <x v="99"/>
    <x v="1"/>
    <x v="0"/>
    <x v="0"/>
    <x v="17"/>
    <x v="733"/>
    <x v="0"/>
  </r>
  <r>
    <x v="7270"/>
    <x v="153"/>
    <x v="91"/>
    <x v="91"/>
    <x v="2"/>
    <x v="2"/>
    <x v="160"/>
    <x v="160"/>
    <x v="151"/>
    <x v="145"/>
    <x v="145"/>
    <x v="0"/>
    <x v="0"/>
    <x v="2"/>
    <x v="14"/>
    <x v="197"/>
    <x v="0"/>
  </r>
  <r>
    <x v="7271"/>
    <x v="329"/>
    <x v="14"/>
    <x v="14"/>
    <x v="24"/>
    <x v="24"/>
    <x v="72"/>
    <x v="72"/>
    <x v="66"/>
    <x v="107"/>
    <x v="107"/>
    <x v="0"/>
    <x v="0"/>
    <x v="1"/>
    <x v="10"/>
    <x v="71"/>
    <x v="0"/>
  </r>
  <r>
    <x v="7272"/>
    <x v="10"/>
    <x v="309"/>
    <x v="309"/>
    <x v="26"/>
    <x v="26"/>
    <x v="137"/>
    <x v="137"/>
    <x v="13"/>
    <x v="163"/>
    <x v="163"/>
    <x v="3"/>
    <x v="2"/>
    <x v="0"/>
    <x v="11"/>
    <x v="13"/>
    <x v="2"/>
  </r>
  <r>
    <x v="7273"/>
    <x v="16"/>
    <x v="123"/>
    <x v="123"/>
    <x v="62"/>
    <x v="62"/>
    <x v="171"/>
    <x v="171"/>
    <x v="160"/>
    <x v="173"/>
    <x v="173"/>
    <x v="0"/>
    <x v="0"/>
    <x v="2"/>
    <x v="34"/>
    <x v="245"/>
    <x v="1"/>
  </r>
  <r>
    <x v="7274"/>
    <x v="162"/>
    <x v="60"/>
    <x v="60"/>
    <x v="84"/>
    <x v="84"/>
    <x v="140"/>
    <x v="140"/>
    <x v="132"/>
    <x v="171"/>
    <x v="171"/>
    <x v="0"/>
    <x v="0"/>
    <x v="0"/>
    <x v="5"/>
    <x v="390"/>
    <x v="0"/>
  </r>
  <r>
    <x v="7275"/>
    <x v="117"/>
    <x v="215"/>
    <x v="215"/>
    <x v="29"/>
    <x v="29"/>
    <x v="216"/>
    <x v="216"/>
    <x v="13"/>
    <x v="127"/>
    <x v="127"/>
    <x v="3"/>
    <x v="1"/>
    <x v="3"/>
    <x v="11"/>
    <x v="13"/>
    <x v="2"/>
  </r>
  <r>
    <x v="7276"/>
    <x v="329"/>
    <x v="741"/>
    <x v="741"/>
    <x v="71"/>
    <x v="71"/>
    <x v="56"/>
    <x v="56"/>
    <x v="52"/>
    <x v="129"/>
    <x v="129"/>
    <x v="0"/>
    <x v="0"/>
    <x v="0"/>
    <x v="33"/>
    <x v="54"/>
    <x v="0"/>
  </r>
  <r>
    <x v="7277"/>
    <x v="264"/>
    <x v="1001"/>
    <x v="1001"/>
    <x v="42"/>
    <x v="42"/>
    <x v="179"/>
    <x v="179"/>
    <x v="13"/>
    <x v="164"/>
    <x v="164"/>
    <x v="0"/>
    <x v="2"/>
    <x v="2"/>
    <x v="11"/>
    <x v="13"/>
    <x v="2"/>
  </r>
  <r>
    <x v="7278"/>
    <x v="257"/>
    <x v="226"/>
    <x v="226"/>
    <x v="70"/>
    <x v="70"/>
    <x v="130"/>
    <x v="130"/>
    <x v="121"/>
    <x v="166"/>
    <x v="166"/>
    <x v="0"/>
    <x v="0"/>
    <x v="0"/>
    <x v="22"/>
    <x v="151"/>
    <x v="1"/>
  </r>
  <r>
    <x v="7279"/>
    <x v="358"/>
    <x v="75"/>
    <x v="75"/>
    <x v="83"/>
    <x v="83"/>
    <x v="31"/>
    <x v="31"/>
    <x v="28"/>
    <x v="103"/>
    <x v="103"/>
    <x v="0"/>
    <x v="0"/>
    <x v="0"/>
    <x v="31"/>
    <x v="300"/>
    <x v="1"/>
  </r>
  <r>
    <x v="7280"/>
    <x v="67"/>
    <x v="699"/>
    <x v="699"/>
    <x v="32"/>
    <x v="32"/>
    <x v="142"/>
    <x v="142"/>
    <x v="13"/>
    <x v="134"/>
    <x v="134"/>
    <x v="3"/>
    <x v="1"/>
    <x v="0"/>
    <x v="11"/>
    <x v="13"/>
    <x v="2"/>
  </r>
  <r>
    <x v="7281"/>
    <x v="210"/>
    <x v="924"/>
    <x v="924"/>
    <x v="77"/>
    <x v="77"/>
    <x v="93"/>
    <x v="93"/>
    <x v="84"/>
    <x v="82"/>
    <x v="82"/>
    <x v="3"/>
    <x v="0"/>
    <x v="0"/>
    <x v="47"/>
    <x v="94"/>
    <x v="1"/>
  </r>
  <r>
    <x v="7282"/>
    <x v="80"/>
    <x v="123"/>
    <x v="123"/>
    <x v="37"/>
    <x v="37"/>
    <x v="122"/>
    <x v="122"/>
    <x v="147"/>
    <x v="91"/>
    <x v="91"/>
    <x v="0"/>
    <x v="0"/>
    <x v="0"/>
    <x v="2"/>
    <x v="189"/>
    <x v="0"/>
  </r>
  <r>
    <x v="7283"/>
    <x v="135"/>
    <x v="1010"/>
    <x v="1010"/>
    <x v="116"/>
    <x v="116"/>
    <x v="152"/>
    <x v="152"/>
    <x v="173"/>
    <x v="39"/>
    <x v="39"/>
    <x v="0"/>
    <x v="0"/>
    <x v="0"/>
    <x v="31"/>
    <x v="252"/>
    <x v="1"/>
  </r>
  <r>
    <x v="7284"/>
    <x v="45"/>
    <x v="678"/>
    <x v="678"/>
    <x v="9"/>
    <x v="9"/>
    <x v="169"/>
    <x v="169"/>
    <x v="158"/>
    <x v="168"/>
    <x v="168"/>
    <x v="0"/>
    <x v="0"/>
    <x v="3"/>
    <x v="41"/>
    <x v="358"/>
    <x v="3"/>
  </r>
  <r>
    <x v="7285"/>
    <x v="217"/>
    <x v="746"/>
    <x v="746"/>
    <x v="79"/>
    <x v="79"/>
    <x v="90"/>
    <x v="90"/>
    <x v="81"/>
    <x v="20"/>
    <x v="20"/>
    <x v="0"/>
    <x v="0"/>
    <x v="0"/>
    <x v="40"/>
    <x v="91"/>
    <x v="1"/>
  </r>
  <r>
    <x v="7286"/>
    <x v="134"/>
    <x v="926"/>
    <x v="926"/>
    <x v="112"/>
    <x v="112"/>
    <x v="49"/>
    <x v="49"/>
    <x v="218"/>
    <x v="15"/>
    <x v="15"/>
    <x v="0"/>
    <x v="0"/>
    <x v="2"/>
    <x v="3"/>
    <x v="481"/>
    <x v="0"/>
  </r>
  <r>
    <x v="7287"/>
    <x v="139"/>
    <x v="205"/>
    <x v="205"/>
    <x v="113"/>
    <x v="113"/>
    <x v="127"/>
    <x v="127"/>
    <x v="13"/>
    <x v="54"/>
    <x v="54"/>
    <x v="3"/>
    <x v="2"/>
    <x v="2"/>
    <x v="11"/>
    <x v="13"/>
    <x v="2"/>
  </r>
  <r>
    <x v="7288"/>
    <x v="107"/>
    <x v="5"/>
    <x v="5"/>
    <x v="111"/>
    <x v="111"/>
    <x v="41"/>
    <x v="41"/>
    <x v="38"/>
    <x v="102"/>
    <x v="102"/>
    <x v="0"/>
    <x v="0"/>
    <x v="1"/>
    <x v="26"/>
    <x v="39"/>
    <x v="1"/>
  </r>
  <r>
    <x v="7289"/>
    <x v="68"/>
    <x v="1035"/>
    <x v="1035"/>
    <x v="25"/>
    <x v="25"/>
    <x v="75"/>
    <x v="75"/>
    <x v="68"/>
    <x v="81"/>
    <x v="81"/>
    <x v="3"/>
    <x v="0"/>
    <x v="0"/>
    <x v="4"/>
    <x v="74"/>
    <x v="0"/>
  </r>
  <r>
    <x v="7290"/>
    <x v="118"/>
    <x v="905"/>
    <x v="905"/>
    <x v="13"/>
    <x v="13"/>
    <x v="148"/>
    <x v="148"/>
    <x v="139"/>
    <x v="30"/>
    <x v="30"/>
    <x v="0"/>
    <x v="0"/>
    <x v="0"/>
    <x v="1"/>
    <x v="176"/>
    <x v="0"/>
  </r>
  <r>
    <x v="7291"/>
    <x v="184"/>
    <x v="307"/>
    <x v="307"/>
    <x v="88"/>
    <x v="88"/>
    <x v="156"/>
    <x v="156"/>
    <x v="13"/>
    <x v="47"/>
    <x v="47"/>
    <x v="0"/>
    <x v="2"/>
    <x v="0"/>
    <x v="11"/>
    <x v="13"/>
    <x v="2"/>
  </r>
  <r>
    <x v="7292"/>
    <x v="329"/>
    <x v="160"/>
    <x v="160"/>
    <x v="64"/>
    <x v="64"/>
    <x v="180"/>
    <x v="180"/>
    <x v="177"/>
    <x v="162"/>
    <x v="162"/>
    <x v="0"/>
    <x v="0"/>
    <x v="0"/>
    <x v="7"/>
    <x v="289"/>
    <x v="0"/>
  </r>
  <r>
    <x v="7293"/>
    <x v="9"/>
    <x v="736"/>
    <x v="736"/>
    <x v="39"/>
    <x v="39"/>
    <x v="131"/>
    <x v="131"/>
    <x v="13"/>
    <x v="43"/>
    <x v="43"/>
    <x v="0"/>
    <x v="2"/>
    <x v="2"/>
    <x v="11"/>
    <x v="13"/>
    <x v="2"/>
  </r>
  <r>
    <x v="7294"/>
    <x v="16"/>
    <x v="67"/>
    <x v="67"/>
    <x v="58"/>
    <x v="58"/>
    <x v="203"/>
    <x v="203"/>
    <x v="13"/>
    <x v="61"/>
    <x v="61"/>
    <x v="3"/>
    <x v="1"/>
    <x v="2"/>
    <x v="11"/>
    <x v="13"/>
    <x v="2"/>
  </r>
  <r>
    <x v="7295"/>
    <x v="87"/>
    <x v="565"/>
    <x v="565"/>
    <x v="14"/>
    <x v="14"/>
    <x v="123"/>
    <x v="123"/>
    <x v="114"/>
    <x v="80"/>
    <x v="80"/>
    <x v="3"/>
    <x v="0"/>
    <x v="1"/>
    <x v="5"/>
    <x v="489"/>
    <x v="0"/>
  </r>
  <r>
    <x v="7296"/>
    <x v="193"/>
    <x v="1124"/>
    <x v="1124"/>
    <x v="103"/>
    <x v="103"/>
    <x v="53"/>
    <x v="53"/>
    <x v="49"/>
    <x v="64"/>
    <x v="64"/>
    <x v="1"/>
    <x v="0"/>
    <x v="1"/>
    <x v="20"/>
    <x v="654"/>
    <x v="0"/>
  </r>
  <r>
    <x v="7297"/>
    <x v="159"/>
    <x v="943"/>
    <x v="943"/>
    <x v="54"/>
    <x v="54"/>
    <x v="46"/>
    <x v="46"/>
    <x v="43"/>
    <x v="33"/>
    <x v="33"/>
    <x v="0"/>
    <x v="0"/>
    <x v="1"/>
    <x v="22"/>
    <x v="45"/>
    <x v="1"/>
  </r>
  <r>
    <x v="7298"/>
    <x v="348"/>
    <x v="48"/>
    <x v="48"/>
    <x v="35"/>
    <x v="35"/>
    <x v="39"/>
    <x v="39"/>
    <x v="36"/>
    <x v="149"/>
    <x v="149"/>
    <x v="0"/>
    <x v="0"/>
    <x v="0"/>
    <x v="26"/>
    <x v="37"/>
    <x v="1"/>
  </r>
  <r>
    <x v="7299"/>
    <x v="228"/>
    <x v="1178"/>
    <x v="1178"/>
    <x v="94"/>
    <x v="94"/>
    <x v="100"/>
    <x v="100"/>
    <x v="92"/>
    <x v="24"/>
    <x v="24"/>
    <x v="2"/>
    <x v="0"/>
    <x v="2"/>
    <x v="1"/>
    <x v="672"/>
    <x v="0"/>
  </r>
  <r>
    <x v="7300"/>
    <x v="308"/>
    <x v="958"/>
    <x v="958"/>
    <x v="68"/>
    <x v="68"/>
    <x v="186"/>
    <x v="186"/>
    <x v="182"/>
    <x v="84"/>
    <x v="84"/>
    <x v="3"/>
    <x v="0"/>
    <x v="0"/>
    <x v="8"/>
    <x v="722"/>
    <x v="1"/>
  </r>
  <r>
    <x v="7301"/>
    <x v="213"/>
    <x v="471"/>
    <x v="471"/>
    <x v="59"/>
    <x v="59"/>
    <x v="196"/>
    <x v="196"/>
    <x v="193"/>
    <x v="132"/>
    <x v="132"/>
    <x v="0"/>
    <x v="0"/>
    <x v="3"/>
    <x v="29"/>
    <x v="459"/>
    <x v="0"/>
  </r>
  <r>
    <x v="7302"/>
    <x v="71"/>
    <x v="28"/>
    <x v="28"/>
    <x v="28"/>
    <x v="28"/>
    <x v="209"/>
    <x v="209"/>
    <x v="208"/>
    <x v="144"/>
    <x v="144"/>
    <x v="0"/>
    <x v="0"/>
    <x v="2"/>
    <x v="9"/>
    <x v="380"/>
    <x v="0"/>
  </r>
  <r>
    <x v="7303"/>
    <x v="85"/>
    <x v="178"/>
    <x v="178"/>
    <x v="81"/>
    <x v="81"/>
    <x v="187"/>
    <x v="187"/>
    <x v="183"/>
    <x v="57"/>
    <x v="57"/>
    <x v="0"/>
    <x v="0"/>
    <x v="2"/>
    <x v="47"/>
    <x v="395"/>
    <x v="1"/>
  </r>
  <r>
    <x v="7304"/>
    <x v="32"/>
    <x v="514"/>
    <x v="514"/>
    <x v="29"/>
    <x v="29"/>
    <x v="23"/>
    <x v="23"/>
    <x v="22"/>
    <x v="136"/>
    <x v="136"/>
    <x v="0"/>
    <x v="0"/>
    <x v="2"/>
    <x v="22"/>
    <x v="250"/>
    <x v="1"/>
  </r>
  <r>
    <x v="7305"/>
    <x v="238"/>
    <x v="892"/>
    <x v="892"/>
    <x v="79"/>
    <x v="79"/>
    <x v="206"/>
    <x v="206"/>
    <x v="205"/>
    <x v="162"/>
    <x v="162"/>
    <x v="3"/>
    <x v="0"/>
    <x v="2"/>
    <x v="22"/>
    <x v="557"/>
    <x v="1"/>
  </r>
  <r>
    <x v="7306"/>
    <x v="213"/>
    <x v="897"/>
    <x v="897"/>
    <x v="76"/>
    <x v="76"/>
    <x v="160"/>
    <x v="160"/>
    <x v="151"/>
    <x v="166"/>
    <x v="166"/>
    <x v="0"/>
    <x v="0"/>
    <x v="2"/>
    <x v="29"/>
    <x v="197"/>
    <x v="0"/>
  </r>
  <r>
    <x v="7307"/>
    <x v="182"/>
    <x v="461"/>
    <x v="461"/>
    <x v="9"/>
    <x v="9"/>
    <x v="187"/>
    <x v="187"/>
    <x v="183"/>
    <x v="82"/>
    <x v="82"/>
    <x v="1"/>
    <x v="0"/>
    <x v="3"/>
    <x v="18"/>
    <x v="356"/>
    <x v="0"/>
  </r>
  <r>
    <x v="7308"/>
    <x v="183"/>
    <x v="1074"/>
    <x v="1074"/>
    <x v="85"/>
    <x v="85"/>
    <x v="101"/>
    <x v="101"/>
    <x v="93"/>
    <x v="121"/>
    <x v="121"/>
    <x v="0"/>
    <x v="0"/>
    <x v="0"/>
    <x v="10"/>
    <x v="204"/>
    <x v="0"/>
  </r>
  <r>
    <x v="7309"/>
    <x v="256"/>
    <x v="670"/>
    <x v="670"/>
    <x v="10"/>
    <x v="10"/>
    <x v="69"/>
    <x v="69"/>
    <x v="64"/>
    <x v="74"/>
    <x v="74"/>
    <x v="3"/>
    <x v="0"/>
    <x v="1"/>
    <x v="32"/>
    <x v="69"/>
    <x v="0"/>
  </r>
  <r>
    <x v="7310"/>
    <x v="59"/>
    <x v="66"/>
    <x v="66"/>
    <x v="19"/>
    <x v="19"/>
    <x v="198"/>
    <x v="198"/>
    <x v="197"/>
    <x v="156"/>
    <x v="156"/>
    <x v="0"/>
    <x v="0"/>
    <x v="0"/>
    <x v="1"/>
    <x v="327"/>
    <x v="0"/>
  </r>
  <r>
    <x v="7311"/>
    <x v="103"/>
    <x v="413"/>
    <x v="413"/>
    <x v="6"/>
    <x v="6"/>
    <x v="169"/>
    <x v="169"/>
    <x v="158"/>
    <x v="140"/>
    <x v="140"/>
    <x v="3"/>
    <x v="0"/>
    <x v="0"/>
    <x v="51"/>
    <x v="561"/>
    <x v="0"/>
  </r>
  <r>
    <x v="7312"/>
    <x v="329"/>
    <x v="1119"/>
    <x v="1119"/>
    <x v="112"/>
    <x v="112"/>
    <x v="32"/>
    <x v="32"/>
    <x v="60"/>
    <x v="74"/>
    <x v="74"/>
    <x v="2"/>
    <x v="0"/>
    <x v="0"/>
    <x v="1"/>
    <x v="809"/>
    <x v="0"/>
  </r>
  <r>
    <x v="7313"/>
    <x v="311"/>
    <x v="98"/>
    <x v="98"/>
    <x v="73"/>
    <x v="73"/>
    <x v="7"/>
    <x v="7"/>
    <x v="7"/>
    <x v="117"/>
    <x v="117"/>
    <x v="0"/>
    <x v="0"/>
    <x v="0"/>
    <x v="23"/>
    <x v="539"/>
    <x v="0"/>
  </r>
  <r>
    <x v="7314"/>
    <x v="185"/>
    <x v="242"/>
    <x v="242"/>
    <x v="29"/>
    <x v="29"/>
    <x v="127"/>
    <x v="127"/>
    <x v="118"/>
    <x v="67"/>
    <x v="67"/>
    <x v="0"/>
    <x v="0"/>
    <x v="0"/>
    <x v="32"/>
    <x v="147"/>
    <x v="0"/>
  </r>
  <r>
    <x v="7315"/>
    <x v="272"/>
    <x v="141"/>
    <x v="141"/>
    <x v="23"/>
    <x v="23"/>
    <x v="72"/>
    <x v="72"/>
    <x v="13"/>
    <x v="3"/>
    <x v="3"/>
    <x v="0"/>
    <x v="2"/>
    <x v="0"/>
    <x v="11"/>
    <x v="13"/>
    <x v="2"/>
  </r>
  <r>
    <x v="7316"/>
    <x v="304"/>
    <x v="819"/>
    <x v="819"/>
    <x v="40"/>
    <x v="40"/>
    <x v="60"/>
    <x v="60"/>
    <x v="56"/>
    <x v="131"/>
    <x v="131"/>
    <x v="0"/>
    <x v="0"/>
    <x v="1"/>
    <x v="8"/>
    <x v="58"/>
    <x v="1"/>
  </r>
  <r>
    <x v="7317"/>
    <x v="197"/>
    <x v="198"/>
    <x v="198"/>
    <x v="57"/>
    <x v="57"/>
    <x v="178"/>
    <x v="178"/>
    <x v="13"/>
    <x v="57"/>
    <x v="57"/>
    <x v="3"/>
    <x v="1"/>
    <x v="2"/>
    <x v="11"/>
    <x v="13"/>
    <x v="2"/>
  </r>
  <r>
    <x v="7318"/>
    <x v="223"/>
    <x v="347"/>
    <x v="347"/>
    <x v="101"/>
    <x v="101"/>
    <x v="82"/>
    <x v="82"/>
    <x v="216"/>
    <x v="123"/>
    <x v="123"/>
    <x v="3"/>
    <x v="0"/>
    <x v="0"/>
    <x v="21"/>
    <x v="433"/>
    <x v="1"/>
  </r>
  <r>
    <x v="7319"/>
    <x v="225"/>
    <x v="1004"/>
    <x v="1004"/>
    <x v="34"/>
    <x v="34"/>
    <x v="32"/>
    <x v="32"/>
    <x v="13"/>
    <x v="151"/>
    <x v="151"/>
    <x v="3"/>
    <x v="2"/>
    <x v="2"/>
    <x v="11"/>
    <x v="13"/>
    <x v="2"/>
  </r>
  <r>
    <x v="7320"/>
    <x v="276"/>
    <x v="260"/>
    <x v="260"/>
    <x v="21"/>
    <x v="21"/>
    <x v="196"/>
    <x v="196"/>
    <x v="193"/>
    <x v="85"/>
    <x v="85"/>
    <x v="0"/>
    <x v="0"/>
    <x v="3"/>
    <x v="33"/>
    <x v="459"/>
    <x v="0"/>
  </r>
  <r>
    <x v="7321"/>
    <x v="173"/>
    <x v="842"/>
    <x v="842"/>
    <x v="37"/>
    <x v="37"/>
    <x v="21"/>
    <x v="21"/>
    <x v="21"/>
    <x v="169"/>
    <x v="169"/>
    <x v="2"/>
    <x v="0"/>
    <x v="0"/>
    <x v="16"/>
    <x v="697"/>
    <x v="1"/>
  </r>
  <r>
    <x v="7322"/>
    <x v="329"/>
    <x v="737"/>
    <x v="737"/>
    <x v="73"/>
    <x v="73"/>
    <x v="191"/>
    <x v="191"/>
    <x v="187"/>
    <x v="73"/>
    <x v="73"/>
    <x v="3"/>
    <x v="0"/>
    <x v="0"/>
    <x v="34"/>
    <x v="298"/>
    <x v="1"/>
  </r>
  <r>
    <x v="7323"/>
    <x v="311"/>
    <x v="356"/>
    <x v="356"/>
    <x v="91"/>
    <x v="91"/>
    <x v="44"/>
    <x v="44"/>
    <x v="41"/>
    <x v="4"/>
    <x v="4"/>
    <x v="0"/>
    <x v="0"/>
    <x v="3"/>
    <x v="33"/>
    <x v="42"/>
    <x v="0"/>
  </r>
  <r>
    <x v="7324"/>
    <x v="324"/>
    <x v="762"/>
    <x v="762"/>
    <x v="107"/>
    <x v="107"/>
    <x v="10"/>
    <x v="10"/>
    <x v="10"/>
    <x v="134"/>
    <x v="134"/>
    <x v="2"/>
    <x v="0"/>
    <x v="0"/>
    <x v="33"/>
    <x v="10"/>
    <x v="0"/>
  </r>
  <r>
    <x v="7325"/>
    <x v="200"/>
    <x v="159"/>
    <x v="159"/>
    <x v="8"/>
    <x v="8"/>
    <x v="171"/>
    <x v="171"/>
    <x v="160"/>
    <x v="76"/>
    <x v="76"/>
    <x v="0"/>
    <x v="0"/>
    <x v="3"/>
    <x v="4"/>
    <x v="245"/>
    <x v="0"/>
  </r>
  <r>
    <x v="7326"/>
    <x v="115"/>
    <x v="594"/>
    <x v="594"/>
    <x v="78"/>
    <x v="78"/>
    <x v="175"/>
    <x v="175"/>
    <x v="168"/>
    <x v="46"/>
    <x v="46"/>
    <x v="0"/>
    <x v="0"/>
    <x v="3"/>
    <x v="14"/>
    <x v="497"/>
    <x v="0"/>
  </r>
  <r>
    <x v="7327"/>
    <x v="199"/>
    <x v="417"/>
    <x v="417"/>
    <x v="67"/>
    <x v="67"/>
    <x v="55"/>
    <x v="55"/>
    <x v="51"/>
    <x v="54"/>
    <x v="54"/>
    <x v="2"/>
    <x v="0"/>
    <x v="0"/>
    <x v="32"/>
    <x v="676"/>
    <x v="0"/>
  </r>
  <r>
    <x v="7328"/>
    <x v="217"/>
    <x v="1168"/>
    <x v="1168"/>
    <x v="88"/>
    <x v="88"/>
    <x v="82"/>
    <x v="82"/>
    <x v="13"/>
    <x v="77"/>
    <x v="77"/>
    <x v="0"/>
    <x v="1"/>
    <x v="0"/>
    <x v="11"/>
    <x v="13"/>
    <x v="2"/>
  </r>
  <r>
    <x v="7329"/>
    <x v="350"/>
    <x v="1051"/>
    <x v="1051"/>
    <x v="92"/>
    <x v="92"/>
    <x v="78"/>
    <x v="78"/>
    <x v="112"/>
    <x v="111"/>
    <x v="111"/>
    <x v="0"/>
    <x v="0"/>
    <x v="3"/>
    <x v="22"/>
    <x v="378"/>
    <x v="1"/>
  </r>
  <r>
    <x v="7330"/>
    <x v="66"/>
    <x v="865"/>
    <x v="865"/>
    <x v="114"/>
    <x v="114"/>
    <x v="92"/>
    <x v="92"/>
    <x v="13"/>
    <x v="89"/>
    <x v="89"/>
    <x v="0"/>
    <x v="2"/>
    <x v="0"/>
    <x v="11"/>
    <x v="13"/>
    <x v="2"/>
  </r>
  <r>
    <x v="7331"/>
    <x v="287"/>
    <x v="994"/>
    <x v="994"/>
    <x v="23"/>
    <x v="23"/>
    <x v="163"/>
    <x v="163"/>
    <x v="153"/>
    <x v="33"/>
    <x v="33"/>
    <x v="2"/>
    <x v="0"/>
    <x v="0"/>
    <x v="24"/>
    <x v="202"/>
    <x v="1"/>
  </r>
  <r>
    <x v="7332"/>
    <x v="28"/>
    <x v="843"/>
    <x v="843"/>
    <x v="3"/>
    <x v="3"/>
    <x v="24"/>
    <x v="24"/>
    <x v="23"/>
    <x v="13"/>
    <x v="13"/>
    <x v="0"/>
    <x v="0"/>
    <x v="0"/>
    <x v="26"/>
    <x v="224"/>
    <x v="1"/>
  </r>
  <r>
    <x v="7333"/>
    <x v="292"/>
    <x v="259"/>
    <x v="259"/>
    <x v="82"/>
    <x v="82"/>
    <x v="114"/>
    <x v="114"/>
    <x v="107"/>
    <x v="165"/>
    <x v="165"/>
    <x v="0"/>
    <x v="0"/>
    <x v="2"/>
    <x v="19"/>
    <x v="128"/>
    <x v="1"/>
  </r>
  <r>
    <x v="7334"/>
    <x v="177"/>
    <x v="620"/>
    <x v="620"/>
    <x v="40"/>
    <x v="40"/>
    <x v="70"/>
    <x v="70"/>
    <x v="129"/>
    <x v="164"/>
    <x v="164"/>
    <x v="0"/>
    <x v="0"/>
    <x v="2"/>
    <x v="21"/>
    <x v="163"/>
    <x v="1"/>
  </r>
  <r>
    <x v="7335"/>
    <x v="223"/>
    <x v="285"/>
    <x v="285"/>
    <x v="103"/>
    <x v="103"/>
    <x v="147"/>
    <x v="147"/>
    <x v="138"/>
    <x v="74"/>
    <x v="74"/>
    <x v="0"/>
    <x v="0"/>
    <x v="1"/>
    <x v="4"/>
    <x v="265"/>
    <x v="0"/>
  </r>
  <r>
    <x v="7336"/>
    <x v="355"/>
    <x v="676"/>
    <x v="676"/>
    <x v="2"/>
    <x v="2"/>
    <x v="182"/>
    <x v="182"/>
    <x v="194"/>
    <x v="121"/>
    <x v="121"/>
    <x v="0"/>
    <x v="0"/>
    <x v="0"/>
    <x v="37"/>
    <x v="316"/>
    <x v="1"/>
  </r>
  <r>
    <x v="7337"/>
    <x v="359"/>
    <x v="860"/>
    <x v="860"/>
    <x v="115"/>
    <x v="115"/>
    <x v="64"/>
    <x v="64"/>
    <x v="59"/>
    <x v="138"/>
    <x v="138"/>
    <x v="2"/>
    <x v="0"/>
    <x v="2"/>
    <x v="18"/>
    <x v="818"/>
    <x v="0"/>
  </r>
  <r>
    <x v="7338"/>
    <x v="305"/>
    <x v="865"/>
    <x v="865"/>
    <x v="43"/>
    <x v="43"/>
    <x v="30"/>
    <x v="30"/>
    <x v="27"/>
    <x v="91"/>
    <x v="91"/>
    <x v="3"/>
    <x v="0"/>
    <x v="2"/>
    <x v="26"/>
    <x v="355"/>
    <x v="1"/>
  </r>
  <r>
    <x v="7339"/>
    <x v="50"/>
    <x v="327"/>
    <x v="327"/>
    <x v="20"/>
    <x v="20"/>
    <x v="133"/>
    <x v="133"/>
    <x v="122"/>
    <x v="176"/>
    <x v="176"/>
    <x v="2"/>
    <x v="0"/>
    <x v="0"/>
    <x v="0"/>
    <x v="538"/>
    <x v="0"/>
  </r>
  <r>
    <x v="7340"/>
    <x v="221"/>
    <x v="842"/>
    <x v="842"/>
    <x v="116"/>
    <x v="116"/>
    <x v="93"/>
    <x v="93"/>
    <x v="84"/>
    <x v="44"/>
    <x v="44"/>
    <x v="3"/>
    <x v="0"/>
    <x v="3"/>
    <x v="10"/>
    <x v="94"/>
    <x v="0"/>
  </r>
  <r>
    <x v="7341"/>
    <x v="173"/>
    <x v="1001"/>
    <x v="1001"/>
    <x v="109"/>
    <x v="109"/>
    <x v="198"/>
    <x v="198"/>
    <x v="13"/>
    <x v="52"/>
    <x v="52"/>
    <x v="0"/>
    <x v="1"/>
    <x v="0"/>
    <x v="11"/>
    <x v="13"/>
    <x v="2"/>
  </r>
  <r>
    <x v="7342"/>
    <x v="168"/>
    <x v="1182"/>
    <x v="1182"/>
    <x v="86"/>
    <x v="86"/>
    <x v="146"/>
    <x v="146"/>
    <x v="137"/>
    <x v="154"/>
    <x v="154"/>
    <x v="0"/>
    <x v="0"/>
    <x v="0"/>
    <x v="17"/>
    <x v="173"/>
    <x v="0"/>
  </r>
  <r>
    <x v="7343"/>
    <x v="85"/>
    <x v="1107"/>
    <x v="1107"/>
    <x v="64"/>
    <x v="64"/>
    <x v="36"/>
    <x v="36"/>
    <x v="32"/>
    <x v="98"/>
    <x v="98"/>
    <x v="0"/>
    <x v="0"/>
    <x v="0"/>
    <x v="32"/>
    <x v="78"/>
    <x v="0"/>
  </r>
  <r>
    <x v="7344"/>
    <x v="29"/>
    <x v="1112"/>
    <x v="1112"/>
    <x v="50"/>
    <x v="50"/>
    <x v="210"/>
    <x v="210"/>
    <x v="13"/>
    <x v="50"/>
    <x v="50"/>
    <x v="0"/>
    <x v="1"/>
    <x v="1"/>
    <x v="11"/>
    <x v="13"/>
    <x v="2"/>
  </r>
  <r>
    <x v="7345"/>
    <x v="202"/>
    <x v="588"/>
    <x v="588"/>
    <x v="48"/>
    <x v="48"/>
    <x v="106"/>
    <x v="106"/>
    <x v="97"/>
    <x v="44"/>
    <x v="44"/>
    <x v="3"/>
    <x v="0"/>
    <x v="2"/>
    <x v="2"/>
    <x v="458"/>
    <x v="0"/>
  </r>
  <r>
    <x v="7346"/>
    <x v="316"/>
    <x v="552"/>
    <x v="552"/>
    <x v="40"/>
    <x v="40"/>
    <x v="134"/>
    <x v="134"/>
    <x v="124"/>
    <x v="174"/>
    <x v="174"/>
    <x v="0"/>
    <x v="0"/>
    <x v="3"/>
    <x v="1"/>
    <x v="156"/>
    <x v="0"/>
  </r>
  <r>
    <x v="7347"/>
    <x v="8"/>
    <x v="899"/>
    <x v="899"/>
    <x v="9"/>
    <x v="9"/>
    <x v="95"/>
    <x v="95"/>
    <x v="13"/>
    <x v="148"/>
    <x v="148"/>
    <x v="3"/>
    <x v="1"/>
    <x v="2"/>
    <x v="11"/>
    <x v="13"/>
    <x v="2"/>
  </r>
  <r>
    <x v="7348"/>
    <x v="160"/>
    <x v="1044"/>
    <x v="1044"/>
    <x v="50"/>
    <x v="50"/>
    <x v="150"/>
    <x v="150"/>
    <x v="140"/>
    <x v="101"/>
    <x v="101"/>
    <x v="0"/>
    <x v="0"/>
    <x v="3"/>
    <x v="34"/>
    <x v="221"/>
    <x v="1"/>
  </r>
  <r>
    <x v="7349"/>
    <x v="89"/>
    <x v="265"/>
    <x v="265"/>
    <x v="8"/>
    <x v="8"/>
    <x v="35"/>
    <x v="35"/>
    <x v="13"/>
    <x v="104"/>
    <x v="104"/>
    <x v="0"/>
    <x v="1"/>
    <x v="2"/>
    <x v="11"/>
    <x v="13"/>
    <x v="2"/>
  </r>
  <r>
    <x v="7350"/>
    <x v="122"/>
    <x v="496"/>
    <x v="496"/>
    <x v="14"/>
    <x v="14"/>
    <x v="160"/>
    <x v="160"/>
    <x v="13"/>
    <x v="106"/>
    <x v="106"/>
    <x v="1"/>
    <x v="1"/>
    <x v="3"/>
    <x v="11"/>
    <x v="13"/>
    <x v="2"/>
  </r>
  <r>
    <x v="7351"/>
    <x v="248"/>
    <x v="466"/>
    <x v="466"/>
    <x v="80"/>
    <x v="80"/>
    <x v="96"/>
    <x v="96"/>
    <x v="87"/>
    <x v="104"/>
    <x v="104"/>
    <x v="0"/>
    <x v="0"/>
    <x v="3"/>
    <x v="14"/>
    <x v="100"/>
    <x v="0"/>
  </r>
  <r>
    <x v="7352"/>
    <x v="233"/>
    <x v="47"/>
    <x v="47"/>
    <x v="101"/>
    <x v="101"/>
    <x v="116"/>
    <x v="116"/>
    <x v="109"/>
    <x v="57"/>
    <x v="57"/>
    <x v="0"/>
    <x v="0"/>
    <x v="0"/>
    <x v="24"/>
    <x v="199"/>
    <x v="1"/>
  </r>
  <r>
    <x v="7353"/>
    <x v="111"/>
    <x v="420"/>
    <x v="420"/>
    <x v="45"/>
    <x v="45"/>
    <x v="188"/>
    <x v="188"/>
    <x v="184"/>
    <x v="80"/>
    <x v="80"/>
    <x v="0"/>
    <x v="0"/>
    <x v="0"/>
    <x v="51"/>
    <x v="294"/>
    <x v="0"/>
  </r>
  <r>
    <x v="7354"/>
    <x v="92"/>
    <x v="974"/>
    <x v="974"/>
    <x v="92"/>
    <x v="92"/>
    <x v="185"/>
    <x v="185"/>
    <x v="13"/>
    <x v="69"/>
    <x v="69"/>
    <x v="0"/>
    <x v="2"/>
    <x v="3"/>
    <x v="11"/>
    <x v="13"/>
    <x v="2"/>
  </r>
  <r>
    <x v="7355"/>
    <x v="329"/>
    <x v="829"/>
    <x v="829"/>
    <x v="108"/>
    <x v="108"/>
    <x v="108"/>
    <x v="108"/>
    <x v="99"/>
    <x v="143"/>
    <x v="143"/>
    <x v="0"/>
    <x v="0"/>
    <x v="0"/>
    <x v="14"/>
    <x v="116"/>
    <x v="0"/>
  </r>
  <r>
    <x v="7356"/>
    <x v="280"/>
    <x v="634"/>
    <x v="634"/>
    <x v="47"/>
    <x v="47"/>
    <x v="31"/>
    <x v="31"/>
    <x v="28"/>
    <x v="94"/>
    <x v="94"/>
    <x v="1"/>
    <x v="0"/>
    <x v="2"/>
    <x v="25"/>
    <x v="270"/>
    <x v="0"/>
  </r>
  <r>
    <x v="7357"/>
    <x v="9"/>
    <x v="201"/>
    <x v="201"/>
    <x v="43"/>
    <x v="43"/>
    <x v="194"/>
    <x v="194"/>
    <x v="190"/>
    <x v="6"/>
    <x v="6"/>
    <x v="2"/>
    <x v="0"/>
    <x v="0"/>
    <x v="40"/>
    <x v="602"/>
    <x v="1"/>
  </r>
  <r>
    <x v="7358"/>
    <x v="135"/>
    <x v="783"/>
    <x v="783"/>
    <x v="84"/>
    <x v="84"/>
    <x v="138"/>
    <x v="138"/>
    <x v="130"/>
    <x v="46"/>
    <x v="46"/>
    <x v="3"/>
    <x v="0"/>
    <x v="0"/>
    <x v="21"/>
    <x v="623"/>
    <x v="1"/>
  </r>
  <r>
    <x v="7359"/>
    <x v="69"/>
    <x v="511"/>
    <x v="511"/>
    <x v="16"/>
    <x v="16"/>
    <x v="0"/>
    <x v="0"/>
    <x v="0"/>
    <x v="146"/>
    <x v="146"/>
    <x v="3"/>
    <x v="0"/>
    <x v="0"/>
    <x v="6"/>
    <x v="97"/>
    <x v="1"/>
  </r>
  <r>
    <x v="7360"/>
    <x v="302"/>
    <x v="594"/>
    <x v="594"/>
    <x v="79"/>
    <x v="79"/>
    <x v="32"/>
    <x v="32"/>
    <x v="13"/>
    <x v="62"/>
    <x v="62"/>
    <x v="0"/>
    <x v="2"/>
    <x v="0"/>
    <x v="11"/>
    <x v="13"/>
    <x v="2"/>
  </r>
  <r>
    <x v="7361"/>
    <x v="241"/>
    <x v="450"/>
    <x v="450"/>
    <x v="4"/>
    <x v="4"/>
    <x v="169"/>
    <x v="169"/>
    <x v="158"/>
    <x v="16"/>
    <x v="16"/>
    <x v="2"/>
    <x v="0"/>
    <x v="2"/>
    <x v="6"/>
    <x v="788"/>
    <x v="1"/>
  </r>
  <r>
    <x v="7362"/>
    <x v="38"/>
    <x v="943"/>
    <x v="943"/>
    <x v="38"/>
    <x v="38"/>
    <x v="52"/>
    <x v="52"/>
    <x v="48"/>
    <x v="44"/>
    <x v="44"/>
    <x v="0"/>
    <x v="0"/>
    <x v="1"/>
    <x v="31"/>
    <x v="376"/>
    <x v="1"/>
  </r>
  <r>
    <x v="7363"/>
    <x v="102"/>
    <x v="335"/>
    <x v="335"/>
    <x v="110"/>
    <x v="110"/>
    <x v="78"/>
    <x v="78"/>
    <x v="13"/>
    <x v="154"/>
    <x v="154"/>
    <x v="0"/>
    <x v="2"/>
    <x v="2"/>
    <x v="11"/>
    <x v="13"/>
    <x v="2"/>
  </r>
  <r>
    <x v="7364"/>
    <x v="264"/>
    <x v="1053"/>
    <x v="1053"/>
    <x v="46"/>
    <x v="46"/>
    <x v="199"/>
    <x v="199"/>
    <x v="198"/>
    <x v="111"/>
    <x v="111"/>
    <x v="1"/>
    <x v="0"/>
    <x v="2"/>
    <x v="21"/>
    <x v="791"/>
    <x v="1"/>
  </r>
  <r>
    <x v="7365"/>
    <x v="10"/>
    <x v="1136"/>
    <x v="1136"/>
    <x v="73"/>
    <x v="73"/>
    <x v="156"/>
    <x v="156"/>
    <x v="163"/>
    <x v="46"/>
    <x v="46"/>
    <x v="0"/>
    <x v="0"/>
    <x v="0"/>
    <x v="37"/>
    <x v="302"/>
    <x v="1"/>
  </r>
  <r>
    <x v="7366"/>
    <x v="161"/>
    <x v="107"/>
    <x v="107"/>
    <x v="117"/>
    <x v="117"/>
    <x v="195"/>
    <x v="195"/>
    <x v="191"/>
    <x v="58"/>
    <x v="58"/>
    <x v="0"/>
    <x v="0"/>
    <x v="0"/>
    <x v="2"/>
    <x v="369"/>
    <x v="0"/>
  </r>
  <r>
    <x v="7367"/>
    <x v="110"/>
    <x v="1076"/>
    <x v="1076"/>
    <x v="48"/>
    <x v="48"/>
    <x v="17"/>
    <x v="17"/>
    <x v="13"/>
    <x v="155"/>
    <x v="155"/>
    <x v="3"/>
    <x v="1"/>
    <x v="0"/>
    <x v="11"/>
    <x v="13"/>
    <x v="2"/>
  </r>
  <r>
    <x v="7368"/>
    <x v="353"/>
    <x v="150"/>
    <x v="150"/>
    <x v="87"/>
    <x v="87"/>
    <x v="49"/>
    <x v="49"/>
    <x v="13"/>
    <x v="67"/>
    <x v="67"/>
    <x v="0"/>
    <x v="2"/>
    <x v="2"/>
    <x v="11"/>
    <x v="13"/>
    <x v="2"/>
  </r>
  <r>
    <x v="7369"/>
    <x v="141"/>
    <x v="684"/>
    <x v="684"/>
    <x v="43"/>
    <x v="43"/>
    <x v="39"/>
    <x v="39"/>
    <x v="36"/>
    <x v="70"/>
    <x v="70"/>
    <x v="0"/>
    <x v="0"/>
    <x v="1"/>
    <x v="1"/>
    <x v="37"/>
    <x v="0"/>
  </r>
  <r>
    <x v="7370"/>
    <x v="43"/>
    <x v="892"/>
    <x v="892"/>
    <x v="74"/>
    <x v="74"/>
    <x v="216"/>
    <x v="216"/>
    <x v="215"/>
    <x v="42"/>
    <x v="42"/>
    <x v="0"/>
    <x v="0"/>
    <x v="0"/>
    <x v="2"/>
    <x v="461"/>
    <x v="0"/>
  </r>
  <r>
    <x v="7371"/>
    <x v="47"/>
    <x v="971"/>
    <x v="971"/>
    <x v="37"/>
    <x v="37"/>
    <x v="49"/>
    <x v="49"/>
    <x v="218"/>
    <x v="160"/>
    <x v="160"/>
    <x v="3"/>
    <x v="0"/>
    <x v="2"/>
    <x v="33"/>
    <x v="464"/>
    <x v="0"/>
  </r>
  <r>
    <x v="7372"/>
    <x v="99"/>
    <x v="1132"/>
    <x v="1132"/>
    <x v="16"/>
    <x v="16"/>
    <x v="218"/>
    <x v="218"/>
    <x v="219"/>
    <x v="12"/>
    <x v="12"/>
    <x v="0"/>
    <x v="0"/>
    <x v="0"/>
    <x v="15"/>
    <x v="496"/>
    <x v="1"/>
  </r>
  <r>
    <x v="7373"/>
    <x v="236"/>
    <x v="982"/>
    <x v="982"/>
    <x v="44"/>
    <x v="44"/>
    <x v="168"/>
    <x v="168"/>
    <x v="157"/>
    <x v="172"/>
    <x v="172"/>
    <x v="0"/>
    <x v="0"/>
    <x v="3"/>
    <x v="22"/>
    <x v="536"/>
    <x v="1"/>
  </r>
  <r>
    <x v="7374"/>
    <x v="113"/>
    <x v="907"/>
    <x v="907"/>
    <x v="19"/>
    <x v="19"/>
    <x v="140"/>
    <x v="140"/>
    <x v="132"/>
    <x v="46"/>
    <x v="46"/>
    <x v="0"/>
    <x v="0"/>
    <x v="0"/>
    <x v="33"/>
    <x v="390"/>
    <x v="0"/>
  </r>
  <r>
    <x v="7375"/>
    <x v="57"/>
    <x v="291"/>
    <x v="291"/>
    <x v="5"/>
    <x v="5"/>
    <x v="181"/>
    <x v="181"/>
    <x v="178"/>
    <x v="171"/>
    <x v="171"/>
    <x v="0"/>
    <x v="0"/>
    <x v="1"/>
    <x v="27"/>
    <x v="595"/>
    <x v="0"/>
  </r>
  <r>
    <x v="7376"/>
    <x v="165"/>
    <x v="1001"/>
    <x v="1001"/>
    <x v="85"/>
    <x v="85"/>
    <x v="1"/>
    <x v="1"/>
    <x v="1"/>
    <x v="119"/>
    <x v="119"/>
    <x v="0"/>
    <x v="0"/>
    <x v="2"/>
    <x v="4"/>
    <x v="276"/>
    <x v="0"/>
  </r>
  <r>
    <x v="7377"/>
    <x v="186"/>
    <x v="7"/>
    <x v="7"/>
    <x v="79"/>
    <x v="79"/>
    <x v="148"/>
    <x v="148"/>
    <x v="139"/>
    <x v="132"/>
    <x v="132"/>
    <x v="0"/>
    <x v="0"/>
    <x v="3"/>
    <x v="34"/>
    <x v="176"/>
    <x v="1"/>
  </r>
  <r>
    <x v="7378"/>
    <x v="162"/>
    <x v="749"/>
    <x v="749"/>
    <x v="64"/>
    <x v="64"/>
    <x v="26"/>
    <x v="26"/>
    <x v="24"/>
    <x v="59"/>
    <x v="59"/>
    <x v="0"/>
    <x v="0"/>
    <x v="2"/>
    <x v="21"/>
    <x v="83"/>
    <x v="1"/>
  </r>
  <r>
    <x v="7379"/>
    <x v="55"/>
    <x v="485"/>
    <x v="485"/>
    <x v="28"/>
    <x v="28"/>
    <x v="87"/>
    <x v="87"/>
    <x v="13"/>
    <x v="152"/>
    <x v="152"/>
    <x v="0"/>
    <x v="1"/>
    <x v="2"/>
    <x v="11"/>
    <x v="13"/>
    <x v="2"/>
  </r>
  <r>
    <x v="7380"/>
    <x v="42"/>
    <x v="621"/>
    <x v="621"/>
    <x v="115"/>
    <x v="115"/>
    <x v="56"/>
    <x v="56"/>
    <x v="52"/>
    <x v="52"/>
    <x v="52"/>
    <x v="0"/>
    <x v="0"/>
    <x v="0"/>
    <x v="26"/>
    <x v="54"/>
    <x v="1"/>
  </r>
  <r>
    <x v="7381"/>
    <x v="84"/>
    <x v="705"/>
    <x v="705"/>
    <x v="53"/>
    <x v="53"/>
    <x v="161"/>
    <x v="161"/>
    <x v="152"/>
    <x v="12"/>
    <x v="12"/>
    <x v="0"/>
    <x v="0"/>
    <x v="0"/>
    <x v="37"/>
    <x v="198"/>
    <x v="1"/>
  </r>
  <r>
    <x v="7382"/>
    <x v="309"/>
    <x v="877"/>
    <x v="877"/>
    <x v="27"/>
    <x v="27"/>
    <x v="29"/>
    <x v="29"/>
    <x v="34"/>
    <x v="57"/>
    <x v="57"/>
    <x v="3"/>
    <x v="0"/>
    <x v="0"/>
    <x v="26"/>
    <x v="35"/>
    <x v="1"/>
  </r>
  <r>
    <x v="7383"/>
    <x v="106"/>
    <x v="258"/>
    <x v="258"/>
    <x v="66"/>
    <x v="66"/>
    <x v="12"/>
    <x v="12"/>
    <x v="13"/>
    <x v="27"/>
    <x v="27"/>
    <x v="0"/>
    <x v="1"/>
    <x v="3"/>
    <x v="11"/>
    <x v="13"/>
    <x v="2"/>
  </r>
  <r>
    <x v="7384"/>
    <x v="202"/>
    <x v="306"/>
    <x v="306"/>
    <x v="61"/>
    <x v="61"/>
    <x v="182"/>
    <x v="182"/>
    <x v="194"/>
    <x v="20"/>
    <x v="20"/>
    <x v="0"/>
    <x v="0"/>
    <x v="2"/>
    <x v="35"/>
    <x v="316"/>
    <x v="0"/>
  </r>
  <r>
    <x v="7385"/>
    <x v="272"/>
    <x v="1192"/>
    <x v="1192"/>
    <x v="21"/>
    <x v="21"/>
    <x v="95"/>
    <x v="95"/>
    <x v="13"/>
    <x v="13"/>
    <x v="13"/>
    <x v="0"/>
    <x v="1"/>
    <x v="2"/>
    <x v="11"/>
    <x v="13"/>
    <x v="2"/>
  </r>
  <r>
    <x v="7386"/>
    <x v="161"/>
    <x v="250"/>
    <x v="250"/>
    <x v="108"/>
    <x v="108"/>
    <x v="50"/>
    <x v="50"/>
    <x v="46"/>
    <x v="167"/>
    <x v="167"/>
    <x v="3"/>
    <x v="0"/>
    <x v="0"/>
    <x v="9"/>
    <x v="414"/>
    <x v="0"/>
  </r>
  <r>
    <x v="7387"/>
    <x v="233"/>
    <x v="585"/>
    <x v="585"/>
    <x v="52"/>
    <x v="52"/>
    <x v="66"/>
    <x v="66"/>
    <x v="62"/>
    <x v="39"/>
    <x v="39"/>
    <x v="0"/>
    <x v="0"/>
    <x v="0"/>
    <x v="53"/>
    <x v="338"/>
    <x v="0"/>
  </r>
  <r>
    <x v="7388"/>
    <x v="70"/>
    <x v="121"/>
    <x v="121"/>
    <x v="74"/>
    <x v="74"/>
    <x v="217"/>
    <x v="217"/>
    <x v="217"/>
    <x v="80"/>
    <x v="80"/>
    <x v="3"/>
    <x v="0"/>
    <x v="0"/>
    <x v="30"/>
    <x v="663"/>
    <x v="1"/>
  </r>
  <r>
    <x v="7389"/>
    <x v="237"/>
    <x v="510"/>
    <x v="510"/>
    <x v="80"/>
    <x v="80"/>
    <x v="98"/>
    <x v="98"/>
    <x v="90"/>
    <x v="60"/>
    <x v="60"/>
    <x v="3"/>
    <x v="0"/>
    <x v="0"/>
    <x v="33"/>
    <x v="498"/>
    <x v="0"/>
  </r>
  <r>
    <x v="7390"/>
    <x v="339"/>
    <x v="412"/>
    <x v="412"/>
    <x v="90"/>
    <x v="90"/>
    <x v="6"/>
    <x v="6"/>
    <x v="6"/>
    <x v="25"/>
    <x v="25"/>
    <x v="0"/>
    <x v="0"/>
    <x v="2"/>
    <x v="21"/>
    <x v="6"/>
    <x v="1"/>
  </r>
  <r>
    <x v="7391"/>
    <x v="54"/>
    <x v="1182"/>
    <x v="1182"/>
    <x v="28"/>
    <x v="28"/>
    <x v="11"/>
    <x v="11"/>
    <x v="11"/>
    <x v="147"/>
    <x v="147"/>
    <x v="0"/>
    <x v="0"/>
    <x v="0"/>
    <x v="18"/>
    <x v="11"/>
    <x v="0"/>
  </r>
  <r>
    <x v="7392"/>
    <x v="102"/>
    <x v="728"/>
    <x v="728"/>
    <x v="2"/>
    <x v="2"/>
    <x v="57"/>
    <x v="57"/>
    <x v="53"/>
    <x v="51"/>
    <x v="51"/>
    <x v="1"/>
    <x v="0"/>
    <x v="2"/>
    <x v="44"/>
    <x v="55"/>
    <x v="3"/>
  </r>
  <r>
    <x v="7393"/>
    <x v="336"/>
    <x v="758"/>
    <x v="758"/>
    <x v="24"/>
    <x v="24"/>
    <x v="77"/>
    <x v="77"/>
    <x v="70"/>
    <x v="39"/>
    <x v="39"/>
    <x v="0"/>
    <x v="0"/>
    <x v="0"/>
    <x v="2"/>
    <x v="77"/>
    <x v="0"/>
  </r>
  <r>
    <x v="7394"/>
    <x v="85"/>
    <x v="547"/>
    <x v="547"/>
    <x v="108"/>
    <x v="108"/>
    <x v="112"/>
    <x v="112"/>
    <x v="103"/>
    <x v="69"/>
    <x v="69"/>
    <x v="0"/>
    <x v="0"/>
    <x v="0"/>
    <x v="14"/>
    <x v="123"/>
    <x v="0"/>
  </r>
  <r>
    <x v="7395"/>
    <x v="27"/>
    <x v="642"/>
    <x v="642"/>
    <x v="28"/>
    <x v="28"/>
    <x v="180"/>
    <x v="180"/>
    <x v="177"/>
    <x v="136"/>
    <x v="136"/>
    <x v="0"/>
    <x v="0"/>
    <x v="2"/>
    <x v="34"/>
    <x v="289"/>
    <x v="1"/>
  </r>
  <r>
    <x v="7396"/>
    <x v="115"/>
    <x v="319"/>
    <x v="319"/>
    <x v="69"/>
    <x v="69"/>
    <x v="210"/>
    <x v="210"/>
    <x v="209"/>
    <x v="112"/>
    <x v="112"/>
    <x v="0"/>
    <x v="0"/>
    <x v="2"/>
    <x v="10"/>
    <x v="393"/>
    <x v="0"/>
  </r>
  <r>
    <x v="7397"/>
    <x v="362"/>
    <x v="718"/>
    <x v="718"/>
    <x v="88"/>
    <x v="88"/>
    <x v="155"/>
    <x v="155"/>
    <x v="144"/>
    <x v="174"/>
    <x v="174"/>
    <x v="3"/>
    <x v="0"/>
    <x v="0"/>
    <x v="24"/>
    <x v="412"/>
    <x v="1"/>
  </r>
  <r>
    <x v="7398"/>
    <x v="199"/>
    <x v="105"/>
    <x v="105"/>
    <x v="57"/>
    <x v="57"/>
    <x v="117"/>
    <x v="117"/>
    <x v="13"/>
    <x v="90"/>
    <x v="90"/>
    <x v="0"/>
    <x v="1"/>
    <x v="3"/>
    <x v="11"/>
    <x v="13"/>
    <x v="2"/>
  </r>
  <r>
    <x v="7399"/>
    <x v="79"/>
    <x v="1018"/>
    <x v="1018"/>
    <x v="111"/>
    <x v="111"/>
    <x v="67"/>
    <x v="67"/>
    <x v="63"/>
    <x v="176"/>
    <x v="176"/>
    <x v="0"/>
    <x v="0"/>
    <x v="0"/>
    <x v="16"/>
    <x v="99"/>
    <x v="1"/>
  </r>
  <r>
    <x v="7400"/>
    <x v="13"/>
    <x v="221"/>
    <x v="221"/>
    <x v="12"/>
    <x v="12"/>
    <x v="12"/>
    <x v="12"/>
    <x v="13"/>
    <x v="159"/>
    <x v="159"/>
    <x v="3"/>
    <x v="1"/>
    <x v="2"/>
    <x v="11"/>
    <x v="13"/>
    <x v="2"/>
  </r>
  <r>
    <x v="7401"/>
    <x v="79"/>
    <x v="852"/>
    <x v="852"/>
    <x v="27"/>
    <x v="27"/>
    <x v="37"/>
    <x v="37"/>
    <x v="33"/>
    <x v="13"/>
    <x v="13"/>
    <x v="2"/>
    <x v="0"/>
    <x v="1"/>
    <x v="0"/>
    <x v="616"/>
    <x v="0"/>
  </r>
  <r>
    <x v="7402"/>
    <x v="48"/>
    <x v="332"/>
    <x v="332"/>
    <x v="63"/>
    <x v="63"/>
    <x v="71"/>
    <x v="71"/>
    <x v="65"/>
    <x v="2"/>
    <x v="2"/>
    <x v="0"/>
    <x v="0"/>
    <x v="0"/>
    <x v="7"/>
    <x v="575"/>
    <x v="0"/>
  </r>
  <r>
    <x v="7403"/>
    <x v="250"/>
    <x v="787"/>
    <x v="787"/>
    <x v="118"/>
    <x v="118"/>
    <x v="17"/>
    <x v="17"/>
    <x v="13"/>
    <x v="165"/>
    <x v="165"/>
    <x v="3"/>
    <x v="2"/>
    <x v="0"/>
    <x v="11"/>
    <x v="13"/>
    <x v="2"/>
  </r>
  <r>
    <x v="7404"/>
    <x v="153"/>
    <x v="63"/>
    <x v="63"/>
    <x v="112"/>
    <x v="112"/>
    <x v="11"/>
    <x v="11"/>
    <x v="11"/>
    <x v="133"/>
    <x v="133"/>
    <x v="0"/>
    <x v="0"/>
    <x v="0"/>
    <x v="14"/>
    <x v="11"/>
    <x v="0"/>
  </r>
  <r>
    <x v="7405"/>
    <x v="321"/>
    <x v="768"/>
    <x v="768"/>
    <x v="93"/>
    <x v="93"/>
    <x v="170"/>
    <x v="170"/>
    <x v="159"/>
    <x v="151"/>
    <x v="151"/>
    <x v="3"/>
    <x v="0"/>
    <x v="0"/>
    <x v="16"/>
    <x v="472"/>
    <x v="1"/>
  </r>
  <r>
    <x v="7406"/>
    <x v="160"/>
    <x v="607"/>
    <x v="607"/>
    <x v="69"/>
    <x v="69"/>
    <x v="96"/>
    <x v="96"/>
    <x v="13"/>
    <x v="152"/>
    <x v="152"/>
    <x v="0"/>
    <x v="1"/>
    <x v="0"/>
    <x v="11"/>
    <x v="13"/>
    <x v="2"/>
  </r>
  <r>
    <x v="7407"/>
    <x v="90"/>
    <x v="1187"/>
    <x v="1187"/>
    <x v="7"/>
    <x v="7"/>
    <x v="208"/>
    <x v="208"/>
    <x v="207"/>
    <x v="121"/>
    <x v="121"/>
    <x v="0"/>
    <x v="0"/>
    <x v="1"/>
    <x v="16"/>
    <x v="375"/>
    <x v="1"/>
  </r>
  <r>
    <x v="7408"/>
    <x v="167"/>
    <x v="1185"/>
    <x v="1185"/>
    <x v="93"/>
    <x v="93"/>
    <x v="206"/>
    <x v="206"/>
    <x v="205"/>
    <x v="13"/>
    <x v="13"/>
    <x v="1"/>
    <x v="0"/>
    <x v="0"/>
    <x v="12"/>
    <x v="699"/>
    <x v="3"/>
  </r>
  <r>
    <x v="7409"/>
    <x v="141"/>
    <x v="504"/>
    <x v="504"/>
    <x v="10"/>
    <x v="10"/>
    <x v="120"/>
    <x v="120"/>
    <x v="146"/>
    <x v="13"/>
    <x v="13"/>
    <x v="3"/>
    <x v="0"/>
    <x v="0"/>
    <x v="14"/>
    <x v="188"/>
    <x v="0"/>
  </r>
  <r>
    <x v="7410"/>
    <x v="248"/>
    <x v="525"/>
    <x v="525"/>
    <x v="22"/>
    <x v="22"/>
    <x v="215"/>
    <x v="215"/>
    <x v="214"/>
    <x v="62"/>
    <x v="62"/>
    <x v="0"/>
    <x v="0"/>
    <x v="0"/>
    <x v="14"/>
    <x v="416"/>
    <x v="0"/>
  </r>
  <r>
    <x v="7411"/>
    <x v="218"/>
    <x v="444"/>
    <x v="444"/>
    <x v="97"/>
    <x v="97"/>
    <x v="60"/>
    <x v="60"/>
    <x v="56"/>
    <x v="96"/>
    <x v="96"/>
    <x v="1"/>
    <x v="0"/>
    <x v="1"/>
    <x v="25"/>
    <x v="819"/>
    <x v="0"/>
  </r>
  <r>
    <x v="7412"/>
    <x v="89"/>
    <x v="384"/>
    <x v="384"/>
    <x v="5"/>
    <x v="5"/>
    <x v="11"/>
    <x v="11"/>
    <x v="11"/>
    <x v="142"/>
    <x v="142"/>
    <x v="0"/>
    <x v="0"/>
    <x v="0"/>
    <x v="52"/>
    <x v="11"/>
    <x v="3"/>
  </r>
  <r>
    <x v="7413"/>
    <x v="314"/>
    <x v="777"/>
    <x v="777"/>
    <x v="48"/>
    <x v="48"/>
    <x v="47"/>
    <x v="47"/>
    <x v="44"/>
    <x v="73"/>
    <x v="73"/>
    <x v="3"/>
    <x v="0"/>
    <x v="2"/>
    <x v="6"/>
    <x v="630"/>
    <x v="1"/>
  </r>
  <r>
    <x v="7414"/>
    <x v="190"/>
    <x v="154"/>
    <x v="154"/>
    <x v="77"/>
    <x v="77"/>
    <x v="212"/>
    <x v="212"/>
    <x v="211"/>
    <x v="41"/>
    <x v="41"/>
    <x v="3"/>
    <x v="0"/>
    <x v="0"/>
    <x v="15"/>
    <x v="446"/>
    <x v="1"/>
  </r>
  <r>
    <x v="7415"/>
    <x v="45"/>
    <x v="788"/>
    <x v="788"/>
    <x v="7"/>
    <x v="7"/>
    <x v="156"/>
    <x v="156"/>
    <x v="163"/>
    <x v="172"/>
    <x v="172"/>
    <x v="2"/>
    <x v="0"/>
    <x v="0"/>
    <x v="43"/>
    <x v="427"/>
    <x v="0"/>
  </r>
  <r>
    <x v="7416"/>
    <x v="0"/>
    <x v="711"/>
    <x v="711"/>
    <x v="66"/>
    <x v="66"/>
    <x v="53"/>
    <x v="53"/>
    <x v="49"/>
    <x v="34"/>
    <x v="34"/>
    <x v="0"/>
    <x v="0"/>
    <x v="1"/>
    <x v="8"/>
    <x v="51"/>
    <x v="1"/>
  </r>
  <r>
    <x v="7417"/>
    <x v="24"/>
    <x v="704"/>
    <x v="704"/>
    <x v="68"/>
    <x v="68"/>
    <x v="153"/>
    <x v="153"/>
    <x v="142"/>
    <x v="81"/>
    <x v="81"/>
    <x v="3"/>
    <x v="0"/>
    <x v="2"/>
    <x v="38"/>
    <x v="183"/>
    <x v="0"/>
  </r>
  <r>
    <x v="7418"/>
    <x v="284"/>
    <x v="488"/>
    <x v="488"/>
    <x v="58"/>
    <x v="58"/>
    <x v="177"/>
    <x v="177"/>
    <x v="13"/>
    <x v="22"/>
    <x v="22"/>
    <x v="3"/>
    <x v="1"/>
    <x v="2"/>
    <x v="11"/>
    <x v="13"/>
    <x v="2"/>
  </r>
  <r>
    <x v="7419"/>
    <x v="338"/>
    <x v="239"/>
    <x v="239"/>
    <x v="54"/>
    <x v="54"/>
    <x v="100"/>
    <x v="100"/>
    <x v="13"/>
    <x v="32"/>
    <x v="32"/>
    <x v="0"/>
    <x v="1"/>
    <x v="3"/>
    <x v="11"/>
    <x v="13"/>
    <x v="2"/>
  </r>
  <r>
    <x v="7420"/>
    <x v="23"/>
    <x v="281"/>
    <x v="281"/>
    <x v="54"/>
    <x v="54"/>
    <x v="216"/>
    <x v="216"/>
    <x v="13"/>
    <x v="176"/>
    <x v="176"/>
    <x v="2"/>
    <x v="2"/>
    <x v="3"/>
    <x v="11"/>
    <x v="13"/>
    <x v="2"/>
  </r>
  <r>
    <x v="7421"/>
    <x v="297"/>
    <x v="448"/>
    <x v="448"/>
    <x v="80"/>
    <x v="80"/>
    <x v="161"/>
    <x v="161"/>
    <x v="152"/>
    <x v="165"/>
    <x v="165"/>
    <x v="0"/>
    <x v="0"/>
    <x v="1"/>
    <x v="41"/>
    <x v="198"/>
    <x v="3"/>
  </r>
  <r>
    <x v="7422"/>
    <x v="224"/>
    <x v="243"/>
    <x v="243"/>
    <x v="32"/>
    <x v="32"/>
    <x v="18"/>
    <x v="18"/>
    <x v="18"/>
    <x v="110"/>
    <x v="110"/>
    <x v="0"/>
    <x v="0"/>
    <x v="0"/>
    <x v="6"/>
    <x v="18"/>
    <x v="1"/>
  </r>
  <r>
    <x v="7423"/>
    <x v="239"/>
    <x v="58"/>
    <x v="58"/>
    <x v="11"/>
    <x v="11"/>
    <x v="19"/>
    <x v="19"/>
    <x v="19"/>
    <x v="165"/>
    <x v="165"/>
    <x v="3"/>
    <x v="0"/>
    <x v="0"/>
    <x v="26"/>
    <x v="348"/>
    <x v="1"/>
  </r>
  <r>
    <x v="7424"/>
    <x v="123"/>
    <x v="26"/>
    <x v="26"/>
    <x v="69"/>
    <x v="69"/>
    <x v="28"/>
    <x v="28"/>
    <x v="26"/>
    <x v="89"/>
    <x v="89"/>
    <x v="0"/>
    <x v="0"/>
    <x v="3"/>
    <x v="4"/>
    <x v="27"/>
    <x v="0"/>
  </r>
  <r>
    <x v="7425"/>
    <x v="9"/>
    <x v="24"/>
    <x v="24"/>
    <x v="51"/>
    <x v="51"/>
    <x v="10"/>
    <x v="10"/>
    <x v="13"/>
    <x v="153"/>
    <x v="153"/>
    <x v="3"/>
    <x v="2"/>
    <x v="2"/>
    <x v="11"/>
    <x v="13"/>
    <x v="2"/>
  </r>
  <r>
    <x v="7426"/>
    <x v="209"/>
    <x v="1132"/>
    <x v="1132"/>
    <x v="96"/>
    <x v="96"/>
    <x v="210"/>
    <x v="210"/>
    <x v="209"/>
    <x v="5"/>
    <x v="5"/>
    <x v="0"/>
    <x v="0"/>
    <x v="2"/>
    <x v="18"/>
    <x v="393"/>
    <x v="0"/>
  </r>
  <r>
    <x v="7427"/>
    <x v="175"/>
    <x v="335"/>
    <x v="335"/>
    <x v="1"/>
    <x v="1"/>
    <x v="142"/>
    <x v="142"/>
    <x v="133"/>
    <x v="44"/>
    <x v="44"/>
    <x v="0"/>
    <x v="0"/>
    <x v="0"/>
    <x v="8"/>
    <x v="169"/>
    <x v="1"/>
  </r>
  <r>
    <x v="7428"/>
    <x v="206"/>
    <x v="1056"/>
    <x v="1056"/>
    <x v="37"/>
    <x v="37"/>
    <x v="150"/>
    <x v="150"/>
    <x v="140"/>
    <x v="21"/>
    <x v="21"/>
    <x v="3"/>
    <x v="0"/>
    <x v="2"/>
    <x v="14"/>
    <x v="177"/>
    <x v="0"/>
  </r>
  <r>
    <x v="7429"/>
    <x v="61"/>
    <x v="795"/>
    <x v="795"/>
    <x v="75"/>
    <x v="75"/>
    <x v="156"/>
    <x v="156"/>
    <x v="163"/>
    <x v="31"/>
    <x v="31"/>
    <x v="2"/>
    <x v="0"/>
    <x v="2"/>
    <x v="24"/>
    <x v="427"/>
    <x v="1"/>
  </r>
  <r>
    <x v="7430"/>
    <x v="89"/>
    <x v="863"/>
    <x v="863"/>
    <x v="101"/>
    <x v="101"/>
    <x v="130"/>
    <x v="130"/>
    <x v="121"/>
    <x v="139"/>
    <x v="139"/>
    <x v="3"/>
    <x v="0"/>
    <x v="0"/>
    <x v="21"/>
    <x v="440"/>
    <x v="1"/>
  </r>
  <r>
    <x v="7431"/>
    <x v="80"/>
    <x v="59"/>
    <x v="59"/>
    <x v="3"/>
    <x v="3"/>
    <x v="3"/>
    <x v="3"/>
    <x v="3"/>
    <x v="19"/>
    <x v="19"/>
    <x v="0"/>
    <x v="0"/>
    <x v="0"/>
    <x v="34"/>
    <x v="3"/>
    <x v="1"/>
  </r>
  <r>
    <x v="7432"/>
    <x v="118"/>
    <x v="112"/>
    <x v="112"/>
    <x v="86"/>
    <x v="86"/>
    <x v="145"/>
    <x v="145"/>
    <x v="164"/>
    <x v="87"/>
    <x v="87"/>
    <x v="0"/>
    <x v="0"/>
    <x v="0"/>
    <x v="29"/>
    <x v="594"/>
    <x v="0"/>
  </r>
  <r>
    <x v="7433"/>
    <x v="72"/>
    <x v="686"/>
    <x v="686"/>
    <x v="34"/>
    <x v="34"/>
    <x v="152"/>
    <x v="152"/>
    <x v="13"/>
    <x v="16"/>
    <x v="16"/>
    <x v="3"/>
    <x v="2"/>
    <x v="3"/>
    <x v="11"/>
    <x v="13"/>
    <x v="2"/>
  </r>
  <r>
    <x v="7434"/>
    <x v="25"/>
    <x v="728"/>
    <x v="728"/>
    <x v="29"/>
    <x v="29"/>
    <x v="15"/>
    <x v="15"/>
    <x v="15"/>
    <x v="155"/>
    <x v="155"/>
    <x v="2"/>
    <x v="0"/>
    <x v="0"/>
    <x v="10"/>
    <x v="701"/>
    <x v="0"/>
  </r>
  <r>
    <x v="7435"/>
    <x v="282"/>
    <x v="894"/>
    <x v="894"/>
    <x v="76"/>
    <x v="76"/>
    <x v="133"/>
    <x v="133"/>
    <x v="122"/>
    <x v="34"/>
    <x v="34"/>
    <x v="3"/>
    <x v="0"/>
    <x v="3"/>
    <x v="18"/>
    <x v="424"/>
    <x v="0"/>
  </r>
  <r>
    <x v="7436"/>
    <x v="165"/>
    <x v="993"/>
    <x v="993"/>
    <x v="119"/>
    <x v="119"/>
    <x v="195"/>
    <x v="195"/>
    <x v="191"/>
    <x v="150"/>
    <x v="150"/>
    <x v="3"/>
    <x v="0"/>
    <x v="2"/>
    <x v="48"/>
    <x v="306"/>
    <x v="0"/>
  </r>
  <r>
    <x v="7437"/>
    <x v="128"/>
    <x v="283"/>
    <x v="283"/>
    <x v="112"/>
    <x v="112"/>
    <x v="133"/>
    <x v="133"/>
    <x v="122"/>
    <x v="53"/>
    <x v="53"/>
    <x v="0"/>
    <x v="0"/>
    <x v="3"/>
    <x v="34"/>
    <x v="154"/>
    <x v="1"/>
  </r>
  <r>
    <x v="7438"/>
    <x v="177"/>
    <x v="1156"/>
    <x v="1156"/>
    <x v="46"/>
    <x v="46"/>
    <x v="192"/>
    <x v="192"/>
    <x v="188"/>
    <x v="82"/>
    <x v="82"/>
    <x v="0"/>
    <x v="0"/>
    <x v="3"/>
    <x v="27"/>
    <x v="407"/>
    <x v="0"/>
  </r>
  <r>
    <x v="7439"/>
    <x v="48"/>
    <x v="446"/>
    <x v="446"/>
    <x v="95"/>
    <x v="95"/>
    <x v="22"/>
    <x v="22"/>
    <x v="196"/>
    <x v="7"/>
    <x v="7"/>
    <x v="0"/>
    <x v="0"/>
    <x v="0"/>
    <x v="34"/>
    <x v="617"/>
    <x v="1"/>
  </r>
  <r>
    <x v="7440"/>
    <x v="159"/>
    <x v="65"/>
    <x v="65"/>
    <x v="104"/>
    <x v="104"/>
    <x v="138"/>
    <x v="138"/>
    <x v="130"/>
    <x v="154"/>
    <x v="154"/>
    <x v="0"/>
    <x v="0"/>
    <x v="2"/>
    <x v="1"/>
    <x v="165"/>
    <x v="0"/>
  </r>
  <r>
    <x v="7441"/>
    <x v="348"/>
    <x v="366"/>
    <x v="366"/>
    <x v="73"/>
    <x v="73"/>
    <x v="126"/>
    <x v="126"/>
    <x v="117"/>
    <x v="132"/>
    <x v="132"/>
    <x v="0"/>
    <x v="0"/>
    <x v="2"/>
    <x v="7"/>
    <x v="160"/>
    <x v="0"/>
  </r>
  <r>
    <x v="7442"/>
    <x v="67"/>
    <x v="586"/>
    <x v="586"/>
    <x v="76"/>
    <x v="76"/>
    <x v="8"/>
    <x v="8"/>
    <x v="8"/>
    <x v="110"/>
    <x v="110"/>
    <x v="3"/>
    <x v="0"/>
    <x v="0"/>
    <x v="16"/>
    <x v="476"/>
    <x v="1"/>
  </r>
  <r>
    <x v="7443"/>
    <x v="234"/>
    <x v="419"/>
    <x v="419"/>
    <x v="20"/>
    <x v="20"/>
    <x v="69"/>
    <x v="69"/>
    <x v="64"/>
    <x v="93"/>
    <x v="93"/>
    <x v="0"/>
    <x v="0"/>
    <x v="0"/>
    <x v="34"/>
    <x v="167"/>
    <x v="1"/>
  </r>
  <r>
    <x v="7444"/>
    <x v="50"/>
    <x v="988"/>
    <x v="988"/>
    <x v="0"/>
    <x v="0"/>
    <x v="129"/>
    <x v="129"/>
    <x v="13"/>
    <x v="68"/>
    <x v="68"/>
    <x v="0"/>
    <x v="2"/>
    <x v="2"/>
    <x v="11"/>
    <x v="13"/>
    <x v="2"/>
  </r>
  <r>
    <x v="7445"/>
    <x v="325"/>
    <x v="543"/>
    <x v="543"/>
    <x v="94"/>
    <x v="94"/>
    <x v="218"/>
    <x v="218"/>
    <x v="219"/>
    <x v="69"/>
    <x v="69"/>
    <x v="2"/>
    <x v="0"/>
    <x v="3"/>
    <x v="18"/>
    <x v="599"/>
    <x v="0"/>
  </r>
  <r>
    <x v="7446"/>
    <x v="234"/>
    <x v="226"/>
    <x v="226"/>
    <x v="55"/>
    <x v="55"/>
    <x v="120"/>
    <x v="120"/>
    <x v="13"/>
    <x v="57"/>
    <x v="57"/>
    <x v="0"/>
    <x v="1"/>
    <x v="0"/>
    <x v="11"/>
    <x v="13"/>
    <x v="2"/>
  </r>
  <r>
    <x v="7447"/>
    <x v="248"/>
    <x v="759"/>
    <x v="759"/>
    <x v="16"/>
    <x v="16"/>
    <x v="141"/>
    <x v="141"/>
    <x v="13"/>
    <x v="59"/>
    <x v="59"/>
    <x v="3"/>
    <x v="1"/>
    <x v="0"/>
    <x v="11"/>
    <x v="13"/>
    <x v="2"/>
  </r>
  <r>
    <x v="7448"/>
    <x v="256"/>
    <x v="198"/>
    <x v="198"/>
    <x v="67"/>
    <x v="67"/>
    <x v="174"/>
    <x v="174"/>
    <x v="167"/>
    <x v="161"/>
    <x v="161"/>
    <x v="3"/>
    <x v="0"/>
    <x v="3"/>
    <x v="13"/>
    <x v="229"/>
    <x v="0"/>
  </r>
  <r>
    <x v="7449"/>
    <x v="344"/>
    <x v="24"/>
    <x v="24"/>
    <x v="26"/>
    <x v="26"/>
    <x v="89"/>
    <x v="89"/>
    <x v="80"/>
    <x v="31"/>
    <x v="31"/>
    <x v="2"/>
    <x v="0"/>
    <x v="0"/>
    <x v="25"/>
    <x v="90"/>
    <x v="0"/>
  </r>
  <r>
    <x v="7450"/>
    <x v="258"/>
    <x v="192"/>
    <x v="192"/>
    <x v="114"/>
    <x v="114"/>
    <x v="83"/>
    <x v="83"/>
    <x v="74"/>
    <x v="64"/>
    <x v="64"/>
    <x v="2"/>
    <x v="0"/>
    <x v="3"/>
    <x v="1"/>
    <x v="820"/>
    <x v="0"/>
  </r>
  <r>
    <x v="7451"/>
    <x v="69"/>
    <x v="947"/>
    <x v="947"/>
    <x v="80"/>
    <x v="80"/>
    <x v="30"/>
    <x v="30"/>
    <x v="27"/>
    <x v="32"/>
    <x v="32"/>
    <x v="3"/>
    <x v="0"/>
    <x v="0"/>
    <x v="37"/>
    <x v="355"/>
    <x v="1"/>
  </r>
  <r>
    <x v="7452"/>
    <x v="279"/>
    <x v="610"/>
    <x v="610"/>
    <x v="61"/>
    <x v="61"/>
    <x v="215"/>
    <x v="215"/>
    <x v="13"/>
    <x v="39"/>
    <x v="39"/>
    <x v="0"/>
    <x v="1"/>
    <x v="0"/>
    <x v="11"/>
    <x v="13"/>
    <x v="2"/>
  </r>
  <r>
    <x v="7453"/>
    <x v="162"/>
    <x v="940"/>
    <x v="940"/>
    <x v="49"/>
    <x v="49"/>
    <x v="8"/>
    <x v="8"/>
    <x v="8"/>
    <x v="97"/>
    <x v="97"/>
    <x v="3"/>
    <x v="0"/>
    <x v="0"/>
    <x v="39"/>
    <x v="476"/>
    <x v="0"/>
  </r>
  <r>
    <x v="7454"/>
    <x v="257"/>
    <x v="928"/>
    <x v="928"/>
    <x v="113"/>
    <x v="113"/>
    <x v="104"/>
    <x v="104"/>
    <x v="13"/>
    <x v="33"/>
    <x v="33"/>
    <x v="2"/>
    <x v="1"/>
    <x v="0"/>
    <x v="11"/>
    <x v="13"/>
    <x v="2"/>
  </r>
  <r>
    <x v="7455"/>
    <x v="143"/>
    <x v="816"/>
    <x v="816"/>
    <x v="66"/>
    <x v="66"/>
    <x v="186"/>
    <x v="186"/>
    <x v="182"/>
    <x v="125"/>
    <x v="125"/>
    <x v="0"/>
    <x v="0"/>
    <x v="0"/>
    <x v="10"/>
    <x v="285"/>
    <x v="0"/>
  </r>
  <r>
    <x v="7456"/>
    <x v="46"/>
    <x v="423"/>
    <x v="423"/>
    <x v="68"/>
    <x v="68"/>
    <x v="175"/>
    <x v="175"/>
    <x v="168"/>
    <x v="98"/>
    <x v="98"/>
    <x v="3"/>
    <x v="0"/>
    <x v="2"/>
    <x v="15"/>
    <x v="233"/>
    <x v="1"/>
  </r>
  <r>
    <x v="7457"/>
    <x v="57"/>
    <x v="92"/>
    <x v="92"/>
    <x v="95"/>
    <x v="95"/>
    <x v="171"/>
    <x v="171"/>
    <x v="160"/>
    <x v="162"/>
    <x v="162"/>
    <x v="0"/>
    <x v="0"/>
    <x v="0"/>
    <x v="2"/>
    <x v="245"/>
    <x v="0"/>
  </r>
  <r>
    <x v="7458"/>
    <x v="23"/>
    <x v="422"/>
    <x v="422"/>
    <x v="30"/>
    <x v="30"/>
    <x v="72"/>
    <x v="72"/>
    <x v="66"/>
    <x v="178"/>
    <x v="178"/>
    <x v="3"/>
    <x v="0"/>
    <x v="3"/>
    <x v="10"/>
    <x v="413"/>
    <x v="0"/>
  </r>
  <r>
    <x v="7459"/>
    <x v="76"/>
    <x v="469"/>
    <x v="469"/>
    <x v="26"/>
    <x v="26"/>
    <x v="166"/>
    <x v="166"/>
    <x v="162"/>
    <x v="40"/>
    <x v="40"/>
    <x v="0"/>
    <x v="0"/>
    <x v="0"/>
    <x v="1"/>
    <x v="222"/>
    <x v="0"/>
  </r>
  <r>
    <x v="7460"/>
    <x v="364"/>
    <x v="571"/>
    <x v="571"/>
    <x v="79"/>
    <x v="79"/>
    <x v="52"/>
    <x v="52"/>
    <x v="48"/>
    <x v="104"/>
    <x v="104"/>
    <x v="3"/>
    <x v="0"/>
    <x v="0"/>
    <x v="9"/>
    <x v="50"/>
    <x v="0"/>
  </r>
  <r>
    <x v="7461"/>
    <x v="205"/>
    <x v="279"/>
    <x v="279"/>
    <x v="32"/>
    <x v="32"/>
    <x v="218"/>
    <x v="218"/>
    <x v="219"/>
    <x v="51"/>
    <x v="51"/>
    <x v="0"/>
    <x v="0"/>
    <x v="2"/>
    <x v="26"/>
    <x v="496"/>
    <x v="1"/>
  </r>
  <r>
    <x v="7462"/>
    <x v="116"/>
    <x v="907"/>
    <x v="907"/>
    <x v="75"/>
    <x v="75"/>
    <x v="133"/>
    <x v="133"/>
    <x v="122"/>
    <x v="122"/>
    <x v="122"/>
    <x v="0"/>
    <x v="0"/>
    <x v="0"/>
    <x v="22"/>
    <x v="154"/>
    <x v="1"/>
  </r>
  <r>
    <x v="7463"/>
    <x v="25"/>
    <x v="383"/>
    <x v="383"/>
    <x v="51"/>
    <x v="51"/>
    <x v="106"/>
    <x v="106"/>
    <x v="97"/>
    <x v="48"/>
    <x v="48"/>
    <x v="0"/>
    <x v="0"/>
    <x v="2"/>
    <x v="37"/>
    <x v="290"/>
    <x v="1"/>
  </r>
  <r>
    <x v="7464"/>
    <x v="276"/>
    <x v="237"/>
    <x v="237"/>
    <x v="17"/>
    <x v="17"/>
    <x v="148"/>
    <x v="148"/>
    <x v="13"/>
    <x v="115"/>
    <x v="115"/>
    <x v="3"/>
    <x v="1"/>
    <x v="0"/>
    <x v="11"/>
    <x v="13"/>
    <x v="2"/>
  </r>
  <r>
    <x v="7465"/>
    <x v="150"/>
    <x v="1059"/>
    <x v="1059"/>
    <x v="67"/>
    <x v="67"/>
    <x v="216"/>
    <x v="216"/>
    <x v="13"/>
    <x v="132"/>
    <x v="132"/>
    <x v="2"/>
    <x v="1"/>
    <x v="1"/>
    <x v="11"/>
    <x v="13"/>
    <x v="2"/>
  </r>
  <r>
    <x v="7466"/>
    <x v="136"/>
    <x v="772"/>
    <x v="772"/>
    <x v="113"/>
    <x v="113"/>
    <x v="212"/>
    <x v="212"/>
    <x v="211"/>
    <x v="27"/>
    <x v="27"/>
    <x v="0"/>
    <x v="0"/>
    <x v="0"/>
    <x v="25"/>
    <x v="403"/>
    <x v="0"/>
  </r>
  <r>
    <x v="7467"/>
    <x v="59"/>
    <x v="1117"/>
    <x v="1117"/>
    <x v="72"/>
    <x v="72"/>
    <x v="39"/>
    <x v="39"/>
    <x v="36"/>
    <x v="67"/>
    <x v="67"/>
    <x v="0"/>
    <x v="0"/>
    <x v="0"/>
    <x v="26"/>
    <x v="37"/>
    <x v="1"/>
  </r>
  <r>
    <x v="7468"/>
    <x v="70"/>
    <x v="53"/>
    <x v="53"/>
    <x v="79"/>
    <x v="79"/>
    <x v="179"/>
    <x v="179"/>
    <x v="13"/>
    <x v="166"/>
    <x v="166"/>
    <x v="3"/>
    <x v="1"/>
    <x v="2"/>
    <x v="11"/>
    <x v="13"/>
    <x v="2"/>
  </r>
  <r>
    <x v="7469"/>
    <x v="3"/>
    <x v="898"/>
    <x v="898"/>
    <x v="107"/>
    <x v="107"/>
    <x v="140"/>
    <x v="140"/>
    <x v="132"/>
    <x v="169"/>
    <x v="169"/>
    <x v="3"/>
    <x v="0"/>
    <x v="0"/>
    <x v="0"/>
    <x v="723"/>
    <x v="0"/>
  </r>
  <r>
    <x v="7470"/>
    <x v="318"/>
    <x v="1005"/>
    <x v="1005"/>
    <x v="96"/>
    <x v="96"/>
    <x v="69"/>
    <x v="69"/>
    <x v="64"/>
    <x v="164"/>
    <x v="164"/>
    <x v="0"/>
    <x v="0"/>
    <x v="3"/>
    <x v="22"/>
    <x v="167"/>
    <x v="1"/>
  </r>
  <r>
    <x v="7471"/>
    <x v="116"/>
    <x v="388"/>
    <x v="388"/>
    <x v="21"/>
    <x v="21"/>
    <x v="63"/>
    <x v="63"/>
    <x v="13"/>
    <x v="145"/>
    <x v="145"/>
    <x v="3"/>
    <x v="1"/>
    <x v="0"/>
    <x v="11"/>
    <x v="13"/>
    <x v="2"/>
  </r>
  <r>
    <x v="7472"/>
    <x v="74"/>
    <x v="319"/>
    <x v="319"/>
    <x v="20"/>
    <x v="20"/>
    <x v="191"/>
    <x v="191"/>
    <x v="187"/>
    <x v="161"/>
    <x v="161"/>
    <x v="2"/>
    <x v="0"/>
    <x v="0"/>
    <x v="27"/>
    <x v="452"/>
    <x v="0"/>
  </r>
  <r>
    <x v="7473"/>
    <x v="20"/>
    <x v="1168"/>
    <x v="1168"/>
    <x v="102"/>
    <x v="102"/>
    <x v="116"/>
    <x v="116"/>
    <x v="109"/>
    <x v="54"/>
    <x v="54"/>
    <x v="0"/>
    <x v="0"/>
    <x v="0"/>
    <x v="20"/>
    <x v="199"/>
    <x v="0"/>
  </r>
  <r>
    <x v="7474"/>
    <x v="228"/>
    <x v="1004"/>
    <x v="1004"/>
    <x v="48"/>
    <x v="48"/>
    <x v="17"/>
    <x v="17"/>
    <x v="17"/>
    <x v="123"/>
    <x v="123"/>
    <x v="0"/>
    <x v="0"/>
    <x v="0"/>
    <x v="29"/>
    <x v="556"/>
    <x v="0"/>
  </r>
  <r>
    <x v="7475"/>
    <x v="233"/>
    <x v="688"/>
    <x v="688"/>
    <x v="118"/>
    <x v="118"/>
    <x v="23"/>
    <x v="23"/>
    <x v="22"/>
    <x v="129"/>
    <x v="129"/>
    <x v="0"/>
    <x v="0"/>
    <x v="1"/>
    <x v="17"/>
    <x v="250"/>
    <x v="0"/>
  </r>
  <r>
    <x v="7476"/>
    <x v="294"/>
    <x v="881"/>
    <x v="881"/>
    <x v="76"/>
    <x v="76"/>
    <x v="46"/>
    <x v="46"/>
    <x v="43"/>
    <x v="78"/>
    <x v="78"/>
    <x v="2"/>
    <x v="0"/>
    <x v="2"/>
    <x v="40"/>
    <x v="133"/>
    <x v="1"/>
  </r>
  <r>
    <x v="7477"/>
    <x v="21"/>
    <x v="457"/>
    <x v="457"/>
    <x v="104"/>
    <x v="104"/>
    <x v="172"/>
    <x v="172"/>
    <x v="165"/>
    <x v="95"/>
    <x v="95"/>
    <x v="3"/>
    <x v="0"/>
    <x v="2"/>
    <x v="10"/>
    <x v="547"/>
    <x v="0"/>
  </r>
  <r>
    <x v="7478"/>
    <x v="320"/>
    <x v="148"/>
    <x v="148"/>
    <x v="11"/>
    <x v="11"/>
    <x v="83"/>
    <x v="83"/>
    <x v="13"/>
    <x v="50"/>
    <x v="50"/>
    <x v="0"/>
    <x v="1"/>
    <x v="0"/>
    <x v="11"/>
    <x v="13"/>
    <x v="2"/>
  </r>
  <r>
    <x v="7479"/>
    <x v="63"/>
    <x v="476"/>
    <x v="476"/>
    <x v="96"/>
    <x v="96"/>
    <x v="106"/>
    <x v="106"/>
    <x v="13"/>
    <x v="137"/>
    <x v="137"/>
    <x v="1"/>
    <x v="2"/>
    <x v="1"/>
    <x v="11"/>
    <x v="13"/>
    <x v="2"/>
  </r>
  <r>
    <x v="7480"/>
    <x v="155"/>
    <x v="233"/>
    <x v="233"/>
    <x v="62"/>
    <x v="62"/>
    <x v="7"/>
    <x v="7"/>
    <x v="7"/>
    <x v="92"/>
    <x v="92"/>
    <x v="0"/>
    <x v="0"/>
    <x v="2"/>
    <x v="29"/>
    <x v="539"/>
    <x v="0"/>
  </r>
  <r>
    <x v="7481"/>
    <x v="206"/>
    <x v="801"/>
    <x v="801"/>
    <x v="59"/>
    <x v="59"/>
    <x v="49"/>
    <x v="49"/>
    <x v="218"/>
    <x v="136"/>
    <x v="136"/>
    <x v="3"/>
    <x v="0"/>
    <x v="2"/>
    <x v="10"/>
    <x v="464"/>
    <x v="0"/>
  </r>
  <r>
    <x v="7482"/>
    <x v="355"/>
    <x v="786"/>
    <x v="786"/>
    <x v="31"/>
    <x v="31"/>
    <x v="32"/>
    <x v="32"/>
    <x v="13"/>
    <x v="94"/>
    <x v="94"/>
    <x v="3"/>
    <x v="1"/>
    <x v="0"/>
    <x v="11"/>
    <x v="13"/>
    <x v="2"/>
  </r>
  <r>
    <x v="7483"/>
    <x v="216"/>
    <x v="760"/>
    <x v="760"/>
    <x v="38"/>
    <x v="38"/>
    <x v="210"/>
    <x v="210"/>
    <x v="209"/>
    <x v="174"/>
    <x v="174"/>
    <x v="2"/>
    <x v="0"/>
    <x v="0"/>
    <x v="47"/>
    <x v="421"/>
    <x v="1"/>
  </r>
  <r>
    <x v="7484"/>
    <x v="182"/>
    <x v="255"/>
    <x v="255"/>
    <x v="71"/>
    <x v="71"/>
    <x v="158"/>
    <x v="158"/>
    <x v="149"/>
    <x v="46"/>
    <x v="46"/>
    <x v="3"/>
    <x v="0"/>
    <x v="0"/>
    <x v="33"/>
    <x v="735"/>
    <x v="0"/>
  </r>
  <r>
    <x v="7485"/>
    <x v="86"/>
    <x v="329"/>
    <x v="329"/>
    <x v="113"/>
    <x v="113"/>
    <x v="77"/>
    <x v="77"/>
    <x v="70"/>
    <x v="150"/>
    <x v="150"/>
    <x v="0"/>
    <x v="0"/>
    <x v="1"/>
    <x v="32"/>
    <x v="77"/>
    <x v="0"/>
  </r>
  <r>
    <x v="7486"/>
    <x v="131"/>
    <x v="336"/>
    <x v="336"/>
    <x v="53"/>
    <x v="53"/>
    <x v="110"/>
    <x v="110"/>
    <x v="101"/>
    <x v="172"/>
    <x v="172"/>
    <x v="0"/>
    <x v="0"/>
    <x v="2"/>
    <x v="9"/>
    <x v="120"/>
    <x v="0"/>
  </r>
  <r>
    <x v="7487"/>
    <x v="208"/>
    <x v="881"/>
    <x v="881"/>
    <x v="60"/>
    <x v="60"/>
    <x v="123"/>
    <x v="123"/>
    <x v="114"/>
    <x v="123"/>
    <x v="123"/>
    <x v="0"/>
    <x v="0"/>
    <x v="0"/>
    <x v="4"/>
    <x v="336"/>
    <x v="0"/>
  </r>
  <r>
    <x v="7488"/>
    <x v="119"/>
    <x v="296"/>
    <x v="296"/>
    <x v="106"/>
    <x v="106"/>
    <x v="63"/>
    <x v="63"/>
    <x v="58"/>
    <x v="143"/>
    <x v="143"/>
    <x v="2"/>
    <x v="0"/>
    <x v="2"/>
    <x v="48"/>
    <x v="293"/>
    <x v="0"/>
  </r>
  <r>
    <x v="7489"/>
    <x v="351"/>
    <x v="293"/>
    <x v="293"/>
    <x v="74"/>
    <x v="74"/>
    <x v="105"/>
    <x v="105"/>
    <x v="96"/>
    <x v="34"/>
    <x v="34"/>
    <x v="0"/>
    <x v="0"/>
    <x v="0"/>
    <x v="21"/>
    <x v="122"/>
    <x v="1"/>
  </r>
  <r>
    <x v="7490"/>
    <x v="364"/>
    <x v="729"/>
    <x v="729"/>
    <x v="94"/>
    <x v="94"/>
    <x v="209"/>
    <x v="209"/>
    <x v="208"/>
    <x v="2"/>
    <x v="2"/>
    <x v="0"/>
    <x v="0"/>
    <x v="0"/>
    <x v="4"/>
    <x v="380"/>
    <x v="0"/>
  </r>
  <r>
    <x v="7491"/>
    <x v="178"/>
    <x v="839"/>
    <x v="839"/>
    <x v="11"/>
    <x v="11"/>
    <x v="118"/>
    <x v="118"/>
    <x v="145"/>
    <x v="112"/>
    <x v="112"/>
    <x v="0"/>
    <x v="0"/>
    <x v="2"/>
    <x v="28"/>
    <x v="187"/>
    <x v="0"/>
  </r>
  <r>
    <x v="7492"/>
    <x v="234"/>
    <x v="934"/>
    <x v="934"/>
    <x v="13"/>
    <x v="13"/>
    <x v="107"/>
    <x v="107"/>
    <x v="98"/>
    <x v="77"/>
    <x v="77"/>
    <x v="0"/>
    <x v="0"/>
    <x v="0"/>
    <x v="13"/>
    <x v="115"/>
    <x v="0"/>
  </r>
  <r>
    <x v="7493"/>
    <x v="258"/>
    <x v="108"/>
    <x v="108"/>
    <x v="70"/>
    <x v="70"/>
    <x v="129"/>
    <x v="129"/>
    <x v="120"/>
    <x v="153"/>
    <x v="153"/>
    <x v="0"/>
    <x v="0"/>
    <x v="2"/>
    <x v="19"/>
    <x v="271"/>
    <x v="1"/>
  </r>
  <r>
    <x v="7494"/>
    <x v="343"/>
    <x v="79"/>
    <x v="79"/>
    <x v="118"/>
    <x v="118"/>
    <x v="176"/>
    <x v="176"/>
    <x v="13"/>
    <x v="164"/>
    <x v="164"/>
    <x v="0"/>
    <x v="1"/>
    <x v="2"/>
    <x v="11"/>
    <x v="13"/>
    <x v="2"/>
  </r>
  <r>
    <x v="7495"/>
    <x v="58"/>
    <x v="583"/>
    <x v="583"/>
    <x v="107"/>
    <x v="107"/>
    <x v="72"/>
    <x v="72"/>
    <x v="66"/>
    <x v="3"/>
    <x v="3"/>
    <x v="0"/>
    <x v="0"/>
    <x v="0"/>
    <x v="2"/>
    <x v="71"/>
    <x v="0"/>
  </r>
  <r>
    <x v="7496"/>
    <x v="35"/>
    <x v="358"/>
    <x v="358"/>
    <x v="77"/>
    <x v="77"/>
    <x v="69"/>
    <x v="69"/>
    <x v="64"/>
    <x v="76"/>
    <x v="76"/>
    <x v="0"/>
    <x v="0"/>
    <x v="2"/>
    <x v="0"/>
    <x v="167"/>
    <x v="0"/>
  </r>
  <r>
    <x v="7497"/>
    <x v="63"/>
    <x v="584"/>
    <x v="584"/>
    <x v="8"/>
    <x v="8"/>
    <x v="106"/>
    <x v="106"/>
    <x v="97"/>
    <x v="158"/>
    <x v="158"/>
    <x v="0"/>
    <x v="0"/>
    <x v="0"/>
    <x v="1"/>
    <x v="290"/>
    <x v="0"/>
  </r>
  <r>
    <x v="7498"/>
    <x v="262"/>
    <x v="469"/>
    <x v="469"/>
    <x v="109"/>
    <x v="109"/>
    <x v="46"/>
    <x v="46"/>
    <x v="43"/>
    <x v="46"/>
    <x v="46"/>
    <x v="2"/>
    <x v="0"/>
    <x v="1"/>
    <x v="16"/>
    <x v="133"/>
    <x v="1"/>
  </r>
  <r>
    <x v="7499"/>
    <x v="251"/>
    <x v="478"/>
    <x v="478"/>
    <x v="57"/>
    <x v="57"/>
    <x v="185"/>
    <x v="185"/>
    <x v="13"/>
    <x v="167"/>
    <x v="167"/>
    <x v="3"/>
    <x v="1"/>
    <x v="0"/>
    <x v="11"/>
    <x v="13"/>
    <x v="2"/>
  </r>
  <r>
    <x v="7500"/>
    <x v="183"/>
    <x v="908"/>
    <x v="908"/>
    <x v="112"/>
    <x v="112"/>
    <x v="50"/>
    <x v="50"/>
    <x v="46"/>
    <x v="98"/>
    <x v="98"/>
    <x v="3"/>
    <x v="0"/>
    <x v="0"/>
    <x v="26"/>
    <x v="414"/>
    <x v="1"/>
  </r>
  <r>
    <x v="7501"/>
    <x v="80"/>
    <x v="1193"/>
    <x v="1193"/>
    <x v="81"/>
    <x v="81"/>
    <x v="148"/>
    <x v="148"/>
    <x v="139"/>
    <x v="99"/>
    <x v="99"/>
    <x v="2"/>
    <x v="0"/>
    <x v="0"/>
    <x v="8"/>
    <x v="737"/>
    <x v="1"/>
  </r>
  <r>
    <x v="7502"/>
    <x v="48"/>
    <x v="611"/>
    <x v="611"/>
    <x v="70"/>
    <x v="70"/>
    <x v="213"/>
    <x v="213"/>
    <x v="212"/>
    <x v="130"/>
    <x v="130"/>
    <x v="3"/>
    <x v="0"/>
    <x v="0"/>
    <x v="3"/>
    <x v="593"/>
    <x v="0"/>
  </r>
  <r>
    <x v="7503"/>
    <x v="214"/>
    <x v="1007"/>
    <x v="1007"/>
    <x v="79"/>
    <x v="79"/>
    <x v="115"/>
    <x v="115"/>
    <x v="108"/>
    <x v="0"/>
    <x v="0"/>
    <x v="3"/>
    <x v="0"/>
    <x v="0"/>
    <x v="23"/>
    <x v="129"/>
    <x v="0"/>
  </r>
  <r>
    <x v="7504"/>
    <x v="302"/>
    <x v="648"/>
    <x v="648"/>
    <x v="4"/>
    <x v="4"/>
    <x v="177"/>
    <x v="177"/>
    <x v="13"/>
    <x v="17"/>
    <x v="17"/>
    <x v="0"/>
    <x v="1"/>
    <x v="0"/>
    <x v="11"/>
    <x v="13"/>
    <x v="2"/>
  </r>
  <r>
    <x v="7505"/>
    <x v="270"/>
    <x v="1165"/>
    <x v="1165"/>
    <x v="116"/>
    <x v="116"/>
    <x v="117"/>
    <x v="117"/>
    <x v="13"/>
    <x v="45"/>
    <x v="45"/>
    <x v="0"/>
    <x v="2"/>
    <x v="1"/>
    <x v="11"/>
    <x v="13"/>
    <x v="2"/>
  </r>
  <r>
    <x v="7506"/>
    <x v="2"/>
    <x v="972"/>
    <x v="972"/>
    <x v="59"/>
    <x v="59"/>
    <x v="30"/>
    <x v="30"/>
    <x v="27"/>
    <x v="41"/>
    <x v="41"/>
    <x v="0"/>
    <x v="0"/>
    <x v="0"/>
    <x v="9"/>
    <x v="61"/>
    <x v="0"/>
  </r>
  <r>
    <x v="7507"/>
    <x v="162"/>
    <x v="202"/>
    <x v="202"/>
    <x v="19"/>
    <x v="19"/>
    <x v="129"/>
    <x v="129"/>
    <x v="120"/>
    <x v="34"/>
    <x v="34"/>
    <x v="2"/>
    <x v="0"/>
    <x v="0"/>
    <x v="27"/>
    <x v="149"/>
    <x v="0"/>
  </r>
  <r>
    <x v="7508"/>
    <x v="125"/>
    <x v="1114"/>
    <x v="1114"/>
    <x v="61"/>
    <x v="61"/>
    <x v="85"/>
    <x v="85"/>
    <x v="76"/>
    <x v="137"/>
    <x v="137"/>
    <x v="0"/>
    <x v="0"/>
    <x v="0"/>
    <x v="14"/>
    <x v="142"/>
    <x v="0"/>
  </r>
  <r>
    <x v="7509"/>
    <x v="21"/>
    <x v="1178"/>
    <x v="1178"/>
    <x v="50"/>
    <x v="50"/>
    <x v="166"/>
    <x v="166"/>
    <x v="162"/>
    <x v="39"/>
    <x v="39"/>
    <x v="0"/>
    <x v="0"/>
    <x v="2"/>
    <x v="21"/>
    <x v="222"/>
    <x v="1"/>
  </r>
  <r>
    <x v="7510"/>
    <x v="26"/>
    <x v="775"/>
    <x v="775"/>
    <x v="40"/>
    <x v="40"/>
    <x v="29"/>
    <x v="29"/>
    <x v="34"/>
    <x v="101"/>
    <x v="101"/>
    <x v="3"/>
    <x v="0"/>
    <x v="2"/>
    <x v="47"/>
    <x v="35"/>
    <x v="1"/>
  </r>
  <r>
    <x v="7511"/>
    <x v="342"/>
    <x v="927"/>
    <x v="927"/>
    <x v="25"/>
    <x v="25"/>
    <x v="104"/>
    <x v="104"/>
    <x v="95"/>
    <x v="11"/>
    <x v="11"/>
    <x v="0"/>
    <x v="0"/>
    <x v="1"/>
    <x v="29"/>
    <x v="286"/>
    <x v="0"/>
  </r>
  <r>
    <x v="7512"/>
    <x v="46"/>
    <x v="33"/>
    <x v="33"/>
    <x v="103"/>
    <x v="103"/>
    <x v="194"/>
    <x v="194"/>
    <x v="13"/>
    <x v="67"/>
    <x v="67"/>
    <x v="3"/>
    <x v="1"/>
    <x v="2"/>
    <x v="11"/>
    <x v="13"/>
    <x v="2"/>
  </r>
  <r>
    <x v="7513"/>
    <x v="3"/>
    <x v="288"/>
    <x v="288"/>
    <x v="61"/>
    <x v="61"/>
    <x v="71"/>
    <x v="71"/>
    <x v="13"/>
    <x v="154"/>
    <x v="154"/>
    <x v="3"/>
    <x v="1"/>
    <x v="2"/>
    <x v="11"/>
    <x v="13"/>
    <x v="2"/>
  </r>
  <r>
    <x v="7514"/>
    <x v="220"/>
    <x v="59"/>
    <x v="59"/>
    <x v="5"/>
    <x v="5"/>
    <x v="36"/>
    <x v="36"/>
    <x v="32"/>
    <x v="161"/>
    <x v="161"/>
    <x v="0"/>
    <x v="0"/>
    <x v="0"/>
    <x v="37"/>
    <x v="78"/>
    <x v="1"/>
  </r>
  <r>
    <x v="7515"/>
    <x v="198"/>
    <x v="224"/>
    <x v="224"/>
    <x v="44"/>
    <x v="44"/>
    <x v="75"/>
    <x v="75"/>
    <x v="68"/>
    <x v="128"/>
    <x v="128"/>
    <x v="0"/>
    <x v="0"/>
    <x v="1"/>
    <x v="27"/>
    <x v="235"/>
    <x v="0"/>
  </r>
  <r>
    <x v="7516"/>
    <x v="162"/>
    <x v="216"/>
    <x v="216"/>
    <x v="12"/>
    <x v="12"/>
    <x v="211"/>
    <x v="211"/>
    <x v="13"/>
    <x v="13"/>
    <x v="13"/>
    <x v="0"/>
    <x v="2"/>
    <x v="0"/>
    <x v="11"/>
    <x v="13"/>
    <x v="2"/>
  </r>
  <r>
    <x v="7517"/>
    <x v="231"/>
    <x v="1028"/>
    <x v="1028"/>
    <x v="52"/>
    <x v="52"/>
    <x v="65"/>
    <x v="65"/>
    <x v="61"/>
    <x v="155"/>
    <x v="155"/>
    <x v="3"/>
    <x v="0"/>
    <x v="2"/>
    <x v="18"/>
    <x v="303"/>
    <x v="0"/>
  </r>
  <r>
    <x v="7518"/>
    <x v="25"/>
    <x v="280"/>
    <x v="280"/>
    <x v="96"/>
    <x v="96"/>
    <x v="162"/>
    <x v="162"/>
    <x v="192"/>
    <x v="136"/>
    <x v="136"/>
    <x v="2"/>
    <x v="0"/>
    <x v="1"/>
    <x v="14"/>
    <x v="650"/>
    <x v="0"/>
  </r>
  <r>
    <x v="7519"/>
    <x v="1"/>
    <x v="563"/>
    <x v="563"/>
    <x v="2"/>
    <x v="2"/>
    <x v="100"/>
    <x v="100"/>
    <x v="92"/>
    <x v="90"/>
    <x v="90"/>
    <x v="3"/>
    <x v="0"/>
    <x v="0"/>
    <x v="53"/>
    <x v="513"/>
    <x v="0"/>
  </r>
  <r>
    <x v="7520"/>
    <x v="153"/>
    <x v="69"/>
    <x v="69"/>
    <x v="52"/>
    <x v="52"/>
    <x v="129"/>
    <x v="129"/>
    <x v="120"/>
    <x v="74"/>
    <x v="74"/>
    <x v="0"/>
    <x v="0"/>
    <x v="0"/>
    <x v="9"/>
    <x v="271"/>
    <x v="0"/>
  </r>
  <r>
    <x v="7521"/>
    <x v="287"/>
    <x v="150"/>
    <x v="150"/>
    <x v="56"/>
    <x v="56"/>
    <x v="127"/>
    <x v="127"/>
    <x v="118"/>
    <x v="171"/>
    <x v="171"/>
    <x v="0"/>
    <x v="0"/>
    <x v="0"/>
    <x v="43"/>
    <x v="147"/>
    <x v="0"/>
  </r>
  <r>
    <x v="7522"/>
    <x v="312"/>
    <x v="127"/>
    <x v="127"/>
    <x v="114"/>
    <x v="114"/>
    <x v="41"/>
    <x v="41"/>
    <x v="38"/>
    <x v="64"/>
    <x v="64"/>
    <x v="3"/>
    <x v="0"/>
    <x v="1"/>
    <x v="3"/>
    <x v="437"/>
    <x v="0"/>
  </r>
  <r>
    <x v="7523"/>
    <x v="322"/>
    <x v="609"/>
    <x v="609"/>
    <x v="91"/>
    <x v="91"/>
    <x v="9"/>
    <x v="9"/>
    <x v="9"/>
    <x v="170"/>
    <x v="170"/>
    <x v="3"/>
    <x v="0"/>
    <x v="0"/>
    <x v="26"/>
    <x v="535"/>
    <x v="1"/>
  </r>
  <r>
    <x v="7524"/>
    <x v="94"/>
    <x v="287"/>
    <x v="287"/>
    <x v="59"/>
    <x v="59"/>
    <x v="68"/>
    <x v="68"/>
    <x v="104"/>
    <x v="18"/>
    <x v="18"/>
    <x v="0"/>
    <x v="0"/>
    <x v="0"/>
    <x v="30"/>
    <x v="125"/>
    <x v="1"/>
  </r>
  <r>
    <x v="7525"/>
    <x v="106"/>
    <x v="155"/>
    <x v="155"/>
    <x v="33"/>
    <x v="33"/>
    <x v="88"/>
    <x v="88"/>
    <x v="79"/>
    <x v="120"/>
    <x v="120"/>
    <x v="0"/>
    <x v="0"/>
    <x v="0"/>
    <x v="34"/>
    <x v="113"/>
    <x v="1"/>
  </r>
  <r>
    <x v="7526"/>
    <x v="277"/>
    <x v="814"/>
    <x v="814"/>
    <x v="112"/>
    <x v="112"/>
    <x v="26"/>
    <x v="26"/>
    <x v="24"/>
    <x v="20"/>
    <x v="20"/>
    <x v="0"/>
    <x v="0"/>
    <x v="2"/>
    <x v="18"/>
    <x v="83"/>
    <x v="0"/>
  </r>
  <r>
    <x v="7527"/>
    <x v="251"/>
    <x v="478"/>
    <x v="478"/>
    <x v="96"/>
    <x v="96"/>
    <x v="66"/>
    <x v="66"/>
    <x v="62"/>
    <x v="167"/>
    <x v="167"/>
    <x v="0"/>
    <x v="0"/>
    <x v="2"/>
    <x v="14"/>
    <x v="338"/>
    <x v="0"/>
  </r>
  <r>
    <x v="7528"/>
    <x v="70"/>
    <x v="919"/>
    <x v="919"/>
    <x v="11"/>
    <x v="11"/>
    <x v="216"/>
    <x v="216"/>
    <x v="215"/>
    <x v="155"/>
    <x v="155"/>
    <x v="3"/>
    <x v="0"/>
    <x v="2"/>
    <x v="16"/>
    <x v="428"/>
    <x v="1"/>
  </r>
  <r>
    <x v="7529"/>
    <x v="190"/>
    <x v="908"/>
    <x v="908"/>
    <x v="21"/>
    <x v="21"/>
    <x v="37"/>
    <x v="37"/>
    <x v="13"/>
    <x v="104"/>
    <x v="104"/>
    <x v="2"/>
    <x v="2"/>
    <x v="3"/>
    <x v="11"/>
    <x v="13"/>
    <x v="2"/>
  </r>
  <r>
    <x v="7530"/>
    <x v="285"/>
    <x v="403"/>
    <x v="403"/>
    <x v="65"/>
    <x v="65"/>
    <x v="77"/>
    <x v="77"/>
    <x v="70"/>
    <x v="61"/>
    <x v="61"/>
    <x v="0"/>
    <x v="0"/>
    <x v="0"/>
    <x v="46"/>
    <x v="77"/>
    <x v="0"/>
  </r>
  <r>
    <x v="7531"/>
    <x v="49"/>
    <x v="676"/>
    <x v="676"/>
    <x v="7"/>
    <x v="7"/>
    <x v="44"/>
    <x v="44"/>
    <x v="41"/>
    <x v="40"/>
    <x v="40"/>
    <x v="0"/>
    <x v="0"/>
    <x v="0"/>
    <x v="16"/>
    <x v="42"/>
    <x v="1"/>
  </r>
  <r>
    <x v="7532"/>
    <x v="228"/>
    <x v="213"/>
    <x v="213"/>
    <x v="44"/>
    <x v="44"/>
    <x v="177"/>
    <x v="177"/>
    <x v="172"/>
    <x v="48"/>
    <x v="48"/>
    <x v="0"/>
    <x v="0"/>
    <x v="2"/>
    <x v="39"/>
    <x v="267"/>
    <x v="0"/>
  </r>
  <r>
    <x v="7533"/>
    <x v="270"/>
    <x v="567"/>
    <x v="567"/>
    <x v="78"/>
    <x v="78"/>
    <x v="147"/>
    <x v="147"/>
    <x v="138"/>
    <x v="43"/>
    <x v="43"/>
    <x v="0"/>
    <x v="0"/>
    <x v="0"/>
    <x v="35"/>
    <x v="265"/>
    <x v="0"/>
  </r>
  <r>
    <x v="7534"/>
    <x v="271"/>
    <x v="510"/>
    <x v="510"/>
    <x v="22"/>
    <x v="22"/>
    <x v="12"/>
    <x v="12"/>
    <x v="12"/>
    <x v="146"/>
    <x v="146"/>
    <x v="0"/>
    <x v="0"/>
    <x v="2"/>
    <x v="16"/>
    <x v="499"/>
    <x v="1"/>
  </r>
  <r>
    <x v="7535"/>
    <x v="327"/>
    <x v="53"/>
    <x v="53"/>
    <x v="54"/>
    <x v="54"/>
    <x v="205"/>
    <x v="205"/>
    <x v="13"/>
    <x v="175"/>
    <x v="175"/>
    <x v="0"/>
    <x v="1"/>
    <x v="3"/>
    <x v="11"/>
    <x v="13"/>
    <x v="2"/>
  </r>
  <r>
    <x v="7536"/>
    <x v="299"/>
    <x v="750"/>
    <x v="750"/>
    <x v="43"/>
    <x v="43"/>
    <x v="102"/>
    <x v="102"/>
    <x v="13"/>
    <x v="135"/>
    <x v="135"/>
    <x v="0"/>
    <x v="1"/>
    <x v="0"/>
    <x v="11"/>
    <x v="13"/>
    <x v="2"/>
  </r>
  <r>
    <x v="7537"/>
    <x v="32"/>
    <x v="534"/>
    <x v="534"/>
    <x v="105"/>
    <x v="105"/>
    <x v="175"/>
    <x v="175"/>
    <x v="168"/>
    <x v="151"/>
    <x v="151"/>
    <x v="3"/>
    <x v="0"/>
    <x v="0"/>
    <x v="39"/>
    <x v="233"/>
    <x v="0"/>
  </r>
  <r>
    <x v="7538"/>
    <x v="86"/>
    <x v="439"/>
    <x v="439"/>
    <x v="76"/>
    <x v="76"/>
    <x v="143"/>
    <x v="143"/>
    <x v="134"/>
    <x v="80"/>
    <x v="80"/>
    <x v="3"/>
    <x v="0"/>
    <x v="3"/>
    <x v="6"/>
    <x v="170"/>
    <x v="1"/>
  </r>
  <r>
    <x v="7539"/>
    <x v="332"/>
    <x v="373"/>
    <x v="373"/>
    <x v="91"/>
    <x v="91"/>
    <x v="83"/>
    <x v="83"/>
    <x v="74"/>
    <x v="106"/>
    <x v="106"/>
    <x v="3"/>
    <x v="0"/>
    <x v="0"/>
    <x v="6"/>
    <x v="157"/>
    <x v="1"/>
  </r>
  <r>
    <x v="7540"/>
    <x v="230"/>
    <x v="44"/>
    <x v="44"/>
    <x v="49"/>
    <x v="49"/>
    <x v="217"/>
    <x v="217"/>
    <x v="217"/>
    <x v="37"/>
    <x v="37"/>
    <x v="0"/>
    <x v="0"/>
    <x v="0"/>
    <x v="18"/>
    <x v="435"/>
    <x v="0"/>
  </r>
  <r>
    <x v="7541"/>
    <x v="355"/>
    <x v="703"/>
    <x v="703"/>
    <x v="116"/>
    <x v="116"/>
    <x v="190"/>
    <x v="190"/>
    <x v="186"/>
    <x v="38"/>
    <x v="38"/>
    <x v="0"/>
    <x v="0"/>
    <x v="0"/>
    <x v="28"/>
    <x v="296"/>
    <x v="0"/>
  </r>
  <r>
    <x v="7542"/>
    <x v="363"/>
    <x v="647"/>
    <x v="647"/>
    <x v="65"/>
    <x v="65"/>
    <x v="147"/>
    <x v="147"/>
    <x v="138"/>
    <x v="134"/>
    <x v="134"/>
    <x v="0"/>
    <x v="0"/>
    <x v="0"/>
    <x v="9"/>
    <x v="265"/>
    <x v="0"/>
  </r>
  <r>
    <x v="7543"/>
    <x v="113"/>
    <x v="90"/>
    <x v="90"/>
    <x v="39"/>
    <x v="39"/>
    <x v="94"/>
    <x v="94"/>
    <x v="85"/>
    <x v="154"/>
    <x v="154"/>
    <x v="0"/>
    <x v="0"/>
    <x v="0"/>
    <x v="19"/>
    <x v="283"/>
    <x v="1"/>
  </r>
  <r>
    <x v="7544"/>
    <x v="32"/>
    <x v="515"/>
    <x v="515"/>
    <x v="70"/>
    <x v="70"/>
    <x v="208"/>
    <x v="208"/>
    <x v="207"/>
    <x v="154"/>
    <x v="154"/>
    <x v="0"/>
    <x v="0"/>
    <x v="0"/>
    <x v="1"/>
    <x v="375"/>
    <x v="0"/>
  </r>
  <r>
    <x v="7545"/>
    <x v="335"/>
    <x v="778"/>
    <x v="778"/>
    <x v="7"/>
    <x v="7"/>
    <x v="62"/>
    <x v="62"/>
    <x v="57"/>
    <x v="45"/>
    <x v="45"/>
    <x v="0"/>
    <x v="0"/>
    <x v="0"/>
    <x v="33"/>
    <x v="131"/>
    <x v="0"/>
  </r>
  <r>
    <x v="7546"/>
    <x v="74"/>
    <x v="82"/>
    <x v="82"/>
    <x v="41"/>
    <x v="41"/>
    <x v="120"/>
    <x v="120"/>
    <x v="146"/>
    <x v="93"/>
    <x v="93"/>
    <x v="1"/>
    <x v="0"/>
    <x v="0"/>
    <x v="40"/>
    <x v="618"/>
    <x v="1"/>
  </r>
  <r>
    <x v="7547"/>
    <x v="83"/>
    <x v="643"/>
    <x v="643"/>
    <x v="64"/>
    <x v="64"/>
    <x v="157"/>
    <x v="157"/>
    <x v="148"/>
    <x v="147"/>
    <x v="147"/>
    <x v="1"/>
    <x v="0"/>
    <x v="2"/>
    <x v="0"/>
    <x v="486"/>
    <x v="0"/>
  </r>
  <r>
    <x v="7548"/>
    <x v="86"/>
    <x v="486"/>
    <x v="486"/>
    <x v="39"/>
    <x v="39"/>
    <x v="205"/>
    <x v="205"/>
    <x v="13"/>
    <x v="150"/>
    <x v="150"/>
    <x v="3"/>
    <x v="1"/>
    <x v="2"/>
    <x v="11"/>
    <x v="13"/>
    <x v="2"/>
  </r>
  <r>
    <x v="7549"/>
    <x v="53"/>
    <x v="373"/>
    <x v="373"/>
    <x v="83"/>
    <x v="83"/>
    <x v="206"/>
    <x v="206"/>
    <x v="205"/>
    <x v="123"/>
    <x v="123"/>
    <x v="3"/>
    <x v="0"/>
    <x v="1"/>
    <x v="47"/>
    <x v="557"/>
    <x v="1"/>
  </r>
  <r>
    <x v="7550"/>
    <x v="263"/>
    <x v="125"/>
    <x v="125"/>
    <x v="4"/>
    <x v="4"/>
    <x v="134"/>
    <x v="134"/>
    <x v="124"/>
    <x v="109"/>
    <x v="109"/>
    <x v="3"/>
    <x v="0"/>
    <x v="3"/>
    <x v="16"/>
    <x v="323"/>
    <x v="1"/>
  </r>
  <r>
    <x v="7551"/>
    <x v="8"/>
    <x v="190"/>
    <x v="190"/>
    <x v="56"/>
    <x v="56"/>
    <x v="101"/>
    <x v="101"/>
    <x v="93"/>
    <x v="98"/>
    <x v="98"/>
    <x v="3"/>
    <x v="0"/>
    <x v="0"/>
    <x v="19"/>
    <x v="106"/>
    <x v="1"/>
  </r>
  <r>
    <x v="7552"/>
    <x v="236"/>
    <x v="357"/>
    <x v="357"/>
    <x v="16"/>
    <x v="16"/>
    <x v="118"/>
    <x v="118"/>
    <x v="145"/>
    <x v="7"/>
    <x v="7"/>
    <x v="3"/>
    <x v="0"/>
    <x v="0"/>
    <x v="7"/>
    <x v="402"/>
    <x v="0"/>
  </r>
  <r>
    <x v="7553"/>
    <x v="12"/>
    <x v="1101"/>
    <x v="1101"/>
    <x v="6"/>
    <x v="6"/>
    <x v="110"/>
    <x v="110"/>
    <x v="101"/>
    <x v="150"/>
    <x v="150"/>
    <x v="0"/>
    <x v="0"/>
    <x v="2"/>
    <x v="16"/>
    <x v="120"/>
    <x v="1"/>
  </r>
  <r>
    <x v="7554"/>
    <x v="50"/>
    <x v="1116"/>
    <x v="1116"/>
    <x v="106"/>
    <x v="106"/>
    <x v="69"/>
    <x v="69"/>
    <x v="64"/>
    <x v="7"/>
    <x v="7"/>
    <x v="1"/>
    <x v="0"/>
    <x v="0"/>
    <x v="4"/>
    <x v="164"/>
    <x v="0"/>
  </r>
  <r>
    <x v="7555"/>
    <x v="9"/>
    <x v="1035"/>
    <x v="1035"/>
    <x v="116"/>
    <x v="116"/>
    <x v="179"/>
    <x v="179"/>
    <x v="176"/>
    <x v="165"/>
    <x v="165"/>
    <x v="3"/>
    <x v="0"/>
    <x v="0"/>
    <x v="26"/>
    <x v="330"/>
    <x v="1"/>
  </r>
  <r>
    <x v="7556"/>
    <x v="301"/>
    <x v="10"/>
    <x v="10"/>
    <x v="65"/>
    <x v="65"/>
    <x v="115"/>
    <x v="115"/>
    <x v="108"/>
    <x v="156"/>
    <x v="156"/>
    <x v="0"/>
    <x v="0"/>
    <x v="0"/>
    <x v="30"/>
    <x v="404"/>
    <x v="1"/>
  </r>
  <r>
    <x v="7557"/>
    <x v="347"/>
    <x v="387"/>
    <x v="387"/>
    <x v="30"/>
    <x v="30"/>
    <x v="206"/>
    <x v="206"/>
    <x v="205"/>
    <x v="94"/>
    <x v="94"/>
    <x v="0"/>
    <x v="0"/>
    <x v="0"/>
    <x v="5"/>
    <x v="354"/>
    <x v="0"/>
  </r>
  <r>
    <x v="7558"/>
    <x v="266"/>
    <x v="119"/>
    <x v="119"/>
    <x v="66"/>
    <x v="66"/>
    <x v="213"/>
    <x v="213"/>
    <x v="13"/>
    <x v="114"/>
    <x v="114"/>
    <x v="3"/>
    <x v="1"/>
    <x v="0"/>
    <x v="11"/>
    <x v="13"/>
    <x v="2"/>
  </r>
  <r>
    <x v="7559"/>
    <x v="347"/>
    <x v="1147"/>
    <x v="1147"/>
    <x v="112"/>
    <x v="112"/>
    <x v="26"/>
    <x v="26"/>
    <x v="24"/>
    <x v="41"/>
    <x v="41"/>
    <x v="2"/>
    <x v="0"/>
    <x v="1"/>
    <x v="46"/>
    <x v="799"/>
    <x v="0"/>
  </r>
  <r>
    <x v="7560"/>
    <x v="38"/>
    <x v="1073"/>
    <x v="1073"/>
    <x v="109"/>
    <x v="109"/>
    <x v="58"/>
    <x v="58"/>
    <x v="54"/>
    <x v="95"/>
    <x v="95"/>
    <x v="0"/>
    <x v="0"/>
    <x v="2"/>
    <x v="27"/>
    <x v="56"/>
    <x v="0"/>
  </r>
  <r>
    <x v="7561"/>
    <x v="165"/>
    <x v="409"/>
    <x v="409"/>
    <x v="31"/>
    <x v="31"/>
    <x v="90"/>
    <x v="90"/>
    <x v="13"/>
    <x v="89"/>
    <x v="89"/>
    <x v="0"/>
    <x v="1"/>
    <x v="0"/>
    <x v="11"/>
    <x v="13"/>
    <x v="2"/>
  </r>
  <r>
    <x v="7562"/>
    <x v="289"/>
    <x v="45"/>
    <x v="45"/>
    <x v="33"/>
    <x v="33"/>
    <x v="93"/>
    <x v="93"/>
    <x v="84"/>
    <x v="43"/>
    <x v="43"/>
    <x v="0"/>
    <x v="0"/>
    <x v="0"/>
    <x v="18"/>
    <x v="152"/>
    <x v="0"/>
  </r>
  <r>
    <x v="7563"/>
    <x v="12"/>
    <x v="108"/>
    <x v="108"/>
    <x v="43"/>
    <x v="43"/>
    <x v="139"/>
    <x v="139"/>
    <x v="13"/>
    <x v="105"/>
    <x v="105"/>
    <x v="0"/>
    <x v="2"/>
    <x v="2"/>
    <x v="11"/>
    <x v="13"/>
    <x v="2"/>
  </r>
  <r>
    <x v="7564"/>
    <x v="325"/>
    <x v="1057"/>
    <x v="1057"/>
    <x v="21"/>
    <x v="21"/>
    <x v="97"/>
    <x v="97"/>
    <x v="13"/>
    <x v="123"/>
    <x v="123"/>
    <x v="0"/>
    <x v="1"/>
    <x v="0"/>
    <x v="11"/>
    <x v="13"/>
    <x v="2"/>
  </r>
  <r>
    <x v="7565"/>
    <x v="272"/>
    <x v="882"/>
    <x v="882"/>
    <x v="45"/>
    <x v="45"/>
    <x v="83"/>
    <x v="83"/>
    <x v="74"/>
    <x v="49"/>
    <x v="49"/>
    <x v="0"/>
    <x v="0"/>
    <x v="1"/>
    <x v="48"/>
    <x v="82"/>
    <x v="0"/>
  </r>
  <r>
    <x v="7566"/>
    <x v="78"/>
    <x v="304"/>
    <x v="304"/>
    <x v="105"/>
    <x v="105"/>
    <x v="152"/>
    <x v="152"/>
    <x v="173"/>
    <x v="6"/>
    <x v="6"/>
    <x v="0"/>
    <x v="0"/>
    <x v="0"/>
    <x v="24"/>
    <x v="252"/>
    <x v="1"/>
  </r>
  <r>
    <x v="7567"/>
    <x v="34"/>
    <x v="775"/>
    <x v="775"/>
    <x v="114"/>
    <x v="114"/>
    <x v="65"/>
    <x v="65"/>
    <x v="13"/>
    <x v="59"/>
    <x v="59"/>
    <x v="0"/>
    <x v="1"/>
    <x v="2"/>
    <x v="11"/>
    <x v="13"/>
    <x v="2"/>
  </r>
  <r>
    <x v="7568"/>
    <x v="61"/>
    <x v="4"/>
    <x v="4"/>
    <x v="61"/>
    <x v="61"/>
    <x v="57"/>
    <x v="57"/>
    <x v="53"/>
    <x v="15"/>
    <x v="15"/>
    <x v="3"/>
    <x v="0"/>
    <x v="0"/>
    <x v="51"/>
    <x v="601"/>
    <x v="0"/>
  </r>
  <r>
    <x v="7569"/>
    <x v="20"/>
    <x v="1024"/>
    <x v="1024"/>
    <x v="58"/>
    <x v="58"/>
    <x v="206"/>
    <x v="206"/>
    <x v="205"/>
    <x v="97"/>
    <x v="97"/>
    <x v="0"/>
    <x v="0"/>
    <x v="0"/>
    <x v="0"/>
    <x v="354"/>
    <x v="0"/>
  </r>
  <r>
    <x v="7570"/>
    <x v="312"/>
    <x v="125"/>
    <x v="125"/>
    <x v="75"/>
    <x v="75"/>
    <x v="91"/>
    <x v="91"/>
    <x v="82"/>
    <x v="36"/>
    <x v="36"/>
    <x v="0"/>
    <x v="0"/>
    <x v="2"/>
    <x v="27"/>
    <x v="214"/>
    <x v="0"/>
  </r>
  <r>
    <x v="7571"/>
    <x v="3"/>
    <x v="70"/>
    <x v="70"/>
    <x v="99"/>
    <x v="99"/>
    <x v="165"/>
    <x v="165"/>
    <x v="13"/>
    <x v="126"/>
    <x v="126"/>
    <x v="0"/>
    <x v="1"/>
    <x v="2"/>
    <x v="11"/>
    <x v="13"/>
    <x v="2"/>
  </r>
  <r>
    <x v="7572"/>
    <x v="86"/>
    <x v="352"/>
    <x v="352"/>
    <x v="59"/>
    <x v="59"/>
    <x v="146"/>
    <x v="146"/>
    <x v="137"/>
    <x v="63"/>
    <x v="63"/>
    <x v="3"/>
    <x v="0"/>
    <x v="0"/>
    <x v="34"/>
    <x v="377"/>
    <x v="1"/>
  </r>
  <r>
    <x v="7573"/>
    <x v="17"/>
    <x v="1006"/>
    <x v="1006"/>
    <x v="81"/>
    <x v="81"/>
    <x v="165"/>
    <x v="165"/>
    <x v="155"/>
    <x v="1"/>
    <x v="1"/>
    <x v="0"/>
    <x v="0"/>
    <x v="3"/>
    <x v="6"/>
    <x v="207"/>
    <x v="1"/>
  </r>
  <r>
    <x v="7574"/>
    <x v="119"/>
    <x v="217"/>
    <x v="217"/>
    <x v="70"/>
    <x v="70"/>
    <x v="172"/>
    <x v="172"/>
    <x v="165"/>
    <x v="83"/>
    <x v="83"/>
    <x v="3"/>
    <x v="0"/>
    <x v="1"/>
    <x v="26"/>
    <x v="547"/>
    <x v="1"/>
  </r>
  <r>
    <x v="7575"/>
    <x v="115"/>
    <x v="1014"/>
    <x v="1014"/>
    <x v="28"/>
    <x v="28"/>
    <x v="154"/>
    <x v="154"/>
    <x v="143"/>
    <x v="153"/>
    <x v="153"/>
    <x v="0"/>
    <x v="0"/>
    <x v="2"/>
    <x v="5"/>
    <x v="381"/>
    <x v="0"/>
  </r>
  <r>
    <x v="7576"/>
    <x v="154"/>
    <x v="200"/>
    <x v="200"/>
    <x v="100"/>
    <x v="100"/>
    <x v="128"/>
    <x v="128"/>
    <x v="119"/>
    <x v="76"/>
    <x v="76"/>
    <x v="0"/>
    <x v="0"/>
    <x v="2"/>
    <x v="5"/>
    <x v="148"/>
    <x v="0"/>
  </r>
  <r>
    <x v="7577"/>
    <x v="257"/>
    <x v="475"/>
    <x v="475"/>
    <x v="114"/>
    <x v="114"/>
    <x v="96"/>
    <x v="96"/>
    <x v="87"/>
    <x v="21"/>
    <x v="21"/>
    <x v="2"/>
    <x v="0"/>
    <x v="2"/>
    <x v="24"/>
    <x v="510"/>
    <x v="1"/>
  </r>
  <r>
    <x v="7578"/>
    <x v="188"/>
    <x v="133"/>
    <x v="133"/>
    <x v="53"/>
    <x v="53"/>
    <x v="33"/>
    <x v="33"/>
    <x v="29"/>
    <x v="100"/>
    <x v="100"/>
    <x v="0"/>
    <x v="0"/>
    <x v="0"/>
    <x v="43"/>
    <x v="30"/>
    <x v="0"/>
  </r>
  <r>
    <x v="7579"/>
    <x v="83"/>
    <x v="172"/>
    <x v="172"/>
    <x v="24"/>
    <x v="24"/>
    <x v="153"/>
    <x v="153"/>
    <x v="142"/>
    <x v="49"/>
    <x v="49"/>
    <x v="0"/>
    <x v="0"/>
    <x v="0"/>
    <x v="0"/>
    <x v="342"/>
    <x v="0"/>
  </r>
  <r>
    <x v="7580"/>
    <x v="131"/>
    <x v="563"/>
    <x v="563"/>
    <x v="62"/>
    <x v="62"/>
    <x v="36"/>
    <x v="36"/>
    <x v="32"/>
    <x v="41"/>
    <x v="41"/>
    <x v="0"/>
    <x v="0"/>
    <x v="1"/>
    <x v="3"/>
    <x v="78"/>
    <x v="0"/>
  </r>
  <r>
    <x v="7581"/>
    <x v="130"/>
    <x v="684"/>
    <x v="684"/>
    <x v="77"/>
    <x v="77"/>
    <x v="12"/>
    <x v="12"/>
    <x v="12"/>
    <x v="177"/>
    <x v="177"/>
    <x v="0"/>
    <x v="0"/>
    <x v="0"/>
    <x v="38"/>
    <x v="499"/>
    <x v="0"/>
  </r>
  <r>
    <x v="7582"/>
    <x v="311"/>
    <x v="480"/>
    <x v="480"/>
    <x v="74"/>
    <x v="74"/>
    <x v="92"/>
    <x v="92"/>
    <x v="83"/>
    <x v="15"/>
    <x v="15"/>
    <x v="3"/>
    <x v="0"/>
    <x v="1"/>
    <x v="22"/>
    <x v="728"/>
    <x v="1"/>
  </r>
  <r>
    <x v="7583"/>
    <x v="309"/>
    <x v="569"/>
    <x v="569"/>
    <x v="82"/>
    <x v="82"/>
    <x v="100"/>
    <x v="100"/>
    <x v="13"/>
    <x v="68"/>
    <x v="68"/>
    <x v="3"/>
    <x v="1"/>
    <x v="0"/>
    <x v="11"/>
    <x v="13"/>
    <x v="2"/>
  </r>
  <r>
    <x v="7584"/>
    <x v="61"/>
    <x v="277"/>
    <x v="277"/>
    <x v="34"/>
    <x v="34"/>
    <x v="168"/>
    <x v="168"/>
    <x v="157"/>
    <x v="75"/>
    <x v="75"/>
    <x v="2"/>
    <x v="0"/>
    <x v="0"/>
    <x v="27"/>
    <x v="364"/>
    <x v="0"/>
  </r>
  <r>
    <x v="7585"/>
    <x v="57"/>
    <x v="45"/>
    <x v="45"/>
    <x v="96"/>
    <x v="96"/>
    <x v="173"/>
    <x v="173"/>
    <x v="166"/>
    <x v="171"/>
    <x v="171"/>
    <x v="0"/>
    <x v="0"/>
    <x v="0"/>
    <x v="37"/>
    <x v="228"/>
    <x v="1"/>
  </r>
  <r>
    <x v="7586"/>
    <x v="341"/>
    <x v="711"/>
    <x v="711"/>
    <x v="100"/>
    <x v="100"/>
    <x v="31"/>
    <x v="31"/>
    <x v="13"/>
    <x v="61"/>
    <x v="61"/>
    <x v="0"/>
    <x v="1"/>
    <x v="0"/>
    <x v="11"/>
    <x v="13"/>
    <x v="2"/>
  </r>
  <r>
    <x v="7587"/>
    <x v="84"/>
    <x v="1015"/>
    <x v="1015"/>
    <x v="51"/>
    <x v="51"/>
    <x v="206"/>
    <x v="206"/>
    <x v="205"/>
    <x v="111"/>
    <x v="111"/>
    <x v="1"/>
    <x v="0"/>
    <x v="2"/>
    <x v="53"/>
    <x v="699"/>
    <x v="0"/>
  </r>
  <r>
    <x v="7588"/>
    <x v="3"/>
    <x v="1183"/>
    <x v="1183"/>
    <x v="53"/>
    <x v="53"/>
    <x v="93"/>
    <x v="93"/>
    <x v="84"/>
    <x v="142"/>
    <x v="142"/>
    <x v="0"/>
    <x v="0"/>
    <x v="0"/>
    <x v="45"/>
    <x v="152"/>
    <x v="0"/>
  </r>
  <r>
    <x v="7589"/>
    <x v="311"/>
    <x v="905"/>
    <x v="905"/>
    <x v="18"/>
    <x v="18"/>
    <x v="127"/>
    <x v="127"/>
    <x v="118"/>
    <x v="76"/>
    <x v="76"/>
    <x v="2"/>
    <x v="0"/>
    <x v="1"/>
    <x v="29"/>
    <x v="548"/>
    <x v="0"/>
  </r>
  <r>
    <x v="7590"/>
    <x v="168"/>
    <x v="687"/>
    <x v="687"/>
    <x v="75"/>
    <x v="75"/>
    <x v="164"/>
    <x v="164"/>
    <x v="154"/>
    <x v="161"/>
    <x v="161"/>
    <x v="3"/>
    <x v="0"/>
    <x v="2"/>
    <x v="48"/>
    <x v="562"/>
    <x v="0"/>
  </r>
  <r>
    <x v="7591"/>
    <x v="194"/>
    <x v="638"/>
    <x v="638"/>
    <x v="75"/>
    <x v="75"/>
    <x v="102"/>
    <x v="102"/>
    <x v="13"/>
    <x v="56"/>
    <x v="56"/>
    <x v="0"/>
    <x v="1"/>
    <x v="0"/>
    <x v="11"/>
    <x v="13"/>
    <x v="2"/>
  </r>
  <r>
    <x v="7592"/>
    <x v="233"/>
    <x v="438"/>
    <x v="438"/>
    <x v="30"/>
    <x v="30"/>
    <x v="154"/>
    <x v="154"/>
    <x v="13"/>
    <x v="4"/>
    <x v="4"/>
    <x v="1"/>
    <x v="1"/>
    <x v="2"/>
    <x v="11"/>
    <x v="13"/>
    <x v="2"/>
  </r>
  <r>
    <x v="7593"/>
    <x v="192"/>
    <x v="142"/>
    <x v="142"/>
    <x v="89"/>
    <x v="89"/>
    <x v="182"/>
    <x v="182"/>
    <x v="194"/>
    <x v="96"/>
    <x v="96"/>
    <x v="0"/>
    <x v="0"/>
    <x v="3"/>
    <x v="35"/>
    <x v="316"/>
    <x v="0"/>
  </r>
  <r>
    <x v="7594"/>
    <x v="68"/>
    <x v="1040"/>
    <x v="1040"/>
    <x v="106"/>
    <x v="106"/>
    <x v="133"/>
    <x v="133"/>
    <x v="122"/>
    <x v="124"/>
    <x v="124"/>
    <x v="3"/>
    <x v="0"/>
    <x v="0"/>
    <x v="34"/>
    <x v="424"/>
    <x v="1"/>
  </r>
  <r>
    <x v="7595"/>
    <x v="360"/>
    <x v="850"/>
    <x v="850"/>
    <x v="7"/>
    <x v="7"/>
    <x v="101"/>
    <x v="101"/>
    <x v="93"/>
    <x v="66"/>
    <x v="66"/>
    <x v="0"/>
    <x v="0"/>
    <x v="0"/>
    <x v="39"/>
    <x v="204"/>
    <x v="0"/>
  </r>
  <r>
    <x v="7596"/>
    <x v="220"/>
    <x v="1175"/>
    <x v="1175"/>
    <x v="73"/>
    <x v="73"/>
    <x v="65"/>
    <x v="65"/>
    <x v="61"/>
    <x v="4"/>
    <x v="4"/>
    <x v="3"/>
    <x v="0"/>
    <x v="0"/>
    <x v="19"/>
    <x v="303"/>
    <x v="1"/>
  </r>
  <r>
    <x v="7597"/>
    <x v="357"/>
    <x v="784"/>
    <x v="784"/>
    <x v="36"/>
    <x v="36"/>
    <x v="30"/>
    <x v="30"/>
    <x v="27"/>
    <x v="67"/>
    <x v="67"/>
    <x v="0"/>
    <x v="0"/>
    <x v="3"/>
    <x v="6"/>
    <x v="61"/>
    <x v="1"/>
  </r>
  <r>
    <x v="7598"/>
    <x v="182"/>
    <x v="664"/>
    <x v="664"/>
    <x v="16"/>
    <x v="16"/>
    <x v="104"/>
    <x v="104"/>
    <x v="95"/>
    <x v="27"/>
    <x v="27"/>
    <x v="0"/>
    <x v="0"/>
    <x v="3"/>
    <x v="25"/>
    <x v="286"/>
    <x v="0"/>
  </r>
  <r>
    <x v="7599"/>
    <x v="70"/>
    <x v="426"/>
    <x v="426"/>
    <x v="113"/>
    <x v="113"/>
    <x v="19"/>
    <x v="19"/>
    <x v="19"/>
    <x v="129"/>
    <x v="129"/>
    <x v="1"/>
    <x v="0"/>
    <x v="1"/>
    <x v="43"/>
    <x v="740"/>
    <x v="0"/>
  </r>
  <r>
    <x v="7600"/>
    <x v="238"/>
    <x v="542"/>
    <x v="542"/>
    <x v="113"/>
    <x v="113"/>
    <x v="65"/>
    <x v="65"/>
    <x v="61"/>
    <x v="119"/>
    <x v="119"/>
    <x v="0"/>
    <x v="0"/>
    <x v="0"/>
    <x v="13"/>
    <x v="64"/>
    <x v="0"/>
  </r>
  <r>
    <x v="7601"/>
    <x v="289"/>
    <x v="1167"/>
    <x v="1167"/>
    <x v="96"/>
    <x v="96"/>
    <x v="139"/>
    <x v="139"/>
    <x v="131"/>
    <x v="43"/>
    <x v="43"/>
    <x v="0"/>
    <x v="0"/>
    <x v="3"/>
    <x v="5"/>
    <x v="166"/>
    <x v="0"/>
  </r>
  <r>
    <x v="7602"/>
    <x v="330"/>
    <x v="428"/>
    <x v="428"/>
    <x v="46"/>
    <x v="46"/>
    <x v="15"/>
    <x v="15"/>
    <x v="15"/>
    <x v="146"/>
    <x v="146"/>
    <x v="0"/>
    <x v="0"/>
    <x v="0"/>
    <x v="3"/>
    <x v="15"/>
    <x v="0"/>
  </r>
  <r>
    <x v="7603"/>
    <x v="159"/>
    <x v="183"/>
    <x v="183"/>
    <x v="19"/>
    <x v="19"/>
    <x v="206"/>
    <x v="206"/>
    <x v="205"/>
    <x v="51"/>
    <x v="51"/>
    <x v="3"/>
    <x v="0"/>
    <x v="2"/>
    <x v="2"/>
    <x v="557"/>
    <x v="0"/>
  </r>
  <r>
    <x v="7604"/>
    <x v="13"/>
    <x v="422"/>
    <x v="422"/>
    <x v="101"/>
    <x v="101"/>
    <x v="63"/>
    <x v="63"/>
    <x v="58"/>
    <x v="7"/>
    <x v="7"/>
    <x v="0"/>
    <x v="0"/>
    <x v="3"/>
    <x v="38"/>
    <x v="277"/>
    <x v="0"/>
  </r>
  <r>
    <x v="7605"/>
    <x v="160"/>
    <x v="1115"/>
    <x v="1115"/>
    <x v="103"/>
    <x v="103"/>
    <x v="70"/>
    <x v="70"/>
    <x v="129"/>
    <x v="119"/>
    <x v="119"/>
    <x v="3"/>
    <x v="0"/>
    <x v="0"/>
    <x v="16"/>
    <x v="372"/>
    <x v="1"/>
  </r>
  <r>
    <x v="7606"/>
    <x v="268"/>
    <x v="1033"/>
    <x v="1033"/>
    <x v="85"/>
    <x v="85"/>
    <x v="196"/>
    <x v="196"/>
    <x v="193"/>
    <x v="75"/>
    <x v="75"/>
    <x v="3"/>
    <x v="0"/>
    <x v="1"/>
    <x v="10"/>
    <x v="314"/>
    <x v="0"/>
  </r>
  <r>
    <x v="7607"/>
    <x v="101"/>
    <x v="1134"/>
    <x v="1134"/>
    <x v="117"/>
    <x v="117"/>
    <x v="1"/>
    <x v="1"/>
    <x v="13"/>
    <x v="161"/>
    <x v="161"/>
    <x v="3"/>
    <x v="2"/>
    <x v="0"/>
    <x v="11"/>
    <x v="13"/>
    <x v="2"/>
  </r>
  <r>
    <x v="7608"/>
    <x v="343"/>
    <x v="610"/>
    <x v="610"/>
    <x v="3"/>
    <x v="3"/>
    <x v="170"/>
    <x v="170"/>
    <x v="159"/>
    <x v="27"/>
    <x v="27"/>
    <x v="1"/>
    <x v="0"/>
    <x v="3"/>
    <x v="1"/>
    <x v="673"/>
    <x v="0"/>
  </r>
  <r>
    <x v="7609"/>
    <x v="12"/>
    <x v="803"/>
    <x v="803"/>
    <x v="99"/>
    <x v="99"/>
    <x v="9"/>
    <x v="9"/>
    <x v="9"/>
    <x v="58"/>
    <x v="58"/>
    <x v="2"/>
    <x v="0"/>
    <x v="2"/>
    <x v="8"/>
    <x v="633"/>
    <x v="1"/>
  </r>
  <r>
    <x v="7610"/>
    <x v="5"/>
    <x v="948"/>
    <x v="948"/>
    <x v="114"/>
    <x v="114"/>
    <x v="39"/>
    <x v="39"/>
    <x v="36"/>
    <x v="119"/>
    <x v="119"/>
    <x v="0"/>
    <x v="0"/>
    <x v="0"/>
    <x v="16"/>
    <x v="37"/>
    <x v="1"/>
  </r>
  <r>
    <x v="7611"/>
    <x v="192"/>
    <x v="604"/>
    <x v="604"/>
    <x v="16"/>
    <x v="16"/>
    <x v="49"/>
    <x v="49"/>
    <x v="218"/>
    <x v="174"/>
    <x v="174"/>
    <x v="3"/>
    <x v="0"/>
    <x v="1"/>
    <x v="40"/>
    <x v="464"/>
    <x v="1"/>
  </r>
  <r>
    <x v="7612"/>
    <x v="98"/>
    <x v="798"/>
    <x v="798"/>
    <x v="70"/>
    <x v="70"/>
    <x v="49"/>
    <x v="49"/>
    <x v="218"/>
    <x v="15"/>
    <x v="15"/>
    <x v="0"/>
    <x v="0"/>
    <x v="0"/>
    <x v="24"/>
    <x v="481"/>
    <x v="1"/>
  </r>
  <r>
    <x v="7613"/>
    <x v="179"/>
    <x v="587"/>
    <x v="587"/>
    <x v="30"/>
    <x v="30"/>
    <x v="200"/>
    <x v="200"/>
    <x v="199"/>
    <x v="97"/>
    <x v="97"/>
    <x v="0"/>
    <x v="0"/>
    <x v="0"/>
    <x v="4"/>
    <x v="332"/>
    <x v="0"/>
  </r>
  <r>
    <x v="7614"/>
    <x v="334"/>
    <x v="778"/>
    <x v="778"/>
    <x v="73"/>
    <x v="73"/>
    <x v="42"/>
    <x v="42"/>
    <x v="39"/>
    <x v="3"/>
    <x v="3"/>
    <x v="0"/>
    <x v="0"/>
    <x v="0"/>
    <x v="22"/>
    <x v="331"/>
    <x v="1"/>
  </r>
  <r>
    <x v="7615"/>
    <x v="190"/>
    <x v="579"/>
    <x v="579"/>
    <x v="37"/>
    <x v="37"/>
    <x v="44"/>
    <x v="44"/>
    <x v="41"/>
    <x v="29"/>
    <x v="29"/>
    <x v="0"/>
    <x v="0"/>
    <x v="1"/>
    <x v="22"/>
    <x v="42"/>
    <x v="1"/>
  </r>
  <r>
    <x v="7616"/>
    <x v="267"/>
    <x v="36"/>
    <x v="36"/>
    <x v="104"/>
    <x v="104"/>
    <x v="89"/>
    <x v="89"/>
    <x v="80"/>
    <x v="58"/>
    <x v="58"/>
    <x v="0"/>
    <x v="0"/>
    <x v="3"/>
    <x v="18"/>
    <x v="315"/>
    <x v="0"/>
  </r>
  <r>
    <x v="7617"/>
    <x v="256"/>
    <x v="791"/>
    <x v="791"/>
    <x v="33"/>
    <x v="33"/>
    <x v="97"/>
    <x v="97"/>
    <x v="89"/>
    <x v="132"/>
    <x v="132"/>
    <x v="0"/>
    <x v="0"/>
    <x v="2"/>
    <x v="27"/>
    <x v="102"/>
    <x v="0"/>
  </r>
  <r>
    <x v="7618"/>
    <x v="52"/>
    <x v="895"/>
    <x v="895"/>
    <x v="61"/>
    <x v="61"/>
    <x v="6"/>
    <x v="6"/>
    <x v="6"/>
    <x v="16"/>
    <x v="16"/>
    <x v="3"/>
    <x v="0"/>
    <x v="0"/>
    <x v="35"/>
    <x v="420"/>
    <x v="0"/>
  </r>
  <r>
    <x v="7619"/>
    <x v="293"/>
    <x v="1155"/>
    <x v="1155"/>
    <x v="21"/>
    <x v="21"/>
    <x v="113"/>
    <x v="113"/>
    <x v="106"/>
    <x v="119"/>
    <x v="119"/>
    <x v="1"/>
    <x v="0"/>
    <x v="0"/>
    <x v="29"/>
    <x v="814"/>
    <x v="0"/>
  </r>
  <r>
    <x v="7620"/>
    <x v="132"/>
    <x v="618"/>
    <x v="618"/>
    <x v="112"/>
    <x v="112"/>
    <x v="71"/>
    <x v="71"/>
    <x v="65"/>
    <x v="139"/>
    <x v="139"/>
    <x v="0"/>
    <x v="0"/>
    <x v="0"/>
    <x v="15"/>
    <x v="575"/>
    <x v="1"/>
  </r>
  <r>
    <x v="7621"/>
    <x v="75"/>
    <x v="662"/>
    <x v="662"/>
    <x v="55"/>
    <x v="55"/>
    <x v="208"/>
    <x v="208"/>
    <x v="13"/>
    <x v="151"/>
    <x v="151"/>
    <x v="0"/>
    <x v="2"/>
    <x v="0"/>
    <x v="11"/>
    <x v="13"/>
    <x v="2"/>
  </r>
  <r>
    <x v="7622"/>
    <x v="91"/>
    <x v="316"/>
    <x v="316"/>
    <x v="64"/>
    <x v="64"/>
    <x v="104"/>
    <x v="104"/>
    <x v="95"/>
    <x v="87"/>
    <x v="87"/>
    <x v="0"/>
    <x v="0"/>
    <x v="1"/>
    <x v="2"/>
    <x v="286"/>
    <x v="0"/>
  </r>
  <r>
    <x v="7623"/>
    <x v="12"/>
    <x v="344"/>
    <x v="344"/>
    <x v="64"/>
    <x v="64"/>
    <x v="200"/>
    <x v="200"/>
    <x v="199"/>
    <x v="31"/>
    <x v="31"/>
    <x v="0"/>
    <x v="0"/>
    <x v="0"/>
    <x v="34"/>
    <x v="332"/>
    <x v="1"/>
  </r>
  <r>
    <x v="7624"/>
    <x v="28"/>
    <x v="582"/>
    <x v="582"/>
    <x v="82"/>
    <x v="82"/>
    <x v="130"/>
    <x v="130"/>
    <x v="13"/>
    <x v="153"/>
    <x v="153"/>
    <x v="1"/>
    <x v="2"/>
    <x v="0"/>
    <x v="11"/>
    <x v="13"/>
    <x v="2"/>
  </r>
  <r>
    <x v="7625"/>
    <x v="75"/>
    <x v="159"/>
    <x v="159"/>
    <x v="117"/>
    <x v="117"/>
    <x v="101"/>
    <x v="101"/>
    <x v="93"/>
    <x v="76"/>
    <x v="76"/>
    <x v="0"/>
    <x v="0"/>
    <x v="0"/>
    <x v="16"/>
    <x v="204"/>
    <x v="1"/>
  </r>
  <r>
    <x v="7626"/>
    <x v="118"/>
    <x v="971"/>
    <x v="971"/>
    <x v="50"/>
    <x v="50"/>
    <x v="37"/>
    <x v="37"/>
    <x v="33"/>
    <x v="62"/>
    <x v="62"/>
    <x v="0"/>
    <x v="0"/>
    <x v="3"/>
    <x v="40"/>
    <x v="387"/>
    <x v="1"/>
  </r>
  <r>
    <x v="7627"/>
    <x v="287"/>
    <x v="617"/>
    <x v="617"/>
    <x v="28"/>
    <x v="28"/>
    <x v="74"/>
    <x v="74"/>
    <x v="67"/>
    <x v="32"/>
    <x v="32"/>
    <x v="0"/>
    <x v="0"/>
    <x v="0"/>
    <x v="17"/>
    <x v="109"/>
    <x v="0"/>
  </r>
  <r>
    <x v="7628"/>
    <x v="59"/>
    <x v="309"/>
    <x v="309"/>
    <x v="97"/>
    <x v="97"/>
    <x v="118"/>
    <x v="118"/>
    <x v="145"/>
    <x v="87"/>
    <x v="87"/>
    <x v="0"/>
    <x v="0"/>
    <x v="2"/>
    <x v="14"/>
    <x v="187"/>
    <x v="0"/>
  </r>
  <r>
    <x v="7629"/>
    <x v="183"/>
    <x v="253"/>
    <x v="253"/>
    <x v="73"/>
    <x v="73"/>
    <x v="0"/>
    <x v="0"/>
    <x v="0"/>
    <x v="147"/>
    <x v="147"/>
    <x v="0"/>
    <x v="0"/>
    <x v="0"/>
    <x v="26"/>
    <x v="0"/>
    <x v="1"/>
  </r>
  <r>
    <x v="7630"/>
    <x v="243"/>
    <x v="1156"/>
    <x v="1156"/>
    <x v="49"/>
    <x v="49"/>
    <x v="147"/>
    <x v="147"/>
    <x v="138"/>
    <x v="8"/>
    <x v="8"/>
    <x v="1"/>
    <x v="0"/>
    <x v="2"/>
    <x v="19"/>
    <x v="637"/>
    <x v="1"/>
  </r>
  <r>
    <x v="7631"/>
    <x v="43"/>
    <x v="571"/>
    <x v="571"/>
    <x v="71"/>
    <x v="71"/>
    <x v="198"/>
    <x v="198"/>
    <x v="197"/>
    <x v="114"/>
    <x v="114"/>
    <x v="3"/>
    <x v="0"/>
    <x v="2"/>
    <x v="51"/>
    <x v="438"/>
    <x v="0"/>
  </r>
  <r>
    <x v="7632"/>
    <x v="201"/>
    <x v="262"/>
    <x v="262"/>
    <x v="47"/>
    <x v="47"/>
    <x v="83"/>
    <x v="83"/>
    <x v="74"/>
    <x v="30"/>
    <x v="30"/>
    <x v="0"/>
    <x v="0"/>
    <x v="0"/>
    <x v="26"/>
    <x v="82"/>
    <x v="1"/>
  </r>
  <r>
    <x v="7633"/>
    <x v="137"/>
    <x v="91"/>
    <x v="91"/>
    <x v="9"/>
    <x v="9"/>
    <x v="115"/>
    <x v="115"/>
    <x v="108"/>
    <x v="38"/>
    <x v="38"/>
    <x v="3"/>
    <x v="0"/>
    <x v="0"/>
    <x v="25"/>
    <x v="129"/>
    <x v="0"/>
  </r>
  <r>
    <x v="7634"/>
    <x v="261"/>
    <x v="786"/>
    <x v="786"/>
    <x v="41"/>
    <x v="41"/>
    <x v="158"/>
    <x v="158"/>
    <x v="149"/>
    <x v="32"/>
    <x v="32"/>
    <x v="2"/>
    <x v="0"/>
    <x v="0"/>
    <x v="23"/>
    <x v="383"/>
    <x v="0"/>
  </r>
  <r>
    <x v="7635"/>
    <x v="252"/>
    <x v="1000"/>
    <x v="1000"/>
    <x v="117"/>
    <x v="117"/>
    <x v="116"/>
    <x v="116"/>
    <x v="109"/>
    <x v="45"/>
    <x v="45"/>
    <x v="0"/>
    <x v="0"/>
    <x v="3"/>
    <x v="13"/>
    <x v="199"/>
    <x v="0"/>
  </r>
  <r>
    <x v="7636"/>
    <x v="152"/>
    <x v="1061"/>
    <x v="1061"/>
    <x v="83"/>
    <x v="83"/>
    <x v="171"/>
    <x v="171"/>
    <x v="160"/>
    <x v="144"/>
    <x v="144"/>
    <x v="3"/>
    <x v="0"/>
    <x v="2"/>
    <x v="22"/>
    <x v="217"/>
    <x v="1"/>
  </r>
  <r>
    <x v="7637"/>
    <x v="265"/>
    <x v="348"/>
    <x v="348"/>
    <x v="108"/>
    <x v="108"/>
    <x v="91"/>
    <x v="91"/>
    <x v="82"/>
    <x v="103"/>
    <x v="103"/>
    <x v="3"/>
    <x v="0"/>
    <x v="1"/>
    <x v="31"/>
    <x v="92"/>
    <x v="1"/>
  </r>
  <r>
    <x v="7638"/>
    <x v="85"/>
    <x v="1106"/>
    <x v="1106"/>
    <x v="3"/>
    <x v="3"/>
    <x v="40"/>
    <x v="40"/>
    <x v="13"/>
    <x v="67"/>
    <x v="67"/>
    <x v="3"/>
    <x v="2"/>
    <x v="0"/>
    <x v="11"/>
    <x v="13"/>
    <x v="2"/>
  </r>
  <r>
    <x v="7639"/>
    <x v="226"/>
    <x v="85"/>
    <x v="85"/>
    <x v="93"/>
    <x v="93"/>
    <x v="40"/>
    <x v="40"/>
    <x v="37"/>
    <x v="133"/>
    <x v="133"/>
    <x v="0"/>
    <x v="0"/>
    <x v="2"/>
    <x v="2"/>
    <x v="38"/>
    <x v="0"/>
  </r>
  <r>
    <x v="7640"/>
    <x v="65"/>
    <x v="122"/>
    <x v="122"/>
    <x v="116"/>
    <x v="116"/>
    <x v="151"/>
    <x v="151"/>
    <x v="13"/>
    <x v="5"/>
    <x v="5"/>
    <x v="3"/>
    <x v="1"/>
    <x v="0"/>
    <x v="11"/>
    <x v="13"/>
    <x v="2"/>
  </r>
  <r>
    <x v="7641"/>
    <x v="99"/>
    <x v="710"/>
    <x v="710"/>
    <x v="48"/>
    <x v="48"/>
    <x v="116"/>
    <x v="116"/>
    <x v="13"/>
    <x v="89"/>
    <x v="89"/>
    <x v="3"/>
    <x v="1"/>
    <x v="0"/>
    <x v="11"/>
    <x v="13"/>
    <x v="2"/>
  </r>
  <r>
    <x v="7642"/>
    <x v="253"/>
    <x v="189"/>
    <x v="189"/>
    <x v="68"/>
    <x v="68"/>
    <x v="182"/>
    <x v="182"/>
    <x v="194"/>
    <x v="47"/>
    <x v="47"/>
    <x v="3"/>
    <x v="0"/>
    <x v="0"/>
    <x v="26"/>
    <x v="543"/>
    <x v="1"/>
  </r>
  <r>
    <x v="7643"/>
    <x v="88"/>
    <x v="284"/>
    <x v="284"/>
    <x v="98"/>
    <x v="98"/>
    <x v="181"/>
    <x v="181"/>
    <x v="178"/>
    <x v="41"/>
    <x v="41"/>
    <x v="0"/>
    <x v="0"/>
    <x v="0"/>
    <x v="48"/>
    <x v="595"/>
    <x v="0"/>
  </r>
  <r>
    <x v="7644"/>
    <x v="308"/>
    <x v="20"/>
    <x v="20"/>
    <x v="91"/>
    <x v="91"/>
    <x v="43"/>
    <x v="43"/>
    <x v="13"/>
    <x v="114"/>
    <x v="114"/>
    <x v="0"/>
    <x v="1"/>
    <x v="0"/>
    <x v="11"/>
    <x v="13"/>
    <x v="2"/>
  </r>
  <r>
    <x v="7645"/>
    <x v="306"/>
    <x v="462"/>
    <x v="462"/>
    <x v="63"/>
    <x v="63"/>
    <x v="78"/>
    <x v="78"/>
    <x v="112"/>
    <x v="46"/>
    <x v="46"/>
    <x v="3"/>
    <x v="0"/>
    <x v="3"/>
    <x v="22"/>
    <x v="137"/>
    <x v="1"/>
  </r>
  <r>
    <x v="7646"/>
    <x v="35"/>
    <x v="189"/>
    <x v="189"/>
    <x v="46"/>
    <x v="46"/>
    <x v="155"/>
    <x v="155"/>
    <x v="144"/>
    <x v="144"/>
    <x v="144"/>
    <x v="3"/>
    <x v="0"/>
    <x v="3"/>
    <x v="32"/>
    <x v="412"/>
    <x v="0"/>
  </r>
  <r>
    <x v="7647"/>
    <x v="341"/>
    <x v="404"/>
    <x v="404"/>
    <x v="11"/>
    <x v="11"/>
    <x v="147"/>
    <x v="147"/>
    <x v="138"/>
    <x v="36"/>
    <x v="36"/>
    <x v="1"/>
    <x v="0"/>
    <x v="1"/>
    <x v="24"/>
    <x v="637"/>
    <x v="1"/>
  </r>
  <r>
    <x v="7648"/>
    <x v="86"/>
    <x v="48"/>
    <x v="48"/>
    <x v="67"/>
    <x v="67"/>
    <x v="150"/>
    <x v="150"/>
    <x v="140"/>
    <x v="20"/>
    <x v="20"/>
    <x v="0"/>
    <x v="0"/>
    <x v="0"/>
    <x v="26"/>
    <x v="221"/>
    <x v="1"/>
  </r>
  <r>
    <x v="7649"/>
    <x v="286"/>
    <x v="801"/>
    <x v="801"/>
    <x v="113"/>
    <x v="113"/>
    <x v="195"/>
    <x v="195"/>
    <x v="191"/>
    <x v="104"/>
    <x v="104"/>
    <x v="0"/>
    <x v="0"/>
    <x v="0"/>
    <x v="17"/>
    <x v="369"/>
    <x v="0"/>
  </r>
  <r>
    <x v="7650"/>
    <x v="244"/>
    <x v="152"/>
    <x v="152"/>
    <x v="70"/>
    <x v="70"/>
    <x v="75"/>
    <x v="75"/>
    <x v="68"/>
    <x v="127"/>
    <x v="127"/>
    <x v="3"/>
    <x v="0"/>
    <x v="0"/>
    <x v="19"/>
    <x v="74"/>
    <x v="1"/>
  </r>
  <r>
    <x v="7651"/>
    <x v="182"/>
    <x v="1035"/>
    <x v="1035"/>
    <x v="118"/>
    <x v="118"/>
    <x v="70"/>
    <x v="70"/>
    <x v="129"/>
    <x v="113"/>
    <x v="113"/>
    <x v="3"/>
    <x v="0"/>
    <x v="3"/>
    <x v="36"/>
    <x v="372"/>
    <x v="1"/>
  </r>
  <r>
    <x v="7652"/>
    <x v="254"/>
    <x v="761"/>
    <x v="761"/>
    <x v="52"/>
    <x v="52"/>
    <x v="158"/>
    <x v="158"/>
    <x v="149"/>
    <x v="140"/>
    <x v="140"/>
    <x v="0"/>
    <x v="0"/>
    <x v="0"/>
    <x v="4"/>
    <x v="192"/>
    <x v="0"/>
  </r>
  <r>
    <x v="7653"/>
    <x v="277"/>
    <x v="364"/>
    <x v="364"/>
    <x v="56"/>
    <x v="56"/>
    <x v="85"/>
    <x v="85"/>
    <x v="76"/>
    <x v="137"/>
    <x v="137"/>
    <x v="3"/>
    <x v="0"/>
    <x v="0"/>
    <x v="34"/>
    <x v="85"/>
    <x v="1"/>
  </r>
  <r>
    <x v="7654"/>
    <x v="331"/>
    <x v="793"/>
    <x v="793"/>
    <x v="9"/>
    <x v="9"/>
    <x v="38"/>
    <x v="38"/>
    <x v="35"/>
    <x v="81"/>
    <x v="81"/>
    <x v="0"/>
    <x v="0"/>
    <x v="2"/>
    <x v="34"/>
    <x v="36"/>
    <x v="1"/>
  </r>
  <r>
    <x v="7655"/>
    <x v="284"/>
    <x v="569"/>
    <x v="569"/>
    <x v="89"/>
    <x v="89"/>
    <x v="6"/>
    <x v="6"/>
    <x v="13"/>
    <x v="67"/>
    <x v="67"/>
    <x v="0"/>
    <x v="1"/>
    <x v="0"/>
    <x v="11"/>
    <x v="13"/>
    <x v="2"/>
  </r>
  <r>
    <x v="7656"/>
    <x v="114"/>
    <x v="134"/>
    <x v="134"/>
    <x v="76"/>
    <x v="76"/>
    <x v="27"/>
    <x v="27"/>
    <x v="25"/>
    <x v="50"/>
    <x v="50"/>
    <x v="0"/>
    <x v="0"/>
    <x v="2"/>
    <x v="21"/>
    <x v="117"/>
    <x v="1"/>
  </r>
  <r>
    <x v="7657"/>
    <x v="58"/>
    <x v="69"/>
    <x v="69"/>
    <x v="112"/>
    <x v="112"/>
    <x v="11"/>
    <x v="11"/>
    <x v="11"/>
    <x v="20"/>
    <x v="20"/>
    <x v="0"/>
    <x v="0"/>
    <x v="2"/>
    <x v="6"/>
    <x v="11"/>
    <x v="1"/>
  </r>
  <r>
    <x v="7658"/>
    <x v="320"/>
    <x v="1108"/>
    <x v="1108"/>
    <x v="69"/>
    <x v="69"/>
    <x v="181"/>
    <x v="181"/>
    <x v="178"/>
    <x v="171"/>
    <x v="171"/>
    <x v="3"/>
    <x v="0"/>
    <x v="2"/>
    <x v="3"/>
    <x v="262"/>
    <x v="0"/>
  </r>
  <r>
    <x v="7659"/>
    <x v="28"/>
    <x v="1172"/>
    <x v="1172"/>
    <x v="80"/>
    <x v="80"/>
    <x v="128"/>
    <x v="128"/>
    <x v="119"/>
    <x v="74"/>
    <x v="74"/>
    <x v="0"/>
    <x v="0"/>
    <x v="3"/>
    <x v="1"/>
    <x v="148"/>
    <x v="0"/>
  </r>
  <r>
    <x v="7660"/>
    <x v="118"/>
    <x v="785"/>
    <x v="785"/>
    <x v="109"/>
    <x v="109"/>
    <x v="139"/>
    <x v="139"/>
    <x v="13"/>
    <x v="119"/>
    <x v="119"/>
    <x v="2"/>
    <x v="1"/>
    <x v="0"/>
    <x v="11"/>
    <x v="13"/>
    <x v="2"/>
  </r>
  <r>
    <x v="7661"/>
    <x v="310"/>
    <x v="35"/>
    <x v="35"/>
    <x v="53"/>
    <x v="53"/>
    <x v="29"/>
    <x v="29"/>
    <x v="34"/>
    <x v="178"/>
    <x v="178"/>
    <x v="0"/>
    <x v="0"/>
    <x v="0"/>
    <x v="16"/>
    <x v="67"/>
    <x v="1"/>
  </r>
  <r>
    <x v="7662"/>
    <x v="23"/>
    <x v="1147"/>
    <x v="1147"/>
    <x v="59"/>
    <x v="59"/>
    <x v="181"/>
    <x v="181"/>
    <x v="178"/>
    <x v="9"/>
    <x v="9"/>
    <x v="3"/>
    <x v="0"/>
    <x v="0"/>
    <x v="10"/>
    <x v="262"/>
    <x v="0"/>
  </r>
  <r>
    <x v="7663"/>
    <x v="242"/>
    <x v="288"/>
    <x v="288"/>
    <x v="108"/>
    <x v="108"/>
    <x v="44"/>
    <x v="44"/>
    <x v="13"/>
    <x v="56"/>
    <x v="56"/>
    <x v="0"/>
    <x v="2"/>
    <x v="2"/>
    <x v="11"/>
    <x v="13"/>
    <x v="2"/>
  </r>
  <r>
    <x v="7664"/>
    <x v="84"/>
    <x v="158"/>
    <x v="158"/>
    <x v="110"/>
    <x v="110"/>
    <x v="30"/>
    <x v="30"/>
    <x v="27"/>
    <x v="157"/>
    <x v="157"/>
    <x v="0"/>
    <x v="0"/>
    <x v="0"/>
    <x v="33"/>
    <x v="61"/>
    <x v="0"/>
  </r>
  <r>
    <x v="7665"/>
    <x v="359"/>
    <x v="8"/>
    <x v="8"/>
    <x v="18"/>
    <x v="18"/>
    <x v="96"/>
    <x v="96"/>
    <x v="13"/>
    <x v="19"/>
    <x v="19"/>
    <x v="3"/>
    <x v="1"/>
    <x v="2"/>
    <x v="11"/>
    <x v="13"/>
    <x v="2"/>
  </r>
  <r>
    <x v="7666"/>
    <x v="143"/>
    <x v="127"/>
    <x v="127"/>
    <x v="49"/>
    <x v="49"/>
    <x v="66"/>
    <x v="66"/>
    <x v="13"/>
    <x v="71"/>
    <x v="71"/>
    <x v="1"/>
    <x v="1"/>
    <x v="0"/>
    <x v="11"/>
    <x v="13"/>
    <x v="2"/>
  </r>
  <r>
    <x v="7667"/>
    <x v="353"/>
    <x v="1014"/>
    <x v="1014"/>
    <x v="119"/>
    <x v="119"/>
    <x v="127"/>
    <x v="127"/>
    <x v="118"/>
    <x v="53"/>
    <x v="53"/>
    <x v="2"/>
    <x v="0"/>
    <x v="0"/>
    <x v="33"/>
    <x v="548"/>
    <x v="0"/>
  </r>
  <r>
    <x v="7668"/>
    <x v="129"/>
    <x v="937"/>
    <x v="937"/>
    <x v="3"/>
    <x v="3"/>
    <x v="76"/>
    <x v="76"/>
    <x v="69"/>
    <x v="51"/>
    <x v="51"/>
    <x v="0"/>
    <x v="0"/>
    <x v="3"/>
    <x v="22"/>
    <x v="75"/>
    <x v="1"/>
  </r>
  <r>
    <x v="7669"/>
    <x v="176"/>
    <x v="357"/>
    <x v="357"/>
    <x v="9"/>
    <x v="9"/>
    <x v="17"/>
    <x v="17"/>
    <x v="17"/>
    <x v="136"/>
    <x v="136"/>
    <x v="0"/>
    <x v="0"/>
    <x v="0"/>
    <x v="17"/>
    <x v="556"/>
    <x v="0"/>
  </r>
  <r>
    <x v="7670"/>
    <x v="280"/>
    <x v="906"/>
    <x v="906"/>
    <x v="92"/>
    <x v="92"/>
    <x v="100"/>
    <x v="100"/>
    <x v="92"/>
    <x v="172"/>
    <x v="172"/>
    <x v="0"/>
    <x v="0"/>
    <x v="3"/>
    <x v="14"/>
    <x v="105"/>
    <x v="0"/>
  </r>
  <r>
    <x v="7671"/>
    <x v="189"/>
    <x v="627"/>
    <x v="627"/>
    <x v="70"/>
    <x v="70"/>
    <x v="6"/>
    <x v="6"/>
    <x v="6"/>
    <x v="66"/>
    <x v="66"/>
    <x v="0"/>
    <x v="0"/>
    <x v="2"/>
    <x v="32"/>
    <x v="6"/>
    <x v="0"/>
  </r>
  <r>
    <x v="7672"/>
    <x v="230"/>
    <x v="1145"/>
    <x v="1145"/>
    <x v="72"/>
    <x v="72"/>
    <x v="204"/>
    <x v="204"/>
    <x v="203"/>
    <x v="43"/>
    <x v="43"/>
    <x v="0"/>
    <x v="0"/>
    <x v="0"/>
    <x v="28"/>
    <x v="515"/>
    <x v="0"/>
  </r>
  <r>
    <x v="7673"/>
    <x v="296"/>
    <x v="206"/>
    <x v="206"/>
    <x v="46"/>
    <x v="46"/>
    <x v="219"/>
    <x v="219"/>
    <x v="220"/>
    <x v="83"/>
    <x v="83"/>
    <x v="2"/>
    <x v="0"/>
    <x v="0"/>
    <x v="16"/>
    <x v="621"/>
    <x v="1"/>
  </r>
  <r>
    <x v="7674"/>
    <x v="242"/>
    <x v="525"/>
    <x v="525"/>
    <x v="66"/>
    <x v="66"/>
    <x v="88"/>
    <x v="88"/>
    <x v="13"/>
    <x v="130"/>
    <x v="130"/>
    <x v="3"/>
    <x v="2"/>
    <x v="2"/>
    <x v="11"/>
    <x v="13"/>
    <x v="2"/>
  </r>
  <r>
    <x v="7675"/>
    <x v="282"/>
    <x v="573"/>
    <x v="573"/>
    <x v="24"/>
    <x v="24"/>
    <x v="37"/>
    <x v="37"/>
    <x v="33"/>
    <x v="48"/>
    <x v="48"/>
    <x v="0"/>
    <x v="0"/>
    <x v="2"/>
    <x v="33"/>
    <x v="387"/>
    <x v="0"/>
  </r>
  <r>
    <x v="7676"/>
    <x v="184"/>
    <x v="397"/>
    <x v="397"/>
    <x v="68"/>
    <x v="68"/>
    <x v="202"/>
    <x v="202"/>
    <x v="201"/>
    <x v="2"/>
    <x v="2"/>
    <x v="1"/>
    <x v="0"/>
    <x v="2"/>
    <x v="33"/>
    <x v="726"/>
    <x v="0"/>
  </r>
  <r>
    <x v="7677"/>
    <x v="103"/>
    <x v="552"/>
    <x v="552"/>
    <x v="10"/>
    <x v="10"/>
    <x v="201"/>
    <x v="201"/>
    <x v="200"/>
    <x v="129"/>
    <x v="129"/>
    <x v="3"/>
    <x v="0"/>
    <x v="0"/>
    <x v="35"/>
    <x v="429"/>
    <x v="0"/>
  </r>
  <r>
    <x v="7678"/>
    <x v="259"/>
    <x v="217"/>
    <x v="217"/>
    <x v="86"/>
    <x v="86"/>
    <x v="110"/>
    <x v="110"/>
    <x v="101"/>
    <x v="106"/>
    <x v="106"/>
    <x v="0"/>
    <x v="0"/>
    <x v="0"/>
    <x v="16"/>
    <x v="120"/>
    <x v="1"/>
  </r>
  <r>
    <x v="7679"/>
    <x v="348"/>
    <x v="912"/>
    <x v="912"/>
    <x v="40"/>
    <x v="40"/>
    <x v="197"/>
    <x v="197"/>
    <x v="195"/>
    <x v="115"/>
    <x v="115"/>
    <x v="3"/>
    <x v="0"/>
    <x v="2"/>
    <x v="23"/>
    <x v="508"/>
    <x v="0"/>
  </r>
  <r>
    <x v="7680"/>
    <x v="271"/>
    <x v="391"/>
    <x v="391"/>
    <x v="91"/>
    <x v="91"/>
    <x v="35"/>
    <x v="35"/>
    <x v="31"/>
    <x v="168"/>
    <x v="168"/>
    <x v="3"/>
    <x v="0"/>
    <x v="3"/>
    <x v="8"/>
    <x v="312"/>
    <x v="1"/>
  </r>
  <r>
    <x v="7681"/>
    <x v="241"/>
    <x v="813"/>
    <x v="813"/>
    <x v="75"/>
    <x v="75"/>
    <x v="117"/>
    <x v="117"/>
    <x v="110"/>
    <x v="110"/>
    <x v="110"/>
    <x v="0"/>
    <x v="0"/>
    <x v="0"/>
    <x v="18"/>
    <x v="287"/>
    <x v="0"/>
  </r>
  <r>
    <x v="7682"/>
    <x v="248"/>
    <x v="780"/>
    <x v="780"/>
    <x v="35"/>
    <x v="35"/>
    <x v="161"/>
    <x v="161"/>
    <x v="152"/>
    <x v="67"/>
    <x v="67"/>
    <x v="0"/>
    <x v="0"/>
    <x v="2"/>
    <x v="9"/>
    <x v="198"/>
    <x v="0"/>
  </r>
  <r>
    <x v="7683"/>
    <x v="296"/>
    <x v="503"/>
    <x v="503"/>
    <x v="54"/>
    <x v="54"/>
    <x v="173"/>
    <x v="173"/>
    <x v="166"/>
    <x v="21"/>
    <x v="21"/>
    <x v="0"/>
    <x v="0"/>
    <x v="0"/>
    <x v="23"/>
    <x v="228"/>
    <x v="0"/>
  </r>
  <r>
    <x v="7684"/>
    <x v="25"/>
    <x v="1088"/>
    <x v="1088"/>
    <x v="90"/>
    <x v="90"/>
    <x v="80"/>
    <x v="80"/>
    <x v="171"/>
    <x v="29"/>
    <x v="29"/>
    <x v="0"/>
    <x v="0"/>
    <x v="0"/>
    <x v="1"/>
    <x v="243"/>
    <x v="0"/>
  </r>
  <r>
    <x v="7685"/>
    <x v="147"/>
    <x v="825"/>
    <x v="825"/>
    <x v="105"/>
    <x v="105"/>
    <x v="42"/>
    <x v="42"/>
    <x v="39"/>
    <x v="54"/>
    <x v="54"/>
    <x v="3"/>
    <x v="0"/>
    <x v="1"/>
    <x v="39"/>
    <x v="124"/>
    <x v="0"/>
  </r>
  <r>
    <x v="7686"/>
    <x v="276"/>
    <x v="83"/>
    <x v="83"/>
    <x v="10"/>
    <x v="10"/>
    <x v="80"/>
    <x v="80"/>
    <x v="171"/>
    <x v="175"/>
    <x v="175"/>
    <x v="0"/>
    <x v="0"/>
    <x v="1"/>
    <x v="22"/>
    <x v="243"/>
    <x v="1"/>
  </r>
  <r>
    <x v="7687"/>
    <x v="26"/>
    <x v="1066"/>
    <x v="1066"/>
    <x v="70"/>
    <x v="70"/>
    <x v="96"/>
    <x v="96"/>
    <x v="87"/>
    <x v="9"/>
    <x v="9"/>
    <x v="0"/>
    <x v="0"/>
    <x v="2"/>
    <x v="9"/>
    <x v="100"/>
    <x v="0"/>
  </r>
  <r>
    <x v="7688"/>
    <x v="301"/>
    <x v="1069"/>
    <x v="1069"/>
    <x v="37"/>
    <x v="37"/>
    <x v="137"/>
    <x v="137"/>
    <x v="127"/>
    <x v="5"/>
    <x v="5"/>
    <x v="1"/>
    <x v="0"/>
    <x v="2"/>
    <x v="14"/>
    <x v="764"/>
    <x v="0"/>
  </r>
  <r>
    <x v="7689"/>
    <x v="203"/>
    <x v="402"/>
    <x v="402"/>
    <x v="86"/>
    <x v="86"/>
    <x v="54"/>
    <x v="54"/>
    <x v="50"/>
    <x v="150"/>
    <x v="150"/>
    <x v="1"/>
    <x v="0"/>
    <x v="0"/>
    <x v="35"/>
    <x v="821"/>
    <x v="0"/>
  </r>
  <r>
    <x v="7690"/>
    <x v="196"/>
    <x v="395"/>
    <x v="395"/>
    <x v="86"/>
    <x v="86"/>
    <x v="122"/>
    <x v="122"/>
    <x v="147"/>
    <x v="175"/>
    <x v="175"/>
    <x v="3"/>
    <x v="0"/>
    <x v="0"/>
    <x v="23"/>
    <x v="230"/>
    <x v="0"/>
  </r>
  <r>
    <x v="7691"/>
    <x v="19"/>
    <x v="470"/>
    <x v="470"/>
    <x v="115"/>
    <x v="115"/>
    <x v="207"/>
    <x v="207"/>
    <x v="13"/>
    <x v="33"/>
    <x v="33"/>
    <x v="3"/>
    <x v="1"/>
    <x v="2"/>
    <x v="11"/>
    <x v="13"/>
    <x v="2"/>
  </r>
  <r>
    <x v="7692"/>
    <x v="308"/>
    <x v="721"/>
    <x v="721"/>
    <x v="8"/>
    <x v="8"/>
    <x v="186"/>
    <x v="186"/>
    <x v="182"/>
    <x v="108"/>
    <x v="108"/>
    <x v="2"/>
    <x v="0"/>
    <x v="1"/>
    <x v="33"/>
    <x v="636"/>
    <x v="0"/>
  </r>
  <r>
    <x v="7693"/>
    <x v="55"/>
    <x v="841"/>
    <x v="841"/>
    <x v="5"/>
    <x v="5"/>
    <x v="23"/>
    <x v="23"/>
    <x v="22"/>
    <x v="148"/>
    <x v="148"/>
    <x v="3"/>
    <x v="0"/>
    <x v="0"/>
    <x v="7"/>
    <x v="22"/>
    <x v="0"/>
  </r>
  <r>
    <x v="7694"/>
    <x v="47"/>
    <x v="881"/>
    <x v="881"/>
    <x v="106"/>
    <x v="106"/>
    <x v="23"/>
    <x v="23"/>
    <x v="22"/>
    <x v="65"/>
    <x v="65"/>
    <x v="0"/>
    <x v="0"/>
    <x v="3"/>
    <x v="5"/>
    <x v="250"/>
    <x v="0"/>
  </r>
  <r>
    <x v="7695"/>
    <x v="300"/>
    <x v="980"/>
    <x v="980"/>
    <x v="85"/>
    <x v="85"/>
    <x v="2"/>
    <x v="2"/>
    <x v="2"/>
    <x v="72"/>
    <x v="72"/>
    <x v="0"/>
    <x v="0"/>
    <x v="3"/>
    <x v="15"/>
    <x v="196"/>
    <x v="1"/>
  </r>
  <r>
    <x v="7696"/>
    <x v="335"/>
    <x v="601"/>
    <x v="601"/>
    <x v="59"/>
    <x v="59"/>
    <x v="20"/>
    <x v="20"/>
    <x v="13"/>
    <x v="89"/>
    <x v="89"/>
    <x v="0"/>
    <x v="1"/>
    <x v="0"/>
    <x v="11"/>
    <x v="13"/>
    <x v="2"/>
  </r>
  <r>
    <x v="7697"/>
    <x v="26"/>
    <x v="75"/>
    <x v="75"/>
    <x v="2"/>
    <x v="2"/>
    <x v="14"/>
    <x v="14"/>
    <x v="14"/>
    <x v="93"/>
    <x v="93"/>
    <x v="0"/>
    <x v="0"/>
    <x v="0"/>
    <x v="0"/>
    <x v="14"/>
    <x v="0"/>
  </r>
  <r>
    <x v="7698"/>
    <x v="215"/>
    <x v="122"/>
    <x v="122"/>
    <x v="98"/>
    <x v="98"/>
    <x v="50"/>
    <x v="50"/>
    <x v="46"/>
    <x v="62"/>
    <x v="62"/>
    <x v="0"/>
    <x v="0"/>
    <x v="0"/>
    <x v="32"/>
    <x v="48"/>
    <x v="0"/>
  </r>
  <r>
    <x v="7699"/>
    <x v="348"/>
    <x v="65"/>
    <x v="65"/>
    <x v="40"/>
    <x v="40"/>
    <x v="137"/>
    <x v="137"/>
    <x v="127"/>
    <x v="72"/>
    <x v="72"/>
    <x v="0"/>
    <x v="0"/>
    <x v="3"/>
    <x v="21"/>
    <x v="178"/>
    <x v="1"/>
  </r>
  <r>
    <x v="7700"/>
    <x v="9"/>
    <x v="886"/>
    <x v="886"/>
    <x v="90"/>
    <x v="90"/>
    <x v="83"/>
    <x v="83"/>
    <x v="74"/>
    <x v="143"/>
    <x v="143"/>
    <x v="0"/>
    <x v="0"/>
    <x v="0"/>
    <x v="4"/>
    <x v="82"/>
    <x v="0"/>
  </r>
  <r>
    <x v="7701"/>
    <x v="148"/>
    <x v="752"/>
    <x v="752"/>
    <x v="27"/>
    <x v="27"/>
    <x v="109"/>
    <x v="109"/>
    <x v="100"/>
    <x v="139"/>
    <x v="139"/>
    <x v="3"/>
    <x v="0"/>
    <x v="0"/>
    <x v="25"/>
    <x v="274"/>
    <x v="0"/>
  </r>
  <r>
    <x v="7702"/>
    <x v="156"/>
    <x v="1102"/>
    <x v="1102"/>
    <x v="58"/>
    <x v="58"/>
    <x v="162"/>
    <x v="162"/>
    <x v="192"/>
    <x v="172"/>
    <x v="172"/>
    <x v="0"/>
    <x v="0"/>
    <x v="3"/>
    <x v="34"/>
    <x v="307"/>
    <x v="1"/>
  </r>
  <r>
    <x v="7703"/>
    <x v="59"/>
    <x v="249"/>
    <x v="249"/>
    <x v="66"/>
    <x v="66"/>
    <x v="9"/>
    <x v="9"/>
    <x v="13"/>
    <x v="87"/>
    <x v="87"/>
    <x v="0"/>
    <x v="1"/>
    <x v="0"/>
    <x v="11"/>
    <x v="13"/>
    <x v="2"/>
  </r>
  <r>
    <x v="7704"/>
    <x v="317"/>
    <x v="1049"/>
    <x v="1049"/>
    <x v="92"/>
    <x v="92"/>
    <x v="202"/>
    <x v="202"/>
    <x v="201"/>
    <x v="117"/>
    <x v="117"/>
    <x v="3"/>
    <x v="0"/>
    <x v="3"/>
    <x v="20"/>
    <x v="388"/>
    <x v="0"/>
  </r>
  <r>
    <x v="7705"/>
    <x v="121"/>
    <x v="1034"/>
    <x v="1034"/>
    <x v="39"/>
    <x v="39"/>
    <x v="161"/>
    <x v="161"/>
    <x v="152"/>
    <x v="6"/>
    <x v="6"/>
    <x v="0"/>
    <x v="0"/>
    <x v="1"/>
    <x v="23"/>
    <x v="198"/>
    <x v="0"/>
  </r>
  <r>
    <x v="7706"/>
    <x v="353"/>
    <x v="295"/>
    <x v="295"/>
    <x v="30"/>
    <x v="30"/>
    <x v="150"/>
    <x v="150"/>
    <x v="140"/>
    <x v="130"/>
    <x v="130"/>
    <x v="0"/>
    <x v="0"/>
    <x v="0"/>
    <x v="3"/>
    <x v="221"/>
    <x v="0"/>
  </r>
  <r>
    <x v="7707"/>
    <x v="279"/>
    <x v="1024"/>
    <x v="1024"/>
    <x v="87"/>
    <x v="87"/>
    <x v="93"/>
    <x v="93"/>
    <x v="84"/>
    <x v="170"/>
    <x v="170"/>
    <x v="0"/>
    <x v="0"/>
    <x v="1"/>
    <x v="4"/>
    <x v="152"/>
    <x v="0"/>
  </r>
  <r>
    <x v="7708"/>
    <x v="138"/>
    <x v="177"/>
    <x v="177"/>
    <x v="21"/>
    <x v="21"/>
    <x v="59"/>
    <x v="59"/>
    <x v="55"/>
    <x v="85"/>
    <x v="85"/>
    <x v="3"/>
    <x v="0"/>
    <x v="1"/>
    <x v="19"/>
    <x v="711"/>
    <x v="1"/>
  </r>
  <r>
    <x v="7709"/>
    <x v="213"/>
    <x v="623"/>
    <x v="623"/>
    <x v="96"/>
    <x v="96"/>
    <x v="175"/>
    <x v="175"/>
    <x v="13"/>
    <x v="34"/>
    <x v="34"/>
    <x v="2"/>
    <x v="1"/>
    <x v="2"/>
    <x v="11"/>
    <x v="13"/>
    <x v="2"/>
  </r>
  <r>
    <x v="7710"/>
    <x v="235"/>
    <x v="484"/>
    <x v="484"/>
    <x v="64"/>
    <x v="64"/>
    <x v="50"/>
    <x v="50"/>
    <x v="46"/>
    <x v="153"/>
    <x v="153"/>
    <x v="0"/>
    <x v="0"/>
    <x v="1"/>
    <x v="0"/>
    <x v="48"/>
    <x v="0"/>
  </r>
  <r>
    <x v="7711"/>
    <x v="238"/>
    <x v="676"/>
    <x v="676"/>
    <x v="119"/>
    <x v="119"/>
    <x v="70"/>
    <x v="70"/>
    <x v="129"/>
    <x v="10"/>
    <x v="10"/>
    <x v="3"/>
    <x v="0"/>
    <x v="0"/>
    <x v="39"/>
    <x v="372"/>
    <x v="0"/>
  </r>
  <r>
    <x v="7712"/>
    <x v="207"/>
    <x v="33"/>
    <x v="33"/>
    <x v="68"/>
    <x v="68"/>
    <x v="40"/>
    <x v="40"/>
    <x v="37"/>
    <x v="51"/>
    <x v="51"/>
    <x v="2"/>
    <x v="0"/>
    <x v="1"/>
    <x v="31"/>
    <x v="716"/>
    <x v="1"/>
  </r>
  <r>
    <x v="7713"/>
    <x v="318"/>
    <x v="36"/>
    <x v="36"/>
    <x v="67"/>
    <x v="67"/>
    <x v="13"/>
    <x v="13"/>
    <x v="161"/>
    <x v="108"/>
    <x v="108"/>
    <x v="1"/>
    <x v="0"/>
    <x v="1"/>
    <x v="15"/>
    <x v="359"/>
    <x v="1"/>
  </r>
  <r>
    <x v="7714"/>
    <x v="197"/>
    <x v="844"/>
    <x v="844"/>
    <x v="52"/>
    <x v="52"/>
    <x v="12"/>
    <x v="12"/>
    <x v="12"/>
    <x v="127"/>
    <x v="127"/>
    <x v="3"/>
    <x v="0"/>
    <x v="3"/>
    <x v="8"/>
    <x v="379"/>
    <x v="1"/>
  </r>
  <r>
    <x v="7715"/>
    <x v="233"/>
    <x v="989"/>
    <x v="989"/>
    <x v="75"/>
    <x v="75"/>
    <x v="116"/>
    <x v="116"/>
    <x v="109"/>
    <x v="72"/>
    <x v="72"/>
    <x v="3"/>
    <x v="0"/>
    <x v="1"/>
    <x v="23"/>
    <x v="613"/>
    <x v="0"/>
  </r>
  <r>
    <x v="7716"/>
    <x v="278"/>
    <x v="33"/>
    <x v="33"/>
    <x v="50"/>
    <x v="50"/>
    <x v="74"/>
    <x v="74"/>
    <x v="67"/>
    <x v="119"/>
    <x v="119"/>
    <x v="0"/>
    <x v="0"/>
    <x v="3"/>
    <x v="9"/>
    <x v="109"/>
    <x v="0"/>
  </r>
  <r>
    <x v="7717"/>
    <x v="286"/>
    <x v="171"/>
    <x v="171"/>
    <x v="21"/>
    <x v="21"/>
    <x v="206"/>
    <x v="206"/>
    <x v="205"/>
    <x v="111"/>
    <x v="111"/>
    <x v="0"/>
    <x v="0"/>
    <x v="0"/>
    <x v="34"/>
    <x v="354"/>
    <x v="1"/>
  </r>
  <r>
    <x v="7718"/>
    <x v="193"/>
    <x v="705"/>
    <x v="705"/>
    <x v="20"/>
    <x v="20"/>
    <x v="154"/>
    <x v="154"/>
    <x v="143"/>
    <x v="156"/>
    <x v="156"/>
    <x v="0"/>
    <x v="0"/>
    <x v="0"/>
    <x v="1"/>
    <x v="381"/>
    <x v="0"/>
  </r>
  <r>
    <x v="7719"/>
    <x v="160"/>
    <x v="279"/>
    <x v="279"/>
    <x v="53"/>
    <x v="53"/>
    <x v="92"/>
    <x v="92"/>
    <x v="83"/>
    <x v="113"/>
    <x v="113"/>
    <x v="0"/>
    <x v="0"/>
    <x v="0"/>
    <x v="26"/>
    <x v="244"/>
    <x v="1"/>
  </r>
  <r>
    <x v="7720"/>
    <x v="268"/>
    <x v="422"/>
    <x v="422"/>
    <x v="6"/>
    <x v="6"/>
    <x v="38"/>
    <x v="38"/>
    <x v="35"/>
    <x v="144"/>
    <x v="144"/>
    <x v="1"/>
    <x v="0"/>
    <x v="0"/>
    <x v="31"/>
    <x v="512"/>
    <x v="1"/>
  </r>
  <r>
    <x v="7721"/>
    <x v="197"/>
    <x v="169"/>
    <x v="169"/>
    <x v="104"/>
    <x v="104"/>
    <x v="18"/>
    <x v="18"/>
    <x v="18"/>
    <x v="128"/>
    <x v="128"/>
    <x v="0"/>
    <x v="0"/>
    <x v="3"/>
    <x v="17"/>
    <x v="18"/>
    <x v="0"/>
  </r>
  <r>
    <x v="7722"/>
    <x v="261"/>
    <x v="896"/>
    <x v="896"/>
    <x v="46"/>
    <x v="46"/>
    <x v="127"/>
    <x v="127"/>
    <x v="118"/>
    <x v="73"/>
    <x v="73"/>
    <x v="0"/>
    <x v="0"/>
    <x v="0"/>
    <x v="10"/>
    <x v="147"/>
    <x v="0"/>
  </r>
  <r>
    <x v="7723"/>
    <x v="219"/>
    <x v="334"/>
    <x v="334"/>
    <x v="42"/>
    <x v="42"/>
    <x v="206"/>
    <x v="206"/>
    <x v="205"/>
    <x v="103"/>
    <x v="103"/>
    <x v="1"/>
    <x v="0"/>
    <x v="0"/>
    <x v="17"/>
    <x v="699"/>
    <x v="0"/>
  </r>
  <r>
    <x v="7724"/>
    <x v="190"/>
    <x v="316"/>
    <x v="316"/>
    <x v="82"/>
    <x v="82"/>
    <x v="131"/>
    <x v="131"/>
    <x v="123"/>
    <x v="118"/>
    <x v="118"/>
    <x v="0"/>
    <x v="0"/>
    <x v="2"/>
    <x v="31"/>
    <x v="155"/>
    <x v="1"/>
  </r>
  <r>
    <x v="7725"/>
    <x v="235"/>
    <x v="1033"/>
    <x v="1033"/>
    <x v="47"/>
    <x v="47"/>
    <x v="42"/>
    <x v="42"/>
    <x v="39"/>
    <x v="89"/>
    <x v="89"/>
    <x v="0"/>
    <x v="0"/>
    <x v="3"/>
    <x v="25"/>
    <x v="331"/>
    <x v="0"/>
  </r>
  <r>
    <x v="7726"/>
    <x v="136"/>
    <x v="665"/>
    <x v="665"/>
    <x v="102"/>
    <x v="102"/>
    <x v="66"/>
    <x v="66"/>
    <x v="62"/>
    <x v="148"/>
    <x v="148"/>
    <x v="0"/>
    <x v="0"/>
    <x v="0"/>
    <x v="31"/>
    <x v="338"/>
    <x v="1"/>
  </r>
  <r>
    <x v="7727"/>
    <x v="330"/>
    <x v="894"/>
    <x v="894"/>
    <x v="35"/>
    <x v="35"/>
    <x v="97"/>
    <x v="97"/>
    <x v="89"/>
    <x v="22"/>
    <x v="22"/>
    <x v="0"/>
    <x v="0"/>
    <x v="3"/>
    <x v="50"/>
    <x v="102"/>
    <x v="3"/>
  </r>
  <r>
    <x v="7728"/>
    <x v="304"/>
    <x v="40"/>
    <x v="40"/>
    <x v="67"/>
    <x v="67"/>
    <x v="92"/>
    <x v="92"/>
    <x v="83"/>
    <x v="2"/>
    <x v="2"/>
    <x v="0"/>
    <x v="0"/>
    <x v="0"/>
    <x v="16"/>
    <x v="244"/>
    <x v="1"/>
  </r>
  <r>
    <x v="7729"/>
    <x v="159"/>
    <x v="353"/>
    <x v="353"/>
    <x v="92"/>
    <x v="92"/>
    <x v="114"/>
    <x v="114"/>
    <x v="107"/>
    <x v="5"/>
    <x v="5"/>
    <x v="0"/>
    <x v="0"/>
    <x v="0"/>
    <x v="45"/>
    <x v="128"/>
    <x v="0"/>
  </r>
  <r>
    <x v="7730"/>
    <x v="135"/>
    <x v="252"/>
    <x v="252"/>
    <x v="66"/>
    <x v="66"/>
    <x v="151"/>
    <x v="151"/>
    <x v="141"/>
    <x v="4"/>
    <x v="4"/>
    <x v="3"/>
    <x v="0"/>
    <x v="0"/>
    <x v="0"/>
    <x v="439"/>
    <x v="0"/>
  </r>
  <r>
    <x v="7731"/>
    <x v="35"/>
    <x v="703"/>
    <x v="703"/>
    <x v="23"/>
    <x v="23"/>
    <x v="131"/>
    <x v="131"/>
    <x v="13"/>
    <x v="94"/>
    <x v="94"/>
    <x v="0"/>
    <x v="1"/>
    <x v="3"/>
    <x v="11"/>
    <x v="13"/>
    <x v="2"/>
  </r>
  <r>
    <x v="7732"/>
    <x v="83"/>
    <x v="947"/>
    <x v="947"/>
    <x v="60"/>
    <x v="60"/>
    <x v="3"/>
    <x v="3"/>
    <x v="3"/>
    <x v="37"/>
    <x v="37"/>
    <x v="3"/>
    <x v="0"/>
    <x v="0"/>
    <x v="4"/>
    <x v="606"/>
    <x v="0"/>
  </r>
  <r>
    <x v="7733"/>
    <x v="55"/>
    <x v="703"/>
    <x v="703"/>
    <x v="62"/>
    <x v="62"/>
    <x v="47"/>
    <x v="47"/>
    <x v="44"/>
    <x v="43"/>
    <x v="43"/>
    <x v="0"/>
    <x v="0"/>
    <x v="0"/>
    <x v="34"/>
    <x v="46"/>
    <x v="1"/>
  </r>
  <r>
    <x v="7734"/>
    <x v="89"/>
    <x v="214"/>
    <x v="214"/>
    <x v="119"/>
    <x v="119"/>
    <x v="79"/>
    <x v="79"/>
    <x v="72"/>
    <x v="109"/>
    <x v="109"/>
    <x v="0"/>
    <x v="0"/>
    <x v="0"/>
    <x v="2"/>
    <x v="80"/>
    <x v="0"/>
  </r>
  <r>
    <x v="7735"/>
    <x v="220"/>
    <x v="540"/>
    <x v="540"/>
    <x v="56"/>
    <x v="56"/>
    <x v="0"/>
    <x v="0"/>
    <x v="0"/>
    <x v="130"/>
    <x v="130"/>
    <x v="0"/>
    <x v="0"/>
    <x v="2"/>
    <x v="23"/>
    <x v="0"/>
    <x v="0"/>
  </r>
  <r>
    <x v="7736"/>
    <x v="167"/>
    <x v="107"/>
    <x v="107"/>
    <x v="91"/>
    <x v="91"/>
    <x v="33"/>
    <x v="33"/>
    <x v="29"/>
    <x v="130"/>
    <x v="130"/>
    <x v="3"/>
    <x v="0"/>
    <x v="0"/>
    <x v="0"/>
    <x v="141"/>
    <x v="0"/>
  </r>
  <r>
    <x v="7737"/>
    <x v="208"/>
    <x v="480"/>
    <x v="480"/>
    <x v="51"/>
    <x v="51"/>
    <x v="176"/>
    <x v="176"/>
    <x v="170"/>
    <x v="95"/>
    <x v="95"/>
    <x v="3"/>
    <x v="0"/>
    <x v="0"/>
    <x v="27"/>
    <x v="423"/>
    <x v="0"/>
  </r>
  <r>
    <x v="7738"/>
    <x v="0"/>
    <x v="350"/>
    <x v="350"/>
    <x v="67"/>
    <x v="67"/>
    <x v="36"/>
    <x v="36"/>
    <x v="32"/>
    <x v="151"/>
    <x v="151"/>
    <x v="0"/>
    <x v="0"/>
    <x v="0"/>
    <x v="20"/>
    <x v="78"/>
    <x v="0"/>
  </r>
  <r>
    <x v="7739"/>
    <x v="103"/>
    <x v="1164"/>
    <x v="1164"/>
    <x v="77"/>
    <x v="77"/>
    <x v="195"/>
    <x v="195"/>
    <x v="191"/>
    <x v="66"/>
    <x v="66"/>
    <x v="3"/>
    <x v="0"/>
    <x v="2"/>
    <x v="33"/>
    <x v="306"/>
    <x v="0"/>
  </r>
  <r>
    <x v="7740"/>
    <x v="195"/>
    <x v="177"/>
    <x v="177"/>
    <x v="34"/>
    <x v="34"/>
    <x v="92"/>
    <x v="92"/>
    <x v="83"/>
    <x v="173"/>
    <x v="173"/>
    <x v="0"/>
    <x v="0"/>
    <x v="0"/>
    <x v="21"/>
    <x v="244"/>
    <x v="1"/>
  </r>
  <r>
    <x v="7741"/>
    <x v="224"/>
    <x v="692"/>
    <x v="692"/>
    <x v="108"/>
    <x v="108"/>
    <x v="107"/>
    <x v="107"/>
    <x v="98"/>
    <x v="40"/>
    <x v="40"/>
    <x v="3"/>
    <x v="0"/>
    <x v="2"/>
    <x v="2"/>
    <x v="589"/>
    <x v="0"/>
  </r>
  <r>
    <x v="7742"/>
    <x v="170"/>
    <x v="915"/>
    <x v="915"/>
    <x v="90"/>
    <x v="90"/>
    <x v="132"/>
    <x v="132"/>
    <x v="13"/>
    <x v="100"/>
    <x v="100"/>
    <x v="1"/>
    <x v="1"/>
    <x v="3"/>
    <x v="11"/>
    <x v="13"/>
    <x v="2"/>
  </r>
  <r>
    <x v="7743"/>
    <x v="261"/>
    <x v="1053"/>
    <x v="1053"/>
    <x v="55"/>
    <x v="55"/>
    <x v="109"/>
    <x v="109"/>
    <x v="100"/>
    <x v="91"/>
    <x v="91"/>
    <x v="0"/>
    <x v="0"/>
    <x v="2"/>
    <x v="21"/>
    <x v="134"/>
    <x v="1"/>
  </r>
  <r>
    <x v="7744"/>
    <x v="117"/>
    <x v="172"/>
    <x v="172"/>
    <x v="18"/>
    <x v="18"/>
    <x v="0"/>
    <x v="0"/>
    <x v="0"/>
    <x v="52"/>
    <x v="52"/>
    <x v="0"/>
    <x v="0"/>
    <x v="1"/>
    <x v="25"/>
    <x v="0"/>
    <x v="0"/>
  </r>
  <r>
    <x v="7745"/>
    <x v="12"/>
    <x v="397"/>
    <x v="397"/>
    <x v="7"/>
    <x v="7"/>
    <x v="207"/>
    <x v="207"/>
    <x v="206"/>
    <x v="158"/>
    <x v="158"/>
    <x v="0"/>
    <x v="0"/>
    <x v="0"/>
    <x v="15"/>
    <x v="368"/>
    <x v="1"/>
  </r>
  <r>
    <x v="7746"/>
    <x v="248"/>
    <x v="844"/>
    <x v="844"/>
    <x v="23"/>
    <x v="23"/>
    <x v="66"/>
    <x v="66"/>
    <x v="62"/>
    <x v="124"/>
    <x v="124"/>
    <x v="3"/>
    <x v="0"/>
    <x v="0"/>
    <x v="3"/>
    <x v="450"/>
    <x v="0"/>
  </r>
  <r>
    <x v="7747"/>
    <x v="147"/>
    <x v="829"/>
    <x v="829"/>
    <x v="17"/>
    <x v="17"/>
    <x v="128"/>
    <x v="128"/>
    <x v="119"/>
    <x v="19"/>
    <x v="19"/>
    <x v="0"/>
    <x v="0"/>
    <x v="0"/>
    <x v="33"/>
    <x v="148"/>
    <x v="0"/>
  </r>
  <r>
    <x v="7748"/>
    <x v="127"/>
    <x v="891"/>
    <x v="891"/>
    <x v="73"/>
    <x v="73"/>
    <x v="97"/>
    <x v="97"/>
    <x v="89"/>
    <x v="167"/>
    <x v="167"/>
    <x v="0"/>
    <x v="0"/>
    <x v="0"/>
    <x v="20"/>
    <x v="102"/>
    <x v="0"/>
  </r>
  <r>
    <x v="7749"/>
    <x v="91"/>
    <x v="604"/>
    <x v="604"/>
    <x v="90"/>
    <x v="90"/>
    <x v="28"/>
    <x v="28"/>
    <x v="26"/>
    <x v="125"/>
    <x v="125"/>
    <x v="2"/>
    <x v="0"/>
    <x v="0"/>
    <x v="33"/>
    <x v="377"/>
    <x v="0"/>
  </r>
  <r>
    <x v="7750"/>
    <x v="30"/>
    <x v="1170"/>
    <x v="1170"/>
    <x v="77"/>
    <x v="77"/>
    <x v="10"/>
    <x v="10"/>
    <x v="10"/>
    <x v="105"/>
    <x v="105"/>
    <x v="0"/>
    <x v="0"/>
    <x v="0"/>
    <x v="37"/>
    <x v="366"/>
    <x v="1"/>
  </r>
  <r>
    <x v="7751"/>
    <x v="131"/>
    <x v="350"/>
    <x v="350"/>
    <x v="43"/>
    <x v="43"/>
    <x v="194"/>
    <x v="194"/>
    <x v="190"/>
    <x v="83"/>
    <x v="83"/>
    <x v="2"/>
    <x v="0"/>
    <x v="2"/>
    <x v="40"/>
    <x v="602"/>
    <x v="1"/>
  </r>
  <r>
    <x v="7752"/>
    <x v="72"/>
    <x v="337"/>
    <x v="337"/>
    <x v="25"/>
    <x v="25"/>
    <x v="153"/>
    <x v="153"/>
    <x v="142"/>
    <x v="115"/>
    <x v="115"/>
    <x v="0"/>
    <x v="0"/>
    <x v="2"/>
    <x v="51"/>
    <x v="342"/>
    <x v="0"/>
  </r>
  <r>
    <x v="7753"/>
    <x v="213"/>
    <x v="467"/>
    <x v="467"/>
    <x v="82"/>
    <x v="82"/>
    <x v="71"/>
    <x v="71"/>
    <x v="65"/>
    <x v="134"/>
    <x v="134"/>
    <x v="2"/>
    <x v="0"/>
    <x v="0"/>
    <x v="26"/>
    <x v="273"/>
    <x v="1"/>
  </r>
  <r>
    <x v="7754"/>
    <x v="189"/>
    <x v="318"/>
    <x v="318"/>
    <x v="63"/>
    <x v="63"/>
    <x v="37"/>
    <x v="37"/>
    <x v="33"/>
    <x v="10"/>
    <x v="10"/>
    <x v="3"/>
    <x v="0"/>
    <x v="0"/>
    <x v="37"/>
    <x v="768"/>
    <x v="1"/>
  </r>
  <r>
    <x v="7755"/>
    <x v="188"/>
    <x v="1115"/>
    <x v="1115"/>
    <x v="60"/>
    <x v="60"/>
    <x v="82"/>
    <x v="82"/>
    <x v="216"/>
    <x v="126"/>
    <x v="126"/>
    <x v="0"/>
    <x v="0"/>
    <x v="0"/>
    <x v="15"/>
    <x v="432"/>
    <x v="1"/>
  </r>
  <r>
    <x v="7756"/>
    <x v="95"/>
    <x v="1044"/>
    <x v="1044"/>
    <x v="115"/>
    <x v="115"/>
    <x v="188"/>
    <x v="188"/>
    <x v="13"/>
    <x v="13"/>
    <x v="13"/>
    <x v="0"/>
    <x v="2"/>
    <x v="2"/>
    <x v="11"/>
    <x v="13"/>
    <x v="2"/>
  </r>
  <r>
    <x v="7757"/>
    <x v="210"/>
    <x v="75"/>
    <x v="75"/>
    <x v="3"/>
    <x v="3"/>
    <x v="95"/>
    <x v="95"/>
    <x v="86"/>
    <x v="67"/>
    <x v="67"/>
    <x v="0"/>
    <x v="0"/>
    <x v="0"/>
    <x v="3"/>
    <x v="360"/>
    <x v="0"/>
  </r>
  <r>
    <x v="7758"/>
    <x v="140"/>
    <x v="103"/>
    <x v="103"/>
    <x v="38"/>
    <x v="38"/>
    <x v="22"/>
    <x v="22"/>
    <x v="196"/>
    <x v="151"/>
    <x v="151"/>
    <x v="3"/>
    <x v="0"/>
    <x v="2"/>
    <x v="33"/>
    <x v="326"/>
    <x v="0"/>
  </r>
  <r>
    <x v="7759"/>
    <x v="156"/>
    <x v="1040"/>
    <x v="1040"/>
    <x v="44"/>
    <x v="44"/>
    <x v="188"/>
    <x v="188"/>
    <x v="184"/>
    <x v="103"/>
    <x v="103"/>
    <x v="0"/>
    <x v="0"/>
    <x v="2"/>
    <x v="0"/>
    <x v="294"/>
    <x v="0"/>
  </r>
  <r>
    <x v="7760"/>
    <x v="333"/>
    <x v="720"/>
    <x v="720"/>
    <x v="79"/>
    <x v="79"/>
    <x v="94"/>
    <x v="94"/>
    <x v="85"/>
    <x v="121"/>
    <x v="121"/>
    <x v="2"/>
    <x v="0"/>
    <x v="0"/>
    <x v="30"/>
    <x v="760"/>
    <x v="1"/>
  </r>
  <r>
    <x v="7761"/>
    <x v="314"/>
    <x v="49"/>
    <x v="49"/>
    <x v="66"/>
    <x v="66"/>
    <x v="61"/>
    <x v="61"/>
    <x v="71"/>
    <x v="54"/>
    <x v="54"/>
    <x v="3"/>
    <x v="0"/>
    <x v="0"/>
    <x v="16"/>
    <x v="646"/>
    <x v="1"/>
  </r>
  <r>
    <x v="7762"/>
    <x v="292"/>
    <x v="409"/>
    <x v="409"/>
    <x v="114"/>
    <x v="114"/>
    <x v="181"/>
    <x v="181"/>
    <x v="13"/>
    <x v="6"/>
    <x v="6"/>
    <x v="1"/>
    <x v="1"/>
    <x v="2"/>
    <x v="11"/>
    <x v="13"/>
    <x v="2"/>
  </r>
  <r>
    <x v="7763"/>
    <x v="182"/>
    <x v="996"/>
    <x v="996"/>
    <x v="32"/>
    <x v="32"/>
    <x v="179"/>
    <x v="179"/>
    <x v="176"/>
    <x v="170"/>
    <x v="170"/>
    <x v="0"/>
    <x v="0"/>
    <x v="2"/>
    <x v="3"/>
    <x v="256"/>
    <x v="0"/>
  </r>
  <r>
    <x v="7764"/>
    <x v="59"/>
    <x v="1186"/>
    <x v="1186"/>
    <x v="15"/>
    <x v="15"/>
    <x v="218"/>
    <x v="218"/>
    <x v="13"/>
    <x v="169"/>
    <x v="169"/>
    <x v="0"/>
    <x v="1"/>
    <x v="0"/>
    <x v="11"/>
    <x v="13"/>
    <x v="2"/>
  </r>
  <r>
    <x v="7765"/>
    <x v="197"/>
    <x v="51"/>
    <x v="51"/>
    <x v="37"/>
    <x v="37"/>
    <x v="134"/>
    <x v="134"/>
    <x v="124"/>
    <x v="56"/>
    <x v="56"/>
    <x v="0"/>
    <x v="0"/>
    <x v="0"/>
    <x v="39"/>
    <x v="156"/>
    <x v="0"/>
  </r>
  <r>
    <x v="7766"/>
    <x v="271"/>
    <x v="321"/>
    <x v="321"/>
    <x v="34"/>
    <x v="34"/>
    <x v="206"/>
    <x v="206"/>
    <x v="205"/>
    <x v="66"/>
    <x v="66"/>
    <x v="0"/>
    <x v="0"/>
    <x v="3"/>
    <x v="15"/>
    <x v="354"/>
    <x v="1"/>
  </r>
  <r>
    <x v="7767"/>
    <x v="340"/>
    <x v="144"/>
    <x v="144"/>
    <x v="44"/>
    <x v="44"/>
    <x v="61"/>
    <x v="61"/>
    <x v="71"/>
    <x v="154"/>
    <x v="154"/>
    <x v="0"/>
    <x v="0"/>
    <x v="0"/>
    <x v="16"/>
    <x v="79"/>
    <x v="1"/>
  </r>
  <r>
    <x v="7768"/>
    <x v="359"/>
    <x v="82"/>
    <x v="82"/>
    <x v="32"/>
    <x v="32"/>
    <x v="112"/>
    <x v="112"/>
    <x v="103"/>
    <x v="162"/>
    <x v="162"/>
    <x v="0"/>
    <x v="0"/>
    <x v="0"/>
    <x v="0"/>
    <x v="123"/>
    <x v="0"/>
  </r>
  <r>
    <x v="7769"/>
    <x v="154"/>
    <x v="95"/>
    <x v="95"/>
    <x v="79"/>
    <x v="79"/>
    <x v="170"/>
    <x v="170"/>
    <x v="159"/>
    <x v="75"/>
    <x v="75"/>
    <x v="3"/>
    <x v="0"/>
    <x v="2"/>
    <x v="2"/>
    <x v="472"/>
    <x v="0"/>
  </r>
  <r>
    <x v="7770"/>
    <x v="270"/>
    <x v="323"/>
    <x v="323"/>
    <x v="45"/>
    <x v="45"/>
    <x v="154"/>
    <x v="154"/>
    <x v="143"/>
    <x v="62"/>
    <x v="62"/>
    <x v="0"/>
    <x v="0"/>
    <x v="0"/>
    <x v="46"/>
    <x v="381"/>
    <x v="0"/>
  </r>
  <r>
    <x v="7771"/>
    <x v="361"/>
    <x v="357"/>
    <x v="357"/>
    <x v="109"/>
    <x v="109"/>
    <x v="47"/>
    <x v="47"/>
    <x v="44"/>
    <x v="161"/>
    <x v="161"/>
    <x v="0"/>
    <x v="0"/>
    <x v="0"/>
    <x v="36"/>
    <x v="46"/>
    <x v="1"/>
  </r>
  <r>
    <x v="7772"/>
    <x v="34"/>
    <x v="754"/>
    <x v="754"/>
    <x v="24"/>
    <x v="24"/>
    <x v="218"/>
    <x v="218"/>
    <x v="219"/>
    <x v="63"/>
    <x v="63"/>
    <x v="0"/>
    <x v="0"/>
    <x v="1"/>
    <x v="13"/>
    <x v="496"/>
    <x v="0"/>
  </r>
  <r>
    <x v="7773"/>
    <x v="219"/>
    <x v="63"/>
    <x v="63"/>
    <x v="109"/>
    <x v="109"/>
    <x v="118"/>
    <x v="118"/>
    <x v="145"/>
    <x v="21"/>
    <x v="21"/>
    <x v="3"/>
    <x v="0"/>
    <x v="3"/>
    <x v="14"/>
    <x v="402"/>
    <x v="0"/>
  </r>
  <r>
    <x v="7774"/>
    <x v="132"/>
    <x v="95"/>
    <x v="95"/>
    <x v="35"/>
    <x v="35"/>
    <x v="145"/>
    <x v="145"/>
    <x v="164"/>
    <x v="140"/>
    <x v="140"/>
    <x v="3"/>
    <x v="0"/>
    <x v="0"/>
    <x v="24"/>
    <x v="225"/>
    <x v="1"/>
  </r>
  <r>
    <x v="7775"/>
    <x v="306"/>
    <x v="172"/>
    <x v="172"/>
    <x v="110"/>
    <x v="110"/>
    <x v="120"/>
    <x v="120"/>
    <x v="146"/>
    <x v="54"/>
    <x v="54"/>
    <x v="3"/>
    <x v="0"/>
    <x v="2"/>
    <x v="33"/>
    <x v="188"/>
    <x v="0"/>
  </r>
  <r>
    <x v="7776"/>
    <x v="21"/>
    <x v="100"/>
    <x v="100"/>
    <x v="46"/>
    <x v="46"/>
    <x v="59"/>
    <x v="59"/>
    <x v="55"/>
    <x v="143"/>
    <x v="143"/>
    <x v="0"/>
    <x v="0"/>
    <x v="0"/>
    <x v="38"/>
    <x v="57"/>
    <x v="0"/>
  </r>
  <r>
    <x v="7777"/>
    <x v="193"/>
    <x v="520"/>
    <x v="520"/>
    <x v="3"/>
    <x v="3"/>
    <x v="34"/>
    <x v="34"/>
    <x v="30"/>
    <x v="159"/>
    <x v="159"/>
    <x v="3"/>
    <x v="0"/>
    <x v="2"/>
    <x v="16"/>
    <x v="138"/>
    <x v="1"/>
  </r>
  <r>
    <x v="7778"/>
    <x v="212"/>
    <x v="812"/>
    <x v="812"/>
    <x v="90"/>
    <x v="90"/>
    <x v="45"/>
    <x v="45"/>
    <x v="42"/>
    <x v="156"/>
    <x v="156"/>
    <x v="3"/>
    <x v="0"/>
    <x v="2"/>
    <x v="6"/>
    <x v="397"/>
    <x v="1"/>
  </r>
  <r>
    <x v="7779"/>
    <x v="18"/>
    <x v="1023"/>
    <x v="1023"/>
    <x v="90"/>
    <x v="90"/>
    <x v="192"/>
    <x v="192"/>
    <x v="188"/>
    <x v="164"/>
    <x v="164"/>
    <x v="0"/>
    <x v="0"/>
    <x v="2"/>
    <x v="24"/>
    <x v="407"/>
    <x v="1"/>
  </r>
  <r>
    <x v="7780"/>
    <x v="29"/>
    <x v="92"/>
    <x v="92"/>
    <x v="35"/>
    <x v="35"/>
    <x v="215"/>
    <x v="215"/>
    <x v="214"/>
    <x v="45"/>
    <x v="45"/>
    <x v="0"/>
    <x v="0"/>
    <x v="0"/>
    <x v="33"/>
    <x v="416"/>
    <x v="0"/>
  </r>
  <r>
    <x v="7781"/>
    <x v="302"/>
    <x v="668"/>
    <x v="668"/>
    <x v="29"/>
    <x v="29"/>
    <x v="30"/>
    <x v="30"/>
    <x v="27"/>
    <x v="41"/>
    <x v="41"/>
    <x v="2"/>
    <x v="0"/>
    <x v="0"/>
    <x v="46"/>
    <x v="28"/>
    <x v="0"/>
  </r>
  <r>
    <x v="7782"/>
    <x v="29"/>
    <x v="102"/>
    <x v="102"/>
    <x v="60"/>
    <x v="60"/>
    <x v="160"/>
    <x v="160"/>
    <x v="151"/>
    <x v="135"/>
    <x v="135"/>
    <x v="0"/>
    <x v="0"/>
    <x v="2"/>
    <x v="3"/>
    <x v="197"/>
    <x v="0"/>
  </r>
  <r>
    <x v="7783"/>
    <x v="339"/>
    <x v="834"/>
    <x v="834"/>
    <x v="68"/>
    <x v="68"/>
    <x v="136"/>
    <x v="136"/>
    <x v="126"/>
    <x v="26"/>
    <x v="26"/>
    <x v="0"/>
    <x v="0"/>
    <x v="2"/>
    <x v="32"/>
    <x v="159"/>
    <x v="0"/>
  </r>
  <r>
    <x v="7784"/>
    <x v="287"/>
    <x v="380"/>
    <x v="380"/>
    <x v="52"/>
    <x v="52"/>
    <x v="194"/>
    <x v="194"/>
    <x v="190"/>
    <x v="54"/>
    <x v="54"/>
    <x v="0"/>
    <x v="0"/>
    <x v="3"/>
    <x v="18"/>
    <x v="304"/>
    <x v="0"/>
  </r>
  <r>
    <x v="7785"/>
    <x v="195"/>
    <x v="991"/>
    <x v="991"/>
    <x v="15"/>
    <x v="15"/>
    <x v="197"/>
    <x v="197"/>
    <x v="13"/>
    <x v="146"/>
    <x v="146"/>
    <x v="2"/>
    <x v="1"/>
    <x v="0"/>
    <x v="11"/>
    <x v="13"/>
    <x v="2"/>
  </r>
  <r>
    <x v="7786"/>
    <x v="222"/>
    <x v="1076"/>
    <x v="1076"/>
    <x v="117"/>
    <x v="117"/>
    <x v="132"/>
    <x v="132"/>
    <x v="128"/>
    <x v="143"/>
    <x v="143"/>
    <x v="0"/>
    <x v="0"/>
    <x v="3"/>
    <x v="16"/>
    <x v="524"/>
    <x v="1"/>
  </r>
  <r>
    <x v="7787"/>
    <x v="201"/>
    <x v="88"/>
    <x v="88"/>
    <x v="101"/>
    <x v="101"/>
    <x v="164"/>
    <x v="164"/>
    <x v="154"/>
    <x v="143"/>
    <x v="143"/>
    <x v="1"/>
    <x v="0"/>
    <x v="0"/>
    <x v="25"/>
    <x v="822"/>
    <x v="0"/>
  </r>
  <r>
    <x v="7788"/>
    <x v="346"/>
    <x v="561"/>
    <x v="561"/>
    <x v="22"/>
    <x v="22"/>
    <x v="34"/>
    <x v="34"/>
    <x v="30"/>
    <x v="144"/>
    <x v="144"/>
    <x v="3"/>
    <x v="0"/>
    <x v="0"/>
    <x v="39"/>
    <x v="138"/>
    <x v="0"/>
  </r>
  <r>
    <x v="7789"/>
    <x v="324"/>
    <x v="628"/>
    <x v="628"/>
    <x v="110"/>
    <x v="110"/>
    <x v="161"/>
    <x v="161"/>
    <x v="152"/>
    <x v="63"/>
    <x v="63"/>
    <x v="3"/>
    <x v="0"/>
    <x v="3"/>
    <x v="7"/>
    <x v="234"/>
    <x v="0"/>
  </r>
  <r>
    <x v="7790"/>
    <x v="233"/>
    <x v="400"/>
    <x v="400"/>
    <x v="14"/>
    <x v="14"/>
    <x v="64"/>
    <x v="64"/>
    <x v="59"/>
    <x v="42"/>
    <x v="42"/>
    <x v="0"/>
    <x v="0"/>
    <x v="0"/>
    <x v="47"/>
    <x v="62"/>
    <x v="1"/>
  </r>
  <r>
    <x v="7791"/>
    <x v="152"/>
    <x v="862"/>
    <x v="862"/>
    <x v="110"/>
    <x v="110"/>
    <x v="70"/>
    <x v="70"/>
    <x v="129"/>
    <x v="91"/>
    <x v="91"/>
    <x v="0"/>
    <x v="0"/>
    <x v="0"/>
    <x v="4"/>
    <x v="163"/>
    <x v="0"/>
  </r>
  <r>
    <x v="7792"/>
    <x v="343"/>
    <x v="763"/>
    <x v="763"/>
    <x v="102"/>
    <x v="102"/>
    <x v="47"/>
    <x v="47"/>
    <x v="44"/>
    <x v="33"/>
    <x v="33"/>
    <x v="3"/>
    <x v="0"/>
    <x v="2"/>
    <x v="46"/>
    <x v="630"/>
    <x v="0"/>
  </r>
  <r>
    <x v="7793"/>
    <x v="360"/>
    <x v="492"/>
    <x v="492"/>
    <x v="47"/>
    <x v="47"/>
    <x v="7"/>
    <x v="7"/>
    <x v="7"/>
    <x v="138"/>
    <x v="138"/>
    <x v="1"/>
    <x v="0"/>
    <x v="0"/>
    <x v="52"/>
    <x v="573"/>
    <x v="3"/>
  </r>
  <r>
    <x v="7794"/>
    <x v="116"/>
    <x v="704"/>
    <x v="704"/>
    <x v="63"/>
    <x v="63"/>
    <x v="88"/>
    <x v="88"/>
    <x v="79"/>
    <x v="63"/>
    <x v="63"/>
    <x v="2"/>
    <x v="0"/>
    <x v="3"/>
    <x v="25"/>
    <x v="523"/>
    <x v="0"/>
  </r>
  <r>
    <x v="7795"/>
    <x v="132"/>
    <x v="1128"/>
    <x v="1128"/>
    <x v="49"/>
    <x v="49"/>
    <x v="150"/>
    <x v="150"/>
    <x v="140"/>
    <x v="174"/>
    <x v="174"/>
    <x v="2"/>
    <x v="0"/>
    <x v="1"/>
    <x v="39"/>
    <x v="479"/>
    <x v="0"/>
  </r>
  <r>
    <x v="7796"/>
    <x v="224"/>
    <x v="417"/>
    <x v="417"/>
    <x v="68"/>
    <x v="68"/>
    <x v="153"/>
    <x v="153"/>
    <x v="142"/>
    <x v="24"/>
    <x v="24"/>
    <x v="3"/>
    <x v="0"/>
    <x v="2"/>
    <x v="15"/>
    <x v="183"/>
    <x v="1"/>
  </r>
  <r>
    <x v="7797"/>
    <x v="29"/>
    <x v="827"/>
    <x v="827"/>
    <x v="108"/>
    <x v="108"/>
    <x v="107"/>
    <x v="107"/>
    <x v="98"/>
    <x v="68"/>
    <x v="68"/>
    <x v="0"/>
    <x v="0"/>
    <x v="0"/>
    <x v="30"/>
    <x v="115"/>
    <x v="1"/>
  </r>
  <r>
    <x v="7798"/>
    <x v="267"/>
    <x v="441"/>
    <x v="441"/>
    <x v="63"/>
    <x v="63"/>
    <x v="124"/>
    <x v="124"/>
    <x v="115"/>
    <x v="46"/>
    <x v="46"/>
    <x v="0"/>
    <x v="0"/>
    <x v="0"/>
    <x v="39"/>
    <x v="143"/>
    <x v="0"/>
  </r>
  <r>
    <x v="7799"/>
    <x v="42"/>
    <x v="874"/>
    <x v="874"/>
    <x v="86"/>
    <x v="86"/>
    <x v="65"/>
    <x v="65"/>
    <x v="61"/>
    <x v="84"/>
    <x v="84"/>
    <x v="0"/>
    <x v="0"/>
    <x v="1"/>
    <x v="16"/>
    <x v="64"/>
    <x v="1"/>
  </r>
  <r>
    <x v="7800"/>
    <x v="135"/>
    <x v="171"/>
    <x v="171"/>
    <x v="21"/>
    <x v="21"/>
    <x v="74"/>
    <x v="74"/>
    <x v="67"/>
    <x v="163"/>
    <x v="163"/>
    <x v="0"/>
    <x v="0"/>
    <x v="0"/>
    <x v="14"/>
    <x v="109"/>
    <x v="0"/>
  </r>
  <r>
    <x v="7801"/>
    <x v="359"/>
    <x v="150"/>
    <x v="150"/>
    <x v="119"/>
    <x v="119"/>
    <x v="175"/>
    <x v="175"/>
    <x v="13"/>
    <x v="125"/>
    <x v="125"/>
    <x v="0"/>
    <x v="1"/>
    <x v="0"/>
    <x v="11"/>
    <x v="13"/>
    <x v="2"/>
  </r>
  <r>
    <x v="7802"/>
    <x v="60"/>
    <x v="1059"/>
    <x v="1059"/>
    <x v="47"/>
    <x v="47"/>
    <x v="145"/>
    <x v="145"/>
    <x v="164"/>
    <x v="161"/>
    <x v="161"/>
    <x v="0"/>
    <x v="0"/>
    <x v="2"/>
    <x v="2"/>
    <x v="594"/>
    <x v="0"/>
  </r>
  <r>
    <x v="7803"/>
    <x v="80"/>
    <x v="158"/>
    <x v="158"/>
    <x v="97"/>
    <x v="97"/>
    <x v="70"/>
    <x v="70"/>
    <x v="129"/>
    <x v="5"/>
    <x v="5"/>
    <x v="0"/>
    <x v="0"/>
    <x v="1"/>
    <x v="33"/>
    <x v="163"/>
    <x v="0"/>
  </r>
  <r>
    <x v="7804"/>
    <x v="112"/>
    <x v="686"/>
    <x v="686"/>
    <x v="52"/>
    <x v="52"/>
    <x v="64"/>
    <x v="64"/>
    <x v="59"/>
    <x v="87"/>
    <x v="87"/>
    <x v="0"/>
    <x v="0"/>
    <x v="0"/>
    <x v="9"/>
    <x v="62"/>
    <x v="0"/>
  </r>
  <r>
    <x v="7805"/>
    <x v="330"/>
    <x v="8"/>
    <x v="8"/>
    <x v="53"/>
    <x v="53"/>
    <x v="72"/>
    <x v="72"/>
    <x v="66"/>
    <x v="13"/>
    <x v="13"/>
    <x v="3"/>
    <x v="0"/>
    <x v="2"/>
    <x v="6"/>
    <x v="413"/>
    <x v="1"/>
  </r>
  <r>
    <x v="7806"/>
    <x v="143"/>
    <x v="132"/>
    <x v="132"/>
    <x v="65"/>
    <x v="65"/>
    <x v="109"/>
    <x v="109"/>
    <x v="100"/>
    <x v="109"/>
    <x v="109"/>
    <x v="3"/>
    <x v="0"/>
    <x v="3"/>
    <x v="49"/>
    <x v="274"/>
    <x v="3"/>
  </r>
  <r>
    <x v="7807"/>
    <x v="340"/>
    <x v="807"/>
    <x v="807"/>
    <x v="38"/>
    <x v="38"/>
    <x v="87"/>
    <x v="87"/>
    <x v="78"/>
    <x v="72"/>
    <x v="72"/>
    <x v="3"/>
    <x v="0"/>
    <x v="0"/>
    <x v="17"/>
    <x v="87"/>
    <x v="0"/>
  </r>
  <r>
    <x v="7808"/>
    <x v="96"/>
    <x v="100"/>
    <x v="100"/>
    <x v="98"/>
    <x v="98"/>
    <x v="49"/>
    <x v="49"/>
    <x v="218"/>
    <x v="57"/>
    <x v="57"/>
    <x v="3"/>
    <x v="0"/>
    <x v="0"/>
    <x v="23"/>
    <x v="464"/>
    <x v="0"/>
  </r>
  <r>
    <x v="7809"/>
    <x v="19"/>
    <x v="395"/>
    <x v="395"/>
    <x v="47"/>
    <x v="47"/>
    <x v="149"/>
    <x v="149"/>
    <x v="169"/>
    <x v="89"/>
    <x v="89"/>
    <x v="0"/>
    <x v="0"/>
    <x v="0"/>
    <x v="0"/>
    <x v="643"/>
    <x v="0"/>
  </r>
  <r>
    <x v="7810"/>
    <x v="163"/>
    <x v="248"/>
    <x v="248"/>
    <x v="46"/>
    <x v="46"/>
    <x v="78"/>
    <x v="78"/>
    <x v="112"/>
    <x v="144"/>
    <x v="144"/>
    <x v="0"/>
    <x v="0"/>
    <x v="0"/>
    <x v="24"/>
    <x v="378"/>
    <x v="1"/>
  </r>
  <r>
    <x v="7811"/>
    <x v="174"/>
    <x v="904"/>
    <x v="904"/>
    <x v="13"/>
    <x v="13"/>
    <x v="84"/>
    <x v="84"/>
    <x v="75"/>
    <x v="176"/>
    <x v="176"/>
    <x v="0"/>
    <x v="0"/>
    <x v="1"/>
    <x v="7"/>
    <x v="185"/>
    <x v="0"/>
  </r>
  <r>
    <x v="7812"/>
    <x v="351"/>
    <x v="919"/>
    <x v="919"/>
    <x v="107"/>
    <x v="107"/>
    <x v="210"/>
    <x v="210"/>
    <x v="209"/>
    <x v="18"/>
    <x v="18"/>
    <x v="0"/>
    <x v="0"/>
    <x v="0"/>
    <x v="32"/>
    <x v="393"/>
    <x v="0"/>
  </r>
  <r>
    <x v="7813"/>
    <x v="330"/>
    <x v="929"/>
    <x v="929"/>
    <x v="31"/>
    <x v="31"/>
    <x v="193"/>
    <x v="193"/>
    <x v="189"/>
    <x v="17"/>
    <x v="17"/>
    <x v="3"/>
    <x v="0"/>
    <x v="2"/>
    <x v="3"/>
    <x v="706"/>
    <x v="0"/>
  </r>
  <r>
    <x v="7814"/>
    <x v="4"/>
    <x v="1059"/>
    <x v="1059"/>
    <x v="20"/>
    <x v="20"/>
    <x v="33"/>
    <x v="33"/>
    <x v="29"/>
    <x v="65"/>
    <x v="65"/>
    <x v="3"/>
    <x v="0"/>
    <x v="2"/>
    <x v="4"/>
    <x v="141"/>
    <x v="0"/>
  </r>
  <r>
    <x v="7815"/>
    <x v="35"/>
    <x v="536"/>
    <x v="536"/>
    <x v="111"/>
    <x v="111"/>
    <x v="210"/>
    <x v="210"/>
    <x v="209"/>
    <x v="14"/>
    <x v="14"/>
    <x v="0"/>
    <x v="0"/>
    <x v="0"/>
    <x v="27"/>
    <x v="393"/>
    <x v="0"/>
  </r>
  <r>
    <x v="7816"/>
    <x v="306"/>
    <x v="157"/>
    <x v="157"/>
    <x v="12"/>
    <x v="12"/>
    <x v="28"/>
    <x v="28"/>
    <x v="26"/>
    <x v="129"/>
    <x v="129"/>
    <x v="2"/>
    <x v="0"/>
    <x v="0"/>
    <x v="28"/>
    <x v="377"/>
    <x v="0"/>
  </r>
  <r>
    <x v="7817"/>
    <x v="197"/>
    <x v="764"/>
    <x v="764"/>
    <x v="93"/>
    <x v="93"/>
    <x v="78"/>
    <x v="78"/>
    <x v="112"/>
    <x v="94"/>
    <x v="94"/>
    <x v="0"/>
    <x v="0"/>
    <x v="0"/>
    <x v="40"/>
    <x v="378"/>
    <x v="1"/>
  </r>
  <r>
    <x v="7818"/>
    <x v="335"/>
    <x v="216"/>
    <x v="216"/>
    <x v="94"/>
    <x v="94"/>
    <x v="106"/>
    <x v="106"/>
    <x v="97"/>
    <x v="51"/>
    <x v="51"/>
    <x v="0"/>
    <x v="0"/>
    <x v="0"/>
    <x v="3"/>
    <x v="290"/>
    <x v="0"/>
  </r>
  <r>
    <x v="7819"/>
    <x v="318"/>
    <x v="754"/>
    <x v="754"/>
    <x v="82"/>
    <x v="82"/>
    <x v="121"/>
    <x v="121"/>
    <x v="113"/>
    <x v="7"/>
    <x v="7"/>
    <x v="2"/>
    <x v="0"/>
    <x v="0"/>
    <x v="49"/>
    <x v="823"/>
    <x v="3"/>
  </r>
  <r>
    <x v="7820"/>
    <x v="317"/>
    <x v="114"/>
    <x v="114"/>
    <x v="13"/>
    <x v="13"/>
    <x v="74"/>
    <x v="74"/>
    <x v="67"/>
    <x v="91"/>
    <x v="91"/>
    <x v="3"/>
    <x v="0"/>
    <x v="0"/>
    <x v="29"/>
    <x v="249"/>
    <x v="0"/>
  </r>
  <r>
    <x v="7821"/>
    <x v="323"/>
    <x v="394"/>
    <x v="394"/>
    <x v="22"/>
    <x v="22"/>
    <x v="122"/>
    <x v="122"/>
    <x v="147"/>
    <x v="116"/>
    <x v="116"/>
    <x v="3"/>
    <x v="0"/>
    <x v="0"/>
    <x v="10"/>
    <x v="230"/>
    <x v="0"/>
  </r>
  <r>
    <x v="7822"/>
    <x v="240"/>
    <x v="1066"/>
    <x v="1066"/>
    <x v="85"/>
    <x v="85"/>
    <x v="148"/>
    <x v="148"/>
    <x v="139"/>
    <x v="91"/>
    <x v="91"/>
    <x v="3"/>
    <x v="0"/>
    <x v="2"/>
    <x v="23"/>
    <x v="588"/>
    <x v="0"/>
  </r>
  <r>
    <x v="7823"/>
    <x v="87"/>
    <x v="862"/>
    <x v="862"/>
    <x v="14"/>
    <x v="14"/>
    <x v="75"/>
    <x v="75"/>
    <x v="68"/>
    <x v="41"/>
    <x v="41"/>
    <x v="0"/>
    <x v="0"/>
    <x v="0"/>
    <x v="9"/>
    <x v="235"/>
    <x v="0"/>
  </r>
  <r>
    <x v="7824"/>
    <x v="298"/>
    <x v="1191"/>
    <x v="1191"/>
    <x v="62"/>
    <x v="62"/>
    <x v="99"/>
    <x v="99"/>
    <x v="91"/>
    <x v="156"/>
    <x v="156"/>
    <x v="3"/>
    <x v="0"/>
    <x v="0"/>
    <x v="46"/>
    <x v="215"/>
    <x v="0"/>
  </r>
  <r>
    <x v="7825"/>
    <x v="221"/>
    <x v="977"/>
    <x v="977"/>
    <x v="30"/>
    <x v="30"/>
    <x v="19"/>
    <x v="19"/>
    <x v="19"/>
    <x v="178"/>
    <x v="178"/>
    <x v="3"/>
    <x v="0"/>
    <x v="0"/>
    <x v="23"/>
    <x v="348"/>
    <x v="0"/>
  </r>
  <r>
    <x v="7826"/>
    <x v="142"/>
    <x v="1113"/>
    <x v="1113"/>
    <x v="98"/>
    <x v="98"/>
    <x v="2"/>
    <x v="2"/>
    <x v="2"/>
    <x v="60"/>
    <x v="60"/>
    <x v="0"/>
    <x v="0"/>
    <x v="0"/>
    <x v="22"/>
    <x v="196"/>
    <x v="1"/>
  </r>
  <r>
    <x v="7827"/>
    <x v="250"/>
    <x v="654"/>
    <x v="654"/>
    <x v="41"/>
    <x v="41"/>
    <x v="22"/>
    <x v="22"/>
    <x v="196"/>
    <x v="9"/>
    <x v="9"/>
    <x v="0"/>
    <x v="0"/>
    <x v="2"/>
    <x v="27"/>
    <x v="617"/>
    <x v="0"/>
  </r>
  <r>
    <x v="7828"/>
    <x v="155"/>
    <x v="1079"/>
    <x v="1079"/>
    <x v="34"/>
    <x v="34"/>
    <x v="138"/>
    <x v="138"/>
    <x v="130"/>
    <x v="114"/>
    <x v="114"/>
    <x v="1"/>
    <x v="0"/>
    <x v="0"/>
    <x v="18"/>
    <x v="824"/>
    <x v="0"/>
  </r>
  <r>
    <x v="7829"/>
    <x v="311"/>
    <x v="311"/>
    <x v="311"/>
    <x v="10"/>
    <x v="10"/>
    <x v="195"/>
    <x v="195"/>
    <x v="191"/>
    <x v="2"/>
    <x v="2"/>
    <x v="0"/>
    <x v="0"/>
    <x v="2"/>
    <x v="25"/>
    <x v="369"/>
    <x v="0"/>
  </r>
  <r>
    <x v="7830"/>
    <x v="110"/>
    <x v="374"/>
    <x v="374"/>
    <x v="50"/>
    <x v="50"/>
    <x v="120"/>
    <x v="120"/>
    <x v="13"/>
    <x v="67"/>
    <x v="67"/>
    <x v="2"/>
    <x v="1"/>
    <x v="0"/>
    <x v="11"/>
    <x v="13"/>
    <x v="2"/>
  </r>
  <r>
    <x v="7831"/>
    <x v="81"/>
    <x v="931"/>
    <x v="931"/>
    <x v="103"/>
    <x v="103"/>
    <x v="44"/>
    <x v="44"/>
    <x v="13"/>
    <x v="164"/>
    <x v="164"/>
    <x v="0"/>
    <x v="2"/>
    <x v="0"/>
    <x v="11"/>
    <x v="13"/>
    <x v="2"/>
  </r>
  <r>
    <x v="7832"/>
    <x v="328"/>
    <x v="789"/>
    <x v="789"/>
    <x v="105"/>
    <x v="105"/>
    <x v="38"/>
    <x v="38"/>
    <x v="35"/>
    <x v="100"/>
    <x v="100"/>
    <x v="0"/>
    <x v="0"/>
    <x v="1"/>
    <x v="18"/>
    <x v="36"/>
    <x v="0"/>
  </r>
  <r>
    <x v="7833"/>
    <x v="100"/>
    <x v="1131"/>
    <x v="1131"/>
    <x v="25"/>
    <x v="25"/>
    <x v="55"/>
    <x v="55"/>
    <x v="51"/>
    <x v="115"/>
    <x v="115"/>
    <x v="3"/>
    <x v="0"/>
    <x v="0"/>
    <x v="21"/>
    <x v="522"/>
    <x v="1"/>
  </r>
  <r>
    <x v="7834"/>
    <x v="212"/>
    <x v="869"/>
    <x v="869"/>
    <x v="80"/>
    <x v="80"/>
    <x v="0"/>
    <x v="0"/>
    <x v="0"/>
    <x v="133"/>
    <x v="133"/>
    <x v="3"/>
    <x v="0"/>
    <x v="0"/>
    <x v="6"/>
    <x v="97"/>
    <x v="1"/>
  </r>
  <r>
    <x v="7835"/>
    <x v="273"/>
    <x v="1101"/>
    <x v="1101"/>
    <x v="70"/>
    <x v="70"/>
    <x v="176"/>
    <x v="176"/>
    <x v="170"/>
    <x v="117"/>
    <x v="117"/>
    <x v="0"/>
    <x v="0"/>
    <x v="2"/>
    <x v="1"/>
    <x v="242"/>
    <x v="0"/>
  </r>
  <r>
    <x v="7836"/>
    <x v="263"/>
    <x v="384"/>
    <x v="384"/>
    <x v="55"/>
    <x v="55"/>
    <x v="161"/>
    <x v="161"/>
    <x v="152"/>
    <x v="114"/>
    <x v="114"/>
    <x v="0"/>
    <x v="0"/>
    <x v="2"/>
    <x v="3"/>
    <x v="198"/>
    <x v="0"/>
  </r>
  <r>
    <x v="7837"/>
    <x v="310"/>
    <x v="995"/>
    <x v="995"/>
    <x v="36"/>
    <x v="36"/>
    <x v="154"/>
    <x v="154"/>
    <x v="143"/>
    <x v="127"/>
    <x v="127"/>
    <x v="0"/>
    <x v="0"/>
    <x v="0"/>
    <x v="1"/>
    <x v="381"/>
    <x v="0"/>
  </r>
  <r>
    <x v="7838"/>
    <x v="74"/>
    <x v="1075"/>
    <x v="1075"/>
    <x v="59"/>
    <x v="59"/>
    <x v="84"/>
    <x v="84"/>
    <x v="13"/>
    <x v="102"/>
    <x v="102"/>
    <x v="3"/>
    <x v="2"/>
    <x v="1"/>
    <x v="11"/>
    <x v="13"/>
    <x v="2"/>
  </r>
  <r>
    <x v="7839"/>
    <x v="133"/>
    <x v="1050"/>
    <x v="1050"/>
    <x v="84"/>
    <x v="84"/>
    <x v="76"/>
    <x v="76"/>
    <x v="69"/>
    <x v="171"/>
    <x v="171"/>
    <x v="0"/>
    <x v="0"/>
    <x v="0"/>
    <x v="15"/>
    <x v="75"/>
    <x v="1"/>
  </r>
  <r>
    <x v="7840"/>
    <x v="35"/>
    <x v="404"/>
    <x v="404"/>
    <x v="86"/>
    <x v="86"/>
    <x v="130"/>
    <x v="130"/>
    <x v="121"/>
    <x v="78"/>
    <x v="78"/>
    <x v="0"/>
    <x v="0"/>
    <x v="1"/>
    <x v="16"/>
    <x v="151"/>
    <x v="1"/>
  </r>
  <r>
    <x v="7841"/>
    <x v="257"/>
    <x v="1033"/>
    <x v="1033"/>
    <x v="33"/>
    <x v="33"/>
    <x v="92"/>
    <x v="92"/>
    <x v="83"/>
    <x v="98"/>
    <x v="98"/>
    <x v="0"/>
    <x v="0"/>
    <x v="0"/>
    <x v="43"/>
    <x v="244"/>
    <x v="0"/>
  </r>
  <r>
    <x v="7842"/>
    <x v="181"/>
    <x v="1175"/>
    <x v="1175"/>
    <x v="69"/>
    <x v="69"/>
    <x v="64"/>
    <x v="64"/>
    <x v="59"/>
    <x v="98"/>
    <x v="98"/>
    <x v="0"/>
    <x v="0"/>
    <x v="0"/>
    <x v="22"/>
    <x v="62"/>
    <x v="1"/>
  </r>
  <r>
    <x v="7843"/>
    <x v="152"/>
    <x v="584"/>
    <x v="584"/>
    <x v="79"/>
    <x v="79"/>
    <x v="103"/>
    <x v="103"/>
    <x v="94"/>
    <x v="137"/>
    <x v="137"/>
    <x v="0"/>
    <x v="0"/>
    <x v="0"/>
    <x v="7"/>
    <x v="258"/>
    <x v="0"/>
  </r>
  <r>
    <x v="7844"/>
    <x v="158"/>
    <x v="741"/>
    <x v="741"/>
    <x v="79"/>
    <x v="79"/>
    <x v="16"/>
    <x v="16"/>
    <x v="16"/>
    <x v="0"/>
    <x v="0"/>
    <x v="0"/>
    <x v="0"/>
    <x v="2"/>
    <x v="4"/>
    <x v="454"/>
    <x v="0"/>
  </r>
  <r>
    <x v="7845"/>
    <x v="27"/>
    <x v="956"/>
    <x v="956"/>
    <x v="34"/>
    <x v="34"/>
    <x v="62"/>
    <x v="62"/>
    <x v="57"/>
    <x v="121"/>
    <x v="121"/>
    <x v="3"/>
    <x v="0"/>
    <x v="0"/>
    <x v="21"/>
    <x v="59"/>
    <x v="1"/>
  </r>
  <r>
    <x v="7846"/>
    <x v="340"/>
    <x v="399"/>
    <x v="399"/>
    <x v="60"/>
    <x v="60"/>
    <x v="208"/>
    <x v="208"/>
    <x v="207"/>
    <x v="80"/>
    <x v="80"/>
    <x v="1"/>
    <x v="0"/>
    <x v="2"/>
    <x v="10"/>
    <x v="382"/>
    <x v="0"/>
  </r>
  <r>
    <x v="7847"/>
    <x v="271"/>
    <x v="56"/>
    <x v="56"/>
    <x v="70"/>
    <x v="70"/>
    <x v="132"/>
    <x v="132"/>
    <x v="128"/>
    <x v="176"/>
    <x v="176"/>
    <x v="0"/>
    <x v="0"/>
    <x v="2"/>
    <x v="1"/>
    <x v="524"/>
    <x v="0"/>
  </r>
  <r>
    <x v="7848"/>
    <x v="11"/>
    <x v="712"/>
    <x v="712"/>
    <x v="59"/>
    <x v="59"/>
    <x v="72"/>
    <x v="72"/>
    <x v="66"/>
    <x v="7"/>
    <x v="7"/>
    <x v="0"/>
    <x v="0"/>
    <x v="0"/>
    <x v="5"/>
    <x v="71"/>
    <x v="0"/>
  </r>
  <r>
    <x v="7849"/>
    <x v="296"/>
    <x v="887"/>
    <x v="887"/>
    <x v="53"/>
    <x v="53"/>
    <x v="200"/>
    <x v="200"/>
    <x v="199"/>
    <x v="115"/>
    <x v="115"/>
    <x v="1"/>
    <x v="0"/>
    <x v="2"/>
    <x v="21"/>
    <x v="659"/>
    <x v="1"/>
  </r>
  <r>
    <x v="7850"/>
    <x v="234"/>
    <x v="1050"/>
    <x v="1050"/>
    <x v="43"/>
    <x v="43"/>
    <x v="197"/>
    <x v="197"/>
    <x v="195"/>
    <x v="99"/>
    <x v="99"/>
    <x v="0"/>
    <x v="0"/>
    <x v="2"/>
    <x v="10"/>
    <x v="325"/>
    <x v="0"/>
  </r>
  <r>
    <x v="7851"/>
    <x v="103"/>
    <x v="758"/>
    <x v="758"/>
    <x v="119"/>
    <x v="119"/>
    <x v="112"/>
    <x v="112"/>
    <x v="103"/>
    <x v="45"/>
    <x v="45"/>
    <x v="0"/>
    <x v="0"/>
    <x v="1"/>
    <x v="0"/>
    <x v="123"/>
    <x v="0"/>
  </r>
  <r>
    <x v="7852"/>
    <x v="138"/>
    <x v="928"/>
    <x v="928"/>
    <x v="5"/>
    <x v="5"/>
    <x v="84"/>
    <x v="84"/>
    <x v="13"/>
    <x v="78"/>
    <x v="78"/>
    <x v="3"/>
    <x v="1"/>
    <x v="0"/>
    <x v="11"/>
    <x v="13"/>
    <x v="2"/>
  </r>
  <r>
    <x v="7853"/>
    <x v="31"/>
    <x v="446"/>
    <x v="446"/>
    <x v="18"/>
    <x v="18"/>
    <x v="170"/>
    <x v="170"/>
    <x v="159"/>
    <x v="138"/>
    <x v="138"/>
    <x v="0"/>
    <x v="0"/>
    <x v="2"/>
    <x v="6"/>
    <x v="385"/>
    <x v="1"/>
  </r>
  <r>
    <x v="7854"/>
    <x v="183"/>
    <x v="416"/>
    <x v="416"/>
    <x v="107"/>
    <x v="107"/>
    <x v="168"/>
    <x v="168"/>
    <x v="157"/>
    <x v="148"/>
    <x v="148"/>
    <x v="0"/>
    <x v="0"/>
    <x v="3"/>
    <x v="15"/>
    <x v="536"/>
    <x v="1"/>
  </r>
  <r>
    <x v="7855"/>
    <x v="254"/>
    <x v="972"/>
    <x v="972"/>
    <x v="9"/>
    <x v="9"/>
    <x v="191"/>
    <x v="191"/>
    <x v="187"/>
    <x v="81"/>
    <x v="81"/>
    <x v="2"/>
    <x v="0"/>
    <x v="0"/>
    <x v="24"/>
    <x v="452"/>
    <x v="1"/>
  </r>
  <r>
    <x v="7856"/>
    <x v="305"/>
    <x v="845"/>
    <x v="845"/>
    <x v="68"/>
    <x v="68"/>
    <x v="172"/>
    <x v="172"/>
    <x v="13"/>
    <x v="62"/>
    <x v="62"/>
    <x v="3"/>
    <x v="1"/>
    <x v="2"/>
    <x v="11"/>
    <x v="13"/>
    <x v="2"/>
  </r>
  <r>
    <x v="7857"/>
    <x v="105"/>
    <x v="970"/>
    <x v="970"/>
    <x v="101"/>
    <x v="101"/>
    <x v="111"/>
    <x v="111"/>
    <x v="102"/>
    <x v="96"/>
    <x v="96"/>
    <x v="3"/>
    <x v="0"/>
    <x v="0"/>
    <x v="16"/>
    <x v="121"/>
    <x v="1"/>
  </r>
  <r>
    <x v="7858"/>
    <x v="258"/>
    <x v="1023"/>
    <x v="1023"/>
    <x v="78"/>
    <x v="78"/>
    <x v="165"/>
    <x v="165"/>
    <x v="155"/>
    <x v="93"/>
    <x v="93"/>
    <x v="0"/>
    <x v="0"/>
    <x v="1"/>
    <x v="48"/>
    <x v="207"/>
    <x v="0"/>
  </r>
  <r>
    <x v="7859"/>
    <x v="23"/>
    <x v="192"/>
    <x v="192"/>
    <x v="24"/>
    <x v="24"/>
    <x v="157"/>
    <x v="157"/>
    <x v="148"/>
    <x v="73"/>
    <x v="73"/>
    <x v="0"/>
    <x v="0"/>
    <x v="2"/>
    <x v="0"/>
    <x v="191"/>
    <x v="0"/>
  </r>
  <r>
    <x v="7860"/>
    <x v="274"/>
    <x v="149"/>
    <x v="149"/>
    <x v="2"/>
    <x v="2"/>
    <x v="106"/>
    <x v="106"/>
    <x v="97"/>
    <x v="39"/>
    <x v="39"/>
    <x v="2"/>
    <x v="0"/>
    <x v="3"/>
    <x v="18"/>
    <x v="114"/>
    <x v="0"/>
  </r>
  <r>
    <x v="7861"/>
    <x v="250"/>
    <x v="1050"/>
    <x v="1050"/>
    <x v="54"/>
    <x v="54"/>
    <x v="194"/>
    <x v="194"/>
    <x v="190"/>
    <x v="18"/>
    <x v="18"/>
    <x v="2"/>
    <x v="0"/>
    <x v="2"/>
    <x v="27"/>
    <x v="602"/>
    <x v="0"/>
  </r>
  <r>
    <x v="7862"/>
    <x v="190"/>
    <x v="993"/>
    <x v="993"/>
    <x v="52"/>
    <x v="52"/>
    <x v="75"/>
    <x v="75"/>
    <x v="68"/>
    <x v="147"/>
    <x v="147"/>
    <x v="3"/>
    <x v="0"/>
    <x v="0"/>
    <x v="26"/>
    <x v="74"/>
    <x v="1"/>
  </r>
  <r>
    <x v="7863"/>
    <x v="24"/>
    <x v="565"/>
    <x v="565"/>
    <x v="89"/>
    <x v="89"/>
    <x v="175"/>
    <x v="175"/>
    <x v="168"/>
    <x v="36"/>
    <x v="36"/>
    <x v="0"/>
    <x v="0"/>
    <x v="2"/>
    <x v="30"/>
    <x v="497"/>
    <x v="1"/>
  </r>
  <r>
    <x v="7864"/>
    <x v="335"/>
    <x v="397"/>
    <x v="397"/>
    <x v="89"/>
    <x v="89"/>
    <x v="174"/>
    <x v="174"/>
    <x v="167"/>
    <x v="165"/>
    <x v="165"/>
    <x v="3"/>
    <x v="0"/>
    <x v="1"/>
    <x v="26"/>
    <x v="229"/>
    <x v="1"/>
  </r>
  <r>
    <x v="7865"/>
    <x v="164"/>
    <x v="1082"/>
    <x v="1082"/>
    <x v="80"/>
    <x v="80"/>
    <x v="208"/>
    <x v="208"/>
    <x v="207"/>
    <x v="112"/>
    <x v="112"/>
    <x v="0"/>
    <x v="0"/>
    <x v="2"/>
    <x v="37"/>
    <x v="375"/>
    <x v="1"/>
  </r>
  <r>
    <x v="7866"/>
    <x v="192"/>
    <x v="317"/>
    <x v="317"/>
    <x v="8"/>
    <x v="8"/>
    <x v="62"/>
    <x v="62"/>
    <x v="57"/>
    <x v="174"/>
    <x v="174"/>
    <x v="3"/>
    <x v="0"/>
    <x v="0"/>
    <x v="5"/>
    <x v="59"/>
    <x v="0"/>
  </r>
  <r>
    <x v="7867"/>
    <x v="3"/>
    <x v="1106"/>
    <x v="1106"/>
    <x v="87"/>
    <x v="87"/>
    <x v="147"/>
    <x v="147"/>
    <x v="138"/>
    <x v="55"/>
    <x v="55"/>
    <x v="3"/>
    <x v="0"/>
    <x v="0"/>
    <x v="10"/>
    <x v="175"/>
    <x v="0"/>
  </r>
  <r>
    <x v="7868"/>
    <x v="238"/>
    <x v="567"/>
    <x v="567"/>
    <x v="90"/>
    <x v="90"/>
    <x v="90"/>
    <x v="90"/>
    <x v="81"/>
    <x v="141"/>
    <x v="141"/>
    <x v="0"/>
    <x v="0"/>
    <x v="2"/>
    <x v="37"/>
    <x v="91"/>
    <x v="1"/>
  </r>
  <r>
    <x v="7869"/>
    <x v="197"/>
    <x v="668"/>
    <x v="668"/>
    <x v="82"/>
    <x v="82"/>
    <x v="155"/>
    <x v="155"/>
    <x v="144"/>
    <x v="16"/>
    <x v="16"/>
    <x v="0"/>
    <x v="0"/>
    <x v="0"/>
    <x v="24"/>
    <x v="186"/>
    <x v="1"/>
  </r>
  <r>
    <x v="7870"/>
    <x v="17"/>
    <x v="803"/>
    <x v="803"/>
    <x v="28"/>
    <x v="28"/>
    <x v="153"/>
    <x v="153"/>
    <x v="142"/>
    <x v="157"/>
    <x v="157"/>
    <x v="3"/>
    <x v="0"/>
    <x v="2"/>
    <x v="33"/>
    <x v="183"/>
    <x v="0"/>
  </r>
  <r>
    <x v="7871"/>
    <x v="241"/>
    <x v="624"/>
    <x v="624"/>
    <x v="104"/>
    <x v="104"/>
    <x v="102"/>
    <x v="102"/>
    <x v="105"/>
    <x v="149"/>
    <x v="149"/>
    <x v="2"/>
    <x v="0"/>
    <x v="1"/>
    <x v="38"/>
    <x v="519"/>
    <x v="0"/>
  </r>
  <r>
    <x v="7872"/>
    <x v="357"/>
    <x v="358"/>
    <x v="358"/>
    <x v="63"/>
    <x v="63"/>
    <x v="147"/>
    <x v="147"/>
    <x v="138"/>
    <x v="5"/>
    <x v="5"/>
    <x v="0"/>
    <x v="0"/>
    <x v="0"/>
    <x v="8"/>
    <x v="265"/>
    <x v="1"/>
  </r>
  <r>
    <x v="7873"/>
    <x v="332"/>
    <x v="581"/>
    <x v="581"/>
    <x v="109"/>
    <x v="109"/>
    <x v="141"/>
    <x v="141"/>
    <x v="174"/>
    <x v="147"/>
    <x v="147"/>
    <x v="0"/>
    <x v="0"/>
    <x v="0"/>
    <x v="49"/>
    <x v="329"/>
    <x v="3"/>
  </r>
  <r>
    <x v="7874"/>
    <x v="63"/>
    <x v="6"/>
    <x v="6"/>
    <x v="86"/>
    <x v="86"/>
    <x v="27"/>
    <x v="27"/>
    <x v="25"/>
    <x v="137"/>
    <x v="137"/>
    <x v="3"/>
    <x v="0"/>
    <x v="1"/>
    <x v="15"/>
    <x v="373"/>
    <x v="1"/>
  </r>
  <r>
    <x v="7875"/>
    <x v="84"/>
    <x v="131"/>
    <x v="131"/>
    <x v="33"/>
    <x v="33"/>
    <x v="136"/>
    <x v="136"/>
    <x v="126"/>
    <x v="99"/>
    <x v="99"/>
    <x v="0"/>
    <x v="0"/>
    <x v="0"/>
    <x v="16"/>
    <x v="159"/>
    <x v="1"/>
  </r>
  <r>
    <x v="7876"/>
    <x v="185"/>
    <x v="789"/>
    <x v="789"/>
    <x v="94"/>
    <x v="94"/>
    <x v="38"/>
    <x v="38"/>
    <x v="35"/>
    <x v="98"/>
    <x v="98"/>
    <x v="0"/>
    <x v="0"/>
    <x v="1"/>
    <x v="51"/>
    <x v="36"/>
    <x v="0"/>
  </r>
  <r>
    <x v="7877"/>
    <x v="27"/>
    <x v="897"/>
    <x v="897"/>
    <x v="101"/>
    <x v="101"/>
    <x v="141"/>
    <x v="141"/>
    <x v="174"/>
    <x v="163"/>
    <x v="163"/>
    <x v="0"/>
    <x v="0"/>
    <x v="0"/>
    <x v="15"/>
    <x v="329"/>
    <x v="1"/>
  </r>
  <r>
    <x v="7878"/>
    <x v="269"/>
    <x v="335"/>
    <x v="335"/>
    <x v="70"/>
    <x v="70"/>
    <x v="3"/>
    <x v="3"/>
    <x v="3"/>
    <x v="175"/>
    <x v="175"/>
    <x v="0"/>
    <x v="0"/>
    <x v="0"/>
    <x v="46"/>
    <x v="3"/>
    <x v="0"/>
  </r>
  <r>
    <x v="7879"/>
    <x v="299"/>
    <x v="964"/>
    <x v="964"/>
    <x v="100"/>
    <x v="100"/>
    <x v="18"/>
    <x v="18"/>
    <x v="18"/>
    <x v="75"/>
    <x v="75"/>
    <x v="0"/>
    <x v="0"/>
    <x v="0"/>
    <x v="26"/>
    <x v="18"/>
    <x v="1"/>
  </r>
  <r>
    <x v="7880"/>
    <x v="255"/>
    <x v="42"/>
    <x v="42"/>
    <x v="3"/>
    <x v="3"/>
    <x v="191"/>
    <x v="191"/>
    <x v="187"/>
    <x v="76"/>
    <x v="76"/>
    <x v="1"/>
    <x v="0"/>
    <x v="0"/>
    <x v="32"/>
    <x v="655"/>
    <x v="0"/>
  </r>
  <r>
    <x v="7881"/>
    <x v="54"/>
    <x v="1175"/>
    <x v="1175"/>
    <x v="94"/>
    <x v="94"/>
    <x v="170"/>
    <x v="170"/>
    <x v="159"/>
    <x v="61"/>
    <x v="61"/>
    <x v="3"/>
    <x v="0"/>
    <x v="3"/>
    <x v="40"/>
    <x v="472"/>
    <x v="1"/>
  </r>
  <r>
    <x v="7882"/>
    <x v="336"/>
    <x v="61"/>
    <x v="61"/>
    <x v="37"/>
    <x v="37"/>
    <x v="54"/>
    <x v="54"/>
    <x v="50"/>
    <x v="42"/>
    <x v="42"/>
    <x v="0"/>
    <x v="0"/>
    <x v="2"/>
    <x v="17"/>
    <x v="52"/>
    <x v="0"/>
  </r>
  <r>
    <x v="7883"/>
    <x v="116"/>
    <x v="183"/>
    <x v="183"/>
    <x v="28"/>
    <x v="28"/>
    <x v="46"/>
    <x v="46"/>
    <x v="13"/>
    <x v="103"/>
    <x v="103"/>
    <x v="0"/>
    <x v="2"/>
    <x v="0"/>
    <x v="11"/>
    <x v="13"/>
    <x v="2"/>
  </r>
  <r>
    <x v="7884"/>
    <x v="4"/>
    <x v="842"/>
    <x v="842"/>
    <x v="87"/>
    <x v="87"/>
    <x v="85"/>
    <x v="85"/>
    <x v="76"/>
    <x v="153"/>
    <x v="153"/>
    <x v="3"/>
    <x v="0"/>
    <x v="0"/>
    <x v="26"/>
    <x v="85"/>
    <x v="1"/>
  </r>
  <r>
    <x v="7885"/>
    <x v="182"/>
    <x v="505"/>
    <x v="505"/>
    <x v="54"/>
    <x v="54"/>
    <x v="216"/>
    <x v="216"/>
    <x v="215"/>
    <x v="33"/>
    <x v="33"/>
    <x v="0"/>
    <x v="0"/>
    <x v="2"/>
    <x v="9"/>
    <x v="461"/>
    <x v="0"/>
  </r>
  <r>
    <x v="7886"/>
    <x v="72"/>
    <x v="251"/>
    <x v="251"/>
    <x v="20"/>
    <x v="20"/>
    <x v="4"/>
    <x v="4"/>
    <x v="13"/>
    <x v="30"/>
    <x v="30"/>
    <x v="3"/>
    <x v="2"/>
    <x v="0"/>
    <x v="11"/>
    <x v="13"/>
    <x v="2"/>
  </r>
  <r>
    <x v="7887"/>
    <x v="34"/>
    <x v="750"/>
    <x v="750"/>
    <x v="0"/>
    <x v="0"/>
    <x v="55"/>
    <x v="55"/>
    <x v="51"/>
    <x v="174"/>
    <x v="174"/>
    <x v="0"/>
    <x v="0"/>
    <x v="0"/>
    <x v="19"/>
    <x v="53"/>
    <x v="1"/>
  </r>
  <r>
    <x v="7888"/>
    <x v="19"/>
    <x v="657"/>
    <x v="657"/>
    <x v="33"/>
    <x v="33"/>
    <x v="123"/>
    <x v="123"/>
    <x v="114"/>
    <x v="155"/>
    <x v="155"/>
    <x v="3"/>
    <x v="0"/>
    <x v="2"/>
    <x v="38"/>
    <x v="489"/>
    <x v="0"/>
  </r>
  <r>
    <x v="7889"/>
    <x v="324"/>
    <x v="537"/>
    <x v="537"/>
    <x v="1"/>
    <x v="1"/>
    <x v="7"/>
    <x v="7"/>
    <x v="7"/>
    <x v="121"/>
    <x v="121"/>
    <x v="0"/>
    <x v="0"/>
    <x v="0"/>
    <x v="9"/>
    <x v="539"/>
    <x v="0"/>
  </r>
  <r>
    <x v="7890"/>
    <x v="185"/>
    <x v="900"/>
    <x v="900"/>
    <x v="36"/>
    <x v="36"/>
    <x v="105"/>
    <x v="105"/>
    <x v="96"/>
    <x v="13"/>
    <x v="13"/>
    <x v="2"/>
    <x v="0"/>
    <x v="0"/>
    <x v="19"/>
    <x v="514"/>
    <x v="1"/>
  </r>
  <r>
    <x v="7891"/>
    <x v="131"/>
    <x v="1179"/>
    <x v="1179"/>
    <x v="106"/>
    <x v="106"/>
    <x v="85"/>
    <x v="85"/>
    <x v="76"/>
    <x v="135"/>
    <x v="135"/>
    <x v="3"/>
    <x v="0"/>
    <x v="0"/>
    <x v="36"/>
    <x v="85"/>
    <x v="1"/>
  </r>
  <r>
    <x v="7892"/>
    <x v="117"/>
    <x v="281"/>
    <x v="281"/>
    <x v="53"/>
    <x v="53"/>
    <x v="55"/>
    <x v="55"/>
    <x v="51"/>
    <x v="58"/>
    <x v="58"/>
    <x v="0"/>
    <x v="0"/>
    <x v="0"/>
    <x v="40"/>
    <x v="53"/>
    <x v="1"/>
  </r>
  <r>
    <x v="7893"/>
    <x v="206"/>
    <x v="398"/>
    <x v="398"/>
    <x v="12"/>
    <x v="12"/>
    <x v="123"/>
    <x v="123"/>
    <x v="114"/>
    <x v="83"/>
    <x v="83"/>
    <x v="1"/>
    <x v="0"/>
    <x v="0"/>
    <x v="4"/>
    <x v="763"/>
    <x v="0"/>
  </r>
  <r>
    <x v="7894"/>
    <x v="225"/>
    <x v="146"/>
    <x v="146"/>
    <x v="82"/>
    <x v="82"/>
    <x v="111"/>
    <x v="111"/>
    <x v="102"/>
    <x v="176"/>
    <x v="176"/>
    <x v="0"/>
    <x v="0"/>
    <x v="0"/>
    <x v="27"/>
    <x v="251"/>
    <x v="0"/>
  </r>
  <r>
    <x v="7895"/>
    <x v="120"/>
    <x v="990"/>
    <x v="990"/>
    <x v="40"/>
    <x v="40"/>
    <x v="183"/>
    <x v="183"/>
    <x v="13"/>
    <x v="153"/>
    <x v="153"/>
    <x v="0"/>
    <x v="1"/>
    <x v="0"/>
    <x v="11"/>
    <x v="13"/>
    <x v="2"/>
  </r>
  <r>
    <x v="7896"/>
    <x v="227"/>
    <x v="421"/>
    <x v="421"/>
    <x v="88"/>
    <x v="88"/>
    <x v="135"/>
    <x v="135"/>
    <x v="125"/>
    <x v="126"/>
    <x v="126"/>
    <x v="3"/>
    <x v="0"/>
    <x v="3"/>
    <x v="24"/>
    <x v="158"/>
    <x v="1"/>
  </r>
  <r>
    <x v="7897"/>
    <x v="330"/>
    <x v="572"/>
    <x v="572"/>
    <x v="5"/>
    <x v="5"/>
    <x v="13"/>
    <x v="13"/>
    <x v="13"/>
    <x v="139"/>
    <x v="139"/>
    <x v="3"/>
    <x v="2"/>
    <x v="0"/>
    <x v="11"/>
    <x v="13"/>
    <x v="2"/>
  </r>
  <r>
    <x v="7898"/>
    <x v="212"/>
    <x v="126"/>
    <x v="126"/>
    <x v="119"/>
    <x v="119"/>
    <x v="105"/>
    <x v="105"/>
    <x v="96"/>
    <x v="72"/>
    <x v="72"/>
    <x v="0"/>
    <x v="0"/>
    <x v="2"/>
    <x v="19"/>
    <x v="122"/>
    <x v="1"/>
  </r>
  <r>
    <x v="7899"/>
    <x v="4"/>
    <x v="510"/>
    <x v="510"/>
    <x v="42"/>
    <x v="42"/>
    <x v="152"/>
    <x v="152"/>
    <x v="173"/>
    <x v="27"/>
    <x v="27"/>
    <x v="0"/>
    <x v="0"/>
    <x v="0"/>
    <x v="43"/>
    <x v="252"/>
    <x v="0"/>
  </r>
  <r>
    <x v="7900"/>
    <x v="88"/>
    <x v="616"/>
    <x v="616"/>
    <x v="63"/>
    <x v="63"/>
    <x v="39"/>
    <x v="39"/>
    <x v="36"/>
    <x v="89"/>
    <x v="89"/>
    <x v="0"/>
    <x v="0"/>
    <x v="0"/>
    <x v="15"/>
    <x v="37"/>
    <x v="1"/>
  </r>
  <r>
    <x v="7901"/>
    <x v="93"/>
    <x v="793"/>
    <x v="793"/>
    <x v="47"/>
    <x v="47"/>
    <x v="154"/>
    <x v="154"/>
    <x v="143"/>
    <x v="96"/>
    <x v="96"/>
    <x v="0"/>
    <x v="0"/>
    <x v="0"/>
    <x v="0"/>
    <x v="381"/>
    <x v="0"/>
  </r>
  <r>
    <x v="7902"/>
    <x v="322"/>
    <x v="878"/>
    <x v="878"/>
    <x v="92"/>
    <x v="92"/>
    <x v="0"/>
    <x v="0"/>
    <x v="13"/>
    <x v="100"/>
    <x v="100"/>
    <x v="0"/>
    <x v="1"/>
    <x v="2"/>
    <x v="11"/>
    <x v="13"/>
    <x v="2"/>
  </r>
  <r>
    <x v="7903"/>
    <x v="147"/>
    <x v="402"/>
    <x v="402"/>
    <x v="24"/>
    <x v="24"/>
    <x v="21"/>
    <x v="21"/>
    <x v="21"/>
    <x v="138"/>
    <x v="138"/>
    <x v="0"/>
    <x v="0"/>
    <x v="0"/>
    <x v="19"/>
    <x v="21"/>
    <x v="1"/>
  </r>
  <r>
    <x v="7904"/>
    <x v="267"/>
    <x v="594"/>
    <x v="594"/>
    <x v="72"/>
    <x v="72"/>
    <x v="155"/>
    <x v="155"/>
    <x v="144"/>
    <x v="141"/>
    <x v="141"/>
    <x v="0"/>
    <x v="0"/>
    <x v="0"/>
    <x v="6"/>
    <x v="186"/>
    <x v="1"/>
  </r>
  <r>
    <x v="7905"/>
    <x v="348"/>
    <x v="1019"/>
    <x v="1019"/>
    <x v="61"/>
    <x v="61"/>
    <x v="155"/>
    <x v="155"/>
    <x v="13"/>
    <x v="126"/>
    <x v="126"/>
    <x v="3"/>
    <x v="2"/>
    <x v="1"/>
    <x v="11"/>
    <x v="13"/>
    <x v="2"/>
  </r>
  <r>
    <x v="7906"/>
    <x v="174"/>
    <x v="674"/>
    <x v="674"/>
    <x v="84"/>
    <x v="84"/>
    <x v="179"/>
    <x v="179"/>
    <x v="176"/>
    <x v="71"/>
    <x v="71"/>
    <x v="3"/>
    <x v="0"/>
    <x v="0"/>
    <x v="32"/>
    <x v="330"/>
    <x v="0"/>
  </r>
  <r>
    <x v="7907"/>
    <x v="274"/>
    <x v="552"/>
    <x v="552"/>
    <x v="39"/>
    <x v="39"/>
    <x v="79"/>
    <x v="79"/>
    <x v="13"/>
    <x v="44"/>
    <x v="44"/>
    <x v="2"/>
    <x v="1"/>
    <x v="1"/>
    <x v="11"/>
    <x v="13"/>
    <x v="2"/>
  </r>
  <r>
    <x v="7908"/>
    <x v="309"/>
    <x v="519"/>
    <x v="519"/>
    <x v="17"/>
    <x v="17"/>
    <x v="50"/>
    <x v="50"/>
    <x v="46"/>
    <x v="65"/>
    <x v="65"/>
    <x v="0"/>
    <x v="0"/>
    <x v="0"/>
    <x v="26"/>
    <x v="48"/>
    <x v="1"/>
  </r>
  <r>
    <x v="7909"/>
    <x v="94"/>
    <x v="397"/>
    <x v="397"/>
    <x v="17"/>
    <x v="17"/>
    <x v="115"/>
    <x v="115"/>
    <x v="108"/>
    <x v="100"/>
    <x v="100"/>
    <x v="0"/>
    <x v="0"/>
    <x v="1"/>
    <x v="10"/>
    <x v="404"/>
    <x v="0"/>
  </r>
  <r>
    <x v="7910"/>
    <x v="262"/>
    <x v="1051"/>
    <x v="1051"/>
    <x v="17"/>
    <x v="17"/>
    <x v="206"/>
    <x v="206"/>
    <x v="205"/>
    <x v="163"/>
    <x v="163"/>
    <x v="0"/>
    <x v="0"/>
    <x v="2"/>
    <x v="15"/>
    <x v="354"/>
    <x v="1"/>
  </r>
  <r>
    <x v="7911"/>
    <x v="81"/>
    <x v="1106"/>
    <x v="1106"/>
    <x v="85"/>
    <x v="85"/>
    <x v="100"/>
    <x v="100"/>
    <x v="92"/>
    <x v="5"/>
    <x v="5"/>
    <x v="0"/>
    <x v="0"/>
    <x v="0"/>
    <x v="22"/>
    <x v="105"/>
    <x v="1"/>
  </r>
  <r>
    <x v="7912"/>
    <x v="153"/>
    <x v="1119"/>
    <x v="1119"/>
    <x v="84"/>
    <x v="84"/>
    <x v="147"/>
    <x v="147"/>
    <x v="138"/>
    <x v="175"/>
    <x v="175"/>
    <x v="0"/>
    <x v="0"/>
    <x v="0"/>
    <x v="39"/>
    <x v="265"/>
    <x v="0"/>
  </r>
  <r>
    <x v="7913"/>
    <x v="316"/>
    <x v="122"/>
    <x v="122"/>
    <x v="34"/>
    <x v="34"/>
    <x v="130"/>
    <x v="130"/>
    <x v="121"/>
    <x v="53"/>
    <x v="53"/>
    <x v="0"/>
    <x v="0"/>
    <x v="3"/>
    <x v="24"/>
    <x v="151"/>
    <x v="1"/>
  </r>
  <r>
    <x v="7914"/>
    <x v="310"/>
    <x v="1040"/>
    <x v="1040"/>
    <x v="7"/>
    <x v="7"/>
    <x v="144"/>
    <x v="144"/>
    <x v="136"/>
    <x v="168"/>
    <x v="168"/>
    <x v="3"/>
    <x v="0"/>
    <x v="0"/>
    <x v="18"/>
    <x v="587"/>
    <x v="0"/>
  </r>
  <r>
    <x v="7915"/>
    <x v="275"/>
    <x v="768"/>
    <x v="768"/>
    <x v="15"/>
    <x v="15"/>
    <x v="162"/>
    <x v="162"/>
    <x v="192"/>
    <x v="70"/>
    <x v="70"/>
    <x v="1"/>
    <x v="0"/>
    <x v="0"/>
    <x v="10"/>
    <x v="647"/>
    <x v="0"/>
  </r>
  <r>
    <x v="7916"/>
    <x v="5"/>
    <x v="14"/>
    <x v="14"/>
    <x v="60"/>
    <x v="60"/>
    <x v="186"/>
    <x v="186"/>
    <x v="182"/>
    <x v="179"/>
    <x v="179"/>
    <x v="0"/>
    <x v="0"/>
    <x v="0"/>
    <x v="8"/>
    <x v="285"/>
    <x v="1"/>
  </r>
  <r>
    <x v="7917"/>
    <x v="299"/>
    <x v="776"/>
    <x v="776"/>
    <x v="87"/>
    <x v="87"/>
    <x v="150"/>
    <x v="150"/>
    <x v="140"/>
    <x v="25"/>
    <x v="25"/>
    <x v="0"/>
    <x v="0"/>
    <x v="0"/>
    <x v="32"/>
    <x v="221"/>
    <x v="0"/>
  </r>
  <r>
    <x v="7918"/>
    <x v="363"/>
    <x v="580"/>
    <x v="580"/>
    <x v="64"/>
    <x v="64"/>
    <x v="97"/>
    <x v="97"/>
    <x v="89"/>
    <x v="138"/>
    <x v="138"/>
    <x v="3"/>
    <x v="0"/>
    <x v="2"/>
    <x v="27"/>
    <x v="411"/>
    <x v="0"/>
  </r>
  <r>
    <x v="7919"/>
    <x v="254"/>
    <x v="102"/>
    <x v="102"/>
    <x v="32"/>
    <x v="32"/>
    <x v="181"/>
    <x v="181"/>
    <x v="178"/>
    <x v="80"/>
    <x v="80"/>
    <x v="3"/>
    <x v="0"/>
    <x v="0"/>
    <x v="51"/>
    <x v="262"/>
    <x v="0"/>
  </r>
  <r>
    <x v="7920"/>
    <x v="261"/>
    <x v="64"/>
    <x v="64"/>
    <x v="68"/>
    <x v="68"/>
    <x v="156"/>
    <x v="156"/>
    <x v="163"/>
    <x v="148"/>
    <x v="148"/>
    <x v="0"/>
    <x v="0"/>
    <x v="1"/>
    <x v="21"/>
    <x v="302"/>
    <x v="1"/>
  </r>
  <r>
    <x v="7921"/>
    <x v="64"/>
    <x v="528"/>
    <x v="528"/>
    <x v="103"/>
    <x v="103"/>
    <x v="218"/>
    <x v="218"/>
    <x v="219"/>
    <x v="45"/>
    <x v="45"/>
    <x v="3"/>
    <x v="0"/>
    <x v="0"/>
    <x v="9"/>
    <x v="688"/>
    <x v="0"/>
  </r>
  <r>
    <x v="7922"/>
    <x v="272"/>
    <x v="2"/>
    <x v="2"/>
    <x v="17"/>
    <x v="17"/>
    <x v="107"/>
    <x v="107"/>
    <x v="98"/>
    <x v="167"/>
    <x v="167"/>
    <x v="0"/>
    <x v="0"/>
    <x v="2"/>
    <x v="29"/>
    <x v="115"/>
    <x v="0"/>
  </r>
  <r>
    <x v="7923"/>
    <x v="29"/>
    <x v="200"/>
    <x v="200"/>
    <x v="2"/>
    <x v="2"/>
    <x v="22"/>
    <x v="22"/>
    <x v="13"/>
    <x v="68"/>
    <x v="68"/>
    <x v="3"/>
    <x v="1"/>
    <x v="3"/>
    <x v="11"/>
    <x v="13"/>
    <x v="2"/>
  </r>
  <r>
    <x v="7924"/>
    <x v="222"/>
    <x v="26"/>
    <x v="26"/>
    <x v="52"/>
    <x v="52"/>
    <x v="17"/>
    <x v="17"/>
    <x v="17"/>
    <x v="141"/>
    <x v="141"/>
    <x v="3"/>
    <x v="0"/>
    <x v="0"/>
    <x v="26"/>
    <x v="263"/>
    <x v="1"/>
  </r>
  <r>
    <x v="7925"/>
    <x v="175"/>
    <x v="87"/>
    <x v="87"/>
    <x v="1"/>
    <x v="1"/>
    <x v="68"/>
    <x v="68"/>
    <x v="104"/>
    <x v="67"/>
    <x v="67"/>
    <x v="0"/>
    <x v="0"/>
    <x v="1"/>
    <x v="10"/>
    <x v="125"/>
    <x v="0"/>
  </r>
  <r>
    <x v="7926"/>
    <x v="64"/>
    <x v="286"/>
    <x v="286"/>
    <x v="47"/>
    <x v="47"/>
    <x v="140"/>
    <x v="140"/>
    <x v="132"/>
    <x v="106"/>
    <x v="106"/>
    <x v="0"/>
    <x v="0"/>
    <x v="0"/>
    <x v="7"/>
    <x v="390"/>
    <x v="0"/>
  </r>
  <r>
    <x v="7927"/>
    <x v="258"/>
    <x v="288"/>
    <x v="288"/>
    <x v="52"/>
    <x v="52"/>
    <x v="190"/>
    <x v="190"/>
    <x v="13"/>
    <x v="138"/>
    <x v="138"/>
    <x v="3"/>
    <x v="1"/>
    <x v="0"/>
    <x v="11"/>
    <x v="13"/>
    <x v="2"/>
  </r>
  <r>
    <x v="7928"/>
    <x v="307"/>
    <x v="20"/>
    <x v="20"/>
    <x v="55"/>
    <x v="55"/>
    <x v="46"/>
    <x v="46"/>
    <x v="43"/>
    <x v="93"/>
    <x v="93"/>
    <x v="3"/>
    <x v="0"/>
    <x v="0"/>
    <x v="39"/>
    <x v="201"/>
    <x v="0"/>
  </r>
  <r>
    <x v="7929"/>
    <x v="296"/>
    <x v="156"/>
    <x v="156"/>
    <x v="38"/>
    <x v="38"/>
    <x v="185"/>
    <x v="185"/>
    <x v="181"/>
    <x v="78"/>
    <x v="78"/>
    <x v="2"/>
    <x v="0"/>
    <x v="0"/>
    <x v="48"/>
    <x v="367"/>
    <x v="0"/>
  </r>
  <r>
    <x v="7930"/>
    <x v="232"/>
    <x v="467"/>
    <x v="467"/>
    <x v="50"/>
    <x v="50"/>
    <x v="141"/>
    <x v="141"/>
    <x v="174"/>
    <x v="61"/>
    <x v="61"/>
    <x v="0"/>
    <x v="0"/>
    <x v="0"/>
    <x v="4"/>
    <x v="329"/>
    <x v="0"/>
  </r>
  <r>
    <x v="7931"/>
    <x v="193"/>
    <x v="201"/>
    <x v="201"/>
    <x v="38"/>
    <x v="38"/>
    <x v="4"/>
    <x v="4"/>
    <x v="4"/>
    <x v="75"/>
    <x v="75"/>
    <x v="3"/>
    <x v="0"/>
    <x v="0"/>
    <x v="14"/>
    <x v="4"/>
    <x v="0"/>
  </r>
  <r>
    <x v="7932"/>
    <x v="199"/>
    <x v="844"/>
    <x v="844"/>
    <x v="24"/>
    <x v="24"/>
    <x v="114"/>
    <x v="114"/>
    <x v="107"/>
    <x v="65"/>
    <x v="65"/>
    <x v="3"/>
    <x v="0"/>
    <x v="0"/>
    <x v="26"/>
    <x v="275"/>
    <x v="1"/>
  </r>
  <r>
    <x v="7933"/>
    <x v="189"/>
    <x v="324"/>
    <x v="324"/>
    <x v="102"/>
    <x v="102"/>
    <x v="107"/>
    <x v="107"/>
    <x v="98"/>
    <x v="112"/>
    <x v="112"/>
    <x v="3"/>
    <x v="0"/>
    <x v="3"/>
    <x v="1"/>
    <x v="589"/>
    <x v="0"/>
  </r>
  <r>
    <x v="7934"/>
    <x v="190"/>
    <x v="652"/>
    <x v="652"/>
    <x v="101"/>
    <x v="101"/>
    <x v="161"/>
    <x v="161"/>
    <x v="152"/>
    <x v="134"/>
    <x v="134"/>
    <x v="0"/>
    <x v="0"/>
    <x v="3"/>
    <x v="10"/>
    <x v="198"/>
    <x v="0"/>
  </r>
  <r>
    <x v="7935"/>
    <x v="202"/>
    <x v="793"/>
    <x v="793"/>
    <x v="80"/>
    <x v="80"/>
    <x v="5"/>
    <x v="5"/>
    <x v="5"/>
    <x v="49"/>
    <x v="49"/>
    <x v="0"/>
    <x v="0"/>
    <x v="2"/>
    <x v="48"/>
    <x v="346"/>
    <x v="0"/>
  </r>
  <r>
    <x v="7936"/>
    <x v="3"/>
    <x v="467"/>
    <x v="467"/>
    <x v="108"/>
    <x v="108"/>
    <x v="211"/>
    <x v="211"/>
    <x v="210"/>
    <x v="110"/>
    <x v="110"/>
    <x v="3"/>
    <x v="0"/>
    <x v="0"/>
    <x v="14"/>
    <x v="466"/>
    <x v="0"/>
  </r>
  <r>
    <x v="7937"/>
    <x v="141"/>
    <x v="1106"/>
    <x v="1106"/>
    <x v="71"/>
    <x v="71"/>
    <x v="36"/>
    <x v="36"/>
    <x v="32"/>
    <x v="44"/>
    <x v="44"/>
    <x v="0"/>
    <x v="0"/>
    <x v="3"/>
    <x v="14"/>
    <x v="78"/>
    <x v="0"/>
  </r>
  <r>
    <x v="7938"/>
    <x v="222"/>
    <x v="1123"/>
    <x v="1123"/>
    <x v="82"/>
    <x v="82"/>
    <x v="38"/>
    <x v="38"/>
    <x v="35"/>
    <x v="47"/>
    <x v="47"/>
    <x v="0"/>
    <x v="0"/>
    <x v="3"/>
    <x v="15"/>
    <x v="36"/>
    <x v="1"/>
  </r>
  <r>
    <x v="7939"/>
    <x v="28"/>
    <x v="380"/>
    <x v="380"/>
    <x v="105"/>
    <x v="105"/>
    <x v="133"/>
    <x v="133"/>
    <x v="13"/>
    <x v="18"/>
    <x v="18"/>
    <x v="0"/>
    <x v="1"/>
    <x v="1"/>
    <x v="11"/>
    <x v="13"/>
    <x v="2"/>
  </r>
  <r>
    <x v="7940"/>
    <x v="30"/>
    <x v="732"/>
    <x v="732"/>
    <x v="116"/>
    <x v="116"/>
    <x v="77"/>
    <x v="77"/>
    <x v="70"/>
    <x v="171"/>
    <x v="171"/>
    <x v="2"/>
    <x v="0"/>
    <x v="2"/>
    <x v="21"/>
    <x v="667"/>
    <x v="1"/>
  </r>
  <r>
    <x v="7941"/>
    <x v="191"/>
    <x v="251"/>
    <x v="251"/>
    <x v="51"/>
    <x v="51"/>
    <x v="192"/>
    <x v="192"/>
    <x v="188"/>
    <x v="94"/>
    <x v="94"/>
    <x v="3"/>
    <x v="0"/>
    <x v="0"/>
    <x v="1"/>
    <x v="675"/>
    <x v="0"/>
  </r>
  <r>
    <x v="7942"/>
    <x v="71"/>
    <x v="810"/>
    <x v="810"/>
    <x v="38"/>
    <x v="38"/>
    <x v="17"/>
    <x v="17"/>
    <x v="17"/>
    <x v="80"/>
    <x v="80"/>
    <x v="2"/>
    <x v="0"/>
    <x v="3"/>
    <x v="38"/>
    <x v="17"/>
    <x v="0"/>
  </r>
  <r>
    <x v="7943"/>
    <x v="348"/>
    <x v="409"/>
    <x v="409"/>
    <x v="79"/>
    <x v="79"/>
    <x v="131"/>
    <x v="131"/>
    <x v="123"/>
    <x v="124"/>
    <x v="124"/>
    <x v="1"/>
    <x v="0"/>
    <x v="0"/>
    <x v="29"/>
    <x v="825"/>
    <x v="0"/>
  </r>
  <r>
    <x v="7944"/>
    <x v="3"/>
    <x v="815"/>
    <x v="815"/>
    <x v="49"/>
    <x v="49"/>
    <x v="86"/>
    <x v="86"/>
    <x v="77"/>
    <x v="84"/>
    <x v="84"/>
    <x v="3"/>
    <x v="0"/>
    <x v="2"/>
    <x v="22"/>
    <x v="451"/>
    <x v="1"/>
  </r>
  <r>
    <x v="7945"/>
    <x v="92"/>
    <x v="608"/>
    <x v="608"/>
    <x v="110"/>
    <x v="110"/>
    <x v="113"/>
    <x v="113"/>
    <x v="13"/>
    <x v="39"/>
    <x v="39"/>
    <x v="0"/>
    <x v="1"/>
    <x v="0"/>
    <x v="11"/>
    <x v="13"/>
    <x v="2"/>
  </r>
  <r>
    <x v="7946"/>
    <x v="162"/>
    <x v="643"/>
    <x v="643"/>
    <x v="54"/>
    <x v="54"/>
    <x v="5"/>
    <x v="5"/>
    <x v="13"/>
    <x v="127"/>
    <x v="127"/>
    <x v="0"/>
    <x v="2"/>
    <x v="0"/>
    <x v="11"/>
    <x v="13"/>
    <x v="2"/>
  </r>
  <r>
    <x v="7947"/>
    <x v="303"/>
    <x v="535"/>
    <x v="535"/>
    <x v="99"/>
    <x v="99"/>
    <x v="10"/>
    <x v="10"/>
    <x v="10"/>
    <x v="125"/>
    <x v="125"/>
    <x v="3"/>
    <x v="0"/>
    <x v="3"/>
    <x v="24"/>
    <x v="509"/>
    <x v="1"/>
  </r>
  <r>
    <x v="7948"/>
    <x v="105"/>
    <x v="200"/>
    <x v="200"/>
    <x v="52"/>
    <x v="52"/>
    <x v="172"/>
    <x v="172"/>
    <x v="165"/>
    <x v="44"/>
    <x v="44"/>
    <x v="2"/>
    <x v="0"/>
    <x v="2"/>
    <x v="37"/>
    <x v="226"/>
    <x v="1"/>
  </r>
  <r>
    <x v="7949"/>
    <x v="234"/>
    <x v="110"/>
    <x v="110"/>
    <x v="14"/>
    <x v="14"/>
    <x v="148"/>
    <x v="148"/>
    <x v="139"/>
    <x v="1"/>
    <x v="1"/>
    <x v="3"/>
    <x v="0"/>
    <x v="2"/>
    <x v="21"/>
    <x v="588"/>
    <x v="1"/>
  </r>
  <r>
    <x v="7950"/>
    <x v="271"/>
    <x v="751"/>
    <x v="751"/>
    <x v="31"/>
    <x v="31"/>
    <x v="63"/>
    <x v="63"/>
    <x v="58"/>
    <x v="6"/>
    <x v="6"/>
    <x v="0"/>
    <x v="0"/>
    <x v="0"/>
    <x v="16"/>
    <x v="277"/>
    <x v="1"/>
  </r>
  <r>
    <x v="7951"/>
    <x v="66"/>
    <x v="270"/>
    <x v="270"/>
    <x v="69"/>
    <x v="69"/>
    <x v="202"/>
    <x v="202"/>
    <x v="201"/>
    <x v="56"/>
    <x v="56"/>
    <x v="3"/>
    <x v="0"/>
    <x v="0"/>
    <x v="29"/>
    <x v="388"/>
    <x v="0"/>
  </r>
  <r>
    <x v="7952"/>
    <x v="32"/>
    <x v="506"/>
    <x v="506"/>
    <x v="102"/>
    <x v="102"/>
    <x v="19"/>
    <x v="19"/>
    <x v="19"/>
    <x v="35"/>
    <x v="35"/>
    <x v="0"/>
    <x v="0"/>
    <x v="0"/>
    <x v="23"/>
    <x v="19"/>
    <x v="0"/>
  </r>
  <r>
    <x v="7953"/>
    <x v="48"/>
    <x v="487"/>
    <x v="487"/>
    <x v="68"/>
    <x v="68"/>
    <x v="151"/>
    <x v="151"/>
    <x v="141"/>
    <x v="32"/>
    <x v="32"/>
    <x v="0"/>
    <x v="0"/>
    <x v="1"/>
    <x v="13"/>
    <x v="180"/>
    <x v="0"/>
  </r>
  <r>
    <x v="7954"/>
    <x v="247"/>
    <x v="492"/>
    <x v="492"/>
    <x v="23"/>
    <x v="23"/>
    <x v="118"/>
    <x v="118"/>
    <x v="145"/>
    <x v="69"/>
    <x v="69"/>
    <x v="0"/>
    <x v="0"/>
    <x v="0"/>
    <x v="5"/>
    <x v="187"/>
    <x v="0"/>
  </r>
  <r>
    <x v="7955"/>
    <x v="197"/>
    <x v="135"/>
    <x v="135"/>
    <x v="39"/>
    <x v="39"/>
    <x v="95"/>
    <x v="95"/>
    <x v="86"/>
    <x v="0"/>
    <x v="0"/>
    <x v="0"/>
    <x v="0"/>
    <x v="0"/>
    <x v="6"/>
    <x v="360"/>
    <x v="1"/>
  </r>
  <r>
    <x v="7956"/>
    <x v="210"/>
    <x v="1029"/>
    <x v="1029"/>
    <x v="27"/>
    <x v="27"/>
    <x v="86"/>
    <x v="86"/>
    <x v="77"/>
    <x v="68"/>
    <x v="68"/>
    <x v="0"/>
    <x v="0"/>
    <x v="0"/>
    <x v="39"/>
    <x v="406"/>
    <x v="0"/>
  </r>
  <r>
    <x v="7957"/>
    <x v="131"/>
    <x v="156"/>
    <x v="156"/>
    <x v="80"/>
    <x v="80"/>
    <x v="207"/>
    <x v="207"/>
    <x v="206"/>
    <x v="25"/>
    <x v="25"/>
    <x v="3"/>
    <x v="0"/>
    <x v="0"/>
    <x v="26"/>
    <x v="482"/>
    <x v="1"/>
  </r>
  <r>
    <x v="7958"/>
    <x v="161"/>
    <x v="406"/>
    <x v="406"/>
    <x v="37"/>
    <x v="37"/>
    <x v="215"/>
    <x v="215"/>
    <x v="214"/>
    <x v="5"/>
    <x v="5"/>
    <x v="0"/>
    <x v="0"/>
    <x v="0"/>
    <x v="40"/>
    <x v="416"/>
    <x v="1"/>
  </r>
  <r>
    <x v="7959"/>
    <x v="207"/>
    <x v="1142"/>
    <x v="1142"/>
    <x v="82"/>
    <x v="82"/>
    <x v="124"/>
    <x v="124"/>
    <x v="115"/>
    <x v="78"/>
    <x v="78"/>
    <x v="2"/>
    <x v="0"/>
    <x v="1"/>
    <x v="10"/>
    <x v="632"/>
    <x v="0"/>
  </r>
  <r>
    <x v="7960"/>
    <x v="265"/>
    <x v="437"/>
    <x v="437"/>
    <x v="100"/>
    <x v="100"/>
    <x v="78"/>
    <x v="78"/>
    <x v="112"/>
    <x v="94"/>
    <x v="94"/>
    <x v="0"/>
    <x v="0"/>
    <x v="1"/>
    <x v="18"/>
    <x v="378"/>
    <x v="0"/>
  </r>
  <r>
    <x v="7961"/>
    <x v="19"/>
    <x v="1150"/>
    <x v="1150"/>
    <x v="79"/>
    <x v="79"/>
    <x v="219"/>
    <x v="219"/>
    <x v="220"/>
    <x v="137"/>
    <x v="137"/>
    <x v="0"/>
    <x v="0"/>
    <x v="0"/>
    <x v="22"/>
    <x v="568"/>
    <x v="1"/>
  </r>
  <r>
    <x v="7962"/>
    <x v="91"/>
    <x v="1195"/>
    <x v="1195"/>
    <x v="63"/>
    <x v="63"/>
    <x v="195"/>
    <x v="195"/>
    <x v="191"/>
    <x v="12"/>
    <x v="12"/>
    <x v="0"/>
    <x v="0"/>
    <x v="0"/>
    <x v="30"/>
    <x v="369"/>
    <x v="1"/>
  </r>
  <r>
    <x v="7963"/>
    <x v="244"/>
    <x v="61"/>
    <x v="61"/>
    <x v="69"/>
    <x v="69"/>
    <x v="217"/>
    <x v="217"/>
    <x v="217"/>
    <x v="93"/>
    <x v="93"/>
    <x v="0"/>
    <x v="0"/>
    <x v="3"/>
    <x v="6"/>
    <x v="435"/>
    <x v="1"/>
  </r>
  <r>
    <x v="7964"/>
    <x v="293"/>
    <x v="100"/>
    <x v="100"/>
    <x v="65"/>
    <x v="65"/>
    <x v="188"/>
    <x v="188"/>
    <x v="184"/>
    <x v="122"/>
    <x v="122"/>
    <x v="0"/>
    <x v="0"/>
    <x v="0"/>
    <x v="18"/>
    <x v="294"/>
    <x v="0"/>
  </r>
  <r>
    <x v="7965"/>
    <x v="240"/>
    <x v="529"/>
    <x v="529"/>
    <x v="49"/>
    <x v="49"/>
    <x v="116"/>
    <x v="116"/>
    <x v="13"/>
    <x v="147"/>
    <x v="147"/>
    <x v="0"/>
    <x v="1"/>
    <x v="2"/>
    <x v="11"/>
    <x v="13"/>
    <x v="2"/>
  </r>
  <r>
    <x v="7966"/>
    <x v="81"/>
    <x v="479"/>
    <x v="479"/>
    <x v="16"/>
    <x v="16"/>
    <x v="82"/>
    <x v="82"/>
    <x v="216"/>
    <x v="88"/>
    <x v="88"/>
    <x v="0"/>
    <x v="0"/>
    <x v="0"/>
    <x v="42"/>
    <x v="432"/>
    <x v="3"/>
  </r>
  <r>
    <x v="7967"/>
    <x v="157"/>
    <x v="1100"/>
    <x v="1100"/>
    <x v="80"/>
    <x v="80"/>
    <x v="197"/>
    <x v="197"/>
    <x v="195"/>
    <x v="86"/>
    <x v="86"/>
    <x v="0"/>
    <x v="0"/>
    <x v="0"/>
    <x v="10"/>
    <x v="325"/>
    <x v="0"/>
  </r>
  <r>
    <x v="7968"/>
    <x v="288"/>
    <x v="66"/>
    <x v="66"/>
    <x v="26"/>
    <x v="26"/>
    <x v="114"/>
    <x v="114"/>
    <x v="107"/>
    <x v="160"/>
    <x v="160"/>
    <x v="3"/>
    <x v="0"/>
    <x v="0"/>
    <x v="2"/>
    <x v="275"/>
    <x v="0"/>
  </r>
  <r>
    <x v="7969"/>
    <x v="346"/>
    <x v="51"/>
    <x v="51"/>
    <x v="54"/>
    <x v="54"/>
    <x v="157"/>
    <x v="157"/>
    <x v="148"/>
    <x v="72"/>
    <x v="72"/>
    <x v="0"/>
    <x v="0"/>
    <x v="0"/>
    <x v="31"/>
    <x v="191"/>
    <x v="1"/>
  </r>
  <r>
    <x v="7970"/>
    <x v="121"/>
    <x v="1176"/>
    <x v="1176"/>
    <x v="111"/>
    <x v="111"/>
    <x v="34"/>
    <x v="34"/>
    <x v="30"/>
    <x v="62"/>
    <x v="62"/>
    <x v="0"/>
    <x v="0"/>
    <x v="0"/>
    <x v="4"/>
    <x v="31"/>
    <x v="0"/>
  </r>
  <r>
    <x v="7971"/>
    <x v="111"/>
    <x v="836"/>
    <x v="836"/>
    <x v="28"/>
    <x v="28"/>
    <x v="48"/>
    <x v="48"/>
    <x v="45"/>
    <x v="40"/>
    <x v="40"/>
    <x v="0"/>
    <x v="0"/>
    <x v="0"/>
    <x v="19"/>
    <x v="153"/>
    <x v="1"/>
  </r>
  <r>
    <x v="7972"/>
    <x v="110"/>
    <x v="775"/>
    <x v="775"/>
    <x v="0"/>
    <x v="0"/>
    <x v="192"/>
    <x v="192"/>
    <x v="188"/>
    <x v="79"/>
    <x v="79"/>
    <x v="0"/>
    <x v="0"/>
    <x v="0"/>
    <x v="0"/>
    <x v="407"/>
    <x v="0"/>
  </r>
  <r>
    <x v="7973"/>
    <x v="129"/>
    <x v="236"/>
    <x v="236"/>
    <x v="79"/>
    <x v="79"/>
    <x v="213"/>
    <x v="213"/>
    <x v="212"/>
    <x v="29"/>
    <x v="29"/>
    <x v="3"/>
    <x v="0"/>
    <x v="1"/>
    <x v="35"/>
    <x v="593"/>
    <x v="0"/>
  </r>
  <r>
    <x v="7974"/>
    <x v="200"/>
    <x v="435"/>
    <x v="435"/>
    <x v="88"/>
    <x v="88"/>
    <x v="22"/>
    <x v="22"/>
    <x v="196"/>
    <x v="92"/>
    <x v="92"/>
    <x v="0"/>
    <x v="0"/>
    <x v="0"/>
    <x v="32"/>
    <x v="617"/>
    <x v="0"/>
  </r>
  <r>
    <x v="7975"/>
    <x v="211"/>
    <x v="709"/>
    <x v="709"/>
    <x v="67"/>
    <x v="67"/>
    <x v="202"/>
    <x v="202"/>
    <x v="201"/>
    <x v="19"/>
    <x v="19"/>
    <x v="3"/>
    <x v="0"/>
    <x v="0"/>
    <x v="40"/>
    <x v="388"/>
    <x v="1"/>
  </r>
  <r>
    <x v="7976"/>
    <x v="64"/>
    <x v="574"/>
    <x v="574"/>
    <x v="57"/>
    <x v="57"/>
    <x v="219"/>
    <x v="219"/>
    <x v="220"/>
    <x v="46"/>
    <x v="46"/>
    <x v="2"/>
    <x v="0"/>
    <x v="0"/>
    <x v="47"/>
    <x v="621"/>
    <x v="1"/>
  </r>
  <r>
    <x v="7977"/>
    <x v="143"/>
    <x v="1159"/>
    <x v="1159"/>
    <x v="99"/>
    <x v="99"/>
    <x v="121"/>
    <x v="121"/>
    <x v="113"/>
    <x v="135"/>
    <x v="135"/>
    <x v="0"/>
    <x v="0"/>
    <x v="0"/>
    <x v="14"/>
    <x v="139"/>
    <x v="0"/>
  </r>
  <r>
    <x v="7978"/>
    <x v="256"/>
    <x v="1122"/>
    <x v="1122"/>
    <x v="9"/>
    <x v="9"/>
    <x v="151"/>
    <x v="151"/>
    <x v="141"/>
    <x v="33"/>
    <x v="33"/>
    <x v="2"/>
    <x v="0"/>
    <x v="0"/>
    <x v="3"/>
    <x v="683"/>
    <x v="0"/>
  </r>
  <r>
    <x v="7979"/>
    <x v="314"/>
    <x v="1114"/>
    <x v="1114"/>
    <x v="103"/>
    <x v="103"/>
    <x v="177"/>
    <x v="177"/>
    <x v="172"/>
    <x v="7"/>
    <x v="7"/>
    <x v="3"/>
    <x v="0"/>
    <x v="0"/>
    <x v="3"/>
    <x v="445"/>
    <x v="0"/>
  </r>
  <r>
    <x v="7980"/>
    <x v="207"/>
    <x v="1126"/>
    <x v="1126"/>
    <x v="73"/>
    <x v="73"/>
    <x v="12"/>
    <x v="12"/>
    <x v="12"/>
    <x v="89"/>
    <x v="89"/>
    <x v="3"/>
    <x v="0"/>
    <x v="1"/>
    <x v="8"/>
    <x v="379"/>
    <x v="1"/>
  </r>
  <r>
    <x v="7981"/>
    <x v="74"/>
    <x v="890"/>
    <x v="890"/>
    <x v="24"/>
    <x v="24"/>
    <x v="208"/>
    <x v="208"/>
    <x v="207"/>
    <x v="7"/>
    <x v="7"/>
    <x v="2"/>
    <x v="0"/>
    <x v="0"/>
    <x v="43"/>
    <x v="729"/>
    <x v="0"/>
  </r>
  <r>
    <x v="7982"/>
    <x v="155"/>
    <x v="489"/>
    <x v="489"/>
    <x v="71"/>
    <x v="71"/>
    <x v="84"/>
    <x v="84"/>
    <x v="75"/>
    <x v="77"/>
    <x v="77"/>
    <x v="0"/>
    <x v="0"/>
    <x v="0"/>
    <x v="46"/>
    <x v="185"/>
    <x v="0"/>
  </r>
  <r>
    <x v="7983"/>
    <x v="150"/>
    <x v="54"/>
    <x v="54"/>
    <x v="0"/>
    <x v="0"/>
    <x v="128"/>
    <x v="128"/>
    <x v="119"/>
    <x v="45"/>
    <x v="45"/>
    <x v="0"/>
    <x v="0"/>
    <x v="0"/>
    <x v="14"/>
    <x v="148"/>
    <x v="0"/>
  </r>
  <r>
    <x v="7984"/>
    <x v="61"/>
    <x v="672"/>
    <x v="672"/>
    <x v="48"/>
    <x v="48"/>
    <x v="35"/>
    <x v="35"/>
    <x v="13"/>
    <x v="150"/>
    <x v="150"/>
    <x v="0"/>
    <x v="1"/>
    <x v="0"/>
    <x v="11"/>
    <x v="13"/>
    <x v="2"/>
  </r>
  <r>
    <x v="7985"/>
    <x v="322"/>
    <x v="1035"/>
    <x v="1035"/>
    <x v="81"/>
    <x v="81"/>
    <x v="7"/>
    <x v="7"/>
    <x v="7"/>
    <x v="114"/>
    <x v="114"/>
    <x v="3"/>
    <x v="0"/>
    <x v="2"/>
    <x v="28"/>
    <x v="7"/>
    <x v="0"/>
  </r>
  <r>
    <x v="7986"/>
    <x v="89"/>
    <x v="992"/>
    <x v="992"/>
    <x v="80"/>
    <x v="80"/>
    <x v="136"/>
    <x v="136"/>
    <x v="126"/>
    <x v="56"/>
    <x v="56"/>
    <x v="0"/>
    <x v="0"/>
    <x v="3"/>
    <x v="48"/>
    <x v="159"/>
    <x v="0"/>
  </r>
  <r>
    <x v="7987"/>
    <x v="3"/>
    <x v="417"/>
    <x v="417"/>
    <x v="83"/>
    <x v="83"/>
    <x v="172"/>
    <x v="172"/>
    <x v="165"/>
    <x v="66"/>
    <x v="66"/>
    <x v="0"/>
    <x v="0"/>
    <x v="0"/>
    <x v="3"/>
    <x v="622"/>
    <x v="0"/>
  </r>
  <r>
    <x v="7988"/>
    <x v="54"/>
    <x v="726"/>
    <x v="726"/>
    <x v="117"/>
    <x v="117"/>
    <x v="103"/>
    <x v="103"/>
    <x v="94"/>
    <x v="156"/>
    <x v="156"/>
    <x v="1"/>
    <x v="0"/>
    <x v="0"/>
    <x v="48"/>
    <x v="826"/>
    <x v="0"/>
  </r>
  <r>
    <x v="7989"/>
    <x v="218"/>
    <x v="900"/>
    <x v="900"/>
    <x v="119"/>
    <x v="119"/>
    <x v="90"/>
    <x v="90"/>
    <x v="81"/>
    <x v="38"/>
    <x v="38"/>
    <x v="0"/>
    <x v="0"/>
    <x v="2"/>
    <x v="19"/>
    <x v="91"/>
    <x v="1"/>
  </r>
  <r>
    <x v="7990"/>
    <x v="114"/>
    <x v="653"/>
    <x v="653"/>
    <x v="87"/>
    <x v="87"/>
    <x v="18"/>
    <x v="18"/>
    <x v="18"/>
    <x v="171"/>
    <x v="171"/>
    <x v="0"/>
    <x v="0"/>
    <x v="2"/>
    <x v="15"/>
    <x v="18"/>
    <x v="1"/>
  </r>
  <r>
    <x v="7991"/>
    <x v="284"/>
    <x v="459"/>
    <x v="459"/>
    <x v="111"/>
    <x v="111"/>
    <x v="218"/>
    <x v="218"/>
    <x v="219"/>
    <x v="135"/>
    <x v="135"/>
    <x v="0"/>
    <x v="0"/>
    <x v="1"/>
    <x v="14"/>
    <x v="496"/>
    <x v="0"/>
  </r>
  <r>
    <x v="7992"/>
    <x v="294"/>
    <x v="529"/>
    <x v="529"/>
    <x v="8"/>
    <x v="8"/>
    <x v="183"/>
    <x v="183"/>
    <x v="179"/>
    <x v="123"/>
    <x v="123"/>
    <x v="3"/>
    <x v="0"/>
    <x v="2"/>
    <x v="36"/>
    <x v="278"/>
    <x v="1"/>
  </r>
  <r>
    <x v="7993"/>
    <x v="53"/>
    <x v="133"/>
    <x v="133"/>
    <x v="65"/>
    <x v="65"/>
    <x v="13"/>
    <x v="13"/>
    <x v="161"/>
    <x v="15"/>
    <x v="15"/>
    <x v="0"/>
    <x v="0"/>
    <x v="0"/>
    <x v="30"/>
    <x v="218"/>
    <x v="1"/>
  </r>
  <r>
    <x v="7994"/>
    <x v="285"/>
    <x v="379"/>
    <x v="379"/>
    <x v="110"/>
    <x v="110"/>
    <x v="114"/>
    <x v="114"/>
    <x v="107"/>
    <x v="42"/>
    <x v="42"/>
    <x v="0"/>
    <x v="0"/>
    <x v="1"/>
    <x v="4"/>
    <x v="128"/>
    <x v="0"/>
  </r>
  <r>
    <x v="7995"/>
    <x v="23"/>
    <x v="290"/>
    <x v="290"/>
    <x v="3"/>
    <x v="3"/>
    <x v="3"/>
    <x v="3"/>
    <x v="3"/>
    <x v="116"/>
    <x v="116"/>
    <x v="1"/>
    <x v="0"/>
    <x v="0"/>
    <x v="27"/>
    <x v="653"/>
    <x v="0"/>
  </r>
  <r>
    <x v="7996"/>
    <x v="108"/>
    <x v="242"/>
    <x v="242"/>
    <x v="81"/>
    <x v="81"/>
    <x v="97"/>
    <x v="97"/>
    <x v="89"/>
    <x v="121"/>
    <x v="121"/>
    <x v="0"/>
    <x v="0"/>
    <x v="0"/>
    <x v="31"/>
    <x v="102"/>
    <x v="1"/>
  </r>
  <r>
    <x v="7997"/>
    <x v="160"/>
    <x v="553"/>
    <x v="553"/>
    <x v="12"/>
    <x v="12"/>
    <x v="162"/>
    <x v="162"/>
    <x v="192"/>
    <x v="69"/>
    <x v="69"/>
    <x v="0"/>
    <x v="0"/>
    <x v="3"/>
    <x v="6"/>
    <x v="307"/>
    <x v="1"/>
  </r>
  <r>
    <x v="7998"/>
    <x v="227"/>
    <x v="383"/>
    <x v="383"/>
    <x v="8"/>
    <x v="8"/>
    <x v="211"/>
    <x v="211"/>
    <x v="210"/>
    <x v="166"/>
    <x v="166"/>
    <x v="3"/>
    <x v="0"/>
    <x v="2"/>
    <x v="40"/>
    <x v="466"/>
    <x v="1"/>
  </r>
  <r>
    <x v="7999"/>
    <x v="7"/>
    <x v="931"/>
    <x v="931"/>
    <x v="13"/>
    <x v="13"/>
    <x v="122"/>
    <x v="122"/>
    <x v="147"/>
    <x v="17"/>
    <x v="17"/>
    <x v="0"/>
    <x v="0"/>
    <x v="0"/>
    <x v="19"/>
    <x v="189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Charts" cacheId="0" autoFormatId="1" applyNumberFormats="0" applyBorderFormats="0" applyFontFormats="0" applyPatternFormats="0" applyAlignmentFormats="0" applyWidthHeightFormats="1" dataCaption="" updatedVersion="5" rowGrandTotals="0" compact="0" compactData="0" showDrill="1">
  <location ref="A1:B4" firstHeaderRow="1" firstDataRow="1" firstDataCol="1"/>
  <pivotFields count="17">
    <pivotField dataField="1" compact="0" outline="0" multipleItemSelectionAllowed="1" showAll="0">
      <items count="8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t="default"/>
      </items>
    </pivotField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axis="axisRow" compact="0" sortType="descending" outline="0" multipleItemSelectionAllowed="1" showAll="0">
      <items count="4">
        <item x="1"/>
        <item x="0"/>
        <item x="2"/>
        <item t="default"/>
      </items>
      <autoSortScope>
        <pivotArea fieldPosition="0">
          <references count="1">
            <reference field="4294967294" count="1">
              <x v="0"/>
            </reference>
          </references>
        </pivotArea>
      </autoSortScope>
    </pivotField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</pivotFields>
  <rowFields count="1">
    <field x="12"/>
  </rowFields>
  <rowItems count="3">
    <i>
      <x v="1"/>
    </i>
    <i>
      <x/>
    </i>
    <i>
      <x v="2"/>
    </i>
  </rowItems>
  <colItems count="1">
    <i/>
  </colItems>
  <dataFields count="1">
    <dataField name="COUNTA of Order_ID" fld="0" subtotal="count" baseField="0" baseItem="0"/>
  </dataFields>
  <pivotTableStyleInfo showRowHeaders="1" showColHeaders="1"/>
</pivotTableDefinition>
</file>

<file path=xl/pivotTables/pivotTable2.xml><?xml version="1.0" encoding="utf-8"?>
<pivotTableDefinition xmlns="http://schemas.openxmlformats.org/spreadsheetml/2006/main" name="Pivot Charts 2" cacheId="0" autoFormatId="1" applyNumberFormats="0" applyBorderFormats="0" applyFontFormats="0" applyPatternFormats="0" applyAlignmentFormats="0" applyWidthHeightFormats="1" dataCaption="" updatedVersion="5" rowGrandTotals="0" compact="0" compactData="0" showDrill="1">
  <location ref="A21:B26" firstHeaderRow="1" firstDataRow="1" firstDataCol="1"/>
  <pivotFields count="17">
    <pivotField compact="0" outline="0" multipleItemSelectionAllowed="1" showAll="0">
      <items count="8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t="default"/>
      </items>
    </pivotField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axis="axisRow" compact="0" sortType="descending" outline="0" multipleItemSelectionAllowed="1" showAll="0">
      <items count="6">
        <item x="2"/>
        <item x="1"/>
        <item x="4"/>
        <item x="0"/>
        <item x="3"/>
        <item t="default"/>
      </items>
      <autoSortScope>
        <pivotArea fieldPosition="0">
          <references count="1">
            <reference field="4294967294" count="1">
              <x v="0"/>
            </reference>
          </references>
        </pivotArea>
      </autoSortScope>
    </pivotField>
    <pivotField compact="0" outline="0" multipleItemSelectionAllowed="1" showAll="0"/>
    <pivotField dataField="1" compact="0" outline="0" multipleItemSelectionAllowed="1" showAll="0">
      <items count="828">
        <item x="48"/>
        <item x="332"/>
        <item x="172"/>
        <item x="309"/>
        <item x="594"/>
        <item x="160"/>
        <item x="6"/>
        <item x="461"/>
        <item x="376"/>
        <item x="287"/>
        <item x="116"/>
        <item x="221"/>
        <item x="199"/>
        <item x="481"/>
        <item x="432"/>
        <item x="491"/>
        <item x="285"/>
        <item x="327"/>
        <item x="155"/>
        <item x="301"/>
        <item x="243"/>
        <item x="277"/>
        <item x="336"/>
        <item x="666"/>
        <item x="77"/>
        <item x="414"/>
        <item x="307"/>
        <item x="61"/>
        <item x="292"/>
        <item x="595"/>
        <item x="338"/>
        <item x="346"/>
        <item x="256"/>
        <item x="610"/>
        <item x="395"/>
        <item x="122"/>
        <item x="295"/>
        <item x="228"/>
        <item x="390"/>
        <item x="587"/>
        <item x="30"/>
        <item x="78"/>
        <item x="284"/>
        <item x="340"/>
        <item x="209"/>
        <item x="366"/>
        <item x="27"/>
        <item x="341"/>
        <item x="113"/>
        <item x="225"/>
        <item x="105"/>
        <item x="381"/>
        <item x="302"/>
        <item x="305"/>
        <item x="146"/>
        <item x="420"/>
        <item x="428"/>
        <item x="239"/>
        <item x="50"/>
        <item x="539"/>
        <item x="82"/>
        <item x="584"/>
        <item x="242"/>
        <item x="260"/>
        <item x="222"/>
        <item x="475"/>
        <item x="54"/>
        <item x="143"/>
        <item x="177"/>
        <item x="613"/>
        <item x="556"/>
        <item x="100"/>
        <item x="250"/>
        <item x="101"/>
        <item x="464"/>
        <item x="218"/>
        <item x="375"/>
        <item x="324"/>
        <item x="71"/>
        <item x="231"/>
        <item x="147"/>
        <item x="290"/>
        <item x="433"/>
        <item x="459"/>
        <item x="165"/>
        <item x="286"/>
        <item x="393"/>
        <item x="349"/>
        <item x="204"/>
        <item x="46"/>
        <item x="722"/>
        <item x="245"/>
        <item x="53"/>
        <item x="438"/>
        <item x="67"/>
        <item x="99"/>
        <item x="546"/>
        <item x="640"/>
        <item x="691"/>
        <item x="196"/>
        <item x="19"/>
        <item x="406"/>
        <item x="45"/>
        <item x="128"/>
        <item x="706"/>
        <item x="426"/>
        <item x="294"/>
        <item x="398"/>
        <item x="576"/>
        <item x="598"/>
        <item x="617"/>
        <item x="369"/>
        <item x="173"/>
        <item x="21"/>
        <item x="276"/>
        <item x="634"/>
        <item x="357"/>
        <item x="489"/>
        <item x="316"/>
        <item x="709"/>
        <item x="415"/>
        <item x="333"/>
        <item x="185"/>
        <item x="194"/>
        <item x="620"/>
        <item x="385"/>
        <item x="186"/>
        <item x="605"/>
        <item x="488"/>
        <item x="344"/>
        <item x="198"/>
        <item x="564"/>
        <item x="455"/>
        <item x="131"/>
        <item x="350"/>
        <item x="132"/>
        <item x="380"/>
        <item x="251"/>
        <item x="558"/>
        <item x="355"/>
        <item x="153"/>
        <item x="322"/>
        <item x="255"/>
        <item x="262"/>
        <item x="479"/>
        <item x="542"/>
        <item x="450"/>
        <item x="0"/>
        <item x="83"/>
        <item x="5"/>
        <item x="378"/>
        <item x="329"/>
        <item x="330"/>
        <item x="524"/>
        <item x="57"/>
        <item x="659"/>
        <item x="328"/>
        <item x="370"/>
        <item x="123"/>
        <item x="11"/>
        <item x="761"/>
        <item x="154"/>
        <item x="112"/>
        <item x="353"/>
        <item x="575"/>
        <item x="454"/>
        <item x="205"/>
        <item x="469"/>
        <item x="169"/>
        <item x="723"/>
        <item x="237"/>
        <item x="792"/>
        <item x="127"/>
        <item x="141"/>
        <item x="33"/>
        <item x="638"/>
        <item x="281"/>
        <item x="178"/>
        <item x="42"/>
        <item x="429"/>
        <item x="636"/>
        <item x="144"/>
        <item x="677"/>
        <item x="63"/>
        <item x="631"/>
        <item x="509"/>
        <item x="208"/>
        <item x="742"/>
        <item x="388"/>
        <item x="62"/>
        <item x="258"/>
        <item x="259"/>
        <item x="192"/>
        <item x="404"/>
        <item x="38"/>
        <item x="513"/>
        <item x="120"/>
        <item x="184"/>
        <item x="223"/>
        <item x="568"/>
        <item x="170"/>
        <item x="532"/>
        <item x="536"/>
        <item x="692"/>
        <item x="310"/>
        <item x="325"/>
        <item x="236"/>
        <item x="167"/>
        <item x="207"/>
        <item x="220"/>
        <item x="87"/>
        <item x="171"/>
        <item x="224"/>
        <item x="506"/>
        <item x="7"/>
        <item x="157"/>
        <item x="766"/>
        <item x="423"/>
        <item x="476"/>
        <item x="148"/>
        <item x="549"/>
        <item x="622"/>
        <item x="756"/>
        <item x="471"/>
        <item x="668"/>
        <item x="166"/>
        <item x="681"/>
        <item x="293"/>
        <item x="130"/>
        <item x="515"/>
        <item x="189"/>
        <item x="140"/>
        <item x="484"/>
        <item x="3"/>
        <item x="304"/>
        <item x="263"/>
        <item x="117"/>
        <item x="135"/>
        <item x="22"/>
        <item x="674"/>
        <item x="37"/>
        <item x="152"/>
        <item x="667"/>
        <item x="134"/>
        <item x="600"/>
        <item x="733"/>
        <item x="283"/>
        <item x="360"/>
        <item x="407"/>
        <item x="335"/>
        <item x="518"/>
        <item x="265"/>
        <item x="413"/>
        <item x="109"/>
        <item x="215"/>
        <item x="354"/>
        <item x="279"/>
        <item x="650"/>
        <item x="28"/>
        <item x="300"/>
        <item x="458"/>
        <item x="9"/>
        <item x="811"/>
        <item x="314"/>
        <item x="151"/>
        <item x="623"/>
        <item x="139"/>
        <item x="91"/>
        <item x="31"/>
        <item x="111"/>
        <item x="494"/>
        <item x="796"/>
        <item x="500"/>
        <item x="271"/>
        <item x="698"/>
        <item x="65"/>
        <item x="106"/>
        <item x="435"/>
        <item x="630"/>
        <item x="448"/>
        <item x="217"/>
        <item x="522"/>
        <item x="493"/>
        <item x="44"/>
        <item x="347"/>
        <item x="774"/>
        <item x="156"/>
        <item x="35"/>
        <item x="126"/>
        <item x="107"/>
        <item x="497"/>
        <item x="825"/>
        <item x="409"/>
        <item x="282"/>
        <item x="181"/>
        <item x="103"/>
        <item x="339"/>
        <item x="41"/>
        <item x="39"/>
        <item x="474"/>
        <item x="291"/>
        <item x="267"/>
        <item x="197"/>
        <item x="56"/>
        <item x="180"/>
        <item x="244"/>
        <item x="348"/>
        <item x="451"/>
        <item x="315"/>
        <item x="514"/>
        <item x="468"/>
        <item x="75"/>
        <item x="201"/>
        <item x="387"/>
        <item x="275"/>
        <item x="801"/>
        <item x="321"/>
        <item x="168"/>
        <item x="403"/>
        <item x="36"/>
        <item x="252"/>
        <item x="51"/>
        <item x="52"/>
        <item x="658"/>
        <item x="235"/>
        <item x="540"/>
        <item x="496"/>
        <item x="14"/>
        <item x="466"/>
        <item x="187"/>
        <item x="531"/>
        <item x="331"/>
        <item x="102"/>
        <item x="583"/>
        <item x="49"/>
        <item x="159"/>
        <item x="358"/>
        <item x="80"/>
        <item x="214"/>
        <item x="416"/>
        <item x="537"/>
        <item x="125"/>
        <item x="326"/>
        <item x="306"/>
        <item x="342"/>
        <item x="79"/>
        <item x="32"/>
        <item x="449"/>
        <item x="10"/>
        <item x="377"/>
        <item x="643"/>
        <item x="431"/>
        <item x="597"/>
        <item x="219"/>
        <item x="142"/>
        <item x="523"/>
        <item x="499"/>
        <item x="60"/>
        <item x="18"/>
        <item x="368"/>
        <item x="672"/>
        <item x="763"/>
        <item x="543"/>
        <item x="272"/>
        <item x="176"/>
        <item x="717"/>
        <item x="427"/>
        <item x="15"/>
        <item x="64"/>
        <item x="58"/>
        <item x="525"/>
        <item x="648"/>
        <item x="289"/>
        <item x="158"/>
        <item x="191"/>
        <item x="84"/>
        <item x="785"/>
        <item x="472"/>
        <item x="412"/>
        <item x="163"/>
        <item x="755"/>
        <item x="296"/>
        <item x="115"/>
        <item x="478"/>
        <item x="447"/>
        <item x="234"/>
        <item x="642"/>
        <item x="59"/>
        <item x="503"/>
        <item x="820"/>
        <item x="696"/>
        <item x="392"/>
        <item x="8"/>
        <item x="121"/>
        <item x="647"/>
        <item x="47"/>
        <item x="89"/>
        <item x="632"/>
        <item x="705"/>
        <item x="619"/>
        <item x="97"/>
        <item x="25"/>
        <item x="443"/>
        <item x="137"/>
        <item x="410"/>
        <item x="700"/>
        <item x="711"/>
        <item x="17"/>
        <item x="510"/>
        <item x="517"/>
        <item x="554"/>
        <item x="356"/>
        <item x="238"/>
        <item x="625"/>
        <item x="313"/>
        <item x="424"/>
        <item x="490"/>
        <item x="729"/>
        <item x="586"/>
        <item x="394"/>
        <item x="16"/>
        <item x="400"/>
        <item x="562"/>
        <item x="104"/>
        <item x="665"/>
        <item x="456"/>
        <item x="548"/>
        <item x="817"/>
        <item x="114"/>
        <item x="805"/>
        <item x="639"/>
        <item x="434"/>
        <item x="264"/>
        <item x="421"/>
        <item x="769"/>
        <item x="422"/>
        <item x="563"/>
        <item x="585"/>
        <item x="246"/>
        <item x="559"/>
        <item x="603"/>
        <item x="174"/>
        <item x="545"/>
        <item x="676"/>
        <item x="436"/>
        <item x="483"/>
        <item x="579"/>
        <item x="66"/>
        <item x="795"/>
        <item x="628"/>
        <item x="367"/>
        <item x="726"/>
        <item x="2"/>
        <item x="477"/>
        <item x="108"/>
        <item x="88"/>
        <item x="735"/>
        <item x="129"/>
        <item x="227"/>
        <item x="24"/>
        <item x="86"/>
        <item x="182"/>
        <item x="747"/>
        <item x="533"/>
        <item x="133"/>
        <item x="669"/>
        <item x="210"/>
        <item x="738"/>
        <item x="508"/>
        <item x="526"/>
        <item x="69"/>
        <item x="516"/>
        <item x="188"/>
        <item x="492"/>
        <item x="671"/>
        <item x="534"/>
        <item x="110"/>
        <item x="573"/>
        <item x="311"/>
        <item x="627"/>
        <item x="815"/>
        <item x="611"/>
        <item x="547"/>
        <item x="571"/>
        <item x="697"/>
        <item x="371"/>
        <item x="507"/>
        <item x="399"/>
        <item x="230"/>
        <item x="298"/>
        <item x="779"/>
        <item x="606"/>
        <item x="462"/>
        <item x="504"/>
        <item x="373"/>
        <item x="710"/>
        <item x="789"/>
        <item x="590"/>
        <item x="96"/>
        <item x="216"/>
        <item x="352"/>
        <item x="94"/>
        <item x="274"/>
        <item x="793"/>
        <item x="786"/>
        <item x="95"/>
        <item x="629"/>
        <item x="98"/>
        <item x="675"/>
        <item x="359"/>
        <item x="382"/>
        <item x="684"/>
        <item x="202"/>
        <item x="175"/>
        <item x="754"/>
        <item x="644"/>
        <item x="249"/>
        <item x="776"/>
        <item x="557"/>
        <item x="702"/>
        <item x="682"/>
        <item x="29"/>
        <item x="501"/>
        <item x="800"/>
        <item x="535"/>
        <item x="808"/>
        <item x="440"/>
        <item x="824"/>
        <item x="418"/>
        <item x="591"/>
        <item x="138"/>
        <item x="736"/>
        <item x="278"/>
        <item x="612"/>
        <item x="645"/>
        <item x="550"/>
        <item x="663"/>
        <item x="799"/>
        <item x="762"/>
        <item x="565"/>
        <item x="662"/>
        <item x="695"/>
        <item x="253"/>
        <item x="397"/>
        <item x="20"/>
        <item x="417"/>
        <item x="323"/>
        <item x="195"/>
        <item x="233"/>
        <item x="593"/>
        <item x="572"/>
        <item x="4"/>
        <item x="661"/>
        <item x="498"/>
        <item x="460"/>
        <item x="68"/>
        <item x="437"/>
        <item x="229"/>
        <item x="445"/>
        <item x="361"/>
        <item x="687"/>
        <item x="374"/>
        <item x="439"/>
        <item x="745"/>
        <item x="728"/>
        <item x="538"/>
        <item x="740"/>
        <item x="689"/>
        <item x="261"/>
        <item x="150"/>
        <item x="273"/>
        <item x="778"/>
        <item x="768"/>
        <item x="578"/>
        <item x="72"/>
        <item x="319"/>
        <item x="320"/>
        <item x="446"/>
        <item x="288"/>
        <item x="577"/>
        <item x="566"/>
        <item x="334"/>
        <item x="780"/>
        <item x="74"/>
        <item x="81"/>
        <item x="688"/>
        <item x="76"/>
        <item x="718"/>
        <item x="268"/>
        <item x="402"/>
        <item x="124"/>
        <item x="411"/>
        <item x="749"/>
        <item x="463"/>
        <item x="161"/>
        <item x="561"/>
        <item x="470"/>
        <item x="389"/>
        <item x="92"/>
        <item x="521"/>
        <item x="190"/>
        <item x="480"/>
        <item x="396"/>
        <item x="798"/>
        <item x="183"/>
        <item x="646"/>
        <item x="312"/>
        <item x="809"/>
        <item x="555"/>
        <item x="767"/>
        <item x="1"/>
        <item x="85"/>
        <item x="818"/>
        <item x="391"/>
        <item x="383"/>
        <item x="502"/>
        <item x="379"/>
        <item x="200"/>
        <item x="482"/>
        <item x="716"/>
        <item x="567"/>
        <item x="601"/>
        <item x="588"/>
        <item x="465"/>
        <item x="621"/>
        <item x="43"/>
        <item x="303"/>
        <item x="213"/>
        <item x="364"/>
        <item x="136"/>
        <item x="582"/>
        <item x="257"/>
        <item x="444"/>
        <item x="473"/>
        <item x="794"/>
        <item x="673"/>
        <item x="372"/>
        <item x="581"/>
        <item x="707"/>
        <item x="693"/>
        <item x="589"/>
        <item x="485"/>
        <item x="679"/>
        <item x="670"/>
        <item x="318"/>
        <item x="807"/>
        <item x="720"/>
        <item x="732"/>
        <item x="731"/>
        <item x="226"/>
        <item x="685"/>
        <item x="552"/>
        <item x="345"/>
        <item x="254"/>
        <item x="452"/>
        <item x="652"/>
        <item x="280"/>
        <item x="651"/>
        <item x="727"/>
        <item x="602"/>
        <item x="686"/>
        <item x="162"/>
        <item x="26"/>
        <item x="791"/>
        <item x="145"/>
        <item x="419"/>
        <item x="608"/>
        <item x="580"/>
        <item x="574"/>
        <item x="760"/>
        <item x="759"/>
        <item x="680"/>
        <item x="299"/>
        <item x="70"/>
        <item x="703"/>
        <item x="715"/>
        <item x="822"/>
        <item x="73"/>
        <item x="560"/>
        <item x="790"/>
        <item x="206"/>
        <item x="633"/>
        <item x="351"/>
        <item x="823"/>
        <item x="442"/>
        <item x="203"/>
        <item x="814"/>
        <item x="609"/>
        <item x="149"/>
        <item x="764"/>
        <item x="487"/>
        <item x="719"/>
        <item x="607"/>
        <item x="343"/>
        <item x="425"/>
        <item x="724"/>
        <item x="519"/>
        <item x="751"/>
        <item x="441"/>
        <item x="757"/>
        <item x="247"/>
        <item x="511"/>
        <item x="365"/>
        <item x="405"/>
        <item x="826"/>
        <item x="657"/>
        <item x="248"/>
        <item x="656"/>
        <item x="505"/>
        <item x="683"/>
        <item x="93"/>
        <item x="90"/>
        <item x="784"/>
        <item x="783"/>
        <item x="616"/>
        <item x="741"/>
        <item x="678"/>
        <item x="569"/>
        <item x="765"/>
        <item x="308"/>
        <item x="596"/>
        <item x="118"/>
        <item x="528"/>
        <item x="164"/>
        <item x="708"/>
        <item x="211"/>
        <item x="618"/>
        <item x="599"/>
        <item x="777"/>
        <item x="753"/>
        <item x="730"/>
        <item x="23"/>
        <item x="40"/>
        <item x="240"/>
        <item x="269"/>
        <item x="457"/>
        <item x="788"/>
        <item x="467"/>
        <item x="592"/>
        <item x="739"/>
        <item x="734"/>
        <item x="635"/>
        <item x="551"/>
        <item x="401"/>
        <item x="232"/>
        <item x="241"/>
        <item x="797"/>
        <item x="614"/>
        <item x="12"/>
        <item x="714"/>
        <item x="570"/>
        <item x="721"/>
        <item x="624"/>
        <item x="655"/>
        <item x="750"/>
        <item x="737"/>
        <item x="653"/>
        <item x="806"/>
        <item x="701"/>
        <item x="266"/>
        <item x="770"/>
        <item x="781"/>
        <item x="773"/>
        <item x="495"/>
        <item x="626"/>
        <item x="813"/>
        <item x="119"/>
        <item x="758"/>
        <item x="553"/>
        <item x="694"/>
        <item x="641"/>
        <item x="615"/>
        <item x="637"/>
        <item x="712"/>
        <item x="699"/>
        <item x="270"/>
        <item x="317"/>
        <item x="660"/>
        <item x="771"/>
        <item x="297"/>
        <item x="604"/>
        <item x="744"/>
        <item x="649"/>
        <item x="704"/>
        <item x="812"/>
        <item x="541"/>
        <item x="363"/>
        <item x="810"/>
        <item x="803"/>
        <item x="787"/>
        <item x="772"/>
        <item x="743"/>
        <item x="775"/>
        <item x="690"/>
        <item x="362"/>
        <item x="530"/>
        <item x="386"/>
        <item x="34"/>
        <item x="408"/>
        <item x="512"/>
        <item x="654"/>
        <item x="821"/>
        <item x="725"/>
        <item x="782"/>
        <item x="748"/>
        <item x="453"/>
        <item x="212"/>
        <item x="816"/>
        <item x="529"/>
        <item x="746"/>
        <item x="193"/>
        <item x="664"/>
        <item x="802"/>
        <item x="520"/>
        <item x="804"/>
        <item x="713"/>
        <item x="55"/>
        <item x="337"/>
        <item x="179"/>
        <item x="430"/>
        <item x="819"/>
        <item x="384"/>
        <item x="486"/>
        <item x="544"/>
        <item x="752"/>
        <item x="527"/>
        <item x="13"/>
        <item t="default"/>
      </items>
    </pivotField>
    <pivotField compact="0" outline="0" multipleItemSelectionAllowed="1" showAll="0"/>
  </pivotFields>
  <rowFields count="1">
    <field x="13"/>
  </rowFields>
  <rowItems count="5">
    <i>
      <x v="3"/>
    </i>
    <i>
      <x/>
    </i>
    <i>
      <x v="4"/>
    </i>
    <i>
      <x v="1"/>
    </i>
    <i>
      <x v="2"/>
    </i>
  </rowItems>
  <colItems count="1">
    <i/>
  </colItems>
  <dataFields count="1">
    <dataField name="SUM of Total Amount" fld="15" baseField="0" baseItem="0"/>
  </dataFields>
  <pivotTableStyleInfo showRowHeaders="1" showColHeaders="1"/>
</pivotTableDefinition>
</file>

<file path=xl/pivotTables/pivotTable3.xml><?xml version="1.0" encoding="utf-8"?>
<pivotTableDefinition xmlns="http://schemas.openxmlformats.org/spreadsheetml/2006/main" name="Pivot Charts 3" cacheId="0" autoFormatId="1" applyNumberFormats="0" applyBorderFormats="0" applyFontFormats="0" applyPatternFormats="0" applyAlignmentFormats="0" applyWidthHeightFormats="1" dataCaption="" updatedVersion="5" rowGrandTotals="0" compact="0" compactData="0" showDrill="1">
  <location ref="A40:B160" firstHeaderRow="1" firstDataRow="1" firstDataCol="1"/>
  <pivotFields count="17">
    <pivotField compact="0" outline="0" multipleItemSelectionAllowed="1" showAll="0">
      <items count="8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t="default"/>
      </items>
    </pivotField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axis="axisRow" compact="0" sortType="descending" outline="0" multipleItemSelectionAllowed="1" showAll="0">
      <items count="121">
        <item x="44"/>
        <item x="41"/>
        <item x="58"/>
        <item x="96"/>
        <item x="59"/>
        <item x="87"/>
        <item x="42"/>
        <item x="57"/>
        <item x="70"/>
        <item x="54"/>
        <item x="9"/>
        <item x="13"/>
        <item x="8"/>
        <item x="93"/>
        <item x="98"/>
        <item x="106"/>
        <item x="119"/>
        <item x="12"/>
        <item x="6"/>
        <item x="102"/>
        <item x="33"/>
        <item x="53"/>
        <item x="51"/>
        <item x="117"/>
        <item x="81"/>
        <item x="37"/>
        <item x="71"/>
        <item x="48"/>
        <item x="29"/>
        <item x="108"/>
        <item x="56"/>
        <item x="10"/>
        <item x="1"/>
        <item x="104"/>
        <item x="2"/>
        <item x="77"/>
        <item x="7"/>
        <item x="61"/>
        <item x="60"/>
        <item x="76"/>
        <item x="103"/>
        <item x="107"/>
        <item x="4"/>
        <item x="64"/>
        <item x="72"/>
        <item x="63"/>
        <item x="36"/>
        <item x="78"/>
        <item x="105"/>
        <item x="99"/>
        <item x="26"/>
        <item x="38"/>
        <item x="110"/>
        <item x="20"/>
        <item x="113"/>
        <item x="34"/>
        <item x="39"/>
        <item x="92"/>
        <item x="11"/>
        <item x="111"/>
        <item x="32"/>
        <item x="15"/>
        <item x="68"/>
        <item x="43"/>
        <item x="25"/>
        <item x="22"/>
        <item x="55"/>
        <item x="62"/>
        <item x="90"/>
        <item x="23"/>
        <item x="65"/>
        <item x="67"/>
        <item x="46"/>
        <item x="83"/>
        <item x="18"/>
        <item x="88"/>
        <item x="3"/>
        <item x="52"/>
        <item x="0"/>
        <item x="109"/>
        <item x="74"/>
        <item x="85"/>
        <item x="5"/>
        <item x="116"/>
        <item x="79"/>
        <item x="16"/>
        <item x="73"/>
        <item x="17"/>
        <item x="66"/>
        <item x="115"/>
        <item x="50"/>
        <item x="69"/>
        <item x="95"/>
        <item x="35"/>
        <item x="45"/>
        <item x="75"/>
        <item x="24"/>
        <item x="84"/>
        <item x="101"/>
        <item x="118"/>
        <item x="31"/>
        <item x="100"/>
        <item x="97"/>
        <item x="19"/>
        <item x="30"/>
        <item x="14"/>
        <item x="89"/>
        <item x="49"/>
        <item x="112"/>
        <item x="86"/>
        <item x="27"/>
        <item x="114"/>
        <item x="40"/>
        <item x="21"/>
        <item x="82"/>
        <item x="80"/>
        <item x="91"/>
        <item x="94"/>
        <item x="47"/>
        <item x="28"/>
        <item t="default"/>
      </items>
      <autoSortScope>
        <pivotArea fieldPosition="0">
          <references count="1">
            <reference field="4294967294" count="1">
              <x v="0"/>
            </reference>
          </references>
        </pivotArea>
      </autoSortScope>
    </pivotField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dataField="1" compact="0" outline="0" multipleItemSelectionAllowed="1" showAll="0">
      <items count="828">
        <item x="48"/>
        <item x="332"/>
        <item x="172"/>
        <item x="309"/>
        <item x="594"/>
        <item x="160"/>
        <item x="6"/>
        <item x="461"/>
        <item x="376"/>
        <item x="287"/>
        <item x="116"/>
        <item x="221"/>
        <item x="199"/>
        <item x="481"/>
        <item x="432"/>
        <item x="491"/>
        <item x="285"/>
        <item x="327"/>
        <item x="155"/>
        <item x="301"/>
        <item x="243"/>
        <item x="277"/>
        <item x="336"/>
        <item x="666"/>
        <item x="77"/>
        <item x="414"/>
        <item x="307"/>
        <item x="61"/>
        <item x="292"/>
        <item x="595"/>
        <item x="338"/>
        <item x="346"/>
        <item x="256"/>
        <item x="610"/>
        <item x="395"/>
        <item x="122"/>
        <item x="295"/>
        <item x="228"/>
        <item x="390"/>
        <item x="587"/>
        <item x="30"/>
        <item x="78"/>
        <item x="284"/>
        <item x="340"/>
        <item x="209"/>
        <item x="366"/>
        <item x="27"/>
        <item x="341"/>
        <item x="113"/>
        <item x="225"/>
        <item x="105"/>
        <item x="381"/>
        <item x="302"/>
        <item x="305"/>
        <item x="146"/>
        <item x="420"/>
        <item x="428"/>
        <item x="239"/>
        <item x="50"/>
        <item x="539"/>
        <item x="82"/>
        <item x="584"/>
        <item x="242"/>
        <item x="260"/>
        <item x="222"/>
        <item x="475"/>
        <item x="54"/>
        <item x="143"/>
        <item x="177"/>
        <item x="613"/>
        <item x="556"/>
        <item x="100"/>
        <item x="250"/>
        <item x="101"/>
        <item x="464"/>
        <item x="218"/>
        <item x="375"/>
        <item x="324"/>
        <item x="71"/>
        <item x="231"/>
        <item x="147"/>
        <item x="290"/>
        <item x="433"/>
        <item x="459"/>
        <item x="165"/>
        <item x="286"/>
        <item x="393"/>
        <item x="349"/>
        <item x="204"/>
        <item x="46"/>
        <item x="722"/>
        <item x="245"/>
        <item x="53"/>
        <item x="438"/>
        <item x="67"/>
        <item x="99"/>
        <item x="546"/>
        <item x="640"/>
        <item x="691"/>
        <item x="196"/>
        <item x="19"/>
        <item x="406"/>
        <item x="45"/>
        <item x="128"/>
        <item x="706"/>
        <item x="426"/>
        <item x="294"/>
        <item x="398"/>
        <item x="576"/>
        <item x="598"/>
        <item x="617"/>
        <item x="369"/>
        <item x="173"/>
        <item x="21"/>
        <item x="276"/>
        <item x="634"/>
        <item x="357"/>
        <item x="489"/>
        <item x="316"/>
        <item x="709"/>
        <item x="415"/>
        <item x="333"/>
        <item x="185"/>
        <item x="194"/>
        <item x="620"/>
        <item x="385"/>
        <item x="186"/>
        <item x="605"/>
        <item x="488"/>
        <item x="344"/>
        <item x="198"/>
        <item x="564"/>
        <item x="455"/>
        <item x="131"/>
        <item x="350"/>
        <item x="132"/>
        <item x="380"/>
        <item x="251"/>
        <item x="558"/>
        <item x="355"/>
        <item x="153"/>
        <item x="322"/>
        <item x="255"/>
        <item x="262"/>
        <item x="479"/>
        <item x="542"/>
        <item x="450"/>
        <item x="0"/>
        <item x="83"/>
        <item x="5"/>
        <item x="378"/>
        <item x="329"/>
        <item x="330"/>
        <item x="524"/>
        <item x="57"/>
        <item x="659"/>
        <item x="328"/>
        <item x="370"/>
        <item x="123"/>
        <item x="11"/>
        <item x="761"/>
        <item x="154"/>
        <item x="112"/>
        <item x="353"/>
        <item x="575"/>
        <item x="454"/>
        <item x="205"/>
        <item x="469"/>
        <item x="169"/>
        <item x="723"/>
        <item x="237"/>
        <item x="792"/>
        <item x="127"/>
        <item x="141"/>
        <item x="33"/>
        <item x="638"/>
        <item x="281"/>
        <item x="178"/>
        <item x="42"/>
        <item x="429"/>
        <item x="636"/>
        <item x="144"/>
        <item x="677"/>
        <item x="63"/>
        <item x="631"/>
        <item x="509"/>
        <item x="208"/>
        <item x="742"/>
        <item x="388"/>
        <item x="62"/>
        <item x="258"/>
        <item x="259"/>
        <item x="192"/>
        <item x="404"/>
        <item x="38"/>
        <item x="513"/>
        <item x="120"/>
        <item x="184"/>
        <item x="223"/>
        <item x="568"/>
        <item x="170"/>
        <item x="532"/>
        <item x="536"/>
        <item x="692"/>
        <item x="310"/>
        <item x="325"/>
        <item x="236"/>
        <item x="167"/>
        <item x="207"/>
        <item x="220"/>
        <item x="87"/>
        <item x="171"/>
        <item x="224"/>
        <item x="506"/>
        <item x="7"/>
        <item x="157"/>
        <item x="766"/>
        <item x="423"/>
        <item x="476"/>
        <item x="148"/>
        <item x="549"/>
        <item x="622"/>
        <item x="756"/>
        <item x="471"/>
        <item x="668"/>
        <item x="166"/>
        <item x="681"/>
        <item x="293"/>
        <item x="130"/>
        <item x="515"/>
        <item x="189"/>
        <item x="140"/>
        <item x="484"/>
        <item x="3"/>
        <item x="304"/>
        <item x="263"/>
        <item x="117"/>
        <item x="135"/>
        <item x="22"/>
        <item x="674"/>
        <item x="37"/>
        <item x="152"/>
        <item x="667"/>
        <item x="134"/>
        <item x="600"/>
        <item x="733"/>
        <item x="283"/>
        <item x="360"/>
        <item x="407"/>
        <item x="335"/>
        <item x="518"/>
        <item x="265"/>
        <item x="413"/>
        <item x="109"/>
        <item x="215"/>
        <item x="354"/>
        <item x="279"/>
        <item x="650"/>
        <item x="28"/>
        <item x="300"/>
        <item x="458"/>
        <item x="9"/>
        <item x="811"/>
        <item x="314"/>
        <item x="151"/>
        <item x="623"/>
        <item x="139"/>
        <item x="91"/>
        <item x="31"/>
        <item x="111"/>
        <item x="494"/>
        <item x="796"/>
        <item x="500"/>
        <item x="271"/>
        <item x="698"/>
        <item x="65"/>
        <item x="106"/>
        <item x="435"/>
        <item x="630"/>
        <item x="448"/>
        <item x="217"/>
        <item x="522"/>
        <item x="493"/>
        <item x="44"/>
        <item x="347"/>
        <item x="774"/>
        <item x="156"/>
        <item x="35"/>
        <item x="126"/>
        <item x="107"/>
        <item x="497"/>
        <item x="825"/>
        <item x="409"/>
        <item x="282"/>
        <item x="181"/>
        <item x="103"/>
        <item x="339"/>
        <item x="41"/>
        <item x="39"/>
        <item x="474"/>
        <item x="291"/>
        <item x="267"/>
        <item x="197"/>
        <item x="56"/>
        <item x="180"/>
        <item x="244"/>
        <item x="348"/>
        <item x="451"/>
        <item x="315"/>
        <item x="514"/>
        <item x="468"/>
        <item x="75"/>
        <item x="201"/>
        <item x="387"/>
        <item x="275"/>
        <item x="801"/>
        <item x="321"/>
        <item x="168"/>
        <item x="403"/>
        <item x="36"/>
        <item x="252"/>
        <item x="51"/>
        <item x="52"/>
        <item x="658"/>
        <item x="235"/>
        <item x="540"/>
        <item x="496"/>
        <item x="14"/>
        <item x="466"/>
        <item x="187"/>
        <item x="531"/>
        <item x="331"/>
        <item x="102"/>
        <item x="583"/>
        <item x="49"/>
        <item x="159"/>
        <item x="358"/>
        <item x="80"/>
        <item x="214"/>
        <item x="416"/>
        <item x="537"/>
        <item x="125"/>
        <item x="326"/>
        <item x="306"/>
        <item x="342"/>
        <item x="79"/>
        <item x="32"/>
        <item x="449"/>
        <item x="10"/>
        <item x="377"/>
        <item x="643"/>
        <item x="431"/>
        <item x="597"/>
        <item x="219"/>
        <item x="142"/>
        <item x="523"/>
        <item x="499"/>
        <item x="60"/>
        <item x="18"/>
        <item x="368"/>
        <item x="672"/>
        <item x="763"/>
        <item x="543"/>
        <item x="272"/>
        <item x="176"/>
        <item x="717"/>
        <item x="427"/>
        <item x="15"/>
        <item x="64"/>
        <item x="58"/>
        <item x="525"/>
        <item x="648"/>
        <item x="289"/>
        <item x="158"/>
        <item x="191"/>
        <item x="84"/>
        <item x="785"/>
        <item x="472"/>
        <item x="412"/>
        <item x="163"/>
        <item x="755"/>
        <item x="296"/>
        <item x="115"/>
        <item x="478"/>
        <item x="447"/>
        <item x="234"/>
        <item x="642"/>
        <item x="59"/>
        <item x="503"/>
        <item x="820"/>
        <item x="696"/>
        <item x="392"/>
        <item x="8"/>
        <item x="121"/>
        <item x="647"/>
        <item x="47"/>
        <item x="89"/>
        <item x="632"/>
        <item x="705"/>
        <item x="619"/>
        <item x="97"/>
        <item x="25"/>
        <item x="443"/>
        <item x="137"/>
        <item x="410"/>
        <item x="700"/>
        <item x="711"/>
        <item x="17"/>
        <item x="510"/>
        <item x="517"/>
        <item x="554"/>
        <item x="356"/>
        <item x="238"/>
        <item x="625"/>
        <item x="313"/>
        <item x="424"/>
        <item x="490"/>
        <item x="729"/>
        <item x="586"/>
        <item x="394"/>
        <item x="16"/>
        <item x="400"/>
        <item x="562"/>
        <item x="104"/>
        <item x="665"/>
        <item x="456"/>
        <item x="548"/>
        <item x="817"/>
        <item x="114"/>
        <item x="805"/>
        <item x="639"/>
        <item x="434"/>
        <item x="264"/>
        <item x="421"/>
        <item x="769"/>
        <item x="422"/>
        <item x="563"/>
        <item x="585"/>
        <item x="246"/>
        <item x="559"/>
        <item x="603"/>
        <item x="174"/>
        <item x="545"/>
        <item x="676"/>
        <item x="436"/>
        <item x="483"/>
        <item x="579"/>
        <item x="66"/>
        <item x="795"/>
        <item x="628"/>
        <item x="367"/>
        <item x="726"/>
        <item x="2"/>
        <item x="477"/>
        <item x="108"/>
        <item x="88"/>
        <item x="735"/>
        <item x="129"/>
        <item x="227"/>
        <item x="24"/>
        <item x="86"/>
        <item x="182"/>
        <item x="747"/>
        <item x="533"/>
        <item x="133"/>
        <item x="669"/>
        <item x="210"/>
        <item x="738"/>
        <item x="508"/>
        <item x="526"/>
        <item x="69"/>
        <item x="516"/>
        <item x="188"/>
        <item x="492"/>
        <item x="671"/>
        <item x="534"/>
        <item x="110"/>
        <item x="573"/>
        <item x="311"/>
        <item x="627"/>
        <item x="815"/>
        <item x="611"/>
        <item x="547"/>
        <item x="571"/>
        <item x="697"/>
        <item x="371"/>
        <item x="507"/>
        <item x="399"/>
        <item x="230"/>
        <item x="298"/>
        <item x="779"/>
        <item x="606"/>
        <item x="462"/>
        <item x="504"/>
        <item x="373"/>
        <item x="710"/>
        <item x="789"/>
        <item x="590"/>
        <item x="96"/>
        <item x="216"/>
        <item x="352"/>
        <item x="94"/>
        <item x="274"/>
        <item x="793"/>
        <item x="786"/>
        <item x="95"/>
        <item x="629"/>
        <item x="98"/>
        <item x="675"/>
        <item x="359"/>
        <item x="382"/>
        <item x="684"/>
        <item x="202"/>
        <item x="175"/>
        <item x="754"/>
        <item x="644"/>
        <item x="249"/>
        <item x="776"/>
        <item x="557"/>
        <item x="702"/>
        <item x="682"/>
        <item x="29"/>
        <item x="501"/>
        <item x="800"/>
        <item x="535"/>
        <item x="808"/>
        <item x="440"/>
        <item x="824"/>
        <item x="418"/>
        <item x="591"/>
        <item x="138"/>
        <item x="736"/>
        <item x="278"/>
        <item x="612"/>
        <item x="645"/>
        <item x="550"/>
        <item x="663"/>
        <item x="799"/>
        <item x="762"/>
        <item x="565"/>
        <item x="662"/>
        <item x="695"/>
        <item x="253"/>
        <item x="397"/>
        <item x="20"/>
        <item x="417"/>
        <item x="323"/>
        <item x="195"/>
        <item x="233"/>
        <item x="593"/>
        <item x="572"/>
        <item x="4"/>
        <item x="661"/>
        <item x="498"/>
        <item x="460"/>
        <item x="68"/>
        <item x="437"/>
        <item x="229"/>
        <item x="445"/>
        <item x="361"/>
        <item x="687"/>
        <item x="374"/>
        <item x="439"/>
        <item x="745"/>
        <item x="728"/>
        <item x="538"/>
        <item x="740"/>
        <item x="689"/>
        <item x="261"/>
        <item x="150"/>
        <item x="273"/>
        <item x="778"/>
        <item x="768"/>
        <item x="578"/>
        <item x="72"/>
        <item x="319"/>
        <item x="320"/>
        <item x="446"/>
        <item x="288"/>
        <item x="577"/>
        <item x="566"/>
        <item x="334"/>
        <item x="780"/>
        <item x="74"/>
        <item x="81"/>
        <item x="688"/>
        <item x="76"/>
        <item x="718"/>
        <item x="268"/>
        <item x="402"/>
        <item x="124"/>
        <item x="411"/>
        <item x="749"/>
        <item x="463"/>
        <item x="161"/>
        <item x="561"/>
        <item x="470"/>
        <item x="389"/>
        <item x="92"/>
        <item x="521"/>
        <item x="190"/>
        <item x="480"/>
        <item x="396"/>
        <item x="798"/>
        <item x="183"/>
        <item x="646"/>
        <item x="312"/>
        <item x="809"/>
        <item x="555"/>
        <item x="767"/>
        <item x="1"/>
        <item x="85"/>
        <item x="818"/>
        <item x="391"/>
        <item x="383"/>
        <item x="502"/>
        <item x="379"/>
        <item x="200"/>
        <item x="482"/>
        <item x="716"/>
        <item x="567"/>
        <item x="601"/>
        <item x="588"/>
        <item x="465"/>
        <item x="621"/>
        <item x="43"/>
        <item x="303"/>
        <item x="213"/>
        <item x="364"/>
        <item x="136"/>
        <item x="582"/>
        <item x="257"/>
        <item x="444"/>
        <item x="473"/>
        <item x="794"/>
        <item x="673"/>
        <item x="372"/>
        <item x="581"/>
        <item x="707"/>
        <item x="693"/>
        <item x="589"/>
        <item x="485"/>
        <item x="679"/>
        <item x="670"/>
        <item x="318"/>
        <item x="807"/>
        <item x="720"/>
        <item x="732"/>
        <item x="731"/>
        <item x="226"/>
        <item x="685"/>
        <item x="552"/>
        <item x="345"/>
        <item x="254"/>
        <item x="452"/>
        <item x="652"/>
        <item x="280"/>
        <item x="651"/>
        <item x="727"/>
        <item x="602"/>
        <item x="686"/>
        <item x="162"/>
        <item x="26"/>
        <item x="791"/>
        <item x="145"/>
        <item x="419"/>
        <item x="608"/>
        <item x="580"/>
        <item x="574"/>
        <item x="760"/>
        <item x="759"/>
        <item x="680"/>
        <item x="299"/>
        <item x="70"/>
        <item x="703"/>
        <item x="715"/>
        <item x="822"/>
        <item x="73"/>
        <item x="560"/>
        <item x="790"/>
        <item x="206"/>
        <item x="633"/>
        <item x="351"/>
        <item x="823"/>
        <item x="442"/>
        <item x="203"/>
        <item x="814"/>
        <item x="609"/>
        <item x="149"/>
        <item x="764"/>
        <item x="487"/>
        <item x="719"/>
        <item x="607"/>
        <item x="343"/>
        <item x="425"/>
        <item x="724"/>
        <item x="519"/>
        <item x="751"/>
        <item x="441"/>
        <item x="757"/>
        <item x="247"/>
        <item x="511"/>
        <item x="365"/>
        <item x="405"/>
        <item x="826"/>
        <item x="657"/>
        <item x="248"/>
        <item x="656"/>
        <item x="505"/>
        <item x="683"/>
        <item x="93"/>
        <item x="90"/>
        <item x="784"/>
        <item x="783"/>
        <item x="616"/>
        <item x="741"/>
        <item x="678"/>
        <item x="569"/>
        <item x="765"/>
        <item x="308"/>
        <item x="596"/>
        <item x="118"/>
        <item x="528"/>
        <item x="164"/>
        <item x="708"/>
        <item x="211"/>
        <item x="618"/>
        <item x="599"/>
        <item x="777"/>
        <item x="753"/>
        <item x="730"/>
        <item x="23"/>
        <item x="40"/>
        <item x="240"/>
        <item x="269"/>
        <item x="457"/>
        <item x="788"/>
        <item x="467"/>
        <item x="592"/>
        <item x="739"/>
        <item x="734"/>
        <item x="635"/>
        <item x="551"/>
        <item x="401"/>
        <item x="232"/>
        <item x="241"/>
        <item x="797"/>
        <item x="614"/>
        <item x="12"/>
        <item x="714"/>
        <item x="570"/>
        <item x="721"/>
        <item x="624"/>
        <item x="655"/>
        <item x="750"/>
        <item x="737"/>
        <item x="653"/>
        <item x="806"/>
        <item x="701"/>
        <item x="266"/>
        <item x="770"/>
        <item x="781"/>
        <item x="773"/>
        <item x="495"/>
        <item x="626"/>
        <item x="813"/>
        <item x="119"/>
        <item x="758"/>
        <item x="553"/>
        <item x="694"/>
        <item x="641"/>
        <item x="615"/>
        <item x="637"/>
        <item x="712"/>
        <item x="699"/>
        <item x="270"/>
        <item x="317"/>
        <item x="660"/>
        <item x="771"/>
        <item x="297"/>
        <item x="604"/>
        <item x="744"/>
        <item x="649"/>
        <item x="704"/>
        <item x="812"/>
        <item x="541"/>
        <item x="363"/>
        <item x="810"/>
        <item x="803"/>
        <item x="787"/>
        <item x="772"/>
        <item x="743"/>
        <item x="775"/>
        <item x="690"/>
        <item x="362"/>
        <item x="530"/>
        <item x="386"/>
        <item x="34"/>
        <item x="408"/>
        <item x="512"/>
        <item x="654"/>
        <item x="821"/>
        <item x="725"/>
        <item x="782"/>
        <item x="748"/>
        <item x="453"/>
        <item x="212"/>
        <item x="816"/>
        <item x="529"/>
        <item x="746"/>
        <item x="193"/>
        <item x="664"/>
        <item x="802"/>
        <item x="520"/>
        <item x="804"/>
        <item x="713"/>
        <item x="55"/>
        <item x="337"/>
        <item x="179"/>
        <item x="430"/>
        <item x="819"/>
        <item x="384"/>
        <item x="486"/>
        <item x="544"/>
        <item x="752"/>
        <item x="527"/>
        <item x="13"/>
        <item t="default"/>
      </items>
    </pivotField>
    <pivotField compact="0" outline="0" multipleItemSelectionAllowed="1" showAll="0"/>
  </pivotFields>
  <rowFields count="1">
    <field x="5"/>
  </rowFields>
  <rowItems count="120">
    <i>
      <x v="28"/>
    </i>
    <i>
      <x v="116"/>
    </i>
    <i>
      <x v="24"/>
    </i>
    <i>
      <x v="119"/>
    </i>
    <i>
      <x v="72"/>
    </i>
    <i>
      <x v="39"/>
    </i>
    <i>
      <x v="84"/>
    </i>
    <i>
      <x v="77"/>
    </i>
    <i>
      <x v="78"/>
    </i>
    <i>
      <x v="36"/>
    </i>
    <i>
      <x v="73"/>
    </i>
    <i>
      <x v="74"/>
    </i>
    <i>
      <x v="12"/>
    </i>
    <i>
      <x v="33"/>
    </i>
    <i>
      <x v="51"/>
    </i>
    <i>
      <x/>
    </i>
    <i>
      <x v="90"/>
    </i>
    <i>
      <x v="41"/>
    </i>
    <i>
      <x v="104"/>
    </i>
    <i>
      <x v="107"/>
    </i>
    <i>
      <x v="37"/>
    </i>
    <i>
      <x v="113"/>
    </i>
    <i>
      <x v="48"/>
    </i>
    <i>
      <x v="102"/>
    </i>
    <i>
      <x v="18"/>
    </i>
    <i>
      <x v="95"/>
    </i>
    <i>
      <x v="96"/>
    </i>
    <i>
      <x v="101"/>
    </i>
    <i>
      <x v="117"/>
    </i>
    <i>
      <x v="32"/>
    </i>
    <i>
      <x v="4"/>
    </i>
    <i>
      <x v="16"/>
    </i>
    <i>
      <x v="31"/>
    </i>
    <i>
      <x v="71"/>
    </i>
    <i>
      <x v="88"/>
    </i>
    <i>
      <x v="105"/>
    </i>
    <i>
      <x v="14"/>
    </i>
    <i>
      <x v="29"/>
    </i>
    <i>
      <x v="11"/>
    </i>
    <i>
      <x v="25"/>
    </i>
    <i>
      <x v="98"/>
    </i>
    <i>
      <x v="22"/>
    </i>
    <i>
      <x v="118"/>
    </i>
    <i>
      <x v="60"/>
    </i>
    <i>
      <x v="114"/>
    </i>
    <i>
      <x v="61"/>
    </i>
    <i>
      <x v="62"/>
    </i>
    <i>
      <x v="38"/>
    </i>
    <i>
      <x v="93"/>
    </i>
    <i>
      <x v="5"/>
    </i>
    <i>
      <x v="68"/>
    </i>
    <i>
      <x v="86"/>
    </i>
    <i>
      <x v="99"/>
    </i>
    <i>
      <x v="100"/>
    </i>
    <i>
      <x v="50"/>
    </i>
    <i>
      <x v="20"/>
    </i>
    <i>
      <x v="6"/>
    </i>
    <i>
      <x v="26"/>
    </i>
    <i>
      <x v="17"/>
    </i>
    <i>
      <x v="13"/>
    </i>
    <i>
      <x v="1"/>
    </i>
    <i>
      <x v="47"/>
    </i>
    <i>
      <x v="67"/>
    </i>
    <i>
      <x v="59"/>
    </i>
    <i>
      <x v="23"/>
    </i>
    <i>
      <x v="106"/>
    </i>
    <i>
      <x v="108"/>
    </i>
    <i>
      <x v="19"/>
    </i>
    <i>
      <x v="10"/>
    </i>
    <i>
      <x v="103"/>
    </i>
    <i>
      <x v="15"/>
    </i>
    <i>
      <x v="110"/>
    </i>
    <i>
      <x v="76"/>
    </i>
    <i>
      <x v="49"/>
    </i>
    <i>
      <x v="63"/>
    </i>
    <i>
      <x v="7"/>
    </i>
    <i>
      <x v="112"/>
    </i>
    <i>
      <x v="79"/>
    </i>
    <i>
      <x v="9"/>
    </i>
    <i>
      <x v="109"/>
    </i>
    <i>
      <x v="80"/>
    </i>
    <i>
      <x v="52"/>
    </i>
    <i>
      <x v="94"/>
    </i>
    <i>
      <x v="45"/>
    </i>
    <i>
      <x v="44"/>
    </i>
    <i>
      <x v="54"/>
    </i>
    <i>
      <x v="81"/>
    </i>
    <i>
      <x v="75"/>
    </i>
    <i>
      <x v="69"/>
    </i>
    <i>
      <x v="83"/>
    </i>
    <i>
      <x v="66"/>
    </i>
    <i>
      <x v="85"/>
    </i>
    <i>
      <x v="111"/>
    </i>
    <i>
      <x v="43"/>
    </i>
    <i>
      <x v="115"/>
    </i>
    <i>
      <x v="87"/>
    </i>
    <i>
      <x v="42"/>
    </i>
    <i>
      <x v="65"/>
    </i>
    <i>
      <x v="35"/>
    </i>
    <i>
      <x v="58"/>
    </i>
    <i>
      <x v="27"/>
    </i>
    <i>
      <x v="40"/>
    </i>
    <i>
      <x v="64"/>
    </i>
    <i>
      <x v="3"/>
    </i>
    <i>
      <x v="57"/>
    </i>
    <i>
      <x v="56"/>
    </i>
    <i>
      <x v="53"/>
    </i>
    <i>
      <x v="34"/>
    </i>
    <i>
      <x v="21"/>
    </i>
    <i>
      <x v="89"/>
    </i>
    <i>
      <x v="91"/>
    </i>
    <i>
      <x v="97"/>
    </i>
    <i>
      <x v="55"/>
    </i>
    <i>
      <x v="82"/>
    </i>
    <i>
      <x v="70"/>
    </i>
    <i>
      <x v="8"/>
    </i>
    <i>
      <x v="46"/>
    </i>
    <i>
      <x v="92"/>
    </i>
    <i>
      <x v="2"/>
    </i>
    <i>
      <x v="30"/>
    </i>
  </rowItems>
  <colItems count="1">
    <i/>
  </colItems>
  <dataFields count="1">
    <dataField name="SUM of Total Amount" fld="15" baseField="0" baseItem="0"/>
  </dataFields>
  <pivotTableStyleInfo showRowHeaders="1" showColHeaders="1"/>
</pivotTableDefinition>
</file>

<file path=xl/pivotTables/pivotTable4.xml><?xml version="1.0" encoding="utf-8"?>
<pivotTableDefinition xmlns="http://schemas.openxmlformats.org/spreadsheetml/2006/main" name="Pivot Charts 4" cacheId="0" autoFormatId="1" applyNumberFormats="0" applyBorderFormats="0" applyFontFormats="0" applyPatternFormats="0" applyAlignmentFormats="0" applyWidthHeightFormats="1" dataCaption="" updatedVersion="5" rowGrandTotals="0" compact="0" compactData="0" showDrill="1">
  <location ref="A170:B174" firstHeaderRow="1" firstDataRow="1" firstDataCol="1"/>
  <pivotFields count="17">
    <pivotField dataField="1" compact="0" outline="0" multipleItemSelectionAllowed="1" showAll="0">
      <items count="8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t="default"/>
      </items>
    </pivotField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>
      <items count="181">
        <item x="159"/>
        <item x="95"/>
        <item x="105"/>
        <item x="51"/>
        <item x="125"/>
        <item x="73"/>
        <item x="102"/>
        <item x="161"/>
        <item x="179"/>
        <item x="41"/>
        <item x="42"/>
        <item x="19"/>
        <item x="34"/>
        <item x="97"/>
        <item x="124"/>
        <item x="68"/>
        <item x="1"/>
        <item x="122"/>
        <item x="10"/>
        <item x="9"/>
        <item x="47"/>
        <item x="59"/>
        <item x="65"/>
        <item x="113"/>
        <item x="80"/>
        <item x="90"/>
        <item x="33"/>
        <item x="15"/>
        <item x="66"/>
        <item x="131"/>
        <item x="142"/>
        <item x="148"/>
        <item x="177"/>
        <item x="44"/>
        <item x="155"/>
        <item x="100"/>
        <item x="129"/>
        <item x="96"/>
        <item x="150"/>
        <item x="67"/>
        <item x="3"/>
        <item x="171"/>
        <item x="103"/>
        <item x="32"/>
        <item x="27"/>
        <item x="7"/>
        <item x="132"/>
        <item x="152"/>
        <item x="64"/>
        <item x="178"/>
        <item x="6"/>
        <item x="56"/>
        <item x="71"/>
        <item x="109"/>
        <item x="104"/>
        <item x="138"/>
        <item x="38"/>
        <item x="53"/>
        <item x="144"/>
        <item x="154"/>
        <item x="140"/>
        <item x="89"/>
        <item x="39"/>
        <item x="8"/>
        <item x="165"/>
        <item x="60"/>
        <item x="149"/>
        <item x="35"/>
        <item x="21"/>
        <item x="85"/>
        <item x="110"/>
        <item x="175"/>
        <item x="62"/>
        <item x="147"/>
        <item x="5"/>
        <item x="166"/>
        <item x="174"/>
        <item x="163"/>
        <item x="101"/>
        <item x="176"/>
        <item x="2"/>
        <item x="168"/>
        <item x="69"/>
        <item x="162"/>
        <item x="55"/>
        <item x="134"/>
        <item x="158"/>
        <item x="173"/>
        <item x="37"/>
        <item x="141"/>
        <item x="121"/>
        <item x="13"/>
        <item x="118"/>
        <item x="167"/>
        <item x="86"/>
        <item x="115"/>
        <item x="98"/>
        <item x="88"/>
        <item x="45"/>
        <item x="75"/>
        <item x="54"/>
        <item x="91"/>
        <item x="127"/>
        <item x="87"/>
        <item x="78"/>
        <item x="17"/>
        <item x="99"/>
        <item x="136"/>
        <item x="20"/>
        <item x="30"/>
        <item x="57"/>
        <item x="77"/>
        <item x="92"/>
        <item x="11"/>
        <item x="164"/>
        <item x="112"/>
        <item x="70"/>
        <item x="72"/>
        <item x="4"/>
        <item x="133"/>
        <item x="94"/>
        <item x="63"/>
        <item x="120"/>
        <item x="153"/>
        <item x="107"/>
        <item x="114"/>
        <item x="169"/>
        <item x="84"/>
        <item x="135"/>
        <item x="26"/>
        <item x="48"/>
        <item x="79"/>
        <item x="137"/>
        <item x="18"/>
        <item x="145"/>
        <item x="151"/>
        <item x="157"/>
        <item x="123"/>
        <item x="128"/>
        <item x="52"/>
        <item x="74"/>
        <item x="126"/>
        <item x="23"/>
        <item x="29"/>
        <item x="146"/>
        <item x="172"/>
        <item x="117"/>
        <item x="49"/>
        <item x="58"/>
        <item x="76"/>
        <item x="143"/>
        <item x="36"/>
        <item x="116"/>
        <item x="81"/>
        <item x="28"/>
        <item x="24"/>
        <item x="130"/>
        <item x="170"/>
        <item x="119"/>
        <item x="43"/>
        <item x="25"/>
        <item x="22"/>
        <item x="0"/>
        <item x="50"/>
        <item x="106"/>
        <item x="40"/>
        <item x="14"/>
        <item x="111"/>
        <item x="82"/>
        <item x="12"/>
        <item x="108"/>
        <item x="83"/>
        <item x="156"/>
        <item x="61"/>
        <item x="46"/>
        <item x="16"/>
        <item x="31"/>
        <item x="139"/>
        <item x="160"/>
        <item x="93"/>
        <item t="default"/>
      </items>
    </pivotField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axis="axisRow" compact="0" sortType="ascending" outline="0" multipleItemSelectionAllowed="1" showAll="0">
      <items count="5">
        <item x="1"/>
        <item x="0"/>
        <item x="3"/>
        <item x="2"/>
        <item t="default"/>
      </items>
      <autoSortScope>
        <pivotArea fieldPosition="0">
          <references count="1">
            <reference field="4294967294" count="1">
              <x v="0"/>
            </reference>
          </references>
        </pivotArea>
      </autoSortScope>
    </pivotField>
  </pivotFields>
  <rowFields count="1">
    <field x="16"/>
  </rowFields>
  <rowItems count="4">
    <i>
      <x v="2"/>
    </i>
    <i>
      <x v="3"/>
    </i>
    <i>
      <x/>
    </i>
    <i>
      <x v="1"/>
    </i>
  </rowItems>
  <colItems count="1">
    <i/>
  </colItems>
  <dataFields count="1">
    <dataField name="COUNTA of Order_ID" fld="0" subtotal="count" baseField="0" baseItem="0"/>
  </dataFields>
  <pivotTableStyleInfo showRowHeaders="1" showColHeaders="1"/>
</pivotTableDefinition>
</file>

<file path=xl/pivotTables/pivotTable5.xml><?xml version="1.0" encoding="utf-8"?>
<pivotTableDefinition xmlns="http://schemas.openxmlformats.org/spreadsheetml/2006/main" name="Pivot Tables" cacheId="0" autoFormatId="1" applyNumberFormats="0" applyBorderFormats="0" applyFontFormats="0" applyPatternFormats="0" applyAlignmentFormats="0" applyWidthHeightFormats="1" dataCaption="" updatedVersion="5" compact="0" compactData="0" showDrill="1">
  <location ref="A1:A2" firstHeaderRow="1" firstDataRow="1" firstDataCol="0"/>
  <pivotFields count="17">
    <pivotField dataField="1" compact="0" outline="0" multipleItemSelectionAllowed="1" showAll="0">
      <items count="8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t="default"/>
      </items>
    </pivotField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</pivotFields>
  <dataFields count="1">
    <dataField name="Total Orders" fld="0" subtotal="count" baseField="0" baseItem="0"/>
  </dataFields>
  <pivotTableStyleInfo showRowHeaders="1" showColHeaders="1"/>
</pivotTableDefinition>
</file>

<file path=xl/pivotTables/pivotTable6.xml><?xml version="1.0" encoding="utf-8"?>
<pivotTableDefinition xmlns="http://schemas.openxmlformats.org/spreadsheetml/2006/main" name="Pivot Tables 2" cacheId="0" autoFormatId="1" applyNumberFormats="0" applyBorderFormats="0" applyFontFormats="0" applyPatternFormats="0" applyAlignmentFormats="0" applyWidthHeightFormats="1" dataCaption="" updatedVersion="5" compact="0" compactData="0" showDrill="1">
  <location ref="B1:B2" firstHeaderRow="1" firstDataRow="1" firstDataCol="0"/>
  <pivotFields count="17">
    <pivotField compact="0" outline="0" multipleItemSelectionAllowed="1" showAll="0">
      <items count="8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t="default"/>
      </items>
    </pivotField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dataField="1" compact="0" outline="0" multipleItemSelectionAllowed="1" showAll="0">
      <items count="828">
        <item x="48"/>
        <item x="332"/>
        <item x="172"/>
        <item x="309"/>
        <item x="594"/>
        <item x="160"/>
        <item x="6"/>
        <item x="461"/>
        <item x="376"/>
        <item x="287"/>
        <item x="116"/>
        <item x="221"/>
        <item x="199"/>
        <item x="481"/>
        <item x="432"/>
        <item x="491"/>
        <item x="285"/>
        <item x="327"/>
        <item x="155"/>
        <item x="301"/>
        <item x="243"/>
        <item x="277"/>
        <item x="336"/>
        <item x="666"/>
        <item x="77"/>
        <item x="414"/>
        <item x="307"/>
        <item x="61"/>
        <item x="292"/>
        <item x="595"/>
        <item x="338"/>
        <item x="346"/>
        <item x="256"/>
        <item x="610"/>
        <item x="395"/>
        <item x="122"/>
        <item x="295"/>
        <item x="228"/>
        <item x="390"/>
        <item x="587"/>
        <item x="30"/>
        <item x="78"/>
        <item x="284"/>
        <item x="340"/>
        <item x="209"/>
        <item x="366"/>
        <item x="27"/>
        <item x="341"/>
        <item x="113"/>
        <item x="225"/>
        <item x="105"/>
        <item x="381"/>
        <item x="302"/>
        <item x="305"/>
        <item x="146"/>
        <item x="420"/>
        <item x="428"/>
        <item x="239"/>
        <item x="50"/>
        <item x="539"/>
        <item x="82"/>
        <item x="584"/>
        <item x="242"/>
        <item x="260"/>
        <item x="222"/>
        <item x="475"/>
        <item x="54"/>
        <item x="143"/>
        <item x="177"/>
        <item x="613"/>
        <item x="556"/>
        <item x="100"/>
        <item x="250"/>
        <item x="101"/>
        <item x="464"/>
        <item x="218"/>
        <item x="375"/>
        <item x="324"/>
        <item x="71"/>
        <item x="231"/>
        <item x="147"/>
        <item x="290"/>
        <item x="433"/>
        <item x="459"/>
        <item x="165"/>
        <item x="286"/>
        <item x="393"/>
        <item x="349"/>
        <item x="204"/>
        <item x="46"/>
        <item x="722"/>
        <item x="245"/>
        <item x="53"/>
        <item x="438"/>
        <item x="67"/>
        <item x="99"/>
        <item x="546"/>
        <item x="640"/>
        <item x="691"/>
        <item x="196"/>
        <item x="19"/>
        <item x="406"/>
        <item x="45"/>
        <item x="128"/>
        <item x="706"/>
        <item x="426"/>
        <item x="294"/>
        <item x="398"/>
        <item x="576"/>
        <item x="598"/>
        <item x="617"/>
        <item x="369"/>
        <item x="173"/>
        <item x="21"/>
        <item x="276"/>
        <item x="634"/>
        <item x="357"/>
        <item x="489"/>
        <item x="316"/>
        <item x="709"/>
        <item x="415"/>
        <item x="333"/>
        <item x="185"/>
        <item x="194"/>
        <item x="620"/>
        <item x="385"/>
        <item x="186"/>
        <item x="605"/>
        <item x="488"/>
        <item x="344"/>
        <item x="198"/>
        <item x="564"/>
        <item x="455"/>
        <item x="131"/>
        <item x="350"/>
        <item x="132"/>
        <item x="380"/>
        <item x="251"/>
        <item x="558"/>
        <item x="355"/>
        <item x="153"/>
        <item x="322"/>
        <item x="255"/>
        <item x="262"/>
        <item x="479"/>
        <item x="542"/>
        <item x="450"/>
        <item x="0"/>
        <item x="83"/>
        <item x="5"/>
        <item x="378"/>
        <item x="329"/>
        <item x="330"/>
        <item x="524"/>
        <item x="57"/>
        <item x="659"/>
        <item x="328"/>
        <item x="370"/>
        <item x="123"/>
        <item x="11"/>
        <item x="761"/>
        <item x="154"/>
        <item x="112"/>
        <item x="353"/>
        <item x="575"/>
        <item x="454"/>
        <item x="205"/>
        <item x="469"/>
        <item x="169"/>
        <item x="723"/>
        <item x="237"/>
        <item x="792"/>
        <item x="127"/>
        <item x="141"/>
        <item x="33"/>
        <item x="638"/>
        <item x="281"/>
        <item x="178"/>
        <item x="42"/>
        <item x="429"/>
        <item x="636"/>
        <item x="144"/>
        <item x="677"/>
        <item x="63"/>
        <item x="631"/>
        <item x="509"/>
        <item x="208"/>
        <item x="742"/>
        <item x="388"/>
        <item x="62"/>
        <item x="258"/>
        <item x="259"/>
        <item x="192"/>
        <item x="404"/>
        <item x="38"/>
        <item x="513"/>
        <item x="120"/>
        <item x="184"/>
        <item x="223"/>
        <item x="568"/>
        <item x="170"/>
        <item x="532"/>
        <item x="536"/>
        <item x="692"/>
        <item x="310"/>
        <item x="325"/>
        <item x="236"/>
        <item x="167"/>
        <item x="207"/>
        <item x="220"/>
        <item x="87"/>
        <item x="171"/>
        <item x="224"/>
        <item x="506"/>
        <item x="7"/>
        <item x="157"/>
        <item x="766"/>
        <item x="423"/>
        <item x="476"/>
        <item x="148"/>
        <item x="549"/>
        <item x="622"/>
        <item x="756"/>
        <item x="471"/>
        <item x="668"/>
        <item x="166"/>
        <item x="681"/>
        <item x="293"/>
        <item x="130"/>
        <item x="515"/>
        <item x="189"/>
        <item x="140"/>
        <item x="484"/>
        <item x="3"/>
        <item x="304"/>
        <item x="263"/>
        <item x="117"/>
        <item x="135"/>
        <item x="22"/>
        <item x="674"/>
        <item x="37"/>
        <item x="152"/>
        <item x="667"/>
        <item x="134"/>
        <item x="600"/>
        <item x="733"/>
        <item x="283"/>
        <item x="360"/>
        <item x="407"/>
        <item x="335"/>
        <item x="518"/>
        <item x="265"/>
        <item x="413"/>
        <item x="109"/>
        <item x="215"/>
        <item x="354"/>
        <item x="279"/>
        <item x="650"/>
        <item x="28"/>
        <item x="300"/>
        <item x="458"/>
        <item x="9"/>
        <item x="811"/>
        <item x="314"/>
        <item x="151"/>
        <item x="623"/>
        <item x="139"/>
        <item x="91"/>
        <item x="31"/>
        <item x="111"/>
        <item x="494"/>
        <item x="796"/>
        <item x="500"/>
        <item x="271"/>
        <item x="698"/>
        <item x="65"/>
        <item x="106"/>
        <item x="435"/>
        <item x="630"/>
        <item x="448"/>
        <item x="217"/>
        <item x="522"/>
        <item x="493"/>
        <item x="44"/>
        <item x="347"/>
        <item x="774"/>
        <item x="156"/>
        <item x="35"/>
        <item x="126"/>
        <item x="107"/>
        <item x="497"/>
        <item x="825"/>
        <item x="409"/>
        <item x="282"/>
        <item x="181"/>
        <item x="103"/>
        <item x="339"/>
        <item x="41"/>
        <item x="39"/>
        <item x="474"/>
        <item x="291"/>
        <item x="267"/>
        <item x="197"/>
        <item x="56"/>
        <item x="180"/>
        <item x="244"/>
        <item x="348"/>
        <item x="451"/>
        <item x="315"/>
        <item x="514"/>
        <item x="468"/>
        <item x="75"/>
        <item x="201"/>
        <item x="387"/>
        <item x="275"/>
        <item x="801"/>
        <item x="321"/>
        <item x="168"/>
        <item x="403"/>
        <item x="36"/>
        <item x="252"/>
        <item x="51"/>
        <item x="52"/>
        <item x="658"/>
        <item x="235"/>
        <item x="540"/>
        <item x="496"/>
        <item x="14"/>
        <item x="466"/>
        <item x="187"/>
        <item x="531"/>
        <item x="331"/>
        <item x="102"/>
        <item x="583"/>
        <item x="49"/>
        <item x="159"/>
        <item x="358"/>
        <item x="80"/>
        <item x="214"/>
        <item x="416"/>
        <item x="537"/>
        <item x="125"/>
        <item x="326"/>
        <item x="306"/>
        <item x="342"/>
        <item x="79"/>
        <item x="32"/>
        <item x="449"/>
        <item x="10"/>
        <item x="377"/>
        <item x="643"/>
        <item x="431"/>
        <item x="597"/>
        <item x="219"/>
        <item x="142"/>
        <item x="523"/>
        <item x="499"/>
        <item x="60"/>
        <item x="18"/>
        <item x="368"/>
        <item x="672"/>
        <item x="763"/>
        <item x="543"/>
        <item x="272"/>
        <item x="176"/>
        <item x="717"/>
        <item x="427"/>
        <item x="15"/>
        <item x="64"/>
        <item x="58"/>
        <item x="525"/>
        <item x="648"/>
        <item x="289"/>
        <item x="158"/>
        <item x="191"/>
        <item x="84"/>
        <item x="785"/>
        <item x="472"/>
        <item x="412"/>
        <item x="163"/>
        <item x="755"/>
        <item x="296"/>
        <item x="115"/>
        <item x="478"/>
        <item x="447"/>
        <item x="234"/>
        <item x="642"/>
        <item x="59"/>
        <item x="503"/>
        <item x="820"/>
        <item x="696"/>
        <item x="392"/>
        <item x="8"/>
        <item x="121"/>
        <item x="647"/>
        <item x="47"/>
        <item x="89"/>
        <item x="632"/>
        <item x="705"/>
        <item x="619"/>
        <item x="97"/>
        <item x="25"/>
        <item x="443"/>
        <item x="137"/>
        <item x="410"/>
        <item x="700"/>
        <item x="711"/>
        <item x="17"/>
        <item x="510"/>
        <item x="517"/>
        <item x="554"/>
        <item x="356"/>
        <item x="238"/>
        <item x="625"/>
        <item x="313"/>
        <item x="424"/>
        <item x="490"/>
        <item x="729"/>
        <item x="586"/>
        <item x="394"/>
        <item x="16"/>
        <item x="400"/>
        <item x="562"/>
        <item x="104"/>
        <item x="665"/>
        <item x="456"/>
        <item x="548"/>
        <item x="817"/>
        <item x="114"/>
        <item x="805"/>
        <item x="639"/>
        <item x="434"/>
        <item x="264"/>
        <item x="421"/>
        <item x="769"/>
        <item x="422"/>
        <item x="563"/>
        <item x="585"/>
        <item x="246"/>
        <item x="559"/>
        <item x="603"/>
        <item x="174"/>
        <item x="545"/>
        <item x="676"/>
        <item x="436"/>
        <item x="483"/>
        <item x="579"/>
        <item x="66"/>
        <item x="795"/>
        <item x="628"/>
        <item x="367"/>
        <item x="726"/>
        <item x="2"/>
        <item x="477"/>
        <item x="108"/>
        <item x="88"/>
        <item x="735"/>
        <item x="129"/>
        <item x="227"/>
        <item x="24"/>
        <item x="86"/>
        <item x="182"/>
        <item x="747"/>
        <item x="533"/>
        <item x="133"/>
        <item x="669"/>
        <item x="210"/>
        <item x="738"/>
        <item x="508"/>
        <item x="526"/>
        <item x="69"/>
        <item x="516"/>
        <item x="188"/>
        <item x="492"/>
        <item x="671"/>
        <item x="534"/>
        <item x="110"/>
        <item x="573"/>
        <item x="311"/>
        <item x="627"/>
        <item x="815"/>
        <item x="611"/>
        <item x="547"/>
        <item x="571"/>
        <item x="697"/>
        <item x="371"/>
        <item x="507"/>
        <item x="399"/>
        <item x="230"/>
        <item x="298"/>
        <item x="779"/>
        <item x="606"/>
        <item x="462"/>
        <item x="504"/>
        <item x="373"/>
        <item x="710"/>
        <item x="789"/>
        <item x="590"/>
        <item x="96"/>
        <item x="216"/>
        <item x="352"/>
        <item x="94"/>
        <item x="274"/>
        <item x="793"/>
        <item x="786"/>
        <item x="95"/>
        <item x="629"/>
        <item x="98"/>
        <item x="675"/>
        <item x="359"/>
        <item x="382"/>
        <item x="684"/>
        <item x="202"/>
        <item x="175"/>
        <item x="754"/>
        <item x="644"/>
        <item x="249"/>
        <item x="776"/>
        <item x="557"/>
        <item x="702"/>
        <item x="682"/>
        <item x="29"/>
        <item x="501"/>
        <item x="800"/>
        <item x="535"/>
        <item x="808"/>
        <item x="440"/>
        <item x="824"/>
        <item x="418"/>
        <item x="591"/>
        <item x="138"/>
        <item x="736"/>
        <item x="278"/>
        <item x="612"/>
        <item x="645"/>
        <item x="550"/>
        <item x="663"/>
        <item x="799"/>
        <item x="762"/>
        <item x="565"/>
        <item x="662"/>
        <item x="695"/>
        <item x="253"/>
        <item x="397"/>
        <item x="20"/>
        <item x="417"/>
        <item x="323"/>
        <item x="195"/>
        <item x="233"/>
        <item x="593"/>
        <item x="572"/>
        <item x="4"/>
        <item x="661"/>
        <item x="498"/>
        <item x="460"/>
        <item x="68"/>
        <item x="437"/>
        <item x="229"/>
        <item x="445"/>
        <item x="361"/>
        <item x="687"/>
        <item x="374"/>
        <item x="439"/>
        <item x="745"/>
        <item x="728"/>
        <item x="538"/>
        <item x="740"/>
        <item x="689"/>
        <item x="261"/>
        <item x="150"/>
        <item x="273"/>
        <item x="778"/>
        <item x="768"/>
        <item x="578"/>
        <item x="72"/>
        <item x="319"/>
        <item x="320"/>
        <item x="446"/>
        <item x="288"/>
        <item x="577"/>
        <item x="566"/>
        <item x="334"/>
        <item x="780"/>
        <item x="74"/>
        <item x="81"/>
        <item x="688"/>
        <item x="76"/>
        <item x="718"/>
        <item x="268"/>
        <item x="402"/>
        <item x="124"/>
        <item x="411"/>
        <item x="749"/>
        <item x="463"/>
        <item x="161"/>
        <item x="561"/>
        <item x="470"/>
        <item x="389"/>
        <item x="92"/>
        <item x="521"/>
        <item x="190"/>
        <item x="480"/>
        <item x="396"/>
        <item x="798"/>
        <item x="183"/>
        <item x="646"/>
        <item x="312"/>
        <item x="809"/>
        <item x="555"/>
        <item x="767"/>
        <item x="1"/>
        <item x="85"/>
        <item x="818"/>
        <item x="391"/>
        <item x="383"/>
        <item x="502"/>
        <item x="379"/>
        <item x="200"/>
        <item x="482"/>
        <item x="716"/>
        <item x="567"/>
        <item x="601"/>
        <item x="588"/>
        <item x="465"/>
        <item x="621"/>
        <item x="43"/>
        <item x="303"/>
        <item x="213"/>
        <item x="364"/>
        <item x="136"/>
        <item x="582"/>
        <item x="257"/>
        <item x="444"/>
        <item x="473"/>
        <item x="794"/>
        <item x="673"/>
        <item x="372"/>
        <item x="581"/>
        <item x="707"/>
        <item x="693"/>
        <item x="589"/>
        <item x="485"/>
        <item x="679"/>
        <item x="670"/>
        <item x="318"/>
        <item x="807"/>
        <item x="720"/>
        <item x="732"/>
        <item x="731"/>
        <item x="226"/>
        <item x="685"/>
        <item x="552"/>
        <item x="345"/>
        <item x="254"/>
        <item x="452"/>
        <item x="652"/>
        <item x="280"/>
        <item x="651"/>
        <item x="727"/>
        <item x="602"/>
        <item x="686"/>
        <item x="162"/>
        <item x="26"/>
        <item x="791"/>
        <item x="145"/>
        <item x="419"/>
        <item x="608"/>
        <item x="580"/>
        <item x="574"/>
        <item x="760"/>
        <item x="759"/>
        <item x="680"/>
        <item x="299"/>
        <item x="70"/>
        <item x="703"/>
        <item x="715"/>
        <item x="822"/>
        <item x="73"/>
        <item x="560"/>
        <item x="790"/>
        <item x="206"/>
        <item x="633"/>
        <item x="351"/>
        <item x="823"/>
        <item x="442"/>
        <item x="203"/>
        <item x="814"/>
        <item x="609"/>
        <item x="149"/>
        <item x="764"/>
        <item x="487"/>
        <item x="719"/>
        <item x="607"/>
        <item x="343"/>
        <item x="425"/>
        <item x="724"/>
        <item x="519"/>
        <item x="751"/>
        <item x="441"/>
        <item x="757"/>
        <item x="247"/>
        <item x="511"/>
        <item x="365"/>
        <item x="405"/>
        <item x="826"/>
        <item x="657"/>
        <item x="248"/>
        <item x="656"/>
        <item x="505"/>
        <item x="683"/>
        <item x="93"/>
        <item x="90"/>
        <item x="784"/>
        <item x="783"/>
        <item x="616"/>
        <item x="741"/>
        <item x="678"/>
        <item x="569"/>
        <item x="765"/>
        <item x="308"/>
        <item x="596"/>
        <item x="118"/>
        <item x="528"/>
        <item x="164"/>
        <item x="708"/>
        <item x="211"/>
        <item x="618"/>
        <item x="599"/>
        <item x="777"/>
        <item x="753"/>
        <item x="730"/>
        <item x="23"/>
        <item x="40"/>
        <item x="240"/>
        <item x="269"/>
        <item x="457"/>
        <item x="788"/>
        <item x="467"/>
        <item x="592"/>
        <item x="739"/>
        <item x="734"/>
        <item x="635"/>
        <item x="551"/>
        <item x="401"/>
        <item x="232"/>
        <item x="241"/>
        <item x="797"/>
        <item x="614"/>
        <item x="12"/>
        <item x="714"/>
        <item x="570"/>
        <item x="721"/>
        <item x="624"/>
        <item x="655"/>
        <item x="750"/>
        <item x="737"/>
        <item x="653"/>
        <item x="806"/>
        <item x="701"/>
        <item x="266"/>
        <item x="770"/>
        <item x="781"/>
        <item x="773"/>
        <item x="495"/>
        <item x="626"/>
        <item x="813"/>
        <item x="119"/>
        <item x="758"/>
        <item x="553"/>
        <item x="694"/>
        <item x="641"/>
        <item x="615"/>
        <item x="637"/>
        <item x="712"/>
        <item x="699"/>
        <item x="270"/>
        <item x="317"/>
        <item x="660"/>
        <item x="771"/>
        <item x="297"/>
        <item x="604"/>
        <item x="744"/>
        <item x="649"/>
        <item x="704"/>
        <item x="812"/>
        <item x="541"/>
        <item x="363"/>
        <item x="810"/>
        <item x="803"/>
        <item x="787"/>
        <item x="772"/>
        <item x="743"/>
        <item x="775"/>
        <item x="690"/>
        <item x="362"/>
        <item x="530"/>
        <item x="386"/>
        <item x="34"/>
        <item x="408"/>
        <item x="512"/>
        <item x="654"/>
        <item x="821"/>
        <item x="725"/>
        <item x="782"/>
        <item x="748"/>
        <item x="453"/>
        <item x="212"/>
        <item x="816"/>
        <item x="529"/>
        <item x="746"/>
        <item x="193"/>
        <item x="664"/>
        <item x="802"/>
        <item x="520"/>
        <item x="804"/>
        <item x="713"/>
        <item x="55"/>
        <item x="337"/>
        <item x="179"/>
        <item x="430"/>
        <item x="819"/>
        <item x="384"/>
        <item x="486"/>
        <item x="544"/>
        <item x="752"/>
        <item x="527"/>
        <item x="13"/>
        <item t="default"/>
      </items>
    </pivotField>
    <pivotField compact="0" outline="0" multipleItemSelectionAllowed="1" showAll="0"/>
  </pivotFields>
  <dataFields count="1">
    <dataField name="Total Amount2" fld="15" baseField="0" baseItem="0"/>
  </dataFields>
  <pivotTableStyleInfo showRowHeaders="1" showColHeaders="1"/>
</pivotTableDefinition>
</file>

<file path=xl/pivotTables/pivotTable7.xml><?xml version="1.0" encoding="utf-8"?>
<pivotTableDefinition xmlns="http://schemas.openxmlformats.org/spreadsheetml/2006/main" name="Pivot Tables 3" cacheId="0" autoFormatId="1" applyNumberFormats="0" applyBorderFormats="0" applyFontFormats="0" applyPatternFormats="0" applyAlignmentFormats="0" applyWidthHeightFormats="1" dataCaption="" updatedVersion="5" rowGrandTotals="0" compact="0" compactData="0" showDrill="1">
  <location ref="A5:B8" firstHeaderRow="1" firstDataRow="1" firstDataCol="1"/>
  <pivotFields count="17">
    <pivotField dataField="1" compact="0" outline="0" multipleItemSelectionAllowed="1" showAll="0">
      <items count="8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t="default"/>
      </items>
    </pivotField>
    <pivotField compact="0" outline="0" multipleItemSelectionAllowed="1" showAll="0">
      <items count="366">
        <item x="279"/>
        <item x="66"/>
        <item x="84"/>
        <item x="215"/>
        <item x="266"/>
        <item x="208"/>
        <item x="327"/>
        <item x="214"/>
        <item x="53"/>
        <item x="352"/>
        <item x="218"/>
        <item x="29"/>
        <item x="74"/>
        <item x="104"/>
        <item x="355"/>
        <item x="75"/>
        <item x="250"/>
        <item x="307"/>
        <item x="216"/>
        <item x="229"/>
        <item x="248"/>
        <item x="339"/>
        <item x="211"/>
        <item x="50"/>
        <item x="168"/>
        <item x="21"/>
        <item x="103"/>
        <item x="142"/>
        <item x="204"/>
        <item x="32"/>
        <item x="138"/>
        <item x="354"/>
        <item x="191"/>
        <item x="230"/>
        <item x="277"/>
        <item x="14"/>
        <item x="358"/>
        <item x="20"/>
        <item x="346"/>
        <item x="140"/>
        <item x="131"/>
        <item x="167"/>
        <item x="26"/>
        <item x="286"/>
        <item x="333"/>
        <item x="212"/>
        <item x="6"/>
        <item x="87"/>
        <item x="190"/>
        <item x="181"/>
        <item x="252"/>
        <item x="326"/>
        <item x="318"/>
        <item x="175"/>
        <item x="60"/>
        <item x="55"/>
        <item x="57"/>
        <item x="232"/>
        <item x="33"/>
        <item x="156"/>
        <item x="109"/>
        <item x="281"/>
        <item x="80"/>
        <item x="337"/>
        <item x="130"/>
        <item x="231"/>
        <item x="150"/>
        <item x="136"/>
        <item x="134"/>
        <item x="15"/>
        <item x="76"/>
        <item x="362"/>
        <item x="44"/>
        <item x="292"/>
        <item x="220"/>
        <item x="165"/>
        <item x="149"/>
        <item x="303"/>
        <item x="111"/>
        <item x="331"/>
        <item x="72"/>
        <item x="119"/>
        <item x="209"/>
        <item x="241"/>
        <item x="133"/>
        <item x="152"/>
        <item x="284"/>
        <item x="91"/>
        <item x="176"/>
        <item x="126"/>
        <item x="128"/>
        <item x="262"/>
        <item x="102"/>
        <item x="160"/>
        <item x="341"/>
        <item x="196"/>
        <item x="350"/>
        <item x="249"/>
        <item x="92"/>
        <item x="98"/>
        <item x="67"/>
        <item x="319"/>
        <item x="242"/>
        <item x="210"/>
        <item x="290"/>
        <item x="158"/>
        <item x="317"/>
        <item x="207"/>
        <item x="323"/>
        <item x="153"/>
        <item x="253"/>
        <item x="143"/>
        <item x="336"/>
        <item x="93"/>
        <item x="179"/>
        <item x="243"/>
        <item x="83"/>
        <item x="343"/>
        <item x="46"/>
        <item x="182"/>
        <item x="361"/>
        <item x="71"/>
        <item x="353"/>
        <item x="157"/>
        <item x="310"/>
        <item x="7"/>
        <item x="38"/>
        <item x="144"/>
        <item x="34"/>
        <item x="291"/>
        <item x="19"/>
        <item x="282"/>
        <item x="322"/>
        <item x="135"/>
        <item x="86"/>
        <item x="302"/>
        <item x="348"/>
        <item x="223"/>
        <item x="173"/>
        <item x="205"/>
        <item x="27"/>
        <item x="18"/>
        <item x="85"/>
        <item x="63"/>
        <item x="5"/>
        <item x="170"/>
        <item x="145"/>
        <item x="52"/>
        <item x="257"/>
        <item x="245"/>
        <item x="260"/>
        <item x="2"/>
        <item x="180"/>
        <item x="329"/>
        <item x="184"/>
        <item x="261"/>
        <item x="11"/>
        <item x="100"/>
        <item x="359"/>
        <item x="244"/>
        <item x="213"/>
        <item x="328"/>
        <item x="321"/>
        <item x="289"/>
        <item x="363"/>
        <item x="342"/>
        <item x="159"/>
        <item x="351"/>
        <item x="273"/>
        <item x="116"/>
        <item x="25"/>
        <item x="90"/>
        <item x="316"/>
        <item x="54"/>
        <item x="23"/>
        <item x="108"/>
        <item x="312"/>
        <item x="269"/>
        <item x="127"/>
        <item x="288"/>
        <item x="203"/>
        <item x="259"/>
        <item x="154"/>
        <item x="4"/>
        <item x="280"/>
        <item x="178"/>
        <item x="300"/>
        <item x="42"/>
        <item x="56"/>
        <item x="101"/>
        <item x="325"/>
        <item x="251"/>
        <item x="270"/>
        <item x="47"/>
        <item x="293"/>
        <item x="77"/>
        <item x="45"/>
        <item x="306"/>
        <item x="62"/>
        <item x="64"/>
        <item x="265"/>
        <item x="172"/>
        <item x="30"/>
        <item x="334"/>
        <item x="58"/>
        <item x="195"/>
        <item x="239"/>
        <item x="177"/>
        <item x="162"/>
        <item x="185"/>
        <item x="120"/>
        <item x="164"/>
        <item x="275"/>
        <item x="221"/>
        <item x="24"/>
        <item x="237"/>
        <item x="233"/>
        <item x="309"/>
        <item x="305"/>
        <item x="37"/>
        <item x="40"/>
        <item x="141"/>
        <item x="264"/>
        <item x="132"/>
        <item x="107"/>
        <item x="186"/>
        <item x="193"/>
        <item x="278"/>
        <item x="17"/>
        <item x="197"/>
        <item x="335"/>
        <item x="271"/>
        <item x="96"/>
        <item x="313"/>
        <item x="246"/>
        <item x="78"/>
        <item x="254"/>
        <item x="115"/>
        <item x="247"/>
        <item x="263"/>
        <item x="43"/>
        <item x="315"/>
        <item x="234"/>
        <item x="338"/>
        <item x="129"/>
        <item x="163"/>
        <item x="226"/>
        <item x="81"/>
        <item x="148"/>
        <item x="188"/>
        <item x="192"/>
        <item x="97"/>
        <item x="69"/>
        <item x="189"/>
        <item x="59"/>
        <item x="9"/>
        <item x="201"/>
        <item x="258"/>
        <item x="200"/>
        <item x="297"/>
        <item x="137"/>
        <item x="287"/>
        <item x="206"/>
        <item x="274"/>
        <item x="79"/>
        <item x="171"/>
        <item x="114"/>
        <item x="95"/>
        <item x="330"/>
        <item x="285"/>
        <item x="364"/>
        <item x="198"/>
        <item x="12"/>
        <item x="295"/>
        <item x="82"/>
        <item x="121"/>
        <item x="147"/>
        <item x="10"/>
        <item x="105"/>
        <item x="304"/>
        <item x="238"/>
        <item x="139"/>
        <item x="161"/>
        <item x="298"/>
        <item x="320"/>
        <item x="28"/>
        <item x="314"/>
        <item x="16"/>
        <item x="123"/>
        <item x="118"/>
        <item x="236"/>
        <item x="117"/>
        <item x="61"/>
        <item x="13"/>
        <item x="1"/>
        <item x="113"/>
        <item x="106"/>
        <item x="166"/>
        <item x="73"/>
        <item x="99"/>
        <item x="65"/>
        <item x="22"/>
        <item x="31"/>
        <item x="219"/>
        <item x="332"/>
        <item x="122"/>
        <item x="94"/>
        <item x="39"/>
        <item x="324"/>
        <item x="299"/>
        <item x="283"/>
        <item x="51"/>
        <item x="347"/>
        <item x="308"/>
        <item x="256"/>
        <item x="294"/>
        <item x="344"/>
        <item x="224"/>
        <item x="222"/>
        <item x="276"/>
        <item x="349"/>
        <item x="356"/>
        <item x="267"/>
        <item x="35"/>
        <item x="183"/>
        <item x="296"/>
        <item x="227"/>
        <item x="225"/>
        <item x="3"/>
        <item x="8"/>
        <item x="174"/>
        <item x="151"/>
        <item x="124"/>
        <item x="146"/>
        <item x="70"/>
        <item x="88"/>
        <item x="340"/>
        <item x="48"/>
        <item x="125"/>
        <item x="49"/>
        <item x="0"/>
        <item x="155"/>
        <item x="235"/>
        <item x="268"/>
        <item x="169"/>
        <item x="194"/>
        <item x="36"/>
        <item x="217"/>
        <item x="357"/>
        <item x="41"/>
        <item x="89"/>
        <item x="255"/>
        <item x="311"/>
        <item x="240"/>
        <item x="345"/>
        <item x="301"/>
        <item x="202"/>
        <item x="110"/>
        <item x="228"/>
        <item x="187"/>
        <item x="112"/>
        <item x="360"/>
        <item x="68"/>
        <item x="199"/>
        <item x="272"/>
        <item t="default"/>
      </items>
    </pivotField>
    <pivotField compact="0" outline="0" multipleItemSelectionAllowed="1" showAll="0">
      <items count="1199">
        <item x="973"/>
        <item x="968"/>
        <item x="414"/>
        <item x="603"/>
        <item x="119"/>
        <item x="972"/>
        <item x="473"/>
        <item x="295"/>
        <item x="359"/>
        <item x="184"/>
        <item x="204"/>
        <item x="318"/>
        <item x="939"/>
        <item x="479"/>
        <item x="36"/>
        <item x="492"/>
        <item x="614"/>
        <item x="482"/>
        <item x="166"/>
        <item x="672"/>
        <item x="1147"/>
        <item x="296"/>
        <item x="349"/>
        <item x="263"/>
        <item x="1041"/>
        <item x="585"/>
        <item x="211"/>
        <item x="35"/>
        <item x="650"/>
        <item x="56"/>
        <item x="186"/>
        <item x="884"/>
        <item x="325"/>
        <item x="1067"/>
        <item x="932"/>
        <item x="800"/>
        <item x="855"/>
        <item x="785"/>
        <item x="542"/>
        <item x="840"/>
        <item x="1116"/>
        <item x="232"/>
        <item x="523"/>
        <item x="710"/>
        <item x="337"/>
        <item x="346"/>
        <item x="560"/>
        <item x="574"/>
        <item x="793"/>
        <item x="1184"/>
        <item x="1171"/>
        <item x="881"/>
        <item x="424"/>
        <item x="828"/>
        <item x="907"/>
        <item x="897"/>
        <item x="966"/>
        <item x="241"/>
        <item x="926"/>
        <item x="292"/>
        <item x="37"/>
        <item x="965"/>
        <item x="887"/>
        <item x="335"/>
        <item x="971"/>
        <item x="1161"/>
        <item x="996"/>
        <item x="571"/>
        <item x="162"/>
        <item x="661"/>
        <item x="1088"/>
        <item x="259"/>
        <item x="1076"/>
        <item x="118"/>
        <item x="1186"/>
        <item x="808"/>
        <item x="276"/>
        <item x="673"/>
        <item x="832"/>
        <item x="628"/>
        <item x="517"/>
        <item x="693"/>
        <item x="753"/>
        <item x="448"/>
        <item x="357"/>
        <item x="475"/>
        <item x="115"/>
        <item x="1028"/>
        <item x="736"/>
        <item x="807"/>
        <item x="588"/>
        <item x="509"/>
        <item x="428"/>
        <item x="783"/>
        <item x="228"/>
        <item x="722"/>
        <item x="5"/>
        <item x="627"/>
        <item x="634"/>
        <item x="784"/>
        <item x="863"/>
        <item x="516"/>
        <item x="1033"/>
        <item x="457"/>
        <item x="1027"/>
        <item x="1197"/>
        <item x="2"/>
        <item x="543"/>
        <item x="568"/>
        <item x="222"/>
        <item x="824"/>
        <item x="822"/>
        <item x="163"/>
        <item x="951"/>
        <item x="15"/>
        <item x="1191"/>
        <item x="1012"/>
        <item x="1188"/>
        <item x="981"/>
        <item x="911"/>
        <item x="622"/>
        <item x="615"/>
        <item x="945"/>
        <item x="624"/>
        <item x="1035"/>
        <item x="262"/>
        <item x="326"/>
        <item x="952"/>
        <item x="1102"/>
        <item x="98"/>
        <item x="411"/>
        <item x="14"/>
        <item x="216"/>
        <item x="352"/>
        <item x="355"/>
        <item x="50"/>
        <item x="1145"/>
        <item x="111"/>
        <item x="53"/>
        <item x="279"/>
        <item x="74"/>
        <item x="802"/>
        <item x="1146"/>
        <item x="69"/>
        <item x="1048"/>
        <item x="795"/>
        <item x="1016"/>
        <item x="1108"/>
        <item x="1141"/>
        <item x="902"/>
        <item x="987"/>
        <item x="584"/>
        <item x="96"/>
        <item x="646"/>
        <item x="559"/>
        <item x="460"/>
        <item x="483"/>
        <item x="566"/>
        <item x="1120"/>
        <item x="1084"/>
        <item x="104"/>
        <item x="925"/>
        <item x="530"/>
        <item x="334"/>
        <item x="607"/>
        <item x="750"/>
        <item x="557"/>
        <item x="751"/>
        <item x="419"/>
        <item x="33"/>
        <item x="1169"/>
        <item x="964"/>
        <item x="290"/>
        <item x="1051"/>
        <item x="380"/>
        <item x="703"/>
        <item x="171"/>
        <item x="1040"/>
        <item x="1021"/>
        <item x="548"/>
        <item x="941"/>
        <item x="500"/>
        <item x="617"/>
        <item x="224"/>
        <item x="1187"/>
        <item x="251"/>
        <item x="871"/>
        <item x="1189"/>
        <item x="408"/>
        <item x="760"/>
        <item x="1092"/>
        <item x="289"/>
        <item x="57"/>
        <item x="645"/>
        <item x="298"/>
        <item x="323"/>
        <item x="20"/>
        <item x="1170"/>
        <item x="550"/>
        <item x="541"/>
        <item x="775"/>
        <item x="1058"/>
        <item x="1168"/>
        <item x="131"/>
        <item x="595"/>
        <item x="903"/>
        <item x="8"/>
        <item x="391"/>
        <item x="989"/>
        <item x="265"/>
        <item x="562"/>
        <item x="183"/>
        <item x="948"/>
        <item x="455"/>
        <item x="670"/>
        <item x="160"/>
        <item x="459"/>
        <item x="481"/>
        <item x="521"/>
        <item x="358"/>
        <item x="1080"/>
        <item x="687"/>
        <item x="1069"/>
        <item x="199"/>
        <item x="34"/>
        <item x="529"/>
        <item x="141"/>
        <item x="949"/>
        <item x="1194"/>
        <item x="486"/>
        <item x="1"/>
        <item x="613"/>
        <item x="1174"/>
        <item x="852"/>
        <item x="570"/>
        <item x="461"/>
        <item x="348"/>
        <item x="226"/>
        <item x="714"/>
        <item x="45"/>
        <item x="818"/>
        <item x="436"/>
        <item x="1106"/>
        <item x="610"/>
        <item x="838"/>
        <item x="1005"/>
        <item x="403"/>
        <item x="80"/>
        <item x="282"/>
        <item x="499"/>
        <item x="1129"/>
        <item x="185"/>
        <item x="28"/>
        <item x="988"/>
        <item x="648"/>
        <item x="9"/>
        <item x="691"/>
        <item x="658"/>
        <item x="766"/>
        <item x="497"/>
        <item x="712"/>
        <item x="485"/>
        <item x="547"/>
        <item x="733"/>
        <item x="1070"/>
        <item x="87"/>
        <item x="378"/>
        <item x="862"/>
        <item x="553"/>
        <item x="237"/>
        <item x="1109"/>
        <item x="1010"/>
        <item x="957"/>
        <item x="886"/>
        <item x="247"/>
        <item x="937"/>
        <item x="322"/>
        <item x="164"/>
        <item x="254"/>
        <item x="1138"/>
        <item x="178"/>
        <item x="725"/>
        <item x="468"/>
        <item x="420"/>
        <item x="629"/>
        <item x="609"/>
        <item x="715"/>
        <item x="985"/>
        <item x="307"/>
        <item x="1110"/>
        <item x="938"/>
        <item x="875"/>
        <item x="328"/>
        <item x="713"/>
        <item x="308"/>
        <item x="536"/>
        <item x="339"/>
        <item x="490"/>
        <item x="353"/>
        <item x="1105"/>
        <item x="943"/>
        <item x="445"/>
        <item x="633"/>
        <item x="689"/>
        <item x="922"/>
        <item x="83"/>
        <item x="466"/>
        <item x="540"/>
        <item x="356"/>
        <item x="1104"/>
        <item x="915"/>
        <item x="1160"/>
        <item x="407"/>
        <item x="814"/>
        <item x="1036"/>
        <item x="651"/>
        <item x="730"/>
        <item x="342"/>
        <item x="708"/>
        <item x="859"/>
        <item x="97"/>
        <item x="225"/>
        <item x="625"/>
        <item x="611"/>
        <item x="847"/>
        <item x="891"/>
        <item x="773"/>
        <item x="79"/>
        <item x="589"/>
        <item x="1079"/>
        <item x="835"/>
        <item x="552"/>
        <item x="705"/>
        <item x="1148"/>
        <item x="505"/>
        <item x="303"/>
        <item x="165"/>
        <item x="743"/>
        <item x="880"/>
        <item x="252"/>
        <item x="1140"/>
        <item x="10"/>
        <item x="1152"/>
        <item x="360"/>
        <item x="304"/>
        <item x="825"/>
        <item x="896"/>
        <item x="575"/>
        <item x="1119"/>
        <item x="1039"/>
        <item x="155"/>
        <item x="277"/>
        <item x="154"/>
        <item x="761"/>
        <item x="215"/>
        <item x="630"/>
        <item x="140"/>
        <item x="0"/>
        <item x="142"/>
        <item x="413"/>
        <item x="748"/>
        <item x="464"/>
        <item x="716"/>
        <item x="752"/>
        <item x="387"/>
        <item x="30"/>
        <item x="246"/>
        <item x="70"/>
        <item x="203"/>
        <item x="173"/>
        <item x="1127"/>
        <item x="975"/>
        <item x="73"/>
        <item x="970"/>
        <item x="100"/>
        <item x="361"/>
        <item x="823"/>
        <item x="229"/>
        <item x="846"/>
        <item x="1132"/>
        <item x="429"/>
        <item x="504"/>
        <item x="487"/>
        <item x="690"/>
        <item x="205"/>
        <item x="493"/>
        <item x="1192"/>
        <item x="1165"/>
        <item x="789"/>
        <item x="898"/>
        <item x="545"/>
        <item x="1115"/>
        <item x="217"/>
        <item x="636"/>
        <item x="644"/>
        <item x="312"/>
        <item x="1060"/>
        <item x="75"/>
        <item x="470"/>
        <item x="161"/>
        <item x="22"/>
        <item x="372"/>
        <item x="719"/>
        <item x="962"/>
        <item x="1093"/>
        <item x="1185"/>
        <item x="102"/>
        <item x="281"/>
        <item x="302"/>
        <item x="365"/>
        <item x="172"/>
        <item x="498"/>
        <item x="718"/>
        <item x="893"/>
        <item x="655"/>
        <item x="849"/>
        <item x="677"/>
        <item x="877"/>
        <item x="518"/>
        <item x="381"/>
        <item x="1142"/>
        <item x="919"/>
        <item x="657"/>
        <item x="1107"/>
        <item x="25"/>
        <item x="681"/>
        <item x="374"/>
        <item x="427"/>
        <item x="940"/>
        <item x="151"/>
        <item x="437"/>
        <item x="245"/>
        <item x="333"/>
        <item x="417"/>
        <item x="294"/>
        <item x="1042"/>
        <item x="113"/>
        <item x="329"/>
        <item x="998"/>
        <item x="836"/>
        <item x="393"/>
        <item x="727"/>
        <item x="13"/>
        <item x="1090"/>
        <item x="1078"/>
        <item x="765"/>
        <item x="64"/>
        <item x="933"/>
        <item x="1144"/>
        <item x="772"/>
        <item x="270"/>
        <item x="865"/>
        <item x="1064"/>
        <item x="472"/>
        <item x="489"/>
        <item x="65"/>
        <item x="531"/>
        <item x="1006"/>
        <item x="894"/>
        <item x="452"/>
        <item x="662"/>
        <item x="425"/>
        <item x="103"/>
        <item x="567"/>
        <item x="253"/>
        <item x="92"/>
        <item x="240"/>
        <item x="676"/>
        <item x="684"/>
        <item x="478"/>
        <item x="612"/>
        <item x="317"/>
        <item x="879"/>
        <item x="680"/>
        <item x="978"/>
        <item x="900"/>
        <item x="695"/>
        <item x="196"/>
        <item x="974"/>
        <item x="16"/>
        <item x="599"/>
        <item x="301"/>
        <item x="1143"/>
        <item x="698"/>
        <item x="285"/>
        <item x="82"/>
        <item x="696"/>
        <item x="721"/>
        <item x="17"/>
        <item x="91"/>
        <item x="40"/>
        <item x="433"/>
        <item x="467"/>
        <item x="770"/>
        <item x="207"/>
        <item x="496"/>
        <item x="54"/>
        <item x="332"/>
        <item x="77"/>
        <item x="778"/>
        <item x="1050"/>
        <item x="117"/>
        <item x="717"/>
        <item x="195"/>
        <item x="618"/>
        <item x="76"/>
        <item x="93"/>
        <item x="90"/>
        <item x="551"/>
        <item x="345"/>
        <item x="1153"/>
        <item x="432"/>
        <item x="794"/>
        <item x="63"/>
        <item x="108"/>
        <item x="953"/>
        <item x="128"/>
        <item x="1074"/>
        <item x="854"/>
        <item x="212"/>
        <item x="112"/>
        <item x="885"/>
        <item x="388"/>
        <item x="747"/>
        <item x="421"/>
        <item x="759"/>
        <item x="841"/>
        <item x="738"/>
        <item x="401"/>
        <item x="1038"/>
        <item x="724"/>
        <item x="1183"/>
        <item x="1022"/>
        <item x="1179"/>
        <item x="1045"/>
        <item x="189"/>
        <item x="114"/>
        <item x="535"/>
        <item x="258"/>
        <item x="1123"/>
        <item x="892"/>
        <item x="187"/>
        <item x="1087"/>
        <item x="909"/>
        <item x="409"/>
        <item x="396"/>
        <item x="257"/>
        <item x="511"/>
        <item x="1062"/>
        <item x="1082"/>
        <item x="392"/>
        <item x="491"/>
        <item x="821"/>
        <item x="439"/>
        <item x="890"/>
        <item x="796"/>
        <item x="983"/>
        <item x="955"/>
        <item x="206"/>
        <item x="857"/>
        <item x="1159"/>
        <item x="565"/>
        <item x="740"/>
        <item x="697"/>
        <item x="935"/>
        <item x="384"/>
        <item x="694"/>
        <item x="1157"/>
        <item x="735"/>
        <item x="234"/>
        <item x="763"/>
        <item x="642"/>
        <item x="556"/>
        <item x="19"/>
        <item x="1162"/>
        <item x="587"/>
        <item x="914"/>
        <item x="418"/>
        <item x="1100"/>
        <item x="1044"/>
        <item x="62"/>
        <item x="817"/>
        <item x="422"/>
        <item x="916"/>
        <item x="906"/>
        <item x="799"/>
        <item x="546"/>
        <item x="702"/>
        <item x="331"/>
        <item x="844"/>
        <item x="576"/>
        <item x="512"/>
        <item x="1163"/>
        <item x="908"/>
        <item x="756"/>
        <item x="95"/>
        <item x="870"/>
        <item x="61"/>
        <item x="707"/>
        <item x="150"/>
        <item x="762"/>
        <item x="227"/>
        <item x="242"/>
        <item x="129"/>
        <item x="366"/>
        <item x="777"/>
        <item x="400"/>
        <item x="581"/>
        <item x="1126"/>
        <item x="469"/>
        <item x="1128"/>
        <item x="29"/>
        <item x="1018"/>
        <item x="255"/>
        <item x="977"/>
        <item x="274"/>
        <item x="310"/>
        <item x="834"/>
        <item x="1167"/>
        <item x="471"/>
        <item x="1001"/>
        <item x="813"/>
        <item x="604"/>
        <item x="134"/>
        <item x="1043"/>
        <item x="244"/>
        <item x="1131"/>
        <item x="46"/>
        <item x="404"/>
        <item x="47"/>
        <item x="175"/>
        <item x="168"/>
        <item x="995"/>
        <item x="313"/>
        <item x="869"/>
        <item x="415"/>
        <item x="572"/>
        <item x="788"/>
        <item x="709"/>
        <item x="549"/>
        <item x="412"/>
        <item x="732"/>
        <item x="434"/>
        <item x="480"/>
        <item x="1180"/>
        <item x="1196"/>
        <item x="283"/>
        <item x="120"/>
        <item x="861"/>
        <item x="85"/>
        <item x="231"/>
        <item x="1111"/>
        <item x="917"/>
        <item x="72"/>
        <item x="1091"/>
        <item x="122"/>
        <item x="804"/>
        <item x="78"/>
        <item x="554"/>
        <item x="269"/>
        <item x="174"/>
        <item x="26"/>
        <item x="843"/>
        <item x="66"/>
        <item x="1066"/>
        <item x="640"/>
        <item x="293"/>
        <item x="774"/>
        <item x="947"/>
        <item x="1173"/>
        <item x="641"/>
        <item x="177"/>
        <item x="931"/>
        <item x="319"/>
        <item x="1002"/>
        <item x="502"/>
        <item x="179"/>
        <item x="107"/>
        <item x="21"/>
        <item x="598"/>
        <item x="674"/>
        <item x="997"/>
        <item x="305"/>
        <item x="544"/>
        <item x="376"/>
        <item x="316"/>
        <item x="679"/>
        <item x="866"/>
        <item x="266"/>
        <item x="1103"/>
        <item x="86"/>
        <item x="858"/>
        <item x="239"/>
        <item x="181"/>
        <item x="1025"/>
        <item x="1156"/>
        <item x="833"/>
        <item x="558"/>
        <item x="106"/>
        <item x="410"/>
        <item x="7"/>
        <item x="109"/>
        <item x="656"/>
        <item x="883"/>
        <item x="133"/>
        <item x="1121"/>
        <item x="1081"/>
        <item x="1020"/>
        <item x="586"/>
        <item x="182"/>
        <item x="221"/>
        <item x="934"/>
        <item x="1097"/>
        <item x="101"/>
        <item x="631"/>
        <item x="514"/>
        <item x="343"/>
        <item x="300"/>
        <item x="864"/>
        <item x="643"/>
        <item x="306"/>
        <item x="1017"/>
        <item x="494"/>
        <item x="561"/>
        <item x="686"/>
        <item x="287"/>
        <item x="519"/>
        <item x="831"/>
        <item x="532"/>
        <item x="373"/>
        <item x="874"/>
        <item x="742"/>
        <item x="993"/>
        <item x="901"/>
        <item x="912"/>
        <item x="1182"/>
        <item x="563"/>
        <item x="1135"/>
        <item x="130"/>
        <item x="327"/>
        <item x="533"/>
        <item x="739"/>
        <item x="1122"/>
        <item x="449"/>
        <item x="320"/>
        <item x="213"/>
        <item x="810"/>
        <item x="623"/>
        <item x="910"/>
        <item x="787"/>
        <item x="920"/>
        <item x="31"/>
        <item x="397"/>
        <item x="288"/>
        <item x="986"/>
        <item x="819"/>
        <item x="1024"/>
        <item x="1046"/>
        <item x="1056"/>
        <item x="350"/>
        <item x="406"/>
        <item x="84"/>
        <item x="153"/>
        <item x="152"/>
        <item x="769"/>
        <item x="790"/>
        <item x="3"/>
        <item x="664"/>
        <item x="48"/>
        <item x="344"/>
        <item x="447"/>
        <item x="1083"/>
        <item x="441"/>
        <item x="190"/>
        <item x="969"/>
        <item x="1055"/>
        <item x="678"/>
        <item x="476"/>
        <item x="375"/>
        <item x="193"/>
        <item x="1075"/>
        <item x="950"/>
        <item x="238"/>
        <item x="169"/>
        <item x="1049"/>
        <item x="156"/>
        <item x="510"/>
        <item x="967"/>
        <item x="501"/>
        <item x="235"/>
        <item x="635"/>
        <item x="431"/>
        <item x="371"/>
        <item x="440"/>
        <item x="1047"/>
        <item x="850"/>
        <item x="990"/>
        <item x="94"/>
        <item x="121"/>
        <item x="1004"/>
        <item x="594"/>
        <item x="110"/>
        <item x="527"/>
        <item x="946"/>
        <item x="958"/>
        <item x="23"/>
        <item x="767"/>
        <item x="394"/>
        <item x="51"/>
        <item x="580"/>
        <item x="888"/>
        <item x="851"/>
        <item x="132"/>
        <item x="202"/>
        <item x="405"/>
        <item x="214"/>
        <item x="147"/>
        <item x="737"/>
        <item x="929"/>
        <item x="146"/>
        <item x="11"/>
        <item x="149"/>
        <item x="453"/>
        <item x="136"/>
        <item x="243"/>
        <item x="513"/>
        <item x="895"/>
        <item x="701"/>
        <item x="1023"/>
        <item x="806"/>
        <item x="1057"/>
        <item x="528"/>
        <item x="272"/>
        <item x="757"/>
        <item x="805"/>
        <item x="600"/>
        <item x="1101"/>
        <item x="555"/>
        <item x="1072"/>
        <item x="1059"/>
        <item x="116"/>
        <item x="59"/>
        <item x="6"/>
        <item x="446"/>
        <item x="731"/>
        <item x="801"/>
        <item x="711"/>
        <item x="38"/>
        <item x="830"/>
        <item x="280"/>
        <item x="991"/>
        <item x="377"/>
        <item x="811"/>
        <item x="1154"/>
        <item x="143"/>
        <item x="848"/>
        <item x="720"/>
        <item x="569"/>
        <item x="200"/>
        <item x="786"/>
        <item x="889"/>
        <item x="564"/>
        <item x="1014"/>
        <item x="123"/>
        <item x="668"/>
        <item x="704"/>
        <item x="88"/>
        <item x="671"/>
        <item x="597"/>
        <item x="944"/>
        <item x="456"/>
        <item x="798"/>
        <item x="578"/>
        <item x="522"/>
        <item x="42"/>
        <item x="867"/>
        <item x="596"/>
        <item x="659"/>
        <item x="685"/>
        <item x="18"/>
        <item x="882"/>
        <item x="537"/>
        <item x="330"/>
        <item x="383"/>
        <item x="665"/>
        <item x="370"/>
        <item x="44"/>
        <item x="963"/>
        <item x="853"/>
        <item x="1094"/>
        <item x="32"/>
        <item x="369"/>
        <item x="477"/>
        <item x="443"/>
        <item x="367"/>
        <item x="734"/>
        <item x="728"/>
        <item x="341"/>
        <item x="1086"/>
        <item x="579"/>
        <item x="1053"/>
        <item x="626"/>
        <item x="591"/>
        <item x="913"/>
        <item x="590"/>
        <item x="1071"/>
        <item x="992"/>
        <item x="71"/>
        <item x="1164"/>
        <item x="663"/>
        <item x="451"/>
        <item x="956"/>
        <item x="782"/>
        <item x="435"/>
        <item x="192"/>
        <item x="201"/>
        <item x="1155"/>
        <item x="754"/>
        <item x="928"/>
        <item x="927"/>
        <item x="682"/>
        <item x="780"/>
        <item x="275"/>
        <item x="768"/>
        <item x="539"/>
        <item x="1000"/>
        <item x="430"/>
        <item x="271"/>
        <item x="924"/>
        <item x="210"/>
        <item x="526"/>
        <item x="524"/>
        <item x="297"/>
        <item x="314"/>
        <item x="601"/>
        <item x="976"/>
        <item x="538"/>
        <item x="649"/>
        <item x="954"/>
        <item x="194"/>
        <item x="592"/>
        <item x="593"/>
        <item x="755"/>
        <item x="268"/>
        <item x="845"/>
        <item x="605"/>
        <item x="1073"/>
        <item x="176"/>
        <item x="1124"/>
        <item x="218"/>
        <item x="250"/>
        <item x="256"/>
        <item x="1117"/>
        <item x="127"/>
        <item x="49"/>
        <item x="683"/>
        <item x="619"/>
        <item x="197"/>
        <item x="278"/>
        <item x="1134"/>
        <item x="1003"/>
        <item x="248"/>
        <item x="379"/>
        <item x="58"/>
        <item x="994"/>
        <item x="1176"/>
        <item x="1065"/>
        <item x="260"/>
        <item x="43"/>
        <item x="961"/>
        <item x="249"/>
        <item x="261"/>
        <item x="699"/>
        <item x="1098"/>
        <item x="351"/>
        <item x="616"/>
        <item x="1089"/>
        <item x="525"/>
        <item x="812"/>
        <item x="1032"/>
        <item x="984"/>
        <item x="638"/>
        <item x="860"/>
        <item x="462"/>
        <item x="338"/>
        <item x="1190"/>
        <item x="654"/>
        <item x="1030"/>
        <item x="139"/>
        <item x="791"/>
        <item x="267"/>
        <item x="12"/>
        <item x="606"/>
        <item x="1137"/>
        <item x="1009"/>
        <item x="264"/>
        <item x="27"/>
        <item x="52"/>
        <item x="336"/>
        <item x="135"/>
        <item x="454"/>
        <item x="89"/>
        <item x="1113"/>
        <item x="273"/>
        <item x="577"/>
        <item x="99"/>
        <item x="1125"/>
        <item x="1096"/>
        <item x="503"/>
        <item x="167"/>
        <item x="236"/>
        <item x="809"/>
        <item x="364"/>
        <item x="781"/>
        <item x="1095"/>
        <item x="1077"/>
        <item x="416"/>
        <item x="675"/>
        <item x="726"/>
        <item x="873"/>
        <item x="1151"/>
        <item x="692"/>
        <item x="508"/>
        <item x="463"/>
        <item x="191"/>
        <item x="602"/>
        <item x="159"/>
        <item x="1195"/>
        <item x="1114"/>
        <item x="878"/>
        <item x="311"/>
        <item x="1026"/>
        <item x="637"/>
        <item x="1068"/>
        <item x="209"/>
        <item x="144"/>
        <item x="534"/>
        <item x="68"/>
        <item x="390"/>
        <item x="444"/>
        <item x="723"/>
        <item x="1175"/>
        <item x="803"/>
        <item x="426"/>
        <item x="124"/>
        <item x="741"/>
        <item x="382"/>
        <item x="386"/>
        <item x="827"/>
        <item x="667"/>
        <item x="1007"/>
        <item x="1118"/>
        <item x="608"/>
        <item x="666"/>
        <item x="145"/>
        <item x="299"/>
        <item x="188"/>
        <item x="41"/>
        <item x="1133"/>
        <item x="126"/>
        <item x="639"/>
        <item x="1178"/>
        <item x="960"/>
        <item x="81"/>
        <item x="980"/>
        <item x="515"/>
        <item x="1112"/>
        <item x="1052"/>
        <item x="1085"/>
        <item x="230"/>
        <item x="1136"/>
        <item x="1061"/>
        <item x="55"/>
        <item x="660"/>
        <item x="286"/>
        <item x="284"/>
        <item x="930"/>
        <item x="1177"/>
        <item x="826"/>
        <item x="60"/>
        <item x="1193"/>
        <item x="904"/>
        <item x="39"/>
        <item x="758"/>
        <item x="465"/>
        <item x="368"/>
        <item x="942"/>
        <item x="829"/>
        <item x="816"/>
        <item x="385"/>
        <item x="1149"/>
        <item x="959"/>
        <item x="347"/>
        <item x="779"/>
        <item x="1150"/>
        <item x="291"/>
        <item x="1013"/>
        <item x="1031"/>
        <item x="395"/>
        <item x="820"/>
        <item x="620"/>
        <item x="233"/>
        <item x="1139"/>
        <item x="842"/>
        <item x="208"/>
        <item x="24"/>
        <item x="507"/>
        <item x="474"/>
        <item x="582"/>
        <item x="158"/>
        <item x="652"/>
        <item x="837"/>
        <item x="321"/>
        <item x="921"/>
        <item x="1034"/>
        <item x="856"/>
        <item x="137"/>
        <item x="1029"/>
        <item x="749"/>
        <item x="979"/>
        <item x="999"/>
        <item x="458"/>
        <item x="706"/>
        <item x="198"/>
        <item x="1130"/>
        <item x="776"/>
        <item x="868"/>
        <item x="746"/>
        <item x="220"/>
        <item x="157"/>
        <item x="398"/>
        <item x="1166"/>
        <item x="923"/>
        <item x="309"/>
        <item x="1015"/>
        <item x="399"/>
        <item x="354"/>
        <item x="936"/>
        <item x="402"/>
        <item x="340"/>
        <item x="148"/>
        <item x="1181"/>
        <item x="1037"/>
        <item x="389"/>
        <item x="450"/>
        <item x="1019"/>
        <item x="669"/>
        <item x="632"/>
        <item x="745"/>
        <item x="4"/>
        <item x="315"/>
        <item x="744"/>
        <item x="918"/>
        <item x="423"/>
        <item x="180"/>
        <item x="688"/>
        <item x="1063"/>
        <item x="442"/>
        <item x="170"/>
        <item x="223"/>
        <item x="488"/>
        <item x="764"/>
        <item x="729"/>
        <item x="362"/>
        <item x="647"/>
        <item x="797"/>
        <item x="105"/>
        <item x="363"/>
        <item x="1008"/>
        <item x="138"/>
        <item x="792"/>
        <item x="700"/>
        <item x="771"/>
        <item x="495"/>
        <item x="1172"/>
        <item x="67"/>
        <item x="1054"/>
        <item x="125"/>
        <item x="876"/>
        <item x="621"/>
        <item x="520"/>
        <item x="219"/>
        <item x="1011"/>
        <item x="438"/>
        <item x="1158"/>
        <item x="484"/>
        <item x="583"/>
        <item x="899"/>
        <item x="506"/>
        <item x="815"/>
        <item x="573"/>
        <item x="839"/>
        <item x="872"/>
        <item x="1099"/>
        <item x="653"/>
        <item x="905"/>
        <item x="982"/>
        <item x="324"/>
        <item t="default"/>
      </items>
    </pivotField>
    <pivotField compact="0" outline="0" multipleItemSelectionAllowed="1" showAll="0">
      <items count="1199">
        <item x="973"/>
        <item x="968"/>
        <item x="414"/>
        <item x="603"/>
        <item x="119"/>
        <item x="972"/>
        <item x="473"/>
        <item x="295"/>
        <item x="359"/>
        <item x="184"/>
        <item x="204"/>
        <item x="318"/>
        <item x="939"/>
        <item x="479"/>
        <item x="36"/>
        <item x="492"/>
        <item x="614"/>
        <item x="482"/>
        <item x="166"/>
        <item x="672"/>
        <item x="1147"/>
        <item x="296"/>
        <item x="349"/>
        <item x="263"/>
        <item x="1041"/>
        <item x="585"/>
        <item x="211"/>
        <item x="35"/>
        <item x="650"/>
        <item x="56"/>
        <item x="186"/>
        <item x="884"/>
        <item x="325"/>
        <item x="1067"/>
        <item x="932"/>
        <item x="800"/>
        <item x="855"/>
        <item x="785"/>
        <item x="542"/>
        <item x="840"/>
        <item x="1116"/>
        <item x="232"/>
        <item x="523"/>
        <item x="710"/>
        <item x="337"/>
        <item x="346"/>
        <item x="560"/>
        <item x="574"/>
        <item x="793"/>
        <item x="1184"/>
        <item x="1171"/>
        <item x="881"/>
        <item x="424"/>
        <item x="828"/>
        <item x="907"/>
        <item x="897"/>
        <item x="966"/>
        <item x="241"/>
        <item x="926"/>
        <item x="292"/>
        <item x="37"/>
        <item x="965"/>
        <item x="887"/>
        <item x="335"/>
        <item x="971"/>
        <item x="1161"/>
        <item x="996"/>
        <item x="571"/>
        <item x="162"/>
        <item x="661"/>
        <item x="1088"/>
        <item x="259"/>
        <item x="1076"/>
        <item x="118"/>
        <item x="1186"/>
        <item x="808"/>
        <item x="276"/>
        <item x="673"/>
        <item x="832"/>
        <item x="628"/>
        <item x="517"/>
        <item x="693"/>
        <item x="753"/>
        <item x="448"/>
        <item x="357"/>
        <item x="475"/>
        <item x="115"/>
        <item x="1028"/>
        <item x="736"/>
        <item x="807"/>
        <item x="588"/>
        <item x="509"/>
        <item x="428"/>
        <item x="783"/>
        <item x="228"/>
        <item x="722"/>
        <item x="5"/>
        <item x="627"/>
        <item x="634"/>
        <item x="784"/>
        <item x="863"/>
        <item x="516"/>
        <item x="1033"/>
        <item x="457"/>
        <item x="1027"/>
        <item x="1197"/>
        <item x="2"/>
        <item x="543"/>
        <item x="568"/>
        <item x="222"/>
        <item x="824"/>
        <item x="822"/>
        <item x="163"/>
        <item x="951"/>
        <item x="15"/>
        <item x="1191"/>
        <item x="1012"/>
        <item x="1188"/>
        <item x="981"/>
        <item x="911"/>
        <item x="622"/>
        <item x="615"/>
        <item x="945"/>
        <item x="624"/>
        <item x="1035"/>
        <item x="262"/>
        <item x="326"/>
        <item x="952"/>
        <item x="1102"/>
        <item x="98"/>
        <item x="411"/>
        <item x="14"/>
        <item x="216"/>
        <item x="352"/>
        <item x="355"/>
        <item x="50"/>
        <item x="1145"/>
        <item x="111"/>
        <item x="53"/>
        <item x="279"/>
        <item x="74"/>
        <item x="802"/>
        <item x="1146"/>
        <item x="69"/>
        <item x="1048"/>
        <item x="795"/>
        <item x="1016"/>
        <item x="1108"/>
        <item x="1141"/>
        <item x="902"/>
        <item x="987"/>
        <item x="584"/>
        <item x="96"/>
        <item x="646"/>
        <item x="559"/>
        <item x="460"/>
        <item x="483"/>
        <item x="566"/>
        <item x="1120"/>
        <item x="1084"/>
        <item x="104"/>
        <item x="925"/>
        <item x="530"/>
        <item x="334"/>
        <item x="607"/>
        <item x="750"/>
        <item x="557"/>
        <item x="751"/>
        <item x="419"/>
        <item x="33"/>
        <item x="1169"/>
        <item x="964"/>
        <item x="290"/>
        <item x="1051"/>
        <item x="380"/>
        <item x="703"/>
        <item x="171"/>
        <item x="1040"/>
        <item x="1021"/>
        <item x="548"/>
        <item x="941"/>
        <item x="500"/>
        <item x="617"/>
        <item x="224"/>
        <item x="1187"/>
        <item x="251"/>
        <item x="871"/>
        <item x="1189"/>
        <item x="408"/>
        <item x="760"/>
        <item x="1092"/>
        <item x="289"/>
        <item x="57"/>
        <item x="645"/>
        <item x="298"/>
        <item x="323"/>
        <item x="20"/>
        <item x="1170"/>
        <item x="550"/>
        <item x="541"/>
        <item x="775"/>
        <item x="1058"/>
        <item x="1168"/>
        <item x="131"/>
        <item x="595"/>
        <item x="903"/>
        <item x="8"/>
        <item x="391"/>
        <item x="989"/>
        <item x="265"/>
        <item x="562"/>
        <item x="183"/>
        <item x="948"/>
        <item x="455"/>
        <item x="670"/>
        <item x="160"/>
        <item x="459"/>
        <item x="481"/>
        <item x="521"/>
        <item x="358"/>
        <item x="1080"/>
        <item x="687"/>
        <item x="1069"/>
        <item x="199"/>
        <item x="34"/>
        <item x="529"/>
        <item x="141"/>
        <item x="949"/>
        <item x="1194"/>
        <item x="486"/>
        <item x="1"/>
        <item x="613"/>
        <item x="1174"/>
        <item x="852"/>
        <item x="570"/>
        <item x="461"/>
        <item x="348"/>
        <item x="226"/>
        <item x="714"/>
        <item x="45"/>
        <item x="818"/>
        <item x="436"/>
        <item x="1106"/>
        <item x="610"/>
        <item x="838"/>
        <item x="1005"/>
        <item x="403"/>
        <item x="80"/>
        <item x="282"/>
        <item x="499"/>
        <item x="1129"/>
        <item x="185"/>
        <item x="28"/>
        <item x="988"/>
        <item x="648"/>
        <item x="9"/>
        <item x="691"/>
        <item x="658"/>
        <item x="766"/>
        <item x="497"/>
        <item x="712"/>
        <item x="485"/>
        <item x="547"/>
        <item x="733"/>
        <item x="1070"/>
        <item x="87"/>
        <item x="378"/>
        <item x="862"/>
        <item x="553"/>
        <item x="237"/>
        <item x="1109"/>
        <item x="1010"/>
        <item x="957"/>
        <item x="886"/>
        <item x="247"/>
        <item x="937"/>
        <item x="322"/>
        <item x="164"/>
        <item x="254"/>
        <item x="1138"/>
        <item x="178"/>
        <item x="725"/>
        <item x="468"/>
        <item x="420"/>
        <item x="629"/>
        <item x="609"/>
        <item x="715"/>
        <item x="985"/>
        <item x="307"/>
        <item x="1110"/>
        <item x="938"/>
        <item x="875"/>
        <item x="328"/>
        <item x="713"/>
        <item x="308"/>
        <item x="536"/>
        <item x="339"/>
        <item x="490"/>
        <item x="353"/>
        <item x="1105"/>
        <item x="943"/>
        <item x="445"/>
        <item x="633"/>
        <item x="689"/>
        <item x="922"/>
        <item x="83"/>
        <item x="466"/>
        <item x="540"/>
        <item x="356"/>
        <item x="1104"/>
        <item x="915"/>
        <item x="1160"/>
        <item x="407"/>
        <item x="814"/>
        <item x="1036"/>
        <item x="651"/>
        <item x="730"/>
        <item x="342"/>
        <item x="708"/>
        <item x="859"/>
        <item x="97"/>
        <item x="225"/>
        <item x="625"/>
        <item x="611"/>
        <item x="847"/>
        <item x="891"/>
        <item x="773"/>
        <item x="79"/>
        <item x="589"/>
        <item x="1079"/>
        <item x="835"/>
        <item x="552"/>
        <item x="705"/>
        <item x="1148"/>
        <item x="505"/>
        <item x="303"/>
        <item x="165"/>
        <item x="743"/>
        <item x="880"/>
        <item x="252"/>
        <item x="1140"/>
        <item x="10"/>
        <item x="1152"/>
        <item x="360"/>
        <item x="304"/>
        <item x="825"/>
        <item x="896"/>
        <item x="575"/>
        <item x="1119"/>
        <item x="1039"/>
        <item x="155"/>
        <item x="277"/>
        <item x="154"/>
        <item x="761"/>
        <item x="215"/>
        <item x="630"/>
        <item x="140"/>
        <item x="0"/>
        <item x="142"/>
        <item x="413"/>
        <item x="748"/>
        <item x="464"/>
        <item x="716"/>
        <item x="752"/>
        <item x="387"/>
        <item x="30"/>
        <item x="246"/>
        <item x="70"/>
        <item x="203"/>
        <item x="173"/>
        <item x="1127"/>
        <item x="975"/>
        <item x="73"/>
        <item x="970"/>
        <item x="100"/>
        <item x="361"/>
        <item x="823"/>
        <item x="229"/>
        <item x="846"/>
        <item x="1132"/>
        <item x="429"/>
        <item x="504"/>
        <item x="487"/>
        <item x="690"/>
        <item x="205"/>
        <item x="493"/>
        <item x="1192"/>
        <item x="1165"/>
        <item x="789"/>
        <item x="898"/>
        <item x="545"/>
        <item x="1115"/>
        <item x="217"/>
        <item x="636"/>
        <item x="644"/>
        <item x="312"/>
        <item x="1060"/>
        <item x="75"/>
        <item x="470"/>
        <item x="161"/>
        <item x="22"/>
        <item x="372"/>
        <item x="719"/>
        <item x="962"/>
        <item x="1093"/>
        <item x="1185"/>
        <item x="102"/>
        <item x="281"/>
        <item x="302"/>
        <item x="365"/>
        <item x="172"/>
        <item x="498"/>
        <item x="718"/>
        <item x="893"/>
        <item x="655"/>
        <item x="849"/>
        <item x="677"/>
        <item x="877"/>
        <item x="518"/>
        <item x="381"/>
        <item x="1142"/>
        <item x="919"/>
        <item x="657"/>
        <item x="1107"/>
        <item x="25"/>
        <item x="681"/>
        <item x="374"/>
        <item x="427"/>
        <item x="940"/>
        <item x="151"/>
        <item x="437"/>
        <item x="245"/>
        <item x="333"/>
        <item x="417"/>
        <item x="294"/>
        <item x="1042"/>
        <item x="113"/>
        <item x="329"/>
        <item x="998"/>
        <item x="836"/>
        <item x="393"/>
        <item x="727"/>
        <item x="13"/>
        <item x="1090"/>
        <item x="1078"/>
        <item x="765"/>
        <item x="64"/>
        <item x="933"/>
        <item x="1144"/>
        <item x="772"/>
        <item x="270"/>
        <item x="865"/>
        <item x="1064"/>
        <item x="472"/>
        <item x="489"/>
        <item x="65"/>
        <item x="531"/>
        <item x="1006"/>
        <item x="894"/>
        <item x="452"/>
        <item x="662"/>
        <item x="425"/>
        <item x="103"/>
        <item x="567"/>
        <item x="253"/>
        <item x="92"/>
        <item x="240"/>
        <item x="676"/>
        <item x="684"/>
        <item x="478"/>
        <item x="612"/>
        <item x="317"/>
        <item x="879"/>
        <item x="680"/>
        <item x="978"/>
        <item x="900"/>
        <item x="695"/>
        <item x="196"/>
        <item x="974"/>
        <item x="16"/>
        <item x="599"/>
        <item x="301"/>
        <item x="1143"/>
        <item x="698"/>
        <item x="285"/>
        <item x="82"/>
        <item x="696"/>
        <item x="721"/>
        <item x="17"/>
        <item x="91"/>
        <item x="40"/>
        <item x="433"/>
        <item x="467"/>
        <item x="770"/>
        <item x="207"/>
        <item x="496"/>
        <item x="54"/>
        <item x="332"/>
        <item x="77"/>
        <item x="778"/>
        <item x="1050"/>
        <item x="117"/>
        <item x="717"/>
        <item x="195"/>
        <item x="618"/>
        <item x="76"/>
        <item x="93"/>
        <item x="90"/>
        <item x="551"/>
        <item x="345"/>
        <item x="1153"/>
        <item x="432"/>
        <item x="794"/>
        <item x="63"/>
        <item x="108"/>
        <item x="953"/>
        <item x="128"/>
        <item x="1074"/>
        <item x="854"/>
        <item x="212"/>
        <item x="112"/>
        <item x="885"/>
        <item x="388"/>
        <item x="747"/>
        <item x="421"/>
        <item x="759"/>
        <item x="841"/>
        <item x="738"/>
        <item x="401"/>
        <item x="1038"/>
        <item x="724"/>
        <item x="1183"/>
        <item x="1022"/>
        <item x="1179"/>
        <item x="1045"/>
        <item x="189"/>
        <item x="114"/>
        <item x="535"/>
        <item x="258"/>
        <item x="1123"/>
        <item x="892"/>
        <item x="187"/>
        <item x="1087"/>
        <item x="909"/>
        <item x="409"/>
        <item x="396"/>
        <item x="257"/>
        <item x="511"/>
        <item x="1062"/>
        <item x="1082"/>
        <item x="392"/>
        <item x="491"/>
        <item x="821"/>
        <item x="439"/>
        <item x="890"/>
        <item x="796"/>
        <item x="983"/>
        <item x="955"/>
        <item x="206"/>
        <item x="857"/>
        <item x="1159"/>
        <item x="565"/>
        <item x="740"/>
        <item x="697"/>
        <item x="935"/>
        <item x="384"/>
        <item x="694"/>
        <item x="1157"/>
        <item x="735"/>
        <item x="234"/>
        <item x="763"/>
        <item x="642"/>
        <item x="556"/>
        <item x="19"/>
        <item x="1162"/>
        <item x="587"/>
        <item x="914"/>
        <item x="418"/>
        <item x="1100"/>
        <item x="1044"/>
        <item x="62"/>
        <item x="817"/>
        <item x="422"/>
        <item x="916"/>
        <item x="906"/>
        <item x="799"/>
        <item x="546"/>
        <item x="702"/>
        <item x="331"/>
        <item x="844"/>
        <item x="576"/>
        <item x="512"/>
        <item x="1163"/>
        <item x="908"/>
        <item x="756"/>
        <item x="95"/>
        <item x="870"/>
        <item x="61"/>
        <item x="707"/>
        <item x="150"/>
        <item x="762"/>
        <item x="227"/>
        <item x="242"/>
        <item x="129"/>
        <item x="366"/>
        <item x="777"/>
        <item x="400"/>
        <item x="581"/>
        <item x="1126"/>
        <item x="469"/>
        <item x="1128"/>
        <item x="29"/>
        <item x="1018"/>
        <item x="255"/>
        <item x="977"/>
        <item x="274"/>
        <item x="310"/>
        <item x="834"/>
        <item x="1167"/>
        <item x="471"/>
        <item x="1001"/>
        <item x="813"/>
        <item x="604"/>
        <item x="134"/>
        <item x="1043"/>
        <item x="244"/>
        <item x="1131"/>
        <item x="46"/>
        <item x="404"/>
        <item x="47"/>
        <item x="175"/>
        <item x="168"/>
        <item x="995"/>
        <item x="313"/>
        <item x="869"/>
        <item x="415"/>
        <item x="572"/>
        <item x="788"/>
        <item x="709"/>
        <item x="549"/>
        <item x="412"/>
        <item x="732"/>
        <item x="434"/>
        <item x="480"/>
        <item x="1180"/>
        <item x="1196"/>
        <item x="283"/>
        <item x="120"/>
        <item x="861"/>
        <item x="85"/>
        <item x="231"/>
        <item x="1111"/>
        <item x="917"/>
        <item x="72"/>
        <item x="1091"/>
        <item x="122"/>
        <item x="804"/>
        <item x="78"/>
        <item x="554"/>
        <item x="269"/>
        <item x="174"/>
        <item x="26"/>
        <item x="843"/>
        <item x="66"/>
        <item x="1066"/>
        <item x="640"/>
        <item x="293"/>
        <item x="774"/>
        <item x="947"/>
        <item x="1173"/>
        <item x="641"/>
        <item x="177"/>
        <item x="931"/>
        <item x="319"/>
        <item x="1002"/>
        <item x="502"/>
        <item x="179"/>
        <item x="107"/>
        <item x="21"/>
        <item x="598"/>
        <item x="674"/>
        <item x="997"/>
        <item x="305"/>
        <item x="544"/>
        <item x="376"/>
        <item x="316"/>
        <item x="679"/>
        <item x="866"/>
        <item x="266"/>
        <item x="1103"/>
        <item x="86"/>
        <item x="858"/>
        <item x="239"/>
        <item x="181"/>
        <item x="1025"/>
        <item x="1156"/>
        <item x="833"/>
        <item x="558"/>
        <item x="106"/>
        <item x="410"/>
        <item x="7"/>
        <item x="109"/>
        <item x="656"/>
        <item x="883"/>
        <item x="133"/>
        <item x="1121"/>
        <item x="1081"/>
        <item x="1020"/>
        <item x="586"/>
        <item x="182"/>
        <item x="221"/>
        <item x="934"/>
        <item x="1097"/>
        <item x="101"/>
        <item x="631"/>
        <item x="514"/>
        <item x="343"/>
        <item x="300"/>
        <item x="864"/>
        <item x="643"/>
        <item x="306"/>
        <item x="1017"/>
        <item x="494"/>
        <item x="561"/>
        <item x="686"/>
        <item x="287"/>
        <item x="519"/>
        <item x="831"/>
        <item x="532"/>
        <item x="373"/>
        <item x="874"/>
        <item x="742"/>
        <item x="993"/>
        <item x="901"/>
        <item x="912"/>
        <item x="1182"/>
        <item x="563"/>
        <item x="1135"/>
        <item x="130"/>
        <item x="327"/>
        <item x="533"/>
        <item x="739"/>
        <item x="1122"/>
        <item x="449"/>
        <item x="320"/>
        <item x="213"/>
        <item x="810"/>
        <item x="623"/>
        <item x="910"/>
        <item x="787"/>
        <item x="920"/>
        <item x="31"/>
        <item x="397"/>
        <item x="288"/>
        <item x="986"/>
        <item x="819"/>
        <item x="1024"/>
        <item x="1046"/>
        <item x="1056"/>
        <item x="350"/>
        <item x="406"/>
        <item x="84"/>
        <item x="153"/>
        <item x="152"/>
        <item x="769"/>
        <item x="790"/>
        <item x="3"/>
        <item x="664"/>
        <item x="48"/>
        <item x="344"/>
        <item x="447"/>
        <item x="1083"/>
        <item x="441"/>
        <item x="190"/>
        <item x="969"/>
        <item x="1055"/>
        <item x="678"/>
        <item x="476"/>
        <item x="375"/>
        <item x="193"/>
        <item x="1075"/>
        <item x="950"/>
        <item x="238"/>
        <item x="169"/>
        <item x="1049"/>
        <item x="156"/>
        <item x="510"/>
        <item x="967"/>
        <item x="501"/>
        <item x="235"/>
        <item x="635"/>
        <item x="431"/>
        <item x="371"/>
        <item x="440"/>
        <item x="1047"/>
        <item x="850"/>
        <item x="990"/>
        <item x="94"/>
        <item x="121"/>
        <item x="1004"/>
        <item x="594"/>
        <item x="110"/>
        <item x="527"/>
        <item x="946"/>
        <item x="958"/>
        <item x="23"/>
        <item x="767"/>
        <item x="394"/>
        <item x="51"/>
        <item x="580"/>
        <item x="888"/>
        <item x="851"/>
        <item x="132"/>
        <item x="202"/>
        <item x="405"/>
        <item x="214"/>
        <item x="147"/>
        <item x="737"/>
        <item x="929"/>
        <item x="146"/>
        <item x="11"/>
        <item x="149"/>
        <item x="453"/>
        <item x="136"/>
        <item x="243"/>
        <item x="513"/>
        <item x="895"/>
        <item x="701"/>
        <item x="1023"/>
        <item x="806"/>
        <item x="1057"/>
        <item x="528"/>
        <item x="272"/>
        <item x="757"/>
        <item x="805"/>
        <item x="600"/>
        <item x="1101"/>
        <item x="555"/>
        <item x="1072"/>
        <item x="1059"/>
        <item x="116"/>
        <item x="59"/>
        <item x="6"/>
        <item x="446"/>
        <item x="731"/>
        <item x="801"/>
        <item x="711"/>
        <item x="38"/>
        <item x="830"/>
        <item x="280"/>
        <item x="991"/>
        <item x="377"/>
        <item x="811"/>
        <item x="1154"/>
        <item x="143"/>
        <item x="848"/>
        <item x="720"/>
        <item x="569"/>
        <item x="200"/>
        <item x="786"/>
        <item x="889"/>
        <item x="564"/>
        <item x="1014"/>
        <item x="123"/>
        <item x="668"/>
        <item x="704"/>
        <item x="88"/>
        <item x="671"/>
        <item x="597"/>
        <item x="944"/>
        <item x="456"/>
        <item x="798"/>
        <item x="578"/>
        <item x="522"/>
        <item x="42"/>
        <item x="867"/>
        <item x="596"/>
        <item x="659"/>
        <item x="685"/>
        <item x="18"/>
        <item x="882"/>
        <item x="537"/>
        <item x="330"/>
        <item x="383"/>
        <item x="665"/>
        <item x="370"/>
        <item x="44"/>
        <item x="963"/>
        <item x="853"/>
        <item x="1094"/>
        <item x="32"/>
        <item x="369"/>
        <item x="477"/>
        <item x="443"/>
        <item x="367"/>
        <item x="734"/>
        <item x="728"/>
        <item x="341"/>
        <item x="1086"/>
        <item x="579"/>
        <item x="1053"/>
        <item x="626"/>
        <item x="591"/>
        <item x="913"/>
        <item x="590"/>
        <item x="1071"/>
        <item x="992"/>
        <item x="71"/>
        <item x="1164"/>
        <item x="663"/>
        <item x="451"/>
        <item x="956"/>
        <item x="782"/>
        <item x="435"/>
        <item x="192"/>
        <item x="201"/>
        <item x="1155"/>
        <item x="754"/>
        <item x="928"/>
        <item x="927"/>
        <item x="682"/>
        <item x="780"/>
        <item x="275"/>
        <item x="768"/>
        <item x="539"/>
        <item x="1000"/>
        <item x="430"/>
        <item x="271"/>
        <item x="924"/>
        <item x="210"/>
        <item x="526"/>
        <item x="524"/>
        <item x="297"/>
        <item x="314"/>
        <item x="601"/>
        <item x="976"/>
        <item x="538"/>
        <item x="649"/>
        <item x="954"/>
        <item x="194"/>
        <item x="592"/>
        <item x="593"/>
        <item x="755"/>
        <item x="268"/>
        <item x="845"/>
        <item x="605"/>
        <item x="1073"/>
        <item x="176"/>
        <item x="1124"/>
        <item x="218"/>
        <item x="250"/>
        <item x="256"/>
        <item x="1117"/>
        <item x="127"/>
        <item x="49"/>
        <item x="683"/>
        <item x="619"/>
        <item x="197"/>
        <item x="278"/>
        <item x="1134"/>
        <item x="1003"/>
        <item x="248"/>
        <item x="379"/>
        <item x="58"/>
        <item x="994"/>
        <item x="1176"/>
        <item x="1065"/>
        <item x="260"/>
        <item x="43"/>
        <item x="961"/>
        <item x="249"/>
        <item x="261"/>
        <item x="699"/>
        <item x="1098"/>
        <item x="351"/>
        <item x="616"/>
        <item x="1089"/>
        <item x="525"/>
        <item x="812"/>
        <item x="1032"/>
        <item x="984"/>
        <item x="638"/>
        <item x="860"/>
        <item x="462"/>
        <item x="338"/>
        <item x="1190"/>
        <item x="654"/>
        <item x="1030"/>
        <item x="139"/>
        <item x="791"/>
        <item x="267"/>
        <item x="12"/>
        <item x="606"/>
        <item x="1137"/>
        <item x="1009"/>
        <item x="264"/>
        <item x="27"/>
        <item x="52"/>
        <item x="336"/>
        <item x="135"/>
        <item x="454"/>
        <item x="89"/>
        <item x="1113"/>
        <item x="273"/>
        <item x="577"/>
        <item x="99"/>
        <item x="1125"/>
        <item x="1096"/>
        <item x="503"/>
        <item x="167"/>
        <item x="236"/>
        <item x="809"/>
        <item x="364"/>
        <item x="781"/>
        <item x="1095"/>
        <item x="1077"/>
        <item x="416"/>
        <item x="675"/>
        <item x="726"/>
        <item x="873"/>
        <item x="1151"/>
        <item x="692"/>
        <item x="508"/>
        <item x="463"/>
        <item x="191"/>
        <item x="602"/>
        <item x="159"/>
        <item x="1195"/>
        <item x="1114"/>
        <item x="878"/>
        <item x="311"/>
        <item x="1026"/>
        <item x="637"/>
        <item x="1068"/>
        <item x="209"/>
        <item x="144"/>
        <item x="534"/>
        <item x="68"/>
        <item x="390"/>
        <item x="444"/>
        <item x="723"/>
        <item x="1175"/>
        <item x="803"/>
        <item x="426"/>
        <item x="124"/>
        <item x="741"/>
        <item x="382"/>
        <item x="386"/>
        <item x="827"/>
        <item x="667"/>
        <item x="1007"/>
        <item x="1118"/>
        <item x="608"/>
        <item x="666"/>
        <item x="145"/>
        <item x="299"/>
        <item x="188"/>
        <item x="41"/>
        <item x="1133"/>
        <item x="126"/>
        <item x="639"/>
        <item x="1178"/>
        <item x="960"/>
        <item x="81"/>
        <item x="980"/>
        <item x="515"/>
        <item x="1112"/>
        <item x="1052"/>
        <item x="1085"/>
        <item x="230"/>
        <item x="1136"/>
        <item x="1061"/>
        <item x="55"/>
        <item x="660"/>
        <item x="286"/>
        <item x="284"/>
        <item x="930"/>
        <item x="1177"/>
        <item x="826"/>
        <item x="60"/>
        <item x="1193"/>
        <item x="904"/>
        <item x="39"/>
        <item x="758"/>
        <item x="465"/>
        <item x="368"/>
        <item x="942"/>
        <item x="829"/>
        <item x="816"/>
        <item x="385"/>
        <item x="1149"/>
        <item x="959"/>
        <item x="347"/>
        <item x="779"/>
        <item x="1150"/>
        <item x="291"/>
        <item x="1013"/>
        <item x="1031"/>
        <item x="395"/>
        <item x="820"/>
        <item x="620"/>
        <item x="233"/>
        <item x="1139"/>
        <item x="842"/>
        <item x="208"/>
        <item x="24"/>
        <item x="507"/>
        <item x="474"/>
        <item x="582"/>
        <item x="158"/>
        <item x="652"/>
        <item x="837"/>
        <item x="321"/>
        <item x="921"/>
        <item x="1034"/>
        <item x="856"/>
        <item x="137"/>
        <item x="1029"/>
        <item x="749"/>
        <item x="979"/>
        <item x="999"/>
        <item x="458"/>
        <item x="706"/>
        <item x="198"/>
        <item x="1130"/>
        <item x="776"/>
        <item x="868"/>
        <item x="746"/>
        <item x="220"/>
        <item x="157"/>
        <item x="398"/>
        <item x="1166"/>
        <item x="923"/>
        <item x="309"/>
        <item x="1015"/>
        <item x="399"/>
        <item x="354"/>
        <item x="936"/>
        <item x="402"/>
        <item x="340"/>
        <item x="148"/>
        <item x="1181"/>
        <item x="1037"/>
        <item x="389"/>
        <item x="450"/>
        <item x="1019"/>
        <item x="669"/>
        <item x="632"/>
        <item x="745"/>
        <item x="4"/>
        <item x="315"/>
        <item x="744"/>
        <item x="918"/>
        <item x="423"/>
        <item x="180"/>
        <item x="688"/>
        <item x="1063"/>
        <item x="442"/>
        <item x="170"/>
        <item x="223"/>
        <item x="488"/>
        <item x="764"/>
        <item x="729"/>
        <item x="362"/>
        <item x="647"/>
        <item x="797"/>
        <item x="105"/>
        <item x="363"/>
        <item x="1008"/>
        <item x="138"/>
        <item x="792"/>
        <item x="700"/>
        <item x="771"/>
        <item x="495"/>
        <item x="1172"/>
        <item x="67"/>
        <item x="1054"/>
        <item x="125"/>
        <item x="876"/>
        <item x="621"/>
        <item x="520"/>
        <item x="219"/>
        <item x="1011"/>
        <item x="438"/>
        <item x="1158"/>
        <item x="484"/>
        <item x="583"/>
        <item x="899"/>
        <item x="506"/>
        <item x="815"/>
        <item x="573"/>
        <item x="839"/>
        <item x="872"/>
        <item x="1099"/>
        <item x="653"/>
        <item x="905"/>
        <item x="982"/>
        <item x="324"/>
        <item t="default"/>
      </items>
    </pivotField>
    <pivotField compact="0" outline="0" multipleItemSelectionAllowed="1" showAll="0">
      <items count="121">
        <item x="44"/>
        <item x="41"/>
        <item x="58"/>
        <item x="96"/>
        <item x="59"/>
        <item x="87"/>
        <item x="42"/>
        <item x="57"/>
        <item x="70"/>
        <item x="54"/>
        <item x="9"/>
        <item x="13"/>
        <item x="8"/>
        <item x="93"/>
        <item x="98"/>
        <item x="106"/>
        <item x="119"/>
        <item x="12"/>
        <item x="6"/>
        <item x="102"/>
        <item x="33"/>
        <item x="53"/>
        <item x="51"/>
        <item x="117"/>
        <item x="81"/>
        <item x="37"/>
        <item x="71"/>
        <item x="48"/>
        <item x="29"/>
        <item x="108"/>
        <item x="56"/>
        <item x="10"/>
        <item x="1"/>
        <item x="104"/>
        <item x="2"/>
        <item x="77"/>
        <item x="7"/>
        <item x="61"/>
        <item x="60"/>
        <item x="76"/>
        <item x="103"/>
        <item x="107"/>
        <item x="4"/>
        <item x="64"/>
        <item x="72"/>
        <item x="63"/>
        <item x="36"/>
        <item x="78"/>
        <item x="105"/>
        <item x="99"/>
        <item x="26"/>
        <item x="38"/>
        <item x="110"/>
        <item x="20"/>
        <item x="113"/>
        <item x="34"/>
        <item x="39"/>
        <item x="92"/>
        <item x="11"/>
        <item x="111"/>
        <item x="32"/>
        <item x="15"/>
        <item x="68"/>
        <item x="43"/>
        <item x="25"/>
        <item x="22"/>
        <item x="55"/>
        <item x="62"/>
        <item x="90"/>
        <item x="23"/>
        <item x="65"/>
        <item x="67"/>
        <item x="46"/>
        <item x="83"/>
        <item x="18"/>
        <item x="88"/>
        <item x="3"/>
        <item x="52"/>
        <item x="0"/>
        <item x="109"/>
        <item x="74"/>
        <item x="85"/>
        <item x="5"/>
        <item x="116"/>
        <item x="79"/>
        <item x="16"/>
        <item x="73"/>
        <item x="17"/>
        <item x="66"/>
        <item x="115"/>
        <item x="50"/>
        <item x="69"/>
        <item x="95"/>
        <item x="35"/>
        <item x="45"/>
        <item x="75"/>
        <item x="24"/>
        <item x="84"/>
        <item x="101"/>
        <item x="118"/>
        <item x="31"/>
        <item x="100"/>
        <item x="97"/>
        <item x="19"/>
        <item x="30"/>
        <item x="14"/>
        <item x="89"/>
        <item x="49"/>
        <item x="112"/>
        <item x="86"/>
        <item x="27"/>
        <item x="114"/>
        <item x="40"/>
        <item x="21"/>
        <item x="82"/>
        <item x="80"/>
        <item x="91"/>
        <item x="94"/>
        <item x="47"/>
        <item x="28"/>
        <item t="default"/>
      </items>
    </pivotField>
    <pivotField compact="0" outline="0" multipleItemSelectionAllowed="1" showAll="0">
      <items count="121">
        <item x="44"/>
        <item x="41"/>
        <item x="58"/>
        <item x="96"/>
        <item x="59"/>
        <item x="87"/>
        <item x="42"/>
        <item x="57"/>
        <item x="70"/>
        <item x="54"/>
        <item x="9"/>
        <item x="13"/>
        <item x="8"/>
        <item x="93"/>
        <item x="98"/>
        <item x="106"/>
        <item x="119"/>
        <item x="12"/>
        <item x="6"/>
        <item x="102"/>
        <item x="33"/>
        <item x="53"/>
        <item x="51"/>
        <item x="117"/>
        <item x="81"/>
        <item x="37"/>
        <item x="71"/>
        <item x="48"/>
        <item x="29"/>
        <item x="108"/>
        <item x="56"/>
        <item x="10"/>
        <item x="1"/>
        <item x="104"/>
        <item x="2"/>
        <item x="77"/>
        <item x="7"/>
        <item x="61"/>
        <item x="60"/>
        <item x="76"/>
        <item x="103"/>
        <item x="107"/>
        <item x="4"/>
        <item x="64"/>
        <item x="72"/>
        <item x="63"/>
        <item x="36"/>
        <item x="78"/>
        <item x="105"/>
        <item x="99"/>
        <item x="26"/>
        <item x="38"/>
        <item x="110"/>
        <item x="20"/>
        <item x="113"/>
        <item x="34"/>
        <item x="39"/>
        <item x="92"/>
        <item x="11"/>
        <item x="111"/>
        <item x="32"/>
        <item x="15"/>
        <item x="68"/>
        <item x="43"/>
        <item x="25"/>
        <item x="22"/>
        <item x="55"/>
        <item x="62"/>
        <item x="90"/>
        <item x="23"/>
        <item x="65"/>
        <item x="67"/>
        <item x="46"/>
        <item x="83"/>
        <item x="18"/>
        <item x="88"/>
        <item x="3"/>
        <item x="52"/>
        <item x="0"/>
        <item x="109"/>
        <item x="74"/>
        <item x="85"/>
        <item x="5"/>
        <item x="116"/>
        <item x="79"/>
        <item x="16"/>
        <item x="73"/>
        <item x="17"/>
        <item x="66"/>
        <item x="115"/>
        <item x="50"/>
        <item x="69"/>
        <item x="95"/>
        <item x="35"/>
        <item x="45"/>
        <item x="75"/>
        <item x="24"/>
        <item x="84"/>
        <item x="101"/>
        <item x="118"/>
        <item x="31"/>
        <item x="100"/>
        <item x="97"/>
        <item x="19"/>
        <item x="30"/>
        <item x="14"/>
        <item x="89"/>
        <item x="49"/>
        <item x="112"/>
        <item x="86"/>
        <item x="27"/>
        <item x="114"/>
        <item x="40"/>
        <item x="21"/>
        <item x="82"/>
        <item x="80"/>
        <item x="91"/>
        <item x="94"/>
        <item x="47"/>
        <item x="28"/>
        <item t="default"/>
      </items>
    </pivotField>
    <pivotField compact="0" outline="0" multipleItemSelectionAllowed="1" showAll="0">
      <items count="221">
        <item x="216"/>
        <item x="200"/>
        <item x="26"/>
        <item x="66"/>
        <item x="39"/>
        <item x="134"/>
        <item x="143"/>
        <item x="219"/>
        <item x="30"/>
        <item x="106"/>
        <item x="91"/>
        <item x="44"/>
        <item x="79"/>
        <item x="154"/>
        <item x="185"/>
        <item x="0"/>
        <item x="141"/>
        <item x="190"/>
        <item x="80"/>
        <item x="38"/>
        <item x="81"/>
        <item x="125"/>
        <item x="19"/>
        <item x="142"/>
        <item x="13"/>
        <item x="175"/>
        <item x="112"/>
        <item x="85"/>
        <item x="24"/>
        <item x="16"/>
        <item x="109"/>
        <item x="133"/>
        <item x="153"/>
        <item x="105"/>
        <item x="180"/>
        <item x="177"/>
        <item x="75"/>
        <item x="132"/>
        <item x="37"/>
        <item x="196"/>
        <item x="183"/>
        <item x="159"/>
        <item x="138"/>
        <item x="111"/>
        <item x="55"/>
        <item x="146"/>
        <item x="151"/>
        <item x="124"/>
        <item x="31"/>
        <item x="49"/>
        <item x="129"/>
        <item x="20"/>
        <item x="182"/>
        <item x="95"/>
        <item x="149"/>
        <item x="4"/>
        <item x="1"/>
        <item x="59"/>
        <item x="217"/>
        <item x="208"/>
        <item x="43"/>
        <item x="67"/>
        <item x="174"/>
        <item x="205"/>
        <item x="126"/>
        <item x="107"/>
        <item x="14"/>
        <item x="51"/>
        <item x="57"/>
        <item x="62"/>
        <item x="25"/>
        <item x="123"/>
        <item x="11"/>
        <item x="100"/>
        <item x="18"/>
        <item x="50"/>
        <item x="77"/>
        <item x="83"/>
        <item x="33"/>
        <item x="156"/>
        <item x="139"/>
        <item x="29"/>
        <item x="165"/>
        <item x="68"/>
        <item x="197"/>
        <item x="27"/>
        <item x="211"/>
        <item x="181"/>
        <item x="47"/>
        <item x="65"/>
        <item x="73"/>
        <item x="96"/>
        <item x="48"/>
        <item x="76"/>
        <item x="204"/>
        <item x="32"/>
        <item x="169"/>
        <item x="191"/>
        <item x="172"/>
        <item x="140"/>
        <item x="193"/>
        <item x="60"/>
        <item x="168"/>
        <item x="214"/>
        <item x="110"/>
        <item x="116"/>
        <item x="92"/>
        <item x="88"/>
        <item x="41"/>
        <item x="113"/>
        <item x="17"/>
        <item x="184"/>
        <item x="160"/>
        <item x="187"/>
        <item x="52"/>
        <item x="121"/>
        <item x="114"/>
        <item x="21"/>
        <item x="176"/>
        <item x="54"/>
        <item x="99"/>
        <item x="167"/>
        <item x="104"/>
        <item x="201"/>
        <item x="101"/>
        <item x="82"/>
        <item x="178"/>
        <item x="135"/>
        <item x="97"/>
        <item x="108"/>
        <item x="202"/>
        <item x="35"/>
        <item x="215"/>
        <item x="3"/>
        <item x="87"/>
        <item x="84"/>
        <item x="28"/>
        <item x="63"/>
        <item x="22"/>
        <item x="115"/>
        <item x="188"/>
        <item x="69"/>
        <item x="72"/>
        <item x="86"/>
        <item x="45"/>
        <item x="42"/>
        <item x="171"/>
        <item x="64"/>
        <item x="23"/>
        <item x="117"/>
        <item x="206"/>
        <item x="179"/>
        <item x="155"/>
        <item x="199"/>
        <item x="189"/>
        <item x="131"/>
        <item x="46"/>
        <item x="148"/>
        <item x="120"/>
        <item x="195"/>
        <item x="145"/>
        <item x="119"/>
        <item x="198"/>
        <item x="137"/>
        <item x="9"/>
        <item x="170"/>
        <item x="127"/>
        <item x="6"/>
        <item x="144"/>
        <item x="203"/>
        <item x="136"/>
        <item x="7"/>
        <item x="158"/>
        <item x="194"/>
        <item x="150"/>
        <item x="162"/>
        <item x="2"/>
        <item x="122"/>
        <item x="163"/>
        <item x="74"/>
        <item x="218"/>
        <item x="34"/>
        <item x="70"/>
        <item x="130"/>
        <item x="152"/>
        <item x="89"/>
        <item x="147"/>
        <item x="98"/>
        <item x="12"/>
        <item x="78"/>
        <item x="128"/>
        <item x="164"/>
        <item x="212"/>
        <item x="161"/>
        <item x="58"/>
        <item x="213"/>
        <item x="15"/>
        <item x="8"/>
        <item x="93"/>
        <item x="90"/>
        <item x="207"/>
        <item x="61"/>
        <item x="103"/>
        <item x="40"/>
        <item x="5"/>
        <item x="157"/>
        <item x="56"/>
        <item x="192"/>
        <item x="102"/>
        <item x="209"/>
        <item x="10"/>
        <item x="173"/>
        <item x="53"/>
        <item x="71"/>
        <item x="186"/>
        <item x="94"/>
        <item x="166"/>
        <item x="118"/>
        <item x="210"/>
        <item x="36"/>
        <item t="default"/>
      </items>
    </pivotField>
    <pivotField compact="0" outline="0" multipleItemSelectionAllowed="1" showAll="0">
      <items count="221">
        <item x="216"/>
        <item x="200"/>
        <item x="26"/>
        <item x="66"/>
        <item x="39"/>
        <item x="134"/>
        <item x="143"/>
        <item x="219"/>
        <item x="30"/>
        <item x="106"/>
        <item x="91"/>
        <item x="44"/>
        <item x="79"/>
        <item x="154"/>
        <item x="185"/>
        <item x="0"/>
        <item x="141"/>
        <item x="190"/>
        <item x="80"/>
        <item x="38"/>
        <item x="81"/>
        <item x="125"/>
        <item x="19"/>
        <item x="142"/>
        <item x="13"/>
        <item x="175"/>
        <item x="112"/>
        <item x="85"/>
        <item x="24"/>
        <item x="16"/>
        <item x="109"/>
        <item x="133"/>
        <item x="153"/>
        <item x="105"/>
        <item x="180"/>
        <item x="177"/>
        <item x="75"/>
        <item x="132"/>
        <item x="37"/>
        <item x="196"/>
        <item x="183"/>
        <item x="159"/>
        <item x="138"/>
        <item x="111"/>
        <item x="55"/>
        <item x="146"/>
        <item x="151"/>
        <item x="124"/>
        <item x="31"/>
        <item x="49"/>
        <item x="129"/>
        <item x="20"/>
        <item x="182"/>
        <item x="95"/>
        <item x="149"/>
        <item x="4"/>
        <item x="1"/>
        <item x="59"/>
        <item x="217"/>
        <item x="208"/>
        <item x="43"/>
        <item x="67"/>
        <item x="174"/>
        <item x="205"/>
        <item x="126"/>
        <item x="107"/>
        <item x="14"/>
        <item x="51"/>
        <item x="57"/>
        <item x="62"/>
        <item x="25"/>
        <item x="123"/>
        <item x="11"/>
        <item x="100"/>
        <item x="18"/>
        <item x="50"/>
        <item x="77"/>
        <item x="83"/>
        <item x="33"/>
        <item x="156"/>
        <item x="139"/>
        <item x="29"/>
        <item x="165"/>
        <item x="68"/>
        <item x="197"/>
        <item x="27"/>
        <item x="211"/>
        <item x="181"/>
        <item x="47"/>
        <item x="65"/>
        <item x="73"/>
        <item x="96"/>
        <item x="48"/>
        <item x="76"/>
        <item x="204"/>
        <item x="32"/>
        <item x="169"/>
        <item x="191"/>
        <item x="172"/>
        <item x="140"/>
        <item x="193"/>
        <item x="60"/>
        <item x="168"/>
        <item x="214"/>
        <item x="110"/>
        <item x="116"/>
        <item x="92"/>
        <item x="88"/>
        <item x="41"/>
        <item x="113"/>
        <item x="17"/>
        <item x="184"/>
        <item x="160"/>
        <item x="187"/>
        <item x="52"/>
        <item x="121"/>
        <item x="114"/>
        <item x="21"/>
        <item x="176"/>
        <item x="54"/>
        <item x="99"/>
        <item x="167"/>
        <item x="104"/>
        <item x="201"/>
        <item x="101"/>
        <item x="82"/>
        <item x="178"/>
        <item x="135"/>
        <item x="97"/>
        <item x="108"/>
        <item x="202"/>
        <item x="35"/>
        <item x="215"/>
        <item x="3"/>
        <item x="87"/>
        <item x="84"/>
        <item x="28"/>
        <item x="63"/>
        <item x="22"/>
        <item x="115"/>
        <item x="188"/>
        <item x="69"/>
        <item x="72"/>
        <item x="86"/>
        <item x="45"/>
        <item x="42"/>
        <item x="171"/>
        <item x="64"/>
        <item x="23"/>
        <item x="117"/>
        <item x="206"/>
        <item x="179"/>
        <item x="155"/>
        <item x="199"/>
        <item x="189"/>
        <item x="131"/>
        <item x="46"/>
        <item x="148"/>
        <item x="120"/>
        <item x="195"/>
        <item x="145"/>
        <item x="119"/>
        <item x="198"/>
        <item x="137"/>
        <item x="9"/>
        <item x="170"/>
        <item x="127"/>
        <item x="6"/>
        <item x="144"/>
        <item x="203"/>
        <item x="136"/>
        <item x="7"/>
        <item x="158"/>
        <item x="194"/>
        <item x="150"/>
        <item x="162"/>
        <item x="2"/>
        <item x="122"/>
        <item x="163"/>
        <item x="74"/>
        <item x="218"/>
        <item x="34"/>
        <item x="70"/>
        <item x="130"/>
        <item x="152"/>
        <item x="89"/>
        <item x="147"/>
        <item x="98"/>
        <item x="12"/>
        <item x="78"/>
        <item x="128"/>
        <item x="164"/>
        <item x="212"/>
        <item x="161"/>
        <item x="58"/>
        <item x="213"/>
        <item x="15"/>
        <item x="8"/>
        <item x="93"/>
        <item x="90"/>
        <item x="207"/>
        <item x="61"/>
        <item x="103"/>
        <item x="40"/>
        <item x="5"/>
        <item x="157"/>
        <item x="56"/>
        <item x="192"/>
        <item x="102"/>
        <item x="209"/>
        <item x="10"/>
        <item x="173"/>
        <item x="53"/>
        <item x="71"/>
        <item x="186"/>
        <item x="94"/>
        <item x="166"/>
        <item x="118"/>
        <item x="210"/>
        <item x="36"/>
        <item t="default"/>
      </items>
    </pivotField>
    <pivotField compact="0" outline="0" multipleItemSelectionAllowed="1" showAll="0">
      <items count="222">
        <item x="46"/>
        <item x="199"/>
        <item x="136"/>
        <item x="180"/>
        <item x="164"/>
        <item x="117"/>
        <item x="6"/>
        <item x="215"/>
        <item x="48"/>
        <item x="110"/>
        <item x="99"/>
        <item x="140"/>
        <item x="109"/>
        <item x="218"/>
        <item x="216"/>
        <item x="204"/>
        <item x="182"/>
        <item x="197"/>
        <item x="123"/>
        <item x="189"/>
        <item x="171"/>
        <item x="58"/>
        <item x="114"/>
        <item x="150"/>
        <item x="70"/>
        <item x="192"/>
        <item x="27"/>
        <item x="175"/>
        <item x="178"/>
        <item x="62"/>
        <item x="5"/>
        <item x="176"/>
        <item x="183"/>
        <item x="96"/>
        <item x="185"/>
        <item x="166"/>
        <item x="132"/>
        <item x="29"/>
        <item x="32"/>
        <item x="200"/>
        <item x="156"/>
        <item x="10"/>
        <item x="26"/>
        <item x="201"/>
        <item x="79"/>
        <item x="92"/>
        <item x="143"/>
        <item x="163"/>
        <item x="134"/>
        <item x="78"/>
        <item x="7"/>
        <item x="74"/>
        <item x="170"/>
        <item x="8"/>
        <item x="162"/>
        <item x="52"/>
        <item x="115"/>
        <item x="17"/>
        <item x="87"/>
        <item x="22"/>
        <item x="88"/>
        <item x="161"/>
        <item x="207"/>
        <item x="66"/>
        <item x="91"/>
        <item x="118"/>
        <item x="97"/>
        <item x="193"/>
        <item x="130"/>
        <item x="95"/>
        <item x="209"/>
        <item x="93"/>
        <item x="44"/>
        <item x="160"/>
        <item x="51"/>
        <item x="34"/>
        <item x="63"/>
        <item x="181"/>
        <item x="2"/>
        <item x="19"/>
        <item x="77"/>
        <item x="43"/>
        <item x="107"/>
        <item x="184"/>
        <item x="210"/>
        <item x="196"/>
        <item x="191"/>
        <item x="137"/>
        <item x="21"/>
        <item x="1"/>
        <item x="194"/>
        <item x="213"/>
        <item x="125"/>
        <item x="75"/>
        <item x="159"/>
        <item x="144"/>
        <item x="202"/>
        <item x="152"/>
        <item x="57"/>
        <item x="153"/>
        <item x="208"/>
        <item x="102"/>
        <item x="45"/>
        <item x="0"/>
        <item x="24"/>
        <item x="112"/>
        <item x="174"/>
        <item x="128"/>
        <item x="55"/>
        <item x="198"/>
        <item x="103"/>
        <item x="11"/>
        <item x="122"/>
        <item x="65"/>
        <item x="16"/>
        <item x="154"/>
        <item x="133"/>
        <item x="106"/>
        <item x="127"/>
        <item x="41"/>
        <item x="116"/>
        <item x="60"/>
        <item x="59"/>
        <item x="94"/>
        <item x="149"/>
        <item x="108"/>
        <item x="37"/>
        <item x="101"/>
        <item x="220"/>
        <item x="157"/>
        <item x="111"/>
        <item x="195"/>
        <item x="64"/>
        <item x="155"/>
        <item x="146"/>
        <item x="135"/>
        <item x="23"/>
        <item x="119"/>
        <item x="165"/>
        <item x="131"/>
        <item x="203"/>
        <item x="147"/>
        <item x="187"/>
        <item x="3"/>
        <item x="190"/>
        <item x="25"/>
        <item x="36"/>
        <item x="84"/>
        <item x="100"/>
        <item x="85"/>
        <item x="86"/>
        <item x="188"/>
        <item x="138"/>
        <item x="67"/>
        <item x="205"/>
        <item x="28"/>
        <item x="9"/>
        <item x="121"/>
        <item x="113"/>
        <item x="81"/>
        <item x="30"/>
        <item x="179"/>
        <item x="120"/>
        <item x="217"/>
        <item x="42"/>
        <item x="20"/>
        <item x="124"/>
        <item x="105"/>
        <item x="168"/>
        <item x="212"/>
        <item x="4"/>
        <item x="90"/>
        <item x="40"/>
        <item x="38"/>
        <item x="167"/>
        <item x="172"/>
        <item x="151"/>
        <item x="54"/>
        <item x="141"/>
        <item x="83"/>
        <item x="80"/>
        <item x="69"/>
        <item x="33"/>
        <item x="211"/>
        <item x="35"/>
        <item x="173"/>
        <item x="49"/>
        <item x="50"/>
        <item x="68"/>
        <item x="73"/>
        <item x="219"/>
        <item x="14"/>
        <item x="145"/>
        <item x="39"/>
        <item x="89"/>
        <item x="47"/>
        <item x="126"/>
        <item x="158"/>
        <item x="72"/>
        <item x="82"/>
        <item x="214"/>
        <item x="104"/>
        <item x="142"/>
        <item x="71"/>
        <item x="31"/>
        <item x="169"/>
        <item x="76"/>
        <item x="12"/>
        <item x="18"/>
        <item x="206"/>
        <item x="53"/>
        <item x="139"/>
        <item x="15"/>
        <item x="61"/>
        <item x="56"/>
        <item x="177"/>
        <item x="148"/>
        <item x="129"/>
        <item x="186"/>
        <item x="98"/>
        <item x="13"/>
        <item t="default"/>
      </items>
    </pivotField>
    <pivotField compact="0" outline="0" multipleItemSelectionAllowed="1" showAll="0">
      <items count="181">
        <item x="159"/>
        <item x="95"/>
        <item x="105"/>
        <item x="51"/>
        <item x="125"/>
        <item x="73"/>
        <item x="102"/>
        <item x="161"/>
        <item x="179"/>
        <item x="41"/>
        <item x="42"/>
        <item x="19"/>
        <item x="34"/>
        <item x="97"/>
        <item x="124"/>
        <item x="68"/>
        <item x="1"/>
        <item x="122"/>
        <item x="10"/>
        <item x="9"/>
        <item x="47"/>
        <item x="59"/>
        <item x="65"/>
        <item x="113"/>
        <item x="80"/>
        <item x="90"/>
        <item x="33"/>
        <item x="15"/>
        <item x="66"/>
        <item x="131"/>
        <item x="142"/>
        <item x="148"/>
        <item x="177"/>
        <item x="44"/>
        <item x="155"/>
        <item x="100"/>
        <item x="129"/>
        <item x="96"/>
        <item x="150"/>
        <item x="67"/>
        <item x="3"/>
        <item x="171"/>
        <item x="103"/>
        <item x="32"/>
        <item x="27"/>
        <item x="7"/>
        <item x="132"/>
        <item x="152"/>
        <item x="64"/>
        <item x="178"/>
        <item x="6"/>
        <item x="56"/>
        <item x="71"/>
        <item x="109"/>
        <item x="104"/>
        <item x="138"/>
        <item x="38"/>
        <item x="53"/>
        <item x="144"/>
        <item x="154"/>
        <item x="140"/>
        <item x="89"/>
        <item x="39"/>
        <item x="8"/>
        <item x="165"/>
        <item x="60"/>
        <item x="149"/>
        <item x="35"/>
        <item x="21"/>
        <item x="85"/>
        <item x="110"/>
        <item x="175"/>
        <item x="62"/>
        <item x="147"/>
        <item x="5"/>
        <item x="166"/>
        <item x="174"/>
        <item x="163"/>
        <item x="101"/>
        <item x="176"/>
        <item x="2"/>
        <item x="168"/>
        <item x="69"/>
        <item x="162"/>
        <item x="55"/>
        <item x="134"/>
        <item x="158"/>
        <item x="173"/>
        <item x="37"/>
        <item x="141"/>
        <item x="121"/>
        <item x="13"/>
        <item x="118"/>
        <item x="167"/>
        <item x="86"/>
        <item x="115"/>
        <item x="98"/>
        <item x="88"/>
        <item x="45"/>
        <item x="75"/>
        <item x="54"/>
        <item x="91"/>
        <item x="127"/>
        <item x="87"/>
        <item x="78"/>
        <item x="17"/>
        <item x="99"/>
        <item x="136"/>
        <item x="20"/>
        <item x="30"/>
        <item x="57"/>
        <item x="77"/>
        <item x="92"/>
        <item x="11"/>
        <item x="164"/>
        <item x="112"/>
        <item x="70"/>
        <item x="72"/>
        <item x="4"/>
        <item x="133"/>
        <item x="94"/>
        <item x="63"/>
        <item x="120"/>
        <item x="153"/>
        <item x="107"/>
        <item x="114"/>
        <item x="169"/>
        <item x="84"/>
        <item x="135"/>
        <item x="26"/>
        <item x="48"/>
        <item x="79"/>
        <item x="137"/>
        <item x="18"/>
        <item x="145"/>
        <item x="151"/>
        <item x="157"/>
        <item x="123"/>
        <item x="128"/>
        <item x="52"/>
        <item x="74"/>
        <item x="126"/>
        <item x="23"/>
        <item x="29"/>
        <item x="146"/>
        <item x="172"/>
        <item x="117"/>
        <item x="49"/>
        <item x="58"/>
        <item x="76"/>
        <item x="143"/>
        <item x="36"/>
        <item x="116"/>
        <item x="81"/>
        <item x="28"/>
        <item x="24"/>
        <item x="130"/>
        <item x="170"/>
        <item x="119"/>
        <item x="43"/>
        <item x="25"/>
        <item x="22"/>
        <item x="0"/>
        <item x="50"/>
        <item x="106"/>
        <item x="40"/>
        <item x="14"/>
        <item x="111"/>
        <item x="82"/>
        <item x="12"/>
        <item x="108"/>
        <item x="83"/>
        <item x="156"/>
        <item x="61"/>
        <item x="46"/>
        <item x="16"/>
        <item x="31"/>
        <item x="139"/>
        <item x="160"/>
        <item x="93"/>
        <item t="default"/>
      </items>
    </pivotField>
    <pivotField compact="0" outline="0" multipleItemSelectionAllowed="1" showAll="0">
      <items count="181">
        <item x="159"/>
        <item x="95"/>
        <item x="105"/>
        <item x="51"/>
        <item x="125"/>
        <item x="73"/>
        <item x="102"/>
        <item x="161"/>
        <item x="179"/>
        <item x="41"/>
        <item x="42"/>
        <item x="19"/>
        <item x="34"/>
        <item x="97"/>
        <item x="124"/>
        <item x="68"/>
        <item x="1"/>
        <item x="122"/>
        <item x="10"/>
        <item x="9"/>
        <item x="47"/>
        <item x="59"/>
        <item x="65"/>
        <item x="113"/>
        <item x="80"/>
        <item x="90"/>
        <item x="33"/>
        <item x="15"/>
        <item x="66"/>
        <item x="131"/>
        <item x="142"/>
        <item x="148"/>
        <item x="177"/>
        <item x="44"/>
        <item x="155"/>
        <item x="100"/>
        <item x="129"/>
        <item x="96"/>
        <item x="150"/>
        <item x="67"/>
        <item x="3"/>
        <item x="171"/>
        <item x="103"/>
        <item x="32"/>
        <item x="27"/>
        <item x="7"/>
        <item x="132"/>
        <item x="152"/>
        <item x="64"/>
        <item x="178"/>
        <item x="6"/>
        <item x="56"/>
        <item x="71"/>
        <item x="109"/>
        <item x="104"/>
        <item x="138"/>
        <item x="38"/>
        <item x="53"/>
        <item x="144"/>
        <item x="154"/>
        <item x="140"/>
        <item x="89"/>
        <item x="39"/>
        <item x="8"/>
        <item x="165"/>
        <item x="60"/>
        <item x="149"/>
        <item x="35"/>
        <item x="21"/>
        <item x="85"/>
        <item x="110"/>
        <item x="175"/>
        <item x="62"/>
        <item x="147"/>
        <item x="5"/>
        <item x="166"/>
        <item x="174"/>
        <item x="163"/>
        <item x="101"/>
        <item x="176"/>
        <item x="2"/>
        <item x="168"/>
        <item x="69"/>
        <item x="162"/>
        <item x="55"/>
        <item x="134"/>
        <item x="158"/>
        <item x="173"/>
        <item x="37"/>
        <item x="141"/>
        <item x="121"/>
        <item x="13"/>
        <item x="118"/>
        <item x="167"/>
        <item x="86"/>
        <item x="115"/>
        <item x="98"/>
        <item x="88"/>
        <item x="45"/>
        <item x="75"/>
        <item x="54"/>
        <item x="91"/>
        <item x="127"/>
        <item x="87"/>
        <item x="78"/>
        <item x="17"/>
        <item x="99"/>
        <item x="136"/>
        <item x="20"/>
        <item x="30"/>
        <item x="57"/>
        <item x="77"/>
        <item x="92"/>
        <item x="11"/>
        <item x="164"/>
        <item x="112"/>
        <item x="70"/>
        <item x="72"/>
        <item x="4"/>
        <item x="133"/>
        <item x="94"/>
        <item x="63"/>
        <item x="120"/>
        <item x="153"/>
        <item x="107"/>
        <item x="114"/>
        <item x="169"/>
        <item x="84"/>
        <item x="135"/>
        <item x="26"/>
        <item x="48"/>
        <item x="79"/>
        <item x="137"/>
        <item x="18"/>
        <item x="145"/>
        <item x="151"/>
        <item x="157"/>
        <item x="123"/>
        <item x="128"/>
        <item x="52"/>
        <item x="74"/>
        <item x="126"/>
        <item x="23"/>
        <item x="29"/>
        <item x="146"/>
        <item x="172"/>
        <item x="117"/>
        <item x="49"/>
        <item x="58"/>
        <item x="76"/>
        <item x="143"/>
        <item x="36"/>
        <item x="116"/>
        <item x="81"/>
        <item x="28"/>
        <item x="24"/>
        <item x="130"/>
        <item x="170"/>
        <item x="119"/>
        <item x="43"/>
        <item x="25"/>
        <item x="22"/>
        <item x="0"/>
        <item x="50"/>
        <item x="106"/>
        <item x="40"/>
        <item x="14"/>
        <item x="111"/>
        <item x="82"/>
        <item x="12"/>
        <item x="108"/>
        <item x="83"/>
        <item x="156"/>
        <item x="61"/>
        <item x="46"/>
        <item x="16"/>
        <item x="31"/>
        <item x="139"/>
        <item x="160"/>
        <item x="93"/>
        <item t="default"/>
      </items>
    </pivotField>
    <pivotField compact="0" outline="0" multipleItemSelectionAllowed="1" showAll="0">
      <items count="5">
        <item x="0"/>
        <item x="3"/>
        <item x="2"/>
        <item x="1"/>
        <item t="default"/>
      </items>
    </pivotField>
    <pivotField axis="axisRow" compact="0" sortType="descending" outline="0" multipleItemSelectionAllowed="1" showAll="0">
      <items count="4">
        <item x="1"/>
        <item x="0"/>
        <item x="2"/>
        <item t="default"/>
      </items>
      <autoSortScope>
        <pivotArea fieldPosition="0">
          <references count="1">
            <reference field="4294967294" count="1">
              <x v="0"/>
            </reference>
          </references>
        </pivotArea>
      </autoSortScope>
    </pivotField>
    <pivotField compact="0" outline="0" multipleItemSelectionAllowed="1" showAll="0">
      <items count="6">
        <item x="2"/>
        <item x="1"/>
        <item x="4"/>
        <item x="0"/>
        <item x="3"/>
        <item t="default"/>
      </items>
    </pivotField>
    <pivotField compact="0" outline="0" multipleItemSelectionAllowed="1" showAll="0">
      <items count="63">
        <item x="16"/>
        <item x="36"/>
        <item x="37"/>
        <item x="31"/>
        <item x="40"/>
        <item x="8"/>
        <item x="47"/>
        <item x="30"/>
        <item x="15"/>
        <item x="34"/>
        <item x="22"/>
        <item x="21"/>
        <item x="26"/>
        <item x="24"/>
        <item x="19"/>
        <item x="6"/>
        <item x="32"/>
        <item x="1"/>
        <item x="10"/>
        <item x="9"/>
        <item x="0"/>
        <item x="3"/>
        <item x="14"/>
        <item x="27"/>
        <item x="5"/>
        <item x="18"/>
        <item x="25"/>
        <item x="4"/>
        <item x="33"/>
        <item x="2"/>
        <item x="23"/>
        <item x="29"/>
        <item x="39"/>
        <item x="7"/>
        <item x="48"/>
        <item x="17"/>
        <item x="38"/>
        <item x="13"/>
        <item x="46"/>
        <item x="28"/>
        <item x="35"/>
        <item x="51"/>
        <item x="45"/>
        <item x="20"/>
        <item x="43"/>
        <item x="53"/>
        <item x="49"/>
        <item x="12"/>
        <item x="44"/>
        <item x="50"/>
        <item x="52"/>
        <item x="41"/>
        <item x="42"/>
        <item x="55"/>
        <item x="54"/>
        <item x="59"/>
        <item x="57"/>
        <item x="60"/>
        <item x="58"/>
        <item x="61"/>
        <item x="56"/>
        <item x="11"/>
        <item t="default"/>
      </items>
    </pivotField>
    <pivotField compact="0" outline="0" multipleItemSelectionAllowed="1" showAll="0">
      <items count="828">
        <item x="48"/>
        <item x="332"/>
        <item x="172"/>
        <item x="309"/>
        <item x="594"/>
        <item x="160"/>
        <item x="6"/>
        <item x="461"/>
        <item x="376"/>
        <item x="287"/>
        <item x="116"/>
        <item x="221"/>
        <item x="199"/>
        <item x="481"/>
        <item x="432"/>
        <item x="491"/>
        <item x="285"/>
        <item x="327"/>
        <item x="155"/>
        <item x="301"/>
        <item x="243"/>
        <item x="277"/>
        <item x="336"/>
        <item x="666"/>
        <item x="77"/>
        <item x="414"/>
        <item x="307"/>
        <item x="61"/>
        <item x="292"/>
        <item x="595"/>
        <item x="338"/>
        <item x="346"/>
        <item x="256"/>
        <item x="610"/>
        <item x="395"/>
        <item x="122"/>
        <item x="295"/>
        <item x="228"/>
        <item x="390"/>
        <item x="587"/>
        <item x="30"/>
        <item x="78"/>
        <item x="284"/>
        <item x="340"/>
        <item x="209"/>
        <item x="366"/>
        <item x="27"/>
        <item x="341"/>
        <item x="113"/>
        <item x="225"/>
        <item x="105"/>
        <item x="381"/>
        <item x="302"/>
        <item x="305"/>
        <item x="146"/>
        <item x="420"/>
        <item x="428"/>
        <item x="239"/>
        <item x="50"/>
        <item x="539"/>
        <item x="82"/>
        <item x="584"/>
        <item x="242"/>
        <item x="260"/>
        <item x="222"/>
        <item x="475"/>
        <item x="54"/>
        <item x="143"/>
        <item x="177"/>
        <item x="613"/>
        <item x="556"/>
        <item x="100"/>
        <item x="250"/>
        <item x="101"/>
        <item x="464"/>
        <item x="218"/>
        <item x="375"/>
        <item x="324"/>
        <item x="71"/>
        <item x="231"/>
        <item x="147"/>
        <item x="290"/>
        <item x="433"/>
        <item x="459"/>
        <item x="165"/>
        <item x="286"/>
        <item x="393"/>
        <item x="349"/>
        <item x="204"/>
        <item x="46"/>
        <item x="722"/>
        <item x="245"/>
        <item x="53"/>
        <item x="438"/>
        <item x="67"/>
        <item x="99"/>
        <item x="546"/>
        <item x="640"/>
        <item x="691"/>
        <item x="196"/>
        <item x="19"/>
        <item x="406"/>
        <item x="45"/>
        <item x="128"/>
        <item x="706"/>
        <item x="426"/>
        <item x="294"/>
        <item x="398"/>
        <item x="576"/>
        <item x="598"/>
        <item x="617"/>
        <item x="369"/>
        <item x="173"/>
        <item x="21"/>
        <item x="276"/>
        <item x="634"/>
        <item x="357"/>
        <item x="489"/>
        <item x="316"/>
        <item x="709"/>
        <item x="415"/>
        <item x="333"/>
        <item x="185"/>
        <item x="194"/>
        <item x="620"/>
        <item x="385"/>
        <item x="186"/>
        <item x="605"/>
        <item x="488"/>
        <item x="344"/>
        <item x="198"/>
        <item x="564"/>
        <item x="455"/>
        <item x="131"/>
        <item x="350"/>
        <item x="132"/>
        <item x="380"/>
        <item x="251"/>
        <item x="558"/>
        <item x="355"/>
        <item x="153"/>
        <item x="322"/>
        <item x="255"/>
        <item x="262"/>
        <item x="479"/>
        <item x="542"/>
        <item x="450"/>
        <item x="0"/>
        <item x="83"/>
        <item x="5"/>
        <item x="378"/>
        <item x="329"/>
        <item x="330"/>
        <item x="524"/>
        <item x="57"/>
        <item x="659"/>
        <item x="328"/>
        <item x="370"/>
        <item x="123"/>
        <item x="11"/>
        <item x="761"/>
        <item x="154"/>
        <item x="112"/>
        <item x="353"/>
        <item x="575"/>
        <item x="454"/>
        <item x="205"/>
        <item x="469"/>
        <item x="169"/>
        <item x="723"/>
        <item x="237"/>
        <item x="792"/>
        <item x="127"/>
        <item x="141"/>
        <item x="33"/>
        <item x="638"/>
        <item x="281"/>
        <item x="178"/>
        <item x="42"/>
        <item x="429"/>
        <item x="636"/>
        <item x="144"/>
        <item x="677"/>
        <item x="63"/>
        <item x="631"/>
        <item x="509"/>
        <item x="208"/>
        <item x="742"/>
        <item x="388"/>
        <item x="62"/>
        <item x="258"/>
        <item x="259"/>
        <item x="192"/>
        <item x="404"/>
        <item x="38"/>
        <item x="513"/>
        <item x="120"/>
        <item x="184"/>
        <item x="223"/>
        <item x="568"/>
        <item x="170"/>
        <item x="532"/>
        <item x="536"/>
        <item x="692"/>
        <item x="310"/>
        <item x="325"/>
        <item x="236"/>
        <item x="167"/>
        <item x="207"/>
        <item x="220"/>
        <item x="87"/>
        <item x="171"/>
        <item x="224"/>
        <item x="506"/>
        <item x="7"/>
        <item x="157"/>
        <item x="766"/>
        <item x="423"/>
        <item x="476"/>
        <item x="148"/>
        <item x="549"/>
        <item x="622"/>
        <item x="756"/>
        <item x="471"/>
        <item x="668"/>
        <item x="166"/>
        <item x="681"/>
        <item x="293"/>
        <item x="130"/>
        <item x="515"/>
        <item x="189"/>
        <item x="140"/>
        <item x="484"/>
        <item x="3"/>
        <item x="304"/>
        <item x="263"/>
        <item x="117"/>
        <item x="135"/>
        <item x="22"/>
        <item x="674"/>
        <item x="37"/>
        <item x="152"/>
        <item x="667"/>
        <item x="134"/>
        <item x="600"/>
        <item x="733"/>
        <item x="283"/>
        <item x="360"/>
        <item x="407"/>
        <item x="335"/>
        <item x="518"/>
        <item x="265"/>
        <item x="413"/>
        <item x="109"/>
        <item x="215"/>
        <item x="354"/>
        <item x="279"/>
        <item x="650"/>
        <item x="28"/>
        <item x="300"/>
        <item x="458"/>
        <item x="9"/>
        <item x="811"/>
        <item x="314"/>
        <item x="151"/>
        <item x="623"/>
        <item x="139"/>
        <item x="91"/>
        <item x="31"/>
        <item x="111"/>
        <item x="494"/>
        <item x="796"/>
        <item x="500"/>
        <item x="271"/>
        <item x="698"/>
        <item x="65"/>
        <item x="106"/>
        <item x="435"/>
        <item x="630"/>
        <item x="448"/>
        <item x="217"/>
        <item x="522"/>
        <item x="493"/>
        <item x="44"/>
        <item x="347"/>
        <item x="774"/>
        <item x="156"/>
        <item x="35"/>
        <item x="126"/>
        <item x="107"/>
        <item x="497"/>
        <item x="825"/>
        <item x="409"/>
        <item x="282"/>
        <item x="181"/>
        <item x="103"/>
        <item x="339"/>
        <item x="41"/>
        <item x="39"/>
        <item x="474"/>
        <item x="291"/>
        <item x="267"/>
        <item x="197"/>
        <item x="56"/>
        <item x="180"/>
        <item x="244"/>
        <item x="348"/>
        <item x="451"/>
        <item x="315"/>
        <item x="514"/>
        <item x="468"/>
        <item x="75"/>
        <item x="201"/>
        <item x="387"/>
        <item x="275"/>
        <item x="801"/>
        <item x="321"/>
        <item x="168"/>
        <item x="403"/>
        <item x="36"/>
        <item x="252"/>
        <item x="51"/>
        <item x="52"/>
        <item x="658"/>
        <item x="235"/>
        <item x="540"/>
        <item x="496"/>
        <item x="14"/>
        <item x="466"/>
        <item x="187"/>
        <item x="531"/>
        <item x="331"/>
        <item x="102"/>
        <item x="583"/>
        <item x="49"/>
        <item x="159"/>
        <item x="358"/>
        <item x="80"/>
        <item x="214"/>
        <item x="416"/>
        <item x="537"/>
        <item x="125"/>
        <item x="326"/>
        <item x="306"/>
        <item x="342"/>
        <item x="79"/>
        <item x="32"/>
        <item x="449"/>
        <item x="10"/>
        <item x="377"/>
        <item x="643"/>
        <item x="431"/>
        <item x="597"/>
        <item x="219"/>
        <item x="142"/>
        <item x="523"/>
        <item x="499"/>
        <item x="60"/>
        <item x="18"/>
        <item x="368"/>
        <item x="672"/>
        <item x="763"/>
        <item x="543"/>
        <item x="272"/>
        <item x="176"/>
        <item x="717"/>
        <item x="427"/>
        <item x="15"/>
        <item x="64"/>
        <item x="58"/>
        <item x="525"/>
        <item x="648"/>
        <item x="289"/>
        <item x="158"/>
        <item x="191"/>
        <item x="84"/>
        <item x="785"/>
        <item x="472"/>
        <item x="412"/>
        <item x="163"/>
        <item x="755"/>
        <item x="296"/>
        <item x="115"/>
        <item x="478"/>
        <item x="447"/>
        <item x="234"/>
        <item x="642"/>
        <item x="59"/>
        <item x="503"/>
        <item x="820"/>
        <item x="696"/>
        <item x="392"/>
        <item x="8"/>
        <item x="121"/>
        <item x="647"/>
        <item x="47"/>
        <item x="89"/>
        <item x="632"/>
        <item x="705"/>
        <item x="619"/>
        <item x="97"/>
        <item x="25"/>
        <item x="443"/>
        <item x="137"/>
        <item x="410"/>
        <item x="700"/>
        <item x="711"/>
        <item x="17"/>
        <item x="510"/>
        <item x="517"/>
        <item x="554"/>
        <item x="356"/>
        <item x="238"/>
        <item x="625"/>
        <item x="313"/>
        <item x="424"/>
        <item x="490"/>
        <item x="729"/>
        <item x="586"/>
        <item x="394"/>
        <item x="16"/>
        <item x="400"/>
        <item x="562"/>
        <item x="104"/>
        <item x="665"/>
        <item x="456"/>
        <item x="548"/>
        <item x="817"/>
        <item x="114"/>
        <item x="805"/>
        <item x="639"/>
        <item x="434"/>
        <item x="264"/>
        <item x="421"/>
        <item x="769"/>
        <item x="422"/>
        <item x="563"/>
        <item x="585"/>
        <item x="246"/>
        <item x="559"/>
        <item x="603"/>
        <item x="174"/>
        <item x="545"/>
        <item x="676"/>
        <item x="436"/>
        <item x="483"/>
        <item x="579"/>
        <item x="66"/>
        <item x="795"/>
        <item x="628"/>
        <item x="367"/>
        <item x="726"/>
        <item x="2"/>
        <item x="477"/>
        <item x="108"/>
        <item x="88"/>
        <item x="735"/>
        <item x="129"/>
        <item x="227"/>
        <item x="24"/>
        <item x="86"/>
        <item x="182"/>
        <item x="747"/>
        <item x="533"/>
        <item x="133"/>
        <item x="669"/>
        <item x="210"/>
        <item x="738"/>
        <item x="508"/>
        <item x="526"/>
        <item x="69"/>
        <item x="516"/>
        <item x="188"/>
        <item x="492"/>
        <item x="671"/>
        <item x="534"/>
        <item x="110"/>
        <item x="573"/>
        <item x="311"/>
        <item x="627"/>
        <item x="815"/>
        <item x="611"/>
        <item x="547"/>
        <item x="571"/>
        <item x="697"/>
        <item x="371"/>
        <item x="507"/>
        <item x="399"/>
        <item x="230"/>
        <item x="298"/>
        <item x="779"/>
        <item x="606"/>
        <item x="462"/>
        <item x="504"/>
        <item x="373"/>
        <item x="710"/>
        <item x="789"/>
        <item x="590"/>
        <item x="96"/>
        <item x="216"/>
        <item x="352"/>
        <item x="94"/>
        <item x="274"/>
        <item x="793"/>
        <item x="786"/>
        <item x="95"/>
        <item x="629"/>
        <item x="98"/>
        <item x="675"/>
        <item x="359"/>
        <item x="382"/>
        <item x="684"/>
        <item x="202"/>
        <item x="175"/>
        <item x="754"/>
        <item x="644"/>
        <item x="249"/>
        <item x="776"/>
        <item x="557"/>
        <item x="702"/>
        <item x="682"/>
        <item x="29"/>
        <item x="501"/>
        <item x="800"/>
        <item x="535"/>
        <item x="808"/>
        <item x="440"/>
        <item x="824"/>
        <item x="418"/>
        <item x="591"/>
        <item x="138"/>
        <item x="736"/>
        <item x="278"/>
        <item x="612"/>
        <item x="645"/>
        <item x="550"/>
        <item x="663"/>
        <item x="799"/>
        <item x="762"/>
        <item x="565"/>
        <item x="662"/>
        <item x="695"/>
        <item x="253"/>
        <item x="397"/>
        <item x="20"/>
        <item x="417"/>
        <item x="323"/>
        <item x="195"/>
        <item x="233"/>
        <item x="593"/>
        <item x="572"/>
        <item x="4"/>
        <item x="661"/>
        <item x="498"/>
        <item x="460"/>
        <item x="68"/>
        <item x="437"/>
        <item x="229"/>
        <item x="445"/>
        <item x="361"/>
        <item x="687"/>
        <item x="374"/>
        <item x="439"/>
        <item x="745"/>
        <item x="728"/>
        <item x="538"/>
        <item x="740"/>
        <item x="689"/>
        <item x="261"/>
        <item x="150"/>
        <item x="273"/>
        <item x="778"/>
        <item x="768"/>
        <item x="578"/>
        <item x="72"/>
        <item x="319"/>
        <item x="320"/>
        <item x="446"/>
        <item x="288"/>
        <item x="577"/>
        <item x="566"/>
        <item x="334"/>
        <item x="780"/>
        <item x="74"/>
        <item x="81"/>
        <item x="688"/>
        <item x="76"/>
        <item x="718"/>
        <item x="268"/>
        <item x="402"/>
        <item x="124"/>
        <item x="411"/>
        <item x="749"/>
        <item x="463"/>
        <item x="161"/>
        <item x="561"/>
        <item x="470"/>
        <item x="389"/>
        <item x="92"/>
        <item x="521"/>
        <item x="190"/>
        <item x="480"/>
        <item x="396"/>
        <item x="798"/>
        <item x="183"/>
        <item x="646"/>
        <item x="312"/>
        <item x="809"/>
        <item x="555"/>
        <item x="767"/>
        <item x="1"/>
        <item x="85"/>
        <item x="818"/>
        <item x="391"/>
        <item x="383"/>
        <item x="502"/>
        <item x="379"/>
        <item x="200"/>
        <item x="482"/>
        <item x="716"/>
        <item x="567"/>
        <item x="601"/>
        <item x="588"/>
        <item x="465"/>
        <item x="621"/>
        <item x="43"/>
        <item x="303"/>
        <item x="213"/>
        <item x="364"/>
        <item x="136"/>
        <item x="582"/>
        <item x="257"/>
        <item x="444"/>
        <item x="473"/>
        <item x="794"/>
        <item x="673"/>
        <item x="372"/>
        <item x="581"/>
        <item x="707"/>
        <item x="693"/>
        <item x="589"/>
        <item x="485"/>
        <item x="679"/>
        <item x="670"/>
        <item x="318"/>
        <item x="807"/>
        <item x="720"/>
        <item x="732"/>
        <item x="731"/>
        <item x="226"/>
        <item x="685"/>
        <item x="552"/>
        <item x="345"/>
        <item x="254"/>
        <item x="452"/>
        <item x="652"/>
        <item x="280"/>
        <item x="651"/>
        <item x="727"/>
        <item x="602"/>
        <item x="686"/>
        <item x="162"/>
        <item x="26"/>
        <item x="791"/>
        <item x="145"/>
        <item x="419"/>
        <item x="608"/>
        <item x="580"/>
        <item x="574"/>
        <item x="760"/>
        <item x="759"/>
        <item x="680"/>
        <item x="299"/>
        <item x="70"/>
        <item x="703"/>
        <item x="715"/>
        <item x="822"/>
        <item x="73"/>
        <item x="560"/>
        <item x="790"/>
        <item x="206"/>
        <item x="633"/>
        <item x="351"/>
        <item x="823"/>
        <item x="442"/>
        <item x="203"/>
        <item x="814"/>
        <item x="609"/>
        <item x="149"/>
        <item x="764"/>
        <item x="487"/>
        <item x="719"/>
        <item x="607"/>
        <item x="343"/>
        <item x="425"/>
        <item x="724"/>
        <item x="519"/>
        <item x="751"/>
        <item x="441"/>
        <item x="757"/>
        <item x="247"/>
        <item x="511"/>
        <item x="365"/>
        <item x="405"/>
        <item x="826"/>
        <item x="657"/>
        <item x="248"/>
        <item x="656"/>
        <item x="505"/>
        <item x="683"/>
        <item x="93"/>
        <item x="90"/>
        <item x="784"/>
        <item x="783"/>
        <item x="616"/>
        <item x="741"/>
        <item x="678"/>
        <item x="569"/>
        <item x="765"/>
        <item x="308"/>
        <item x="596"/>
        <item x="118"/>
        <item x="528"/>
        <item x="164"/>
        <item x="708"/>
        <item x="211"/>
        <item x="618"/>
        <item x="599"/>
        <item x="777"/>
        <item x="753"/>
        <item x="730"/>
        <item x="23"/>
        <item x="40"/>
        <item x="240"/>
        <item x="269"/>
        <item x="457"/>
        <item x="788"/>
        <item x="467"/>
        <item x="592"/>
        <item x="739"/>
        <item x="734"/>
        <item x="635"/>
        <item x="551"/>
        <item x="401"/>
        <item x="232"/>
        <item x="241"/>
        <item x="797"/>
        <item x="614"/>
        <item x="12"/>
        <item x="714"/>
        <item x="570"/>
        <item x="721"/>
        <item x="624"/>
        <item x="655"/>
        <item x="750"/>
        <item x="737"/>
        <item x="653"/>
        <item x="806"/>
        <item x="701"/>
        <item x="266"/>
        <item x="770"/>
        <item x="781"/>
        <item x="773"/>
        <item x="495"/>
        <item x="626"/>
        <item x="813"/>
        <item x="119"/>
        <item x="758"/>
        <item x="553"/>
        <item x="694"/>
        <item x="641"/>
        <item x="615"/>
        <item x="637"/>
        <item x="712"/>
        <item x="699"/>
        <item x="270"/>
        <item x="317"/>
        <item x="660"/>
        <item x="771"/>
        <item x="297"/>
        <item x="604"/>
        <item x="744"/>
        <item x="649"/>
        <item x="704"/>
        <item x="812"/>
        <item x="541"/>
        <item x="363"/>
        <item x="810"/>
        <item x="803"/>
        <item x="787"/>
        <item x="772"/>
        <item x="743"/>
        <item x="775"/>
        <item x="690"/>
        <item x="362"/>
        <item x="530"/>
        <item x="386"/>
        <item x="34"/>
        <item x="408"/>
        <item x="512"/>
        <item x="654"/>
        <item x="821"/>
        <item x="725"/>
        <item x="782"/>
        <item x="748"/>
        <item x="453"/>
        <item x="212"/>
        <item x="816"/>
        <item x="529"/>
        <item x="746"/>
        <item x="193"/>
        <item x="664"/>
        <item x="802"/>
        <item x="520"/>
        <item x="804"/>
        <item x="713"/>
        <item x="55"/>
        <item x="337"/>
        <item x="179"/>
        <item x="430"/>
        <item x="819"/>
        <item x="384"/>
        <item x="486"/>
        <item x="544"/>
        <item x="752"/>
        <item x="527"/>
        <item x="13"/>
        <item t="default"/>
      </items>
    </pivotField>
    <pivotField compact="0" outline="0" multipleItemSelectionAllowed="1" showAll="0">
      <items count="5">
        <item x="1"/>
        <item x="0"/>
        <item x="3"/>
        <item x="2"/>
        <item t="default"/>
      </items>
    </pivotField>
  </pivotFields>
  <rowFields count="1">
    <field x="12"/>
  </rowFields>
  <rowItems count="3">
    <i>
      <x v="1"/>
    </i>
    <i>
      <x/>
    </i>
    <i>
      <x v="2"/>
    </i>
  </rowItems>
  <colItems count="1">
    <i/>
  </colItems>
  <dataFields count="1">
    <dataField name="COUNTA of Order_ID" fld="0" subtotal="count" baseField="0" baseItem="0"/>
  </dataFields>
  <pivotTableStyleInfo showRowHeaders="1" showColHeaders="1"/>
</pivotTableDefinition>
</file>

<file path=xl/pivotTables/pivotTable8.xml><?xml version="1.0" encoding="utf-8"?>
<pivotTableDefinition xmlns="http://schemas.openxmlformats.org/spreadsheetml/2006/main" name="Pivot Tables 4" cacheId="0" autoFormatId="1" applyNumberFormats="0" applyBorderFormats="0" applyFontFormats="0" applyPatternFormats="0" applyAlignmentFormats="0" applyWidthHeightFormats="1" dataCaption="" updatedVersion="5" rowGrandTotals="0" compact="0" compactData="0" showDrill="1">
  <location ref="D5:E225" firstHeaderRow="1" firstDataRow="1" firstDataCol="1"/>
  <pivotFields count="17">
    <pivotField compact="0" outline="0" multipleItemSelectionAllowed="1" showAll="0">
      <items count="8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t="default"/>
      </items>
    </pivotField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axis="axisRow" compact="0" sortType="descending" outline="0" multipleItemSelectionAllowed="1" showAll="0">
      <items count="221">
        <item x="216"/>
        <item x="200"/>
        <item x="26"/>
        <item x="66"/>
        <item x="39"/>
        <item x="134"/>
        <item x="143"/>
        <item x="219"/>
        <item x="30"/>
        <item x="106"/>
        <item x="91"/>
        <item x="44"/>
        <item x="79"/>
        <item x="154"/>
        <item x="185"/>
        <item x="0"/>
        <item x="141"/>
        <item x="190"/>
        <item x="80"/>
        <item x="38"/>
        <item x="81"/>
        <item x="125"/>
        <item x="19"/>
        <item x="142"/>
        <item x="13"/>
        <item x="175"/>
        <item x="112"/>
        <item x="85"/>
        <item x="24"/>
        <item x="16"/>
        <item x="109"/>
        <item x="133"/>
        <item x="153"/>
        <item x="105"/>
        <item x="180"/>
        <item x="177"/>
        <item x="75"/>
        <item x="132"/>
        <item x="37"/>
        <item x="196"/>
        <item x="183"/>
        <item x="159"/>
        <item x="138"/>
        <item x="111"/>
        <item x="55"/>
        <item x="146"/>
        <item x="151"/>
        <item x="124"/>
        <item x="31"/>
        <item x="49"/>
        <item x="129"/>
        <item x="20"/>
        <item x="182"/>
        <item x="95"/>
        <item x="149"/>
        <item x="4"/>
        <item x="1"/>
        <item x="59"/>
        <item x="217"/>
        <item x="208"/>
        <item x="43"/>
        <item x="67"/>
        <item x="174"/>
        <item x="205"/>
        <item x="126"/>
        <item x="107"/>
        <item x="14"/>
        <item x="51"/>
        <item x="57"/>
        <item x="62"/>
        <item x="25"/>
        <item x="123"/>
        <item x="11"/>
        <item x="100"/>
        <item x="18"/>
        <item x="50"/>
        <item x="77"/>
        <item x="83"/>
        <item x="33"/>
        <item x="156"/>
        <item x="139"/>
        <item x="29"/>
        <item x="165"/>
        <item x="68"/>
        <item x="197"/>
        <item x="27"/>
        <item x="211"/>
        <item x="181"/>
        <item x="47"/>
        <item x="65"/>
        <item x="73"/>
        <item x="96"/>
        <item x="48"/>
        <item x="76"/>
        <item x="204"/>
        <item x="32"/>
        <item x="169"/>
        <item x="191"/>
        <item x="172"/>
        <item x="140"/>
        <item x="193"/>
        <item x="60"/>
        <item x="168"/>
        <item x="214"/>
        <item x="110"/>
        <item x="116"/>
        <item x="92"/>
        <item x="88"/>
        <item x="41"/>
        <item x="113"/>
        <item x="17"/>
        <item x="184"/>
        <item x="160"/>
        <item x="187"/>
        <item x="52"/>
        <item x="121"/>
        <item x="114"/>
        <item x="21"/>
        <item x="176"/>
        <item x="54"/>
        <item x="99"/>
        <item x="167"/>
        <item x="104"/>
        <item x="201"/>
        <item x="101"/>
        <item x="82"/>
        <item x="178"/>
        <item x="135"/>
        <item x="97"/>
        <item x="108"/>
        <item x="202"/>
        <item x="35"/>
        <item x="215"/>
        <item x="3"/>
        <item x="87"/>
        <item x="84"/>
        <item x="28"/>
        <item x="63"/>
        <item x="22"/>
        <item x="115"/>
        <item x="188"/>
        <item x="69"/>
        <item x="72"/>
        <item x="86"/>
        <item x="45"/>
        <item x="42"/>
        <item x="171"/>
        <item x="64"/>
        <item x="23"/>
        <item x="117"/>
        <item x="206"/>
        <item x="179"/>
        <item x="155"/>
        <item x="199"/>
        <item x="189"/>
        <item x="131"/>
        <item x="46"/>
        <item x="148"/>
        <item x="120"/>
        <item x="195"/>
        <item x="145"/>
        <item x="119"/>
        <item x="198"/>
        <item x="137"/>
        <item x="9"/>
        <item x="170"/>
        <item x="127"/>
        <item x="6"/>
        <item x="144"/>
        <item x="203"/>
        <item x="136"/>
        <item x="7"/>
        <item x="158"/>
        <item x="194"/>
        <item x="150"/>
        <item x="162"/>
        <item x="2"/>
        <item x="122"/>
        <item x="163"/>
        <item x="74"/>
        <item x="218"/>
        <item x="34"/>
        <item x="70"/>
        <item x="130"/>
        <item x="152"/>
        <item x="89"/>
        <item x="147"/>
        <item x="98"/>
        <item x="12"/>
        <item x="78"/>
        <item x="128"/>
        <item x="164"/>
        <item x="212"/>
        <item x="161"/>
        <item x="58"/>
        <item x="213"/>
        <item x="15"/>
        <item x="8"/>
        <item x="93"/>
        <item x="90"/>
        <item x="207"/>
        <item x="61"/>
        <item x="103"/>
        <item x="40"/>
        <item x="5"/>
        <item x="157"/>
        <item x="56"/>
        <item x="192"/>
        <item x="102"/>
        <item x="209"/>
        <item x="10"/>
        <item x="173"/>
        <item x="53"/>
        <item x="71"/>
        <item x="186"/>
        <item x="94"/>
        <item x="166"/>
        <item x="118"/>
        <item x="210"/>
        <item x="36"/>
        <item t="default"/>
      </items>
      <autoSortScope>
        <pivotArea fieldPosition="0">
          <references count="1">
            <reference field="4294967294" count="1">
              <x v="0"/>
            </reference>
          </references>
        </pivotArea>
      </autoSortScope>
    </pivotField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dataField="1" compact="0" outline="0" multipleItemSelectionAllowed="1" showAll="0">
      <items count="828">
        <item x="48"/>
        <item x="332"/>
        <item x="172"/>
        <item x="309"/>
        <item x="594"/>
        <item x="160"/>
        <item x="6"/>
        <item x="461"/>
        <item x="376"/>
        <item x="287"/>
        <item x="116"/>
        <item x="221"/>
        <item x="199"/>
        <item x="481"/>
        <item x="432"/>
        <item x="491"/>
        <item x="285"/>
        <item x="327"/>
        <item x="155"/>
        <item x="301"/>
        <item x="243"/>
        <item x="277"/>
        <item x="336"/>
        <item x="666"/>
        <item x="77"/>
        <item x="414"/>
        <item x="307"/>
        <item x="61"/>
        <item x="292"/>
        <item x="595"/>
        <item x="338"/>
        <item x="346"/>
        <item x="256"/>
        <item x="610"/>
        <item x="395"/>
        <item x="122"/>
        <item x="295"/>
        <item x="228"/>
        <item x="390"/>
        <item x="587"/>
        <item x="30"/>
        <item x="78"/>
        <item x="284"/>
        <item x="340"/>
        <item x="209"/>
        <item x="366"/>
        <item x="27"/>
        <item x="341"/>
        <item x="113"/>
        <item x="225"/>
        <item x="105"/>
        <item x="381"/>
        <item x="302"/>
        <item x="305"/>
        <item x="146"/>
        <item x="420"/>
        <item x="428"/>
        <item x="239"/>
        <item x="50"/>
        <item x="539"/>
        <item x="82"/>
        <item x="584"/>
        <item x="242"/>
        <item x="260"/>
        <item x="222"/>
        <item x="475"/>
        <item x="54"/>
        <item x="143"/>
        <item x="177"/>
        <item x="613"/>
        <item x="556"/>
        <item x="100"/>
        <item x="250"/>
        <item x="101"/>
        <item x="464"/>
        <item x="218"/>
        <item x="375"/>
        <item x="324"/>
        <item x="71"/>
        <item x="231"/>
        <item x="147"/>
        <item x="290"/>
        <item x="433"/>
        <item x="459"/>
        <item x="165"/>
        <item x="286"/>
        <item x="393"/>
        <item x="349"/>
        <item x="204"/>
        <item x="46"/>
        <item x="722"/>
        <item x="245"/>
        <item x="53"/>
        <item x="438"/>
        <item x="67"/>
        <item x="99"/>
        <item x="546"/>
        <item x="640"/>
        <item x="691"/>
        <item x="196"/>
        <item x="19"/>
        <item x="406"/>
        <item x="45"/>
        <item x="128"/>
        <item x="706"/>
        <item x="426"/>
        <item x="294"/>
        <item x="398"/>
        <item x="576"/>
        <item x="598"/>
        <item x="617"/>
        <item x="369"/>
        <item x="173"/>
        <item x="21"/>
        <item x="276"/>
        <item x="634"/>
        <item x="357"/>
        <item x="489"/>
        <item x="316"/>
        <item x="709"/>
        <item x="415"/>
        <item x="333"/>
        <item x="185"/>
        <item x="194"/>
        <item x="620"/>
        <item x="385"/>
        <item x="186"/>
        <item x="605"/>
        <item x="488"/>
        <item x="344"/>
        <item x="198"/>
        <item x="564"/>
        <item x="455"/>
        <item x="131"/>
        <item x="350"/>
        <item x="132"/>
        <item x="380"/>
        <item x="251"/>
        <item x="558"/>
        <item x="355"/>
        <item x="153"/>
        <item x="322"/>
        <item x="255"/>
        <item x="262"/>
        <item x="479"/>
        <item x="542"/>
        <item x="450"/>
        <item x="0"/>
        <item x="83"/>
        <item x="5"/>
        <item x="378"/>
        <item x="329"/>
        <item x="330"/>
        <item x="524"/>
        <item x="57"/>
        <item x="659"/>
        <item x="328"/>
        <item x="370"/>
        <item x="123"/>
        <item x="11"/>
        <item x="761"/>
        <item x="154"/>
        <item x="112"/>
        <item x="353"/>
        <item x="575"/>
        <item x="454"/>
        <item x="205"/>
        <item x="469"/>
        <item x="169"/>
        <item x="723"/>
        <item x="237"/>
        <item x="792"/>
        <item x="127"/>
        <item x="141"/>
        <item x="33"/>
        <item x="638"/>
        <item x="281"/>
        <item x="178"/>
        <item x="42"/>
        <item x="429"/>
        <item x="636"/>
        <item x="144"/>
        <item x="677"/>
        <item x="63"/>
        <item x="631"/>
        <item x="509"/>
        <item x="208"/>
        <item x="742"/>
        <item x="388"/>
        <item x="62"/>
        <item x="258"/>
        <item x="259"/>
        <item x="192"/>
        <item x="404"/>
        <item x="38"/>
        <item x="513"/>
        <item x="120"/>
        <item x="184"/>
        <item x="223"/>
        <item x="568"/>
        <item x="170"/>
        <item x="532"/>
        <item x="536"/>
        <item x="692"/>
        <item x="310"/>
        <item x="325"/>
        <item x="236"/>
        <item x="167"/>
        <item x="207"/>
        <item x="220"/>
        <item x="87"/>
        <item x="171"/>
        <item x="224"/>
        <item x="506"/>
        <item x="7"/>
        <item x="157"/>
        <item x="766"/>
        <item x="423"/>
        <item x="476"/>
        <item x="148"/>
        <item x="549"/>
        <item x="622"/>
        <item x="756"/>
        <item x="471"/>
        <item x="668"/>
        <item x="166"/>
        <item x="681"/>
        <item x="293"/>
        <item x="130"/>
        <item x="515"/>
        <item x="189"/>
        <item x="140"/>
        <item x="484"/>
        <item x="3"/>
        <item x="304"/>
        <item x="263"/>
        <item x="117"/>
        <item x="135"/>
        <item x="22"/>
        <item x="674"/>
        <item x="37"/>
        <item x="152"/>
        <item x="667"/>
        <item x="134"/>
        <item x="600"/>
        <item x="733"/>
        <item x="283"/>
        <item x="360"/>
        <item x="407"/>
        <item x="335"/>
        <item x="518"/>
        <item x="265"/>
        <item x="413"/>
        <item x="109"/>
        <item x="215"/>
        <item x="354"/>
        <item x="279"/>
        <item x="650"/>
        <item x="28"/>
        <item x="300"/>
        <item x="458"/>
        <item x="9"/>
        <item x="811"/>
        <item x="314"/>
        <item x="151"/>
        <item x="623"/>
        <item x="139"/>
        <item x="91"/>
        <item x="31"/>
        <item x="111"/>
        <item x="494"/>
        <item x="796"/>
        <item x="500"/>
        <item x="271"/>
        <item x="698"/>
        <item x="65"/>
        <item x="106"/>
        <item x="435"/>
        <item x="630"/>
        <item x="448"/>
        <item x="217"/>
        <item x="522"/>
        <item x="493"/>
        <item x="44"/>
        <item x="347"/>
        <item x="774"/>
        <item x="156"/>
        <item x="35"/>
        <item x="126"/>
        <item x="107"/>
        <item x="497"/>
        <item x="825"/>
        <item x="409"/>
        <item x="282"/>
        <item x="181"/>
        <item x="103"/>
        <item x="339"/>
        <item x="41"/>
        <item x="39"/>
        <item x="474"/>
        <item x="291"/>
        <item x="267"/>
        <item x="197"/>
        <item x="56"/>
        <item x="180"/>
        <item x="244"/>
        <item x="348"/>
        <item x="451"/>
        <item x="315"/>
        <item x="514"/>
        <item x="468"/>
        <item x="75"/>
        <item x="201"/>
        <item x="387"/>
        <item x="275"/>
        <item x="801"/>
        <item x="321"/>
        <item x="168"/>
        <item x="403"/>
        <item x="36"/>
        <item x="252"/>
        <item x="51"/>
        <item x="52"/>
        <item x="658"/>
        <item x="235"/>
        <item x="540"/>
        <item x="496"/>
        <item x="14"/>
        <item x="466"/>
        <item x="187"/>
        <item x="531"/>
        <item x="331"/>
        <item x="102"/>
        <item x="583"/>
        <item x="49"/>
        <item x="159"/>
        <item x="358"/>
        <item x="80"/>
        <item x="214"/>
        <item x="416"/>
        <item x="537"/>
        <item x="125"/>
        <item x="326"/>
        <item x="306"/>
        <item x="342"/>
        <item x="79"/>
        <item x="32"/>
        <item x="449"/>
        <item x="10"/>
        <item x="377"/>
        <item x="643"/>
        <item x="431"/>
        <item x="597"/>
        <item x="219"/>
        <item x="142"/>
        <item x="523"/>
        <item x="499"/>
        <item x="60"/>
        <item x="18"/>
        <item x="368"/>
        <item x="672"/>
        <item x="763"/>
        <item x="543"/>
        <item x="272"/>
        <item x="176"/>
        <item x="717"/>
        <item x="427"/>
        <item x="15"/>
        <item x="64"/>
        <item x="58"/>
        <item x="525"/>
        <item x="648"/>
        <item x="289"/>
        <item x="158"/>
        <item x="191"/>
        <item x="84"/>
        <item x="785"/>
        <item x="472"/>
        <item x="412"/>
        <item x="163"/>
        <item x="755"/>
        <item x="296"/>
        <item x="115"/>
        <item x="478"/>
        <item x="447"/>
        <item x="234"/>
        <item x="642"/>
        <item x="59"/>
        <item x="503"/>
        <item x="820"/>
        <item x="696"/>
        <item x="392"/>
        <item x="8"/>
        <item x="121"/>
        <item x="647"/>
        <item x="47"/>
        <item x="89"/>
        <item x="632"/>
        <item x="705"/>
        <item x="619"/>
        <item x="97"/>
        <item x="25"/>
        <item x="443"/>
        <item x="137"/>
        <item x="410"/>
        <item x="700"/>
        <item x="711"/>
        <item x="17"/>
        <item x="510"/>
        <item x="517"/>
        <item x="554"/>
        <item x="356"/>
        <item x="238"/>
        <item x="625"/>
        <item x="313"/>
        <item x="424"/>
        <item x="490"/>
        <item x="729"/>
        <item x="586"/>
        <item x="394"/>
        <item x="16"/>
        <item x="400"/>
        <item x="562"/>
        <item x="104"/>
        <item x="665"/>
        <item x="456"/>
        <item x="548"/>
        <item x="817"/>
        <item x="114"/>
        <item x="805"/>
        <item x="639"/>
        <item x="434"/>
        <item x="264"/>
        <item x="421"/>
        <item x="769"/>
        <item x="422"/>
        <item x="563"/>
        <item x="585"/>
        <item x="246"/>
        <item x="559"/>
        <item x="603"/>
        <item x="174"/>
        <item x="545"/>
        <item x="676"/>
        <item x="436"/>
        <item x="483"/>
        <item x="579"/>
        <item x="66"/>
        <item x="795"/>
        <item x="628"/>
        <item x="367"/>
        <item x="726"/>
        <item x="2"/>
        <item x="477"/>
        <item x="108"/>
        <item x="88"/>
        <item x="735"/>
        <item x="129"/>
        <item x="227"/>
        <item x="24"/>
        <item x="86"/>
        <item x="182"/>
        <item x="747"/>
        <item x="533"/>
        <item x="133"/>
        <item x="669"/>
        <item x="210"/>
        <item x="738"/>
        <item x="508"/>
        <item x="526"/>
        <item x="69"/>
        <item x="516"/>
        <item x="188"/>
        <item x="492"/>
        <item x="671"/>
        <item x="534"/>
        <item x="110"/>
        <item x="573"/>
        <item x="311"/>
        <item x="627"/>
        <item x="815"/>
        <item x="611"/>
        <item x="547"/>
        <item x="571"/>
        <item x="697"/>
        <item x="371"/>
        <item x="507"/>
        <item x="399"/>
        <item x="230"/>
        <item x="298"/>
        <item x="779"/>
        <item x="606"/>
        <item x="462"/>
        <item x="504"/>
        <item x="373"/>
        <item x="710"/>
        <item x="789"/>
        <item x="590"/>
        <item x="96"/>
        <item x="216"/>
        <item x="352"/>
        <item x="94"/>
        <item x="274"/>
        <item x="793"/>
        <item x="786"/>
        <item x="95"/>
        <item x="629"/>
        <item x="98"/>
        <item x="675"/>
        <item x="359"/>
        <item x="382"/>
        <item x="684"/>
        <item x="202"/>
        <item x="175"/>
        <item x="754"/>
        <item x="644"/>
        <item x="249"/>
        <item x="776"/>
        <item x="557"/>
        <item x="702"/>
        <item x="682"/>
        <item x="29"/>
        <item x="501"/>
        <item x="800"/>
        <item x="535"/>
        <item x="808"/>
        <item x="440"/>
        <item x="824"/>
        <item x="418"/>
        <item x="591"/>
        <item x="138"/>
        <item x="736"/>
        <item x="278"/>
        <item x="612"/>
        <item x="645"/>
        <item x="550"/>
        <item x="663"/>
        <item x="799"/>
        <item x="762"/>
        <item x="565"/>
        <item x="662"/>
        <item x="695"/>
        <item x="253"/>
        <item x="397"/>
        <item x="20"/>
        <item x="417"/>
        <item x="323"/>
        <item x="195"/>
        <item x="233"/>
        <item x="593"/>
        <item x="572"/>
        <item x="4"/>
        <item x="661"/>
        <item x="498"/>
        <item x="460"/>
        <item x="68"/>
        <item x="437"/>
        <item x="229"/>
        <item x="445"/>
        <item x="361"/>
        <item x="687"/>
        <item x="374"/>
        <item x="439"/>
        <item x="745"/>
        <item x="728"/>
        <item x="538"/>
        <item x="740"/>
        <item x="689"/>
        <item x="261"/>
        <item x="150"/>
        <item x="273"/>
        <item x="778"/>
        <item x="768"/>
        <item x="578"/>
        <item x="72"/>
        <item x="319"/>
        <item x="320"/>
        <item x="446"/>
        <item x="288"/>
        <item x="577"/>
        <item x="566"/>
        <item x="334"/>
        <item x="780"/>
        <item x="74"/>
        <item x="81"/>
        <item x="688"/>
        <item x="76"/>
        <item x="718"/>
        <item x="268"/>
        <item x="402"/>
        <item x="124"/>
        <item x="411"/>
        <item x="749"/>
        <item x="463"/>
        <item x="161"/>
        <item x="561"/>
        <item x="470"/>
        <item x="389"/>
        <item x="92"/>
        <item x="521"/>
        <item x="190"/>
        <item x="480"/>
        <item x="396"/>
        <item x="798"/>
        <item x="183"/>
        <item x="646"/>
        <item x="312"/>
        <item x="809"/>
        <item x="555"/>
        <item x="767"/>
        <item x="1"/>
        <item x="85"/>
        <item x="818"/>
        <item x="391"/>
        <item x="383"/>
        <item x="502"/>
        <item x="379"/>
        <item x="200"/>
        <item x="482"/>
        <item x="716"/>
        <item x="567"/>
        <item x="601"/>
        <item x="588"/>
        <item x="465"/>
        <item x="621"/>
        <item x="43"/>
        <item x="303"/>
        <item x="213"/>
        <item x="364"/>
        <item x="136"/>
        <item x="582"/>
        <item x="257"/>
        <item x="444"/>
        <item x="473"/>
        <item x="794"/>
        <item x="673"/>
        <item x="372"/>
        <item x="581"/>
        <item x="707"/>
        <item x="693"/>
        <item x="589"/>
        <item x="485"/>
        <item x="679"/>
        <item x="670"/>
        <item x="318"/>
        <item x="807"/>
        <item x="720"/>
        <item x="732"/>
        <item x="731"/>
        <item x="226"/>
        <item x="685"/>
        <item x="552"/>
        <item x="345"/>
        <item x="254"/>
        <item x="452"/>
        <item x="652"/>
        <item x="280"/>
        <item x="651"/>
        <item x="727"/>
        <item x="602"/>
        <item x="686"/>
        <item x="162"/>
        <item x="26"/>
        <item x="791"/>
        <item x="145"/>
        <item x="419"/>
        <item x="608"/>
        <item x="580"/>
        <item x="574"/>
        <item x="760"/>
        <item x="759"/>
        <item x="680"/>
        <item x="299"/>
        <item x="70"/>
        <item x="703"/>
        <item x="715"/>
        <item x="822"/>
        <item x="73"/>
        <item x="560"/>
        <item x="790"/>
        <item x="206"/>
        <item x="633"/>
        <item x="351"/>
        <item x="823"/>
        <item x="442"/>
        <item x="203"/>
        <item x="814"/>
        <item x="609"/>
        <item x="149"/>
        <item x="764"/>
        <item x="487"/>
        <item x="719"/>
        <item x="607"/>
        <item x="343"/>
        <item x="425"/>
        <item x="724"/>
        <item x="519"/>
        <item x="751"/>
        <item x="441"/>
        <item x="757"/>
        <item x="247"/>
        <item x="511"/>
        <item x="365"/>
        <item x="405"/>
        <item x="826"/>
        <item x="657"/>
        <item x="248"/>
        <item x="656"/>
        <item x="505"/>
        <item x="683"/>
        <item x="93"/>
        <item x="90"/>
        <item x="784"/>
        <item x="783"/>
        <item x="616"/>
        <item x="741"/>
        <item x="678"/>
        <item x="569"/>
        <item x="765"/>
        <item x="308"/>
        <item x="596"/>
        <item x="118"/>
        <item x="528"/>
        <item x="164"/>
        <item x="708"/>
        <item x="211"/>
        <item x="618"/>
        <item x="599"/>
        <item x="777"/>
        <item x="753"/>
        <item x="730"/>
        <item x="23"/>
        <item x="40"/>
        <item x="240"/>
        <item x="269"/>
        <item x="457"/>
        <item x="788"/>
        <item x="467"/>
        <item x="592"/>
        <item x="739"/>
        <item x="734"/>
        <item x="635"/>
        <item x="551"/>
        <item x="401"/>
        <item x="232"/>
        <item x="241"/>
        <item x="797"/>
        <item x="614"/>
        <item x="12"/>
        <item x="714"/>
        <item x="570"/>
        <item x="721"/>
        <item x="624"/>
        <item x="655"/>
        <item x="750"/>
        <item x="737"/>
        <item x="653"/>
        <item x="806"/>
        <item x="701"/>
        <item x="266"/>
        <item x="770"/>
        <item x="781"/>
        <item x="773"/>
        <item x="495"/>
        <item x="626"/>
        <item x="813"/>
        <item x="119"/>
        <item x="758"/>
        <item x="553"/>
        <item x="694"/>
        <item x="641"/>
        <item x="615"/>
        <item x="637"/>
        <item x="712"/>
        <item x="699"/>
        <item x="270"/>
        <item x="317"/>
        <item x="660"/>
        <item x="771"/>
        <item x="297"/>
        <item x="604"/>
        <item x="744"/>
        <item x="649"/>
        <item x="704"/>
        <item x="812"/>
        <item x="541"/>
        <item x="363"/>
        <item x="810"/>
        <item x="803"/>
        <item x="787"/>
        <item x="772"/>
        <item x="743"/>
        <item x="775"/>
        <item x="690"/>
        <item x="362"/>
        <item x="530"/>
        <item x="386"/>
        <item x="34"/>
        <item x="408"/>
        <item x="512"/>
        <item x="654"/>
        <item x="821"/>
        <item x="725"/>
        <item x="782"/>
        <item x="748"/>
        <item x="453"/>
        <item x="212"/>
        <item x="816"/>
        <item x="529"/>
        <item x="746"/>
        <item x="193"/>
        <item x="664"/>
        <item x="802"/>
        <item x="520"/>
        <item x="804"/>
        <item x="713"/>
        <item x="55"/>
        <item x="337"/>
        <item x="179"/>
        <item x="430"/>
        <item x="819"/>
        <item x="384"/>
        <item x="486"/>
        <item x="544"/>
        <item x="752"/>
        <item x="527"/>
        <item x="13"/>
        <item t="default"/>
      </items>
    </pivotField>
    <pivotField compact="0" outline="0" multipleItemSelectionAllowed="1" showAll="0"/>
  </pivotFields>
  <rowFields count="1">
    <field x="7"/>
  </rowFields>
  <rowItems count="220">
    <i>
      <x v="89"/>
    </i>
    <i>
      <x v="212"/>
    </i>
    <i>
      <x v="106"/>
    </i>
    <i>
      <x v="119"/>
    </i>
    <i>
      <x v="19"/>
    </i>
    <i>
      <x v="65"/>
    </i>
    <i>
      <x v="188"/>
    </i>
    <i>
      <x v="30"/>
    </i>
    <i>
      <x v="196"/>
    </i>
    <i>
      <x v="36"/>
    </i>
    <i>
      <x v="205"/>
    </i>
    <i>
      <x v="186"/>
    </i>
    <i>
      <x v="158"/>
    </i>
    <i>
      <x v="131"/>
    </i>
    <i>
      <x v="58"/>
    </i>
    <i>
      <x v="208"/>
    </i>
    <i>
      <x v="10"/>
    </i>
    <i>
      <x v="183"/>
    </i>
    <i>
      <x v="150"/>
    </i>
    <i>
      <x v="34"/>
    </i>
    <i>
      <x v="182"/>
    </i>
    <i>
      <x v="27"/>
    </i>
    <i>
      <x v="96"/>
    </i>
    <i>
      <x v="46"/>
    </i>
    <i>
      <x v="66"/>
    </i>
    <i>
      <x v="215"/>
    </i>
    <i>
      <x v="128"/>
    </i>
    <i>
      <x v="198"/>
    </i>
    <i>
      <x v="141"/>
    </i>
    <i>
      <x v="192"/>
    </i>
    <i>
      <x v="157"/>
    </i>
    <i>
      <x v="74"/>
    </i>
    <i>
      <x v="184"/>
    </i>
    <i>
      <x v="132"/>
    </i>
    <i>
      <x v="172"/>
    </i>
    <i>
      <x v="164"/>
    </i>
    <i>
      <x v="55"/>
    </i>
    <i>
      <x v="112"/>
    </i>
    <i>
      <x v="40"/>
    </i>
    <i>
      <x v="181"/>
    </i>
    <i>
      <x v="202"/>
    </i>
    <i>
      <x v="68"/>
    </i>
    <i>
      <x v="32"/>
    </i>
    <i>
      <x v="50"/>
    </i>
    <i>
      <x v="31"/>
    </i>
    <i>
      <x v="180"/>
    </i>
    <i>
      <x v="170"/>
    </i>
    <i>
      <x v="7"/>
    </i>
    <i>
      <x v="217"/>
    </i>
    <i>
      <x v="4"/>
    </i>
    <i>
      <x v="83"/>
    </i>
    <i>
      <x v="201"/>
    </i>
    <i>
      <x v="2"/>
    </i>
    <i>
      <x v="25"/>
    </i>
    <i>
      <x v="190"/>
    </i>
    <i>
      <x v="53"/>
    </i>
    <i>
      <x v="17"/>
    </i>
    <i>
      <x v="179"/>
    </i>
    <i>
      <x v="177"/>
    </i>
    <i>
      <x v="12"/>
    </i>
    <i>
      <x v="163"/>
    </i>
    <i>
      <x v="35"/>
    </i>
    <i>
      <x v="48"/>
    </i>
    <i>
      <x v="133"/>
    </i>
    <i>
      <x v="200"/>
    </i>
    <i>
      <x v="5"/>
    </i>
    <i>
      <x v="101"/>
    </i>
    <i>
      <x v="54"/>
    </i>
    <i>
      <x v="38"/>
    </i>
    <i>
      <x v="51"/>
    </i>
    <i>
      <x v="144"/>
    </i>
    <i>
      <x v="15"/>
    </i>
    <i>
      <x v="60"/>
    </i>
    <i>
      <x v="93"/>
    </i>
    <i>
      <x v="98"/>
    </i>
    <i>
      <x v="108"/>
    </i>
    <i>
      <x v="67"/>
    </i>
    <i>
      <x v="145"/>
    </i>
    <i>
      <x v="23"/>
    </i>
    <i>
      <x v="11"/>
    </i>
    <i>
      <x v="97"/>
    </i>
    <i>
      <x v="85"/>
    </i>
    <i>
      <x v="80"/>
    </i>
    <i>
      <x v="104"/>
    </i>
    <i>
      <x v="194"/>
    </i>
    <i>
      <x v="20"/>
    </i>
    <i>
      <x v="109"/>
    </i>
    <i>
      <x v="173"/>
    </i>
    <i>
      <x v="199"/>
    </i>
    <i>
      <x v="21"/>
    </i>
    <i>
      <x v="29"/>
    </i>
    <i>
      <x v="195"/>
    </i>
    <i>
      <x v="207"/>
    </i>
    <i>
      <x v="62"/>
    </i>
    <i>
      <x v="72"/>
    </i>
    <i>
      <x v="115"/>
    </i>
    <i>
      <x v="90"/>
    </i>
    <i>
      <x v="185"/>
    </i>
    <i>
      <x v="187"/>
    </i>
    <i>
      <x v="161"/>
    </i>
    <i>
      <x v="156"/>
    </i>
    <i>
      <x v="165"/>
    </i>
    <i>
      <x v="95"/>
    </i>
    <i>
      <x v="138"/>
    </i>
    <i>
      <x v="69"/>
    </i>
    <i>
      <x v="94"/>
    </i>
    <i>
      <x v="22"/>
    </i>
    <i>
      <x v="189"/>
    </i>
    <i>
      <x v="59"/>
    </i>
    <i>
      <x v="139"/>
    </i>
    <i>
      <x v="52"/>
    </i>
    <i>
      <x v="178"/>
    </i>
    <i>
      <x v="146"/>
    </i>
    <i>
      <x v="84"/>
    </i>
    <i>
      <x v="143"/>
    </i>
    <i>
      <x v="193"/>
    </i>
    <i>
      <x v="26"/>
    </i>
    <i>
      <x v="82"/>
    </i>
    <i>
      <x v="127"/>
    </i>
    <i>
      <x v="142"/>
    </i>
    <i>
      <x v="102"/>
    </i>
    <i>
      <x v="43"/>
    </i>
    <i>
      <x v="88"/>
    </i>
    <i>
      <x v="140"/>
    </i>
    <i>
      <x v="203"/>
    </i>
    <i>
      <x v="176"/>
    </i>
    <i>
      <x v="86"/>
    </i>
    <i>
      <x v="28"/>
    </i>
    <i>
      <x v="37"/>
    </i>
    <i>
      <x v="44"/>
    </i>
    <i>
      <x v="116"/>
    </i>
    <i>
      <x v="135"/>
    </i>
    <i>
      <x v="213"/>
    </i>
    <i>
      <x v="16"/>
    </i>
    <i>
      <x v="92"/>
    </i>
    <i>
      <x v="152"/>
    </i>
    <i>
      <x v="24"/>
    </i>
    <i>
      <x v="45"/>
    </i>
    <i>
      <x v="110"/>
    </i>
    <i>
      <x v="120"/>
    </i>
    <i>
      <x v="171"/>
    </i>
    <i>
      <x v="79"/>
    </i>
    <i>
      <x v="219"/>
    </i>
    <i>
      <x v="81"/>
    </i>
    <i>
      <x v="103"/>
    </i>
    <i>
      <x v="9"/>
    </i>
    <i>
      <x v="191"/>
    </i>
    <i>
      <x v="209"/>
    </i>
    <i>
      <x v="124"/>
    </i>
    <i>
      <x v="130"/>
    </i>
    <i>
      <x v="61"/>
    </i>
    <i>
      <x v="56"/>
    </i>
    <i>
      <x v="14"/>
    </i>
    <i>
      <x v="218"/>
    </i>
    <i>
      <x v="13"/>
    </i>
    <i>
      <x v="159"/>
    </i>
    <i>
      <x v="57"/>
    </i>
    <i>
      <x v="136"/>
    </i>
    <i>
      <x v="154"/>
    </i>
    <i>
      <x v="148"/>
    </i>
    <i>
      <x v="39"/>
    </i>
    <i>
      <x v="117"/>
    </i>
    <i>
      <x v="147"/>
    </i>
    <i>
      <x v="42"/>
    </i>
    <i>
      <x v="91"/>
    </i>
    <i>
      <x v="211"/>
    </i>
    <i>
      <x v="8"/>
    </i>
    <i>
      <x v="169"/>
    </i>
    <i>
      <x v="107"/>
    </i>
    <i>
      <x v="166"/>
    </i>
    <i>
      <x v="3"/>
    </i>
    <i>
      <x v="78"/>
    </i>
    <i>
      <x v="123"/>
    </i>
    <i>
      <x v="204"/>
    </i>
    <i>
      <x v="70"/>
    </i>
    <i>
      <x v="76"/>
    </i>
    <i>
      <x v="122"/>
    </i>
    <i>
      <x v="197"/>
    </i>
    <i>
      <x v="206"/>
    </i>
    <i>
      <x v="134"/>
    </i>
    <i>
      <x v="47"/>
    </i>
    <i>
      <x v="118"/>
    </i>
    <i>
      <x v="210"/>
    </i>
    <i>
      <x v="151"/>
    </i>
    <i>
      <x v="175"/>
    </i>
    <i>
      <x v="153"/>
    </i>
    <i>
      <x v="216"/>
    </i>
    <i>
      <x v="6"/>
    </i>
    <i>
      <x v="137"/>
    </i>
    <i>
      <x v="77"/>
    </i>
    <i>
      <x v="73"/>
    </i>
    <i>
      <x v="71"/>
    </i>
    <i>
      <x v="167"/>
    </i>
    <i>
      <x v="33"/>
    </i>
    <i>
      <x v="99"/>
    </i>
    <i>
      <x v="49"/>
    </i>
    <i>
      <x v="113"/>
    </i>
    <i>
      <x v="121"/>
    </i>
    <i>
      <x v="162"/>
    </i>
    <i>
      <x v="87"/>
    </i>
    <i>
      <x v="111"/>
    </i>
    <i>
      <x v="41"/>
    </i>
    <i>
      <x v="125"/>
    </i>
    <i>
      <x v="63"/>
    </i>
    <i>
      <x v="1"/>
    </i>
    <i>
      <x v="18"/>
    </i>
    <i>
      <x v="105"/>
    </i>
    <i>
      <x v="64"/>
    </i>
    <i>
      <x v="100"/>
    </i>
    <i>
      <x v="149"/>
    </i>
    <i>
      <x v="174"/>
    </i>
    <i>
      <x/>
    </i>
    <i>
      <x v="126"/>
    </i>
    <i>
      <x v="129"/>
    </i>
    <i>
      <x v="214"/>
    </i>
    <i>
      <x v="75"/>
    </i>
    <i>
      <x v="155"/>
    </i>
    <i>
      <x v="168"/>
    </i>
    <i>
      <x v="160"/>
    </i>
    <i>
      <x v="114"/>
    </i>
  </rowItems>
  <colItems count="1">
    <i/>
  </colItems>
  <dataFields count="1">
    <dataField name="SUM of Total Amount" fld="15" baseField="0" baseItem="0"/>
  </dataFields>
  <pivotTableStyleInfo showRowHeaders="1" showColHeaders="1"/>
</pivotTableDefinition>
</file>

<file path=xl/pivotTables/pivotTable9.xml><?xml version="1.0" encoding="utf-8"?>
<pivotTableDefinition xmlns="http://schemas.openxmlformats.org/spreadsheetml/2006/main" name="Pivot Tables 5" cacheId="0" autoFormatId="1" applyNumberFormats="0" applyBorderFormats="0" applyFontFormats="0" applyPatternFormats="0" applyAlignmentFormats="0" applyWidthHeightFormats="1" dataCaption="" updatedVersion="5" rowGrandTotals="0" compact="0" compactData="0" showDrill="1">
  <location ref="A12:B25" firstHeaderRow="1" firstDataRow="1" firstDataCol="1"/>
  <pivotFields count="17">
    <pivotField compact="0" outline="0" multipleItemSelectionAllowed="1" showAll="0">
      <items count="8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t="default"/>
      </items>
    </pivotField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axis="axisRow" compact="0" sortType="descending" outline="0" multipleItemSelectionAllowed="1" showAll="0">
      <items count="121">
        <item x="44"/>
        <item x="41"/>
        <item x="58"/>
        <item x="96"/>
        <item x="59"/>
        <item x="87"/>
        <item x="42"/>
        <item x="57"/>
        <item x="70"/>
        <item x="54"/>
        <item x="9"/>
        <item x="13"/>
        <item x="8"/>
        <item x="93"/>
        <item x="98"/>
        <item x="106"/>
        <item x="119"/>
        <item x="12"/>
        <item x="6"/>
        <item x="102"/>
        <item x="33"/>
        <item x="53"/>
        <item x="51"/>
        <item x="117"/>
        <item x="81"/>
        <item x="37"/>
        <item x="71"/>
        <item x="48"/>
        <item x="29"/>
        <item x="108"/>
        <item x="56"/>
        <item x="10"/>
        <item x="1"/>
        <item x="104"/>
        <item x="2"/>
        <item x="77"/>
        <item x="7"/>
        <item x="61"/>
        <item x="60"/>
        <item x="76"/>
        <item x="103"/>
        <item x="107"/>
        <item x="4"/>
        <item x="64"/>
        <item x="72"/>
        <item x="63"/>
        <item x="36"/>
        <item x="78"/>
        <item x="105"/>
        <item x="99"/>
        <item x="26"/>
        <item x="38"/>
        <item x="110"/>
        <item x="20"/>
        <item x="113"/>
        <item x="34"/>
        <item x="39"/>
        <item x="92"/>
        <item x="11"/>
        <item x="111"/>
        <item x="32"/>
        <item x="15"/>
        <item x="68"/>
        <item x="43"/>
        <item x="25"/>
        <item x="22"/>
        <item x="55"/>
        <item x="62"/>
        <item x="90"/>
        <item x="23"/>
        <item x="65"/>
        <item x="67"/>
        <item x="46"/>
        <item x="83"/>
        <item x="18"/>
        <item x="88"/>
        <item x="3"/>
        <item x="52"/>
        <item x="0"/>
        <item x="109"/>
        <item x="74"/>
        <item x="85"/>
        <item x="5"/>
        <item x="116"/>
        <item x="79"/>
        <item x="16"/>
        <item x="73"/>
        <item x="17"/>
        <item x="66"/>
        <item x="115"/>
        <item x="50"/>
        <item x="69"/>
        <item x="95"/>
        <item x="35"/>
        <item x="45"/>
        <item x="75"/>
        <item x="24"/>
        <item x="84"/>
        <item x="101"/>
        <item x="118"/>
        <item x="31"/>
        <item x="100"/>
        <item x="97"/>
        <item x="19"/>
        <item x="30"/>
        <item x="14"/>
        <item x="89"/>
        <item x="49"/>
        <item x="112"/>
        <item x="86"/>
        <item x="27"/>
        <item x="114"/>
        <item x="40"/>
        <item x="21"/>
        <item x="82"/>
        <item x="80"/>
        <item x="91"/>
        <item x="94"/>
        <item x="47"/>
        <item x="28"/>
        <item t="default"/>
      </items>
      <autoSortScope>
        <pivotArea fieldPosition="0">
          <references count="1">
            <reference field="4294967294" count="1">
              <x v="0"/>
            </reference>
          </references>
        </pivotArea>
      </autoSortScope>
    </pivotField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dataField="1" compact="0" outline="0" multipleItemSelectionAllowed="1" showAll="0">
      <items count="828">
        <item x="48"/>
        <item x="332"/>
        <item x="172"/>
        <item x="309"/>
        <item x="594"/>
        <item x="160"/>
        <item x="6"/>
        <item x="461"/>
        <item x="376"/>
        <item x="287"/>
        <item x="116"/>
        <item x="221"/>
        <item x="199"/>
        <item x="481"/>
        <item x="432"/>
        <item x="491"/>
        <item x="285"/>
        <item x="327"/>
        <item x="155"/>
        <item x="301"/>
        <item x="243"/>
        <item x="277"/>
        <item x="336"/>
        <item x="666"/>
        <item x="77"/>
        <item x="414"/>
        <item x="307"/>
        <item x="61"/>
        <item x="292"/>
        <item x="595"/>
        <item x="338"/>
        <item x="346"/>
        <item x="256"/>
        <item x="610"/>
        <item x="395"/>
        <item x="122"/>
        <item x="295"/>
        <item x="228"/>
        <item x="390"/>
        <item x="587"/>
        <item x="30"/>
        <item x="78"/>
        <item x="284"/>
        <item x="340"/>
        <item x="209"/>
        <item x="366"/>
        <item x="27"/>
        <item x="341"/>
        <item x="113"/>
        <item x="225"/>
        <item x="105"/>
        <item x="381"/>
        <item x="302"/>
        <item x="305"/>
        <item x="146"/>
        <item x="420"/>
        <item x="428"/>
        <item x="239"/>
        <item x="50"/>
        <item x="539"/>
        <item x="82"/>
        <item x="584"/>
        <item x="242"/>
        <item x="260"/>
        <item x="222"/>
        <item x="475"/>
        <item x="54"/>
        <item x="143"/>
        <item x="177"/>
        <item x="613"/>
        <item x="556"/>
        <item x="100"/>
        <item x="250"/>
        <item x="101"/>
        <item x="464"/>
        <item x="218"/>
        <item x="375"/>
        <item x="324"/>
        <item x="71"/>
        <item x="231"/>
        <item x="147"/>
        <item x="290"/>
        <item x="433"/>
        <item x="459"/>
        <item x="165"/>
        <item x="286"/>
        <item x="393"/>
        <item x="349"/>
        <item x="204"/>
        <item x="46"/>
        <item x="722"/>
        <item x="245"/>
        <item x="53"/>
        <item x="438"/>
        <item x="67"/>
        <item x="99"/>
        <item x="546"/>
        <item x="640"/>
        <item x="691"/>
        <item x="196"/>
        <item x="19"/>
        <item x="406"/>
        <item x="45"/>
        <item x="128"/>
        <item x="706"/>
        <item x="426"/>
        <item x="294"/>
        <item x="398"/>
        <item x="576"/>
        <item x="598"/>
        <item x="617"/>
        <item x="369"/>
        <item x="173"/>
        <item x="21"/>
        <item x="276"/>
        <item x="634"/>
        <item x="357"/>
        <item x="489"/>
        <item x="316"/>
        <item x="709"/>
        <item x="415"/>
        <item x="333"/>
        <item x="185"/>
        <item x="194"/>
        <item x="620"/>
        <item x="385"/>
        <item x="186"/>
        <item x="605"/>
        <item x="488"/>
        <item x="344"/>
        <item x="198"/>
        <item x="564"/>
        <item x="455"/>
        <item x="131"/>
        <item x="350"/>
        <item x="132"/>
        <item x="380"/>
        <item x="251"/>
        <item x="558"/>
        <item x="355"/>
        <item x="153"/>
        <item x="322"/>
        <item x="255"/>
        <item x="262"/>
        <item x="479"/>
        <item x="542"/>
        <item x="450"/>
        <item x="0"/>
        <item x="83"/>
        <item x="5"/>
        <item x="378"/>
        <item x="329"/>
        <item x="330"/>
        <item x="524"/>
        <item x="57"/>
        <item x="659"/>
        <item x="328"/>
        <item x="370"/>
        <item x="123"/>
        <item x="11"/>
        <item x="761"/>
        <item x="154"/>
        <item x="112"/>
        <item x="353"/>
        <item x="575"/>
        <item x="454"/>
        <item x="205"/>
        <item x="469"/>
        <item x="169"/>
        <item x="723"/>
        <item x="237"/>
        <item x="792"/>
        <item x="127"/>
        <item x="141"/>
        <item x="33"/>
        <item x="638"/>
        <item x="281"/>
        <item x="178"/>
        <item x="42"/>
        <item x="429"/>
        <item x="636"/>
        <item x="144"/>
        <item x="677"/>
        <item x="63"/>
        <item x="631"/>
        <item x="509"/>
        <item x="208"/>
        <item x="742"/>
        <item x="388"/>
        <item x="62"/>
        <item x="258"/>
        <item x="259"/>
        <item x="192"/>
        <item x="404"/>
        <item x="38"/>
        <item x="513"/>
        <item x="120"/>
        <item x="184"/>
        <item x="223"/>
        <item x="568"/>
        <item x="170"/>
        <item x="532"/>
        <item x="536"/>
        <item x="692"/>
        <item x="310"/>
        <item x="325"/>
        <item x="236"/>
        <item x="167"/>
        <item x="207"/>
        <item x="220"/>
        <item x="87"/>
        <item x="171"/>
        <item x="224"/>
        <item x="506"/>
        <item x="7"/>
        <item x="157"/>
        <item x="766"/>
        <item x="423"/>
        <item x="476"/>
        <item x="148"/>
        <item x="549"/>
        <item x="622"/>
        <item x="756"/>
        <item x="471"/>
        <item x="668"/>
        <item x="166"/>
        <item x="681"/>
        <item x="293"/>
        <item x="130"/>
        <item x="515"/>
        <item x="189"/>
        <item x="140"/>
        <item x="484"/>
        <item x="3"/>
        <item x="304"/>
        <item x="263"/>
        <item x="117"/>
        <item x="135"/>
        <item x="22"/>
        <item x="674"/>
        <item x="37"/>
        <item x="152"/>
        <item x="667"/>
        <item x="134"/>
        <item x="600"/>
        <item x="733"/>
        <item x="283"/>
        <item x="360"/>
        <item x="407"/>
        <item x="335"/>
        <item x="518"/>
        <item x="265"/>
        <item x="413"/>
        <item x="109"/>
        <item x="215"/>
        <item x="354"/>
        <item x="279"/>
        <item x="650"/>
        <item x="28"/>
        <item x="300"/>
        <item x="458"/>
        <item x="9"/>
        <item x="811"/>
        <item x="314"/>
        <item x="151"/>
        <item x="623"/>
        <item x="139"/>
        <item x="91"/>
        <item x="31"/>
        <item x="111"/>
        <item x="494"/>
        <item x="796"/>
        <item x="500"/>
        <item x="271"/>
        <item x="698"/>
        <item x="65"/>
        <item x="106"/>
        <item x="435"/>
        <item x="630"/>
        <item x="448"/>
        <item x="217"/>
        <item x="522"/>
        <item x="493"/>
        <item x="44"/>
        <item x="347"/>
        <item x="774"/>
        <item x="156"/>
        <item x="35"/>
        <item x="126"/>
        <item x="107"/>
        <item x="497"/>
        <item x="825"/>
        <item x="409"/>
        <item x="282"/>
        <item x="181"/>
        <item x="103"/>
        <item x="339"/>
        <item x="41"/>
        <item x="39"/>
        <item x="474"/>
        <item x="291"/>
        <item x="267"/>
        <item x="197"/>
        <item x="56"/>
        <item x="180"/>
        <item x="244"/>
        <item x="348"/>
        <item x="451"/>
        <item x="315"/>
        <item x="514"/>
        <item x="468"/>
        <item x="75"/>
        <item x="201"/>
        <item x="387"/>
        <item x="275"/>
        <item x="801"/>
        <item x="321"/>
        <item x="168"/>
        <item x="403"/>
        <item x="36"/>
        <item x="252"/>
        <item x="51"/>
        <item x="52"/>
        <item x="658"/>
        <item x="235"/>
        <item x="540"/>
        <item x="496"/>
        <item x="14"/>
        <item x="466"/>
        <item x="187"/>
        <item x="531"/>
        <item x="331"/>
        <item x="102"/>
        <item x="583"/>
        <item x="49"/>
        <item x="159"/>
        <item x="358"/>
        <item x="80"/>
        <item x="214"/>
        <item x="416"/>
        <item x="537"/>
        <item x="125"/>
        <item x="326"/>
        <item x="306"/>
        <item x="342"/>
        <item x="79"/>
        <item x="32"/>
        <item x="449"/>
        <item x="10"/>
        <item x="377"/>
        <item x="643"/>
        <item x="431"/>
        <item x="597"/>
        <item x="219"/>
        <item x="142"/>
        <item x="523"/>
        <item x="499"/>
        <item x="60"/>
        <item x="18"/>
        <item x="368"/>
        <item x="672"/>
        <item x="763"/>
        <item x="543"/>
        <item x="272"/>
        <item x="176"/>
        <item x="717"/>
        <item x="427"/>
        <item x="15"/>
        <item x="64"/>
        <item x="58"/>
        <item x="525"/>
        <item x="648"/>
        <item x="289"/>
        <item x="158"/>
        <item x="191"/>
        <item x="84"/>
        <item x="785"/>
        <item x="472"/>
        <item x="412"/>
        <item x="163"/>
        <item x="755"/>
        <item x="296"/>
        <item x="115"/>
        <item x="478"/>
        <item x="447"/>
        <item x="234"/>
        <item x="642"/>
        <item x="59"/>
        <item x="503"/>
        <item x="820"/>
        <item x="696"/>
        <item x="392"/>
        <item x="8"/>
        <item x="121"/>
        <item x="647"/>
        <item x="47"/>
        <item x="89"/>
        <item x="632"/>
        <item x="705"/>
        <item x="619"/>
        <item x="97"/>
        <item x="25"/>
        <item x="443"/>
        <item x="137"/>
        <item x="410"/>
        <item x="700"/>
        <item x="711"/>
        <item x="17"/>
        <item x="510"/>
        <item x="517"/>
        <item x="554"/>
        <item x="356"/>
        <item x="238"/>
        <item x="625"/>
        <item x="313"/>
        <item x="424"/>
        <item x="490"/>
        <item x="729"/>
        <item x="586"/>
        <item x="394"/>
        <item x="16"/>
        <item x="400"/>
        <item x="562"/>
        <item x="104"/>
        <item x="665"/>
        <item x="456"/>
        <item x="548"/>
        <item x="817"/>
        <item x="114"/>
        <item x="805"/>
        <item x="639"/>
        <item x="434"/>
        <item x="264"/>
        <item x="421"/>
        <item x="769"/>
        <item x="422"/>
        <item x="563"/>
        <item x="585"/>
        <item x="246"/>
        <item x="559"/>
        <item x="603"/>
        <item x="174"/>
        <item x="545"/>
        <item x="676"/>
        <item x="436"/>
        <item x="483"/>
        <item x="579"/>
        <item x="66"/>
        <item x="795"/>
        <item x="628"/>
        <item x="367"/>
        <item x="726"/>
        <item x="2"/>
        <item x="477"/>
        <item x="108"/>
        <item x="88"/>
        <item x="735"/>
        <item x="129"/>
        <item x="227"/>
        <item x="24"/>
        <item x="86"/>
        <item x="182"/>
        <item x="747"/>
        <item x="533"/>
        <item x="133"/>
        <item x="669"/>
        <item x="210"/>
        <item x="738"/>
        <item x="508"/>
        <item x="526"/>
        <item x="69"/>
        <item x="516"/>
        <item x="188"/>
        <item x="492"/>
        <item x="671"/>
        <item x="534"/>
        <item x="110"/>
        <item x="573"/>
        <item x="311"/>
        <item x="627"/>
        <item x="815"/>
        <item x="611"/>
        <item x="547"/>
        <item x="571"/>
        <item x="697"/>
        <item x="371"/>
        <item x="507"/>
        <item x="399"/>
        <item x="230"/>
        <item x="298"/>
        <item x="779"/>
        <item x="606"/>
        <item x="462"/>
        <item x="504"/>
        <item x="373"/>
        <item x="710"/>
        <item x="789"/>
        <item x="590"/>
        <item x="96"/>
        <item x="216"/>
        <item x="352"/>
        <item x="94"/>
        <item x="274"/>
        <item x="793"/>
        <item x="786"/>
        <item x="95"/>
        <item x="629"/>
        <item x="98"/>
        <item x="675"/>
        <item x="359"/>
        <item x="382"/>
        <item x="684"/>
        <item x="202"/>
        <item x="175"/>
        <item x="754"/>
        <item x="644"/>
        <item x="249"/>
        <item x="776"/>
        <item x="557"/>
        <item x="702"/>
        <item x="682"/>
        <item x="29"/>
        <item x="501"/>
        <item x="800"/>
        <item x="535"/>
        <item x="808"/>
        <item x="440"/>
        <item x="824"/>
        <item x="418"/>
        <item x="591"/>
        <item x="138"/>
        <item x="736"/>
        <item x="278"/>
        <item x="612"/>
        <item x="645"/>
        <item x="550"/>
        <item x="663"/>
        <item x="799"/>
        <item x="762"/>
        <item x="565"/>
        <item x="662"/>
        <item x="695"/>
        <item x="253"/>
        <item x="397"/>
        <item x="20"/>
        <item x="417"/>
        <item x="323"/>
        <item x="195"/>
        <item x="233"/>
        <item x="593"/>
        <item x="572"/>
        <item x="4"/>
        <item x="661"/>
        <item x="498"/>
        <item x="460"/>
        <item x="68"/>
        <item x="437"/>
        <item x="229"/>
        <item x="445"/>
        <item x="361"/>
        <item x="687"/>
        <item x="374"/>
        <item x="439"/>
        <item x="745"/>
        <item x="728"/>
        <item x="538"/>
        <item x="740"/>
        <item x="689"/>
        <item x="261"/>
        <item x="150"/>
        <item x="273"/>
        <item x="778"/>
        <item x="768"/>
        <item x="578"/>
        <item x="72"/>
        <item x="319"/>
        <item x="320"/>
        <item x="446"/>
        <item x="288"/>
        <item x="577"/>
        <item x="566"/>
        <item x="334"/>
        <item x="780"/>
        <item x="74"/>
        <item x="81"/>
        <item x="688"/>
        <item x="76"/>
        <item x="718"/>
        <item x="268"/>
        <item x="402"/>
        <item x="124"/>
        <item x="411"/>
        <item x="749"/>
        <item x="463"/>
        <item x="161"/>
        <item x="561"/>
        <item x="470"/>
        <item x="389"/>
        <item x="92"/>
        <item x="521"/>
        <item x="190"/>
        <item x="480"/>
        <item x="396"/>
        <item x="798"/>
        <item x="183"/>
        <item x="646"/>
        <item x="312"/>
        <item x="809"/>
        <item x="555"/>
        <item x="767"/>
        <item x="1"/>
        <item x="85"/>
        <item x="818"/>
        <item x="391"/>
        <item x="383"/>
        <item x="502"/>
        <item x="379"/>
        <item x="200"/>
        <item x="482"/>
        <item x="716"/>
        <item x="567"/>
        <item x="601"/>
        <item x="588"/>
        <item x="465"/>
        <item x="621"/>
        <item x="43"/>
        <item x="303"/>
        <item x="213"/>
        <item x="364"/>
        <item x="136"/>
        <item x="582"/>
        <item x="257"/>
        <item x="444"/>
        <item x="473"/>
        <item x="794"/>
        <item x="673"/>
        <item x="372"/>
        <item x="581"/>
        <item x="707"/>
        <item x="693"/>
        <item x="589"/>
        <item x="485"/>
        <item x="679"/>
        <item x="670"/>
        <item x="318"/>
        <item x="807"/>
        <item x="720"/>
        <item x="732"/>
        <item x="731"/>
        <item x="226"/>
        <item x="685"/>
        <item x="552"/>
        <item x="345"/>
        <item x="254"/>
        <item x="452"/>
        <item x="652"/>
        <item x="280"/>
        <item x="651"/>
        <item x="727"/>
        <item x="602"/>
        <item x="686"/>
        <item x="162"/>
        <item x="26"/>
        <item x="791"/>
        <item x="145"/>
        <item x="419"/>
        <item x="608"/>
        <item x="580"/>
        <item x="574"/>
        <item x="760"/>
        <item x="759"/>
        <item x="680"/>
        <item x="299"/>
        <item x="70"/>
        <item x="703"/>
        <item x="715"/>
        <item x="822"/>
        <item x="73"/>
        <item x="560"/>
        <item x="790"/>
        <item x="206"/>
        <item x="633"/>
        <item x="351"/>
        <item x="823"/>
        <item x="442"/>
        <item x="203"/>
        <item x="814"/>
        <item x="609"/>
        <item x="149"/>
        <item x="764"/>
        <item x="487"/>
        <item x="719"/>
        <item x="607"/>
        <item x="343"/>
        <item x="425"/>
        <item x="724"/>
        <item x="519"/>
        <item x="751"/>
        <item x="441"/>
        <item x="757"/>
        <item x="247"/>
        <item x="511"/>
        <item x="365"/>
        <item x="405"/>
        <item x="826"/>
        <item x="657"/>
        <item x="248"/>
        <item x="656"/>
        <item x="505"/>
        <item x="683"/>
        <item x="93"/>
        <item x="90"/>
        <item x="784"/>
        <item x="783"/>
        <item x="616"/>
        <item x="741"/>
        <item x="678"/>
        <item x="569"/>
        <item x="765"/>
        <item x="308"/>
        <item x="596"/>
        <item x="118"/>
        <item x="528"/>
        <item x="164"/>
        <item x="708"/>
        <item x="211"/>
        <item x="618"/>
        <item x="599"/>
        <item x="777"/>
        <item x="753"/>
        <item x="730"/>
        <item x="23"/>
        <item x="40"/>
        <item x="240"/>
        <item x="269"/>
        <item x="457"/>
        <item x="788"/>
        <item x="467"/>
        <item x="592"/>
        <item x="739"/>
        <item x="734"/>
        <item x="635"/>
        <item x="551"/>
        <item x="401"/>
        <item x="232"/>
        <item x="241"/>
        <item x="797"/>
        <item x="614"/>
        <item x="12"/>
        <item x="714"/>
        <item x="570"/>
        <item x="721"/>
        <item x="624"/>
        <item x="655"/>
        <item x="750"/>
        <item x="737"/>
        <item x="653"/>
        <item x="806"/>
        <item x="701"/>
        <item x="266"/>
        <item x="770"/>
        <item x="781"/>
        <item x="773"/>
        <item x="495"/>
        <item x="626"/>
        <item x="813"/>
        <item x="119"/>
        <item x="758"/>
        <item x="553"/>
        <item x="694"/>
        <item x="641"/>
        <item x="615"/>
        <item x="637"/>
        <item x="712"/>
        <item x="699"/>
        <item x="270"/>
        <item x="317"/>
        <item x="660"/>
        <item x="771"/>
        <item x="297"/>
        <item x="604"/>
        <item x="744"/>
        <item x="649"/>
        <item x="704"/>
        <item x="812"/>
        <item x="541"/>
        <item x="363"/>
        <item x="810"/>
        <item x="803"/>
        <item x="787"/>
        <item x="772"/>
        <item x="743"/>
        <item x="775"/>
        <item x="690"/>
        <item x="362"/>
        <item x="530"/>
        <item x="386"/>
        <item x="34"/>
        <item x="408"/>
        <item x="512"/>
        <item x="654"/>
        <item x="821"/>
        <item x="725"/>
        <item x="782"/>
        <item x="748"/>
        <item x="453"/>
        <item x="212"/>
        <item x="816"/>
        <item x="529"/>
        <item x="746"/>
        <item x="193"/>
        <item x="664"/>
        <item x="802"/>
        <item x="520"/>
        <item x="804"/>
        <item x="713"/>
        <item x="55"/>
        <item x="337"/>
        <item x="179"/>
        <item x="430"/>
        <item x="819"/>
        <item x="384"/>
        <item x="486"/>
        <item x="544"/>
        <item x="752"/>
        <item x="527"/>
        <item x="13"/>
        <item t="default"/>
      </items>
    </pivotField>
    <pivotField compact="0" outline="0" multipleItemSelectionAllowed="1" showAll="0"/>
  </pivotFields>
  <rowFields count="1">
    <field x="5"/>
  </rowFields>
  <rowItems count="120">
    <i>
      <x v="28"/>
    </i>
    <i>
      <x v="116"/>
    </i>
    <i>
      <x v="24"/>
    </i>
    <i>
      <x v="119"/>
    </i>
    <i>
      <x v="72"/>
    </i>
    <i>
      <x v="39"/>
    </i>
    <i>
      <x v="84"/>
    </i>
    <i>
      <x v="77"/>
    </i>
    <i>
      <x v="78"/>
    </i>
    <i>
      <x v="36"/>
    </i>
    <i>
      <x v="73"/>
    </i>
    <i>
      <x v="74"/>
    </i>
    <i>
      <x v="12"/>
    </i>
    <i>
      <x v="33"/>
    </i>
    <i>
      <x v="51"/>
    </i>
    <i>
      <x/>
    </i>
    <i>
      <x v="90"/>
    </i>
    <i>
      <x v="41"/>
    </i>
    <i>
      <x v="104"/>
    </i>
    <i>
      <x v="107"/>
    </i>
    <i>
      <x v="37"/>
    </i>
    <i>
      <x v="113"/>
    </i>
    <i>
      <x v="48"/>
    </i>
    <i>
      <x v="102"/>
    </i>
    <i>
      <x v="18"/>
    </i>
    <i>
      <x v="95"/>
    </i>
    <i>
      <x v="96"/>
    </i>
    <i>
      <x v="101"/>
    </i>
    <i>
      <x v="117"/>
    </i>
    <i>
      <x v="32"/>
    </i>
    <i>
      <x v="4"/>
    </i>
    <i>
      <x v="16"/>
    </i>
    <i>
      <x v="31"/>
    </i>
    <i>
      <x v="71"/>
    </i>
    <i>
      <x v="88"/>
    </i>
    <i>
      <x v="105"/>
    </i>
    <i>
      <x v="14"/>
    </i>
    <i>
      <x v="29"/>
    </i>
    <i>
      <x v="11"/>
    </i>
    <i>
      <x v="25"/>
    </i>
    <i>
      <x v="98"/>
    </i>
    <i>
      <x v="22"/>
    </i>
    <i>
      <x v="118"/>
    </i>
    <i>
      <x v="60"/>
    </i>
    <i>
      <x v="114"/>
    </i>
    <i>
      <x v="61"/>
    </i>
    <i>
      <x v="62"/>
    </i>
    <i>
      <x v="38"/>
    </i>
    <i>
      <x v="93"/>
    </i>
    <i>
      <x v="5"/>
    </i>
    <i>
      <x v="68"/>
    </i>
    <i>
      <x v="86"/>
    </i>
    <i>
      <x v="99"/>
    </i>
    <i>
      <x v="100"/>
    </i>
    <i>
      <x v="50"/>
    </i>
    <i>
      <x v="20"/>
    </i>
    <i>
      <x v="6"/>
    </i>
    <i>
      <x v="26"/>
    </i>
    <i>
      <x v="17"/>
    </i>
    <i>
      <x v="13"/>
    </i>
    <i>
      <x v="1"/>
    </i>
    <i>
      <x v="47"/>
    </i>
    <i>
      <x v="67"/>
    </i>
    <i>
      <x v="59"/>
    </i>
    <i>
      <x v="23"/>
    </i>
    <i>
      <x v="106"/>
    </i>
    <i>
      <x v="108"/>
    </i>
    <i>
      <x v="19"/>
    </i>
    <i>
      <x v="10"/>
    </i>
    <i>
      <x v="103"/>
    </i>
    <i>
      <x v="15"/>
    </i>
    <i>
      <x v="110"/>
    </i>
    <i>
      <x v="76"/>
    </i>
    <i>
      <x v="49"/>
    </i>
    <i>
      <x v="63"/>
    </i>
    <i>
      <x v="7"/>
    </i>
    <i>
      <x v="112"/>
    </i>
    <i>
      <x v="79"/>
    </i>
    <i>
      <x v="9"/>
    </i>
    <i>
      <x v="109"/>
    </i>
    <i>
      <x v="80"/>
    </i>
    <i>
      <x v="52"/>
    </i>
    <i>
      <x v="94"/>
    </i>
    <i>
      <x v="45"/>
    </i>
    <i>
      <x v="44"/>
    </i>
    <i>
      <x v="54"/>
    </i>
    <i>
      <x v="81"/>
    </i>
    <i>
      <x v="75"/>
    </i>
    <i>
      <x v="69"/>
    </i>
    <i>
      <x v="83"/>
    </i>
    <i>
      <x v="66"/>
    </i>
    <i>
      <x v="85"/>
    </i>
    <i>
      <x v="111"/>
    </i>
    <i>
      <x v="43"/>
    </i>
    <i>
      <x v="115"/>
    </i>
    <i>
      <x v="87"/>
    </i>
    <i>
      <x v="42"/>
    </i>
    <i>
      <x v="65"/>
    </i>
    <i>
      <x v="35"/>
    </i>
    <i>
      <x v="58"/>
    </i>
    <i>
      <x v="27"/>
    </i>
    <i>
      <x v="40"/>
    </i>
    <i>
      <x v="64"/>
    </i>
    <i>
      <x v="3"/>
    </i>
    <i>
      <x v="57"/>
    </i>
    <i>
      <x v="56"/>
    </i>
    <i>
      <x v="53"/>
    </i>
    <i>
      <x v="34"/>
    </i>
    <i>
      <x v="21"/>
    </i>
    <i>
      <x v="89"/>
    </i>
    <i>
      <x v="91"/>
    </i>
    <i>
      <x v="97"/>
    </i>
    <i>
      <x v="55"/>
    </i>
    <i>
      <x v="82"/>
    </i>
    <i>
      <x v="70"/>
    </i>
    <i>
      <x v="8"/>
    </i>
    <i>
      <x v="46"/>
    </i>
    <i>
      <x v="92"/>
    </i>
    <i>
      <x v="2"/>
    </i>
    <i>
      <x v="30"/>
    </i>
  </rowItems>
  <colItems count="1">
    <i/>
  </colItems>
  <dataFields count="1">
    <dataField name="SUM of Total Amount" fld="15" baseField="0" baseItem="0"/>
  </dataFields>
  <pivotTableStyleInfo showRowHeaders="1" showColHeaders="1"/>
</pivotTableDefinition>
</file>

<file path=xl/pivotTables/pivotTable10.xml><?xml version="1.0" encoding="utf-8"?>
<pivotTableDefinition xmlns="http://schemas.openxmlformats.org/spreadsheetml/2006/main" name="Pivot Tables 6" cacheId="0" autoFormatId="1" applyNumberFormats="0" applyBorderFormats="0" applyFontFormats="0" applyPatternFormats="0" applyAlignmentFormats="0" applyWidthHeightFormats="1" dataCaption="" updatedVersion="5" rowGrandTotals="0" compact="0" compactData="0" showDrill="1">
  <location ref="A26:B31" firstHeaderRow="1" firstDataRow="1" firstDataCol="1"/>
  <pivotFields count="17">
    <pivotField compact="0" outline="0" multipleItemSelectionAllowed="1" showAll="0">
      <items count="8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t="default"/>
      </items>
    </pivotField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axis="axisRow" compact="0" sortType="descending" outline="0" multipleItemSelectionAllowed="1" showAll="0">
      <items count="6">
        <item x="2"/>
        <item x="1"/>
        <item x="4"/>
        <item x="0"/>
        <item x="3"/>
        <item t="default"/>
      </items>
      <autoSortScope>
        <pivotArea fieldPosition="0">
          <references count="1">
            <reference field="4294967294" count="1">
              <x v="0"/>
            </reference>
          </references>
        </pivotArea>
      </autoSortScope>
    </pivotField>
    <pivotField compact="0" outline="0" multipleItemSelectionAllowed="1" showAll="0"/>
    <pivotField dataField="1" compact="0" outline="0" multipleItemSelectionAllowed="1" showAll="0">
      <items count="828">
        <item x="48"/>
        <item x="332"/>
        <item x="172"/>
        <item x="309"/>
        <item x="594"/>
        <item x="160"/>
        <item x="6"/>
        <item x="461"/>
        <item x="376"/>
        <item x="287"/>
        <item x="116"/>
        <item x="221"/>
        <item x="199"/>
        <item x="481"/>
        <item x="432"/>
        <item x="491"/>
        <item x="285"/>
        <item x="327"/>
        <item x="155"/>
        <item x="301"/>
        <item x="243"/>
        <item x="277"/>
        <item x="336"/>
        <item x="666"/>
        <item x="77"/>
        <item x="414"/>
        <item x="307"/>
        <item x="61"/>
        <item x="292"/>
        <item x="595"/>
        <item x="338"/>
        <item x="346"/>
        <item x="256"/>
        <item x="610"/>
        <item x="395"/>
        <item x="122"/>
        <item x="295"/>
        <item x="228"/>
        <item x="390"/>
        <item x="587"/>
        <item x="30"/>
        <item x="78"/>
        <item x="284"/>
        <item x="340"/>
        <item x="209"/>
        <item x="366"/>
        <item x="27"/>
        <item x="341"/>
        <item x="113"/>
        <item x="225"/>
        <item x="105"/>
        <item x="381"/>
        <item x="302"/>
        <item x="305"/>
        <item x="146"/>
        <item x="420"/>
        <item x="428"/>
        <item x="239"/>
        <item x="50"/>
        <item x="539"/>
        <item x="82"/>
        <item x="584"/>
        <item x="242"/>
        <item x="260"/>
        <item x="222"/>
        <item x="475"/>
        <item x="54"/>
        <item x="143"/>
        <item x="177"/>
        <item x="613"/>
        <item x="556"/>
        <item x="100"/>
        <item x="250"/>
        <item x="101"/>
        <item x="464"/>
        <item x="218"/>
        <item x="375"/>
        <item x="324"/>
        <item x="71"/>
        <item x="231"/>
        <item x="147"/>
        <item x="290"/>
        <item x="433"/>
        <item x="459"/>
        <item x="165"/>
        <item x="286"/>
        <item x="393"/>
        <item x="349"/>
        <item x="204"/>
        <item x="46"/>
        <item x="722"/>
        <item x="245"/>
        <item x="53"/>
        <item x="438"/>
        <item x="67"/>
        <item x="99"/>
        <item x="546"/>
        <item x="640"/>
        <item x="691"/>
        <item x="196"/>
        <item x="19"/>
        <item x="406"/>
        <item x="45"/>
        <item x="128"/>
        <item x="706"/>
        <item x="426"/>
        <item x="294"/>
        <item x="398"/>
        <item x="576"/>
        <item x="598"/>
        <item x="617"/>
        <item x="369"/>
        <item x="173"/>
        <item x="21"/>
        <item x="276"/>
        <item x="634"/>
        <item x="357"/>
        <item x="489"/>
        <item x="316"/>
        <item x="709"/>
        <item x="415"/>
        <item x="333"/>
        <item x="185"/>
        <item x="194"/>
        <item x="620"/>
        <item x="385"/>
        <item x="186"/>
        <item x="605"/>
        <item x="488"/>
        <item x="344"/>
        <item x="198"/>
        <item x="564"/>
        <item x="455"/>
        <item x="131"/>
        <item x="350"/>
        <item x="132"/>
        <item x="380"/>
        <item x="251"/>
        <item x="558"/>
        <item x="355"/>
        <item x="153"/>
        <item x="322"/>
        <item x="255"/>
        <item x="262"/>
        <item x="479"/>
        <item x="542"/>
        <item x="450"/>
        <item x="0"/>
        <item x="83"/>
        <item x="5"/>
        <item x="378"/>
        <item x="329"/>
        <item x="330"/>
        <item x="524"/>
        <item x="57"/>
        <item x="659"/>
        <item x="328"/>
        <item x="370"/>
        <item x="123"/>
        <item x="11"/>
        <item x="761"/>
        <item x="154"/>
        <item x="112"/>
        <item x="353"/>
        <item x="575"/>
        <item x="454"/>
        <item x="205"/>
        <item x="469"/>
        <item x="169"/>
        <item x="723"/>
        <item x="237"/>
        <item x="792"/>
        <item x="127"/>
        <item x="141"/>
        <item x="33"/>
        <item x="638"/>
        <item x="281"/>
        <item x="178"/>
        <item x="42"/>
        <item x="429"/>
        <item x="636"/>
        <item x="144"/>
        <item x="677"/>
        <item x="63"/>
        <item x="631"/>
        <item x="509"/>
        <item x="208"/>
        <item x="742"/>
        <item x="388"/>
        <item x="62"/>
        <item x="258"/>
        <item x="259"/>
        <item x="192"/>
        <item x="404"/>
        <item x="38"/>
        <item x="513"/>
        <item x="120"/>
        <item x="184"/>
        <item x="223"/>
        <item x="568"/>
        <item x="170"/>
        <item x="532"/>
        <item x="536"/>
        <item x="692"/>
        <item x="310"/>
        <item x="325"/>
        <item x="236"/>
        <item x="167"/>
        <item x="207"/>
        <item x="220"/>
        <item x="87"/>
        <item x="171"/>
        <item x="224"/>
        <item x="506"/>
        <item x="7"/>
        <item x="157"/>
        <item x="766"/>
        <item x="423"/>
        <item x="476"/>
        <item x="148"/>
        <item x="549"/>
        <item x="622"/>
        <item x="756"/>
        <item x="471"/>
        <item x="668"/>
        <item x="166"/>
        <item x="681"/>
        <item x="293"/>
        <item x="130"/>
        <item x="515"/>
        <item x="189"/>
        <item x="140"/>
        <item x="484"/>
        <item x="3"/>
        <item x="304"/>
        <item x="263"/>
        <item x="117"/>
        <item x="135"/>
        <item x="22"/>
        <item x="674"/>
        <item x="37"/>
        <item x="152"/>
        <item x="667"/>
        <item x="134"/>
        <item x="600"/>
        <item x="733"/>
        <item x="283"/>
        <item x="360"/>
        <item x="407"/>
        <item x="335"/>
        <item x="518"/>
        <item x="265"/>
        <item x="413"/>
        <item x="109"/>
        <item x="215"/>
        <item x="354"/>
        <item x="279"/>
        <item x="650"/>
        <item x="28"/>
        <item x="300"/>
        <item x="458"/>
        <item x="9"/>
        <item x="811"/>
        <item x="314"/>
        <item x="151"/>
        <item x="623"/>
        <item x="139"/>
        <item x="91"/>
        <item x="31"/>
        <item x="111"/>
        <item x="494"/>
        <item x="796"/>
        <item x="500"/>
        <item x="271"/>
        <item x="698"/>
        <item x="65"/>
        <item x="106"/>
        <item x="435"/>
        <item x="630"/>
        <item x="448"/>
        <item x="217"/>
        <item x="522"/>
        <item x="493"/>
        <item x="44"/>
        <item x="347"/>
        <item x="774"/>
        <item x="156"/>
        <item x="35"/>
        <item x="126"/>
        <item x="107"/>
        <item x="497"/>
        <item x="825"/>
        <item x="409"/>
        <item x="282"/>
        <item x="181"/>
        <item x="103"/>
        <item x="339"/>
        <item x="41"/>
        <item x="39"/>
        <item x="474"/>
        <item x="291"/>
        <item x="267"/>
        <item x="197"/>
        <item x="56"/>
        <item x="180"/>
        <item x="244"/>
        <item x="348"/>
        <item x="451"/>
        <item x="315"/>
        <item x="514"/>
        <item x="468"/>
        <item x="75"/>
        <item x="201"/>
        <item x="387"/>
        <item x="275"/>
        <item x="801"/>
        <item x="321"/>
        <item x="168"/>
        <item x="403"/>
        <item x="36"/>
        <item x="252"/>
        <item x="51"/>
        <item x="52"/>
        <item x="658"/>
        <item x="235"/>
        <item x="540"/>
        <item x="496"/>
        <item x="14"/>
        <item x="466"/>
        <item x="187"/>
        <item x="531"/>
        <item x="331"/>
        <item x="102"/>
        <item x="583"/>
        <item x="49"/>
        <item x="159"/>
        <item x="358"/>
        <item x="80"/>
        <item x="214"/>
        <item x="416"/>
        <item x="537"/>
        <item x="125"/>
        <item x="326"/>
        <item x="306"/>
        <item x="342"/>
        <item x="79"/>
        <item x="32"/>
        <item x="449"/>
        <item x="10"/>
        <item x="377"/>
        <item x="643"/>
        <item x="431"/>
        <item x="597"/>
        <item x="219"/>
        <item x="142"/>
        <item x="523"/>
        <item x="499"/>
        <item x="60"/>
        <item x="18"/>
        <item x="368"/>
        <item x="672"/>
        <item x="763"/>
        <item x="543"/>
        <item x="272"/>
        <item x="176"/>
        <item x="717"/>
        <item x="427"/>
        <item x="15"/>
        <item x="64"/>
        <item x="58"/>
        <item x="525"/>
        <item x="648"/>
        <item x="289"/>
        <item x="158"/>
        <item x="191"/>
        <item x="84"/>
        <item x="785"/>
        <item x="472"/>
        <item x="412"/>
        <item x="163"/>
        <item x="755"/>
        <item x="296"/>
        <item x="115"/>
        <item x="478"/>
        <item x="447"/>
        <item x="234"/>
        <item x="642"/>
        <item x="59"/>
        <item x="503"/>
        <item x="820"/>
        <item x="696"/>
        <item x="392"/>
        <item x="8"/>
        <item x="121"/>
        <item x="647"/>
        <item x="47"/>
        <item x="89"/>
        <item x="632"/>
        <item x="705"/>
        <item x="619"/>
        <item x="97"/>
        <item x="25"/>
        <item x="443"/>
        <item x="137"/>
        <item x="410"/>
        <item x="700"/>
        <item x="711"/>
        <item x="17"/>
        <item x="510"/>
        <item x="517"/>
        <item x="554"/>
        <item x="356"/>
        <item x="238"/>
        <item x="625"/>
        <item x="313"/>
        <item x="424"/>
        <item x="490"/>
        <item x="729"/>
        <item x="586"/>
        <item x="394"/>
        <item x="16"/>
        <item x="400"/>
        <item x="562"/>
        <item x="104"/>
        <item x="665"/>
        <item x="456"/>
        <item x="548"/>
        <item x="817"/>
        <item x="114"/>
        <item x="805"/>
        <item x="639"/>
        <item x="434"/>
        <item x="264"/>
        <item x="421"/>
        <item x="769"/>
        <item x="422"/>
        <item x="563"/>
        <item x="585"/>
        <item x="246"/>
        <item x="559"/>
        <item x="603"/>
        <item x="174"/>
        <item x="545"/>
        <item x="676"/>
        <item x="436"/>
        <item x="483"/>
        <item x="579"/>
        <item x="66"/>
        <item x="795"/>
        <item x="628"/>
        <item x="367"/>
        <item x="726"/>
        <item x="2"/>
        <item x="477"/>
        <item x="108"/>
        <item x="88"/>
        <item x="735"/>
        <item x="129"/>
        <item x="227"/>
        <item x="24"/>
        <item x="86"/>
        <item x="182"/>
        <item x="747"/>
        <item x="533"/>
        <item x="133"/>
        <item x="669"/>
        <item x="210"/>
        <item x="738"/>
        <item x="508"/>
        <item x="526"/>
        <item x="69"/>
        <item x="516"/>
        <item x="188"/>
        <item x="492"/>
        <item x="671"/>
        <item x="534"/>
        <item x="110"/>
        <item x="573"/>
        <item x="311"/>
        <item x="627"/>
        <item x="815"/>
        <item x="611"/>
        <item x="547"/>
        <item x="571"/>
        <item x="697"/>
        <item x="371"/>
        <item x="507"/>
        <item x="399"/>
        <item x="230"/>
        <item x="298"/>
        <item x="779"/>
        <item x="606"/>
        <item x="462"/>
        <item x="504"/>
        <item x="373"/>
        <item x="710"/>
        <item x="789"/>
        <item x="590"/>
        <item x="96"/>
        <item x="216"/>
        <item x="352"/>
        <item x="94"/>
        <item x="274"/>
        <item x="793"/>
        <item x="786"/>
        <item x="95"/>
        <item x="629"/>
        <item x="98"/>
        <item x="675"/>
        <item x="359"/>
        <item x="382"/>
        <item x="684"/>
        <item x="202"/>
        <item x="175"/>
        <item x="754"/>
        <item x="644"/>
        <item x="249"/>
        <item x="776"/>
        <item x="557"/>
        <item x="702"/>
        <item x="682"/>
        <item x="29"/>
        <item x="501"/>
        <item x="800"/>
        <item x="535"/>
        <item x="808"/>
        <item x="440"/>
        <item x="824"/>
        <item x="418"/>
        <item x="591"/>
        <item x="138"/>
        <item x="736"/>
        <item x="278"/>
        <item x="612"/>
        <item x="645"/>
        <item x="550"/>
        <item x="663"/>
        <item x="799"/>
        <item x="762"/>
        <item x="565"/>
        <item x="662"/>
        <item x="695"/>
        <item x="253"/>
        <item x="397"/>
        <item x="20"/>
        <item x="417"/>
        <item x="323"/>
        <item x="195"/>
        <item x="233"/>
        <item x="593"/>
        <item x="572"/>
        <item x="4"/>
        <item x="661"/>
        <item x="498"/>
        <item x="460"/>
        <item x="68"/>
        <item x="437"/>
        <item x="229"/>
        <item x="445"/>
        <item x="361"/>
        <item x="687"/>
        <item x="374"/>
        <item x="439"/>
        <item x="745"/>
        <item x="728"/>
        <item x="538"/>
        <item x="740"/>
        <item x="689"/>
        <item x="261"/>
        <item x="150"/>
        <item x="273"/>
        <item x="778"/>
        <item x="768"/>
        <item x="578"/>
        <item x="72"/>
        <item x="319"/>
        <item x="320"/>
        <item x="446"/>
        <item x="288"/>
        <item x="577"/>
        <item x="566"/>
        <item x="334"/>
        <item x="780"/>
        <item x="74"/>
        <item x="81"/>
        <item x="688"/>
        <item x="76"/>
        <item x="718"/>
        <item x="268"/>
        <item x="402"/>
        <item x="124"/>
        <item x="411"/>
        <item x="749"/>
        <item x="463"/>
        <item x="161"/>
        <item x="561"/>
        <item x="470"/>
        <item x="389"/>
        <item x="92"/>
        <item x="521"/>
        <item x="190"/>
        <item x="480"/>
        <item x="396"/>
        <item x="798"/>
        <item x="183"/>
        <item x="646"/>
        <item x="312"/>
        <item x="809"/>
        <item x="555"/>
        <item x="767"/>
        <item x="1"/>
        <item x="85"/>
        <item x="818"/>
        <item x="391"/>
        <item x="383"/>
        <item x="502"/>
        <item x="379"/>
        <item x="200"/>
        <item x="482"/>
        <item x="716"/>
        <item x="567"/>
        <item x="601"/>
        <item x="588"/>
        <item x="465"/>
        <item x="621"/>
        <item x="43"/>
        <item x="303"/>
        <item x="213"/>
        <item x="364"/>
        <item x="136"/>
        <item x="582"/>
        <item x="257"/>
        <item x="444"/>
        <item x="473"/>
        <item x="794"/>
        <item x="673"/>
        <item x="372"/>
        <item x="581"/>
        <item x="707"/>
        <item x="693"/>
        <item x="589"/>
        <item x="485"/>
        <item x="679"/>
        <item x="670"/>
        <item x="318"/>
        <item x="807"/>
        <item x="720"/>
        <item x="732"/>
        <item x="731"/>
        <item x="226"/>
        <item x="685"/>
        <item x="552"/>
        <item x="345"/>
        <item x="254"/>
        <item x="452"/>
        <item x="652"/>
        <item x="280"/>
        <item x="651"/>
        <item x="727"/>
        <item x="602"/>
        <item x="686"/>
        <item x="162"/>
        <item x="26"/>
        <item x="791"/>
        <item x="145"/>
        <item x="419"/>
        <item x="608"/>
        <item x="580"/>
        <item x="574"/>
        <item x="760"/>
        <item x="759"/>
        <item x="680"/>
        <item x="299"/>
        <item x="70"/>
        <item x="703"/>
        <item x="715"/>
        <item x="822"/>
        <item x="73"/>
        <item x="560"/>
        <item x="790"/>
        <item x="206"/>
        <item x="633"/>
        <item x="351"/>
        <item x="823"/>
        <item x="442"/>
        <item x="203"/>
        <item x="814"/>
        <item x="609"/>
        <item x="149"/>
        <item x="764"/>
        <item x="487"/>
        <item x="719"/>
        <item x="607"/>
        <item x="343"/>
        <item x="425"/>
        <item x="724"/>
        <item x="519"/>
        <item x="751"/>
        <item x="441"/>
        <item x="757"/>
        <item x="247"/>
        <item x="511"/>
        <item x="365"/>
        <item x="405"/>
        <item x="826"/>
        <item x="657"/>
        <item x="248"/>
        <item x="656"/>
        <item x="505"/>
        <item x="683"/>
        <item x="93"/>
        <item x="90"/>
        <item x="784"/>
        <item x="783"/>
        <item x="616"/>
        <item x="741"/>
        <item x="678"/>
        <item x="569"/>
        <item x="765"/>
        <item x="308"/>
        <item x="596"/>
        <item x="118"/>
        <item x="528"/>
        <item x="164"/>
        <item x="708"/>
        <item x="211"/>
        <item x="618"/>
        <item x="599"/>
        <item x="777"/>
        <item x="753"/>
        <item x="730"/>
        <item x="23"/>
        <item x="40"/>
        <item x="240"/>
        <item x="269"/>
        <item x="457"/>
        <item x="788"/>
        <item x="467"/>
        <item x="592"/>
        <item x="739"/>
        <item x="734"/>
        <item x="635"/>
        <item x="551"/>
        <item x="401"/>
        <item x="232"/>
        <item x="241"/>
        <item x="797"/>
        <item x="614"/>
        <item x="12"/>
        <item x="714"/>
        <item x="570"/>
        <item x="721"/>
        <item x="624"/>
        <item x="655"/>
        <item x="750"/>
        <item x="737"/>
        <item x="653"/>
        <item x="806"/>
        <item x="701"/>
        <item x="266"/>
        <item x="770"/>
        <item x="781"/>
        <item x="773"/>
        <item x="495"/>
        <item x="626"/>
        <item x="813"/>
        <item x="119"/>
        <item x="758"/>
        <item x="553"/>
        <item x="694"/>
        <item x="641"/>
        <item x="615"/>
        <item x="637"/>
        <item x="712"/>
        <item x="699"/>
        <item x="270"/>
        <item x="317"/>
        <item x="660"/>
        <item x="771"/>
        <item x="297"/>
        <item x="604"/>
        <item x="744"/>
        <item x="649"/>
        <item x="704"/>
        <item x="812"/>
        <item x="541"/>
        <item x="363"/>
        <item x="810"/>
        <item x="803"/>
        <item x="787"/>
        <item x="772"/>
        <item x="743"/>
        <item x="775"/>
        <item x="690"/>
        <item x="362"/>
        <item x="530"/>
        <item x="386"/>
        <item x="34"/>
        <item x="408"/>
        <item x="512"/>
        <item x="654"/>
        <item x="821"/>
        <item x="725"/>
        <item x="782"/>
        <item x="748"/>
        <item x="453"/>
        <item x="212"/>
        <item x="816"/>
        <item x="529"/>
        <item x="746"/>
        <item x="193"/>
        <item x="664"/>
        <item x="802"/>
        <item x="520"/>
        <item x="804"/>
        <item x="713"/>
        <item x="55"/>
        <item x="337"/>
        <item x="179"/>
        <item x="430"/>
        <item x="819"/>
        <item x="384"/>
        <item x="486"/>
        <item x="544"/>
        <item x="752"/>
        <item x="527"/>
        <item x="13"/>
        <item t="default"/>
      </items>
    </pivotField>
    <pivotField compact="0" outline="0" multipleItemSelectionAllowed="1" showAll="0"/>
  </pivotFields>
  <rowFields count="1">
    <field x="13"/>
  </rowFields>
  <rowItems count="5">
    <i>
      <x v="3"/>
    </i>
    <i>
      <x/>
    </i>
    <i>
      <x v="4"/>
    </i>
    <i>
      <x v="1"/>
    </i>
    <i>
      <x v="2"/>
    </i>
  </rowItems>
  <colItems count="1">
    <i/>
  </colItems>
  <dataFields count="1">
    <dataField name="SUM of Total Amount" fld="15" baseField="0" baseItem="0"/>
  </dataFields>
  <pivotTableStyleInfo showRowHeaders="1" showColHeaders="1"/>
</pivotTableDefinition>
</file>

<file path=xl/pivotTables/pivotTable11.xml><?xml version="1.0" encoding="utf-8"?>
<pivotTableDefinition xmlns="http://schemas.openxmlformats.org/spreadsheetml/2006/main" name="Pivot Tables 7" cacheId="0" autoFormatId="1" applyNumberFormats="0" applyBorderFormats="0" applyFontFormats="0" applyPatternFormats="0" applyAlignmentFormats="0" applyWidthHeightFormats="1" dataCaption="" updatedVersion="5" rowGrandTotals="0" compact="0" compactData="0" showDrill="1">
  <location ref="A36:B40" firstHeaderRow="1" firstDataRow="1" firstDataCol="1"/>
  <pivotFields count="17">
    <pivotField dataField="1" compact="0" outline="0" multipleItemSelectionAllowed="1" showAll="0">
      <items count="8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t="default"/>
      </items>
    </pivotField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axis="axisRow" compact="0" sortType="descending" outline="0" multipleItemSelectionAllowed="1" showAll="0">
      <items count="5">
        <item x="1"/>
        <item x="0"/>
        <item x="3"/>
        <item x="2"/>
        <item t="default"/>
      </items>
      <autoSortScope>
        <pivotArea fieldPosition="0">
          <references count="1">
            <reference field="4294967294" count="1">
              <x v="0"/>
            </reference>
          </references>
        </pivotArea>
      </autoSortScope>
    </pivotField>
  </pivotFields>
  <rowFields count="1">
    <field x="16"/>
  </rowFields>
  <rowItems count="4">
    <i>
      <x v="1"/>
    </i>
    <i>
      <x/>
    </i>
    <i>
      <x v="3"/>
    </i>
    <i>
      <x v="2"/>
    </i>
  </rowItems>
  <colItems count="1">
    <i/>
  </colItems>
  <dataFields count="1">
    <dataField name="COUNTA of Order_ID" fld="0" subtotal="count" baseField="0" baseItem="0"/>
  </dataFields>
  <pivotTableStyleInfo showRowHeaders="1" showColHeaders="1"/>
</pivotTableDefinition>
</file>

<file path=xl/pivotTables/pivotTable12.xml><?xml version="1.0" encoding="utf-8"?>
<pivotTableDefinition xmlns="http://schemas.openxmlformats.org/spreadsheetml/2006/main" name="Pivot Tables 8" cacheId="0" autoFormatId="1" applyNumberFormats="0" applyBorderFormats="0" applyFontFormats="0" applyPatternFormats="0" applyAlignmentFormats="0" applyWidthHeightFormats="1" dataCaption="" updatedVersion="5" rowGrandTotals="0" compact="0" compactData="0" showDrill="1">
  <location ref="A43:B263" firstHeaderRow="1" firstDataRow="1" firstDataCol="1"/>
  <pivotFields count="17">
    <pivotField compact="0" outline="0" multipleItemSelectionAllowed="1" showAll="0">
      <items count="8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t="default"/>
      </items>
    </pivotField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axis="axisRow" compact="0" sortType="descending" outline="0" multipleItemSelectionAllowed="1" showAll="0">
      <items count="221">
        <item x="216"/>
        <item x="200"/>
        <item x="26"/>
        <item x="66"/>
        <item x="39"/>
        <item x="134"/>
        <item x="143"/>
        <item x="219"/>
        <item x="30"/>
        <item x="106"/>
        <item x="91"/>
        <item x="44"/>
        <item x="79"/>
        <item x="154"/>
        <item x="185"/>
        <item x="0"/>
        <item x="141"/>
        <item x="190"/>
        <item x="80"/>
        <item x="38"/>
        <item x="81"/>
        <item x="125"/>
        <item x="19"/>
        <item x="142"/>
        <item x="13"/>
        <item x="175"/>
        <item x="112"/>
        <item x="85"/>
        <item x="24"/>
        <item x="16"/>
        <item x="109"/>
        <item x="133"/>
        <item x="153"/>
        <item x="105"/>
        <item x="180"/>
        <item x="177"/>
        <item x="75"/>
        <item x="132"/>
        <item x="37"/>
        <item x="196"/>
        <item x="183"/>
        <item x="159"/>
        <item x="138"/>
        <item x="111"/>
        <item x="55"/>
        <item x="146"/>
        <item x="151"/>
        <item x="124"/>
        <item x="31"/>
        <item x="49"/>
        <item x="129"/>
        <item x="20"/>
        <item x="182"/>
        <item x="95"/>
        <item x="149"/>
        <item x="4"/>
        <item x="1"/>
        <item x="59"/>
        <item x="217"/>
        <item x="208"/>
        <item x="43"/>
        <item x="67"/>
        <item x="174"/>
        <item x="205"/>
        <item x="126"/>
        <item x="107"/>
        <item x="14"/>
        <item x="51"/>
        <item x="57"/>
        <item x="62"/>
        <item x="25"/>
        <item x="123"/>
        <item x="11"/>
        <item x="100"/>
        <item x="18"/>
        <item x="50"/>
        <item x="77"/>
        <item x="83"/>
        <item x="33"/>
        <item x="156"/>
        <item x="139"/>
        <item x="29"/>
        <item x="165"/>
        <item x="68"/>
        <item x="197"/>
        <item x="27"/>
        <item x="211"/>
        <item x="181"/>
        <item x="47"/>
        <item x="65"/>
        <item x="73"/>
        <item x="96"/>
        <item x="48"/>
        <item x="76"/>
        <item x="204"/>
        <item x="32"/>
        <item x="169"/>
        <item x="191"/>
        <item x="172"/>
        <item x="140"/>
        <item x="193"/>
        <item x="60"/>
        <item x="168"/>
        <item x="214"/>
        <item x="110"/>
        <item x="116"/>
        <item x="92"/>
        <item x="88"/>
        <item x="41"/>
        <item x="113"/>
        <item x="17"/>
        <item x="184"/>
        <item x="160"/>
        <item x="187"/>
        <item x="52"/>
        <item x="121"/>
        <item x="114"/>
        <item x="21"/>
        <item x="176"/>
        <item x="54"/>
        <item x="99"/>
        <item x="167"/>
        <item x="104"/>
        <item x="201"/>
        <item x="101"/>
        <item x="82"/>
        <item x="178"/>
        <item x="135"/>
        <item x="97"/>
        <item x="108"/>
        <item x="202"/>
        <item x="35"/>
        <item x="215"/>
        <item x="3"/>
        <item x="87"/>
        <item x="84"/>
        <item x="28"/>
        <item x="63"/>
        <item x="22"/>
        <item x="115"/>
        <item x="188"/>
        <item x="69"/>
        <item x="72"/>
        <item x="86"/>
        <item x="45"/>
        <item x="42"/>
        <item x="171"/>
        <item x="64"/>
        <item x="23"/>
        <item x="117"/>
        <item x="206"/>
        <item x="179"/>
        <item x="155"/>
        <item x="199"/>
        <item x="189"/>
        <item x="131"/>
        <item x="46"/>
        <item x="148"/>
        <item x="120"/>
        <item x="195"/>
        <item x="145"/>
        <item x="119"/>
        <item x="198"/>
        <item x="137"/>
        <item x="9"/>
        <item x="170"/>
        <item x="127"/>
        <item x="6"/>
        <item x="144"/>
        <item x="203"/>
        <item x="136"/>
        <item x="7"/>
        <item x="158"/>
        <item x="194"/>
        <item x="150"/>
        <item x="162"/>
        <item x="2"/>
        <item x="122"/>
        <item x="163"/>
        <item x="74"/>
        <item x="218"/>
        <item x="34"/>
        <item x="70"/>
        <item x="130"/>
        <item x="152"/>
        <item x="89"/>
        <item x="147"/>
        <item x="98"/>
        <item x="12"/>
        <item x="78"/>
        <item x="128"/>
        <item x="164"/>
        <item x="212"/>
        <item x="161"/>
        <item x="58"/>
        <item x="213"/>
        <item x="15"/>
        <item x="8"/>
        <item x="93"/>
        <item x="90"/>
        <item x="207"/>
        <item x="61"/>
        <item x="103"/>
        <item x="40"/>
        <item x="5"/>
        <item x="157"/>
        <item x="56"/>
        <item x="192"/>
        <item x="102"/>
        <item x="209"/>
        <item x="10"/>
        <item x="173"/>
        <item x="53"/>
        <item x="71"/>
        <item x="186"/>
        <item x="94"/>
        <item x="166"/>
        <item x="118"/>
        <item x="210"/>
        <item x="36"/>
        <item t="default"/>
      </items>
      <autoSortScope>
        <pivotArea fieldPosition="0">
          <references count="1">
            <reference field="4294967294" count="1">
              <x v="0"/>
            </reference>
          </references>
        </pivotArea>
      </autoSortScope>
    </pivotField>
    <pivotField compact="0" outline="0" multipleItemSelectionAllowed="1" showAll="0"/>
    <pivotField compact="0" outline="0" multipleItemSelectionAllowed="1" showAll="0"/>
    <pivotField compact="0" outline="0" multipleItemSelectionAllowed="1" showAll="0"/>
    <pivotField dataField="1" compact="0" outline="0" multipleItemSelectionAllowed="1" showAll="0">
      <items count="5">
        <item x="0"/>
        <item x="3"/>
        <item x="2"/>
        <item x="1"/>
        <item t="default"/>
      </items>
    </pivotField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</pivotFields>
  <rowFields count="1">
    <field x="7"/>
  </rowFields>
  <rowItems count="220">
    <i>
      <x v="158"/>
    </i>
    <i>
      <x v="106"/>
    </i>
    <i>
      <x v="22"/>
    </i>
    <i>
      <x v="141"/>
    </i>
    <i>
      <x v="188"/>
    </i>
    <i>
      <x v="186"/>
    </i>
    <i>
      <x v="163"/>
    </i>
    <i>
      <x v="59"/>
    </i>
    <i>
      <x v="31"/>
    </i>
    <i>
      <x v="154"/>
    </i>
    <i>
      <x v="172"/>
    </i>
    <i>
      <x v="89"/>
    </i>
    <i>
      <x v="30"/>
    </i>
    <i>
      <x v="2"/>
    </i>
    <i>
      <x v="212"/>
    </i>
    <i>
      <x v="1"/>
    </i>
    <i>
      <x v="219"/>
    </i>
    <i>
      <x v="202"/>
    </i>
    <i>
      <x v="167"/>
    </i>
    <i>
      <x v="156"/>
    </i>
    <i>
      <x v="119"/>
    </i>
    <i>
      <x v="49"/>
    </i>
    <i>
      <x v="183"/>
    </i>
    <i>
      <x v="15"/>
    </i>
    <i>
      <x v="3"/>
    </i>
    <i>
      <x v="150"/>
    </i>
    <i>
      <x v="146"/>
    </i>
    <i>
      <x v="143"/>
    </i>
    <i>
      <x v="76"/>
    </i>
    <i>
      <x v="111"/>
    </i>
    <i>
      <x v="79"/>
    </i>
    <i>
      <x v="13"/>
    </i>
    <i>
      <x v="208"/>
    </i>
    <i>
      <x v="142"/>
    </i>
    <i>
      <x v="110"/>
    </i>
    <i>
      <x v="19"/>
    </i>
    <i>
      <x v="8"/>
    </i>
    <i>
      <x v="204"/>
    </i>
    <i>
      <x v="177"/>
    </i>
    <i>
      <x v="171"/>
    </i>
    <i>
      <x v="131"/>
    </i>
    <i>
      <x v="130"/>
    </i>
    <i>
      <x v="58"/>
    </i>
    <i>
      <x/>
    </i>
    <i>
      <x v="46"/>
    </i>
    <i>
      <x v="36"/>
    </i>
    <i>
      <x v="198"/>
    </i>
    <i>
      <x v="140"/>
    </i>
    <i>
      <x v="138"/>
    </i>
    <i>
      <x v="65"/>
    </i>
    <i>
      <x v="7"/>
    </i>
    <i>
      <x v="215"/>
    </i>
    <i>
      <x v="120"/>
    </i>
    <i>
      <x v="96"/>
    </i>
    <i>
      <x v="24"/>
    </i>
    <i>
      <x v="190"/>
    </i>
    <i>
      <x v="184"/>
    </i>
    <i>
      <x v="178"/>
    </i>
    <i>
      <x v="165"/>
    </i>
    <i>
      <x v="109"/>
    </i>
    <i>
      <x v="75"/>
    </i>
    <i>
      <x v="69"/>
    </i>
    <i>
      <x v="124"/>
    </i>
    <i>
      <x v="116"/>
    </i>
    <i>
      <x v="105"/>
    </i>
    <i>
      <x v="88"/>
    </i>
    <i>
      <x v="34"/>
    </i>
    <i>
      <x v="104"/>
    </i>
    <i>
      <x v="98"/>
    </i>
    <i>
      <x v="95"/>
    </i>
    <i>
      <x v="52"/>
    </i>
    <i>
      <x v="48"/>
    </i>
    <i>
      <x v="10"/>
    </i>
    <i>
      <x v="9"/>
    </i>
    <i>
      <x v="211"/>
    </i>
    <i>
      <x v="189"/>
    </i>
    <i>
      <x v="176"/>
    </i>
    <i>
      <x v="107"/>
    </i>
    <i>
      <x v="66"/>
    </i>
    <i>
      <x v="50"/>
    </i>
    <i>
      <x v="11"/>
    </i>
    <i>
      <x v="136"/>
    </i>
    <i>
      <x v="127"/>
    </i>
    <i>
      <x v="23"/>
    </i>
    <i>
      <x v="193"/>
    </i>
    <i>
      <x v="162"/>
    </i>
    <i>
      <x v="137"/>
    </i>
    <i>
      <x v="133"/>
    </i>
    <i>
      <x v="112"/>
    </i>
    <i>
      <x v="53"/>
    </i>
    <i>
      <x v="40"/>
    </i>
    <i>
      <x v="29"/>
    </i>
    <i>
      <x v="205"/>
    </i>
    <i>
      <x v="181"/>
    </i>
    <i>
      <x v="179"/>
    </i>
    <i>
      <x v="151"/>
    </i>
    <i>
      <x v="149"/>
    </i>
    <i>
      <x v="148"/>
    </i>
    <i>
      <x v="78"/>
    </i>
    <i>
      <x v="72"/>
    </i>
    <i>
      <x v="37"/>
    </i>
    <i>
      <x v="196"/>
    </i>
    <i>
      <x v="161"/>
    </i>
    <i>
      <x v="91"/>
    </i>
    <i>
      <x v="86"/>
    </i>
    <i>
      <x v="74"/>
    </i>
    <i>
      <x v="61"/>
    </i>
    <i>
      <x v="44"/>
    </i>
    <i>
      <x v="35"/>
    </i>
    <i>
      <x v="4"/>
    </i>
    <i>
      <x v="175"/>
    </i>
    <i>
      <x v="135"/>
    </i>
    <i>
      <x v="103"/>
    </i>
    <i>
      <x v="81"/>
    </i>
    <i>
      <x v="80"/>
    </i>
    <i>
      <x v="71"/>
    </i>
    <i>
      <x v="16"/>
    </i>
    <i>
      <x v="210"/>
    </i>
    <i>
      <x v="168"/>
    </i>
    <i>
      <x v="164"/>
    </i>
    <i>
      <x v="132"/>
    </i>
    <i>
      <x v="128"/>
    </i>
    <i>
      <x v="123"/>
    </i>
    <i>
      <x v="64"/>
    </i>
    <i>
      <x v="43"/>
    </i>
    <i>
      <x v="27"/>
    </i>
    <i>
      <x v="25"/>
    </i>
    <i>
      <x v="157"/>
    </i>
    <i>
      <x v="152"/>
    </i>
    <i>
      <x v="45"/>
    </i>
    <i>
      <x v="39"/>
    </i>
    <i>
      <x v="32"/>
    </i>
    <i>
      <x v="26"/>
    </i>
    <i>
      <x v="218"/>
    </i>
    <i>
      <x v="192"/>
    </i>
    <i>
      <x v="125"/>
    </i>
    <i>
      <x v="21"/>
    </i>
    <i>
      <x v="18"/>
    </i>
    <i>
      <x v="182"/>
    </i>
    <i>
      <x v="174"/>
    </i>
    <i>
      <x v="101"/>
    </i>
    <i>
      <x v="90"/>
    </i>
    <i>
      <x v="87"/>
    </i>
    <i>
      <x v="63"/>
    </i>
    <i>
      <x v="55"/>
    </i>
    <i>
      <x v="51"/>
    </i>
    <i>
      <x v="68"/>
    </i>
    <i>
      <x v="56"/>
    </i>
    <i>
      <x v="54"/>
    </i>
    <i>
      <x v="42"/>
    </i>
    <i>
      <x v="12"/>
    </i>
    <i>
      <x v="209"/>
    </i>
    <i>
      <x v="206"/>
    </i>
    <i>
      <x v="203"/>
    </i>
    <i>
      <x v="197"/>
    </i>
    <i>
      <x v="180"/>
    </i>
    <i>
      <x v="144"/>
    </i>
    <i>
      <x v="139"/>
    </i>
    <i>
      <x v="113"/>
    </i>
    <i>
      <x v="92"/>
    </i>
    <i>
      <x v="85"/>
    </i>
    <i>
      <x v="83"/>
    </i>
    <i>
      <x v="77"/>
    </i>
    <i>
      <x v="129"/>
    </i>
    <i>
      <x v="118"/>
    </i>
    <i>
      <x v="115"/>
    </i>
    <i>
      <x v="97"/>
    </i>
    <i>
      <x v="14"/>
    </i>
    <i>
      <x v="217"/>
    </i>
    <i>
      <x v="134"/>
    </i>
    <i>
      <x v="108"/>
    </i>
    <i>
      <x v="38"/>
    </i>
    <i>
      <x v="17"/>
    </i>
    <i>
      <x v="5"/>
    </i>
    <i>
      <x v="207"/>
    </i>
    <i>
      <x v="173"/>
    </i>
    <i>
      <x v="170"/>
    </i>
    <i>
      <x v="100"/>
    </i>
    <i>
      <x v="99"/>
    </i>
    <i>
      <x v="70"/>
    </i>
    <i>
      <x v="62"/>
    </i>
    <i>
      <x v="6"/>
    </i>
    <i>
      <x v="213"/>
    </i>
    <i>
      <x v="199"/>
    </i>
    <i>
      <x v="159"/>
    </i>
    <i>
      <x v="122"/>
    </i>
    <i>
      <x v="117"/>
    </i>
    <i>
      <x v="102"/>
    </i>
    <i>
      <x v="47"/>
    </i>
    <i>
      <x v="216"/>
    </i>
    <i>
      <x v="166"/>
    </i>
    <i>
      <x v="145"/>
    </i>
    <i>
      <x v="94"/>
    </i>
    <i>
      <x v="84"/>
    </i>
    <i>
      <x v="82"/>
    </i>
    <i>
      <x v="201"/>
    </i>
    <i>
      <x v="200"/>
    </i>
    <i>
      <x v="169"/>
    </i>
    <i>
      <x v="67"/>
    </i>
    <i>
      <x v="60"/>
    </i>
    <i>
      <x v="33"/>
    </i>
    <i>
      <x v="195"/>
    </i>
    <i>
      <x v="93"/>
    </i>
    <i>
      <x v="187"/>
    </i>
    <i>
      <x v="153"/>
    </i>
    <i>
      <x v="121"/>
    </i>
    <i>
      <x v="73"/>
    </i>
    <i>
      <x v="41"/>
    </i>
    <i>
      <x v="214"/>
    </i>
    <i>
      <x v="194"/>
    </i>
    <i>
      <x v="191"/>
    </i>
    <i>
      <x v="155"/>
    </i>
    <i>
      <x v="126"/>
    </i>
    <i>
      <x v="28"/>
    </i>
    <i>
      <x v="20"/>
    </i>
    <i>
      <x v="185"/>
    </i>
    <i>
      <x v="160"/>
    </i>
    <i>
      <x v="147"/>
    </i>
    <i>
      <x v="57"/>
    </i>
    <i>
      <x v="114"/>
    </i>
  </rowItems>
  <colItems count="1">
    <i/>
  </colItems>
  <dataFields count="1">
    <dataField name="SUM of Quantity" fld="11" baseField="0" baseItem="0"/>
  </dataFields>
  <pivotTableStyleInfo showRowHeaders="1" showColHeaders="1"/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Order_Status" sourceName="Order_Status">
  <pivotTables>
    <pivotTable tabId="4" name="Pivot Tables 3"/>
  </pivotTables>
  <data>
    <tabular pivotCacheId="1">
      <items count="3">
        <i x="1" s="1"/>
        <i x="0" s="1"/>
        <i x="2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ayment_Method" sourceName="Payment_Method">
  <pivotTables>
    <pivotTable tabId="4" name="Pivot Tables 3"/>
  </pivotTables>
  <data>
    <tabular pivotCacheId="1">
      <items count="5">
        <i x="2" s="1"/>
        <i x="1" s="1"/>
        <i x="4" s="1"/>
        <i x="0" s="1"/>
        <i x="3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Payment_Method" cache="Slicer_Payment_Method" caption="Payment_Method" rowHeight="193675"/>
  <slicer name="Order_Status" cache="Slicer_Order_Status" caption="Order_Status" rowHeight="193675"/>
</slicer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5" Type="http://schemas.openxmlformats.org/officeDocument/2006/relationships/drawing" Target="../drawings/drawing2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9" Type="http://schemas.openxmlformats.org/officeDocument/2006/relationships/drawing" Target="../drawings/drawing3.xml"/><Relationship Id="rId8" Type="http://schemas.openxmlformats.org/officeDocument/2006/relationships/pivotTable" Target="../pivotTables/pivotTable12.xml"/><Relationship Id="rId7" Type="http://schemas.openxmlformats.org/officeDocument/2006/relationships/pivotTable" Target="../pivotTables/pivotTable11.xml"/><Relationship Id="rId6" Type="http://schemas.openxmlformats.org/officeDocument/2006/relationships/pivotTable" Target="../pivotTables/pivotTable10.xml"/><Relationship Id="rId5" Type="http://schemas.openxmlformats.org/officeDocument/2006/relationships/pivotTable" Target="../pivotTables/pivotTable9.xml"/><Relationship Id="rId4" Type="http://schemas.openxmlformats.org/officeDocument/2006/relationships/pivotTable" Target="../pivotTables/pivotTable8.xml"/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0" Type="http://schemas.microsoft.com/office/2007/relationships/slicer" Target="../slicers/slicer1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outlinePr summaryBelow="0" summaryRight="0"/>
  </sheetPr>
  <dimension ref="A1:S8004"/>
  <sheetViews>
    <sheetView workbookViewId="0">
      <selection activeCell="A1" sqref="A1"/>
    </sheetView>
  </sheetViews>
  <sheetFormatPr defaultColWidth="12.6296296296296" defaultRowHeight="15.75" customHeight="1"/>
  <cols>
    <col min="2" max="2" width="16.8796296296296" customWidth="1"/>
    <col min="4" max="4" width="15.3796296296296" customWidth="1"/>
    <col min="6" max="6" width="16.8796296296296" customWidth="1"/>
    <col min="10" max="11" width="19.25" customWidth="1"/>
    <col min="14" max="14" width="16.3796296296296" customWidth="1"/>
    <col min="15" max="15" width="21.1296296296296" customWidth="1"/>
    <col min="16" max="16" width="14" customWidth="1"/>
    <col min="17" max="17" width="18.8796296296296" customWidth="1"/>
    <col min="19" max="19" width="16.1296296296296" customWidth="1"/>
  </cols>
  <sheetData>
    <row r="1" customHeight="1" spans="1:19">
      <c r="A1" s="23" t="s">
        <v>0</v>
      </c>
      <c r="B1" s="23" t="s">
        <v>1</v>
      </c>
      <c r="C1" s="23" t="s">
        <v>2</v>
      </c>
      <c r="D1" s="24" t="s">
        <v>3</v>
      </c>
      <c r="E1" s="23" t="s">
        <v>4</v>
      </c>
      <c r="F1" s="24" t="s">
        <v>5</v>
      </c>
      <c r="G1" s="23" t="s">
        <v>6</v>
      </c>
      <c r="H1" s="24" t="s">
        <v>7</v>
      </c>
      <c r="I1" s="24" t="s">
        <v>8</v>
      </c>
      <c r="J1" s="23" t="s">
        <v>9</v>
      </c>
      <c r="K1" s="24" t="s">
        <v>10</v>
      </c>
      <c r="L1" s="23" t="s">
        <v>11</v>
      </c>
      <c r="M1" s="23" t="s">
        <v>12</v>
      </c>
      <c r="N1" s="23" t="s">
        <v>13</v>
      </c>
      <c r="O1" s="23" t="s">
        <v>14</v>
      </c>
      <c r="P1" s="25" t="s">
        <v>15</v>
      </c>
      <c r="Q1" s="26" t="s">
        <v>16</v>
      </c>
      <c r="S1" s="27" t="s">
        <v>17</v>
      </c>
    </row>
    <row r="2" customHeight="1" spans="1:19">
      <c r="A2" s="2" t="s">
        <v>18</v>
      </c>
      <c r="B2" s="28">
        <v>45942</v>
      </c>
      <c r="C2" s="2" t="s">
        <v>19</v>
      </c>
      <c r="D2" s="2" t="str">
        <f t="array" ref="D2">_xlfn.XLOOKUP(C2,Customers!A:A,Customers!B:B)</f>
        <v>Customer 0359</v>
      </c>
      <c r="E2" s="2" t="s">
        <v>20</v>
      </c>
      <c r="F2" s="2" t="str">
        <f t="array" ref="F2">_xlfn.XLOOKUP(E2,Restaurants!A:A,Restaurants!B:B)</f>
        <v>Restaurant 079</v>
      </c>
      <c r="G2" s="2" t="s">
        <v>21</v>
      </c>
      <c r="H2" s="2" t="str">
        <f t="array" ref="H2">_xlfn.XLOOKUP(G2,Food_Menu!A:A,Food_Menu!B:B)</f>
        <v>Food Item 0016</v>
      </c>
      <c r="I2" s="2">
        <f t="array" ref="I2">_xlfn.XLOOKUP(G2,Food_Menu!A:A,Food_Menu!D:D)</f>
        <v>348.44</v>
      </c>
      <c r="J2" s="2" t="s">
        <v>22</v>
      </c>
      <c r="K2" s="2" t="str">
        <f t="array" ref="K2">_xlfn.XLOOKUP(J2,Delivery_Partners!A:A,Delivery_Partners!B:B)</f>
        <v>Delivery Partner 163</v>
      </c>
      <c r="L2" s="3">
        <v>1</v>
      </c>
      <c r="M2" s="2" t="s">
        <v>23</v>
      </c>
      <c r="N2" s="2" t="s">
        <v>24</v>
      </c>
      <c r="O2" s="3">
        <v>35</v>
      </c>
      <c r="P2" s="13">
        <f t="shared" ref="P2:P14" si="0">I2*L2</f>
        <v>348.44</v>
      </c>
      <c r="Q2" s="13" t="str">
        <f t="shared" ref="Q2:Q14" si="1">IF(O2="","Not Delivered",IF(O2&lt;=30,"Fast",IF(O2&lt;=60,"Normal","Slow")))</f>
        <v>Normal</v>
      </c>
      <c r="S2" s="21">
        <f>SUMIFS(P2:P8001,M2:M8001,"Delivered",N2:N8001,"UPI")</f>
        <v>2187388.06</v>
      </c>
    </row>
    <row r="3" customHeight="1" spans="1:19">
      <c r="A3" s="2" t="s">
        <v>25</v>
      </c>
      <c r="B3" s="28">
        <v>45840</v>
      </c>
      <c r="C3" s="2" t="s">
        <v>26</v>
      </c>
      <c r="D3" s="2" t="str">
        <f t="array" ref="D3">_xlfn.XLOOKUP(C3,Customers!A:A,Customers!B:B)</f>
        <v>Customer 0231</v>
      </c>
      <c r="E3" s="2" t="s">
        <v>27</v>
      </c>
      <c r="F3" s="2" t="str">
        <f t="array" ref="F3">_xlfn.XLOOKUP(E3,Restaurants!A:A,Restaurants!B:B)</f>
        <v>Restaurant 033</v>
      </c>
      <c r="G3" s="2" t="s">
        <v>28</v>
      </c>
      <c r="H3" s="2" t="str">
        <f t="array" ref="H3">_xlfn.XLOOKUP(G3,Food_Menu!A:A,Food_Menu!B:B)</f>
        <v>Food Item 0057</v>
      </c>
      <c r="I3" s="2">
        <f t="array" ref="I3">_xlfn.XLOOKUP(G3,Food_Menu!A:A,Food_Menu!D:D)</f>
        <v>302.55</v>
      </c>
      <c r="J3" s="2" t="s">
        <v>29</v>
      </c>
      <c r="K3" s="2" t="str">
        <f t="array" ref="K3">_xlfn.XLOOKUP(J3,Delivery_Partners!A:A,Delivery_Partners!B:B)</f>
        <v>Delivery Partner 017</v>
      </c>
      <c r="L3" s="3">
        <v>4</v>
      </c>
      <c r="M3" s="2" t="s">
        <v>23</v>
      </c>
      <c r="N3" s="2" t="s">
        <v>24</v>
      </c>
      <c r="O3" s="3">
        <v>32</v>
      </c>
      <c r="P3" s="13">
        <f t="shared" si="0"/>
        <v>1210.2</v>
      </c>
      <c r="Q3" s="13" t="str">
        <f t="shared" si="1"/>
        <v>Normal</v>
      </c>
      <c r="S3" s="21"/>
    </row>
    <row r="4" customHeight="1" spans="1:19">
      <c r="A4" s="2" t="s">
        <v>30</v>
      </c>
      <c r="B4" s="29" t="s">
        <v>31</v>
      </c>
      <c r="C4" s="2" t="s">
        <v>32</v>
      </c>
      <c r="D4" s="2" t="str">
        <f t="array" ref="D4">_xlfn.XLOOKUP(C4,Customers!A:A,Customers!B:B)</f>
        <v>Customer 0107</v>
      </c>
      <c r="E4" s="2" t="s">
        <v>33</v>
      </c>
      <c r="F4" s="2" t="str">
        <f t="array" ref="F4">_xlfn.XLOOKUP(E4,Restaurants!A:A,Restaurants!B:B)</f>
        <v>Restaurant 035</v>
      </c>
      <c r="G4" s="2" t="s">
        <v>34</v>
      </c>
      <c r="H4" s="2" t="str">
        <f t="array" ref="H4">_xlfn.XLOOKUP(G4,Food_Menu!A:A,Food_Menu!B:B)</f>
        <v>Food Item 0177</v>
      </c>
      <c r="I4" s="2">
        <f t="array" ref="I4">_xlfn.XLOOKUP(G4,Food_Menu!A:A,Food_Menu!D:D)</f>
        <v>268.83</v>
      </c>
      <c r="J4" s="2" t="s">
        <v>35</v>
      </c>
      <c r="K4" s="2" t="str">
        <f t="array" ref="K4">_xlfn.XLOOKUP(J4,Delivery_Partners!A:A,Delivery_Partners!B:B)</f>
        <v>Delivery Partner 081</v>
      </c>
      <c r="L4" s="3">
        <v>3</v>
      </c>
      <c r="M4" s="2" t="s">
        <v>23</v>
      </c>
      <c r="N4" s="2" t="s">
        <v>24</v>
      </c>
      <c r="O4" s="3">
        <v>44</v>
      </c>
      <c r="P4" s="13">
        <f t="shared" si="0"/>
        <v>806.49</v>
      </c>
      <c r="Q4" s="13" t="str">
        <f t="shared" si="1"/>
        <v>Normal</v>
      </c>
      <c r="S4" s="27" t="s">
        <v>36</v>
      </c>
    </row>
    <row r="5" customHeight="1" spans="1:19">
      <c r="A5" s="2" t="s">
        <v>37</v>
      </c>
      <c r="B5" s="28">
        <v>45912</v>
      </c>
      <c r="C5" s="2" t="s">
        <v>38</v>
      </c>
      <c r="D5" s="2" t="str">
        <f t="array" ref="D5">_xlfn.XLOOKUP(C5,Customers!A:A,Customers!B:B)</f>
        <v>Customer 0768</v>
      </c>
      <c r="E5" s="2" t="s">
        <v>39</v>
      </c>
      <c r="F5" s="2" t="str">
        <f t="array" ref="F5">_xlfn.XLOOKUP(E5,Restaurants!A:A,Restaurants!B:B)</f>
        <v>Restaurant 077</v>
      </c>
      <c r="G5" s="2" t="s">
        <v>40</v>
      </c>
      <c r="H5" s="2" t="str">
        <f t="array" ref="H5">_xlfn.XLOOKUP(G5,Food_Menu!A:A,Food_Menu!B:B)</f>
        <v>Food Item 0134</v>
      </c>
      <c r="I5" s="2">
        <f t="array" ref="I5">_xlfn.XLOOKUP(G5,Food_Menu!A:A,Food_Menu!D:D)</f>
        <v>467.29</v>
      </c>
      <c r="J5" s="2" t="s">
        <v>41</v>
      </c>
      <c r="K5" s="2" t="str">
        <f t="array" ref="K5">_xlfn.XLOOKUP(J5,Delivery_Partners!A:A,Delivery_Partners!B:B)</f>
        <v>Delivery Partner 041</v>
      </c>
      <c r="L5" s="3">
        <v>1</v>
      </c>
      <c r="M5" s="2" t="s">
        <v>23</v>
      </c>
      <c r="N5" s="2" t="s">
        <v>42</v>
      </c>
      <c r="O5" s="3">
        <v>36</v>
      </c>
      <c r="P5" s="13">
        <f t="shared" si="0"/>
        <v>467.29</v>
      </c>
      <c r="Q5" s="13" t="str">
        <f t="shared" si="1"/>
        <v>Normal</v>
      </c>
      <c r="S5" s="21">
        <f>COUNTIFS(M2:M8001,"Delivered",N2:N8001,"UPI")</f>
        <v>3580</v>
      </c>
    </row>
    <row r="6" customHeight="1" spans="1:19">
      <c r="A6" s="2" t="s">
        <v>43</v>
      </c>
      <c r="B6" s="29" t="s">
        <v>44</v>
      </c>
      <c r="C6" s="2" t="s">
        <v>45</v>
      </c>
      <c r="D6" s="2" t="str">
        <f t="array" ref="D6">_xlfn.XLOOKUP(C6,Customers!A:A,Customers!B:B)</f>
        <v>Customer 1152</v>
      </c>
      <c r="E6" s="2" t="s">
        <v>46</v>
      </c>
      <c r="F6" s="2" t="str">
        <f t="array" ref="F6">_xlfn.XLOOKUP(E6,Restaurants!A:A,Restaurants!B:B)</f>
        <v>Restaurant 043</v>
      </c>
      <c r="G6" s="2" t="s">
        <v>47</v>
      </c>
      <c r="H6" s="2" t="str">
        <f t="array" ref="H6">_xlfn.XLOOKUP(G6,Food_Menu!A:A,Food_Menu!B:B)</f>
        <v>Food Item 0056</v>
      </c>
      <c r="I6" s="2">
        <f t="array" ref="I6">_xlfn.XLOOKUP(G6,Food_Menu!A:A,Food_Menu!D:D)</f>
        <v>536.41</v>
      </c>
      <c r="J6" s="2" t="s">
        <v>48</v>
      </c>
      <c r="K6" s="2" t="str">
        <f t="array" ref="K6">_xlfn.XLOOKUP(J6,Delivery_Partners!A:A,Delivery_Partners!B:B)</f>
        <v>Delivery Partner 119</v>
      </c>
      <c r="L6" s="3">
        <v>2</v>
      </c>
      <c r="M6" s="2" t="s">
        <v>23</v>
      </c>
      <c r="N6" s="2" t="s">
        <v>24</v>
      </c>
      <c r="O6" s="3">
        <v>42</v>
      </c>
      <c r="P6" s="13">
        <f t="shared" si="0"/>
        <v>1072.82</v>
      </c>
      <c r="Q6" s="13" t="str">
        <f t="shared" si="1"/>
        <v>Normal</v>
      </c>
      <c r="S6" s="21"/>
    </row>
    <row r="7" customHeight="1" spans="1:19">
      <c r="A7" s="2" t="s">
        <v>49</v>
      </c>
      <c r="B7" s="29" t="s">
        <v>50</v>
      </c>
      <c r="C7" s="2" t="s">
        <v>51</v>
      </c>
      <c r="D7" s="2" t="str">
        <f t="array" ref="D7">_xlfn.XLOOKUP(C7,Customers!A:A,Customers!B:B)</f>
        <v>Customer 0097</v>
      </c>
      <c r="E7" s="2" t="s">
        <v>52</v>
      </c>
      <c r="F7" s="2" t="str">
        <f t="array" ref="F7">_xlfn.XLOOKUP(E7,Restaurants!A:A,Restaurants!B:B)</f>
        <v>Restaurant 083</v>
      </c>
      <c r="G7" s="2" t="s">
        <v>53</v>
      </c>
      <c r="H7" s="2" t="str">
        <f t="array" ref="H7">_xlfn.XLOOKUP(G7,Food_Menu!A:A,Food_Menu!B:B)</f>
        <v>Food Item 0205</v>
      </c>
      <c r="I7" s="2">
        <f t="array" ref="I7">_xlfn.XLOOKUP(G7,Food_Menu!A:A,Food_Menu!D:D)</f>
        <v>175.36</v>
      </c>
      <c r="J7" s="2" t="s">
        <v>54</v>
      </c>
      <c r="K7" s="2" t="str">
        <f t="array" ref="K7">_xlfn.XLOOKUP(J7,Delivery_Partners!A:A,Delivery_Partners!B:B)</f>
        <v>Delivery Partner 075</v>
      </c>
      <c r="L7" s="3">
        <v>2</v>
      </c>
      <c r="M7" s="2" t="s">
        <v>23</v>
      </c>
      <c r="N7" s="2" t="s">
        <v>55</v>
      </c>
      <c r="O7" s="3">
        <v>39</v>
      </c>
      <c r="P7" s="13">
        <f t="shared" si="0"/>
        <v>350.72</v>
      </c>
      <c r="Q7" s="13" t="str">
        <f t="shared" si="1"/>
        <v>Normal</v>
      </c>
      <c r="S7" s="27" t="s">
        <v>56</v>
      </c>
    </row>
    <row r="8" customHeight="1" spans="1:19">
      <c r="A8" s="2" t="s">
        <v>57</v>
      </c>
      <c r="B8" s="29" t="s">
        <v>58</v>
      </c>
      <c r="C8" s="2" t="s">
        <v>59</v>
      </c>
      <c r="D8" s="2" t="str">
        <f t="array" ref="D8">_xlfn.XLOOKUP(C8,Customers!A:A,Customers!B:B)</f>
        <v>Customer 0844</v>
      </c>
      <c r="E8" s="2" t="s">
        <v>60</v>
      </c>
      <c r="F8" s="2" t="str">
        <f t="array" ref="F8">_xlfn.XLOOKUP(E8,Restaurants!A:A,Restaurants!B:B)</f>
        <v>Restaurant 019</v>
      </c>
      <c r="G8" s="2" t="s">
        <v>61</v>
      </c>
      <c r="H8" s="2" t="str">
        <f t="array" ref="H8">_xlfn.XLOOKUP(G8,Food_Menu!A:A,Food_Menu!B:B)</f>
        <v>Food Item 0168</v>
      </c>
      <c r="I8" s="2">
        <f t="array" ref="I8">_xlfn.XLOOKUP(G8,Food_Menu!A:A,Food_Menu!D:D)</f>
        <v>107.01</v>
      </c>
      <c r="J8" s="2" t="s">
        <v>62</v>
      </c>
      <c r="K8" s="2" t="str">
        <f t="array" ref="K8">_xlfn.XLOOKUP(J8,Delivery_Partners!A:A,Delivery_Partners!B:B)</f>
        <v>Delivery Partner 051</v>
      </c>
      <c r="L8" s="3">
        <v>1</v>
      </c>
      <c r="M8" s="2" t="s">
        <v>23</v>
      </c>
      <c r="N8" s="2" t="s">
        <v>24</v>
      </c>
      <c r="O8" s="3">
        <v>42</v>
      </c>
      <c r="P8" s="13">
        <f t="shared" si="0"/>
        <v>107.01</v>
      </c>
      <c r="Q8" s="13" t="str">
        <f t="shared" si="1"/>
        <v>Normal</v>
      </c>
      <c r="S8" s="21">
        <f>AVERAGEIFS(O2:O8001,M2:M8001,"Delivered",N2:N8001,"UPI")</f>
        <v>35.2594972067039</v>
      </c>
    </row>
    <row r="9" customHeight="1" spans="1:19">
      <c r="A9" s="2" t="s">
        <v>63</v>
      </c>
      <c r="B9" s="29" t="s">
        <v>64</v>
      </c>
      <c r="C9" s="2" t="s">
        <v>65</v>
      </c>
      <c r="D9" s="2" t="str">
        <f t="array" ref="D9">_xlfn.XLOOKUP(C9,Customers!A:A,Customers!B:B)</f>
        <v>Customer 0702</v>
      </c>
      <c r="E9" s="2" t="s">
        <v>66</v>
      </c>
      <c r="F9" s="2" t="str">
        <f t="array" ref="F9">_xlfn.XLOOKUP(E9,Restaurants!A:A,Restaurants!B:B)</f>
        <v>Restaurant 037</v>
      </c>
      <c r="G9" s="2" t="s">
        <v>67</v>
      </c>
      <c r="H9" s="2" t="str">
        <f t="array" ref="H9">_xlfn.XLOOKUP(G9,Food_Menu!A:A,Food_Menu!B:B)</f>
        <v>Food Item 0172</v>
      </c>
      <c r="I9" s="2">
        <f t="array" ref="I9">_xlfn.XLOOKUP(G9,Food_Menu!A:A,Food_Menu!D:D)</f>
        <v>219.12</v>
      </c>
      <c r="J9" s="2" t="s">
        <v>68</v>
      </c>
      <c r="K9" s="2" t="str">
        <f t="array" ref="K9">_xlfn.XLOOKUP(J9,Delivery_Partners!A:A,Delivery_Partners!B:B)</f>
        <v>Delivery Partner 046</v>
      </c>
      <c r="L9" s="3">
        <v>2</v>
      </c>
      <c r="M9" s="2" t="s">
        <v>23</v>
      </c>
      <c r="N9" s="2" t="s">
        <v>24</v>
      </c>
      <c r="O9" s="3">
        <v>30</v>
      </c>
      <c r="P9" s="13">
        <f t="shared" si="0"/>
        <v>438.24</v>
      </c>
      <c r="Q9" s="13" t="str">
        <f t="shared" si="1"/>
        <v>Fast</v>
      </c>
      <c r="S9" s="21"/>
    </row>
    <row r="10" customHeight="1" spans="1:19">
      <c r="A10" s="2" t="s">
        <v>69</v>
      </c>
      <c r="B10" s="28">
        <v>45931</v>
      </c>
      <c r="C10" s="2" t="s">
        <v>70</v>
      </c>
      <c r="D10" s="2" t="str">
        <f t="array" ref="D10">_xlfn.XLOOKUP(C10,Customers!A:A,Customers!B:B)</f>
        <v>Customer 0207</v>
      </c>
      <c r="E10" s="2" t="s">
        <v>71</v>
      </c>
      <c r="F10" s="2" t="str">
        <f t="array" ref="F10">_xlfn.XLOOKUP(E10,Restaurants!A:A,Restaurants!B:B)</f>
        <v>Restaurant 013</v>
      </c>
      <c r="G10" s="2" t="s">
        <v>72</v>
      </c>
      <c r="H10" s="2" t="str">
        <f t="array" ref="H10">_xlfn.XLOOKUP(G10,Food_Menu!A:A,Food_Menu!B:B)</f>
        <v>Food Item 0198</v>
      </c>
      <c r="I10" s="2">
        <f t="array" ref="I10">_xlfn.XLOOKUP(G10,Food_Menu!A:A,Food_Menu!D:D)</f>
        <v>221.88</v>
      </c>
      <c r="J10" s="2" t="s">
        <v>73</v>
      </c>
      <c r="K10" s="2" t="str">
        <f t="array" ref="K10">_xlfn.XLOOKUP(J10,Delivery_Partners!A:A,Delivery_Partners!B:B)</f>
        <v>Delivery Partner 064</v>
      </c>
      <c r="L10" s="3">
        <v>3</v>
      </c>
      <c r="M10" s="2" t="s">
        <v>23</v>
      </c>
      <c r="N10" s="2" t="s">
        <v>74</v>
      </c>
      <c r="O10" s="3">
        <v>48</v>
      </c>
      <c r="P10" s="13">
        <f t="shared" si="0"/>
        <v>665.64</v>
      </c>
      <c r="Q10" s="13" t="str">
        <f t="shared" si="1"/>
        <v>Normal</v>
      </c>
      <c r="S10" s="27" t="s">
        <v>75</v>
      </c>
    </row>
    <row r="11" customHeight="1" spans="1:19">
      <c r="A11" s="2" t="s">
        <v>76</v>
      </c>
      <c r="B11" s="28">
        <v>45727</v>
      </c>
      <c r="C11" s="2" t="s">
        <v>77</v>
      </c>
      <c r="D11" s="2" t="str">
        <f t="array" ref="D11">_xlfn.XLOOKUP(C11,Customers!A:A,Customers!B:B)</f>
        <v>Customer 0256</v>
      </c>
      <c r="E11" s="2" t="s">
        <v>78</v>
      </c>
      <c r="F11" s="2" t="str">
        <f t="array" ref="F11">_xlfn.XLOOKUP(E11,Restaurants!A:A,Restaurants!B:B)</f>
        <v>Restaurant 011</v>
      </c>
      <c r="G11" s="2" t="s">
        <v>79</v>
      </c>
      <c r="H11" s="2" t="str">
        <f t="array" ref="H11">_xlfn.XLOOKUP(G11,Food_Menu!A:A,Food_Menu!B:B)</f>
        <v>Food Item 0165</v>
      </c>
      <c r="I11" s="2">
        <f t="array" ref="I11">_xlfn.XLOOKUP(G11,Food_Menu!A:A,Food_Menu!D:D)</f>
        <v>508.61</v>
      </c>
      <c r="J11" s="2" t="s">
        <v>80</v>
      </c>
      <c r="K11" s="2" t="str">
        <f t="array" ref="K11">_xlfn.XLOOKUP(J11,Delivery_Partners!A:A,Delivery_Partners!B:B)</f>
        <v>Delivery Partner 020</v>
      </c>
      <c r="L11" s="3">
        <v>1</v>
      </c>
      <c r="M11" s="2" t="s">
        <v>23</v>
      </c>
      <c r="N11" s="2" t="s">
        <v>24</v>
      </c>
      <c r="O11" s="3">
        <v>20</v>
      </c>
      <c r="P11" s="13">
        <f t="shared" si="0"/>
        <v>508.61</v>
      </c>
      <c r="Q11" s="13" t="str">
        <f t="shared" si="1"/>
        <v>Fast</v>
      </c>
      <c r="S11" s="21">
        <f t="array" ref="S11">INDEX(Food_Menu!D:D,MATCH(G2,Food_Menu!A:A,0))</f>
        <v>348.44</v>
      </c>
    </row>
    <row r="12" customHeight="1" spans="1:19">
      <c r="A12" s="2" t="s">
        <v>81</v>
      </c>
      <c r="B12" s="28">
        <v>45786</v>
      </c>
      <c r="C12" s="2" t="s">
        <v>82</v>
      </c>
      <c r="D12" s="2" t="str">
        <f t="array" ref="D12">_xlfn.XLOOKUP(C12,Customers!A:A,Customers!B:B)</f>
        <v>Customer 0342</v>
      </c>
      <c r="E12" s="2" t="s">
        <v>83</v>
      </c>
      <c r="F12" s="2" t="str">
        <f t="array" ref="F12">_xlfn.XLOOKUP(E12,Restaurants!A:A,Restaurants!B:B)</f>
        <v>Restaurant 032</v>
      </c>
      <c r="G12" s="2" t="s">
        <v>84</v>
      </c>
      <c r="H12" s="2" t="str">
        <f t="array" ref="H12">_xlfn.XLOOKUP(G12,Food_Menu!A:A,Food_Menu!B:B)</f>
        <v>Food Item 0211</v>
      </c>
      <c r="I12" s="2">
        <f t="array" ref="I12">_xlfn.XLOOKUP(G12,Food_Menu!A:A,Food_Menu!D:D)</f>
        <v>200.38</v>
      </c>
      <c r="J12" s="2" t="s">
        <v>85</v>
      </c>
      <c r="K12" s="2" t="str">
        <f t="array" ref="K12">_xlfn.XLOOKUP(J12,Delivery_Partners!A:A,Delivery_Partners!B:B)</f>
        <v>Delivery Partner 019</v>
      </c>
      <c r="L12" s="3">
        <v>3</v>
      </c>
      <c r="M12" s="2" t="s">
        <v>23</v>
      </c>
      <c r="N12" s="2" t="s">
        <v>55</v>
      </c>
      <c r="O12" s="3">
        <v>34</v>
      </c>
      <c r="P12" s="13">
        <f t="shared" si="0"/>
        <v>601.14</v>
      </c>
      <c r="Q12" s="13" t="str">
        <f t="shared" si="1"/>
        <v>Normal</v>
      </c>
      <c r="S12" s="21"/>
    </row>
    <row r="13" customHeight="1" spans="1:19">
      <c r="A13" s="2" t="s">
        <v>86</v>
      </c>
      <c r="B13" s="29" t="s">
        <v>87</v>
      </c>
      <c r="C13" s="2" t="s">
        <v>88</v>
      </c>
      <c r="D13" s="2" t="str">
        <f t="array" ref="D13">_xlfn.XLOOKUP(C13,Customers!A:A,Customers!B:B)</f>
        <v>Customer 0822</v>
      </c>
      <c r="E13" s="2" t="s">
        <v>89</v>
      </c>
      <c r="F13" s="2" t="str">
        <f t="array" ref="F13">_xlfn.XLOOKUP(E13,Restaurants!A:A,Restaurants!B:B)</f>
        <v>Restaurant 059</v>
      </c>
      <c r="G13" s="2" t="s">
        <v>90</v>
      </c>
      <c r="H13" s="2" t="str">
        <f t="array" ref="H13">_xlfn.XLOOKUP(G13,Food_Menu!A:A,Food_Menu!B:B)</f>
        <v>Food Item 0073</v>
      </c>
      <c r="I13" s="2">
        <f t="array" ref="I13">_xlfn.XLOOKUP(G13,Food_Menu!A:A,Food_Menu!D:D)</f>
        <v>365.69</v>
      </c>
      <c r="J13" s="2" t="s">
        <v>91</v>
      </c>
      <c r="K13" s="2" t="str">
        <f t="array" ref="K13">_xlfn.XLOOKUP(J13,Delivery_Partners!A:A,Delivery_Partners!B:B)</f>
        <v>Delivery Partner 114</v>
      </c>
      <c r="L13" s="3">
        <v>1</v>
      </c>
      <c r="M13" s="2" t="s">
        <v>23</v>
      </c>
      <c r="N13" s="2" t="s">
        <v>42</v>
      </c>
      <c r="O13" s="3">
        <v>48</v>
      </c>
      <c r="P13" s="13">
        <f t="shared" si="0"/>
        <v>365.69</v>
      </c>
      <c r="Q13" s="13" t="str">
        <f t="shared" si="1"/>
        <v>Normal</v>
      </c>
      <c r="S13" s="21"/>
    </row>
    <row r="14" customHeight="1" spans="1:19">
      <c r="A14" s="2" t="s">
        <v>92</v>
      </c>
      <c r="B14" s="28">
        <v>45781</v>
      </c>
      <c r="C14" s="2" t="s">
        <v>19</v>
      </c>
      <c r="D14" s="2" t="str">
        <f t="array" ref="D14">_xlfn.XLOOKUP(C14,Customers!A:A,Customers!B:B)</f>
        <v>Customer 0359</v>
      </c>
      <c r="E14" s="2" t="s">
        <v>93</v>
      </c>
      <c r="F14" s="2" t="str">
        <f t="array" ref="F14">_xlfn.XLOOKUP(E14,Restaurants!A:A,Restaurants!B:B)</f>
        <v>Restaurant 018</v>
      </c>
      <c r="G14" s="2" t="s">
        <v>94</v>
      </c>
      <c r="H14" s="2" t="str">
        <f t="array" ref="H14">_xlfn.XLOOKUP(G14,Food_Menu!A:A,Food_Menu!B:B)</f>
        <v>Food Item 0189</v>
      </c>
      <c r="I14" s="2">
        <f t="array" ref="I14">_xlfn.XLOOKUP(G14,Food_Menu!A:A,Food_Menu!D:D)</f>
        <v>612.77</v>
      </c>
      <c r="J14" s="2" t="s">
        <v>95</v>
      </c>
      <c r="K14" s="2" t="str">
        <f t="array" ref="K14">_xlfn.XLOOKUP(J14,Delivery_Partners!A:A,Delivery_Partners!B:B)</f>
        <v>Delivery Partner 170</v>
      </c>
      <c r="L14" s="3">
        <v>3</v>
      </c>
      <c r="M14" s="2" t="s">
        <v>23</v>
      </c>
      <c r="N14" s="2" t="s">
        <v>24</v>
      </c>
      <c r="O14" s="3">
        <v>33</v>
      </c>
      <c r="P14" s="13">
        <f t="shared" si="0"/>
        <v>1838.31</v>
      </c>
      <c r="Q14" s="13" t="str">
        <f t="shared" si="1"/>
        <v>Normal</v>
      </c>
      <c r="S14" s="21">
        <f>SUM(P2:P8001)</f>
        <v>4217825.19000002</v>
      </c>
    </row>
    <row r="15" hidden="1" customHeight="1" spans="1:19">
      <c r="A15" s="2" t="s">
        <v>96</v>
      </c>
      <c r="B15" s="28">
        <v>45839</v>
      </c>
      <c r="C15" s="2" t="s">
        <v>97</v>
      </c>
      <c r="D15" s="2" t="str">
        <f t="array" ref="D15">_xlfn.XLOOKUP(C15,Customers!A:A,Customers!B:B)</f>
        <v>Customer 0994</v>
      </c>
      <c r="E15" s="2" t="s">
        <v>98</v>
      </c>
      <c r="F15" s="2" t="str">
        <f t="array" ref="F15">_xlfn.XLOOKUP(E15,Restaurants!A:A,Restaurants!B:B)</f>
        <v>Restaurant 012</v>
      </c>
      <c r="G15" s="2" t="s">
        <v>99</v>
      </c>
      <c r="H15" s="2" t="str">
        <f t="array" ref="H15">_xlfn.XLOOKUP(G15,Food_Menu!A:A,Food_Menu!B:B)</f>
        <v>Food Item 0025</v>
      </c>
      <c r="I15" s="2"/>
      <c r="J15" s="2" t="s">
        <v>100</v>
      </c>
      <c r="K15" s="2" t="str">
        <f t="array" ref="K15">_xlfn.XLOOKUP(J15,Delivery_Partners!A:A,Delivery_Partners!B:B)</f>
        <v>Delivery Partner 092</v>
      </c>
      <c r="L15" s="3">
        <v>4</v>
      </c>
      <c r="M15" s="2" t="s">
        <v>101</v>
      </c>
      <c r="N15" s="2" t="s">
        <v>24</v>
      </c>
      <c r="O15" s="2"/>
    </row>
    <row r="16" customHeight="1" spans="1:19">
      <c r="A16" s="2" t="s">
        <v>102</v>
      </c>
      <c r="B16" s="29" t="s">
        <v>103</v>
      </c>
      <c r="C16" s="2" t="s">
        <v>104</v>
      </c>
      <c r="D16" s="2" t="str">
        <f t="array" ref="D16">_xlfn.XLOOKUP(C16,Customers!A:A,Customers!B:B)</f>
        <v>Customer 0444</v>
      </c>
      <c r="E16" s="2" t="s">
        <v>105</v>
      </c>
      <c r="F16" s="2" t="str">
        <f t="array" ref="F16">_xlfn.XLOOKUP(E16,Restaurants!A:A,Restaurants!B:B)</f>
        <v>Restaurant 106</v>
      </c>
      <c r="G16" s="2" t="s">
        <v>106</v>
      </c>
      <c r="H16" s="2" t="str">
        <f t="array" ref="H16">_xlfn.XLOOKUP(G16,Food_Menu!A:A,Food_Menu!B:B)</f>
        <v>Food Item 0067</v>
      </c>
      <c r="I16" s="2">
        <f t="array" ref="I16">_xlfn.XLOOKUP(G16,Food_Menu!A:A,Food_Menu!D:D)</f>
        <v>575.59</v>
      </c>
      <c r="J16" s="2" t="s">
        <v>107</v>
      </c>
      <c r="K16" s="2" t="str">
        <f t="array" ref="K16">_xlfn.XLOOKUP(J16,Delivery_Partners!A:A,Delivery_Partners!B:B)</f>
        <v>Delivery Partner 167</v>
      </c>
      <c r="L16" s="3">
        <v>1</v>
      </c>
      <c r="M16" s="2" t="s">
        <v>23</v>
      </c>
      <c r="N16" s="2" t="s">
        <v>24</v>
      </c>
      <c r="O16" s="3">
        <v>62</v>
      </c>
      <c r="P16" s="13">
        <f t="shared" ref="P16:P23" si="2">I16*L16</f>
        <v>575.59</v>
      </c>
      <c r="Q16" s="13" t="str">
        <f t="shared" ref="Q16:Q23" si="3">IF(O16="","Not Delivered",IF(O16&lt;=30,"Fast",IF(O16&lt;=60,"Normal","Slow")))</f>
        <v>Slow</v>
      </c>
      <c r="S16" s="21"/>
    </row>
    <row r="17" customHeight="1" spans="1:19">
      <c r="A17" s="2" t="s">
        <v>108</v>
      </c>
      <c r="B17" s="28">
        <v>45931</v>
      </c>
      <c r="C17" s="2" t="s">
        <v>109</v>
      </c>
      <c r="D17" s="2" t="str">
        <f t="array" ref="D17">_xlfn.XLOOKUP(C17,Customers!A:A,Customers!B:B)</f>
        <v>Customer 0132</v>
      </c>
      <c r="E17" s="2" t="s">
        <v>110</v>
      </c>
      <c r="F17" s="2" t="str">
        <f t="array" ref="F17">_xlfn.XLOOKUP(E17,Restaurants!A:A,Restaurants!B:B)</f>
        <v>Restaurant 062</v>
      </c>
      <c r="G17" s="2" t="s">
        <v>111</v>
      </c>
      <c r="H17" s="2" t="str">
        <f t="array" ref="H17">_xlfn.XLOOKUP(G17,Food_Menu!A:A,Food_Menu!B:B)</f>
        <v>Food Item 0197</v>
      </c>
      <c r="I17" s="2">
        <f t="array" ref="I17">_xlfn.XLOOKUP(G17,Food_Menu!A:A,Food_Menu!D:D)</f>
        <v>628.28</v>
      </c>
      <c r="J17" s="2" t="s">
        <v>112</v>
      </c>
      <c r="K17" s="2" t="str">
        <f t="array" ref="K17">_xlfn.XLOOKUP(J17,Delivery_Partners!A:A,Delivery_Partners!B:B)</f>
        <v>Delivery Partner 028</v>
      </c>
      <c r="L17" s="3">
        <v>1</v>
      </c>
      <c r="M17" s="2" t="s">
        <v>23</v>
      </c>
      <c r="N17" s="2" t="s">
        <v>55</v>
      </c>
      <c r="O17" s="3">
        <v>52</v>
      </c>
      <c r="P17" s="13">
        <f t="shared" si="2"/>
        <v>628.28</v>
      </c>
      <c r="Q17" s="13" t="str">
        <f t="shared" si="3"/>
        <v>Normal</v>
      </c>
      <c r="S17" s="21"/>
    </row>
    <row r="18" customHeight="1" spans="1:19">
      <c r="A18" s="2" t="s">
        <v>113</v>
      </c>
      <c r="B18" s="29" t="s">
        <v>114</v>
      </c>
      <c r="C18" s="2" t="s">
        <v>115</v>
      </c>
      <c r="D18" s="2" t="str">
        <f t="array" ref="D18">_xlfn.XLOOKUP(C18,Customers!A:A,Customers!B:B)</f>
        <v>Customer 0115</v>
      </c>
      <c r="E18" s="2" t="s">
        <v>116</v>
      </c>
      <c r="F18" s="2" t="str">
        <f t="array" ref="F18">_xlfn.XLOOKUP(E18,Restaurants!A:A,Restaurants!B:B)</f>
        <v>Restaurant 086</v>
      </c>
      <c r="G18" s="2" t="s">
        <v>117</v>
      </c>
      <c r="H18" s="2" t="str">
        <f t="array" ref="H18">_xlfn.XLOOKUP(G18,Food_Menu!A:A,Food_Menu!B:B)</f>
        <v>Food Item 0030</v>
      </c>
      <c r="I18" s="2">
        <f t="array" ref="I18">_xlfn.XLOOKUP(G18,Food_Menu!A:A,Food_Menu!D:D)</f>
        <v>373.16</v>
      </c>
      <c r="J18" s="2" t="s">
        <v>118</v>
      </c>
      <c r="K18" s="2" t="str">
        <f t="array" ref="K18">_xlfn.XLOOKUP(J18,Delivery_Partners!A:A,Delivery_Partners!B:B)</f>
        <v>Delivery Partner 176</v>
      </c>
      <c r="L18" s="3">
        <v>2</v>
      </c>
      <c r="M18" s="2" t="s">
        <v>23</v>
      </c>
      <c r="N18" s="2" t="s">
        <v>42</v>
      </c>
      <c r="O18" s="3">
        <v>37</v>
      </c>
      <c r="P18" s="13">
        <f t="shared" si="2"/>
        <v>746.32</v>
      </c>
      <c r="Q18" s="13" t="str">
        <f t="shared" si="3"/>
        <v>Normal</v>
      </c>
      <c r="S18" s="21">
        <f>SUM(L2:L8001)</f>
        <v>13368</v>
      </c>
    </row>
    <row r="19" customHeight="1" spans="1:19">
      <c r="A19" s="2" t="s">
        <v>119</v>
      </c>
      <c r="B19" s="28">
        <v>45815</v>
      </c>
      <c r="C19" s="2" t="s">
        <v>120</v>
      </c>
      <c r="D19" s="2" t="str">
        <f t="array" ref="D19">_xlfn.XLOOKUP(C19,Customers!A:A,Customers!B:B)</f>
        <v>Customer 0481</v>
      </c>
      <c r="E19" s="2" t="s">
        <v>121</v>
      </c>
      <c r="F19" s="2" t="str">
        <f t="array" ref="F19">_xlfn.XLOOKUP(E19,Restaurants!A:A,Restaurants!B:B)</f>
        <v>Restaurant 088</v>
      </c>
      <c r="G19" s="2" t="s">
        <v>122</v>
      </c>
      <c r="H19" s="2" t="str">
        <f t="array" ref="H19">_xlfn.XLOOKUP(G19,Food_Menu!A:A,Food_Menu!B:B)</f>
        <v>Food Item 0111</v>
      </c>
      <c r="I19" s="2">
        <f t="array" ref="I19">_xlfn.XLOOKUP(G19,Food_Menu!A:A,Food_Menu!D:D)</f>
        <v>237.65</v>
      </c>
      <c r="J19" s="2" t="s">
        <v>123</v>
      </c>
      <c r="K19" s="2" t="str">
        <f t="array" ref="K19">_xlfn.XLOOKUP(J19,Delivery_Partners!A:A,Delivery_Partners!B:B)</f>
        <v>Delivery Partner 106</v>
      </c>
      <c r="L19" s="3">
        <v>3</v>
      </c>
      <c r="M19" s="2" t="s">
        <v>23</v>
      </c>
      <c r="N19" s="2" t="s">
        <v>24</v>
      </c>
      <c r="O19" s="3">
        <v>23</v>
      </c>
      <c r="P19" s="13">
        <f t="shared" si="2"/>
        <v>712.95</v>
      </c>
      <c r="Q19" s="13" t="str">
        <f t="shared" si="3"/>
        <v>Fast</v>
      </c>
      <c r="S19" s="21"/>
    </row>
    <row r="20" customHeight="1" spans="1:19">
      <c r="A20" s="2" t="s">
        <v>124</v>
      </c>
      <c r="B20" s="28">
        <v>45665</v>
      </c>
      <c r="C20" s="2" t="s">
        <v>125</v>
      </c>
      <c r="D20" s="2" t="str">
        <f t="array" ref="D20">_xlfn.XLOOKUP(C20,Customers!A:A,Customers!B:B)</f>
        <v>Customer 0490</v>
      </c>
      <c r="E20" s="2" t="s">
        <v>71</v>
      </c>
      <c r="F20" s="2" t="str">
        <f t="array" ref="F20">_xlfn.XLOOKUP(E20,Restaurants!A:A,Restaurants!B:B)</f>
        <v>Restaurant 013</v>
      </c>
      <c r="G20" s="2" t="s">
        <v>126</v>
      </c>
      <c r="H20" s="2" t="str">
        <f t="array" ref="H20">_xlfn.XLOOKUP(G20,Food_Menu!A:A,Food_Menu!B:B)</f>
        <v>Food Item 0075</v>
      </c>
      <c r="I20" s="2">
        <f t="array" ref="I20">_xlfn.XLOOKUP(G20,Food_Menu!A:A,Food_Menu!D:D)</f>
        <v>613.26</v>
      </c>
      <c r="J20" s="2" t="s">
        <v>127</v>
      </c>
      <c r="K20" s="2" t="str">
        <f t="array" ref="K20">_xlfn.XLOOKUP(J20,Delivery_Partners!A:A,Delivery_Partners!B:B)</f>
        <v>Delivery Partner 134</v>
      </c>
      <c r="L20" s="3">
        <v>1</v>
      </c>
      <c r="M20" s="2" t="s">
        <v>23</v>
      </c>
      <c r="N20" s="2" t="s">
        <v>24</v>
      </c>
      <c r="O20" s="3">
        <v>15</v>
      </c>
      <c r="P20" s="13">
        <f t="shared" si="2"/>
        <v>613.26</v>
      </c>
      <c r="Q20" s="13" t="str">
        <f t="shared" si="3"/>
        <v>Fast</v>
      </c>
      <c r="S20" s="21"/>
    </row>
    <row r="21" customHeight="1" spans="1:19">
      <c r="A21" s="2" t="s">
        <v>128</v>
      </c>
      <c r="B21" s="29" t="s">
        <v>129</v>
      </c>
      <c r="C21" s="2" t="s">
        <v>130</v>
      </c>
      <c r="D21" s="2" t="str">
        <f t="array" ref="D21">_xlfn.XLOOKUP(C21,Customers!A:A,Customers!B:B)</f>
        <v>Customer 0881</v>
      </c>
      <c r="E21" s="2" t="s">
        <v>131</v>
      </c>
      <c r="F21" s="2" t="str">
        <f t="array" ref="F21">_xlfn.XLOOKUP(E21,Restaurants!A:A,Restaurants!B:B)</f>
        <v>Restaurant 075</v>
      </c>
      <c r="G21" s="2" t="s">
        <v>132</v>
      </c>
      <c r="H21" s="2" t="str">
        <f t="array" ref="H21">_xlfn.XLOOKUP(G21,Food_Menu!A:A,Food_Menu!B:B)</f>
        <v>Food Item 0023</v>
      </c>
      <c r="I21" s="2">
        <f t="array" ref="I21">_xlfn.XLOOKUP(G21,Food_Menu!A:A,Food_Menu!D:D)</f>
        <v>276.1</v>
      </c>
      <c r="J21" s="2" t="s">
        <v>133</v>
      </c>
      <c r="K21" s="2" t="str">
        <f t="array" ref="K21">_xlfn.XLOOKUP(J21,Delivery_Partners!A:A,Delivery_Partners!B:B)</f>
        <v>Delivery Partner 012</v>
      </c>
      <c r="L21" s="3">
        <v>1</v>
      </c>
      <c r="M21" s="2" t="s">
        <v>23</v>
      </c>
      <c r="N21" s="2" t="s">
        <v>55</v>
      </c>
      <c r="O21" s="3">
        <v>44</v>
      </c>
      <c r="P21" s="13">
        <f t="shared" si="2"/>
        <v>276.1</v>
      </c>
      <c r="Q21" s="13" t="str">
        <f t="shared" si="3"/>
        <v>Normal</v>
      </c>
      <c r="S21" s="21"/>
    </row>
    <row r="22" customHeight="1" spans="1:19">
      <c r="A22" s="2" t="s">
        <v>134</v>
      </c>
      <c r="B22" s="29" t="s">
        <v>135</v>
      </c>
      <c r="C22" s="2" t="s">
        <v>136</v>
      </c>
      <c r="D22" s="2" t="str">
        <f t="array" ref="D22">_xlfn.XLOOKUP(C22,Customers!A:A,Customers!B:B)</f>
        <v>Customer 0575</v>
      </c>
      <c r="E22" s="2" t="s">
        <v>137</v>
      </c>
      <c r="F22" s="2" t="str">
        <f t="array" ref="F22">_xlfn.XLOOKUP(E22,Restaurants!A:A,Restaurants!B:B)</f>
        <v>Restaurant 104</v>
      </c>
      <c r="G22" s="2" t="s">
        <v>138</v>
      </c>
      <c r="H22" s="2" t="str">
        <f t="array" ref="H22">_xlfn.XLOOKUP(G22,Food_Menu!A:A,Food_Menu!B:B)</f>
        <v>Food Item 0052</v>
      </c>
      <c r="I22" s="2">
        <f t="array" ref="I22">_xlfn.XLOOKUP(G22,Food_Menu!A:A,Food_Menu!D:D)</f>
        <v>531.45</v>
      </c>
      <c r="J22" s="2" t="s">
        <v>139</v>
      </c>
      <c r="K22" s="2" t="str">
        <f t="array" ref="K22">_xlfn.XLOOKUP(J22,Delivery_Partners!A:A,Delivery_Partners!B:B)</f>
        <v>Delivery Partner 109</v>
      </c>
      <c r="L22" s="3">
        <v>2</v>
      </c>
      <c r="M22" s="2" t="s">
        <v>23</v>
      </c>
      <c r="N22" s="2" t="s">
        <v>55</v>
      </c>
      <c r="O22" s="3">
        <v>50</v>
      </c>
      <c r="P22" s="13">
        <f t="shared" si="2"/>
        <v>1062.9</v>
      </c>
      <c r="Q22" s="13" t="str">
        <f t="shared" si="3"/>
        <v>Normal</v>
      </c>
      <c r="S22" s="21"/>
    </row>
    <row r="23" customHeight="1" spans="1:19">
      <c r="A23" s="2" t="s">
        <v>140</v>
      </c>
      <c r="B23" s="29" t="s">
        <v>141</v>
      </c>
      <c r="C23" s="2" t="s">
        <v>142</v>
      </c>
      <c r="D23" s="2" t="str">
        <f t="array" ref="D23">_xlfn.XLOOKUP(C23,Customers!A:A,Customers!B:B)</f>
        <v>Customer 0197</v>
      </c>
      <c r="E23" s="2" t="s">
        <v>143</v>
      </c>
      <c r="F23" s="2" t="str">
        <f t="array" ref="F23">_xlfn.XLOOKUP(E23,Restaurants!A:A,Restaurants!B:B)</f>
        <v>Restaurant 054</v>
      </c>
      <c r="G23" s="2" t="s">
        <v>144</v>
      </c>
      <c r="H23" s="2" t="str">
        <f t="array" ref="H23">_xlfn.XLOOKUP(G23,Food_Menu!A:A,Food_Menu!B:B)</f>
        <v>Food Item 0118</v>
      </c>
      <c r="I23" s="2">
        <f t="array" ref="I23">_xlfn.XLOOKUP(G23,Food_Menu!A:A,Food_Menu!D:D)</f>
        <v>301.92</v>
      </c>
      <c r="J23" s="2" t="s">
        <v>145</v>
      </c>
      <c r="K23" s="2" t="str">
        <f t="array" ref="K23">_xlfn.XLOOKUP(J23,Delivery_Partners!A:A,Delivery_Partners!B:B)</f>
        <v>Delivery Partner 069</v>
      </c>
      <c r="L23" s="3">
        <v>1</v>
      </c>
      <c r="M23" s="2" t="s">
        <v>23</v>
      </c>
      <c r="N23" s="2" t="s">
        <v>24</v>
      </c>
      <c r="O23" s="3">
        <v>40</v>
      </c>
      <c r="P23" s="13">
        <f t="shared" si="2"/>
        <v>301.92</v>
      </c>
      <c r="Q23" s="13" t="str">
        <f t="shared" si="3"/>
        <v>Normal</v>
      </c>
      <c r="S23" s="21"/>
    </row>
    <row r="24" hidden="1" customHeight="1" spans="1:19">
      <c r="A24" s="2" t="s">
        <v>146</v>
      </c>
      <c r="B24" s="28">
        <v>45839</v>
      </c>
      <c r="C24" s="2" t="s">
        <v>77</v>
      </c>
      <c r="D24" s="2" t="str">
        <f t="array" ref="D24">_xlfn.XLOOKUP(C24,Customers!A:A,Customers!B:B)</f>
        <v>Customer 0256</v>
      </c>
      <c r="E24" s="2" t="s">
        <v>137</v>
      </c>
      <c r="F24" s="2" t="str">
        <f t="array" ref="F24">_xlfn.XLOOKUP(E24,Restaurants!A:A,Restaurants!B:B)</f>
        <v>Restaurant 104</v>
      </c>
      <c r="G24" s="2" t="s">
        <v>147</v>
      </c>
      <c r="H24" s="2" t="str">
        <f t="array" ref="H24">_xlfn.XLOOKUP(G24,Food_Menu!A:A,Food_Menu!B:B)</f>
        <v>Food Item 0139</v>
      </c>
      <c r="I24" s="2"/>
      <c r="J24" s="2" t="s">
        <v>148</v>
      </c>
      <c r="K24" s="2" t="str">
        <f t="array" ref="K24">_xlfn.XLOOKUP(J24,Delivery_Partners!A:A,Delivery_Partners!B:B)</f>
        <v>Delivery Partner 162</v>
      </c>
      <c r="L24" s="3">
        <v>2</v>
      </c>
      <c r="M24" s="2" t="s">
        <v>101</v>
      </c>
      <c r="N24" s="2" t="s">
        <v>24</v>
      </c>
      <c r="O24" s="2"/>
    </row>
    <row r="25" customHeight="1" spans="1:19">
      <c r="A25" s="2" t="s">
        <v>149</v>
      </c>
      <c r="B25" s="29" t="s">
        <v>150</v>
      </c>
      <c r="C25" s="2" t="s">
        <v>151</v>
      </c>
      <c r="D25" s="2" t="str">
        <f t="array" ref="D25">_xlfn.XLOOKUP(C25,Customers!A:A,Customers!B:B)</f>
        <v>Customer 0680</v>
      </c>
      <c r="E25" s="2" t="s">
        <v>152</v>
      </c>
      <c r="F25" s="2" t="str">
        <f t="array" ref="F25">_xlfn.XLOOKUP(E25,Restaurants!A:A,Restaurants!B:B)</f>
        <v>Restaurant 114</v>
      </c>
      <c r="G25" s="2" t="s">
        <v>153</v>
      </c>
      <c r="H25" s="2" t="str">
        <f t="array" ref="H25">_xlfn.XLOOKUP(G25,Food_Menu!A:A,Food_Menu!B:B)</f>
        <v>Food Item 0149</v>
      </c>
      <c r="I25" s="2">
        <f t="array" ref="I25">_xlfn.XLOOKUP(G25,Food_Menu!A:A,Food_Menu!D:D)</f>
        <v>238.55</v>
      </c>
      <c r="J25" s="2" t="s">
        <v>154</v>
      </c>
      <c r="K25" s="2" t="str">
        <f t="array" ref="K25">_xlfn.XLOOKUP(J25,Delivery_Partners!A:A,Delivery_Partners!B:B)</f>
        <v>Delivery Partner 143</v>
      </c>
      <c r="L25" s="3">
        <v>2</v>
      </c>
      <c r="M25" s="2" t="s">
        <v>23</v>
      </c>
      <c r="N25" s="2" t="s">
        <v>24</v>
      </c>
      <c r="O25" s="3">
        <v>37</v>
      </c>
      <c r="P25" s="13">
        <f t="shared" ref="P25:P26" si="4">I25*L25</f>
        <v>477.1</v>
      </c>
      <c r="Q25" s="13" t="str">
        <f t="shared" ref="Q25:Q26" si="5">IF(O25="","Not Delivered",IF(O25&lt;=30,"Fast",IF(O25&lt;=60,"Normal","Slow")))</f>
        <v>Normal</v>
      </c>
      <c r="S25" s="21"/>
    </row>
    <row r="26" customHeight="1" spans="1:19">
      <c r="A26" s="2" t="s">
        <v>155</v>
      </c>
      <c r="B26" s="28">
        <v>45847</v>
      </c>
      <c r="C26" s="2" t="s">
        <v>156</v>
      </c>
      <c r="D26" s="2" t="str">
        <f t="array" ref="D26">_xlfn.XLOOKUP(C26,Customers!A:A,Customers!B:B)</f>
        <v>Customer 0402</v>
      </c>
      <c r="E26" s="2" t="s">
        <v>157</v>
      </c>
      <c r="F26" s="2" t="str">
        <f t="array" ref="F26">_xlfn.XLOOKUP(E26,Restaurants!A:A,Restaurants!B:B)</f>
        <v>Restaurant 066</v>
      </c>
      <c r="G26" s="2" t="s">
        <v>158</v>
      </c>
      <c r="H26" s="2" t="str">
        <f t="array" ref="H26">_xlfn.XLOOKUP(G26,Food_Menu!A:A,Food_Menu!B:B)</f>
        <v>Food Item 0029</v>
      </c>
      <c r="I26" s="2">
        <f t="array" ref="I26">_xlfn.XLOOKUP(G26,Food_Menu!A:A,Food_Menu!D:D)</f>
        <v>434.93</v>
      </c>
      <c r="J26" s="2" t="s">
        <v>159</v>
      </c>
      <c r="K26" s="2" t="str">
        <f t="array" ref="K26">_xlfn.XLOOKUP(J26,Delivery_Partners!A:A,Delivery_Partners!B:B)</f>
        <v>Delivery Partner 156</v>
      </c>
      <c r="L26" s="3">
        <v>4</v>
      </c>
      <c r="M26" s="2" t="s">
        <v>23</v>
      </c>
      <c r="N26" s="2" t="s">
        <v>24</v>
      </c>
      <c r="O26" s="3">
        <v>29</v>
      </c>
      <c r="P26" s="13">
        <f t="shared" si="4"/>
        <v>1739.72</v>
      </c>
      <c r="Q26" s="13" t="str">
        <f t="shared" si="5"/>
        <v>Fast</v>
      </c>
      <c r="S26" s="21"/>
    </row>
    <row r="27" hidden="1" customHeight="1" spans="1:19">
      <c r="A27" s="2" t="s">
        <v>160</v>
      </c>
      <c r="B27" s="29" t="s">
        <v>161</v>
      </c>
      <c r="C27" s="2" t="s">
        <v>162</v>
      </c>
      <c r="D27" s="2" t="str">
        <f t="array" ref="D27">_xlfn.XLOOKUP(C27,Customers!A:A,Customers!B:B)</f>
        <v>Customer 0807</v>
      </c>
      <c r="E27" s="2" t="s">
        <v>71</v>
      </c>
      <c r="F27" s="2" t="str">
        <f t="array" ref="F27">_xlfn.XLOOKUP(E27,Restaurants!A:A,Restaurants!B:B)</f>
        <v>Restaurant 013</v>
      </c>
      <c r="G27" s="2" t="s">
        <v>163</v>
      </c>
      <c r="H27" s="2" t="str">
        <f t="array" ref="H27">_xlfn.XLOOKUP(G27,Food_Menu!A:A,Food_Menu!B:B)</f>
        <v>Food Item 0071</v>
      </c>
      <c r="I27" s="2"/>
      <c r="J27" s="2" t="s">
        <v>164</v>
      </c>
      <c r="K27" s="2" t="str">
        <f t="array" ref="K27">_xlfn.XLOOKUP(J27,Delivery_Partners!A:A,Delivery_Partners!B:B)</f>
        <v>Delivery Partner 161</v>
      </c>
      <c r="L27" s="3">
        <v>1</v>
      </c>
      <c r="M27" s="2" t="s">
        <v>101</v>
      </c>
      <c r="N27" s="2" t="s">
        <v>24</v>
      </c>
      <c r="O27" s="2"/>
    </row>
    <row r="28" customHeight="1" spans="1:19">
      <c r="A28" s="2" t="s">
        <v>165</v>
      </c>
      <c r="B28" s="29" t="s">
        <v>166</v>
      </c>
      <c r="C28" s="2" t="s">
        <v>167</v>
      </c>
      <c r="D28" s="2" t="str">
        <f t="array" ref="D28">_xlfn.XLOOKUP(C28,Customers!A:A,Customers!B:B)</f>
        <v>Customer 1108</v>
      </c>
      <c r="E28" s="2" t="s">
        <v>131</v>
      </c>
      <c r="F28" s="2" t="str">
        <f t="array" ref="F28">_xlfn.XLOOKUP(E28,Restaurants!A:A,Restaurants!B:B)</f>
        <v>Restaurant 075</v>
      </c>
      <c r="G28" s="2" t="s">
        <v>132</v>
      </c>
      <c r="H28" s="2" t="str">
        <f t="array" ref="H28">_xlfn.XLOOKUP(G28,Food_Menu!A:A,Food_Menu!B:B)</f>
        <v>Food Item 0023</v>
      </c>
      <c r="I28" s="2">
        <f t="array" ref="I28">_xlfn.XLOOKUP(G28,Food_Menu!A:A,Food_Menu!D:D)</f>
        <v>276.1</v>
      </c>
      <c r="J28" s="2" t="s">
        <v>168</v>
      </c>
      <c r="K28" s="2" t="str">
        <f t="array" ref="K28">_xlfn.XLOOKUP(J28,Delivery_Partners!A:A,Delivery_Partners!B:B)</f>
        <v>Delivery Partner 130</v>
      </c>
      <c r="L28" s="3">
        <v>3</v>
      </c>
      <c r="M28" s="2" t="s">
        <v>23</v>
      </c>
      <c r="N28" s="2" t="s">
        <v>55</v>
      </c>
      <c r="O28" s="3">
        <v>58</v>
      </c>
      <c r="P28" s="13">
        <f t="shared" ref="P28:P31" si="6">I28*L28</f>
        <v>828.3</v>
      </c>
      <c r="Q28" s="13" t="str">
        <f t="shared" ref="Q28:Q31" si="7">IF(O28="","Not Delivered",IF(O28&lt;=30,"Fast",IF(O28&lt;=60,"Normal","Slow")))</f>
        <v>Normal</v>
      </c>
      <c r="S28" s="21"/>
    </row>
    <row r="29" customHeight="1" spans="1:19">
      <c r="A29" s="2" t="s">
        <v>169</v>
      </c>
      <c r="B29" s="29" t="s">
        <v>170</v>
      </c>
      <c r="C29" s="2" t="s">
        <v>171</v>
      </c>
      <c r="D29" s="2" t="str">
        <f t="array" ref="D29">_xlfn.XLOOKUP(C29,Customers!A:A,Customers!B:B)</f>
        <v>Customer 0426</v>
      </c>
      <c r="E29" s="2" t="s">
        <v>105</v>
      </c>
      <c r="F29" s="2" t="str">
        <f t="array" ref="F29">_xlfn.XLOOKUP(E29,Restaurants!A:A,Restaurants!B:B)</f>
        <v>Restaurant 106</v>
      </c>
      <c r="G29" s="2" t="s">
        <v>172</v>
      </c>
      <c r="H29" s="2" t="str">
        <f t="array" ref="H29">_xlfn.XLOOKUP(G29,Food_Menu!A:A,Food_Menu!B:B)</f>
        <v>Food Item 0003</v>
      </c>
      <c r="I29" s="2">
        <f t="array" ref="I29">_xlfn.XLOOKUP(G29,Food_Menu!A:A,Food_Menu!D:D)</f>
        <v>349.88</v>
      </c>
      <c r="J29" s="2" t="s">
        <v>173</v>
      </c>
      <c r="K29" s="2" t="str">
        <f t="array" ref="K29">_xlfn.XLOOKUP(J29,Delivery_Partners!A:A,Delivery_Partners!B:B)</f>
        <v>Delivery Partner 045</v>
      </c>
      <c r="L29" s="3">
        <v>2</v>
      </c>
      <c r="M29" s="2" t="s">
        <v>23</v>
      </c>
      <c r="N29" s="2" t="s">
        <v>42</v>
      </c>
      <c r="O29" s="3">
        <v>44</v>
      </c>
      <c r="P29" s="13">
        <f t="shared" si="6"/>
        <v>699.76</v>
      </c>
      <c r="Q29" s="13" t="str">
        <f t="shared" si="7"/>
        <v>Normal</v>
      </c>
      <c r="S29" s="21"/>
    </row>
    <row r="30" customHeight="1" spans="1:19">
      <c r="A30" s="2" t="s">
        <v>174</v>
      </c>
      <c r="B30" s="29" t="s">
        <v>175</v>
      </c>
      <c r="C30" s="2" t="s">
        <v>176</v>
      </c>
      <c r="D30" s="2" t="str">
        <f t="array" ref="D30">_xlfn.XLOOKUP(C30,Customers!A:A,Customers!B:B)</f>
        <v>Customer 0663</v>
      </c>
      <c r="E30" s="2" t="s">
        <v>177</v>
      </c>
      <c r="F30" s="2" t="str">
        <f t="array" ref="F30">_xlfn.XLOOKUP(E30,Restaurants!A:A,Restaurants!B:B)</f>
        <v>Restaurant 070</v>
      </c>
      <c r="G30" s="2" t="s">
        <v>178</v>
      </c>
      <c r="H30" s="2" t="str">
        <f t="array" ref="H30">_xlfn.XLOOKUP(G30,Food_Menu!A:A,Food_Menu!B:B)</f>
        <v>Food Item 0086</v>
      </c>
      <c r="I30" s="2">
        <f t="array" ref="I30">_xlfn.XLOOKUP(G30,Food_Menu!A:A,Food_Menu!D:D)</f>
        <v>475.88</v>
      </c>
      <c r="J30" s="2" t="s">
        <v>62</v>
      </c>
      <c r="K30" s="2" t="str">
        <f t="array" ref="K30">_xlfn.XLOOKUP(J30,Delivery_Partners!A:A,Delivery_Partners!B:B)</f>
        <v>Delivery Partner 051</v>
      </c>
      <c r="L30" s="3">
        <v>3</v>
      </c>
      <c r="M30" s="2" t="s">
        <v>23</v>
      </c>
      <c r="N30" s="2" t="s">
        <v>55</v>
      </c>
      <c r="O30" s="3">
        <v>42</v>
      </c>
      <c r="P30" s="13">
        <f t="shared" si="6"/>
        <v>1427.64</v>
      </c>
      <c r="Q30" s="13" t="str">
        <f t="shared" si="7"/>
        <v>Normal</v>
      </c>
      <c r="S30" s="21"/>
    </row>
    <row r="31" customHeight="1" spans="1:19">
      <c r="A31" s="2" t="s">
        <v>179</v>
      </c>
      <c r="B31" s="29" t="s">
        <v>180</v>
      </c>
      <c r="C31" s="2" t="s">
        <v>181</v>
      </c>
      <c r="D31" s="2" t="str">
        <f t="array" ref="D31">_xlfn.XLOOKUP(C31,Customers!A:A,Customers!B:B)</f>
        <v>Customer 0999</v>
      </c>
      <c r="E31" s="2" t="s">
        <v>182</v>
      </c>
      <c r="F31" s="2" t="str">
        <f t="array" ref="F31">_xlfn.XLOOKUP(E31,Restaurants!A:A,Restaurants!B:B)</f>
        <v>Restaurant 097</v>
      </c>
      <c r="G31" s="2" t="s">
        <v>183</v>
      </c>
      <c r="H31" s="2" t="str">
        <f t="array" ref="H31">_xlfn.XLOOKUP(G31,Food_Menu!A:A,Food_Menu!B:B)</f>
        <v>Food Item 0137</v>
      </c>
      <c r="I31" s="2">
        <f t="array" ref="I31">_xlfn.XLOOKUP(G31,Food_Menu!A:A,Food_Menu!D:D)</f>
        <v>200.4</v>
      </c>
      <c r="J31" s="2" t="s">
        <v>184</v>
      </c>
      <c r="K31" s="2" t="str">
        <f t="array" ref="K31">_xlfn.XLOOKUP(J31,Delivery_Partners!A:A,Delivery_Partners!B:B)</f>
        <v>Delivery Partner 155</v>
      </c>
      <c r="L31" s="3">
        <v>1</v>
      </c>
      <c r="M31" s="2" t="s">
        <v>23</v>
      </c>
      <c r="N31" s="2" t="s">
        <v>24</v>
      </c>
      <c r="O31" s="3">
        <v>34</v>
      </c>
      <c r="P31" s="13">
        <f t="shared" si="6"/>
        <v>200.4</v>
      </c>
      <c r="Q31" s="13" t="str">
        <f t="shared" si="7"/>
        <v>Normal</v>
      </c>
      <c r="S31" s="21"/>
    </row>
    <row r="32" hidden="1" customHeight="1" spans="1:19">
      <c r="A32" s="2" t="s">
        <v>185</v>
      </c>
      <c r="B32" s="28">
        <v>45813</v>
      </c>
      <c r="C32" s="2" t="s">
        <v>186</v>
      </c>
      <c r="D32" s="2" t="str">
        <f t="array" ref="D32">_xlfn.XLOOKUP(C32,Customers!A:A,Customers!B:B)</f>
        <v>Customer 0253</v>
      </c>
      <c r="E32" s="2" t="s">
        <v>187</v>
      </c>
      <c r="F32" s="2" t="str">
        <f t="array" ref="F32">_xlfn.XLOOKUP(E32,Restaurants!A:A,Restaurants!B:B)</f>
        <v>Restaurant 065</v>
      </c>
      <c r="G32" s="2" t="s">
        <v>188</v>
      </c>
      <c r="H32" s="2" t="str">
        <f t="array" ref="H32">_xlfn.XLOOKUP(G32,Food_Menu!A:A,Food_Menu!B:B)</f>
        <v>Food Item 0082</v>
      </c>
      <c r="I32" s="2"/>
      <c r="J32" s="2" t="s">
        <v>139</v>
      </c>
      <c r="K32" s="2" t="str">
        <f t="array" ref="K32">_xlfn.XLOOKUP(J32,Delivery_Partners!A:A,Delivery_Partners!B:B)</f>
        <v>Delivery Partner 109</v>
      </c>
      <c r="L32" s="3">
        <v>2</v>
      </c>
      <c r="M32" s="2" t="s">
        <v>189</v>
      </c>
      <c r="N32" s="2" t="s">
        <v>24</v>
      </c>
      <c r="O32" s="2"/>
    </row>
    <row r="33" customHeight="1" spans="1:19">
      <c r="A33" s="2" t="s">
        <v>190</v>
      </c>
      <c r="B33" s="29" t="s">
        <v>191</v>
      </c>
      <c r="C33" s="2" t="s">
        <v>192</v>
      </c>
      <c r="D33" s="2" t="str">
        <f t="array" ref="D33">_xlfn.XLOOKUP(C33,Customers!A:A,Customers!B:B)</f>
        <v>Customer 0613</v>
      </c>
      <c r="E33" s="2" t="s">
        <v>193</v>
      </c>
      <c r="F33" s="2" t="str">
        <f t="array" ref="F33">_xlfn.XLOOKUP(E33,Restaurants!A:A,Restaurants!B:B)</f>
        <v>Restaurant 051</v>
      </c>
      <c r="G33" s="2" t="s">
        <v>194</v>
      </c>
      <c r="H33" s="2" t="str">
        <f t="array" ref="H33">_xlfn.XLOOKUP(G33,Food_Menu!A:A,Food_Menu!B:B)</f>
        <v>Food Item 0009</v>
      </c>
      <c r="I33" s="2">
        <f t="array" ref="I33">_xlfn.XLOOKUP(G33,Food_Menu!A:A,Food_Menu!D:D)</f>
        <v>168.03</v>
      </c>
      <c r="J33" s="2" t="s">
        <v>164</v>
      </c>
      <c r="K33" s="2" t="str">
        <f t="array" ref="K33">_xlfn.XLOOKUP(J33,Delivery_Partners!A:A,Delivery_Partners!B:B)</f>
        <v>Delivery Partner 161</v>
      </c>
      <c r="L33" s="3">
        <v>3</v>
      </c>
      <c r="M33" s="2" t="s">
        <v>23</v>
      </c>
      <c r="N33" s="2" t="s">
        <v>42</v>
      </c>
      <c r="O33" s="3">
        <v>26</v>
      </c>
      <c r="P33" s="13">
        <f t="shared" ref="P33:P34" si="8">I33*L33</f>
        <v>504.09</v>
      </c>
      <c r="Q33" s="13" t="str">
        <f t="shared" ref="Q33:Q34" si="9">IF(O33="","Not Delivered",IF(O33&lt;=30,"Fast",IF(O33&lt;=60,"Normal","Slow")))</f>
        <v>Fast</v>
      </c>
      <c r="S33" s="21"/>
    </row>
    <row r="34" customHeight="1" spans="1:19">
      <c r="A34" s="2" t="s">
        <v>195</v>
      </c>
      <c r="B34" s="29" t="s">
        <v>196</v>
      </c>
      <c r="C34" s="2" t="s">
        <v>197</v>
      </c>
      <c r="D34" s="2" t="str">
        <f t="array" ref="D34">_xlfn.XLOOKUP(C34,Customers!A:A,Customers!B:B)</f>
        <v>Customer 0367</v>
      </c>
      <c r="E34" s="2" t="s">
        <v>152</v>
      </c>
      <c r="F34" s="2" t="str">
        <f t="array" ref="F34">_xlfn.XLOOKUP(E34,Restaurants!A:A,Restaurants!B:B)</f>
        <v>Restaurant 114</v>
      </c>
      <c r="G34" s="2" t="s">
        <v>198</v>
      </c>
      <c r="H34" s="2" t="str">
        <f t="array" ref="H34">_xlfn.XLOOKUP(G34,Food_Menu!A:A,Food_Menu!B:B)</f>
        <v>Food Item 0049</v>
      </c>
      <c r="I34" s="2">
        <f t="array" ref="I34">_xlfn.XLOOKUP(G34,Food_Menu!A:A,Food_Menu!D:D)</f>
        <v>504.81</v>
      </c>
      <c r="J34" s="2" t="s">
        <v>199</v>
      </c>
      <c r="K34" s="2" t="str">
        <f t="array" ref="K34">_xlfn.XLOOKUP(J34,Delivery_Partners!A:A,Delivery_Partners!B:B)</f>
        <v>Delivery Partner 144</v>
      </c>
      <c r="L34" s="3">
        <v>2</v>
      </c>
      <c r="M34" s="2" t="s">
        <v>23</v>
      </c>
      <c r="N34" s="2" t="s">
        <v>55</v>
      </c>
      <c r="O34" s="3">
        <v>42</v>
      </c>
      <c r="P34" s="13">
        <f t="shared" si="8"/>
        <v>1009.62</v>
      </c>
      <c r="Q34" s="13" t="str">
        <f t="shared" si="9"/>
        <v>Normal</v>
      </c>
      <c r="S34" s="21"/>
    </row>
    <row r="35" hidden="1" customHeight="1" spans="1:19">
      <c r="A35" s="2" t="s">
        <v>200</v>
      </c>
      <c r="B35" s="28">
        <v>45848</v>
      </c>
      <c r="C35" s="2" t="s">
        <v>201</v>
      </c>
      <c r="D35" s="2" t="str">
        <f t="array" ref="D35">_xlfn.XLOOKUP(C35,Customers!A:A,Customers!B:B)</f>
        <v>Customer 0753</v>
      </c>
      <c r="E35" s="2" t="s">
        <v>60</v>
      </c>
      <c r="F35" s="2" t="str">
        <f t="array" ref="F35">_xlfn.XLOOKUP(E35,Restaurants!A:A,Restaurants!B:B)</f>
        <v>Restaurant 019</v>
      </c>
      <c r="G35" s="2" t="s">
        <v>202</v>
      </c>
      <c r="H35" s="2" t="str">
        <f t="array" ref="H35">_xlfn.XLOOKUP(G35,Food_Menu!A:A,Food_Menu!B:B)</f>
        <v>Food Item 0096</v>
      </c>
      <c r="I35" s="2"/>
      <c r="J35" s="2" t="s">
        <v>203</v>
      </c>
      <c r="K35" s="2" t="str">
        <f t="array" ref="K35">_xlfn.XLOOKUP(J35,Delivery_Partners!A:A,Delivery_Partners!B:B)</f>
        <v>Delivery Partner 110</v>
      </c>
      <c r="L35" s="3">
        <v>1</v>
      </c>
      <c r="M35" s="2" t="s">
        <v>101</v>
      </c>
      <c r="N35" s="2" t="s">
        <v>42</v>
      </c>
      <c r="O35" s="2"/>
    </row>
    <row r="36" customHeight="1" spans="1:19">
      <c r="A36" s="2" t="s">
        <v>204</v>
      </c>
      <c r="B36" s="29" t="s">
        <v>205</v>
      </c>
      <c r="C36" s="2" t="s">
        <v>206</v>
      </c>
      <c r="D36" s="2" t="str">
        <f t="array" ref="D36">_xlfn.XLOOKUP(C36,Customers!A:A,Customers!B:B)</f>
        <v>Customer 0892</v>
      </c>
      <c r="E36" s="2" t="s">
        <v>143</v>
      </c>
      <c r="F36" s="2" t="str">
        <f t="array" ref="F36">_xlfn.XLOOKUP(E36,Restaurants!A:A,Restaurants!B:B)</f>
        <v>Restaurant 054</v>
      </c>
      <c r="G36" s="2" t="s">
        <v>207</v>
      </c>
      <c r="H36" s="2" t="str">
        <f t="array" ref="H36">_xlfn.XLOOKUP(G36,Food_Menu!A:A,Food_Menu!B:B)</f>
        <v>Food Item 0079</v>
      </c>
      <c r="I36" s="2">
        <f t="array" ref="I36">_xlfn.XLOOKUP(G36,Food_Menu!A:A,Food_Menu!D:D)</f>
        <v>193.41</v>
      </c>
      <c r="J36" s="2" t="s">
        <v>112</v>
      </c>
      <c r="K36" s="2" t="str">
        <f t="array" ref="K36">_xlfn.XLOOKUP(J36,Delivery_Partners!A:A,Delivery_Partners!B:B)</f>
        <v>Delivery Partner 028</v>
      </c>
      <c r="L36" s="3">
        <v>1</v>
      </c>
      <c r="M36" s="2" t="s">
        <v>23</v>
      </c>
      <c r="N36" s="2" t="s">
        <v>24</v>
      </c>
      <c r="O36" s="3">
        <v>25</v>
      </c>
      <c r="P36" s="13">
        <f t="shared" ref="P36:P55" si="10">I36*L36</f>
        <v>193.41</v>
      </c>
      <c r="Q36" s="13" t="str">
        <f t="shared" ref="Q36:Q55" si="11">IF(O36="","Not Delivered",IF(O36&lt;=30,"Fast",IF(O36&lt;=60,"Normal","Slow")))</f>
        <v>Fast</v>
      </c>
      <c r="S36" s="21"/>
    </row>
    <row r="37" customHeight="1" spans="1:19">
      <c r="A37" s="2" t="s">
        <v>208</v>
      </c>
      <c r="B37" s="29" t="s">
        <v>209</v>
      </c>
      <c r="C37" s="2" t="s">
        <v>210</v>
      </c>
      <c r="D37" s="2" t="str">
        <f t="array" ref="D37">_xlfn.XLOOKUP(C37,Customers!A:A,Customers!B:B)</f>
        <v>Customer 0170</v>
      </c>
      <c r="E37" s="2" t="s">
        <v>60</v>
      </c>
      <c r="F37" s="2" t="str">
        <f t="array" ref="F37">_xlfn.XLOOKUP(E37,Restaurants!A:A,Restaurants!B:B)</f>
        <v>Restaurant 019</v>
      </c>
      <c r="G37" s="2" t="s">
        <v>211</v>
      </c>
      <c r="H37" s="2" t="str">
        <f t="array" ref="H37">_xlfn.XLOOKUP(G37,Food_Menu!A:A,Food_Menu!B:B)</f>
        <v>Food Item 0182</v>
      </c>
      <c r="I37" s="2">
        <f t="array" ref="I37">_xlfn.XLOOKUP(G37,Food_Menu!A:A,Food_Menu!D:D)</f>
        <v>512.27</v>
      </c>
      <c r="J37" s="2" t="s">
        <v>212</v>
      </c>
      <c r="K37" s="2" t="str">
        <f t="array" ref="K37">_xlfn.XLOOKUP(J37,Delivery_Partners!A:A,Delivery_Partners!B:B)</f>
        <v>Delivery Partner 177</v>
      </c>
      <c r="L37" s="3">
        <v>1</v>
      </c>
      <c r="M37" s="2" t="s">
        <v>23</v>
      </c>
      <c r="N37" s="2" t="s">
        <v>24</v>
      </c>
      <c r="O37" s="3">
        <v>45</v>
      </c>
      <c r="P37" s="13">
        <f t="shared" si="10"/>
        <v>512.27</v>
      </c>
      <c r="Q37" s="13" t="str">
        <f t="shared" si="11"/>
        <v>Normal</v>
      </c>
      <c r="S37" s="21"/>
    </row>
    <row r="38" customHeight="1" spans="1:19">
      <c r="A38" s="2" t="s">
        <v>213</v>
      </c>
      <c r="B38" s="29" t="s">
        <v>214</v>
      </c>
      <c r="C38" s="2" t="s">
        <v>215</v>
      </c>
      <c r="D38" s="2" t="str">
        <f t="array" ref="D38">_xlfn.XLOOKUP(C38,Customers!A:A,Customers!B:B)</f>
        <v>Customer 0225</v>
      </c>
      <c r="E38" s="2" t="s">
        <v>20</v>
      </c>
      <c r="F38" s="2" t="str">
        <f t="array" ref="F38">_xlfn.XLOOKUP(E38,Restaurants!A:A,Restaurants!B:B)</f>
        <v>Restaurant 079</v>
      </c>
      <c r="G38" s="2" t="s">
        <v>216</v>
      </c>
      <c r="H38" s="2" t="str">
        <f t="array" ref="H38">_xlfn.XLOOKUP(G38,Food_Menu!A:A,Food_Menu!B:B)</f>
        <v>Food Item 0132</v>
      </c>
      <c r="I38" s="2">
        <f t="array" ref="I38">_xlfn.XLOOKUP(G38,Food_Menu!A:A,Food_Menu!D:D)</f>
        <v>597.76</v>
      </c>
      <c r="J38" s="2" t="s">
        <v>217</v>
      </c>
      <c r="K38" s="2" t="str">
        <f t="array" ref="K38">_xlfn.XLOOKUP(J38,Delivery_Partners!A:A,Delivery_Partners!B:B)</f>
        <v>Delivery Partner 044</v>
      </c>
      <c r="L38" s="3">
        <v>1</v>
      </c>
      <c r="M38" s="2" t="s">
        <v>23</v>
      </c>
      <c r="N38" s="2" t="s">
        <v>74</v>
      </c>
      <c r="O38" s="3">
        <v>15</v>
      </c>
      <c r="P38" s="13">
        <f t="shared" si="10"/>
        <v>597.76</v>
      </c>
      <c r="Q38" s="13" t="str">
        <f t="shared" si="11"/>
        <v>Fast</v>
      </c>
      <c r="S38" s="21"/>
    </row>
    <row r="39" customHeight="1" spans="1:19">
      <c r="A39" s="2" t="s">
        <v>218</v>
      </c>
      <c r="B39" s="28">
        <v>45907</v>
      </c>
      <c r="C39" s="2" t="s">
        <v>219</v>
      </c>
      <c r="D39" s="2" t="str">
        <f t="array" ref="D39">_xlfn.XLOOKUP(C39,Customers!A:A,Customers!B:B)</f>
        <v>Customer 0028</v>
      </c>
      <c r="E39" s="2" t="s">
        <v>220</v>
      </c>
      <c r="F39" s="2" t="str">
        <f t="array" ref="F39">_xlfn.XLOOKUP(E39,Restaurants!A:A,Restaurants!B:B)</f>
        <v>Restaurant 111</v>
      </c>
      <c r="G39" s="2" t="s">
        <v>221</v>
      </c>
      <c r="H39" s="2" t="str">
        <f t="array" ref="H39">_xlfn.XLOOKUP(G39,Food_Menu!A:A,Food_Menu!B:B)</f>
        <v>Food Item 0220</v>
      </c>
      <c r="I39" s="2">
        <f t="array" ref="I39">_xlfn.XLOOKUP(G39,Food_Menu!A:A,Food_Menu!D:D)</f>
        <v>194.15</v>
      </c>
      <c r="J39" s="2" t="s">
        <v>173</v>
      </c>
      <c r="K39" s="2" t="str">
        <f t="array" ref="K39">_xlfn.XLOOKUP(J39,Delivery_Partners!A:A,Delivery_Partners!B:B)</f>
        <v>Delivery Partner 045</v>
      </c>
      <c r="L39" s="3">
        <v>2</v>
      </c>
      <c r="M39" s="2" t="s">
        <v>23</v>
      </c>
      <c r="N39" s="2" t="s">
        <v>24</v>
      </c>
      <c r="O39" s="3">
        <v>28</v>
      </c>
      <c r="P39" s="13">
        <f t="shared" si="10"/>
        <v>388.3</v>
      </c>
      <c r="Q39" s="13" t="str">
        <f t="shared" si="11"/>
        <v>Fast</v>
      </c>
      <c r="S39" s="21"/>
    </row>
    <row r="40" customHeight="1" spans="1:19">
      <c r="A40" s="2" t="s">
        <v>222</v>
      </c>
      <c r="B40" s="28">
        <v>45967</v>
      </c>
      <c r="C40" s="2" t="s">
        <v>223</v>
      </c>
      <c r="D40" s="2" t="str">
        <f t="array" ref="D40">_xlfn.XLOOKUP(C40,Customers!A:A,Customers!B:B)</f>
        <v>Customer 0015</v>
      </c>
      <c r="E40" s="2" t="s">
        <v>224</v>
      </c>
      <c r="F40" s="2" t="str">
        <f t="array" ref="F40">_xlfn.XLOOKUP(E40,Restaurants!A:A,Restaurants!B:B)</f>
        <v>Restaurant 120</v>
      </c>
      <c r="G40" s="2" t="s">
        <v>225</v>
      </c>
      <c r="H40" s="2" t="str">
        <f t="array" ref="H40">_xlfn.XLOOKUP(G40,Food_Menu!A:A,Food_Menu!B:B)</f>
        <v>Food Item 0039</v>
      </c>
      <c r="I40" s="2">
        <f t="array" ref="I40">_xlfn.XLOOKUP(G40,Food_Menu!A:A,Food_Menu!D:D)</f>
        <v>557.2</v>
      </c>
      <c r="J40" s="2" t="s">
        <v>226</v>
      </c>
      <c r="K40" s="2" t="str">
        <f t="array" ref="K40">_xlfn.XLOOKUP(J40,Delivery_Partners!A:A,Delivery_Partners!B:B)</f>
        <v>Delivery Partner 027</v>
      </c>
      <c r="L40" s="3">
        <v>4</v>
      </c>
      <c r="M40" s="2" t="s">
        <v>23</v>
      </c>
      <c r="N40" s="2" t="s">
        <v>24</v>
      </c>
      <c r="O40" s="3">
        <v>42</v>
      </c>
      <c r="P40" s="13">
        <f t="shared" si="10"/>
        <v>2228.8</v>
      </c>
      <c r="Q40" s="13" t="str">
        <f t="shared" si="11"/>
        <v>Normal</v>
      </c>
      <c r="S40" s="21"/>
    </row>
    <row r="41" customHeight="1" spans="1:19">
      <c r="A41" s="2" t="s">
        <v>227</v>
      </c>
      <c r="B41" s="29" t="s">
        <v>228</v>
      </c>
      <c r="C41" s="2" t="s">
        <v>229</v>
      </c>
      <c r="D41" s="2" t="str">
        <f t="array" ref="D41">_xlfn.XLOOKUP(C41,Customers!A:A,Customers!B:B)</f>
        <v>Customer 0061</v>
      </c>
      <c r="E41" s="2" t="s">
        <v>230</v>
      </c>
      <c r="F41" s="2" t="str">
        <f t="array" ref="F41">_xlfn.XLOOKUP(E41,Restaurants!A:A,Restaurants!B:B)</f>
        <v>Restaurant 029</v>
      </c>
      <c r="G41" s="2" t="s">
        <v>188</v>
      </c>
      <c r="H41" s="2" t="str">
        <f t="array" ref="H41">_xlfn.XLOOKUP(G41,Food_Menu!A:A,Food_Menu!B:B)</f>
        <v>Food Item 0082</v>
      </c>
      <c r="I41" s="2">
        <f t="array" ref="I41">_xlfn.XLOOKUP(G41,Food_Menu!A:A,Food_Menu!D:D)</f>
        <v>266.68</v>
      </c>
      <c r="J41" s="2" t="s">
        <v>231</v>
      </c>
      <c r="K41" s="2" t="str">
        <f t="array" ref="K41">_xlfn.XLOOKUP(J41,Delivery_Partners!A:A,Delivery_Partners!B:B)</f>
        <v>Delivery Partner 013</v>
      </c>
      <c r="L41" s="3">
        <v>2</v>
      </c>
      <c r="M41" s="2" t="s">
        <v>23</v>
      </c>
      <c r="N41" s="2" t="s">
        <v>55</v>
      </c>
      <c r="O41" s="3">
        <v>50</v>
      </c>
      <c r="P41" s="13">
        <f t="shared" si="10"/>
        <v>533.36</v>
      </c>
      <c r="Q41" s="13" t="str">
        <f t="shared" si="11"/>
        <v>Normal</v>
      </c>
      <c r="S41" s="21"/>
    </row>
    <row r="42" customHeight="1" spans="1:19">
      <c r="A42" s="2" t="s">
        <v>232</v>
      </c>
      <c r="B42" s="29" t="s">
        <v>233</v>
      </c>
      <c r="C42" s="2" t="s">
        <v>234</v>
      </c>
      <c r="D42" s="2" t="str">
        <f t="array" ref="D42">_xlfn.XLOOKUP(C42,Customers!A:A,Customers!B:B)</f>
        <v>Customer 0849</v>
      </c>
      <c r="E42" s="2" t="s">
        <v>121</v>
      </c>
      <c r="F42" s="2" t="str">
        <f t="array" ref="F42">_xlfn.XLOOKUP(E42,Restaurants!A:A,Restaurants!B:B)</f>
        <v>Restaurant 088</v>
      </c>
      <c r="G42" s="2" t="s">
        <v>235</v>
      </c>
      <c r="H42" s="2" t="str">
        <f t="array" ref="H42">_xlfn.XLOOKUP(G42,Food_Menu!A:A,Food_Menu!B:B)</f>
        <v>Food Item 0020</v>
      </c>
      <c r="I42" s="2">
        <f t="array" ref="I42">_xlfn.XLOOKUP(G42,Food_Menu!A:A,Food_Menu!D:D)</f>
        <v>565.62</v>
      </c>
      <c r="J42" s="2" t="s">
        <v>236</v>
      </c>
      <c r="K42" s="2" t="str">
        <f t="array" ref="K42">_xlfn.XLOOKUP(J42,Delivery_Partners!A:A,Delivery_Partners!B:B)</f>
        <v>Delivery Partner 068</v>
      </c>
      <c r="L42" s="3">
        <v>1</v>
      </c>
      <c r="M42" s="2" t="s">
        <v>23</v>
      </c>
      <c r="N42" s="2" t="s">
        <v>55</v>
      </c>
      <c r="O42" s="3">
        <v>41</v>
      </c>
      <c r="P42" s="13">
        <f t="shared" si="10"/>
        <v>565.62</v>
      </c>
      <c r="Q42" s="13" t="str">
        <f t="shared" si="11"/>
        <v>Normal</v>
      </c>
      <c r="S42" s="21"/>
    </row>
    <row r="43" customHeight="1" spans="1:19">
      <c r="A43" s="2" t="s">
        <v>237</v>
      </c>
      <c r="B43" s="28">
        <v>45872</v>
      </c>
      <c r="C43" s="2" t="s">
        <v>238</v>
      </c>
      <c r="D43" s="2" t="str">
        <f t="array" ref="D43">_xlfn.XLOOKUP(C43,Customers!A:A,Customers!B:B)</f>
        <v>Customer 1085</v>
      </c>
      <c r="E43" s="2" t="s">
        <v>239</v>
      </c>
      <c r="F43" s="2" t="str">
        <f t="array" ref="F43">_xlfn.XLOOKUP(E43,Restaurants!A:A,Restaurants!B:B)</f>
        <v>Restaurant 105</v>
      </c>
      <c r="G43" s="2" t="s">
        <v>240</v>
      </c>
      <c r="H43" s="2" t="str">
        <f t="array" ref="H43">_xlfn.XLOOKUP(G43,Food_Menu!A:A,Food_Menu!B:B)</f>
        <v>Food Item 0005</v>
      </c>
      <c r="I43" s="2">
        <f t="array" ref="I43">_xlfn.XLOOKUP(G43,Food_Menu!A:A,Food_Menu!D:D)</f>
        <v>481.92</v>
      </c>
      <c r="J43" s="2" t="s">
        <v>241</v>
      </c>
      <c r="K43" s="2" t="str">
        <f t="array" ref="K43">_xlfn.XLOOKUP(J43,Delivery_Partners!A:A,Delivery_Partners!B:B)</f>
        <v>Delivery Partner 152</v>
      </c>
      <c r="L43" s="3">
        <v>1</v>
      </c>
      <c r="M43" s="2" t="s">
        <v>23</v>
      </c>
      <c r="N43" s="2" t="s">
        <v>24</v>
      </c>
      <c r="O43" s="3">
        <v>27</v>
      </c>
      <c r="P43" s="13">
        <f t="shared" si="10"/>
        <v>481.92</v>
      </c>
      <c r="Q43" s="13" t="str">
        <f t="shared" si="11"/>
        <v>Fast</v>
      </c>
      <c r="S43" s="21"/>
    </row>
    <row r="44" customHeight="1" spans="1:19">
      <c r="A44" s="2" t="s">
        <v>242</v>
      </c>
      <c r="B44" s="29" t="s">
        <v>243</v>
      </c>
      <c r="C44" s="2" t="s">
        <v>244</v>
      </c>
      <c r="D44" s="2" t="str">
        <f t="array" ref="D44">_xlfn.XLOOKUP(C44,Customers!A:A,Customers!B:B)</f>
        <v>Customer 0492</v>
      </c>
      <c r="E44" s="2" t="s">
        <v>245</v>
      </c>
      <c r="F44" s="2" t="str">
        <f t="array" ref="F44">_xlfn.XLOOKUP(E44,Restaurants!A:A,Restaurants!B:B)</f>
        <v>Restaurant 101</v>
      </c>
      <c r="G44" s="2" t="s">
        <v>246</v>
      </c>
      <c r="H44" s="2" t="str">
        <f t="array" ref="H44">_xlfn.XLOOKUP(G44,Food_Menu!A:A,Food_Menu!B:B)</f>
        <v>Food Item 0204</v>
      </c>
      <c r="I44" s="2">
        <f t="array" ref="I44">_xlfn.XLOOKUP(G44,Food_Menu!A:A,Food_Menu!D:D)</f>
        <v>410.12</v>
      </c>
      <c r="J44" s="2" t="s">
        <v>159</v>
      </c>
      <c r="K44" s="2" t="str">
        <f t="array" ref="K44">_xlfn.XLOOKUP(J44,Delivery_Partners!A:A,Delivery_Partners!B:B)</f>
        <v>Delivery Partner 156</v>
      </c>
      <c r="L44" s="3">
        <v>1</v>
      </c>
      <c r="M44" s="2" t="s">
        <v>23</v>
      </c>
      <c r="N44" s="2" t="s">
        <v>55</v>
      </c>
      <c r="O44" s="3">
        <v>34</v>
      </c>
      <c r="P44" s="13">
        <f t="shared" si="10"/>
        <v>410.12</v>
      </c>
      <c r="Q44" s="13" t="str">
        <f t="shared" si="11"/>
        <v>Normal</v>
      </c>
      <c r="S44" s="21"/>
    </row>
    <row r="45" customHeight="1" spans="1:19">
      <c r="A45" s="2" t="s">
        <v>247</v>
      </c>
      <c r="B45" s="29" t="s">
        <v>50</v>
      </c>
      <c r="C45" s="2" t="s">
        <v>248</v>
      </c>
      <c r="D45" s="2" t="str">
        <f t="array" ref="D45">_xlfn.XLOOKUP(C45,Customers!A:A,Customers!B:B)</f>
        <v>Customer 1060</v>
      </c>
      <c r="E45" s="2" t="s">
        <v>249</v>
      </c>
      <c r="F45" s="2" t="str">
        <f t="array" ref="F45">_xlfn.XLOOKUP(E45,Restaurants!A:A,Restaurants!B:B)</f>
        <v>Restaurant 061</v>
      </c>
      <c r="G45" s="2" t="s">
        <v>250</v>
      </c>
      <c r="H45" s="2" t="str">
        <f t="array" ref="H45">_xlfn.XLOOKUP(G45,Food_Menu!A:A,Food_Menu!B:B)</f>
        <v>Food Item 0109</v>
      </c>
      <c r="I45" s="2">
        <f t="array" ref="I45">_xlfn.XLOOKUP(G45,Food_Menu!A:A,Food_Menu!D:D)</f>
        <v>538.59</v>
      </c>
      <c r="J45" s="2" t="s">
        <v>251</v>
      </c>
      <c r="K45" s="2" t="str">
        <f t="array" ref="K45">_xlfn.XLOOKUP(J45,Delivery_Partners!A:A,Delivery_Partners!B:B)</f>
        <v>Delivery Partner 089</v>
      </c>
      <c r="L45" s="3">
        <v>1</v>
      </c>
      <c r="M45" s="2" t="s">
        <v>23</v>
      </c>
      <c r="N45" s="2" t="s">
        <v>24</v>
      </c>
      <c r="O45" s="3">
        <v>38</v>
      </c>
      <c r="P45" s="13">
        <f t="shared" si="10"/>
        <v>538.59</v>
      </c>
      <c r="Q45" s="13" t="str">
        <f t="shared" si="11"/>
        <v>Normal</v>
      </c>
      <c r="S45" s="21"/>
    </row>
    <row r="46" customHeight="1" spans="1:19">
      <c r="A46" s="2" t="s">
        <v>252</v>
      </c>
      <c r="B46" s="28">
        <v>45970</v>
      </c>
      <c r="C46" s="2" t="s">
        <v>253</v>
      </c>
      <c r="D46" s="2" t="str">
        <f t="array" ref="D46">_xlfn.XLOOKUP(C46,Customers!A:A,Customers!B:B)</f>
        <v>Customer 0876</v>
      </c>
      <c r="E46" s="2" t="s">
        <v>254</v>
      </c>
      <c r="F46" s="2" t="str">
        <f t="array" ref="F46">_xlfn.XLOOKUP(E46,Restaurants!A:A,Restaurants!B:B)</f>
        <v>Restaurant 021</v>
      </c>
      <c r="G46" s="2" t="s">
        <v>255</v>
      </c>
      <c r="H46" s="2" t="str">
        <f t="array" ref="H46">_xlfn.XLOOKUP(G46,Food_Menu!A:A,Food_Menu!B:B)</f>
        <v>Food Item 0146</v>
      </c>
      <c r="I46" s="2">
        <f t="array" ref="I46">_xlfn.XLOOKUP(G46,Food_Menu!A:A,Food_Menu!D:D)</f>
        <v>580.64</v>
      </c>
      <c r="J46" s="2" t="s">
        <v>256</v>
      </c>
      <c r="K46" s="2" t="str">
        <f t="array" ref="K46">_xlfn.XLOOKUP(J46,Delivery_Partners!A:A,Delivery_Partners!B:B)</f>
        <v>Delivery Partner 057</v>
      </c>
      <c r="L46" s="3">
        <v>3</v>
      </c>
      <c r="M46" s="2" t="s">
        <v>23</v>
      </c>
      <c r="N46" s="2" t="s">
        <v>42</v>
      </c>
      <c r="O46" s="3">
        <v>54</v>
      </c>
      <c r="P46" s="13">
        <f t="shared" si="10"/>
        <v>1741.92</v>
      </c>
      <c r="Q46" s="13" t="str">
        <f t="shared" si="11"/>
        <v>Normal</v>
      </c>
      <c r="S46" s="21"/>
    </row>
    <row r="47" customHeight="1" spans="1:19">
      <c r="A47" s="2" t="s">
        <v>257</v>
      </c>
      <c r="B47" s="29" t="s">
        <v>258</v>
      </c>
      <c r="C47" s="2" t="s">
        <v>259</v>
      </c>
      <c r="D47" s="2" t="str">
        <f t="array" ref="D47">_xlfn.XLOOKUP(C47,Customers!A:A,Customers!B:B)</f>
        <v>Customer 0970</v>
      </c>
      <c r="E47" s="2" t="s">
        <v>260</v>
      </c>
      <c r="F47" s="2" t="str">
        <f t="array" ref="F47">_xlfn.XLOOKUP(E47,Restaurants!A:A,Restaurants!B:B)</f>
        <v>Restaurant 056</v>
      </c>
      <c r="G47" s="2" t="s">
        <v>261</v>
      </c>
      <c r="H47" s="2" t="str">
        <f t="array" ref="H47">_xlfn.XLOOKUP(G47,Food_Menu!A:A,Food_Menu!B:B)</f>
        <v>Food Item 0061</v>
      </c>
      <c r="I47" s="2">
        <f t="array" ref="I47">_xlfn.XLOOKUP(G47,Food_Menu!A:A,Food_Menu!D:D)</f>
        <v>538.21</v>
      </c>
      <c r="J47" s="2" t="s">
        <v>262</v>
      </c>
      <c r="K47" s="2" t="str">
        <f t="array" ref="K47">_xlfn.XLOOKUP(J47,Delivery_Partners!A:A,Delivery_Partners!B:B)</f>
        <v>Delivery Partner 063</v>
      </c>
      <c r="L47" s="3">
        <v>1</v>
      </c>
      <c r="M47" s="2" t="s">
        <v>23</v>
      </c>
      <c r="N47" s="2" t="s">
        <v>42</v>
      </c>
      <c r="O47" s="3">
        <v>46</v>
      </c>
      <c r="P47" s="13">
        <f t="shared" si="10"/>
        <v>538.21</v>
      </c>
      <c r="Q47" s="13" t="str">
        <f t="shared" si="11"/>
        <v>Normal</v>
      </c>
      <c r="S47" s="21"/>
    </row>
    <row r="48" customHeight="1" spans="1:19">
      <c r="A48" s="2" t="s">
        <v>263</v>
      </c>
      <c r="B48" s="28">
        <v>45696</v>
      </c>
      <c r="C48" s="2" t="s">
        <v>264</v>
      </c>
      <c r="D48" s="2" t="str">
        <f t="array" ref="D48">_xlfn.XLOOKUP(C48,Customers!A:A,Customers!B:B)</f>
        <v>Customer 0888</v>
      </c>
      <c r="E48" s="2" t="s">
        <v>265</v>
      </c>
      <c r="F48" s="2" t="str">
        <f t="array" ref="F48">_xlfn.XLOOKUP(E48,Restaurants!A:A,Restaurants!B:B)</f>
        <v>Restaurant 094</v>
      </c>
      <c r="G48" s="2" t="s">
        <v>266</v>
      </c>
      <c r="H48" s="2" t="str">
        <f t="array" ref="H48">_xlfn.XLOOKUP(G48,Food_Menu!A:A,Food_Menu!B:B)</f>
        <v>Food Item 0012</v>
      </c>
      <c r="I48" s="2">
        <f t="array" ref="I48">_xlfn.XLOOKUP(G48,Food_Menu!A:A,Food_Menu!D:D)</f>
        <v>390.14</v>
      </c>
      <c r="J48" s="2" t="s">
        <v>267</v>
      </c>
      <c r="K48" s="2" t="str">
        <f t="array" ref="K48">_xlfn.XLOOKUP(J48,Delivery_Partners!A:A,Delivery_Partners!B:B)</f>
        <v>Delivery Partner 166</v>
      </c>
      <c r="L48" s="3">
        <v>1</v>
      </c>
      <c r="M48" s="2" t="s">
        <v>23</v>
      </c>
      <c r="N48" s="2" t="s">
        <v>55</v>
      </c>
      <c r="O48" s="3">
        <v>46</v>
      </c>
      <c r="P48" s="13">
        <f t="shared" si="10"/>
        <v>390.14</v>
      </c>
      <c r="Q48" s="13" t="str">
        <f t="shared" si="11"/>
        <v>Normal</v>
      </c>
      <c r="S48" s="21"/>
    </row>
    <row r="49" customHeight="1" spans="1:19">
      <c r="A49" s="2" t="s">
        <v>268</v>
      </c>
      <c r="B49" s="29" t="s">
        <v>269</v>
      </c>
      <c r="C49" s="2" t="s">
        <v>270</v>
      </c>
      <c r="D49" s="2" t="str">
        <f t="array" ref="D49">_xlfn.XLOOKUP(C49,Customers!A:A,Customers!B:B)</f>
        <v>Customer 0240</v>
      </c>
      <c r="E49" s="2" t="s">
        <v>131</v>
      </c>
      <c r="F49" s="2" t="str">
        <f t="array" ref="F49">_xlfn.XLOOKUP(E49,Restaurants!A:A,Restaurants!B:B)</f>
        <v>Restaurant 075</v>
      </c>
      <c r="G49" s="2" t="s">
        <v>111</v>
      </c>
      <c r="H49" s="2" t="str">
        <f t="array" ref="H49">_xlfn.XLOOKUP(G49,Food_Menu!A:A,Food_Menu!B:B)</f>
        <v>Food Item 0197</v>
      </c>
      <c r="I49" s="2">
        <f t="array" ref="I49">_xlfn.XLOOKUP(G49,Food_Menu!A:A,Food_Menu!D:D)</f>
        <v>628.28</v>
      </c>
      <c r="J49" s="2" t="s">
        <v>271</v>
      </c>
      <c r="K49" s="2" t="str">
        <f t="array" ref="K49">_xlfn.XLOOKUP(J49,Delivery_Partners!A:A,Delivery_Partners!B:B)</f>
        <v>Delivery Partner 010</v>
      </c>
      <c r="L49" s="3">
        <v>2</v>
      </c>
      <c r="M49" s="2" t="s">
        <v>23</v>
      </c>
      <c r="N49" s="2" t="s">
        <v>24</v>
      </c>
      <c r="O49" s="3">
        <v>36</v>
      </c>
      <c r="P49" s="13">
        <f t="shared" si="10"/>
        <v>1256.56</v>
      </c>
      <c r="Q49" s="13" t="str">
        <f t="shared" si="11"/>
        <v>Normal</v>
      </c>
      <c r="S49" s="21"/>
    </row>
    <row r="50" customHeight="1" spans="1:19">
      <c r="A50" s="2" t="s">
        <v>272</v>
      </c>
      <c r="B50" s="29" t="s">
        <v>273</v>
      </c>
      <c r="C50" s="2" t="s">
        <v>274</v>
      </c>
      <c r="D50" s="2" t="str">
        <f t="array" ref="D50">_xlfn.XLOOKUP(C50,Customers!A:A,Customers!B:B)</f>
        <v>Customer 0629</v>
      </c>
      <c r="E50" s="2" t="s">
        <v>275</v>
      </c>
      <c r="F50" s="2" t="str">
        <f t="array" ref="F50">_xlfn.XLOOKUP(E50,Restaurants!A:A,Restaurants!B:B)</f>
        <v>Restaurant 047</v>
      </c>
      <c r="G50" s="2" t="s">
        <v>276</v>
      </c>
      <c r="H50" s="2" t="str">
        <f t="array" ref="H50">_xlfn.XLOOKUP(G50,Food_Menu!A:A,Food_Menu!B:B)</f>
        <v>Food Item 0145</v>
      </c>
      <c r="I50" s="2">
        <f t="array" ref="I50">_xlfn.XLOOKUP(G50,Food_Menu!A:A,Food_Menu!D:D)</f>
        <v>530.68</v>
      </c>
      <c r="J50" s="2" t="s">
        <v>277</v>
      </c>
      <c r="K50" s="2" t="str">
        <f t="array" ref="K50">_xlfn.XLOOKUP(J50,Delivery_Partners!A:A,Delivery_Partners!B:B)</f>
        <v>Delivery Partner 011</v>
      </c>
      <c r="L50" s="3">
        <v>1</v>
      </c>
      <c r="M50" s="2" t="s">
        <v>23</v>
      </c>
      <c r="N50" s="2" t="s">
        <v>24</v>
      </c>
      <c r="O50" s="3">
        <v>22</v>
      </c>
      <c r="P50" s="13">
        <f t="shared" si="10"/>
        <v>530.68</v>
      </c>
      <c r="Q50" s="13" t="str">
        <f t="shared" si="11"/>
        <v>Fast</v>
      </c>
      <c r="S50" s="21"/>
    </row>
    <row r="51" customHeight="1" spans="1:19">
      <c r="A51" s="2" t="s">
        <v>278</v>
      </c>
      <c r="B51" s="29" t="s">
        <v>279</v>
      </c>
      <c r="C51" s="2" t="s">
        <v>280</v>
      </c>
      <c r="D51" s="2" t="str">
        <f t="array" ref="D51">_xlfn.XLOOKUP(C51,Customers!A:A,Customers!B:B)</f>
        <v>Customer 0631</v>
      </c>
      <c r="E51" s="2" t="s">
        <v>281</v>
      </c>
      <c r="F51" s="2" t="str">
        <f t="array" ref="F51">_xlfn.XLOOKUP(E51,Restaurants!A:A,Restaurants!B:B)</f>
        <v>Restaurant 026</v>
      </c>
      <c r="G51" s="2" t="s">
        <v>282</v>
      </c>
      <c r="H51" s="2" t="str">
        <f t="array" ref="H51">_xlfn.XLOOKUP(G51,Food_Menu!A:A,Food_Menu!B:B)</f>
        <v>Food Item 0157</v>
      </c>
      <c r="I51" s="2">
        <f t="array" ref="I51">_xlfn.XLOOKUP(G51,Food_Menu!A:A,Food_Menu!D:D)</f>
        <v>278.37</v>
      </c>
      <c r="J51" s="2" t="s">
        <v>133</v>
      </c>
      <c r="K51" s="2" t="str">
        <f t="array" ref="K51">_xlfn.XLOOKUP(J51,Delivery_Partners!A:A,Delivery_Partners!B:B)</f>
        <v>Delivery Partner 012</v>
      </c>
      <c r="L51" s="3">
        <v>1</v>
      </c>
      <c r="M51" s="2" t="s">
        <v>23</v>
      </c>
      <c r="N51" s="2" t="s">
        <v>42</v>
      </c>
      <c r="O51" s="3">
        <v>18</v>
      </c>
      <c r="P51" s="13">
        <f t="shared" si="10"/>
        <v>278.37</v>
      </c>
      <c r="Q51" s="13" t="str">
        <f t="shared" si="11"/>
        <v>Fast</v>
      </c>
      <c r="S51" s="21"/>
    </row>
    <row r="52" customHeight="1" spans="1:19">
      <c r="A52" s="2" t="s">
        <v>283</v>
      </c>
      <c r="B52" s="29" t="s">
        <v>284</v>
      </c>
      <c r="C52" s="2" t="s">
        <v>285</v>
      </c>
      <c r="D52" s="2" t="str">
        <f t="array" ref="D52">_xlfn.XLOOKUP(C52,Customers!A:A,Customers!B:B)</f>
        <v>Customer 0770</v>
      </c>
      <c r="E52" s="2" t="s">
        <v>20</v>
      </c>
      <c r="F52" s="2" t="str">
        <f t="array" ref="F52">_xlfn.XLOOKUP(E52,Restaurants!A:A,Restaurants!B:B)</f>
        <v>Restaurant 079</v>
      </c>
      <c r="G52" s="2" t="s">
        <v>144</v>
      </c>
      <c r="H52" s="2" t="str">
        <f t="array" ref="H52">_xlfn.XLOOKUP(G52,Food_Menu!A:A,Food_Menu!B:B)</f>
        <v>Food Item 0118</v>
      </c>
      <c r="I52" s="2">
        <f t="array" ref="I52">_xlfn.XLOOKUP(G52,Food_Menu!A:A,Food_Menu!D:D)</f>
        <v>301.92</v>
      </c>
      <c r="J52" s="2" t="s">
        <v>286</v>
      </c>
      <c r="K52" s="2" t="str">
        <f t="array" ref="K52">_xlfn.XLOOKUP(J52,Delivery_Partners!A:A,Delivery_Partners!B:B)</f>
        <v>Delivery Partner 160</v>
      </c>
      <c r="L52" s="3">
        <v>1</v>
      </c>
      <c r="M52" s="2" t="s">
        <v>23</v>
      </c>
      <c r="N52" s="2" t="s">
        <v>24</v>
      </c>
      <c r="O52" s="3">
        <v>31</v>
      </c>
      <c r="P52" s="13">
        <f t="shared" si="10"/>
        <v>301.92</v>
      </c>
      <c r="Q52" s="13" t="str">
        <f t="shared" si="11"/>
        <v>Normal</v>
      </c>
      <c r="S52" s="21"/>
    </row>
    <row r="53" customHeight="1" spans="1:19">
      <c r="A53" s="2" t="s">
        <v>287</v>
      </c>
      <c r="B53" s="28">
        <v>45939</v>
      </c>
      <c r="C53" s="2" t="s">
        <v>288</v>
      </c>
      <c r="D53" s="2" t="str">
        <f t="array" ref="D53">_xlfn.XLOOKUP(C53,Customers!A:A,Customers!B:B)</f>
        <v>Customer 0956</v>
      </c>
      <c r="E53" s="2" t="s">
        <v>289</v>
      </c>
      <c r="F53" s="2" t="str">
        <f t="array" ref="F53">_xlfn.XLOOKUP(E53,Restaurants!A:A,Restaurants!B:B)</f>
        <v>Restaurant 052</v>
      </c>
      <c r="G53" s="2" t="s">
        <v>290</v>
      </c>
      <c r="H53" s="2" t="str">
        <f t="array" ref="H53">_xlfn.XLOOKUP(G53,Food_Menu!A:A,Food_Menu!B:B)</f>
        <v>Food Item 0089</v>
      </c>
      <c r="I53" s="2">
        <f t="array" ref="I53">_xlfn.XLOOKUP(G53,Food_Menu!A:A,Food_Menu!D:D)</f>
        <v>262.73</v>
      </c>
      <c r="J53" s="2" t="s">
        <v>29</v>
      </c>
      <c r="K53" s="2" t="str">
        <f t="array" ref="K53">_xlfn.XLOOKUP(J53,Delivery_Partners!A:A,Delivery_Partners!B:B)</f>
        <v>Delivery Partner 017</v>
      </c>
      <c r="L53" s="3">
        <v>1</v>
      </c>
      <c r="M53" s="2" t="s">
        <v>23</v>
      </c>
      <c r="N53" s="2" t="s">
        <v>24</v>
      </c>
      <c r="O53" s="3">
        <v>43</v>
      </c>
      <c r="P53" s="13">
        <f t="shared" si="10"/>
        <v>262.73</v>
      </c>
      <c r="Q53" s="13" t="str">
        <f t="shared" si="11"/>
        <v>Normal</v>
      </c>
      <c r="S53" s="21"/>
    </row>
    <row r="54" customHeight="1" spans="1:19">
      <c r="A54" s="2" t="s">
        <v>291</v>
      </c>
      <c r="B54" s="28">
        <v>45941</v>
      </c>
      <c r="C54" s="2" t="s">
        <v>292</v>
      </c>
      <c r="D54" s="2" t="str">
        <f t="array" ref="D54">_xlfn.XLOOKUP(C54,Customers!A:A,Customers!B:B)</f>
        <v>Customer 0136</v>
      </c>
      <c r="E54" s="2" t="s">
        <v>293</v>
      </c>
      <c r="F54" s="2" t="str">
        <f t="array" ref="F54">_xlfn.XLOOKUP(E54,Restaurants!A:A,Restaurants!B:B)</f>
        <v>Restaurant 057</v>
      </c>
      <c r="G54" s="2" t="s">
        <v>294</v>
      </c>
      <c r="H54" s="2" t="str">
        <f t="array" ref="H54">_xlfn.XLOOKUP(G54,Food_Menu!A:A,Food_Menu!B:B)</f>
        <v>Food Item 0093</v>
      </c>
      <c r="I54" s="2">
        <f t="array" ref="I54">_xlfn.XLOOKUP(G54,Food_Menu!A:A,Food_Menu!D:D)</f>
        <v>337.02</v>
      </c>
      <c r="J54" s="2" t="s">
        <v>95</v>
      </c>
      <c r="K54" s="2" t="str">
        <f t="array" ref="K54">_xlfn.XLOOKUP(J54,Delivery_Partners!A:A,Delivery_Partners!B:B)</f>
        <v>Delivery Partner 170</v>
      </c>
      <c r="L54" s="3">
        <v>2</v>
      </c>
      <c r="M54" s="2" t="s">
        <v>23</v>
      </c>
      <c r="N54" s="2" t="s">
        <v>74</v>
      </c>
      <c r="O54" s="3">
        <v>29</v>
      </c>
      <c r="P54" s="13">
        <f t="shared" si="10"/>
        <v>674.04</v>
      </c>
      <c r="Q54" s="13" t="str">
        <f t="shared" si="11"/>
        <v>Fast</v>
      </c>
      <c r="S54" s="21"/>
    </row>
    <row r="55" customHeight="1" spans="1:19">
      <c r="A55" s="2" t="s">
        <v>295</v>
      </c>
      <c r="B55" s="29" t="s">
        <v>296</v>
      </c>
      <c r="C55" s="2" t="s">
        <v>297</v>
      </c>
      <c r="D55" s="2" t="str">
        <f t="array" ref="D55">_xlfn.XLOOKUP(C55,Customers!A:A,Customers!B:B)</f>
        <v>Customer 0810</v>
      </c>
      <c r="E55" s="2" t="s">
        <v>298</v>
      </c>
      <c r="F55" s="2" t="str">
        <f t="array" ref="F55">_xlfn.XLOOKUP(E55,Restaurants!A:A,Restaurants!B:B)</f>
        <v>Restaurant 113</v>
      </c>
      <c r="G55" s="2" t="s">
        <v>61</v>
      </c>
      <c r="H55" s="2" t="str">
        <f t="array" ref="H55">_xlfn.XLOOKUP(G55,Food_Menu!A:A,Food_Menu!B:B)</f>
        <v>Food Item 0168</v>
      </c>
      <c r="I55" s="2">
        <f t="array" ref="I55">_xlfn.XLOOKUP(G55,Food_Menu!A:A,Food_Menu!D:D)</f>
        <v>107.01</v>
      </c>
      <c r="J55" s="2" t="s">
        <v>299</v>
      </c>
      <c r="K55" s="2" t="str">
        <f t="array" ref="K55">_xlfn.XLOOKUP(J55,Delivery_Partners!A:A,Delivery_Partners!B:B)</f>
        <v>Delivery Partner 034</v>
      </c>
      <c r="L55" s="3">
        <v>1</v>
      </c>
      <c r="M55" s="2" t="s">
        <v>23</v>
      </c>
      <c r="N55" s="2" t="s">
        <v>42</v>
      </c>
      <c r="O55" s="3">
        <v>42</v>
      </c>
      <c r="P55" s="13">
        <f t="shared" si="10"/>
        <v>107.01</v>
      </c>
      <c r="Q55" s="13" t="str">
        <f t="shared" si="11"/>
        <v>Normal</v>
      </c>
      <c r="S55" s="21"/>
    </row>
    <row r="56" hidden="1" customHeight="1" spans="1:19">
      <c r="A56" s="2" t="s">
        <v>300</v>
      </c>
      <c r="B56" s="28">
        <v>45876</v>
      </c>
      <c r="C56" s="2" t="s">
        <v>301</v>
      </c>
      <c r="D56" s="2" t="str">
        <f t="array" ref="D56">_xlfn.XLOOKUP(C56,Customers!A:A,Customers!B:B)</f>
        <v>Customer 1000</v>
      </c>
      <c r="E56" s="2" t="s">
        <v>302</v>
      </c>
      <c r="F56" s="2" t="str">
        <f t="array" ref="F56">_xlfn.XLOOKUP(E56,Restaurants!A:A,Restaurants!B:B)</f>
        <v>Restaurant 002</v>
      </c>
      <c r="G56" s="2" t="s">
        <v>303</v>
      </c>
      <c r="H56" s="2" t="str">
        <f t="array" ref="H56">_xlfn.XLOOKUP(G56,Food_Menu!A:A,Food_Menu!B:B)</f>
        <v>Food Item 0050</v>
      </c>
      <c r="I56" s="2"/>
      <c r="J56" s="2" t="s">
        <v>304</v>
      </c>
      <c r="K56" s="2" t="str">
        <f t="array" ref="K56">_xlfn.XLOOKUP(J56,Delivery_Partners!A:A,Delivery_Partners!B:B)</f>
        <v>Delivery Partner 099</v>
      </c>
      <c r="L56" s="3">
        <v>2</v>
      </c>
      <c r="M56" s="2" t="s">
        <v>189</v>
      </c>
      <c r="N56" s="2" t="s">
        <v>74</v>
      </c>
      <c r="O56" s="2"/>
    </row>
    <row r="57" customHeight="1" spans="1:19">
      <c r="A57" s="2" t="s">
        <v>305</v>
      </c>
      <c r="B57" s="29" t="s">
        <v>306</v>
      </c>
      <c r="C57" s="2" t="s">
        <v>307</v>
      </c>
      <c r="D57" s="2" t="str">
        <f t="array" ref="D57">_xlfn.XLOOKUP(C57,Customers!A:A,Customers!B:B)</f>
        <v>Customer 0139</v>
      </c>
      <c r="E57" s="2" t="s">
        <v>230</v>
      </c>
      <c r="F57" s="2" t="str">
        <f t="array" ref="F57">_xlfn.XLOOKUP(E57,Restaurants!A:A,Restaurants!B:B)</f>
        <v>Restaurant 029</v>
      </c>
      <c r="G57" s="2" t="s">
        <v>308</v>
      </c>
      <c r="H57" s="2" t="str">
        <f t="array" ref="H57">_xlfn.XLOOKUP(G57,Food_Menu!A:A,Food_Menu!B:B)</f>
        <v>Food Item 0076</v>
      </c>
      <c r="I57" s="2">
        <f t="array" ref="I57">_xlfn.XLOOKUP(G57,Food_Menu!A:A,Food_Menu!D:D)</f>
        <v>82.28</v>
      </c>
      <c r="J57" s="2" t="s">
        <v>309</v>
      </c>
      <c r="K57" s="2" t="str">
        <f t="array" ref="K57">_xlfn.XLOOKUP(J57,Delivery_Partners!A:A,Delivery_Partners!B:B)</f>
        <v>Delivery Partner 175</v>
      </c>
      <c r="L57" s="3">
        <v>1</v>
      </c>
      <c r="M57" s="2" t="s">
        <v>23</v>
      </c>
      <c r="N57" s="2" t="s">
        <v>24</v>
      </c>
      <c r="O57" s="3">
        <v>27</v>
      </c>
      <c r="P57" s="13">
        <f t="shared" ref="P57:P65" si="12">I57*L57</f>
        <v>82.28</v>
      </c>
      <c r="Q57" s="13" t="str">
        <f t="shared" ref="Q57:Q65" si="13">IF(O57="","Not Delivered",IF(O57&lt;=30,"Fast",IF(O57&lt;=60,"Normal","Slow")))</f>
        <v>Fast</v>
      </c>
      <c r="S57" s="21"/>
    </row>
    <row r="58" customHeight="1" spans="1:19">
      <c r="A58" s="2" t="s">
        <v>310</v>
      </c>
      <c r="B58" s="29" t="s">
        <v>311</v>
      </c>
      <c r="C58" s="2" t="s">
        <v>312</v>
      </c>
      <c r="D58" s="2" t="str">
        <f t="array" ref="D58">_xlfn.XLOOKUP(C58,Customers!A:A,Customers!B:B)</f>
        <v>Customer 0498</v>
      </c>
      <c r="E58" s="2" t="s">
        <v>220</v>
      </c>
      <c r="F58" s="2" t="str">
        <f t="array" ref="F58">_xlfn.XLOOKUP(E58,Restaurants!A:A,Restaurants!B:B)</f>
        <v>Restaurant 111</v>
      </c>
      <c r="G58" s="2" t="s">
        <v>313</v>
      </c>
      <c r="H58" s="2" t="str">
        <f t="array" ref="H58">_xlfn.XLOOKUP(G58,Food_Menu!A:A,Food_Menu!B:B)</f>
        <v>Food Item 0068</v>
      </c>
      <c r="I58" s="2">
        <f t="array" ref="I58">_xlfn.XLOOKUP(G58,Food_Menu!A:A,Food_Menu!D:D)</f>
        <v>583.22</v>
      </c>
      <c r="J58" s="2" t="s">
        <v>314</v>
      </c>
      <c r="K58" s="2" t="str">
        <f t="array" ref="K58">_xlfn.XLOOKUP(J58,Delivery_Partners!A:A,Delivery_Partners!B:B)</f>
        <v>Delivery Partner 021</v>
      </c>
      <c r="L58" s="3">
        <v>1</v>
      </c>
      <c r="M58" s="2" t="s">
        <v>23</v>
      </c>
      <c r="N58" s="2" t="s">
        <v>24</v>
      </c>
      <c r="O58" s="3">
        <v>52</v>
      </c>
      <c r="P58" s="13">
        <f t="shared" si="12"/>
        <v>583.22</v>
      </c>
      <c r="Q58" s="13" t="str">
        <f t="shared" si="13"/>
        <v>Normal</v>
      </c>
      <c r="S58" s="21"/>
    </row>
    <row r="59" customHeight="1" spans="1:19">
      <c r="A59" s="2" t="s">
        <v>315</v>
      </c>
      <c r="B59" s="29" t="s">
        <v>316</v>
      </c>
      <c r="C59" s="2" t="s">
        <v>317</v>
      </c>
      <c r="D59" s="2" t="str">
        <f t="array" ref="D59">_xlfn.XLOOKUP(C59,Customers!A:A,Customers!B:B)</f>
        <v>Customer 1075</v>
      </c>
      <c r="E59" s="2" t="s">
        <v>220</v>
      </c>
      <c r="F59" s="2" t="str">
        <f t="array" ref="F59">_xlfn.XLOOKUP(E59,Restaurants!A:A,Restaurants!B:B)</f>
        <v>Restaurant 111</v>
      </c>
      <c r="G59" s="2" t="s">
        <v>318</v>
      </c>
      <c r="H59" s="2" t="str">
        <f t="array" ref="H59">_xlfn.XLOOKUP(G59,Food_Menu!A:A,Food_Menu!B:B)</f>
        <v>Food Item 0115</v>
      </c>
      <c r="I59" s="2">
        <f t="array" ref="I59">_xlfn.XLOOKUP(G59,Food_Menu!A:A,Food_Menu!D:D)</f>
        <v>109.53</v>
      </c>
      <c r="J59" s="2" t="s">
        <v>62</v>
      </c>
      <c r="K59" s="2" t="str">
        <f t="array" ref="K59">_xlfn.XLOOKUP(J59,Delivery_Partners!A:A,Delivery_Partners!B:B)</f>
        <v>Delivery Partner 051</v>
      </c>
      <c r="L59" s="3">
        <v>2</v>
      </c>
      <c r="M59" s="2" t="s">
        <v>23</v>
      </c>
      <c r="N59" s="2" t="s">
        <v>24</v>
      </c>
      <c r="O59" s="3">
        <v>44</v>
      </c>
      <c r="P59" s="13">
        <f t="shared" si="12"/>
        <v>219.06</v>
      </c>
      <c r="Q59" s="13" t="str">
        <f t="shared" si="13"/>
        <v>Normal</v>
      </c>
      <c r="S59" s="21"/>
    </row>
    <row r="60" customHeight="1" spans="1:19">
      <c r="A60" s="2" t="s">
        <v>319</v>
      </c>
      <c r="B60" s="29" t="s">
        <v>320</v>
      </c>
      <c r="C60" s="2" t="s">
        <v>321</v>
      </c>
      <c r="D60" s="2" t="str">
        <f t="array" ref="D60">_xlfn.XLOOKUP(C60,Customers!A:A,Customers!B:B)</f>
        <v>Customer 0030</v>
      </c>
      <c r="E60" s="2" t="s">
        <v>66</v>
      </c>
      <c r="F60" s="2" t="str">
        <f t="array" ref="F60">_xlfn.XLOOKUP(E60,Restaurants!A:A,Restaurants!B:B)</f>
        <v>Restaurant 037</v>
      </c>
      <c r="G60" s="2" t="s">
        <v>322</v>
      </c>
      <c r="H60" s="2" t="str">
        <f t="array" ref="H60">_xlfn.XLOOKUP(G60,Food_Menu!A:A,Food_Menu!B:B)</f>
        <v>Food Item 0213</v>
      </c>
      <c r="I60" s="2">
        <f t="array" ref="I60">_xlfn.XLOOKUP(G60,Food_Menu!A:A,Food_Menu!D:D)</f>
        <v>568.2</v>
      </c>
      <c r="J60" s="2" t="s">
        <v>323</v>
      </c>
      <c r="K60" s="2" t="str">
        <f t="array" ref="K60">_xlfn.XLOOKUP(J60,Delivery_Partners!A:A,Delivery_Partners!B:B)</f>
        <v>Delivery Partner 131</v>
      </c>
      <c r="L60" s="3">
        <v>1</v>
      </c>
      <c r="M60" s="2" t="s">
        <v>23</v>
      </c>
      <c r="N60" s="2" t="s">
        <v>55</v>
      </c>
      <c r="O60" s="3">
        <v>31</v>
      </c>
      <c r="P60" s="13">
        <f t="shared" si="12"/>
        <v>568.2</v>
      </c>
      <c r="Q60" s="13" t="str">
        <f t="shared" si="13"/>
        <v>Normal</v>
      </c>
      <c r="S60" s="21"/>
    </row>
    <row r="61" customHeight="1" spans="1:19">
      <c r="A61" s="2" t="s">
        <v>324</v>
      </c>
      <c r="B61" s="29" t="s">
        <v>325</v>
      </c>
      <c r="C61" s="2" t="s">
        <v>326</v>
      </c>
      <c r="D61" s="2" t="str">
        <f t="array" ref="D61">_xlfn.XLOOKUP(C61,Customers!A:A,Customers!B:B)</f>
        <v>Customer 0193</v>
      </c>
      <c r="E61" s="2" t="s">
        <v>224</v>
      </c>
      <c r="F61" s="2" t="str">
        <f t="array" ref="F61">_xlfn.XLOOKUP(E61,Restaurants!A:A,Restaurants!B:B)</f>
        <v>Restaurant 120</v>
      </c>
      <c r="G61" s="2" t="s">
        <v>246</v>
      </c>
      <c r="H61" s="2" t="str">
        <f t="array" ref="H61">_xlfn.XLOOKUP(G61,Food_Menu!A:A,Food_Menu!B:B)</f>
        <v>Food Item 0204</v>
      </c>
      <c r="I61" s="2">
        <f t="array" ref="I61">_xlfn.XLOOKUP(G61,Food_Menu!A:A,Food_Menu!D:D)</f>
        <v>410.12</v>
      </c>
      <c r="J61" s="2" t="s">
        <v>327</v>
      </c>
      <c r="K61" s="2" t="str">
        <f t="array" ref="K61">_xlfn.XLOOKUP(J61,Delivery_Partners!A:A,Delivery_Partners!B:B)</f>
        <v>Delivery Partner 148</v>
      </c>
      <c r="L61" s="3">
        <v>1</v>
      </c>
      <c r="M61" s="2" t="s">
        <v>23</v>
      </c>
      <c r="N61" s="2" t="s">
        <v>42</v>
      </c>
      <c r="O61" s="3">
        <v>25</v>
      </c>
      <c r="P61" s="13">
        <f t="shared" si="12"/>
        <v>410.12</v>
      </c>
      <c r="Q61" s="13" t="str">
        <f t="shared" si="13"/>
        <v>Fast</v>
      </c>
      <c r="S61" s="21"/>
    </row>
    <row r="62" customHeight="1" spans="1:19">
      <c r="A62" s="2" t="s">
        <v>328</v>
      </c>
      <c r="B62" s="29" t="s">
        <v>329</v>
      </c>
      <c r="C62" s="2" t="s">
        <v>330</v>
      </c>
      <c r="D62" s="2" t="str">
        <f t="array" ref="D62">_xlfn.XLOOKUP(C62,Customers!A:A,Customers!B:B)</f>
        <v>Customer 0965</v>
      </c>
      <c r="E62" s="2" t="s">
        <v>281</v>
      </c>
      <c r="F62" s="2" t="str">
        <f t="array" ref="F62">_xlfn.XLOOKUP(E62,Restaurants!A:A,Restaurants!B:B)</f>
        <v>Restaurant 026</v>
      </c>
      <c r="G62" s="2" t="s">
        <v>331</v>
      </c>
      <c r="H62" s="2" t="str">
        <f t="array" ref="H62">_xlfn.XLOOKUP(G62,Food_Menu!A:A,Food_Menu!B:B)</f>
        <v>Food Item 0120</v>
      </c>
      <c r="I62" s="2">
        <f t="array" ref="I62">_xlfn.XLOOKUP(G62,Food_Menu!A:A,Food_Menu!D:D)</f>
        <v>569.73</v>
      </c>
      <c r="J62" s="2" t="s">
        <v>332</v>
      </c>
      <c r="K62" s="2" t="str">
        <f t="array" ref="K62">_xlfn.XLOOKUP(J62,Delivery_Partners!A:A,Delivery_Partners!B:B)</f>
        <v>Delivery Partner 164</v>
      </c>
      <c r="L62" s="3">
        <v>1</v>
      </c>
      <c r="M62" s="2" t="s">
        <v>23</v>
      </c>
      <c r="N62" s="2" t="s">
        <v>24</v>
      </c>
      <c r="O62" s="3">
        <v>46</v>
      </c>
      <c r="P62" s="13">
        <f t="shared" si="12"/>
        <v>569.73</v>
      </c>
      <c r="Q62" s="13" t="str">
        <f t="shared" si="13"/>
        <v>Normal</v>
      </c>
      <c r="S62" s="21"/>
    </row>
    <row r="63" customHeight="1" spans="1:19">
      <c r="A63" s="2" t="s">
        <v>333</v>
      </c>
      <c r="B63" s="29" t="s">
        <v>334</v>
      </c>
      <c r="C63" s="2" t="s">
        <v>70</v>
      </c>
      <c r="D63" s="2" t="str">
        <f t="array" ref="D63">_xlfn.XLOOKUP(C63,Customers!A:A,Customers!B:B)</f>
        <v>Customer 0207</v>
      </c>
      <c r="E63" s="2" t="s">
        <v>335</v>
      </c>
      <c r="F63" s="2" t="str">
        <f t="array" ref="F63">_xlfn.XLOOKUP(E63,Restaurants!A:A,Restaurants!B:B)</f>
        <v>Restaurant 007</v>
      </c>
      <c r="G63" s="2" t="s">
        <v>336</v>
      </c>
      <c r="H63" s="2" t="str">
        <f t="array" ref="H63">_xlfn.XLOOKUP(G63,Food_Menu!A:A,Food_Menu!B:B)</f>
        <v>Food Item 0045</v>
      </c>
      <c r="I63" s="2">
        <f t="array" ref="I63">_xlfn.XLOOKUP(G63,Food_Menu!A:A,Food_Menu!D:D)</f>
        <v>263.72</v>
      </c>
      <c r="J63" s="2" t="s">
        <v>337</v>
      </c>
      <c r="K63" s="2" t="str">
        <f t="array" ref="K63">_xlfn.XLOOKUP(J63,Delivery_Partners!A:A,Delivery_Partners!B:B)</f>
        <v>Delivery Partner 004</v>
      </c>
      <c r="L63" s="3">
        <v>1</v>
      </c>
      <c r="M63" s="2" t="s">
        <v>23</v>
      </c>
      <c r="N63" s="2" t="s">
        <v>24</v>
      </c>
      <c r="O63" s="3">
        <v>46</v>
      </c>
      <c r="P63" s="13">
        <f t="shared" si="12"/>
        <v>263.72</v>
      </c>
      <c r="Q63" s="13" t="str">
        <f t="shared" si="13"/>
        <v>Normal</v>
      </c>
      <c r="S63" s="21"/>
    </row>
    <row r="64" customHeight="1" spans="1:19">
      <c r="A64" s="2" t="s">
        <v>338</v>
      </c>
      <c r="B64" s="28">
        <v>45726</v>
      </c>
      <c r="C64" s="2" t="s">
        <v>339</v>
      </c>
      <c r="D64" s="2" t="str">
        <f t="array" ref="D64">_xlfn.XLOOKUP(C64,Customers!A:A,Customers!B:B)</f>
        <v>Customer 0843</v>
      </c>
      <c r="E64" s="2" t="s">
        <v>66</v>
      </c>
      <c r="F64" s="2" t="str">
        <f t="array" ref="F64">_xlfn.XLOOKUP(E64,Restaurants!A:A,Restaurants!B:B)</f>
        <v>Restaurant 037</v>
      </c>
      <c r="G64" s="2" t="s">
        <v>340</v>
      </c>
      <c r="H64" s="2" t="str">
        <f t="array" ref="H64">_xlfn.XLOOKUP(G64,Food_Menu!A:A,Food_Menu!B:B)</f>
        <v>Food Item 0207</v>
      </c>
      <c r="I64" s="2">
        <f t="array" ref="I64">_xlfn.XLOOKUP(G64,Food_Menu!A:A,Food_Menu!D:D)</f>
        <v>225.36</v>
      </c>
      <c r="J64" s="2" t="s">
        <v>341</v>
      </c>
      <c r="K64" s="2" t="str">
        <f t="array" ref="K64">_xlfn.XLOOKUP(J64,Delivery_Partners!A:A,Delivery_Partners!B:B)</f>
        <v>Delivery Partner 140</v>
      </c>
      <c r="L64" s="3">
        <v>1</v>
      </c>
      <c r="M64" s="2" t="s">
        <v>23</v>
      </c>
      <c r="N64" s="2" t="s">
        <v>42</v>
      </c>
      <c r="O64" s="3">
        <v>43</v>
      </c>
      <c r="P64" s="13">
        <f t="shared" si="12"/>
        <v>225.36</v>
      </c>
      <c r="Q64" s="13" t="str">
        <f t="shared" si="13"/>
        <v>Normal</v>
      </c>
      <c r="S64" s="21"/>
    </row>
    <row r="65" customHeight="1" spans="1:19">
      <c r="A65" s="2" t="s">
        <v>342</v>
      </c>
      <c r="B65" s="29" t="s">
        <v>343</v>
      </c>
      <c r="C65" s="2" t="s">
        <v>344</v>
      </c>
      <c r="D65" s="2" t="str">
        <f t="array" ref="D65">_xlfn.XLOOKUP(C65,Customers!A:A,Customers!B:B)</f>
        <v>Customer 1082</v>
      </c>
      <c r="E65" s="2" t="s">
        <v>345</v>
      </c>
      <c r="F65" s="2" t="str">
        <f t="array" ref="F65">_xlfn.XLOOKUP(E65,Restaurants!A:A,Restaurants!B:B)</f>
        <v>Restaurant 064</v>
      </c>
      <c r="G65" s="2" t="s">
        <v>346</v>
      </c>
      <c r="H65" s="2" t="str">
        <f t="array" ref="H65">_xlfn.XLOOKUP(G65,Food_Menu!A:A,Food_Menu!B:B)</f>
        <v>Food Item 0069</v>
      </c>
      <c r="I65" s="2">
        <f t="array" ref="I65">_xlfn.XLOOKUP(G65,Food_Menu!A:A,Food_Menu!D:D)</f>
        <v>622.23</v>
      </c>
      <c r="J65" s="2" t="s">
        <v>347</v>
      </c>
      <c r="K65" s="2" t="str">
        <f t="array" ref="K65">_xlfn.XLOOKUP(J65,Delivery_Partners!A:A,Delivery_Partners!B:B)</f>
        <v>Delivery Partner 058</v>
      </c>
      <c r="L65" s="3">
        <v>4</v>
      </c>
      <c r="M65" s="2" t="s">
        <v>23</v>
      </c>
      <c r="N65" s="2" t="s">
        <v>24</v>
      </c>
      <c r="O65" s="3">
        <v>33</v>
      </c>
      <c r="P65" s="13">
        <f t="shared" si="12"/>
        <v>2488.92</v>
      </c>
      <c r="Q65" s="13" t="str">
        <f t="shared" si="13"/>
        <v>Normal</v>
      </c>
      <c r="S65" s="21"/>
    </row>
    <row r="66" hidden="1" customHeight="1" spans="1:19">
      <c r="A66" s="2" t="s">
        <v>348</v>
      </c>
      <c r="B66" s="28">
        <v>45820</v>
      </c>
      <c r="C66" s="2" t="s">
        <v>349</v>
      </c>
      <c r="D66" s="2" t="str">
        <f t="array" ref="D66">_xlfn.XLOOKUP(C66,Customers!A:A,Customers!B:B)</f>
        <v>Customer 0599</v>
      </c>
      <c r="E66" s="2" t="s">
        <v>350</v>
      </c>
      <c r="F66" s="2" t="str">
        <f t="array" ref="F66">_xlfn.XLOOKUP(E66,Restaurants!A:A,Restaurants!B:B)</f>
        <v>Restaurant 001</v>
      </c>
      <c r="G66" s="2" t="s">
        <v>207</v>
      </c>
      <c r="H66" s="2" t="str">
        <f t="array" ref="H66">_xlfn.XLOOKUP(G66,Food_Menu!A:A,Food_Menu!B:B)</f>
        <v>Food Item 0079</v>
      </c>
      <c r="I66" s="2"/>
      <c r="J66" s="2" t="s">
        <v>351</v>
      </c>
      <c r="K66" s="2" t="str">
        <f t="array" ref="K66">_xlfn.XLOOKUP(J66,Delivery_Partners!A:A,Delivery_Partners!B:B)</f>
        <v>Delivery Partner 101</v>
      </c>
      <c r="L66" s="3">
        <v>1</v>
      </c>
      <c r="M66" s="2" t="s">
        <v>101</v>
      </c>
      <c r="N66" s="2" t="s">
        <v>24</v>
      </c>
      <c r="O66" s="2"/>
    </row>
    <row r="67" customHeight="1" spans="1:19">
      <c r="A67" s="2" t="s">
        <v>352</v>
      </c>
      <c r="B67" s="29" t="s">
        <v>353</v>
      </c>
      <c r="C67" s="2" t="s">
        <v>354</v>
      </c>
      <c r="D67" s="2" t="str">
        <f t="array" ref="D67">_xlfn.XLOOKUP(C67,Customers!A:A,Customers!B:B)</f>
        <v>Customer 0582</v>
      </c>
      <c r="E67" s="2" t="s">
        <v>254</v>
      </c>
      <c r="F67" s="2" t="str">
        <f t="array" ref="F67">_xlfn.XLOOKUP(E67,Restaurants!A:A,Restaurants!B:B)</f>
        <v>Restaurant 021</v>
      </c>
      <c r="G67" s="2" t="s">
        <v>355</v>
      </c>
      <c r="H67" s="2" t="str">
        <f t="array" ref="H67">_xlfn.XLOOKUP(G67,Food_Menu!A:A,Food_Menu!B:B)</f>
        <v>Food Item 0195</v>
      </c>
      <c r="I67" s="2">
        <f t="array" ref="I67">_xlfn.XLOOKUP(G67,Food_Menu!A:A,Food_Menu!D:D)</f>
        <v>547.24</v>
      </c>
      <c r="J67" s="2" t="s">
        <v>332</v>
      </c>
      <c r="K67" s="2" t="str">
        <f t="array" ref="K67">_xlfn.XLOOKUP(J67,Delivery_Partners!A:A,Delivery_Partners!B:B)</f>
        <v>Delivery Partner 164</v>
      </c>
      <c r="L67" s="3">
        <v>1</v>
      </c>
      <c r="M67" s="2" t="s">
        <v>23</v>
      </c>
      <c r="N67" s="2" t="s">
        <v>74</v>
      </c>
      <c r="O67" s="3">
        <v>35</v>
      </c>
      <c r="P67" s="13">
        <f t="shared" ref="P67:P69" si="14">I67*L67</f>
        <v>547.24</v>
      </c>
      <c r="Q67" s="13" t="str">
        <f t="shared" ref="Q67:Q69" si="15">IF(O67="","Not Delivered",IF(O67&lt;=30,"Fast",IF(O67&lt;=60,"Normal","Slow")))</f>
        <v>Normal</v>
      </c>
      <c r="S67" s="21"/>
    </row>
    <row r="68" customHeight="1" spans="1:19">
      <c r="A68" s="2" t="s">
        <v>356</v>
      </c>
      <c r="B68" s="29" t="s">
        <v>279</v>
      </c>
      <c r="C68" s="2" t="s">
        <v>357</v>
      </c>
      <c r="D68" s="2" t="str">
        <f t="array" ref="D68">_xlfn.XLOOKUP(C68,Customers!A:A,Customers!B:B)</f>
        <v>Customer 0515</v>
      </c>
      <c r="E68" s="2" t="s">
        <v>358</v>
      </c>
      <c r="F68" s="2" t="str">
        <f t="array" ref="F68">_xlfn.XLOOKUP(E68,Restaurants!A:A,Restaurants!B:B)</f>
        <v>Restaurant 095</v>
      </c>
      <c r="G68" s="2" t="s">
        <v>359</v>
      </c>
      <c r="H68" s="2" t="str">
        <f t="array" ref="H68">_xlfn.XLOOKUP(G68,Food_Menu!A:A,Food_Menu!B:B)</f>
        <v>Food Item 0058</v>
      </c>
      <c r="I68" s="2">
        <f t="array" ref="I68">_xlfn.XLOOKUP(G68,Food_Menu!A:A,Food_Menu!D:D)</f>
        <v>356</v>
      </c>
      <c r="J68" s="2" t="s">
        <v>22</v>
      </c>
      <c r="K68" s="2" t="str">
        <f t="array" ref="K68">_xlfn.XLOOKUP(J68,Delivery_Partners!A:A,Delivery_Partners!B:B)</f>
        <v>Delivery Partner 163</v>
      </c>
      <c r="L68" s="3">
        <v>1</v>
      </c>
      <c r="M68" s="2" t="s">
        <v>23</v>
      </c>
      <c r="N68" s="2" t="s">
        <v>55</v>
      </c>
      <c r="O68" s="3">
        <v>52</v>
      </c>
      <c r="P68" s="13">
        <f t="shared" si="14"/>
        <v>356</v>
      </c>
      <c r="Q68" s="13" t="str">
        <f t="shared" si="15"/>
        <v>Normal</v>
      </c>
      <c r="S68" s="21"/>
    </row>
    <row r="69" customHeight="1" spans="1:19">
      <c r="A69" s="2" t="s">
        <v>360</v>
      </c>
      <c r="B69" s="29" t="s">
        <v>361</v>
      </c>
      <c r="C69" s="2" t="s">
        <v>362</v>
      </c>
      <c r="D69" s="2" t="str">
        <f t="array" ref="D69">_xlfn.XLOOKUP(C69,Customers!A:A,Customers!B:B)</f>
        <v>Customer 0448</v>
      </c>
      <c r="E69" s="2" t="s">
        <v>131</v>
      </c>
      <c r="F69" s="2" t="str">
        <f t="array" ref="F69">_xlfn.XLOOKUP(E69,Restaurants!A:A,Restaurants!B:B)</f>
        <v>Restaurant 075</v>
      </c>
      <c r="G69" s="2" t="s">
        <v>363</v>
      </c>
      <c r="H69" s="2" t="str">
        <f t="array" ref="H69">_xlfn.XLOOKUP(G69,Food_Menu!A:A,Food_Menu!B:B)</f>
        <v>Food Item 0102</v>
      </c>
      <c r="I69" s="2">
        <f t="array" ref="I69">_xlfn.XLOOKUP(G69,Food_Menu!A:A,Food_Menu!D:D)</f>
        <v>630.13</v>
      </c>
      <c r="J69" s="2" t="s">
        <v>299</v>
      </c>
      <c r="K69" s="2" t="str">
        <f t="array" ref="K69">_xlfn.XLOOKUP(J69,Delivery_Partners!A:A,Delivery_Partners!B:B)</f>
        <v>Delivery Partner 034</v>
      </c>
      <c r="L69" s="3">
        <v>1</v>
      </c>
      <c r="M69" s="2" t="s">
        <v>23</v>
      </c>
      <c r="N69" s="2" t="s">
        <v>42</v>
      </c>
      <c r="O69" s="3">
        <v>24</v>
      </c>
      <c r="P69" s="13">
        <f t="shared" si="14"/>
        <v>630.13</v>
      </c>
      <c r="Q69" s="13" t="str">
        <f t="shared" si="15"/>
        <v>Fast</v>
      </c>
      <c r="S69" s="21"/>
    </row>
    <row r="70" hidden="1" customHeight="1" spans="1:19">
      <c r="A70" s="2" t="s">
        <v>364</v>
      </c>
      <c r="B70" s="29" t="s">
        <v>196</v>
      </c>
      <c r="C70" s="2" t="s">
        <v>365</v>
      </c>
      <c r="D70" s="2" t="str">
        <f t="array" ref="D70">_xlfn.XLOOKUP(C70,Customers!A:A,Customers!B:B)</f>
        <v>Customer 0457</v>
      </c>
      <c r="E70" s="2" t="s">
        <v>366</v>
      </c>
      <c r="F70" s="2" t="str">
        <f t="array" ref="F70">_xlfn.XLOOKUP(E70,Restaurants!A:A,Restaurants!B:B)</f>
        <v>Restaurant 073</v>
      </c>
      <c r="G70" s="2" t="s">
        <v>367</v>
      </c>
      <c r="H70" s="2" t="str">
        <f t="array" ref="H70">_xlfn.XLOOKUP(G70,Food_Menu!A:A,Food_Menu!B:B)</f>
        <v>Food Item 0202</v>
      </c>
      <c r="I70" s="2"/>
      <c r="J70" s="2" t="s">
        <v>368</v>
      </c>
      <c r="K70" s="2" t="str">
        <f t="array" ref="K70">_xlfn.XLOOKUP(J70,Delivery_Partners!A:A,Delivery_Partners!B:B)</f>
        <v>Delivery Partner 085</v>
      </c>
      <c r="L70" s="3">
        <v>2</v>
      </c>
      <c r="M70" s="2" t="s">
        <v>101</v>
      </c>
      <c r="N70" s="2" t="s">
        <v>74</v>
      </c>
      <c r="O70" s="2"/>
    </row>
    <row r="71" customHeight="1" spans="1:19">
      <c r="A71" s="2" t="s">
        <v>369</v>
      </c>
      <c r="B71" s="29" t="s">
        <v>370</v>
      </c>
      <c r="C71" s="2" t="s">
        <v>371</v>
      </c>
      <c r="D71" s="2" t="str">
        <f t="array" ref="D71">_xlfn.XLOOKUP(C71,Customers!A:A,Customers!B:B)</f>
        <v>Customer 0665</v>
      </c>
      <c r="E71" s="2" t="s">
        <v>372</v>
      </c>
      <c r="F71" s="2" t="str">
        <f t="array" ref="F71">_xlfn.XLOOKUP(E71,Restaurants!A:A,Restaurants!B:B)</f>
        <v>Restaurant 119</v>
      </c>
      <c r="G71" s="2" t="s">
        <v>373</v>
      </c>
      <c r="H71" s="2" t="str">
        <f t="array" ref="H71">_xlfn.XLOOKUP(G71,Food_Menu!A:A,Food_Menu!B:B)</f>
        <v>Food Item 0070</v>
      </c>
      <c r="I71" s="2">
        <f t="array" ref="I71">_xlfn.XLOOKUP(G71,Food_Menu!A:A,Food_Menu!D:D)</f>
        <v>329.84</v>
      </c>
      <c r="J71" s="2" t="s">
        <v>374</v>
      </c>
      <c r="K71" s="2" t="str">
        <f t="array" ref="K71">_xlfn.XLOOKUP(J71,Delivery_Partners!A:A,Delivery_Partners!B:B)</f>
        <v>Delivery Partner 052</v>
      </c>
      <c r="L71" s="3">
        <v>2</v>
      </c>
      <c r="M71" s="2" t="s">
        <v>23</v>
      </c>
      <c r="N71" s="2" t="s">
        <v>42</v>
      </c>
      <c r="O71" s="3">
        <v>55</v>
      </c>
      <c r="P71" s="13">
        <f t="shared" ref="P71:P73" si="16">I71*L71</f>
        <v>659.68</v>
      </c>
      <c r="Q71" s="13" t="str">
        <f t="shared" ref="Q71:Q73" si="17">IF(O71="","Not Delivered",IF(O71&lt;=30,"Fast",IF(O71&lt;=60,"Normal","Slow")))</f>
        <v>Normal</v>
      </c>
      <c r="S71" s="21"/>
    </row>
    <row r="72" customHeight="1" spans="1:19">
      <c r="A72" s="2" t="s">
        <v>375</v>
      </c>
      <c r="B72" s="28">
        <v>45846</v>
      </c>
      <c r="C72" s="2" t="s">
        <v>317</v>
      </c>
      <c r="D72" s="2" t="str">
        <f t="array" ref="D72">_xlfn.XLOOKUP(C72,Customers!A:A,Customers!B:B)</f>
        <v>Customer 1075</v>
      </c>
      <c r="E72" s="2" t="s">
        <v>376</v>
      </c>
      <c r="F72" s="2" t="str">
        <f t="array" ref="F72">_xlfn.XLOOKUP(E72,Restaurants!A:A,Restaurants!B:B)</f>
        <v>Restaurant 028</v>
      </c>
      <c r="G72" s="2" t="s">
        <v>377</v>
      </c>
      <c r="H72" s="2" t="str">
        <f t="array" ref="H72">_xlfn.XLOOKUP(G72,Food_Menu!A:A,Food_Menu!B:B)</f>
        <v>Food Item 0138</v>
      </c>
      <c r="I72" s="2">
        <f t="array" ref="I72">_xlfn.XLOOKUP(G72,Food_Menu!A:A,Food_Menu!D:D)</f>
        <v>153.3</v>
      </c>
      <c r="J72" s="2" t="s">
        <v>378</v>
      </c>
      <c r="K72" s="2" t="str">
        <f t="array" ref="K72">_xlfn.XLOOKUP(J72,Delivery_Partners!A:A,Delivery_Partners!B:B)</f>
        <v>Delivery Partner 111</v>
      </c>
      <c r="L72" s="3">
        <v>4</v>
      </c>
      <c r="M72" s="2" t="s">
        <v>23</v>
      </c>
      <c r="N72" s="2" t="s">
        <v>24</v>
      </c>
      <c r="O72" s="3">
        <v>31</v>
      </c>
      <c r="P72" s="13">
        <f t="shared" si="16"/>
        <v>613.2</v>
      </c>
      <c r="Q72" s="13" t="str">
        <f t="shared" si="17"/>
        <v>Normal</v>
      </c>
      <c r="S72" s="21"/>
    </row>
    <row r="73" customHeight="1" spans="1:19">
      <c r="A73" s="2" t="s">
        <v>379</v>
      </c>
      <c r="B73" s="29" t="s">
        <v>380</v>
      </c>
      <c r="C73" s="2" t="s">
        <v>381</v>
      </c>
      <c r="D73" s="2" t="str">
        <f t="array" ref="D73">_xlfn.XLOOKUP(C73,Customers!A:A,Customers!B:B)</f>
        <v>Customer 1178</v>
      </c>
      <c r="E73" s="2" t="s">
        <v>382</v>
      </c>
      <c r="F73" s="2" t="str">
        <f t="array" ref="F73">_xlfn.XLOOKUP(E73,Restaurants!A:A,Restaurants!B:B)</f>
        <v>Restaurant 108</v>
      </c>
      <c r="G73" s="2" t="s">
        <v>194</v>
      </c>
      <c r="H73" s="2" t="str">
        <f t="array" ref="H73">_xlfn.XLOOKUP(G73,Food_Menu!A:A,Food_Menu!B:B)</f>
        <v>Food Item 0009</v>
      </c>
      <c r="I73" s="2">
        <f t="array" ref="I73">_xlfn.XLOOKUP(G73,Food_Menu!A:A,Food_Menu!D:D)</f>
        <v>168.03</v>
      </c>
      <c r="J73" s="2" t="s">
        <v>383</v>
      </c>
      <c r="K73" s="2" t="str">
        <f t="array" ref="K73">_xlfn.XLOOKUP(J73,Delivery_Partners!A:A,Delivery_Partners!B:B)</f>
        <v>Delivery Partner 149</v>
      </c>
      <c r="L73" s="3">
        <v>1</v>
      </c>
      <c r="M73" s="2" t="s">
        <v>23</v>
      </c>
      <c r="N73" s="2" t="s">
        <v>55</v>
      </c>
      <c r="O73" s="3">
        <v>33</v>
      </c>
      <c r="P73" s="13">
        <f t="shared" si="16"/>
        <v>168.03</v>
      </c>
      <c r="Q73" s="13" t="str">
        <f t="shared" si="17"/>
        <v>Normal</v>
      </c>
      <c r="S73" s="21"/>
    </row>
    <row r="74" hidden="1" customHeight="1" spans="1:19">
      <c r="A74" s="2" t="s">
        <v>384</v>
      </c>
      <c r="B74" s="29" t="s">
        <v>385</v>
      </c>
      <c r="C74" s="2" t="s">
        <v>386</v>
      </c>
      <c r="D74" s="2" t="str">
        <f t="array" ref="D74">_xlfn.XLOOKUP(C74,Customers!A:A,Customers!B:B)</f>
        <v>Customer 1040</v>
      </c>
      <c r="E74" s="2" t="s">
        <v>46</v>
      </c>
      <c r="F74" s="2" t="str">
        <f t="array" ref="F74">_xlfn.XLOOKUP(E74,Restaurants!A:A,Restaurants!B:B)</f>
        <v>Restaurant 043</v>
      </c>
      <c r="G74" s="2" t="s">
        <v>221</v>
      </c>
      <c r="H74" s="2" t="str">
        <f t="array" ref="H74">_xlfn.XLOOKUP(G74,Food_Menu!A:A,Food_Menu!B:B)</f>
        <v>Food Item 0220</v>
      </c>
      <c r="I74" s="2"/>
      <c r="J74" s="2" t="s">
        <v>347</v>
      </c>
      <c r="K74" s="2" t="str">
        <f t="array" ref="K74">_xlfn.XLOOKUP(J74,Delivery_Partners!A:A,Delivery_Partners!B:B)</f>
        <v>Delivery Partner 058</v>
      </c>
      <c r="L74" s="3">
        <v>1</v>
      </c>
      <c r="M74" s="2" t="s">
        <v>101</v>
      </c>
      <c r="N74" s="2" t="s">
        <v>55</v>
      </c>
      <c r="O74" s="2"/>
    </row>
    <row r="75" customHeight="1" spans="1:19">
      <c r="A75" s="2" t="s">
        <v>387</v>
      </c>
      <c r="B75" s="29" t="s">
        <v>64</v>
      </c>
      <c r="C75" s="2" t="s">
        <v>388</v>
      </c>
      <c r="D75" s="2" t="str">
        <f t="array" ref="D75">_xlfn.XLOOKUP(C75,Customers!A:A,Customers!B:B)</f>
        <v>Customer 0144</v>
      </c>
      <c r="E75" s="2" t="s">
        <v>220</v>
      </c>
      <c r="F75" s="2" t="str">
        <f t="array" ref="F75">_xlfn.XLOOKUP(E75,Restaurants!A:A,Restaurants!B:B)</f>
        <v>Restaurant 111</v>
      </c>
      <c r="G75" s="2" t="s">
        <v>294</v>
      </c>
      <c r="H75" s="2" t="str">
        <f t="array" ref="H75">_xlfn.XLOOKUP(G75,Food_Menu!A:A,Food_Menu!B:B)</f>
        <v>Food Item 0093</v>
      </c>
      <c r="I75" s="2">
        <f t="array" ref="I75">_xlfn.XLOOKUP(G75,Food_Menu!A:A,Food_Menu!D:D)</f>
        <v>337.02</v>
      </c>
      <c r="J75" s="2" t="s">
        <v>389</v>
      </c>
      <c r="K75" s="2" t="str">
        <f t="array" ref="K75">_xlfn.XLOOKUP(J75,Delivery_Partners!A:A,Delivery_Partners!B:B)</f>
        <v>Delivery Partner 022</v>
      </c>
      <c r="L75" s="3">
        <v>2</v>
      </c>
      <c r="M75" s="2" t="s">
        <v>23</v>
      </c>
      <c r="N75" s="2" t="s">
        <v>74</v>
      </c>
      <c r="O75" s="3">
        <v>42</v>
      </c>
      <c r="P75" s="13">
        <f t="shared" ref="P75:P76" si="18">I75*L75</f>
        <v>674.04</v>
      </c>
      <c r="Q75" s="13" t="str">
        <f t="shared" ref="Q75:Q76" si="19">IF(O75="","Not Delivered",IF(O75&lt;=30,"Fast",IF(O75&lt;=60,"Normal","Slow")))</f>
        <v>Normal</v>
      </c>
      <c r="S75" s="21"/>
    </row>
    <row r="76" customHeight="1" spans="1:19">
      <c r="A76" s="2" t="s">
        <v>390</v>
      </c>
      <c r="B76" s="28">
        <v>46001</v>
      </c>
      <c r="C76" s="2" t="s">
        <v>391</v>
      </c>
      <c r="D76" s="2" t="str">
        <f t="array" ref="D76">_xlfn.XLOOKUP(C76,Customers!A:A,Customers!B:B)</f>
        <v>Customer 0369</v>
      </c>
      <c r="E76" s="2" t="s">
        <v>265</v>
      </c>
      <c r="F76" s="2" t="str">
        <f t="array" ref="F76">_xlfn.XLOOKUP(E76,Restaurants!A:A,Restaurants!B:B)</f>
        <v>Restaurant 094</v>
      </c>
      <c r="G76" s="2" t="s">
        <v>392</v>
      </c>
      <c r="H76" s="2" t="str">
        <f t="array" ref="H76">_xlfn.XLOOKUP(G76,Food_Menu!A:A,Food_Menu!B:B)</f>
        <v>Food Item 0148</v>
      </c>
      <c r="I76" s="2">
        <f t="array" ref="I76">_xlfn.XLOOKUP(G76,Food_Menu!A:A,Food_Menu!D:D)</f>
        <v>405.76</v>
      </c>
      <c r="J76" s="2" t="s">
        <v>133</v>
      </c>
      <c r="K76" s="2" t="str">
        <f t="array" ref="K76">_xlfn.XLOOKUP(J76,Delivery_Partners!A:A,Delivery_Partners!B:B)</f>
        <v>Delivery Partner 012</v>
      </c>
      <c r="L76" s="3">
        <v>1</v>
      </c>
      <c r="M76" s="2" t="s">
        <v>23</v>
      </c>
      <c r="N76" s="2" t="s">
        <v>24</v>
      </c>
      <c r="O76" s="3">
        <v>26</v>
      </c>
      <c r="P76" s="13">
        <f t="shared" si="18"/>
        <v>405.76</v>
      </c>
      <c r="Q76" s="13" t="str">
        <f t="shared" si="19"/>
        <v>Fast</v>
      </c>
      <c r="S76" s="21"/>
    </row>
    <row r="77" hidden="1" customHeight="1" spans="1:19">
      <c r="A77" s="2" t="s">
        <v>393</v>
      </c>
      <c r="B77" s="28">
        <v>45724</v>
      </c>
      <c r="C77" s="2" t="s">
        <v>394</v>
      </c>
      <c r="D77" s="2" t="str">
        <f t="array" ref="D77">_xlfn.XLOOKUP(C77,Customers!A:A,Customers!B:B)</f>
        <v>Customer 0909</v>
      </c>
      <c r="E77" s="2" t="s">
        <v>281</v>
      </c>
      <c r="F77" s="2" t="str">
        <f t="array" ref="F77">_xlfn.XLOOKUP(E77,Restaurants!A:A,Restaurants!B:B)</f>
        <v>Restaurant 026</v>
      </c>
      <c r="G77" s="2" t="s">
        <v>122</v>
      </c>
      <c r="H77" s="2" t="str">
        <f t="array" ref="H77">_xlfn.XLOOKUP(G77,Food_Menu!A:A,Food_Menu!B:B)</f>
        <v>Food Item 0111</v>
      </c>
      <c r="I77" s="2"/>
      <c r="J77" s="2" t="s">
        <v>271</v>
      </c>
      <c r="K77" s="2" t="str">
        <f t="array" ref="K77">_xlfn.XLOOKUP(J77,Delivery_Partners!A:A,Delivery_Partners!B:B)</f>
        <v>Delivery Partner 010</v>
      </c>
      <c r="L77" s="3">
        <v>1</v>
      </c>
      <c r="M77" s="2" t="s">
        <v>189</v>
      </c>
      <c r="N77" s="2" t="s">
        <v>55</v>
      </c>
      <c r="O77" s="2"/>
    </row>
    <row r="78" customHeight="1" spans="1:19">
      <c r="A78" s="2" t="s">
        <v>395</v>
      </c>
      <c r="B78" s="28">
        <v>45936</v>
      </c>
      <c r="C78" s="2" t="s">
        <v>396</v>
      </c>
      <c r="D78" s="2" t="str">
        <f t="array" ref="D78">_xlfn.XLOOKUP(C78,Customers!A:A,Customers!B:B)</f>
        <v>Customer 0655</v>
      </c>
      <c r="E78" s="2" t="s">
        <v>281</v>
      </c>
      <c r="F78" s="2" t="str">
        <f t="array" ref="F78">_xlfn.XLOOKUP(E78,Restaurants!A:A,Restaurants!B:B)</f>
        <v>Restaurant 026</v>
      </c>
      <c r="G78" s="2" t="s">
        <v>202</v>
      </c>
      <c r="H78" s="2" t="str">
        <f t="array" ref="H78">_xlfn.XLOOKUP(G78,Food_Menu!A:A,Food_Menu!B:B)</f>
        <v>Food Item 0096</v>
      </c>
      <c r="I78" s="2">
        <f t="array" ref="I78">_xlfn.XLOOKUP(G78,Food_Menu!A:A,Food_Menu!D:D)</f>
        <v>399.57</v>
      </c>
      <c r="J78" s="2" t="s">
        <v>397</v>
      </c>
      <c r="K78" s="2" t="str">
        <f t="array" ref="K78">_xlfn.XLOOKUP(J78,Delivery_Partners!A:A,Delivery_Partners!B:B)</f>
        <v>Delivery Partner 066</v>
      </c>
      <c r="L78" s="3">
        <v>1</v>
      </c>
      <c r="M78" s="2" t="s">
        <v>23</v>
      </c>
      <c r="N78" s="2" t="s">
        <v>42</v>
      </c>
      <c r="O78" s="3">
        <v>24</v>
      </c>
      <c r="P78" s="13">
        <f t="shared" ref="P78:P81" si="20">I78*L78</f>
        <v>399.57</v>
      </c>
      <c r="Q78" s="13" t="str">
        <f t="shared" ref="Q78:Q81" si="21">IF(O78="","Not Delivered",IF(O78&lt;=30,"Fast",IF(O78&lt;=60,"Normal","Slow")))</f>
        <v>Fast</v>
      </c>
      <c r="S78" s="21"/>
    </row>
    <row r="79" customHeight="1" spans="1:19">
      <c r="A79" s="2" t="s">
        <v>398</v>
      </c>
      <c r="B79" s="29" t="s">
        <v>399</v>
      </c>
      <c r="C79" s="2" t="s">
        <v>156</v>
      </c>
      <c r="D79" s="2" t="str">
        <f t="array" ref="D79">_xlfn.XLOOKUP(C79,Customers!A:A,Customers!B:B)</f>
        <v>Customer 0402</v>
      </c>
      <c r="E79" s="2" t="s">
        <v>157</v>
      </c>
      <c r="F79" s="2" t="str">
        <f t="array" ref="F79">_xlfn.XLOOKUP(E79,Restaurants!A:A,Restaurants!B:B)</f>
        <v>Restaurant 066</v>
      </c>
      <c r="G79" s="2" t="s">
        <v>400</v>
      </c>
      <c r="H79" s="2" t="str">
        <f t="array" ref="H79">_xlfn.XLOOKUP(G79,Food_Menu!A:A,Food_Menu!B:B)</f>
        <v>Food Item 0090</v>
      </c>
      <c r="I79" s="2">
        <f t="array" ref="I79">_xlfn.XLOOKUP(G79,Food_Menu!A:A,Food_Menu!D:D)</f>
        <v>629.64</v>
      </c>
      <c r="J79" s="2" t="s">
        <v>401</v>
      </c>
      <c r="K79" s="2" t="str">
        <f t="array" ref="K79">_xlfn.XLOOKUP(J79,Delivery_Partners!A:A,Delivery_Partners!B:B)</f>
        <v>Delivery Partner 174</v>
      </c>
      <c r="L79" s="3">
        <v>1</v>
      </c>
      <c r="M79" s="2" t="s">
        <v>23</v>
      </c>
      <c r="N79" s="2" t="s">
        <v>24</v>
      </c>
      <c r="O79" s="3">
        <v>38</v>
      </c>
      <c r="P79" s="13">
        <f t="shared" si="20"/>
        <v>629.64</v>
      </c>
      <c r="Q79" s="13" t="str">
        <f t="shared" si="21"/>
        <v>Normal</v>
      </c>
      <c r="S79" s="21"/>
    </row>
    <row r="80" customHeight="1" spans="1:19">
      <c r="A80" s="2" t="s">
        <v>402</v>
      </c>
      <c r="B80" s="29" t="s">
        <v>403</v>
      </c>
      <c r="C80" s="2" t="s">
        <v>404</v>
      </c>
      <c r="D80" s="2" t="str">
        <f t="array" ref="D80">_xlfn.XLOOKUP(C80,Customers!A:A,Customers!B:B)</f>
        <v>Customer 0374</v>
      </c>
      <c r="E80" s="2" t="s">
        <v>249</v>
      </c>
      <c r="F80" s="2" t="str">
        <f t="array" ref="F80">_xlfn.XLOOKUP(E80,Restaurants!A:A,Restaurants!B:B)</f>
        <v>Restaurant 061</v>
      </c>
      <c r="G80" s="2" t="s">
        <v>405</v>
      </c>
      <c r="H80" s="2" t="str">
        <f t="array" ref="H80">_xlfn.XLOOKUP(G80,Food_Menu!A:A,Food_Menu!B:B)</f>
        <v>Food Item 0004</v>
      </c>
      <c r="I80" s="2">
        <f t="array" ref="I80">_xlfn.XLOOKUP(G80,Food_Menu!A:A,Food_Menu!D:D)</f>
        <v>173.7</v>
      </c>
      <c r="J80" s="2" t="s">
        <v>68</v>
      </c>
      <c r="K80" s="2" t="str">
        <f t="array" ref="K80">_xlfn.XLOOKUP(J80,Delivery_Partners!A:A,Delivery_Partners!B:B)</f>
        <v>Delivery Partner 046</v>
      </c>
      <c r="L80" s="3">
        <v>3</v>
      </c>
      <c r="M80" s="2" t="s">
        <v>23</v>
      </c>
      <c r="N80" s="2" t="s">
        <v>55</v>
      </c>
      <c r="O80" s="3">
        <v>16</v>
      </c>
      <c r="P80" s="13">
        <f t="shared" si="20"/>
        <v>521.1</v>
      </c>
      <c r="Q80" s="13" t="str">
        <f t="shared" si="21"/>
        <v>Fast</v>
      </c>
      <c r="S80" s="21"/>
    </row>
    <row r="81" customHeight="1" spans="1:19">
      <c r="A81" s="2" t="s">
        <v>406</v>
      </c>
      <c r="B81" s="28">
        <v>45844</v>
      </c>
      <c r="C81" s="2" t="s">
        <v>407</v>
      </c>
      <c r="D81" s="2" t="str">
        <f t="array" ref="D81">_xlfn.XLOOKUP(C81,Customers!A:A,Customers!B:B)</f>
        <v>Customer 0141</v>
      </c>
      <c r="E81" s="2" t="s">
        <v>230</v>
      </c>
      <c r="F81" s="2" t="str">
        <f t="array" ref="F81">_xlfn.XLOOKUP(E81,Restaurants!A:A,Restaurants!B:B)</f>
        <v>Restaurant 029</v>
      </c>
      <c r="G81" s="2" t="s">
        <v>408</v>
      </c>
      <c r="H81" s="2" t="str">
        <f t="array" ref="H81">_xlfn.XLOOKUP(G81,Food_Menu!A:A,Food_Menu!B:B)</f>
        <v>Food Item 0062</v>
      </c>
      <c r="I81" s="2">
        <f t="array" ref="I81">_xlfn.XLOOKUP(G81,Food_Menu!A:A,Food_Menu!D:D)</f>
        <v>267</v>
      </c>
      <c r="J81" s="2" t="s">
        <v>409</v>
      </c>
      <c r="K81" s="2" t="str">
        <f t="array" ref="K81">_xlfn.XLOOKUP(J81,Delivery_Partners!A:A,Delivery_Partners!B:B)</f>
        <v>Delivery Partner 073</v>
      </c>
      <c r="L81" s="3">
        <v>3</v>
      </c>
      <c r="M81" s="2" t="s">
        <v>23</v>
      </c>
      <c r="N81" s="2" t="s">
        <v>24</v>
      </c>
      <c r="O81" s="3">
        <v>18</v>
      </c>
      <c r="P81" s="13">
        <f t="shared" si="20"/>
        <v>801</v>
      </c>
      <c r="Q81" s="13" t="str">
        <f t="shared" si="21"/>
        <v>Fast</v>
      </c>
      <c r="S81" s="21"/>
    </row>
    <row r="82" hidden="1" customHeight="1" spans="1:19">
      <c r="A82" s="2" t="s">
        <v>410</v>
      </c>
      <c r="B82" s="29" t="s">
        <v>411</v>
      </c>
      <c r="C82" s="2" t="s">
        <v>412</v>
      </c>
      <c r="D82" s="2" t="str">
        <f t="array" ref="D82">_xlfn.XLOOKUP(C82,Customers!A:A,Customers!B:B)</f>
        <v>Customer 0399</v>
      </c>
      <c r="E82" s="2" t="s">
        <v>83</v>
      </c>
      <c r="F82" s="2" t="str">
        <f t="array" ref="F82">_xlfn.XLOOKUP(E82,Restaurants!A:A,Restaurants!B:B)</f>
        <v>Restaurant 032</v>
      </c>
      <c r="G82" s="2" t="s">
        <v>413</v>
      </c>
      <c r="H82" s="2" t="str">
        <f t="array" ref="H82">_xlfn.XLOOKUP(G82,Food_Menu!A:A,Food_Menu!B:B)</f>
        <v>Food Item 0084</v>
      </c>
      <c r="I82" s="2"/>
      <c r="J82" s="2" t="s">
        <v>414</v>
      </c>
      <c r="K82" s="2" t="str">
        <f t="array" ref="K82">_xlfn.XLOOKUP(J82,Delivery_Partners!A:A,Delivery_Partners!B:B)</f>
        <v>Delivery Partner 122</v>
      </c>
      <c r="L82" s="3">
        <v>2</v>
      </c>
      <c r="M82" s="2" t="s">
        <v>101</v>
      </c>
      <c r="N82" s="2" t="s">
        <v>24</v>
      </c>
      <c r="O82" s="2"/>
    </row>
    <row r="83" customHeight="1" spans="1:19">
      <c r="A83" s="2" t="s">
        <v>415</v>
      </c>
      <c r="B83" s="29" t="s">
        <v>416</v>
      </c>
      <c r="C83" s="2" t="s">
        <v>417</v>
      </c>
      <c r="D83" s="2" t="str">
        <f t="array" ref="D83">_xlfn.XLOOKUP(C83,Customers!A:A,Customers!B:B)</f>
        <v>Customer 0507</v>
      </c>
      <c r="E83" s="2" t="s">
        <v>382</v>
      </c>
      <c r="F83" s="2" t="str">
        <f t="array" ref="F83">_xlfn.XLOOKUP(E83,Restaurants!A:A,Restaurants!B:B)</f>
        <v>Restaurant 108</v>
      </c>
      <c r="G83" s="2" t="s">
        <v>188</v>
      </c>
      <c r="H83" s="2" t="str">
        <f t="array" ref="H83">_xlfn.XLOOKUP(G83,Food_Menu!A:A,Food_Menu!B:B)</f>
        <v>Food Item 0082</v>
      </c>
      <c r="I83" s="2">
        <f t="array" ref="I83">_xlfn.XLOOKUP(G83,Food_Menu!A:A,Food_Menu!D:D)</f>
        <v>266.68</v>
      </c>
      <c r="J83" s="2" t="s">
        <v>48</v>
      </c>
      <c r="K83" s="2" t="str">
        <f t="array" ref="K83">_xlfn.XLOOKUP(J83,Delivery_Partners!A:A,Delivery_Partners!B:B)</f>
        <v>Delivery Partner 119</v>
      </c>
      <c r="L83" s="3">
        <v>1</v>
      </c>
      <c r="M83" s="2" t="s">
        <v>23</v>
      </c>
      <c r="N83" s="2" t="s">
        <v>24</v>
      </c>
      <c r="O83" s="3">
        <v>34</v>
      </c>
      <c r="P83" s="13">
        <f t="shared" ref="P83:P85" si="22">I83*L83</f>
        <v>266.68</v>
      </c>
      <c r="Q83" s="13" t="str">
        <f t="shared" ref="Q83:Q85" si="23">IF(O83="","Not Delivered",IF(O83&lt;=30,"Fast",IF(O83&lt;=60,"Normal","Slow")))</f>
        <v>Normal</v>
      </c>
      <c r="S83" s="21"/>
    </row>
    <row r="84" customHeight="1" spans="1:19">
      <c r="A84" s="2" t="s">
        <v>418</v>
      </c>
      <c r="B84" s="29" t="s">
        <v>419</v>
      </c>
      <c r="C84" s="2" t="s">
        <v>420</v>
      </c>
      <c r="D84" s="2" t="str">
        <f t="array" ref="D84">_xlfn.XLOOKUP(C84,Customers!A:A,Customers!B:B)</f>
        <v>Customer 0500</v>
      </c>
      <c r="E84" s="2" t="s">
        <v>421</v>
      </c>
      <c r="F84" s="2" t="str">
        <f t="array" ref="F84">_xlfn.XLOOKUP(E84,Restaurants!A:A,Restaurants!B:B)</f>
        <v>Restaurant 091</v>
      </c>
      <c r="G84" s="2" t="s">
        <v>261</v>
      </c>
      <c r="H84" s="2" t="str">
        <f t="array" ref="H84">_xlfn.XLOOKUP(G84,Food_Menu!A:A,Food_Menu!B:B)</f>
        <v>Food Item 0061</v>
      </c>
      <c r="I84" s="2">
        <f t="array" ref="I84">_xlfn.XLOOKUP(G84,Food_Menu!A:A,Food_Menu!D:D)</f>
        <v>538.21</v>
      </c>
      <c r="J84" s="2" t="s">
        <v>422</v>
      </c>
      <c r="K84" s="2" t="str">
        <f t="array" ref="K84">_xlfn.XLOOKUP(J84,Delivery_Partners!A:A,Delivery_Partners!B:B)</f>
        <v>Delivery Partner 049</v>
      </c>
      <c r="L84" s="3">
        <v>2</v>
      </c>
      <c r="M84" s="2" t="s">
        <v>23</v>
      </c>
      <c r="N84" s="2" t="s">
        <v>55</v>
      </c>
      <c r="O84" s="3">
        <v>24</v>
      </c>
      <c r="P84" s="13">
        <f t="shared" si="22"/>
        <v>1076.42</v>
      </c>
      <c r="Q84" s="13" t="str">
        <f t="shared" si="23"/>
        <v>Fast</v>
      </c>
      <c r="S84" s="21"/>
    </row>
    <row r="85" customHeight="1" spans="1:19">
      <c r="A85" s="2" t="s">
        <v>423</v>
      </c>
      <c r="B85" s="29" t="s">
        <v>380</v>
      </c>
      <c r="C85" s="2" t="s">
        <v>424</v>
      </c>
      <c r="D85" s="2" t="str">
        <f t="array" ref="D85">_xlfn.XLOOKUP(C85,Customers!A:A,Customers!B:B)</f>
        <v>Customer 0659</v>
      </c>
      <c r="E85" s="2" t="s">
        <v>425</v>
      </c>
      <c r="F85" s="2" t="str">
        <f t="array" ref="F85">_xlfn.XLOOKUP(E85,Restaurants!A:A,Restaurants!B:B)</f>
        <v>Restaurant 023</v>
      </c>
      <c r="G85" s="2" t="s">
        <v>426</v>
      </c>
      <c r="H85" s="2" t="str">
        <f t="array" ref="H85">_xlfn.XLOOKUP(G85,Food_Menu!A:A,Food_Menu!B:B)</f>
        <v>Food Item 0142</v>
      </c>
      <c r="I85" s="2">
        <f t="array" ref="I85">_xlfn.XLOOKUP(G85,Food_Menu!A:A,Food_Menu!D:D)</f>
        <v>428.17</v>
      </c>
      <c r="J85" s="2" t="s">
        <v>427</v>
      </c>
      <c r="K85" s="2" t="str">
        <f t="array" ref="K85">_xlfn.XLOOKUP(J85,Delivery_Partners!A:A,Delivery_Partners!B:B)</f>
        <v>Delivery Partner 023</v>
      </c>
      <c r="L85" s="3">
        <v>2</v>
      </c>
      <c r="M85" s="2" t="s">
        <v>23</v>
      </c>
      <c r="N85" s="2" t="s">
        <v>24</v>
      </c>
      <c r="O85" s="3">
        <v>31</v>
      </c>
      <c r="P85" s="13">
        <f t="shared" si="22"/>
        <v>856.34</v>
      </c>
      <c r="Q85" s="13" t="str">
        <f t="shared" si="23"/>
        <v>Normal</v>
      </c>
      <c r="S85" s="21"/>
    </row>
    <row r="86" hidden="1" customHeight="1" spans="1:19">
      <c r="A86" s="2" t="s">
        <v>428</v>
      </c>
      <c r="B86" s="29" t="s">
        <v>429</v>
      </c>
      <c r="C86" s="2" t="s">
        <v>430</v>
      </c>
      <c r="D86" s="2" t="str">
        <f t="array" ref="D86">_xlfn.XLOOKUP(C86,Customers!A:A,Customers!B:B)</f>
        <v>Customer 0328</v>
      </c>
      <c r="E86" s="2" t="s">
        <v>121</v>
      </c>
      <c r="F86" s="2" t="str">
        <f t="array" ref="F86">_xlfn.XLOOKUP(E86,Restaurants!A:A,Restaurants!B:B)</f>
        <v>Restaurant 088</v>
      </c>
      <c r="G86" s="2" t="s">
        <v>431</v>
      </c>
      <c r="H86" s="2" t="str">
        <f t="array" ref="H86">_xlfn.XLOOKUP(G86,Food_Menu!A:A,Food_Menu!B:B)</f>
        <v>Food Item 0183</v>
      </c>
      <c r="I86" s="2"/>
      <c r="J86" s="2" t="s">
        <v>432</v>
      </c>
      <c r="K86" s="2" t="str">
        <f t="array" ref="K86">_xlfn.XLOOKUP(J86,Delivery_Partners!A:A,Delivery_Partners!B:B)</f>
        <v>Delivery Partner 029</v>
      </c>
      <c r="L86" s="3">
        <v>2</v>
      </c>
      <c r="M86" s="2" t="s">
        <v>189</v>
      </c>
      <c r="N86" s="2" t="s">
        <v>55</v>
      </c>
      <c r="O86" s="2"/>
    </row>
    <row r="87" customHeight="1" spans="1:19">
      <c r="A87" s="2" t="s">
        <v>433</v>
      </c>
      <c r="B87" s="28">
        <v>45815</v>
      </c>
      <c r="C87" s="2" t="s">
        <v>434</v>
      </c>
      <c r="D87" s="2" t="str">
        <f t="array" ref="D87">_xlfn.XLOOKUP(C87,Customers!A:A,Customers!B:B)</f>
        <v>Customer 0248</v>
      </c>
      <c r="E87" s="2" t="s">
        <v>60</v>
      </c>
      <c r="F87" s="2" t="str">
        <f t="array" ref="F87">_xlfn.XLOOKUP(E87,Restaurants!A:A,Restaurants!B:B)</f>
        <v>Restaurant 019</v>
      </c>
      <c r="G87" s="2" t="s">
        <v>111</v>
      </c>
      <c r="H87" s="2" t="str">
        <f t="array" ref="H87">_xlfn.XLOOKUP(G87,Food_Menu!A:A,Food_Menu!B:B)</f>
        <v>Food Item 0197</v>
      </c>
      <c r="I87" s="2">
        <f t="array" ref="I87">_xlfn.XLOOKUP(G87,Food_Menu!A:A,Food_Menu!D:D)</f>
        <v>628.28</v>
      </c>
      <c r="J87" s="2" t="s">
        <v>435</v>
      </c>
      <c r="K87" s="2" t="str">
        <f t="array" ref="K87">_xlfn.XLOOKUP(J87,Delivery_Partners!A:A,Delivery_Partners!B:B)</f>
        <v>Delivery Partner 040</v>
      </c>
      <c r="L87" s="3">
        <v>1</v>
      </c>
      <c r="M87" s="2" t="s">
        <v>23</v>
      </c>
      <c r="N87" s="2" t="s">
        <v>24</v>
      </c>
      <c r="O87" s="3">
        <v>50</v>
      </c>
      <c r="P87" s="13">
        <f t="shared" ref="P87:P89" si="24">I87*L87</f>
        <v>628.28</v>
      </c>
      <c r="Q87" s="13" t="str">
        <f t="shared" ref="Q87:Q89" si="25">IF(O87="","Not Delivered",IF(O87&lt;=30,"Fast",IF(O87&lt;=60,"Normal","Slow")))</f>
        <v>Normal</v>
      </c>
      <c r="S87" s="21"/>
    </row>
    <row r="88" customHeight="1" spans="1:19">
      <c r="A88" s="2" t="s">
        <v>436</v>
      </c>
      <c r="B88" s="29" t="s">
        <v>166</v>
      </c>
      <c r="C88" s="2" t="s">
        <v>437</v>
      </c>
      <c r="D88" s="2" t="str">
        <f t="array" ref="D88">_xlfn.XLOOKUP(C88,Customers!A:A,Customers!B:B)</f>
        <v>Customer 1066</v>
      </c>
      <c r="E88" s="2" t="s">
        <v>143</v>
      </c>
      <c r="F88" s="2" t="str">
        <f t="array" ref="F88">_xlfn.XLOOKUP(E88,Restaurants!A:A,Restaurants!B:B)</f>
        <v>Restaurant 054</v>
      </c>
      <c r="G88" s="2" t="s">
        <v>438</v>
      </c>
      <c r="H88" s="2" t="str">
        <f t="array" ref="H88">_xlfn.XLOOKUP(G88,Food_Menu!A:A,Food_Menu!B:B)</f>
        <v>Food Item 0214</v>
      </c>
      <c r="I88" s="2">
        <f t="array" ref="I88">_xlfn.XLOOKUP(G88,Food_Menu!A:A,Food_Menu!D:D)</f>
        <v>371.13</v>
      </c>
      <c r="J88" s="2" t="s">
        <v>439</v>
      </c>
      <c r="K88" s="2" t="str">
        <f t="array" ref="K88">_xlfn.XLOOKUP(J88,Delivery_Partners!A:A,Delivery_Partners!B:B)</f>
        <v>Delivery Partner 016</v>
      </c>
      <c r="L88" s="3">
        <v>4</v>
      </c>
      <c r="M88" s="2" t="s">
        <v>23</v>
      </c>
      <c r="N88" s="2" t="s">
        <v>24</v>
      </c>
      <c r="O88" s="3">
        <v>34</v>
      </c>
      <c r="P88" s="13">
        <f t="shared" si="24"/>
        <v>1484.52</v>
      </c>
      <c r="Q88" s="13" t="str">
        <f t="shared" si="25"/>
        <v>Normal</v>
      </c>
      <c r="S88" s="21"/>
    </row>
    <row r="89" customHeight="1" spans="1:19">
      <c r="A89" s="2" t="s">
        <v>440</v>
      </c>
      <c r="B89" s="28">
        <v>45691</v>
      </c>
      <c r="C89" s="2" t="s">
        <v>441</v>
      </c>
      <c r="D89" s="2" t="str">
        <f t="array" ref="D89">_xlfn.XLOOKUP(C89,Customers!A:A,Customers!B:B)</f>
        <v>Customer 0487</v>
      </c>
      <c r="E89" s="2" t="s">
        <v>302</v>
      </c>
      <c r="F89" s="2" t="str">
        <f t="array" ref="F89">_xlfn.XLOOKUP(E89,Restaurants!A:A,Restaurants!B:B)</f>
        <v>Restaurant 002</v>
      </c>
      <c r="G89" s="2" t="s">
        <v>442</v>
      </c>
      <c r="H89" s="2" t="str">
        <f t="array" ref="H89">_xlfn.XLOOKUP(G89,Food_Menu!A:A,Food_Menu!B:B)</f>
        <v>Food Item 0143</v>
      </c>
      <c r="I89" s="2">
        <f t="array" ref="I89">_xlfn.XLOOKUP(G89,Food_Menu!A:A,Food_Menu!D:D)</f>
        <v>248.87</v>
      </c>
      <c r="J89" s="2" t="s">
        <v>443</v>
      </c>
      <c r="K89" s="2" t="str">
        <f t="array" ref="K89">_xlfn.XLOOKUP(J89,Delivery_Partners!A:A,Delivery_Partners!B:B)</f>
        <v>Delivery Partner 083</v>
      </c>
      <c r="L89" s="3">
        <v>1</v>
      </c>
      <c r="M89" s="2" t="s">
        <v>23</v>
      </c>
      <c r="N89" s="2" t="s">
        <v>24</v>
      </c>
      <c r="O89" s="3">
        <v>45</v>
      </c>
      <c r="P89" s="13">
        <f t="shared" si="24"/>
        <v>248.87</v>
      </c>
      <c r="Q89" s="13" t="str">
        <f t="shared" si="25"/>
        <v>Normal</v>
      </c>
      <c r="S89" s="21"/>
    </row>
    <row r="90" hidden="1" customHeight="1" spans="1:19">
      <c r="A90" s="2" t="s">
        <v>444</v>
      </c>
      <c r="B90" s="28">
        <v>45942</v>
      </c>
      <c r="C90" s="2" t="s">
        <v>445</v>
      </c>
      <c r="D90" s="2" t="str">
        <f t="array" ref="D90">_xlfn.XLOOKUP(C90,Customers!A:A,Customers!B:B)</f>
        <v>Customer 0306</v>
      </c>
      <c r="E90" s="2" t="s">
        <v>446</v>
      </c>
      <c r="F90" s="2" t="str">
        <f t="array" ref="F90">_xlfn.XLOOKUP(E90,Restaurants!A:A,Restaurants!B:B)</f>
        <v>Restaurant 078</v>
      </c>
      <c r="G90" s="2" t="s">
        <v>447</v>
      </c>
      <c r="H90" s="2" t="str">
        <f t="array" ref="H90">_xlfn.XLOOKUP(G90,Food_Menu!A:A,Food_Menu!B:B)</f>
        <v>Food Item 0091</v>
      </c>
      <c r="I90" s="2"/>
      <c r="J90" s="2" t="s">
        <v>448</v>
      </c>
      <c r="K90" s="2" t="str">
        <f t="array" ref="K90">_xlfn.XLOOKUP(J90,Delivery_Partners!A:A,Delivery_Partners!B:B)</f>
        <v>Delivery Partner 117</v>
      </c>
      <c r="L90" s="3">
        <v>2</v>
      </c>
      <c r="M90" s="2" t="s">
        <v>189</v>
      </c>
      <c r="N90" s="2" t="s">
        <v>55</v>
      </c>
      <c r="O90" s="2"/>
    </row>
    <row r="91" hidden="1" customHeight="1" spans="1:19">
      <c r="A91" s="2" t="s">
        <v>449</v>
      </c>
      <c r="B91" s="28">
        <v>45755</v>
      </c>
      <c r="C91" s="2" t="s">
        <v>450</v>
      </c>
      <c r="D91" s="2" t="str">
        <f t="array" ref="D91">_xlfn.XLOOKUP(C91,Customers!A:A,Customers!B:B)</f>
        <v>Customer 0763</v>
      </c>
      <c r="E91" s="2" t="s">
        <v>451</v>
      </c>
      <c r="F91" s="2" t="str">
        <f t="array" ref="F91">_xlfn.XLOOKUP(E91,Restaurants!A:A,Restaurants!B:B)</f>
        <v>Restaurant 022</v>
      </c>
      <c r="G91" s="2" t="s">
        <v>442</v>
      </c>
      <c r="H91" s="2" t="str">
        <f t="array" ref="H91">_xlfn.XLOOKUP(G91,Food_Menu!A:A,Food_Menu!B:B)</f>
        <v>Food Item 0143</v>
      </c>
      <c r="I91" s="2"/>
      <c r="J91" s="2" t="s">
        <v>414</v>
      </c>
      <c r="K91" s="2" t="str">
        <f t="array" ref="K91">_xlfn.XLOOKUP(J91,Delivery_Partners!A:A,Delivery_Partners!B:B)</f>
        <v>Delivery Partner 122</v>
      </c>
      <c r="L91" s="3">
        <v>2</v>
      </c>
      <c r="M91" s="2" t="s">
        <v>101</v>
      </c>
      <c r="N91" s="2" t="s">
        <v>24</v>
      </c>
      <c r="O91" s="2"/>
    </row>
    <row r="92" customHeight="1" spans="1:19">
      <c r="A92" s="2" t="s">
        <v>452</v>
      </c>
      <c r="B92" s="29" t="s">
        <v>453</v>
      </c>
      <c r="C92" s="2" t="s">
        <v>454</v>
      </c>
      <c r="D92" s="2" t="str">
        <f t="array" ref="D92">_xlfn.XLOOKUP(C92,Customers!A:A,Customers!B:B)</f>
        <v>Customer 0651</v>
      </c>
      <c r="E92" s="2" t="s">
        <v>230</v>
      </c>
      <c r="F92" s="2" t="str">
        <f t="array" ref="F92">_xlfn.XLOOKUP(E92,Restaurants!A:A,Restaurants!B:B)</f>
        <v>Restaurant 029</v>
      </c>
      <c r="G92" s="2" t="s">
        <v>117</v>
      </c>
      <c r="H92" s="2" t="str">
        <f t="array" ref="H92">_xlfn.XLOOKUP(G92,Food_Menu!A:A,Food_Menu!B:B)</f>
        <v>Food Item 0030</v>
      </c>
      <c r="I92" s="2">
        <f t="array" ref="I92">_xlfn.XLOOKUP(G92,Food_Menu!A:A,Food_Menu!D:D)</f>
        <v>373.16</v>
      </c>
      <c r="J92" s="2" t="s">
        <v>332</v>
      </c>
      <c r="K92" s="2" t="str">
        <f t="array" ref="K92">_xlfn.XLOOKUP(J92,Delivery_Partners!A:A,Delivery_Partners!B:B)</f>
        <v>Delivery Partner 164</v>
      </c>
      <c r="L92" s="3">
        <v>3</v>
      </c>
      <c r="M92" s="2" t="s">
        <v>23</v>
      </c>
      <c r="N92" s="2" t="s">
        <v>55</v>
      </c>
      <c r="O92" s="3">
        <v>15</v>
      </c>
      <c r="P92" s="13">
        <f t="shared" ref="P92:P100" si="26">I92*L92</f>
        <v>1119.48</v>
      </c>
      <c r="Q92" s="13" t="str">
        <f t="shared" ref="Q92:Q100" si="27">IF(O92="","Not Delivered",IF(O92&lt;=30,"Fast",IF(O92&lt;=60,"Normal","Slow")))</f>
        <v>Fast</v>
      </c>
      <c r="S92" s="21"/>
    </row>
    <row r="93" customHeight="1" spans="1:19">
      <c r="A93" s="2" t="s">
        <v>455</v>
      </c>
      <c r="B93" s="28">
        <v>45719</v>
      </c>
      <c r="C93" s="2" t="s">
        <v>456</v>
      </c>
      <c r="D93" s="2" t="str">
        <f t="array" ref="D93">_xlfn.XLOOKUP(C93,Customers!A:A,Customers!B:B)</f>
        <v>Customer 0692</v>
      </c>
      <c r="E93" s="2" t="s">
        <v>425</v>
      </c>
      <c r="F93" s="2" t="str">
        <f t="array" ref="F93">_xlfn.XLOOKUP(E93,Restaurants!A:A,Restaurants!B:B)</f>
        <v>Restaurant 023</v>
      </c>
      <c r="G93" s="2" t="s">
        <v>457</v>
      </c>
      <c r="H93" s="2" t="str">
        <f t="array" ref="H93">_xlfn.XLOOKUP(G93,Food_Menu!A:A,Food_Menu!B:B)</f>
        <v>Food Item 0180</v>
      </c>
      <c r="I93" s="2">
        <f t="array" ref="I93">_xlfn.XLOOKUP(G93,Food_Menu!A:A,Food_Menu!D:D)</f>
        <v>498.49</v>
      </c>
      <c r="J93" s="2" t="s">
        <v>458</v>
      </c>
      <c r="K93" s="2" t="str">
        <f t="array" ref="K93">_xlfn.XLOOKUP(J93,Delivery_Partners!A:A,Delivery_Partners!B:B)</f>
        <v>Delivery Partner 053</v>
      </c>
      <c r="L93" s="3">
        <v>3</v>
      </c>
      <c r="M93" s="2" t="s">
        <v>23</v>
      </c>
      <c r="N93" s="2" t="s">
        <v>42</v>
      </c>
      <c r="O93" s="3">
        <v>24</v>
      </c>
      <c r="P93" s="13">
        <f t="shared" si="26"/>
        <v>1495.47</v>
      </c>
      <c r="Q93" s="13" t="str">
        <f t="shared" si="27"/>
        <v>Fast</v>
      </c>
      <c r="S93" s="21"/>
    </row>
    <row r="94" customHeight="1" spans="1:19">
      <c r="A94" s="2" t="s">
        <v>459</v>
      </c>
      <c r="B94" s="28">
        <v>45783</v>
      </c>
      <c r="C94" s="2" t="s">
        <v>460</v>
      </c>
      <c r="D94" s="2" t="str">
        <f t="array" ref="D94">_xlfn.XLOOKUP(C94,Customers!A:A,Customers!B:B)</f>
        <v>Customer 0266</v>
      </c>
      <c r="E94" s="2" t="s">
        <v>425</v>
      </c>
      <c r="F94" s="2" t="str">
        <f t="array" ref="F94">_xlfn.XLOOKUP(E94,Restaurants!A:A,Restaurants!B:B)</f>
        <v>Restaurant 023</v>
      </c>
      <c r="G94" s="2" t="s">
        <v>144</v>
      </c>
      <c r="H94" s="2" t="str">
        <f t="array" ref="H94">_xlfn.XLOOKUP(G94,Food_Menu!A:A,Food_Menu!B:B)</f>
        <v>Food Item 0118</v>
      </c>
      <c r="I94" s="2">
        <f t="array" ref="I94">_xlfn.XLOOKUP(G94,Food_Menu!A:A,Food_Menu!D:D)</f>
        <v>301.92</v>
      </c>
      <c r="J94" s="2" t="s">
        <v>461</v>
      </c>
      <c r="K94" s="2" t="str">
        <f t="array" ref="K94">_xlfn.XLOOKUP(J94,Delivery_Partners!A:A,Delivery_Partners!B:B)</f>
        <v>Delivery Partner 118</v>
      </c>
      <c r="L94" s="3">
        <v>1</v>
      </c>
      <c r="M94" s="2" t="s">
        <v>23</v>
      </c>
      <c r="N94" s="2" t="s">
        <v>42</v>
      </c>
      <c r="O94" s="3">
        <v>16</v>
      </c>
      <c r="P94" s="13">
        <f t="shared" si="26"/>
        <v>301.92</v>
      </c>
      <c r="Q94" s="13" t="str">
        <f t="shared" si="27"/>
        <v>Fast</v>
      </c>
      <c r="S94" s="21"/>
    </row>
    <row r="95" customHeight="1" spans="1:19">
      <c r="A95" s="2" t="s">
        <v>462</v>
      </c>
      <c r="B95" s="29" t="s">
        <v>463</v>
      </c>
      <c r="C95" s="2" t="s">
        <v>464</v>
      </c>
      <c r="D95" s="2" t="str">
        <f t="array" ref="D95">_xlfn.XLOOKUP(C95,Customers!A:A,Customers!B:B)</f>
        <v>Customer 0868</v>
      </c>
      <c r="E95" s="2" t="s">
        <v>465</v>
      </c>
      <c r="F95" s="2" t="str">
        <f t="array" ref="F95">_xlfn.XLOOKUP(E95,Restaurants!A:A,Restaurants!B:B)</f>
        <v>Restaurant 010</v>
      </c>
      <c r="G95" s="2" t="s">
        <v>466</v>
      </c>
      <c r="H95" s="2" t="str">
        <f t="array" ref="H95">_xlfn.XLOOKUP(G95,Food_Menu!A:A,Food_Menu!B:B)</f>
        <v>Food Item 0037</v>
      </c>
      <c r="I95" s="2">
        <f t="array" ref="I95">_xlfn.XLOOKUP(G95,Food_Menu!A:A,Food_Menu!D:D)</f>
        <v>570.62</v>
      </c>
      <c r="J95" s="2" t="s">
        <v>286</v>
      </c>
      <c r="K95" s="2" t="str">
        <f t="array" ref="K95">_xlfn.XLOOKUP(J95,Delivery_Partners!A:A,Delivery_Partners!B:B)</f>
        <v>Delivery Partner 160</v>
      </c>
      <c r="L95" s="3">
        <v>2</v>
      </c>
      <c r="M95" s="2" t="s">
        <v>23</v>
      </c>
      <c r="N95" s="2" t="s">
        <v>55</v>
      </c>
      <c r="O95" s="3">
        <v>38</v>
      </c>
      <c r="P95" s="13">
        <f t="shared" si="26"/>
        <v>1141.24</v>
      </c>
      <c r="Q95" s="13" t="str">
        <f t="shared" si="27"/>
        <v>Normal</v>
      </c>
      <c r="S95" s="21"/>
    </row>
    <row r="96" customHeight="1" spans="1:19">
      <c r="A96" s="2" t="s">
        <v>467</v>
      </c>
      <c r="B96" s="29" t="s">
        <v>180</v>
      </c>
      <c r="C96" s="2" t="s">
        <v>26</v>
      </c>
      <c r="D96" s="2" t="str">
        <f t="array" ref="D96">_xlfn.XLOOKUP(C96,Customers!A:A,Customers!B:B)</f>
        <v>Customer 0231</v>
      </c>
      <c r="E96" s="2" t="s">
        <v>468</v>
      </c>
      <c r="F96" s="2" t="str">
        <f t="array" ref="F96">_xlfn.XLOOKUP(E96,Restaurants!A:A,Restaurants!B:B)</f>
        <v>Restaurant 067</v>
      </c>
      <c r="G96" s="2" t="s">
        <v>469</v>
      </c>
      <c r="H96" s="2" t="str">
        <f t="array" ref="H96">_xlfn.XLOOKUP(G96,Food_Menu!A:A,Food_Menu!B:B)</f>
        <v>Food Item 0094</v>
      </c>
      <c r="I96" s="2">
        <f t="array" ref="I96">_xlfn.XLOOKUP(G96,Food_Menu!A:A,Food_Menu!D:D)</f>
        <v>556.24</v>
      </c>
      <c r="J96" s="2" t="s">
        <v>470</v>
      </c>
      <c r="K96" s="2" t="str">
        <f t="array" ref="K96">_xlfn.XLOOKUP(J96,Delivery_Partners!A:A,Delivery_Partners!B:B)</f>
        <v>Delivery Partner 006</v>
      </c>
      <c r="L96" s="3">
        <v>1</v>
      </c>
      <c r="M96" s="2" t="s">
        <v>23</v>
      </c>
      <c r="N96" s="2" t="s">
        <v>55</v>
      </c>
      <c r="O96" s="3">
        <v>28</v>
      </c>
      <c r="P96" s="13">
        <f t="shared" si="26"/>
        <v>556.24</v>
      </c>
      <c r="Q96" s="13" t="str">
        <f t="shared" si="27"/>
        <v>Fast</v>
      </c>
      <c r="S96" s="21"/>
    </row>
    <row r="97" customHeight="1" spans="1:19">
      <c r="A97" s="2" t="s">
        <v>471</v>
      </c>
      <c r="B97" s="29" t="s">
        <v>472</v>
      </c>
      <c r="C97" s="2" t="s">
        <v>473</v>
      </c>
      <c r="D97" s="2" t="str">
        <f t="array" ref="D97">_xlfn.XLOOKUP(C97,Customers!A:A,Customers!B:B)</f>
        <v>Customer 1004</v>
      </c>
      <c r="E97" s="2" t="s">
        <v>239</v>
      </c>
      <c r="F97" s="2" t="str">
        <f t="array" ref="F97">_xlfn.XLOOKUP(E97,Restaurants!A:A,Restaurants!B:B)</f>
        <v>Restaurant 105</v>
      </c>
      <c r="G97" s="2" t="s">
        <v>106</v>
      </c>
      <c r="H97" s="2" t="str">
        <f t="array" ref="H97">_xlfn.XLOOKUP(G97,Food_Menu!A:A,Food_Menu!B:B)</f>
        <v>Food Item 0067</v>
      </c>
      <c r="I97" s="2">
        <f t="array" ref="I97">_xlfn.XLOOKUP(G97,Food_Menu!A:A,Food_Menu!D:D)</f>
        <v>575.59</v>
      </c>
      <c r="J97" s="2" t="s">
        <v>474</v>
      </c>
      <c r="K97" s="2" t="str">
        <f t="array" ref="K97">_xlfn.XLOOKUP(J97,Delivery_Partners!A:A,Delivery_Partners!B:B)</f>
        <v>Delivery Partner 141</v>
      </c>
      <c r="L97" s="3">
        <v>2</v>
      </c>
      <c r="M97" s="2" t="s">
        <v>23</v>
      </c>
      <c r="N97" s="2" t="s">
        <v>55</v>
      </c>
      <c r="O97" s="3">
        <v>40</v>
      </c>
      <c r="P97" s="13">
        <f t="shared" si="26"/>
        <v>1151.18</v>
      </c>
      <c r="Q97" s="13" t="str">
        <f t="shared" si="27"/>
        <v>Normal</v>
      </c>
      <c r="S97" s="21"/>
    </row>
    <row r="98" customHeight="1" spans="1:19">
      <c r="A98" s="2" t="s">
        <v>475</v>
      </c>
      <c r="B98" s="29" t="s">
        <v>463</v>
      </c>
      <c r="C98" s="2" t="s">
        <v>476</v>
      </c>
      <c r="D98" s="2" t="str">
        <f t="array" ref="D98">_xlfn.XLOOKUP(C98,Customers!A:A,Customers!B:B)</f>
        <v>Customer 0509</v>
      </c>
      <c r="E98" s="2" t="s">
        <v>66</v>
      </c>
      <c r="F98" s="2" t="str">
        <f t="array" ref="F98">_xlfn.XLOOKUP(E98,Restaurants!A:A,Restaurants!B:B)</f>
        <v>Restaurant 037</v>
      </c>
      <c r="G98" s="2" t="s">
        <v>477</v>
      </c>
      <c r="H98" s="2" t="str">
        <f t="array" ref="H98">_xlfn.XLOOKUP(G98,Food_Menu!A:A,Food_Menu!B:B)</f>
        <v>Food Item 0077</v>
      </c>
      <c r="I98" s="2">
        <f t="array" ref="I98">_xlfn.XLOOKUP(G98,Food_Menu!A:A,Food_Menu!D:D)</f>
        <v>161.62</v>
      </c>
      <c r="J98" s="2" t="s">
        <v>439</v>
      </c>
      <c r="K98" s="2" t="str">
        <f t="array" ref="K98">_xlfn.XLOOKUP(J98,Delivery_Partners!A:A,Delivery_Partners!B:B)</f>
        <v>Delivery Partner 016</v>
      </c>
      <c r="L98" s="3">
        <v>1</v>
      </c>
      <c r="M98" s="2" t="s">
        <v>23</v>
      </c>
      <c r="N98" s="2" t="s">
        <v>24</v>
      </c>
      <c r="O98" s="3">
        <v>40</v>
      </c>
      <c r="P98" s="13">
        <f t="shared" si="26"/>
        <v>161.62</v>
      </c>
      <c r="Q98" s="13" t="str">
        <f t="shared" si="27"/>
        <v>Normal</v>
      </c>
      <c r="S98" s="21"/>
    </row>
    <row r="99" customHeight="1" spans="1:19">
      <c r="A99" s="2" t="s">
        <v>478</v>
      </c>
      <c r="B99" s="29" t="s">
        <v>479</v>
      </c>
      <c r="C99" s="2" t="s">
        <v>480</v>
      </c>
      <c r="D99" s="2" t="str">
        <f t="array" ref="D99">_xlfn.XLOOKUP(C99,Customers!A:A,Customers!B:B)</f>
        <v>Customer 0491</v>
      </c>
      <c r="E99" s="2" t="s">
        <v>265</v>
      </c>
      <c r="F99" s="2" t="str">
        <f t="array" ref="F99">_xlfn.XLOOKUP(E99,Restaurants!A:A,Restaurants!B:B)</f>
        <v>Restaurant 094</v>
      </c>
      <c r="G99" s="2" t="s">
        <v>266</v>
      </c>
      <c r="H99" s="2" t="str">
        <f t="array" ref="H99">_xlfn.XLOOKUP(G99,Food_Menu!A:A,Food_Menu!B:B)</f>
        <v>Food Item 0012</v>
      </c>
      <c r="I99" s="2">
        <f t="array" ref="I99">_xlfn.XLOOKUP(G99,Food_Menu!A:A,Food_Menu!D:D)</f>
        <v>390.14</v>
      </c>
      <c r="J99" s="2" t="s">
        <v>481</v>
      </c>
      <c r="K99" s="2" t="str">
        <f t="array" ref="K99">_xlfn.XLOOKUP(J99,Delivery_Partners!A:A,Delivery_Partners!B:B)</f>
        <v>Delivery Partner 100</v>
      </c>
      <c r="L99" s="3">
        <v>1</v>
      </c>
      <c r="M99" s="2" t="s">
        <v>23</v>
      </c>
      <c r="N99" s="2" t="s">
        <v>24</v>
      </c>
      <c r="O99" s="3">
        <v>43</v>
      </c>
      <c r="P99" s="13">
        <f t="shared" si="26"/>
        <v>390.14</v>
      </c>
      <c r="Q99" s="13" t="str">
        <f t="shared" si="27"/>
        <v>Normal</v>
      </c>
      <c r="S99" s="21"/>
    </row>
    <row r="100" customHeight="1" spans="1:19">
      <c r="A100" s="2" t="s">
        <v>482</v>
      </c>
      <c r="B100" s="29" t="s">
        <v>483</v>
      </c>
      <c r="C100" s="2" t="s">
        <v>484</v>
      </c>
      <c r="D100" s="2" t="str">
        <f t="array" ref="D100">_xlfn.XLOOKUP(C100,Customers!A:A,Customers!B:B)</f>
        <v>Customer 0467</v>
      </c>
      <c r="E100" s="2" t="s">
        <v>157</v>
      </c>
      <c r="F100" s="2" t="str">
        <f t="array" ref="F100">_xlfn.XLOOKUP(E100,Restaurants!A:A,Restaurants!B:B)</f>
        <v>Restaurant 066</v>
      </c>
      <c r="G100" s="2" t="s">
        <v>405</v>
      </c>
      <c r="H100" s="2" t="str">
        <f t="array" ref="H100">_xlfn.XLOOKUP(G100,Food_Menu!A:A,Food_Menu!B:B)</f>
        <v>Food Item 0004</v>
      </c>
      <c r="I100" s="2">
        <f t="array" ref="I100">_xlfn.XLOOKUP(G100,Food_Menu!A:A,Food_Menu!D:D)</f>
        <v>173.7</v>
      </c>
      <c r="J100" s="2" t="s">
        <v>485</v>
      </c>
      <c r="K100" s="2" t="str">
        <f t="array" ref="K100">_xlfn.XLOOKUP(J100,Delivery_Partners!A:A,Delivery_Partners!B:B)</f>
        <v>Delivery Partner 150</v>
      </c>
      <c r="L100" s="3">
        <v>3</v>
      </c>
      <c r="M100" s="2" t="s">
        <v>23</v>
      </c>
      <c r="N100" s="2" t="s">
        <v>74</v>
      </c>
      <c r="O100" s="3">
        <v>24</v>
      </c>
      <c r="P100" s="13">
        <f t="shared" si="26"/>
        <v>521.1</v>
      </c>
      <c r="Q100" s="13" t="str">
        <f t="shared" si="27"/>
        <v>Fast</v>
      </c>
      <c r="S100" s="21"/>
    </row>
    <row r="101" hidden="1" customHeight="1" spans="1:19">
      <c r="A101" s="2" t="s">
        <v>486</v>
      </c>
      <c r="B101" s="28">
        <v>45931</v>
      </c>
      <c r="C101" s="2" t="s">
        <v>487</v>
      </c>
      <c r="D101" s="2" t="str">
        <f t="array" ref="D101">_xlfn.XLOOKUP(C101,Customers!A:A,Customers!B:B)</f>
        <v>Customer 0508</v>
      </c>
      <c r="E101" s="2" t="s">
        <v>488</v>
      </c>
      <c r="F101" s="2" t="str">
        <f t="array" ref="F101">_xlfn.XLOOKUP(E101,Restaurants!A:A,Restaurants!B:B)</f>
        <v>Restaurant 031</v>
      </c>
      <c r="G101" s="2" t="s">
        <v>477</v>
      </c>
      <c r="H101" s="2" t="str">
        <f t="array" ref="H101">_xlfn.XLOOKUP(G101,Food_Menu!A:A,Food_Menu!B:B)</f>
        <v>Food Item 0077</v>
      </c>
      <c r="I101" s="2"/>
      <c r="J101" s="2" t="s">
        <v>443</v>
      </c>
      <c r="K101" s="2" t="str">
        <f t="array" ref="K101">_xlfn.XLOOKUP(J101,Delivery_Partners!A:A,Delivery_Partners!B:B)</f>
        <v>Delivery Partner 083</v>
      </c>
      <c r="L101" s="3">
        <v>2</v>
      </c>
      <c r="M101" s="2" t="s">
        <v>189</v>
      </c>
      <c r="N101" s="2" t="s">
        <v>42</v>
      </c>
      <c r="O101" s="2"/>
    </row>
    <row r="102" customHeight="1" spans="1:19">
      <c r="A102" s="2" t="s">
        <v>489</v>
      </c>
      <c r="B102" s="29" t="s">
        <v>490</v>
      </c>
      <c r="C102" s="2" t="s">
        <v>491</v>
      </c>
      <c r="D102" s="2" t="str">
        <f t="array" ref="D102">_xlfn.XLOOKUP(C102,Customers!A:A,Customers!B:B)</f>
        <v>Customer 0799</v>
      </c>
      <c r="E102" s="2" t="s">
        <v>492</v>
      </c>
      <c r="F102" s="2" t="str">
        <f t="array" ref="F102">_xlfn.XLOOKUP(E102,Restaurants!A:A,Restaurants!B:B)</f>
        <v>Restaurant 008</v>
      </c>
      <c r="G102" s="2" t="s">
        <v>106</v>
      </c>
      <c r="H102" s="2" t="str">
        <f t="array" ref="H102">_xlfn.XLOOKUP(G102,Food_Menu!A:A,Food_Menu!B:B)</f>
        <v>Food Item 0067</v>
      </c>
      <c r="I102" s="2">
        <f t="array" ref="I102">_xlfn.XLOOKUP(G102,Food_Menu!A:A,Food_Menu!D:D)</f>
        <v>575.59</v>
      </c>
      <c r="J102" s="2" t="s">
        <v>351</v>
      </c>
      <c r="K102" s="2" t="str">
        <f t="array" ref="K102">_xlfn.XLOOKUP(J102,Delivery_Partners!A:A,Delivery_Partners!B:B)</f>
        <v>Delivery Partner 101</v>
      </c>
      <c r="L102" s="3">
        <v>1</v>
      </c>
      <c r="M102" s="2" t="s">
        <v>23</v>
      </c>
      <c r="N102" s="2" t="s">
        <v>55</v>
      </c>
      <c r="O102" s="3">
        <v>24</v>
      </c>
      <c r="P102" s="13">
        <f t="shared" ref="P102:P106" si="28">I102*L102</f>
        <v>575.59</v>
      </c>
      <c r="Q102" s="13" t="str">
        <f t="shared" ref="Q102:Q106" si="29">IF(O102="","Not Delivered",IF(O102&lt;=30,"Fast",IF(O102&lt;=60,"Normal","Slow")))</f>
        <v>Fast</v>
      </c>
      <c r="S102" s="21"/>
    </row>
    <row r="103" customHeight="1" spans="1:19">
      <c r="A103" s="2" t="s">
        <v>493</v>
      </c>
      <c r="B103" s="28">
        <v>45937</v>
      </c>
      <c r="C103" s="2" t="s">
        <v>494</v>
      </c>
      <c r="D103" s="2" t="str">
        <f t="array" ref="D103">_xlfn.XLOOKUP(C103,Customers!A:A,Customers!B:B)</f>
        <v>Customer 0597</v>
      </c>
      <c r="E103" s="2" t="s">
        <v>265</v>
      </c>
      <c r="F103" s="2" t="str">
        <f t="array" ref="F103">_xlfn.XLOOKUP(E103,Restaurants!A:A,Restaurants!B:B)</f>
        <v>Restaurant 094</v>
      </c>
      <c r="G103" s="2" t="s">
        <v>221</v>
      </c>
      <c r="H103" s="2" t="str">
        <f t="array" ref="H103">_xlfn.XLOOKUP(G103,Food_Menu!A:A,Food_Menu!B:B)</f>
        <v>Food Item 0220</v>
      </c>
      <c r="I103" s="2">
        <f t="array" ref="I103">_xlfn.XLOOKUP(G103,Food_Menu!A:A,Food_Menu!D:D)</f>
        <v>194.15</v>
      </c>
      <c r="J103" s="2" t="s">
        <v>495</v>
      </c>
      <c r="K103" s="2" t="str">
        <f t="array" ref="K103">_xlfn.XLOOKUP(J103,Delivery_Partners!A:A,Delivery_Partners!B:B)</f>
        <v>Delivery Partner 112</v>
      </c>
      <c r="L103" s="3">
        <v>1</v>
      </c>
      <c r="M103" s="2" t="s">
        <v>23</v>
      </c>
      <c r="N103" s="2" t="s">
        <v>55</v>
      </c>
      <c r="O103" s="3">
        <v>44</v>
      </c>
      <c r="P103" s="13">
        <f t="shared" si="28"/>
        <v>194.15</v>
      </c>
      <c r="Q103" s="13" t="str">
        <f t="shared" si="29"/>
        <v>Normal</v>
      </c>
      <c r="S103" s="21"/>
    </row>
    <row r="104" customHeight="1" spans="1:19">
      <c r="A104" s="2" t="s">
        <v>496</v>
      </c>
      <c r="B104" s="28">
        <v>45971</v>
      </c>
      <c r="C104" s="2" t="s">
        <v>497</v>
      </c>
      <c r="D104" s="2" t="str">
        <f t="array" ref="D104">_xlfn.XLOOKUP(C104,Customers!A:A,Customers!B:B)</f>
        <v>Customer 0153</v>
      </c>
      <c r="E104" s="2" t="s">
        <v>498</v>
      </c>
      <c r="F104" s="2" t="str">
        <f t="array" ref="F104">_xlfn.XLOOKUP(E104,Restaurants!A:A,Restaurants!B:B)</f>
        <v>Restaurant 003</v>
      </c>
      <c r="G104" s="2" t="s">
        <v>359</v>
      </c>
      <c r="H104" s="2" t="str">
        <f t="array" ref="H104">_xlfn.XLOOKUP(G104,Food_Menu!A:A,Food_Menu!B:B)</f>
        <v>Food Item 0058</v>
      </c>
      <c r="I104" s="2">
        <f t="array" ref="I104">_xlfn.XLOOKUP(G104,Food_Menu!A:A,Food_Menu!D:D)</f>
        <v>356</v>
      </c>
      <c r="J104" s="2" t="s">
        <v>499</v>
      </c>
      <c r="K104" s="2" t="str">
        <f t="array" ref="K104">_xlfn.XLOOKUP(J104,Delivery_Partners!A:A,Delivery_Partners!B:B)</f>
        <v>Delivery Partner 105</v>
      </c>
      <c r="L104" s="3">
        <v>1</v>
      </c>
      <c r="M104" s="2" t="s">
        <v>23</v>
      </c>
      <c r="N104" s="2" t="s">
        <v>55</v>
      </c>
      <c r="O104" s="3">
        <v>50</v>
      </c>
      <c r="P104" s="13">
        <f t="shared" si="28"/>
        <v>356</v>
      </c>
      <c r="Q104" s="13" t="str">
        <f t="shared" si="29"/>
        <v>Normal</v>
      </c>
      <c r="S104" s="21"/>
    </row>
    <row r="105" customHeight="1" spans="1:19">
      <c r="A105" s="2" t="s">
        <v>500</v>
      </c>
      <c r="B105" s="29" t="s">
        <v>501</v>
      </c>
      <c r="C105" s="2" t="s">
        <v>151</v>
      </c>
      <c r="D105" s="2" t="str">
        <f t="array" ref="D105">_xlfn.XLOOKUP(C105,Customers!A:A,Customers!B:B)</f>
        <v>Customer 0680</v>
      </c>
      <c r="E105" s="2" t="s">
        <v>193</v>
      </c>
      <c r="F105" s="2" t="str">
        <f t="array" ref="F105">_xlfn.XLOOKUP(E105,Restaurants!A:A,Restaurants!B:B)</f>
        <v>Restaurant 051</v>
      </c>
      <c r="G105" s="2" t="s">
        <v>90</v>
      </c>
      <c r="H105" s="2" t="str">
        <f t="array" ref="H105">_xlfn.XLOOKUP(G105,Food_Menu!A:A,Food_Menu!B:B)</f>
        <v>Food Item 0073</v>
      </c>
      <c r="I105" s="2">
        <f t="array" ref="I105">_xlfn.XLOOKUP(G105,Food_Menu!A:A,Food_Menu!D:D)</f>
        <v>365.69</v>
      </c>
      <c r="J105" s="2" t="s">
        <v>502</v>
      </c>
      <c r="K105" s="2" t="str">
        <f t="array" ref="K105">_xlfn.XLOOKUP(J105,Delivery_Partners!A:A,Delivery_Partners!B:B)</f>
        <v>Delivery Partner 132</v>
      </c>
      <c r="L105" s="3">
        <v>1</v>
      </c>
      <c r="M105" s="2" t="s">
        <v>23</v>
      </c>
      <c r="N105" s="2" t="s">
        <v>24</v>
      </c>
      <c r="O105" s="3">
        <v>44</v>
      </c>
      <c r="P105" s="13">
        <f t="shared" si="28"/>
        <v>365.69</v>
      </c>
      <c r="Q105" s="13" t="str">
        <f t="shared" si="29"/>
        <v>Normal</v>
      </c>
      <c r="S105" s="21"/>
    </row>
    <row r="106" customHeight="1" spans="1:19">
      <c r="A106" s="2" t="s">
        <v>503</v>
      </c>
      <c r="B106" s="29" t="s">
        <v>504</v>
      </c>
      <c r="C106" s="2" t="s">
        <v>505</v>
      </c>
      <c r="D106" s="2" t="str">
        <f t="array" ref="D106">_xlfn.XLOOKUP(C106,Customers!A:A,Customers!B:B)</f>
        <v>Customer 0321</v>
      </c>
      <c r="E106" s="2" t="s">
        <v>506</v>
      </c>
      <c r="F106" s="2" t="str">
        <f t="array" ref="F106">_xlfn.XLOOKUP(E106,Restaurants!A:A,Restaurants!B:B)</f>
        <v>Restaurant 005</v>
      </c>
      <c r="G106" s="2" t="s">
        <v>367</v>
      </c>
      <c r="H106" s="2" t="str">
        <f t="array" ref="H106">_xlfn.XLOOKUP(G106,Food_Menu!A:A,Food_Menu!B:B)</f>
        <v>Food Item 0202</v>
      </c>
      <c r="I106" s="2">
        <f t="array" ref="I106">_xlfn.XLOOKUP(G106,Food_Menu!A:A,Food_Menu!D:D)</f>
        <v>596.93</v>
      </c>
      <c r="J106" s="2" t="s">
        <v>184</v>
      </c>
      <c r="K106" s="2" t="str">
        <f t="array" ref="K106">_xlfn.XLOOKUP(J106,Delivery_Partners!A:A,Delivery_Partners!B:B)</f>
        <v>Delivery Partner 155</v>
      </c>
      <c r="L106" s="3">
        <v>1</v>
      </c>
      <c r="M106" s="2" t="s">
        <v>23</v>
      </c>
      <c r="N106" s="2" t="s">
        <v>24</v>
      </c>
      <c r="O106" s="3">
        <v>33</v>
      </c>
      <c r="P106" s="13">
        <f t="shared" si="28"/>
        <v>596.93</v>
      </c>
      <c r="Q106" s="13" t="str">
        <f t="shared" si="29"/>
        <v>Normal</v>
      </c>
      <c r="S106" s="21"/>
    </row>
    <row r="107" hidden="1" customHeight="1" spans="1:19">
      <c r="A107" s="2" t="s">
        <v>507</v>
      </c>
      <c r="B107" s="29" t="s">
        <v>483</v>
      </c>
      <c r="C107" s="2" t="s">
        <v>508</v>
      </c>
      <c r="D107" s="2" t="str">
        <f t="array" ref="D107">_xlfn.XLOOKUP(C107,Customers!A:A,Customers!B:B)</f>
        <v>Customer 0130</v>
      </c>
      <c r="E107" s="2" t="s">
        <v>265</v>
      </c>
      <c r="F107" s="2" t="str">
        <f t="array" ref="F107">_xlfn.XLOOKUP(E107,Restaurants!A:A,Restaurants!B:B)</f>
        <v>Restaurant 094</v>
      </c>
      <c r="G107" s="2" t="s">
        <v>509</v>
      </c>
      <c r="H107" s="2" t="str">
        <f t="array" ref="H107">_xlfn.XLOOKUP(G107,Food_Menu!A:A,Food_Menu!B:B)</f>
        <v>Food Item 0190</v>
      </c>
      <c r="I107" s="2"/>
      <c r="J107" s="2" t="s">
        <v>510</v>
      </c>
      <c r="K107" s="2" t="str">
        <f t="array" ref="K107">_xlfn.XLOOKUP(J107,Delivery_Partners!A:A,Delivery_Partners!B:B)</f>
        <v>Delivery Partner 025</v>
      </c>
      <c r="L107" s="3">
        <v>3</v>
      </c>
      <c r="M107" s="2" t="s">
        <v>101</v>
      </c>
      <c r="N107" s="2" t="s">
        <v>24</v>
      </c>
      <c r="O107" s="2"/>
    </row>
    <row r="108" customHeight="1" spans="1:19">
      <c r="A108" s="2" t="s">
        <v>511</v>
      </c>
      <c r="B108" s="29" t="s">
        <v>512</v>
      </c>
      <c r="C108" s="2" t="s">
        <v>513</v>
      </c>
      <c r="D108" s="2" t="str">
        <f t="array" ref="D108">_xlfn.XLOOKUP(C108,Customers!A:A,Customers!B:B)</f>
        <v>Customer 1008</v>
      </c>
      <c r="E108" s="2" t="s">
        <v>372</v>
      </c>
      <c r="F108" s="2" t="str">
        <f t="array" ref="F108">_xlfn.XLOOKUP(E108,Restaurants!A:A,Restaurants!B:B)</f>
        <v>Restaurant 119</v>
      </c>
      <c r="G108" s="2" t="s">
        <v>514</v>
      </c>
      <c r="H108" s="2" t="str">
        <f t="array" ref="H108">_xlfn.XLOOKUP(G108,Food_Menu!A:A,Food_Menu!B:B)</f>
        <v>Food Item 0013</v>
      </c>
      <c r="I108" s="2">
        <f t="array" ref="I108">_xlfn.XLOOKUP(G108,Food_Menu!A:A,Food_Menu!D:D)</f>
        <v>584.96</v>
      </c>
      <c r="J108" s="2" t="s">
        <v>54</v>
      </c>
      <c r="K108" s="2" t="str">
        <f t="array" ref="K108">_xlfn.XLOOKUP(J108,Delivery_Partners!A:A,Delivery_Partners!B:B)</f>
        <v>Delivery Partner 075</v>
      </c>
      <c r="L108" s="3">
        <v>1</v>
      </c>
      <c r="M108" s="2" t="s">
        <v>23</v>
      </c>
      <c r="N108" s="2" t="s">
        <v>42</v>
      </c>
      <c r="O108" s="3">
        <v>17</v>
      </c>
      <c r="P108" s="13">
        <f>I108*L108</f>
        <v>584.96</v>
      </c>
      <c r="Q108" s="13" t="str">
        <f>IF(O108="","Not Delivered",IF(O108&lt;=30,"Fast",IF(O108&lt;=60,"Normal","Slow")))</f>
        <v>Fast</v>
      </c>
      <c r="S108" s="21"/>
    </row>
    <row r="109" hidden="1" customHeight="1" spans="1:19">
      <c r="A109" s="2" t="s">
        <v>515</v>
      </c>
      <c r="B109" s="29" t="s">
        <v>516</v>
      </c>
      <c r="C109" s="2" t="s">
        <v>517</v>
      </c>
      <c r="D109" s="2" t="str">
        <f t="array" ref="D109">_xlfn.XLOOKUP(C109,Customers!A:A,Customers!B:B)</f>
        <v>Customer 0376</v>
      </c>
      <c r="E109" s="2" t="s">
        <v>518</v>
      </c>
      <c r="F109" s="2" t="str">
        <f t="array" ref="F109">_xlfn.XLOOKUP(E109,Restaurants!A:A,Restaurants!B:B)</f>
        <v>Restaurant 039</v>
      </c>
      <c r="G109" s="2" t="s">
        <v>519</v>
      </c>
      <c r="H109" s="2" t="str">
        <f t="array" ref="H109">_xlfn.XLOOKUP(G109,Food_Menu!A:A,Food_Menu!B:B)</f>
        <v>Food Item 0019</v>
      </c>
      <c r="I109" s="2"/>
      <c r="J109" s="2" t="s">
        <v>520</v>
      </c>
      <c r="K109" s="2" t="str">
        <f t="array" ref="K109">_xlfn.XLOOKUP(J109,Delivery_Partners!A:A,Delivery_Partners!B:B)</f>
        <v>Delivery Partner 154</v>
      </c>
      <c r="L109" s="3">
        <v>1</v>
      </c>
      <c r="M109" s="2" t="s">
        <v>189</v>
      </c>
      <c r="N109" s="2" t="s">
        <v>55</v>
      </c>
      <c r="O109" s="2"/>
    </row>
    <row r="110" customHeight="1" spans="1:19">
      <c r="A110" s="2" t="s">
        <v>521</v>
      </c>
      <c r="B110" s="28">
        <v>45871</v>
      </c>
      <c r="C110" s="2" t="s">
        <v>522</v>
      </c>
      <c r="D110" s="2" t="str">
        <f t="array" ref="D110">_xlfn.XLOOKUP(C110,Customers!A:A,Customers!B:B)</f>
        <v>Customer 0715</v>
      </c>
      <c r="E110" s="2" t="s">
        <v>523</v>
      </c>
      <c r="F110" s="2" t="str">
        <f t="array" ref="F110">_xlfn.XLOOKUP(E110,Restaurants!A:A,Restaurants!B:B)</f>
        <v>Restaurant 038</v>
      </c>
      <c r="G110" s="2" t="s">
        <v>524</v>
      </c>
      <c r="H110" s="2" t="str">
        <f t="array" ref="H110">_xlfn.XLOOKUP(G110,Food_Menu!A:A,Food_Menu!B:B)</f>
        <v>Food Item 0021</v>
      </c>
      <c r="I110" s="2">
        <f t="array" ref="I110">_xlfn.XLOOKUP(G110,Food_Menu!A:A,Food_Menu!D:D)</f>
        <v>572.3</v>
      </c>
      <c r="J110" s="2" t="s">
        <v>145</v>
      </c>
      <c r="K110" s="2" t="str">
        <f t="array" ref="K110">_xlfn.XLOOKUP(J110,Delivery_Partners!A:A,Delivery_Partners!B:B)</f>
        <v>Delivery Partner 069</v>
      </c>
      <c r="L110" s="3">
        <v>2</v>
      </c>
      <c r="M110" s="2" t="s">
        <v>23</v>
      </c>
      <c r="N110" s="2" t="s">
        <v>24</v>
      </c>
      <c r="O110" s="3">
        <v>41</v>
      </c>
      <c r="P110" s="13">
        <f t="shared" ref="P110:P111" si="30">I110*L110</f>
        <v>1144.6</v>
      </c>
      <c r="Q110" s="13" t="str">
        <f t="shared" ref="Q110:Q111" si="31">IF(O110="","Not Delivered",IF(O110&lt;=30,"Fast",IF(O110&lt;=60,"Normal","Slow")))</f>
        <v>Normal</v>
      </c>
      <c r="S110" s="21"/>
    </row>
    <row r="111" customHeight="1" spans="1:19">
      <c r="A111" s="2" t="s">
        <v>525</v>
      </c>
      <c r="B111" s="28">
        <v>45758</v>
      </c>
      <c r="C111" s="2" t="s">
        <v>70</v>
      </c>
      <c r="D111" s="2" t="str">
        <f t="array" ref="D111">_xlfn.XLOOKUP(C111,Customers!A:A,Customers!B:B)</f>
        <v>Customer 0207</v>
      </c>
      <c r="E111" s="2" t="s">
        <v>526</v>
      </c>
      <c r="F111" s="2" t="str">
        <f t="array" ref="F111">_xlfn.XLOOKUP(E111,Restaurants!A:A,Restaurants!B:B)</f>
        <v>Restaurant 068</v>
      </c>
      <c r="G111" s="2" t="s">
        <v>363</v>
      </c>
      <c r="H111" s="2" t="str">
        <f t="array" ref="H111">_xlfn.XLOOKUP(G111,Food_Menu!A:A,Food_Menu!B:B)</f>
        <v>Food Item 0102</v>
      </c>
      <c r="I111" s="2">
        <f t="array" ref="I111">_xlfn.XLOOKUP(G111,Food_Menu!A:A,Food_Menu!D:D)</f>
        <v>630.13</v>
      </c>
      <c r="J111" s="2" t="s">
        <v>251</v>
      </c>
      <c r="K111" s="2" t="str">
        <f t="array" ref="K111">_xlfn.XLOOKUP(J111,Delivery_Partners!A:A,Delivery_Partners!B:B)</f>
        <v>Delivery Partner 089</v>
      </c>
      <c r="L111" s="3">
        <v>1</v>
      </c>
      <c r="M111" s="2" t="s">
        <v>23</v>
      </c>
      <c r="N111" s="2" t="s">
        <v>24</v>
      </c>
      <c r="O111" s="3">
        <v>51</v>
      </c>
      <c r="P111" s="13">
        <f t="shared" si="30"/>
        <v>630.13</v>
      </c>
      <c r="Q111" s="13" t="str">
        <f t="shared" si="31"/>
        <v>Normal</v>
      </c>
      <c r="S111" s="21"/>
    </row>
    <row r="112" hidden="1" customHeight="1" spans="1:19">
      <c r="A112" s="2" t="s">
        <v>527</v>
      </c>
      <c r="B112" s="28">
        <v>45815</v>
      </c>
      <c r="C112" s="2" t="s">
        <v>528</v>
      </c>
      <c r="D112" s="2" t="str">
        <f t="array" ref="D112">_xlfn.XLOOKUP(C112,Customers!A:A,Customers!B:B)</f>
        <v>Customer 0408</v>
      </c>
      <c r="E112" s="2" t="s">
        <v>249</v>
      </c>
      <c r="F112" s="2" t="str">
        <f t="array" ref="F112">_xlfn.XLOOKUP(E112,Restaurants!A:A,Restaurants!B:B)</f>
        <v>Restaurant 061</v>
      </c>
      <c r="G112" s="2" t="s">
        <v>529</v>
      </c>
      <c r="H112" s="2" t="str">
        <f t="array" ref="H112">_xlfn.XLOOKUP(G112,Food_Menu!A:A,Food_Menu!B:B)</f>
        <v>Food Item 0126</v>
      </c>
      <c r="I112" s="2"/>
      <c r="J112" s="2" t="s">
        <v>127</v>
      </c>
      <c r="K112" s="2" t="str">
        <f t="array" ref="K112">_xlfn.XLOOKUP(J112,Delivery_Partners!A:A,Delivery_Partners!B:B)</f>
        <v>Delivery Partner 134</v>
      </c>
      <c r="L112" s="3">
        <v>1</v>
      </c>
      <c r="M112" s="2" t="s">
        <v>101</v>
      </c>
      <c r="N112" s="2" t="s">
        <v>42</v>
      </c>
      <c r="O112" s="2"/>
    </row>
    <row r="113" customHeight="1" spans="1:19">
      <c r="A113" s="2" t="s">
        <v>530</v>
      </c>
      <c r="B113" s="28">
        <v>45669</v>
      </c>
      <c r="C113" s="2" t="s">
        <v>531</v>
      </c>
      <c r="D113" s="2" t="str">
        <f t="array" ref="D113">_xlfn.XLOOKUP(C113,Customers!A:A,Customers!B:B)</f>
        <v>Customer 0464</v>
      </c>
      <c r="E113" s="2" t="s">
        <v>532</v>
      </c>
      <c r="F113" s="2" t="str">
        <f t="array" ref="F113">_xlfn.XLOOKUP(E113,Restaurants!A:A,Restaurants!B:B)</f>
        <v>Restaurant 046</v>
      </c>
      <c r="G113" s="2" t="s">
        <v>533</v>
      </c>
      <c r="H113" s="2" t="str">
        <f t="array" ref="H113">_xlfn.XLOOKUP(G113,Food_Menu!A:A,Food_Menu!B:B)</f>
        <v>Food Item 0078</v>
      </c>
      <c r="I113" s="2">
        <f t="array" ref="I113">_xlfn.XLOOKUP(G113,Food_Menu!A:A,Food_Menu!D:D)</f>
        <v>220.49</v>
      </c>
      <c r="J113" s="2" t="s">
        <v>534</v>
      </c>
      <c r="K113" s="2" t="str">
        <f t="array" ref="K113">_xlfn.XLOOKUP(J113,Delivery_Partners!A:A,Delivery_Partners!B:B)</f>
        <v>Delivery Partner 169</v>
      </c>
      <c r="L113" s="3">
        <v>1</v>
      </c>
      <c r="M113" s="2" t="s">
        <v>23</v>
      </c>
      <c r="N113" s="2" t="s">
        <v>42</v>
      </c>
      <c r="O113" s="3">
        <v>35</v>
      </c>
      <c r="P113" s="13">
        <f t="shared" ref="P113:P143" si="32">I113*L113</f>
        <v>220.49</v>
      </c>
      <c r="Q113" s="13" t="str">
        <f t="shared" ref="Q113:Q143" si="33">IF(O113="","Not Delivered",IF(O113&lt;=30,"Fast",IF(O113&lt;=60,"Normal","Slow")))</f>
        <v>Normal</v>
      </c>
      <c r="S113" s="21"/>
    </row>
    <row r="114" customHeight="1" spans="1:19">
      <c r="A114" s="2" t="s">
        <v>535</v>
      </c>
      <c r="B114" s="28">
        <v>45723</v>
      </c>
      <c r="C114" s="2" t="s">
        <v>536</v>
      </c>
      <c r="D114" s="2" t="str">
        <f t="array" ref="D114">_xlfn.XLOOKUP(C114,Customers!A:A,Customers!B:B)</f>
        <v>Customer 0161</v>
      </c>
      <c r="E114" s="2" t="s">
        <v>537</v>
      </c>
      <c r="F114" s="2" t="str">
        <f t="array" ref="F114">_xlfn.XLOOKUP(E114,Restaurants!A:A,Restaurants!B:B)</f>
        <v>Restaurant 044</v>
      </c>
      <c r="G114" s="2" t="s">
        <v>172</v>
      </c>
      <c r="H114" s="2" t="str">
        <f t="array" ref="H114">_xlfn.XLOOKUP(G114,Food_Menu!A:A,Food_Menu!B:B)</f>
        <v>Food Item 0003</v>
      </c>
      <c r="I114" s="2">
        <f t="array" ref="I114">_xlfn.XLOOKUP(G114,Food_Menu!A:A,Food_Menu!D:D)</f>
        <v>349.88</v>
      </c>
      <c r="J114" s="2" t="s">
        <v>68</v>
      </c>
      <c r="K114" s="2" t="str">
        <f t="array" ref="K114">_xlfn.XLOOKUP(J114,Delivery_Partners!A:A,Delivery_Partners!B:B)</f>
        <v>Delivery Partner 046</v>
      </c>
      <c r="L114" s="3">
        <v>1</v>
      </c>
      <c r="M114" s="2" t="s">
        <v>23</v>
      </c>
      <c r="N114" s="2" t="s">
        <v>42</v>
      </c>
      <c r="O114" s="3">
        <v>40</v>
      </c>
      <c r="P114" s="13">
        <f t="shared" si="32"/>
        <v>349.88</v>
      </c>
      <c r="Q114" s="13" t="str">
        <f t="shared" si="33"/>
        <v>Normal</v>
      </c>
      <c r="S114" s="21"/>
    </row>
    <row r="115" customHeight="1" spans="1:19">
      <c r="A115" s="2" t="s">
        <v>538</v>
      </c>
      <c r="B115" s="29" t="s">
        <v>539</v>
      </c>
      <c r="C115" s="2" t="s">
        <v>540</v>
      </c>
      <c r="D115" s="2" t="str">
        <f t="array" ref="D115">_xlfn.XLOOKUP(C115,Customers!A:A,Customers!B:B)</f>
        <v>Customer 1169</v>
      </c>
      <c r="E115" s="2" t="s">
        <v>425</v>
      </c>
      <c r="F115" s="2" t="str">
        <f t="array" ref="F115">_xlfn.XLOOKUP(E115,Restaurants!A:A,Restaurants!B:B)</f>
        <v>Restaurant 023</v>
      </c>
      <c r="G115" s="2" t="s">
        <v>336</v>
      </c>
      <c r="H115" s="2" t="str">
        <f t="array" ref="H115">_xlfn.XLOOKUP(G115,Food_Menu!A:A,Food_Menu!B:B)</f>
        <v>Food Item 0045</v>
      </c>
      <c r="I115" s="2">
        <f t="array" ref="I115">_xlfn.XLOOKUP(G115,Food_Menu!A:A,Food_Menu!D:D)</f>
        <v>263.72</v>
      </c>
      <c r="J115" s="2" t="s">
        <v>541</v>
      </c>
      <c r="K115" s="2" t="str">
        <f t="array" ref="K115">_xlfn.XLOOKUP(J115,Delivery_Partners!A:A,Delivery_Partners!B:B)</f>
        <v>Delivery Partner 172</v>
      </c>
      <c r="L115" s="3">
        <v>1</v>
      </c>
      <c r="M115" s="2" t="s">
        <v>23</v>
      </c>
      <c r="N115" s="2" t="s">
        <v>24</v>
      </c>
      <c r="O115" s="3">
        <v>28</v>
      </c>
      <c r="P115" s="13">
        <f t="shared" si="32"/>
        <v>263.72</v>
      </c>
      <c r="Q115" s="13" t="str">
        <f t="shared" si="33"/>
        <v>Fast</v>
      </c>
      <c r="S115" s="21"/>
    </row>
    <row r="116" customHeight="1" spans="1:19">
      <c r="A116" s="2" t="s">
        <v>542</v>
      </c>
      <c r="B116" s="28">
        <v>45845</v>
      </c>
      <c r="C116" s="2" t="s">
        <v>404</v>
      </c>
      <c r="D116" s="2" t="str">
        <f t="array" ref="D116">_xlfn.XLOOKUP(C116,Customers!A:A,Customers!B:B)</f>
        <v>Customer 0374</v>
      </c>
      <c r="E116" s="2" t="s">
        <v>488</v>
      </c>
      <c r="F116" s="2" t="str">
        <f t="array" ref="F116">_xlfn.XLOOKUP(E116,Restaurants!A:A,Restaurants!B:B)</f>
        <v>Restaurant 031</v>
      </c>
      <c r="G116" s="2" t="s">
        <v>543</v>
      </c>
      <c r="H116" s="2" t="str">
        <f t="array" ref="H116">_xlfn.XLOOKUP(G116,Food_Menu!A:A,Food_Menu!B:B)</f>
        <v>Food Item 0136</v>
      </c>
      <c r="I116" s="2">
        <f t="array" ref="I116">_xlfn.XLOOKUP(G116,Food_Menu!A:A,Food_Menu!D:D)</f>
        <v>319.29</v>
      </c>
      <c r="J116" s="2" t="s">
        <v>544</v>
      </c>
      <c r="K116" s="2" t="str">
        <f t="array" ref="K116">_xlfn.XLOOKUP(J116,Delivery_Partners!A:A,Delivery_Partners!B:B)</f>
        <v>Delivery Partner 128</v>
      </c>
      <c r="L116" s="3">
        <v>2</v>
      </c>
      <c r="M116" s="2" t="s">
        <v>23</v>
      </c>
      <c r="N116" s="2" t="s">
        <v>24</v>
      </c>
      <c r="O116" s="3">
        <v>31</v>
      </c>
      <c r="P116" s="13">
        <f t="shared" si="32"/>
        <v>638.58</v>
      </c>
      <c r="Q116" s="13" t="str">
        <f t="shared" si="33"/>
        <v>Normal</v>
      </c>
      <c r="S116" s="21"/>
    </row>
    <row r="117" customHeight="1" spans="1:19">
      <c r="A117" s="2" t="s">
        <v>545</v>
      </c>
      <c r="B117" s="29" t="s">
        <v>546</v>
      </c>
      <c r="C117" s="2" t="s">
        <v>547</v>
      </c>
      <c r="D117" s="2" t="str">
        <f t="array" ref="D117">_xlfn.XLOOKUP(C117,Customers!A:A,Customers!B:B)</f>
        <v>Customer 0700</v>
      </c>
      <c r="E117" s="2" t="s">
        <v>548</v>
      </c>
      <c r="F117" s="2" t="str">
        <f t="array" ref="F117">_xlfn.XLOOKUP(E117,Restaurants!A:A,Restaurants!B:B)</f>
        <v>Restaurant 071</v>
      </c>
      <c r="G117" s="2" t="s">
        <v>188</v>
      </c>
      <c r="H117" s="2" t="str">
        <f t="array" ref="H117">_xlfn.XLOOKUP(G117,Food_Menu!A:A,Food_Menu!B:B)</f>
        <v>Food Item 0082</v>
      </c>
      <c r="I117" s="2">
        <f t="array" ref="I117">_xlfn.XLOOKUP(G117,Food_Menu!A:A,Food_Menu!D:D)</f>
        <v>266.68</v>
      </c>
      <c r="J117" s="2" t="s">
        <v>470</v>
      </c>
      <c r="K117" s="2" t="str">
        <f t="array" ref="K117">_xlfn.XLOOKUP(J117,Delivery_Partners!A:A,Delivery_Partners!B:B)</f>
        <v>Delivery Partner 006</v>
      </c>
      <c r="L117" s="3">
        <v>1</v>
      </c>
      <c r="M117" s="2" t="s">
        <v>23</v>
      </c>
      <c r="N117" s="2" t="s">
        <v>55</v>
      </c>
      <c r="O117" s="3">
        <v>42</v>
      </c>
      <c r="P117" s="13">
        <f t="shared" si="32"/>
        <v>266.68</v>
      </c>
      <c r="Q117" s="13" t="str">
        <f t="shared" si="33"/>
        <v>Normal</v>
      </c>
      <c r="S117" s="21"/>
    </row>
    <row r="118" customHeight="1" spans="1:19">
      <c r="A118" s="2" t="s">
        <v>549</v>
      </c>
      <c r="B118" s="29" t="s">
        <v>550</v>
      </c>
      <c r="C118" s="2" t="s">
        <v>551</v>
      </c>
      <c r="D118" s="2" t="str">
        <f t="array" ref="D118">_xlfn.XLOOKUP(C118,Customers!A:A,Customers!B:B)</f>
        <v>Customer 0679</v>
      </c>
      <c r="E118" s="2" t="s">
        <v>552</v>
      </c>
      <c r="F118" s="2" t="str">
        <f t="array" ref="F118">_xlfn.XLOOKUP(E118,Restaurants!A:A,Restaurants!B:B)</f>
        <v>Restaurant 089</v>
      </c>
      <c r="G118" s="2" t="s">
        <v>553</v>
      </c>
      <c r="H118" s="2" t="str">
        <f t="array" ref="H118">_xlfn.XLOOKUP(G118,Food_Menu!A:A,Food_Menu!B:B)</f>
        <v>Food Item 0028</v>
      </c>
      <c r="I118" s="2">
        <f t="array" ref="I118">_xlfn.XLOOKUP(G118,Food_Menu!A:A,Food_Menu!D:D)</f>
        <v>607.73</v>
      </c>
      <c r="J118" s="2" t="s">
        <v>159</v>
      </c>
      <c r="K118" s="2" t="str">
        <f t="array" ref="K118">_xlfn.XLOOKUP(J118,Delivery_Partners!A:A,Delivery_Partners!B:B)</f>
        <v>Delivery Partner 156</v>
      </c>
      <c r="L118" s="3">
        <v>2</v>
      </c>
      <c r="M118" s="2" t="s">
        <v>23</v>
      </c>
      <c r="N118" s="2" t="s">
        <v>24</v>
      </c>
      <c r="O118" s="3">
        <v>36</v>
      </c>
      <c r="P118" s="13">
        <f t="shared" si="32"/>
        <v>1215.46</v>
      </c>
      <c r="Q118" s="13" t="str">
        <f t="shared" si="33"/>
        <v>Normal</v>
      </c>
      <c r="S118" s="21"/>
    </row>
    <row r="119" customHeight="1" spans="1:19">
      <c r="A119" s="2" t="s">
        <v>554</v>
      </c>
      <c r="B119" s="29" t="s">
        <v>555</v>
      </c>
      <c r="C119" s="2" t="s">
        <v>556</v>
      </c>
      <c r="D119" s="2" t="str">
        <f t="array" ref="D119">_xlfn.XLOOKUP(C119,Customers!A:A,Customers!B:B)</f>
        <v>Customer 0516</v>
      </c>
      <c r="E119" s="2" t="s">
        <v>421</v>
      </c>
      <c r="F119" s="2" t="str">
        <f t="array" ref="F119">_xlfn.XLOOKUP(E119,Restaurants!A:A,Restaurants!B:B)</f>
        <v>Restaurant 091</v>
      </c>
      <c r="G119" s="2" t="s">
        <v>557</v>
      </c>
      <c r="H119" s="2" t="str">
        <f t="array" ref="H119">_xlfn.XLOOKUP(G119,Food_Menu!A:A,Food_Menu!B:B)</f>
        <v>Food Item 0144</v>
      </c>
      <c r="I119" s="2">
        <f t="array" ref="I119">_xlfn.XLOOKUP(G119,Food_Menu!A:A,Food_Menu!D:D)</f>
        <v>277.13</v>
      </c>
      <c r="J119" s="2" t="s">
        <v>558</v>
      </c>
      <c r="K119" s="2" t="str">
        <f t="array" ref="K119">_xlfn.XLOOKUP(J119,Delivery_Partners!A:A,Delivery_Partners!B:B)</f>
        <v>Delivery Partner 070</v>
      </c>
      <c r="L119" s="3">
        <v>3</v>
      </c>
      <c r="M119" s="2" t="s">
        <v>23</v>
      </c>
      <c r="N119" s="2" t="s">
        <v>24</v>
      </c>
      <c r="O119" s="3">
        <v>36</v>
      </c>
      <c r="P119" s="13">
        <f t="shared" si="32"/>
        <v>831.39</v>
      </c>
      <c r="Q119" s="13" t="str">
        <f t="shared" si="33"/>
        <v>Normal</v>
      </c>
      <c r="S119" s="21"/>
    </row>
    <row r="120" customHeight="1" spans="1:19">
      <c r="A120" s="2" t="s">
        <v>559</v>
      </c>
      <c r="B120" s="29" t="s">
        <v>399</v>
      </c>
      <c r="C120" s="2" t="s">
        <v>560</v>
      </c>
      <c r="D120" s="2" t="str">
        <f t="array" ref="D120">_xlfn.XLOOKUP(C120,Customers!A:A,Customers!B:B)</f>
        <v>Customer 0703</v>
      </c>
      <c r="E120" s="2" t="s">
        <v>110</v>
      </c>
      <c r="F120" s="2" t="str">
        <f t="array" ref="F120">_xlfn.XLOOKUP(E120,Restaurants!A:A,Restaurants!B:B)</f>
        <v>Restaurant 062</v>
      </c>
      <c r="G120" s="2" t="s">
        <v>561</v>
      </c>
      <c r="H120" s="2" t="str">
        <f t="array" ref="H120">_xlfn.XLOOKUP(G120,Food_Menu!A:A,Food_Menu!B:B)</f>
        <v>Food Item 0135</v>
      </c>
      <c r="I120" s="2">
        <f t="array" ref="I120">_xlfn.XLOOKUP(G120,Food_Menu!A:A,Food_Menu!D:D)</f>
        <v>217.07</v>
      </c>
      <c r="J120" s="2" t="s">
        <v>62</v>
      </c>
      <c r="K120" s="2" t="str">
        <f t="array" ref="K120">_xlfn.XLOOKUP(J120,Delivery_Partners!A:A,Delivery_Partners!B:B)</f>
        <v>Delivery Partner 051</v>
      </c>
      <c r="L120" s="3">
        <v>2</v>
      </c>
      <c r="M120" s="2" t="s">
        <v>23</v>
      </c>
      <c r="N120" s="2" t="s">
        <v>24</v>
      </c>
      <c r="O120" s="3">
        <v>23</v>
      </c>
      <c r="P120" s="13">
        <f t="shared" si="32"/>
        <v>434.14</v>
      </c>
      <c r="Q120" s="13" t="str">
        <f t="shared" si="33"/>
        <v>Fast</v>
      </c>
      <c r="S120" s="21"/>
    </row>
    <row r="121" customHeight="1" spans="1:19">
      <c r="A121" s="2" t="s">
        <v>562</v>
      </c>
      <c r="B121" s="28">
        <v>45665</v>
      </c>
      <c r="C121" s="2" t="s">
        <v>151</v>
      </c>
      <c r="D121" s="2" t="str">
        <f t="array" ref="D121">_xlfn.XLOOKUP(C121,Customers!A:A,Customers!B:B)</f>
        <v>Customer 0680</v>
      </c>
      <c r="E121" s="2" t="s">
        <v>421</v>
      </c>
      <c r="F121" s="2" t="str">
        <f t="array" ref="F121">_xlfn.XLOOKUP(E121,Restaurants!A:A,Restaurants!B:B)</f>
        <v>Restaurant 091</v>
      </c>
      <c r="G121" s="2" t="s">
        <v>563</v>
      </c>
      <c r="H121" s="2" t="str">
        <f t="array" ref="H121">_xlfn.XLOOKUP(G121,Food_Menu!A:A,Food_Menu!B:B)</f>
        <v>Food Item 0108</v>
      </c>
      <c r="I121" s="2">
        <f t="array" ref="I121">_xlfn.XLOOKUP(G121,Food_Menu!A:A,Food_Menu!D:D)</f>
        <v>203.49</v>
      </c>
      <c r="J121" s="2" t="s">
        <v>564</v>
      </c>
      <c r="K121" s="2" t="str">
        <f t="array" ref="K121">_xlfn.XLOOKUP(J121,Delivery_Partners!A:A,Delivery_Partners!B:B)</f>
        <v>Delivery Partner 095</v>
      </c>
      <c r="L121" s="3">
        <v>4</v>
      </c>
      <c r="M121" s="2" t="s">
        <v>23</v>
      </c>
      <c r="N121" s="2" t="s">
        <v>55</v>
      </c>
      <c r="O121" s="3">
        <v>35</v>
      </c>
      <c r="P121" s="13">
        <f t="shared" si="32"/>
        <v>813.96</v>
      </c>
      <c r="Q121" s="13" t="str">
        <f t="shared" si="33"/>
        <v>Normal</v>
      </c>
      <c r="S121" s="21"/>
    </row>
    <row r="122" customHeight="1" spans="1:19">
      <c r="A122" s="2" t="s">
        <v>565</v>
      </c>
      <c r="B122" s="29" t="s">
        <v>175</v>
      </c>
      <c r="C122" s="2" t="s">
        <v>51</v>
      </c>
      <c r="D122" s="2" t="str">
        <f t="array" ref="D122">_xlfn.XLOOKUP(C122,Customers!A:A,Customers!B:B)</f>
        <v>Customer 0097</v>
      </c>
      <c r="E122" s="2" t="s">
        <v>566</v>
      </c>
      <c r="F122" s="2" t="str">
        <f t="array" ref="F122">_xlfn.XLOOKUP(E122,Restaurants!A:A,Restaurants!B:B)</f>
        <v>Restaurant 072</v>
      </c>
      <c r="G122" s="2" t="s">
        <v>340</v>
      </c>
      <c r="H122" s="2" t="str">
        <f t="array" ref="H122">_xlfn.XLOOKUP(G122,Food_Menu!A:A,Food_Menu!B:B)</f>
        <v>Food Item 0207</v>
      </c>
      <c r="I122" s="2">
        <f t="array" ref="I122">_xlfn.XLOOKUP(G122,Food_Menu!A:A,Food_Menu!D:D)</f>
        <v>225.36</v>
      </c>
      <c r="J122" s="2" t="s">
        <v>567</v>
      </c>
      <c r="K122" s="2" t="str">
        <f t="array" ref="K122">_xlfn.XLOOKUP(J122,Delivery_Partners!A:A,Delivery_Partners!B:B)</f>
        <v>Delivery Partner 104</v>
      </c>
      <c r="L122" s="3">
        <v>3</v>
      </c>
      <c r="M122" s="2" t="s">
        <v>23</v>
      </c>
      <c r="N122" s="2" t="s">
        <v>24</v>
      </c>
      <c r="O122" s="3">
        <v>30</v>
      </c>
      <c r="P122" s="13">
        <f t="shared" si="32"/>
        <v>676.08</v>
      </c>
      <c r="Q122" s="13" t="str">
        <f t="shared" si="33"/>
        <v>Fast</v>
      </c>
      <c r="S122" s="21"/>
    </row>
    <row r="123" customHeight="1" spans="1:19">
      <c r="A123" s="2" t="s">
        <v>568</v>
      </c>
      <c r="B123" s="29" t="s">
        <v>569</v>
      </c>
      <c r="C123" s="2" t="s">
        <v>570</v>
      </c>
      <c r="D123" s="2" t="str">
        <f t="array" ref="D123">_xlfn.XLOOKUP(C123,Customers!A:A,Customers!B:B)</f>
        <v>Customer 0803</v>
      </c>
      <c r="E123" s="2" t="s">
        <v>46</v>
      </c>
      <c r="F123" s="2" t="str">
        <f t="array" ref="F123">_xlfn.XLOOKUP(E123,Restaurants!A:A,Restaurants!B:B)</f>
        <v>Restaurant 043</v>
      </c>
      <c r="G123" s="2" t="s">
        <v>571</v>
      </c>
      <c r="H123" s="2" t="str">
        <f t="array" ref="H123">_xlfn.XLOOKUP(G123,Food_Menu!A:A,Food_Menu!B:B)</f>
        <v>Food Item 0186</v>
      </c>
      <c r="I123" s="2">
        <f t="array" ref="I123">_xlfn.XLOOKUP(G123,Food_Menu!A:A,Food_Menu!D:D)</f>
        <v>554.45</v>
      </c>
      <c r="J123" s="2" t="s">
        <v>572</v>
      </c>
      <c r="K123" s="2" t="str">
        <f t="array" ref="K123">_xlfn.XLOOKUP(J123,Delivery_Partners!A:A,Delivery_Partners!B:B)</f>
        <v>Delivery Partner 098</v>
      </c>
      <c r="L123" s="3">
        <v>3</v>
      </c>
      <c r="M123" s="2" t="s">
        <v>23</v>
      </c>
      <c r="N123" s="2" t="s">
        <v>24</v>
      </c>
      <c r="O123" s="3">
        <v>31</v>
      </c>
      <c r="P123" s="13">
        <f t="shared" si="32"/>
        <v>1663.35</v>
      </c>
      <c r="Q123" s="13" t="str">
        <f t="shared" si="33"/>
        <v>Normal</v>
      </c>
      <c r="S123" s="21"/>
    </row>
    <row r="124" customHeight="1" spans="1:19">
      <c r="A124" s="2" t="s">
        <v>573</v>
      </c>
      <c r="B124" s="29" t="s">
        <v>574</v>
      </c>
      <c r="C124" s="2" t="s">
        <v>575</v>
      </c>
      <c r="D124" s="2" t="str">
        <f t="array" ref="D124">_xlfn.XLOOKUP(C124,Customers!A:A,Customers!B:B)</f>
        <v>Customer 0138</v>
      </c>
      <c r="E124" s="2" t="s">
        <v>46</v>
      </c>
      <c r="F124" s="2" t="str">
        <f t="array" ref="F124">_xlfn.XLOOKUP(E124,Restaurants!A:A,Restaurants!B:B)</f>
        <v>Restaurant 043</v>
      </c>
      <c r="G124" s="2" t="s">
        <v>194</v>
      </c>
      <c r="H124" s="2" t="str">
        <f t="array" ref="H124">_xlfn.XLOOKUP(G124,Food_Menu!A:A,Food_Menu!B:B)</f>
        <v>Food Item 0009</v>
      </c>
      <c r="I124" s="2">
        <f t="array" ref="I124">_xlfn.XLOOKUP(G124,Food_Menu!A:A,Food_Menu!D:D)</f>
        <v>168.03</v>
      </c>
      <c r="J124" s="2" t="s">
        <v>271</v>
      </c>
      <c r="K124" s="2" t="str">
        <f t="array" ref="K124">_xlfn.XLOOKUP(J124,Delivery_Partners!A:A,Delivery_Partners!B:B)</f>
        <v>Delivery Partner 010</v>
      </c>
      <c r="L124" s="3">
        <v>1</v>
      </c>
      <c r="M124" s="2" t="s">
        <v>23</v>
      </c>
      <c r="N124" s="2" t="s">
        <v>24</v>
      </c>
      <c r="O124" s="3">
        <v>29</v>
      </c>
      <c r="P124" s="13">
        <f t="shared" si="32"/>
        <v>168.03</v>
      </c>
      <c r="Q124" s="13" t="str">
        <f t="shared" si="33"/>
        <v>Fast</v>
      </c>
      <c r="S124" s="21"/>
    </row>
    <row r="125" customHeight="1" spans="1:19">
      <c r="A125" s="2" t="s">
        <v>576</v>
      </c>
      <c r="B125" s="28">
        <v>45787</v>
      </c>
      <c r="C125" s="2" t="s">
        <v>577</v>
      </c>
      <c r="D125" s="2" t="str">
        <f t="array" ref="D125">_xlfn.XLOOKUP(C125,Customers!A:A,Customers!B:B)</f>
        <v>Customer 0522</v>
      </c>
      <c r="E125" s="2" t="s">
        <v>578</v>
      </c>
      <c r="F125" s="2" t="str">
        <f t="array" ref="F125">_xlfn.XLOOKUP(E125,Restaurants!A:A,Restaurants!B:B)</f>
        <v>Restaurant 063</v>
      </c>
      <c r="G125" s="2" t="s">
        <v>579</v>
      </c>
      <c r="H125" s="2" t="str">
        <f t="array" ref="H125">_xlfn.XLOOKUP(G125,Food_Menu!A:A,Food_Menu!B:B)</f>
        <v>Food Item 0200</v>
      </c>
      <c r="I125" s="2">
        <f t="array" ref="I125">_xlfn.XLOOKUP(G125,Food_Menu!A:A,Food_Menu!D:D)</f>
        <v>511.44</v>
      </c>
      <c r="J125" s="2" t="s">
        <v>383</v>
      </c>
      <c r="K125" s="2" t="str">
        <f t="array" ref="K125">_xlfn.XLOOKUP(J125,Delivery_Partners!A:A,Delivery_Partners!B:B)</f>
        <v>Delivery Partner 149</v>
      </c>
      <c r="L125" s="3">
        <v>1</v>
      </c>
      <c r="M125" s="2" t="s">
        <v>23</v>
      </c>
      <c r="N125" s="2" t="s">
        <v>55</v>
      </c>
      <c r="O125" s="3">
        <v>35</v>
      </c>
      <c r="P125" s="13">
        <f t="shared" si="32"/>
        <v>511.44</v>
      </c>
      <c r="Q125" s="13" t="str">
        <f t="shared" si="33"/>
        <v>Normal</v>
      </c>
      <c r="S125" s="21"/>
    </row>
    <row r="126" customHeight="1" spans="1:19">
      <c r="A126" s="2" t="s">
        <v>580</v>
      </c>
      <c r="B126" s="28">
        <v>45842</v>
      </c>
      <c r="C126" s="2" t="s">
        <v>581</v>
      </c>
      <c r="D126" s="2" t="str">
        <f t="array" ref="D126">_xlfn.XLOOKUP(C126,Customers!A:A,Customers!B:B)</f>
        <v>Customer 0438</v>
      </c>
      <c r="E126" s="2" t="s">
        <v>66</v>
      </c>
      <c r="F126" s="2" t="str">
        <f t="array" ref="F126">_xlfn.XLOOKUP(E126,Restaurants!A:A,Restaurants!B:B)</f>
        <v>Restaurant 037</v>
      </c>
      <c r="G126" s="2" t="s">
        <v>582</v>
      </c>
      <c r="H126" s="2" t="str">
        <f t="array" ref="H126">_xlfn.XLOOKUP(G126,Food_Menu!A:A,Food_Menu!B:B)</f>
        <v>Food Item 0011</v>
      </c>
      <c r="I126" s="2">
        <f t="array" ref="I126">_xlfn.XLOOKUP(G126,Food_Menu!A:A,Food_Menu!D:D)</f>
        <v>586.61</v>
      </c>
      <c r="J126" s="2" t="s">
        <v>583</v>
      </c>
      <c r="K126" s="2" t="str">
        <f t="array" ref="K126">_xlfn.XLOOKUP(J126,Delivery_Partners!A:A,Delivery_Partners!B:B)</f>
        <v>Delivery Partner 062</v>
      </c>
      <c r="L126" s="3">
        <v>2</v>
      </c>
      <c r="M126" s="2" t="s">
        <v>23</v>
      </c>
      <c r="N126" s="2" t="s">
        <v>55</v>
      </c>
      <c r="O126" s="3">
        <v>25</v>
      </c>
      <c r="P126" s="13">
        <f t="shared" si="32"/>
        <v>1173.22</v>
      </c>
      <c r="Q126" s="13" t="str">
        <f t="shared" si="33"/>
        <v>Fast</v>
      </c>
      <c r="S126" s="21"/>
    </row>
    <row r="127" customHeight="1" spans="1:19">
      <c r="A127" s="2" t="s">
        <v>584</v>
      </c>
      <c r="B127" s="28">
        <v>45907</v>
      </c>
      <c r="C127" s="2" t="s">
        <v>585</v>
      </c>
      <c r="D127" s="2" t="str">
        <f t="array" ref="D127">_xlfn.XLOOKUP(C127,Customers!A:A,Customers!B:B)</f>
        <v>Customer 0538</v>
      </c>
      <c r="E127" s="2" t="s">
        <v>586</v>
      </c>
      <c r="F127" s="2" t="str">
        <f t="array" ref="F127">_xlfn.XLOOKUP(E127,Restaurants!A:A,Restaurants!B:B)</f>
        <v>Restaurant 092</v>
      </c>
      <c r="G127" s="2" t="s">
        <v>587</v>
      </c>
      <c r="H127" s="2" t="str">
        <f t="array" ref="H127">_xlfn.XLOOKUP(G127,Food_Menu!A:A,Food_Menu!B:B)</f>
        <v>Food Item 0107</v>
      </c>
      <c r="I127" s="2">
        <f t="array" ref="I127">_xlfn.XLOOKUP(G127,Food_Menu!A:A,Food_Menu!D:D)</f>
        <v>548.61</v>
      </c>
      <c r="J127" s="2" t="s">
        <v>588</v>
      </c>
      <c r="K127" s="2" t="str">
        <f t="array" ref="K127">_xlfn.XLOOKUP(J127,Delivery_Partners!A:A,Delivery_Partners!B:B)</f>
        <v>Delivery Partner 026</v>
      </c>
      <c r="L127" s="3">
        <v>3</v>
      </c>
      <c r="M127" s="2" t="s">
        <v>23</v>
      </c>
      <c r="N127" s="2" t="s">
        <v>42</v>
      </c>
      <c r="O127" s="3">
        <v>35</v>
      </c>
      <c r="P127" s="13">
        <f t="shared" si="32"/>
        <v>1645.83</v>
      </c>
      <c r="Q127" s="13" t="str">
        <f t="shared" si="33"/>
        <v>Normal</v>
      </c>
      <c r="S127" s="21"/>
    </row>
    <row r="128" customHeight="1" spans="1:19">
      <c r="A128" s="2" t="s">
        <v>589</v>
      </c>
      <c r="B128" s="28">
        <v>45661</v>
      </c>
      <c r="C128" s="2" t="s">
        <v>590</v>
      </c>
      <c r="D128" s="2" t="str">
        <f t="array" ref="D128">_xlfn.XLOOKUP(C128,Customers!A:A,Customers!B:B)</f>
        <v>Customer 0087</v>
      </c>
      <c r="E128" s="2" t="s">
        <v>425</v>
      </c>
      <c r="F128" s="2" t="str">
        <f t="array" ref="F128">_xlfn.XLOOKUP(E128,Restaurants!A:A,Restaurants!B:B)</f>
        <v>Restaurant 023</v>
      </c>
      <c r="G128" s="2" t="s">
        <v>591</v>
      </c>
      <c r="H128" s="2" t="str">
        <f t="array" ref="H128">_xlfn.XLOOKUP(G128,Food_Menu!A:A,Food_Menu!B:B)</f>
        <v>Food Item 0199</v>
      </c>
      <c r="I128" s="2">
        <f t="array" ref="I128">_xlfn.XLOOKUP(G128,Food_Menu!A:A,Food_Menu!D:D)</f>
        <v>484.48</v>
      </c>
      <c r="J128" s="2" t="s">
        <v>592</v>
      </c>
      <c r="K128" s="2" t="str">
        <f t="array" ref="K128">_xlfn.XLOOKUP(J128,Delivery_Partners!A:A,Delivery_Partners!B:B)</f>
        <v>Delivery Partner 102</v>
      </c>
      <c r="L128" s="3">
        <v>2</v>
      </c>
      <c r="M128" s="2" t="s">
        <v>23</v>
      </c>
      <c r="N128" s="2" t="s">
        <v>24</v>
      </c>
      <c r="O128" s="3">
        <v>31</v>
      </c>
      <c r="P128" s="13">
        <f t="shared" si="32"/>
        <v>968.96</v>
      </c>
      <c r="Q128" s="13" t="str">
        <f t="shared" si="33"/>
        <v>Normal</v>
      </c>
      <c r="S128" s="21"/>
    </row>
    <row r="129" customHeight="1" spans="1:19">
      <c r="A129" s="2" t="s">
        <v>593</v>
      </c>
      <c r="B129" s="29" t="s">
        <v>594</v>
      </c>
      <c r="C129" s="2" t="s">
        <v>595</v>
      </c>
      <c r="D129" s="2" t="str">
        <f t="array" ref="D129">_xlfn.XLOOKUP(C129,Customers!A:A,Customers!B:B)</f>
        <v>Customer 0842</v>
      </c>
      <c r="E129" s="2" t="s">
        <v>335</v>
      </c>
      <c r="F129" s="2" t="str">
        <f t="array" ref="F129">_xlfn.XLOOKUP(E129,Restaurants!A:A,Restaurants!B:B)</f>
        <v>Restaurant 007</v>
      </c>
      <c r="G129" s="2" t="s">
        <v>596</v>
      </c>
      <c r="H129" s="2" t="str">
        <f t="array" ref="H129">_xlfn.XLOOKUP(G129,Food_Menu!A:A,Food_Menu!B:B)</f>
        <v>Food Item 0216</v>
      </c>
      <c r="I129" s="2">
        <f t="array" ref="I129">_xlfn.XLOOKUP(G129,Food_Menu!A:A,Food_Menu!D:D)</f>
        <v>488.7</v>
      </c>
      <c r="J129" s="2" t="s">
        <v>597</v>
      </c>
      <c r="K129" s="2" t="str">
        <f t="array" ref="K129">_xlfn.XLOOKUP(J129,Delivery_Partners!A:A,Delivery_Partners!B:B)</f>
        <v>Delivery Partner 113</v>
      </c>
      <c r="L129" s="3">
        <v>2</v>
      </c>
      <c r="M129" s="2" t="s">
        <v>23</v>
      </c>
      <c r="N129" s="2" t="s">
        <v>55</v>
      </c>
      <c r="O129" s="3">
        <v>24</v>
      </c>
      <c r="P129" s="13">
        <f t="shared" si="32"/>
        <v>977.4</v>
      </c>
      <c r="Q129" s="13" t="str">
        <f t="shared" si="33"/>
        <v>Fast</v>
      </c>
      <c r="S129" s="21"/>
    </row>
    <row r="130" customHeight="1" spans="1:19">
      <c r="A130" s="2" t="s">
        <v>598</v>
      </c>
      <c r="B130" s="29" t="s">
        <v>599</v>
      </c>
      <c r="C130" s="2" t="s">
        <v>600</v>
      </c>
      <c r="D130" s="2" t="str">
        <f t="array" ref="D130">_xlfn.XLOOKUP(C130,Customers!A:A,Customers!B:B)</f>
        <v>Customer 0503</v>
      </c>
      <c r="E130" s="2" t="s">
        <v>89</v>
      </c>
      <c r="F130" s="2" t="str">
        <f t="array" ref="F130">_xlfn.XLOOKUP(E130,Restaurants!A:A,Restaurants!B:B)</f>
        <v>Restaurant 059</v>
      </c>
      <c r="G130" s="2" t="s">
        <v>240</v>
      </c>
      <c r="H130" s="2" t="str">
        <f t="array" ref="H130">_xlfn.XLOOKUP(G130,Food_Menu!A:A,Food_Menu!B:B)</f>
        <v>Food Item 0005</v>
      </c>
      <c r="I130" s="2">
        <f t="array" ref="I130">_xlfn.XLOOKUP(G130,Food_Menu!A:A,Food_Menu!D:D)</f>
        <v>481.92</v>
      </c>
      <c r="J130" s="2" t="s">
        <v>85</v>
      </c>
      <c r="K130" s="2" t="str">
        <f t="array" ref="K130">_xlfn.XLOOKUP(J130,Delivery_Partners!A:A,Delivery_Partners!B:B)</f>
        <v>Delivery Partner 019</v>
      </c>
      <c r="L130" s="3">
        <v>2</v>
      </c>
      <c r="M130" s="2" t="s">
        <v>23</v>
      </c>
      <c r="N130" s="2" t="s">
        <v>24</v>
      </c>
      <c r="O130" s="3">
        <v>15</v>
      </c>
      <c r="P130" s="13">
        <f t="shared" si="32"/>
        <v>963.84</v>
      </c>
      <c r="Q130" s="13" t="str">
        <f t="shared" si="33"/>
        <v>Fast</v>
      </c>
      <c r="S130" s="21"/>
    </row>
    <row r="131" customHeight="1" spans="1:19">
      <c r="A131" s="2" t="s">
        <v>601</v>
      </c>
      <c r="B131" s="28">
        <v>45996</v>
      </c>
      <c r="C131" s="2" t="s">
        <v>602</v>
      </c>
      <c r="D131" s="2" t="str">
        <f t="array" ref="D131">_xlfn.XLOOKUP(C131,Customers!A:A,Customers!B:B)</f>
        <v>Customer 0074</v>
      </c>
      <c r="E131" s="2" t="s">
        <v>603</v>
      </c>
      <c r="F131" s="2" t="str">
        <f t="array" ref="F131">_xlfn.XLOOKUP(E131,Restaurants!A:A,Restaurants!B:B)</f>
        <v>Restaurant 009</v>
      </c>
      <c r="G131" s="2" t="s">
        <v>21</v>
      </c>
      <c r="H131" s="2" t="str">
        <f t="array" ref="H131">_xlfn.XLOOKUP(G131,Food_Menu!A:A,Food_Menu!B:B)</f>
        <v>Food Item 0016</v>
      </c>
      <c r="I131" s="2">
        <f t="array" ref="I131">_xlfn.XLOOKUP(G131,Food_Menu!A:A,Food_Menu!D:D)</f>
        <v>348.44</v>
      </c>
      <c r="J131" s="2" t="s">
        <v>95</v>
      </c>
      <c r="K131" s="2" t="str">
        <f t="array" ref="K131">_xlfn.XLOOKUP(J131,Delivery_Partners!A:A,Delivery_Partners!B:B)</f>
        <v>Delivery Partner 170</v>
      </c>
      <c r="L131" s="3">
        <v>2</v>
      </c>
      <c r="M131" s="2" t="s">
        <v>23</v>
      </c>
      <c r="N131" s="2" t="s">
        <v>55</v>
      </c>
      <c r="O131" s="3">
        <v>46</v>
      </c>
      <c r="P131" s="13">
        <f t="shared" si="32"/>
        <v>696.88</v>
      </c>
      <c r="Q131" s="13" t="str">
        <f t="shared" si="33"/>
        <v>Normal</v>
      </c>
      <c r="S131" s="21"/>
    </row>
    <row r="132" customHeight="1" spans="1:19">
      <c r="A132" s="2" t="s">
        <v>604</v>
      </c>
      <c r="B132" s="29" t="s">
        <v>605</v>
      </c>
      <c r="C132" s="2" t="s">
        <v>606</v>
      </c>
      <c r="D132" s="2" t="str">
        <f t="array" ref="D132">_xlfn.XLOOKUP(C132,Customers!A:A,Customers!B:B)</f>
        <v>Customer 0005</v>
      </c>
      <c r="E132" s="2" t="s">
        <v>425</v>
      </c>
      <c r="F132" s="2" t="str">
        <f t="array" ref="F132">_xlfn.XLOOKUP(E132,Restaurants!A:A,Restaurants!B:B)</f>
        <v>Restaurant 023</v>
      </c>
      <c r="G132" s="2" t="s">
        <v>607</v>
      </c>
      <c r="H132" s="2" t="str">
        <f t="array" ref="H132">_xlfn.XLOOKUP(G132,Food_Menu!A:A,Food_Menu!B:B)</f>
        <v>Food Item 0054</v>
      </c>
      <c r="I132" s="2">
        <f t="array" ref="I132">_xlfn.XLOOKUP(G132,Food_Menu!A:A,Food_Menu!D:D)</f>
        <v>491.81</v>
      </c>
      <c r="J132" s="2" t="s">
        <v>139</v>
      </c>
      <c r="K132" s="2" t="str">
        <f t="array" ref="K132">_xlfn.XLOOKUP(J132,Delivery_Partners!A:A,Delivery_Partners!B:B)</f>
        <v>Delivery Partner 109</v>
      </c>
      <c r="L132" s="3">
        <v>2</v>
      </c>
      <c r="M132" s="2" t="s">
        <v>23</v>
      </c>
      <c r="N132" s="2" t="s">
        <v>74</v>
      </c>
      <c r="O132" s="3">
        <v>44</v>
      </c>
      <c r="P132" s="13">
        <f t="shared" si="32"/>
        <v>983.62</v>
      </c>
      <c r="Q132" s="13" t="str">
        <f t="shared" si="33"/>
        <v>Normal</v>
      </c>
      <c r="S132" s="21"/>
    </row>
    <row r="133" customHeight="1" spans="1:19">
      <c r="A133" s="2" t="s">
        <v>608</v>
      </c>
      <c r="B133" s="28">
        <v>45936</v>
      </c>
      <c r="C133" s="2" t="s">
        <v>609</v>
      </c>
      <c r="D133" s="2" t="str">
        <f t="array" ref="D133">_xlfn.XLOOKUP(C133,Customers!A:A,Customers!B:B)</f>
        <v>Customer 0649</v>
      </c>
      <c r="E133" s="2" t="s">
        <v>532</v>
      </c>
      <c r="F133" s="2" t="str">
        <f t="array" ref="F133">_xlfn.XLOOKUP(E133,Restaurants!A:A,Restaurants!B:B)</f>
        <v>Restaurant 046</v>
      </c>
      <c r="G133" s="2" t="s">
        <v>261</v>
      </c>
      <c r="H133" s="2" t="str">
        <f t="array" ref="H133">_xlfn.XLOOKUP(G133,Food_Menu!A:A,Food_Menu!B:B)</f>
        <v>Food Item 0061</v>
      </c>
      <c r="I133" s="2">
        <f t="array" ref="I133">_xlfn.XLOOKUP(G133,Food_Menu!A:A,Food_Menu!D:D)</f>
        <v>538.21</v>
      </c>
      <c r="J133" s="2" t="s">
        <v>610</v>
      </c>
      <c r="K133" s="2" t="str">
        <f t="array" ref="K133">_xlfn.XLOOKUP(J133,Delivery_Partners!A:A,Delivery_Partners!B:B)</f>
        <v>Delivery Partner 180</v>
      </c>
      <c r="L133" s="3">
        <v>1</v>
      </c>
      <c r="M133" s="2" t="s">
        <v>23</v>
      </c>
      <c r="N133" s="2" t="s">
        <v>24</v>
      </c>
      <c r="O133" s="3">
        <v>25</v>
      </c>
      <c r="P133" s="13">
        <f t="shared" si="32"/>
        <v>538.21</v>
      </c>
      <c r="Q133" s="13" t="str">
        <f t="shared" si="33"/>
        <v>Fast</v>
      </c>
      <c r="S133" s="21"/>
    </row>
    <row r="134" customHeight="1" spans="1:19">
      <c r="A134" s="2" t="s">
        <v>611</v>
      </c>
      <c r="B134" s="28">
        <v>45999</v>
      </c>
      <c r="C134" s="2" t="s">
        <v>612</v>
      </c>
      <c r="D134" s="2" t="str">
        <f t="array" ref="D134">_xlfn.XLOOKUP(C134,Customers!A:A,Customers!B:B)</f>
        <v>Customer 0800</v>
      </c>
      <c r="E134" s="2" t="s">
        <v>350</v>
      </c>
      <c r="F134" s="2" t="str">
        <f t="array" ref="F134">_xlfn.XLOOKUP(E134,Restaurants!A:A,Restaurants!B:B)</f>
        <v>Restaurant 001</v>
      </c>
      <c r="G134" s="2" t="s">
        <v>408</v>
      </c>
      <c r="H134" s="2" t="str">
        <f t="array" ref="H134">_xlfn.XLOOKUP(G134,Food_Menu!A:A,Food_Menu!B:B)</f>
        <v>Food Item 0062</v>
      </c>
      <c r="I134" s="2">
        <f t="array" ref="I134">_xlfn.XLOOKUP(G134,Food_Menu!A:A,Food_Menu!D:D)</f>
        <v>267</v>
      </c>
      <c r="J134" s="2" t="s">
        <v>613</v>
      </c>
      <c r="K134" s="2" t="str">
        <f t="array" ref="K134">_xlfn.XLOOKUP(J134,Delivery_Partners!A:A,Delivery_Partners!B:B)</f>
        <v>Delivery Partner 121</v>
      </c>
      <c r="L134" s="3">
        <v>1</v>
      </c>
      <c r="M134" s="2" t="s">
        <v>23</v>
      </c>
      <c r="N134" s="2" t="s">
        <v>42</v>
      </c>
      <c r="O134" s="3">
        <v>43</v>
      </c>
      <c r="P134" s="13">
        <f t="shared" si="32"/>
        <v>267</v>
      </c>
      <c r="Q134" s="13" t="str">
        <f t="shared" si="33"/>
        <v>Normal</v>
      </c>
      <c r="S134" s="21"/>
    </row>
    <row r="135" customHeight="1" spans="1:19">
      <c r="A135" s="2" t="s">
        <v>614</v>
      </c>
      <c r="B135" s="28">
        <v>45841</v>
      </c>
      <c r="C135" s="2" t="s">
        <v>615</v>
      </c>
      <c r="D135" s="2" t="str">
        <f t="array" ref="D135">_xlfn.XLOOKUP(C135,Customers!A:A,Customers!B:B)</f>
        <v>Customer 0657</v>
      </c>
      <c r="E135" s="2" t="s">
        <v>616</v>
      </c>
      <c r="F135" s="2" t="str">
        <f t="array" ref="F135">_xlfn.XLOOKUP(E135,Restaurants!A:A,Restaurants!B:B)</f>
        <v>Restaurant 027</v>
      </c>
      <c r="G135" s="2" t="s">
        <v>617</v>
      </c>
      <c r="H135" s="2" t="str">
        <f t="array" ref="H135">_xlfn.XLOOKUP(G135,Food_Menu!A:A,Food_Menu!B:B)</f>
        <v>Food Item 0092</v>
      </c>
      <c r="I135" s="2">
        <f t="array" ref="I135">_xlfn.XLOOKUP(G135,Food_Menu!A:A,Food_Menu!D:D)</f>
        <v>238.18</v>
      </c>
      <c r="J135" s="2" t="s">
        <v>618</v>
      </c>
      <c r="K135" s="2" t="str">
        <f t="array" ref="K135">_xlfn.XLOOKUP(J135,Delivery_Partners!A:A,Delivery_Partners!B:B)</f>
        <v>Delivery Partner 002</v>
      </c>
      <c r="L135" s="3">
        <v>1</v>
      </c>
      <c r="M135" s="2" t="s">
        <v>23</v>
      </c>
      <c r="N135" s="2" t="s">
        <v>24</v>
      </c>
      <c r="O135" s="3">
        <v>23</v>
      </c>
      <c r="P135" s="13">
        <f t="shared" si="32"/>
        <v>238.18</v>
      </c>
      <c r="Q135" s="13" t="str">
        <f t="shared" si="33"/>
        <v>Fast</v>
      </c>
      <c r="S135" s="21"/>
    </row>
    <row r="136" customHeight="1" spans="1:19">
      <c r="A136" s="2" t="s">
        <v>619</v>
      </c>
      <c r="B136" s="28">
        <v>45967</v>
      </c>
      <c r="C136" s="2" t="s">
        <v>620</v>
      </c>
      <c r="D136" s="2" t="str">
        <f t="array" ref="D136">_xlfn.XLOOKUP(C136,Customers!A:A,Customers!B:B)</f>
        <v>Customer 0865</v>
      </c>
      <c r="E136" s="2" t="s">
        <v>157</v>
      </c>
      <c r="F136" s="2" t="str">
        <f t="array" ref="F136">_xlfn.XLOOKUP(E136,Restaurants!A:A,Restaurants!B:B)</f>
        <v>Restaurant 066</v>
      </c>
      <c r="G136" s="2" t="s">
        <v>163</v>
      </c>
      <c r="H136" s="2" t="str">
        <f t="array" ref="H136">_xlfn.XLOOKUP(G136,Food_Menu!A:A,Food_Menu!B:B)</f>
        <v>Food Item 0071</v>
      </c>
      <c r="I136" s="2">
        <f t="array" ref="I136">_xlfn.XLOOKUP(G136,Food_Menu!A:A,Food_Menu!D:D)</f>
        <v>243.5</v>
      </c>
      <c r="J136" s="2" t="s">
        <v>621</v>
      </c>
      <c r="K136" s="2" t="str">
        <f t="array" ref="K136">_xlfn.XLOOKUP(J136,Delivery_Partners!A:A,Delivery_Partners!B:B)</f>
        <v>Delivery Partner 038</v>
      </c>
      <c r="L136" s="3">
        <v>1</v>
      </c>
      <c r="M136" s="2" t="s">
        <v>23</v>
      </c>
      <c r="N136" s="2" t="s">
        <v>74</v>
      </c>
      <c r="O136" s="3">
        <v>31</v>
      </c>
      <c r="P136" s="13">
        <f t="shared" si="32"/>
        <v>243.5</v>
      </c>
      <c r="Q136" s="13" t="str">
        <f t="shared" si="33"/>
        <v>Normal</v>
      </c>
      <c r="S136" s="21"/>
    </row>
    <row r="137" customHeight="1" spans="1:19">
      <c r="A137" s="2" t="s">
        <v>622</v>
      </c>
      <c r="B137" s="28">
        <v>45757</v>
      </c>
      <c r="C137" s="2" t="s">
        <v>394</v>
      </c>
      <c r="D137" s="2" t="str">
        <f t="array" ref="D137">_xlfn.XLOOKUP(C137,Customers!A:A,Customers!B:B)</f>
        <v>Customer 0909</v>
      </c>
      <c r="E137" s="2" t="s">
        <v>623</v>
      </c>
      <c r="F137" s="2" t="str">
        <f t="array" ref="F137">_xlfn.XLOOKUP(E137,Restaurants!A:A,Restaurants!B:B)</f>
        <v>Restaurant 045</v>
      </c>
      <c r="G137" s="2" t="s">
        <v>624</v>
      </c>
      <c r="H137" s="2" t="str">
        <f t="array" ref="H137">_xlfn.XLOOKUP(G137,Food_Menu!A:A,Food_Menu!B:B)</f>
        <v>Food Item 0129</v>
      </c>
      <c r="I137" s="2">
        <f t="array" ref="I137">_xlfn.XLOOKUP(G137,Food_Menu!A:A,Food_Menu!D:D)</f>
        <v>581.3</v>
      </c>
      <c r="J137" s="2" t="s">
        <v>118</v>
      </c>
      <c r="K137" s="2" t="str">
        <f t="array" ref="K137">_xlfn.XLOOKUP(J137,Delivery_Partners!A:A,Delivery_Partners!B:B)</f>
        <v>Delivery Partner 176</v>
      </c>
      <c r="L137" s="3">
        <v>1</v>
      </c>
      <c r="M137" s="2" t="s">
        <v>23</v>
      </c>
      <c r="N137" s="2" t="s">
        <v>42</v>
      </c>
      <c r="O137" s="3">
        <v>29</v>
      </c>
      <c r="P137" s="13">
        <f t="shared" si="32"/>
        <v>581.3</v>
      </c>
      <c r="Q137" s="13" t="str">
        <f t="shared" si="33"/>
        <v>Fast</v>
      </c>
      <c r="S137" s="21"/>
    </row>
    <row r="138" customHeight="1" spans="1:19">
      <c r="A138" s="2" t="s">
        <v>625</v>
      </c>
      <c r="B138" s="28">
        <v>45693</v>
      </c>
      <c r="C138" s="2" t="s">
        <v>626</v>
      </c>
      <c r="D138" s="2" t="str">
        <f t="array" ref="D138">_xlfn.XLOOKUP(C138,Customers!A:A,Customers!B:B)</f>
        <v>Customer 1047</v>
      </c>
      <c r="E138" s="2" t="s">
        <v>382</v>
      </c>
      <c r="F138" s="2" t="str">
        <f t="array" ref="F138">_xlfn.XLOOKUP(E138,Restaurants!A:A,Restaurants!B:B)</f>
        <v>Restaurant 108</v>
      </c>
      <c r="G138" s="2" t="s">
        <v>627</v>
      </c>
      <c r="H138" s="2" t="str">
        <f t="array" ref="H138">_xlfn.XLOOKUP(G138,Food_Menu!A:A,Food_Menu!B:B)</f>
        <v>Food Item 0188</v>
      </c>
      <c r="I138" s="2">
        <f t="array" ref="I138">_xlfn.XLOOKUP(G138,Food_Menu!A:A,Food_Menu!D:D)</f>
        <v>537.03</v>
      </c>
      <c r="J138" s="2" t="s">
        <v>351</v>
      </c>
      <c r="K138" s="2" t="str">
        <f t="array" ref="K138">_xlfn.XLOOKUP(J138,Delivery_Partners!A:A,Delivery_Partners!B:B)</f>
        <v>Delivery Partner 101</v>
      </c>
      <c r="L138" s="3">
        <v>1</v>
      </c>
      <c r="M138" s="2" t="s">
        <v>23</v>
      </c>
      <c r="N138" s="2" t="s">
        <v>24</v>
      </c>
      <c r="O138" s="3">
        <v>32</v>
      </c>
      <c r="P138" s="13">
        <f t="shared" si="32"/>
        <v>537.03</v>
      </c>
      <c r="Q138" s="13" t="str">
        <f t="shared" si="33"/>
        <v>Normal</v>
      </c>
      <c r="S138" s="21"/>
    </row>
    <row r="139" customHeight="1" spans="1:19">
      <c r="A139" s="2" t="s">
        <v>628</v>
      </c>
      <c r="B139" s="29" t="s">
        <v>629</v>
      </c>
      <c r="C139" s="2" t="s">
        <v>630</v>
      </c>
      <c r="D139" s="2" t="str">
        <f t="array" ref="D139">_xlfn.XLOOKUP(C139,Customers!A:A,Customers!B:B)</f>
        <v>Customer 1180</v>
      </c>
      <c r="E139" s="2" t="s">
        <v>98</v>
      </c>
      <c r="F139" s="2" t="str">
        <f t="array" ref="F139">_xlfn.XLOOKUP(E139,Restaurants!A:A,Restaurants!B:B)</f>
        <v>Restaurant 012</v>
      </c>
      <c r="G139" s="2" t="s">
        <v>631</v>
      </c>
      <c r="H139" s="2" t="str">
        <f t="array" ref="H139">_xlfn.XLOOKUP(G139,Food_Menu!A:A,Food_Menu!B:B)</f>
        <v>Food Item 0121</v>
      </c>
      <c r="I139" s="2">
        <f t="array" ref="I139">_xlfn.XLOOKUP(G139,Food_Menu!A:A,Food_Menu!D:D)</f>
        <v>249.48</v>
      </c>
      <c r="J139" s="2" t="s">
        <v>389</v>
      </c>
      <c r="K139" s="2" t="str">
        <f t="array" ref="K139">_xlfn.XLOOKUP(J139,Delivery_Partners!A:A,Delivery_Partners!B:B)</f>
        <v>Delivery Partner 022</v>
      </c>
      <c r="L139" s="3">
        <v>3</v>
      </c>
      <c r="M139" s="2" t="s">
        <v>23</v>
      </c>
      <c r="N139" s="2" t="s">
        <v>55</v>
      </c>
      <c r="O139" s="3">
        <v>43</v>
      </c>
      <c r="P139" s="13">
        <f t="shared" si="32"/>
        <v>748.44</v>
      </c>
      <c r="Q139" s="13" t="str">
        <f t="shared" si="33"/>
        <v>Normal</v>
      </c>
      <c r="S139" s="21"/>
    </row>
    <row r="140" customHeight="1" spans="1:19">
      <c r="A140" s="2" t="s">
        <v>632</v>
      </c>
      <c r="B140" s="28">
        <v>45819</v>
      </c>
      <c r="C140" s="2" t="s">
        <v>633</v>
      </c>
      <c r="D140" s="2" t="str">
        <f t="array" ref="D140">_xlfn.XLOOKUP(C140,Customers!A:A,Customers!B:B)</f>
        <v>Customer 1062</v>
      </c>
      <c r="E140" s="2" t="s">
        <v>634</v>
      </c>
      <c r="F140" s="2" t="str">
        <f t="array" ref="F140">_xlfn.XLOOKUP(E140,Restaurants!A:A,Restaurants!B:B)</f>
        <v>Restaurant 087</v>
      </c>
      <c r="G140" s="2" t="s">
        <v>635</v>
      </c>
      <c r="H140" s="2" t="str">
        <f t="array" ref="H140">_xlfn.XLOOKUP(G140,Food_Menu!A:A,Food_Menu!B:B)</f>
        <v>Food Item 0074</v>
      </c>
      <c r="I140" s="2">
        <f t="array" ref="I140">_xlfn.XLOOKUP(G140,Food_Menu!A:A,Food_Menu!D:D)</f>
        <v>205.43</v>
      </c>
      <c r="J140" s="2" t="s">
        <v>636</v>
      </c>
      <c r="K140" s="2" t="str">
        <f t="array" ref="K140">_xlfn.XLOOKUP(J140,Delivery_Partners!A:A,Delivery_Partners!B:B)</f>
        <v>Delivery Partner 014</v>
      </c>
      <c r="L140" s="3">
        <v>1</v>
      </c>
      <c r="M140" s="2" t="s">
        <v>23</v>
      </c>
      <c r="N140" s="2" t="s">
        <v>24</v>
      </c>
      <c r="O140" s="3">
        <v>30</v>
      </c>
      <c r="P140" s="13">
        <f t="shared" si="32"/>
        <v>205.43</v>
      </c>
      <c r="Q140" s="13" t="str">
        <f t="shared" si="33"/>
        <v>Fast</v>
      </c>
      <c r="S140" s="21"/>
    </row>
    <row r="141" customHeight="1" spans="1:19">
      <c r="A141" s="2" t="s">
        <v>637</v>
      </c>
      <c r="B141" s="28">
        <v>46001</v>
      </c>
      <c r="C141" s="2" t="s">
        <v>638</v>
      </c>
      <c r="D141" s="2" t="str">
        <f t="array" ref="D141">_xlfn.XLOOKUP(C141,Customers!A:A,Customers!B:B)</f>
        <v>Customer 0955</v>
      </c>
      <c r="E141" s="2" t="s">
        <v>566</v>
      </c>
      <c r="F141" s="2" t="str">
        <f t="array" ref="F141">_xlfn.XLOOKUP(E141,Restaurants!A:A,Restaurants!B:B)</f>
        <v>Restaurant 072</v>
      </c>
      <c r="G141" s="2" t="s">
        <v>639</v>
      </c>
      <c r="H141" s="2" t="str">
        <f t="array" ref="H141">_xlfn.XLOOKUP(G141,Food_Menu!A:A,Food_Menu!B:B)</f>
        <v>Food Item 0125</v>
      </c>
      <c r="I141" s="2">
        <f t="array" ref="I141">_xlfn.XLOOKUP(G141,Food_Menu!A:A,Food_Menu!D:D)</f>
        <v>261.06</v>
      </c>
      <c r="J141" s="2" t="s">
        <v>640</v>
      </c>
      <c r="K141" s="2" t="str">
        <f t="array" ref="K141">_xlfn.XLOOKUP(J141,Delivery_Partners!A:A,Delivery_Partners!B:B)</f>
        <v>Delivery Partner 097</v>
      </c>
      <c r="L141" s="3">
        <v>2</v>
      </c>
      <c r="M141" s="2" t="s">
        <v>23</v>
      </c>
      <c r="N141" s="2" t="s">
        <v>74</v>
      </c>
      <c r="O141" s="3">
        <v>31</v>
      </c>
      <c r="P141" s="13">
        <f t="shared" si="32"/>
        <v>522.12</v>
      </c>
      <c r="Q141" s="13" t="str">
        <f t="shared" si="33"/>
        <v>Normal</v>
      </c>
      <c r="S141" s="21"/>
    </row>
    <row r="142" customHeight="1" spans="1:19">
      <c r="A142" s="2" t="s">
        <v>641</v>
      </c>
      <c r="B142" s="28">
        <v>45817</v>
      </c>
      <c r="C142" s="2" t="s">
        <v>642</v>
      </c>
      <c r="D142" s="2" t="str">
        <f t="array" ref="D142">_xlfn.XLOOKUP(C142,Customers!A:A,Customers!B:B)</f>
        <v>Customer 0518</v>
      </c>
      <c r="E142" s="2" t="s">
        <v>446</v>
      </c>
      <c r="F142" s="2" t="str">
        <f t="array" ref="F142">_xlfn.XLOOKUP(E142,Restaurants!A:A,Restaurants!B:B)</f>
        <v>Restaurant 078</v>
      </c>
      <c r="G142" s="2" t="s">
        <v>183</v>
      </c>
      <c r="H142" s="2" t="str">
        <f t="array" ref="H142">_xlfn.XLOOKUP(G142,Food_Menu!A:A,Food_Menu!B:B)</f>
        <v>Food Item 0137</v>
      </c>
      <c r="I142" s="2">
        <f t="array" ref="I142">_xlfn.XLOOKUP(G142,Food_Menu!A:A,Food_Menu!D:D)</f>
        <v>200.4</v>
      </c>
      <c r="J142" s="2" t="s">
        <v>643</v>
      </c>
      <c r="K142" s="2" t="str">
        <f t="array" ref="K142">_xlfn.XLOOKUP(J142,Delivery_Partners!A:A,Delivery_Partners!B:B)</f>
        <v>Delivery Partner 107</v>
      </c>
      <c r="L142" s="3">
        <v>1</v>
      </c>
      <c r="M142" s="2" t="s">
        <v>23</v>
      </c>
      <c r="N142" s="2" t="s">
        <v>24</v>
      </c>
      <c r="O142" s="3">
        <v>44</v>
      </c>
      <c r="P142" s="13">
        <f t="shared" si="32"/>
        <v>200.4</v>
      </c>
      <c r="Q142" s="13" t="str">
        <f t="shared" si="33"/>
        <v>Normal</v>
      </c>
      <c r="S142" s="21"/>
    </row>
    <row r="143" customHeight="1" spans="1:19">
      <c r="A143" s="2" t="s">
        <v>644</v>
      </c>
      <c r="B143" s="29" t="s">
        <v>645</v>
      </c>
      <c r="C143" s="2" t="s">
        <v>646</v>
      </c>
      <c r="D143" s="2" t="str">
        <f t="array" ref="D143">_xlfn.XLOOKUP(C143,Customers!A:A,Customers!B:B)</f>
        <v>Customer 0605</v>
      </c>
      <c r="E143" s="2" t="s">
        <v>647</v>
      </c>
      <c r="F143" s="2" t="str">
        <f t="array" ref="F143">_xlfn.XLOOKUP(E143,Restaurants!A:A,Restaurants!B:B)</f>
        <v>Restaurant 081</v>
      </c>
      <c r="G143" s="2" t="s">
        <v>72</v>
      </c>
      <c r="H143" s="2" t="str">
        <f t="array" ref="H143">_xlfn.XLOOKUP(G143,Food_Menu!A:A,Food_Menu!B:B)</f>
        <v>Food Item 0198</v>
      </c>
      <c r="I143" s="2">
        <f t="array" ref="I143">_xlfn.XLOOKUP(G143,Food_Menu!A:A,Food_Menu!D:D)</f>
        <v>221.88</v>
      </c>
      <c r="J143" s="2" t="s">
        <v>173</v>
      </c>
      <c r="K143" s="2" t="str">
        <f t="array" ref="K143">_xlfn.XLOOKUP(J143,Delivery_Partners!A:A,Delivery_Partners!B:B)</f>
        <v>Delivery Partner 045</v>
      </c>
      <c r="L143" s="3">
        <v>3</v>
      </c>
      <c r="M143" s="2" t="s">
        <v>23</v>
      </c>
      <c r="N143" s="2" t="s">
        <v>55</v>
      </c>
      <c r="O143" s="3">
        <v>36</v>
      </c>
      <c r="P143" s="13">
        <f t="shared" si="32"/>
        <v>665.64</v>
      </c>
      <c r="Q143" s="13" t="str">
        <f t="shared" si="33"/>
        <v>Normal</v>
      </c>
      <c r="S143" s="21"/>
    </row>
    <row r="144" hidden="1" customHeight="1" spans="1:19">
      <c r="A144" s="2" t="s">
        <v>648</v>
      </c>
      <c r="B144" s="28">
        <v>46001</v>
      </c>
      <c r="C144" s="2" t="s">
        <v>649</v>
      </c>
      <c r="D144" s="2" t="str">
        <f t="array" ref="D144">_xlfn.XLOOKUP(C144,Customers!A:A,Customers!B:B)</f>
        <v>Customer 0740</v>
      </c>
      <c r="E144" s="2" t="s">
        <v>335</v>
      </c>
      <c r="F144" s="2" t="str">
        <f t="array" ref="F144">_xlfn.XLOOKUP(E144,Restaurants!A:A,Restaurants!B:B)</f>
        <v>Restaurant 007</v>
      </c>
      <c r="G144" s="2" t="s">
        <v>650</v>
      </c>
      <c r="H144" s="2" t="str">
        <f t="array" ref="H144">_xlfn.XLOOKUP(G144,Food_Menu!A:A,Food_Menu!B:B)</f>
        <v>Food Item 0209</v>
      </c>
      <c r="I144" s="2"/>
      <c r="J144" s="2" t="s">
        <v>651</v>
      </c>
      <c r="K144" s="2" t="str">
        <f t="array" ref="K144">_xlfn.XLOOKUP(J144,Delivery_Partners!A:A,Delivery_Partners!B:B)</f>
        <v>Delivery Partner 036</v>
      </c>
      <c r="L144" s="3">
        <v>1</v>
      </c>
      <c r="M144" s="2" t="s">
        <v>189</v>
      </c>
      <c r="N144" s="2" t="s">
        <v>55</v>
      </c>
      <c r="O144" s="2"/>
    </row>
    <row r="145" customHeight="1" spans="1:19">
      <c r="A145" s="2" t="s">
        <v>652</v>
      </c>
      <c r="B145" s="29" t="s">
        <v>653</v>
      </c>
      <c r="C145" s="2" t="s">
        <v>654</v>
      </c>
      <c r="D145" s="2" t="str">
        <f t="array" ref="D145">_xlfn.XLOOKUP(C145,Customers!A:A,Customers!B:B)</f>
        <v>Customer 0204</v>
      </c>
      <c r="E145" s="2" t="s">
        <v>655</v>
      </c>
      <c r="F145" s="2" t="str">
        <f t="array" ref="F145">_xlfn.XLOOKUP(E145,Restaurants!A:A,Restaurants!B:B)</f>
        <v>Restaurant 096</v>
      </c>
      <c r="G145" s="2" t="s">
        <v>408</v>
      </c>
      <c r="H145" s="2" t="str">
        <f t="array" ref="H145">_xlfn.XLOOKUP(G145,Food_Menu!A:A,Food_Menu!B:B)</f>
        <v>Food Item 0062</v>
      </c>
      <c r="I145" s="2">
        <f t="array" ref="I145">_xlfn.XLOOKUP(G145,Food_Menu!A:A,Food_Menu!D:D)</f>
        <v>267</v>
      </c>
      <c r="J145" s="2" t="s">
        <v>203</v>
      </c>
      <c r="K145" s="2" t="str">
        <f t="array" ref="K145">_xlfn.XLOOKUP(J145,Delivery_Partners!A:A,Delivery_Partners!B:B)</f>
        <v>Delivery Partner 110</v>
      </c>
      <c r="L145" s="3">
        <v>2</v>
      </c>
      <c r="M145" s="2" t="s">
        <v>23</v>
      </c>
      <c r="N145" s="2" t="s">
        <v>24</v>
      </c>
      <c r="O145" s="3">
        <v>38</v>
      </c>
      <c r="P145" s="13">
        <f t="shared" ref="P145:P158" si="34">I145*L145</f>
        <v>534</v>
      </c>
      <c r="Q145" s="13" t="str">
        <f t="shared" ref="Q145:Q158" si="35">IF(O145="","Not Delivered",IF(O145&lt;=30,"Fast",IF(O145&lt;=60,"Normal","Slow")))</f>
        <v>Normal</v>
      </c>
      <c r="S145" s="21"/>
    </row>
    <row r="146" customHeight="1" spans="1:19">
      <c r="A146" s="2" t="s">
        <v>656</v>
      </c>
      <c r="B146" s="28">
        <v>45784</v>
      </c>
      <c r="C146" s="2" t="s">
        <v>657</v>
      </c>
      <c r="D146" s="2" t="str">
        <f t="array" ref="D146">_xlfn.XLOOKUP(C146,Customers!A:A,Customers!B:B)</f>
        <v>Customer 0814</v>
      </c>
      <c r="E146" s="2" t="s">
        <v>658</v>
      </c>
      <c r="F146" s="2" t="str">
        <f t="array" ref="F146">_xlfn.XLOOKUP(E146,Restaurants!A:A,Restaurants!B:B)</f>
        <v>Restaurant 040</v>
      </c>
      <c r="G146" s="2" t="s">
        <v>659</v>
      </c>
      <c r="H146" s="2" t="str">
        <f t="array" ref="H146">_xlfn.XLOOKUP(G146,Food_Menu!A:A,Food_Menu!B:B)</f>
        <v>Food Item 0203</v>
      </c>
      <c r="I146" s="2">
        <f t="array" ref="I146">_xlfn.XLOOKUP(G146,Food_Menu!A:A,Food_Menu!D:D)</f>
        <v>406.91</v>
      </c>
      <c r="J146" s="2" t="s">
        <v>660</v>
      </c>
      <c r="K146" s="2" t="str">
        <f t="array" ref="K146">_xlfn.XLOOKUP(J146,Delivery_Partners!A:A,Delivery_Partners!B:B)</f>
        <v>Delivery Partner 079</v>
      </c>
      <c r="L146" s="3">
        <v>2</v>
      </c>
      <c r="M146" s="2" t="s">
        <v>23</v>
      </c>
      <c r="N146" s="2" t="s">
        <v>42</v>
      </c>
      <c r="O146" s="3">
        <v>47</v>
      </c>
      <c r="P146" s="13">
        <f t="shared" si="34"/>
        <v>813.82</v>
      </c>
      <c r="Q146" s="13" t="str">
        <f t="shared" si="35"/>
        <v>Normal</v>
      </c>
      <c r="S146" s="21"/>
    </row>
    <row r="147" customHeight="1" spans="1:19">
      <c r="A147" s="2" t="s">
        <v>661</v>
      </c>
      <c r="B147" s="28">
        <v>45870</v>
      </c>
      <c r="C147" s="2" t="s">
        <v>662</v>
      </c>
      <c r="D147" s="2" t="str">
        <f t="array" ref="D147">_xlfn.XLOOKUP(C147,Customers!A:A,Customers!B:B)</f>
        <v>Customer 0706</v>
      </c>
      <c r="E147" s="2" t="s">
        <v>20</v>
      </c>
      <c r="F147" s="2" t="str">
        <f t="array" ref="F147">_xlfn.XLOOKUP(E147,Restaurants!A:A,Restaurants!B:B)</f>
        <v>Restaurant 079</v>
      </c>
      <c r="G147" s="2" t="s">
        <v>457</v>
      </c>
      <c r="H147" s="2" t="str">
        <f t="array" ref="H147">_xlfn.XLOOKUP(G147,Food_Menu!A:A,Food_Menu!B:B)</f>
        <v>Food Item 0180</v>
      </c>
      <c r="I147" s="2">
        <f t="array" ref="I147">_xlfn.XLOOKUP(G147,Food_Menu!A:A,Food_Menu!D:D)</f>
        <v>498.49</v>
      </c>
      <c r="J147" s="2" t="s">
        <v>663</v>
      </c>
      <c r="K147" s="2" t="str">
        <f t="array" ref="K147">_xlfn.XLOOKUP(J147,Delivery_Partners!A:A,Delivery_Partners!B:B)</f>
        <v>Delivery Partner 007</v>
      </c>
      <c r="L147" s="3">
        <v>1</v>
      </c>
      <c r="M147" s="2" t="s">
        <v>23</v>
      </c>
      <c r="N147" s="2" t="s">
        <v>55</v>
      </c>
      <c r="O147" s="3">
        <v>48</v>
      </c>
      <c r="P147" s="13">
        <f t="shared" si="34"/>
        <v>498.49</v>
      </c>
      <c r="Q147" s="13" t="str">
        <f t="shared" si="35"/>
        <v>Normal</v>
      </c>
      <c r="S147" s="21"/>
    </row>
    <row r="148" customHeight="1" spans="1:19">
      <c r="A148" s="2" t="s">
        <v>664</v>
      </c>
      <c r="B148" s="28">
        <v>45816</v>
      </c>
      <c r="C148" s="2" t="s">
        <v>665</v>
      </c>
      <c r="D148" s="2" t="str">
        <f t="array" ref="D148">_xlfn.XLOOKUP(C148,Customers!A:A,Customers!B:B)</f>
        <v>Customer 0625</v>
      </c>
      <c r="E148" s="2" t="s">
        <v>666</v>
      </c>
      <c r="F148" s="2" t="str">
        <f t="array" ref="F148">_xlfn.XLOOKUP(E148,Restaurants!A:A,Restaurants!B:B)</f>
        <v>Restaurant 036</v>
      </c>
      <c r="G148" s="2" t="s">
        <v>158</v>
      </c>
      <c r="H148" s="2" t="str">
        <f t="array" ref="H148">_xlfn.XLOOKUP(G148,Food_Menu!A:A,Food_Menu!B:B)</f>
        <v>Food Item 0029</v>
      </c>
      <c r="I148" s="2">
        <f t="array" ref="I148">_xlfn.XLOOKUP(G148,Food_Menu!A:A,Food_Menu!D:D)</f>
        <v>434.93</v>
      </c>
      <c r="J148" s="2" t="s">
        <v>277</v>
      </c>
      <c r="K148" s="2" t="str">
        <f t="array" ref="K148">_xlfn.XLOOKUP(J148,Delivery_Partners!A:A,Delivery_Partners!B:B)</f>
        <v>Delivery Partner 011</v>
      </c>
      <c r="L148" s="3">
        <v>2</v>
      </c>
      <c r="M148" s="2" t="s">
        <v>23</v>
      </c>
      <c r="N148" s="2" t="s">
        <v>55</v>
      </c>
      <c r="O148" s="3">
        <v>19</v>
      </c>
      <c r="P148" s="13">
        <f t="shared" si="34"/>
        <v>869.86</v>
      </c>
      <c r="Q148" s="13" t="str">
        <f t="shared" si="35"/>
        <v>Fast</v>
      </c>
      <c r="S148" s="21"/>
    </row>
    <row r="149" customHeight="1" spans="1:19">
      <c r="A149" s="2" t="s">
        <v>667</v>
      </c>
      <c r="B149" s="28">
        <v>45934</v>
      </c>
      <c r="C149" s="2" t="s">
        <v>668</v>
      </c>
      <c r="D149" s="2" t="str">
        <f t="array" ref="D149">_xlfn.XLOOKUP(C149,Customers!A:A,Customers!B:B)</f>
        <v>Customer 1002</v>
      </c>
      <c r="E149" s="2" t="s">
        <v>669</v>
      </c>
      <c r="F149" s="2" t="str">
        <f t="array" ref="F149">_xlfn.XLOOKUP(E149,Restaurants!A:A,Restaurants!B:B)</f>
        <v>Restaurant 048</v>
      </c>
      <c r="G149" s="2" t="s">
        <v>670</v>
      </c>
      <c r="H149" s="2" t="str">
        <f t="array" ref="H149">_xlfn.XLOOKUP(G149,Food_Menu!A:A,Food_Menu!B:B)</f>
        <v>Food Item 0123</v>
      </c>
      <c r="I149" s="2">
        <f t="array" ref="I149">_xlfn.XLOOKUP(G149,Food_Menu!A:A,Food_Menu!D:D)</f>
        <v>256.27</v>
      </c>
      <c r="J149" s="2" t="s">
        <v>671</v>
      </c>
      <c r="K149" s="2" t="str">
        <f t="array" ref="K149">_xlfn.XLOOKUP(J149,Delivery_Partners!A:A,Delivery_Partners!B:B)</f>
        <v>Delivery Partner 043</v>
      </c>
      <c r="L149" s="3">
        <v>2</v>
      </c>
      <c r="M149" s="2" t="s">
        <v>23</v>
      </c>
      <c r="N149" s="2" t="s">
        <v>74</v>
      </c>
      <c r="O149" s="3">
        <v>20</v>
      </c>
      <c r="P149" s="13">
        <f t="shared" si="34"/>
        <v>512.54</v>
      </c>
      <c r="Q149" s="13" t="str">
        <f t="shared" si="35"/>
        <v>Fast</v>
      </c>
      <c r="S149" s="21"/>
    </row>
    <row r="150" customHeight="1" spans="1:19">
      <c r="A150" s="2" t="s">
        <v>672</v>
      </c>
      <c r="B150" s="28">
        <v>45940</v>
      </c>
      <c r="C150" s="2" t="s">
        <v>673</v>
      </c>
      <c r="D150" s="2" t="str">
        <f t="array" ref="D150">_xlfn.XLOOKUP(C150,Customers!A:A,Customers!B:B)</f>
        <v>Customer 0825</v>
      </c>
      <c r="E150" s="2" t="s">
        <v>674</v>
      </c>
      <c r="F150" s="2" t="str">
        <f t="array" ref="F150">_xlfn.XLOOKUP(E150,Restaurants!A:A,Restaurants!B:B)</f>
        <v>Restaurant 085</v>
      </c>
      <c r="G150" s="2" t="s">
        <v>675</v>
      </c>
      <c r="H150" s="2" t="str">
        <f t="array" ref="H150">_xlfn.XLOOKUP(G150,Food_Menu!A:A,Food_Menu!B:B)</f>
        <v>Food Item 0034</v>
      </c>
      <c r="I150" s="2">
        <f t="array" ref="I150">_xlfn.XLOOKUP(G150,Food_Menu!A:A,Food_Menu!D:D)</f>
        <v>185.13</v>
      </c>
      <c r="J150" s="2" t="s">
        <v>592</v>
      </c>
      <c r="K150" s="2" t="str">
        <f t="array" ref="K150">_xlfn.XLOOKUP(J150,Delivery_Partners!A:A,Delivery_Partners!B:B)</f>
        <v>Delivery Partner 102</v>
      </c>
      <c r="L150" s="3">
        <v>2</v>
      </c>
      <c r="M150" s="2" t="s">
        <v>23</v>
      </c>
      <c r="N150" s="2" t="s">
        <v>74</v>
      </c>
      <c r="O150" s="3">
        <v>47</v>
      </c>
      <c r="P150" s="13">
        <f t="shared" si="34"/>
        <v>370.26</v>
      </c>
      <c r="Q150" s="13" t="str">
        <f t="shared" si="35"/>
        <v>Normal</v>
      </c>
      <c r="S150" s="21"/>
    </row>
    <row r="151" customHeight="1" spans="1:19">
      <c r="A151" s="2" t="s">
        <v>676</v>
      </c>
      <c r="B151" s="29" t="s">
        <v>677</v>
      </c>
      <c r="C151" s="2" t="s">
        <v>678</v>
      </c>
      <c r="D151" s="2" t="str">
        <f t="array" ref="D151">_xlfn.XLOOKUP(C151,Customers!A:A,Customers!B:B)</f>
        <v>Customer 1119</v>
      </c>
      <c r="E151" s="2" t="s">
        <v>298</v>
      </c>
      <c r="F151" s="2" t="str">
        <f t="array" ref="F151">_xlfn.XLOOKUP(E151,Restaurants!A:A,Restaurants!B:B)</f>
        <v>Restaurant 113</v>
      </c>
      <c r="G151" s="2" t="s">
        <v>563</v>
      </c>
      <c r="H151" s="2" t="str">
        <f t="array" ref="H151">_xlfn.XLOOKUP(G151,Food_Menu!A:A,Food_Menu!B:B)</f>
        <v>Food Item 0108</v>
      </c>
      <c r="I151" s="2">
        <f t="array" ref="I151">_xlfn.XLOOKUP(G151,Food_Menu!A:A,Food_Menu!D:D)</f>
        <v>203.49</v>
      </c>
      <c r="J151" s="2" t="s">
        <v>679</v>
      </c>
      <c r="K151" s="2" t="str">
        <f t="array" ref="K151">_xlfn.XLOOKUP(J151,Delivery_Partners!A:A,Delivery_Partners!B:B)</f>
        <v>Delivery Partner 055</v>
      </c>
      <c r="L151" s="3">
        <v>1</v>
      </c>
      <c r="M151" s="2" t="s">
        <v>23</v>
      </c>
      <c r="N151" s="2" t="s">
        <v>42</v>
      </c>
      <c r="O151" s="3">
        <v>32</v>
      </c>
      <c r="P151" s="13">
        <f t="shared" si="34"/>
        <v>203.49</v>
      </c>
      <c r="Q151" s="13" t="str">
        <f t="shared" si="35"/>
        <v>Normal</v>
      </c>
      <c r="S151" s="21"/>
    </row>
    <row r="152" customHeight="1" spans="1:19">
      <c r="A152" s="2" t="s">
        <v>680</v>
      </c>
      <c r="B152" s="29" t="s">
        <v>681</v>
      </c>
      <c r="C152" s="2" t="s">
        <v>682</v>
      </c>
      <c r="D152" s="2" t="str">
        <f t="array" ref="D152">_xlfn.XLOOKUP(C152,Customers!A:A,Customers!B:B)</f>
        <v>Customer 1172</v>
      </c>
      <c r="E152" s="2" t="s">
        <v>105</v>
      </c>
      <c r="F152" s="2" t="str">
        <f t="array" ref="F152">_xlfn.XLOOKUP(E152,Restaurants!A:A,Restaurants!B:B)</f>
        <v>Restaurant 106</v>
      </c>
      <c r="G152" s="2" t="s">
        <v>683</v>
      </c>
      <c r="H152" s="2" t="str">
        <f t="array" ref="H152">_xlfn.XLOOKUP(G152,Food_Menu!A:A,Food_Menu!B:B)</f>
        <v>Food Item 0010</v>
      </c>
      <c r="I152" s="2">
        <f t="array" ref="I152">_xlfn.XLOOKUP(G152,Food_Menu!A:A,Food_Menu!D:D)</f>
        <v>253.04</v>
      </c>
      <c r="J152" s="2" t="s">
        <v>684</v>
      </c>
      <c r="K152" s="2" t="str">
        <f t="array" ref="K152">_xlfn.XLOOKUP(J152,Delivery_Partners!A:A,Delivery_Partners!B:B)</f>
        <v>Delivery Partner 003</v>
      </c>
      <c r="L152" s="3">
        <v>3</v>
      </c>
      <c r="M152" s="2" t="s">
        <v>23</v>
      </c>
      <c r="N152" s="2" t="s">
        <v>24</v>
      </c>
      <c r="O152" s="3">
        <v>15</v>
      </c>
      <c r="P152" s="13">
        <f t="shared" si="34"/>
        <v>759.12</v>
      </c>
      <c r="Q152" s="13" t="str">
        <f t="shared" si="35"/>
        <v>Fast</v>
      </c>
      <c r="S152" s="21"/>
    </row>
    <row r="153" customHeight="1" spans="1:19">
      <c r="A153" s="2" t="s">
        <v>685</v>
      </c>
      <c r="B153" s="28">
        <v>45816</v>
      </c>
      <c r="C153" s="2" t="s">
        <v>686</v>
      </c>
      <c r="D153" s="2" t="str">
        <f t="array" ref="D153">_xlfn.XLOOKUP(C153,Customers!A:A,Customers!B:B)</f>
        <v>Customer 0991</v>
      </c>
      <c r="E153" s="2" t="s">
        <v>121</v>
      </c>
      <c r="F153" s="2" t="str">
        <f t="array" ref="F153">_xlfn.XLOOKUP(E153,Restaurants!A:A,Restaurants!B:B)</f>
        <v>Restaurant 088</v>
      </c>
      <c r="G153" s="2" t="s">
        <v>687</v>
      </c>
      <c r="H153" s="2" t="str">
        <f t="array" ref="H153">_xlfn.XLOOKUP(G153,Food_Menu!A:A,Food_Menu!B:B)</f>
        <v>Food Item 0066</v>
      </c>
      <c r="I153" s="2">
        <f t="array" ref="I153">_xlfn.XLOOKUP(G153,Food_Menu!A:A,Food_Menu!D:D)</f>
        <v>648.68</v>
      </c>
      <c r="J153" s="2" t="s">
        <v>688</v>
      </c>
      <c r="K153" s="2" t="str">
        <f t="array" ref="K153">_xlfn.XLOOKUP(J153,Delivery_Partners!A:A,Delivery_Partners!B:B)</f>
        <v>Delivery Partner 165</v>
      </c>
      <c r="L153" s="3">
        <v>1</v>
      </c>
      <c r="M153" s="2" t="s">
        <v>23</v>
      </c>
      <c r="N153" s="2" t="s">
        <v>74</v>
      </c>
      <c r="O153" s="3">
        <v>26</v>
      </c>
      <c r="P153" s="13">
        <f t="shared" si="34"/>
        <v>648.68</v>
      </c>
      <c r="Q153" s="13" t="str">
        <f t="shared" si="35"/>
        <v>Fast</v>
      </c>
      <c r="S153" s="21"/>
    </row>
    <row r="154" customHeight="1" spans="1:19">
      <c r="A154" s="2" t="s">
        <v>689</v>
      </c>
      <c r="B154" s="29" t="s">
        <v>690</v>
      </c>
      <c r="C154" s="2" t="s">
        <v>691</v>
      </c>
      <c r="D154" s="2" t="str">
        <f t="array" ref="D154">_xlfn.XLOOKUP(C154,Customers!A:A,Customers!B:B)</f>
        <v>Customer 0358</v>
      </c>
      <c r="E154" s="2" t="s">
        <v>187</v>
      </c>
      <c r="F154" s="2" t="str">
        <f t="array" ref="F154">_xlfn.XLOOKUP(E154,Restaurants!A:A,Restaurants!B:B)</f>
        <v>Restaurant 065</v>
      </c>
      <c r="G154" s="2" t="s">
        <v>692</v>
      </c>
      <c r="H154" s="2" t="str">
        <f t="array" ref="H154">_xlfn.XLOOKUP(G154,Food_Menu!A:A,Food_Menu!B:B)</f>
        <v>Food Item 0130</v>
      </c>
      <c r="I154" s="2">
        <f t="array" ref="I154">_xlfn.XLOOKUP(G154,Food_Menu!A:A,Food_Menu!D:D)</f>
        <v>112.66</v>
      </c>
      <c r="J154" s="2" t="s">
        <v>693</v>
      </c>
      <c r="K154" s="2" t="str">
        <f t="array" ref="K154">_xlfn.XLOOKUP(J154,Delivery_Partners!A:A,Delivery_Partners!B:B)</f>
        <v>Delivery Partner 125</v>
      </c>
      <c r="L154" s="3">
        <v>1</v>
      </c>
      <c r="M154" s="2" t="s">
        <v>23</v>
      </c>
      <c r="N154" s="2" t="s">
        <v>24</v>
      </c>
      <c r="O154" s="3">
        <v>30</v>
      </c>
      <c r="P154" s="13">
        <f t="shared" si="34"/>
        <v>112.66</v>
      </c>
      <c r="Q154" s="13" t="str">
        <f t="shared" si="35"/>
        <v>Fast</v>
      </c>
      <c r="S154" s="21"/>
    </row>
    <row r="155" customHeight="1" spans="1:19">
      <c r="A155" s="2" t="s">
        <v>694</v>
      </c>
      <c r="B155" s="28">
        <v>45700</v>
      </c>
      <c r="C155" s="2" t="s">
        <v>695</v>
      </c>
      <c r="D155" s="2" t="str">
        <f t="array" ref="D155">_xlfn.XLOOKUP(C155,Customers!A:A,Customers!B:B)</f>
        <v>Customer 0227</v>
      </c>
      <c r="E155" s="2" t="s">
        <v>345</v>
      </c>
      <c r="F155" s="2" t="str">
        <f t="array" ref="F155">_xlfn.XLOOKUP(E155,Restaurants!A:A,Restaurants!B:B)</f>
        <v>Restaurant 064</v>
      </c>
      <c r="G155" s="2" t="s">
        <v>106</v>
      </c>
      <c r="H155" s="2" t="str">
        <f t="array" ref="H155">_xlfn.XLOOKUP(G155,Food_Menu!A:A,Food_Menu!B:B)</f>
        <v>Food Item 0067</v>
      </c>
      <c r="I155" s="2">
        <f t="array" ref="I155">_xlfn.XLOOKUP(G155,Food_Menu!A:A,Food_Menu!D:D)</f>
        <v>575.59</v>
      </c>
      <c r="J155" s="2" t="s">
        <v>123</v>
      </c>
      <c r="K155" s="2" t="str">
        <f t="array" ref="K155">_xlfn.XLOOKUP(J155,Delivery_Partners!A:A,Delivery_Partners!B:B)</f>
        <v>Delivery Partner 106</v>
      </c>
      <c r="L155" s="3">
        <v>1</v>
      </c>
      <c r="M155" s="2" t="s">
        <v>23</v>
      </c>
      <c r="N155" s="2" t="s">
        <v>55</v>
      </c>
      <c r="O155" s="3">
        <v>31</v>
      </c>
      <c r="P155" s="13">
        <f t="shared" si="34"/>
        <v>575.59</v>
      </c>
      <c r="Q155" s="13" t="str">
        <f t="shared" si="35"/>
        <v>Normal</v>
      </c>
      <c r="S155" s="21"/>
    </row>
    <row r="156" customHeight="1" spans="1:19">
      <c r="A156" s="2" t="s">
        <v>696</v>
      </c>
      <c r="B156" s="29" t="s">
        <v>64</v>
      </c>
      <c r="C156" s="2" t="s">
        <v>697</v>
      </c>
      <c r="D156" s="2" t="str">
        <f t="array" ref="D156">_xlfn.XLOOKUP(C156,Customers!A:A,Customers!B:B)</f>
        <v>Customer 0360</v>
      </c>
      <c r="E156" s="2" t="s">
        <v>698</v>
      </c>
      <c r="F156" s="2" t="str">
        <f t="array" ref="F156">_xlfn.XLOOKUP(E156,Restaurants!A:A,Restaurants!B:B)</f>
        <v>Restaurant 116</v>
      </c>
      <c r="G156" s="2" t="s">
        <v>172</v>
      </c>
      <c r="H156" s="2" t="str">
        <f t="array" ref="H156">_xlfn.XLOOKUP(G156,Food_Menu!A:A,Food_Menu!B:B)</f>
        <v>Food Item 0003</v>
      </c>
      <c r="I156" s="2">
        <f t="array" ref="I156">_xlfn.XLOOKUP(G156,Food_Menu!A:A,Food_Menu!D:D)</f>
        <v>349.88</v>
      </c>
      <c r="J156" s="2" t="s">
        <v>217</v>
      </c>
      <c r="K156" s="2" t="str">
        <f t="array" ref="K156">_xlfn.XLOOKUP(J156,Delivery_Partners!A:A,Delivery_Partners!B:B)</f>
        <v>Delivery Partner 044</v>
      </c>
      <c r="L156" s="3">
        <v>1</v>
      </c>
      <c r="M156" s="2" t="s">
        <v>23</v>
      </c>
      <c r="N156" s="2" t="s">
        <v>74</v>
      </c>
      <c r="O156" s="3">
        <v>44</v>
      </c>
      <c r="P156" s="13">
        <f t="shared" si="34"/>
        <v>349.88</v>
      </c>
      <c r="Q156" s="13" t="str">
        <f t="shared" si="35"/>
        <v>Normal</v>
      </c>
      <c r="S156" s="21"/>
    </row>
    <row r="157" customHeight="1" spans="1:19">
      <c r="A157" s="2" t="s">
        <v>699</v>
      </c>
      <c r="B157" s="29" t="s">
        <v>700</v>
      </c>
      <c r="C157" s="2" t="s">
        <v>701</v>
      </c>
      <c r="D157" s="2" t="str">
        <f t="array" ref="D157">_xlfn.XLOOKUP(C157,Customers!A:A,Customers!B:B)</f>
        <v>Customer 0856</v>
      </c>
      <c r="E157" s="2" t="s">
        <v>702</v>
      </c>
      <c r="F157" s="2" t="str">
        <f t="array" ref="F157">_xlfn.XLOOKUP(E157,Restaurants!A:A,Restaurants!B:B)</f>
        <v>Restaurant 025</v>
      </c>
      <c r="G157" s="2" t="s">
        <v>178</v>
      </c>
      <c r="H157" s="2" t="str">
        <f t="array" ref="H157">_xlfn.XLOOKUP(G157,Food_Menu!A:A,Food_Menu!B:B)</f>
        <v>Food Item 0086</v>
      </c>
      <c r="I157" s="2">
        <f t="array" ref="I157">_xlfn.XLOOKUP(G157,Food_Menu!A:A,Food_Menu!D:D)</f>
        <v>475.88</v>
      </c>
      <c r="J157" s="2" t="s">
        <v>544</v>
      </c>
      <c r="K157" s="2" t="str">
        <f t="array" ref="K157">_xlfn.XLOOKUP(J157,Delivery_Partners!A:A,Delivery_Partners!B:B)</f>
        <v>Delivery Partner 128</v>
      </c>
      <c r="L157" s="3">
        <v>1</v>
      </c>
      <c r="M157" s="2" t="s">
        <v>23</v>
      </c>
      <c r="N157" s="2" t="s">
        <v>24</v>
      </c>
      <c r="O157" s="3">
        <v>24</v>
      </c>
      <c r="P157" s="13">
        <f t="shared" si="34"/>
        <v>475.88</v>
      </c>
      <c r="Q157" s="13" t="str">
        <f t="shared" si="35"/>
        <v>Fast</v>
      </c>
      <c r="S157" s="21"/>
    </row>
    <row r="158" customHeight="1" spans="1:19">
      <c r="A158" s="2" t="s">
        <v>703</v>
      </c>
      <c r="B158" s="29" t="s">
        <v>704</v>
      </c>
      <c r="C158" s="2" t="s">
        <v>705</v>
      </c>
      <c r="D158" s="2" t="str">
        <f t="array" ref="D158">_xlfn.XLOOKUP(C158,Customers!A:A,Customers!B:B)</f>
        <v>Customer 1038</v>
      </c>
      <c r="E158" s="2" t="s">
        <v>706</v>
      </c>
      <c r="F158" s="2" t="str">
        <f t="array" ref="F158">_xlfn.XLOOKUP(E158,Restaurants!A:A,Restaurants!B:B)</f>
        <v>Restaurant 115</v>
      </c>
      <c r="G158" s="2" t="s">
        <v>331</v>
      </c>
      <c r="H158" s="2" t="str">
        <f t="array" ref="H158">_xlfn.XLOOKUP(G158,Food_Menu!A:A,Food_Menu!B:B)</f>
        <v>Food Item 0120</v>
      </c>
      <c r="I158" s="2">
        <f t="array" ref="I158">_xlfn.XLOOKUP(G158,Food_Menu!A:A,Food_Menu!D:D)</f>
        <v>569.73</v>
      </c>
      <c r="J158" s="2" t="s">
        <v>707</v>
      </c>
      <c r="K158" s="2" t="str">
        <f t="array" ref="K158">_xlfn.XLOOKUP(J158,Delivery_Partners!A:A,Delivery_Partners!B:B)</f>
        <v>Delivery Partner 171</v>
      </c>
      <c r="L158" s="3">
        <v>3</v>
      </c>
      <c r="M158" s="2" t="s">
        <v>23</v>
      </c>
      <c r="N158" s="2" t="s">
        <v>24</v>
      </c>
      <c r="O158" s="3">
        <v>46</v>
      </c>
      <c r="P158" s="13">
        <f t="shared" si="34"/>
        <v>1709.19</v>
      </c>
      <c r="Q158" s="13" t="str">
        <f t="shared" si="35"/>
        <v>Normal</v>
      </c>
      <c r="S158" s="21"/>
    </row>
    <row r="159" hidden="1" customHeight="1" spans="1:19">
      <c r="A159" s="2" t="s">
        <v>708</v>
      </c>
      <c r="B159" s="29" t="s">
        <v>58</v>
      </c>
      <c r="C159" s="2" t="s">
        <v>709</v>
      </c>
      <c r="D159" s="2" t="str">
        <f t="array" ref="D159">_xlfn.XLOOKUP(C159,Customers!A:A,Customers!B:B)</f>
        <v>Customer 1057</v>
      </c>
      <c r="E159" s="2" t="s">
        <v>446</v>
      </c>
      <c r="F159" s="2" t="str">
        <f t="array" ref="F159">_xlfn.XLOOKUP(E159,Restaurants!A:A,Restaurants!B:B)</f>
        <v>Restaurant 078</v>
      </c>
      <c r="G159" s="2" t="s">
        <v>61</v>
      </c>
      <c r="H159" s="2" t="str">
        <f t="array" ref="H159">_xlfn.XLOOKUP(G159,Food_Menu!A:A,Food_Menu!B:B)</f>
        <v>Food Item 0168</v>
      </c>
      <c r="I159" s="2"/>
      <c r="J159" s="2" t="s">
        <v>414</v>
      </c>
      <c r="K159" s="2" t="str">
        <f t="array" ref="K159">_xlfn.XLOOKUP(J159,Delivery_Partners!A:A,Delivery_Partners!B:B)</f>
        <v>Delivery Partner 122</v>
      </c>
      <c r="L159" s="3">
        <v>2</v>
      </c>
      <c r="M159" s="2" t="s">
        <v>189</v>
      </c>
      <c r="N159" s="2" t="s">
        <v>42</v>
      </c>
      <c r="O159" s="2"/>
    </row>
    <row r="160" customHeight="1" spans="1:19">
      <c r="A160" s="2" t="s">
        <v>710</v>
      </c>
      <c r="B160" s="28">
        <v>45757</v>
      </c>
      <c r="C160" s="2" t="s">
        <v>711</v>
      </c>
      <c r="D160" s="2" t="str">
        <f t="array" ref="D160">_xlfn.XLOOKUP(C160,Customers!A:A,Customers!B:B)</f>
        <v>Customer 0821</v>
      </c>
      <c r="E160" s="2" t="s">
        <v>712</v>
      </c>
      <c r="F160" s="2" t="str">
        <f t="array" ref="F160">_xlfn.XLOOKUP(E160,Restaurants!A:A,Restaurants!B:B)</f>
        <v>Restaurant 074</v>
      </c>
      <c r="G160" s="2" t="s">
        <v>713</v>
      </c>
      <c r="H160" s="2" t="str">
        <f t="array" ref="H160">_xlfn.XLOOKUP(G160,Food_Menu!A:A,Food_Menu!B:B)</f>
        <v>Food Item 0031</v>
      </c>
      <c r="I160" s="2">
        <f t="array" ref="I160">_xlfn.XLOOKUP(G160,Food_Menu!A:A,Food_Menu!D:D)</f>
        <v>485.31</v>
      </c>
      <c r="J160" s="2" t="s">
        <v>714</v>
      </c>
      <c r="K160" s="2" t="str">
        <f t="array" ref="K160">_xlfn.XLOOKUP(J160,Delivery_Partners!A:A,Delivery_Partners!B:B)</f>
        <v>Delivery Partner 054</v>
      </c>
      <c r="L160" s="3">
        <v>4</v>
      </c>
      <c r="M160" s="2" t="s">
        <v>23</v>
      </c>
      <c r="N160" s="2" t="s">
        <v>24</v>
      </c>
      <c r="O160" s="3">
        <v>20</v>
      </c>
      <c r="P160" s="13">
        <f t="shared" ref="P160:P172" si="36">I160*L160</f>
        <v>1941.24</v>
      </c>
      <c r="Q160" s="13" t="str">
        <f t="shared" ref="Q160:Q172" si="37">IF(O160="","Not Delivered",IF(O160&lt;=30,"Fast",IF(O160&lt;=60,"Normal","Slow")))</f>
        <v>Fast</v>
      </c>
      <c r="S160" s="21"/>
    </row>
    <row r="161" customHeight="1" spans="1:19">
      <c r="A161" s="2" t="s">
        <v>715</v>
      </c>
      <c r="B161" s="28">
        <v>45660</v>
      </c>
      <c r="C161" s="2" t="s">
        <v>716</v>
      </c>
      <c r="D161" s="2" t="str">
        <f t="array" ref="D161">_xlfn.XLOOKUP(C161,Customers!A:A,Customers!B:B)</f>
        <v>Customer 0818</v>
      </c>
      <c r="E161" s="2" t="s">
        <v>566</v>
      </c>
      <c r="F161" s="2" t="str">
        <f t="array" ref="F161">_xlfn.XLOOKUP(E161,Restaurants!A:A,Restaurants!B:B)</f>
        <v>Restaurant 072</v>
      </c>
      <c r="G161" s="2" t="s">
        <v>717</v>
      </c>
      <c r="H161" s="2" t="str">
        <f t="array" ref="H161">_xlfn.XLOOKUP(G161,Food_Menu!A:A,Food_Menu!B:B)</f>
        <v>Food Item 0105</v>
      </c>
      <c r="I161" s="2">
        <f t="array" ref="I161">_xlfn.XLOOKUP(G161,Food_Menu!A:A,Food_Menu!D:D)</f>
        <v>415.74</v>
      </c>
      <c r="J161" s="2" t="s">
        <v>718</v>
      </c>
      <c r="K161" s="2" t="str">
        <f t="array" ref="K161">_xlfn.XLOOKUP(J161,Delivery_Partners!A:A,Delivery_Partners!B:B)</f>
        <v>Delivery Partner 071</v>
      </c>
      <c r="L161" s="3">
        <v>1</v>
      </c>
      <c r="M161" s="2" t="s">
        <v>23</v>
      </c>
      <c r="N161" s="2" t="s">
        <v>24</v>
      </c>
      <c r="O161" s="3">
        <v>31</v>
      </c>
      <c r="P161" s="13">
        <f t="shared" si="36"/>
        <v>415.74</v>
      </c>
      <c r="Q161" s="13" t="str">
        <f t="shared" si="37"/>
        <v>Normal</v>
      </c>
      <c r="S161" s="21"/>
    </row>
    <row r="162" customHeight="1" spans="1:19">
      <c r="A162" s="2" t="s">
        <v>719</v>
      </c>
      <c r="B162" s="29" t="s">
        <v>273</v>
      </c>
      <c r="C162" s="2" t="s">
        <v>720</v>
      </c>
      <c r="D162" s="2" t="str">
        <f t="array" ref="D162">_xlfn.XLOOKUP(C162,Customers!A:A,Customers!B:B)</f>
        <v>Customer 1143</v>
      </c>
      <c r="E162" s="2" t="s">
        <v>721</v>
      </c>
      <c r="F162" s="2" t="str">
        <f t="array" ref="F162">_xlfn.XLOOKUP(E162,Restaurants!A:A,Restaurants!B:B)</f>
        <v>Restaurant 098</v>
      </c>
      <c r="G162" s="2" t="s">
        <v>722</v>
      </c>
      <c r="H162" s="2" t="str">
        <f t="array" ref="H162">_xlfn.XLOOKUP(G162,Food_Menu!A:A,Food_Menu!B:B)</f>
        <v>Food Item 0044</v>
      </c>
      <c r="I162" s="2">
        <f t="array" ref="I162">_xlfn.XLOOKUP(G162,Food_Menu!A:A,Food_Menu!D:D)</f>
        <v>334.07</v>
      </c>
      <c r="J162" s="2" t="s">
        <v>723</v>
      </c>
      <c r="K162" s="2" t="str">
        <f t="array" ref="K162">_xlfn.XLOOKUP(J162,Delivery_Partners!A:A,Delivery_Partners!B:B)</f>
        <v>Delivery Partner 168</v>
      </c>
      <c r="L162" s="3">
        <v>2</v>
      </c>
      <c r="M162" s="2" t="s">
        <v>23</v>
      </c>
      <c r="N162" s="2" t="s">
        <v>24</v>
      </c>
      <c r="O162" s="3">
        <v>41</v>
      </c>
      <c r="P162" s="13">
        <f t="shared" si="36"/>
        <v>668.14</v>
      </c>
      <c r="Q162" s="13" t="str">
        <f t="shared" si="37"/>
        <v>Normal</v>
      </c>
      <c r="S162" s="21"/>
    </row>
    <row r="163" customHeight="1" spans="1:19">
      <c r="A163" s="2" t="s">
        <v>724</v>
      </c>
      <c r="B163" s="29" t="s">
        <v>704</v>
      </c>
      <c r="C163" s="2" t="s">
        <v>725</v>
      </c>
      <c r="D163" s="2" t="str">
        <f t="array" ref="D163">_xlfn.XLOOKUP(C163,Customers!A:A,Customers!B:B)</f>
        <v>Customer 0823</v>
      </c>
      <c r="E163" s="2" t="s">
        <v>726</v>
      </c>
      <c r="F163" s="2" t="str">
        <f t="array" ref="F163">_xlfn.XLOOKUP(E163,Restaurants!A:A,Restaurants!B:B)</f>
        <v>Restaurant 082</v>
      </c>
      <c r="G163" s="2" t="s">
        <v>675</v>
      </c>
      <c r="H163" s="2" t="str">
        <f t="array" ref="H163">_xlfn.XLOOKUP(G163,Food_Menu!A:A,Food_Menu!B:B)</f>
        <v>Food Item 0034</v>
      </c>
      <c r="I163" s="2">
        <f t="array" ref="I163">_xlfn.XLOOKUP(G163,Food_Menu!A:A,Food_Menu!D:D)</f>
        <v>185.13</v>
      </c>
      <c r="J163" s="2" t="s">
        <v>684</v>
      </c>
      <c r="K163" s="2" t="str">
        <f t="array" ref="K163">_xlfn.XLOOKUP(J163,Delivery_Partners!A:A,Delivery_Partners!B:B)</f>
        <v>Delivery Partner 003</v>
      </c>
      <c r="L163" s="3">
        <v>1</v>
      </c>
      <c r="M163" s="2" t="s">
        <v>23</v>
      </c>
      <c r="N163" s="2" t="s">
        <v>55</v>
      </c>
      <c r="O163" s="3">
        <v>35</v>
      </c>
      <c r="P163" s="13">
        <f t="shared" si="36"/>
        <v>185.13</v>
      </c>
      <c r="Q163" s="13" t="str">
        <f t="shared" si="37"/>
        <v>Normal</v>
      </c>
      <c r="S163" s="21"/>
    </row>
    <row r="164" customHeight="1" spans="1:19">
      <c r="A164" s="2" t="s">
        <v>727</v>
      </c>
      <c r="B164" s="29" t="s">
        <v>31</v>
      </c>
      <c r="C164" s="2" t="s">
        <v>210</v>
      </c>
      <c r="D164" s="2" t="str">
        <f t="array" ref="D164">_xlfn.XLOOKUP(C164,Customers!A:A,Customers!B:B)</f>
        <v>Customer 0170</v>
      </c>
      <c r="E164" s="2" t="s">
        <v>98</v>
      </c>
      <c r="F164" s="2" t="str">
        <f t="array" ref="F164">_xlfn.XLOOKUP(E164,Restaurants!A:A,Restaurants!B:B)</f>
        <v>Restaurant 012</v>
      </c>
      <c r="G164" s="2" t="s">
        <v>728</v>
      </c>
      <c r="H164" s="2" t="str">
        <f t="array" ref="H164">_xlfn.XLOOKUP(G164,Food_Menu!A:A,Food_Menu!B:B)</f>
        <v>Food Item 0027</v>
      </c>
      <c r="I164" s="2">
        <f t="array" ref="I164">_xlfn.XLOOKUP(G164,Food_Menu!A:A,Food_Menu!D:D)</f>
        <v>364.02</v>
      </c>
      <c r="J164" s="2" t="s">
        <v>435</v>
      </c>
      <c r="K164" s="2" t="str">
        <f t="array" ref="K164">_xlfn.XLOOKUP(J164,Delivery_Partners!A:A,Delivery_Partners!B:B)</f>
        <v>Delivery Partner 040</v>
      </c>
      <c r="L164" s="3">
        <v>1</v>
      </c>
      <c r="M164" s="2" t="s">
        <v>23</v>
      </c>
      <c r="N164" s="2" t="s">
        <v>24</v>
      </c>
      <c r="O164" s="3">
        <v>40</v>
      </c>
      <c r="P164" s="13">
        <f t="shared" si="36"/>
        <v>364.02</v>
      </c>
      <c r="Q164" s="13" t="str">
        <f t="shared" si="37"/>
        <v>Normal</v>
      </c>
      <c r="S164" s="21"/>
    </row>
    <row r="165" customHeight="1" spans="1:19">
      <c r="A165" s="2" t="s">
        <v>729</v>
      </c>
      <c r="B165" s="29" t="s">
        <v>730</v>
      </c>
      <c r="C165" s="2" t="s">
        <v>731</v>
      </c>
      <c r="D165" s="2" t="str">
        <f t="array" ref="D165">_xlfn.XLOOKUP(C165,Customers!A:A,Customers!B:B)</f>
        <v>Customer 0601</v>
      </c>
      <c r="E165" s="2" t="s">
        <v>265</v>
      </c>
      <c r="F165" s="2" t="str">
        <f t="array" ref="F165">_xlfn.XLOOKUP(E165,Restaurants!A:A,Restaurants!B:B)</f>
        <v>Restaurant 094</v>
      </c>
      <c r="G165" s="2" t="s">
        <v>61</v>
      </c>
      <c r="H165" s="2" t="str">
        <f t="array" ref="H165">_xlfn.XLOOKUP(G165,Food_Menu!A:A,Food_Menu!B:B)</f>
        <v>Food Item 0168</v>
      </c>
      <c r="I165" s="2">
        <f t="array" ref="I165">_xlfn.XLOOKUP(G165,Food_Menu!A:A,Food_Menu!D:D)</f>
        <v>107.01</v>
      </c>
      <c r="J165" s="2" t="s">
        <v>80</v>
      </c>
      <c r="K165" s="2" t="str">
        <f t="array" ref="K165">_xlfn.XLOOKUP(J165,Delivery_Partners!A:A,Delivery_Partners!B:B)</f>
        <v>Delivery Partner 020</v>
      </c>
      <c r="L165" s="3">
        <v>1</v>
      </c>
      <c r="M165" s="2" t="s">
        <v>23</v>
      </c>
      <c r="N165" s="2" t="s">
        <v>24</v>
      </c>
      <c r="O165" s="3">
        <v>28</v>
      </c>
      <c r="P165" s="13">
        <f t="shared" si="36"/>
        <v>107.01</v>
      </c>
      <c r="Q165" s="13" t="str">
        <f t="shared" si="37"/>
        <v>Fast</v>
      </c>
      <c r="S165" s="21"/>
    </row>
    <row r="166" customHeight="1" spans="1:19">
      <c r="A166" s="2" t="s">
        <v>732</v>
      </c>
      <c r="B166" s="29" t="s">
        <v>733</v>
      </c>
      <c r="C166" s="2" t="s">
        <v>734</v>
      </c>
      <c r="D166" s="2" t="str">
        <f t="array" ref="D166">_xlfn.XLOOKUP(C166,Customers!A:A,Customers!B:B)</f>
        <v>Customer 0431</v>
      </c>
      <c r="E166" s="2" t="s">
        <v>121</v>
      </c>
      <c r="F166" s="2" t="str">
        <f t="array" ref="F166">_xlfn.XLOOKUP(E166,Restaurants!A:A,Restaurants!B:B)</f>
        <v>Restaurant 088</v>
      </c>
      <c r="G166" s="2" t="s">
        <v>659</v>
      </c>
      <c r="H166" s="2" t="str">
        <f t="array" ref="H166">_xlfn.XLOOKUP(G166,Food_Menu!A:A,Food_Menu!B:B)</f>
        <v>Food Item 0203</v>
      </c>
      <c r="I166" s="2">
        <f t="array" ref="I166">_xlfn.XLOOKUP(G166,Food_Menu!A:A,Food_Menu!D:D)</f>
        <v>406.91</v>
      </c>
      <c r="J166" s="2" t="s">
        <v>735</v>
      </c>
      <c r="K166" s="2" t="str">
        <f t="array" ref="K166">_xlfn.XLOOKUP(J166,Delivery_Partners!A:A,Delivery_Partners!B:B)</f>
        <v>Delivery Partner 116</v>
      </c>
      <c r="L166" s="3">
        <v>2</v>
      </c>
      <c r="M166" s="2" t="s">
        <v>23</v>
      </c>
      <c r="N166" s="2" t="s">
        <v>74</v>
      </c>
      <c r="O166" s="3">
        <v>42</v>
      </c>
      <c r="P166" s="13">
        <f t="shared" si="36"/>
        <v>813.82</v>
      </c>
      <c r="Q166" s="13" t="str">
        <f t="shared" si="37"/>
        <v>Normal</v>
      </c>
      <c r="S166" s="21"/>
    </row>
    <row r="167" customHeight="1" spans="1:19">
      <c r="A167" s="2" t="s">
        <v>736</v>
      </c>
      <c r="B167" s="29" t="s">
        <v>370</v>
      </c>
      <c r="C167" s="2" t="s">
        <v>737</v>
      </c>
      <c r="D167" s="2" t="str">
        <f t="array" ref="D167">_xlfn.XLOOKUP(C167,Customers!A:A,Customers!B:B)</f>
        <v>Customer 0765</v>
      </c>
      <c r="E167" s="2" t="s">
        <v>738</v>
      </c>
      <c r="F167" s="2" t="str">
        <f t="array" ref="F167">_xlfn.XLOOKUP(E167,Restaurants!A:A,Restaurants!B:B)</f>
        <v>Restaurant 110</v>
      </c>
      <c r="G167" s="2" t="s">
        <v>255</v>
      </c>
      <c r="H167" s="2" t="str">
        <f t="array" ref="H167">_xlfn.XLOOKUP(G167,Food_Menu!A:A,Food_Menu!B:B)</f>
        <v>Food Item 0146</v>
      </c>
      <c r="I167" s="2">
        <f t="array" ref="I167">_xlfn.XLOOKUP(G167,Food_Menu!A:A,Food_Menu!D:D)</f>
        <v>580.64</v>
      </c>
      <c r="J167" s="2" t="s">
        <v>443</v>
      </c>
      <c r="K167" s="2" t="str">
        <f t="array" ref="K167">_xlfn.XLOOKUP(J167,Delivery_Partners!A:A,Delivery_Partners!B:B)</f>
        <v>Delivery Partner 083</v>
      </c>
      <c r="L167" s="3">
        <v>2</v>
      </c>
      <c r="M167" s="2" t="s">
        <v>23</v>
      </c>
      <c r="N167" s="2" t="s">
        <v>42</v>
      </c>
      <c r="O167" s="3">
        <v>30</v>
      </c>
      <c r="P167" s="13">
        <f t="shared" si="36"/>
        <v>1161.28</v>
      </c>
      <c r="Q167" s="13" t="str">
        <f t="shared" si="37"/>
        <v>Fast</v>
      </c>
      <c r="S167" s="21"/>
    </row>
    <row r="168" customHeight="1" spans="1:19">
      <c r="A168" s="2" t="s">
        <v>739</v>
      </c>
      <c r="B168" s="29" t="s">
        <v>483</v>
      </c>
      <c r="C168" s="2" t="s">
        <v>740</v>
      </c>
      <c r="D168" s="2" t="str">
        <f t="array" ref="D168">_xlfn.XLOOKUP(C168,Customers!A:A,Customers!B:B)</f>
        <v>Customer 0764</v>
      </c>
      <c r="E168" s="2" t="s">
        <v>298</v>
      </c>
      <c r="F168" s="2" t="str">
        <f t="array" ref="F168">_xlfn.XLOOKUP(E168,Restaurants!A:A,Restaurants!B:B)</f>
        <v>Restaurant 113</v>
      </c>
      <c r="G168" s="2" t="s">
        <v>413</v>
      </c>
      <c r="H168" s="2" t="str">
        <f t="array" ref="H168">_xlfn.XLOOKUP(G168,Food_Menu!A:A,Food_Menu!B:B)</f>
        <v>Food Item 0084</v>
      </c>
      <c r="I168" s="2">
        <f t="array" ref="I168">_xlfn.XLOOKUP(G168,Food_Menu!A:A,Food_Menu!D:D)</f>
        <v>587.45</v>
      </c>
      <c r="J168" s="2" t="s">
        <v>741</v>
      </c>
      <c r="K168" s="2" t="str">
        <f t="array" ref="K168">_xlfn.XLOOKUP(J168,Delivery_Partners!A:A,Delivery_Partners!B:B)</f>
        <v>Delivery Partner 024</v>
      </c>
      <c r="L168" s="3">
        <v>1</v>
      </c>
      <c r="M168" s="2" t="s">
        <v>23</v>
      </c>
      <c r="N168" s="2" t="s">
        <v>55</v>
      </c>
      <c r="O168" s="3">
        <v>66</v>
      </c>
      <c r="P168" s="13">
        <f t="shared" si="36"/>
        <v>587.45</v>
      </c>
      <c r="Q168" s="13" t="str">
        <f t="shared" si="37"/>
        <v>Slow</v>
      </c>
      <c r="S168" s="21"/>
    </row>
    <row r="169" customHeight="1" spans="1:19">
      <c r="A169" s="2" t="s">
        <v>742</v>
      </c>
      <c r="B169" s="29" t="s">
        <v>743</v>
      </c>
      <c r="C169" s="2" t="s">
        <v>744</v>
      </c>
      <c r="D169" s="2" t="str">
        <f t="array" ref="D169">_xlfn.XLOOKUP(C169,Customers!A:A,Customers!B:B)</f>
        <v>Customer 0354</v>
      </c>
      <c r="E169" s="2" t="s">
        <v>152</v>
      </c>
      <c r="F169" s="2" t="str">
        <f t="array" ref="F169">_xlfn.XLOOKUP(E169,Restaurants!A:A,Restaurants!B:B)</f>
        <v>Restaurant 114</v>
      </c>
      <c r="G169" s="2" t="s">
        <v>650</v>
      </c>
      <c r="H169" s="2" t="str">
        <f t="array" ref="H169">_xlfn.XLOOKUP(G169,Food_Menu!A:A,Food_Menu!B:B)</f>
        <v>Food Item 0209</v>
      </c>
      <c r="I169" s="2">
        <f t="array" ref="I169">_xlfn.XLOOKUP(G169,Food_Menu!A:A,Food_Menu!D:D)</f>
        <v>533.6</v>
      </c>
      <c r="J169" s="2" t="s">
        <v>95</v>
      </c>
      <c r="K169" s="2" t="str">
        <f t="array" ref="K169">_xlfn.XLOOKUP(J169,Delivery_Partners!A:A,Delivery_Partners!B:B)</f>
        <v>Delivery Partner 170</v>
      </c>
      <c r="L169" s="3">
        <v>1</v>
      </c>
      <c r="M169" s="2" t="s">
        <v>23</v>
      </c>
      <c r="N169" s="2" t="s">
        <v>24</v>
      </c>
      <c r="O169" s="3">
        <v>19</v>
      </c>
      <c r="P169" s="13">
        <f t="shared" si="36"/>
        <v>533.6</v>
      </c>
      <c r="Q169" s="13" t="str">
        <f t="shared" si="37"/>
        <v>Fast</v>
      </c>
      <c r="S169" s="21"/>
    </row>
    <row r="170" customHeight="1" spans="1:19">
      <c r="A170" s="2" t="s">
        <v>745</v>
      </c>
      <c r="B170" s="29" t="s">
        <v>746</v>
      </c>
      <c r="C170" s="2" t="s">
        <v>697</v>
      </c>
      <c r="D170" s="2" t="str">
        <f t="array" ref="D170">_xlfn.XLOOKUP(C170,Customers!A:A,Customers!B:B)</f>
        <v>Customer 0360</v>
      </c>
      <c r="E170" s="2" t="s">
        <v>747</v>
      </c>
      <c r="F170" s="2" t="str">
        <f t="array" ref="F170">_xlfn.XLOOKUP(E170,Restaurants!A:A,Restaurants!B:B)</f>
        <v>Restaurant 006</v>
      </c>
      <c r="G170" s="2" t="s">
        <v>748</v>
      </c>
      <c r="H170" s="2" t="str">
        <f t="array" ref="H170">_xlfn.XLOOKUP(G170,Food_Menu!A:A,Food_Menu!B:B)</f>
        <v>Food Item 0110</v>
      </c>
      <c r="I170" s="2">
        <f t="array" ref="I170">_xlfn.XLOOKUP(G170,Food_Menu!A:A,Food_Menu!D:D)</f>
        <v>384.6</v>
      </c>
      <c r="J170" s="2" t="s">
        <v>481</v>
      </c>
      <c r="K170" s="2" t="str">
        <f t="array" ref="K170">_xlfn.XLOOKUP(J170,Delivery_Partners!A:A,Delivery_Partners!B:B)</f>
        <v>Delivery Partner 100</v>
      </c>
      <c r="L170" s="3">
        <v>1</v>
      </c>
      <c r="M170" s="2" t="s">
        <v>23</v>
      </c>
      <c r="N170" s="2" t="s">
        <v>42</v>
      </c>
      <c r="O170" s="3">
        <v>67</v>
      </c>
      <c r="P170" s="13">
        <f t="shared" si="36"/>
        <v>384.6</v>
      </c>
      <c r="Q170" s="13" t="str">
        <f t="shared" si="37"/>
        <v>Slow</v>
      </c>
      <c r="S170" s="21"/>
    </row>
    <row r="171" customHeight="1" spans="1:19">
      <c r="A171" s="2" t="s">
        <v>749</v>
      </c>
      <c r="B171" s="28">
        <v>45751</v>
      </c>
      <c r="C171" s="2" t="s">
        <v>32</v>
      </c>
      <c r="D171" s="2" t="str">
        <f t="array" ref="D171">_xlfn.XLOOKUP(C171,Customers!A:A,Customers!B:B)</f>
        <v>Customer 0107</v>
      </c>
      <c r="E171" s="2" t="s">
        <v>750</v>
      </c>
      <c r="F171" s="2" t="str">
        <f t="array" ref="F171">_xlfn.XLOOKUP(E171,Restaurants!A:A,Restaurants!B:B)</f>
        <v>Restaurant 076</v>
      </c>
      <c r="G171" s="2" t="s">
        <v>751</v>
      </c>
      <c r="H171" s="2" t="str">
        <f t="array" ref="H171">_xlfn.XLOOKUP(G171,Food_Menu!A:A,Food_Menu!B:B)</f>
        <v>Food Item 0117</v>
      </c>
      <c r="I171" s="2">
        <f t="array" ref="I171">_xlfn.XLOOKUP(G171,Food_Menu!A:A,Food_Menu!D:D)</f>
        <v>279.52</v>
      </c>
      <c r="J171" s="2" t="s">
        <v>173</v>
      </c>
      <c r="K171" s="2" t="str">
        <f t="array" ref="K171">_xlfn.XLOOKUP(J171,Delivery_Partners!A:A,Delivery_Partners!B:B)</f>
        <v>Delivery Partner 045</v>
      </c>
      <c r="L171" s="3">
        <v>1</v>
      </c>
      <c r="M171" s="2" t="s">
        <v>23</v>
      </c>
      <c r="N171" s="2" t="s">
        <v>24</v>
      </c>
      <c r="O171" s="3">
        <v>24</v>
      </c>
      <c r="P171" s="13">
        <f t="shared" si="36"/>
        <v>279.52</v>
      </c>
      <c r="Q171" s="13" t="str">
        <f t="shared" si="37"/>
        <v>Fast</v>
      </c>
      <c r="S171" s="21"/>
    </row>
    <row r="172" customHeight="1" spans="1:19">
      <c r="A172" s="2" t="s">
        <v>752</v>
      </c>
      <c r="B172" s="28">
        <v>45942</v>
      </c>
      <c r="C172" s="2" t="s">
        <v>753</v>
      </c>
      <c r="D172" s="2" t="str">
        <f t="array" ref="D172">_xlfn.XLOOKUP(C172,Customers!A:A,Customers!B:B)</f>
        <v>Customer 0352</v>
      </c>
      <c r="E172" s="2" t="s">
        <v>298</v>
      </c>
      <c r="F172" s="2" t="str">
        <f t="array" ref="F172">_xlfn.XLOOKUP(E172,Restaurants!A:A,Restaurants!B:B)</f>
        <v>Restaurant 113</v>
      </c>
      <c r="G172" s="2" t="s">
        <v>754</v>
      </c>
      <c r="H172" s="2" t="str">
        <f t="array" ref="H172">_xlfn.XLOOKUP(G172,Food_Menu!A:A,Food_Menu!B:B)</f>
        <v>Food Item 0140</v>
      </c>
      <c r="I172" s="2">
        <f t="array" ref="I172">_xlfn.XLOOKUP(G172,Food_Menu!A:A,Food_Menu!D:D)</f>
        <v>408.22</v>
      </c>
      <c r="J172" s="2" t="s">
        <v>707</v>
      </c>
      <c r="K172" s="2" t="str">
        <f t="array" ref="K172">_xlfn.XLOOKUP(J172,Delivery_Partners!A:A,Delivery_Partners!B:B)</f>
        <v>Delivery Partner 171</v>
      </c>
      <c r="L172" s="3">
        <v>2</v>
      </c>
      <c r="M172" s="2" t="s">
        <v>23</v>
      </c>
      <c r="N172" s="2" t="s">
        <v>74</v>
      </c>
      <c r="O172" s="3">
        <v>50</v>
      </c>
      <c r="P172" s="13">
        <f t="shared" si="36"/>
        <v>816.44</v>
      </c>
      <c r="Q172" s="13" t="str">
        <f t="shared" si="37"/>
        <v>Normal</v>
      </c>
      <c r="S172" s="21"/>
    </row>
    <row r="173" hidden="1" customHeight="1" spans="1:19">
      <c r="A173" s="2" t="s">
        <v>755</v>
      </c>
      <c r="B173" s="28">
        <v>45940</v>
      </c>
      <c r="C173" s="2" t="s">
        <v>97</v>
      </c>
      <c r="D173" s="2" t="str">
        <f t="array" ref="D173">_xlfn.XLOOKUP(C173,Customers!A:A,Customers!B:B)</f>
        <v>Customer 0994</v>
      </c>
      <c r="E173" s="2" t="s">
        <v>698</v>
      </c>
      <c r="F173" s="2" t="str">
        <f t="array" ref="F173">_xlfn.XLOOKUP(E173,Restaurants!A:A,Restaurants!B:B)</f>
        <v>Restaurant 116</v>
      </c>
      <c r="G173" s="2" t="s">
        <v>557</v>
      </c>
      <c r="H173" s="2" t="str">
        <f t="array" ref="H173">_xlfn.XLOOKUP(G173,Food_Menu!A:A,Food_Menu!B:B)</f>
        <v>Food Item 0144</v>
      </c>
      <c r="I173" s="2"/>
      <c r="J173" s="2" t="s">
        <v>756</v>
      </c>
      <c r="K173" s="2" t="str">
        <f t="array" ref="K173">_xlfn.XLOOKUP(J173,Delivery_Partners!A:A,Delivery_Partners!B:B)</f>
        <v>Delivery Partner 126</v>
      </c>
      <c r="L173" s="3">
        <v>1</v>
      </c>
      <c r="M173" s="2" t="s">
        <v>101</v>
      </c>
      <c r="N173" s="2" t="s">
        <v>24</v>
      </c>
      <c r="O173" s="2"/>
    </row>
    <row r="174" hidden="1" customHeight="1" spans="1:19">
      <c r="A174" s="2" t="s">
        <v>757</v>
      </c>
      <c r="B174" s="29" t="s">
        <v>103</v>
      </c>
      <c r="C174" s="2" t="s">
        <v>758</v>
      </c>
      <c r="D174" s="2" t="str">
        <f t="array" ref="D174">_xlfn.XLOOKUP(C174,Customers!A:A,Customers!B:B)</f>
        <v>Customer 0787</v>
      </c>
      <c r="E174" s="2" t="s">
        <v>157</v>
      </c>
      <c r="F174" s="2" t="str">
        <f t="array" ref="F174">_xlfn.XLOOKUP(E174,Restaurants!A:A,Restaurants!B:B)</f>
        <v>Restaurant 066</v>
      </c>
      <c r="G174" s="2" t="s">
        <v>250</v>
      </c>
      <c r="H174" s="2" t="str">
        <f t="array" ref="H174">_xlfn.XLOOKUP(G174,Food_Menu!A:A,Food_Menu!B:B)</f>
        <v>Food Item 0109</v>
      </c>
      <c r="I174" s="2"/>
      <c r="J174" s="2" t="s">
        <v>741</v>
      </c>
      <c r="K174" s="2" t="str">
        <f t="array" ref="K174">_xlfn.XLOOKUP(J174,Delivery_Partners!A:A,Delivery_Partners!B:B)</f>
        <v>Delivery Partner 024</v>
      </c>
      <c r="L174" s="3">
        <v>2</v>
      </c>
      <c r="M174" s="2" t="s">
        <v>101</v>
      </c>
      <c r="N174" s="2" t="s">
        <v>42</v>
      </c>
      <c r="O174" s="2"/>
    </row>
    <row r="175" customHeight="1" spans="1:19">
      <c r="A175" s="2" t="s">
        <v>759</v>
      </c>
      <c r="B175" s="29" t="s">
        <v>760</v>
      </c>
      <c r="C175" s="2" t="s">
        <v>761</v>
      </c>
      <c r="D175" s="2" t="str">
        <f t="array" ref="D175">_xlfn.XLOOKUP(C175,Customers!A:A,Customers!B:B)</f>
        <v>Customer 1132</v>
      </c>
      <c r="E175" s="2" t="s">
        <v>738</v>
      </c>
      <c r="F175" s="2" t="str">
        <f t="array" ref="F175">_xlfn.XLOOKUP(E175,Restaurants!A:A,Restaurants!B:B)</f>
        <v>Restaurant 110</v>
      </c>
      <c r="G175" s="2" t="s">
        <v>762</v>
      </c>
      <c r="H175" s="2" t="str">
        <f t="array" ref="H175">_xlfn.XLOOKUP(G175,Food_Menu!A:A,Food_Menu!B:B)</f>
        <v>Food Item 0106</v>
      </c>
      <c r="I175" s="2">
        <f t="array" ref="I175">_xlfn.XLOOKUP(G175,Food_Menu!A:A,Food_Menu!D:D)</f>
        <v>115.23</v>
      </c>
      <c r="J175" s="2" t="s">
        <v>383</v>
      </c>
      <c r="K175" s="2" t="str">
        <f t="array" ref="K175">_xlfn.XLOOKUP(J175,Delivery_Partners!A:A,Delivery_Partners!B:B)</f>
        <v>Delivery Partner 149</v>
      </c>
      <c r="L175" s="3">
        <v>4</v>
      </c>
      <c r="M175" s="2" t="s">
        <v>23</v>
      </c>
      <c r="N175" s="2" t="s">
        <v>74</v>
      </c>
      <c r="O175" s="3">
        <v>42</v>
      </c>
      <c r="P175" s="13">
        <f t="shared" ref="P175:P177" si="38">I175*L175</f>
        <v>460.92</v>
      </c>
      <c r="Q175" s="13" t="str">
        <f t="shared" ref="Q175:Q177" si="39">IF(O175="","Not Delivered",IF(O175&lt;=30,"Fast",IF(O175&lt;=60,"Normal","Slow")))</f>
        <v>Normal</v>
      </c>
      <c r="S175" s="21"/>
    </row>
    <row r="176" customHeight="1" spans="1:19">
      <c r="A176" s="2" t="s">
        <v>763</v>
      </c>
      <c r="B176" s="28">
        <v>45912</v>
      </c>
      <c r="C176" s="2" t="s">
        <v>764</v>
      </c>
      <c r="D176" s="2" t="str">
        <f t="array" ref="D176">_xlfn.XLOOKUP(C176,Customers!A:A,Customers!B:B)</f>
        <v>Customer 1112</v>
      </c>
      <c r="E176" s="2" t="s">
        <v>105</v>
      </c>
      <c r="F176" s="2" t="str">
        <f t="array" ref="F176">_xlfn.XLOOKUP(E176,Restaurants!A:A,Restaurants!B:B)</f>
        <v>Restaurant 106</v>
      </c>
      <c r="G176" s="2" t="s">
        <v>373</v>
      </c>
      <c r="H176" s="2" t="str">
        <f t="array" ref="H176">_xlfn.XLOOKUP(G176,Food_Menu!A:A,Food_Menu!B:B)</f>
        <v>Food Item 0070</v>
      </c>
      <c r="I176" s="2">
        <f t="array" ref="I176">_xlfn.XLOOKUP(G176,Food_Menu!A:A,Food_Menu!D:D)</f>
        <v>329.84</v>
      </c>
      <c r="J176" s="2" t="s">
        <v>277</v>
      </c>
      <c r="K176" s="2" t="str">
        <f t="array" ref="K176">_xlfn.XLOOKUP(J176,Delivery_Partners!A:A,Delivery_Partners!B:B)</f>
        <v>Delivery Partner 011</v>
      </c>
      <c r="L176" s="3">
        <v>1</v>
      </c>
      <c r="M176" s="2" t="s">
        <v>23</v>
      </c>
      <c r="N176" s="2" t="s">
        <v>24</v>
      </c>
      <c r="O176" s="3">
        <v>29</v>
      </c>
      <c r="P176" s="13">
        <f t="shared" si="38"/>
        <v>329.84</v>
      </c>
      <c r="Q176" s="13" t="str">
        <f t="shared" si="39"/>
        <v>Fast</v>
      </c>
      <c r="S176" s="21"/>
    </row>
    <row r="177" customHeight="1" spans="1:19">
      <c r="A177" s="2" t="s">
        <v>765</v>
      </c>
      <c r="B177" s="28">
        <v>45809</v>
      </c>
      <c r="C177" s="2" t="s">
        <v>766</v>
      </c>
      <c r="D177" s="2" t="str">
        <f t="array" ref="D177">_xlfn.XLOOKUP(C177,Customers!A:A,Customers!B:B)</f>
        <v>Customer 1029</v>
      </c>
      <c r="E177" s="2" t="s">
        <v>350</v>
      </c>
      <c r="F177" s="2" t="str">
        <f t="array" ref="F177">_xlfn.XLOOKUP(E177,Restaurants!A:A,Restaurants!B:B)</f>
        <v>Restaurant 001</v>
      </c>
      <c r="G177" s="2" t="s">
        <v>767</v>
      </c>
      <c r="H177" s="2" t="str">
        <f t="array" ref="H177">_xlfn.XLOOKUP(G177,Food_Menu!A:A,Food_Menu!B:B)</f>
        <v>Food Item 0150</v>
      </c>
      <c r="I177" s="2">
        <f t="array" ref="I177">_xlfn.XLOOKUP(G177,Food_Menu!A:A,Food_Menu!D:D)</f>
        <v>110.4</v>
      </c>
      <c r="J177" s="2" t="s">
        <v>332</v>
      </c>
      <c r="K177" s="2" t="str">
        <f t="array" ref="K177">_xlfn.XLOOKUP(J177,Delivery_Partners!A:A,Delivery_Partners!B:B)</f>
        <v>Delivery Partner 164</v>
      </c>
      <c r="L177" s="3">
        <v>3</v>
      </c>
      <c r="M177" s="2" t="s">
        <v>23</v>
      </c>
      <c r="N177" s="2" t="s">
        <v>24</v>
      </c>
      <c r="O177" s="3">
        <v>38</v>
      </c>
      <c r="P177" s="13">
        <f t="shared" si="38"/>
        <v>331.2</v>
      </c>
      <c r="Q177" s="13" t="str">
        <f t="shared" si="39"/>
        <v>Normal</v>
      </c>
      <c r="S177" s="21"/>
    </row>
    <row r="178" hidden="1" customHeight="1" spans="1:19">
      <c r="A178" s="2" t="s">
        <v>768</v>
      </c>
      <c r="B178" s="29" t="s">
        <v>769</v>
      </c>
      <c r="C178" s="2" t="s">
        <v>770</v>
      </c>
      <c r="D178" s="2" t="str">
        <f t="array" ref="D178">_xlfn.XLOOKUP(C178,Customers!A:A,Customers!B:B)</f>
        <v>Customer 0216</v>
      </c>
      <c r="E178" s="2" t="s">
        <v>771</v>
      </c>
      <c r="F178" s="2" t="str">
        <f t="array" ref="F178">_xlfn.XLOOKUP(E178,Restaurants!A:A,Restaurants!B:B)</f>
        <v>Restaurant 107</v>
      </c>
      <c r="G178" s="2" t="s">
        <v>392</v>
      </c>
      <c r="H178" s="2" t="str">
        <f t="array" ref="H178">_xlfn.XLOOKUP(G178,Food_Menu!A:A,Food_Menu!B:B)</f>
        <v>Food Item 0148</v>
      </c>
      <c r="I178" s="2"/>
      <c r="J178" s="2" t="s">
        <v>718</v>
      </c>
      <c r="K178" s="2" t="str">
        <f t="array" ref="K178">_xlfn.XLOOKUP(J178,Delivery_Partners!A:A,Delivery_Partners!B:B)</f>
        <v>Delivery Partner 071</v>
      </c>
      <c r="L178" s="3">
        <v>2</v>
      </c>
      <c r="M178" s="2" t="s">
        <v>189</v>
      </c>
      <c r="N178" s="2" t="s">
        <v>24</v>
      </c>
      <c r="O178" s="2"/>
    </row>
    <row r="179" customHeight="1" spans="1:19">
      <c r="A179" s="2" t="s">
        <v>772</v>
      </c>
      <c r="B179" s="28">
        <v>45658</v>
      </c>
      <c r="C179" s="2" t="s">
        <v>773</v>
      </c>
      <c r="D179" s="2" t="str">
        <f t="array" ref="D179">_xlfn.XLOOKUP(C179,Customers!A:A,Customers!B:B)</f>
        <v>Customer 0401</v>
      </c>
      <c r="E179" s="2" t="s">
        <v>39</v>
      </c>
      <c r="F179" s="2" t="str">
        <f t="array" ref="F179">_xlfn.XLOOKUP(E179,Restaurants!A:A,Restaurants!B:B)</f>
        <v>Restaurant 077</v>
      </c>
      <c r="G179" s="2" t="s">
        <v>202</v>
      </c>
      <c r="H179" s="2" t="str">
        <f t="array" ref="H179">_xlfn.XLOOKUP(G179,Food_Menu!A:A,Food_Menu!B:B)</f>
        <v>Food Item 0096</v>
      </c>
      <c r="I179" s="2">
        <f t="array" ref="I179">_xlfn.XLOOKUP(G179,Food_Menu!A:A,Food_Menu!D:D)</f>
        <v>399.57</v>
      </c>
      <c r="J179" s="2" t="s">
        <v>458</v>
      </c>
      <c r="K179" s="2" t="str">
        <f t="array" ref="K179">_xlfn.XLOOKUP(J179,Delivery_Partners!A:A,Delivery_Partners!B:B)</f>
        <v>Delivery Partner 053</v>
      </c>
      <c r="L179" s="3">
        <v>1</v>
      </c>
      <c r="M179" s="2" t="s">
        <v>23</v>
      </c>
      <c r="N179" s="2" t="s">
        <v>24</v>
      </c>
      <c r="O179" s="3">
        <v>31</v>
      </c>
      <c r="P179" s="13">
        <f t="shared" ref="P179:P182" si="40">I179*L179</f>
        <v>399.57</v>
      </c>
      <c r="Q179" s="13" t="str">
        <f t="shared" ref="Q179:Q182" si="41">IF(O179="","Not Delivered",IF(O179&lt;=30,"Fast",IF(O179&lt;=60,"Normal","Slow")))</f>
        <v>Normal</v>
      </c>
      <c r="S179" s="21"/>
    </row>
    <row r="180" customHeight="1" spans="1:19">
      <c r="A180" s="2" t="s">
        <v>774</v>
      </c>
      <c r="B180" s="28">
        <v>45786</v>
      </c>
      <c r="C180" s="2" t="s">
        <v>775</v>
      </c>
      <c r="D180" s="2" t="str">
        <f t="array" ref="D180">_xlfn.XLOOKUP(C180,Customers!A:A,Customers!B:B)</f>
        <v>Customer 0069</v>
      </c>
      <c r="E180" s="2" t="s">
        <v>776</v>
      </c>
      <c r="F180" s="2" t="str">
        <f t="array" ref="F180">_xlfn.XLOOKUP(E180,Restaurants!A:A,Restaurants!B:B)</f>
        <v>Restaurant 069</v>
      </c>
      <c r="G180" s="2" t="s">
        <v>282</v>
      </c>
      <c r="H180" s="2" t="str">
        <f t="array" ref="H180">_xlfn.XLOOKUP(G180,Food_Menu!A:A,Food_Menu!B:B)</f>
        <v>Food Item 0157</v>
      </c>
      <c r="I180" s="2">
        <f t="array" ref="I180">_xlfn.XLOOKUP(G180,Food_Menu!A:A,Food_Menu!D:D)</f>
        <v>278.37</v>
      </c>
      <c r="J180" s="2" t="s">
        <v>271</v>
      </c>
      <c r="K180" s="2" t="str">
        <f t="array" ref="K180">_xlfn.XLOOKUP(J180,Delivery_Partners!A:A,Delivery_Partners!B:B)</f>
        <v>Delivery Partner 010</v>
      </c>
      <c r="L180" s="3">
        <v>3</v>
      </c>
      <c r="M180" s="2" t="s">
        <v>23</v>
      </c>
      <c r="N180" s="2" t="s">
        <v>24</v>
      </c>
      <c r="O180" s="3">
        <v>30</v>
      </c>
      <c r="P180" s="13">
        <f t="shared" si="40"/>
        <v>835.11</v>
      </c>
      <c r="Q180" s="13" t="str">
        <f t="shared" si="41"/>
        <v>Fast</v>
      </c>
      <c r="S180" s="21"/>
    </row>
    <row r="181" customHeight="1" spans="1:19">
      <c r="A181" s="2" t="s">
        <v>777</v>
      </c>
      <c r="B181" s="28">
        <v>45815</v>
      </c>
      <c r="C181" s="2" t="s">
        <v>778</v>
      </c>
      <c r="D181" s="2" t="str">
        <f t="array" ref="D181">_xlfn.XLOOKUP(C181,Customers!A:A,Customers!B:B)</f>
        <v>Customer 0113</v>
      </c>
      <c r="E181" s="2" t="s">
        <v>451</v>
      </c>
      <c r="F181" s="2" t="str">
        <f t="array" ref="F181">_xlfn.XLOOKUP(E181,Restaurants!A:A,Restaurants!B:B)</f>
        <v>Restaurant 022</v>
      </c>
      <c r="G181" s="2" t="s">
        <v>713</v>
      </c>
      <c r="H181" s="2" t="str">
        <f t="array" ref="H181">_xlfn.XLOOKUP(G181,Food_Menu!A:A,Food_Menu!B:B)</f>
        <v>Food Item 0031</v>
      </c>
      <c r="I181" s="2">
        <f t="array" ref="I181">_xlfn.XLOOKUP(G181,Food_Menu!A:A,Food_Menu!D:D)</f>
        <v>485.31</v>
      </c>
      <c r="J181" s="2" t="s">
        <v>723</v>
      </c>
      <c r="K181" s="2" t="str">
        <f t="array" ref="K181">_xlfn.XLOOKUP(J181,Delivery_Partners!A:A,Delivery_Partners!B:B)</f>
        <v>Delivery Partner 168</v>
      </c>
      <c r="L181" s="3">
        <v>1</v>
      </c>
      <c r="M181" s="2" t="s">
        <v>23</v>
      </c>
      <c r="N181" s="2" t="s">
        <v>24</v>
      </c>
      <c r="O181" s="3">
        <v>39</v>
      </c>
      <c r="P181" s="13">
        <f t="shared" si="40"/>
        <v>485.31</v>
      </c>
      <c r="Q181" s="13" t="str">
        <f t="shared" si="41"/>
        <v>Normal</v>
      </c>
      <c r="S181" s="21"/>
    </row>
    <row r="182" customHeight="1" spans="1:19">
      <c r="A182" s="2" t="s">
        <v>779</v>
      </c>
      <c r="B182" s="29" t="s">
        <v>780</v>
      </c>
      <c r="C182" s="2" t="s">
        <v>781</v>
      </c>
      <c r="D182" s="2" t="str">
        <f t="array" ref="D182">_xlfn.XLOOKUP(C182,Customers!A:A,Customers!B:B)</f>
        <v>Customer 0278</v>
      </c>
      <c r="E182" s="2" t="s">
        <v>220</v>
      </c>
      <c r="F182" s="2" t="str">
        <f t="array" ref="F182">_xlfn.XLOOKUP(E182,Restaurants!A:A,Restaurants!B:B)</f>
        <v>Restaurant 111</v>
      </c>
      <c r="G182" s="2" t="s">
        <v>617</v>
      </c>
      <c r="H182" s="2" t="str">
        <f t="array" ref="H182">_xlfn.XLOOKUP(G182,Food_Menu!A:A,Food_Menu!B:B)</f>
        <v>Food Item 0092</v>
      </c>
      <c r="I182" s="2">
        <f t="array" ref="I182">_xlfn.XLOOKUP(G182,Food_Menu!A:A,Food_Menu!D:D)</f>
        <v>238.18</v>
      </c>
      <c r="J182" s="2" t="s">
        <v>351</v>
      </c>
      <c r="K182" s="2" t="str">
        <f t="array" ref="K182">_xlfn.XLOOKUP(J182,Delivery_Partners!A:A,Delivery_Partners!B:B)</f>
        <v>Delivery Partner 101</v>
      </c>
      <c r="L182" s="3">
        <v>2</v>
      </c>
      <c r="M182" s="2" t="s">
        <v>23</v>
      </c>
      <c r="N182" s="2" t="s">
        <v>24</v>
      </c>
      <c r="O182" s="3">
        <v>24</v>
      </c>
      <c r="P182" s="13">
        <f t="shared" si="40"/>
        <v>476.36</v>
      </c>
      <c r="Q182" s="13" t="str">
        <f t="shared" si="41"/>
        <v>Fast</v>
      </c>
      <c r="S182" s="21"/>
    </row>
    <row r="183" hidden="1" customHeight="1" spans="1:19">
      <c r="A183" s="2" t="s">
        <v>782</v>
      </c>
      <c r="B183" s="29" t="s">
        <v>783</v>
      </c>
      <c r="C183" s="2" t="s">
        <v>784</v>
      </c>
      <c r="D183" s="2" t="str">
        <f t="array" ref="D183">_xlfn.XLOOKUP(C183,Customers!A:A,Customers!B:B)</f>
        <v>Customer 0337</v>
      </c>
      <c r="E183" s="2" t="s">
        <v>666</v>
      </c>
      <c r="F183" s="2" t="str">
        <f t="array" ref="F183">_xlfn.XLOOKUP(E183,Restaurants!A:A,Restaurants!B:B)</f>
        <v>Restaurant 036</v>
      </c>
      <c r="G183" s="2" t="s">
        <v>785</v>
      </c>
      <c r="H183" s="2" t="str">
        <f t="array" ref="H183">_xlfn.XLOOKUP(G183,Food_Menu!A:A,Food_Menu!B:B)</f>
        <v>Food Item 0218</v>
      </c>
      <c r="I183" s="2"/>
      <c r="J183" s="2" t="s">
        <v>203</v>
      </c>
      <c r="K183" s="2" t="str">
        <f t="array" ref="K183">_xlfn.XLOOKUP(J183,Delivery_Partners!A:A,Delivery_Partners!B:B)</f>
        <v>Delivery Partner 110</v>
      </c>
      <c r="L183" s="3">
        <v>2</v>
      </c>
      <c r="M183" s="2" t="s">
        <v>189</v>
      </c>
      <c r="N183" s="2" t="s">
        <v>24</v>
      </c>
      <c r="O183" s="2"/>
    </row>
    <row r="184" customHeight="1" spans="1:19">
      <c r="A184" s="2" t="s">
        <v>786</v>
      </c>
      <c r="B184" s="29" t="s">
        <v>787</v>
      </c>
      <c r="C184" s="2" t="s">
        <v>788</v>
      </c>
      <c r="D184" s="2" t="str">
        <f t="array" ref="D184">_xlfn.XLOOKUP(C184,Customers!A:A,Customers!B:B)</f>
        <v>Customer 0019</v>
      </c>
      <c r="E184" s="2" t="s">
        <v>193</v>
      </c>
      <c r="F184" s="2" t="str">
        <f t="array" ref="F184">_xlfn.XLOOKUP(E184,Restaurants!A:A,Restaurants!B:B)</f>
        <v>Restaurant 051</v>
      </c>
      <c r="G184" s="2" t="s">
        <v>789</v>
      </c>
      <c r="H184" s="2" t="str">
        <f t="array" ref="H184">_xlfn.XLOOKUP(G184,Food_Menu!A:A,Food_Menu!B:B)</f>
        <v>Food Item 0162</v>
      </c>
      <c r="I184" s="2">
        <f t="array" ref="I184">_xlfn.XLOOKUP(G184,Food_Menu!A:A,Food_Menu!D:D)</f>
        <v>422.16</v>
      </c>
      <c r="J184" s="2" t="s">
        <v>520</v>
      </c>
      <c r="K184" s="2" t="str">
        <f t="array" ref="K184">_xlfn.XLOOKUP(J184,Delivery_Partners!A:A,Delivery_Partners!B:B)</f>
        <v>Delivery Partner 154</v>
      </c>
      <c r="L184" s="3">
        <v>3</v>
      </c>
      <c r="M184" s="2" t="s">
        <v>23</v>
      </c>
      <c r="N184" s="2" t="s">
        <v>24</v>
      </c>
      <c r="O184" s="3">
        <v>46</v>
      </c>
      <c r="P184" s="13">
        <f>I184*L184</f>
        <v>1266.48</v>
      </c>
      <c r="Q184" s="13" t="str">
        <f>IF(O184="","Not Delivered",IF(O184&lt;=30,"Fast",IF(O184&lt;=60,"Normal","Slow")))</f>
        <v>Normal</v>
      </c>
      <c r="S184" s="21"/>
    </row>
    <row r="185" hidden="1" customHeight="1" spans="1:19">
      <c r="A185" s="2" t="s">
        <v>790</v>
      </c>
      <c r="B185" s="28">
        <v>45841</v>
      </c>
      <c r="C185" s="2" t="s">
        <v>791</v>
      </c>
      <c r="D185" s="2" t="str">
        <f t="array" ref="D185">_xlfn.XLOOKUP(C185,Customers!A:A,Customers!B:B)</f>
        <v>Customer 1012</v>
      </c>
      <c r="E185" s="2" t="s">
        <v>666</v>
      </c>
      <c r="F185" s="2" t="str">
        <f t="array" ref="F185">_xlfn.XLOOKUP(E185,Restaurants!A:A,Restaurants!B:B)</f>
        <v>Restaurant 036</v>
      </c>
      <c r="G185" s="2" t="s">
        <v>792</v>
      </c>
      <c r="H185" s="2" t="str">
        <f t="array" ref="H185">_xlfn.XLOOKUP(G185,Food_Menu!A:A,Food_Menu!B:B)</f>
        <v>Food Item 0159</v>
      </c>
      <c r="I185" s="2"/>
      <c r="J185" s="2" t="s">
        <v>100</v>
      </c>
      <c r="K185" s="2" t="str">
        <f t="array" ref="K185">_xlfn.XLOOKUP(J185,Delivery_Partners!A:A,Delivery_Partners!B:B)</f>
        <v>Delivery Partner 092</v>
      </c>
      <c r="L185" s="3">
        <v>2</v>
      </c>
      <c r="M185" s="2" t="s">
        <v>189</v>
      </c>
      <c r="N185" s="2" t="s">
        <v>42</v>
      </c>
      <c r="O185" s="2"/>
    </row>
    <row r="186" customHeight="1" spans="1:19">
      <c r="A186" s="2" t="s">
        <v>793</v>
      </c>
      <c r="B186" s="28">
        <v>45845</v>
      </c>
      <c r="C186" s="2" t="s">
        <v>794</v>
      </c>
      <c r="D186" s="2" t="str">
        <f t="array" ref="D186">_xlfn.XLOOKUP(C186,Customers!A:A,Customers!B:B)</f>
        <v>Customer 0633</v>
      </c>
      <c r="E186" s="2" t="s">
        <v>795</v>
      </c>
      <c r="F186" s="2" t="str">
        <f t="array" ref="F186">_xlfn.XLOOKUP(E186,Restaurants!A:A,Restaurants!B:B)</f>
        <v>Restaurant 117</v>
      </c>
      <c r="G186" s="2" t="s">
        <v>509</v>
      </c>
      <c r="H186" s="2" t="str">
        <f t="array" ref="H186">_xlfn.XLOOKUP(G186,Food_Menu!A:A,Food_Menu!B:B)</f>
        <v>Food Item 0190</v>
      </c>
      <c r="I186" s="2">
        <f t="array" ref="I186">_xlfn.XLOOKUP(G186,Food_Menu!A:A,Food_Menu!D:D)</f>
        <v>350.87</v>
      </c>
      <c r="J186" s="2" t="s">
        <v>458</v>
      </c>
      <c r="K186" s="2" t="str">
        <f t="array" ref="K186">_xlfn.XLOOKUP(J186,Delivery_Partners!A:A,Delivery_Partners!B:B)</f>
        <v>Delivery Partner 053</v>
      </c>
      <c r="L186" s="3">
        <v>2</v>
      </c>
      <c r="M186" s="2" t="s">
        <v>23</v>
      </c>
      <c r="N186" s="2" t="s">
        <v>24</v>
      </c>
      <c r="O186" s="3">
        <v>19</v>
      </c>
      <c r="P186" s="13">
        <f t="shared" ref="P186:P187" si="42">I186*L186</f>
        <v>701.74</v>
      </c>
      <c r="Q186" s="13" t="str">
        <f t="shared" ref="Q186:Q187" si="43">IF(O186="","Not Delivered",IF(O186&lt;=30,"Fast",IF(O186&lt;=60,"Normal","Slow")))</f>
        <v>Fast</v>
      </c>
      <c r="S186" s="21"/>
    </row>
    <row r="187" customHeight="1" spans="1:19">
      <c r="A187" s="2" t="s">
        <v>796</v>
      </c>
      <c r="B187" s="28">
        <v>45999</v>
      </c>
      <c r="C187" s="2" t="s">
        <v>758</v>
      </c>
      <c r="D187" s="2" t="str">
        <f t="array" ref="D187">_xlfn.XLOOKUP(C187,Customers!A:A,Customers!B:B)</f>
        <v>Customer 0787</v>
      </c>
      <c r="E187" s="2" t="s">
        <v>797</v>
      </c>
      <c r="F187" s="2" t="str">
        <f t="array" ref="F187">_xlfn.XLOOKUP(E187,Restaurants!A:A,Restaurants!B:B)</f>
        <v>Restaurant 058</v>
      </c>
      <c r="G187" s="2" t="s">
        <v>40</v>
      </c>
      <c r="H187" s="2" t="str">
        <f t="array" ref="H187">_xlfn.XLOOKUP(G187,Food_Menu!A:A,Food_Menu!B:B)</f>
        <v>Food Item 0134</v>
      </c>
      <c r="I187" s="2">
        <f t="array" ref="I187">_xlfn.XLOOKUP(G187,Food_Menu!A:A,Food_Menu!D:D)</f>
        <v>467.29</v>
      </c>
      <c r="J187" s="2" t="s">
        <v>474</v>
      </c>
      <c r="K187" s="2" t="str">
        <f t="array" ref="K187">_xlfn.XLOOKUP(J187,Delivery_Partners!A:A,Delivery_Partners!B:B)</f>
        <v>Delivery Partner 141</v>
      </c>
      <c r="L187" s="3">
        <v>1</v>
      </c>
      <c r="M187" s="2" t="s">
        <v>23</v>
      </c>
      <c r="N187" s="2" t="s">
        <v>24</v>
      </c>
      <c r="O187" s="3">
        <v>23</v>
      </c>
      <c r="P187" s="13">
        <f t="shared" si="42"/>
        <v>467.29</v>
      </c>
      <c r="Q187" s="13" t="str">
        <f t="shared" si="43"/>
        <v>Fast</v>
      </c>
      <c r="S187" s="21"/>
    </row>
    <row r="188" hidden="1" customHeight="1" spans="1:19">
      <c r="A188" s="2" t="s">
        <v>798</v>
      </c>
      <c r="B188" s="29" t="s">
        <v>284</v>
      </c>
      <c r="C188" s="2" t="s">
        <v>799</v>
      </c>
      <c r="D188" s="2" t="str">
        <f t="array" ref="D188">_xlfn.XLOOKUP(C188,Customers!A:A,Customers!B:B)</f>
        <v>Customer 0785</v>
      </c>
      <c r="E188" s="2" t="s">
        <v>800</v>
      </c>
      <c r="F188" s="2" t="str">
        <f t="array" ref="F188">_xlfn.XLOOKUP(E188,Restaurants!A:A,Restaurants!B:B)</f>
        <v>Restaurant 014</v>
      </c>
      <c r="G188" s="2" t="s">
        <v>255</v>
      </c>
      <c r="H188" s="2" t="str">
        <f t="array" ref="H188">_xlfn.XLOOKUP(G188,Food_Menu!A:A,Food_Menu!B:B)</f>
        <v>Food Item 0146</v>
      </c>
      <c r="I188" s="2"/>
      <c r="J188" s="2" t="s">
        <v>801</v>
      </c>
      <c r="K188" s="2" t="str">
        <f t="array" ref="K188">_xlfn.XLOOKUP(J188,Delivery_Partners!A:A,Delivery_Partners!B:B)</f>
        <v>Delivery Partner 096</v>
      </c>
      <c r="L188" s="3">
        <v>4</v>
      </c>
      <c r="M188" s="2" t="s">
        <v>101</v>
      </c>
      <c r="N188" s="2" t="s">
        <v>24</v>
      </c>
      <c r="O188" s="2"/>
    </row>
    <row r="189" hidden="1" customHeight="1" spans="1:19">
      <c r="A189" s="2" t="s">
        <v>802</v>
      </c>
      <c r="B189" s="29" t="s">
        <v>803</v>
      </c>
      <c r="C189" s="2" t="s">
        <v>804</v>
      </c>
      <c r="D189" s="2" t="str">
        <f t="array" ref="D189">_xlfn.XLOOKUP(C189,Customers!A:A,Customers!B:B)</f>
        <v>Customer 1161</v>
      </c>
      <c r="E189" s="2" t="s">
        <v>302</v>
      </c>
      <c r="F189" s="2" t="str">
        <f t="array" ref="F189">_xlfn.XLOOKUP(E189,Restaurants!A:A,Restaurants!B:B)</f>
        <v>Restaurant 002</v>
      </c>
      <c r="G189" s="2" t="s">
        <v>762</v>
      </c>
      <c r="H189" s="2" t="str">
        <f t="array" ref="H189">_xlfn.XLOOKUP(G189,Food_Menu!A:A,Food_Menu!B:B)</f>
        <v>Food Item 0106</v>
      </c>
      <c r="I189" s="2"/>
      <c r="J189" s="2" t="s">
        <v>671</v>
      </c>
      <c r="K189" s="2" t="str">
        <f t="array" ref="K189">_xlfn.XLOOKUP(J189,Delivery_Partners!A:A,Delivery_Partners!B:B)</f>
        <v>Delivery Partner 043</v>
      </c>
      <c r="L189" s="3">
        <v>2</v>
      </c>
      <c r="M189" s="2" t="s">
        <v>189</v>
      </c>
      <c r="N189" s="2" t="s">
        <v>24</v>
      </c>
      <c r="O189" s="2"/>
    </row>
    <row r="190" customHeight="1" spans="1:19">
      <c r="A190" s="2" t="s">
        <v>805</v>
      </c>
      <c r="B190" s="28">
        <v>45935</v>
      </c>
      <c r="C190" s="2" t="s">
        <v>806</v>
      </c>
      <c r="D190" s="2" t="str">
        <f t="array" ref="D190">_xlfn.XLOOKUP(C190,Customers!A:A,Customers!B:B)</f>
        <v>Customer 0177</v>
      </c>
      <c r="E190" s="2" t="s">
        <v>807</v>
      </c>
      <c r="F190" s="2" t="str">
        <f t="array" ref="F190">_xlfn.XLOOKUP(E190,Restaurants!A:A,Restaurants!B:B)</f>
        <v>Restaurant 118</v>
      </c>
      <c r="G190" s="2" t="s">
        <v>211</v>
      </c>
      <c r="H190" s="2" t="str">
        <f t="array" ref="H190">_xlfn.XLOOKUP(G190,Food_Menu!A:A,Food_Menu!B:B)</f>
        <v>Food Item 0182</v>
      </c>
      <c r="I190" s="2">
        <f t="array" ref="I190">_xlfn.XLOOKUP(G190,Food_Menu!A:A,Food_Menu!D:D)</f>
        <v>512.27</v>
      </c>
      <c r="J190" s="2" t="s">
        <v>808</v>
      </c>
      <c r="K190" s="2" t="str">
        <f t="array" ref="K190">_xlfn.XLOOKUP(J190,Delivery_Partners!A:A,Delivery_Partners!B:B)</f>
        <v>Delivery Partner 153</v>
      </c>
      <c r="L190" s="3">
        <v>2</v>
      </c>
      <c r="M190" s="2" t="s">
        <v>23</v>
      </c>
      <c r="N190" s="2" t="s">
        <v>24</v>
      </c>
      <c r="O190" s="3">
        <v>43</v>
      </c>
      <c r="P190" s="13">
        <f>I190*L190</f>
        <v>1024.54</v>
      </c>
      <c r="Q190" s="13" t="str">
        <f>IF(O190="","Not Delivered",IF(O190&lt;=30,"Fast",IF(O190&lt;=60,"Normal","Slow")))</f>
        <v>Normal</v>
      </c>
      <c r="S190" s="21"/>
    </row>
    <row r="191" hidden="1" customHeight="1" spans="1:19">
      <c r="A191" s="2" t="s">
        <v>809</v>
      </c>
      <c r="B191" s="28">
        <v>45785</v>
      </c>
      <c r="C191" s="2" t="s">
        <v>810</v>
      </c>
      <c r="D191" s="2" t="str">
        <f t="array" ref="D191">_xlfn.XLOOKUP(C191,Customers!A:A,Customers!B:B)</f>
        <v>Customer 0412</v>
      </c>
      <c r="E191" s="2" t="s">
        <v>230</v>
      </c>
      <c r="F191" s="2" t="str">
        <f t="array" ref="F191">_xlfn.XLOOKUP(E191,Restaurants!A:A,Restaurants!B:B)</f>
        <v>Restaurant 029</v>
      </c>
      <c r="G191" s="2" t="s">
        <v>282</v>
      </c>
      <c r="H191" s="2" t="str">
        <f t="array" ref="H191">_xlfn.XLOOKUP(G191,Food_Menu!A:A,Food_Menu!B:B)</f>
        <v>Food Item 0157</v>
      </c>
      <c r="I191" s="2"/>
      <c r="J191" s="2" t="s">
        <v>811</v>
      </c>
      <c r="K191" s="2" t="str">
        <f t="array" ref="K191">_xlfn.XLOOKUP(J191,Delivery_Partners!A:A,Delivery_Partners!B:B)</f>
        <v>Delivery Partner 147</v>
      </c>
      <c r="L191" s="3">
        <v>3</v>
      </c>
      <c r="M191" s="2" t="s">
        <v>101</v>
      </c>
      <c r="N191" s="2" t="s">
        <v>24</v>
      </c>
      <c r="O191" s="2"/>
    </row>
    <row r="192" customHeight="1" spans="1:19">
      <c r="A192" s="2" t="s">
        <v>812</v>
      </c>
      <c r="B192" s="28">
        <v>45720</v>
      </c>
      <c r="C192" s="2" t="s">
        <v>813</v>
      </c>
      <c r="D192" s="2" t="str">
        <f t="array" ref="D192">_xlfn.XLOOKUP(C192,Customers!A:A,Customers!B:B)</f>
        <v>Customer 0371</v>
      </c>
      <c r="E192" s="2" t="s">
        <v>814</v>
      </c>
      <c r="F192" s="2" t="str">
        <f t="array" ref="F192">_xlfn.XLOOKUP(E192,Restaurants!A:A,Restaurants!B:B)</f>
        <v>Restaurant 093</v>
      </c>
      <c r="G192" s="2" t="s">
        <v>815</v>
      </c>
      <c r="H192" s="2" t="str">
        <f t="array" ref="H192">_xlfn.XLOOKUP(G192,Food_Menu!A:A,Food_Menu!B:B)</f>
        <v>Food Item 0116</v>
      </c>
      <c r="I192" s="2">
        <f t="array" ref="I192">_xlfn.XLOOKUP(G192,Food_Menu!A:A,Food_Menu!D:D)</f>
        <v>510.85</v>
      </c>
      <c r="J192" s="2" t="s">
        <v>173</v>
      </c>
      <c r="K192" s="2" t="str">
        <f t="array" ref="K192">_xlfn.XLOOKUP(J192,Delivery_Partners!A:A,Delivery_Partners!B:B)</f>
        <v>Delivery Partner 045</v>
      </c>
      <c r="L192" s="3">
        <v>1</v>
      </c>
      <c r="M192" s="2" t="s">
        <v>23</v>
      </c>
      <c r="N192" s="2" t="s">
        <v>24</v>
      </c>
      <c r="O192" s="3">
        <v>43</v>
      </c>
      <c r="P192" s="13">
        <f>I192*L192</f>
        <v>510.85</v>
      </c>
      <c r="Q192" s="13" t="str">
        <f>IF(O192="","Not Delivered",IF(O192&lt;=30,"Fast",IF(O192&lt;=60,"Normal","Slow")))</f>
        <v>Normal</v>
      </c>
      <c r="S192" s="21"/>
    </row>
    <row r="193" hidden="1" customHeight="1" spans="1:19">
      <c r="A193" s="2" t="s">
        <v>816</v>
      </c>
      <c r="B193" s="29" t="s">
        <v>817</v>
      </c>
      <c r="C193" s="2" t="s">
        <v>818</v>
      </c>
      <c r="D193" s="2" t="str">
        <f t="array" ref="D193">_xlfn.XLOOKUP(C193,Customers!A:A,Customers!B:B)</f>
        <v>Customer 0662</v>
      </c>
      <c r="E193" s="2" t="s">
        <v>819</v>
      </c>
      <c r="F193" s="2" t="str">
        <f t="array" ref="F193">_xlfn.XLOOKUP(E193,Restaurants!A:A,Restaurants!B:B)</f>
        <v>Restaurant 004</v>
      </c>
      <c r="G193" s="2" t="s">
        <v>553</v>
      </c>
      <c r="H193" s="2" t="str">
        <f t="array" ref="H193">_xlfn.XLOOKUP(G193,Food_Menu!A:A,Food_Menu!B:B)</f>
        <v>Food Item 0028</v>
      </c>
      <c r="I193" s="2"/>
      <c r="J193" s="2" t="s">
        <v>448</v>
      </c>
      <c r="K193" s="2" t="str">
        <f t="array" ref="K193">_xlfn.XLOOKUP(J193,Delivery_Partners!A:A,Delivery_Partners!B:B)</f>
        <v>Delivery Partner 117</v>
      </c>
      <c r="L193" s="3">
        <v>1</v>
      </c>
      <c r="M193" s="2" t="s">
        <v>101</v>
      </c>
      <c r="N193" s="2" t="s">
        <v>24</v>
      </c>
      <c r="O193" s="2"/>
    </row>
    <row r="194" hidden="1" customHeight="1" spans="1:19">
      <c r="A194" s="2" t="s">
        <v>820</v>
      </c>
      <c r="B194" s="29" t="s">
        <v>821</v>
      </c>
      <c r="C194" s="2" t="s">
        <v>822</v>
      </c>
      <c r="D194" s="2" t="str">
        <f t="array" ref="D194">_xlfn.XLOOKUP(C194,Customers!A:A,Customers!B:B)</f>
        <v>Customer 0632</v>
      </c>
      <c r="E194" s="2" t="s">
        <v>382</v>
      </c>
      <c r="F194" s="2" t="str">
        <f t="array" ref="F194">_xlfn.XLOOKUP(E194,Restaurants!A:A,Restaurants!B:B)</f>
        <v>Restaurant 108</v>
      </c>
      <c r="G194" s="2" t="s">
        <v>823</v>
      </c>
      <c r="H194" s="2" t="str">
        <f t="array" ref="H194">_xlfn.XLOOKUP(G194,Food_Menu!A:A,Food_Menu!B:B)</f>
        <v>Food Item 0178</v>
      </c>
      <c r="I194" s="2"/>
      <c r="J194" s="2" t="s">
        <v>267</v>
      </c>
      <c r="K194" s="2" t="str">
        <f t="array" ref="K194">_xlfn.XLOOKUP(J194,Delivery_Partners!A:A,Delivery_Partners!B:B)</f>
        <v>Delivery Partner 166</v>
      </c>
      <c r="L194" s="3">
        <v>3</v>
      </c>
      <c r="M194" s="2" t="s">
        <v>101</v>
      </c>
      <c r="N194" s="2" t="s">
        <v>55</v>
      </c>
      <c r="O194" s="2"/>
    </row>
    <row r="195" customHeight="1" spans="1:19">
      <c r="A195" s="2" t="s">
        <v>824</v>
      </c>
      <c r="B195" s="28">
        <v>45933</v>
      </c>
      <c r="C195" s="2" t="s">
        <v>825</v>
      </c>
      <c r="D195" s="2" t="str">
        <f t="array" ref="D195">_xlfn.XLOOKUP(C195,Customers!A:A,Customers!B:B)</f>
        <v>Customer 0949</v>
      </c>
      <c r="E195" s="2" t="s">
        <v>20</v>
      </c>
      <c r="F195" s="2" t="str">
        <f t="array" ref="F195">_xlfn.XLOOKUP(E195,Restaurants!A:A,Restaurants!B:B)</f>
        <v>Restaurant 079</v>
      </c>
      <c r="G195" s="2" t="s">
        <v>826</v>
      </c>
      <c r="H195" s="2" t="str">
        <f t="array" ref="H195">_xlfn.XLOOKUP(G195,Food_Menu!A:A,Food_Menu!B:B)</f>
        <v>Food Item 0072</v>
      </c>
      <c r="I195" s="2">
        <f t="array" ref="I195">_xlfn.XLOOKUP(G195,Food_Menu!A:A,Food_Menu!D:D)</f>
        <v>154.11</v>
      </c>
      <c r="J195" s="2" t="s">
        <v>199</v>
      </c>
      <c r="K195" s="2" t="str">
        <f t="array" ref="K195">_xlfn.XLOOKUP(J195,Delivery_Partners!A:A,Delivery_Partners!B:B)</f>
        <v>Delivery Partner 144</v>
      </c>
      <c r="L195" s="3">
        <v>3</v>
      </c>
      <c r="M195" s="2" t="s">
        <v>23</v>
      </c>
      <c r="N195" s="2" t="s">
        <v>55</v>
      </c>
      <c r="O195" s="3">
        <v>28</v>
      </c>
      <c r="P195" s="13">
        <f t="shared" ref="P195:P207" si="44">I195*L195</f>
        <v>462.33</v>
      </c>
      <c r="Q195" s="13" t="str">
        <f t="shared" ref="Q195:Q207" si="45">IF(O195="","Not Delivered",IF(O195&lt;=30,"Fast",IF(O195&lt;=60,"Normal","Slow")))</f>
        <v>Fast</v>
      </c>
      <c r="S195" s="21"/>
    </row>
    <row r="196" customHeight="1" spans="1:19">
      <c r="A196" s="2" t="s">
        <v>827</v>
      </c>
      <c r="B196" s="29" t="s">
        <v>161</v>
      </c>
      <c r="C196" s="2" t="s">
        <v>828</v>
      </c>
      <c r="D196" s="2" t="str">
        <f t="array" ref="D196">_xlfn.XLOOKUP(C196,Customers!A:A,Customers!B:B)</f>
        <v>Customer 0673</v>
      </c>
      <c r="E196" s="2" t="s">
        <v>616</v>
      </c>
      <c r="F196" s="2" t="str">
        <f t="array" ref="F196">_xlfn.XLOOKUP(E196,Restaurants!A:A,Restaurants!B:B)</f>
        <v>Restaurant 027</v>
      </c>
      <c r="G196" s="2" t="s">
        <v>207</v>
      </c>
      <c r="H196" s="2" t="str">
        <f t="array" ref="H196">_xlfn.XLOOKUP(G196,Food_Menu!A:A,Food_Menu!B:B)</f>
        <v>Food Item 0079</v>
      </c>
      <c r="I196" s="2">
        <f t="array" ref="I196">_xlfn.XLOOKUP(G196,Food_Menu!A:A,Food_Menu!D:D)</f>
        <v>193.41</v>
      </c>
      <c r="J196" s="2" t="s">
        <v>651</v>
      </c>
      <c r="K196" s="2" t="str">
        <f t="array" ref="K196">_xlfn.XLOOKUP(J196,Delivery_Partners!A:A,Delivery_Partners!B:B)</f>
        <v>Delivery Partner 036</v>
      </c>
      <c r="L196" s="3">
        <v>2</v>
      </c>
      <c r="M196" s="2" t="s">
        <v>23</v>
      </c>
      <c r="N196" s="2" t="s">
        <v>74</v>
      </c>
      <c r="O196" s="3">
        <v>16</v>
      </c>
      <c r="P196" s="13">
        <f t="shared" si="44"/>
        <v>386.82</v>
      </c>
      <c r="Q196" s="13" t="str">
        <f t="shared" si="45"/>
        <v>Fast</v>
      </c>
      <c r="S196" s="21"/>
    </row>
    <row r="197" customHeight="1" spans="1:19">
      <c r="A197" s="2" t="s">
        <v>829</v>
      </c>
      <c r="B197" s="29" t="s">
        <v>830</v>
      </c>
      <c r="C197" s="2" t="s">
        <v>831</v>
      </c>
      <c r="D197" s="2" t="str">
        <f t="array" ref="D197">_xlfn.XLOOKUP(C197,Customers!A:A,Customers!B:B)</f>
        <v>Customer 0281</v>
      </c>
      <c r="E197" s="2" t="s">
        <v>771</v>
      </c>
      <c r="F197" s="2" t="str">
        <f t="array" ref="F197">_xlfn.XLOOKUP(E197,Restaurants!A:A,Restaurants!B:B)</f>
        <v>Restaurant 107</v>
      </c>
      <c r="G197" s="2" t="s">
        <v>553</v>
      </c>
      <c r="H197" s="2" t="str">
        <f t="array" ref="H197">_xlfn.XLOOKUP(G197,Food_Menu!A:A,Food_Menu!B:B)</f>
        <v>Food Item 0028</v>
      </c>
      <c r="I197" s="2">
        <f t="array" ref="I197">_xlfn.XLOOKUP(G197,Food_Menu!A:A,Food_Menu!D:D)</f>
        <v>607.73</v>
      </c>
      <c r="J197" s="2" t="s">
        <v>184</v>
      </c>
      <c r="K197" s="2" t="str">
        <f t="array" ref="K197">_xlfn.XLOOKUP(J197,Delivery_Partners!A:A,Delivery_Partners!B:B)</f>
        <v>Delivery Partner 155</v>
      </c>
      <c r="L197" s="3">
        <v>1</v>
      </c>
      <c r="M197" s="2" t="s">
        <v>23</v>
      </c>
      <c r="N197" s="2" t="s">
        <v>55</v>
      </c>
      <c r="O197" s="3">
        <v>46</v>
      </c>
      <c r="P197" s="13">
        <f t="shared" si="44"/>
        <v>607.73</v>
      </c>
      <c r="Q197" s="13" t="str">
        <f t="shared" si="45"/>
        <v>Normal</v>
      </c>
      <c r="S197" s="21"/>
    </row>
    <row r="198" customHeight="1" spans="1:19">
      <c r="A198" s="2" t="s">
        <v>832</v>
      </c>
      <c r="B198" s="29" t="s">
        <v>833</v>
      </c>
      <c r="C198" s="2" t="s">
        <v>834</v>
      </c>
      <c r="D198" s="2" t="str">
        <f t="array" ref="D198">_xlfn.XLOOKUP(C198,Customers!A:A,Customers!B:B)</f>
        <v>Customer 0678</v>
      </c>
      <c r="E198" s="2" t="s">
        <v>666</v>
      </c>
      <c r="F198" s="2" t="str">
        <f t="array" ref="F198">_xlfn.XLOOKUP(E198,Restaurants!A:A,Restaurants!B:B)</f>
        <v>Restaurant 036</v>
      </c>
      <c r="G198" s="2" t="s">
        <v>835</v>
      </c>
      <c r="H198" s="2" t="str">
        <f t="array" ref="H198">_xlfn.XLOOKUP(G198,Food_Menu!A:A,Food_Menu!B:B)</f>
        <v>Food Item 0048</v>
      </c>
      <c r="I198" s="2">
        <f t="array" ref="I198">_xlfn.XLOOKUP(G198,Food_Menu!A:A,Food_Menu!D:D)</f>
        <v>226.31</v>
      </c>
      <c r="J198" s="2" t="s">
        <v>277</v>
      </c>
      <c r="K198" s="2" t="str">
        <f t="array" ref="K198">_xlfn.XLOOKUP(J198,Delivery_Partners!A:A,Delivery_Partners!B:B)</f>
        <v>Delivery Partner 011</v>
      </c>
      <c r="L198" s="3">
        <v>1</v>
      </c>
      <c r="M198" s="2" t="s">
        <v>23</v>
      </c>
      <c r="N198" s="2" t="s">
        <v>24</v>
      </c>
      <c r="O198" s="3">
        <v>34</v>
      </c>
      <c r="P198" s="13">
        <f t="shared" si="44"/>
        <v>226.31</v>
      </c>
      <c r="Q198" s="13" t="str">
        <f t="shared" si="45"/>
        <v>Normal</v>
      </c>
      <c r="S198" s="21"/>
    </row>
    <row r="199" customHeight="1" spans="1:19">
      <c r="A199" s="2" t="s">
        <v>836</v>
      </c>
      <c r="B199" s="29" t="s">
        <v>837</v>
      </c>
      <c r="C199" s="2" t="s">
        <v>838</v>
      </c>
      <c r="D199" s="2" t="str">
        <f t="array" ref="D199">_xlfn.XLOOKUP(C199,Customers!A:A,Customers!B:B)</f>
        <v>Customer 1157</v>
      </c>
      <c r="E199" s="2" t="s">
        <v>224</v>
      </c>
      <c r="F199" s="2" t="str">
        <f t="array" ref="F199">_xlfn.XLOOKUP(E199,Restaurants!A:A,Restaurants!B:B)</f>
        <v>Restaurant 120</v>
      </c>
      <c r="G199" s="2" t="s">
        <v>553</v>
      </c>
      <c r="H199" s="2" t="str">
        <f t="array" ref="H199">_xlfn.XLOOKUP(G199,Food_Menu!A:A,Food_Menu!B:B)</f>
        <v>Food Item 0028</v>
      </c>
      <c r="I199" s="2">
        <f t="array" ref="I199">_xlfn.XLOOKUP(G199,Food_Menu!A:A,Food_Menu!D:D)</f>
        <v>607.73</v>
      </c>
      <c r="J199" s="2" t="s">
        <v>495</v>
      </c>
      <c r="K199" s="2" t="str">
        <f t="array" ref="K199">_xlfn.XLOOKUP(J199,Delivery_Partners!A:A,Delivery_Partners!B:B)</f>
        <v>Delivery Partner 112</v>
      </c>
      <c r="L199" s="3">
        <v>1</v>
      </c>
      <c r="M199" s="2" t="s">
        <v>23</v>
      </c>
      <c r="N199" s="2" t="s">
        <v>24</v>
      </c>
      <c r="O199" s="3">
        <v>30</v>
      </c>
      <c r="P199" s="13">
        <f t="shared" si="44"/>
        <v>607.73</v>
      </c>
      <c r="Q199" s="13" t="str">
        <f t="shared" si="45"/>
        <v>Fast</v>
      </c>
      <c r="S199" s="21"/>
    </row>
    <row r="200" customHeight="1" spans="1:19">
      <c r="A200" s="2" t="s">
        <v>839</v>
      </c>
      <c r="B200" s="29" t="s">
        <v>780</v>
      </c>
      <c r="C200" s="2" t="s">
        <v>840</v>
      </c>
      <c r="D200" s="2" t="str">
        <f t="array" ref="D200">_xlfn.XLOOKUP(C200,Customers!A:A,Customers!B:B)</f>
        <v>Customer 0695</v>
      </c>
      <c r="E200" s="2" t="s">
        <v>566</v>
      </c>
      <c r="F200" s="2" t="str">
        <f t="array" ref="F200">_xlfn.XLOOKUP(E200,Restaurants!A:A,Restaurants!B:B)</f>
        <v>Restaurant 072</v>
      </c>
      <c r="G200" s="2" t="s">
        <v>841</v>
      </c>
      <c r="H200" s="2" t="str">
        <f t="array" ref="H200">_xlfn.XLOOKUP(G200,Food_Menu!A:A,Food_Menu!B:B)</f>
        <v>Food Item 0022</v>
      </c>
      <c r="I200" s="2">
        <f t="array" ref="I200">_xlfn.XLOOKUP(G200,Food_Menu!A:A,Food_Menu!D:D)</f>
        <v>395.32</v>
      </c>
      <c r="J200" s="2" t="s">
        <v>842</v>
      </c>
      <c r="K200" s="2" t="str">
        <f t="array" ref="K200">_xlfn.XLOOKUP(J200,Delivery_Partners!A:A,Delivery_Partners!B:B)</f>
        <v>Delivery Partner 093</v>
      </c>
      <c r="L200" s="3">
        <v>1</v>
      </c>
      <c r="M200" s="2" t="s">
        <v>23</v>
      </c>
      <c r="N200" s="2" t="s">
        <v>55</v>
      </c>
      <c r="O200" s="3">
        <v>38</v>
      </c>
      <c r="P200" s="13">
        <f t="shared" si="44"/>
        <v>395.32</v>
      </c>
      <c r="Q200" s="13" t="str">
        <f t="shared" si="45"/>
        <v>Normal</v>
      </c>
      <c r="S200" s="21"/>
    </row>
    <row r="201" customHeight="1" spans="1:19">
      <c r="A201" s="2" t="s">
        <v>843</v>
      </c>
      <c r="B201" s="28">
        <v>45962</v>
      </c>
      <c r="C201" s="2" t="s">
        <v>844</v>
      </c>
      <c r="D201" s="2" t="str">
        <f t="array" ref="D201">_xlfn.XLOOKUP(C201,Customers!A:A,Customers!B:B)</f>
        <v>Customer 0711</v>
      </c>
      <c r="E201" s="2" t="s">
        <v>143</v>
      </c>
      <c r="F201" s="2" t="str">
        <f t="array" ref="F201">_xlfn.XLOOKUP(E201,Restaurants!A:A,Restaurants!B:B)</f>
        <v>Restaurant 054</v>
      </c>
      <c r="G201" s="2" t="s">
        <v>240</v>
      </c>
      <c r="H201" s="2" t="str">
        <f t="array" ref="H201">_xlfn.XLOOKUP(G201,Food_Menu!A:A,Food_Menu!B:B)</f>
        <v>Food Item 0005</v>
      </c>
      <c r="I201" s="2">
        <f t="array" ref="I201">_xlfn.XLOOKUP(G201,Food_Menu!A:A,Food_Menu!D:D)</f>
        <v>481.92</v>
      </c>
      <c r="J201" s="2" t="s">
        <v>663</v>
      </c>
      <c r="K201" s="2" t="str">
        <f t="array" ref="K201">_xlfn.XLOOKUP(J201,Delivery_Partners!A:A,Delivery_Partners!B:B)</f>
        <v>Delivery Partner 007</v>
      </c>
      <c r="L201" s="3">
        <v>3</v>
      </c>
      <c r="M201" s="2" t="s">
        <v>23</v>
      </c>
      <c r="N201" s="2" t="s">
        <v>55</v>
      </c>
      <c r="O201" s="3">
        <v>28</v>
      </c>
      <c r="P201" s="13">
        <f t="shared" si="44"/>
        <v>1445.76</v>
      </c>
      <c r="Q201" s="13" t="str">
        <f t="shared" si="45"/>
        <v>Fast</v>
      </c>
      <c r="S201" s="21"/>
    </row>
    <row r="202" customHeight="1" spans="1:19">
      <c r="A202" s="2" t="s">
        <v>845</v>
      </c>
      <c r="B202" s="29" t="s">
        <v>846</v>
      </c>
      <c r="C202" s="2" t="s">
        <v>847</v>
      </c>
      <c r="D202" s="2" t="str">
        <f t="array" ref="D202">_xlfn.XLOOKUP(C202,Customers!A:A,Customers!B:B)</f>
        <v>Customer 0212</v>
      </c>
      <c r="E202" s="2" t="s">
        <v>492</v>
      </c>
      <c r="F202" s="2" t="str">
        <f t="array" ref="F202">_xlfn.XLOOKUP(E202,Restaurants!A:A,Restaurants!B:B)</f>
        <v>Restaurant 008</v>
      </c>
      <c r="G202" s="2" t="s">
        <v>848</v>
      </c>
      <c r="H202" s="2" t="str">
        <f t="array" ref="H202">_xlfn.XLOOKUP(G202,Food_Menu!A:A,Food_Menu!B:B)</f>
        <v>Food Item 0065</v>
      </c>
      <c r="I202" s="2">
        <f t="array" ref="I202">_xlfn.XLOOKUP(G202,Food_Menu!A:A,Food_Menu!D:D)</f>
        <v>105.31</v>
      </c>
      <c r="J202" s="2" t="s">
        <v>323</v>
      </c>
      <c r="K202" s="2" t="str">
        <f t="array" ref="K202">_xlfn.XLOOKUP(J202,Delivery_Partners!A:A,Delivery_Partners!B:B)</f>
        <v>Delivery Partner 131</v>
      </c>
      <c r="L202" s="3">
        <v>2</v>
      </c>
      <c r="M202" s="2" t="s">
        <v>23</v>
      </c>
      <c r="N202" s="2" t="s">
        <v>24</v>
      </c>
      <c r="O202" s="3">
        <v>30</v>
      </c>
      <c r="P202" s="13">
        <f t="shared" si="44"/>
        <v>210.62</v>
      </c>
      <c r="Q202" s="13" t="str">
        <f t="shared" si="45"/>
        <v>Fast</v>
      </c>
      <c r="S202" s="21"/>
    </row>
    <row r="203" customHeight="1" spans="1:19">
      <c r="A203" s="2" t="s">
        <v>849</v>
      </c>
      <c r="B203" s="29" t="s">
        <v>850</v>
      </c>
      <c r="C203" s="2" t="s">
        <v>851</v>
      </c>
      <c r="D203" s="2" t="str">
        <f t="array" ref="D203">_xlfn.XLOOKUP(C203,Customers!A:A,Customers!B:B)</f>
        <v>Customer 0010</v>
      </c>
      <c r="E203" s="2" t="s">
        <v>83</v>
      </c>
      <c r="F203" s="2" t="str">
        <f t="array" ref="F203">_xlfn.XLOOKUP(E203,Restaurants!A:A,Restaurants!B:B)</f>
        <v>Restaurant 032</v>
      </c>
      <c r="G203" s="2" t="s">
        <v>852</v>
      </c>
      <c r="H203" s="2" t="str">
        <f t="array" ref="H203">_xlfn.XLOOKUP(G203,Food_Menu!A:A,Food_Menu!B:B)</f>
        <v>Food Item 0167</v>
      </c>
      <c r="I203" s="2">
        <f t="array" ref="I203">_xlfn.XLOOKUP(G203,Food_Menu!A:A,Food_Menu!D:D)</f>
        <v>250.66</v>
      </c>
      <c r="J203" s="2" t="s">
        <v>714</v>
      </c>
      <c r="K203" s="2" t="str">
        <f t="array" ref="K203">_xlfn.XLOOKUP(J203,Delivery_Partners!A:A,Delivery_Partners!B:B)</f>
        <v>Delivery Partner 054</v>
      </c>
      <c r="L203" s="3">
        <v>1</v>
      </c>
      <c r="M203" s="2" t="s">
        <v>23</v>
      </c>
      <c r="N203" s="2" t="s">
        <v>42</v>
      </c>
      <c r="O203" s="3">
        <v>38</v>
      </c>
      <c r="P203" s="13">
        <f t="shared" si="44"/>
        <v>250.66</v>
      </c>
      <c r="Q203" s="13" t="str">
        <f t="shared" si="45"/>
        <v>Normal</v>
      </c>
      <c r="S203" s="21"/>
    </row>
    <row r="204" customHeight="1" spans="1:19">
      <c r="A204" s="2" t="s">
        <v>853</v>
      </c>
      <c r="B204" s="29" t="s">
        <v>854</v>
      </c>
      <c r="C204" s="2" t="s">
        <v>855</v>
      </c>
      <c r="D204" s="2" t="str">
        <f t="array" ref="D204">_xlfn.XLOOKUP(C204,Customers!A:A,Customers!B:B)</f>
        <v>Customer 0252</v>
      </c>
      <c r="E204" s="2" t="s">
        <v>335</v>
      </c>
      <c r="F204" s="2" t="str">
        <f t="array" ref="F204">_xlfn.XLOOKUP(E204,Restaurants!A:A,Restaurants!B:B)</f>
        <v>Restaurant 007</v>
      </c>
      <c r="G204" s="2" t="s">
        <v>856</v>
      </c>
      <c r="H204" s="2" t="str">
        <f t="array" ref="H204">_xlfn.XLOOKUP(G204,Food_Menu!A:A,Food_Menu!B:B)</f>
        <v>Food Item 0191</v>
      </c>
      <c r="I204" s="2">
        <f t="array" ref="I204">_xlfn.XLOOKUP(G204,Food_Menu!A:A,Food_Menu!D:D)</f>
        <v>443.82</v>
      </c>
      <c r="J204" s="2" t="s">
        <v>520</v>
      </c>
      <c r="K204" s="2" t="str">
        <f t="array" ref="K204">_xlfn.XLOOKUP(J204,Delivery_Partners!A:A,Delivery_Partners!B:B)</f>
        <v>Delivery Partner 154</v>
      </c>
      <c r="L204" s="3">
        <v>1</v>
      </c>
      <c r="M204" s="2" t="s">
        <v>23</v>
      </c>
      <c r="N204" s="2" t="s">
        <v>24</v>
      </c>
      <c r="O204" s="3">
        <v>28</v>
      </c>
      <c r="P204" s="13">
        <f t="shared" si="44"/>
        <v>443.82</v>
      </c>
      <c r="Q204" s="13" t="str">
        <f t="shared" si="45"/>
        <v>Fast</v>
      </c>
      <c r="S204" s="21"/>
    </row>
    <row r="205" customHeight="1" spans="1:19">
      <c r="A205" s="2" t="s">
        <v>857</v>
      </c>
      <c r="B205" s="29" t="s">
        <v>858</v>
      </c>
      <c r="C205" s="2" t="s">
        <v>859</v>
      </c>
      <c r="D205" s="2" t="str">
        <f t="array" ref="D205">_xlfn.XLOOKUP(C205,Customers!A:A,Customers!B:B)</f>
        <v>Customer 0031</v>
      </c>
      <c r="E205" s="2" t="s">
        <v>860</v>
      </c>
      <c r="F205" s="2" t="str">
        <f t="array" ref="F205">_xlfn.XLOOKUP(E205,Restaurants!A:A,Restaurants!B:B)</f>
        <v>Restaurant 103</v>
      </c>
      <c r="G205" s="2" t="s">
        <v>861</v>
      </c>
      <c r="H205" s="2" t="str">
        <f t="array" ref="H205">_xlfn.XLOOKUP(G205,Food_Menu!A:A,Food_Menu!B:B)</f>
        <v>Food Item 0051</v>
      </c>
      <c r="I205" s="2">
        <f t="array" ref="I205">_xlfn.XLOOKUP(G205,Food_Menu!A:A,Food_Menu!D:D)</f>
        <v>516.47</v>
      </c>
      <c r="J205" s="2" t="s">
        <v>862</v>
      </c>
      <c r="K205" s="2" t="str">
        <f t="array" ref="K205">_xlfn.XLOOKUP(J205,Delivery_Partners!A:A,Delivery_Partners!B:B)</f>
        <v>Delivery Partner 159</v>
      </c>
      <c r="L205" s="3">
        <v>3</v>
      </c>
      <c r="M205" s="2" t="s">
        <v>23</v>
      </c>
      <c r="N205" s="2" t="s">
        <v>24</v>
      </c>
      <c r="O205" s="3">
        <v>29</v>
      </c>
      <c r="P205" s="13">
        <f t="shared" si="44"/>
        <v>1549.41</v>
      </c>
      <c r="Q205" s="13" t="str">
        <f t="shared" si="45"/>
        <v>Fast</v>
      </c>
      <c r="S205" s="21"/>
    </row>
    <row r="206" customHeight="1" spans="1:19">
      <c r="A206" s="2" t="s">
        <v>863</v>
      </c>
      <c r="B206" s="29" t="s">
        <v>864</v>
      </c>
      <c r="C206" s="2" t="s">
        <v>865</v>
      </c>
      <c r="D206" s="2" t="str">
        <f t="array" ref="D206">_xlfn.XLOOKUP(C206,Customers!A:A,Customers!B:B)</f>
        <v>Customer 0543</v>
      </c>
      <c r="E206" s="2" t="s">
        <v>71</v>
      </c>
      <c r="F206" s="2" t="str">
        <f t="array" ref="F206">_xlfn.XLOOKUP(E206,Restaurants!A:A,Restaurants!B:B)</f>
        <v>Restaurant 013</v>
      </c>
      <c r="G206" s="2" t="s">
        <v>469</v>
      </c>
      <c r="H206" s="2" t="str">
        <f t="array" ref="H206">_xlfn.XLOOKUP(G206,Food_Menu!A:A,Food_Menu!B:B)</f>
        <v>Food Item 0094</v>
      </c>
      <c r="I206" s="2">
        <f t="array" ref="I206">_xlfn.XLOOKUP(G206,Food_Menu!A:A,Food_Menu!D:D)</f>
        <v>556.24</v>
      </c>
      <c r="J206" s="2" t="s">
        <v>643</v>
      </c>
      <c r="K206" s="2" t="str">
        <f t="array" ref="K206">_xlfn.XLOOKUP(J206,Delivery_Partners!A:A,Delivery_Partners!B:B)</f>
        <v>Delivery Partner 107</v>
      </c>
      <c r="L206" s="3">
        <v>2</v>
      </c>
      <c r="M206" s="2" t="s">
        <v>23</v>
      </c>
      <c r="N206" s="2" t="s">
        <v>55</v>
      </c>
      <c r="O206" s="3">
        <v>33</v>
      </c>
      <c r="P206" s="13">
        <f t="shared" si="44"/>
        <v>1112.48</v>
      </c>
      <c r="Q206" s="13" t="str">
        <f t="shared" si="45"/>
        <v>Normal</v>
      </c>
      <c r="S206" s="21"/>
    </row>
    <row r="207" customHeight="1" spans="1:19">
      <c r="A207" s="2" t="s">
        <v>866</v>
      </c>
      <c r="B207" s="29" t="s">
        <v>228</v>
      </c>
      <c r="C207" s="2" t="s">
        <v>867</v>
      </c>
      <c r="D207" s="2" t="str">
        <f t="array" ref="D207">_xlfn.XLOOKUP(C207,Customers!A:A,Customers!B:B)</f>
        <v>Customer 1059</v>
      </c>
      <c r="E207" s="2" t="s">
        <v>800</v>
      </c>
      <c r="F207" s="2" t="str">
        <f t="array" ref="F207">_xlfn.XLOOKUP(E207,Restaurants!A:A,Restaurants!B:B)</f>
        <v>Restaurant 014</v>
      </c>
      <c r="G207" s="2" t="s">
        <v>868</v>
      </c>
      <c r="H207" s="2" t="str">
        <f t="array" ref="H207">_xlfn.XLOOKUP(G207,Food_Menu!A:A,Food_Menu!B:B)</f>
        <v>Food Item 0184</v>
      </c>
      <c r="I207" s="2">
        <f t="array" ref="I207">_xlfn.XLOOKUP(G207,Food_Menu!A:A,Food_Menu!D:D)</f>
        <v>509.99</v>
      </c>
      <c r="J207" s="2" t="s">
        <v>597</v>
      </c>
      <c r="K207" s="2" t="str">
        <f t="array" ref="K207">_xlfn.XLOOKUP(J207,Delivery_Partners!A:A,Delivery_Partners!B:B)</f>
        <v>Delivery Partner 113</v>
      </c>
      <c r="L207" s="3">
        <v>1</v>
      </c>
      <c r="M207" s="2" t="s">
        <v>23</v>
      </c>
      <c r="N207" s="2" t="s">
        <v>74</v>
      </c>
      <c r="O207" s="3">
        <v>36</v>
      </c>
      <c r="P207" s="13">
        <f t="shared" si="44"/>
        <v>509.99</v>
      </c>
      <c r="Q207" s="13" t="str">
        <f t="shared" si="45"/>
        <v>Normal</v>
      </c>
      <c r="S207" s="21"/>
    </row>
    <row r="208" hidden="1" customHeight="1" spans="1:19">
      <c r="A208" s="2" t="s">
        <v>869</v>
      </c>
      <c r="B208" s="28">
        <v>45810</v>
      </c>
      <c r="C208" s="2" t="s">
        <v>870</v>
      </c>
      <c r="D208" s="2" t="str">
        <f t="array" ref="D208">_xlfn.XLOOKUP(C208,Customers!A:A,Customers!B:B)</f>
        <v>Customer 0537</v>
      </c>
      <c r="E208" s="2" t="s">
        <v>871</v>
      </c>
      <c r="F208" s="2" t="str">
        <f t="array" ref="F208">_xlfn.XLOOKUP(E208,Restaurants!A:A,Restaurants!B:B)</f>
        <v>Restaurant 015</v>
      </c>
      <c r="G208" s="2" t="s">
        <v>872</v>
      </c>
      <c r="H208" s="2" t="str">
        <f t="array" ref="H208">_xlfn.XLOOKUP(G208,Food_Menu!A:A,Food_Menu!B:B)</f>
        <v>Food Item 0156</v>
      </c>
      <c r="I208" s="2"/>
      <c r="J208" s="2" t="s">
        <v>271</v>
      </c>
      <c r="K208" s="2" t="str">
        <f t="array" ref="K208">_xlfn.XLOOKUP(J208,Delivery_Partners!A:A,Delivery_Partners!B:B)</f>
        <v>Delivery Partner 010</v>
      </c>
      <c r="L208" s="3">
        <v>1</v>
      </c>
      <c r="M208" s="2" t="s">
        <v>101</v>
      </c>
      <c r="N208" s="2" t="s">
        <v>74</v>
      </c>
      <c r="O208" s="2"/>
    </row>
    <row r="209" customHeight="1" spans="1:19">
      <c r="A209" s="2" t="s">
        <v>873</v>
      </c>
      <c r="B209" s="29" t="s">
        <v>704</v>
      </c>
      <c r="C209" s="2" t="s">
        <v>874</v>
      </c>
      <c r="D209" s="2" t="str">
        <f t="array" ref="D209">_xlfn.XLOOKUP(C209,Customers!A:A,Customers!B:B)</f>
        <v>Customer 0775</v>
      </c>
      <c r="E209" s="2" t="s">
        <v>795</v>
      </c>
      <c r="F209" s="2" t="str">
        <f t="array" ref="F209">_xlfn.XLOOKUP(E209,Restaurants!A:A,Restaurants!B:B)</f>
        <v>Restaurant 117</v>
      </c>
      <c r="G209" s="2" t="s">
        <v>591</v>
      </c>
      <c r="H209" s="2" t="str">
        <f t="array" ref="H209">_xlfn.XLOOKUP(G209,Food_Menu!A:A,Food_Menu!B:B)</f>
        <v>Food Item 0199</v>
      </c>
      <c r="I209" s="2">
        <f t="array" ref="I209">_xlfn.XLOOKUP(G209,Food_Menu!A:A,Food_Menu!D:D)</f>
        <v>484.48</v>
      </c>
      <c r="J209" s="2" t="s">
        <v>164</v>
      </c>
      <c r="K209" s="2" t="str">
        <f t="array" ref="K209">_xlfn.XLOOKUP(J209,Delivery_Partners!A:A,Delivery_Partners!B:B)</f>
        <v>Delivery Partner 161</v>
      </c>
      <c r="L209" s="3">
        <v>1</v>
      </c>
      <c r="M209" s="2" t="s">
        <v>23</v>
      </c>
      <c r="N209" s="2" t="s">
        <v>74</v>
      </c>
      <c r="O209" s="3">
        <v>42</v>
      </c>
      <c r="P209" s="13">
        <f t="shared" ref="P209:P210" si="46">I209*L209</f>
        <v>484.48</v>
      </c>
      <c r="Q209" s="13" t="str">
        <f t="shared" ref="Q209:Q210" si="47">IF(O209="","Not Delivered",IF(O209&lt;=30,"Fast",IF(O209&lt;=60,"Normal","Slow")))</f>
        <v>Normal</v>
      </c>
      <c r="S209" s="21"/>
    </row>
    <row r="210" customHeight="1" spans="1:19">
      <c r="A210" s="2" t="s">
        <v>875</v>
      </c>
      <c r="B210" s="29" t="s">
        <v>653</v>
      </c>
      <c r="C210" s="2" t="s">
        <v>876</v>
      </c>
      <c r="D210" s="2" t="str">
        <f t="array" ref="D210">_xlfn.XLOOKUP(C210,Customers!A:A,Customers!B:B)</f>
        <v>Customer 1027</v>
      </c>
      <c r="E210" s="2" t="s">
        <v>795</v>
      </c>
      <c r="F210" s="2" t="str">
        <f t="array" ref="F210">_xlfn.XLOOKUP(E210,Restaurants!A:A,Restaurants!B:B)</f>
        <v>Restaurant 117</v>
      </c>
      <c r="G210" s="2" t="s">
        <v>294</v>
      </c>
      <c r="H210" s="2" t="str">
        <f t="array" ref="H210">_xlfn.XLOOKUP(G210,Food_Menu!A:A,Food_Menu!B:B)</f>
        <v>Food Item 0093</v>
      </c>
      <c r="I210" s="2">
        <f t="array" ref="I210">_xlfn.XLOOKUP(G210,Food_Menu!A:A,Food_Menu!D:D)</f>
        <v>337.02</v>
      </c>
      <c r="J210" s="2" t="s">
        <v>877</v>
      </c>
      <c r="K210" s="2" t="str">
        <f t="array" ref="K210">_xlfn.XLOOKUP(J210,Delivery_Partners!A:A,Delivery_Partners!B:B)</f>
        <v>Delivery Partner 123</v>
      </c>
      <c r="L210" s="3">
        <v>1</v>
      </c>
      <c r="M210" s="2" t="s">
        <v>23</v>
      </c>
      <c r="N210" s="2" t="s">
        <v>24</v>
      </c>
      <c r="O210" s="3">
        <v>17</v>
      </c>
      <c r="P210" s="13">
        <f t="shared" si="46"/>
        <v>337.02</v>
      </c>
      <c r="Q210" s="13" t="str">
        <f t="shared" si="47"/>
        <v>Fast</v>
      </c>
      <c r="S210" s="21"/>
    </row>
    <row r="211" hidden="1" customHeight="1" spans="1:19">
      <c r="A211" s="2" t="s">
        <v>878</v>
      </c>
      <c r="B211" s="29" t="s">
        <v>879</v>
      </c>
      <c r="C211" s="2" t="s">
        <v>880</v>
      </c>
      <c r="D211" s="2" t="str">
        <f t="array" ref="D211">_xlfn.XLOOKUP(C211,Customers!A:A,Customers!B:B)</f>
        <v>Customer 0916</v>
      </c>
      <c r="E211" s="2" t="s">
        <v>116</v>
      </c>
      <c r="F211" s="2" t="str">
        <f t="array" ref="F211">_xlfn.XLOOKUP(E211,Restaurants!A:A,Restaurants!B:B)</f>
        <v>Restaurant 086</v>
      </c>
      <c r="G211" s="2" t="s">
        <v>881</v>
      </c>
      <c r="H211" s="2" t="str">
        <f t="array" ref="H211">_xlfn.XLOOKUP(G211,Food_Menu!A:A,Food_Menu!B:B)</f>
        <v>Food Item 0038</v>
      </c>
      <c r="I211" s="2"/>
      <c r="J211" s="2" t="s">
        <v>558</v>
      </c>
      <c r="K211" s="2" t="str">
        <f t="array" ref="K211">_xlfn.XLOOKUP(J211,Delivery_Partners!A:A,Delivery_Partners!B:B)</f>
        <v>Delivery Partner 070</v>
      </c>
      <c r="L211" s="3">
        <v>2</v>
      </c>
      <c r="M211" s="2" t="s">
        <v>189</v>
      </c>
      <c r="N211" s="2" t="s">
        <v>24</v>
      </c>
      <c r="O211" s="2"/>
    </row>
    <row r="212" customHeight="1" spans="1:19">
      <c r="A212" s="2" t="s">
        <v>882</v>
      </c>
      <c r="B212" s="28">
        <v>45717</v>
      </c>
      <c r="C212" s="2" t="s">
        <v>883</v>
      </c>
      <c r="D212" s="2" t="str">
        <f t="array" ref="D212">_xlfn.XLOOKUP(C212,Customers!A:A,Customers!B:B)</f>
        <v>Customer 0781</v>
      </c>
      <c r="E212" s="2" t="s">
        <v>603</v>
      </c>
      <c r="F212" s="2" t="str">
        <f t="array" ref="F212">_xlfn.XLOOKUP(E212,Restaurants!A:A,Restaurants!B:B)</f>
        <v>Restaurant 009</v>
      </c>
      <c r="G212" s="2" t="s">
        <v>884</v>
      </c>
      <c r="H212" s="2" t="str">
        <f t="array" ref="H212">_xlfn.XLOOKUP(G212,Food_Menu!A:A,Food_Menu!B:B)</f>
        <v>Food Item 0032</v>
      </c>
      <c r="I212" s="2">
        <f t="array" ref="I212">_xlfn.XLOOKUP(G212,Food_Menu!A:A,Food_Menu!D:D)</f>
        <v>367.24</v>
      </c>
      <c r="J212" s="2" t="s">
        <v>439</v>
      </c>
      <c r="K212" s="2" t="str">
        <f t="array" ref="K212">_xlfn.XLOOKUP(J212,Delivery_Partners!A:A,Delivery_Partners!B:B)</f>
        <v>Delivery Partner 016</v>
      </c>
      <c r="L212" s="3">
        <v>1</v>
      </c>
      <c r="M212" s="2" t="s">
        <v>23</v>
      </c>
      <c r="N212" s="2" t="s">
        <v>24</v>
      </c>
      <c r="O212" s="3">
        <v>36</v>
      </c>
      <c r="P212" s="13">
        <f t="shared" ref="P212:P218" si="48">I212*L212</f>
        <v>367.24</v>
      </c>
      <c r="Q212" s="13" t="str">
        <f t="shared" ref="Q212:Q218" si="49">IF(O212="","Not Delivered",IF(O212&lt;=30,"Fast",IF(O212&lt;=60,"Normal","Slow")))</f>
        <v>Normal</v>
      </c>
      <c r="S212" s="21"/>
    </row>
    <row r="213" customHeight="1" spans="1:19">
      <c r="A213" s="2" t="s">
        <v>885</v>
      </c>
      <c r="B213" s="29" t="s">
        <v>161</v>
      </c>
      <c r="C213" s="2" t="s">
        <v>886</v>
      </c>
      <c r="D213" s="2" t="str">
        <f t="array" ref="D213">_xlfn.XLOOKUP(C213,Customers!A:A,Customers!B:B)</f>
        <v>Customer 0941</v>
      </c>
      <c r="E213" s="2" t="s">
        <v>249</v>
      </c>
      <c r="F213" s="2" t="str">
        <f t="array" ref="F213">_xlfn.XLOOKUP(E213,Restaurants!A:A,Restaurants!B:B)</f>
        <v>Restaurant 061</v>
      </c>
      <c r="G213" s="2" t="s">
        <v>872</v>
      </c>
      <c r="H213" s="2" t="str">
        <f t="array" ref="H213">_xlfn.XLOOKUP(G213,Food_Menu!A:A,Food_Menu!B:B)</f>
        <v>Food Item 0156</v>
      </c>
      <c r="I213" s="2">
        <f t="array" ref="I213">_xlfn.XLOOKUP(G213,Food_Menu!A:A,Food_Menu!D:D)</f>
        <v>133.9</v>
      </c>
      <c r="J213" s="2" t="s">
        <v>887</v>
      </c>
      <c r="K213" s="2" t="str">
        <f t="array" ref="K213">_xlfn.XLOOKUP(J213,Delivery_Partners!A:A,Delivery_Partners!B:B)</f>
        <v>Delivery Partner 091</v>
      </c>
      <c r="L213" s="3">
        <v>1</v>
      </c>
      <c r="M213" s="2" t="s">
        <v>23</v>
      </c>
      <c r="N213" s="2" t="s">
        <v>24</v>
      </c>
      <c r="O213" s="3">
        <v>31</v>
      </c>
      <c r="P213" s="13">
        <f t="shared" si="48"/>
        <v>133.9</v>
      </c>
      <c r="Q213" s="13" t="str">
        <f t="shared" si="49"/>
        <v>Normal</v>
      </c>
      <c r="S213" s="21"/>
    </row>
    <row r="214" customHeight="1" spans="1:19">
      <c r="A214" s="2" t="s">
        <v>888</v>
      </c>
      <c r="B214" s="29" t="s">
        <v>854</v>
      </c>
      <c r="C214" s="2" t="s">
        <v>784</v>
      </c>
      <c r="D214" s="2" t="str">
        <f t="array" ref="D214">_xlfn.XLOOKUP(C214,Customers!A:A,Customers!B:B)</f>
        <v>Customer 0337</v>
      </c>
      <c r="E214" s="2" t="s">
        <v>152</v>
      </c>
      <c r="F214" s="2" t="str">
        <f t="array" ref="F214">_xlfn.XLOOKUP(E214,Restaurants!A:A,Restaurants!B:B)</f>
        <v>Restaurant 114</v>
      </c>
      <c r="G214" s="2" t="s">
        <v>889</v>
      </c>
      <c r="H214" s="2" t="str">
        <f t="array" ref="H214">_xlfn.XLOOKUP(G214,Food_Menu!A:A,Food_Menu!B:B)</f>
        <v>Food Item 0006</v>
      </c>
      <c r="I214" s="2">
        <f t="array" ref="I214">_xlfn.XLOOKUP(G214,Food_Menu!A:A,Food_Menu!D:D)</f>
        <v>533.33</v>
      </c>
      <c r="J214" s="2" t="s">
        <v>22</v>
      </c>
      <c r="K214" s="2" t="str">
        <f t="array" ref="K214">_xlfn.XLOOKUP(J214,Delivery_Partners!A:A,Delivery_Partners!B:B)</f>
        <v>Delivery Partner 163</v>
      </c>
      <c r="L214" s="3">
        <v>1</v>
      </c>
      <c r="M214" s="2" t="s">
        <v>23</v>
      </c>
      <c r="N214" s="2" t="s">
        <v>42</v>
      </c>
      <c r="O214" s="3">
        <v>24</v>
      </c>
      <c r="P214" s="13">
        <f t="shared" si="48"/>
        <v>533.33</v>
      </c>
      <c r="Q214" s="13" t="str">
        <f t="shared" si="49"/>
        <v>Fast</v>
      </c>
      <c r="S214" s="21"/>
    </row>
    <row r="215" customHeight="1" spans="1:19">
      <c r="A215" s="2" t="s">
        <v>890</v>
      </c>
      <c r="B215" s="29" t="s">
        <v>891</v>
      </c>
      <c r="C215" s="2" t="s">
        <v>892</v>
      </c>
      <c r="D215" s="2" t="str">
        <f t="array" ref="D215">_xlfn.XLOOKUP(C215,Customers!A:A,Customers!B:B)</f>
        <v>Customer 0505</v>
      </c>
      <c r="E215" s="2" t="s">
        <v>98</v>
      </c>
      <c r="F215" s="2" t="str">
        <f t="array" ref="F215">_xlfn.XLOOKUP(E215,Restaurants!A:A,Restaurants!B:B)</f>
        <v>Restaurant 012</v>
      </c>
      <c r="G215" s="2" t="s">
        <v>363</v>
      </c>
      <c r="H215" s="2" t="str">
        <f t="array" ref="H215">_xlfn.XLOOKUP(G215,Food_Menu!A:A,Food_Menu!B:B)</f>
        <v>Food Item 0102</v>
      </c>
      <c r="I215" s="2">
        <f t="array" ref="I215">_xlfn.XLOOKUP(G215,Food_Menu!A:A,Food_Menu!D:D)</f>
        <v>630.13</v>
      </c>
      <c r="J215" s="2" t="s">
        <v>159</v>
      </c>
      <c r="K215" s="2" t="str">
        <f t="array" ref="K215">_xlfn.XLOOKUP(J215,Delivery_Partners!A:A,Delivery_Partners!B:B)</f>
        <v>Delivery Partner 156</v>
      </c>
      <c r="L215" s="3">
        <v>1</v>
      </c>
      <c r="M215" s="2" t="s">
        <v>23</v>
      </c>
      <c r="N215" s="2" t="s">
        <v>24</v>
      </c>
      <c r="O215" s="3">
        <v>59</v>
      </c>
      <c r="P215" s="13">
        <f t="shared" si="48"/>
        <v>630.13</v>
      </c>
      <c r="Q215" s="13" t="str">
        <f t="shared" si="49"/>
        <v>Normal</v>
      </c>
      <c r="S215" s="21"/>
    </row>
    <row r="216" customHeight="1" spans="1:19">
      <c r="A216" s="2" t="s">
        <v>893</v>
      </c>
      <c r="B216" s="29" t="s">
        <v>385</v>
      </c>
      <c r="C216" s="2" t="s">
        <v>894</v>
      </c>
      <c r="D216" s="2" t="str">
        <f t="array" ref="D216">_xlfn.XLOOKUP(C216,Customers!A:A,Customers!B:B)</f>
        <v>Customer 0479</v>
      </c>
      <c r="E216" s="2" t="s">
        <v>655</v>
      </c>
      <c r="F216" s="2" t="str">
        <f t="array" ref="F216">_xlfn.XLOOKUP(E216,Restaurants!A:A,Restaurants!B:B)</f>
        <v>Restaurant 096</v>
      </c>
      <c r="G216" s="2" t="s">
        <v>533</v>
      </c>
      <c r="H216" s="2" t="str">
        <f t="array" ref="H216">_xlfn.XLOOKUP(G216,Food_Menu!A:A,Food_Menu!B:B)</f>
        <v>Food Item 0078</v>
      </c>
      <c r="I216" s="2">
        <f t="array" ref="I216">_xlfn.XLOOKUP(G216,Food_Menu!A:A,Food_Menu!D:D)</f>
        <v>220.49</v>
      </c>
      <c r="J216" s="2" t="s">
        <v>895</v>
      </c>
      <c r="K216" s="2" t="str">
        <f t="array" ref="K216">_xlfn.XLOOKUP(J216,Delivery_Partners!A:A,Delivery_Partners!B:B)</f>
        <v>Delivery Partner 018</v>
      </c>
      <c r="L216" s="3">
        <v>2</v>
      </c>
      <c r="M216" s="2" t="s">
        <v>23</v>
      </c>
      <c r="N216" s="2" t="s">
        <v>24</v>
      </c>
      <c r="O216" s="3">
        <v>63</v>
      </c>
      <c r="P216" s="13">
        <f t="shared" si="48"/>
        <v>440.98</v>
      </c>
      <c r="Q216" s="13" t="str">
        <f t="shared" si="49"/>
        <v>Slow</v>
      </c>
      <c r="S216" s="21"/>
    </row>
    <row r="217" customHeight="1" spans="1:19">
      <c r="A217" s="2" t="s">
        <v>896</v>
      </c>
      <c r="B217" s="29" t="s">
        <v>837</v>
      </c>
      <c r="C217" s="2" t="s">
        <v>897</v>
      </c>
      <c r="D217" s="2" t="str">
        <f t="array" ref="D217">_xlfn.XLOOKUP(C217,Customers!A:A,Customers!B:B)</f>
        <v>Customer 0959</v>
      </c>
      <c r="E217" s="2" t="s">
        <v>498</v>
      </c>
      <c r="F217" s="2" t="str">
        <f t="array" ref="F217">_xlfn.XLOOKUP(E217,Restaurants!A:A,Restaurants!B:B)</f>
        <v>Restaurant 003</v>
      </c>
      <c r="G217" s="2" t="s">
        <v>659</v>
      </c>
      <c r="H217" s="2" t="str">
        <f t="array" ref="H217">_xlfn.XLOOKUP(G217,Food_Menu!A:A,Food_Menu!B:B)</f>
        <v>Food Item 0203</v>
      </c>
      <c r="I217" s="2">
        <f t="array" ref="I217">_xlfn.XLOOKUP(G217,Food_Menu!A:A,Food_Menu!D:D)</f>
        <v>406.91</v>
      </c>
      <c r="J217" s="2" t="s">
        <v>898</v>
      </c>
      <c r="K217" s="2" t="str">
        <f t="array" ref="K217">_xlfn.XLOOKUP(J217,Delivery_Partners!A:A,Delivery_Partners!B:B)</f>
        <v>Delivery Partner 138</v>
      </c>
      <c r="L217" s="3">
        <v>2</v>
      </c>
      <c r="M217" s="2" t="s">
        <v>23</v>
      </c>
      <c r="N217" s="2" t="s">
        <v>74</v>
      </c>
      <c r="O217" s="3">
        <v>57</v>
      </c>
      <c r="P217" s="13">
        <f t="shared" si="48"/>
        <v>813.82</v>
      </c>
      <c r="Q217" s="13" t="str">
        <f t="shared" si="49"/>
        <v>Normal</v>
      </c>
      <c r="S217" s="21"/>
    </row>
    <row r="218" customHeight="1" spans="1:19">
      <c r="A218" s="2" t="s">
        <v>899</v>
      </c>
      <c r="B218" s="29" t="s">
        <v>850</v>
      </c>
      <c r="C218" s="2" t="s">
        <v>480</v>
      </c>
      <c r="D218" s="2" t="str">
        <f t="array" ref="D218">_xlfn.XLOOKUP(C218,Customers!A:A,Customers!B:B)</f>
        <v>Customer 0491</v>
      </c>
      <c r="E218" s="2" t="s">
        <v>182</v>
      </c>
      <c r="F218" s="2" t="str">
        <f t="array" ref="F218">_xlfn.XLOOKUP(E218,Restaurants!A:A,Restaurants!B:B)</f>
        <v>Restaurant 097</v>
      </c>
      <c r="G218" s="2" t="s">
        <v>221</v>
      </c>
      <c r="H218" s="2" t="str">
        <f t="array" ref="H218">_xlfn.XLOOKUP(G218,Food_Menu!A:A,Food_Menu!B:B)</f>
        <v>Food Item 0220</v>
      </c>
      <c r="I218" s="2">
        <f t="array" ref="I218">_xlfn.XLOOKUP(G218,Food_Menu!A:A,Food_Menu!D:D)</f>
        <v>194.15</v>
      </c>
      <c r="J218" s="2" t="s">
        <v>900</v>
      </c>
      <c r="K218" s="2" t="str">
        <f t="array" ref="K218">_xlfn.XLOOKUP(J218,Delivery_Partners!A:A,Delivery_Partners!B:B)</f>
        <v>Delivery Partner 015</v>
      </c>
      <c r="L218" s="3">
        <v>1</v>
      </c>
      <c r="M218" s="2" t="s">
        <v>23</v>
      </c>
      <c r="N218" s="2" t="s">
        <v>24</v>
      </c>
      <c r="O218" s="3">
        <v>36</v>
      </c>
      <c r="P218" s="13">
        <f t="shared" si="48"/>
        <v>194.15</v>
      </c>
      <c r="Q218" s="13" t="str">
        <f t="shared" si="49"/>
        <v>Normal</v>
      </c>
      <c r="S218" s="21"/>
    </row>
    <row r="219" hidden="1" customHeight="1" spans="1:19">
      <c r="A219" s="2" t="s">
        <v>901</v>
      </c>
      <c r="B219" s="29" t="s">
        <v>902</v>
      </c>
      <c r="C219" s="2" t="s">
        <v>903</v>
      </c>
      <c r="D219" s="2" t="str">
        <f t="array" ref="D219">_xlfn.XLOOKUP(C219,Customers!A:A,Customers!B:B)</f>
        <v>Customer 1126</v>
      </c>
      <c r="E219" s="2" t="s">
        <v>157</v>
      </c>
      <c r="F219" s="2" t="str">
        <f t="array" ref="F219">_xlfn.XLOOKUP(E219,Restaurants!A:A,Restaurants!B:B)</f>
        <v>Restaurant 066</v>
      </c>
      <c r="G219" s="2" t="s">
        <v>587</v>
      </c>
      <c r="H219" s="2" t="str">
        <f t="array" ref="H219">_xlfn.XLOOKUP(G219,Food_Menu!A:A,Food_Menu!B:B)</f>
        <v>Food Item 0107</v>
      </c>
      <c r="I219" s="2"/>
      <c r="J219" s="2" t="s">
        <v>236</v>
      </c>
      <c r="K219" s="2" t="str">
        <f t="array" ref="K219">_xlfn.XLOOKUP(J219,Delivery_Partners!A:A,Delivery_Partners!B:B)</f>
        <v>Delivery Partner 068</v>
      </c>
      <c r="L219" s="3">
        <v>1</v>
      </c>
      <c r="M219" s="2" t="s">
        <v>189</v>
      </c>
      <c r="N219" s="2" t="s">
        <v>24</v>
      </c>
      <c r="O219" s="2"/>
    </row>
    <row r="220" customHeight="1" spans="1:19">
      <c r="A220" s="2" t="s">
        <v>904</v>
      </c>
      <c r="B220" s="28">
        <v>45843</v>
      </c>
      <c r="C220" s="2" t="s">
        <v>905</v>
      </c>
      <c r="D220" s="2" t="str">
        <f t="array" ref="D220">_xlfn.XLOOKUP(C220,Customers!A:A,Customers!B:B)</f>
        <v>Customer 0224</v>
      </c>
      <c r="E220" s="2" t="s">
        <v>771</v>
      </c>
      <c r="F220" s="2" t="str">
        <f t="array" ref="F220">_xlfn.XLOOKUP(E220,Restaurants!A:A,Restaurants!B:B)</f>
        <v>Restaurant 107</v>
      </c>
      <c r="G220" s="2" t="s">
        <v>906</v>
      </c>
      <c r="H220" s="2" t="str">
        <f t="array" ref="H220">_xlfn.XLOOKUP(G220,Food_Menu!A:A,Food_Menu!B:B)</f>
        <v>Food Item 0128</v>
      </c>
      <c r="I220" s="2">
        <f t="array" ref="I220">_xlfn.XLOOKUP(G220,Food_Menu!A:A,Food_Menu!D:D)</f>
        <v>317.72</v>
      </c>
      <c r="J220" s="2" t="s">
        <v>35</v>
      </c>
      <c r="K220" s="2" t="str">
        <f t="array" ref="K220">_xlfn.XLOOKUP(J220,Delivery_Partners!A:A,Delivery_Partners!B:B)</f>
        <v>Delivery Partner 081</v>
      </c>
      <c r="L220" s="3">
        <v>2</v>
      </c>
      <c r="M220" s="2" t="s">
        <v>23</v>
      </c>
      <c r="N220" s="2" t="s">
        <v>74</v>
      </c>
      <c r="O220" s="3">
        <v>53</v>
      </c>
      <c r="P220" s="13">
        <f>I220*L220</f>
        <v>635.44</v>
      </c>
      <c r="Q220" s="13" t="str">
        <f>IF(O220="","Not Delivered",IF(O220&lt;=30,"Fast",IF(O220&lt;=60,"Normal","Slow")))</f>
        <v>Normal</v>
      </c>
      <c r="S220" s="21"/>
    </row>
    <row r="221" hidden="1" customHeight="1" spans="1:19">
      <c r="A221" s="2" t="s">
        <v>907</v>
      </c>
      <c r="B221" s="29" t="s">
        <v>539</v>
      </c>
      <c r="C221" s="2" t="s">
        <v>70</v>
      </c>
      <c r="D221" s="2" t="str">
        <f t="array" ref="D221">_xlfn.XLOOKUP(C221,Customers!A:A,Customers!B:B)</f>
        <v>Customer 0207</v>
      </c>
      <c r="E221" s="2" t="s">
        <v>908</v>
      </c>
      <c r="F221" s="2" t="str">
        <f t="array" ref="F221">_xlfn.XLOOKUP(E221,Restaurants!A:A,Restaurants!B:B)</f>
        <v>Restaurant 050</v>
      </c>
      <c r="G221" s="2" t="s">
        <v>413</v>
      </c>
      <c r="H221" s="2" t="str">
        <f t="array" ref="H221">_xlfn.XLOOKUP(G221,Food_Menu!A:A,Food_Menu!B:B)</f>
        <v>Food Item 0084</v>
      </c>
      <c r="I221" s="2"/>
      <c r="J221" s="2" t="s">
        <v>909</v>
      </c>
      <c r="K221" s="2" t="str">
        <f t="array" ref="K221">_xlfn.XLOOKUP(J221,Delivery_Partners!A:A,Delivery_Partners!B:B)</f>
        <v>Delivery Partner 005</v>
      </c>
      <c r="L221" s="3">
        <v>3</v>
      </c>
      <c r="M221" s="2" t="s">
        <v>101</v>
      </c>
      <c r="N221" s="2" t="s">
        <v>24</v>
      </c>
      <c r="O221" s="2"/>
    </row>
    <row r="222" customHeight="1" spans="1:19">
      <c r="A222" s="2" t="s">
        <v>910</v>
      </c>
      <c r="B222" s="29" t="s">
        <v>911</v>
      </c>
      <c r="C222" s="2" t="s">
        <v>912</v>
      </c>
      <c r="D222" s="2" t="str">
        <f t="array" ref="D222">_xlfn.XLOOKUP(C222,Customers!A:A,Customers!B:B)</f>
        <v>Customer 0860</v>
      </c>
      <c r="E222" s="2" t="s">
        <v>358</v>
      </c>
      <c r="F222" s="2" t="str">
        <f t="array" ref="F222">_xlfn.XLOOKUP(E222,Restaurants!A:A,Restaurants!B:B)</f>
        <v>Restaurant 095</v>
      </c>
      <c r="G222" s="2" t="s">
        <v>913</v>
      </c>
      <c r="H222" s="2" t="str">
        <f t="array" ref="H222">_xlfn.XLOOKUP(G222,Food_Menu!A:A,Food_Menu!B:B)</f>
        <v>Food Item 0171</v>
      </c>
      <c r="I222" s="2">
        <f t="array" ref="I222">_xlfn.XLOOKUP(G222,Food_Menu!A:A,Food_Menu!D:D)</f>
        <v>583.51</v>
      </c>
      <c r="J222" s="2" t="s">
        <v>510</v>
      </c>
      <c r="K222" s="2" t="str">
        <f t="array" ref="K222">_xlfn.XLOOKUP(J222,Delivery_Partners!A:A,Delivery_Partners!B:B)</f>
        <v>Delivery Partner 025</v>
      </c>
      <c r="L222" s="3">
        <v>1</v>
      </c>
      <c r="M222" s="2" t="s">
        <v>23</v>
      </c>
      <c r="N222" s="2" t="s">
        <v>42</v>
      </c>
      <c r="O222" s="3">
        <v>41</v>
      </c>
      <c r="P222" s="13">
        <f t="shared" ref="P222:P226" si="50">I222*L222</f>
        <v>583.51</v>
      </c>
      <c r="Q222" s="13" t="str">
        <f t="shared" ref="Q222:Q226" si="51">IF(O222="","Not Delivered",IF(O222&lt;=30,"Fast",IF(O222&lt;=60,"Normal","Slow")))</f>
        <v>Normal</v>
      </c>
      <c r="S222" s="21"/>
    </row>
    <row r="223" customHeight="1" spans="1:19">
      <c r="A223" s="2" t="s">
        <v>914</v>
      </c>
      <c r="B223" s="29" t="s">
        <v>915</v>
      </c>
      <c r="C223" s="2" t="s">
        <v>916</v>
      </c>
      <c r="D223" s="2" t="str">
        <f t="array" ref="D223">_xlfn.XLOOKUP(C223,Customers!A:A,Customers!B:B)</f>
        <v>Customer 0917</v>
      </c>
      <c r="E223" s="2" t="s">
        <v>917</v>
      </c>
      <c r="F223" s="2" t="str">
        <f t="array" ref="F223">_xlfn.XLOOKUP(E223,Restaurants!A:A,Restaurants!B:B)</f>
        <v>Restaurant 102</v>
      </c>
      <c r="G223" s="2" t="s">
        <v>848</v>
      </c>
      <c r="H223" s="2" t="str">
        <f t="array" ref="H223">_xlfn.XLOOKUP(G223,Food_Menu!A:A,Food_Menu!B:B)</f>
        <v>Food Item 0065</v>
      </c>
      <c r="I223" s="2">
        <f t="array" ref="I223">_xlfn.XLOOKUP(G223,Food_Menu!A:A,Food_Menu!D:D)</f>
        <v>105.31</v>
      </c>
      <c r="J223" s="2" t="s">
        <v>862</v>
      </c>
      <c r="K223" s="2" t="str">
        <f t="array" ref="K223">_xlfn.XLOOKUP(J223,Delivery_Partners!A:A,Delivery_Partners!B:B)</f>
        <v>Delivery Partner 159</v>
      </c>
      <c r="L223" s="3">
        <v>1</v>
      </c>
      <c r="M223" s="2" t="s">
        <v>23</v>
      </c>
      <c r="N223" s="2" t="s">
        <v>24</v>
      </c>
      <c r="O223" s="3">
        <v>38</v>
      </c>
      <c r="P223" s="13">
        <f t="shared" si="50"/>
        <v>105.31</v>
      </c>
      <c r="Q223" s="13" t="str">
        <f t="shared" si="51"/>
        <v>Normal</v>
      </c>
      <c r="S223" s="21"/>
    </row>
    <row r="224" customHeight="1" spans="1:19">
      <c r="A224" s="2" t="s">
        <v>918</v>
      </c>
      <c r="B224" s="28">
        <v>45965</v>
      </c>
      <c r="C224" s="2" t="s">
        <v>919</v>
      </c>
      <c r="D224" s="2" t="str">
        <f t="array" ref="D224">_xlfn.XLOOKUP(C224,Customers!A:A,Customers!B:B)</f>
        <v>Customer 0815</v>
      </c>
      <c r="E224" s="2" t="s">
        <v>518</v>
      </c>
      <c r="F224" s="2" t="str">
        <f t="array" ref="F224">_xlfn.XLOOKUP(E224,Restaurants!A:A,Restaurants!B:B)</f>
        <v>Restaurant 039</v>
      </c>
      <c r="G224" s="2" t="s">
        <v>920</v>
      </c>
      <c r="H224" s="2" t="str">
        <f t="array" ref="H224">_xlfn.XLOOKUP(G224,Food_Menu!A:A,Food_Menu!B:B)</f>
        <v>Food Item 0164</v>
      </c>
      <c r="I224" s="2">
        <f t="array" ref="I224">_xlfn.XLOOKUP(G224,Food_Menu!A:A,Food_Menu!D:D)</f>
        <v>389.25</v>
      </c>
      <c r="J224" s="2" t="s">
        <v>91</v>
      </c>
      <c r="K224" s="2" t="str">
        <f t="array" ref="K224">_xlfn.XLOOKUP(J224,Delivery_Partners!A:A,Delivery_Partners!B:B)</f>
        <v>Delivery Partner 114</v>
      </c>
      <c r="L224" s="3">
        <v>3</v>
      </c>
      <c r="M224" s="2" t="s">
        <v>23</v>
      </c>
      <c r="N224" s="2" t="s">
        <v>24</v>
      </c>
      <c r="O224" s="3">
        <v>58</v>
      </c>
      <c r="P224" s="13">
        <f t="shared" si="50"/>
        <v>1167.75</v>
      </c>
      <c r="Q224" s="13" t="str">
        <f t="shared" si="51"/>
        <v>Normal</v>
      </c>
      <c r="S224" s="21"/>
    </row>
    <row r="225" customHeight="1" spans="1:19">
      <c r="A225" s="2" t="s">
        <v>921</v>
      </c>
      <c r="B225" s="29" t="s">
        <v>306</v>
      </c>
      <c r="C225" s="2" t="s">
        <v>922</v>
      </c>
      <c r="D225" s="2" t="str">
        <f t="array" ref="D225">_xlfn.XLOOKUP(C225,Customers!A:A,Customers!B:B)</f>
        <v>Customer 0370</v>
      </c>
      <c r="E225" s="2" t="s">
        <v>446</v>
      </c>
      <c r="F225" s="2" t="str">
        <f t="array" ref="F225">_xlfn.XLOOKUP(E225,Restaurants!A:A,Restaurants!B:B)</f>
        <v>Restaurant 078</v>
      </c>
      <c r="G225" s="2" t="s">
        <v>591</v>
      </c>
      <c r="H225" s="2" t="str">
        <f t="array" ref="H225">_xlfn.XLOOKUP(G225,Food_Menu!A:A,Food_Menu!B:B)</f>
        <v>Food Item 0199</v>
      </c>
      <c r="I225" s="2">
        <f t="array" ref="I225">_xlfn.XLOOKUP(G225,Food_Menu!A:A,Food_Menu!D:D)</f>
        <v>484.48</v>
      </c>
      <c r="J225" s="2" t="s">
        <v>923</v>
      </c>
      <c r="K225" s="2" t="str">
        <f t="array" ref="K225">_xlfn.XLOOKUP(J225,Delivery_Partners!A:A,Delivery_Partners!B:B)</f>
        <v>Delivery Partner 142</v>
      </c>
      <c r="L225" s="3">
        <v>1</v>
      </c>
      <c r="M225" s="2" t="s">
        <v>23</v>
      </c>
      <c r="N225" s="2" t="s">
        <v>24</v>
      </c>
      <c r="O225" s="3">
        <v>52</v>
      </c>
      <c r="P225" s="13">
        <f t="shared" si="50"/>
        <v>484.48</v>
      </c>
      <c r="Q225" s="13" t="str">
        <f t="shared" si="51"/>
        <v>Normal</v>
      </c>
      <c r="S225" s="21"/>
    </row>
    <row r="226" customHeight="1" spans="1:19">
      <c r="A226" s="2" t="s">
        <v>924</v>
      </c>
      <c r="B226" s="29" t="s">
        <v>925</v>
      </c>
      <c r="C226" s="2" t="s">
        <v>926</v>
      </c>
      <c r="D226" s="2" t="str">
        <f t="array" ref="D226">_xlfn.XLOOKUP(C226,Customers!A:A,Customers!B:B)</f>
        <v>Customer 0011</v>
      </c>
      <c r="E226" s="2" t="s">
        <v>260</v>
      </c>
      <c r="F226" s="2" t="str">
        <f t="array" ref="F226">_xlfn.XLOOKUP(E226,Restaurants!A:A,Restaurants!B:B)</f>
        <v>Restaurant 056</v>
      </c>
      <c r="G226" s="2" t="s">
        <v>881</v>
      </c>
      <c r="H226" s="2" t="str">
        <f t="array" ref="H226">_xlfn.XLOOKUP(G226,Food_Menu!A:A,Food_Menu!B:B)</f>
        <v>Food Item 0038</v>
      </c>
      <c r="I226" s="2">
        <f t="array" ref="I226">_xlfn.XLOOKUP(G226,Food_Menu!A:A,Food_Menu!D:D)</f>
        <v>355.26</v>
      </c>
      <c r="J226" s="2" t="s">
        <v>927</v>
      </c>
      <c r="K226" s="2" t="str">
        <f t="array" ref="K226">_xlfn.XLOOKUP(J226,Delivery_Partners!A:A,Delivery_Partners!B:B)</f>
        <v>Delivery Partner 103</v>
      </c>
      <c r="L226" s="3">
        <v>4</v>
      </c>
      <c r="M226" s="2" t="s">
        <v>23</v>
      </c>
      <c r="N226" s="2" t="s">
        <v>24</v>
      </c>
      <c r="O226" s="3">
        <v>33</v>
      </c>
      <c r="P226" s="13">
        <f t="shared" si="50"/>
        <v>1421.04</v>
      </c>
      <c r="Q226" s="13" t="str">
        <f t="shared" si="51"/>
        <v>Normal</v>
      </c>
      <c r="S226" s="21"/>
    </row>
    <row r="227" hidden="1" customHeight="1" spans="1:19">
      <c r="A227" s="2" t="s">
        <v>928</v>
      </c>
      <c r="B227" s="29" t="s">
        <v>209</v>
      </c>
      <c r="C227" s="2" t="s">
        <v>929</v>
      </c>
      <c r="D227" s="2" t="str">
        <f t="array" ref="D227">_xlfn.XLOOKUP(C227,Customers!A:A,Customers!B:B)</f>
        <v>Customer 0386</v>
      </c>
      <c r="E227" s="2" t="s">
        <v>289</v>
      </c>
      <c r="F227" s="2" t="str">
        <f t="array" ref="F227">_xlfn.XLOOKUP(E227,Restaurants!A:A,Restaurants!B:B)</f>
        <v>Restaurant 052</v>
      </c>
      <c r="G227" s="2" t="s">
        <v>303</v>
      </c>
      <c r="H227" s="2" t="str">
        <f t="array" ref="H227">_xlfn.XLOOKUP(G227,Food_Menu!A:A,Food_Menu!B:B)</f>
        <v>Food Item 0050</v>
      </c>
      <c r="I227" s="2"/>
      <c r="J227" s="2" t="s">
        <v>35</v>
      </c>
      <c r="K227" s="2" t="str">
        <f t="array" ref="K227">_xlfn.XLOOKUP(J227,Delivery_Partners!A:A,Delivery_Partners!B:B)</f>
        <v>Delivery Partner 081</v>
      </c>
      <c r="L227" s="3">
        <v>2</v>
      </c>
      <c r="M227" s="2" t="s">
        <v>101</v>
      </c>
      <c r="N227" s="2" t="s">
        <v>24</v>
      </c>
      <c r="O227" s="2"/>
    </row>
    <row r="228" customHeight="1" spans="1:19">
      <c r="A228" s="2" t="s">
        <v>930</v>
      </c>
      <c r="B228" s="28">
        <v>45756</v>
      </c>
      <c r="C228" s="2" t="s">
        <v>931</v>
      </c>
      <c r="D228" s="2" t="str">
        <f t="array" ref="D228">_xlfn.XLOOKUP(C228,Customers!A:A,Customers!B:B)</f>
        <v>Customer 0560</v>
      </c>
      <c r="E228" s="2" t="s">
        <v>655</v>
      </c>
      <c r="F228" s="2" t="str">
        <f t="array" ref="F228">_xlfn.XLOOKUP(E228,Restaurants!A:A,Restaurants!B:B)</f>
        <v>Restaurant 096</v>
      </c>
      <c r="G228" s="2" t="s">
        <v>413</v>
      </c>
      <c r="H228" s="2" t="str">
        <f t="array" ref="H228">_xlfn.XLOOKUP(G228,Food_Menu!A:A,Food_Menu!B:B)</f>
        <v>Food Item 0084</v>
      </c>
      <c r="I228" s="2">
        <f t="array" ref="I228">_xlfn.XLOOKUP(G228,Food_Menu!A:A,Food_Menu!D:D)</f>
        <v>587.45</v>
      </c>
      <c r="J228" s="2" t="s">
        <v>337</v>
      </c>
      <c r="K228" s="2" t="str">
        <f t="array" ref="K228">_xlfn.XLOOKUP(J228,Delivery_Partners!A:A,Delivery_Partners!B:B)</f>
        <v>Delivery Partner 004</v>
      </c>
      <c r="L228" s="3">
        <v>1</v>
      </c>
      <c r="M228" s="2" t="s">
        <v>23</v>
      </c>
      <c r="N228" s="2" t="s">
        <v>55</v>
      </c>
      <c r="O228" s="3">
        <v>35</v>
      </c>
      <c r="P228" s="13">
        <f t="shared" ref="P228:P233" si="52">I228*L228</f>
        <v>587.45</v>
      </c>
      <c r="Q228" s="13" t="str">
        <f t="shared" ref="Q228:Q233" si="53">IF(O228="","Not Delivered",IF(O228&lt;=30,"Fast",IF(O228&lt;=60,"Normal","Slow")))</f>
        <v>Normal</v>
      </c>
      <c r="S228" s="21"/>
    </row>
    <row r="229" customHeight="1" spans="1:19">
      <c r="A229" s="2" t="s">
        <v>932</v>
      </c>
      <c r="B229" s="29" t="s">
        <v>933</v>
      </c>
      <c r="C229" s="2" t="s">
        <v>934</v>
      </c>
      <c r="D229" s="2" t="str">
        <f t="array" ref="D229">_xlfn.XLOOKUP(C229,Customers!A:A,Customers!B:B)</f>
        <v>Customer 0496</v>
      </c>
      <c r="E229" s="2" t="s">
        <v>376</v>
      </c>
      <c r="F229" s="2" t="str">
        <f t="array" ref="F229">_xlfn.XLOOKUP(E229,Restaurants!A:A,Restaurants!B:B)</f>
        <v>Restaurant 028</v>
      </c>
      <c r="G229" s="2" t="s">
        <v>431</v>
      </c>
      <c r="H229" s="2" t="str">
        <f t="array" ref="H229">_xlfn.XLOOKUP(G229,Food_Menu!A:A,Food_Menu!B:B)</f>
        <v>Food Item 0183</v>
      </c>
      <c r="I229" s="2">
        <f t="array" ref="I229">_xlfn.XLOOKUP(G229,Food_Menu!A:A,Food_Menu!D:D)</f>
        <v>645.58</v>
      </c>
      <c r="J229" s="2" t="s">
        <v>304</v>
      </c>
      <c r="K229" s="2" t="str">
        <f t="array" ref="K229">_xlfn.XLOOKUP(J229,Delivery_Partners!A:A,Delivery_Partners!B:B)</f>
        <v>Delivery Partner 099</v>
      </c>
      <c r="L229" s="3">
        <v>1</v>
      </c>
      <c r="M229" s="2" t="s">
        <v>23</v>
      </c>
      <c r="N229" s="2" t="s">
        <v>24</v>
      </c>
      <c r="O229" s="3">
        <v>28</v>
      </c>
      <c r="P229" s="13">
        <f t="shared" si="52"/>
        <v>645.58</v>
      </c>
      <c r="Q229" s="13" t="str">
        <f t="shared" si="53"/>
        <v>Fast</v>
      </c>
      <c r="S229" s="21"/>
    </row>
    <row r="230" customHeight="1" spans="1:19">
      <c r="A230" s="2" t="s">
        <v>935</v>
      </c>
      <c r="B230" s="29" t="s">
        <v>936</v>
      </c>
      <c r="C230" s="2" t="s">
        <v>937</v>
      </c>
      <c r="D230" s="2" t="str">
        <f t="array" ref="D230">_xlfn.XLOOKUP(C230,Customers!A:A,Customers!B:B)</f>
        <v>Customer 1107</v>
      </c>
      <c r="E230" s="2" t="s">
        <v>871</v>
      </c>
      <c r="F230" s="2" t="str">
        <f t="array" ref="F230">_xlfn.XLOOKUP(E230,Restaurants!A:A,Restaurants!B:B)</f>
        <v>Restaurant 015</v>
      </c>
      <c r="G230" s="2" t="s">
        <v>426</v>
      </c>
      <c r="H230" s="2" t="str">
        <f t="array" ref="H230">_xlfn.XLOOKUP(G230,Food_Menu!A:A,Food_Menu!B:B)</f>
        <v>Food Item 0142</v>
      </c>
      <c r="I230" s="2">
        <f t="array" ref="I230">_xlfn.XLOOKUP(G230,Food_Menu!A:A,Food_Menu!D:D)</f>
        <v>428.17</v>
      </c>
      <c r="J230" s="2" t="s">
        <v>938</v>
      </c>
      <c r="K230" s="2" t="str">
        <f t="array" ref="K230">_xlfn.XLOOKUP(J230,Delivery_Partners!A:A,Delivery_Partners!B:B)</f>
        <v>Delivery Partner 139</v>
      </c>
      <c r="L230" s="3">
        <v>4</v>
      </c>
      <c r="M230" s="2" t="s">
        <v>23</v>
      </c>
      <c r="N230" s="2" t="s">
        <v>24</v>
      </c>
      <c r="O230" s="3">
        <v>32</v>
      </c>
      <c r="P230" s="13">
        <f t="shared" si="52"/>
        <v>1712.68</v>
      </c>
      <c r="Q230" s="13" t="str">
        <f t="shared" si="53"/>
        <v>Normal</v>
      </c>
      <c r="S230" s="21"/>
    </row>
    <row r="231" customHeight="1" spans="1:19">
      <c r="A231" s="2" t="s">
        <v>939</v>
      </c>
      <c r="B231" s="28">
        <v>45932</v>
      </c>
      <c r="C231" s="2" t="s">
        <v>940</v>
      </c>
      <c r="D231" s="2" t="str">
        <f t="array" ref="D231">_xlfn.XLOOKUP(C231,Customers!A:A,Customers!B:B)</f>
        <v>Customer 1037</v>
      </c>
      <c r="E231" s="2" t="s">
        <v>797</v>
      </c>
      <c r="F231" s="2" t="str">
        <f t="array" ref="F231">_xlfn.XLOOKUP(E231,Restaurants!A:A,Restaurants!B:B)</f>
        <v>Restaurant 058</v>
      </c>
      <c r="G231" s="2" t="s">
        <v>941</v>
      </c>
      <c r="H231" s="2" t="str">
        <f t="array" ref="H231">_xlfn.XLOOKUP(G231,Food_Menu!A:A,Food_Menu!B:B)</f>
        <v>Food Item 0043</v>
      </c>
      <c r="I231" s="2">
        <f t="array" ref="I231">_xlfn.XLOOKUP(G231,Food_Menu!A:A,Food_Menu!D:D)</f>
        <v>255.02</v>
      </c>
      <c r="J231" s="2" t="s">
        <v>942</v>
      </c>
      <c r="K231" s="2" t="str">
        <f t="array" ref="K231">_xlfn.XLOOKUP(J231,Delivery_Partners!A:A,Delivery_Partners!B:B)</f>
        <v>Delivery Partner 037</v>
      </c>
      <c r="L231" s="3">
        <v>1</v>
      </c>
      <c r="M231" s="2" t="s">
        <v>23</v>
      </c>
      <c r="N231" s="2" t="s">
        <v>24</v>
      </c>
      <c r="O231" s="3">
        <v>37</v>
      </c>
      <c r="P231" s="13">
        <f t="shared" si="52"/>
        <v>255.02</v>
      </c>
      <c r="Q231" s="13" t="str">
        <f t="shared" si="53"/>
        <v>Normal</v>
      </c>
      <c r="S231" s="21"/>
    </row>
    <row r="232" customHeight="1" spans="1:19">
      <c r="A232" s="2" t="s">
        <v>943</v>
      </c>
      <c r="B232" s="29" t="s">
        <v>681</v>
      </c>
      <c r="C232" s="2" t="s">
        <v>944</v>
      </c>
      <c r="D232" s="2" t="str">
        <f t="array" ref="D232">_xlfn.XLOOKUP(C232,Customers!A:A,Customers!B:B)</f>
        <v>Customer 0931</v>
      </c>
      <c r="E232" s="2" t="s">
        <v>945</v>
      </c>
      <c r="F232" s="2" t="str">
        <f t="array" ref="F232">_xlfn.XLOOKUP(E232,Restaurants!A:A,Restaurants!B:B)</f>
        <v>Restaurant 099</v>
      </c>
      <c r="G232" s="2" t="s">
        <v>946</v>
      </c>
      <c r="H232" s="2" t="str">
        <f t="array" ref="H232">_xlfn.XLOOKUP(G232,Food_Menu!A:A,Food_Menu!B:B)</f>
        <v>Food Item 0081</v>
      </c>
      <c r="I232" s="2">
        <f t="array" ref="I232">_xlfn.XLOOKUP(G232,Food_Menu!A:A,Food_Menu!D:D)</f>
        <v>453.95</v>
      </c>
      <c r="J232" s="2" t="s">
        <v>251</v>
      </c>
      <c r="K232" s="2" t="str">
        <f t="array" ref="K232">_xlfn.XLOOKUP(J232,Delivery_Partners!A:A,Delivery_Partners!B:B)</f>
        <v>Delivery Partner 089</v>
      </c>
      <c r="L232" s="3">
        <v>1</v>
      </c>
      <c r="M232" s="2" t="s">
        <v>23</v>
      </c>
      <c r="N232" s="2" t="s">
        <v>55</v>
      </c>
      <c r="O232" s="3">
        <v>26</v>
      </c>
      <c r="P232" s="13">
        <f t="shared" si="52"/>
        <v>453.95</v>
      </c>
      <c r="Q232" s="13" t="str">
        <f t="shared" si="53"/>
        <v>Fast</v>
      </c>
      <c r="S232" s="21"/>
    </row>
    <row r="233" customHeight="1" spans="1:19">
      <c r="A233" s="2" t="s">
        <v>947</v>
      </c>
      <c r="B233" s="29" t="s">
        <v>948</v>
      </c>
      <c r="C233" s="2" t="s">
        <v>949</v>
      </c>
      <c r="D233" s="2" t="str">
        <f t="array" ref="D233">_xlfn.XLOOKUP(C233,Customers!A:A,Customers!B:B)</f>
        <v>Customer 0027</v>
      </c>
      <c r="E233" s="2" t="s">
        <v>950</v>
      </c>
      <c r="F233" s="2" t="str">
        <f t="array" ref="F233">_xlfn.XLOOKUP(E233,Restaurants!A:A,Restaurants!B:B)</f>
        <v>Restaurant 020</v>
      </c>
      <c r="G233" s="2" t="s">
        <v>426</v>
      </c>
      <c r="H233" s="2" t="str">
        <f t="array" ref="H233">_xlfn.XLOOKUP(G233,Food_Menu!A:A,Food_Menu!B:B)</f>
        <v>Food Item 0142</v>
      </c>
      <c r="I233" s="2">
        <f t="array" ref="I233">_xlfn.XLOOKUP(G233,Food_Menu!A:A,Food_Menu!D:D)</f>
        <v>428.17</v>
      </c>
      <c r="J233" s="2" t="s">
        <v>54</v>
      </c>
      <c r="K233" s="2" t="str">
        <f t="array" ref="K233">_xlfn.XLOOKUP(J233,Delivery_Partners!A:A,Delivery_Partners!B:B)</f>
        <v>Delivery Partner 075</v>
      </c>
      <c r="L233" s="3">
        <v>1</v>
      </c>
      <c r="M233" s="2" t="s">
        <v>23</v>
      </c>
      <c r="N233" s="2" t="s">
        <v>24</v>
      </c>
      <c r="O233" s="3">
        <v>29</v>
      </c>
      <c r="P233" s="13">
        <f t="shared" si="52"/>
        <v>428.17</v>
      </c>
      <c r="Q233" s="13" t="str">
        <f t="shared" si="53"/>
        <v>Fast</v>
      </c>
      <c r="S233" s="21"/>
    </row>
    <row r="234" hidden="1" customHeight="1" spans="1:19">
      <c r="A234" s="2" t="s">
        <v>951</v>
      </c>
      <c r="B234" s="28">
        <v>45847</v>
      </c>
      <c r="C234" s="2" t="s">
        <v>497</v>
      </c>
      <c r="D234" s="2" t="str">
        <f t="array" ref="D234">_xlfn.XLOOKUP(C234,Customers!A:A,Customers!B:B)</f>
        <v>Customer 0153</v>
      </c>
      <c r="E234" s="2" t="s">
        <v>952</v>
      </c>
      <c r="F234" s="2" t="str">
        <f t="array" ref="F234">_xlfn.XLOOKUP(E234,Restaurants!A:A,Restaurants!B:B)</f>
        <v>Restaurant 041</v>
      </c>
      <c r="G234" s="2" t="s">
        <v>322</v>
      </c>
      <c r="H234" s="2" t="str">
        <f t="array" ref="H234">_xlfn.XLOOKUP(G234,Food_Menu!A:A,Food_Menu!B:B)</f>
        <v>Food Item 0213</v>
      </c>
      <c r="I234" s="2"/>
      <c r="J234" s="2" t="s">
        <v>953</v>
      </c>
      <c r="K234" s="2" t="str">
        <f t="array" ref="K234">_xlfn.XLOOKUP(J234,Delivery_Partners!A:A,Delivery_Partners!B:B)</f>
        <v>Delivery Partner 157</v>
      </c>
      <c r="L234" s="3">
        <v>2</v>
      </c>
      <c r="M234" s="2" t="s">
        <v>101</v>
      </c>
      <c r="N234" s="2" t="s">
        <v>24</v>
      </c>
      <c r="O234" s="2"/>
    </row>
    <row r="235" customHeight="1" spans="1:19">
      <c r="A235" s="2" t="s">
        <v>954</v>
      </c>
      <c r="B235" s="29" t="s">
        <v>955</v>
      </c>
      <c r="C235" s="2" t="s">
        <v>956</v>
      </c>
      <c r="D235" s="2" t="str">
        <f t="array" ref="D235">_xlfn.XLOOKUP(C235,Customers!A:A,Customers!B:B)</f>
        <v>Customer 0521</v>
      </c>
      <c r="E235" s="2" t="s">
        <v>647</v>
      </c>
      <c r="F235" s="2" t="str">
        <f t="array" ref="F235">_xlfn.XLOOKUP(E235,Restaurants!A:A,Restaurants!B:B)</f>
        <v>Restaurant 081</v>
      </c>
      <c r="G235" s="2" t="s">
        <v>957</v>
      </c>
      <c r="H235" s="2" t="str">
        <f t="array" ref="H235">_xlfn.XLOOKUP(G235,Food_Menu!A:A,Food_Menu!B:B)</f>
        <v>Food Item 0100</v>
      </c>
      <c r="I235" s="2">
        <f t="array" ref="I235">_xlfn.XLOOKUP(G235,Food_Menu!A:A,Food_Menu!D:D)</f>
        <v>188.17</v>
      </c>
      <c r="J235" s="2" t="s">
        <v>958</v>
      </c>
      <c r="K235" s="2" t="str">
        <f t="array" ref="K235">_xlfn.XLOOKUP(J235,Delivery_Partners!A:A,Delivery_Partners!B:B)</f>
        <v>Delivery Partner 030</v>
      </c>
      <c r="L235" s="3">
        <v>3</v>
      </c>
      <c r="M235" s="2" t="s">
        <v>23</v>
      </c>
      <c r="N235" s="2" t="s">
        <v>74</v>
      </c>
      <c r="O235" s="3">
        <v>25</v>
      </c>
      <c r="P235" s="13">
        <f>I235*L235</f>
        <v>564.51</v>
      </c>
      <c r="Q235" s="13" t="str">
        <f>IF(O235="","Not Delivered",IF(O235&lt;=30,"Fast",IF(O235&lt;=60,"Normal","Slow")))</f>
        <v>Fast</v>
      </c>
      <c r="S235" s="21"/>
    </row>
    <row r="236" hidden="1" customHeight="1" spans="1:19">
      <c r="A236" s="2" t="s">
        <v>959</v>
      </c>
      <c r="B236" s="29" t="s">
        <v>960</v>
      </c>
      <c r="C236" s="2" t="s">
        <v>961</v>
      </c>
      <c r="D236" s="2" t="str">
        <f t="array" ref="D236">_xlfn.XLOOKUP(C236,Customers!A:A,Customers!B:B)</f>
        <v>Customer 0747</v>
      </c>
      <c r="E236" s="2" t="s">
        <v>797</v>
      </c>
      <c r="F236" s="2" t="str">
        <f t="array" ref="F236">_xlfn.XLOOKUP(E236,Restaurants!A:A,Restaurants!B:B)</f>
        <v>Restaurant 058</v>
      </c>
      <c r="G236" s="2" t="s">
        <v>962</v>
      </c>
      <c r="H236" s="2" t="str">
        <f t="array" ref="H236">_xlfn.XLOOKUP(G236,Food_Menu!A:A,Food_Menu!B:B)</f>
        <v>Food Item 0017</v>
      </c>
      <c r="I236" s="2"/>
      <c r="J236" s="2" t="s">
        <v>85</v>
      </c>
      <c r="K236" s="2" t="str">
        <f t="array" ref="K236">_xlfn.XLOOKUP(J236,Delivery_Partners!A:A,Delivery_Partners!B:B)</f>
        <v>Delivery Partner 019</v>
      </c>
      <c r="L236" s="3">
        <v>2</v>
      </c>
      <c r="M236" s="2" t="s">
        <v>101</v>
      </c>
      <c r="N236" s="2" t="s">
        <v>74</v>
      </c>
      <c r="O236" s="2"/>
    </row>
    <row r="237" customHeight="1" spans="1:19">
      <c r="A237" s="2" t="s">
        <v>963</v>
      </c>
      <c r="B237" s="29" t="s">
        <v>964</v>
      </c>
      <c r="C237" s="2" t="s">
        <v>965</v>
      </c>
      <c r="D237" s="2" t="str">
        <f t="array" ref="D237">_xlfn.XLOOKUP(C237,Customers!A:A,Customers!B:B)</f>
        <v>Customer 0817</v>
      </c>
      <c r="E237" s="2" t="s">
        <v>366</v>
      </c>
      <c r="F237" s="2" t="str">
        <f t="array" ref="F237">_xlfn.XLOOKUP(E237,Restaurants!A:A,Restaurants!B:B)</f>
        <v>Restaurant 073</v>
      </c>
      <c r="G237" s="2" t="s">
        <v>966</v>
      </c>
      <c r="H237" s="2" t="str">
        <f t="array" ref="H237">_xlfn.XLOOKUP(G237,Food_Menu!A:A,Food_Menu!B:B)</f>
        <v>Food Item 0024</v>
      </c>
      <c r="I237" s="2">
        <f t="array" ref="I237">_xlfn.XLOOKUP(G237,Food_Menu!A:A,Food_Menu!D:D)</f>
        <v>375.96</v>
      </c>
      <c r="J237" s="2" t="s">
        <v>621</v>
      </c>
      <c r="K237" s="2" t="str">
        <f t="array" ref="K237">_xlfn.XLOOKUP(J237,Delivery_Partners!A:A,Delivery_Partners!B:B)</f>
        <v>Delivery Partner 038</v>
      </c>
      <c r="L237" s="3">
        <v>1</v>
      </c>
      <c r="M237" s="2" t="s">
        <v>23</v>
      </c>
      <c r="N237" s="2" t="s">
        <v>24</v>
      </c>
      <c r="O237" s="3">
        <v>48</v>
      </c>
      <c r="P237" s="13">
        <f t="shared" ref="P237:P243" si="54">I237*L237</f>
        <v>375.96</v>
      </c>
      <c r="Q237" s="13" t="str">
        <f t="shared" ref="Q237:Q243" si="55">IF(O237="","Not Delivered",IF(O237&lt;=30,"Fast",IF(O237&lt;=60,"Normal","Slow")))</f>
        <v>Normal</v>
      </c>
      <c r="S237" s="21"/>
    </row>
    <row r="238" customHeight="1" spans="1:19">
      <c r="A238" s="2" t="s">
        <v>967</v>
      </c>
      <c r="B238" s="29" t="s">
        <v>416</v>
      </c>
      <c r="C238" s="2" t="s">
        <v>968</v>
      </c>
      <c r="D238" s="2" t="str">
        <f t="array" ref="D238">_xlfn.XLOOKUP(C238,Customers!A:A,Customers!B:B)</f>
        <v>Customer 0356</v>
      </c>
      <c r="E238" s="2" t="s">
        <v>345</v>
      </c>
      <c r="F238" s="2" t="str">
        <f t="array" ref="F238">_xlfn.XLOOKUP(E238,Restaurants!A:A,Restaurants!B:B)</f>
        <v>Restaurant 064</v>
      </c>
      <c r="G238" s="2" t="s">
        <v>969</v>
      </c>
      <c r="H238" s="2" t="str">
        <f t="array" ref="H238">_xlfn.XLOOKUP(G238,Food_Menu!A:A,Food_Menu!B:B)</f>
        <v>Food Item 0007</v>
      </c>
      <c r="I238" s="2">
        <f t="array" ref="I238">_xlfn.XLOOKUP(G238,Food_Menu!A:A,Food_Menu!D:D)</f>
        <v>210.13</v>
      </c>
      <c r="J238" s="2" t="s">
        <v>432</v>
      </c>
      <c r="K238" s="2" t="str">
        <f t="array" ref="K238">_xlfn.XLOOKUP(J238,Delivery_Partners!A:A,Delivery_Partners!B:B)</f>
        <v>Delivery Partner 029</v>
      </c>
      <c r="L238" s="3">
        <v>2</v>
      </c>
      <c r="M238" s="2" t="s">
        <v>23</v>
      </c>
      <c r="N238" s="2" t="s">
        <v>24</v>
      </c>
      <c r="O238" s="3">
        <v>46</v>
      </c>
      <c r="P238" s="13">
        <f t="shared" si="54"/>
        <v>420.26</v>
      </c>
      <c r="Q238" s="13" t="str">
        <f t="shared" si="55"/>
        <v>Normal</v>
      </c>
      <c r="S238" s="21"/>
    </row>
    <row r="239" customHeight="1" spans="1:19">
      <c r="A239" s="2" t="s">
        <v>970</v>
      </c>
      <c r="B239" s="29" t="s">
        <v>971</v>
      </c>
      <c r="C239" s="2" t="s">
        <v>972</v>
      </c>
      <c r="D239" s="2" t="str">
        <f t="array" ref="D239">_xlfn.XLOOKUP(C239,Customers!A:A,Customers!B:B)</f>
        <v>Customer 0133</v>
      </c>
      <c r="E239" s="2" t="s">
        <v>721</v>
      </c>
      <c r="F239" s="2" t="str">
        <f t="array" ref="F239">_xlfn.XLOOKUP(E239,Restaurants!A:A,Restaurants!B:B)</f>
        <v>Restaurant 098</v>
      </c>
      <c r="G239" s="2" t="s">
        <v>553</v>
      </c>
      <c r="H239" s="2" t="str">
        <f t="array" ref="H239">_xlfn.XLOOKUP(G239,Food_Menu!A:A,Food_Menu!B:B)</f>
        <v>Food Item 0028</v>
      </c>
      <c r="I239" s="2">
        <f t="array" ref="I239">_xlfn.XLOOKUP(G239,Food_Menu!A:A,Food_Menu!D:D)</f>
        <v>607.73</v>
      </c>
      <c r="J239" s="2" t="s">
        <v>808</v>
      </c>
      <c r="K239" s="2" t="str">
        <f t="array" ref="K239">_xlfn.XLOOKUP(J239,Delivery_Partners!A:A,Delivery_Partners!B:B)</f>
        <v>Delivery Partner 153</v>
      </c>
      <c r="L239" s="3">
        <v>2</v>
      </c>
      <c r="M239" s="2" t="s">
        <v>23</v>
      </c>
      <c r="N239" s="2" t="s">
        <v>55</v>
      </c>
      <c r="O239" s="3">
        <v>40</v>
      </c>
      <c r="P239" s="13">
        <f t="shared" si="54"/>
        <v>1215.46</v>
      </c>
      <c r="Q239" s="13" t="str">
        <f t="shared" si="55"/>
        <v>Normal</v>
      </c>
      <c r="S239" s="21"/>
    </row>
    <row r="240" customHeight="1" spans="1:19">
      <c r="A240" s="2" t="s">
        <v>973</v>
      </c>
      <c r="B240" s="29" t="s">
        <v>974</v>
      </c>
      <c r="C240" s="2" t="s">
        <v>975</v>
      </c>
      <c r="D240" s="2" t="str">
        <f t="array" ref="D240">_xlfn.XLOOKUP(C240,Customers!A:A,Customers!B:B)</f>
        <v>Customer 0394</v>
      </c>
      <c r="E240" s="2" t="s">
        <v>105</v>
      </c>
      <c r="F240" s="2" t="str">
        <f t="array" ref="F240">_xlfn.XLOOKUP(E240,Restaurants!A:A,Restaurants!B:B)</f>
        <v>Restaurant 106</v>
      </c>
      <c r="G240" s="2" t="s">
        <v>447</v>
      </c>
      <c r="H240" s="2" t="str">
        <f t="array" ref="H240">_xlfn.XLOOKUP(G240,Food_Menu!A:A,Food_Menu!B:B)</f>
        <v>Food Item 0091</v>
      </c>
      <c r="I240" s="2">
        <f t="array" ref="I240">_xlfn.XLOOKUP(G240,Food_Menu!A:A,Food_Menu!D:D)</f>
        <v>434.43</v>
      </c>
      <c r="J240" s="2" t="s">
        <v>976</v>
      </c>
      <c r="K240" s="2" t="str">
        <f t="array" ref="K240">_xlfn.XLOOKUP(J240,Delivery_Partners!A:A,Delivery_Partners!B:B)</f>
        <v>Delivery Partner 047</v>
      </c>
      <c r="L240" s="3">
        <v>1</v>
      </c>
      <c r="M240" s="2" t="s">
        <v>23</v>
      </c>
      <c r="N240" s="2" t="s">
        <v>24</v>
      </c>
      <c r="O240" s="3">
        <v>17</v>
      </c>
      <c r="P240" s="13">
        <f t="shared" si="54"/>
        <v>434.43</v>
      </c>
      <c r="Q240" s="13" t="str">
        <f t="shared" si="55"/>
        <v>Fast</v>
      </c>
      <c r="S240" s="21"/>
    </row>
    <row r="241" customHeight="1" spans="1:19">
      <c r="A241" s="2" t="s">
        <v>977</v>
      </c>
      <c r="B241" s="28">
        <v>45870</v>
      </c>
      <c r="C241" s="2" t="s">
        <v>978</v>
      </c>
      <c r="D241" s="2" t="str">
        <f t="array" ref="D241">_xlfn.XLOOKUP(C241,Customers!A:A,Customers!B:B)</f>
        <v>Customer 0951</v>
      </c>
      <c r="E241" s="2" t="s">
        <v>143</v>
      </c>
      <c r="F241" s="2" t="str">
        <f t="array" ref="F241">_xlfn.XLOOKUP(E241,Restaurants!A:A,Restaurants!B:B)</f>
        <v>Restaurant 054</v>
      </c>
      <c r="G241" s="2" t="s">
        <v>408</v>
      </c>
      <c r="H241" s="2" t="str">
        <f t="array" ref="H241">_xlfn.XLOOKUP(G241,Food_Menu!A:A,Food_Menu!B:B)</f>
        <v>Food Item 0062</v>
      </c>
      <c r="I241" s="2">
        <f t="array" ref="I241">_xlfn.XLOOKUP(G241,Food_Menu!A:A,Food_Menu!D:D)</f>
        <v>267</v>
      </c>
      <c r="J241" s="2" t="s">
        <v>397</v>
      </c>
      <c r="K241" s="2" t="str">
        <f t="array" ref="K241">_xlfn.XLOOKUP(J241,Delivery_Partners!A:A,Delivery_Partners!B:B)</f>
        <v>Delivery Partner 066</v>
      </c>
      <c r="L241" s="3">
        <v>2</v>
      </c>
      <c r="M241" s="2" t="s">
        <v>23</v>
      </c>
      <c r="N241" s="2" t="s">
        <v>74</v>
      </c>
      <c r="O241" s="3">
        <v>25</v>
      </c>
      <c r="P241" s="13">
        <f t="shared" si="54"/>
        <v>534</v>
      </c>
      <c r="Q241" s="13" t="str">
        <f t="shared" si="55"/>
        <v>Fast</v>
      </c>
      <c r="S241" s="21"/>
    </row>
    <row r="242" customHeight="1" spans="1:19">
      <c r="A242" s="2" t="s">
        <v>979</v>
      </c>
      <c r="B242" s="29" t="s">
        <v>980</v>
      </c>
      <c r="C242" s="2" t="s">
        <v>981</v>
      </c>
      <c r="D242" s="2" t="str">
        <f t="array" ref="D242">_xlfn.XLOOKUP(C242,Customers!A:A,Customers!B:B)</f>
        <v>Customer 1184</v>
      </c>
      <c r="E242" s="2" t="s">
        <v>289</v>
      </c>
      <c r="F242" s="2" t="str">
        <f t="array" ref="F242">_xlfn.XLOOKUP(E242,Restaurants!A:A,Restaurants!B:B)</f>
        <v>Restaurant 052</v>
      </c>
      <c r="G242" s="2" t="s">
        <v>106</v>
      </c>
      <c r="H242" s="2" t="str">
        <f t="array" ref="H242">_xlfn.XLOOKUP(G242,Food_Menu!A:A,Food_Menu!B:B)</f>
        <v>Food Item 0067</v>
      </c>
      <c r="I242" s="2">
        <f t="array" ref="I242">_xlfn.XLOOKUP(G242,Food_Menu!A:A,Food_Menu!D:D)</f>
        <v>575.59</v>
      </c>
      <c r="J242" s="2" t="s">
        <v>976</v>
      </c>
      <c r="K242" s="2" t="str">
        <f t="array" ref="K242">_xlfn.XLOOKUP(J242,Delivery_Partners!A:A,Delivery_Partners!B:B)</f>
        <v>Delivery Partner 047</v>
      </c>
      <c r="L242" s="3">
        <v>2</v>
      </c>
      <c r="M242" s="2" t="s">
        <v>23</v>
      </c>
      <c r="N242" s="2" t="s">
        <v>24</v>
      </c>
      <c r="O242" s="3">
        <v>33</v>
      </c>
      <c r="P242" s="13">
        <f t="shared" si="54"/>
        <v>1151.18</v>
      </c>
      <c r="Q242" s="13" t="str">
        <f t="shared" si="55"/>
        <v>Normal</v>
      </c>
      <c r="S242" s="21"/>
    </row>
    <row r="243" customHeight="1" spans="1:19">
      <c r="A243" s="2" t="s">
        <v>982</v>
      </c>
      <c r="B243" s="28">
        <v>45758</v>
      </c>
      <c r="C243" s="2" t="s">
        <v>983</v>
      </c>
      <c r="D243" s="2" t="str">
        <f t="array" ref="D243">_xlfn.XLOOKUP(C243,Customers!A:A,Customers!B:B)</f>
        <v>Customer 1131</v>
      </c>
      <c r="E243" s="2" t="s">
        <v>984</v>
      </c>
      <c r="F243" s="2" t="str">
        <f t="array" ref="F243">_xlfn.XLOOKUP(E243,Restaurants!A:A,Restaurants!B:B)</f>
        <v>Restaurant 034</v>
      </c>
      <c r="G243" s="2" t="s">
        <v>985</v>
      </c>
      <c r="H243" s="2" t="str">
        <f t="array" ref="H243">_xlfn.XLOOKUP(G243,Food_Menu!A:A,Food_Menu!B:B)</f>
        <v>Food Item 0169</v>
      </c>
      <c r="I243" s="2">
        <f t="array" ref="I243">_xlfn.XLOOKUP(G243,Food_Menu!A:A,Food_Menu!D:D)</f>
        <v>94.12</v>
      </c>
      <c r="J243" s="2" t="s">
        <v>811</v>
      </c>
      <c r="K243" s="2" t="str">
        <f t="array" ref="K243">_xlfn.XLOOKUP(J243,Delivery_Partners!A:A,Delivery_Partners!B:B)</f>
        <v>Delivery Partner 147</v>
      </c>
      <c r="L243" s="3">
        <v>1</v>
      </c>
      <c r="M243" s="2" t="s">
        <v>23</v>
      </c>
      <c r="N243" s="2" t="s">
        <v>24</v>
      </c>
      <c r="O243" s="3">
        <v>47</v>
      </c>
      <c r="P243" s="13">
        <f t="shared" si="54"/>
        <v>94.12</v>
      </c>
      <c r="Q243" s="13" t="str">
        <f t="shared" si="55"/>
        <v>Normal</v>
      </c>
      <c r="S243" s="21"/>
    </row>
    <row r="244" hidden="1" customHeight="1" spans="1:19">
      <c r="A244" s="2" t="s">
        <v>986</v>
      </c>
      <c r="B244" s="29" t="s">
        <v>161</v>
      </c>
      <c r="C244" s="2" t="s">
        <v>987</v>
      </c>
      <c r="D244" s="2" t="str">
        <f t="array" ref="D244">_xlfn.XLOOKUP(C244,Customers!A:A,Customers!B:B)</f>
        <v>Customer 0712</v>
      </c>
      <c r="E244" s="2" t="s">
        <v>143</v>
      </c>
      <c r="F244" s="2" t="str">
        <f t="array" ref="F244">_xlfn.XLOOKUP(E244,Restaurants!A:A,Restaurants!B:B)</f>
        <v>Restaurant 054</v>
      </c>
      <c r="G244" s="2" t="s">
        <v>717</v>
      </c>
      <c r="H244" s="2" t="str">
        <f t="array" ref="H244">_xlfn.XLOOKUP(G244,Food_Menu!A:A,Food_Menu!B:B)</f>
        <v>Food Item 0105</v>
      </c>
      <c r="I244" s="2"/>
      <c r="J244" s="2" t="s">
        <v>988</v>
      </c>
      <c r="K244" s="2" t="str">
        <f t="array" ref="K244">_xlfn.XLOOKUP(J244,Delivery_Partners!A:A,Delivery_Partners!B:B)</f>
        <v>Delivery Partner 120</v>
      </c>
      <c r="L244" s="3">
        <v>4</v>
      </c>
      <c r="M244" s="2" t="s">
        <v>101</v>
      </c>
      <c r="N244" s="2" t="s">
        <v>55</v>
      </c>
      <c r="O244" s="2"/>
    </row>
    <row r="245" hidden="1" customHeight="1" spans="1:19">
      <c r="A245" s="2" t="s">
        <v>989</v>
      </c>
      <c r="B245" s="29" t="s">
        <v>990</v>
      </c>
      <c r="C245" s="2" t="s">
        <v>991</v>
      </c>
      <c r="D245" s="2" t="str">
        <f t="array" ref="D245">_xlfn.XLOOKUP(C245,Customers!A:A,Customers!B:B)</f>
        <v>Customer 0110</v>
      </c>
      <c r="E245" s="2" t="s">
        <v>245</v>
      </c>
      <c r="F245" s="2" t="str">
        <f t="array" ref="F245">_xlfn.XLOOKUP(E245,Restaurants!A:A,Restaurants!B:B)</f>
        <v>Restaurant 101</v>
      </c>
      <c r="G245" s="2" t="s">
        <v>992</v>
      </c>
      <c r="H245" s="2" t="str">
        <f t="array" ref="H245">_xlfn.XLOOKUP(G245,Food_Menu!A:A,Food_Menu!B:B)</f>
        <v>Food Item 0161</v>
      </c>
      <c r="I245" s="2"/>
      <c r="J245" s="2" t="s">
        <v>993</v>
      </c>
      <c r="K245" s="2" t="str">
        <f t="array" ref="K245">_xlfn.XLOOKUP(J245,Delivery_Partners!A:A,Delivery_Partners!B:B)</f>
        <v>Delivery Partner 086</v>
      </c>
      <c r="L245" s="3">
        <v>1</v>
      </c>
      <c r="M245" s="2" t="s">
        <v>101</v>
      </c>
      <c r="N245" s="2" t="s">
        <v>24</v>
      </c>
      <c r="O245" s="2"/>
    </row>
    <row r="246" customHeight="1" spans="1:19">
      <c r="A246" s="2" t="s">
        <v>994</v>
      </c>
      <c r="B246" s="28">
        <v>45908</v>
      </c>
      <c r="C246" s="2" t="s">
        <v>995</v>
      </c>
      <c r="D246" s="2" t="str">
        <f t="array" ref="D246">_xlfn.XLOOKUP(C246,Customers!A:A,Customers!B:B)</f>
        <v>Customer 1162</v>
      </c>
      <c r="E246" s="2" t="s">
        <v>249</v>
      </c>
      <c r="F246" s="2" t="str">
        <f t="array" ref="F246">_xlfn.XLOOKUP(E246,Restaurants!A:A,Restaurants!B:B)</f>
        <v>Restaurant 061</v>
      </c>
      <c r="G246" s="2" t="s">
        <v>331</v>
      </c>
      <c r="H246" s="2" t="str">
        <f t="array" ref="H246">_xlfn.XLOOKUP(G246,Food_Menu!A:A,Food_Menu!B:B)</f>
        <v>Food Item 0120</v>
      </c>
      <c r="I246" s="2">
        <f t="array" ref="I246">_xlfn.XLOOKUP(G246,Food_Menu!A:A,Food_Menu!D:D)</f>
        <v>569.73</v>
      </c>
      <c r="J246" s="2" t="s">
        <v>199</v>
      </c>
      <c r="K246" s="2" t="str">
        <f t="array" ref="K246">_xlfn.XLOOKUP(J246,Delivery_Partners!A:A,Delivery_Partners!B:B)</f>
        <v>Delivery Partner 144</v>
      </c>
      <c r="L246" s="3">
        <v>1</v>
      </c>
      <c r="M246" s="2" t="s">
        <v>23</v>
      </c>
      <c r="N246" s="2" t="s">
        <v>24</v>
      </c>
      <c r="O246" s="3">
        <v>52</v>
      </c>
      <c r="P246" s="13">
        <f t="shared" ref="P246:P253" si="56">I246*L246</f>
        <v>569.73</v>
      </c>
      <c r="Q246" s="13" t="str">
        <f t="shared" ref="Q246:Q253" si="57">IF(O246="","Not Delivered",IF(O246&lt;=30,"Fast",IF(O246&lt;=60,"Normal","Slow")))</f>
        <v>Normal</v>
      </c>
      <c r="S246" s="21"/>
    </row>
    <row r="247" customHeight="1" spans="1:19">
      <c r="A247" s="2" t="s">
        <v>996</v>
      </c>
      <c r="B247" s="29" t="s">
        <v>594</v>
      </c>
      <c r="C247" s="2" t="s">
        <v>997</v>
      </c>
      <c r="D247" s="2" t="str">
        <f t="array" ref="D247">_xlfn.XLOOKUP(C247,Customers!A:A,Customers!B:B)</f>
        <v>Customer 0184</v>
      </c>
      <c r="E247" s="2" t="s">
        <v>52</v>
      </c>
      <c r="F247" s="2" t="str">
        <f t="array" ref="F247">_xlfn.XLOOKUP(E247,Restaurants!A:A,Restaurants!B:B)</f>
        <v>Restaurant 083</v>
      </c>
      <c r="G247" s="2" t="s">
        <v>998</v>
      </c>
      <c r="H247" s="2" t="str">
        <f t="array" ref="H247">_xlfn.XLOOKUP(G247,Food_Menu!A:A,Food_Menu!B:B)</f>
        <v>Food Item 0046</v>
      </c>
      <c r="I247" s="2">
        <f t="array" ref="I247">_xlfn.XLOOKUP(G247,Food_Menu!A:A,Food_Menu!D:D)</f>
        <v>300.6</v>
      </c>
      <c r="J247" s="2" t="s">
        <v>231</v>
      </c>
      <c r="K247" s="2" t="str">
        <f t="array" ref="K247">_xlfn.XLOOKUP(J247,Delivery_Partners!A:A,Delivery_Partners!B:B)</f>
        <v>Delivery Partner 013</v>
      </c>
      <c r="L247" s="3">
        <v>1</v>
      </c>
      <c r="M247" s="2" t="s">
        <v>23</v>
      </c>
      <c r="N247" s="2" t="s">
        <v>55</v>
      </c>
      <c r="O247" s="3">
        <v>26</v>
      </c>
      <c r="P247" s="13">
        <f t="shared" si="56"/>
        <v>300.6</v>
      </c>
      <c r="Q247" s="13" t="str">
        <f t="shared" si="57"/>
        <v>Fast</v>
      </c>
      <c r="S247" s="21"/>
    </row>
    <row r="248" customHeight="1" spans="1:19">
      <c r="A248" s="2" t="s">
        <v>999</v>
      </c>
      <c r="B248" s="29" t="s">
        <v>1000</v>
      </c>
      <c r="C248" s="2" t="s">
        <v>1001</v>
      </c>
      <c r="D248" s="2" t="str">
        <f t="array" ref="D248">_xlfn.XLOOKUP(C248,Customers!A:A,Customers!B:B)</f>
        <v>Customer 0322</v>
      </c>
      <c r="E248" s="2" t="s">
        <v>193</v>
      </c>
      <c r="F248" s="2" t="str">
        <f t="array" ref="F248">_xlfn.XLOOKUP(E248,Restaurants!A:A,Restaurants!B:B)</f>
        <v>Restaurant 051</v>
      </c>
      <c r="G248" s="2" t="s">
        <v>650</v>
      </c>
      <c r="H248" s="2" t="str">
        <f t="array" ref="H248">_xlfn.XLOOKUP(G248,Food_Menu!A:A,Food_Menu!B:B)</f>
        <v>Food Item 0209</v>
      </c>
      <c r="I248" s="2">
        <f t="array" ref="I248">_xlfn.XLOOKUP(G248,Food_Menu!A:A,Food_Menu!D:D)</f>
        <v>533.6</v>
      </c>
      <c r="J248" s="2" t="s">
        <v>877</v>
      </c>
      <c r="K248" s="2" t="str">
        <f t="array" ref="K248">_xlfn.XLOOKUP(J248,Delivery_Partners!A:A,Delivery_Partners!B:B)</f>
        <v>Delivery Partner 123</v>
      </c>
      <c r="L248" s="3">
        <v>1</v>
      </c>
      <c r="M248" s="2" t="s">
        <v>23</v>
      </c>
      <c r="N248" s="2" t="s">
        <v>74</v>
      </c>
      <c r="O248" s="3">
        <v>21</v>
      </c>
      <c r="P248" s="13">
        <f t="shared" si="56"/>
        <v>533.6</v>
      </c>
      <c r="Q248" s="13" t="str">
        <f t="shared" si="57"/>
        <v>Fast</v>
      </c>
      <c r="S248" s="21"/>
    </row>
    <row r="249" customHeight="1" spans="1:19">
      <c r="A249" s="2" t="s">
        <v>1002</v>
      </c>
      <c r="B249" s="29" t="s">
        <v>1003</v>
      </c>
      <c r="C249" s="2" t="s">
        <v>540</v>
      </c>
      <c r="D249" s="2" t="str">
        <f t="array" ref="D249">_xlfn.XLOOKUP(C249,Customers!A:A,Customers!B:B)</f>
        <v>Customer 1169</v>
      </c>
      <c r="E249" s="2" t="s">
        <v>674</v>
      </c>
      <c r="F249" s="2" t="str">
        <f t="array" ref="F249">_xlfn.XLOOKUP(E249,Restaurants!A:A,Restaurants!B:B)</f>
        <v>Restaurant 085</v>
      </c>
      <c r="G249" s="2" t="s">
        <v>717</v>
      </c>
      <c r="H249" s="2" t="str">
        <f t="array" ref="H249">_xlfn.XLOOKUP(G249,Food_Menu!A:A,Food_Menu!B:B)</f>
        <v>Food Item 0105</v>
      </c>
      <c r="I249" s="2">
        <f t="array" ref="I249">_xlfn.XLOOKUP(G249,Food_Menu!A:A,Food_Menu!D:D)</f>
        <v>415.74</v>
      </c>
      <c r="J249" s="2" t="s">
        <v>397</v>
      </c>
      <c r="K249" s="2" t="str">
        <f t="array" ref="K249">_xlfn.XLOOKUP(J249,Delivery_Partners!A:A,Delivery_Partners!B:B)</f>
        <v>Delivery Partner 066</v>
      </c>
      <c r="L249" s="3">
        <v>1</v>
      </c>
      <c r="M249" s="2" t="s">
        <v>23</v>
      </c>
      <c r="N249" s="2" t="s">
        <v>24</v>
      </c>
      <c r="O249" s="3">
        <v>38</v>
      </c>
      <c r="P249" s="13">
        <f t="shared" si="56"/>
        <v>415.74</v>
      </c>
      <c r="Q249" s="13" t="str">
        <f t="shared" si="57"/>
        <v>Normal</v>
      </c>
      <c r="S249" s="21"/>
    </row>
    <row r="250" customHeight="1" spans="1:19">
      <c r="A250" s="2" t="s">
        <v>1004</v>
      </c>
      <c r="B250" s="28">
        <v>45662</v>
      </c>
      <c r="C250" s="2" t="s">
        <v>646</v>
      </c>
      <c r="D250" s="2" t="str">
        <f t="array" ref="D250">_xlfn.XLOOKUP(C250,Customers!A:A,Customers!B:B)</f>
        <v>Customer 0605</v>
      </c>
      <c r="E250" s="2" t="s">
        <v>116</v>
      </c>
      <c r="F250" s="2" t="str">
        <f t="array" ref="F250">_xlfn.XLOOKUP(E250,Restaurants!A:A,Restaurants!B:B)</f>
        <v>Restaurant 086</v>
      </c>
      <c r="G250" s="2" t="s">
        <v>868</v>
      </c>
      <c r="H250" s="2" t="str">
        <f t="array" ref="H250">_xlfn.XLOOKUP(G250,Food_Menu!A:A,Food_Menu!B:B)</f>
        <v>Food Item 0184</v>
      </c>
      <c r="I250" s="2">
        <f t="array" ref="I250">_xlfn.XLOOKUP(G250,Food_Menu!A:A,Food_Menu!D:D)</f>
        <v>509.99</v>
      </c>
      <c r="J250" s="2" t="s">
        <v>145</v>
      </c>
      <c r="K250" s="2" t="str">
        <f t="array" ref="K250">_xlfn.XLOOKUP(J250,Delivery_Partners!A:A,Delivery_Partners!B:B)</f>
        <v>Delivery Partner 069</v>
      </c>
      <c r="L250" s="3">
        <v>1</v>
      </c>
      <c r="M250" s="2" t="s">
        <v>23</v>
      </c>
      <c r="N250" s="2" t="s">
        <v>55</v>
      </c>
      <c r="O250" s="3">
        <v>34</v>
      </c>
      <c r="P250" s="13">
        <f t="shared" si="56"/>
        <v>509.99</v>
      </c>
      <c r="Q250" s="13" t="str">
        <f t="shared" si="57"/>
        <v>Normal</v>
      </c>
      <c r="S250" s="21"/>
    </row>
    <row r="251" customHeight="1" spans="1:19">
      <c r="A251" s="2" t="s">
        <v>1005</v>
      </c>
      <c r="B251" s="28">
        <v>45998</v>
      </c>
      <c r="C251" s="2" t="s">
        <v>1006</v>
      </c>
      <c r="D251" s="2" t="str">
        <f t="array" ref="D251">_xlfn.XLOOKUP(C251,Customers!A:A,Customers!B:B)</f>
        <v>Customer 0238</v>
      </c>
      <c r="E251" s="2" t="s">
        <v>345</v>
      </c>
      <c r="F251" s="2" t="str">
        <f t="array" ref="F251">_xlfn.XLOOKUP(E251,Restaurants!A:A,Restaurants!B:B)</f>
        <v>Restaurant 064</v>
      </c>
      <c r="G251" s="2" t="s">
        <v>841</v>
      </c>
      <c r="H251" s="2" t="str">
        <f t="array" ref="H251">_xlfn.XLOOKUP(G251,Food_Menu!A:A,Food_Menu!B:B)</f>
        <v>Food Item 0022</v>
      </c>
      <c r="I251" s="2">
        <f t="array" ref="I251">_xlfn.XLOOKUP(G251,Food_Menu!A:A,Food_Menu!D:D)</f>
        <v>395.32</v>
      </c>
      <c r="J251" s="2" t="s">
        <v>432</v>
      </c>
      <c r="K251" s="2" t="str">
        <f t="array" ref="K251">_xlfn.XLOOKUP(J251,Delivery_Partners!A:A,Delivery_Partners!B:B)</f>
        <v>Delivery Partner 029</v>
      </c>
      <c r="L251" s="3">
        <v>2</v>
      </c>
      <c r="M251" s="2" t="s">
        <v>23</v>
      </c>
      <c r="N251" s="2" t="s">
        <v>24</v>
      </c>
      <c r="O251" s="3">
        <v>29</v>
      </c>
      <c r="P251" s="13">
        <f t="shared" si="56"/>
        <v>790.64</v>
      </c>
      <c r="Q251" s="13" t="str">
        <f t="shared" si="57"/>
        <v>Fast</v>
      </c>
      <c r="S251" s="21"/>
    </row>
    <row r="252" customHeight="1" spans="1:19">
      <c r="A252" s="2" t="s">
        <v>1007</v>
      </c>
      <c r="B252" s="29" t="s">
        <v>170</v>
      </c>
      <c r="C252" s="2" t="s">
        <v>1008</v>
      </c>
      <c r="D252" s="2" t="str">
        <f t="array" ref="D252">_xlfn.XLOOKUP(C252,Customers!A:A,Customers!B:B)</f>
        <v>Customer 0603</v>
      </c>
      <c r="E252" s="2" t="s">
        <v>298</v>
      </c>
      <c r="F252" s="2" t="str">
        <f t="array" ref="F252">_xlfn.XLOOKUP(E252,Restaurants!A:A,Restaurants!B:B)</f>
        <v>Restaurant 113</v>
      </c>
      <c r="G252" s="2" t="s">
        <v>1009</v>
      </c>
      <c r="H252" s="2" t="str">
        <f t="array" ref="H252">_xlfn.XLOOKUP(G252,Food_Menu!A:A,Food_Menu!B:B)</f>
        <v>Food Item 0187</v>
      </c>
      <c r="I252" s="2">
        <f t="array" ref="I252">_xlfn.XLOOKUP(G252,Food_Menu!A:A,Food_Menu!D:D)</f>
        <v>496.25</v>
      </c>
      <c r="J252" s="2" t="s">
        <v>895</v>
      </c>
      <c r="K252" s="2" t="str">
        <f t="array" ref="K252">_xlfn.XLOOKUP(J252,Delivery_Partners!A:A,Delivery_Partners!B:B)</f>
        <v>Delivery Partner 018</v>
      </c>
      <c r="L252" s="3">
        <v>2</v>
      </c>
      <c r="M252" s="2" t="s">
        <v>23</v>
      </c>
      <c r="N252" s="2" t="s">
        <v>1010</v>
      </c>
      <c r="O252" s="3">
        <v>35</v>
      </c>
      <c r="P252" s="13">
        <f t="shared" si="56"/>
        <v>992.5</v>
      </c>
      <c r="Q252" s="13" t="str">
        <f t="shared" si="57"/>
        <v>Normal</v>
      </c>
      <c r="S252" s="21"/>
    </row>
    <row r="253" customHeight="1" spans="1:19">
      <c r="A253" s="2" t="s">
        <v>1011</v>
      </c>
      <c r="B253" s="28">
        <v>45721</v>
      </c>
      <c r="C253" s="2" t="s">
        <v>1012</v>
      </c>
      <c r="D253" s="2" t="str">
        <f t="array" ref="D253">_xlfn.XLOOKUP(C253,Customers!A:A,Customers!B:B)</f>
        <v>Customer 0095</v>
      </c>
      <c r="E253" s="2" t="s">
        <v>105</v>
      </c>
      <c r="F253" s="2" t="str">
        <f t="array" ref="F253">_xlfn.XLOOKUP(E253,Restaurants!A:A,Restaurants!B:B)</f>
        <v>Restaurant 106</v>
      </c>
      <c r="G253" s="2" t="s">
        <v>1013</v>
      </c>
      <c r="H253" s="2" t="str">
        <f t="array" ref="H253">_xlfn.XLOOKUP(G253,Food_Menu!A:A,Food_Menu!B:B)</f>
        <v>Food Item 0158</v>
      </c>
      <c r="I253" s="2">
        <f t="array" ref="I253">_xlfn.XLOOKUP(G253,Food_Menu!A:A,Food_Menu!D:D)</f>
        <v>622.8</v>
      </c>
      <c r="J253" s="2" t="s">
        <v>693</v>
      </c>
      <c r="K253" s="2" t="str">
        <f t="array" ref="K253">_xlfn.XLOOKUP(J253,Delivery_Partners!A:A,Delivery_Partners!B:B)</f>
        <v>Delivery Partner 125</v>
      </c>
      <c r="L253" s="3">
        <v>1</v>
      </c>
      <c r="M253" s="2" t="s">
        <v>23</v>
      </c>
      <c r="N253" s="2" t="s">
        <v>24</v>
      </c>
      <c r="O253" s="3">
        <v>24</v>
      </c>
      <c r="P253" s="13">
        <f t="shared" si="56"/>
        <v>622.8</v>
      </c>
      <c r="Q253" s="13" t="str">
        <f t="shared" si="57"/>
        <v>Fast</v>
      </c>
      <c r="S253" s="21"/>
    </row>
    <row r="254" hidden="1" customHeight="1" spans="1:19">
      <c r="A254" s="2" t="s">
        <v>1014</v>
      </c>
      <c r="B254" s="28">
        <v>45817</v>
      </c>
      <c r="C254" s="2" t="s">
        <v>1015</v>
      </c>
      <c r="D254" s="2" t="str">
        <f t="array" ref="D254">_xlfn.XLOOKUP(C254,Customers!A:A,Customers!B:B)</f>
        <v>Customer 0379</v>
      </c>
      <c r="E254" s="2" t="s">
        <v>950</v>
      </c>
      <c r="F254" s="2" t="str">
        <f t="array" ref="F254">_xlfn.XLOOKUP(E254,Restaurants!A:A,Restaurants!B:B)</f>
        <v>Restaurant 020</v>
      </c>
      <c r="G254" s="2" t="s">
        <v>1016</v>
      </c>
      <c r="H254" s="2" t="str">
        <f t="array" ref="H254">_xlfn.XLOOKUP(G254,Food_Menu!A:A,Food_Menu!B:B)</f>
        <v>Food Item 0055</v>
      </c>
      <c r="I254" s="2"/>
      <c r="J254" s="2" t="s">
        <v>520</v>
      </c>
      <c r="K254" s="2" t="str">
        <f t="array" ref="K254">_xlfn.XLOOKUP(J254,Delivery_Partners!A:A,Delivery_Partners!B:B)</f>
        <v>Delivery Partner 154</v>
      </c>
      <c r="L254" s="3">
        <v>2</v>
      </c>
      <c r="M254" s="2" t="s">
        <v>101</v>
      </c>
      <c r="N254" s="2" t="s">
        <v>24</v>
      </c>
      <c r="O254" s="2"/>
    </row>
    <row r="255" customHeight="1" spans="1:19">
      <c r="A255" s="2" t="s">
        <v>1017</v>
      </c>
      <c r="B255" s="29" t="s">
        <v>743</v>
      </c>
      <c r="C255" s="2" t="s">
        <v>720</v>
      </c>
      <c r="D255" s="2" t="str">
        <f t="array" ref="D255">_xlfn.XLOOKUP(C255,Customers!A:A,Customers!B:B)</f>
        <v>Customer 1143</v>
      </c>
      <c r="E255" s="2" t="s">
        <v>376</v>
      </c>
      <c r="F255" s="2" t="str">
        <f t="array" ref="F255">_xlfn.XLOOKUP(E255,Restaurants!A:A,Restaurants!B:B)</f>
        <v>Restaurant 028</v>
      </c>
      <c r="G255" s="2" t="s">
        <v>1018</v>
      </c>
      <c r="H255" s="2" t="str">
        <f t="array" ref="H255">_xlfn.XLOOKUP(G255,Food_Menu!A:A,Food_Menu!B:B)</f>
        <v>Food Item 0175</v>
      </c>
      <c r="I255" s="2">
        <f t="array" ref="I255">_xlfn.XLOOKUP(G255,Food_Menu!A:A,Food_Menu!D:D)</f>
        <v>114.67</v>
      </c>
      <c r="J255" s="2" t="s">
        <v>688</v>
      </c>
      <c r="K255" s="2" t="str">
        <f t="array" ref="K255">_xlfn.XLOOKUP(J255,Delivery_Partners!A:A,Delivery_Partners!B:B)</f>
        <v>Delivery Partner 165</v>
      </c>
      <c r="L255" s="3">
        <v>2</v>
      </c>
      <c r="M255" s="2" t="s">
        <v>23</v>
      </c>
      <c r="N255" s="2" t="s">
        <v>24</v>
      </c>
      <c r="O255" s="3">
        <v>35</v>
      </c>
      <c r="P255" s="13">
        <f t="shared" ref="P255:P265" si="58">I255*L255</f>
        <v>229.34</v>
      </c>
      <c r="Q255" s="13" t="str">
        <f t="shared" ref="Q255:Q265" si="59">IF(O255="","Not Delivered",IF(O255&lt;=30,"Fast",IF(O255&lt;=60,"Normal","Slow")))</f>
        <v>Normal</v>
      </c>
      <c r="S255" s="21"/>
    </row>
    <row r="256" customHeight="1" spans="1:19">
      <c r="A256" s="2" t="s">
        <v>1019</v>
      </c>
      <c r="B256" s="28">
        <v>45725</v>
      </c>
      <c r="C256" s="2" t="s">
        <v>19</v>
      </c>
      <c r="D256" s="2" t="str">
        <f t="array" ref="D256">_xlfn.XLOOKUP(C256,Customers!A:A,Customers!B:B)</f>
        <v>Customer 0359</v>
      </c>
      <c r="E256" s="2" t="s">
        <v>706</v>
      </c>
      <c r="F256" s="2" t="str">
        <f t="array" ref="F256">_xlfn.XLOOKUP(E256,Restaurants!A:A,Restaurants!B:B)</f>
        <v>Restaurant 115</v>
      </c>
      <c r="G256" s="2" t="s">
        <v>920</v>
      </c>
      <c r="H256" s="2" t="str">
        <f t="array" ref="H256">_xlfn.XLOOKUP(G256,Food_Menu!A:A,Food_Menu!B:B)</f>
        <v>Food Item 0164</v>
      </c>
      <c r="I256" s="2">
        <f t="array" ref="I256">_xlfn.XLOOKUP(G256,Food_Menu!A:A,Food_Menu!D:D)</f>
        <v>389.25</v>
      </c>
      <c r="J256" s="2" t="s">
        <v>217</v>
      </c>
      <c r="K256" s="2" t="str">
        <f t="array" ref="K256">_xlfn.XLOOKUP(J256,Delivery_Partners!A:A,Delivery_Partners!B:B)</f>
        <v>Delivery Partner 044</v>
      </c>
      <c r="L256" s="3">
        <v>1</v>
      </c>
      <c r="M256" s="2" t="s">
        <v>23</v>
      </c>
      <c r="N256" s="2" t="s">
        <v>42</v>
      </c>
      <c r="O256" s="3">
        <v>15</v>
      </c>
      <c r="P256" s="13">
        <f t="shared" si="58"/>
        <v>389.25</v>
      </c>
      <c r="Q256" s="13" t="str">
        <f t="shared" si="59"/>
        <v>Fast</v>
      </c>
      <c r="S256" s="21"/>
    </row>
    <row r="257" customHeight="1" spans="1:19">
      <c r="A257" s="2" t="s">
        <v>1020</v>
      </c>
      <c r="B257" s="28">
        <v>45696</v>
      </c>
      <c r="C257" s="2" t="s">
        <v>1021</v>
      </c>
      <c r="D257" s="2" t="str">
        <f t="array" ref="D257">_xlfn.XLOOKUP(C257,Customers!A:A,Customers!B:B)</f>
        <v>Customer 1072</v>
      </c>
      <c r="E257" s="2" t="s">
        <v>1022</v>
      </c>
      <c r="F257" s="2" t="str">
        <f t="array" ref="F257">_xlfn.XLOOKUP(E257,Restaurants!A:A,Restaurants!B:B)</f>
        <v>Restaurant 049</v>
      </c>
      <c r="G257" s="2" t="s">
        <v>111</v>
      </c>
      <c r="H257" s="2" t="str">
        <f t="array" ref="H257">_xlfn.XLOOKUP(G257,Food_Menu!A:A,Food_Menu!B:B)</f>
        <v>Food Item 0197</v>
      </c>
      <c r="I257" s="2">
        <f t="array" ref="I257">_xlfn.XLOOKUP(G257,Food_Menu!A:A,Food_Menu!D:D)</f>
        <v>628.28</v>
      </c>
      <c r="J257" s="2" t="s">
        <v>898</v>
      </c>
      <c r="K257" s="2" t="str">
        <f t="array" ref="K257">_xlfn.XLOOKUP(J257,Delivery_Partners!A:A,Delivery_Partners!B:B)</f>
        <v>Delivery Partner 138</v>
      </c>
      <c r="L257" s="3">
        <v>4</v>
      </c>
      <c r="M257" s="2" t="s">
        <v>23</v>
      </c>
      <c r="N257" s="2" t="s">
        <v>24</v>
      </c>
      <c r="O257" s="3">
        <v>46</v>
      </c>
      <c r="P257" s="13">
        <f t="shared" si="58"/>
        <v>2513.12</v>
      </c>
      <c r="Q257" s="13" t="str">
        <f t="shared" si="59"/>
        <v>Normal</v>
      </c>
      <c r="S257" s="21"/>
    </row>
    <row r="258" customHeight="1" spans="1:19">
      <c r="A258" s="2" t="s">
        <v>1023</v>
      </c>
      <c r="B258" s="29" t="s">
        <v>850</v>
      </c>
      <c r="C258" s="2" t="s">
        <v>1024</v>
      </c>
      <c r="D258" s="2" t="str">
        <f t="array" ref="D258">_xlfn.XLOOKUP(C258,Customers!A:A,Customers!B:B)</f>
        <v>Customer 0652</v>
      </c>
      <c r="E258" s="2" t="s">
        <v>523</v>
      </c>
      <c r="F258" s="2" t="str">
        <f t="array" ref="F258">_xlfn.XLOOKUP(E258,Restaurants!A:A,Restaurants!B:B)</f>
        <v>Restaurant 038</v>
      </c>
      <c r="G258" s="2" t="s">
        <v>1025</v>
      </c>
      <c r="H258" s="2" t="str">
        <f t="array" ref="H258">_xlfn.XLOOKUP(G258,Food_Menu!A:A,Food_Menu!B:B)</f>
        <v>Food Item 0047</v>
      </c>
      <c r="I258" s="2">
        <f t="array" ref="I258">_xlfn.XLOOKUP(G258,Food_Menu!A:A,Food_Menu!D:D)</f>
        <v>547.46</v>
      </c>
      <c r="J258" s="2" t="s">
        <v>314</v>
      </c>
      <c r="K258" s="2" t="str">
        <f t="array" ref="K258">_xlfn.XLOOKUP(J258,Delivery_Partners!A:A,Delivery_Partners!B:B)</f>
        <v>Delivery Partner 021</v>
      </c>
      <c r="L258" s="3">
        <v>1</v>
      </c>
      <c r="M258" s="2" t="s">
        <v>23</v>
      </c>
      <c r="N258" s="2" t="s">
        <v>55</v>
      </c>
      <c r="O258" s="3">
        <v>19</v>
      </c>
      <c r="P258" s="13">
        <f t="shared" si="58"/>
        <v>547.46</v>
      </c>
      <c r="Q258" s="13" t="str">
        <f t="shared" si="59"/>
        <v>Fast</v>
      </c>
      <c r="S258" s="21"/>
    </row>
    <row r="259" customHeight="1" spans="1:19">
      <c r="A259" s="2" t="s">
        <v>1026</v>
      </c>
      <c r="B259" s="29" t="s">
        <v>1027</v>
      </c>
      <c r="C259" s="2" t="s">
        <v>758</v>
      </c>
      <c r="D259" s="2" t="str">
        <f t="array" ref="D259">_xlfn.XLOOKUP(C259,Customers!A:A,Customers!B:B)</f>
        <v>Customer 0787</v>
      </c>
      <c r="E259" s="2" t="s">
        <v>655</v>
      </c>
      <c r="F259" s="2" t="str">
        <f t="array" ref="F259">_xlfn.XLOOKUP(E259,Restaurants!A:A,Restaurants!B:B)</f>
        <v>Restaurant 096</v>
      </c>
      <c r="G259" s="2" t="s">
        <v>355</v>
      </c>
      <c r="H259" s="2" t="str">
        <f t="array" ref="H259">_xlfn.XLOOKUP(G259,Food_Menu!A:A,Food_Menu!B:B)</f>
        <v>Food Item 0195</v>
      </c>
      <c r="I259" s="2">
        <f t="array" ref="I259">_xlfn.XLOOKUP(G259,Food_Menu!A:A,Food_Menu!D:D)</f>
        <v>547.24</v>
      </c>
      <c r="J259" s="2" t="s">
        <v>474</v>
      </c>
      <c r="K259" s="2" t="str">
        <f t="array" ref="K259">_xlfn.XLOOKUP(J259,Delivery_Partners!A:A,Delivery_Partners!B:B)</f>
        <v>Delivery Partner 141</v>
      </c>
      <c r="L259" s="3">
        <v>1</v>
      </c>
      <c r="M259" s="2" t="s">
        <v>23</v>
      </c>
      <c r="N259" s="2" t="s">
        <v>24</v>
      </c>
      <c r="O259" s="3">
        <v>24</v>
      </c>
      <c r="P259" s="13">
        <f t="shared" si="58"/>
        <v>547.24</v>
      </c>
      <c r="Q259" s="13" t="str">
        <f t="shared" si="59"/>
        <v>Fast</v>
      </c>
      <c r="S259" s="21"/>
    </row>
    <row r="260" customHeight="1" spans="1:19">
      <c r="A260" s="2" t="s">
        <v>1028</v>
      </c>
      <c r="B260" s="29" t="s">
        <v>1029</v>
      </c>
      <c r="C260" s="2" t="s">
        <v>59</v>
      </c>
      <c r="D260" s="2" t="str">
        <f t="array" ref="D260">_xlfn.XLOOKUP(C260,Customers!A:A,Customers!B:B)</f>
        <v>Customer 0844</v>
      </c>
      <c r="E260" s="2" t="s">
        <v>366</v>
      </c>
      <c r="F260" s="2" t="str">
        <f t="array" ref="F260">_xlfn.XLOOKUP(E260,Restaurants!A:A,Restaurants!B:B)</f>
        <v>Restaurant 073</v>
      </c>
      <c r="G260" s="2" t="s">
        <v>61</v>
      </c>
      <c r="H260" s="2" t="str">
        <f t="array" ref="H260">_xlfn.XLOOKUP(G260,Food_Menu!A:A,Food_Menu!B:B)</f>
        <v>Food Item 0168</v>
      </c>
      <c r="I260" s="2">
        <f t="array" ref="I260">_xlfn.XLOOKUP(G260,Food_Menu!A:A,Food_Menu!D:D)</f>
        <v>107.01</v>
      </c>
      <c r="J260" s="2" t="s">
        <v>592</v>
      </c>
      <c r="K260" s="2" t="str">
        <f t="array" ref="K260">_xlfn.XLOOKUP(J260,Delivery_Partners!A:A,Delivery_Partners!B:B)</f>
        <v>Delivery Partner 102</v>
      </c>
      <c r="L260" s="3">
        <v>1</v>
      </c>
      <c r="M260" s="2" t="s">
        <v>23</v>
      </c>
      <c r="N260" s="2" t="s">
        <v>55</v>
      </c>
      <c r="O260" s="3">
        <v>47</v>
      </c>
      <c r="P260" s="13">
        <f t="shared" si="58"/>
        <v>107.01</v>
      </c>
      <c r="Q260" s="13" t="str">
        <f t="shared" si="59"/>
        <v>Normal</v>
      </c>
      <c r="S260" s="21"/>
    </row>
    <row r="261" customHeight="1" spans="1:19">
      <c r="A261" s="2" t="s">
        <v>1030</v>
      </c>
      <c r="B261" s="29" t="s">
        <v>550</v>
      </c>
      <c r="C261" s="2" t="s">
        <v>818</v>
      </c>
      <c r="D261" s="2" t="str">
        <f t="array" ref="D261">_xlfn.XLOOKUP(C261,Customers!A:A,Customers!B:B)</f>
        <v>Customer 0662</v>
      </c>
      <c r="E261" s="2" t="s">
        <v>1031</v>
      </c>
      <c r="F261" s="2" t="str">
        <f t="array" ref="F261">_xlfn.XLOOKUP(E261,Restaurants!A:A,Restaurants!B:B)</f>
        <v>Restaurant 016</v>
      </c>
      <c r="G261" s="2" t="s">
        <v>126</v>
      </c>
      <c r="H261" s="2" t="str">
        <f t="array" ref="H261">_xlfn.XLOOKUP(G261,Food_Menu!A:A,Food_Menu!B:B)</f>
        <v>Food Item 0075</v>
      </c>
      <c r="I261" s="2">
        <f t="array" ref="I261">_xlfn.XLOOKUP(G261,Food_Menu!A:A,Food_Menu!D:D)</f>
        <v>613.26</v>
      </c>
      <c r="J261" s="2" t="s">
        <v>159</v>
      </c>
      <c r="K261" s="2" t="str">
        <f t="array" ref="K261">_xlfn.XLOOKUP(J261,Delivery_Partners!A:A,Delivery_Partners!B:B)</f>
        <v>Delivery Partner 156</v>
      </c>
      <c r="L261" s="3">
        <v>1</v>
      </c>
      <c r="M261" s="2" t="s">
        <v>23</v>
      </c>
      <c r="N261" s="2" t="s">
        <v>74</v>
      </c>
      <c r="O261" s="3">
        <v>42</v>
      </c>
      <c r="P261" s="13">
        <f t="shared" si="58"/>
        <v>613.26</v>
      </c>
      <c r="Q261" s="13" t="str">
        <f t="shared" si="59"/>
        <v>Normal</v>
      </c>
      <c r="S261" s="21"/>
    </row>
    <row r="262" customHeight="1" spans="1:19">
      <c r="A262" s="2" t="s">
        <v>1032</v>
      </c>
      <c r="B262" s="29" t="s">
        <v>180</v>
      </c>
      <c r="C262" s="2" t="s">
        <v>1033</v>
      </c>
      <c r="D262" s="2" t="str">
        <f t="array" ref="D262">_xlfn.XLOOKUP(C262,Customers!A:A,Customers!B:B)</f>
        <v>Customer 0042</v>
      </c>
      <c r="E262" s="2" t="s">
        <v>98</v>
      </c>
      <c r="F262" s="2" t="str">
        <f t="array" ref="F262">_xlfn.XLOOKUP(E262,Restaurants!A:A,Restaurants!B:B)</f>
        <v>Restaurant 012</v>
      </c>
      <c r="G262" s="2" t="s">
        <v>533</v>
      </c>
      <c r="H262" s="2" t="str">
        <f t="array" ref="H262">_xlfn.XLOOKUP(G262,Food_Menu!A:A,Food_Menu!B:B)</f>
        <v>Food Item 0078</v>
      </c>
      <c r="I262" s="2">
        <f t="array" ref="I262">_xlfn.XLOOKUP(G262,Food_Menu!A:A,Food_Menu!D:D)</f>
        <v>220.49</v>
      </c>
      <c r="J262" s="2" t="s">
        <v>231</v>
      </c>
      <c r="K262" s="2" t="str">
        <f t="array" ref="K262">_xlfn.XLOOKUP(J262,Delivery_Partners!A:A,Delivery_Partners!B:B)</f>
        <v>Delivery Partner 013</v>
      </c>
      <c r="L262" s="3">
        <v>1</v>
      </c>
      <c r="M262" s="2" t="s">
        <v>23</v>
      </c>
      <c r="N262" s="2" t="s">
        <v>24</v>
      </c>
      <c r="O262" s="3">
        <v>36</v>
      </c>
      <c r="P262" s="13">
        <f t="shared" si="58"/>
        <v>220.49</v>
      </c>
      <c r="Q262" s="13" t="str">
        <f t="shared" si="59"/>
        <v>Normal</v>
      </c>
      <c r="S262" s="21"/>
    </row>
    <row r="263" customHeight="1" spans="1:19">
      <c r="A263" s="2" t="s">
        <v>1034</v>
      </c>
      <c r="B263" s="28">
        <v>45722</v>
      </c>
      <c r="C263" s="2" t="s">
        <v>1035</v>
      </c>
      <c r="D263" s="2" t="str">
        <f t="array" ref="D263">_xlfn.XLOOKUP(C263,Customers!A:A,Customers!B:B)</f>
        <v>Customer 1104</v>
      </c>
      <c r="E263" s="2" t="s">
        <v>182</v>
      </c>
      <c r="F263" s="2" t="str">
        <f t="array" ref="F263">_xlfn.XLOOKUP(E263,Restaurants!A:A,Restaurants!B:B)</f>
        <v>Restaurant 097</v>
      </c>
      <c r="G263" s="2" t="s">
        <v>47</v>
      </c>
      <c r="H263" s="2" t="str">
        <f t="array" ref="H263">_xlfn.XLOOKUP(G263,Food_Menu!A:A,Food_Menu!B:B)</f>
        <v>Food Item 0056</v>
      </c>
      <c r="I263" s="2">
        <f t="array" ref="I263">_xlfn.XLOOKUP(G263,Food_Menu!A:A,Food_Menu!D:D)</f>
        <v>536.41</v>
      </c>
      <c r="J263" s="2" t="s">
        <v>341</v>
      </c>
      <c r="K263" s="2" t="str">
        <f t="array" ref="K263">_xlfn.XLOOKUP(J263,Delivery_Partners!A:A,Delivery_Partners!B:B)</f>
        <v>Delivery Partner 140</v>
      </c>
      <c r="L263" s="3">
        <v>1</v>
      </c>
      <c r="M263" s="2" t="s">
        <v>23</v>
      </c>
      <c r="N263" s="2" t="s">
        <v>55</v>
      </c>
      <c r="O263" s="3">
        <v>15</v>
      </c>
      <c r="P263" s="13">
        <f t="shared" si="58"/>
        <v>536.41</v>
      </c>
      <c r="Q263" s="13" t="str">
        <f t="shared" si="59"/>
        <v>Fast</v>
      </c>
      <c r="S263" s="21"/>
    </row>
    <row r="264" customHeight="1" spans="1:19">
      <c r="A264" s="2" t="s">
        <v>1036</v>
      </c>
      <c r="B264" s="29" t="s">
        <v>594</v>
      </c>
      <c r="C264" s="2" t="s">
        <v>1037</v>
      </c>
      <c r="D264" s="2" t="str">
        <f t="array" ref="D264">_xlfn.XLOOKUP(C264,Customers!A:A,Customers!B:B)</f>
        <v>Customer 0571</v>
      </c>
      <c r="E264" s="2" t="s">
        <v>586</v>
      </c>
      <c r="F264" s="2" t="str">
        <f t="array" ref="F264">_xlfn.XLOOKUP(E264,Restaurants!A:A,Restaurants!B:B)</f>
        <v>Restaurant 092</v>
      </c>
      <c r="G264" s="2" t="s">
        <v>717</v>
      </c>
      <c r="H264" s="2" t="str">
        <f t="array" ref="H264">_xlfn.XLOOKUP(G264,Food_Menu!A:A,Food_Menu!B:B)</f>
        <v>Food Item 0105</v>
      </c>
      <c r="I264" s="2">
        <f t="array" ref="I264">_xlfn.XLOOKUP(G264,Food_Menu!A:A,Food_Menu!D:D)</f>
        <v>415.74</v>
      </c>
      <c r="J264" s="2" t="s">
        <v>368</v>
      </c>
      <c r="K264" s="2" t="str">
        <f t="array" ref="K264">_xlfn.XLOOKUP(J264,Delivery_Partners!A:A,Delivery_Partners!B:B)</f>
        <v>Delivery Partner 085</v>
      </c>
      <c r="L264" s="3">
        <v>2</v>
      </c>
      <c r="M264" s="2" t="s">
        <v>23</v>
      </c>
      <c r="N264" s="2" t="s">
        <v>24</v>
      </c>
      <c r="O264" s="3">
        <v>28</v>
      </c>
      <c r="P264" s="13">
        <f t="shared" si="58"/>
        <v>831.48</v>
      </c>
      <c r="Q264" s="13" t="str">
        <f t="shared" si="59"/>
        <v>Fast</v>
      </c>
      <c r="S264" s="21"/>
    </row>
    <row r="265" customHeight="1" spans="1:19">
      <c r="A265" s="2" t="s">
        <v>1038</v>
      </c>
      <c r="B265" s="28">
        <v>45663</v>
      </c>
      <c r="C265" s="2" t="s">
        <v>758</v>
      </c>
      <c r="D265" s="2" t="str">
        <f t="array" ref="D265">_xlfn.XLOOKUP(C265,Customers!A:A,Customers!B:B)</f>
        <v>Customer 0787</v>
      </c>
      <c r="E265" s="2" t="s">
        <v>46</v>
      </c>
      <c r="F265" s="2" t="str">
        <f t="array" ref="F265">_xlfn.XLOOKUP(E265,Restaurants!A:A,Restaurants!B:B)</f>
        <v>Restaurant 043</v>
      </c>
      <c r="G265" s="2" t="s">
        <v>72</v>
      </c>
      <c r="H265" s="2" t="str">
        <f t="array" ref="H265">_xlfn.XLOOKUP(G265,Food_Menu!A:A,Food_Menu!B:B)</f>
        <v>Food Item 0198</v>
      </c>
      <c r="I265" s="2">
        <f t="array" ref="I265">_xlfn.XLOOKUP(G265,Food_Menu!A:A,Food_Menu!D:D)</f>
        <v>221.88</v>
      </c>
      <c r="J265" s="2" t="s">
        <v>927</v>
      </c>
      <c r="K265" s="2" t="str">
        <f t="array" ref="K265">_xlfn.XLOOKUP(J265,Delivery_Partners!A:A,Delivery_Partners!B:B)</f>
        <v>Delivery Partner 103</v>
      </c>
      <c r="L265" s="3">
        <v>3</v>
      </c>
      <c r="M265" s="2" t="s">
        <v>23</v>
      </c>
      <c r="N265" s="2" t="s">
        <v>24</v>
      </c>
      <c r="O265" s="3">
        <v>32</v>
      </c>
      <c r="P265" s="13">
        <f t="shared" si="58"/>
        <v>665.64</v>
      </c>
      <c r="Q265" s="13" t="str">
        <f t="shared" si="59"/>
        <v>Normal</v>
      </c>
      <c r="S265" s="21"/>
    </row>
    <row r="266" hidden="1" customHeight="1" spans="1:19">
      <c r="A266" s="2" t="s">
        <v>1039</v>
      </c>
      <c r="B266" s="28">
        <v>45966</v>
      </c>
      <c r="C266" s="2" t="s">
        <v>371</v>
      </c>
      <c r="D266" s="2" t="str">
        <f t="array" ref="D266">_xlfn.XLOOKUP(C266,Customers!A:A,Customers!B:B)</f>
        <v>Customer 0665</v>
      </c>
      <c r="E266" s="2" t="s">
        <v>137</v>
      </c>
      <c r="F266" s="2" t="str">
        <f t="array" ref="F266">_xlfn.XLOOKUP(E266,Restaurants!A:A,Restaurants!B:B)</f>
        <v>Restaurant 104</v>
      </c>
      <c r="G266" s="2" t="s">
        <v>1040</v>
      </c>
      <c r="H266" s="2" t="str">
        <f t="array" ref="H266">_xlfn.XLOOKUP(G266,Food_Menu!A:A,Food_Menu!B:B)</f>
        <v>Food Item 0185</v>
      </c>
      <c r="I266" s="2"/>
      <c r="J266" s="2" t="s">
        <v>572</v>
      </c>
      <c r="K266" s="2" t="str">
        <f t="array" ref="K266">_xlfn.XLOOKUP(J266,Delivery_Partners!A:A,Delivery_Partners!B:B)</f>
        <v>Delivery Partner 098</v>
      </c>
      <c r="L266" s="3">
        <v>2</v>
      </c>
      <c r="M266" s="2" t="s">
        <v>189</v>
      </c>
      <c r="N266" s="2" t="s">
        <v>24</v>
      </c>
      <c r="O266" s="2"/>
    </row>
    <row r="267" customHeight="1" spans="1:19">
      <c r="A267" s="2" t="s">
        <v>1041</v>
      </c>
      <c r="B267" s="29" t="s">
        <v>1042</v>
      </c>
      <c r="C267" s="2" t="s">
        <v>1043</v>
      </c>
      <c r="D267" s="2" t="str">
        <f t="array" ref="D267">_xlfn.XLOOKUP(C267,Customers!A:A,Customers!B:B)</f>
        <v>Customer 0791</v>
      </c>
      <c r="E267" s="2" t="s">
        <v>1031</v>
      </c>
      <c r="F267" s="2" t="str">
        <f t="array" ref="F267">_xlfn.XLOOKUP(E267,Restaurants!A:A,Restaurants!B:B)</f>
        <v>Restaurant 016</v>
      </c>
      <c r="G267" s="2" t="s">
        <v>1044</v>
      </c>
      <c r="H267" s="2" t="str">
        <f t="array" ref="H267">_xlfn.XLOOKUP(G267,Food_Menu!A:A,Food_Menu!B:B)</f>
        <v>Food Item 0033</v>
      </c>
      <c r="I267" s="2">
        <f t="array" ref="I267">_xlfn.XLOOKUP(G267,Food_Menu!A:A,Food_Menu!D:D)</f>
        <v>595.57</v>
      </c>
      <c r="J267" s="2" t="s">
        <v>1045</v>
      </c>
      <c r="K267" s="2" t="str">
        <f t="array" ref="K267">_xlfn.XLOOKUP(J267,Delivery_Partners!A:A,Delivery_Partners!B:B)</f>
        <v>Delivery Partner 129</v>
      </c>
      <c r="L267" s="3">
        <v>2</v>
      </c>
      <c r="M267" s="2" t="s">
        <v>23</v>
      </c>
      <c r="N267" s="2" t="s">
        <v>24</v>
      </c>
      <c r="O267" s="3">
        <v>49</v>
      </c>
      <c r="P267" s="13">
        <f t="shared" ref="P267:P270" si="60">I267*L267</f>
        <v>1191.14</v>
      </c>
      <c r="Q267" s="13" t="str">
        <f t="shared" ref="Q267:Q270" si="61">IF(O267="","Not Delivered",IF(O267&lt;=30,"Fast",IF(O267&lt;=60,"Normal","Slow")))</f>
        <v>Normal</v>
      </c>
      <c r="S267" s="21"/>
    </row>
    <row r="268" customHeight="1" spans="1:19">
      <c r="A268" s="2" t="s">
        <v>1046</v>
      </c>
      <c r="B268" s="29" t="s">
        <v>453</v>
      </c>
      <c r="C268" s="2" t="s">
        <v>171</v>
      </c>
      <c r="D268" s="2" t="str">
        <f t="array" ref="D268">_xlfn.XLOOKUP(C268,Customers!A:A,Customers!B:B)</f>
        <v>Customer 0426</v>
      </c>
      <c r="E268" s="2" t="s">
        <v>239</v>
      </c>
      <c r="F268" s="2" t="str">
        <f t="array" ref="F268">_xlfn.XLOOKUP(E268,Restaurants!A:A,Restaurants!B:B)</f>
        <v>Restaurant 105</v>
      </c>
      <c r="G268" s="2" t="s">
        <v>158</v>
      </c>
      <c r="H268" s="2" t="str">
        <f t="array" ref="H268">_xlfn.XLOOKUP(G268,Food_Menu!A:A,Food_Menu!B:B)</f>
        <v>Food Item 0029</v>
      </c>
      <c r="I268" s="2">
        <f t="array" ref="I268">_xlfn.XLOOKUP(G268,Food_Menu!A:A,Food_Menu!D:D)</f>
        <v>434.93</v>
      </c>
      <c r="J268" s="2" t="s">
        <v>1047</v>
      </c>
      <c r="K268" s="2" t="str">
        <f t="array" ref="K268">_xlfn.XLOOKUP(J268,Delivery_Partners!A:A,Delivery_Partners!B:B)</f>
        <v>Delivery Partner 108</v>
      </c>
      <c r="L268" s="3">
        <v>2</v>
      </c>
      <c r="M268" s="2" t="s">
        <v>23</v>
      </c>
      <c r="N268" s="2" t="s">
        <v>42</v>
      </c>
      <c r="O268" s="3">
        <v>59</v>
      </c>
      <c r="P268" s="13">
        <f t="shared" si="60"/>
        <v>869.86</v>
      </c>
      <c r="Q268" s="13" t="str">
        <f t="shared" si="61"/>
        <v>Normal</v>
      </c>
      <c r="S268" s="21"/>
    </row>
    <row r="269" customHeight="1" spans="1:19">
      <c r="A269" s="2" t="s">
        <v>1048</v>
      </c>
      <c r="B269" s="29" t="s">
        <v>1049</v>
      </c>
      <c r="C269" s="2" t="s">
        <v>1050</v>
      </c>
      <c r="D269" s="2" t="str">
        <f t="array" ref="D269">_xlfn.XLOOKUP(C269,Customers!A:A,Customers!B:B)</f>
        <v>Customer 1013</v>
      </c>
      <c r="E269" s="2" t="s">
        <v>465</v>
      </c>
      <c r="F269" s="2" t="str">
        <f t="array" ref="F269">_xlfn.XLOOKUP(E269,Restaurants!A:A,Restaurants!B:B)</f>
        <v>Restaurant 010</v>
      </c>
      <c r="G269" s="2" t="s">
        <v>1051</v>
      </c>
      <c r="H269" s="2" t="str">
        <f t="array" ref="H269">_xlfn.XLOOKUP(G269,Food_Menu!A:A,Food_Menu!B:B)</f>
        <v>Food Item 0014</v>
      </c>
      <c r="I269" s="2">
        <f t="array" ref="I269">_xlfn.XLOOKUP(G269,Food_Menu!A:A,Food_Menu!D:D)</f>
        <v>208.39</v>
      </c>
      <c r="J269" s="2" t="s">
        <v>54</v>
      </c>
      <c r="K269" s="2" t="str">
        <f t="array" ref="K269">_xlfn.XLOOKUP(J269,Delivery_Partners!A:A,Delivery_Partners!B:B)</f>
        <v>Delivery Partner 075</v>
      </c>
      <c r="L269" s="3">
        <v>2</v>
      </c>
      <c r="M269" s="2" t="s">
        <v>23</v>
      </c>
      <c r="N269" s="2" t="s">
        <v>24</v>
      </c>
      <c r="O269" s="3">
        <v>42</v>
      </c>
      <c r="P269" s="13">
        <f t="shared" si="60"/>
        <v>416.78</v>
      </c>
      <c r="Q269" s="13" t="str">
        <f t="shared" si="61"/>
        <v>Normal</v>
      </c>
      <c r="S269" s="21"/>
    </row>
    <row r="270" customHeight="1" spans="1:19">
      <c r="A270" s="2" t="s">
        <v>1052</v>
      </c>
      <c r="B270" s="28">
        <v>45666</v>
      </c>
      <c r="C270" s="2" t="s">
        <v>1053</v>
      </c>
      <c r="D270" s="2" t="str">
        <f t="array" ref="D270">_xlfn.XLOOKUP(C270,Customers!A:A,Customers!B:B)</f>
        <v>Customer 0270</v>
      </c>
      <c r="E270" s="2" t="s">
        <v>39</v>
      </c>
      <c r="F270" s="2" t="str">
        <f t="array" ref="F270">_xlfn.XLOOKUP(E270,Restaurants!A:A,Restaurants!B:B)</f>
        <v>Restaurant 077</v>
      </c>
      <c r="G270" s="2" t="s">
        <v>543</v>
      </c>
      <c r="H270" s="2" t="str">
        <f t="array" ref="H270">_xlfn.XLOOKUP(G270,Food_Menu!A:A,Food_Menu!B:B)</f>
        <v>Food Item 0136</v>
      </c>
      <c r="I270" s="2">
        <f t="array" ref="I270">_xlfn.XLOOKUP(G270,Food_Menu!A:A,Food_Menu!D:D)</f>
        <v>319.29</v>
      </c>
      <c r="J270" s="2" t="s">
        <v>660</v>
      </c>
      <c r="K270" s="2" t="str">
        <f t="array" ref="K270">_xlfn.XLOOKUP(J270,Delivery_Partners!A:A,Delivery_Partners!B:B)</f>
        <v>Delivery Partner 079</v>
      </c>
      <c r="L270" s="3">
        <v>1</v>
      </c>
      <c r="M270" s="2" t="s">
        <v>23</v>
      </c>
      <c r="N270" s="2" t="s">
        <v>24</v>
      </c>
      <c r="O270" s="3">
        <v>29</v>
      </c>
      <c r="P270" s="13">
        <f t="shared" si="60"/>
        <v>319.29</v>
      </c>
      <c r="Q270" s="13" t="str">
        <f t="shared" si="61"/>
        <v>Fast</v>
      </c>
      <c r="S270" s="21"/>
    </row>
    <row r="271" hidden="1" customHeight="1" spans="1:19">
      <c r="A271" s="2" t="s">
        <v>1054</v>
      </c>
      <c r="B271" s="28">
        <v>45780</v>
      </c>
      <c r="C271" s="2" t="s">
        <v>1055</v>
      </c>
      <c r="D271" s="2" t="str">
        <f t="array" ref="D271">_xlfn.XLOOKUP(C271,Customers!A:A,Customers!B:B)</f>
        <v>Customer 0784</v>
      </c>
      <c r="E271" s="2" t="s">
        <v>917</v>
      </c>
      <c r="F271" s="2" t="str">
        <f t="array" ref="F271">_xlfn.XLOOKUP(E271,Restaurants!A:A,Restaurants!B:B)</f>
        <v>Restaurant 102</v>
      </c>
      <c r="G271" s="2" t="s">
        <v>373</v>
      </c>
      <c r="H271" s="2" t="str">
        <f t="array" ref="H271">_xlfn.XLOOKUP(G271,Food_Menu!A:A,Food_Menu!B:B)</f>
        <v>Food Item 0070</v>
      </c>
      <c r="I271" s="2"/>
      <c r="J271" s="2" t="s">
        <v>231</v>
      </c>
      <c r="K271" s="2" t="str">
        <f t="array" ref="K271">_xlfn.XLOOKUP(J271,Delivery_Partners!A:A,Delivery_Partners!B:B)</f>
        <v>Delivery Partner 013</v>
      </c>
      <c r="L271" s="3">
        <v>1</v>
      </c>
      <c r="M271" s="2" t="s">
        <v>189</v>
      </c>
      <c r="N271" s="2" t="s">
        <v>24</v>
      </c>
      <c r="O271" s="2"/>
    </row>
    <row r="272" customHeight="1" spans="1:19">
      <c r="A272" s="2" t="s">
        <v>1056</v>
      </c>
      <c r="B272" s="28">
        <v>46002</v>
      </c>
      <c r="C272" s="2" t="s">
        <v>1057</v>
      </c>
      <c r="D272" s="2" t="str">
        <f t="array" ref="D272">_xlfn.XLOOKUP(C272,Customers!A:A,Customers!B:B)</f>
        <v>Customer 0694</v>
      </c>
      <c r="E272" s="2" t="s">
        <v>131</v>
      </c>
      <c r="F272" s="2" t="str">
        <f t="array" ref="F272">_xlfn.XLOOKUP(E272,Restaurants!A:A,Restaurants!B:B)</f>
        <v>Restaurant 075</v>
      </c>
      <c r="G272" s="2" t="s">
        <v>61</v>
      </c>
      <c r="H272" s="2" t="str">
        <f t="array" ref="H272">_xlfn.XLOOKUP(G272,Food_Menu!A:A,Food_Menu!B:B)</f>
        <v>Food Item 0168</v>
      </c>
      <c r="I272" s="2">
        <f t="array" ref="I272">_xlfn.XLOOKUP(G272,Food_Menu!A:A,Food_Menu!D:D)</f>
        <v>107.01</v>
      </c>
      <c r="J272" s="2" t="s">
        <v>323</v>
      </c>
      <c r="K272" s="2" t="str">
        <f t="array" ref="K272">_xlfn.XLOOKUP(J272,Delivery_Partners!A:A,Delivery_Partners!B:B)</f>
        <v>Delivery Partner 131</v>
      </c>
      <c r="L272" s="3">
        <v>1</v>
      </c>
      <c r="M272" s="2" t="s">
        <v>23</v>
      </c>
      <c r="N272" s="2" t="s">
        <v>55</v>
      </c>
      <c r="O272" s="3">
        <v>28</v>
      </c>
      <c r="P272" s="13">
        <f t="shared" ref="P272:P275" si="62">I272*L272</f>
        <v>107.01</v>
      </c>
      <c r="Q272" s="13" t="str">
        <f t="shared" ref="Q272:Q275" si="63">IF(O272="","Not Delivered",IF(O272&lt;=30,"Fast",IF(O272&lt;=60,"Normal","Slow")))</f>
        <v>Fast</v>
      </c>
      <c r="S272" s="21"/>
    </row>
    <row r="273" customHeight="1" spans="1:19">
      <c r="A273" s="2" t="s">
        <v>1058</v>
      </c>
      <c r="B273" s="29" t="s">
        <v>925</v>
      </c>
      <c r="C273" s="2" t="s">
        <v>646</v>
      </c>
      <c r="D273" s="2" t="str">
        <f t="array" ref="D273">_xlfn.XLOOKUP(C273,Customers!A:A,Customers!B:B)</f>
        <v>Customer 0605</v>
      </c>
      <c r="E273" s="2" t="s">
        <v>265</v>
      </c>
      <c r="F273" s="2" t="str">
        <f t="array" ref="F273">_xlfn.XLOOKUP(E273,Restaurants!A:A,Restaurants!B:B)</f>
        <v>Restaurant 094</v>
      </c>
      <c r="G273" s="2" t="s">
        <v>61</v>
      </c>
      <c r="H273" s="2" t="str">
        <f t="array" ref="H273">_xlfn.XLOOKUP(G273,Food_Menu!A:A,Food_Menu!B:B)</f>
        <v>Food Item 0168</v>
      </c>
      <c r="I273" s="2">
        <f t="array" ref="I273">_xlfn.XLOOKUP(G273,Food_Menu!A:A,Food_Menu!D:D)</f>
        <v>107.01</v>
      </c>
      <c r="J273" s="2" t="s">
        <v>544</v>
      </c>
      <c r="K273" s="2" t="str">
        <f t="array" ref="K273">_xlfn.XLOOKUP(J273,Delivery_Partners!A:A,Delivery_Partners!B:B)</f>
        <v>Delivery Partner 128</v>
      </c>
      <c r="L273" s="3">
        <v>1</v>
      </c>
      <c r="M273" s="2" t="s">
        <v>23</v>
      </c>
      <c r="N273" s="2" t="s">
        <v>74</v>
      </c>
      <c r="O273" s="3">
        <v>15</v>
      </c>
      <c r="P273" s="13">
        <f t="shared" si="62"/>
        <v>107.01</v>
      </c>
      <c r="Q273" s="13" t="str">
        <f t="shared" si="63"/>
        <v>Fast</v>
      </c>
      <c r="S273" s="21"/>
    </row>
    <row r="274" customHeight="1" spans="1:19">
      <c r="A274" s="2" t="s">
        <v>1059</v>
      </c>
      <c r="B274" s="28">
        <v>45785</v>
      </c>
      <c r="C274" s="2" t="s">
        <v>949</v>
      </c>
      <c r="D274" s="2" t="str">
        <f t="array" ref="D274">_xlfn.XLOOKUP(C274,Customers!A:A,Customers!B:B)</f>
        <v>Customer 0027</v>
      </c>
      <c r="E274" s="2" t="s">
        <v>1060</v>
      </c>
      <c r="F274" s="2" t="str">
        <f t="array" ref="F274">_xlfn.XLOOKUP(E274,Restaurants!A:A,Restaurants!B:B)</f>
        <v>Restaurant 042</v>
      </c>
      <c r="G274" s="2" t="s">
        <v>722</v>
      </c>
      <c r="H274" s="2" t="str">
        <f t="array" ref="H274">_xlfn.XLOOKUP(G274,Food_Menu!A:A,Food_Menu!B:B)</f>
        <v>Food Item 0044</v>
      </c>
      <c r="I274" s="2">
        <f t="array" ref="I274">_xlfn.XLOOKUP(G274,Food_Menu!A:A,Food_Menu!D:D)</f>
        <v>334.07</v>
      </c>
      <c r="J274" s="2" t="s">
        <v>927</v>
      </c>
      <c r="K274" s="2" t="str">
        <f t="array" ref="K274">_xlfn.XLOOKUP(J274,Delivery_Partners!A:A,Delivery_Partners!B:B)</f>
        <v>Delivery Partner 103</v>
      </c>
      <c r="L274" s="3">
        <v>2</v>
      </c>
      <c r="M274" s="2" t="s">
        <v>23</v>
      </c>
      <c r="N274" s="2" t="s">
        <v>42</v>
      </c>
      <c r="O274" s="3">
        <v>20</v>
      </c>
      <c r="P274" s="13">
        <f t="shared" si="62"/>
        <v>668.14</v>
      </c>
      <c r="Q274" s="13" t="str">
        <f t="shared" si="63"/>
        <v>Fast</v>
      </c>
      <c r="S274" s="21"/>
    </row>
    <row r="275" customHeight="1" spans="1:19">
      <c r="A275" s="2" t="s">
        <v>1061</v>
      </c>
      <c r="B275" s="28">
        <v>45691</v>
      </c>
      <c r="C275" s="2" t="s">
        <v>1062</v>
      </c>
      <c r="D275" s="2" t="str">
        <f t="array" ref="D275">_xlfn.XLOOKUP(C275,Customers!A:A,Customers!B:B)</f>
        <v>Customer 0468</v>
      </c>
      <c r="E275" s="2" t="s">
        <v>33</v>
      </c>
      <c r="F275" s="2" t="str">
        <f t="array" ref="F275">_xlfn.XLOOKUP(E275,Restaurants!A:A,Restaurants!B:B)</f>
        <v>Restaurant 035</v>
      </c>
      <c r="G275" s="2" t="s">
        <v>1063</v>
      </c>
      <c r="H275" s="2" t="str">
        <f t="array" ref="H275">_xlfn.XLOOKUP(G275,Food_Menu!A:A,Food_Menu!B:B)</f>
        <v>Food Item 0153</v>
      </c>
      <c r="I275" s="2">
        <f t="array" ref="I275">_xlfn.XLOOKUP(G275,Food_Menu!A:A,Food_Menu!D:D)</f>
        <v>322.66</v>
      </c>
      <c r="J275" s="2" t="s">
        <v>168</v>
      </c>
      <c r="K275" s="2" t="str">
        <f t="array" ref="K275">_xlfn.XLOOKUP(J275,Delivery_Partners!A:A,Delivery_Partners!B:B)</f>
        <v>Delivery Partner 130</v>
      </c>
      <c r="L275" s="3">
        <v>1</v>
      </c>
      <c r="M275" s="2" t="s">
        <v>23</v>
      </c>
      <c r="N275" s="2" t="s">
        <v>42</v>
      </c>
      <c r="O275" s="3">
        <v>15</v>
      </c>
      <c r="P275" s="13">
        <f t="shared" si="62"/>
        <v>322.66</v>
      </c>
      <c r="Q275" s="13" t="str">
        <f t="shared" si="63"/>
        <v>Fast</v>
      </c>
      <c r="S275" s="21"/>
    </row>
    <row r="276" hidden="1" customHeight="1" spans="1:19">
      <c r="A276" s="2" t="s">
        <v>1064</v>
      </c>
      <c r="B276" s="28">
        <v>45996</v>
      </c>
      <c r="C276" s="2" t="s">
        <v>1065</v>
      </c>
      <c r="D276" s="2" t="str">
        <f t="array" ref="D276">_xlfn.XLOOKUP(C276,Customers!A:A,Customers!B:B)</f>
        <v>Customer 0058</v>
      </c>
      <c r="E276" s="2" t="s">
        <v>83</v>
      </c>
      <c r="F276" s="2" t="str">
        <f t="array" ref="F276">_xlfn.XLOOKUP(E276,Restaurants!A:A,Restaurants!B:B)</f>
        <v>Restaurant 032</v>
      </c>
      <c r="G276" s="2" t="s">
        <v>985</v>
      </c>
      <c r="H276" s="2" t="str">
        <f t="array" ref="H276">_xlfn.XLOOKUP(G276,Food_Menu!A:A,Food_Menu!B:B)</f>
        <v>Food Item 0169</v>
      </c>
      <c r="I276" s="2"/>
      <c r="J276" s="2" t="s">
        <v>422</v>
      </c>
      <c r="K276" s="2" t="str">
        <f t="array" ref="K276">_xlfn.XLOOKUP(J276,Delivery_Partners!A:A,Delivery_Partners!B:B)</f>
        <v>Delivery Partner 049</v>
      </c>
      <c r="L276" s="3">
        <v>1</v>
      </c>
      <c r="M276" s="2" t="s">
        <v>189</v>
      </c>
      <c r="N276" s="2" t="s">
        <v>74</v>
      </c>
      <c r="O276" s="2"/>
    </row>
    <row r="277" customHeight="1" spans="1:19">
      <c r="A277" s="2" t="s">
        <v>1066</v>
      </c>
      <c r="B277" s="29" t="s">
        <v>353</v>
      </c>
      <c r="C277" s="2" t="s">
        <v>1067</v>
      </c>
      <c r="D277" s="2" t="str">
        <f t="array" ref="D277">_xlfn.XLOOKUP(C277,Customers!A:A,Customers!B:B)</f>
        <v>Customer 0604</v>
      </c>
      <c r="E277" s="2" t="s">
        <v>800</v>
      </c>
      <c r="F277" s="2" t="str">
        <f t="array" ref="F277">_xlfn.XLOOKUP(E277,Restaurants!A:A,Restaurants!B:B)</f>
        <v>Restaurant 014</v>
      </c>
      <c r="G277" s="2" t="s">
        <v>785</v>
      </c>
      <c r="H277" s="2" t="str">
        <f t="array" ref="H277">_xlfn.XLOOKUP(G277,Food_Menu!A:A,Food_Menu!B:B)</f>
        <v>Food Item 0218</v>
      </c>
      <c r="I277" s="2">
        <f t="array" ref="I277">_xlfn.XLOOKUP(G277,Food_Menu!A:A,Food_Menu!D:D)</f>
        <v>579.55</v>
      </c>
      <c r="J277" s="2" t="s">
        <v>41</v>
      </c>
      <c r="K277" s="2" t="str">
        <f t="array" ref="K277">_xlfn.XLOOKUP(J277,Delivery_Partners!A:A,Delivery_Partners!B:B)</f>
        <v>Delivery Partner 041</v>
      </c>
      <c r="L277" s="3">
        <v>1</v>
      </c>
      <c r="M277" s="2" t="s">
        <v>23</v>
      </c>
      <c r="N277" s="2" t="s">
        <v>55</v>
      </c>
      <c r="O277" s="3">
        <v>33</v>
      </c>
      <c r="P277" s="13">
        <f t="shared" ref="P277:P278" si="64">I277*L277</f>
        <v>579.55</v>
      </c>
      <c r="Q277" s="13" t="str">
        <f t="shared" ref="Q277:Q278" si="65">IF(O277="","Not Delivered",IF(O277&lt;=30,"Fast",IF(O277&lt;=60,"Normal","Slow")))</f>
        <v>Normal</v>
      </c>
      <c r="S277" s="21"/>
    </row>
    <row r="278" customHeight="1" spans="1:19">
      <c r="A278" s="2" t="s">
        <v>1068</v>
      </c>
      <c r="B278" s="29" t="s">
        <v>243</v>
      </c>
      <c r="C278" s="2" t="s">
        <v>1069</v>
      </c>
      <c r="D278" s="2" t="str">
        <f t="array" ref="D278">_xlfn.XLOOKUP(C278,Customers!A:A,Customers!B:B)</f>
        <v>Customer 0826</v>
      </c>
      <c r="E278" s="2" t="s">
        <v>984</v>
      </c>
      <c r="F278" s="2" t="str">
        <f t="array" ref="F278">_xlfn.XLOOKUP(E278,Restaurants!A:A,Restaurants!B:B)</f>
        <v>Restaurant 034</v>
      </c>
      <c r="G278" s="2" t="s">
        <v>792</v>
      </c>
      <c r="H278" s="2" t="str">
        <f t="array" ref="H278">_xlfn.XLOOKUP(G278,Food_Menu!A:A,Food_Menu!B:B)</f>
        <v>Food Item 0159</v>
      </c>
      <c r="I278" s="2">
        <f t="array" ref="I278">_xlfn.XLOOKUP(G278,Food_Menu!A:A,Food_Menu!D:D)</f>
        <v>430.63</v>
      </c>
      <c r="J278" s="2" t="s">
        <v>107</v>
      </c>
      <c r="K278" s="2" t="str">
        <f t="array" ref="K278">_xlfn.XLOOKUP(J278,Delivery_Partners!A:A,Delivery_Partners!B:B)</f>
        <v>Delivery Partner 167</v>
      </c>
      <c r="L278" s="3">
        <v>2</v>
      </c>
      <c r="M278" s="2" t="s">
        <v>23</v>
      </c>
      <c r="N278" s="2" t="s">
        <v>24</v>
      </c>
      <c r="O278" s="3">
        <v>16</v>
      </c>
      <c r="P278" s="13">
        <f t="shared" si="64"/>
        <v>861.26</v>
      </c>
      <c r="Q278" s="13" t="str">
        <f t="shared" si="65"/>
        <v>Fast</v>
      </c>
      <c r="S278" s="21"/>
    </row>
    <row r="279" hidden="1" customHeight="1" spans="1:19">
      <c r="A279" s="2" t="s">
        <v>1070</v>
      </c>
      <c r="B279" s="29" t="s">
        <v>196</v>
      </c>
      <c r="C279" s="2" t="s">
        <v>1071</v>
      </c>
      <c r="D279" s="2" t="str">
        <f t="array" ref="D279">_xlfn.XLOOKUP(C279,Customers!A:A,Customers!B:B)</f>
        <v>Customer 0627</v>
      </c>
      <c r="E279" s="2" t="s">
        <v>1072</v>
      </c>
      <c r="F279" s="2" t="str">
        <f t="array" ref="F279">_xlfn.XLOOKUP(E279,Restaurants!A:A,Restaurants!B:B)</f>
        <v>Restaurant 030</v>
      </c>
      <c r="G279" s="2" t="s">
        <v>1073</v>
      </c>
      <c r="H279" s="2" t="str">
        <f t="array" ref="H279">_xlfn.XLOOKUP(G279,Food_Menu!A:A,Food_Menu!B:B)</f>
        <v>Food Item 0080</v>
      </c>
      <c r="I279" s="2"/>
      <c r="J279" s="2" t="s">
        <v>541</v>
      </c>
      <c r="K279" s="2" t="str">
        <f t="array" ref="K279">_xlfn.XLOOKUP(J279,Delivery_Partners!A:A,Delivery_Partners!B:B)</f>
        <v>Delivery Partner 172</v>
      </c>
      <c r="L279" s="3">
        <v>1</v>
      </c>
      <c r="M279" s="2" t="s">
        <v>101</v>
      </c>
      <c r="N279" s="2" t="s">
        <v>55</v>
      </c>
      <c r="O279" s="2"/>
    </row>
    <row r="280" customHeight="1" spans="1:19">
      <c r="A280" s="2" t="s">
        <v>1074</v>
      </c>
      <c r="B280" s="29" t="s">
        <v>135</v>
      </c>
      <c r="C280" s="2" t="s">
        <v>394</v>
      </c>
      <c r="D280" s="2" t="str">
        <f t="array" ref="D280">_xlfn.XLOOKUP(C280,Customers!A:A,Customers!B:B)</f>
        <v>Customer 0909</v>
      </c>
      <c r="E280" s="2" t="s">
        <v>421</v>
      </c>
      <c r="F280" s="2" t="str">
        <f t="array" ref="F280">_xlfn.XLOOKUP(E280,Restaurants!A:A,Restaurants!B:B)</f>
        <v>Restaurant 091</v>
      </c>
      <c r="G280" s="2" t="s">
        <v>221</v>
      </c>
      <c r="H280" s="2" t="str">
        <f t="array" ref="H280">_xlfn.XLOOKUP(G280,Food_Menu!A:A,Food_Menu!B:B)</f>
        <v>Food Item 0220</v>
      </c>
      <c r="I280" s="2">
        <f t="array" ref="I280">_xlfn.XLOOKUP(G280,Food_Menu!A:A,Food_Menu!D:D)</f>
        <v>194.15</v>
      </c>
      <c r="J280" s="2" t="s">
        <v>520</v>
      </c>
      <c r="K280" s="2" t="str">
        <f t="array" ref="K280">_xlfn.XLOOKUP(J280,Delivery_Partners!A:A,Delivery_Partners!B:B)</f>
        <v>Delivery Partner 154</v>
      </c>
      <c r="L280" s="3">
        <v>1</v>
      </c>
      <c r="M280" s="2" t="s">
        <v>23</v>
      </c>
      <c r="N280" s="2" t="s">
        <v>74</v>
      </c>
      <c r="O280" s="3">
        <v>18</v>
      </c>
      <c r="P280" s="13">
        <f t="shared" ref="P280:P295" si="66">I280*L280</f>
        <v>194.15</v>
      </c>
      <c r="Q280" s="13" t="str">
        <f t="shared" ref="Q280:Q295" si="67">IF(O280="","Not Delivered",IF(O280&lt;=30,"Fast",IF(O280&lt;=60,"Normal","Slow")))</f>
        <v>Fast</v>
      </c>
      <c r="S280" s="21"/>
    </row>
    <row r="281" customHeight="1" spans="1:19">
      <c r="A281" s="2" t="s">
        <v>1075</v>
      </c>
      <c r="B281" s="29" t="s">
        <v>170</v>
      </c>
      <c r="C281" s="2" t="s">
        <v>1076</v>
      </c>
      <c r="D281" s="2" t="str">
        <f t="array" ref="D281">_xlfn.XLOOKUP(C281,Customers!A:A,Customers!B:B)</f>
        <v>Customer 0433</v>
      </c>
      <c r="E281" s="2" t="s">
        <v>281</v>
      </c>
      <c r="F281" s="2" t="str">
        <f t="array" ref="F281">_xlfn.XLOOKUP(E281,Restaurants!A:A,Restaurants!B:B)</f>
        <v>Restaurant 026</v>
      </c>
      <c r="G281" s="2" t="s">
        <v>261</v>
      </c>
      <c r="H281" s="2" t="str">
        <f t="array" ref="H281">_xlfn.XLOOKUP(G281,Food_Menu!A:A,Food_Menu!B:B)</f>
        <v>Food Item 0061</v>
      </c>
      <c r="I281" s="2">
        <f t="array" ref="I281">_xlfn.XLOOKUP(G281,Food_Menu!A:A,Food_Menu!D:D)</f>
        <v>538.21</v>
      </c>
      <c r="J281" s="2" t="s">
        <v>271</v>
      </c>
      <c r="K281" s="2" t="str">
        <f t="array" ref="K281">_xlfn.XLOOKUP(J281,Delivery_Partners!A:A,Delivery_Partners!B:B)</f>
        <v>Delivery Partner 010</v>
      </c>
      <c r="L281" s="3">
        <v>1</v>
      </c>
      <c r="M281" s="2" t="s">
        <v>23</v>
      </c>
      <c r="N281" s="2" t="s">
        <v>24</v>
      </c>
      <c r="O281" s="3">
        <v>33</v>
      </c>
      <c r="P281" s="13">
        <f t="shared" si="66"/>
        <v>538.21</v>
      </c>
      <c r="Q281" s="13" t="str">
        <f t="shared" si="67"/>
        <v>Normal</v>
      </c>
      <c r="S281" s="21"/>
    </row>
    <row r="282" customHeight="1" spans="1:19">
      <c r="A282" s="2" t="s">
        <v>1077</v>
      </c>
      <c r="B282" s="28">
        <v>45749</v>
      </c>
      <c r="C282" s="2" t="s">
        <v>1078</v>
      </c>
      <c r="D282" s="2" t="str">
        <f t="array" ref="D282">_xlfn.XLOOKUP(C282,Customers!A:A,Customers!B:B)</f>
        <v>Customer 0368</v>
      </c>
      <c r="E282" s="2" t="s">
        <v>950</v>
      </c>
      <c r="F282" s="2" t="str">
        <f t="array" ref="F282">_xlfn.XLOOKUP(E282,Restaurants!A:A,Restaurants!B:B)</f>
        <v>Restaurant 020</v>
      </c>
      <c r="G282" s="2" t="s">
        <v>823</v>
      </c>
      <c r="H282" s="2" t="str">
        <f t="array" ref="H282">_xlfn.XLOOKUP(G282,Food_Menu!A:A,Food_Menu!B:B)</f>
        <v>Food Item 0178</v>
      </c>
      <c r="I282" s="2">
        <f t="array" ref="I282">_xlfn.XLOOKUP(G282,Food_Menu!A:A,Food_Menu!D:D)</f>
        <v>461.95</v>
      </c>
      <c r="J282" s="2" t="s">
        <v>304</v>
      </c>
      <c r="K282" s="2" t="str">
        <f t="array" ref="K282">_xlfn.XLOOKUP(J282,Delivery_Partners!A:A,Delivery_Partners!B:B)</f>
        <v>Delivery Partner 099</v>
      </c>
      <c r="L282" s="3">
        <v>1</v>
      </c>
      <c r="M282" s="2" t="s">
        <v>23</v>
      </c>
      <c r="N282" s="2" t="s">
        <v>24</v>
      </c>
      <c r="O282" s="3">
        <v>25</v>
      </c>
      <c r="P282" s="13">
        <f t="shared" si="66"/>
        <v>461.95</v>
      </c>
      <c r="Q282" s="13" t="str">
        <f t="shared" si="67"/>
        <v>Fast</v>
      </c>
      <c r="S282" s="21"/>
    </row>
    <row r="283" customHeight="1" spans="1:19">
      <c r="A283" s="2" t="s">
        <v>1079</v>
      </c>
      <c r="B283" s="29" t="s">
        <v>681</v>
      </c>
      <c r="C283" s="2" t="s">
        <v>585</v>
      </c>
      <c r="D283" s="2" t="str">
        <f t="array" ref="D283">_xlfn.XLOOKUP(C283,Customers!A:A,Customers!B:B)</f>
        <v>Customer 0538</v>
      </c>
      <c r="E283" s="2" t="s">
        <v>121</v>
      </c>
      <c r="F283" s="2" t="str">
        <f t="array" ref="F283">_xlfn.XLOOKUP(E283,Restaurants!A:A,Restaurants!B:B)</f>
        <v>Restaurant 088</v>
      </c>
      <c r="G283" s="2" t="s">
        <v>413</v>
      </c>
      <c r="H283" s="2" t="str">
        <f t="array" ref="H283">_xlfn.XLOOKUP(G283,Food_Menu!A:A,Food_Menu!B:B)</f>
        <v>Food Item 0084</v>
      </c>
      <c r="I283" s="2">
        <f t="array" ref="I283">_xlfn.XLOOKUP(G283,Food_Menu!A:A,Food_Menu!D:D)</f>
        <v>587.45</v>
      </c>
      <c r="J283" s="2" t="s">
        <v>1080</v>
      </c>
      <c r="K283" s="2" t="str">
        <f t="array" ref="K283">_xlfn.XLOOKUP(J283,Delivery_Partners!A:A,Delivery_Partners!B:B)</f>
        <v>Delivery Partner 133</v>
      </c>
      <c r="L283" s="3">
        <v>2</v>
      </c>
      <c r="M283" s="2" t="s">
        <v>23</v>
      </c>
      <c r="N283" s="2" t="s">
        <v>42</v>
      </c>
      <c r="O283" s="3">
        <v>47</v>
      </c>
      <c r="P283" s="13">
        <f t="shared" si="66"/>
        <v>1174.9</v>
      </c>
      <c r="Q283" s="13" t="str">
        <f t="shared" si="67"/>
        <v>Normal</v>
      </c>
      <c r="S283" s="21"/>
    </row>
    <row r="284" customHeight="1" spans="1:19">
      <c r="A284" s="2" t="s">
        <v>1081</v>
      </c>
      <c r="B284" s="28">
        <v>45728</v>
      </c>
      <c r="C284" s="2" t="s">
        <v>1082</v>
      </c>
      <c r="D284" s="2" t="str">
        <f t="array" ref="D284">_xlfn.XLOOKUP(C284,Customers!A:A,Customers!B:B)</f>
        <v>Customer 0275</v>
      </c>
      <c r="E284" s="2" t="s">
        <v>187</v>
      </c>
      <c r="F284" s="2" t="str">
        <f t="array" ref="F284">_xlfn.XLOOKUP(E284,Restaurants!A:A,Restaurants!B:B)</f>
        <v>Restaurant 065</v>
      </c>
      <c r="G284" s="2" t="s">
        <v>1083</v>
      </c>
      <c r="H284" s="2" t="str">
        <f t="array" ref="H284">_xlfn.XLOOKUP(G284,Food_Menu!A:A,Food_Menu!B:B)</f>
        <v>Food Item 0206</v>
      </c>
      <c r="I284" s="2">
        <f t="array" ref="I284">_xlfn.XLOOKUP(G284,Food_Menu!A:A,Food_Menu!D:D)</f>
        <v>635.73</v>
      </c>
      <c r="J284" s="2" t="s">
        <v>663</v>
      </c>
      <c r="K284" s="2" t="str">
        <f t="array" ref="K284">_xlfn.XLOOKUP(J284,Delivery_Partners!A:A,Delivery_Partners!B:B)</f>
        <v>Delivery Partner 007</v>
      </c>
      <c r="L284" s="3">
        <v>1</v>
      </c>
      <c r="M284" s="2" t="s">
        <v>23</v>
      </c>
      <c r="N284" s="2" t="s">
        <v>24</v>
      </c>
      <c r="O284" s="3">
        <v>37</v>
      </c>
      <c r="P284" s="13">
        <f t="shared" si="66"/>
        <v>635.73</v>
      </c>
      <c r="Q284" s="13" t="str">
        <f t="shared" si="67"/>
        <v>Normal</v>
      </c>
      <c r="S284" s="21"/>
    </row>
    <row r="285" customHeight="1" spans="1:19">
      <c r="A285" s="2" t="s">
        <v>1084</v>
      </c>
      <c r="B285" s="28">
        <v>45995</v>
      </c>
      <c r="C285" s="2" t="s">
        <v>1085</v>
      </c>
      <c r="D285" s="2" t="str">
        <f t="array" ref="D285">_xlfn.XLOOKUP(C285,Customers!A:A,Customers!B:B)</f>
        <v>Customer 0963</v>
      </c>
      <c r="E285" s="2" t="s">
        <v>281</v>
      </c>
      <c r="F285" s="2" t="str">
        <f t="array" ref="F285">_xlfn.XLOOKUP(E285,Restaurants!A:A,Restaurants!B:B)</f>
        <v>Restaurant 026</v>
      </c>
      <c r="G285" s="2" t="s">
        <v>1086</v>
      </c>
      <c r="H285" s="2" t="str">
        <f t="array" ref="H285">_xlfn.XLOOKUP(G285,Food_Menu!A:A,Food_Menu!B:B)</f>
        <v>Food Item 0173</v>
      </c>
      <c r="I285" s="2">
        <f t="array" ref="I285">_xlfn.XLOOKUP(G285,Food_Menu!A:A,Food_Menu!D:D)</f>
        <v>407.21</v>
      </c>
      <c r="J285" s="2" t="s">
        <v>309</v>
      </c>
      <c r="K285" s="2" t="str">
        <f t="array" ref="K285">_xlfn.XLOOKUP(J285,Delivery_Partners!A:A,Delivery_Partners!B:B)</f>
        <v>Delivery Partner 175</v>
      </c>
      <c r="L285" s="3">
        <v>1</v>
      </c>
      <c r="M285" s="2" t="s">
        <v>23</v>
      </c>
      <c r="N285" s="2" t="s">
        <v>42</v>
      </c>
      <c r="O285" s="3">
        <v>54</v>
      </c>
      <c r="P285" s="13">
        <f t="shared" si="66"/>
        <v>407.21</v>
      </c>
      <c r="Q285" s="13" t="str">
        <f t="shared" si="67"/>
        <v>Normal</v>
      </c>
      <c r="S285" s="21"/>
    </row>
    <row r="286" customHeight="1" spans="1:19">
      <c r="A286" s="2" t="s">
        <v>1087</v>
      </c>
      <c r="B286" s="28">
        <v>45839</v>
      </c>
      <c r="C286" s="2" t="s">
        <v>1088</v>
      </c>
      <c r="D286" s="2" t="str">
        <f t="array" ref="D286">_xlfn.XLOOKUP(C286,Customers!A:A,Customers!B:B)</f>
        <v>Customer 0972</v>
      </c>
      <c r="E286" s="2" t="s">
        <v>674</v>
      </c>
      <c r="F286" s="2" t="str">
        <f t="array" ref="F286">_xlfn.XLOOKUP(E286,Restaurants!A:A,Restaurants!B:B)</f>
        <v>Restaurant 085</v>
      </c>
      <c r="G286" s="2" t="s">
        <v>216</v>
      </c>
      <c r="H286" s="2" t="str">
        <f t="array" ref="H286">_xlfn.XLOOKUP(G286,Food_Menu!A:A,Food_Menu!B:B)</f>
        <v>Food Item 0132</v>
      </c>
      <c r="I286" s="2">
        <f t="array" ref="I286">_xlfn.XLOOKUP(G286,Food_Menu!A:A,Food_Menu!D:D)</f>
        <v>597.76</v>
      </c>
      <c r="J286" s="2" t="s">
        <v>923</v>
      </c>
      <c r="K286" s="2" t="str">
        <f t="array" ref="K286">_xlfn.XLOOKUP(J286,Delivery_Partners!A:A,Delivery_Partners!B:B)</f>
        <v>Delivery Partner 142</v>
      </c>
      <c r="L286" s="3">
        <v>4</v>
      </c>
      <c r="M286" s="2" t="s">
        <v>23</v>
      </c>
      <c r="N286" s="2" t="s">
        <v>42</v>
      </c>
      <c r="O286" s="3">
        <v>30</v>
      </c>
      <c r="P286" s="13">
        <f t="shared" si="66"/>
        <v>2391.04</v>
      </c>
      <c r="Q286" s="13" t="str">
        <f t="shared" si="67"/>
        <v>Fast</v>
      </c>
      <c r="S286" s="21"/>
    </row>
    <row r="287" customHeight="1" spans="1:19">
      <c r="A287" s="2" t="s">
        <v>1089</v>
      </c>
      <c r="B287" s="29" t="s">
        <v>31</v>
      </c>
      <c r="C287" s="2" t="s">
        <v>420</v>
      </c>
      <c r="D287" s="2" t="str">
        <f t="array" ref="D287">_xlfn.XLOOKUP(C287,Customers!A:A,Customers!B:B)</f>
        <v>Customer 0500</v>
      </c>
      <c r="E287" s="2" t="s">
        <v>281</v>
      </c>
      <c r="F287" s="2" t="str">
        <f t="array" ref="F287">_xlfn.XLOOKUP(E287,Restaurants!A:A,Restaurants!B:B)</f>
        <v>Restaurant 026</v>
      </c>
      <c r="G287" s="2" t="s">
        <v>835</v>
      </c>
      <c r="H287" s="2" t="str">
        <f t="array" ref="H287">_xlfn.XLOOKUP(G287,Food_Menu!A:A,Food_Menu!B:B)</f>
        <v>Food Item 0048</v>
      </c>
      <c r="I287" s="2">
        <f t="array" ref="I287">_xlfn.XLOOKUP(G287,Food_Menu!A:A,Food_Menu!D:D)</f>
        <v>226.31</v>
      </c>
      <c r="J287" s="2" t="s">
        <v>1090</v>
      </c>
      <c r="K287" s="2" t="str">
        <f t="array" ref="K287">_xlfn.XLOOKUP(J287,Delivery_Partners!A:A,Delivery_Partners!B:B)</f>
        <v>Delivery Partner 056</v>
      </c>
      <c r="L287" s="3">
        <v>1</v>
      </c>
      <c r="M287" s="2" t="s">
        <v>23</v>
      </c>
      <c r="N287" s="2" t="s">
        <v>55</v>
      </c>
      <c r="O287" s="3">
        <v>61</v>
      </c>
      <c r="P287" s="13">
        <f t="shared" si="66"/>
        <v>226.31</v>
      </c>
      <c r="Q287" s="13" t="str">
        <f t="shared" si="67"/>
        <v>Slow</v>
      </c>
      <c r="S287" s="21"/>
    </row>
    <row r="288" customHeight="1" spans="1:19">
      <c r="A288" s="2" t="s">
        <v>1091</v>
      </c>
      <c r="B288" s="29" t="s">
        <v>1092</v>
      </c>
      <c r="C288" s="2" t="s">
        <v>1093</v>
      </c>
      <c r="D288" s="2" t="str">
        <f t="array" ref="D288">_xlfn.XLOOKUP(C288,Customers!A:A,Customers!B:B)</f>
        <v>Customer 0952</v>
      </c>
      <c r="E288" s="2" t="s">
        <v>358</v>
      </c>
      <c r="F288" s="2" t="str">
        <f t="array" ref="F288">_xlfn.XLOOKUP(E288,Restaurants!A:A,Restaurants!B:B)</f>
        <v>Restaurant 095</v>
      </c>
      <c r="G288" s="2" t="s">
        <v>1094</v>
      </c>
      <c r="H288" s="2" t="str">
        <f t="array" ref="H288">_xlfn.XLOOKUP(G288,Food_Menu!A:A,Food_Menu!B:B)</f>
        <v>Food Item 0042</v>
      </c>
      <c r="I288" s="2">
        <f t="array" ref="I288">_xlfn.XLOOKUP(G288,Food_Menu!A:A,Food_Menu!D:D)</f>
        <v>160.06</v>
      </c>
      <c r="J288" s="2" t="s">
        <v>100</v>
      </c>
      <c r="K288" s="2" t="str">
        <f t="array" ref="K288">_xlfn.XLOOKUP(J288,Delivery_Partners!A:A,Delivery_Partners!B:B)</f>
        <v>Delivery Partner 092</v>
      </c>
      <c r="L288" s="3">
        <v>2</v>
      </c>
      <c r="M288" s="2" t="s">
        <v>23</v>
      </c>
      <c r="N288" s="2" t="s">
        <v>42</v>
      </c>
      <c r="O288" s="3">
        <v>35</v>
      </c>
      <c r="P288" s="13">
        <f t="shared" si="66"/>
        <v>320.12</v>
      </c>
      <c r="Q288" s="13" t="str">
        <f t="shared" si="67"/>
        <v>Normal</v>
      </c>
      <c r="S288" s="21"/>
    </row>
    <row r="289" customHeight="1" spans="1:19">
      <c r="A289" s="2" t="s">
        <v>1095</v>
      </c>
      <c r="B289" s="29" t="s">
        <v>915</v>
      </c>
      <c r="C289" s="2" t="s">
        <v>859</v>
      </c>
      <c r="D289" s="2" t="str">
        <f t="array" ref="D289">_xlfn.XLOOKUP(C289,Customers!A:A,Customers!B:B)</f>
        <v>Customer 0031</v>
      </c>
      <c r="E289" s="2" t="s">
        <v>819</v>
      </c>
      <c r="F289" s="2" t="str">
        <f t="array" ref="F289">_xlfn.XLOOKUP(E289,Restaurants!A:A,Restaurants!B:B)</f>
        <v>Restaurant 004</v>
      </c>
      <c r="G289" s="2" t="s">
        <v>650</v>
      </c>
      <c r="H289" s="2" t="str">
        <f t="array" ref="H289">_xlfn.XLOOKUP(G289,Food_Menu!A:A,Food_Menu!B:B)</f>
        <v>Food Item 0209</v>
      </c>
      <c r="I289" s="2">
        <f t="array" ref="I289">_xlfn.XLOOKUP(G289,Food_Menu!A:A,Food_Menu!D:D)</f>
        <v>533.6</v>
      </c>
      <c r="J289" s="2" t="s">
        <v>688</v>
      </c>
      <c r="K289" s="2" t="str">
        <f t="array" ref="K289">_xlfn.XLOOKUP(J289,Delivery_Partners!A:A,Delivery_Partners!B:B)</f>
        <v>Delivery Partner 165</v>
      </c>
      <c r="L289" s="3">
        <v>2</v>
      </c>
      <c r="M289" s="2" t="s">
        <v>23</v>
      </c>
      <c r="N289" s="2" t="s">
        <v>24</v>
      </c>
      <c r="O289" s="3">
        <v>29</v>
      </c>
      <c r="P289" s="13">
        <f t="shared" si="66"/>
        <v>1067.2</v>
      </c>
      <c r="Q289" s="13" t="str">
        <f t="shared" si="67"/>
        <v>Fast</v>
      </c>
      <c r="S289" s="21"/>
    </row>
    <row r="290" customHeight="1" spans="1:19">
      <c r="A290" s="2" t="s">
        <v>1096</v>
      </c>
      <c r="B290" s="28">
        <v>45912</v>
      </c>
      <c r="C290" s="2" t="s">
        <v>1097</v>
      </c>
      <c r="D290" s="2" t="str">
        <f t="array" ref="D290">_xlfn.XLOOKUP(C290,Customers!A:A,Customers!B:B)</f>
        <v>Customer 0186</v>
      </c>
      <c r="E290" s="2" t="s">
        <v>548</v>
      </c>
      <c r="F290" s="2" t="str">
        <f t="array" ref="F290">_xlfn.XLOOKUP(E290,Restaurants!A:A,Restaurants!B:B)</f>
        <v>Restaurant 071</v>
      </c>
      <c r="G290" s="2" t="s">
        <v>34</v>
      </c>
      <c r="H290" s="2" t="str">
        <f t="array" ref="H290">_xlfn.XLOOKUP(G290,Food_Menu!A:A,Food_Menu!B:B)</f>
        <v>Food Item 0177</v>
      </c>
      <c r="I290" s="2">
        <f t="array" ref="I290">_xlfn.XLOOKUP(G290,Food_Menu!A:A,Food_Menu!D:D)</f>
        <v>268.83</v>
      </c>
      <c r="J290" s="2" t="s">
        <v>520</v>
      </c>
      <c r="K290" s="2" t="str">
        <f t="array" ref="K290">_xlfn.XLOOKUP(J290,Delivery_Partners!A:A,Delivery_Partners!B:B)</f>
        <v>Delivery Partner 154</v>
      </c>
      <c r="L290" s="3">
        <v>1</v>
      </c>
      <c r="M290" s="2" t="s">
        <v>23</v>
      </c>
      <c r="N290" s="2" t="s">
        <v>74</v>
      </c>
      <c r="O290" s="3">
        <v>64</v>
      </c>
      <c r="P290" s="13">
        <f t="shared" si="66"/>
        <v>268.83</v>
      </c>
      <c r="Q290" s="13" t="str">
        <f t="shared" si="67"/>
        <v>Slow</v>
      </c>
      <c r="S290" s="21"/>
    </row>
    <row r="291" customHeight="1" spans="1:19">
      <c r="A291" s="2" t="s">
        <v>1098</v>
      </c>
      <c r="B291" s="29" t="s">
        <v>960</v>
      </c>
      <c r="C291" s="2" t="s">
        <v>1099</v>
      </c>
      <c r="D291" s="2" t="str">
        <f t="array" ref="D291">_xlfn.XLOOKUP(C291,Customers!A:A,Customers!B:B)</f>
        <v>Customer 0340</v>
      </c>
      <c r="E291" s="2" t="s">
        <v>566</v>
      </c>
      <c r="F291" s="2" t="str">
        <f t="array" ref="F291">_xlfn.XLOOKUP(E291,Restaurants!A:A,Restaurants!B:B)</f>
        <v>Restaurant 072</v>
      </c>
      <c r="G291" s="2" t="s">
        <v>1100</v>
      </c>
      <c r="H291" s="2" t="str">
        <f t="array" ref="H291">_xlfn.XLOOKUP(G291,Food_Menu!A:A,Food_Menu!B:B)</f>
        <v>Food Item 0113</v>
      </c>
      <c r="I291" s="2">
        <f t="array" ref="I291">_xlfn.XLOOKUP(G291,Food_Menu!A:A,Food_Menu!D:D)</f>
        <v>545.03</v>
      </c>
      <c r="J291" s="2" t="s">
        <v>383</v>
      </c>
      <c r="K291" s="2" t="str">
        <f t="array" ref="K291">_xlfn.XLOOKUP(J291,Delivery_Partners!A:A,Delivery_Partners!B:B)</f>
        <v>Delivery Partner 149</v>
      </c>
      <c r="L291" s="3">
        <v>1</v>
      </c>
      <c r="M291" s="2" t="s">
        <v>23</v>
      </c>
      <c r="N291" s="2" t="s">
        <v>24</v>
      </c>
      <c r="O291" s="3">
        <v>15</v>
      </c>
      <c r="P291" s="13">
        <f t="shared" si="66"/>
        <v>545.03</v>
      </c>
      <c r="Q291" s="13" t="str">
        <f t="shared" si="67"/>
        <v>Fast</v>
      </c>
      <c r="S291" s="21"/>
    </row>
    <row r="292" customHeight="1" spans="1:19">
      <c r="A292" s="2" t="s">
        <v>1101</v>
      </c>
      <c r="B292" s="28">
        <v>45932</v>
      </c>
      <c r="C292" s="2" t="s">
        <v>1102</v>
      </c>
      <c r="D292" s="2" t="str">
        <f t="array" ref="D292">_xlfn.XLOOKUP(C292,Customers!A:A,Customers!B:B)</f>
        <v>Customer 0466</v>
      </c>
      <c r="E292" s="2" t="s">
        <v>623</v>
      </c>
      <c r="F292" s="2" t="str">
        <f t="array" ref="F292">_xlfn.XLOOKUP(E292,Restaurants!A:A,Restaurants!B:B)</f>
        <v>Restaurant 045</v>
      </c>
      <c r="G292" s="2" t="s">
        <v>1103</v>
      </c>
      <c r="H292" s="2" t="str">
        <f t="array" ref="H292">_xlfn.XLOOKUP(G292,Food_Menu!A:A,Food_Menu!B:B)</f>
        <v>Food Item 0194</v>
      </c>
      <c r="I292" s="2">
        <f t="array" ref="I292">_xlfn.XLOOKUP(G292,Food_Menu!A:A,Food_Menu!D:D)</f>
        <v>325.87</v>
      </c>
      <c r="J292" s="2" t="s">
        <v>1104</v>
      </c>
      <c r="K292" s="2" t="str">
        <f t="array" ref="K292">_xlfn.XLOOKUP(J292,Delivery_Partners!A:A,Delivery_Partners!B:B)</f>
        <v>Delivery Partner 178</v>
      </c>
      <c r="L292" s="3">
        <v>1</v>
      </c>
      <c r="M292" s="2" t="s">
        <v>23</v>
      </c>
      <c r="N292" s="2" t="s">
        <v>24</v>
      </c>
      <c r="O292" s="3">
        <v>28</v>
      </c>
      <c r="P292" s="13">
        <f t="shared" si="66"/>
        <v>325.87</v>
      </c>
      <c r="Q292" s="13" t="str">
        <f t="shared" si="67"/>
        <v>Fast</v>
      </c>
      <c r="S292" s="21"/>
    </row>
    <row r="293" customHeight="1" spans="1:19">
      <c r="A293" s="2" t="s">
        <v>1105</v>
      </c>
      <c r="B293" s="29" t="s">
        <v>594</v>
      </c>
      <c r="C293" s="2" t="s">
        <v>1106</v>
      </c>
      <c r="D293" s="2" t="str">
        <f t="array" ref="D293">_xlfn.XLOOKUP(C293,Customers!A:A,Customers!B:B)</f>
        <v>Customer 0279</v>
      </c>
      <c r="E293" s="2" t="s">
        <v>52</v>
      </c>
      <c r="F293" s="2" t="str">
        <f t="array" ref="F293">_xlfn.XLOOKUP(E293,Restaurants!A:A,Restaurants!B:B)</f>
        <v>Restaurant 083</v>
      </c>
      <c r="G293" s="2" t="s">
        <v>1086</v>
      </c>
      <c r="H293" s="2" t="str">
        <f t="array" ref="H293">_xlfn.XLOOKUP(G293,Food_Menu!A:A,Food_Menu!B:B)</f>
        <v>Food Item 0173</v>
      </c>
      <c r="I293" s="2">
        <f t="array" ref="I293">_xlfn.XLOOKUP(G293,Food_Menu!A:A,Food_Menu!D:D)</f>
        <v>407.21</v>
      </c>
      <c r="J293" s="2" t="s">
        <v>127</v>
      </c>
      <c r="K293" s="2" t="str">
        <f t="array" ref="K293">_xlfn.XLOOKUP(J293,Delivery_Partners!A:A,Delivery_Partners!B:B)</f>
        <v>Delivery Partner 134</v>
      </c>
      <c r="L293" s="3">
        <v>1</v>
      </c>
      <c r="M293" s="2" t="s">
        <v>23</v>
      </c>
      <c r="N293" s="2" t="s">
        <v>55</v>
      </c>
      <c r="O293" s="3">
        <v>15</v>
      </c>
      <c r="P293" s="13">
        <f t="shared" si="66"/>
        <v>407.21</v>
      </c>
      <c r="Q293" s="13" t="str">
        <f t="shared" si="67"/>
        <v>Fast</v>
      </c>
      <c r="S293" s="21"/>
    </row>
    <row r="294" customHeight="1" spans="1:19">
      <c r="A294" s="2" t="s">
        <v>1107</v>
      </c>
      <c r="B294" s="29" t="s">
        <v>1108</v>
      </c>
      <c r="C294" s="2" t="s">
        <v>1109</v>
      </c>
      <c r="D294" s="2" t="str">
        <f t="array" ref="D294">_xlfn.XLOOKUP(C294,Customers!A:A,Customers!B:B)</f>
        <v>Customer 0615</v>
      </c>
      <c r="E294" s="2" t="s">
        <v>532</v>
      </c>
      <c r="F294" s="2" t="str">
        <f t="array" ref="F294">_xlfn.XLOOKUP(E294,Restaurants!A:A,Restaurants!B:B)</f>
        <v>Restaurant 046</v>
      </c>
      <c r="G294" s="2" t="s">
        <v>178</v>
      </c>
      <c r="H294" s="2" t="str">
        <f t="array" ref="H294">_xlfn.XLOOKUP(G294,Food_Menu!A:A,Food_Menu!B:B)</f>
        <v>Food Item 0086</v>
      </c>
      <c r="I294" s="2">
        <f t="array" ref="I294">_xlfn.XLOOKUP(G294,Food_Menu!A:A,Food_Menu!D:D)</f>
        <v>475.88</v>
      </c>
      <c r="J294" s="2" t="s">
        <v>534</v>
      </c>
      <c r="K294" s="2" t="str">
        <f t="array" ref="K294">_xlfn.XLOOKUP(J294,Delivery_Partners!A:A,Delivery_Partners!B:B)</f>
        <v>Delivery Partner 169</v>
      </c>
      <c r="L294" s="3">
        <v>1</v>
      </c>
      <c r="M294" s="2" t="s">
        <v>23</v>
      </c>
      <c r="N294" s="2" t="s">
        <v>55</v>
      </c>
      <c r="O294" s="3">
        <v>15</v>
      </c>
      <c r="P294" s="13">
        <f t="shared" si="66"/>
        <v>475.88</v>
      </c>
      <c r="Q294" s="13" t="str">
        <f t="shared" si="67"/>
        <v>Fast</v>
      </c>
      <c r="S294" s="21"/>
    </row>
    <row r="295" customHeight="1" spans="1:19">
      <c r="A295" s="2" t="s">
        <v>1110</v>
      </c>
      <c r="B295" s="29" t="s">
        <v>760</v>
      </c>
      <c r="C295" s="2" t="s">
        <v>1111</v>
      </c>
      <c r="D295" s="2" t="str">
        <f t="array" ref="D295">_xlfn.XLOOKUP(C295,Customers!A:A,Customers!B:B)</f>
        <v>Customer 0953</v>
      </c>
      <c r="E295" s="2" t="s">
        <v>20</v>
      </c>
      <c r="F295" s="2" t="str">
        <f t="array" ref="F295">_xlfn.XLOOKUP(E295,Restaurants!A:A,Restaurants!B:B)</f>
        <v>Restaurant 079</v>
      </c>
      <c r="G295" s="2" t="s">
        <v>211</v>
      </c>
      <c r="H295" s="2" t="str">
        <f t="array" ref="H295">_xlfn.XLOOKUP(G295,Food_Menu!A:A,Food_Menu!B:B)</f>
        <v>Food Item 0182</v>
      </c>
      <c r="I295" s="2">
        <f t="array" ref="I295">_xlfn.XLOOKUP(G295,Food_Menu!A:A,Food_Menu!D:D)</f>
        <v>512.27</v>
      </c>
      <c r="J295" s="2" t="s">
        <v>541</v>
      </c>
      <c r="K295" s="2" t="str">
        <f t="array" ref="K295">_xlfn.XLOOKUP(J295,Delivery_Partners!A:A,Delivery_Partners!B:B)</f>
        <v>Delivery Partner 172</v>
      </c>
      <c r="L295" s="3">
        <v>2</v>
      </c>
      <c r="M295" s="2" t="s">
        <v>23</v>
      </c>
      <c r="N295" s="2" t="s">
        <v>55</v>
      </c>
      <c r="O295" s="3">
        <v>15</v>
      </c>
      <c r="P295" s="13">
        <f t="shared" si="66"/>
        <v>1024.54</v>
      </c>
      <c r="Q295" s="13" t="str">
        <f t="shared" si="67"/>
        <v>Fast</v>
      </c>
      <c r="S295" s="21"/>
    </row>
    <row r="296" hidden="1" customHeight="1" spans="1:19">
      <c r="A296" s="2" t="s">
        <v>1112</v>
      </c>
      <c r="B296" s="29" t="s">
        <v>1000</v>
      </c>
      <c r="C296" s="2" t="s">
        <v>1113</v>
      </c>
      <c r="D296" s="2" t="str">
        <f t="array" ref="D296">_xlfn.XLOOKUP(C296,Customers!A:A,Customers!B:B)</f>
        <v>Customer 0548</v>
      </c>
      <c r="E296" s="2" t="s">
        <v>616</v>
      </c>
      <c r="F296" s="2" t="str">
        <f t="array" ref="F296">_xlfn.XLOOKUP(E296,Restaurants!A:A,Restaurants!B:B)</f>
        <v>Restaurant 027</v>
      </c>
      <c r="G296" s="2" t="s">
        <v>1114</v>
      </c>
      <c r="H296" s="2" t="str">
        <f t="array" ref="H296">_xlfn.XLOOKUP(G296,Food_Menu!A:A,Food_Menu!B:B)</f>
        <v>Food Item 0176</v>
      </c>
      <c r="I296" s="2"/>
      <c r="J296" s="2" t="s">
        <v>337</v>
      </c>
      <c r="K296" s="2" t="str">
        <f t="array" ref="K296">_xlfn.XLOOKUP(J296,Delivery_Partners!A:A,Delivery_Partners!B:B)</f>
        <v>Delivery Partner 004</v>
      </c>
      <c r="L296" s="3">
        <v>1</v>
      </c>
      <c r="M296" s="2" t="s">
        <v>101</v>
      </c>
      <c r="N296" s="2" t="s">
        <v>55</v>
      </c>
      <c r="O296" s="2"/>
    </row>
    <row r="297" customHeight="1" spans="1:19">
      <c r="A297" s="2" t="s">
        <v>1115</v>
      </c>
      <c r="B297" s="29" t="s">
        <v>837</v>
      </c>
      <c r="C297" s="2" t="s">
        <v>1116</v>
      </c>
      <c r="D297" s="2" t="str">
        <f t="array" ref="D297">_xlfn.XLOOKUP(C297,Customers!A:A,Customers!B:B)</f>
        <v>Customer 0540</v>
      </c>
      <c r="E297" s="2" t="s">
        <v>776</v>
      </c>
      <c r="F297" s="2" t="str">
        <f t="array" ref="F297">_xlfn.XLOOKUP(E297,Restaurants!A:A,Restaurants!B:B)</f>
        <v>Restaurant 069</v>
      </c>
      <c r="G297" s="2" t="s">
        <v>762</v>
      </c>
      <c r="H297" s="2" t="str">
        <f t="array" ref="H297">_xlfn.XLOOKUP(G297,Food_Menu!A:A,Food_Menu!B:B)</f>
        <v>Food Item 0106</v>
      </c>
      <c r="I297" s="2">
        <f t="array" ref="I297">_xlfn.XLOOKUP(G297,Food_Menu!A:A,Food_Menu!D:D)</f>
        <v>115.23</v>
      </c>
      <c r="J297" s="2" t="s">
        <v>461</v>
      </c>
      <c r="K297" s="2" t="str">
        <f t="array" ref="K297">_xlfn.XLOOKUP(J297,Delivery_Partners!A:A,Delivery_Partners!B:B)</f>
        <v>Delivery Partner 118</v>
      </c>
      <c r="L297" s="3">
        <v>1</v>
      </c>
      <c r="M297" s="2" t="s">
        <v>23</v>
      </c>
      <c r="N297" s="2" t="s">
        <v>42</v>
      </c>
      <c r="O297" s="3">
        <v>19</v>
      </c>
      <c r="P297" s="13">
        <f t="shared" ref="P297:P300" si="68">I297*L297</f>
        <v>115.23</v>
      </c>
      <c r="Q297" s="13" t="str">
        <f t="shared" ref="Q297:Q300" si="69">IF(O297="","Not Delivered",IF(O297&lt;=30,"Fast",IF(O297&lt;=60,"Normal","Slow")))</f>
        <v>Fast</v>
      </c>
      <c r="S297" s="21"/>
    </row>
    <row r="298" customHeight="1" spans="1:19">
      <c r="A298" s="2" t="s">
        <v>1117</v>
      </c>
      <c r="B298" s="29" t="s">
        <v>1118</v>
      </c>
      <c r="C298" s="2" t="s">
        <v>1119</v>
      </c>
      <c r="D298" s="2" t="str">
        <f t="array" ref="D298">_xlfn.XLOOKUP(C298,Customers!A:A,Customers!B:B)</f>
        <v>Customer 0072</v>
      </c>
      <c r="E298" s="2" t="s">
        <v>421</v>
      </c>
      <c r="F298" s="2" t="str">
        <f t="array" ref="F298">_xlfn.XLOOKUP(E298,Restaurants!A:A,Restaurants!B:B)</f>
        <v>Restaurant 091</v>
      </c>
      <c r="G298" s="2" t="s">
        <v>240</v>
      </c>
      <c r="H298" s="2" t="str">
        <f t="array" ref="H298">_xlfn.XLOOKUP(G298,Food_Menu!A:A,Food_Menu!B:B)</f>
        <v>Food Item 0005</v>
      </c>
      <c r="I298" s="2">
        <f t="array" ref="I298">_xlfn.XLOOKUP(G298,Food_Menu!A:A,Food_Menu!D:D)</f>
        <v>481.92</v>
      </c>
      <c r="J298" s="2" t="s">
        <v>1120</v>
      </c>
      <c r="K298" s="2" t="str">
        <f t="array" ref="K298">_xlfn.XLOOKUP(J298,Delivery_Partners!A:A,Delivery_Partners!B:B)</f>
        <v>Delivery Partner 061</v>
      </c>
      <c r="L298" s="3">
        <v>2</v>
      </c>
      <c r="M298" s="2" t="s">
        <v>23</v>
      </c>
      <c r="N298" s="2" t="s">
        <v>55</v>
      </c>
      <c r="O298" s="3">
        <v>32</v>
      </c>
      <c r="P298" s="13">
        <f t="shared" si="68"/>
        <v>963.84</v>
      </c>
      <c r="Q298" s="13" t="str">
        <f t="shared" si="69"/>
        <v>Normal</v>
      </c>
      <c r="S298" s="21"/>
    </row>
    <row r="299" customHeight="1" spans="1:19">
      <c r="A299" s="2" t="s">
        <v>1121</v>
      </c>
      <c r="B299" s="29" t="s">
        <v>891</v>
      </c>
      <c r="C299" s="2" t="s">
        <v>784</v>
      </c>
      <c r="D299" s="2" t="str">
        <f t="array" ref="D299">_xlfn.XLOOKUP(C299,Customers!A:A,Customers!B:B)</f>
        <v>Customer 0337</v>
      </c>
      <c r="E299" s="2" t="s">
        <v>698</v>
      </c>
      <c r="F299" s="2" t="str">
        <f t="array" ref="F299">_xlfn.XLOOKUP(E299,Restaurants!A:A,Restaurants!B:B)</f>
        <v>Restaurant 116</v>
      </c>
      <c r="G299" s="2" t="s">
        <v>920</v>
      </c>
      <c r="H299" s="2" t="str">
        <f t="array" ref="H299">_xlfn.XLOOKUP(G299,Food_Menu!A:A,Food_Menu!B:B)</f>
        <v>Food Item 0164</v>
      </c>
      <c r="I299" s="2">
        <f t="array" ref="I299">_xlfn.XLOOKUP(G299,Food_Menu!A:A,Food_Menu!D:D)</f>
        <v>389.25</v>
      </c>
      <c r="J299" s="2" t="s">
        <v>1122</v>
      </c>
      <c r="K299" s="2" t="str">
        <f t="array" ref="K299">_xlfn.XLOOKUP(J299,Delivery_Partners!A:A,Delivery_Partners!B:B)</f>
        <v>Delivery Partner 090</v>
      </c>
      <c r="L299" s="3">
        <v>1</v>
      </c>
      <c r="M299" s="2" t="s">
        <v>23</v>
      </c>
      <c r="N299" s="2" t="s">
        <v>42</v>
      </c>
      <c r="O299" s="3">
        <v>46</v>
      </c>
      <c r="P299" s="13">
        <f t="shared" si="68"/>
        <v>389.25</v>
      </c>
      <c r="Q299" s="13" t="str">
        <f t="shared" si="69"/>
        <v>Normal</v>
      </c>
      <c r="S299" s="21"/>
    </row>
    <row r="300" customHeight="1" spans="1:19">
      <c r="A300" s="2" t="s">
        <v>1123</v>
      </c>
      <c r="B300" s="28">
        <v>45753</v>
      </c>
      <c r="C300" s="2" t="s">
        <v>1124</v>
      </c>
      <c r="D300" s="2" t="str">
        <f t="array" ref="D300">_xlfn.XLOOKUP(C300,Customers!A:A,Customers!B:B)</f>
        <v>Customer 0969</v>
      </c>
      <c r="E300" s="2" t="s">
        <v>537</v>
      </c>
      <c r="F300" s="2" t="str">
        <f t="array" ref="F300">_xlfn.XLOOKUP(E300,Restaurants!A:A,Restaurants!B:B)</f>
        <v>Restaurant 044</v>
      </c>
      <c r="G300" s="2" t="s">
        <v>126</v>
      </c>
      <c r="H300" s="2" t="str">
        <f t="array" ref="H300">_xlfn.XLOOKUP(G300,Food_Menu!A:A,Food_Menu!B:B)</f>
        <v>Food Item 0075</v>
      </c>
      <c r="I300" s="2">
        <f t="array" ref="I300">_xlfn.XLOOKUP(G300,Food_Menu!A:A,Food_Menu!D:D)</f>
        <v>613.26</v>
      </c>
      <c r="J300" s="2" t="s">
        <v>1125</v>
      </c>
      <c r="K300" s="2" t="str">
        <f t="array" ref="K300">_xlfn.XLOOKUP(J300,Delivery_Partners!A:A,Delivery_Partners!B:B)</f>
        <v>Delivery Partner 031</v>
      </c>
      <c r="L300" s="3">
        <v>2</v>
      </c>
      <c r="M300" s="2" t="s">
        <v>23</v>
      </c>
      <c r="N300" s="2" t="s">
        <v>24</v>
      </c>
      <c r="O300" s="3">
        <v>41</v>
      </c>
      <c r="P300" s="13">
        <f t="shared" si="68"/>
        <v>1226.52</v>
      </c>
      <c r="Q300" s="13" t="str">
        <f t="shared" si="69"/>
        <v>Normal</v>
      </c>
      <c r="S300" s="21"/>
    </row>
    <row r="301" hidden="1" customHeight="1" spans="1:19">
      <c r="A301" s="2" t="s">
        <v>1126</v>
      </c>
      <c r="B301" s="29" t="s">
        <v>1127</v>
      </c>
      <c r="C301" s="2" t="s">
        <v>1128</v>
      </c>
      <c r="D301" s="2" t="str">
        <f t="array" ref="D301">_xlfn.XLOOKUP(C301,Customers!A:A,Customers!B:B)</f>
        <v>Customer 0973</v>
      </c>
      <c r="E301" s="2" t="s">
        <v>293</v>
      </c>
      <c r="F301" s="2" t="str">
        <f t="array" ref="F301">_xlfn.XLOOKUP(E301,Restaurants!A:A,Restaurants!B:B)</f>
        <v>Restaurant 057</v>
      </c>
      <c r="G301" s="2" t="s">
        <v>946</v>
      </c>
      <c r="H301" s="2" t="str">
        <f t="array" ref="H301">_xlfn.XLOOKUP(G301,Food_Menu!A:A,Food_Menu!B:B)</f>
        <v>Food Item 0081</v>
      </c>
      <c r="I301" s="2"/>
      <c r="J301" s="2" t="s">
        <v>414</v>
      </c>
      <c r="K301" s="2" t="str">
        <f t="array" ref="K301">_xlfn.XLOOKUP(J301,Delivery_Partners!A:A,Delivery_Partners!B:B)</f>
        <v>Delivery Partner 122</v>
      </c>
      <c r="L301" s="3">
        <v>1</v>
      </c>
      <c r="M301" s="2" t="s">
        <v>101</v>
      </c>
      <c r="N301" s="2" t="s">
        <v>74</v>
      </c>
      <c r="O301" s="2"/>
    </row>
    <row r="302" customHeight="1" spans="1:19">
      <c r="A302" s="2" t="s">
        <v>1129</v>
      </c>
      <c r="B302" s="29" t="s">
        <v>1130</v>
      </c>
      <c r="C302" s="2" t="s">
        <v>1131</v>
      </c>
      <c r="D302" s="2" t="str">
        <f t="array" ref="D302">_xlfn.XLOOKUP(C302,Customers!A:A,Customers!B:B)</f>
        <v>Customer 0126</v>
      </c>
      <c r="E302" s="2" t="s">
        <v>797</v>
      </c>
      <c r="F302" s="2" t="str">
        <f t="array" ref="F302">_xlfn.XLOOKUP(E302,Restaurants!A:A,Restaurants!B:B)</f>
        <v>Restaurant 058</v>
      </c>
      <c r="G302" s="2" t="s">
        <v>282</v>
      </c>
      <c r="H302" s="2" t="str">
        <f t="array" ref="H302">_xlfn.XLOOKUP(G302,Food_Menu!A:A,Food_Menu!B:B)</f>
        <v>Food Item 0157</v>
      </c>
      <c r="I302" s="2">
        <f t="array" ref="I302">_xlfn.XLOOKUP(G302,Food_Menu!A:A,Food_Menu!D:D)</f>
        <v>278.37</v>
      </c>
      <c r="J302" s="2" t="s">
        <v>1132</v>
      </c>
      <c r="K302" s="2" t="str">
        <f t="array" ref="K302">_xlfn.XLOOKUP(J302,Delivery_Partners!A:A,Delivery_Partners!B:B)</f>
        <v>Delivery Partner 151</v>
      </c>
      <c r="L302" s="3">
        <v>2</v>
      </c>
      <c r="M302" s="2" t="s">
        <v>23</v>
      </c>
      <c r="N302" s="2" t="s">
        <v>74</v>
      </c>
      <c r="O302" s="3">
        <v>50</v>
      </c>
      <c r="P302" s="13">
        <f t="shared" ref="P302:P310" si="70">I302*L302</f>
        <v>556.74</v>
      </c>
      <c r="Q302" s="13" t="str">
        <f t="shared" ref="Q302:Q310" si="71">IF(O302="","Not Delivered",IF(O302&lt;=30,"Fast",IF(O302&lt;=60,"Normal","Slow")))</f>
        <v>Normal</v>
      </c>
      <c r="S302" s="21"/>
    </row>
    <row r="303" customHeight="1" spans="1:19">
      <c r="A303" s="2" t="s">
        <v>1133</v>
      </c>
      <c r="B303" s="29" t="s">
        <v>948</v>
      </c>
      <c r="C303" s="2" t="s">
        <v>1134</v>
      </c>
      <c r="D303" s="2" t="str">
        <f t="array" ref="D303">_xlfn.XLOOKUP(C303,Customers!A:A,Customers!B:B)</f>
        <v>Customer 0024</v>
      </c>
      <c r="E303" s="2" t="s">
        <v>137</v>
      </c>
      <c r="F303" s="2" t="str">
        <f t="array" ref="F303">_xlfn.XLOOKUP(E303,Restaurants!A:A,Restaurants!B:B)</f>
        <v>Restaurant 104</v>
      </c>
      <c r="G303" s="2" t="s">
        <v>1135</v>
      </c>
      <c r="H303" s="2" t="str">
        <f t="array" ref="H303">_xlfn.XLOOKUP(G303,Food_Menu!A:A,Food_Menu!B:B)</f>
        <v>Food Item 0179</v>
      </c>
      <c r="I303" s="2">
        <f t="array" ref="I303">_xlfn.XLOOKUP(G303,Food_Menu!A:A,Food_Menu!D:D)</f>
        <v>330.25</v>
      </c>
      <c r="J303" s="2" t="s">
        <v>54</v>
      </c>
      <c r="K303" s="2" t="str">
        <f t="array" ref="K303">_xlfn.XLOOKUP(J303,Delivery_Partners!A:A,Delivery_Partners!B:B)</f>
        <v>Delivery Partner 075</v>
      </c>
      <c r="L303" s="3">
        <v>3</v>
      </c>
      <c r="M303" s="2" t="s">
        <v>23</v>
      </c>
      <c r="N303" s="2" t="s">
        <v>74</v>
      </c>
      <c r="O303" s="3">
        <v>54</v>
      </c>
      <c r="P303" s="13">
        <f t="shared" si="70"/>
        <v>990.75</v>
      </c>
      <c r="Q303" s="13" t="str">
        <f t="shared" si="71"/>
        <v>Normal</v>
      </c>
      <c r="S303" s="21"/>
    </row>
    <row r="304" customHeight="1" spans="1:19">
      <c r="A304" s="2" t="s">
        <v>1136</v>
      </c>
      <c r="B304" s="29" t="s">
        <v>1137</v>
      </c>
      <c r="C304" s="2" t="s">
        <v>1138</v>
      </c>
      <c r="D304" s="2" t="str">
        <f t="array" ref="D304">_xlfn.XLOOKUP(C304,Customers!A:A,Customers!B:B)</f>
        <v>Customer 0998</v>
      </c>
      <c r="E304" s="2" t="s">
        <v>698</v>
      </c>
      <c r="F304" s="2" t="str">
        <f t="array" ref="F304">_xlfn.XLOOKUP(E304,Restaurants!A:A,Restaurants!B:B)</f>
        <v>Restaurant 116</v>
      </c>
      <c r="G304" s="2" t="s">
        <v>235</v>
      </c>
      <c r="H304" s="2" t="str">
        <f t="array" ref="H304">_xlfn.XLOOKUP(G304,Food_Menu!A:A,Food_Menu!B:B)</f>
        <v>Food Item 0020</v>
      </c>
      <c r="I304" s="2">
        <f t="array" ref="I304">_xlfn.XLOOKUP(G304,Food_Menu!A:A,Food_Menu!D:D)</f>
        <v>565.62</v>
      </c>
      <c r="J304" s="2" t="s">
        <v>756</v>
      </c>
      <c r="K304" s="2" t="str">
        <f t="array" ref="K304">_xlfn.XLOOKUP(J304,Delivery_Partners!A:A,Delivery_Partners!B:B)</f>
        <v>Delivery Partner 126</v>
      </c>
      <c r="L304" s="3">
        <v>1</v>
      </c>
      <c r="M304" s="2" t="s">
        <v>23</v>
      </c>
      <c r="N304" s="2" t="s">
        <v>24</v>
      </c>
      <c r="O304" s="3">
        <v>20</v>
      </c>
      <c r="P304" s="13">
        <f t="shared" si="70"/>
        <v>565.62</v>
      </c>
      <c r="Q304" s="13" t="str">
        <f t="shared" si="71"/>
        <v>Fast</v>
      </c>
      <c r="S304" s="21"/>
    </row>
    <row r="305" customHeight="1" spans="1:19">
      <c r="A305" s="2" t="s">
        <v>1139</v>
      </c>
      <c r="B305" s="29" t="s">
        <v>1140</v>
      </c>
      <c r="C305" s="2" t="s">
        <v>1141</v>
      </c>
      <c r="D305" s="2" t="str">
        <f t="array" ref="D305">_xlfn.XLOOKUP(C305,Customers!A:A,Customers!B:B)</f>
        <v>Customer 0210</v>
      </c>
      <c r="E305" s="2" t="s">
        <v>446</v>
      </c>
      <c r="F305" s="2" t="str">
        <f t="array" ref="F305">_xlfn.XLOOKUP(E305,Restaurants!A:A,Restaurants!B:B)</f>
        <v>Restaurant 078</v>
      </c>
      <c r="G305" s="2" t="s">
        <v>211</v>
      </c>
      <c r="H305" s="2" t="str">
        <f t="array" ref="H305">_xlfn.XLOOKUP(G305,Food_Menu!A:A,Food_Menu!B:B)</f>
        <v>Food Item 0182</v>
      </c>
      <c r="I305" s="2">
        <f t="array" ref="I305">_xlfn.XLOOKUP(G305,Food_Menu!A:A,Food_Menu!D:D)</f>
        <v>512.27</v>
      </c>
      <c r="J305" s="2" t="s">
        <v>1142</v>
      </c>
      <c r="K305" s="2" t="str">
        <f t="array" ref="K305">_xlfn.XLOOKUP(J305,Delivery_Partners!A:A,Delivery_Partners!B:B)</f>
        <v>Delivery Partner 059</v>
      </c>
      <c r="L305" s="3">
        <v>3</v>
      </c>
      <c r="M305" s="2" t="s">
        <v>23</v>
      </c>
      <c r="N305" s="2" t="s">
        <v>74</v>
      </c>
      <c r="O305" s="3">
        <v>41</v>
      </c>
      <c r="P305" s="13">
        <f t="shared" si="70"/>
        <v>1536.81</v>
      </c>
      <c r="Q305" s="13" t="str">
        <f t="shared" si="71"/>
        <v>Normal</v>
      </c>
      <c r="S305" s="21"/>
    </row>
    <row r="306" customHeight="1" spans="1:19">
      <c r="A306" s="2" t="s">
        <v>1143</v>
      </c>
      <c r="B306" s="29" t="s">
        <v>1144</v>
      </c>
      <c r="C306" s="2" t="s">
        <v>1145</v>
      </c>
      <c r="D306" s="2" t="str">
        <f t="array" ref="D306">_xlfn.XLOOKUP(C306,Customers!A:A,Customers!B:B)</f>
        <v>Customer 0690</v>
      </c>
      <c r="E306" s="2" t="s">
        <v>945</v>
      </c>
      <c r="F306" s="2" t="str">
        <f t="array" ref="F306">_xlfn.XLOOKUP(E306,Restaurants!A:A,Restaurants!B:B)</f>
        <v>Restaurant 099</v>
      </c>
      <c r="G306" s="2" t="s">
        <v>848</v>
      </c>
      <c r="H306" s="2" t="str">
        <f t="array" ref="H306">_xlfn.XLOOKUP(G306,Food_Menu!A:A,Food_Menu!B:B)</f>
        <v>Food Item 0065</v>
      </c>
      <c r="I306" s="2">
        <f t="array" ref="I306">_xlfn.XLOOKUP(G306,Food_Menu!A:A,Food_Menu!D:D)</f>
        <v>105.31</v>
      </c>
      <c r="J306" s="2" t="s">
        <v>1146</v>
      </c>
      <c r="K306" s="2" t="str">
        <f t="array" ref="K306">_xlfn.XLOOKUP(J306,Delivery_Partners!A:A,Delivery_Partners!B:B)</f>
        <v>Delivery Partner 135</v>
      </c>
      <c r="L306" s="3">
        <v>1</v>
      </c>
      <c r="M306" s="2" t="s">
        <v>23</v>
      </c>
      <c r="N306" s="2" t="s">
        <v>24</v>
      </c>
      <c r="O306" s="3">
        <v>32</v>
      </c>
      <c r="P306" s="13">
        <f t="shared" si="70"/>
        <v>105.31</v>
      </c>
      <c r="Q306" s="13" t="str">
        <f t="shared" si="71"/>
        <v>Normal</v>
      </c>
      <c r="S306" s="21"/>
    </row>
    <row r="307" customHeight="1" spans="1:19">
      <c r="A307" s="2" t="s">
        <v>1147</v>
      </c>
      <c r="B307" s="29" t="s">
        <v>1148</v>
      </c>
      <c r="C307" s="2" t="s">
        <v>1149</v>
      </c>
      <c r="D307" s="2" t="str">
        <f t="array" ref="D307">_xlfn.XLOOKUP(C307,Customers!A:A,Customers!B:B)</f>
        <v>Customer 0993</v>
      </c>
      <c r="E307" s="2" t="s">
        <v>78</v>
      </c>
      <c r="F307" s="2" t="str">
        <f t="array" ref="F307">_xlfn.XLOOKUP(E307,Restaurants!A:A,Restaurants!B:B)</f>
        <v>Restaurant 011</v>
      </c>
      <c r="G307" s="2" t="s">
        <v>639</v>
      </c>
      <c r="H307" s="2" t="str">
        <f t="array" ref="H307">_xlfn.XLOOKUP(G307,Food_Menu!A:A,Food_Menu!B:B)</f>
        <v>Food Item 0125</v>
      </c>
      <c r="I307" s="2">
        <f t="array" ref="I307">_xlfn.XLOOKUP(G307,Food_Menu!A:A,Food_Menu!D:D)</f>
        <v>261.06</v>
      </c>
      <c r="J307" s="2" t="s">
        <v>900</v>
      </c>
      <c r="K307" s="2" t="str">
        <f t="array" ref="K307">_xlfn.XLOOKUP(J307,Delivery_Partners!A:A,Delivery_Partners!B:B)</f>
        <v>Delivery Partner 015</v>
      </c>
      <c r="L307" s="3">
        <v>1</v>
      </c>
      <c r="M307" s="2" t="s">
        <v>23</v>
      </c>
      <c r="N307" s="2" t="s">
        <v>24</v>
      </c>
      <c r="O307" s="3">
        <v>33</v>
      </c>
      <c r="P307" s="13">
        <f t="shared" si="70"/>
        <v>261.06</v>
      </c>
      <c r="Q307" s="13" t="str">
        <f t="shared" si="71"/>
        <v>Normal</v>
      </c>
      <c r="S307" s="21"/>
    </row>
    <row r="308" customHeight="1" spans="1:19">
      <c r="A308" s="2" t="s">
        <v>1150</v>
      </c>
      <c r="B308" s="29" t="s">
        <v>733</v>
      </c>
      <c r="C308" s="2" t="s">
        <v>1151</v>
      </c>
      <c r="D308" s="2" t="str">
        <f t="array" ref="D308">_xlfn.XLOOKUP(C308,Customers!A:A,Customers!B:B)</f>
        <v>Customer 0945</v>
      </c>
      <c r="E308" s="2" t="s">
        <v>586</v>
      </c>
      <c r="F308" s="2" t="str">
        <f t="array" ref="F308">_xlfn.XLOOKUP(E308,Restaurants!A:A,Restaurants!B:B)</f>
        <v>Restaurant 092</v>
      </c>
      <c r="G308" s="2" t="s">
        <v>1152</v>
      </c>
      <c r="H308" s="2" t="str">
        <f t="array" ref="H308">_xlfn.XLOOKUP(G308,Food_Menu!A:A,Food_Menu!B:B)</f>
        <v>Food Item 0192</v>
      </c>
      <c r="I308" s="2">
        <f t="array" ref="I308">_xlfn.XLOOKUP(G308,Food_Menu!A:A,Food_Menu!D:D)</f>
        <v>373.52</v>
      </c>
      <c r="J308" s="2" t="s">
        <v>862</v>
      </c>
      <c r="K308" s="2" t="str">
        <f t="array" ref="K308">_xlfn.XLOOKUP(J308,Delivery_Partners!A:A,Delivery_Partners!B:B)</f>
        <v>Delivery Partner 159</v>
      </c>
      <c r="L308" s="3">
        <v>1</v>
      </c>
      <c r="M308" s="2" t="s">
        <v>23</v>
      </c>
      <c r="N308" s="2" t="s">
        <v>24</v>
      </c>
      <c r="O308" s="3">
        <v>17</v>
      </c>
      <c r="P308" s="13">
        <f t="shared" si="70"/>
        <v>373.52</v>
      </c>
      <c r="Q308" s="13" t="str">
        <f t="shared" si="71"/>
        <v>Fast</v>
      </c>
      <c r="S308" s="21"/>
    </row>
    <row r="309" customHeight="1" spans="1:19">
      <c r="A309" s="2" t="s">
        <v>1153</v>
      </c>
      <c r="B309" s="29" t="s">
        <v>334</v>
      </c>
      <c r="C309" s="2" t="s">
        <v>1154</v>
      </c>
      <c r="D309" s="2" t="str">
        <f t="array" ref="D309">_xlfn.XLOOKUP(C309,Customers!A:A,Customers!B:B)</f>
        <v>Customer 0661</v>
      </c>
      <c r="E309" s="2" t="s">
        <v>721</v>
      </c>
      <c r="F309" s="2" t="str">
        <f t="array" ref="F309">_xlfn.XLOOKUP(E309,Restaurants!A:A,Restaurants!B:B)</f>
        <v>Restaurant 098</v>
      </c>
      <c r="G309" s="2" t="s">
        <v>835</v>
      </c>
      <c r="H309" s="2" t="str">
        <f t="array" ref="H309">_xlfn.XLOOKUP(G309,Food_Menu!A:A,Food_Menu!B:B)</f>
        <v>Food Item 0048</v>
      </c>
      <c r="I309" s="2">
        <f t="array" ref="I309">_xlfn.XLOOKUP(G309,Food_Menu!A:A,Food_Menu!D:D)</f>
        <v>226.31</v>
      </c>
      <c r="J309" s="2" t="s">
        <v>145</v>
      </c>
      <c r="K309" s="2" t="str">
        <f t="array" ref="K309">_xlfn.XLOOKUP(J309,Delivery_Partners!A:A,Delivery_Partners!B:B)</f>
        <v>Delivery Partner 069</v>
      </c>
      <c r="L309" s="3">
        <v>1</v>
      </c>
      <c r="M309" s="2" t="s">
        <v>23</v>
      </c>
      <c r="N309" s="2" t="s">
        <v>74</v>
      </c>
      <c r="O309" s="3">
        <v>29</v>
      </c>
      <c r="P309" s="13">
        <f t="shared" si="70"/>
        <v>226.31</v>
      </c>
      <c r="Q309" s="13" t="str">
        <f t="shared" si="71"/>
        <v>Fast</v>
      </c>
      <c r="S309" s="21"/>
    </row>
    <row r="310" customHeight="1" spans="1:19">
      <c r="A310" s="2" t="s">
        <v>1155</v>
      </c>
      <c r="B310" s="29" t="s">
        <v>1156</v>
      </c>
      <c r="C310" s="2" t="s">
        <v>1157</v>
      </c>
      <c r="D310" s="2" t="str">
        <f t="array" ref="D310">_xlfn.XLOOKUP(C310,Customers!A:A,Customers!B:B)</f>
        <v>Customer 0452</v>
      </c>
      <c r="E310" s="2" t="s">
        <v>116</v>
      </c>
      <c r="F310" s="2" t="str">
        <f t="array" ref="F310">_xlfn.XLOOKUP(E310,Restaurants!A:A,Restaurants!B:B)</f>
        <v>Restaurant 086</v>
      </c>
      <c r="G310" s="2" t="s">
        <v>198</v>
      </c>
      <c r="H310" s="2" t="str">
        <f t="array" ref="H310">_xlfn.XLOOKUP(G310,Food_Menu!A:A,Food_Menu!B:B)</f>
        <v>Food Item 0049</v>
      </c>
      <c r="I310" s="2">
        <f t="array" ref="I310">_xlfn.XLOOKUP(G310,Food_Menu!A:A,Food_Menu!D:D)</f>
        <v>504.81</v>
      </c>
      <c r="J310" s="2" t="s">
        <v>887</v>
      </c>
      <c r="K310" s="2" t="str">
        <f t="array" ref="K310">_xlfn.XLOOKUP(J310,Delivery_Partners!A:A,Delivery_Partners!B:B)</f>
        <v>Delivery Partner 091</v>
      </c>
      <c r="L310" s="3">
        <v>3</v>
      </c>
      <c r="M310" s="2" t="s">
        <v>23</v>
      </c>
      <c r="N310" s="2" t="s">
        <v>74</v>
      </c>
      <c r="O310" s="3">
        <v>30</v>
      </c>
      <c r="P310" s="13">
        <f t="shared" si="70"/>
        <v>1514.43</v>
      </c>
      <c r="Q310" s="13" t="str">
        <f t="shared" si="71"/>
        <v>Fast</v>
      </c>
      <c r="S310" s="21"/>
    </row>
    <row r="311" hidden="1" customHeight="1" spans="1:19">
      <c r="A311" s="2" t="s">
        <v>1158</v>
      </c>
      <c r="B311" s="28">
        <v>46002</v>
      </c>
      <c r="C311" s="2" t="s">
        <v>1159</v>
      </c>
      <c r="D311" s="2" t="str">
        <f t="array" ref="D311">_xlfn.XLOOKUP(C311,Customers!A:A,Customers!B:B)</f>
        <v>Customer 0929</v>
      </c>
      <c r="E311" s="2" t="s">
        <v>548</v>
      </c>
      <c r="F311" s="2" t="str">
        <f t="array" ref="F311">_xlfn.XLOOKUP(E311,Restaurants!A:A,Restaurants!B:B)</f>
        <v>Restaurant 071</v>
      </c>
      <c r="G311" s="2" t="s">
        <v>438</v>
      </c>
      <c r="H311" s="2" t="str">
        <f t="array" ref="H311">_xlfn.XLOOKUP(G311,Food_Menu!A:A,Food_Menu!B:B)</f>
        <v>Food Item 0214</v>
      </c>
      <c r="I311" s="2"/>
      <c r="J311" s="2" t="s">
        <v>1160</v>
      </c>
      <c r="K311" s="2" t="str">
        <f t="array" ref="K311">_xlfn.XLOOKUP(J311,Delivery_Partners!A:A,Delivery_Partners!B:B)</f>
        <v>Delivery Partner 145</v>
      </c>
      <c r="L311" s="3">
        <v>1</v>
      </c>
      <c r="M311" s="2" t="s">
        <v>101</v>
      </c>
      <c r="N311" s="2" t="s">
        <v>24</v>
      </c>
      <c r="O311" s="2"/>
    </row>
    <row r="312" customHeight="1" spans="1:19">
      <c r="A312" s="2" t="s">
        <v>1161</v>
      </c>
      <c r="B312" s="29" t="s">
        <v>1162</v>
      </c>
      <c r="C312" s="2" t="s">
        <v>1163</v>
      </c>
      <c r="D312" s="2" t="str">
        <f t="array" ref="D312">_xlfn.XLOOKUP(C312,Customers!A:A,Customers!B:B)</f>
        <v>Customer 0834</v>
      </c>
      <c r="E312" s="2" t="s">
        <v>382</v>
      </c>
      <c r="F312" s="2" t="str">
        <f t="array" ref="F312">_xlfn.XLOOKUP(E312,Restaurants!A:A,Restaurants!B:B)</f>
        <v>Restaurant 108</v>
      </c>
      <c r="G312" s="2" t="s">
        <v>1164</v>
      </c>
      <c r="H312" s="2" t="str">
        <f t="array" ref="H312">_xlfn.XLOOKUP(G312,Food_Menu!A:A,Food_Menu!B:B)</f>
        <v>Food Item 0083</v>
      </c>
      <c r="I312" s="2">
        <f t="array" ref="I312">_xlfn.XLOOKUP(G312,Food_Menu!A:A,Food_Menu!D:D)</f>
        <v>430.56</v>
      </c>
      <c r="J312" s="2" t="s">
        <v>470</v>
      </c>
      <c r="K312" s="2" t="str">
        <f t="array" ref="K312">_xlfn.XLOOKUP(J312,Delivery_Partners!A:A,Delivery_Partners!B:B)</f>
        <v>Delivery Partner 006</v>
      </c>
      <c r="L312" s="3">
        <v>1</v>
      </c>
      <c r="M312" s="2" t="s">
        <v>23</v>
      </c>
      <c r="N312" s="2" t="s">
        <v>42</v>
      </c>
      <c r="O312" s="3">
        <v>21</v>
      </c>
      <c r="P312" s="13">
        <f>I312*L312</f>
        <v>430.56</v>
      </c>
      <c r="Q312" s="13" t="str">
        <f>IF(O312="","Not Delivered",IF(O312&lt;=30,"Fast",IF(O312&lt;=60,"Normal","Slow")))</f>
        <v>Fast</v>
      </c>
      <c r="S312" s="21"/>
    </row>
    <row r="313" hidden="1" customHeight="1" spans="1:19">
      <c r="A313" s="2" t="s">
        <v>1165</v>
      </c>
      <c r="B313" s="29" t="s">
        <v>1166</v>
      </c>
      <c r="C313" s="2" t="s">
        <v>1167</v>
      </c>
      <c r="D313" s="2" t="str">
        <f t="array" ref="D313">_xlfn.XLOOKUP(C313,Customers!A:A,Customers!B:B)</f>
        <v>Customer 1006</v>
      </c>
      <c r="E313" s="2" t="s">
        <v>20</v>
      </c>
      <c r="F313" s="2" t="str">
        <f t="array" ref="F313">_xlfn.XLOOKUP(E313,Restaurants!A:A,Restaurants!B:B)</f>
        <v>Restaurant 079</v>
      </c>
      <c r="G313" s="2" t="s">
        <v>650</v>
      </c>
      <c r="H313" s="2" t="str">
        <f t="array" ref="H313">_xlfn.XLOOKUP(G313,Food_Menu!A:A,Food_Menu!B:B)</f>
        <v>Food Item 0209</v>
      </c>
      <c r="I313" s="2"/>
      <c r="J313" s="2" t="s">
        <v>707</v>
      </c>
      <c r="K313" s="2" t="str">
        <f t="array" ref="K313">_xlfn.XLOOKUP(J313,Delivery_Partners!A:A,Delivery_Partners!B:B)</f>
        <v>Delivery Partner 171</v>
      </c>
      <c r="L313" s="3">
        <v>3</v>
      </c>
      <c r="M313" s="2" t="s">
        <v>101</v>
      </c>
      <c r="N313" s="2" t="s">
        <v>55</v>
      </c>
      <c r="O313" s="2"/>
    </row>
    <row r="314" customHeight="1" spans="1:19">
      <c r="A314" s="2" t="s">
        <v>1168</v>
      </c>
      <c r="B314" s="29" t="s">
        <v>1042</v>
      </c>
      <c r="C314" s="2" t="s">
        <v>1169</v>
      </c>
      <c r="D314" s="2" t="str">
        <f t="array" ref="D314">_xlfn.XLOOKUP(C314,Customers!A:A,Customers!B:B)</f>
        <v>Customer 0617</v>
      </c>
      <c r="E314" s="2" t="s">
        <v>917</v>
      </c>
      <c r="F314" s="2" t="str">
        <f t="array" ref="F314">_xlfn.XLOOKUP(E314,Restaurants!A:A,Restaurants!B:B)</f>
        <v>Restaurant 102</v>
      </c>
      <c r="G314" s="2" t="s">
        <v>207</v>
      </c>
      <c r="H314" s="2" t="str">
        <f t="array" ref="H314">_xlfn.XLOOKUP(G314,Food_Menu!A:A,Food_Menu!B:B)</f>
        <v>Food Item 0079</v>
      </c>
      <c r="I314" s="2">
        <f t="array" ref="I314">_xlfn.XLOOKUP(G314,Food_Menu!A:A,Food_Menu!D:D)</f>
        <v>193.41</v>
      </c>
      <c r="J314" s="2" t="s">
        <v>378</v>
      </c>
      <c r="K314" s="2" t="str">
        <f t="array" ref="K314">_xlfn.XLOOKUP(J314,Delivery_Partners!A:A,Delivery_Partners!B:B)</f>
        <v>Delivery Partner 111</v>
      </c>
      <c r="L314" s="3">
        <v>1</v>
      </c>
      <c r="M314" s="2" t="s">
        <v>23</v>
      </c>
      <c r="N314" s="2" t="s">
        <v>24</v>
      </c>
      <c r="O314" s="3">
        <v>35</v>
      </c>
      <c r="P314" s="13">
        <f t="shared" ref="P314:P316" si="72">I314*L314</f>
        <v>193.41</v>
      </c>
      <c r="Q314" s="13" t="str">
        <f t="shared" ref="Q314:Q316" si="73">IF(O314="","Not Delivered",IF(O314&lt;=30,"Fast",IF(O314&lt;=60,"Normal","Slow")))</f>
        <v>Normal</v>
      </c>
      <c r="S314" s="21"/>
    </row>
    <row r="315" customHeight="1" spans="1:19">
      <c r="A315" s="2" t="s">
        <v>1170</v>
      </c>
      <c r="B315" s="28">
        <v>45971</v>
      </c>
      <c r="C315" s="2" t="s">
        <v>983</v>
      </c>
      <c r="D315" s="2" t="str">
        <f t="array" ref="D315">_xlfn.XLOOKUP(C315,Customers!A:A,Customers!B:B)</f>
        <v>Customer 1131</v>
      </c>
      <c r="E315" s="2" t="s">
        <v>451</v>
      </c>
      <c r="F315" s="2" t="str">
        <f t="array" ref="F315">_xlfn.XLOOKUP(E315,Restaurants!A:A,Restaurants!B:B)</f>
        <v>Restaurant 022</v>
      </c>
      <c r="G315" s="2" t="s">
        <v>183</v>
      </c>
      <c r="H315" s="2" t="str">
        <f t="array" ref="H315">_xlfn.XLOOKUP(G315,Food_Menu!A:A,Food_Menu!B:B)</f>
        <v>Food Item 0137</v>
      </c>
      <c r="I315" s="2">
        <f t="array" ref="I315">_xlfn.XLOOKUP(G315,Food_Menu!A:A,Food_Menu!D:D)</f>
        <v>200.4</v>
      </c>
      <c r="J315" s="2" t="s">
        <v>118</v>
      </c>
      <c r="K315" s="2" t="str">
        <f t="array" ref="K315">_xlfn.XLOOKUP(J315,Delivery_Partners!A:A,Delivery_Partners!B:B)</f>
        <v>Delivery Partner 176</v>
      </c>
      <c r="L315" s="3">
        <v>2</v>
      </c>
      <c r="M315" s="2" t="s">
        <v>23</v>
      </c>
      <c r="N315" s="2" t="s">
        <v>55</v>
      </c>
      <c r="O315" s="3">
        <v>20</v>
      </c>
      <c r="P315" s="13">
        <f t="shared" si="72"/>
        <v>400.8</v>
      </c>
      <c r="Q315" s="13" t="str">
        <f t="shared" si="73"/>
        <v>Fast</v>
      </c>
      <c r="S315" s="21"/>
    </row>
    <row r="316" customHeight="1" spans="1:19">
      <c r="A316" s="2" t="s">
        <v>1171</v>
      </c>
      <c r="B316" s="28">
        <v>45841</v>
      </c>
      <c r="C316" s="2" t="s">
        <v>1172</v>
      </c>
      <c r="D316" s="2" t="str">
        <f t="array" ref="D316">_xlfn.XLOOKUP(C316,Customers!A:A,Customers!B:B)</f>
        <v>Customer 0924</v>
      </c>
      <c r="E316" s="2" t="s">
        <v>1173</v>
      </c>
      <c r="F316" s="2" t="str">
        <f t="array" ref="F316">_xlfn.XLOOKUP(E316,Restaurants!A:A,Restaurants!B:B)</f>
        <v>Restaurant 080</v>
      </c>
      <c r="G316" s="2" t="s">
        <v>1100</v>
      </c>
      <c r="H316" s="2" t="str">
        <f t="array" ref="H316">_xlfn.XLOOKUP(G316,Food_Menu!A:A,Food_Menu!B:B)</f>
        <v>Food Item 0113</v>
      </c>
      <c r="I316" s="2">
        <f t="array" ref="I316">_xlfn.XLOOKUP(G316,Food_Menu!A:A,Food_Menu!D:D)</f>
        <v>545.03</v>
      </c>
      <c r="J316" s="2" t="s">
        <v>481</v>
      </c>
      <c r="K316" s="2" t="str">
        <f t="array" ref="K316">_xlfn.XLOOKUP(J316,Delivery_Partners!A:A,Delivery_Partners!B:B)</f>
        <v>Delivery Partner 100</v>
      </c>
      <c r="L316" s="3">
        <v>1</v>
      </c>
      <c r="M316" s="2" t="s">
        <v>23</v>
      </c>
      <c r="N316" s="2" t="s">
        <v>24</v>
      </c>
      <c r="O316" s="3">
        <v>33</v>
      </c>
      <c r="P316" s="13">
        <f t="shared" si="72"/>
        <v>545.03</v>
      </c>
      <c r="Q316" s="13" t="str">
        <f t="shared" si="73"/>
        <v>Normal</v>
      </c>
      <c r="S316" s="21"/>
    </row>
    <row r="317" hidden="1" customHeight="1" spans="1:19">
      <c r="A317" s="2" t="s">
        <v>1174</v>
      </c>
      <c r="B317" s="28">
        <v>45932</v>
      </c>
      <c r="C317" s="2" t="s">
        <v>1175</v>
      </c>
      <c r="D317" s="2" t="str">
        <f t="array" ref="D317">_xlfn.XLOOKUP(C317,Customers!A:A,Customers!B:B)</f>
        <v>Customer 0077</v>
      </c>
      <c r="E317" s="2" t="s">
        <v>1176</v>
      </c>
      <c r="F317" s="2" t="str">
        <f t="array" ref="F317">_xlfn.XLOOKUP(E317,Restaurants!A:A,Restaurants!B:B)</f>
        <v>Restaurant 053</v>
      </c>
      <c r="G317" s="2" t="s">
        <v>1177</v>
      </c>
      <c r="H317" s="2" t="str">
        <f t="array" ref="H317">_xlfn.XLOOKUP(G317,Food_Menu!A:A,Food_Menu!B:B)</f>
        <v>Food Item 0217</v>
      </c>
      <c r="I317" s="2"/>
      <c r="J317" s="2" t="s">
        <v>621</v>
      </c>
      <c r="K317" s="2" t="str">
        <f t="array" ref="K317">_xlfn.XLOOKUP(J317,Delivery_Partners!A:A,Delivery_Partners!B:B)</f>
        <v>Delivery Partner 038</v>
      </c>
      <c r="L317" s="3">
        <v>4</v>
      </c>
      <c r="M317" s="2" t="s">
        <v>101</v>
      </c>
      <c r="N317" s="2" t="s">
        <v>55</v>
      </c>
      <c r="O317" s="2"/>
    </row>
    <row r="318" customHeight="1" spans="1:19">
      <c r="A318" s="2" t="s">
        <v>1178</v>
      </c>
      <c r="B318" s="28">
        <v>45848</v>
      </c>
      <c r="C318" s="2" t="s">
        <v>1179</v>
      </c>
      <c r="D318" s="2" t="str">
        <f t="array" ref="D318">_xlfn.XLOOKUP(C318,Customers!A:A,Customers!B:B)</f>
        <v>Customer 0353</v>
      </c>
      <c r="E318" s="2" t="s">
        <v>239</v>
      </c>
      <c r="F318" s="2" t="str">
        <f t="array" ref="F318">_xlfn.XLOOKUP(E318,Restaurants!A:A,Restaurants!B:B)</f>
        <v>Restaurant 105</v>
      </c>
      <c r="G318" s="2" t="s">
        <v>1180</v>
      </c>
      <c r="H318" s="2" t="str">
        <f t="array" ref="H318">_xlfn.XLOOKUP(G318,Food_Menu!A:A,Food_Menu!B:B)</f>
        <v>Food Item 0122</v>
      </c>
      <c r="I318" s="2">
        <f t="array" ref="I318">_xlfn.XLOOKUP(G318,Food_Menu!A:A,Food_Menu!D:D)</f>
        <v>199.81</v>
      </c>
      <c r="J318" s="2" t="s">
        <v>499</v>
      </c>
      <c r="K318" s="2" t="str">
        <f t="array" ref="K318">_xlfn.XLOOKUP(J318,Delivery_Partners!A:A,Delivery_Partners!B:B)</f>
        <v>Delivery Partner 105</v>
      </c>
      <c r="L318" s="3">
        <v>1</v>
      </c>
      <c r="M318" s="2" t="s">
        <v>23</v>
      </c>
      <c r="N318" s="2" t="s">
        <v>24</v>
      </c>
      <c r="O318" s="3">
        <v>34</v>
      </c>
      <c r="P318" s="13">
        <f>I318*L318</f>
        <v>199.81</v>
      </c>
      <c r="Q318" s="13" t="str">
        <f>IF(O318="","Not Delivered",IF(O318&lt;=30,"Fast",IF(O318&lt;=60,"Normal","Slow")))</f>
        <v>Normal</v>
      </c>
      <c r="S318" s="21"/>
    </row>
    <row r="319" hidden="1" customHeight="1" spans="1:19">
      <c r="A319" s="2" t="s">
        <v>1181</v>
      </c>
      <c r="B319" s="29" t="s">
        <v>769</v>
      </c>
      <c r="C319" s="2" t="s">
        <v>1182</v>
      </c>
      <c r="D319" s="2" t="str">
        <f t="array" ref="D319">_xlfn.XLOOKUP(C319,Customers!A:A,Customers!B:B)</f>
        <v>Customer 0960</v>
      </c>
      <c r="E319" s="2" t="s">
        <v>105</v>
      </c>
      <c r="F319" s="2" t="str">
        <f t="array" ref="F319">_xlfn.XLOOKUP(E319,Restaurants!A:A,Restaurants!B:B)</f>
        <v>Restaurant 106</v>
      </c>
      <c r="G319" s="2" t="s">
        <v>122</v>
      </c>
      <c r="H319" s="2" t="str">
        <f t="array" ref="H319">_xlfn.XLOOKUP(G319,Food_Menu!A:A,Food_Menu!B:B)</f>
        <v>Food Item 0111</v>
      </c>
      <c r="I319" s="2"/>
      <c r="J319" s="2" t="s">
        <v>927</v>
      </c>
      <c r="K319" s="2" t="str">
        <f t="array" ref="K319">_xlfn.XLOOKUP(J319,Delivery_Partners!A:A,Delivery_Partners!B:B)</f>
        <v>Delivery Partner 103</v>
      </c>
      <c r="L319" s="3">
        <v>2</v>
      </c>
      <c r="M319" s="2" t="s">
        <v>189</v>
      </c>
      <c r="N319" s="2" t="s">
        <v>24</v>
      </c>
      <c r="O319" s="2"/>
    </row>
    <row r="320" customHeight="1" spans="1:19">
      <c r="A320" s="2" t="s">
        <v>1183</v>
      </c>
      <c r="B320" s="28">
        <v>45848</v>
      </c>
      <c r="C320" s="2" t="s">
        <v>1184</v>
      </c>
      <c r="D320" s="2" t="str">
        <f t="array" ref="D320">_xlfn.XLOOKUP(C320,Customers!A:A,Customers!B:B)</f>
        <v>Customer 0140</v>
      </c>
      <c r="E320" s="2" t="s">
        <v>917</v>
      </c>
      <c r="F320" s="2" t="str">
        <f t="array" ref="F320">_xlfn.XLOOKUP(E320,Restaurants!A:A,Restaurants!B:B)</f>
        <v>Restaurant 102</v>
      </c>
      <c r="G320" s="2" t="s">
        <v>1185</v>
      </c>
      <c r="H320" s="2" t="str">
        <f t="array" ref="H320">_xlfn.XLOOKUP(G320,Food_Menu!A:A,Food_Menu!B:B)</f>
        <v>Food Item 0103</v>
      </c>
      <c r="I320" s="2">
        <f t="array" ref="I320">_xlfn.XLOOKUP(G320,Food_Menu!A:A,Food_Menu!D:D)</f>
        <v>421.35</v>
      </c>
      <c r="J320" s="2" t="s">
        <v>267</v>
      </c>
      <c r="K320" s="2" t="str">
        <f t="array" ref="K320">_xlfn.XLOOKUP(J320,Delivery_Partners!A:A,Delivery_Partners!B:B)</f>
        <v>Delivery Partner 166</v>
      </c>
      <c r="L320" s="3">
        <v>2</v>
      </c>
      <c r="M320" s="2" t="s">
        <v>23</v>
      </c>
      <c r="N320" s="2" t="s">
        <v>55</v>
      </c>
      <c r="O320" s="3">
        <v>33</v>
      </c>
      <c r="P320" s="13">
        <f t="shared" ref="P320:P333" si="74">I320*L320</f>
        <v>842.7</v>
      </c>
      <c r="Q320" s="13" t="str">
        <f t="shared" ref="Q320:Q333" si="75">IF(O320="","Not Delivered",IF(O320&lt;=30,"Fast",IF(O320&lt;=60,"Normal","Slow")))</f>
        <v>Normal</v>
      </c>
      <c r="S320" s="21"/>
    </row>
    <row r="321" customHeight="1" spans="1:19">
      <c r="A321" s="2" t="s">
        <v>1186</v>
      </c>
      <c r="B321" s="29" t="s">
        <v>1187</v>
      </c>
      <c r="C321" s="2" t="s">
        <v>1188</v>
      </c>
      <c r="D321" s="2" t="str">
        <f t="array" ref="D321">_xlfn.XLOOKUP(C321,Customers!A:A,Customers!B:B)</f>
        <v>Customer 0851</v>
      </c>
      <c r="E321" s="2" t="s">
        <v>281</v>
      </c>
      <c r="F321" s="2" t="str">
        <f t="array" ref="F321">_xlfn.XLOOKUP(E321,Restaurants!A:A,Restaurants!B:B)</f>
        <v>Restaurant 026</v>
      </c>
      <c r="G321" s="2" t="s">
        <v>1164</v>
      </c>
      <c r="H321" s="2" t="str">
        <f t="array" ref="H321">_xlfn.XLOOKUP(G321,Food_Menu!A:A,Food_Menu!B:B)</f>
        <v>Food Item 0083</v>
      </c>
      <c r="I321" s="2">
        <f t="array" ref="I321">_xlfn.XLOOKUP(G321,Food_Menu!A:A,Food_Menu!D:D)</f>
        <v>430.56</v>
      </c>
      <c r="J321" s="2" t="s">
        <v>567</v>
      </c>
      <c r="K321" s="2" t="str">
        <f t="array" ref="K321">_xlfn.XLOOKUP(J321,Delivery_Partners!A:A,Delivery_Partners!B:B)</f>
        <v>Delivery Partner 104</v>
      </c>
      <c r="L321" s="3">
        <v>4</v>
      </c>
      <c r="M321" s="2" t="s">
        <v>23</v>
      </c>
      <c r="N321" s="2" t="s">
        <v>24</v>
      </c>
      <c r="O321" s="3">
        <v>45</v>
      </c>
      <c r="P321" s="13">
        <f t="shared" si="74"/>
        <v>1722.24</v>
      </c>
      <c r="Q321" s="13" t="str">
        <f t="shared" si="75"/>
        <v>Normal</v>
      </c>
      <c r="S321" s="21"/>
    </row>
    <row r="322" customHeight="1" spans="1:19">
      <c r="A322" s="2" t="s">
        <v>1189</v>
      </c>
      <c r="B322" s="29" t="s">
        <v>243</v>
      </c>
      <c r="C322" s="2" t="s">
        <v>1190</v>
      </c>
      <c r="D322" s="2" t="str">
        <f t="array" ref="D322">_xlfn.XLOOKUP(C322,Customers!A:A,Customers!B:B)</f>
        <v>Customer 0409</v>
      </c>
      <c r="E322" s="2" t="s">
        <v>1191</v>
      </c>
      <c r="F322" s="2" t="str">
        <f t="array" ref="F322">_xlfn.XLOOKUP(E322,Restaurants!A:A,Restaurants!B:B)</f>
        <v>Restaurant 060</v>
      </c>
      <c r="G322" s="2" t="s">
        <v>1192</v>
      </c>
      <c r="H322" s="2" t="str">
        <f t="array" ref="H322">_xlfn.XLOOKUP(G322,Food_Menu!A:A,Food_Menu!B:B)</f>
        <v>Food Item 0097</v>
      </c>
      <c r="I322" s="2">
        <f t="array" ref="I322">_xlfn.XLOOKUP(G322,Food_Menu!A:A,Food_Menu!D:D)</f>
        <v>584.54</v>
      </c>
      <c r="J322" s="2" t="s">
        <v>1193</v>
      </c>
      <c r="K322" s="2" t="str">
        <f t="array" ref="K322">_xlfn.XLOOKUP(J322,Delivery_Partners!A:A,Delivery_Partners!B:B)</f>
        <v>Delivery Partner 074</v>
      </c>
      <c r="L322" s="3">
        <v>4</v>
      </c>
      <c r="M322" s="2" t="s">
        <v>23</v>
      </c>
      <c r="N322" s="2" t="s">
        <v>42</v>
      </c>
      <c r="O322" s="3">
        <v>21</v>
      </c>
      <c r="P322" s="13">
        <f t="shared" si="74"/>
        <v>2338.16</v>
      </c>
      <c r="Q322" s="13" t="str">
        <f t="shared" si="75"/>
        <v>Fast</v>
      </c>
      <c r="S322" s="21"/>
    </row>
    <row r="323" customHeight="1" spans="1:19">
      <c r="A323" s="2" t="s">
        <v>1194</v>
      </c>
      <c r="B323" s="28">
        <v>45968</v>
      </c>
      <c r="C323" s="2" t="s">
        <v>1195</v>
      </c>
      <c r="D323" s="2" t="str">
        <f t="array" ref="D323">_xlfn.XLOOKUP(C323,Customers!A:A,Customers!B:B)</f>
        <v>Customer 0249</v>
      </c>
      <c r="E323" s="2" t="s">
        <v>350</v>
      </c>
      <c r="F323" s="2" t="str">
        <f t="array" ref="F323">_xlfn.XLOOKUP(E323,Restaurants!A:A,Restaurants!B:B)</f>
        <v>Restaurant 001</v>
      </c>
      <c r="G323" s="2" t="s">
        <v>363</v>
      </c>
      <c r="H323" s="2" t="str">
        <f t="array" ref="H323">_xlfn.XLOOKUP(G323,Food_Menu!A:A,Food_Menu!B:B)</f>
        <v>Food Item 0102</v>
      </c>
      <c r="I323" s="2">
        <f t="array" ref="I323">_xlfn.XLOOKUP(G323,Food_Menu!A:A,Food_Menu!D:D)</f>
        <v>630.13</v>
      </c>
      <c r="J323" s="2" t="s">
        <v>1196</v>
      </c>
      <c r="K323" s="2" t="str">
        <f t="array" ref="K323">_xlfn.XLOOKUP(J323,Delivery_Partners!A:A,Delivery_Partners!B:B)</f>
        <v>Delivery Partner 032</v>
      </c>
      <c r="L323" s="3">
        <v>2</v>
      </c>
      <c r="M323" s="2" t="s">
        <v>23</v>
      </c>
      <c r="N323" s="2" t="s">
        <v>55</v>
      </c>
      <c r="O323" s="3">
        <v>44</v>
      </c>
      <c r="P323" s="13">
        <f t="shared" si="74"/>
        <v>1260.26</v>
      </c>
      <c r="Q323" s="13" t="str">
        <f t="shared" si="75"/>
        <v>Normal</v>
      </c>
      <c r="S323" s="21"/>
    </row>
    <row r="324" customHeight="1" spans="1:19">
      <c r="A324" s="2" t="s">
        <v>1197</v>
      </c>
      <c r="B324" s="29" t="s">
        <v>1198</v>
      </c>
      <c r="C324" s="2" t="s">
        <v>1199</v>
      </c>
      <c r="D324" s="2" t="str">
        <f t="array" ref="D324">_xlfn.XLOOKUP(C324,Customers!A:A,Customers!B:B)</f>
        <v>Customer 0648</v>
      </c>
      <c r="E324" s="2" t="s">
        <v>807</v>
      </c>
      <c r="F324" s="2" t="str">
        <f t="array" ref="F324">_xlfn.XLOOKUP(E324,Restaurants!A:A,Restaurants!B:B)</f>
        <v>Restaurant 118</v>
      </c>
      <c r="G324" s="2" t="s">
        <v>985</v>
      </c>
      <c r="H324" s="2" t="str">
        <f t="array" ref="H324">_xlfn.XLOOKUP(G324,Food_Menu!A:A,Food_Menu!B:B)</f>
        <v>Food Item 0169</v>
      </c>
      <c r="I324" s="2">
        <f t="array" ref="I324">_xlfn.XLOOKUP(G324,Food_Menu!A:A,Food_Menu!D:D)</f>
        <v>94.12</v>
      </c>
      <c r="J324" s="2" t="s">
        <v>1142</v>
      </c>
      <c r="K324" s="2" t="str">
        <f t="array" ref="K324">_xlfn.XLOOKUP(J324,Delivery_Partners!A:A,Delivery_Partners!B:B)</f>
        <v>Delivery Partner 059</v>
      </c>
      <c r="L324" s="3">
        <v>1</v>
      </c>
      <c r="M324" s="2" t="s">
        <v>23</v>
      </c>
      <c r="N324" s="2" t="s">
        <v>24</v>
      </c>
      <c r="O324" s="3">
        <v>23</v>
      </c>
      <c r="P324" s="13">
        <f t="shared" si="74"/>
        <v>94.12</v>
      </c>
      <c r="Q324" s="13" t="str">
        <f t="shared" si="75"/>
        <v>Fast</v>
      </c>
      <c r="S324" s="21"/>
    </row>
    <row r="325" customHeight="1" spans="1:19">
      <c r="A325" s="2" t="s">
        <v>1200</v>
      </c>
      <c r="B325" s="28">
        <v>45849</v>
      </c>
      <c r="C325" s="2" t="s">
        <v>678</v>
      </c>
      <c r="D325" s="2" t="str">
        <f t="array" ref="D325">_xlfn.XLOOKUP(C325,Customers!A:A,Customers!B:B)</f>
        <v>Customer 1119</v>
      </c>
      <c r="E325" s="2" t="s">
        <v>488</v>
      </c>
      <c r="F325" s="2" t="str">
        <f t="array" ref="F325">_xlfn.XLOOKUP(E325,Restaurants!A:A,Restaurants!B:B)</f>
        <v>Restaurant 031</v>
      </c>
      <c r="G325" s="2" t="s">
        <v>582</v>
      </c>
      <c r="H325" s="2" t="str">
        <f t="array" ref="H325">_xlfn.XLOOKUP(G325,Food_Menu!A:A,Food_Menu!B:B)</f>
        <v>Food Item 0011</v>
      </c>
      <c r="I325" s="2">
        <f t="array" ref="I325">_xlfn.XLOOKUP(G325,Food_Menu!A:A,Food_Menu!D:D)</f>
        <v>586.61</v>
      </c>
      <c r="J325" s="2" t="s">
        <v>499</v>
      </c>
      <c r="K325" s="2" t="str">
        <f t="array" ref="K325">_xlfn.XLOOKUP(J325,Delivery_Partners!A:A,Delivery_Partners!B:B)</f>
        <v>Delivery Partner 105</v>
      </c>
      <c r="L325" s="3">
        <v>1</v>
      </c>
      <c r="M325" s="2" t="s">
        <v>23</v>
      </c>
      <c r="N325" s="2" t="s">
        <v>42</v>
      </c>
      <c r="O325" s="3">
        <v>42</v>
      </c>
      <c r="P325" s="13">
        <f t="shared" si="74"/>
        <v>586.61</v>
      </c>
      <c r="Q325" s="13" t="str">
        <f t="shared" si="75"/>
        <v>Normal</v>
      </c>
      <c r="S325" s="21"/>
    </row>
    <row r="326" customHeight="1" spans="1:19">
      <c r="A326" s="2" t="s">
        <v>1201</v>
      </c>
      <c r="B326" s="29" t="s">
        <v>1202</v>
      </c>
      <c r="C326" s="2" t="s">
        <v>1203</v>
      </c>
      <c r="D326" s="2" t="str">
        <f t="array" ref="D326">_xlfn.XLOOKUP(C326,Customers!A:A,Customers!B:B)</f>
        <v>Customer 1078</v>
      </c>
      <c r="E326" s="2" t="s">
        <v>131</v>
      </c>
      <c r="F326" s="2" t="str">
        <f t="array" ref="F326">_xlfn.XLOOKUP(E326,Restaurants!A:A,Restaurants!B:B)</f>
        <v>Restaurant 075</v>
      </c>
      <c r="G326" s="2" t="s">
        <v>122</v>
      </c>
      <c r="H326" s="2" t="str">
        <f t="array" ref="H326">_xlfn.XLOOKUP(G326,Food_Menu!A:A,Food_Menu!B:B)</f>
        <v>Food Item 0111</v>
      </c>
      <c r="I326" s="2">
        <f t="array" ref="I326">_xlfn.XLOOKUP(G326,Food_Menu!A:A,Food_Menu!D:D)</f>
        <v>237.65</v>
      </c>
      <c r="J326" s="2" t="s">
        <v>1204</v>
      </c>
      <c r="K326" s="2" t="str">
        <f t="array" ref="K326">_xlfn.XLOOKUP(J326,Delivery_Partners!A:A,Delivery_Partners!B:B)</f>
        <v>Delivery Partner 067</v>
      </c>
      <c r="L326" s="3">
        <v>3</v>
      </c>
      <c r="M326" s="2" t="s">
        <v>23</v>
      </c>
      <c r="N326" s="2" t="s">
        <v>24</v>
      </c>
      <c r="O326" s="3">
        <v>16</v>
      </c>
      <c r="P326" s="13">
        <f t="shared" si="74"/>
        <v>712.95</v>
      </c>
      <c r="Q326" s="13" t="str">
        <f t="shared" si="75"/>
        <v>Fast</v>
      </c>
      <c r="S326" s="21"/>
    </row>
    <row r="327" customHeight="1" spans="1:19">
      <c r="A327" s="2" t="s">
        <v>1205</v>
      </c>
      <c r="B327" s="29" t="s">
        <v>1206</v>
      </c>
      <c r="C327" s="2" t="s">
        <v>1207</v>
      </c>
      <c r="D327" s="2" t="str">
        <f t="array" ref="D327">_xlfn.XLOOKUP(C327,Customers!A:A,Customers!B:B)</f>
        <v>Customer 0486</v>
      </c>
      <c r="E327" s="2" t="s">
        <v>89</v>
      </c>
      <c r="F327" s="2" t="str">
        <f t="array" ref="F327">_xlfn.XLOOKUP(E327,Restaurants!A:A,Restaurants!B:B)</f>
        <v>Restaurant 059</v>
      </c>
      <c r="G327" s="2" t="s">
        <v>631</v>
      </c>
      <c r="H327" s="2" t="str">
        <f t="array" ref="H327">_xlfn.XLOOKUP(G327,Food_Menu!A:A,Food_Menu!B:B)</f>
        <v>Food Item 0121</v>
      </c>
      <c r="I327" s="2">
        <f t="array" ref="I327">_xlfn.XLOOKUP(G327,Food_Menu!A:A,Food_Menu!D:D)</f>
        <v>249.48</v>
      </c>
      <c r="J327" s="2" t="s">
        <v>397</v>
      </c>
      <c r="K327" s="2" t="str">
        <f t="array" ref="K327">_xlfn.XLOOKUP(J327,Delivery_Partners!A:A,Delivery_Partners!B:B)</f>
        <v>Delivery Partner 066</v>
      </c>
      <c r="L327" s="3">
        <v>2</v>
      </c>
      <c r="M327" s="2" t="s">
        <v>23</v>
      </c>
      <c r="N327" s="2" t="s">
        <v>55</v>
      </c>
      <c r="O327" s="3">
        <v>42</v>
      </c>
      <c r="P327" s="13">
        <f t="shared" si="74"/>
        <v>498.96</v>
      </c>
      <c r="Q327" s="13" t="str">
        <f t="shared" si="75"/>
        <v>Normal</v>
      </c>
      <c r="S327" s="21"/>
    </row>
    <row r="328" customHeight="1" spans="1:19">
      <c r="A328" s="2" t="s">
        <v>1208</v>
      </c>
      <c r="B328" s="29" t="s">
        <v>653</v>
      </c>
      <c r="C328" s="2" t="s">
        <v>606</v>
      </c>
      <c r="D328" s="2" t="str">
        <f t="array" ref="D328">_xlfn.XLOOKUP(C328,Customers!A:A,Customers!B:B)</f>
        <v>Customer 0005</v>
      </c>
      <c r="E328" s="2" t="s">
        <v>1209</v>
      </c>
      <c r="F328" s="2" t="str">
        <f t="array" ref="F328">_xlfn.XLOOKUP(E328,Restaurants!A:A,Restaurants!B:B)</f>
        <v>Restaurant 109</v>
      </c>
      <c r="G328" s="2" t="s">
        <v>1210</v>
      </c>
      <c r="H328" s="2" t="str">
        <f t="array" ref="H328">_xlfn.XLOOKUP(G328,Food_Menu!A:A,Food_Menu!B:B)</f>
        <v>Food Item 0166</v>
      </c>
      <c r="I328" s="2">
        <f t="array" ref="I328">_xlfn.XLOOKUP(G328,Food_Menu!A:A,Food_Menu!D:D)</f>
        <v>321.44</v>
      </c>
      <c r="J328" s="2" t="s">
        <v>684</v>
      </c>
      <c r="K328" s="2" t="str">
        <f t="array" ref="K328">_xlfn.XLOOKUP(J328,Delivery_Partners!A:A,Delivery_Partners!B:B)</f>
        <v>Delivery Partner 003</v>
      </c>
      <c r="L328" s="3">
        <v>3</v>
      </c>
      <c r="M328" s="2" t="s">
        <v>23</v>
      </c>
      <c r="N328" s="2" t="s">
        <v>24</v>
      </c>
      <c r="O328" s="3">
        <v>34</v>
      </c>
      <c r="P328" s="13">
        <f t="shared" si="74"/>
        <v>964.32</v>
      </c>
      <c r="Q328" s="13" t="str">
        <f t="shared" si="75"/>
        <v>Normal</v>
      </c>
      <c r="S328" s="21"/>
    </row>
    <row r="329" customHeight="1" spans="1:19">
      <c r="A329" s="2" t="s">
        <v>1211</v>
      </c>
      <c r="B329" s="28">
        <v>45902</v>
      </c>
      <c r="C329" s="2" t="s">
        <v>437</v>
      </c>
      <c r="D329" s="2" t="str">
        <f t="array" ref="D329">_xlfn.XLOOKUP(C329,Customers!A:A,Customers!B:B)</f>
        <v>Customer 1066</v>
      </c>
      <c r="E329" s="2" t="s">
        <v>945</v>
      </c>
      <c r="F329" s="2" t="str">
        <f t="array" ref="F329">_xlfn.XLOOKUP(E329,Restaurants!A:A,Restaurants!B:B)</f>
        <v>Restaurant 099</v>
      </c>
      <c r="G329" s="2" t="s">
        <v>1212</v>
      </c>
      <c r="H329" s="2" t="str">
        <f t="array" ref="H329">_xlfn.XLOOKUP(G329,Food_Menu!A:A,Food_Menu!B:B)</f>
        <v>Food Item 0147</v>
      </c>
      <c r="I329" s="2">
        <f t="array" ref="I329">_xlfn.XLOOKUP(G329,Food_Menu!A:A,Food_Menu!D:D)</f>
        <v>263.56</v>
      </c>
      <c r="J329" s="2" t="s">
        <v>95</v>
      </c>
      <c r="K329" s="2" t="str">
        <f t="array" ref="K329">_xlfn.XLOOKUP(J329,Delivery_Partners!A:A,Delivery_Partners!B:B)</f>
        <v>Delivery Partner 170</v>
      </c>
      <c r="L329" s="3">
        <v>2</v>
      </c>
      <c r="M329" s="2" t="s">
        <v>23</v>
      </c>
      <c r="N329" s="2" t="s">
        <v>24</v>
      </c>
      <c r="O329" s="3">
        <v>36</v>
      </c>
      <c r="P329" s="13">
        <f t="shared" si="74"/>
        <v>527.12</v>
      </c>
      <c r="Q329" s="13" t="str">
        <f t="shared" si="75"/>
        <v>Normal</v>
      </c>
      <c r="S329" s="21"/>
    </row>
    <row r="330" customHeight="1" spans="1:19">
      <c r="A330" s="2" t="s">
        <v>1213</v>
      </c>
      <c r="B330" s="28">
        <v>45717</v>
      </c>
      <c r="C330" s="2" t="s">
        <v>1214</v>
      </c>
      <c r="D330" s="2" t="str">
        <f t="array" ref="D330">_xlfn.XLOOKUP(C330,Customers!A:A,Customers!B:B)</f>
        <v>Customer 1077</v>
      </c>
      <c r="E330" s="2" t="s">
        <v>265</v>
      </c>
      <c r="F330" s="2" t="str">
        <f t="array" ref="F330">_xlfn.XLOOKUP(E330,Restaurants!A:A,Restaurants!B:B)</f>
        <v>Restaurant 094</v>
      </c>
      <c r="G330" s="2" t="s">
        <v>202</v>
      </c>
      <c r="H330" s="2" t="str">
        <f t="array" ref="H330">_xlfn.XLOOKUP(G330,Food_Menu!A:A,Food_Menu!B:B)</f>
        <v>Food Item 0096</v>
      </c>
      <c r="I330" s="2">
        <f t="array" ref="I330">_xlfn.XLOOKUP(G330,Food_Menu!A:A,Food_Menu!D:D)</f>
        <v>399.57</v>
      </c>
      <c r="J330" s="2" t="s">
        <v>1132</v>
      </c>
      <c r="K330" s="2" t="str">
        <f t="array" ref="K330">_xlfn.XLOOKUP(J330,Delivery_Partners!A:A,Delivery_Partners!B:B)</f>
        <v>Delivery Partner 151</v>
      </c>
      <c r="L330" s="3">
        <v>1</v>
      </c>
      <c r="M330" s="2" t="s">
        <v>23</v>
      </c>
      <c r="N330" s="2" t="s">
        <v>55</v>
      </c>
      <c r="O330" s="3">
        <v>47</v>
      </c>
      <c r="P330" s="13">
        <f t="shared" si="74"/>
        <v>399.57</v>
      </c>
      <c r="Q330" s="13" t="str">
        <f t="shared" si="75"/>
        <v>Normal</v>
      </c>
      <c r="S330" s="21"/>
    </row>
    <row r="331" customHeight="1" spans="1:19">
      <c r="A331" s="2" t="s">
        <v>1215</v>
      </c>
      <c r="B331" s="28">
        <v>45934</v>
      </c>
      <c r="C331" s="2" t="s">
        <v>1216</v>
      </c>
      <c r="D331" s="2" t="str">
        <f t="array" ref="D331">_xlfn.XLOOKUP(C331,Customers!A:A,Customers!B:B)</f>
        <v>Customer 0727</v>
      </c>
      <c r="E331" s="2" t="s">
        <v>446</v>
      </c>
      <c r="F331" s="2" t="str">
        <f t="array" ref="F331">_xlfn.XLOOKUP(E331,Restaurants!A:A,Restaurants!B:B)</f>
        <v>Restaurant 078</v>
      </c>
      <c r="G331" s="2" t="s">
        <v>99</v>
      </c>
      <c r="H331" s="2" t="str">
        <f t="array" ref="H331">_xlfn.XLOOKUP(G331,Food_Menu!A:A,Food_Menu!B:B)</f>
        <v>Food Item 0025</v>
      </c>
      <c r="I331" s="2">
        <f t="array" ref="I331">_xlfn.XLOOKUP(G331,Food_Menu!A:A,Food_Menu!D:D)</f>
        <v>246.71</v>
      </c>
      <c r="J331" s="2" t="s">
        <v>68</v>
      </c>
      <c r="K331" s="2" t="str">
        <f t="array" ref="K331">_xlfn.XLOOKUP(J331,Delivery_Partners!A:A,Delivery_Partners!B:B)</f>
        <v>Delivery Partner 046</v>
      </c>
      <c r="L331" s="3">
        <v>1</v>
      </c>
      <c r="M331" s="2" t="s">
        <v>23</v>
      </c>
      <c r="N331" s="2" t="s">
        <v>74</v>
      </c>
      <c r="O331" s="3">
        <v>25</v>
      </c>
      <c r="P331" s="13">
        <f t="shared" si="74"/>
        <v>246.71</v>
      </c>
      <c r="Q331" s="13" t="str">
        <f t="shared" si="75"/>
        <v>Fast</v>
      </c>
      <c r="S331" s="21"/>
    </row>
    <row r="332" customHeight="1" spans="1:19">
      <c r="A332" s="2" t="s">
        <v>1217</v>
      </c>
      <c r="B332" s="28">
        <v>45809</v>
      </c>
      <c r="C332" s="2" t="s">
        <v>1218</v>
      </c>
      <c r="D332" s="2" t="str">
        <f t="array" ref="D332">_xlfn.XLOOKUP(C332,Customers!A:A,Customers!B:B)</f>
        <v>Customer 0755</v>
      </c>
      <c r="E332" s="2" t="s">
        <v>871</v>
      </c>
      <c r="F332" s="2" t="str">
        <f t="array" ref="F332">_xlfn.XLOOKUP(E332,Restaurants!A:A,Restaurants!B:B)</f>
        <v>Restaurant 015</v>
      </c>
      <c r="G332" s="2" t="s">
        <v>188</v>
      </c>
      <c r="H332" s="2" t="str">
        <f t="array" ref="H332">_xlfn.XLOOKUP(G332,Food_Menu!A:A,Food_Menu!B:B)</f>
        <v>Food Item 0082</v>
      </c>
      <c r="I332" s="2">
        <f t="array" ref="I332">_xlfn.XLOOKUP(G332,Food_Menu!A:A,Food_Menu!D:D)</f>
        <v>266.68</v>
      </c>
      <c r="J332" s="2" t="s">
        <v>510</v>
      </c>
      <c r="K332" s="2" t="str">
        <f t="array" ref="K332">_xlfn.XLOOKUP(J332,Delivery_Partners!A:A,Delivery_Partners!B:B)</f>
        <v>Delivery Partner 025</v>
      </c>
      <c r="L332" s="3">
        <v>1</v>
      </c>
      <c r="M332" s="2" t="s">
        <v>23</v>
      </c>
      <c r="N332" s="2" t="s">
        <v>24</v>
      </c>
      <c r="O332" s="3">
        <v>35</v>
      </c>
      <c r="P332" s="13">
        <f t="shared" si="74"/>
        <v>266.68</v>
      </c>
      <c r="Q332" s="13" t="str">
        <f t="shared" si="75"/>
        <v>Normal</v>
      </c>
      <c r="S332" s="21"/>
    </row>
    <row r="333" customHeight="1" spans="1:19">
      <c r="A333" s="2" t="s">
        <v>1219</v>
      </c>
      <c r="B333" s="28">
        <v>45966</v>
      </c>
      <c r="C333" s="2" t="s">
        <v>794</v>
      </c>
      <c r="D333" s="2" t="str">
        <f t="array" ref="D333">_xlfn.XLOOKUP(C333,Customers!A:A,Customers!B:B)</f>
        <v>Customer 0633</v>
      </c>
      <c r="E333" s="2" t="s">
        <v>220</v>
      </c>
      <c r="F333" s="2" t="str">
        <f t="array" ref="F333">_xlfn.XLOOKUP(E333,Restaurants!A:A,Restaurants!B:B)</f>
        <v>Restaurant 111</v>
      </c>
      <c r="G333" s="2" t="s">
        <v>28</v>
      </c>
      <c r="H333" s="2" t="str">
        <f t="array" ref="H333">_xlfn.XLOOKUP(G333,Food_Menu!A:A,Food_Menu!B:B)</f>
        <v>Food Item 0057</v>
      </c>
      <c r="I333" s="2">
        <f t="array" ref="I333">_xlfn.XLOOKUP(G333,Food_Menu!A:A,Food_Menu!D:D)</f>
        <v>302.55</v>
      </c>
      <c r="J333" s="2" t="s">
        <v>1132</v>
      </c>
      <c r="K333" s="2" t="str">
        <f t="array" ref="K333">_xlfn.XLOOKUP(J333,Delivery_Partners!A:A,Delivery_Partners!B:B)</f>
        <v>Delivery Partner 151</v>
      </c>
      <c r="L333" s="3">
        <v>2</v>
      </c>
      <c r="M333" s="2" t="s">
        <v>23</v>
      </c>
      <c r="N333" s="2" t="s">
        <v>74</v>
      </c>
      <c r="O333" s="3">
        <v>39</v>
      </c>
      <c r="P333" s="13">
        <f t="shared" si="74"/>
        <v>605.1</v>
      </c>
      <c r="Q333" s="13" t="str">
        <f t="shared" si="75"/>
        <v>Normal</v>
      </c>
      <c r="S333" s="21"/>
    </row>
    <row r="334" hidden="1" customHeight="1" spans="1:19">
      <c r="A334" s="2" t="s">
        <v>1220</v>
      </c>
      <c r="B334" s="29" t="s">
        <v>1206</v>
      </c>
      <c r="C334" s="2" t="s">
        <v>223</v>
      </c>
      <c r="D334" s="2" t="str">
        <f t="array" ref="D334">_xlfn.XLOOKUP(C334,Customers!A:A,Customers!B:B)</f>
        <v>Customer 0015</v>
      </c>
      <c r="E334" s="2" t="s">
        <v>492</v>
      </c>
      <c r="F334" s="2" t="str">
        <f t="array" ref="F334">_xlfn.XLOOKUP(E334,Restaurants!A:A,Restaurants!B:B)</f>
        <v>Restaurant 008</v>
      </c>
      <c r="G334" s="2" t="s">
        <v>336</v>
      </c>
      <c r="H334" s="2" t="str">
        <f t="array" ref="H334">_xlfn.XLOOKUP(G334,Food_Menu!A:A,Food_Menu!B:B)</f>
        <v>Food Item 0045</v>
      </c>
      <c r="I334" s="2"/>
      <c r="J334" s="2" t="s">
        <v>1132</v>
      </c>
      <c r="K334" s="2" t="str">
        <f t="array" ref="K334">_xlfn.XLOOKUP(J334,Delivery_Partners!A:A,Delivery_Partners!B:B)</f>
        <v>Delivery Partner 151</v>
      </c>
      <c r="L334" s="3">
        <v>1</v>
      </c>
      <c r="M334" s="2" t="s">
        <v>101</v>
      </c>
      <c r="N334" s="2" t="s">
        <v>55</v>
      </c>
      <c r="O334" s="2"/>
    </row>
    <row r="335" customHeight="1" spans="1:19">
      <c r="A335" s="2" t="s">
        <v>1221</v>
      </c>
      <c r="B335" s="29" t="s">
        <v>1222</v>
      </c>
      <c r="C335" s="2" t="s">
        <v>1223</v>
      </c>
      <c r="D335" s="2" t="str">
        <f t="array" ref="D335">_xlfn.XLOOKUP(C335,Customers!A:A,Customers!B:B)</f>
        <v>Customer 0192</v>
      </c>
      <c r="E335" s="2" t="s">
        <v>1224</v>
      </c>
      <c r="F335" s="2" t="str">
        <f t="array" ref="F335">_xlfn.XLOOKUP(E335,Restaurants!A:A,Restaurants!B:B)</f>
        <v>Restaurant 055</v>
      </c>
      <c r="G335" s="2" t="s">
        <v>792</v>
      </c>
      <c r="H335" s="2" t="str">
        <f t="array" ref="H335">_xlfn.XLOOKUP(G335,Food_Menu!A:A,Food_Menu!B:B)</f>
        <v>Food Item 0159</v>
      </c>
      <c r="I335" s="2">
        <f t="array" ref="I335">_xlfn.XLOOKUP(G335,Food_Menu!A:A,Food_Menu!D:D)</f>
        <v>430.63</v>
      </c>
      <c r="J335" s="2" t="s">
        <v>148</v>
      </c>
      <c r="K335" s="2" t="str">
        <f t="array" ref="K335">_xlfn.XLOOKUP(J335,Delivery_Partners!A:A,Delivery_Partners!B:B)</f>
        <v>Delivery Partner 162</v>
      </c>
      <c r="L335" s="3">
        <v>1</v>
      </c>
      <c r="M335" s="2" t="s">
        <v>23</v>
      </c>
      <c r="N335" s="2" t="s">
        <v>24</v>
      </c>
      <c r="O335" s="3">
        <v>44</v>
      </c>
      <c r="P335" s="13">
        <f>I335*L335</f>
        <v>430.63</v>
      </c>
      <c r="Q335" s="13" t="str">
        <f>IF(O335="","Not Delivered",IF(O335&lt;=30,"Fast",IF(O335&lt;=60,"Normal","Slow")))</f>
        <v>Normal</v>
      </c>
      <c r="S335" s="21"/>
    </row>
    <row r="336" hidden="1" customHeight="1" spans="1:19">
      <c r="A336" s="2" t="s">
        <v>1225</v>
      </c>
      <c r="B336" s="28">
        <v>45901</v>
      </c>
      <c r="C336" s="2" t="s">
        <v>1226</v>
      </c>
      <c r="D336" s="2" t="str">
        <f t="array" ref="D336">_xlfn.XLOOKUP(C336,Customers!A:A,Customers!B:B)</f>
        <v>Customer 0173</v>
      </c>
      <c r="E336" s="2" t="s">
        <v>532</v>
      </c>
      <c r="F336" s="2" t="str">
        <f t="array" ref="F336">_xlfn.XLOOKUP(E336,Restaurants!A:A,Restaurants!B:B)</f>
        <v>Restaurant 046</v>
      </c>
      <c r="G336" s="2" t="s">
        <v>762</v>
      </c>
      <c r="H336" s="2" t="str">
        <f t="array" ref="H336">_xlfn.XLOOKUP(G336,Food_Menu!A:A,Food_Menu!B:B)</f>
        <v>Food Item 0106</v>
      </c>
      <c r="I336" s="2"/>
      <c r="J336" s="2" t="s">
        <v>304</v>
      </c>
      <c r="K336" s="2" t="str">
        <f t="array" ref="K336">_xlfn.XLOOKUP(J336,Delivery_Partners!A:A,Delivery_Partners!B:B)</f>
        <v>Delivery Partner 099</v>
      </c>
      <c r="L336" s="3">
        <v>2</v>
      </c>
      <c r="M336" s="2" t="s">
        <v>101</v>
      </c>
      <c r="N336" s="2" t="s">
        <v>55</v>
      </c>
      <c r="O336" s="2"/>
    </row>
    <row r="337" customHeight="1" spans="1:19">
      <c r="A337" s="2" t="s">
        <v>1227</v>
      </c>
      <c r="B337" s="29" t="s">
        <v>960</v>
      </c>
      <c r="C337" s="2" t="s">
        <v>1228</v>
      </c>
      <c r="D337" s="2" t="str">
        <f t="array" ref="D337">_xlfn.XLOOKUP(C337,Customers!A:A,Customers!B:B)</f>
        <v>Customer 1098</v>
      </c>
      <c r="E337" s="2" t="s">
        <v>275</v>
      </c>
      <c r="F337" s="2" t="str">
        <f t="array" ref="F337">_xlfn.XLOOKUP(E337,Restaurants!A:A,Restaurants!B:B)</f>
        <v>Restaurant 047</v>
      </c>
      <c r="G337" s="2" t="s">
        <v>1018</v>
      </c>
      <c r="H337" s="2" t="str">
        <f t="array" ref="H337">_xlfn.XLOOKUP(G337,Food_Menu!A:A,Food_Menu!B:B)</f>
        <v>Food Item 0175</v>
      </c>
      <c r="I337" s="2">
        <f t="array" ref="I337">_xlfn.XLOOKUP(G337,Food_Menu!A:A,Food_Menu!D:D)</f>
        <v>114.67</v>
      </c>
      <c r="J337" s="2" t="s">
        <v>1080</v>
      </c>
      <c r="K337" s="2" t="str">
        <f t="array" ref="K337">_xlfn.XLOOKUP(J337,Delivery_Partners!A:A,Delivery_Partners!B:B)</f>
        <v>Delivery Partner 133</v>
      </c>
      <c r="L337" s="3">
        <v>1</v>
      </c>
      <c r="M337" s="2" t="s">
        <v>23</v>
      </c>
      <c r="N337" s="2" t="s">
        <v>55</v>
      </c>
      <c r="O337" s="3">
        <v>28</v>
      </c>
      <c r="P337" s="13">
        <f t="shared" ref="P337:P352" si="76">I337*L337</f>
        <v>114.67</v>
      </c>
      <c r="Q337" s="13" t="str">
        <f t="shared" ref="Q337:Q352" si="77">IF(O337="","Not Delivered",IF(O337&lt;=30,"Fast",IF(O337&lt;=60,"Normal","Slow")))</f>
        <v>Fast</v>
      </c>
      <c r="S337" s="21"/>
    </row>
    <row r="338" customHeight="1" spans="1:19">
      <c r="A338" s="2" t="s">
        <v>1229</v>
      </c>
      <c r="B338" s="29" t="s">
        <v>512</v>
      </c>
      <c r="C338" s="2" t="s">
        <v>1230</v>
      </c>
      <c r="D338" s="2" t="str">
        <f t="array" ref="D338">_xlfn.XLOOKUP(C338,Customers!A:A,Customers!B:B)</f>
        <v>Customer 0060</v>
      </c>
      <c r="E338" s="2" t="s">
        <v>807</v>
      </c>
      <c r="F338" s="2" t="str">
        <f t="array" ref="F338">_xlfn.XLOOKUP(E338,Restaurants!A:A,Restaurants!B:B)</f>
        <v>Restaurant 118</v>
      </c>
      <c r="G338" s="2" t="s">
        <v>713</v>
      </c>
      <c r="H338" s="2" t="str">
        <f t="array" ref="H338">_xlfn.XLOOKUP(G338,Food_Menu!A:A,Food_Menu!B:B)</f>
        <v>Food Item 0031</v>
      </c>
      <c r="I338" s="2">
        <f t="array" ref="I338">_xlfn.XLOOKUP(G338,Food_Menu!A:A,Food_Menu!D:D)</f>
        <v>485.31</v>
      </c>
      <c r="J338" s="2" t="s">
        <v>502</v>
      </c>
      <c r="K338" s="2" t="str">
        <f t="array" ref="K338">_xlfn.XLOOKUP(J338,Delivery_Partners!A:A,Delivery_Partners!B:B)</f>
        <v>Delivery Partner 132</v>
      </c>
      <c r="L338" s="3">
        <v>1</v>
      </c>
      <c r="M338" s="2" t="s">
        <v>23</v>
      </c>
      <c r="N338" s="2" t="s">
        <v>55</v>
      </c>
      <c r="O338" s="3">
        <v>50</v>
      </c>
      <c r="P338" s="13">
        <f t="shared" si="76"/>
        <v>485.31</v>
      </c>
      <c r="Q338" s="13" t="str">
        <f t="shared" si="77"/>
        <v>Normal</v>
      </c>
      <c r="S338" s="21"/>
    </row>
    <row r="339" customHeight="1" spans="1:19">
      <c r="A339" s="2" t="s">
        <v>1231</v>
      </c>
      <c r="B339" s="28">
        <v>45911</v>
      </c>
      <c r="C339" s="2" t="s">
        <v>1232</v>
      </c>
      <c r="D339" s="2" t="str">
        <f t="array" ref="D339">_xlfn.XLOOKUP(C339,Customers!A:A,Customers!B:B)</f>
        <v>Customer 0668</v>
      </c>
      <c r="E339" s="2" t="s">
        <v>376</v>
      </c>
      <c r="F339" s="2" t="str">
        <f t="array" ref="F339">_xlfn.XLOOKUP(E339,Restaurants!A:A,Restaurants!B:B)</f>
        <v>Restaurant 028</v>
      </c>
      <c r="G339" s="2" t="s">
        <v>1177</v>
      </c>
      <c r="H339" s="2" t="str">
        <f t="array" ref="H339">_xlfn.XLOOKUP(G339,Food_Menu!A:A,Food_Menu!B:B)</f>
        <v>Food Item 0217</v>
      </c>
      <c r="I339" s="2">
        <f t="array" ref="I339">_xlfn.XLOOKUP(G339,Food_Menu!A:A,Food_Menu!D:D)</f>
        <v>222.6</v>
      </c>
      <c r="J339" s="2" t="s">
        <v>1233</v>
      </c>
      <c r="K339" s="2" t="str">
        <f t="array" ref="K339">_xlfn.XLOOKUP(J339,Delivery_Partners!A:A,Delivery_Partners!B:B)</f>
        <v>Delivery Partner 039</v>
      </c>
      <c r="L339" s="3">
        <v>1</v>
      </c>
      <c r="M339" s="2" t="s">
        <v>23</v>
      </c>
      <c r="N339" s="2" t="s">
        <v>24</v>
      </c>
      <c r="O339" s="3">
        <v>42</v>
      </c>
      <c r="P339" s="13">
        <f t="shared" si="76"/>
        <v>222.6</v>
      </c>
      <c r="Q339" s="13" t="str">
        <f t="shared" si="77"/>
        <v>Normal</v>
      </c>
      <c r="S339" s="21"/>
    </row>
    <row r="340" customHeight="1" spans="1:19">
      <c r="A340" s="2" t="s">
        <v>1234</v>
      </c>
      <c r="B340" s="28">
        <v>45718</v>
      </c>
      <c r="C340" s="2" t="s">
        <v>1235</v>
      </c>
      <c r="D340" s="2" t="str">
        <f t="array" ref="D340">_xlfn.XLOOKUP(C340,Customers!A:A,Customers!B:B)</f>
        <v>Customer 0436</v>
      </c>
      <c r="E340" s="2" t="s">
        <v>177</v>
      </c>
      <c r="F340" s="2" t="str">
        <f t="array" ref="F340">_xlfn.XLOOKUP(E340,Restaurants!A:A,Restaurants!B:B)</f>
        <v>Restaurant 070</v>
      </c>
      <c r="G340" s="2" t="s">
        <v>717</v>
      </c>
      <c r="H340" s="2" t="str">
        <f t="array" ref="H340">_xlfn.XLOOKUP(G340,Food_Menu!A:A,Food_Menu!B:B)</f>
        <v>Food Item 0105</v>
      </c>
      <c r="I340" s="2">
        <f t="array" ref="I340">_xlfn.XLOOKUP(G340,Food_Menu!A:A,Food_Menu!D:D)</f>
        <v>415.74</v>
      </c>
      <c r="J340" s="2" t="s">
        <v>564</v>
      </c>
      <c r="K340" s="2" t="str">
        <f t="array" ref="K340">_xlfn.XLOOKUP(J340,Delivery_Partners!A:A,Delivery_Partners!B:B)</f>
        <v>Delivery Partner 095</v>
      </c>
      <c r="L340" s="3">
        <v>1</v>
      </c>
      <c r="M340" s="2" t="s">
        <v>23</v>
      </c>
      <c r="N340" s="2" t="s">
        <v>42</v>
      </c>
      <c r="O340" s="3">
        <v>25</v>
      </c>
      <c r="P340" s="13">
        <f t="shared" si="76"/>
        <v>415.74</v>
      </c>
      <c r="Q340" s="13" t="str">
        <f t="shared" si="77"/>
        <v>Fast</v>
      </c>
      <c r="S340" s="21"/>
    </row>
    <row r="341" customHeight="1" spans="1:19">
      <c r="A341" s="2" t="s">
        <v>1236</v>
      </c>
      <c r="B341" s="28">
        <v>45910</v>
      </c>
      <c r="C341" s="2" t="s">
        <v>1237</v>
      </c>
      <c r="D341" s="2" t="str">
        <f t="array" ref="D341">_xlfn.XLOOKUP(C341,Customers!A:A,Customers!B:B)</f>
        <v>Customer 0008</v>
      </c>
      <c r="E341" s="2" t="s">
        <v>616</v>
      </c>
      <c r="F341" s="2" t="str">
        <f t="array" ref="F341">_xlfn.XLOOKUP(E341,Restaurants!A:A,Restaurants!B:B)</f>
        <v>Restaurant 027</v>
      </c>
      <c r="G341" s="2" t="s">
        <v>47</v>
      </c>
      <c r="H341" s="2" t="str">
        <f t="array" ref="H341">_xlfn.XLOOKUP(G341,Food_Menu!A:A,Food_Menu!B:B)</f>
        <v>Food Item 0056</v>
      </c>
      <c r="I341" s="2">
        <f t="array" ref="I341">_xlfn.XLOOKUP(G341,Food_Menu!A:A,Food_Menu!D:D)</f>
        <v>536.41</v>
      </c>
      <c r="J341" s="2" t="s">
        <v>976</v>
      </c>
      <c r="K341" s="2" t="str">
        <f t="array" ref="K341">_xlfn.XLOOKUP(J341,Delivery_Partners!A:A,Delivery_Partners!B:B)</f>
        <v>Delivery Partner 047</v>
      </c>
      <c r="L341" s="3">
        <v>1</v>
      </c>
      <c r="M341" s="2" t="s">
        <v>23</v>
      </c>
      <c r="N341" s="2" t="s">
        <v>42</v>
      </c>
      <c r="O341" s="3">
        <v>25</v>
      </c>
      <c r="P341" s="13">
        <f t="shared" si="76"/>
        <v>536.41</v>
      </c>
      <c r="Q341" s="13" t="str">
        <f t="shared" si="77"/>
        <v>Fast</v>
      </c>
      <c r="S341" s="21"/>
    </row>
    <row r="342" customHeight="1" spans="1:19">
      <c r="A342" s="2" t="s">
        <v>1238</v>
      </c>
      <c r="B342" s="28">
        <v>45997</v>
      </c>
      <c r="C342" s="2" t="s">
        <v>1035</v>
      </c>
      <c r="D342" s="2" t="str">
        <f t="array" ref="D342">_xlfn.XLOOKUP(C342,Customers!A:A,Customers!B:B)</f>
        <v>Customer 1104</v>
      </c>
      <c r="E342" s="2" t="s">
        <v>738</v>
      </c>
      <c r="F342" s="2" t="str">
        <f t="array" ref="F342">_xlfn.XLOOKUP(E342,Restaurants!A:A,Restaurants!B:B)</f>
        <v>Restaurant 110</v>
      </c>
      <c r="G342" s="2" t="s">
        <v>1073</v>
      </c>
      <c r="H342" s="2" t="str">
        <f t="array" ref="H342">_xlfn.XLOOKUP(G342,Food_Menu!A:A,Food_Menu!B:B)</f>
        <v>Food Item 0080</v>
      </c>
      <c r="I342" s="2">
        <f t="array" ref="I342">_xlfn.XLOOKUP(G342,Food_Menu!A:A,Food_Menu!D:D)</f>
        <v>208.69</v>
      </c>
      <c r="J342" s="2" t="s">
        <v>1239</v>
      </c>
      <c r="K342" s="2" t="str">
        <f t="array" ref="K342">_xlfn.XLOOKUP(J342,Delivery_Partners!A:A,Delivery_Partners!B:B)</f>
        <v>Delivery Partner 136</v>
      </c>
      <c r="L342" s="3">
        <v>2</v>
      </c>
      <c r="M342" s="2" t="s">
        <v>23</v>
      </c>
      <c r="N342" s="2" t="s">
        <v>42</v>
      </c>
      <c r="O342" s="3">
        <v>32</v>
      </c>
      <c r="P342" s="13">
        <f t="shared" si="76"/>
        <v>417.38</v>
      </c>
      <c r="Q342" s="13" t="str">
        <f t="shared" si="77"/>
        <v>Normal</v>
      </c>
      <c r="S342" s="21"/>
    </row>
    <row r="343" customHeight="1" spans="1:19">
      <c r="A343" s="2" t="s">
        <v>1240</v>
      </c>
      <c r="B343" s="28">
        <v>45839</v>
      </c>
      <c r="C343" s="2" t="s">
        <v>1241</v>
      </c>
      <c r="D343" s="2" t="str">
        <f t="array" ref="D343">_xlfn.XLOOKUP(C343,Customers!A:A,Customers!B:B)</f>
        <v>Customer 0022</v>
      </c>
      <c r="E343" s="2" t="s">
        <v>552</v>
      </c>
      <c r="F343" s="2" t="str">
        <f t="array" ref="F343">_xlfn.XLOOKUP(E343,Restaurants!A:A,Restaurants!B:B)</f>
        <v>Restaurant 089</v>
      </c>
      <c r="G343" s="2" t="s">
        <v>571</v>
      </c>
      <c r="H343" s="2" t="str">
        <f t="array" ref="H343">_xlfn.XLOOKUP(G343,Food_Menu!A:A,Food_Menu!B:B)</f>
        <v>Food Item 0186</v>
      </c>
      <c r="I343" s="2">
        <f t="array" ref="I343">_xlfn.XLOOKUP(G343,Food_Menu!A:A,Food_Menu!D:D)</f>
        <v>554.45</v>
      </c>
      <c r="J343" s="2" t="s">
        <v>309</v>
      </c>
      <c r="K343" s="2" t="str">
        <f t="array" ref="K343">_xlfn.XLOOKUP(J343,Delivery_Partners!A:A,Delivery_Partners!B:B)</f>
        <v>Delivery Partner 175</v>
      </c>
      <c r="L343" s="3">
        <v>3</v>
      </c>
      <c r="M343" s="2" t="s">
        <v>23</v>
      </c>
      <c r="N343" s="2" t="s">
        <v>42</v>
      </c>
      <c r="O343" s="3">
        <v>40</v>
      </c>
      <c r="P343" s="13">
        <f t="shared" si="76"/>
        <v>1663.35</v>
      </c>
      <c r="Q343" s="13" t="str">
        <f t="shared" si="77"/>
        <v>Normal</v>
      </c>
      <c r="S343" s="21"/>
    </row>
    <row r="344" customHeight="1" spans="1:19">
      <c r="A344" s="2" t="s">
        <v>1242</v>
      </c>
      <c r="B344" s="28">
        <v>45725</v>
      </c>
      <c r="C344" s="2" t="s">
        <v>876</v>
      </c>
      <c r="D344" s="2" t="str">
        <f t="array" ref="D344">_xlfn.XLOOKUP(C344,Customers!A:A,Customers!B:B)</f>
        <v>Customer 1027</v>
      </c>
      <c r="E344" s="2" t="s">
        <v>908</v>
      </c>
      <c r="F344" s="2" t="str">
        <f t="array" ref="F344">_xlfn.XLOOKUP(E344,Restaurants!A:A,Restaurants!B:B)</f>
        <v>Restaurant 050</v>
      </c>
      <c r="G344" s="2" t="s">
        <v>282</v>
      </c>
      <c r="H344" s="2" t="str">
        <f t="array" ref="H344">_xlfn.XLOOKUP(G344,Food_Menu!A:A,Food_Menu!B:B)</f>
        <v>Food Item 0157</v>
      </c>
      <c r="I344" s="2">
        <f t="array" ref="I344">_xlfn.XLOOKUP(G344,Food_Menu!A:A,Food_Menu!D:D)</f>
        <v>278.37</v>
      </c>
      <c r="J344" s="2" t="s">
        <v>636</v>
      </c>
      <c r="K344" s="2" t="str">
        <f t="array" ref="K344">_xlfn.XLOOKUP(J344,Delivery_Partners!A:A,Delivery_Partners!B:B)</f>
        <v>Delivery Partner 014</v>
      </c>
      <c r="L344" s="3">
        <v>2</v>
      </c>
      <c r="M344" s="2" t="s">
        <v>23</v>
      </c>
      <c r="N344" s="2" t="s">
        <v>24</v>
      </c>
      <c r="O344" s="3">
        <v>15</v>
      </c>
      <c r="P344" s="13">
        <f t="shared" si="76"/>
        <v>556.74</v>
      </c>
      <c r="Q344" s="13" t="str">
        <f t="shared" si="77"/>
        <v>Fast</v>
      </c>
      <c r="S344" s="21"/>
    </row>
    <row r="345" customHeight="1" spans="1:19">
      <c r="A345" s="2" t="s">
        <v>1243</v>
      </c>
      <c r="B345" s="29" t="s">
        <v>911</v>
      </c>
      <c r="C345" s="2" t="s">
        <v>1244</v>
      </c>
      <c r="D345" s="2" t="str">
        <f t="array" ref="D345">_xlfn.XLOOKUP(C345,Customers!A:A,Customers!B:B)</f>
        <v>Customer 0934</v>
      </c>
      <c r="E345" s="2" t="s">
        <v>465</v>
      </c>
      <c r="F345" s="2" t="str">
        <f t="array" ref="F345">_xlfn.XLOOKUP(E345,Restaurants!A:A,Restaurants!B:B)</f>
        <v>Restaurant 010</v>
      </c>
      <c r="G345" s="2" t="s">
        <v>881</v>
      </c>
      <c r="H345" s="2" t="str">
        <f t="array" ref="H345">_xlfn.XLOOKUP(G345,Food_Menu!A:A,Food_Menu!B:B)</f>
        <v>Food Item 0038</v>
      </c>
      <c r="I345" s="2">
        <f t="array" ref="I345">_xlfn.XLOOKUP(G345,Food_Menu!A:A,Food_Menu!D:D)</f>
        <v>355.26</v>
      </c>
      <c r="J345" s="2" t="s">
        <v>636</v>
      </c>
      <c r="K345" s="2" t="str">
        <f t="array" ref="K345">_xlfn.XLOOKUP(J345,Delivery_Partners!A:A,Delivery_Partners!B:B)</f>
        <v>Delivery Partner 014</v>
      </c>
      <c r="L345" s="3">
        <v>4</v>
      </c>
      <c r="M345" s="2" t="s">
        <v>23</v>
      </c>
      <c r="N345" s="2" t="s">
        <v>24</v>
      </c>
      <c r="O345" s="3">
        <v>25</v>
      </c>
      <c r="P345" s="13">
        <f t="shared" si="76"/>
        <v>1421.04</v>
      </c>
      <c r="Q345" s="13" t="str">
        <f t="shared" si="77"/>
        <v>Fast</v>
      </c>
      <c r="S345" s="21"/>
    </row>
    <row r="346" customHeight="1" spans="1:19">
      <c r="A346" s="2" t="s">
        <v>1245</v>
      </c>
      <c r="B346" s="28">
        <v>45910</v>
      </c>
      <c r="C346" s="2" t="s">
        <v>1111</v>
      </c>
      <c r="D346" s="2" t="str">
        <f t="array" ref="D346">_xlfn.XLOOKUP(C346,Customers!A:A,Customers!B:B)</f>
        <v>Customer 0953</v>
      </c>
      <c r="E346" s="2" t="s">
        <v>60</v>
      </c>
      <c r="F346" s="2" t="str">
        <f t="array" ref="F346">_xlfn.XLOOKUP(E346,Restaurants!A:A,Restaurants!B:B)</f>
        <v>Restaurant 019</v>
      </c>
      <c r="G346" s="2" t="s">
        <v>785</v>
      </c>
      <c r="H346" s="2" t="str">
        <f t="array" ref="H346">_xlfn.XLOOKUP(G346,Food_Menu!A:A,Food_Menu!B:B)</f>
        <v>Food Item 0218</v>
      </c>
      <c r="I346" s="2">
        <f t="array" ref="I346">_xlfn.XLOOKUP(G346,Food_Menu!A:A,Food_Menu!D:D)</f>
        <v>579.55</v>
      </c>
      <c r="J346" s="2" t="s">
        <v>1246</v>
      </c>
      <c r="K346" s="2" t="str">
        <f t="array" ref="K346">_xlfn.XLOOKUP(J346,Delivery_Partners!A:A,Delivery_Partners!B:B)</f>
        <v>Delivery Partner 048</v>
      </c>
      <c r="L346" s="3">
        <v>1</v>
      </c>
      <c r="M346" s="2" t="s">
        <v>23</v>
      </c>
      <c r="N346" s="2" t="s">
        <v>55</v>
      </c>
      <c r="O346" s="3">
        <v>28</v>
      </c>
      <c r="P346" s="13">
        <f t="shared" si="76"/>
        <v>579.55</v>
      </c>
      <c r="Q346" s="13" t="str">
        <f t="shared" si="77"/>
        <v>Fast</v>
      </c>
      <c r="S346" s="21"/>
    </row>
    <row r="347" customHeight="1" spans="1:19">
      <c r="A347" s="2" t="s">
        <v>1247</v>
      </c>
      <c r="B347" s="29" t="s">
        <v>1248</v>
      </c>
      <c r="C347" s="2" t="s">
        <v>1249</v>
      </c>
      <c r="D347" s="2" t="str">
        <f t="array" ref="D347">_xlfn.XLOOKUP(C347,Customers!A:A,Customers!B:B)</f>
        <v>Customer 0195</v>
      </c>
      <c r="E347" s="2" t="s">
        <v>1072</v>
      </c>
      <c r="F347" s="2" t="str">
        <f t="array" ref="F347">_xlfn.XLOOKUP(E347,Restaurants!A:A,Restaurants!B:B)</f>
        <v>Restaurant 030</v>
      </c>
      <c r="G347" s="2" t="s">
        <v>158</v>
      </c>
      <c r="H347" s="2" t="str">
        <f t="array" ref="H347">_xlfn.XLOOKUP(G347,Food_Menu!A:A,Food_Menu!B:B)</f>
        <v>Food Item 0029</v>
      </c>
      <c r="I347" s="2">
        <f t="array" ref="I347">_xlfn.XLOOKUP(G347,Food_Menu!A:A,Food_Menu!D:D)</f>
        <v>434.93</v>
      </c>
      <c r="J347" s="2" t="s">
        <v>389</v>
      </c>
      <c r="K347" s="2" t="str">
        <f t="array" ref="K347">_xlfn.XLOOKUP(J347,Delivery_Partners!A:A,Delivery_Partners!B:B)</f>
        <v>Delivery Partner 022</v>
      </c>
      <c r="L347" s="3">
        <v>1</v>
      </c>
      <c r="M347" s="2" t="s">
        <v>23</v>
      </c>
      <c r="N347" s="2" t="s">
        <v>24</v>
      </c>
      <c r="O347" s="3">
        <v>18</v>
      </c>
      <c r="P347" s="13">
        <f t="shared" si="76"/>
        <v>434.93</v>
      </c>
      <c r="Q347" s="13" t="str">
        <f t="shared" si="77"/>
        <v>Fast</v>
      </c>
      <c r="S347" s="21"/>
    </row>
    <row r="348" customHeight="1" spans="1:19">
      <c r="A348" s="2" t="s">
        <v>1250</v>
      </c>
      <c r="B348" s="29" t="s">
        <v>1251</v>
      </c>
      <c r="C348" s="2" t="s">
        <v>1252</v>
      </c>
      <c r="D348" s="2" t="str">
        <f t="array" ref="D348">_xlfn.XLOOKUP(C348,Customers!A:A,Customers!B:B)</f>
        <v>Customer 1058</v>
      </c>
      <c r="E348" s="2" t="s">
        <v>1022</v>
      </c>
      <c r="F348" s="2" t="str">
        <f t="array" ref="F348">_xlfn.XLOOKUP(E348,Restaurants!A:A,Restaurants!B:B)</f>
        <v>Restaurant 049</v>
      </c>
      <c r="G348" s="2" t="s">
        <v>261</v>
      </c>
      <c r="H348" s="2" t="str">
        <f t="array" ref="H348">_xlfn.XLOOKUP(G348,Food_Menu!A:A,Food_Menu!B:B)</f>
        <v>Food Item 0061</v>
      </c>
      <c r="I348" s="2">
        <f t="array" ref="I348">_xlfn.XLOOKUP(G348,Food_Menu!A:A,Food_Menu!D:D)</f>
        <v>538.21</v>
      </c>
      <c r="J348" s="2" t="s">
        <v>618</v>
      </c>
      <c r="K348" s="2" t="str">
        <f t="array" ref="K348">_xlfn.XLOOKUP(J348,Delivery_Partners!A:A,Delivery_Partners!B:B)</f>
        <v>Delivery Partner 002</v>
      </c>
      <c r="L348" s="3">
        <v>1</v>
      </c>
      <c r="M348" s="2" t="s">
        <v>23</v>
      </c>
      <c r="N348" s="2" t="s">
        <v>55</v>
      </c>
      <c r="O348" s="3">
        <v>23</v>
      </c>
      <c r="P348" s="13">
        <f t="shared" si="76"/>
        <v>538.21</v>
      </c>
      <c r="Q348" s="13" t="str">
        <f t="shared" si="77"/>
        <v>Fast</v>
      </c>
      <c r="S348" s="21"/>
    </row>
    <row r="349" customHeight="1" spans="1:19">
      <c r="A349" s="2" t="s">
        <v>1253</v>
      </c>
      <c r="B349" s="29" t="s">
        <v>1254</v>
      </c>
      <c r="C349" s="2" t="s">
        <v>1255</v>
      </c>
      <c r="D349" s="2" t="str">
        <f t="array" ref="D349">_xlfn.XLOOKUP(C349,Customers!A:A,Customers!B:B)</f>
        <v>Customer 0719</v>
      </c>
      <c r="E349" s="2" t="s">
        <v>771</v>
      </c>
      <c r="F349" s="2" t="str">
        <f t="array" ref="F349">_xlfn.XLOOKUP(E349,Restaurants!A:A,Restaurants!B:B)</f>
        <v>Restaurant 107</v>
      </c>
      <c r="G349" s="2" t="s">
        <v>992</v>
      </c>
      <c r="H349" s="2" t="str">
        <f t="array" ref="H349">_xlfn.XLOOKUP(G349,Food_Menu!A:A,Food_Menu!B:B)</f>
        <v>Food Item 0161</v>
      </c>
      <c r="I349" s="2">
        <f t="array" ref="I349">_xlfn.XLOOKUP(G349,Food_Menu!A:A,Food_Menu!D:D)</f>
        <v>102.18</v>
      </c>
      <c r="J349" s="2" t="s">
        <v>212</v>
      </c>
      <c r="K349" s="2" t="str">
        <f t="array" ref="K349">_xlfn.XLOOKUP(J349,Delivery_Partners!A:A,Delivery_Partners!B:B)</f>
        <v>Delivery Partner 177</v>
      </c>
      <c r="L349" s="3">
        <v>2</v>
      </c>
      <c r="M349" s="2" t="s">
        <v>23</v>
      </c>
      <c r="N349" s="2" t="s">
        <v>24</v>
      </c>
      <c r="O349" s="3">
        <v>37</v>
      </c>
      <c r="P349" s="13">
        <f t="shared" si="76"/>
        <v>204.36</v>
      </c>
      <c r="Q349" s="13" t="str">
        <f t="shared" si="77"/>
        <v>Normal</v>
      </c>
      <c r="S349" s="21"/>
    </row>
    <row r="350" customHeight="1" spans="1:19">
      <c r="A350" s="2" t="s">
        <v>1256</v>
      </c>
      <c r="B350" s="28">
        <v>45717</v>
      </c>
      <c r="C350" s="2" t="s">
        <v>1257</v>
      </c>
      <c r="D350" s="2" t="str">
        <f t="array" ref="D350">_xlfn.XLOOKUP(C350,Customers!A:A,Customers!B:B)</f>
        <v>Customer 0483</v>
      </c>
      <c r="E350" s="2" t="s">
        <v>871</v>
      </c>
      <c r="F350" s="2" t="str">
        <f t="array" ref="F350">_xlfn.XLOOKUP(E350,Restaurants!A:A,Restaurants!B:B)</f>
        <v>Restaurant 015</v>
      </c>
      <c r="G350" s="2" t="s">
        <v>751</v>
      </c>
      <c r="H350" s="2" t="str">
        <f t="array" ref="H350">_xlfn.XLOOKUP(G350,Food_Menu!A:A,Food_Menu!B:B)</f>
        <v>Food Item 0117</v>
      </c>
      <c r="I350" s="2">
        <f t="array" ref="I350">_xlfn.XLOOKUP(G350,Food_Menu!A:A,Food_Menu!D:D)</f>
        <v>279.52</v>
      </c>
      <c r="J350" s="2" t="s">
        <v>499</v>
      </c>
      <c r="K350" s="2" t="str">
        <f t="array" ref="K350">_xlfn.XLOOKUP(J350,Delivery_Partners!A:A,Delivery_Partners!B:B)</f>
        <v>Delivery Partner 105</v>
      </c>
      <c r="L350" s="3">
        <v>1</v>
      </c>
      <c r="M350" s="2" t="s">
        <v>23</v>
      </c>
      <c r="N350" s="2" t="s">
        <v>42</v>
      </c>
      <c r="O350" s="3">
        <v>29</v>
      </c>
      <c r="P350" s="13">
        <f t="shared" si="76"/>
        <v>279.52</v>
      </c>
      <c r="Q350" s="13" t="str">
        <f t="shared" si="77"/>
        <v>Fast</v>
      </c>
      <c r="S350" s="21"/>
    </row>
    <row r="351" customHeight="1" spans="1:19">
      <c r="A351" s="2" t="s">
        <v>1258</v>
      </c>
      <c r="B351" s="29" t="s">
        <v>980</v>
      </c>
      <c r="C351" s="2" t="s">
        <v>716</v>
      </c>
      <c r="D351" s="2" t="str">
        <f t="array" ref="D351">_xlfn.XLOOKUP(C351,Customers!A:A,Customers!B:B)</f>
        <v>Customer 0818</v>
      </c>
      <c r="E351" s="2" t="s">
        <v>177</v>
      </c>
      <c r="F351" s="2" t="str">
        <f t="array" ref="F351">_xlfn.XLOOKUP(E351,Restaurants!A:A,Restaurants!B:B)</f>
        <v>Restaurant 070</v>
      </c>
      <c r="G351" s="2" t="s">
        <v>1259</v>
      </c>
      <c r="H351" s="2" t="str">
        <f t="array" ref="H351">_xlfn.XLOOKUP(G351,Food_Menu!A:A,Food_Menu!B:B)</f>
        <v>Food Item 0099</v>
      </c>
      <c r="I351" s="2">
        <f t="array" ref="I351">_xlfn.XLOOKUP(G351,Food_Menu!A:A,Food_Menu!D:D)</f>
        <v>446.36</v>
      </c>
      <c r="J351" s="2" t="s">
        <v>341</v>
      </c>
      <c r="K351" s="2" t="str">
        <f t="array" ref="K351">_xlfn.XLOOKUP(J351,Delivery_Partners!A:A,Delivery_Partners!B:B)</f>
        <v>Delivery Partner 140</v>
      </c>
      <c r="L351" s="3">
        <v>3</v>
      </c>
      <c r="M351" s="2" t="s">
        <v>23</v>
      </c>
      <c r="N351" s="2" t="s">
        <v>24</v>
      </c>
      <c r="O351" s="3">
        <v>30</v>
      </c>
      <c r="P351" s="13">
        <f t="shared" si="76"/>
        <v>1339.08</v>
      </c>
      <c r="Q351" s="13" t="str">
        <f t="shared" si="77"/>
        <v>Fast</v>
      </c>
      <c r="S351" s="21"/>
    </row>
    <row r="352" customHeight="1" spans="1:19">
      <c r="A352" s="2" t="s">
        <v>1260</v>
      </c>
      <c r="B352" s="29" t="s">
        <v>948</v>
      </c>
      <c r="C352" s="2" t="s">
        <v>1261</v>
      </c>
      <c r="D352" s="2" t="str">
        <f t="array" ref="D352">_xlfn.XLOOKUP(C352,Customers!A:A,Customers!B:B)</f>
        <v>Customer 0410</v>
      </c>
      <c r="E352" s="2" t="s">
        <v>1060</v>
      </c>
      <c r="F352" s="2" t="str">
        <f t="array" ref="F352">_xlfn.XLOOKUP(E352,Restaurants!A:A,Restaurants!B:B)</f>
        <v>Restaurant 042</v>
      </c>
      <c r="G352" s="2" t="s">
        <v>246</v>
      </c>
      <c r="H352" s="2" t="str">
        <f t="array" ref="H352">_xlfn.XLOOKUP(G352,Food_Menu!A:A,Food_Menu!B:B)</f>
        <v>Food Item 0204</v>
      </c>
      <c r="I352" s="2">
        <f t="array" ref="I352">_xlfn.XLOOKUP(G352,Food_Menu!A:A,Food_Menu!D:D)</f>
        <v>410.12</v>
      </c>
      <c r="J352" s="2" t="s">
        <v>592</v>
      </c>
      <c r="K352" s="2" t="str">
        <f t="array" ref="K352">_xlfn.XLOOKUP(J352,Delivery_Partners!A:A,Delivery_Partners!B:B)</f>
        <v>Delivery Partner 102</v>
      </c>
      <c r="L352" s="3">
        <v>2</v>
      </c>
      <c r="M352" s="2" t="s">
        <v>23</v>
      </c>
      <c r="N352" s="2" t="s">
        <v>42</v>
      </c>
      <c r="O352" s="3">
        <v>18</v>
      </c>
      <c r="P352" s="13">
        <f t="shared" si="76"/>
        <v>820.24</v>
      </c>
      <c r="Q352" s="13" t="str">
        <f t="shared" si="77"/>
        <v>Fast</v>
      </c>
      <c r="S352" s="21"/>
    </row>
    <row r="353" hidden="1" customHeight="1" spans="1:19">
      <c r="A353" s="2" t="s">
        <v>1262</v>
      </c>
      <c r="B353" s="29" t="s">
        <v>1156</v>
      </c>
      <c r="C353" s="2" t="s">
        <v>1263</v>
      </c>
      <c r="D353" s="2" t="str">
        <f t="array" ref="D353">_xlfn.XLOOKUP(C353,Customers!A:A,Customers!B:B)</f>
        <v>Customer 0336</v>
      </c>
      <c r="E353" s="2" t="s">
        <v>747</v>
      </c>
      <c r="F353" s="2" t="str">
        <f t="array" ref="F353">_xlfn.XLOOKUP(E353,Restaurants!A:A,Restaurants!B:B)</f>
        <v>Restaurant 006</v>
      </c>
      <c r="G353" s="2" t="s">
        <v>1018</v>
      </c>
      <c r="H353" s="2" t="str">
        <f t="array" ref="H353">_xlfn.XLOOKUP(G353,Food_Menu!A:A,Food_Menu!B:B)</f>
        <v>Food Item 0175</v>
      </c>
      <c r="I353" s="2"/>
      <c r="J353" s="2" t="s">
        <v>1146</v>
      </c>
      <c r="K353" s="2" t="str">
        <f t="array" ref="K353">_xlfn.XLOOKUP(J353,Delivery_Partners!A:A,Delivery_Partners!B:B)</f>
        <v>Delivery Partner 135</v>
      </c>
      <c r="L353" s="3">
        <v>2</v>
      </c>
      <c r="M353" s="2" t="s">
        <v>101</v>
      </c>
      <c r="N353" s="2" t="s">
        <v>24</v>
      </c>
      <c r="O353" s="2"/>
    </row>
    <row r="354" customHeight="1" spans="1:19">
      <c r="A354" s="2" t="s">
        <v>1264</v>
      </c>
      <c r="B354" s="29" t="s">
        <v>1265</v>
      </c>
      <c r="C354" s="2" t="s">
        <v>1266</v>
      </c>
      <c r="D354" s="2" t="str">
        <f t="array" ref="D354">_xlfn.XLOOKUP(C354,Customers!A:A,Customers!B:B)</f>
        <v>Customer 0346</v>
      </c>
      <c r="E354" s="2" t="s">
        <v>131</v>
      </c>
      <c r="F354" s="2" t="str">
        <f t="array" ref="F354">_xlfn.XLOOKUP(E354,Restaurants!A:A,Restaurants!B:B)</f>
        <v>Restaurant 075</v>
      </c>
      <c r="G354" s="2" t="s">
        <v>1267</v>
      </c>
      <c r="H354" s="2" t="str">
        <f t="array" ref="H354">_xlfn.XLOOKUP(G354,Food_Menu!A:A,Food_Menu!B:B)</f>
        <v>Food Item 0212</v>
      </c>
      <c r="I354" s="2">
        <f t="array" ref="I354">_xlfn.XLOOKUP(G354,Food_Menu!A:A,Food_Menu!D:D)</f>
        <v>187.71</v>
      </c>
      <c r="J354" s="2" t="s">
        <v>1268</v>
      </c>
      <c r="K354" s="2" t="str">
        <f t="array" ref="K354">_xlfn.XLOOKUP(J354,Delivery_Partners!A:A,Delivery_Partners!B:B)</f>
        <v>Delivery Partner 124</v>
      </c>
      <c r="L354" s="3">
        <v>1</v>
      </c>
      <c r="M354" s="2" t="s">
        <v>23</v>
      </c>
      <c r="N354" s="2" t="s">
        <v>74</v>
      </c>
      <c r="O354" s="3">
        <v>17</v>
      </c>
      <c r="P354" s="13">
        <f t="shared" ref="P354:P379" si="78">I354*L354</f>
        <v>187.71</v>
      </c>
      <c r="Q354" s="13" t="str">
        <f t="shared" ref="Q354:Q379" si="79">IF(O354="","Not Delivered",IF(O354&lt;=30,"Fast",IF(O354&lt;=60,"Normal","Slow")))</f>
        <v>Fast</v>
      </c>
      <c r="S354" s="21"/>
    </row>
    <row r="355" customHeight="1" spans="1:19">
      <c r="A355" s="2" t="s">
        <v>1269</v>
      </c>
      <c r="B355" s="29" t="s">
        <v>1270</v>
      </c>
      <c r="C355" s="2" t="s">
        <v>1271</v>
      </c>
      <c r="D355" s="2" t="str">
        <f t="array" ref="D355">_xlfn.XLOOKUP(C355,Customers!A:A,Customers!B:B)</f>
        <v>Customer 0684</v>
      </c>
      <c r="E355" s="2" t="s">
        <v>674</v>
      </c>
      <c r="F355" s="2" t="str">
        <f t="array" ref="F355">_xlfn.XLOOKUP(E355,Restaurants!A:A,Restaurants!B:B)</f>
        <v>Restaurant 085</v>
      </c>
      <c r="G355" s="2" t="s">
        <v>1272</v>
      </c>
      <c r="H355" s="2" t="str">
        <f t="array" ref="H355">_xlfn.XLOOKUP(G355,Food_Menu!A:A,Food_Menu!B:B)</f>
        <v>Food Item 0063</v>
      </c>
      <c r="I355" s="2">
        <f t="array" ref="I355">_xlfn.XLOOKUP(G355,Food_Menu!A:A,Food_Menu!D:D)</f>
        <v>539.41</v>
      </c>
      <c r="J355" s="2" t="s">
        <v>432</v>
      </c>
      <c r="K355" s="2" t="str">
        <f t="array" ref="K355">_xlfn.XLOOKUP(J355,Delivery_Partners!A:A,Delivery_Partners!B:B)</f>
        <v>Delivery Partner 029</v>
      </c>
      <c r="L355" s="3">
        <v>2</v>
      </c>
      <c r="M355" s="2" t="s">
        <v>23</v>
      </c>
      <c r="N355" s="2" t="s">
        <v>55</v>
      </c>
      <c r="O355" s="3">
        <v>53</v>
      </c>
      <c r="P355" s="13">
        <f t="shared" si="78"/>
        <v>1078.82</v>
      </c>
      <c r="Q355" s="13" t="str">
        <f t="shared" si="79"/>
        <v>Normal</v>
      </c>
      <c r="S355" s="21"/>
    </row>
    <row r="356" customHeight="1" spans="1:19">
      <c r="A356" s="2" t="s">
        <v>1273</v>
      </c>
      <c r="B356" s="28">
        <v>45941</v>
      </c>
      <c r="C356" s="2" t="s">
        <v>1274</v>
      </c>
      <c r="D356" s="2" t="str">
        <f t="array" ref="D356">_xlfn.XLOOKUP(C356,Customers!A:A,Customers!B:B)</f>
        <v>Customer 0722</v>
      </c>
      <c r="E356" s="2" t="s">
        <v>698</v>
      </c>
      <c r="F356" s="2" t="str">
        <f t="array" ref="F356">_xlfn.XLOOKUP(E356,Restaurants!A:A,Restaurants!B:B)</f>
        <v>Restaurant 116</v>
      </c>
      <c r="G356" s="2" t="s">
        <v>627</v>
      </c>
      <c r="H356" s="2" t="str">
        <f t="array" ref="H356">_xlfn.XLOOKUP(G356,Food_Menu!A:A,Food_Menu!B:B)</f>
        <v>Food Item 0188</v>
      </c>
      <c r="I356" s="2">
        <f t="array" ref="I356">_xlfn.XLOOKUP(G356,Food_Menu!A:A,Food_Menu!D:D)</f>
        <v>537.03</v>
      </c>
      <c r="J356" s="2" t="s">
        <v>112</v>
      </c>
      <c r="K356" s="2" t="str">
        <f t="array" ref="K356">_xlfn.XLOOKUP(J356,Delivery_Partners!A:A,Delivery_Partners!B:B)</f>
        <v>Delivery Partner 028</v>
      </c>
      <c r="L356" s="3">
        <v>1</v>
      </c>
      <c r="M356" s="2" t="s">
        <v>23</v>
      </c>
      <c r="N356" s="2" t="s">
        <v>24</v>
      </c>
      <c r="O356" s="3">
        <v>56</v>
      </c>
      <c r="P356" s="13">
        <f t="shared" si="78"/>
        <v>537.03</v>
      </c>
      <c r="Q356" s="13" t="str">
        <f t="shared" si="79"/>
        <v>Normal</v>
      </c>
      <c r="S356" s="21"/>
    </row>
    <row r="357" customHeight="1" spans="1:19">
      <c r="A357" s="2" t="s">
        <v>1275</v>
      </c>
      <c r="B357" s="28">
        <v>45933</v>
      </c>
      <c r="C357" s="2" t="s">
        <v>1276</v>
      </c>
      <c r="D357" s="2" t="str">
        <f t="array" ref="D357">_xlfn.XLOOKUP(C357,Customers!A:A,Customers!B:B)</f>
        <v>Customer 0289</v>
      </c>
      <c r="E357" s="2" t="s">
        <v>249</v>
      </c>
      <c r="F357" s="2" t="str">
        <f t="array" ref="F357">_xlfn.XLOOKUP(E357,Restaurants!A:A,Restaurants!B:B)</f>
        <v>Restaurant 061</v>
      </c>
      <c r="G357" s="2" t="s">
        <v>1025</v>
      </c>
      <c r="H357" s="2" t="str">
        <f t="array" ref="H357">_xlfn.XLOOKUP(G357,Food_Menu!A:A,Food_Menu!B:B)</f>
        <v>Food Item 0047</v>
      </c>
      <c r="I357" s="2">
        <f t="array" ref="I357">_xlfn.XLOOKUP(G357,Food_Menu!A:A,Food_Menu!D:D)</f>
        <v>547.46</v>
      </c>
      <c r="J357" s="2" t="s">
        <v>251</v>
      </c>
      <c r="K357" s="2" t="str">
        <f t="array" ref="K357">_xlfn.XLOOKUP(J357,Delivery_Partners!A:A,Delivery_Partners!B:B)</f>
        <v>Delivery Partner 089</v>
      </c>
      <c r="L357" s="3">
        <v>1</v>
      </c>
      <c r="M357" s="2" t="s">
        <v>23</v>
      </c>
      <c r="N357" s="2" t="s">
        <v>24</v>
      </c>
      <c r="O357" s="3">
        <v>29</v>
      </c>
      <c r="P357" s="13">
        <f t="shared" si="78"/>
        <v>547.46</v>
      </c>
      <c r="Q357" s="13" t="str">
        <f t="shared" si="79"/>
        <v>Fast</v>
      </c>
      <c r="S357" s="21"/>
    </row>
    <row r="358" customHeight="1" spans="1:19">
      <c r="A358" s="2" t="s">
        <v>1277</v>
      </c>
      <c r="B358" s="29" t="s">
        <v>385</v>
      </c>
      <c r="C358" s="2" t="s">
        <v>1278</v>
      </c>
      <c r="D358" s="2" t="str">
        <f t="array" ref="D358">_xlfn.XLOOKUP(C358,Customers!A:A,Customers!B:B)</f>
        <v>Customer 0295</v>
      </c>
      <c r="E358" s="2" t="s">
        <v>658</v>
      </c>
      <c r="F358" s="2" t="str">
        <f t="array" ref="F358">_xlfn.XLOOKUP(E358,Restaurants!A:A,Restaurants!B:B)</f>
        <v>Restaurant 040</v>
      </c>
      <c r="G358" s="2" t="s">
        <v>823</v>
      </c>
      <c r="H358" s="2" t="str">
        <f t="array" ref="H358">_xlfn.XLOOKUP(G358,Food_Menu!A:A,Food_Menu!B:B)</f>
        <v>Food Item 0178</v>
      </c>
      <c r="I358" s="2">
        <f t="array" ref="I358">_xlfn.XLOOKUP(G358,Food_Menu!A:A,Food_Menu!D:D)</f>
        <v>461.95</v>
      </c>
      <c r="J358" s="2" t="s">
        <v>1204</v>
      </c>
      <c r="K358" s="2" t="str">
        <f t="array" ref="K358">_xlfn.XLOOKUP(J358,Delivery_Partners!A:A,Delivery_Partners!B:B)</f>
        <v>Delivery Partner 067</v>
      </c>
      <c r="L358" s="3">
        <v>2</v>
      </c>
      <c r="M358" s="2" t="s">
        <v>23</v>
      </c>
      <c r="N358" s="2" t="s">
        <v>55</v>
      </c>
      <c r="O358" s="3">
        <v>22</v>
      </c>
      <c r="P358" s="13">
        <f t="shared" si="78"/>
        <v>923.9</v>
      </c>
      <c r="Q358" s="13" t="str">
        <f t="shared" si="79"/>
        <v>Fast</v>
      </c>
      <c r="S358" s="21"/>
    </row>
    <row r="359" customHeight="1" spans="1:19">
      <c r="A359" s="2" t="s">
        <v>1279</v>
      </c>
      <c r="B359" s="28">
        <v>45757</v>
      </c>
      <c r="C359" s="2" t="s">
        <v>1280</v>
      </c>
      <c r="D359" s="2" t="str">
        <f t="array" ref="D359">_xlfn.XLOOKUP(C359,Customers!A:A,Customers!B:B)</f>
        <v>Customer 1136</v>
      </c>
      <c r="E359" s="2" t="s">
        <v>860</v>
      </c>
      <c r="F359" s="2" t="str">
        <f t="array" ref="F359">_xlfn.XLOOKUP(E359,Restaurants!A:A,Restaurants!B:B)</f>
        <v>Restaurant 103</v>
      </c>
      <c r="G359" s="2" t="s">
        <v>631</v>
      </c>
      <c r="H359" s="2" t="str">
        <f t="array" ref="H359">_xlfn.XLOOKUP(G359,Food_Menu!A:A,Food_Menu!B:B)</f>
        <v>Food Item 0121</v>
      </c>
      <c r="I359" s="2">
        <f t="array" ref="I359">_xlfn.XLOOKUP(G359,Food_Menu!A:A,Food_Menu!D:D)</f>
        <v>249.48</v>
      </c>
      <c r="J359" s="2" t="s">
        <v>241</v>
      </c>
      <c r="K359" s="2" t="str">
        <f t="array" ref="K359">_xlfn.XLOOKUP(J359,Delivery_Partners!A:A,Delivery_Partners!B:B)</f>
        <v>Delivery Partner 152</v>
      </c>
      <c r="L359" s="3">
        <v>1</v>
      </c>
      <c r="M359" s="2" t="s">
        <v>23</v>
      </c>
      <c r="N359" s="2" t="s">
        <v>24</v>
      </c>
      <c r="O359" s="3">
        <v>45</v>
      </c>
      <c r="P359" s="13">
        <f t="shared" si="78"/>
        <v>249.48</v>
      </c>
      <c r="Q359" s="13" t="str">
        <f t="shared" si="79"/>
        <v>Normal</v>
      </c>
      <c r="S359" s="21"/>
    </row>
    <row r="360" customHeight="1" spans="1:19">
      <c r="A360" s="2" t="s">
        <v>1281</v>
      </c>
      <c r="B360" s="29" t="s">
        <v>150</v>
      </c>
      <c r="C360" s="2" t="s">
        <v>1282</v>
      </c>
      <c r="D360" s="2" t="str">
        <f t="array" ref="D360">_xlfn.XLOOKUP(C360,Customers!A:A,Customers!B:B)</f>
        <v>Customer 0618</v>
      </c>
      <c r="E360" s="2" t="s">
        <v>1072</v>
      </c>
      <c r="F360" s="2" t="str">
        <f t="array" ref="F360">_xlfn.XLOOKUP(E360,Restaurants!A:A,Restaurants!B:B)</f>
        <v>Restaurant 030</v>
      </c>
      <c r="G360" s="2" t="s">
        <v>216</v>
      </c>
      <c r="H360" s="2" t="str">
        <f t="array" ref="H360">_xlfn.XLOOKUP(G360,Food_Menu!A:A,Food_Menu!B:B)</f>
        <v>Food Item 0132</v>
      </c>
      <c r="I360" s="2">
        <f t="array" ref="I360">_xlfn.XLOOKUP(G360,Food_Menu!A:A,Food_Menu!D:D)</f>
        <v>597.76</v>
      </c>
      <c r="J360" s="2" t="s">
        <v>1090</v>
      </c>
      <c r="K360" s="2" t="str">
        <f t="array" ref="K360">_xlfn.XLOOKUP(J360,Delivery_Partners!A:A,Delivery_Partners!B:B)</f>
        <v>Delivery Partner 056</v>
      </c>
      <c r="L360" s="3">
        <v>3</v>
      </c>
      <c r="M360" s="2" t="s">
        <v>23</v>
      </c>
      <c r="N360" s="2" t="s">
        <v>42</v>
      </c>
      <c r="O360" s="3">
        <v>42</v>
      </c>
      <c r="P360" s="13">
        <f t="shared" si="78"/>
        <v>1793.28</v>
      </c>
      <c r="Q360" s="13" t="str">
        <f t="shared" si="79"/>
        <v>Normal</v>
      </c>
      <c r="S360" s="21"/>
    </row>
    <row r="361" customHeight="1" spans="1:19">
      <c r="A361" s="2" t="s">
        <v>1283</v>
      </c>
      <c r="B361" s="29" t="s">
        <v>44</v>
      </c>
      <c r="C361" s="2" t="s">
        <v>1284</v>
      </c>
      <c r="D361" s="2" t="str">
        <f t="array" ref="D361">_xlfn.XLOOKUP(C361,Customers!A:A,Customers!B:B)</f>
        <v>Customer 1033</v>
      </c>
      <c r="E361" s="2" t="s">
        <v>726</v>
      </c>
      <c r="F361" s="2" t="str">
        <f t="array" ref="F361">_xlfn.XLOOKUP(E361,Restaurants!A:A,Restaurants!B:B)</f>
        <v>Restaurant 082</v>
      </c>
      <c r="G361" s="2" t="s">
        <v>1285</v>
      </c>
      <c r="H361" s="2" t="str">
        <f t="array" ref="H361">_xlfn.XLOOKUP(G361,Food_Menu!A:A,Food_Menu!B:B)</f>
        <v>Food Item 0026</v>
      </c>
      <c r="I361" s="2">
        <f t="array" ref="I361">_xlfn.XLOOKUP(G361,Food_Menu!A:A,Food_Menu!D:D)</f>
        <v>535.49</v>
      </c>
      <c r="J361" s="2" t="s">
        <v>1286</v>
      </c>
      <c r="K361" s="2" t="str">
        <f t="array" ref="K361">_xlfn.XLOOKUP(J361,Delivery_Partners!A:A,Delivery_Partners!B:B)</f>
        <v>Delivery Partner 060</v>
      </c>
      <c r="L361" s="3">
        <v>2</v>
      </c>
      <c r="M361" s="2" t="s">
        <v>23</v>
      </c>
      <c r="N361" s="2" t="s">
        <v>42</v>
      </c>
      <c r="O361" s="3">
        <v>57</v>
      </c>
      <c r="P361" s="13">
        <f t="shared" si="78"/>
        <v>1070.98</v>
      </c>
      <c r="Q361" s="13" t="str">
        <f t="shared" si="79"/>
        <v>Normal</v>
      </c>
      <c r="S361" s="21"/>
    </row>
    <row r="362" customHeight="1" spans="1:19">
      <c r="A362" s="2" t="s">
        <v>1287</v>
      </c>
      <c r="B362" s="28">
        <v>45698</v>
      </c>
      <c r="C362" s="2" t="s">
        <v>1288</v>
      </c>
      <c r="D362" s="2" t="str">
        <f t="array" ref="D362">_xlfn.XLOOKUP(C362,Customers!A:A,Customers!B:B)</f>
        <v>Customer 0397</v>
      </c>
      <c r="E362" s="2" t="s">
        <v>152</v>
      </c>
      <c r="F362" s="2" t="str">
        <f t="array" ref="F362">_xlfn.XLOOKUP(E362,Restaurants!A:A,Restaurants!B:B)</f>
        <v>Restaurant 114</v>
      </c>
      <c r="G362" s="2" t="s">
        <v>1103</v>
      </c>
      <c r="H362" s="2" t="str">
        <f t="array" ref="H362">_xlfn.XLOOKUP(G362,Food_Menu!A:A,Food_Menu!B:B)</f>
        <v>Food Item 0194</v>
      </c>
      <c r="I362" s="2">
        <f t="array" ref="I362">_xlfn.XLOOKUP(G362,Food_Menu!A:A,Food_Menu!D:D)</f>
        <v>325.87</v>
      </c>
      <c r="J362" s="2" t="s">
        <v>801</v>
      </c>
      <c r="K362" s="2" t="str">
        <f t="array" ref="K362">_xlfn.XLOOKUP(J362,Delivery_Partners!A:A,Delivery_Partners!B:B)</f>
        <v>Delivery Partner 096</v>
      </c>
      <c r="L362" s="3">
        <v>2</v>
      </c>
      <c r="M362" s="2" t="s">
        <v>23</v>
      </c>
      <c r="N362" s="2" t="s">
        <v>55</v>
      </c>
      <c r="O362" s="3">
        <v>61</v>
      </c>
      <c r="P362" s="13">
        <f t="shared" si="78"/>
        <v>651.74</v>
      </c>
      <c r="Q362" s="13" t="str">
        <f t="shared" si="79"/>
        <v>Slow</v>
      </c>
      <c r="S362" s="21"/>
    </row>
    <row r="363" customHeight="1" spans="1:19">
      <c r="A363" s="2" t="s">
        <v>1289</v>
      </c>
      <c r="B363" s="28">
        <v>45724</v>
      </c>
      <c r="C363" s="2" t="s">
        <v>1266</v>
      </c>
      <c r="D363" s="2" t="str">
        <f t="array" ref="D363">_xlfn.XLOOKUP(C363,Customers!A:A,Customers!B:B)</f>
        <v>Customer 0346</v>
      </c>
      <c r="E363" s="2" t="s">
        <v>350</v>
      </c>
      <c r="F363" s="2" t="str">
        <f t="array" ref="F363">_xlfn.XLOOKUP(E363,Restaurants!A:A,Restaurants!B:B)</f>
        <v>Restaurant 001</v>
      </c>
      <c r="G363" s="2" t="s">
        <v>408</v>
      </c>
      <c r="H363" s="2" t="str">
        <f t="array" ref="H363">_xlfn.XLOOKUP(G363,Food_Menu!A:A,Food_Menu!B:B)</f>
        <v>Food Item 0062</v>
      </c>
      <c r="I363" s="2">
        <f t="array" ref="I363">_xlfn.XLOOKUP(G363,Food_Menu!A:A,Food_Menu!D:D)</f>
        <v>267</v>
      </c>
      <c r="J363" s="2" t="s">
        <v>1290</v>
      </c>
      <c r="K363" s="2" t="str">
        <f t="array" ref="K363">_xlfn.XLOOKUP(J363,Delivery_Partners!A:A,Delivery_Partners!B:B)</f>
        <v>Delivery Partner 035</v>
      </c>
      <c r="L363" s="3">
        <v>1</v>
      </c>
      <c r="M363" s="2" t="s">
        <v>23</v>
      </c>
      <c r="N363" s="2" t="s">
        <v>24</v>
      </c>
      <c r="O363" s="3">
        <v>15</v>
      </c>
      <c r="P363" s="13">
        <f t="shared" si="78"/>
        <v>267</v>
      </c>
      <c r="Q363" s="13" t="str">
        <f t="shared" si="79"/>
        <v>Fast</v>
      </c>
      <c r="S363" s="21"/>
    </row>
    <row r="364" customHeight="1" spans="1:19">
      <c r="A364" s="2" t="s">
        <v>1291</v>
      </c>
      <c r="B364" s="28">
        <v>45971</v>
      </c>
      <c r="C364" s="2" t="s">
        <v>1099</v>
      </c>
      <c r="D364" s="2" t="str">
        <f t="array" ref="D364">_xlfn.XLOOKUP(C364,Customers!A:A,Customers!B:B)</f>
        <v>Customer 0340</v>
      </c>
      <c r="E364" s="2" t="s">
        <v>1292</v>
      </c>
      <c r="F364" s="2" t="str">
        <f t="array" ref="F364">_xlfn.XLOOKUP(E364,Restaurants!A:A,Restaurants!B:B)</f>
        <v>Restaurant 112</v>
      </c>
      <c r="G364" s="2" t="s">
        <v>216</v>
      </c>
      <c r="H364" s="2" t="str">
        <f t="array" ref="H364">_xlfn.XLOOKUP(G364,Food_Menu!A:A,Food_Menu!B:B)</f>
        <v>Food Item 0132</v>
      </c>
      <c r="I364" s="2">
        <f t="array" ref="I364">_xlfn.XLOOKUP(G364,Food_Menu!A:A,Food_Menu!D:D)</f>
        <v>597.76</v>
      </c>
      <c r="J364" s="2" t="s">
        <v>184</v>
      </c>
      <c r="K364" s="2" t="str">
        <f t="array" ref="K364">_xlfn.XLOOKUP(J364,Delivery_Partners!A:A,Delivery_Partners!B:B)</f>
        <v>Delivery Partner 155</v>
      </c>
      <c r="L364" s="3">
        <v>1</v>
      </c>
      <c r="M364" s="2" t="s">
        <v>23</v>
      </c>
      <c r="N364" s="2" t="s">
        <v>24</v>
      </c>
      <c r="O364" s="3">
        <v>49</v>
      </c>
      <c r="P364" s="13">
        <f t="shared" si="78"/>
        <v>597.76</v>
      </c>
      <c r="Q364" s="13" t="str">
        <f t="shared" si="79"/>
        <v>Normal</v>
      </c>
      <c r="S364" s="21"/>
    </row>
    <row r="365" customHeight="1" spans="1:19">
      <c r="A365" s="2" t="s">
        <v>1293</v>
      </c>
      <c r="B365" s="28">
        <v>45876</v>
      </c>
      <c r="C365" s="2" t="s">
        <v>1294</v>
      </c>
      <c r="D365" s="2" t="str">
        <f t="array" ref="D365">_xlfn.XLOOKUP(C365,Customers!A:A,Customers!B:B)</f>
        <v>Customer 0635</v>
      </c>
      <c r="E365" s="2" t="s">
        <v>702</v>
      </c>
      <c r="F365" s="2" t="str">
        <f t="array" ref="F365">_xlfn.XLOOKUP(E365,Restaurants!A:A,Restaurants!B:B)</f>
        <v>Restaurant 025</v>
      </c>
      <c r="G365" s="2" t="s">
        <v>466</v>
      </c>
      <c r="H365" s="2" t="str">
        <f t="array" ref="H365">_xlfn.XLOOKUP(G365,Food_Menu!A:A,Food_Menu!B:B)</f>
        <v>Food Item 0037</v>
      </c>
      <c r="I365" s="2">
        <f t="array" ref="I365">_xlfn.XLOOKUP(G365,Food_Menu!A:A,Food_Menu!D:D)</f>
        <v>570.62</v>
      </c>
      <c r="J365" s="2" t="s">
        <v>618</v>
      </c>
      <c r="K365" s="2" t="str">
        <f t="array" ref="K365">_xlfn.XLOOKUP(J365,Delivery_Partners!A:A,Delivery_Partners!B:B)</f>
        <v>Delivery Partner 002</v>
      </c>
      <c r="L365" s="3">
        <v>1</v>
      </c>
      <c r="M365" s="2" t="s">
        <v>23</v>
      </c>
      <c r="N365" s="2" t="s">
        <v>24</v>
      </c>
      <c r="O365" s="3">
        <v>32</v>
      </c>
      <c r="P365" s="13">
        <f t="shared" si="78"/>
        <v>570.62</v>
      </c>
      <c r="Q365" s="13" t="str">
        <f t="shared" si="79"/>
        <v>Normal</v>
      </c>
      <c r="S365" s="21"/>
    </row>
    <row r="366" customHeight="1" spans="1:19">
      <c r="A366" s="2" t="s">
        <v>1295</v>
      </c>
      <c r="B366" s="28">
        <v>45941</v>
      </c>
      <c r="C366" s="2" t="s">
        <v>1296</v>
      </c>
      <c r="D366" s="2" t="str">
        <f t="array" ref="D366">_xlfn.XLOOKUP(C366,Customers!A:A,Customers!B:B)</f>
        <v>Customer 0935</v>
      </c>
      <c r="E366" s="2" t="s">
        <v>797</v>
      </c>
      <c r="F366" s="2" t="str">
        <f t="array" ref="F366">_xlfn.XLOOKUP(E366,Restaurants!A:A,Restaurants!B:B)</f>
        <v>Restaurant 058</v>
      </c>
      <c r="G366" s="2" t="s">
        <v>246</v>
      </c>
      <c r="H366" s="2" t="str">
        <f t="array" ref="H366">_xlfn.XLOOKUP(G366,Food_Menu!A:A,Food_Menu!B:B)</f>
        <v>Food Item 0204</v>
      </c>
      <c r="I366" s="2">
        <f t="array" ref="I366">_xlfn.XLOOKUP(G366,Food_Menu!A:A,Food_Menu!D:D)</f>
        <v>410.12</v>
      </c>
      <c r="J366" s="2" t="s">
        <v>808</v>
      </c>
      <c r="K366" s="2" t="str">
        <f t="array" ref="K366">_xlfn.XLOOKUP(J366,Delivery_Partners!A:A,Delivery_Partners!B:B)</f>
        <v>Delivery Partner 153</v>
      </c>
      <c r="L366" s="3">
        <v>2</v>
      </c>
      <c r="M366" s="2" t="s">
        <v>23</v>
      </c>
      <c r="N366" s="2" t="s">
        <v>24</v>
      </c>
      <c r="O366" s="3">
        <v>42</v>
      </c>
      <c r="P366" s="13">
        <f t="shared" si="78"/>
        <v>820.24</v>
      </c>
      <c r="Q366" s="13" t="str">
        <f t="shared" si="79"/>
        <v>Normal</v>
      </c>
      <c r="S366" s="21"/>
    </row>
    <row r="367" customHeight="1" spans="1:19">
      <c r="A367" s="2" t="s">
        <v>1297</v>
      </c>
      <c r="B367" s="29" t="s">
        <v>209</v>
      </c>
      <c r="C367" s="2" t="s">
        <v>731</v>
      </c>
      <c r="D367" s="2" t="str">
        <f t="array" ref="D367">_xlfn.XLOOKUP(C367,Customers!A:A,Customers!B:B)</f>
        <v>Customer 0601</v>
      </c>
      <c r="E367" s="2" t="s">
        <v>488</v>
      </c>
      <c r="F367" s="2" t="str">
        <f t="array" ref="F367">_xlfn.XLOOKUP(E367,Restaurants!A:A,Restaurants!B:B)</f>
        <v>Restaurant 031</v>
      </c>
      <c r="G367" s="2" t="s">
        <v>163</v>
      </c>
      <c r="H367" s="2" t="str">
        <f t="array" ref="H367">_xlfn.XLOOKUP(G367,Food_Menu!A:A,Food_Menu!B:B)</f>
        <v>Food Item 0071</v>
      </c>
      <c r="I367" s="2">
        <f t="array" ref="I367">_xlfn.XLOOKUP(G367,Food_Menu!A:A,Food_Menu!D:D)</f>
        <v>243.5</v>
      </c>
      <c r="J367" s="2" t="s">
        <v>597</v>
      </c>
      <c r="K367" s="2" t="str">
        <f t="array" ref="K367">_xlfn.XLOOKUP(J367,Delivery_Partners!A:A,Delivery_Partners!B:B)</f>
        <v>Delivery Partner 113</v>
      </c>
      <c r="L367" s="3">
        <v>1</v>
      </c>
      <c r="M367" s="2" t="s">
        <v>23</v>
      </c>
      <c r="N367" s="2" t="s">
        <v>55</v>
      </c>
      <c r="O367" s="3">
        <v>44</v>
      </c>
      <c r="P367" s="13">
        <f t="shared" si="78"/>
        <v>243.5</v>
      </c>
      <c r="Q367" s="13" t="str">
        <f t="shared" si="79"/>
        <v>Normal</v>
      </c>
      <c r="S367" s="21"/>
    </row>
    <row r="368" customHeight="1" spans="1:19">
      <c r="A368" s="2" t="s">
        <v>1298</v>
      </c>
      <c r="B368" s="29" t="s">
        <v>990</v>
      </c>
      <c r="C368" s="2" t="s">
        <v>744</v>
      </c>
      <c r="D368" s="2" t="str">
        <f t="array" ref="D368">_xlfn.XLOOKUP(C368,Customers!A:A,Customers!B:B)</f>
        <v>Customer 0354</v>
      </c>
      <c r="E368" s="2" t="s">
        <v>93</v>
      </c>
      <c r="F368" s="2" t="str">
        <f t="array" ref="F368">_xlfn.XLOOKUP(E368,Restaurants!A:A,Restaurants!B:B)</f>
        <v>Restaurant 018</v>
      </c>
      <c r="G368" s="2" t="s">
        <v>61</v>
      </c>
      <c r="H368" s="2" t="str">
        <f t="array" ref="H368">_xlfn.XLOOKUP(G368,Food_Menu!A:A,Food_Menu!B:B)</f>
        <v>Food Item 0168</v>
      </c>
      <c r="I368" s="2">
        <f t="array" ref="I368">_xlfn.XLOOKUP(G368,Food_Menu!A:A,Food_Menu!D:D)</f>
        <v>107.01</v>
      </c>
      <c r="J368" s="2" t="s">
        <v>286</v>
      </c>
      <c r="K368" s="2" t="str">
        <f t="array" ref="K368">_xlfn.XLOOKUP(J368,Delivery_Partners!A:A,Delivery_Partners!B:B)</f>
        <v>Delivery Partner 160</v>
      </c>
      <c r="L368" s="3">
        <v>4</v>
      </c>
      <c r="M368" s="2" t="s">
        <v>23</v>
      </c>
      <c r="N368" s="2" t="s">
        <v>55</v>
      </c>
      <c r="O368" s="3">
        <v>44</v>
      </c>
      <c r="P368" s="13">
        <f t="shared" si="78"/>
        <v>428.04</v>
      </c>
      <c r="Q368" s="13" t="str">
        <f t="shared" si="79"/>
        <v>Normal</v>
      </c>
      <c r="S368" s="21"/>
    </row>
    <row r="369" customHeight="1" spans="1:19">
      <c r="A369" s="2" t="s">
        <v>1299</v>
      </c>
      <c r="B369" s="29" t="s">
        <v>574</v>
      </c>
      <c r="C369" s="2" t="s">
        <v>1300</v>
      </c>
      <c r="D369" s="2" t="str">
        <f t="array" ref="D369">_xlfn.XLOOKUP(C369,Customers!A:A,Customers!B:B)</f>
        <v>Customer 1153</v>
      </c>
      <c r="E369" s="2" t="s">
        <v>674</v>
      </c>
      <c r="F369" s="2" t="str">
        <f t="array" ref="F369">_xlfn.XLOOKUP(E369,Restaurants!A:A,Restaurants!B:B)</f>
        <v>Restaurant 085</v>
      </c>
      <c r="G369" s="2" t="s">
        <v>985</v>
      </c>
      <c r="H369" s="2" t="str">
        <f t="array" ref="H369">_xlfn.XLOOKUP(G369,Food_Menu!A:A,Food_Menu!B:B)</f>
        <v>Food Item 0169</v>
      </c>
      <c r="I369" s="2">
        <f t="array" ref="I369">_xlfn.XLOOKUP(G369,Food_Menu!A:A,Food_Menu!D:D)</f>
        <v>94.12</v>
      </c>
      <c r="J369" s="2" t="s">
        <v>458</v>
      </c>
      <c r="K369" s="2" t="str">
        <f t="array" ref="K369">_xlfn.XLOOKUP(J369,Delivery_Partners!A:A,Delivery_Partners!B:B)</f>
        <v>Delivery Partner 053</v>
      </c>
      <c r="L369" s="3">
        <v>4</v>
      </c>
      <c r="M369" s="2" t="s">
        <v>23</v>
      </c>
      <c r="N369" s="2" t="s">
        <v>24</v>
      </c>
      <c r="O369" s="3">
        <v>47</v>
      </c>
      <c r="P369" s="13">
        <f t="shared" si="78"/>
        <v>376.48</v>
      </c>
      <c r="Q369" s="13" t="str">
        <f t="shared" si="79"/>
        <v>Normal</v>
      </c>
      <c r="S369" s="21"/>
    </row>
    <row r="370" customHeight="1" spans="1:19">
      <c r="A370" s="2" t="s">
        <v>1301</v>
      </c>
      <c r="B370" s="28">
        <v>45755</v>
      </c>
      <c r="C370" s="2" t="s">
        <v>1302</v>
      </c>
      <c r="D370" s="2" t="str">
        <f t="array" ref="D370">_xlfn.XLOOKUP(C370,Customers!A:A,Customers!B:B)</f>
        <v>Customer 0687</v>
      </c>
      <c r="E370" s="2" t="s">
        <v>797</v>
      </c>
      <c r="F370" s="2" t="str">
        <f t="array" ref="F370">_xlfn.XLOOKUP(E370,Restaurants!A:A,Restaurants!B:B)</f>
        <v>Restaurant 058</v>
      </c>
      <c r="G370" s="2" t="s">
        <v>1180</v>
      </c>
      <c r="H370" s="2" t="str">
        <f t="array" ref="H370">_xlfn.XLOOKUP(G370,Food_Menu!A:A,Food_Menu!B:B)</f>
        <v>Food Item 0122</v>
      </c>
      <c r="I370" s="2">
        <f t="array" ref="I370">_xlfn.XLOOKUP(G370,Food_Menu!A:A,Food_Menu!D:D)</f>
        <v>199.81</v>
      </c>
      <c r="J370" s="2" t="s">
        <v>22</v>
      </c>
      <c r="K370" s="2" t="str">
        <f t="array" ref="K370">_xlfn.XLOOKUP(J370,Delivery_Partners!A:A,Delivery_Partners!B:B)</f>
        <v>Delivery Partner 163</v>
      </c>
      <c r="L370" s="3">
        <v>1</v>
      </c>
      <c r="M370" s="2" t="s">
        <v>23</v>
      </c>
      <c r="N370" s="2" t="s">
        <v>24</v>
      </c>
      <c r="O370" s="3">
        <v>28</v>
      </c>
      <c r="P370" s="13">
        <f t="shared" si="78"/>
        <v>199.81</v>
      </c>
      <c r="Q370" s="13" t="str">
        <f t="shared" si="79"/>
        <v>Fast</v>
      </c>
      <c r="S370" s="21"/>
    </row>
    <row r="371" customHeight="1" spans="1:19">
      <c r="A371" s="2" t="s">
        <v>1303</v>
      </c>
      <c r="B371" s="28">
        <v>45963</v>
      </c>
      <c r="C371" s="2" t="s">
        <v>1304</v>
      </c>
      <c r="D371" s="2" t="str">
        <f t="array" ref="D371">_xlfn.XLOOKUP(C371,Customers!A:A,Customers!B:B)</f>
        <v>Customer 0473</v>
      </c>
      <c r="E371" s="2" t="s">
        <v>110</v>
      </c>
      <c r="F371" s="2" t="str">
        <f t="array" ref="F371">_xlfn.XLOOKUP(E371,Restaurants!A:A,Restaurants!B:B)</f>
        <v>Restaurant 062</v>
      </c>
      <c r="G371" s="2" t="s">
        <v>728</v>
      </c>
      <c r="H371" s="2" t="str">
        <f t="array" ref="H371">_xlfn.XLOOKUP(G371,Food_Menu!A:A,Food_Menu!B:B)</f>
        <v>Food Item 0027</v>
      </c>
      <c r="I371" s="2">
        <f t="array" ref="I371">_xlfn.XLOOKUP(G371,Food_Menu!A:A,Food_Menu!D:D)</f>
        <v>364.02</v>
      </c>
      <c r="J371" s="2" t="s">
        <v>159</v>
      </c>
      <c r="K371" s="2" t="str">
        <f t="array" ref="K371">_xlfn.XLOOKUP(J371,Delivery_Partners!A:A,Delivery_Partners!B:B)</f>
        <v>Delivery Partner 156</v>
      </c>
      <c r="L371" s="3">
        <v>2</v>
      </c>
      <c r="M371" s="2" t="s">
        <v>23</v>
      </c>
      <c r="N371" s="2" t="s">
        <v>24</v>
      </c>
      <c r="O371" s="3">
        <v>24</v>
      </c>
      <c r="P371" s="13">
        <f t="shared" si="78"/>
        <v>728.04</v>
      </c>
      <c r="Q371" s="13" t="str">
        <f t="shared" si="79"/>
        <v>Fast</v>
      </c>
      <c r="S371" s="21"/>
    </row>
    <row r="372" customHeight="1" spans="1:19">
      <c r="A372" s="2" t="s">
        <v>1305</v>
      </c>
      <c r="B372" s="29" t="s">
        <v>803</v>
      </c>
      <c r="C372" s="2" t="s">
        <v>1306</v>
      </c>
      <c r="D372" s="2" t="str">
        <f t="array" ref="D372">_xlfn.XLOOKUP(C372,Customers!A:A,Customers!B:B)</f>
        <v>Customer 0012</v>
      </c>
      <c r="E372" s="2" t="s">
        <v>89</v>
      </c>
      <c r="F372" s="2" t="str">
        <f t="array" ref="F372">_xlfn.XLOOKUP(E372,Restaurants!A:A,Restaurants!B:B)</f>
        <v>Restaurant 059</v>
      </c>
      <c r="G372" s="2" t="s">
        <v>408</v>
      </c>
      <c r="H372" s="2" t="str">
        <f t="array" ref="H372">_xlfn.XLOOKUP(G372,Food_Menu!A:A,Food_Menu!B:B)</f>
        <v>Food Item 0062</v>
      </c>
      <c r="I372" s="2">
        <f t="array" ref="I372">_xlfn.XLOOKUP(G372,Food_Menu!A:A,Food_Menu!D:D)</f>
        <v>267</v>
      </c>
      <c r="J372" s="2" t="s">
        <v>443</v>
      </c>
      <c r="K372" s="2" t="str">
        <f t="array" ref="K372">_xlfn.XLOOKUP(J372,Delivery_Partners!A:A,Delivery_Partners!B:B)</f>
        <v>Delivery Partner 083</v>
      </c>
      <c r="L372" s="3">
        <v>1</v>
      </c>
      <c r="M372" s="2" t="s">
        <v>23</v>
      </c>
      <c r="N372" s="2" t="s">
        <v>74</v>
      </c>
      <c r="O372" s="3">
        <v>49</v>
      </c>
      <c r="P372" s="13">
        <f t="shared" si="78"/>
        <v>267</v>
      </c>
      <c r="Q372" s="13" t="str">
        <f t="shared" si="79"/>
        <v>Normal</v>
      </c>
      <c r="S372" s="21"/>
    </row>
    <row r="373" customHeight="1" spans="1:19">
      <c r="A373" s="2" t="s">
        <v>1307</v>
      </c>
      <c r="B373" s="29" t="s">
        <v>504</v>
      </c>
      <c r="C373" s="2" t="s">
        <v>1308</v>
      </c>
      <c r="D373" s="2" t="str">
        <f t="array" ref="D373">_xlfn.XLOOKUP(C373,Customers!A:A,Customers!B:B)</f>
        <v>Customer 0675</v>
      </c>
      <c r="E373" s="2" t="s">
        <v>1309</v>
      </c>
      <c r="F373" s="2" t="str">
        <f t="array" ref="F373">_xlfn.XLOOKUP(E373,Restaurants!A:A,Restaurants!B:B)</f>
        <v>Restaurant 090</v>
      </c>
      <c r="G373" s="2" t="s">
        <v>561</v>
      </c>
      <c r="H373" s="2" t="str">
        <f t="array" ref="H373">_xlfn.XLOOKUP(G373,Food_Menu!A:A,Food_Menu!B:B)</f>
        <v>Food Item 0135</v>
      </c>
      <c r="I373" s="2">
        <f t="array" ref="I373">_xlfn.XLOOKUP(G373,Food_Menu!A:A,Food_Menu!D:D)</f>
        <v>217.07</v>
      </c>
      <c r="J373" s="2" t="s">
        <v>374</v>
      </c>
      <c r="K373" s="2" t="str">
        <f t="array" ref="K373">_xlfn.XLOOKUP(J373,Delivery_Partners!A:A,Delivery_Partners!B:B)</f>
        <v>Delivery Partner 052</v>
      </c>
      <c r="L373" s="3">
        <v>1</v>
      </c>
      <c r="M373" s="2" t="s">
        <v>23</v>
      </c>
      <c r="N373" s="2" t="s">
        <v>24</v>
      </c>
      <c r="O373" s="3">
        <v>25</v>
      </c>
      <c r="P373" s="13">
        <f t="shared" si="78"/>
        <v>217.07</v>
      </c>
      <c r="Q373" s="13" t="str">
        <f t="shared" si="79"/>
        <v>Fast</v>
      </c>
      <c r="S373" s="21"/>
    </row>
    <row r="374" customHeight="1" spans="1:19">
      <c r="A374" s="2" t="s">
        <v>1310</v>
      </c>
      <c r="B374" s="29" t="s">
        <v>1118</v>
      </c>
      <c r="C374" s="2" t="s">
        <v>1311</v>
      </c>
      <c r="D374" s="2" t="str">
        <f t="array" ref="D374">_xlfn.XLOOKUP(C374,Customers!A:A,Customers!B:B)</f>
        <v>Customer 0746</v>
      </c>
      <c r="E374" s="2" t="s">
        <v>698</v>
      </c>
      <c r="F374" s="2" t="str">
        <f t="array" ref="F374">_xlfn.XLOOKUP(E374,Restaurants!A:A,Restaurants!B:B)</f>
        <v>Restaurant 116</v>
      </c>
      <c r="G374" s="2" t="s">
        <v>144</v>
      </c>
      <c r="H374" s="2" t="str">
        <f t="array" ref="H374">_xlfn.XLOOKUP(G374,Food_Menu!A:A,Food_Menu!B:B)</f>
        <v>Food Item 0118</v>
      </c>
      <c r="I374" s="2">
        <f t="array" ref="I374">_xlfn.XLOOKUP(G374,Food_Menu!A:A,Food_Menu!D:D)</f>
        <v>301.92</v>
      </c>
      <c r="J374" s="2" t="s">
        <v>651</v>
      </c>
      <c r="K374" s="2" t="str">
        <f t="array" ref="K374">_xlfn.XLOOKUP(J374,Delivery_Partners!A:A,Delivery_Partners!B:B)</f>
        <v>Delivery Partner 036</v>
      </c>
      <c r="L374" s="3">
        <v>1</v>
      </c>
      <c r="M374" s="2" t="s">
        <v>23</v>
      </c>
      <c r="N374" s="2" t="s">
        <v>24</v>
      </c>
      <c r="O374" s="3">
        <v>57</v>
      </c>
      <c r="P374" s="13">
        <f t="shared" si="78"/>
        <v>301.92</v>
      </c>
      <c r="Q374" s="13" t="str">
        <f t="shared" si="79"/>
        <v>Normal</v>
      </c>
      <c r="S374" s="21"/>
    </row>
    <row r="375" customHeight="1" spans="1:19">
      <c r="A375" s="2" t="s">
        <v>1312</v>
      </c>
      <c r="B375" s="28">
        <v>45844</v>
      </c>
      <c r="C375" s="2" t="s">
        <v>1313</v>
      </c>
      <c r="D375" s="2" t="str">
        <f t="array" ref="D375">_xlfn.XLOOKUP(C375,Customers!A:A,Customers!B:B)</f>
        <v>Customer 1115</v>
      </c>
      <c r="E375" s="2" t="s">
        <v>110</v>
      </c>
      <c r="F375" s="2" t="str">
        <f t="array" ref="F375">_xlfn.XLOOKUP(E375,Restaurants!A:A,Restaurants!B:B)</f>
        <v>Restaurant 062</v>
      </c>
      <c r="G375" s="2" t="s">
        <v>624</v>
      </c>
      <c r="H375" s="2" t="str">
        <f t="array" ref="H375">_xlfn.XLOOKUP(G375,Food_Menu!A:A,Food_Menu!B:B)</f>
        <v>Food Item 0129</v>
      </c>
      <c r="I375" s="2">
        <f t="array" ref="I375">_xlfn.XLOOKUP(G375,Food_Menu!A:A,Food_Menu!D:D)</f>
        <v>581.3</v>
      </c>
      <c r="J375" s="2" t="s">
        <v>112</v>
      </c>
      <c r="K375" s="2" t="str">
        <f t="array" ref="K375">_xlfn.XLOOKUP(J375,Delivery_Partners!A:A,Delivery_Partners!B:B)</f>
        <v>Delivery Partner 028</v>
      </c>
      <c r="L375" s="3">
        <v>3</v>
      </c>
      <c r="M375" s="2" t="s">
        <v>23</v>
      </c>
      <c r="N375" s="2" t="s">
        <v>24</v>
      </c>
      <c r="O375" s="3">
        <v>26</v>
      </c>
      <c r="P375" s="13">
        <f t="shared" si="78"/>
        <v>1743.9</v>
      </c>
      <c r="Q375" s="13" t="str">
        <f t="shared" si="79"/>
        <v>Fast</v>
      </c>
      <c r="S375" s="21"/>
    </row>
    <row r="376" customHeight="1" spans="1:19">
      <c r="A376" s="2" t="s">
        <v>1314</v>
      </c>
      <c r="B376" s="28">
        <v>46002</v>
      </c>
      <c r="C376" s="2" t="s">
        <v>1315</v>
      </c>
      <c r="D376" s="2" t="str">
        <f t="array" ref="D376">_xlfn.XLOOKUP(C376,Customers!A:A,Customers!B:B)</f>
        <v>Customer 0277</v>
      </c>
      <c r="E376" s="2" t="s">
        <v>60</v>
      </c>
      <c r="F376" s="2" t="str">
        <f t="array" ref="F376">_xlfn.XLOOKUP(E376,Restaurants!A:A,Restaurants!B:B)</f>
        <v>Restaurant 019</v>
      </c>
      <c r="G376" s="2" t="s">
        <v>1016</v>
      </c>
      <c r="H376" s="2" t="str">
        <f t="array" ref="H376">_xlfn.XLOOKUP(G376,Food_Menu!A:A,Food_Menu!B:B)</f>
        <v>Food Item 0055</v>
      </c>
      <c r="I376" s="2">
        <f t="array" ref="I376">_xlfn.XLOOKUP(G376,Food_Menu!A:A,Food_Menu!D:D)</f>
        <v>601.63</v>
      </c>
      <c r="J376" s="2" t="s">
        <v>499</v>
      </c>
      <c r="K376" s="2" t="str">
        <f t="array" ref="K376">_xlfn.XLOOKUP(J376,Delivery_Partners!A:A,Delivery_Partners!B:B)</f>
        <v>Delivery Partner 105</v>
      </c>
      <c r="L376" s="3">
        <v>3</v>
      </c>
      <c r="M376" s="2" t="s">
        <v>23</v>
      </c>
      <c r="N376" s="2" t="s">
        <v>24</v>
      </c>
      <c r="O376" s="3">
        <v>30</v>
      </c>
      <c r="P376" s="13">
        <f t="shared" si="78"/>
        <v>1804.89</v>
      </c>
      <c r="Q376" s="13" t="str">
        <f t="shared" si="79"/>
        <v>Fast</v>
      </c>
      <c r="S376" s="21"/>
    </row>
    <row r="377" customHeight="1" spans="1:19">
      <c r="A377" s="2" t="s">
        <v>1316</v>
      </c>
      <c r="B377" s="29" t="s">
        <v>902</v>
      </c>
      <c r="C377" s="2" t="s">
        <v>1317</v>
      </c>
      <c r="D377" s="2" t="str">
        <f t="array" ref="D377">_xlfn.XLOOKUP(C377,Customers!A:A,Customers!B:B)</f>
        <v>Customer 0196</v>
      </c>
      <c r="E377" s="2" t="s">
        <v>658</v>
      </c>
      <c r="F377" s="2" t="str">
        <f t="array" ref="F377">_xlfn.XLOOKUP(E377,Restaurants!A:A,Restaurants!B:B)</f>
        <v>Restaurant 040</v>
      </c>
      <c r="G377" s="2" t="s">
        <v>1318</v>
      </c>
      <c r="H377" s="2" t="str">
        <f t="array" ref="H377">_xlfn.XLOOKUP(G377,Food_Menu!A:A,Food_Menu!B:B)</f>
        <v>Food Item 0119</v>
      </c>
      <c r="I377" s="2">
        <f t="array" ref="I377">_xlfn.XLOOKUP(G377,Food_Menu!A:A,Food_Menu!D:D)</f>
        <v>220.83</v>
      </c>
      <c r="J377" s="2" t="s">
        <v>1319</v>
      </c>
      <c r="K377" s="2" t="str">
        <f t="array" ref="K377">_xlfn.XLOOKUP(J377,Delivery_Partners!A:A,Delivery_Partners!B:B)</f>
        <v>Delivery Partner 173</v>
      </c>
      <c r="L377" s="3">
        <v>1</v>
      </c>
      <c r="M377" s="2" t="s">
        <v>23</v>
      </c>
      <c r="N377" s="2" t="s">
        <v>55</v>
      </c>
      <c r="O377" s="3">
        <v>33</v>
      </c>
      <c r="P377" s="13">
        <f t="shared" si="78"/>
        <v>220.83</v>
      </c>
      <c r="Q377" s="13" t="str">
        <f t="shared" si="79"/>
        <v>Normal</v>
      </c>
      <c r="S377" s="21"/>
    </row>
    <row r="378" customHeight="1" spans="1:19">
      <c r="A378" s="2" t="s">
        <v>1320</v>
      </c>
      <c r="B378" s="29" t="s">
        <v>1248</v>
      </c>
      <c r="C378" s="2" t="s">
        <v>1321</v>
      </c>
      <c r="D378" s="2" t="str">
        <f t="array" ref="D378">_xlfn.XLOOKUP(C378,Customers!A:A,Customers!B:B)</f>
        <v>Customer 1200</v>
      </c>
      <c r="E378" s="2" t="s">
        <v>1191</v>
      </c>
      <c r="F378" s="2" t="str">
        <f t="array" ref="F378">_xlfn.XLOOKUP(E378,Restaurants!A:A,Restaurants!B:B)</f>
        <v>Restaurant 060</v>
      </c>
      <c r="G378" s="2" t="s">
        <v>519</v>
      </c>
      <c r="H378" s="2" t="str">
        <f t="array" ref="H378">_xlfn.XLOOKUP(G378,Food_Menu!A:A,Food_Menu!B:B)</f>
        <v>Food Item 0019</v>
      </c>
      <c r="I378" s="2">
        <f t="array" ref="I378">_xlfn.XLOOKUP(G378,Food_Menu!A:A,Food_Menu!D:D)</f>
        <v>145.23</v>
      </c>
      <c r="J378" s="2" t="s">
        <v>592</v>
      </c>
      <c r="K378" s="2" t="str">
        <f t="array" ref="K378">_xlfn.XLOOKUP(J378,Delivery_Partners!A:A,Delivery_Partners!B:B)</f>
        <v>Delivery Partner 102</v>
      </c>
      <c r="L378" s="3">
        <v>1</v>
      </c>
      <c r="M378" s="2" t="s">
        <v>23</v>
      </c>
      <c r="N378" s="2" t="s">
        <v>42</v>
      </c>
      <c r="O378" s="3">
        <v>17</v>
      </c>
      <c r="P378" s="13">
        <f t="shared" si="78"/>
        <v>145.23</v>
      </c>
      <c r="Q378" s="13" t="str">
        <f t="shared" si="79"/>
        <v>Fast</v>
      </c>
      <c r="S378" s="21"/>
    </row>
    <row r="379" customHeight="1" spans="1:19">
      <c r="A379" s="2" t="s">
        <v>1322</v>
      </c>
      <c r="B379" s="28">
        <v>45818</v>
      </c>
      <c r="C379" s="2" t="s">
        <v>1154</v>
      </c>
      <c r="D379" s="2" t="str">
        <f t="array" ref="D379">_xlfn.XLOOKUP(C379,Customers!A:A,Customers!B:B)</f>
        <v>Customer 0661</v>
      </c>
      <c r="E379" s="2" t="s">
        <v>71</v>
      </c>
      <c r="F379" s="2" t="str">
        <f t="array" ref="F379">_xlfn.XLOOKUP(E379,Restaurants!A:A,Restaurants!B:B)</f>
        <v>Restaurant 013</v>
      </c>
      <c r="G379" s="2" t="s">
        <v>587</v>
      </c>
      <c r="H379" s="2" t="str">
        <f t="array" ref="H379">_xlfn.XLOOKUP(G379,Food_Menu!A:A,Food_Menu!B:B)</f>
        <v>Food Item 0107</v>
      </c>
      <c r="I379" s="2">
        <f t="array" ref="I379">_xlfn.XLOOKUP(G379,Food_Menu!A:A,Food_Menu!D:D)</f>
        <v>548.61</v>
      </c>
      <c r="J379" s="2" t="s">
        <v>401</v>
      </c>
      <c r="K379" s="2" t="str">
        <f t="array" ref="K379">_xlfn.XLOOKUP(J379,Delivery_Partners!A:A,Delivery_Partners!B:B)</f>
        <v>Delivery Partner 174</v>
      </c>
      <c r="L379" s="3">
        <v>1</v>
      </c>
      <c r="M379" s="2" t="s">
        <v>23</v>
      </c>
      <c r="N379" s="2" t="s">
        <v>55</v>
      </c>
      <c r="O379" s="3">
        <v>17</v>
      </c>
      <c r="P379" s="13">
        <f t="shared" si="78"/>
        <v>548.61</v>
      </c>
      <c r="Q379" s="13" t="str">
        <f t="shared" si="79"/>
        <v>Fast</v>
      </c>
      <c r="S379" s="21"/>
    </row>
    <row r="380" hidden="1" customHeight="1" spans="1:19">
      <c r="A380" s="2" t="s">
        <v>1323</v>
      </c>
      <c r="B380" s="29" t="s">
        <v>361</v>
      </c>
      <c r="C380" s="2" t="s">
        <v>1324</v>
      </c>
      <c r="D380" s="2" t="str">
        <f t="array" ref="D380">_xlfn.XLOOKUP(C380,Customers!A:A,Customers!B:B)</f>
        <v>Customer 0033</v>
      </c>
      <c r="E380" s="2" t="s">
        <v>376</v>
      </c>
      <c r="F380" s="2" t="str">
        <f t="array" ref="F380">_xlfn.XLOOKUP(E380,Restaurants!A:A,Restaurants!B:B)</f>
        <v>Restaurant 028</v>
      </c>
      <c r="G380" s="2" t="s">
        <v>524</v>
      </c>
      <c r="H380" s="2" t="str">
        <f t="array" ref="H380">_xlfn.XLOOKUP(G380,Food_Menu!A:A,Food_Menu!B:B)</f>
        <v>Food Item 0021</v>
      </c>
      <c r="I380" s="2"/>
      <c r="J380" s="2" t="s">
        <v>1325</v>
      </c>
      <c r="K380" s="2" t="str">
        <f t="array" ref="K380">_xlfn.XLOOKUP(J380,Delivery_Partners!A:A,Delivery_Partners!B:B)</f>
        <v>Delivery Partner 137</v>
      </c>
      <c r="L380" s="3">
        <v>1</v>
      </c>
      <c r="M380" s="2" t="s">
        <v>101</v>
      </c>
      <c r="N380" s="2" t="s">
        <v>74</v>
      </c>
      <c r="O380" s="2"/>
    </row>
    <row r="381" customHeight="1" spans="1:19">
      <c r="A381" s="2" t="s">
        <v>1326</v>
      </c>
      <c r="B381" s="29" t="s">
        <v>1327</v>
      </c>
      <c r="C381" s="2" t="s">
        <v>1328</v>
      </c>
      <c r="D381" s="2" t="str">
        <f t="array" ref="D381">_xlfn.XLOOKUP(C381,Customers!A:A,Customers!B:B)</f>
        <v>Customer 0127</v>
      </c>
      <c r="E381" s="2" t="s">
        <v>702</v>
      </c>
      <c r="F381" s="2" t="str">
        <f t="array" ref="F381">_xlfn.XLOOKUP(E381,Restaurants!A:A,Restaurants!B:B)</f>
        <v>Restaurant 025</v>
      </c>
      <c r="G381" s="2" t="s">
        <v>1212</v>
      </c>
      <c r="H381" s="2" t="str">
        <f t="array" ref="H381">_xlfn.XLOOKUP(G381,Food_Menu!A:A,Food_Menu!B:B)</f>
        <v>Food Item 0147</v>
      </c>
      <c r="I381" s="2">
        <f t="array" ref="I381">_xlfn.XLOOKUP(G381,Food_Menu!A:A,Food_Menu!D:D)</f>
        <v>263.56</v>
      </c>
      <c r="J381" s="2" t="s">
        <v>1268</v>
      </c>
      <c r="K381" s="2" t="str">
        <f t="array" ref="K381">_xlfn.XLOOKUP(J381,Delivery_Partners!A:A,Delivery_Partners!B:B)</f>
        <v>Delivery Partner 124</v>
      </c>
      <c r="L381" s="3">
        <v>1</v>
      </c>
      <c r="M381" s="2" t="s">
        <v>23</v>
      </c>
      <c r="N381" s="2" t="s">
        <v>24</v>
      </c>
      <c r="O381" s="3">
        <v>15</v>
      </c>
      <c r="P381" s="13">
        <f t="shared" ref="P381:P387" si="80">I381*L381</f>
        <v>263.56</v>
      </c>
      <c r="Q381" s="13" t="str">
        <f t="shared" ref="Q381:Q387" si="81">IF(O381="","Not Delivered",IF(O381&lt;=30,"Fast",IF(O381&lt;=60,"Normal","Slow")))</f>
        <v>Fast</v>
      </c>
      <c r="S381" s="21"/>
    </row>
    <row r="382" customHeight="1" spans="1:19">
      <c r="A382" s="2" t="s">
        <v>1329</v>
      </c>
      <c r="B382" s="29" t="s">
        <v>974</v>
      </c>
      <c r="C382" s="2" t="s">
        <v>1037</v>
      </c>
      <c r="D382" s="2" t="str">
        <f t="array" ref="D382">_xlfn.XLOOKUP(C382,Customers!A:A,Customers!B:B)</f>
        <v>Customer 0571</v>
      </c>
      <c r="E382" s="2" t="s">
        <v>795</v>
      </c>
      <c r="F382" s="2" t="str">
        <f t="array" ref="F382">_xlfn.XLOOKUP(E382,Restaurants!A:A,Restaurants!B:B)</f>
        <v>Restaurant 117</v>
      </c>
      <c r="G382" s="2" t="s">
        <v>639</v>
      </c>
      <c r="H382" s="2" t="str">
        <f t="array" ref="H382">_xlfn.XLOOKUP(G382,Food_Menu!A:A,Food_Menu!B:B)</f>
        <v>Food Item 0125</v>
      </c>
      <c r="I382" s="2">
        <f t="array" ref="I382">_xlfn.XLOOKUP(G382,Food_Menu!A:A,Food_Menu!D:D)</f>
        <v>261.06</v>
      </c>
      <c r="J382" s="2" t="s">
        <v>323</v>
      </c>
      <c r="K382" s="2" t="str">
        <f t="array" ref="K382">_xlfn.XLOOKUP(J382,Delivery_Partners!A:A,Delivery_Partners!B:B)</f>
        <v>Delivery Partner 131</v>
      </c>
      <c r="L382" s="3">
        <v>3</v>
      </c>
      <c r="M382" s="2" t="s">
        <v>23</v>
      </c>
      <c r="N382" s="2" t="s">
        <v>24</v>
      </c>
      <c r="O382" s="3">
        <v>65</v>
      </c>
      <c r="P382" s="13">
        <f t="shared" si="80"/>
        <v>783.18</v>
      </c>
      <c r="Q382" s="13" t="str">
        <f t="shared" si="81"/>
        <v>Slow</v>
      </c>
      <c r="S382" s="21"/>
    </row>
    <row r="383" customHeight="1" spans="1:19">
      <c r="A383" s="2" t="s">
        <v>1330</v>
      </c>
      <c r="B383" s="29" t="s">
        <v>166</v>
      </c>
      <c r="C383" s="2" t="s">
        <v>1331</v>
      </c>
      <c r="D383" s="2" t="str">
        <f t="array" ref="D383">_xlfn.XLOOKUP(C383,Customers!A:A,Customers!B:B)</f>
        <v>Customer 0741</v>
      </c>
      <c r="E383" s="2" t="s">
        <v>1022</v>
      </c>
      <c r="F383" s="2" t="str">
        <f t="array" ref="F383">_xlfn.XLOOKUP(E383,Restaurants!A:A,Restaurants!B:B)</f>
        <v>Restaurant 049</v>
      </c>
      <c r="G383" s="2" t="s">
        <v>627</v>
      </c>
      <c r="H383" s="2" t="str">
        <f t="array" ref="H383">_xlfn.XLOOKUP(G383,Food_Menu!A:A,Food_Menu!B:B)</f>
        <v>Food Item 0188</v>
      </c>
      <c r="I383" s="2">
        <f t="array" ref="I383">_xlfn.XLOOKUP(G383,Food_Menu!A:A,Food_Menu!D:D)</f>
        <v>537.03</v>
      </c>
      <c r="J383" s="2" t="s">
        <v>723</v>
      </c>
      <c r="K383" s="2" t="str">
        <f t="array" ref="K383">_xlfn.XLOOKUP(J383,Delivery_Partners!A:A,Delivery_Partners!B:B)</f>
        <v>Delivery Partner 168</v>
      </c>
      <c r="L383" s="3">
        <v>3</v>
      </c>
      <c r="M383" s="2" t="s">
        <v>23</v>
      </c>
      <c r="N383" s="2" t="s">
        <v>24</v>
      </c>
      <c r="O383" s="3">
        <v>34</v>
      </c>
      <c r="P383" s="13">
        <f t="shared" si="80"/>
        <v>1611.09</v>
      </c>
      <c r="Q383" s="13" t="str">
        <f t="shared" si="81"/>
        <v>Normal</v>
      </c>
      <c r="S383" s="21"/>
    </row>
    <row r="384" customHeight="1" spans="1:19">
      <c r="A384" s="2" t="s">
        <v>1332</v>
      </c>
      <c r="B384" s="29" t="s">
        <v>821</v>
      </c>
      <c r="C384" s="2" t="s">
        <v>1333</v>
      </c>
      <c r="D384" s="2" t="str">
        <f t="array" ref="D384">_xlfn.XLOOKUP(C384,Customers!A:A,Customers!B:B)</f>
        <v>Customer 0293</v>
      </c>
      <c r="E384" s="2" t="s">
        <v>105</v>
      </c>
      <c r="F384" s="2" t="str">
        <f t="array" ref="F384">_xlfn.XLOOKUP(E384,Restaurants!A:A,Restaurants!B:B)</f>
        <v>Restaurant 106</v>
      </c>
      <c r="G384" s="2" t="s">
        <v>363</v>
      </c>
      <c r="H384" s="2" t="str">
        <f t="array" ref="H384">_xlfn.XLOOKUP(G384,Food_Menu!A:A,Food_Menu!B:B)</f>
        <v>Food Item 0102</v>
      </c>
      <c r="I384" s="2">
        <f t="array" ref="I384">_xlfn.XLOOKUP(G384,Food_Menu!A:A,Food_Menu!D:D)</f>
        <v>630.13</v>
      </c>
      <c r="J384" s="2" t="s">
        <v>184</v>
      </c>
      <c r="K384" s="2" t="str">
        <f t="array" ref="K384">_xlfn.XLOOKUP(J384,Delivery_Partners!A:A,Delivery_Partners!B:B)</f>
        <v>Delivery Partner 155</v>
      </c>
      <c r="L384" s="3">
        <v>1</v>
      </c>
      <c r="M384" s="2" t="s">
        <v>23</v>
      </c>
      <c r="N384" s="2" t="s">
        <v>55</v>
      </c>
      <c r="O384" s="3">
        <v>23</v>
      </c>
      <c r="P384" s="13">
        <f t="shared" si="80"/>
        <v>630.13</v>
      </c>
      <c r="Q384" s="13" t="str">
        <f t="shared" si="81"/>
        <v>Fast</v>
      </c>
      <c r="S384" s="21"/>
    </row>
    <row r="385" customHeight="1" spans="1:19">
      <c r="A385" s="2" t="s">
        <v>1334</v>
      </c>
      <c r="B385" s="28">
        <v>45663</v>
      </c>
      <c r="C385" s="2" t="s">
        <v>1335</v>
      </c>
      <c r="D385" s="2" t="str">
        <f t="array" ref="D385">_xlfn.XLOOKUP(C385,Customers!A:A,Customers!B:B)</f>
        <v>Customer 0439</v>
      </c>
      <c r="E385" s="2" t="s">
        <v>468</v>
      </c>
      <c r="F385" s="2" t="str">
        <f t="array" ref="F385">_xlfn.XLOOKUP(E385,Restaurants!A:A,Restaurants!B:B)</f>
        <v>Restaurant 067</v>
      </c>
      <c r="G385" s="2" t="s">
        <v>1336</v>
      </c>
      <c r="H385" s="2" t="str">
        <f t="array" ref="H385">_xlfn.XLOOKUP(G385,Food_Menu!A:A,Food_Menu!B:B)</f>
        <v>Food Item 0036</v>
      </c>
      <c r="I385" s="2">
        <f t="array" ref="I385">_xlfn.XLOOKUP(G385,Food_Menu!A:A,Food_Menu!D:D)</f>
        <v>542.95</v>
      </c>
      <c r="J385" s="2" t="s">
        <v>958</v>
      </c>
      <c r="K385" s="2" t="str">
        <f t="array" ref="K385">_xlfn.XLOOKUP(J385,Delivery_Partners!A:A,Delivery_Partners!B:B)</f>
        <v>Delivery Partner 030</v>
      </c>
      <c r="L385" s="3">
        <v>3</v>
      </c>
      <c r="M385" s="2" t="s">
        <v>23</v>
      </c>
      <c r="N385" s="2" t="s">
        <v>24</v>
      </c>
      <c r="O385" s="3">
        <v>40</v>
      </c>
      <c r="P385" s="13">
        <f t="shared" si="80"/>
        <v>1628.85</v>
      </c>
      <c r="Q385" s="13" t="str">
        <f t="shared" si="81"/>
        <v>Normal</v>
      </c>
      <c r="S385" s="21"/>
    </row>
    <row r="386" customHeight="1" spans="1:19">
      <c r="A386" s="2" t="s">
        <v>1337</v>
      </c>
      <c r="B386" s="29" t="s">
        <v>490</v>
      </c>
      <c r="C386" s="2" t="s">
        <v>1338</v>
      </c>
      <c r="D386" s="2" t="str">
        <f t="array" ref="D386">_xlfn.XLOOKUP(C386,Customers!A:A,Customers!B:B)</f>
        <v>Customer 0884</v>
      </c>
      <c r="E386" s="2" t="s">
        <v>249</v>
      </c>
      <c r="F386" s="2" t="str">
        <f t="array" ref="F386">_xlfn.XLOOKUP(E386,Restaurants!A:A,Restaurants!B:B)</f>
        <v>Restaurant 061</v>
      </c>
      <c r="G386" s="2" t="s">
        <v>138</v>
      </c>
      <c r="H386" s="2" t="str">
        <f t="array" ref="H386">_xlfn.XLOOKUP(G386,Food_Menu!A:A,Food_Menu!B:B)</f>
        <v>Food Item 0052</v>
      </c>
      <c r="I386" s="2">
        <f t="array" ref="I386">_xlfn.XLOOKUP(G386,Food_Menu!A:A,Food_Menu!D:D)</f>
        <v>531.45</v>
      </c>
      <c r="J386" s="2" t="s">
        <v>123</v>
      </c>
      <c r="K386" s="2" t="str">
        <f t="array" ref="K386">_xlfn.XLOOKUP(J386,Delivery_Partners!A:A,Delivery_Partners!B:B)</f>
        <v>Delivery Partner 106</v>
      </c>
      <c r="L386" s="3">
        <v>2</v>
      </c>
      <c r="M386" s="2" t="s">
        <v>23</v>
      </c>
      <c r="N386" s="2" t="s">
        <v>24</v>
      </c>
      <c r="O386" s="3">
        <v>15</v>
      </c>
      <c r="P386" s="13">
        <f t="shared" si="80"/>
        <v>1062.9</v>
      </c>
      <c r="Q386" s="13" t="str">
        <f t="shared" si="81"/>
        <v>Fast</v>
      </c>
      <c r="S386" s="21"/>
    </row>
    <row r="387" customHeight="1" spans="1:19">
      <c r="A387" s="2" t="s">
        <v>1339</v>
      </c>
      <c r="B387" s="28">
        <v>45940</v>
      </c>
      <c r="C387" s="2" t="s">
        <v>995</v>
      </c>
      <c r="D387" s="2" t="str">
        <f t="array" ref="D387">_xlfn.XLOOKUP(C387,Customers!A:A,Customers!B:B)</f>
        <v>Customer 1162</v>
      </c>
      <c r="E387" s="2" t="s">
        <v>298</v>
      </c>
      <c r="F387" s="2" t="str">
        <f t="array" ref="F387">_xlfn.XLOOKUP(E387,Restaurants!A:A,Restaurants!B:B)</f>
        <v>Restaurant 113</v>
      </c>
      <c r="G387" s="2" t="s">
        <v>457</v>
      </c>
      <c r="H387" s="2" t="str">
        <f t="array" ref="H387">_xlfn.XLOOKUP(G387,Food_Menu!A:A,Food_Menu!B:B)</f>
        <v>Food Item 0180</v>
      </c>
      <c r="I387" s="2">
        <f t="array" ref="I387">_xlfn.XLOOKUP(G387,Food_Menu!A:A,Food_Menu!D:D)</f>
        <v>498.49</v>
      </c>
      <c r="J387" s="2" t="s">
        <v>443</v>
      </c>
      <c r="K387" s="2" t="str">
        <f t="array" ref="K387">_xlfn.XLOOKUP(J387,Delivery_Partners!A:A,Delivery_Partners!B:B)</f>
        <v>Delivery Partner 083</v>
      </c>
      <c r="L387" s="3">
        <v>2</v>
      </c>
      <c r="M387" s="2" t="s">
        <v>23</v>
      </c>
      <c r="N387" s="2" t="s">
        <v>24</v>
      </c>
      <c r="O387" s="3">
        <v>31</v>
      </c>
      <c r="P387" s="13">
        <f t="shared" si="80"/>
        <v>996.98</v>
      </c>
      <c r="Q387" s="13" t="str">
        <f t="shared" si="81"/>
        <v>Normal</v>
      </c>
      <c r="S387" s="21"/>
    </row>
    <row r="388" hidden="1" customHeight="1" spans="1:19">
      <c r="A388" s="2" t="s">
        <v>1340</v>
      </c>
      <c r="B388" s="28">
        <v>45789</v>
      </c>
      <c r="C388" s="2" t="s">
        <v>1341</v>
      </c>
      <c r="D388" s="2" t="str">
        <f t="array" ref="D388">_xlfn.XLOOKUP(C388,Customers!A:A,Customers!B:B)</f>
        <v>Customer 0590</v>
      </c>
      <c r="E388" s="2" t="s">
        <v>1342</v>
      </c>
      <c r="F388" s="2" t="str">
        <f t="array" ref="F388">_xlfn.XLOOKUP(E388,Restaurants!A:A,Restaurants!B:B)</f>
        <v>Restaurant 084</v>
      </c>
      <c r="G388" s="2" t="s">
        <v>84</v>
      </c>
      <c r="H388" s="2" t="str">
        <f t="array" ref="H388">_xlfn.XLOOKUP(G388,Food_Menu!A:A,Food_Menu!B:B)</f>
        <v>Food Item 0211</v>
      </c>
      <c r="I388" s="2"/>
      <c r="J388" s="2" t="s">
        <v>862</v>
      </c>
      <c r="K388" s="2" t="str">
        <f t="array" ref="K388">_xlfn.XLOOKUP(J388,Delivery_Partners!A:A,Delivery_Partners!B:B)</f>
        <v>Delivery Partner 159</v>
      </c>
      <c r="L388" s="3">
        <v>2</v>
      </c>
      <c r="M388" s="2" t="s">
        <v>101</v>
      </c>
      <c r="N388" s="2" t="s">
        <v>74</v>
      </c>
      <c r="O388" s="2"/>
    </row>
    <row r="389" hidden="1" customHeight="1" spans="1:19">
      <c r="A389" s="2" t="s">
        <v>1343</v>
      </c>
      <c r="B389" s="28">
        <v>45849</v>
      </c>
      <c r="C389" s="2" t="s">
        <v>1344</v>
      </c>
      <c r="D389" s="2" t="str">
        <f t="array" ref="D389">_xlfn.XLOOKUP(C389,Customers!A:A,Customers!B:B)</f>
        <v>Customer 0499</v>
      </c>
      <c r="E389" s="2" t="s">
        <v>230</v>
      </c>
      <c r="F389" s="2" t="str">
        <f t="array" ref="F389">_xlfn.XLOOKUP(E389,Restaurants!A:A,Restaurants!B:B)</f>
        <v>Restaurant 029</v>
      </c>
      <c r="G389" s="2" t="s">
        <v>1051</v>
      </c>
      <c r="H389" s="2" t="str">
        <f t="array" ref="H389">_xlfn.XLOOKUP(G389,Food_Menu!A:A,Food_Menu!B:B)</f>
        <v>Food Item 0014</v>
      </c>
      <c r="I389" s="2"/>
      <c r="J389" s="2" t="s">
        <v>942</v>
      </c>
      <c r="K389" s="2" t="str">
        <f t="array" ref="K389">_xlfn.XLOOKUP(J389,Delivery_Partners!A:A,Delivery_Partners!B:B)</f>
        <v>Delivery Partner 037</v>
      </c>
      <c r="L389" s="3">
        <v>1</v>
      </c>
      <c r="M389" s="2" t="s">
        <v>101</v>
      </c>
      <c r="N389" s="2" t="s">
        <v>24</v>
      </c>
      <c r="O389" s="2"/>
    </row>
    <row r="390" customHeight="1" spans="1:19">
      <c r="A390" s="2" t="s">
        <v>1345</v>
      </c>
      <c r="B390" s="29" t="s">
        <v>1346</v>
      </c>
      <c r="C390" s="2" t="s">
        <v>1347</v>
      </c>
      <c r="D390" s="2" t="str">
        <f t="array" ref="D390">_xlfn.XLOOKUP(C390,Customers!A:A,Customers!B:B)</f>
        <v>Customer 0434</v>
      </c>
      <c r="E390" s="2" t="s">
        <v>984</v>
      </c>
      <c r="F390" s="2" t="str">
        <f t="array" ref="F390">_xlfn.XLOOKUP(E390,Restaurants!A:A,Restaurants!B:B)</f>
        <v>Restaurant 034</v>
      </c>
      <c r="G390" s="2" t="s">
        <v>153</v>
      </c>
      <c r="H390" s="2" t="str">
        <f t="array" ref="H390">_xlfn.XLOOKUP(G390,Food_Menu!A:A,Food_Menu!B:B)</f>
        <v>Food Item 0149</v>
      </c>
      <c r="I390" s="2">
        <f t="array" ref="I390">_xlfn.XLOOKUP(G390,Food_Menu!A:A,Food_Menu!D:D)</f>
        <v>238.55</v>
      </c>
      <c r="J390" s="2" t="s">
        <v>327</v>
      </c>
      <c r="K390" s="2" t="str">
        <f t="array" ref="K390">_xlfn.XLOOKUP(J390,Delivery_Partners!A:A,Delivery_Partners!B:B)</f>
        <v>Delivery Partner 148</v>
      </c>
      <c r="L390" s="3">
        <v>1</v>
      </c>
      <c r="M390" s="2" t="s">
        <v>23</v>
      </c>
      <c r="N390" s="2" t="s">
        <v>24</v>
      </c>
      <c r="O390" s="3">
        <v>27</v>
      </c>
      <c r="P390" s="13">
        <f>I390*L390</f>
        <v>238.55</v>
      </c>
      <c r="Q390" s="13" t="str">
        <f>IF(O390="","Not Delivered",IF(O390&lt;=30,"Fast",IF(O390&lt;=60,"Normal","Slow")))</f>
        <v>Fast</v>
      </c>
      <c r="S390" s="21"/>
    </row>
    <row r="391" hidden="1" customHeight="1" spans="1:19">
      <c r="A391" s="2" t="s">
        <v>1348</v>
      </c>
      <c r="B391" s="29" t="s">
        <v>974</v>
      </c>
      <c r="C391" s="2" t="s">
        <v>1349</v>
      </c>
      <c r="D391" s="2" t="str">
        <f t="array" ref="D391">_xlfn.XLOOKUP(C391,Customers!A:A,Customers!B:B)</f>
        <v>Customer 0164</v>
      </c>
      <c r="E391" s="2" t="s">
        <v>1173</v>
      </c>
      <c r="F391" s="2" t="str">
        <f t="array" ref="F391">_xlfn.XLOOKUP(E391,Restaurants!A:A,Restaurants!B:B)</f>
        <v>Restaurant 080</v>
      </c>
      <c r="G391" s="2" t="s">
        <v>587</v>
      </c>
      <c r="H391" s="2" t="str">
        <f t="array" ref="H391">_xlfn.XLOOKUP(G391,Food_Menu!A:A,Food_Menu!B:B)</f>
        <v>Food Item 0107</v>
      </c>
      <c r="I391" s="2"/>
      <c r="J391" s="2" t="s">
        <v>1350</v>
      </c>
      <c r="K391" s="2" t="str">
        <f t="array" ref="K391">_xlfn.XLOOKUP(J391,Delivery_Partners!A:A,Delivery_Partners!B:B)</f>
        <v>Delivery Partner 087</v>
      </c>
      <c r="L391" s="3">
        <v>1</v>
      </c>
      <c r="M391" s="2" t="s">
        <v>189</v>
      </c>
      <c r="N391" s="2" t="s">
        <v>24</v>
      </c>
      <c r="O391" s="2"/>
    </row>
    <row r="392" customHeight="1" spans="1:19">
      <c r="A392" s="2" t="s">
        <v>1351</v>
      </c>
      <c r="B392" s="28">
        <v>45992</v>
      </c>
      <c r="C392" s="2" t="s">
        <v>1352</v>
      </c>
      <c r="D392" s="2" t="str">
        <f t="array" ref="D392">_xlfn.XLOOKUP(C392,Customers!A:A,Customers!B:B)</f>
        <v>Customer 0064</v>
      </c>
      <c r="E392" s="2" t="s">
        <v>350</v>
      </c>
      <c r="F392" s="2" t="str">
        <f t="array" ref="F392">_xlfn.XLOOKUP(E392,Restaurants!A:A,Restaurants!B:B)</f>
        <v>Restaurant 001</v>
      </c>
      <c r="G392" s="2" t="s">
        <v>28</v>
      </c>
      <c r="H392" s="2" t="str">
        <f t="array" ref="H392">_xlfn.XLOOKUP(G392,Food_Menu!A:A,Food_Menu!B:B)</f>
        <v>Food Item 0057</v>
      </c>
      <c r="I392" s="2">
        <f t="array" ref="I392">_xlfn.XLOOKUP(G392,Food_Menu!A:A,Food_Menu!D:D)</f>
        <v>302.55</v>
      </c>
      <c r="J392" s="2" t="s">
        <v>723</v>
      </c>
      <c r="K392" s="2" t="str">
        <f t="array" ref="K392">_xlfn.XLOOKUP(J392,Delivery_Partners!A:A,Delivery_Partners!B:B)</f>
        <v>Delivery Partner 168</v>
      </c>
      <c r="L392" s="3">
        <v>2</v>
      </c>
      <c r="M392" s="2" t="s">
        <v>23</v>
      </c>
      <c r="N392" s="2" t="s">
        <v>24</v>
      </c>
      <c r="O392" s="3">
        <v>37</v>
      </c>
      <c r="P392" s="13">
        <f t="shared" ref="P392:P400" si="82">I392*L392</f>
        <v>605.1</v>
      </c>
      <c r="Q392" s="13" t="str">
        <f t="shared" ref="Q392:Q400" si="83">IF(O392="","Not Delivered",IF(O392&lt;=30,"Fast",IF(O392&lt;=60,"Normal","Slow")))</f>
        <v>Normal</v>
      </c>
      <c r="S392" s="21"/>
    </row>
    <row r="393" customHeight="1" spans="1:19">
      <c r="A393" s="2" t="s">
        <v>1353</v>
      </c>
      <c r="B393" s="29" t="s">
        <v>233</v>
      </c>
      <c r="C393" s="2" t="s">
        <v>1354</v>
      </c>
      <c r="D393" s="2" t="str">
        <f t="array" ref="D393">_xlfn.XLOOKUP(C393,Customers!A:A,Customers!B:B)</f>
        <v>Customer 1001</v>
      </c>
      <c r="E393" s="2" t="s">
        <v>60</v>
      </c>
      <c r="F393" s="2" t="str">
        <f t="array" ref="F393">_xlfn.XLOOKUP(E393,Restaurants!A:A,Restaurants!B:B)</f>
        <v>Restaurant 019</v>
      </c>
      <c r="G393" s="2" t="s">
        <v>1100</v>
      </c>
      <c r="H393" s="2" t="str">
        <f t="array" ref="H393">_xlfn.XLOOKUP(G393,Food_Menu!A:A,Food_Menu!B:B)</f>
        <v>Food Item 0113</v>
      </c>
      <c r="I393" s="2">
        <f t="array" ref="I393">_xlfn.XLOOKUP(G393,Food_Menu!A:A,Food_Menu!D:D)</f>
        <v>545.03</v>
      </c>
      <c r="J393" s="2" t="s">
        <v>154</v>
      </c>
      <c r="K393" s="2" t="str">
        <f t="array" ref="K393">_xlfn.XLOOKUP(J393,Delivery_Partners!A:A,Delivery_Partners!B:B)</f>
        <v>Delivery Partner 143</v>
      </c>
      <c r="L393" s="3">
        <v>1</v>
      </c>
      <c r="M393" s="2" t="s">
        <v>23</v>
      </c>
      <c r="N393" s="2" t="s">
        <v>55</v>
      </c>
      <c r="O393" s="3">
        <v>40</v>
      </c>
      <c r="P393" s="13">
        <f t="shared" si="82"/>
        <v>545.03</v>
      </c>
      <c r="Q393" s="13" t="str">
        <f t="shared" si="83"/>
        <v>Normal</v>
      </c>
      <c r="S393" s="21"/>
    </row>
    <row r="394" customHeight="1" spans="1:19">
      <c r="A394" s="2" t="s">
        <v>1355</v>
      </c>
      <c r="B394" s="29" t="s">
        <v>599</v>
      </c>
      <c r="C394" s="2" t="s">
        <v>1356</v>
      </c>
      <c r="D394" s="2" t="str">
        <f t="array" ref="D394">_xlfn.XLOOKUP(C394,Customers!A:A,Customers!B:B)</f>
        <v>Customer 0045</v>
      </c>
      <c r="E394" s="2" t="s">
        <v>603</v>
      </c>
      <c r="F394" s="2" t="str">
        <f t="array" ref="F394">_xlfn.XLOOKUP(E394,Restaurants!A:A,Restaurants!B:B)</f>
        <v>Restaurant 009</v>
      </c>
      <c r="G394" s="2" t="s">
        <v>1083</v>
      </c>
      <c r="H394" s="2" t="str">
        <f t="array" ref="H394">_xlfn.XLOOKUP(G394,Food_Menu!A:A,Food_Menu!B:B)</f>
        <v>Food Item 0206</v>
      </c>
      <c r="I394" s="2">
        <f t="array" ref="I394">_xlfn.XLOOKUP(G394,Food_Menu!A:A,Food_Menu!D:D)</f>
        <v>635.73</v>
      </c>
      <c r="J394" s="2" t="s">
        <v>262</v>
      </c>
      <c r="K394" s="2" t="str">
        <f t="array" ref="K394">_xlfn.XLOOKUP(J394,Delivery_Partners!A:A,Delivery_Partners!B:B)</f>
        <v>Delivery Partner 063</v>
      </c>
      <c r="L394" s="3">
        <v>1</v>
      </c>
      <c r="M394" s="2" t="s">
        <v>23</v>
      </c>
      <c r="N394" s="2" t="s">
        <v>55</v>
      </c>
      <c r="O394" s="3">
        <v>26</v>
      </c>
      <c r="P394" s="13">
        <f t="shared" si="82"/>
        <v>635.73</v>
      </c>
      <c r="Q394" s="13" t="str">
        <f t="shared" si="83"/>
        <v>Fast</v>
      </c>
      <c r="S394" s="21"/>
    </row>
    <row r="395" customHeight="1" spans="1:19">
      <c r="A395" s="2" t="s">
        <v>1357</v>
      </c>
      <c r="B395" s="29" t="s">
        <v>463</v>
      </c>
      <c r="C395" s="2" t="s">
        <v>1358</v>
      </c>
      <c r="D395" s="2" t="str">
        <f t="array" ref="D395">_xlfn.XLOOKUP(C395,Customers!A:A,Customers!B:B)</f>
        <v>Customer 0986</v>
      </c>
      <c r="E395" s="2" t="s">
        <v>116</v>
      </c>
      <c r="F395" s="2" t="str">
        <f t="array" ref="F395">_xlfn.XLOOKUP(E395,Restaurants!A:A,Restaurants!B:B)</f>
        <v>Restaurant 086</v>
      </c>
      <c r="G395" s="2" t="s">
        <v>722</v>
      </c>
      <c r="H395" s="2" t="str">
        <f t="array" ref="H395">_xlfn.XLOOKUP(G395,Food_Menu!A:A,Food_Menu!B:B)</f>
        <v>Food Item 0044</v>
      </c>
      <c r="I395" s="2">
        <f t="array" ref="I395">_xlfn.XLOOKUP(G395,Food_Menu!A:A,Food_Menu!D:D)</f>
        <v>334.07</v>
      </c>
      <c r="J395" s="2" t="s">
        <v>808</v>
      </c>
      <c r="K395" s="2" t="str">
        <f t="array" ref="K395">_xlfn.XLOOKUP(J395,Delivery_Partners!A:A,Delivery_Partners!B:B)</f>
        <v>Delivery Partner 153</v>
      </c>
      <c r="L395" s="3">
        <v>1</v>
      </c>
      <c r="M395" s="2" t="s">
        <v>23</v>
      </c>
      <c r="N395" s="2" t="s">
        <v>42</v>
      </c>
      <c r="O395" s="3">
        <v>19</v>
      </c>
      <c r="P395" s="13">
        <f t="shared" si="82"/>
        <v>334.07</v>
      </c>
      <c r="Q395" s="13" t="str">
        <f t="shared" si="83"/>
        <v>Fast</v>
      </c>
      <c r="S395" s="21"/>
    </row>
    <row r="396" customHeight="1" spans="1:19">
      <c r="A396" s="2" t="s">
        <v>1359</v>
      </c>
      <c r="B396" s="29" t="s">
        <v>1360</v>
      </c>
      <c r="C396" s="2" t="s">
        <v>1361</v>
      </c>
      <c r="D396" s="2" t="str">
        <f t="array" ref="D396">_xlfn.XLOOKUP(C396,Customers!A:A,Customers!B:B)</f>
        <v>Customer 0297</v>
      </c>
      <c r="E396" s="2" t="s">
        <v>1176</v>
      </c>
      <c r="F396" s="2" t="str">
        <f t="array" ref="F396">_xlfn.XLOOKUP(E396,Restaurants!A:A,Restaurants!B:B)</f>
        <v>Restaurant 053</v>
      </c>
      <c r="G396" s="2" t="s">
        <v>1040</v>
      </c>
      <c r="H396" s="2" t="str">
        <f t="array" ref="H396">_xlfn.XLOOKUP(G396,Food_Menu!A:A,Food_Menu!B:B)</f>
        <v>Food Item 0185</v>
      </c>
      <c r="I396" s="2">
        <f t="array" ref="I396">_xlfn.XLOOKUP(G396,Food_Menu!A:A,Food_Menu!D:D)</f>
        <v>565.74</v>
      </c>
      <c r="J396" s="2" t="s">
        <v>299</v>
      </c>
      <c r="K396" s="2" t="str">
        <f t="array" ref="K396">_xlfn.XLOOKUP(J396,Delivery_Partners!A:A,Delivery_Partners!B:B)</f>
        <v>Delivery Partner 034</v>
      </c>
      <c r="L396" s="3">
        <v>1</v>
      </c>
      <c r="M396" s="2" t="s">
        <v>23</v>
      </c>
      <c r="N396" s="2" t="s">
        <v>42</v>
      </c>
      <c r="O396" s="3">
        <v>32</v>
      </c>
      <c r="P396" s="13">
        <f t="shared" si="82"/>
        <v>565.74</v>
      </c>
      <c r="Q396" s="13" t="str">
        <f t="shared" si="83"/>
        <v>Normal</v>
      </c>
      <c r="S396" s="21"/>
    </row>
    <row r="397" customHeight="1" spans="1:19">
      <c r="A397" s="2" t="s">
        <v>1362</v>
      </c>
      <c r="B397" s="28">
        <v>45817</v>
      </c>
      <c r="C397" s="2" t="s">
        <v>1163</v>
      </c>
      <c r="D397" s="2" t="str">
        <f t="array" ref="D397">_xlfn.XLOOKUP(C397,Customers!A:A,Customers!B:B)</f>
        <v>Customer 0834</v>
      </c>
      <c r="E397" s="2" t="s">
        <v>302</v>
      </c>
      <c r="F397" s="2" t="str">
        <f t="array" ref="F397">_xlfn.XLOOKUP(E397,Restaurants!A:A,Restaurants!B:B)</f>
        <v>Restaurant 002</v>
      </c>
      <c r="G397" s="2" t="s">
        <v>235</v>
      </c>
      <c r="H397" s="2" t="str">
        <f t="array" ref="H397">_xlfn.XLOOKUP(G397,Food_Menu!A:A,Food_Menu!B:B)</f>
        <v>Food Item 0020</v>
      </c>
      <c r="I397" s="2">
        <f t="array" ref="I397">_xlfn.XLOOKUP(G397,Food_Menu!A:A,Food_Menu!D:D)</f>
        <v>565.62</v>
      </c>
      <c r="J397" s="2" t="s">
        <v>1363</v>
      </c>
      <c r="K397" s="2" t="str">
        <f t="array" ref="K397">_xlfn.XLOOKUP(J397,Delivery_Partners!A:A,Delivery_Partners!B:B)</f>
        <v>Delivery Partner 001</v>
      </c>
      <c r="L397" s="3">
        <v>1</v>
      </c>
      <c r="M397" s="2" t="s">
        <v>23</v>
      </c>
      <c r="N397" s="2" t="s">
        <v>24</v>
      </c>
      <c r="O397" s="3">
        <v>15</v>
      </c>
      <c r="P397" s="13">
        <f t="shared" si="82"/>
        <v>565.62</v>
      </c>
      <c r="Q397" s="13" t="str">
        <f t="shared" si="83"/>
        <v>Fast</v>
      </c>
      <c r="S397" s="21"/>
    </row>
    <row r="398" customHeight="1" spans="1:19">
      <c r="A398" s="2" t="s">
        <v>1364</v>
      </c>
      <c r="B398" s="28">
        <v>45727</v>
      </c>
      <c r="C398" s="2" t="s">
        <v>1365</v>
      </c>
      <c r="D398" s="2" t="str">
        <f t="array" ref="D398">_xlfn.XLOOKUP(C398,Customers!A:A,Customers!B:B)</f>
        <v>Customer 1142</v>
      </c>
      <c r="E398" s="2" t="s">
        <v>552</v>
      </c>
      <c r="F398" s="2" t="str">
        <f t="array" ref="F398">_xlfn.XLOOKUP(E398,Restaurants!A:A,Restaurants!B:B)</f>
        <v>Restaurant 089</v>
      </c>
      <c r="G398" s="2" t="s">
        <v>792</v>
      </c>
      <c r="H398" s="2" t="str">
        <f t="array" ref="H398">_xlfn.XLOOKUP(G398,Food_Menu!A:A,Food_Menu!B:B)</f>
        <v>Food Item 0159</v>
      </c>
      <c r="I398" s="2">
        <f t="array" ref="I398">_xlfn.XLOOKUP(G398,Food_Menu!A:A,Food_Menu!D:D)</f>
        <v>430.63</v>
      </c>
      <c r="J398" s="2" t="s">
        <v>100</v>
      </c>
      <c r="K398" s="2" t="str">
        <f t="array" ref="K398">_xlfn.XLOOKUP(J398,Delivery_Partners!A:A,Delivery_Partners!B:B)</f>
        <v>Delivery Partner 092</v>
      </c>
      <c r="L398" s="3">
        <v>1</v>
      </c>
      <c r="M398" s="2" t="s">
        <v>23</v>
      </c>
      <c r="N398" s="2" t="s">
        <v>42</v>
      </c>
      <c r="O398" s="3">
        <v>22</v>
      </c>
      <c r="P398" s="13">
        <f t="shared" si="82"/>
        <v>430.63</v>
      </c>
      <c r="Q398" s="13" t="str">
        <f t="shared" si="83"/>
        <v>Fast</v>
      </c>
      <c r="S398" s="21"/>
    </row>
    <row r="399" customHeight="1" spans="1:19">
      <c r="A399" s="2" t="s">
        <v>1366</v>
      </c>
      <c r="B399" s="29" t="s">
        <v>170</v>
      </c>
      <c r="C399" s="2" t="s">
        <v>1367</v>
      </c>
      <c r="D399" s="2" t="str">
        <f t="array" ref="D399">_xlfn.XLOOKUP(C399,Customers!A:A,Customers!B:B)</f>
        <v>Customer 0899</v>
      </c>
      <c r="E399" s="2" t="s">
        <v>20</v>
      </c>
      <c r="F399" s="2" t="str">
        <f t="array" ref="F399">_xlfn.XLOOKUP(E399,Restaurants!A:A,Restaurants!B:B)</f>
        <v>Restaurant 079</v>
      </c>
      <c r="G399" s="2" t="s">
        <v>962</v>
      </c>
      <c r="H399" s="2" t="str">
        <f t="array" ref="H399">_xlfn.XLOOKUP(G399,Food_Menu!A:A,Food_Menu!B:B)</f>
        <v>Food Item 0017</v>
      </c>
      <c r="I399" s="2">
        <f t="array" ref="I399">_xlfn.XLOOKUP(G399,Food_Menu!A:A,Food_Menu!D:D)</f>
        <v>353.65</v>
      </c>
      <c r="J399" s="2" t="s">
        <v>718</v>
      </c>
      <c r="K399" s="2" t="str">
        <f t="array" ref="K399">_xlfn.XLOOKUP(J399,Delivery_Partners!A:A,Delivery_Partners!B:B)</f>
        <v>Delivery Partner 071</v>
      </c>
      <c r="L399" s="3">
        <v>3</v>
      </c>
      <c r="M399" s="2" t="s">
        <v>23</v>
      </c>
      <c r="N399" s="2" t="s">
        <v>55</v>
      </c>
      <c r="O399" s="3">
        <v>20</v>
      </c>
      <c r="P399" s="13">
        <f t="shared" si="82"/>
        <v>1060.95</v>
      </c>
      <c r="Q399" s="13" t="str">
        <f t="shared" si="83"/>
        <v>Fast</v>
      </c>
      <c r="S399" s="21"/>
    </row>
    <row r="400" customHeight="1" spans="1:19">
      <c r="A400" s="2" t="s">
        <v>1368</v>
      </c>
      <c r="B400" s="29" t="s">
        <v>196</v>
      </c>
      <c r="C400" s="2" t="s">
        <v>253</v>
      </c>
      <c r="D400" s="2" t="str">
        <f t="array" ref="D400">_xlfn.XLOOKUP(C400,Customers!A:A,Customers!B:B)</f>
        <v>Customer 0876</v>
      </c>
      <c r="E400" s="2" t="s">
        <v>634</v>
      </c>
      <c r="F400" s="2" t="str">
        <f t="array" ref="F400">_xlfn.XLOOKUP(E400,Restaurants!A:A,Restaurants!B:B)</f>
        <v>Restaurant 087</v>
      </c>
      <c r="G400" s="2" t="s">
        <v>1051</v>
      </c>
      <c r="H400" s="2" t="str">
        <f t="array" ref="H400">_xlfn.XLOOKUP(G400,Food_Menu!A:A,Food_Menu!B:B)</f>
        <v>Food Item 0014</v>
      </c>
      <c r="I400" s="2">
        <f t="array" ref="I400">_xlfn.XLOOKUP(G400,Food_Menu!A:A,Food_Menu!D:D)</f>
        <v>208.39</v>
      </c>
      <c r="J400" s="2" t="s">
        <v>427</v>
      </c>
      <c r="K400" s="2" t="str">
        <f t="array" ref="K400">_xlfn.XLOOKUP(J400,Delivery_Partners!A:A,Delivery_Partners!B:B)</f>
        <v>Delivery Partner 023</v>
      </c>
      <c r="L400" s="3">
        <v>2</v>
      </c>
      <c r="M400" s="2" t="s">
        <v>23</v>
      </c>
      <c r="N400" s="2" t="s">
        <v>42</v>
      </c>
      <c r="O400" s="3">
        <v>15</v>
      </c>
      <c r="P400" s="13">
        <f t="shared" si="82"/>
        <v>416.78</v>
      </c>
      <c r="Q400" s="13" t="str">
        <f t="shared" si="83"/>
        <v>Fast</v>
      </c>
      <c r="S400" s="21"/>
    </row>
    <row r="401" hidden="1" customHeight="1" spans="1:19">
      <c r="A401" s="2" t="s">
        <v>1369</v>
      </c>
      <c r="B401" s="29" t="s">
        <v>1370</v>
      </c>
      <c r="C401" s="2" t="s">
        <v>1371</v>
      </c>
      <c r="D401" s="2" t="str">
        <f t="array" ref="D401">_xlfn.XLOOKUP(C401,Customers!A:A,Customers!B:B)</f>
        <v>Customer 0318</v>
      </c>
      <c r="E401" s="2" t="s">
        <v>950</v>
      </c>
      <c r="F401" s="2" t="str">
        <f t="array" ref="F401">_xlfn.XLOOKUP(E401,Restaurants!A:A,Restaurants!B:B)</f>
        <v>Restaurant 020</v>
      </c>
      <c r="G401" s="2" t="s">
        <v>194</v>
      </c>
      <c r="H401" s="2" t="str">
        <f t="array" ref="H401">_xlfn.XLOOKUP(G401,Food_Menu!A:A,Food_Menu!B:B)</f>
        <v>Food Item 0009</v>
      </c>
      <c r="I401" s="2"/>
      <c r="J401" s="2" t="s">
        <v>1372</v>
      </c>
      <c r="K401" s="2" t="str">
        <f t="array" ref="K401">_xlfn.XLOOKUP(J401,Delivery_Partners!A:A,Delivery_Partners!B:B)</f>
        <v>Delivery Partner 179</v>
      </c>
      <c r="L401" s="3">
        <v>1</v>
      </c>
      <c r="M401" s="2" t="s">
        <v>101</v>
      </c>
      <c r="N401" s="2" t="s">
        <v>24</v>
      </c>
      <c r="O401" s="2"/>
    </row>
    <row r="402" customHeight="1" spans="1:19">
      <c r="A402" s="2" t="s">
        <v>1373</v>
      </c>
      <c r="B402" s="28">
        <v>45756</v>
      </c>
      <c r="C402" s="2" t="s">
        <v>1374</v>
      </c>
      <c r="D402" s="2" t="str">
        <f t="array" ref="D402">_xlfn.XLOOKUP(C402,Customers!A:A,Customers!B:B)</f>
        <v>Customer 0718</v>
      </c>
      <c r="E402" s="2" t="s">
        <v>239</v>
      </c>
      <c r="F402" s="2" t="str">
        <f t="array" ref="F402">_xlfn.XLOOKUP(E402,Restaurants!A:A,Restaurants!B:B)</f>
        <v>Restaurant 105</v>
      </c>
      <c r="G402" s="2" t="s">
        <v>823</v>
      </c>
      <c r="H402" s="2" t="str">
        <f t="array" ref="H402">_xlfn.XLOOKUP(G402,Food_Menu!A:A,Food_Menu!B:B)</f>
        <v>Food Item 0178</v>
      </c>
      <c r="I402" s="2">
        <f t="array" ref="I402">_xlfn.XLOOKUP(G402,Food_Menu!A:A,Food_Menu!D:D)</f>
        <v>461.95</v>
      </c>
      <c r="J402" s="2" t="s">
        <v>1375</v>
      </c>
      <c r="K402" s="2" t="str">
        <f t="array" ref="K402">_xlfn.XLOOKUP(J402,Delivery_Partners!A:A,Delivery_Partners!B:B)</f>
        <v>Delivery Partner 008</v>
      </c>
      <c r="L402" s="3">
        <v>3</v>
      </c>
      <c r="M402" s="2" t="s">
        <v>23</v>
      </c>
      <c r="N402" s="2" t="s">
        <v>24</v>
      </c>
      <c r="O402" s="3">
        <v>33</v>
      </c>
      <c r="P402" s="13">
        <f t="shared" ref="P402:P409" si="84">I402*L402</f>
        <v>1385.85</v>
      </c>
      <c r="Q402" s="13" t="str">
        <f t="shared" ref="Q402:Q409" si="85">IF(O402="","Not Delivered",IF(O402&lt;=30,"Fast",IF(O402&lt;=60,"Normal","Slow")))</f>
        <v>Normal</v>
      </c>
      <c r="S402" s="21"/>
    </row>
    <row r="403" customHeight="1" spans="1:19">
      <c r="A403" s="2" t="s">
        <v>1376</v>
      </c>
      <c r="B403" s="28">
        <v>45910</v>
      </c>
      <c r="C403" s="2" t="s">
        <v>1377</v>
      </c>
      <c r="D403" s="2" t="str">
        <f t="array" ref="D403">_xlfn.XLOOKUP(C403,Customers!A:A,Customers!B:B)</f>
        <v>Customer 0771</v>
      </c>
      <c r="E403" s="2" t="s">
        <v>451</v>
      </c>
      <c r="F403" s="2" t="str">
        <f t="array" ref="F403">_xlfn.XLOOKUP(E403,Restaurants!A:A,Restaurants!B:B)</f>
        <v>Restaurant 022</v>
      </c>
      <c r="G403" s="2" t="s">
        <v>1378</v>
      </c>
      <c r="H403" s="2" t="str">
        <f t="array" ref="H403">_xlfn.XLOOKUP(G403,Food_Menu!A:A,Food_Menu!B:B)</f>
        <v>Food Item 0127</v>
      </c>
      <c r="I403" s="2">
        <f t="array" ref="I403">_xlfn.XLOOKUP(G403,Food_Menu!A:A,Food_Menu!D:D)</f>
        <v>170.36</v>
      </c>
      <c r="J403" s="2" t="s">
        <v>643</v>
      </c>
      <c r="K403" s="2" t="str">
        <f t="array" ref="K403">_xlfn.XLOOKUP(J403,Delivery_Partners!A:A,Delivery_Partners!B:B)</f>
        <v>Delivery Partner 107</v>
      </c>
      <c r="L403" s="3">
        <v>2</v>
      </c>
      <c r="M403" s="2" t="s">
        <v>23</v>
      </c>
      <c r="N403" s="2" t="s">
        <v>55</v>
      </c>
      <c r="O403" s="3">
        <v>28</v>
      </c>
      <c r="P403" s="13">
        <f t="shared" si="84"/>
        <v>340.72</v>
      </c>
      <c r="Q403" s="13" t="str">
        <f t="shared" si="85"/>
        <v>Fast</v>
      </c>
      <c r="S403" s="21"/>
    </row>
    <row r="404" customHeight="1" spans="1:19">
      <c r="A404" s="2" t="s">
        <v>1379</v>
      </c>
      <c r="B404" s="29" t="s">
        <v>1380</v>
      </c>
      <c r="C404" s="2" t="s">
        <v>1381</v>
      </c>
      <c r="D404" s="2" t="str">
        <f t="array" ref="D404">_xlfn.XLOOKUP(C404,Customers!A:A,Customers!B:B)</f>
        <v>Customer 0511</v>
      </c>
      <c r="E404" s="2" t="s">
        <v>776</v>
      </c>
      <c r="F404" s="2" t="str">
        <f t="array" ref="F404">_xlfn.XLOOKUP(E404,Restaurants!A:A,Restaurants!B:B)</f>
        <v>Restaurant 069</v>
      </c>
      <c r="G404" s="2" t="s">
        <v>1382</v>
      </c>
      <c r="H404" s="2" t="str">
        <f t="array" ref="H404">_xlfn.XLOOKUP(G404,Food_Menu!A:A,Food_Menu!B:B)</f>
        <v>Food Item 0152</v>
      </c>
      <c r="I404" s="2">
        <f t="array" ref="I404">_xlfn.XLOOKUP(G404,Food_Menu!A:A,Food_Menu!D:D)</f>
        <v>177.47</v>
      </c>
      <c r="J404" s="2" t="s">
        <v>976</v>
      </c>
      <c r="K404" s="2" t="str">
        <f t="array" ref="K404">_xlfn.XLOOKUP(J404,Delivery_Partners!A:A,Delivery_Partners!B:B)</f>
        <v>Delivery Partner 047</v>
      </c>
      <c r="L404" s="3">
        <v>1</v>
      </c>
      <c r="M404" s="2" t="s">
        <v>23</v>
      </c>
      <c r="N404" s="2" t="s">
        <v>74</v>
      </c>
      <c r="O404" s="3">
        <v>43</v>
      </c>
      <c r="P404" s="13">
        <f t="shared" si="84"/>
        <v>177.47</v>
      </c>
      <c r="Q404" s="13" t="str">
        <f t="shared" si="85"/>
        <v>Normal</v>
      </c>
      <c r="S404" s="21"/>
    </row>
    <row r="405" customHeight="1" spans="1:19">
      <c r="A405" s="2" t="s">
        <v>1383</v>
      </c>
      <c r="B405" s="29" t="s">
        <v>1384</v>
      </c>
      <c r="C405" s="2" t="s">
        <v>1385</v>
      </c>
      <c r="D405" s="2" t="str">
        <f t="array" ref="D405">_xlfn.XLOOKUP(C405,Customers!A:A,Customers!B:B)</f>
        <v>Customer 0046</v>
      </c>
      <c r="E405" s="2" t="s">
        <v>526</v>
      </c>
      <c r="F405" s="2" t="str">
        <f t="array" ref="F405">_xlfn.XLOOKUP(E405,Restaurants!A:A,Restaurants!B:B)</f>
        <v>Restaurant 068</v>
      </c>
      <c r="G405" s="2" t="s">
        <v>1386</v>
      </c>
      <c r="H405" s="2" t="str">
        <f t="array" ref="H405">_xlfn.XLOOKUP(G405,Food_Menu!A:A,Food_Menu!B:B)</f>
        <v>Food Item 0035</v>
      </c>
      <c r="I405" s="2">
        <f t="array" ref="I405">_xlfn.XLOOKUP(G405,Food_Menu!A:A,Food_Menu!D:D)</f>
        <v>634.81</v>
      </c>
      <c r="J405" s="2" t="s">
        <v>714</v>
      </c>
      <c r="K405" s="2" t="str">
        <f t="array" ref="K405">_xlfn.XLOOKUP(J405,Delivery_Partners!A:A,Delivery_Partners!B:B)</f>
        <v>Delivery Partner 054</v>
      </c>
      <c r="L405" s="3">
        <v>2</v>
      </c>
      <c r="M405" s="2" t="s">
        <v>23</v>
      </c>
      <c r="N405" s="2" t="s">
        <v>74</v>
      </c>
      <c r="O405" s="3">
        <v>15</v>
      </c>
      <c r="P405" s="13">
        <f t="shared" si="84"/>
        <v>1269.62</v>
      </c>
      <c r="Q405" s="13" t="str">
        <f t="shared" si="85"/>
        <v>Fast</v>
      </c>
      <c r="S405" s="21"/>
    </row>
    <row r="406" customHeight="1" spans="1:19">
      <c r="A406" s="2" t="s">
        <v>1387</v>
      </c>
      <c r="B406" s="28">
        <v>45999</v>
      </c>
      <c r="C406" s="2" t="s">
        <v>1388</v>
      </c>
      <c r="D406" s="2" t="str">
        <f t="array" ref="D406">_xlfn.XLOOKUP(C406,Customers!A:A,Customers!B:B)</f>
        <v>Customer 1095</v>
      </c>
      <c r="E406" s="2" t="s">
        <v>616</v>
      </c>
      <c r="F406" s="2" t="str">
        <f t="array" ref="F406">_xlfn.XLOOKUP(E406,Restaurants!A:A,Restaurants!B:B)</f>
        <v>Restaurant 027</v>
      </c>
      <c r="G406" s="2" t="s">
        <v>659</v>
      </c>
      <c r="H406" s="2" t="str">
        <f t="array" ref="H406">_xlfn.XLOOKUP(G406,Food_Menu!A:A,Food_Menu!B:B)</f>
        <v>Food Item 0203</v>
      </c>
      <c r="I406" s="2">
        <f t="array" ref="I406">_xlfn.XLOOKUP(G406,Food_Menu!A:A,Food_Menu!D:D)</f>
        <v>406.91</v>
      </c>
      <c r="J406" s="2" t="s">
        <v>621</v>
      </c>
      <c r="K406" s="2" t="str">
        <f t="array" ref="K406">_xlfn.XLOOKUP(J406,Delivery_Partners!A:A,Delivery_Partners!B:B)</f>
        <v>Delivery Partner 038</v>
      </c>
      <c r="L406" s="3">
        <v>1</v>
      </c>
      <c r="M406" s="2" t="s">
        <v>23</v>
      </c>
      <c r="N406" s="2" t="s">
        <v>24</v>
      </c>
      <c r="O406" s="3">
        <v>19</v>
      </c>
      <c r="P406" s="13">
        <f t="shared" si="84"/>
        <v>406.91</v>
      </c>
      <c r="Q406" s="13" t="str">
        <f t="shared" si="85"/>
        <v>Fast</v>
      </c>
      <c r="S406" s="21"/>
    </row>
    <row r="407" customHeight="1" spans="1:19">
      <c r="A407" s="2" t="s">
        <v>1389</v>
      </c>
      <c r="B407" s="29" t="s">
        <v>594</v>
      </c>
      <c r="C407" s="2" t="s">
        <v>1390</v>
      </c>
      <c r="D407" s="2" t="str">
        <f t="array" ref="D407">_xlfn.XLOOKUP(C407,Customers!A:A,Customers!B:B)</f>
        <v>Customer 0237</v>
      </c>
      <c r="E407" s="2" t="s">
        <v>532</v>
      </c>
      <c r="F407" s="2" t="str">
        <f t="array" ref="F407">_xlfn.XLOOKUP(E407,Restaurants!A:A,Restaurants!B:B)</f>
        <v>Restaurant 046</v>
      </c>
      <c r="G407" s="2" t="s">
        <v>823</v>
      </c>
      <c r="H407" s="2" t="str">
        <f t="array" ref="H407">_xlfn.XLOOKUP(G407,Food_Menu!A:A,Food_Menu!B:B)</f>
        <v>Food Item 0178</v>
      </c>
      <c r="I407" s="2">
        <f t="array" ref="I407">_xlfn.XLOOKUP(G407,Food_Menu!A:A,Food_Menu!D:D)</f>
        <v>461.95</v>
      </c>
      <c r="J407" s="2" t="s">
        <v>718</v>
      </c>
      <c r="K407" s="2" t="str">
        <f t="array" ref="K407">_xlfn.XLOOKUP(J407,Delivery_Partners!A:A,Delivery_Partners!B:B)</f>
        <v>Delivery Partner 071</v>
      </c>
      <c r="L407" s="3">
        <v>1</v>
      </c>
      <c r="M407" s="2" t="s">
        <v>23</v>
      </c>
      <c r="N407" s="2" t="s">
        <v>24</v>
      </c>
      <c r="O407" s="3">
        <v>48</v>
      </c>
      <c r="P407" s="13">
        <f t="shared" si="84"/>
        <v>461.95</v>
      </c>
      <c r="Q407" s="13" t="str">
        <f t="shared" si="85"/>
        <v>Normal</v>
      </c>
      <c r="S407" s="21"/>
    </row>
    <row r="408" customHeight="1" spans="1:19">
      <c r="A408" s="2" t="s">
        <v>1391</v>
      </c>
      <c r="B408" s="28">
        <v>45911</v>
      </c>
      <c r="C408" s="2" t="s">
        <v>540</v>
      </c>
      <c r="D408" s="2" t="str">
        <f t="array" ref="D408">_xlfn.XLOOKUP(C408,Customers!A:A,Customers!B:B)</f>
        <v>Customer 1169</v>
      </c>
      <c r="E408" s="2" t="s">
        <v>335</v>
      </c>
      <c r="F408" s="2" t="str">
        <f t="array" ref="F408">_xlfn.XLOOKUP(E408,Restaurants!A:A,Restaurants!B:B)</f>
        <v>Restaurant 007</v>
      </c>
      <c r="G408" s="2" t="s">
        <v>563</v>
      </c>
      <c r="H408" s="2" t="str">
        <f t="array" ref="H408">_xlfn.XLOOKUP(G408,Food_Menu!A:A,Food_Menu!B:B)</f>
        <v>Food Item 0108</v>
      </c>
      <c r="I408" s="2">
        <f t="array" ref="I408">_xlfn.XLOOKUP(G408,Food_Menu!A:A,Food_Menu!D:D)</f>
        <v>203.49</v>
      </c>
      <c r="J408" s="2" t="s">
        <v>613</v>
      </c>
      <c r="K408" s="2" t="str">
        <f t="array" ref="K408">_xlfn.XLOOKUP(J408,Delivery_Partners!A:A,Delivery_Partners!B:B)</f>
        <v>Delivery Partner 121</v>
      </c>
      <c r="L408" s="3">
        <v>2</v>
      </c>
      <c r="M408" s="2" t="s">
        <v>23</v>
      </c>
      <c r="N408" s="2" t="s">
        <v>74</v>
      </c>
      <c r="O408" s="3">
        <v>62</v>
      </c>
      <c r="P408" s="13">
        <f t="shared" si="84"/>
        <v>406.98</v>
      </c>
      <c r="Q408" s="13" t="str">
        <f t="shared" si="85"/>
        <v>Slow</v>
      </c>
      <c r="S408" s="21"/>
    </row>
    <row r="409" customHeight="1" spans="1:19">
      <c r="A409" s="2" t="s">
        <v>1392</v>
      </c>
      <c r="B409" s="29" t="s">
        <v>1393</v>
      </c>
      <c r="C409" s="2" t="s">
        <v>678</v>
      </c>
      <c r="D409" s="2" t="str">
        <f t="array" ref="D409">_xlfn.XLOOKUP(C409,Customers!A:A,Customers!B:B)</f>
        <v>Customer 1119</v>
      </c>
      <c r="E409" s="2" t="s">
        <v>293</v>
      </c>
      <c r="F409" s="2" t="str">
        <f t="array" ref="F409">_xlfn.XLOOKUP(E409,Restaurants!A:A,Restaurants!B:B)</f>
        <v>Restaurant 057</v>
      </c>
      <c r="G409" s="2" t="s">
        <v>72</v>
      </c>
      <c r="H409" s="2" t="str">
        <f t="array" ref="H409">_xlfn.XLOOKUP(G409,Food_Menu!A:A,Food_Menu!B:B)</f>
        <v>Food Item 0198</v>
      </c>
      <c r="I409" s="2">
        <f t="array" ref="I409">_xlfn.XLOOKUP(G409,Food_Menu!A:A,Food_Menu!D:D)</f>
        <v>221.88</v>
      </c>
      <c r="J409" s="2" t="s">
        <v>1142</v>
      </c>
      <c r="K409" s="2" t="str">
        <f t="array" ref="K409">_xlfn.XLOOKUP(J409,Delivery_Partners!A:A,Delivery_Partners!B:B)</f>
        <v>Delivery Partner 059</v>
      </c>
      <c r="L409" s="3">
        <v>1</v>
      </c>
      <c r="M409" s="2" t="s">
        <v>23</v>
      </c>
      <c r="N409" s="2" t="s">
        <v>24</v>
      </c>
      <c r="O409" s="3">
        <v>43</v>
      </c>
      <c r="P409" s="13">
        <f t="shared" si="84"/>
        <v>221.88</v>
      </c>
      <c r="Q409" s="13" t="str">
        <f t="shared" si="85"/>
        <v>Normal</v>
      </c>
      <c r="S409" s="21"/>
    </row>
    <row r="410" hidden="1" customHeight="1" spans="1:19">
      <c r="A410" s="2" t="s">
        <v>1394</v>
      </c>
      <c r="B410" s="28">
        <v>45723</v>
      </c>
      <c r="C410" s="2" t="s">
        <v>1395</v>
      </c>
      <c r="D410" s="2" t="str">
        <f t="array" ref="D410">_xlfn.XLOOKUP(C410,Customers!A:A,Customers!B:B)</f>
        <v>Customer 0023</v>
      </c>
      <c r="E410" s="2" t="s">
        <v>726</v>
      </c>
      <c r="F410" s="2" t="str">
        <f t="array" ref="F410">_xlfn.XLOOKUP(E410,Restaurants!A:A,Restaurants!B:B)</f>
        <v>Restaurant 082</v>
      </c>
      <c r="G410" s="2" t="s">
        <v>884</v>
      </c>
      <c r="H410" s="2" t="str">
        <f t="array" ref="H410">_xlfn.XLOOKUP(G410,Food_Menu!A:A,Food_Menu!B:B)</f>
        <v>Food Item 0032</v>
      </c>
      <c r="I410" s="2"/>
      <c r="J410" s="2" t="s">
        <v>168</v>
      </c>
      <c r="K410" s="2" t="str">
        <f t="array" ref="K410">_xlfn.XLOOKUP(J410,Delivery_Partners!A:A,Delivery_Partners!B:B)</f>
        <v>Delivery Partner 130</v>
      </c>
      <c r="L410" s="3">
        <v>1</v>
      </c>
      <c r="M410" s="2" t="s">
        <v>101</v>
      </c>
      <c r="N410" s="2" t="s">
        <v>24</v>
      </c>
      <c r="O410" s="2"/>
    </row>
    <row r="411" customHeight="1" spans="1:19">
      <c r="A411" s="2" t="s">
        <v>1396</v>
      </c>
      <c r="B411" s="28">
        <v>45723</v>
      </c>
      <c r="C411" s="2" t="s">
        <v>264</v>
      </c>
      <c r="D411" s="2" t="str">
        <f t="array" ref="D411">_xlfn.XLOOKUP(C411,Customers!A:A,Customers!B:B)</f>
        <v>Customer 0888</v>
      </c>
      <c r="E411" s="2" t="s">
        <v>523</v>
      </c>
      <c r="F411" s="2" t="str">
        <f t="array" ref="F411">_xlfn.XLOOKUP(E411,Restaurants!A:A,Restaurants!B:B)</f>
        <v>Restaurant 038</v>
      </c>
      <c r="G411" s="2" t="s">
        <v>848</v>
      </c>
      <c r="H411" s="2" t="str">
        <f t="array" ref="H411">_xlfn.XLOOKUP(G411,Food_Menu!A:A,Food_Menu!B:B)</f>
        <v>Food Item 0065</v>
      </c>
      <c r="I411" s="2">
        <f t="array" ref="I411">_xlfn.XLOOKUP(G411,Food_Menu!A:A,Food_Menu!D:D)</f>
        <v>105.31</v>
      </c>
      <c r="J411" s="2" t="s">
        <v>35</v>
      </c>
      <c r="K411" s="2" t="str">
        <f t="array" ref="K411">_xlfn.XLOOKUP(J411,Delivery_Partners!A:A,Delivery_Partners!B:B)</f>
        <v>Delivery Partner 081</v>
      </c>
      <c r="L411" s="3">
        <v>1</v>
      </c>
      <c r="M411" s="2" t="s">
        <v>23</v>
      </c>
      <c r="N411" s="2" t="s">
        <v>74</v>
      </c>
      <c r="O411" s="3">
        <v>28</v>
      </c>
      <c r="P411" s="13">
        <f t="shared" ref="P411:P412" si="86">I411*L411</f>
        <v>105.31</v>
      </c>
      <c r="Q411" s="13" t="str">
        <f t="shared" ref="Q411:Q412" si="87">IF(O411="","Not Delivered",IF(O411&lt;=30,"Fast",IF(O411&lt;=60,"Normal","Slow")))</f>
        <v>Fast</v>
      </c>
      <c r="S411" s="21"/>
    </row>
    <row r="412" customHeight="1" spans="1:19">
      <c r="A412" s="2" t="s">
        <v>1397</v>
      </c>
      <c r="B412" s="28">
        <v>45963</v>
      </c>
      <c r="C412" s="2" t="s">
        <v>1398</v>
      </c>
      <c r="D412" s="2" t="str">
        <f t="array" ref="D412">_xlfn.XLOOKUP(C412,Customers!A:A,Customers!B:B)</f>
        <v>Customer 0761</v>
      </c>
      <c r="E412" s="2" t="s">
        <v>187</v>
      </c>
      <c r="F412" s="2" t="str">
        <f t="array" ref="F412">_xlfn.XLOOKUP(E412,Restaurants!A:A,Restaurants!B:B)</f>
        <v>Restaurant 065</v>
      </c>
      <c r="G412" s="2" t="s">
        <v>582</v>
      </c>
      <c r="H412" s="2" t="str">
        <f t="array" ref="H412">_xlfn.XLOOKUP(G412,Food_Menu!A:A,Food_Menu!B:B)</f>
        <v>Food Item 0011</v>
      </c>
      <c r="I412" s="2">
        <f t="array" ref="I412">_xlfn.XLOOKUP(G412,Food_Menu!A:A,Food_Menu!D:D)</f>
        <v>586.61</v>
      </c>
      <c r="J412" s="2" t="s">
        <v>923</v>
      </c>
      <c r="K412" s="2" t="str">
        <f t="array" ref="K412">_xlfn.XLOOKUP(J412,Delivery_Partners!A:A,Delivery_Partners!B:B)</f>
        <v>Delivery Partner 142</v>
      </c>
      <c r="L412" s="3">
        <v>1</v>
      </c>
      <c r="M412" s="2" t="s">
        <v>23</v>
      </c>
      <c r="N412" s="2" t="s">
        <v>24</v>
      </c>
      <c r="O412" s="3">
        <v>28</v>
      </c>
      <c r="P412" s="13">
        <f t="shared" si="86"/>
        <v>586.61</v>
      </c>
      <c r="Q412" s="13" t="str">
        <f t="shared" si="87"/>
        <v>Fast</v>
      </c>
      <c r="S412" s="21"/>
    </row>
    <row r="413" hidden="1" customHeight="1" spans="1:19">
      <c r="A413" s="2" t="s">
        <v>1399</v>
      </c>
      <c r="B413" s="28">
        <v>45690</v>
      </c>
      <c r="C413" s="2" t="s">
        <v>1315</v>
      </c>
      <c r="D413" s="2" t="str">
        <f t="array" ref="D413">_xlfn.XLOOKUP(C413,Customers!A:A,Customers!B:B)</f>
        <v>Customer 0277</v>
      </c>
      <c r="E413" s="2" t="s">
        <v>706</v>
      </c>
      <c r="F413" s="2" t="str">
        <f t="array" ref="F413">_xlfn.XLOOKUP(E413,Restaurants!A:A,Restaurants!B:B)</f>
        <v>Restaurant 115</v>
      </c>
      <c r="G413" s="2" t="s">
        <v>466</v>
      </c>
      <c r="H413" s="2" t="str">
        <f t="array" ref="H413">_xlfn.XLOOKUP(G413,Food_Menu!A:A,Food_Menu!B:B)</f>
        <v>Food Item 0037</v>
      </c>
      <c r="I413" s="2"/>
      <c r="J413" s="2" t="s">
        <v>35</v>
      </c>
      <c r="K413" s="2" t="str">
        <f t="array" ref="K413">_xlfn.XLOOKUP(J413,Delivery_Partners!A:A,Delivery_Partners!B:B)</f>
        <v>Delivery Partner 081</v>
      </c>
      <c r="L413" s="3">
        <v>1</v>
      </c>
      <c r="M413" s="2" t="s">
        <v>101</v>
      </c>
      <c r="N413" s="2" t="s">
        <v>24</v>
      </c>
      <c r="O413" s="2"/>
    </row>
    <row r="414" customHeight="1" spans="1:19">
      <c r="A414" s="2" t="s">
        <v>1400</v>
      </c>
      <c r="B414" s="28">
        <v>45870</v>
      </c>
      <c r="C414" s="2" t="s">
        <v>1401</v>
      </c>
      <c r="D414" s="2" t="str">
        <f t="array" ref="D414">_xlfn.XLOOKUP(C414,Customers!A:A,Customers!B:B)</f>
        <v>Customer 0976</v>
      </c>
      <c r="E414" s="2" t="s">
        <v>230</v>
      </c>
      <c r="F414" s="2" t="str">
        <f t="array" ref="F414">_xlfn.XLOOKUP(E414,Restaurants!A:A,Restaurants!B:B)</f>
        <v>Restaurant 029</v>
      </c>
      <c r="G414" s="2" t="s">
        <v>571</v>
      </c>
      <c r="H414" s="2" t="str">
        <f t="array" ref="H414">_xlfn.XLOOKUP(G414,Food_Menu!A:A,Food_Menu!B:B)</f>
        <v>Food Item 0186</v>
      </c>
      <c r="I414" s="2">
        <f t="array" ref="I414">_xlfn.XLOOKUP(G414,Food_Menu!A:A,Food_Menu!D:D)</f>
        <v>554.45</v>
      </c>
      <c r="J414" s="2" t="s">
        <v>397</v>
      </c>
      <c r="K414" s="2" t="str">
        <f t="array" ref="K414">_xlfn.XLOOKUP(J414,Delivery_Partners!A:A,Delivery_Partners!B:B)</f>
        <v>Delivery Partner 066</v>
      </c>
      <c r="L414" s="3">
        <v>2</v>
      </c>
      <c r="M414" s="2" t="s">
        <v>23</v>
      </c>
      <c r="N414" s="2" t="s">
        <v>24</v>
      </c>
      <c r="O414" s="3">
        <v>51</v>
      </c>
      <c r="P414" s="13">
        <f>I414*L414</f>
        <v>1108.9</v>
      </c>
      <c r="Q414" s="13" t="str">
        <f>IF(O414="","Not Delivered",IF(O414&lt;=30,"Fast",IF(O414&lt;=60,"Normal","Slow")))</f>
        <v>Normal</v>
      </c>
      <c r="S414" s="21"/>
    </row>
    <row r="415" hidden="1" customHeight="1" spans="1:19">
      <c r="A415" s="2" t="s">
        <v>1402</v>
      </c>
      <c r="B415" s="28">
        <v>45666</v>
      </c>
      <c r="C415" s="2" t="s">
        <v>1403</v>
      </c>
      <c r="D415" s="2" t="str">
        <f t="array" ref="D415">_xlfn.XLOOKUP(C415,Customers!A:A,Customers!B:B)</f>
        <v>Customer 0134</v>
      </c>
      <c r="E415" s="2" t="s">
        <v>33</v>
      </c>
      <c r="F415" s="2" t="str">
        <f t="array" ref="F415">_xlfn.XLOOKUP(E415,Restaurants!A:A,Restaurants!B:B)</f>
        <v>Restaurant 035</v>
      </c>
      <c r="G415" s="2" t="s">
        <v>447</v>
      </c>
      <c r="H415" s="2" t="str">
        <f t="array" ref="H415">_xlfn.XLOOKUP(G415,Food_Menu!A:A,Food_Menu!B:B)</f>
        <v>Food Item 0091</v>
      </c>
      <c r="I415" s="2"/>
      <c r="J415" s="2" t="s">
        <v>100</v>
      </c>
      <c r="K415" s="2" t="str">
        <f t="array" ref="K415">_xlfn.XLOOKUP(J415,Delivery_Partners!A:A,Delivery_Partners!B:B)</f>
        <v>Delivery Partner 092</v>
      </c>
      <c r="L415" s="3">
        <v>1</v>
      </c>
      <c r="M415" s="2" t="s">
        <v>101</v>
      </c>
      <c r="N415" s="2" t="s">
        <v>24</v>
      </c>
      <c r="O415" s="2"/>
    </row>
    <row r="416" customHeight="1" spans="1:19">
      <c r="A416" s="2" t="s">
        <v>1404</v>
      </c>
      <c r="B416" s="28">
        <v>45694</v>
      </c>
      <c r="C416" s="2" t="s">
        <v>1405</v>
      </c>
      <c r="D416" s="2" t="str">
        <f t="array" ref="D416">_xlfn.XLOOKUP(C416,Customers!A:A,Customers!B:B)</f>
        <v>Customer 0299</v>
      </c>
      <c r="E416" s="2" t="s">
        <v>871</v>
      </c>
      <c r="F416" s="2" t="str">
        <f t="array" ref="F416">_xlfn.XLOOKUP(E416,Restaurants!A:A,Restaurants!B:B)</f>
        <v>Restaurant 015</v>
      </c>
      <c r="G416" s="2" t="s">
        <v>426</v>
      </c>
      <c r="H416" s="2" t="str">
        <f t="array" ref="H416">_xlfn.XLOOKUP(G416,Food_Menu!A:A,Food_Menu!B:B)</f>
        <v>Food Item 0142</v>
      </c>
      <c r="I416" s="2">
        <f t="array" ref="I416">_xlfn.XLOOKUP(G416,Food_Menu!A:A,Food_Menu!D:D)</f>
        <v>428.17</v>
      </c>
      <c r="J416" s="2" t="s">
        <v>1268</v>
      </c>
      <c r="K416" s="2" t="str">
        <f t="array" ref="K416">_xlfn.XLOOKUP(J416,Delivery_Partners!A:A,Delivery_Partners!B:B)</f>
        <v>Delivery Partner 124</v>
      </c>
      <c r="L416" s="3">
        <v>1</v>
      </c>
      <c r="M416" s="2" t="s">
        <v>23</v>
      </c>
      <c r="N416" s="2" t="s">
        <v>24</v>
      </c>
      <c r="O416" s="3">
        <v>46</v>
      </c>
      <c r="P416" s="13">
        <f t="shared" ref="P416:P430" si="88">I416*L416</f>
        <v>428.17</v>
      </c>
      <c r="Q416" s="13" t="str">
        <f t="shared" ref="Q416:Q430" si="89">IF(O416="","Not Delivered",IF(O416&lt;=30,"Fast",IF(O416&lt;=60,"Normal","Slow")))</f>
        <v>Normal</v>
      </c>
      <c r="S416" s="21"/>
    </row>
    <row r="417" customHeight="1" spans="1:19">
      <c r="A417" s="2" t="s">
        <v>1406</v>
      </c>
      <c r="B417" s="28">
        <v>46002</v>
      </c>
      <c r="C417" s="2" t="s">
        <v>1407</v>
      </c>
      <c r="D417" s="2" t="str">
        <f t="array" ref="D417">_xlfn.XLOOKUP(C417,Customers!A:A,Customers!B:B)</f>
        <v>Customer 1139</v>
      </c>
      <c r="E417" s="2" t="s">
        <v>157</v>
      </c>
      <c r="F417" s="2" t="str">
        <f t="array" ref="F417">_xlfn.XLOOKUP(E417,Restaurants!A:A,Restaurants!B:B)</f>
        <v>Restaurant 066</v>
      </c>
      <c r="G417" s="2" t="s">
        <v>1103</v>
      </c>
      <c r="H417" s="2" t="str">
        <f t="array" ref="H417">_xlfn.XLOOKUP(G417,Food_Menu!A:A,Food_Menu!B:B)</f>
        <v>Food Item 0194</v>
      </c>
      <c r="I417" s="2">
        <f t="array" ref="I417">_xlfn.XLOOKUP(G417,Food_Menu!A:A,Food_Menu!D:D)</f>
        <v>325.87</v>
      </c>
      <c r="J417" s="2" t="s">
        <v>1408</v>
      </c>
      <c r="K417" s="2" t="str">
        <f t="array" ref="K417">_xlfn.XLOOKUP(J417,Delivery_Partners!A:A,Delivery_Partners!B:B)</f>
        <v>Delivery Partner 084</v>
      </c>
      <c r="L417" s="3">
        <v>2</v>
      </c>
      <c r="M417" s="2" t="s">
        <v>23</v>
      </c>
      <c r="N417" s="2" t="s">
        <v>74</v>
      </c>
      <c r="O417" s="3">
        <v>24</v>
      </c>
      <c r="P417" s="13">
        <f t="shared" si="88"/>
        <v>651.74</v>
      </c>
      <c r="Q417" s="13" t="str">
        <f t="shared" si="89"/>
        <v>Fast</v>
      </c>
      <c r="S417" s="21"/>
    </row>
    <row r="418" customHeight="1" spans="1:19">
      <c r="A418" s="2" t="s">
        <v>1409</v>
      </c>
      <c r="B418" s="29" t="s">
        <v>1410</v>
      </c>
      <c r="C418" s="2" t="s">
        <v>206</v>
      </c>
      <c r="D418" s="2" t="str">
        <f t="array" ref="D418">_xlfn.XLOOKUP(C418,Customers!A:A,Customers!B:B)</f>
        <v>Customer 0892</v>
      </c>
      <c r="E418" s="2" t="s">
        <v>702</v>
      </c>
      <c r="F418" s="2" t="str">
        <f t="array" ref="F418">_xlfn.XLOOKUP(E418,Restaurants!A:A,Restaurants!B:B)</f>
        <v>Restaurant 025</v>
      </c>
      <c r="G418" s="2" t="s">
        <v>985</v>
      </c>
      <c r="H418" s="2" t="str">
        <f t="array" ref="H418">_xlfn.XLOOKUP(G418,Food_Menu!A:A,Food_Menu!B:B)</f>
        <v>Food Item 0169</v>
      </c>
      <c r="I418" s="2">
        <f t="array" ref="I418">_xlfn.XLOOKUP(G418,Food_Menu!A:A,Food_Menu!D:D)</f>
        <v>94.12</v>
      </c>
      <c r="J418" s="2" t="s">
        <v>332</v>
      </c>
      <c r="K418" s="2" t="str">
        <f t="array" ref="K418">_xlfn.XLOOKUP(J418,Delivery_Partners!A:A,Delivery_Partners!B:B)</f>
        <v>Delivery Partner 164</v>
      </c>
      <c r="L418" s="3">
        <v>1</v>
      </c>
      <c r="M418" s="2" t="s">
        <v>23</v>
      </c>
      <c r="N418" s="2" t="s">
        <v>42</v>
      </c>
      <c r="O418" s="3">
        <v>42</v>
      </c>
      <c r="P418" s="13">
        <f t="shared" si="88"/>
        <v>94.12</v>
      </c>
      <c r="Q418" s="13" t="str">
        <f t="shared" si="89"/>
        <v>Normal</v>
      </c>
      <c r="S418" s="21"/>
    </row>
    <row r="419" customHeight="1" spans="1:19">
      <c r="A419" s="2" t="s">
        <v>1411</v>
      </c>
      <c r="B419" s="29" t="s">
        <v>1412</v>
      </c>
      <c r="C419" s="2" t="s">
        <v>1413</v>
      </c>
      <c r="D419" s="2" t="str">
        <f t="array" ref="D419">_xlfn.XLOOKUP(C419,Customers!A:A,Customers!B:B)</f>
        <v>Customer 0135</v>
      </c>
      <c r="E419" s="2" t="s">
        <v>860</v>
      </c>
      <c r="F419" s="2" t="str">
        <f t="array" ref="F419">_xlfn.XLOOKUP(E419,Restaurants!A:A,Restaurants!B:B)</f>
        <v>Restaurant 103</v>
      </c>
      <c r="G419" s="2" t="s">
        <v>1414</v>
      </c>
      <c r="H419" s="2" t="str">
        <f t="array" ref="H419">_xlfn.XLOOKUP(G419,Food_Menu!A:A,Food_Menu!B:B)</f>
        <v>Food Item 0088</v>
      </c>
      <c r="I419" s="2">
        <f t="array" ref="I419">_xlfn.XLOOKUP(G419,Food_Menu!A:A,Food_Menu!D:D)</f>
        <v>171.05</v>
      </c>
      <c r="J419" s="2" t="s">
        <v>842</v>
      </c>
      <c r="K419" s="2" t="str">
        <f t="array" ref="K419">_xlfn.XLOOKUP(J419,Delivery_Partners!A:A,Delivery_Partners!B:B)</f>
        <v>Delivery Partner 093</v>
      </c>
      <c r="L419" s="3">
        <v>2</v>
      </c>
      <c r="M419" s="2" t="s">
        <v>23</v>
      </c>
      <c r="N419" s="2" t="s">
        <v>24</v>
      </c>
      <c r="O419" s="3">
        <v>27</v>
      </c>
      <c r="P419" s="13">
        <f t="shared" si="88"/>
        <v>342.1</v>
      </c>
      <c r="Q419" s="13" t="str">
        <f t="shared" si="89"/>
        <v>Fast</v>
      </c>
      <c r="S419" s="21"/>
    </row>
    <row r="420" customHeight="1" spans="1:19">
      <c r="A420" s="2" t="s">
        <v>1415</v>
      </c>
      <c r="B420" s="28">
        <v>45810</v>
      </c>
      <c r="C420" s="2" t="s">
        <v>1226</v>
      </c>
      <c r="D420" s="2" t="str">
        <f t="array" ref="D420">_xlfn.XLOOKUP(C420,Customers!A:A,Customers!B:B)</f>
        <v>Customer 0173</v>
      </c>
      <c r="E420" s="2" t="s">
        <v>33</v>
      </c>
      <c r="F420" s="2" t="str">
        <f t="array" ref="F420">_xlfn.XLOOKUP(E420,Restaurants!A:A,Restaurants!B:B)</f>
        <v>Restaurant 035</v>
      </c>
      <c r="G420" s="2" t="s">
        <v>477</v>
      </c>
      <c r="H420" s="2" t="str">
        <f t="array" ref="H420">_xlfn.XLOOKUP(G420,Food_Menu!A:A,Food_Menu!B:B)</f>
        <v>Food Item 0077</v>
      </c>
      <c r="I420" s="2">
        <f t="array" ref="I420">_xlfn.XLOOKUP(G420,Food_Menu!A:A,Food_Menu!D:D)</f>
        <v>161.62</v>
      </c>
      <c r="J420" s="2" t="s">
        <v>714</v>
      </c>
      <c r="K420" s="2" t="str">
        <f t="array" ref="K420">_xlfn.XLOOKUP(J420,Delivery_Partners!A:A,Delivery_Partners!B:B)</f>
        <v>Delivery Partner 054</v>
      </c>
      <c r="L420" s="3">
        <v>1</v>
      </c>
      <c r="M420" s="2" t="s">
        <v>23</v>
      </c>
      <c r="N420" s="2" t="s">
        <v>42</v>
      </c>
      <c r="O420" s="3">
        <v>37</v>
      </c>
      <c r="P420" s="13">
        <f t="shared" si="88"/>
        <v>161.62</v>
      </c>
      <c r="Q420" s="13" t="str">
        <f t="shared" si="89"/>
        <v>Normal</v>
      </c>
      <c r="S420" s="21"/>
    </row>
    <row r="421" customHeight="1" spans="1:19">
      <c r="A421" s="2" t="s">
        <v>1416</v>
      </c>
      <c r="B421" s="29" t="s">
        <v>1417</v>
      </c>
      <c r="C421" s="2" t="s">
        <v>1418</v>
      </c>
      <c r="D421" s="2" t="str">
        <f t="array" ref="D421">_xlfn.XLOOKUP(C421,Customers!A:A,Customers!B:B)</f>
        <v>Customer 0309</v>
      </c>
      <c r="E421" s="2" t="s">
        <v>1173</v>
      </c>
      <c r="F421" s="2" t="str">
        <f t="array" ref="F421">_xlfn.XLOOKUP(E421,Restaurants!A:A,Restaurants!B:B)</f>
        <v>Restaurant 080</v>
      </c>
      <c r="G421" s="2" t="s">
        <v>966</v>
      </c>
      <c r="H421" s="2" t="str">
        <f t="array" ref="H421">_xlfn.XLOOKUP(G421,Food_Menu!A:A,Food_Menu!B:B)</f>
        <v>Food Item 0024</v>
      </c>
      <c r="I421" s="2">
        <f t="array" ref="I421">_xlfn.XLOOKUP(G421,Food_Menu!A:A,Food_Menu!D:D)</f>
        <v>375.96</v>
      </c>
      <c r="J421" s="2" t="s">
        <v>470</v>
      </c>
      <c r="K421" s="2" t="str">
        <f t="array" ref="K421">_xlfn.XLOOKUP(J421,Delivery_Partners!A:A,Delivery_Partners!B:B)</f>
        <v>Delivery Partner 006</v>
      </c>
      <c r="L421" s="3">
        <v>1</v>
      </c>
      <c r="M421" s="2" t="s">
        <v>23</v>
      </c>
      <c r="N421" s="2" t="s">
        <v>24</v>
      </c>
      <c r="O421" s="3">
        <v>42</v>
      </c>
      <c r="P421" s="13">
        <f t="shared" si="88"/>
        <v>375.96</v>
      </c>
      <c r="Q421" s="13" t="str">
        <f t="shared" si="89"/>
        <v>Normal</v>
      </c>
      <c r="S421" s="21"/>
    </row>
    <row r="422" customHeight="1" spans="1:19">
      <c r="A422" s="2" t="s">
        <v>1419</v>
      </c>
      <c r="B422" s="28">
        <v>45728</v>
      </c>
      <c r="C422" s="2" t="s">
        <v>1420</v>
      </c>
      <c r="D422" s="2" t="str">
        <f t="array" ref="D422">_xlfn.XLOOKUP(C422,Customers!A:A,Customers!B:B)</f>
        <v>Customer 0085</v>
      </c>
      <c r="E422" s="2" t="s">
        <v>425</v>
      </c>
      <c r="F422" s="2" t="str">
        <f t="array" ref="F422">_xlfn.XLOOKUP(E422,Restaurants!A:A,Restaurants!B:B)</f>
        <v>Restaurant 023</v>
      </c>
      <c r="G422" s="2" t="s">
        <v>431</v>
      </c>
      <c r="H422" s="2" t="str">
        <f t="array" ref="H422">_xlfn.XLOOKUP(G422,Food_Menu!A:A,Food_Menu!B:B)</f>
        <v>Food Item 0183</v>
      </c>
      <c r="I422" s="2">
        <f t="array" ref="I422">_xlfn.XLOOKUP(G422,Food_Menu!A:A,Food_Menu!D:D)</f>
        <v>645.58</v>
      </c>
      <c r="J422" s="2" t="s">
        <v>718</v>
      </c>
      <c r="K422" s="2" t="str">
        <f t="array" ref="K422">_xlfn.XLOOKUP(J422,Delivery_Partners!A:A,Delivery_Partners!B:B)</f>
        <v>Delivery Partner 071</v>
      </c>
      <c r="L422" s="3">
        <v>1</v>
      </c>
      <c r="M422" s="2" t="s">
        <v>23</v>
      </c>
      <c r="N422" s="2" t="s">
        <v>24</v>
      </c>
      <c r="O422" s="3">
        <v>29</v>
      </c>
      <c r="P422" s="13">
        <f t="shared" si="88"/>
        <v>645.58</v>
      </c>
      <c r="Q422" s="13" t="str">
        <f t="shared" si="89"/>
        <v>Fast</v>
      </c>
      <c r="S422" s="21"/>
    </row>
    <row r="423" customHeight="1" spans="1:19">
      <c r="A423" s="2" t="s">
        <v>1421</v>
      </c>
      <c r="B423" s="29" t="s">
        <v>599</v>
      </c>
      <c r="C423" s="2" t="s">
        <v>1422</v>
      </c>
      <c r="D423" s="2" t="str">
        <f t="array" ref="D423">_xlfn.XLOOKUP(C423,Customers!A:A,Customers!B:B)</f>
        <v>Customer 0220</v>
      </c>
      <c r="E423" s="2" t="s">
        <v>518</v>
      </c>
      <c r="F423" s="2" t="str">
        <f t="array" ref="F423">_xlfn.XLOOKUP(E423,Restaurants!A:A,Restaurants!B:B)</f>
        <v>Restaurant 039</v>
      </c>
      <c r="G423" s="2" t="s">
        <v>1177</v>
      </c>
      <c r="H423" s="2" t="str">
        <f t="array" ref="H423">_xlfn.XLOOKUP(G423,Food_Menu!A:A,Food_Menu!B:B)</f>
        <v>Food Item 0217</v>
      </c>
      <c r="I423" s="2">
        <f t="array" ref="I423">_xlfn.XLOOKUP(G423,Food_Menu!A:A,Food_Menu!D:D)</f>
        <v>222.6</v>
      </c>
      <c r="J423" s="2" t="s">
        <v>271</v>
      </c>
      <c r="K423" s="2" t="str">
        <f t="array" ref="K423">_xlfn.XLOOKUP(J423,Delivery_Partners!A:A,Delivery_Partners!B:B)</f>
        <v>Delivery Partner 010</v>
      </c>
      <c r="L423" s="3">
        <v>1</v>
      </c>
      <c r="M423" s="2" t="s">
        <v>23</v>
      </c>
      <c r="N423" s="2" t="s">
        <v>55</v>
      </c>
      <c r="O423" s="3">
        <v>23</v>
      </c>
      <c r="P423" s="13">
        <f t="shared" si="88"/>
        <v>222.6</v>
      </c>
      <c r="Q423" s="13" t="str">
        <f t="shared" si="89"/>
        <v>Fast</v>
      </c>
      <c r="S423" s="21"/>
    </row>
    <row r="424" customHeight="1" spans="1:19">
      <c r="A424" s="2" t="s">
        <v>1423</v>
      </c>
      <c r="B424" s="28">
        <v>45933</v>
      </c>
      <c r="C424" s="2" t="s">
        <v>1302</v>
      </c>
      <c r="D424" s="2" t="str">
        <f t="array" ref="D424">_xlfn.XLOOKUP(C424,Customers!A:A,Customers!B:B)</f>
        <v>Customer 0687</v>
      </c>
      <c r="E424" s="2" t="s">
        <v>254</v>
      </c>
      <c r="F424" s="2" t="str">
        <f t="array" ref="F424">_xlfn.XLOOKUP(E424,Restaurants!A:A,Restaurants!B:B)</f>
        <v>Restaurant 021</v>
      </c>
      <c r="G424" s="2" t="s">
        <v>122</v>
      </c>
      <c r="H424" s="2" t="str">
        <f t="array" ref="H424">_xlfn.XLOOKUP(G424,Food_Menu!A:A,Food_Menu!B:B)</f>
        <v>Food Item 0111</v>
      </c>
      <c r="I424" s="2">
        <f t="array" ref="I424">_xlfn.XLOOKUP(G424,Food_Menu!A:A,Food_Menu!D:D)</f>
        <v>237.65</v>
      </c>
      <c r="J424" s="2" t="s">
        <v>663</v>
      </c>
      <c r="K424" s="2" t="str">
        <f t="array" ref="K424">_xlfn.XLOOKUP(J424,Delivery_Partners!A:A,Delivery_Partners!B:B)</f>
        <v>Delivery Partner 007</v>
      </c>
      <c r="L424" s="3">
        <v>2</v>
      </c>
      <c r="M424" s="2" t="s">
        <v>23</v>
      </c>
      <c r="N424" s="2" t="s">
        <v>55</v>
      </c>
      <c r="O424" s="3">
        <v>39</v>
      </c>
      <c r="P424" s="13">
        <f t="shared" si="88"/>
        <v>475.3</v>
      </c>
      <c r="Q424" s="13" t="str">
        <f t="shared" si="89"/>
        <v>Normal</v>
      </c>
      <c r="S424" s="21"/>
    </row>
    <row r="425" customHeight="1" spans="1:19">
      <c r="A425" s="2" t="s">
        <v>1424</v>
      </c>
      <c r="B425" s="28">
        <v>45962</v>
      </c>
      <c r="C425" s="2" t="s">
        <v>1425</v>
      </c>
      <c r="D425" s="2" t="str">
        <f t="array" ref="D425">_xlfn.XLOOKUP(C425,Customers!A:A,Customers!B:B)</f>
        <v>Customer 0009</v>
      </c>
      <c r="E425" s="2" t="s">
        <v>468</v>
      </c>
      <c r="F425" s="2" t="str">
        <f t="array" ref="F425">_xlfn.XLOOKUP(E425,Restaurants!A:A,Restaurants!B:B)</f>
        <v>Restaurant 067</v>
      </c>
      <c r="G425" s="2" t="s">
        <v>748</v>
      </c>
      <c r="H425" s="2" t="str">
        <f t="array" ref="H425">_xlfn.XLOOKUP(G425,Food_Menu!A:A,Food_Menu!B:B)</f>
        <v>Food Item 0110</v>
      </c>
      <c r="I425" s="2">
        <f t="array" ref="I425">_xlfn.XLOOKUP(G425,Food_Menu!A:A,Food_Menu!D:D)</f>
        <v>384.6</v>
      </c>
      <c r="J425" s="2" t="s">
        <v>1204</v>
      </c>
      <c r="K425" s="2" t="str">
        <f t="array" ref="K425">_xlfn.XLOOKUP(J425,Delivery_Partners!A:A,Delivery_Partners!B:B)</f>
        <v>Delivery Partner 067</v>
      </c>
      <c r="L425" s="3">
        <v>2</v>
      </c>
      <c r="M425" s="2" t="s">
        <v>23</v>
      </c>
      <c r="N425" s="2" t="s">
        <v>24</v>
      </c>
      <c r="O425" s="3">
        <v>33</v>
      </c>
      <c r="P425" s="13">
        <f t="shared" si="88"/>
        <v>769.2</v>
      </c>
      <c r="Q425" s="13" t="str">
        <f t="shared" si="89"/>
        <v>Normal</v>
      </c>
      <c r="S425" s="21"/>
    </row>
    <row r="426" customHeight="1" spans="1:19">
      <c r="A426" s="2" t="s">
        <v>1426</v>
      </c>
      <c r="B426" s="29" t="s">
        <v>1270</v>
      </c>
      <c r="C426" s="2" t="s">
        <v>1427</v>
      </c>
      <c r="D426" s="2" t="str">
        <f t="array" ref="D426">_xlfn.XLOOKUP(C426,Customers!A:A,Customers!B:B)</f>
        <v>Customer 0345</v>
      </c>
      <c r="E426" s="2" t="s">
        <v>819</v>
      </c>
      <c r="F426" s="2" t="str">
        <f t="array" ref="F426">_xlfn.XLOOKUP(E426,Restaurants!A:A,Restaurants!B:B)</f>
        <v>Restaurant 004</v>
      </c>
      <c r="G426" s="2" t="s">
        <v>1009</v>
      </c>
      <c r="H426" s="2" t="str">
        <f t="array" ref="H426">_xlfn.XLOOKUP(G426,Food_Menu!A:A,Food_Menu!B:B)</f>
        <v>Food Item 0187</v>
      </c>
      <c r="I426" s="2">
        <f t="array" ref="I426">_xlfn.XLOOKUP(G426,Food_Menu!A:A,Food_Menu!D:D)</f>
        <v>496.25</v>
      </c>
      <c r="J426" s="2" t="s">
        <v>458</v>
      </c>
      <c r="K426" s="2" t="str">
        <f t="array" ref="K426">_xlfn.XLOOKUP(J426,Delivery_Partners!A:A,Delivery_Partners!B:B)</f>
        <v>Delivery Partner 053</v>
      </c>
      <c r="L426" s="3">
        <v>1</v>
      </c>
      <c r="M426" s="2" t="s">
        <v>23</v>
      </c>
      <c r="N426" s="2" t="s">
        <v>24</v>
      </c>
      <c r="O426" s="3">
        <v>37</v>
      </c>
      <c r="P426" s="13">
        <f t="shared" si="88"/>
        <v>496.25</v>
      </c>
      <c r="Q426" s="13" t="str">
        <f t="shared" si="89"/>
        <v>Normal</v>
      </c>
      <c r="S426" s="21"/>
    </row>
    <row r="427" customHeight="1" spans="1:19">
      <c r="A427" s="2" t="s">
        <v>1428</v>
      </c>
      <c r="B427" s="29" t="s">
        <v>1429</v>
      </c>
      <c r="C427" s="2" t="s">
        <v>1430</v>
      </c>
      <c r="D427" s="2" t="str">
        <f t="array" ref="D427">_xlfn.XLOOKUP(C427,Customers!A:A,Customers!B:B)</f>
        <v>Customer 0377</v>
      </c>
      <c r="E427" s="2" t="s">
        <v>465</v>
      </c>
      <c r="F427" s="2" t="str">
        <f t="array" ref="F427">_xlfn.XLOOKUP(E427,Restaurants!A:A,Restaurants!B:B)</f>
        <v>Restaurant 010</v>
      </c>
      <c r="G427" s="2" t="s">
        <v>308</v>
      </c>
      <c r="H427" s="2" t="str">
        <f t="array" ref="H427">_xlfn.XLOOKUP(G427,Food_Menu!A:A,Food_Menu!B:B)</f>
        <v>Food Item 0076</v>
      </c>
      <c r="I427" s="2">
        <f t="array" ref="I427">_xlfn.XLOOKUP(G427,Food_Menu!A:A,Food_Menu!D:D)</f>
        <v>82.28</v>
      </c>
      <c r="J427" s="2" t="s">
        <v>286</v>
      </c>
      <c r="K427" s="2" t="str">
        <f t="array" ref="K427">_xlfn.XLOOKUP(J427,Delivery_Partners!A:A,Delivery_Partners!B:B)</f>
        <v>Delivery Partner 160</v>
      </c>
      <c r="L427" s="3">
        <v>1</v>
      </c>
      <c r="M427" s="2" t="s">
        <v>23</v>
      </c>
      <c r="N427" s="2" t="s">
        <v>74</v>
      </c>
      <c r="O427" s="3">
        <v>43</v>
      </c>
      <c r="P427" s="13">
        <f t="shared" si="88"/>
        <v>82.28</v>
      </c>
      <c r="Q427" s="13" t="str">
        <f t="shared" si="89"/>
        <v>Normal</v>
      </c>
      <c r="S427" s="21"/>
    </row>
    <row r="428" customHeight="1" spans="1:19">
      <c r="A428" s="2" t="s">
        <v>1431</v>
      </c>
      <c r="B428" s="28">
        <v>45847</v>
      </c>
      <c r="C428" s="2" t="s">
        <v>1432</v>
      </c>
      <c r="D428" s="2" t="str">
        <f t="array" ref="D428">_xlfn.XLOOKUP(C428,Customers!A:A,Customers!B:B)</f>
        <v>Customer 1166</v>
      </c>
      <c r="E428" s="2" t="s">
        <v>249</v>
      </c>
      <c r="F428" s="2" t="str">
        <f t="array" ref="F428">_xlfn.XLOOKUP(E428,Restaurants!A:A,Restaurants!B:B)</f>
        <v>Restaurant 061</v>
      </c>
      <c r="G428" s="2" t="s">
        <v>400</v>
      </c>
      <c r="H428" s="2" t="str">
        <f t="array" ref="H428">_xlfn.XLOOKUP(G428,Food_Menu!A:A,Food_Menu!B:B)</f>
        <v>Food Item 0090</v>
      </c>
      <c r="I428" s="2">
        <f t="array" ref="I428">_xlfn.XLOOKUP(G428,Food_Menu!A:A,Food_Menu!D:D)</f>
        <v>629.64</v>
      </c>
      <c r="J428" s="2" t="s">
        <v>502</v>
      </c>
      <c r="K428" s="2" t="str">
        <f t="array" ref="K428">_xlfn.XLOOKUP(J428,Delivery_Partners!A:A,Delivery_Partners!B:B)</f>
        <v>Delivery Partner 132</v>
      </c>
      <c r="L428" s="3">
        <v>3</v>
      </c>
      <c r="M428" s="2" t="s">
        <v>23</v>
      </c>
      <c r="N428" s="2" t="s">
        <v>55</v>
      </c>
      <c r="O428" s="3">
        <v>51</v>
      </c>
      <c r="P428" s="13">
        <f t="shared" si="88"/>
        <v>1888.92</v>
      </c>
      <c r="Q428" s="13" t="str">
        <f t="shared" si="89"/>
        <v>Normal</v>
      </c>
      <c r="S428" s="21"/>
    </row>
    <row r="429" customHeight="1" spans="1:19">
      <c r="A429" s="2" t="s">
        <v>1433</v>
      </c>
      <c r="B429" s="29" t="s">
        <v>960</v>
      </c>
      <c r="C429" s="2" t="s">
        <v>1434</v>
      </c>
      <c r="D429" s="2" t="str">
        <f t="array" ref="D429">_xlfn.XLOOKUP(C429,Customers!A:A,Customers!B:B)</f>
        <v>Customer 1170</v>
      </c>
      <c r="E429" s="2" t="s">
        <v>157</v>
      </c>
      <c r="F429" s="2" t="str">
        <f t="array" ref="F429">_xlfn.XLOOKUP(E429,Restaurants!A:A,Restaurants!B:B)</f>
        <v>Restaurant 066</v>
      </c>
      <c r="G429" s="2" t="s">
        <v>111</v>
      </c>
      <c r="H429" s="2" t="str">
        <f t="array" ref="H429">_xlfn.XLOOKUP(G429,Food_Menu!A:A,Food_Menu!B:B)</f>
        <v>Food Item 0197</v>
      </c>
      <c r="I429" s="2">
        <f t="array" ref="I429">_xlfn.XLOOKUP(G429,Food_Menu!A:A,Food_Menu!D:D)</f>
        <v>628.28</v>
      </c>
      <c r="J429" s="2" t="s">
        <v>154</v>
      </c>
      <c r="K429" s="2" t="str">
        <f t="array" ref="K429">_xlfn.XLOOKUP(J429,Delivery_Partners!A:A,Delivery_Partners!B:B)</f>
        <v>Delivery Partner 143</v>
      </c>
      <c r="L429" s="3">
        <v>1</v>
      </c>
      <c r="M429" s="2" t="s">
        <v>23</v>
      </c>
      <c r="N429" s="2" t="s">
        <v>24</v>
      </c>
      <c r="O429" s="3">
        <v>43</v>
      </c>
      <c r="P429" s="13">
        <f t="shared" si="88"/>
        <v>628.28</v>
      </c>
      <c r="Q429" s="13" t="str">
        <f t="shared" si="89"/>
        <v>Normal</v>
      </c>
      <c r="S429" s="21"/>
    </row>
    <row r="430" customHeight="1" spans="1:19">
      <c r="A430" s="2" t="s">
        <v>1435</v>
      </c>
      <c r="B430" s="29" t="s">
        <v>833</v>
      </c>
      <c r="C430" s="2" t="s">
        <v>1436</v>
      </c>
      <c r="D430" s="2" t="str">
        <f t="array" ref="D430">_xlfn.XLOOKUP(C430,Customers!A:A,Customers!B:B)</f>
        <v>Customer 1015</v>
      </c>
      <c r="E430" s="2" t="s">
        <v>658</v>
      </c>
      <c r="F430" s="2" t="str">
        <f t="array" ref="F430">_xlfn.XLOOKUP(E430,Restaurants!A:A,Restaurants!B:B)</f>
        <v>Restaurant 040</v>
      </c>
      <c r="G430" s="2" t="s">
        <v>413</v>
      </c>
      <c r="H430" s="2" t="str">
        <f t="array" ref="H430">_xlfn.XLOOKUP(G430,Food_Menu!A:A,Food_Menu!B:B)</f>
        <v>Food Item 0084</v>
      </c>
      <c r="I430" s="2">
        <f t="array" ref="I430">_xlfn.XLOOKUP(G430,Food_Menu!A:A,Food_Menu!D:D)</f>
        <v>587.45</v>
      </c>
      <c r="J430" s="2" t="s">
        <v>304</v>
      </c>
      <c r="K430" s="2" t="str">
        <f t="array" ref="K430">_xlfn.XLOOKUP(J430,Delivery_Partners!A:A,Delivery_Partners!B:B)</f>
        <v>Delivery Partner 099</v>
      </c>
      <c r="L430" s="3">
        <v>1</v>
      </c>
      <c r="M430" s="2" t="s">
        <v>23</v>
      </c>
      <c r="N430" s="2" t="s">
        <v>74</v>
      </c>
      <c r="O430" s="3">
        <v>41</v>
      </c>
      <c r="P430" s="13">
        <f t="shared" si="88"/>
        <v>587.45</v>
      </c>
      <c r="Q430" s="13" t="str">
        <f t="shared" si="89"/>
        <v>Normal</v>
      </c>
      <c r="S430" s="21"/>
    </row>
    <row r="431" hidden="1" customHeight="1" spans="1:19">
      <c r="A431" s="2" t="s">
        <v>1437</v>
      </c>
      <c r="B431" s="28">
        <v>45935</v>
      </c>
      <c r="C431" s="2" t="s">
        <v>1438</v>
      </c>
      <c r="D431" s="2" t="str">
        <f t="array" ref="D431">_xlfn.XLOOKUP(C431,Customers!A:A,Customers!B:B)</f>
        <v>Customer 0411</v>
      </c>
      <c r="E431" s="2" t="s">
        <v>289</v>
      </c>
      <c r="F431" s="2" t="str">
        <f t="array" ref="F431">_xlfn.XLOOKUP(E431,Restaurants!A:A,Restaurants!B:B)</f>
        <v>Restaurant 052</v>
      </c>
      <c r="G431" s="2" t="s">
        <v>53</v>
      </c>
      <c r="H431" s="2" t="str">
        <f t="array" ref="H431">_xlfn.XLOOKUP(G431,Food_Menu!A:A,Food_Menu!B:B)</f>
        <v>Food Item 0205</v>
      </c>
      <c r="I431" s="2"/>
      <c r="J431" s="2" t="s">
        <v>80</v>
      </c>
      <c r="K431" s="2" t="str">
        <f t="array" ref="K431">_xlfn.XLOOKUP(J431,Delivery_Partners!A:A,Delivery_Partners!B:B)</f>
        <v>Delivery Partner 020</v>
      </c>
      <c r="L431" s="3">
        <v>2</v>
      </c>
      <c r="M431" s="2" t="s">
        <v>101</v>
      </c>
      <c r="N431" s="2" t="s">
        <v>24</v>
      </c>
      <c r="O431" s="2"/>
    </row>
    <row r="432" customHeight="1" spans="1:19">
      <c r="A432" s="2" t="s">
        <v>1439</v>
      </c>
      <c r="B432" s="28">
        <v>45968</v>
      </c>
      <c r="C432" s="2" t="s">
        <v>794</v>
      </c>
      <c r="D432" s="2" t="str">
        <f t="array" ref="D432">_xlfn.XLOOKUP(C432,Customers!A:A,Customers!B:B)</f>
        <v>Customer 0633</v>
      </c>
      <c r="E432" s="2" t="s">
        <v>908</v>
      </c>
      <c r="F432" s="2" t="str">
        <f t="array" ref="F432">_xlfn.XLOOKUP(E432,Restaurants!A:A,Restaurants!B:B)</f>
        <v>Restaurant 050</v>
      </c>
      <c r="G432" s="2" t="s">
        <v>1336</v>
      </c>
      <c r="H432" s="2" t="str">
        <f t="array" ref="H432">_xlfn.XLOOKUP(G432,Food_Menu!A:A,Food_Menu!B:B)</f>
        <v>Food Item 0036</v>
      </c>
      <c r="I432" s="2">
        <f t="array" ref="I432">_xlfn.XLOOKUP(G432,Food_Menu!A:A,Food_Menu!D:D)</f>
        <v>542.95</v>
      </c>
      <c r="J432" s="2" t="s">
        <v>520</v>
      </c>
      <c r="K432" s="2" t="str">
        <f t="array" ref="K432">_xlfn.XLOOKUP(J432,Delivery_Partners!A:A,Delivery_Partners!B:B)</f>
        <v>Delivery Partner 154</v>
      </c>
      <c r="L432" s="3">
        <v>1</v>
      </c>
      <c r="M432" s="2" t="s">
        <v>23</v>
      </c>
      <c r="N432" s="2" t="s">
        <v>24</v>
      </c>
      <c r="O432" s="3">
        <v>31</v>
      </c>
      <c r="P432" s="13">
        <f t="shared" ref="P432:P439" si="90">I432*L432</f>
        <v>542.95</v>
      </c>
      <c r="Q432" s="13" t="str">
        <f t="shared" ref="Q432:Q439" si="91">IF(O432="","Not Delivered",IF(O432&lt;=30,"Fast",IF(O432&lt;=60,"Normal","Slow")))</f>
        <v>Normal</v>
      </c>
      <c r="S432" s="21"/>
    </row>
    <row r="433" customHeight="1" spans="1:19">
      <c r="A433" s="2" t="s">
        <v>1440</v>
      </c>
      <c r="B433" s="28">
        <v>45965</v>
      </c>
      <c r="C433" s="2" t="s">
        <v>1441</v>
      </c>
      <c r="D433" s="2" t="str">
        <f t="array" ref="D433">_xlfn.XLOOKUP(C433,Customers!A:A,Customers!B:B)</f>
        <v>Customer 0606</v>
      </c>
      <c r="E433" s="2" t="s">
        <v>421</v>
      </c>
      <c r="F433" s="2" t="str">
        <f t="array" ref="F433">_xlfn.XLOOKUP(E433,Restaurants!A:A,Restaurants!B:B)</f>
        <v>Restaurant 091</v>
      </c>
      <c r="G433" s="2" t="s">
        <v>748</v>
      </c>
      <c r="H433" s="2" t="str">
        <f t="array" ref="H433">_xlfn.XLOOKUP(G433,Food_Menu!A:A,Food_Menu!B:B)</f>
        <v>Food Item 0110</v>
      </c>
      <c r="I433" s="2">
        <f t="array" ref="I433">_xlfn.XLOOKUP(G433,Food_Menu!A:A,Food_Menu!D:D)</f>
        <v>384.6</v>
      </c>
      <c r="J433" s="2" t="s">
        <v>1122</v>
      </c>
      <c r="K433" s="2" t="str">
        <f t="array" ref="K433">_xlfn.XLOOKUP(J433,Delivery_Partners!A:A,Delivery_Partners!B:B)</f>
        <v>Delivery Partner 090</v>
      </c>
      <c r="L433" s="3">
        <v>3</v>
      </c>
      <c r="M433" s="2" t="s">
        <v>23</v>
      </c>
      <c r="N433" s="2" t="s">
        <v>24</v>
      </c>
      <c r="O433" s="3">
        <v>40</v>
      </c>
      <c r="P433" s="13">
        <f t="shared" si="90"/>
        <v>1153.8</v>
      </c>
      <c r="Q433" s="13" t="str">
        <f t="shared" si="91"/>
        <v>Normal</v>
      </c>
      <c r="S433" s="21"/>
    </row>
    <row r="434" customHeight="1" spans="1:19">
      <c r="A434" s="2" t="s">
        <v>1442</v>
      </c>
      <c r="B434" s="29" t="s">
        <v>1029</v>
      </c>
      <c r="C434" s="2" t="s">
        <v>1284</v>
      </c>
      <c r="D434" s="2" t="str">
        <f t="array" ref="D434">_xlfn.XLOOKUP(C434,Customers!A:A,Customers!B:B)</f>
        <v>Customer 1033</v>
      </c>
      <c r="E434" s="2" t="s">
        <v>143</v>
      </c>
      <c r="F434" s="2" t="str">
        <f t="array" ref="F434">_xlfn.XLOOKUP(E434,Restaurants!A:A,Restaurants!B:B)</f>
        <v>Restaurant 054</v>
      </c>
      <c r="G434" s="2" t="s">
        <v>563</v>
      </c>
      <c r="H434" s="2" t="str">
        <f t="array" ref="H434">_xlfn.XLOOKUP(G434,Food_Menu!A:A,Food_Menu!B:B)</f>
        <v>Food Item 0108</v>
      </c>
      <c r="I434" s="2">
        <f t="array" ref="I434">_xlfn.XLOOKUP(G434,Food_Menu!A:A,Food_Menu!D:D)</f>
        <v>203.49</v>
      </c>
      <c r="J434" s="2" t="s">
        <v>1443</v>
      </c>
      <c r="K434" s="2" t="str">
        <f t="array" ref="K434">_xlfn.XLOOKUP(J434,Delivery_Partners!A:A,Delivery_Partners!B:B)</f>
        <v>Delivery Partner 078</v>
      </c>
      <c r="L434" s="3">
        <v>1</v>
      </c>
      <c r="M434" s="2" t="s">
        <v>23</v>
      </c>
      <c r="N434" s="2" t="s">
        <v>24</v>
      </c>
      <c r="O434" s="3">
        <v>31</v>
      </c>
      <c r="P434" s="13">
        <f t="shared" si="90"/>
        <v>203.49</v>
      </c>
      <c r="Q434" s="13" t="str">
        <f t="shared" si="91"/>
        <v>Normal</v>
      </c>
      <c r="S434" s="21"/>
    </row>
    <row r="435" customHeight="1" spans="1:19">
      <c r="A435" s="2" t="s">
        <v>1444</v>
      </c>
      <c r="B435" s="29" t="s">
        <v>361</v>
      </c>
      <c r="C435" s="2" t="s">
        <v>1445</v>
      </c>
      <c r="D435" s="2" t="str">
        <f t="array" ref="D435">_xlfn.XLOOKUP(C435,Customers!A:A,Customers!B:B)</f>
        <v>Customer 0896</v>
      </c>
      <c r="E435" s="2" t="s">
        <v>917</v>
      </c>
      <c r="F435" s="2" t="str">
        <f t="array" ref="F435">_xlfn.XLOOKUP(E435,Restaurants!A:A,Restaurants!B:B)</f>
        <v>Restaurant 102</v>
      </c>
      <c r="G435" s="2" t="s">
        <v>313</v>
      </c>
      <c r="H435" s="2" t="str">
        <f t="array" ref="H435">_xlfn.XLOOKUP(G435,Food_Menu!A:A,Food_Menu!B:B)</f>
        <v>Food Item 0068</v>
      </c>
      <c r="I435" s="2">
        <f t="array" ref="I435">_xlfn.XLOOKUP(G435,Food_Menu!A:A,Food_Menu!D:D)</f>
        <v>583.22</v>
      </c>
      <c r="J435" s="2" t="s">
        <v>139</v>
      </c>
      <c r="K435" s="2" t="str">
        <f t="array" ref="K435">_xlfn.XLOOKUP(J435,Delivery_Partners!A:A,Delivery_Partners!B:B)</f>
        <v>Delivery Partner 109</v>
      </c>
      <c r="L435" s="3">
        <v>3</v>
      </c>
      <c r="M435" s="2" t="s">
        <v>23</v>
      </c>
      <c r="N435" s="2" t="s">
        <v>24</v>
      </c>
      <c r="O435" s="3">
        <v>40</v>
      </c>
      <c r="P435" s="13">
        <f t="shared" si="90"/>
        <v>1749.66</v>
      </c>
      <c r="Q435" s="13" t="str">
        <f t="shared" si="91"/>
        <v>Normal</v>
      </c>
      <c r="S435" s="21"/>
    </row>
    <row r="436" customHeight="1" spans="1:19">
      <c r="A436" s="2" t="s">
        <v>1446</v>
      </c>
      <c r="B436" s="29" t="s">
        <v>1447</v>
      </c>
      <c r="C436" s="2" t="s">
        <v>1448</v>
      </c>
      <c r="D436" s="2" t="str">
        <f t="array" ref="D436">_xlfn.XLOOKUP(C436,Customers!A:A,Customers!B:B)</f>
        <v>Customer 1088</v>
      </c>
      <c r="E436" s="2" t="s">
        <v>616</v>
      </c>
      <c r="F436" s="2" t="str">
        <f t="array" ref="F436">_xlfn.XLOOKUP(E436,Restaurants!A:A,Restaurants!B:B)</f>
        <v>Restaurant 027</v>
      </c>
      <c r="G436" s="2" t="s">
        <v>1267</v>
      </c>
      <c r="H436" s="2" t="str">
        <f t="array" ref="H436">_xlfn.XLOOKUP(G436,Food_Menu!A:A,Food_Menu!B:B)</f>
        <v>Food Item 0212</v>
      </c>
      <c r="I436" s="2">
        <f t="array" ref="I436">_xlfn.XLOOKUP(G436,Food_Menu!A:A,Food_Menu!D:D)</f>
        <v>187.71</v>
      </c>
      <c r="J436" s="2" t="s">
        <v>958</v>
      </c>
      <c r="K436" s="2" t="str">
        <f t="array" ref="K436">_xlfn.XLOOKUP(J436,Delivery_Partners!A:A,Delivery_Partners!B:B)</f>
        <v>Delivery Partner 030</v>
      </c>
      <c r="L436" s="3">
        <v>1</v>
      </c>
      <c r="M436" s="2" t="s">
        <v>23</v>
      </c>
      <c r="N436" s="2" t="s">
        <v>24</v>
      </c>
      <c r="O436" s="3">
        <v>25</v>
      </c>
      <c r="P436" s="13">
        <f t="shared" si="90"/>
        <v>187.71</v>
      </c>
      <c r="Q436" s="13" t="str">
        <f t="shared" si="91"/>
        <v>Fast</v>
      </c>
      <c r="S436" s="21"/>
    </row>
    <row r="437" customHeight="1" spans="1:19">
      <c r="A437" s="2" t="s">
        <v>1449</v>
      </c>
      <c r="B437" s="28">
        <v>45720</v>
      </c>
      <c r="C437" s="2" t="s">
        <v>818</v>
      </c>
      <c r="D437" s="2" t="str">
        <f t="array" ref="D437">_xlfn.XLOOKUP(C437,Customers!A:A,Customers!B:B)</f>
        <v>Customer 0662</v>
      </c>
      <c r="E437" s="2" t="s">
        <v>1450</v>
      </c>
      <c r="F437" s="2" t="str">
        <f t="array" ref="F437">_xlfn.XLOOKUP(E437,Restaurants!A:A,Restaurants!B:B)</f>
        <v>Restaurant 024</v>
      </c>
      <c r="G437" s="2" t="s">
        <v>587</v>
      </c>
      <c r="H437" s="2" t="str">
        <f t="array" ref="H437">_xlfn.XLOOKUP(G437,Food_Menu!A:A,Food_Menu!B:B)</f>
        <v>Food Item 0107</v>
      </c>
      <c r="I437" s="2">
        <f t="array" ref="I437">_xlfn.XLOOKUP(G437,Food_Menu!A:A,Food_Menu!D:D)</f>
        <v>548.61</v>
      </c>
      <c r="J437" s="2" t="s">
        <v>1350</v>
      </c>
      <c r="K437" s="2" t="str">
        <f t="array" ref="K437">_xlfn.XLOOKUP(J437,Delivery_Partners!A:A,Delivery_Partners!B:B)</f>
        <v>Delivery Partner 087</v>
      </c>
      <c r="L437" s="3">
        <v>1</v>
      </c>
      <c r="M437" s="2" t="s">
        <v>23</v>
      </c>
      <c r="N437" s="2" t="s">
        <v>55</v>
      </c>
      <c r="O437" s="3">
        <v>58</v>
      </c>
      <c r="P437" s="13">
        <f t="shared" si="90"/>
        <v>548.61</v>
      </c>
      <c r="Q437" s="13" t="str">
        <f t="shared" si="91"/>
        <v>Normal</v>
      </c>
      <c r="S437" s="21"/>
    </row>
    <row r="438" customHeight="1" spans="1:19">
      <c r="A438" s="2" t="s">
        <v>1451</v>
      </c>
      <c r="B438" s="29" t="s">
        <v>141</v>
      </c>
      <c r="C438" s="2" t="s">
        <v>1035</v>
      </c>
      <c r="D438" s="2" t="str">
        <f t="array" ref="D438">_xlfn.XLOOKUP(C438,Customers!A:A,Customers!B:B)</f>
        <v>Customer 1104</v>
      </c>
      <c r="E438" s="2" t="s">
        <v>1022</v>
      </c>
      <c r="F438" s="2" t="str">
        <f t="array" ref="F438">_xlfn.XLOOKUP(E438,Restaurants!A:A,Restaurants!B:B)</f>
        <v>Restaurant 049</v>
      </c>
      <c r="G438" s="2" t="s">
        <v>1103</v>
      </c>
      <c r="H438" s="2" t="str">
        <f t="array" ref="H438">_xlfn.XLOOKUP(G438,Food_Menu!A:A,Food_Menu!B:B)</f>
        <v>Food Item 0194</v>
      </c>
      <c r="I438" s="2">
        <f t="array" ref="I438">_xlfn.XLOOKUP(G438,Food_Menu!A:A,Food_Menu!D:D)</f>
        <v>325.87</v>
      </c>
      <c r="J438" s="2" t="s">
        <v>203</v>
      </c>
      <c r="K438" s="2" t="str">
        <f t="array" ref="K438">_xlfn.XLOOKUP(J438,Delivery_Partners!A:A,Delivery_Partners!B:B)</f>
        <v>Delivery Partner 110</v>
      </c>
      <c r="L438" s="3">
        <v>1</v>
      </c>
      <c r="M438" s="2" t="s">
        <v>23</v>
      </c>
      <c r="N438" s="2" t="s">
        <v>24</v>
      </c>
      <c r="O438" s="3">
        <v>37</v>
      </c>
      <c r="P438" s="13">
        <f t="shared" si="90"/>
        <v>325.87</v>
      </c>
      <c r="Q438" s="13" t="str">
        <f t="shared" si="91"/>
        <v>Normal</v>
      </c>
      <c r="S438" s="21"/>
    </row>
    <row r="439" customHeight="1" spans="1:19">
      <c r="A439" s="2" t="s">
        <v>1452</v>
      </c>
      <c r="B439" s="29" t="s">
        <v>463</v>
      </c>
      <c r="C439" s="2" t="s">
        <v>1453</v>
      </c>
      <c r="D439" s="2" t="str">
        <f t="array" ref="D439">_xlfn.XLOOKUP(C439,Customers!A:A,Customers!B:B)</f>
        <v>Customer 0893</v>
      </c>
      <c r="E439" s="2" t="s">
        <v>465</v>
      </c>
      <c r="F439" s="2" t="str">
        <f t="array" ref="F439">_xlfn.XLOOKUP(E439,Restaurants!A:A,Restaurants!B:B)</f>
        <v>Restaurant 010</v>
      </c>
      <c r="G439" s="2" t="s">
        <v>198</v>
      </c>
      <c r="H439" s="2" t="str">
        <f t="array" ref="H439">_xlfn.XLOOKUP(G439,Food_Menu!A:A,Food_Menu!B:B)</f>
        <v>Food Item 0049</v>
      </c>
      <c r="I439" s="2">
        <f t="array" ref="I439">_xlfn.XLOOKUP(G439,Food_Menu!A:A,Food_Menu!D:D)</f>
        <v>504.81</v>
      </c>
      <c r="J439" s="2" t="s">
        <v>756</v>
      </c>
      <c r="K439" s="2" t="str">
        <f t="array" ref="K439">_xlfn.XLOOKUP(J439,Delivery_Partners!A:A,Delivery_Partners!B:B)</f>
        <v>Delivery Partner 126</v>
      </c>
      <c r="L439" s="3">
        <v>4</v>
      </c>
      <c r="M439" s="2" t="s">
        <v>23</v>
      </c>
      <c r="N439" s="2" t="s">
        <v>24</v>
      </c>
      <c r="O439" s="3">
        <v>37</v>
      </c>
      <c r="P439" s="13">
        <f t="shared" si="90"/>
        <v>2019.24</v>
      </c>
      <c r="Q439" s="13" t="str">
        <f t="shared" si="91"/>
        <v>Normal</v>
      </c>
      <c r="S439" s="21"/>
    </row>
    <row r="440" hidden="1" customHeight="1" spans="1:19">
      <c r="A440" s="2" t="s">
        <v>1454</v>
      </c>
      <c r="B440" s="29" t="s">
        <v>1254</v>
      </c>
      <c r="C440" s="2" t="s">
        <v>1455</v>
      </c>
      <c r="D440" s="2" t="str">
        <f t="array" ref="D440">_xlfn.XLOOKUP(C440,Customers!A:A,Customers!B:B)</f>
        <v>Customer 0887</v>
      </c>
      <c r="E440" s="2" t="s">
        <v>647</v>
      </c>
      <c r="F440" s="2" t="str">
        <f t="array" ref="F440">_xlfn.XLOOKUP(E440,Restaurants!A:A,Restaurants!B:B)</f>
        <v>Restaurant 081</v>
      </c>
      <c r="G440" s="2" t="s">
        <v>477</v>
      </c>
      <c r="H440" s="2" t="str">
        <f t="array" ref="H440">_xlfn.XLOOKUP(G440,Food_Menu!A:A,Food_Menu!B:B)</f>
        <v>Food Item 0077</v>
      </c>
      <c r="I440" s="2"/>
      <c r="J440" s="2" t="s">
        <v>887</v>
      </c>
      <c r="K440" s="2" t="str">
        <f t="array" ref="K440">_xlfn.XLOOKUP(J440,Delivery_Partners!A:A,Delivery_Partners!B:B)</f>
        <v>Delivery Partner 091</v>
      </c>
      <c r="L440" s="3">
        <v>1</v>
      </c>
      <c r="M440" s="2" t="s">
        <v>101</v>
      </c>
      <c r="N440" s="2" t="s">
        <v>55</v>
      </c>
      <c r="O440" s="2"/>
    </row>
    <row r="441" customHeight="1" spans="1:19">
      <c r="A441" s="2" t="s">
        <v>1456</v>
      </c>
      <c r="B441" s="29" t="s">
        <v>416</v>
      </c>
      <c r="C441" s="2" t="s">
        <v>1457</v>
      </c>
      <c r="D441" s="2" t="str">
        <f t="array" ref="D441">_xlfn.XLOOKUP(C441,Customers!A:A,Customers!B:B)</f>
        <v>Customer 0794</v>
      </c>
      <c r="E441" s="2" t="s">
        <v>275</v>
      </c>
      <c r="F441" s="2" t="str">
        <f t="array" ref="F441">_xlfn.XLOOKUP(E441,Restaurants!A:A,Restaurants!B:B)</f>
        <v>Restaurant 047</v>
      </c>
      <c r="G441" s="2" t="s">
        <v>762</v>
      </c>
      <c r="H441" s="2" t="str">
        <f t="array" ref="H441">_xlfn.XLOOKUP(G441,Food_Menu!A:A,Food_Menu!B:B)</f>
        <v>Food Item 0106</v>
      </c>
      <c r="I441" s="2">
        <f t="array" ref="I441">_xlfn.XLOOKUP(G441,Food_Menu!A:A,Food_Menu!D:D)</f>
        <v>115.23</v>
      </c>
      <c r="J441" s="2" t="s">
        <v>610</v>
      </c>
      <c r="K441" s="2" t="str">
        <f t="array" ref="K441">_xlfn.XLOOKUP(J441,Delivery_Partners!A:A,Delivery_Partners!B:B)</f>
        <v>Delivery Partner 180</v>
      </c>
      <c r="L441" s="3">
        <v>1</v>
      </c>
      <c r="M441" s="2" t="s">
        <v>23</v>
      </c>
      <c r="N441" s="2" t="s">
        <v>24</v>
      </c>
      <c r="O441" s="3">
        <v>58</v>
      </c>
      <c r="P441" s="13">
        <f t="shared" ref="P441:P449" si="92">I441*L441</f>
        <v>115.23</v>
      </c>
      <c r="Q441" s="13" t="str">
        <f t="shared" ref="Q441:Q449" si="93">IF(O441="","Not Delivered",IF(O441&lt;=30,"Fast",IF(O441&lt;=60,"Normal","Slow")))</f>
        <v>Normal</v>
      </c>
      <c r="S441" s="21"/>
    </row>
    <row r="442" customHeight="1" spans="1:19">
      <c r="A442" s="2" t="s">
        <v>1458</v>
      </c>
      <c r="B442" s="29" t="s">
        <v>1459</v>
      </c>
      <c r="C442" s="2" t="s">
        <v>1460</v>
      </c>
      <c r="D442" s="2" t="str">
        <f t="array" ref="D442">_xlfn.XLOOKUP(C442,Customers!A:A,Customers!B:B)</f>
        <v>Customer 0403</v>
      </c>
      <c r="E442" s="2" t="s">
        <v>537</v>
      </c>
      <c r="F442" s="2" t="str">
        <f t="array" ref="F442">_xlfn.XLOOKUP(E442,Restaurants!A:A,Restaurants!B:B)</f>
        <v>Restaurant 044</v>
      </c>
      <c r="G442" s="2" t="s">
        <v>639</v>
      </c>
      <c r="H442" s="2" t="str">
        <f t="array" ref="H442">_xlfn.XLOOKUP(G442,Food_Menu!A:A,Food_Menu!B:B)</f>
        <v>Food Item 0125</v>
      </c>
      <c r="I442" s="2">
        <f t="array" ref="I442">_xlfn.XLOOKUP(G442,Food_Menu!A:A,Food_Menu!D:D)</f>
        <v>261.06</v>
      </c>
      <c r="J442" s="2" t="s">
        <v>1372</v>
      </c>
      <c r="K442" s="2" t="str">
        <f t="array" ref="K442">_xlfn.XLOOKUP(J442,Delivery_Partners!A:A,Delivery_Partners!B:B)</f>
        <v>Delivery Partner 179</v>
      </c>
      <c r="L442" s="3">
        <v>3</v>
      </c>
      <c r="M442" s="2" t="s">
        <v>23</v>
      </c>
      <c r="N442" s="2" t="s">
        <v>55</v>
      </c>
      <c r="O442" s="3">
        <v>20</v>
      </c>
      <c r="P442" s="13">
        <f t="shared" si="92"/>
        <v>783.18</v>
      </c>
      <c r="Q442" s="13" t="str">
        <f t="shared" si="93"/>
        <v>Fast</v>
      </c>
      <c r="S442" s="21"/>
    </row>
    <row r="443" customHeight="1" spans="1:19">
      <c r="A443" s="2" t="s">
        <v>1461</v>
      </c>
      <c r="B443" s="29" t="s">
        <v>87</v>
      </c>
      <c r="C443" s="2" t="s">
        <v>1462</v>
      </c>
      <c r="D443" s="2" t="str">
        <f t="array" ref="D443">_xlfn.XLOOKUP(C443,Customers!A:A,Customers!B:B)</f>
        <v>Customer 0731</v>
      </c>
      <c r="E443" s="2" t="s">
        <v>187</v>
      </c>
      <c r="F443" s="2" t="str">
        <f t="array" ref="F443">_xlfn.XLOOKUP(E443,Restaurants!A:A,Restaurants!B:B)</f>
        <v>Restaurant 065</v>
      </c>
      <c r="G443" s="2" t="s">
        <v>861</v>
      </c>
      <c r="H443" s="2" t="str">
        <f t="array" ref="H443">_xlfn.XLOOKUP(G443,Food_Menu!A:A,Food_Menu!B:B)</f>
        <v>Food Item 0051</v>
      </c>
      <c r="I443" s="2">
        <f t="array" ref="I443">_xlfn.XLOOKUP(G443,Food_Menu!A:A,Food_Menu!D:D)</f>
        <v>516.47</v>
      </c>
      <c r="J443" s="2" t="s">
        <v>895</v>
      </c>
      <c r="K443" s="2" t="str">
        <f t="array" ref="K443">_xlfn.XLOOKUP(J443,Delivery_Partners!A:A,Delivery_Partners!B:B)</f>
        <v>Delivery Partner 018</v>
      </c>
      <c r="L443" s="3">
        <v>1</v>
      </c>
      <c r="M443" s="2" t="s">
        <v>23</v>
      </c>
      <c r="N443" s="2" t="s">
        <v>24</v>
      </c>
      <c r="O443" s="3">
        <v>27</v>
      </c>
      <c r="P443" s="13">
        <f t="shared" si="92"/>
        <v>516.47</v>
      </c>
      <c r="Q443" s="13" t="str">
        <f t="shared" si="93"/>
        <v>Fast</v>
      </c>
      <c r="S443" s="21"/>
    </row>
    <row r="444" customHeight="1" spans="1:19">
      <c r="A444" s="2" t="s">
        <v>1463</v>
      </c>
      <c r="B444" s="29" t="s">
        <v>64</v>
      </c>
      <c r="C444" s="2" t="s">
        <v>1464</v>
      </c>
      <c r="D444" s="2" t="str">
        <f t="array" ref="D444">_xlfn.XLOOKUP(C444,Customers!A:A,Customers!B:B)</f>
        <v>Customer 0428</v>
      </c>
      <c r="E444" s="2" t="s">
        <v>465</v>
      </c>
      <c r="F444" s="2" t="str">
        <f t="array" ref="F444">_xlfn.XLOOKUP(E444,Restaurants!A:A,Restaurants!B:B)</f>
        <v>Restaurant 010</v>
      </c>
      <c r="G444" s="2" t="s">
        <v>346</v>
      </c>
      <c r="H444" s="2" t="str">
        <f t="array" ref="H444">_xlfn.XLOOKUP(G444,Food_Menu!A:A,Food_Menu!B:B)</f>
        <v>Food Item 0069</v>
      </c>
      <c r="I444" s="2">
        <f t="array" ref="I444">_xlfn.XLOOKUP(G444,Food_Menu!A:A,Food_Menu!D:D)</f>
        <v>622.23</v>
      </c>
      <c r="J444" s="2" t="s">
        <v>900</v>
      </c>
      <c r="K444" s="2" t="str">
        <f t="array" ref="K444">_xlfn.XLOOKUP(J444,Delivery_Partners!A:A,Delivery_Partners!B:B)</f>
        <v>Delivery Partner 015</v>
      </c>
      <c r="L444" s="3">
        <v>1</v>
      </c>
      <c r="M444" s="2" t="s">
        <v>23</v>
      </c>
      <c r="N444" s="2" t="s">
        <v>42</v>
      </c>
      <c r="O444" s="3">
        <v>45</v>
      </c>
      <c r="P444" s="13">
        <f t="shared" si="92"/>
        <v>622.23</v>
      </c>
      <c r="Q444" s="13" t="str">
        <f t="shared" si="93"/>
        <v>Normal</v>
      </c>
      <c r="S444" s="21"/>
    </row>
    <row r="445" customHeight="1" spans="1:19">
      <c r="A445" s="2" t="s">
        <v>1465</v>
      </c>
      <c r="B445" s="28">
        <v>45847</v>
      </c>
      <c r="C445" s="2" t="s">
        <v>1466</v>
      </c>
      <c r="D445" s="2" t="str">
        <f t="array" ref="D445">_xlfn.XLOOKUP(C445,Customers!A:A,Customers!B:B)</f>
        <v>Customer 0780</v>
      </c>
      <c r="E445" s="2" t="s">
        <v>532</v>
      </c>
      <c r="F445" s="2" t="str">
        <f t="array" ref="F445">_xlfn.XLOOKUP(E445,Restaurants!A:A,Restaurants!B:B)</f>
        <v>Restaurant 046</v>
      </c>
      <c r="G445" s="2" t="s">
        <v>183</v>
      </c>
      <c r="H445" s="2" t="str">
        <f t="array" ref="H445">_xlfn.XLOOKUP(G445,Food_Menu!A:A,Food_Menu!B:B)</f>
        <v>Food Item 0137</v>
      </c>
      <c r="I445" s="2">
        <f t="array" ref="I445">_xlfn.XLOOKUP(G445,Food_Menu!A:A,Food_Menu!D:D)</f>
        <v>200.4</v>
      </c>
      <c r="J445" s="2" t="s">
        <v>842</v>
      </c>
      <c r="K445" s="2" t="str">
        <f t="array" ref="K445">_xlfn.XLOOKUP(J445,Delivery_Partners!A:A,Delivery_Partners!B:B)</f>
        <v>Delivery Partner 093</v>
      </c>
      <c r="L445" s="3">
        <v>1</v>
      </c>
      <c r="M445" s="2" t="s">
        <v>23</v>
      </c>
      <c r="N445" s="2" t="s">
        <v>74</v>
      </c>
      <c r="O445" s="3">
        <v>38</v>
      </c>
      <c r="P445" s="13">
        <f t="shared" si="92"/>
        <v>200.4</v>
      </c>
      <c r="Q445" s="13" t="str">
        <f t="shared" si="93"/>
        <v>Normal</v>
      </c>
      <c r="S445" s="21"/>
    </row>
    <row r="446" customHeight="1" spans="1:19">
      <c r="A446" s="2" t="s">
        <v>1467</v>
      </c>
      <c r="B446" s="29" t="s">
        <v>170</v>
      </c>
      <c r="C446" s="2" t="s">
        <v>445</v>
      </c>
      <c r="D446" s="2" t="str">
        <f t="array" ref="D446">_xlfn.XLOOKUP(C446,Customers!A:A,Customers!B:B)</f>
        <v>Customer 0306</v>
      </c>
      <c r="E446" s="2" t="s">
        <v>795</v>
      </c>
      <c r="F446" s="2" t="str">
        <f t="array" ref="F446">_xlfn.XLOOKUP(E446,Restaurants!A:A,Restaurants!B:B)</f>
        <v>Restaurant 117</v>
      </c>
      <c r="G446" s="2" t="s">
        <v>408</v>
      </c>
      <c r="H446" s="2" t="str">
        <f t="array" ref="H446">_xlfn.XLOOKUP(G446,Food_Menu!A:A,Food_Menu!B:B)</f>
        <v>Food Item 0062</v>
      </c>
      <c r="I446" s="2">
        <f t="array" ref="I446">_xlfn.XLOOKUP(G446,Food_Menu!A:A,Food_Menu!D:D)</f>
        <v>267</v>
      </c>
      <c r="J446" s="2" t="s">
        <v>485</v>
      </c>
      <c r="K446" s="2" t="str">
        <f t="array" ref="K446">_xlfn.XLOOKUP(J446,Delivery_Partners!A:A,Delivery_Partners!B:B)</f>
        <v>Delivery Partner 150</v>
      </c>
      <c r="L446" s="3">
        <v>2</v>
      </c>
      <c r="M446" s="2" t="s">
        <v>23</v>
      </c>
      <c r="N446" s="2" t="s">
        <v>24</v>
      </c>
      <c r="O446" s="3">
        <v>28</v>
      </c>
      <c r="P446" s="13">
        <f t="shared" si="92"/>
        <v>534</v>
      </c>
      <c r="Q446" s="13" t="str">
        <f t="shared" si="93"/>
        <v>Fast</v>
      </c>
      <c r="S446" s="21"/>
    </row>
    <row r="447" customHeight="1" spans="1:19">
      <c r="A447" s="2" t="s">
        <v>1468</v>
      </c>
      <c r="B447" s="28">
        <v>45658</v>
      </c>
      <c r="C447" s="2" t="s">
        <v>897</v>
      </c>
      <c r="D447" s="2" t="str">
        <f t="array" ref="D447">_xlfn.XLOOKUP(C447,Customers!A:A,Customers!B:B)</f>
        <v>Customer 0959</v>
      </c>
      <c r="E447" s="2" t="s">
        <v>750</v>
      </c>
      <c r="F447" s="2" t="str">
        <f t="array" ref="F447">_xlfn.XLOOKUP(E447,Restaurants!A:A,Restaurants!B:B)</f>
        <v>Restaurant 076</v>
      </c>
      <c r="G447" s="2" t="s">
        <v>61</v>
      </c>
      <c r="H447" s="2" t="str">
        <f t="array" ref="H447">_xlfn.XLOOKUP(G447,Food_Menu!A:A,Food_Menu!B:B)</f>
        <v>Food Item 0168</v>
      </c>
      <c r="I447" s="2">
        <f t="array" ref="I447">_xlfn.XLOOKUP(G447,Food_Menu!A:A,Food_Menu!D:D)</f>
        <v>107.01</v>
      </c>
      <c r="J447" s="2" t="s">
        <v>842</v>
      </c>
      <c r="K447" s="2" t="str">
        <f t="array" ref="K447">_xlfn.XLOOKUP(J447,Delivery_Partners!A:A,Delivery_Partners!B:B)</f>
        <v>Delivery Partner 093</v>
      </c>
      <c r="L447" s="3">
        <v>1</v>
      </c>
      <c r="M447" s="2" t="s">
        <v>23</v>
      </c>
      <c r="N447" s="2" t="s">
        <v>55</v>
      </c>
      <c r="O447" s="3">
        <v>28</v>
      </c>
      <c r="P447" s="13">
        <f t="shared" si="92"/>
        <v>107.01</v>
      </c>
      <c r="Q447" s="13" t="str">
        <f t="shared" si="93"/>
        <v>Fast</v>
      </c>
      <c r="S447" s="21"/>
    </row>
    <row r="448" customHeight="1" spans="1:19">
      <c r="A448" s="2" t="s">
        <v>1469</v>
      </c>
      <c r="B448" s="29" t="s">
        <v>516</v>
      </c>
      <c r="C448" s="2" t="s">
        <v>1470</v>
      </c>
      <c r="D448" s="2" t="str">
        <f t="array" ref="D448">_xlfn.XLOOKUP(C448,Customers!A:A,Customers!B:B)</f>
        <v>Customer 0686</v>
      </c>
      <c r="E448" s="2" t="s">
        <v>776</v>
      </c>
      <c r="F448" s="2" t="str">
        <f t="array" ref="F448">_xlfn.XLOOKUP(E448,Restaurants!A:A,Restaurants!B:B)</f>
        <v>Restaurant 069</v>
      </c>
      <c r="G448" s="2" t="s">
        <v>717</v>
      </c>
      <c r="H448" s="2" t="str">
        <f t="array" ref="H448">_xlfn.XLOOKUP(G448,Food_Menu!A:A,Food_Menu!B:B)</f>
        <v>Food Item 0105</v>
      </c>
      <c r="I448" s="2">
        <f t="array" ref="I448">_xlfn.XLOOKUP(G448,Food_Menu!A:A,Food_Menu!D:D)</f>
        <v>415.74</v>
      </c>
      <c r="J448" s="2" t="s">
        <v>435</v>
      </c>
      <c r="K448" s="2" t="str">
        <f t="array" ref="K448">_xlfn.XLOOKUP(J448,Delivery_Partners!A:A,Delivery_Partners!B:B)</f>
        <v>Delivery Partner 040</v>
      </c>
      <c r="L448" s="3">
        <v>1</v>
      </c>
      <c r="M448" s="2" t="s">
        <v>23</v>
      </c>
      <c r="N448" s="2" t="s">
        <v>42</v>
      </c>
      <c r="O448" s="3">
        <v>32</v>
      </c>
      <c r="P448" s="13">
        <f t="shared" si="92"/>
        <v>415.74</v>
      </c>
      <c r="Q448" s="13" t="str">
        <f t="shared" si="93"/>
        <v>Normal</v>
      </c>
      <c r="S448" s="21"/>
    </row>
    <row r="449" customHeight="1" spans="1:19">
      <c r="A449" s="2" t="s">
        <v>1471</v>
      </c>
      <c r="B449" s="28">
        <v>45756</v>
      </c>
      <c r="C449" s="2" t="s">
        <v>1472</v>
      </c>
      <c r="D449" s="2" t="str">
        <f t="array" ref="D449">_xlfn.XLOOKUP(C449,Customers!A:A,Customers!B:B)</f>
        <v>Customer 0853</v>
      </c>
      <c r="E449" s="2" t="s">
        <v>249</v>
      </c>
      <c r="F449" s="2" t="str">
        <f t="array" ref="F449">_xlfn.XLOOKUP(E449,Restaurants!A:A,Restaurants!B:B)</f>
        <v>Restaurant 061</v>
      </c>
      <c r="G449" s="2" t="s">
        <v>438</v>
      </c>
      <c r="H449" s="2" t="str">
        <f t="array" ref="H449">_xlfn.XLOOKUP(G449,Food_Menu!A:A,Food_Menu!B:B)</f>
        <v>Food Item 0214</v>
      </c>
      <c r="I449" s="2">
        <f t="array" ref="I449">_xlfn.XLOOKUP(G449,Food_Menu!A:A,Food_Menu!D:D)</f>
        <v>371.13</v>
      </c>
      <c r="J449" s="2" t="s">
        <v>592</v>
      </c>
      <c r="K449" s="2" t="str">
        <f t="array" ref="K449">_xlfn.XLOOKUP(J449,Delivery_Partners!A:A,Delivery_Partners!B:B)</f>
        <v>Delivery Partner 102</v>
      </c>
      <c r="L449" s="3">
        <v>3</v>
      </c>
      <c r="M449" s="2" t="s">
        <v>23</v>
      </c>
      <c r="N449" s="2" t="s">
        <v>55</v>
      </c>
      <c r="O449" s="3">
        <v>36</v>
      </c>
      <c r="P449" s="13">
        <f t="shared" si="92"/>
        <v>1113.39</v>
      </c>
      <c r="Q449" s="13" t="str">
        <f t="shared" si="93"/>
        <v>Normal</v>
      </c>
      <c r="S449" s="21"/>
    </row>
    <row r="450" hidden="1" customHeight="1" spans="1:19">
      <c r="A450" s="2" t="s">
        <v>1473</v>
      </c>
      <c r="B450" s="28">
        <v>45813</v>
      </c>
      <c r="C450" s="2" t="s">
        <v>1474</v>
      </c>
      <c r="D450" s="2" t="str">
        <f t="array" ref="D450">_xlfn.XLOOKUP(C450,Customers!A:A,Customers!B:B)</f>
        <v>Customer 0267</v>
      </c>
      <c r="E450" s="2" t="s">
        <v>293</v>
      </c>
      <c r="F450" s="2" t="str">
        <f t="array" ref="F450">_xlfn.XLOOKUP(E450,Restaurants!A:A,Restaurants!B:B)</f>
        <v>Restaurant 057</v>
      </c>
      <c r="G450" s="2" t="s">
        <v>1475</v>
      </c>
      <c r="H450" s="2" t="str">
        <f t="array" ref="H450">_xlfn.XLOOKUP(G450,Food_Menu!A:A,Food_Menu!B:B)</f>
        <v>Food Item 0053</v>
      </c>
      <c r="I450" s="2"/>
      <c r="J450" s="2" t="s">
        <v>95</v>
      </c>
      <c r="K450" s="2" t="str">
        <f t="array" ref="K450">_xlfn.XLOOKUP(J450,Delivery_Partners!A:A,Delivery_Partners!B:B)</f>
        <v>Delivery Partner 170</v>
      </c>
      <c r="L450" s="3">
        <v>2</v>
      </c>
      <c r="M450" s="2" t="s">
        <v>101</v>
      </c>
      <c r="N450" s="2" t="s">
        <v>24</v>
      </c>
      <c r="O450" s="2"/>
    </row>
    <row r="451" hidden="1" customHeight="1" spans="1:19">
      <c r="A451" s="2" t="s">
        <v>1476</v>
      </c>
      <c r="B451" s="28">
        <v>45692</v>
      </c>
      <c r="C451" s="2" t="s">
        <v>978</v>
      </c>
      <c r="D451" s="2" t="str">
        <f t="array" ref="D451">_xlfn.XLOOKUP(C451,Customers!A:A,Customers!B:B)</f>
        <v>Customer 0951</v>
      </c>
      <c r="E451" s="2" t="s">
        <v>298</v>
      </c>
      <c r="F451" s="2" t="str">
        <f t="array" ref="F451">_xlfn.XLOOKUP(E451,Restaurants!A:A,Restaurants!B:B)</f>
        <v>Restaurant 113</v>
      </c>
      <c r="G451" s="2" t="s">
        <v>571</v>
      </c>
      <c r="H451" s="2" t="str">
        <f t="array" ref="H451">_xlfn.XLOOKUP(G451,Food_Menu!A:A,Food_Menu!B:B)</f>
        <v>Food Item 0186</v>
      </c>
      <c r="I451" s="2"/>
      <c r="J451" s="2" t="s">
        <v>1125</v>
      </c>
      <c r="K451" s="2" t="str">
        <f t="array" ref="K451">_xlfn.XLOOKUP(J451,Delivery_Partners!A:A,Delivery_Partners!B:B)</f>
        <v>Delivery Partner 031</v>
      </c>
      <c r="L451" s="3">
        <v>1</v>
      </c>
      <c r="M451" s="2" t="s">
        <v>101</v>
      </c>
      <c r="N451" s="2" t="s">
        <v>24</v>
      </c>
      <c r="O451" s="2"/>
    </row>
    <row r="452" customHeight="1" spans="1:19">
      <c r="A452" s="2" t="s">
        <v>1477</v>
      </c>
      <c r="B452" s="29" t="s">
        <v>546</v>
      </c>
      <c r="C452" s="2" t="s">
        <v>1478</v>
      </c>
      <c r="D452" s="2" t="str">
        <f t="array" ref="D452">_xlfn.XLOOKUP(C452,Customers!A:A,Customers!B:B)</f>
        <v>Customer 0964</v>
      </c>
      <c r="E452" s="2" t="s">
        <v>1292</v>
      </c>
      <c r="F452" s="2" t="str">
        <f t="array" ref="F452">_xlfn.XLOOKUP(E452,Restaurants!A:A,Restaurants!B:B)</f>
        <v>Restaurant 112</v>
      </c>
      <c r="G452" s="2" t="s">
        <v>563</v>
      </c>
      <c r="H452" s="2" t="str">
        <f t="array" ref="H452">_xlfn.XLOOKUP(G452,Food_Menu!A:A,Food_Menu!B:B)</f>
        <v>Food Item 0108</v>
      </c>
      <c r="I452" s="2">
        <f t="array" ref="I452">_xlfn.XLOOKUP(G452,Food_Menu!A:A,Food_Menu!D:D)</f>
        <v>203.49</v>
      </c>
      <c r="J452" s="2" t="s">
        <v>35</v>
      </c>
      <c r="K452" s="2" t="str">
        <f t="array" ref="K452">_xlfn.XLOOKUP(J452,Delivery_Partners!A:A,Delivery_Partners!B:B)</f>
        <v>Delivery Partner 081</v>
      </c>
      <c r="L452" s="3">
        <v>2</v>
      </c>
      <c r="M452" s="2" t="s">
        <v>23</v>
      </c>
      <c r="N452" s="2" t="s">
        <v>55</v>
      </c>
      <c r="O452" s="3">
        <v>47</v>
      </c>
      <c r="P452" s="13">
        <f t="shared" ref="P452:P454" si="94">I452*L452</f>
        <v>406.98</v>
      </c>
      <c r="Q452" s="13" t="str">
        <f t="shared" ref="Q452:Q454" si="95">IF(O452="","Not Delivered",IF(O452&lt;=30,"Fast",IF(O452&lt;=60,"Normal","Slow")))</f>
        <v>Normal</v>
      </c>
      <c r="S452" s="21"/>
    </row>
    <row r="453" customHeight="1" spans="1:19">
      <c r="A453" s="2" t="s">
        <v>1479</v>
      </c>
      <c r="B453" s="29" t="s">
        <v>653</v>
      </c>
      <c r="C453" s="2" t="s">
        <v>1480</v>
      </c>
      <c r="D453" s="2" t="str">
        <f t="array" ref="D453">_xlfn.XLOOKUP(C453,Customers!A:A,Customers!B:B)</f>
        <v>Customer 0175</v>
      </c>
      <c r="E453" s="2" t="s">
        <v>908</v>
      </c>
      <c r="F453" s="2" t="str">
        <f t="array" ref="F453">_xlfn.XLOOKUP(E453,Restaurants!A:A,Restaurants!B:B)</f>
        <v>Restaurant 050</v>
      </c>
      <c r="G453" s="2" t="s">
        <v>519</v>
      </c>
      <c r="H453" s="2" t="str">
        <f t="array" ref="H453">_xlfn.XLOOKUP(G453,Food_Menu!A:A,Food_Menu!B:B)</f>
        <v>Food Item 0019</v>
      </c>
      <c r="I453" s="2">
        <f t="array" ref="I453">_xlfn.XLOOKUP(G453,Food_Menu!A:A,Food_Menu!D:D)</f>
        <v>145.23</v>
      </c>
      <c r="J453" s="2" t="s">
        <v>1481</v>
      </c>
      <c r="K453" s="2" t="str">
        <f t="array" ref="K453">_xlfn.XLOOKUP(J453,Delivery_Partners!A:A,Delivery_Partners!B:B)</f>
        <v>Delivery Partner 115</v>
      </c>
      <c r="L453" s="3">
        <v>1</v>
      </c>
      <c r="M453" s="2" t="s">
        <v>23</v>
      </c>
      <c r="N453" s="2" t="s">
        <v>24</v>
      </c>
      <c r="O453" s="3">
        <v>30</v>
      </c>
      <c r="P453" s="13">
        <f t="shared" si="94"/>
        <v>145.23</v>
      </c>
      <c r="Q453" s="13" t="str">
        <f t="shared" si="95"/>
        <v>Fast</v>
      </c>
      <c r="S453" s="21"/>
    </row>
    <row r="454" customHeight="1" spans="1:19">
      <c r="A454" s="2" t="s">
        <v>1482</v>
      </c>
      <c r="B454" s="28">
        <v>45972</v>
      </c>
      <c r="C454" s="2" t="s">
        <v>1483</v>
      </c>
      <c r="D454" s="2" t="str">
        <f t="array" ref="D454">_xlfn.XLOOKUP(C454,Customers!A:A,Customers!B:B)</f>
        <v>Customer 0421</v>
      </c>
      <c r="E454" s="2" t="s">
        <v>220</v>
      </c>
      <c r="F454" s="2" t="str">
        <f t="array" ref="F454">_xlfn.XLOOKUP(E454,Restaurants!A:A,Restaurants!B:B)</f>
        <v>Restaurant 111</v>
      </c>
      <c r="G454" s="2" t="s">
        <v>872</v>
      </c>
      <c r="H454" s="2" t="str">
        <f t="array" ref="H454">_xlfn.XLOOKUP(G454,Food_Menu!A:A,Food_Menu!B:B)</f>
        <v>Food Item 0156</v>
      </c>
      <c r="I454" s="2">
        <f t="array" ref="I454">_xlfn.XLOOKUP(G454,Food_Menu!A:A,Food_Menu!D:D)</f>
        <v>133.9</v>
      </c>
      <c r="J454" s="2" t="s">
        <v>718</v>
      </c>
      <c r="K454" s="2" t="str">
        <f t="array" ref="K454">_xlfn.XLOOKUP(J454,Delivery_Partners!A:A,Delivery_Partners!B:B)</f>
        <v>Delivery Partner 071</v>
      </c>
      <c r="L454" s="3">
        <v>1</v>
      </c>
      <c r="M454" s="2" t="s">
        <v>23</v>
      </c>
      <c r="N454" s="2" t="s">
        <v>42</v>
      </c>
      <c r="O454" s="3">
        <v>41</v>
      </c>
      <c r="P454" s="13">
        <f t="shared" si="94"/>
        <v>133.9</v>
      </c>
      <c r="Q454" s="13" t="str">
        <f t="shared" si="95"/>
        <v>Normal</v>
      </c>
      <c r="S454" s="21"/>
    </row>
    <row r="455" hidden="1" customHeight="1" spans="1:19">
      <c r="A455" s="2" t="s">
        <v>1484</v>
      </c>
      <c r="B455" s="28">
        <v>45879</v>
      </c>
      <c r="C455" s="2" t="s">
        <v>657</v>
      </c>
      <c r="D455" s="2" t="str">
        <f t="array" ref="D455">_xlfn.XLOOKUP(C455,Customers!A:A,Customers!B:B)</f>
        <v>Customer 0814</v>
      </c>
      <c r="E455" s="2" t="s">
        <v>465</v>
      </c>
      <c r="F455" s="2" t="str">
        <f t="array" ref="F455">_xlfn.XLOOKUP(E455,Restaurants!A:A,Restaurants!B:B)</f>
        <v>Restaurant 010</v>
      </c>
      <c r="G455" s="2" t="s">
        <v>1025</v>
      </c>
      <c r="H455" s="2" t="str">
        <f t="array" ref="H455">_xlfn.XLOOKUP(G455,Food_Menu!A:A,Food_Menu!B:B)</f>
        <v>Food Item 0047</v>
      </c>
      <c r="I455" s="2"/>
      <c r="J455" s="2" t="s">
        <v>1375</v>
      </c>
      <c r="K455" s="2" t="str">
        <f t="array" ref="K455">_xlfn.XLOOKUP(J455,Delivery_Partners!A:A,Delivery_Partners!B:B)</f>
        <v>Delivery Partner 008</v>
      </c>
      <c r="L455" s="3">
        <v>1</v>
      </c>
      <c r="M455" s="2" t="s">
        <v>101</v>
      </c>
      <c r="N455" s="2" t="s">
        <v>24</v>
      </c>
      <c r="O455" s="2"/>
    </row>
    <row r="456" customHeight="1" spans="1:19">
      <c r="A456" s="2" t="s">
        <v>1485</v>
      </c>
      <c r="B456" s="28">
        <v>45907</v>
      </c>
      <c r="C456" s="2" t="s">
        <v>1486</v>
      </c>
      <c r="D456" s="2" t="str">
        <f t="array" ref="D456">_xlfn.XLOOKUP(C456,Customers!A:A,Customers!B:B)</f>
        <v>Customer 1049</v>
      </c>
      <c r="E456" s="2" t="s">
        <v>518</v>
      </c>
      <c r="F456" s="2" t="str">
        <f t="array" ref="F456">_xlfn.XLOOKUP(E456,Restaurants!A:A,Restaurants!B:B)</f>
        <v>Restaurant 039</v>
      </c>
      <c r="G456" s="2" t="s">
        <v>713</v>
      </c>
      <c r="H456" s="2" t="str">
        <f t="array" ref="H456">_xlfn.XLOOKUP(G456,Food_Menu!A:A,Food_Menu!B:B)</f>
        <v>Food Item 0031</v>
      </c>
      <c r="I456" s="2">
        <f t="array" ref="I456">_xlfn.XLOOKUP(G456,Food_Menu!A:A,Food_Menu!D:D)</f>
        <v>485.31</v>
      </c>
      <c r="J456" s="2" t="s">
        <v>613</v>
      </c>
      <c r="K456" s="2" t="str">
        <f t="array" ref="K456">_xlfn.XLOOKUP(J456,Delivery_Partners!A:A,Delivery_Partners!B:B)</f>
        <v>Delivery Partner 121</v>
      </c>
      <c r="L456" s="3">
        <v>2</v>
      </c>
      <c r="M456" s="2" t="s">
        <v>23</v>
      </c>
      <c r="N456" s="2" t="s">
        <v>24</v>
      </c>
      <c r="O456" s="3">
        <v>37</v>
      </c>
      <c r="P456" s="13">
        <f t="shared" ref="P456:P460" si="96">I456*L456</f>
        <v>970.62</v>
      </c>
      <c r="Q456" s="13" t="str">
        <f t="shared" ref="Q456:Q460" si="97">IF(O456="","Not Delivered",IF(O456&lt;=30,"Fast",IF(O456&lt;=60,"Normal","Slow")))</f>
        <v>Normal</v>
      </c>
      <c r="S456" s="21"/>
    </row>
    <row r="457" customHeight="1" spans="1:19">
      <c r="A457" s="2" t="s">
        <v>1487</v>
      </c>
      <c r="B457" s="29" t="s">
        <v>463</v>
      </c>
      <c r="C457" s="2" t="s">
        <v>1488</v>
      </c>
      <c r="D457" s="2" t="str">
        <f t="array" ref="D457">_xlfn.XLOOKUP(C457,Customers!A:A,Customers!B:B)</f>
        <v>Customer 0885</v>
      </c>
      <c r="E457" s="2" t="s">
        <v>66</v>
      </c>
      <c r="F457" s="2" t="str">
        <f t="array" ref="F457">_xlfn.XLOOKUP(E457,Restaurants!A:A,Restaurants!B:B)</f>
        <v>Restaurant 037</v>
      </c>
      <c r="G457" s="2" t="s">
        <v>751</v>
      </c>
      <c r="H457" s="2" t="str">
        <f t="array" ref="H457">_xlfn.XLOOKUP(G457,Food_Menu!A:A,Food_Menu!B:B)</f>
        <v>Food Item 0117</v>
      </c>
      <c r="I457" s="2">
        <f t="array" ref="I457">_xlfn.XLOOKUP(G457,Food_Menu!A:A,Food_Menu!D:D)</f>
        <v>279.52</v>
      </c>
      <c r="J457" s="2" t="s">
        <v>127</v>
      </c>
      <c r="K457" s="2" t="str">
        <f t="array" ref="K457">_xlfn.XLOOKUP(J457,Delivery_Partners!A:A,Delivery_Partners!B:B)</f>
        <v>Delivery Partner 134</v>
      </c>
      <c r="L457" s="3">
        <v>2</v>
      </c>
      <c r="M457" s="2" t="s">
        <v>23</v>
      </c>
      <c r="N457" s="2" t="s">
        <v>24</v>
      </c>
      <c r="O457" s="3">
        <v>36</v>
      </c>
      <c r="P457" s="13">
        <f t="shared" si="96"/>
        <v>559.04</v>
      </c>
      <c r="Q457" s="13" t="str">
        <f t="shared" si="97"/>
        <v>Normal</v>
      </c>
      <c r="S457" s="21"/>
    </row>
    <row r="458" customHeight="1" spans="1:19">
      <c r="A458" s="2" t="s">
        <v>1489</v>
      </c>
      <c r="B458" s="29" t="s">
        <v>1490</v>
      </c>
      <c r="C458" s="2" t="s">
        <v>1491</v>
      </c>
      <c r="D458" s="2" t="str">
        <f t="array" ref="D458">_xlfn.XLOOKUP(C458,Customers!A:A,Customers!B:B)</f>
        <v>Customer 0567</v>
      </c>
      <c r="E458" s="2" t="s">
        <v>1342</v>
      </c>
      <c r="F458" s="2" t="str">
        <f t="array" ref="F458">_xlfn.XLOOKUP(E458,Restaurants!A:A,Restaurants!B:B)</f>
        <v>Restaurant 084</v>
      </c>
      <c r="G458" s="2" t="s">
        <v>1086</v>
      </c>
      <c r="H458" s="2" t="str">
        <f t="array" ref="H458">_xlfn.XLOOKUP(G458,Food_Menu!A:A,Food_Menu!B:B)</f>
        <v>Food Item 0173</v>
      </c>
      <c r="I458" s="2">
        <f t="array" ref="I458">_xlfn.XLOOKUP(G458,Food_Menu!A:A,Food_Menu!D:D)</f>
        <v>407.21</v>
      </c>
      <c r="J458" s="2" t="s">
        <v>461</v>
      </c>
      <c r="K458" s="2" t="str">
        <f t="array" ref="K458">_xlfn.XLOOKUP(J458,Delivery_Partners!A:A,Delivery_Partners!B:B)</f>
        <v>Delivery Partner 118</v>
      </c>
      <c r="L458" s="3">
        <v>1</v>
      </c>
      <c r="M458" s="2" t="s">
        <v>23</v>
      </c>
      <c r="N458" s="2" t="s">
        <v>24</v>
      </c>
      <c r="O458" s="3">
        <v>57</v>
      </c>
      <c r="P458" s="13">
        <f t="shared" si="96"/>
        <v>407.21</v>
      </c>
      <c r="Q458" s="13" t="str">
        <f t="shared" si="97"/>
        <v>Normal</v>
      </c>
      <c r="S458" s="21"/>
    </row>
    <row r="459" customHeight="1" spans="1:19">
      <c r="A459" s="2" t="s">
        <v>1492</v>
      </c>
      <c r="B459" s="28">
        <v>45901</v>
      </c>
      <c r="C459" s="2" t="s">
        <v>697</v>
      </c>
      <c r="D459" s="2" t="str">
        <f t="array" ref="D459">_xlfn.XLOOKUP(C459,Customers!A:A,Customers!B:B)</f>
        <v>Customer 0360</v>
      </c>
      <c r="E459" s="2" t="s">
        <v>366</v>
      </c>
      <c r="F459" s="2" t="str">
        <f t="array" ref="F459">_xlfn.XLOOKUP(E459,Restaurants!A:A,Restaurants!B:B)</f>
        <v>Restaurant 073</v>
      </c>
      <c r="G459" s="2" t="s">
        <v>28</v>
      </c>
      <c r="H459" s="2" t="str">
        <f t="array" ref="H459">_xlfn.XLOOKUP(G459,Food_Menu!A:A,Food_Menu!B:B)</f>
        <v>Food Item 0057</v>
      </c>
      <c r="I459" s="2">
        <f t="array" ref="I459">_xlfn.XLOOKUP(G459,Food_Menu!A:A,Food_Menu!D:D)</f>
        <v>302.55</v>
      </c>
      <c r="J459" s="2" t="s">
        <v>988</v>
      </c>
      <c r="K459" s="2" t="str">
        <f t="array" ref="K459">_xlfn.XLOOKUP(J459,Delivery_Partners!A:A,Delivery_Partners!B:B)</f>
        <v>Delivery Partner 120</v>
      </c>
      <c r="L459" s="3">
        <v>1</v>
      </c>
      <c r="M459" s="2" t="s">
        <v>23</v>
      </c>
      <c r="N459" s="2" t="s">
        <v>55</v>
      </c>
      <c r="O459" s="3">
        <v>54</v>
      </c>
      <c r="P459" s="13">
        <f t="shared" si="96"/>
        <v>302.55</v>
      </c>
      <c r="Q459" s="13" t="str">
        <f t="shared" si="97"/>
        <v>Normal</v>
      </c>
      <c r="S459" s="21"/>
    </row>
    <row r="460" customHeight="1" spans="1:19">
      <c r="A460" s="2" t="s">
        <v>1493</v>
      </c>
      <c r="B460" s="29" t="s">
        <v>1108</v>
      </c>
      <c r="C460" s="2" t="s">
        <v>1494</v>
      </c>
      <c r="D460" s="2" t="str">
        <f t="array" ref="D460">_xlfn.XLOOKUP(C460,Customers!A:A,Customers!B:B)</f>
        <v>Customer 1092</v>
      </c>
      <c r="E460" s="2" t="s">
        <v>293</v>
      </c>
      <c r="F460" s="2" t="str">
        <f t="array" ref="F460">_xlfn.XLOOKUP(E460,Restaurants!A:A,Restaurants!B:B)</f>
        <v>Restaurant 057</v>
      </c>
      <c r="G460" s="2" t="s">
        <v>377</v>
      </c>
      <c r="H460" s="2" t="str">
        <f t="array" ref="H460">_xlfn.XLOOKUP(G460,Food_Menu!A:A,Food_Menu!B:B)</f>
        <v>Food Item 0138</v>
      </c>
      <c r="I460" s="2">
        <f t="array" ref="I460">_xlfn.XLOOKUP(G460,Food_Menu!A:A,Food_Menu!D:D)</f>
        <v>153.3</v>
      </c>
      <c r="J460" s="2" t="s">
        <v>48</v>
      </c>
      <c r="K460" s="2" t="str">
        <f t="array" ref="K460">_xlfn.XLOOKUP(J460,Delivery_Partners!A:A,Delivery_Partners!B:B)</f>
        <v>Delivery Partner 119</v>
      </c>
      <c r="L460" s="3">
        <v>1</v>
      </c>
      <c r="M460" s="2" t="s">
        <v>23</v>
      </c>
      <c r="N460" s="2" t="s">
        <v>24</v>
      </c>
      <c r="O460" s="3">
        <v>32</v>
      </c>
      <c r="P460" s="13">
        <f t="shared" si="96"/>
        <v>153.3</v>
      </c>
      <c r="Q460" s="13" t="str">
        <f t="shared" si="97"/>
        <v>Normal</v>
      </c>
      <c r="S460" s="21"/>
    </row>
    <row r="461" hidden="1" customHeight="1" spans="1:19">
      <c r="A461" s="2" t="s">
        <v>1495</v>
      </c>
      <c r="B461" s="29" t="s">
        <v>1410</v>
      </c>
      <c r="C461" s="2" t="s">
        <v>1496</v>
      </c>
      <c r="D461" s="2" t="str">
        <f t="array" ref="D461">_xlfn.XLOOKUP(C461,Customers!A:A,Customers!B:B)</f>
        <v>Customer 1050</v>
      </c>
      <c r="E461" s="2" t="s">
        <v>488</v>
      </c>
      <c r="F461" s="2" t="str">
        <f t="array" ref="F461">_xlfn.XLOOKUP(E461,Restaurants!A:A,Restaurants!B:B)</f>
        <v>Restaurant 031</v>
      </c>
      <c r="G461" s="2" t="s">
        <v>405</v>
      </c>
      <c r="H461" s="2" t="str">
        <f t="array" ref="H461">_xlfn.XLOOKUP(G461,Food_Menu!A:A,Food_Menu!B:B)</f>
        <v>Food Item 0004</v>
      </c>
      <c r="I461" s="2"/>
      <c r="J461" s="2" t="s">
        <v>1286</v>
      </c>
      <c r="K461" s="2" t="str">
        <f t="array" ref="K461">_xlfn.XLOOKUP(J461,Delivery_Partners!A:A,Delivery_Partners!B:B)</f>
        <v>Delivery Partner 060</v>
      </c>
      <c r="L461" s="3">
        <v>2</v>
      </c>
      <c r="M461" s="2" t="s">
        <v>101</v>
      </c>
      <c r="N461" s="2" t="s">
        <v>55</v>
      </c>
      <c r="O461" s="2"/>
    </row>
    <row r="462" customHeight="1" spans="1:19">
      <c r="A462" s="2" t="s">
        <v>1497</v>
      </c>
      <c r="B462" s="29" t="s">
        <v>31</v>
      </c>
      <c r="C462" s="2" t="s">
        <v>1214</v>
      </c>
      <c r="D462" s="2" t="str">
        <f t="array" ref="D462">_xlfn.XLOOKUP(C462,Customers!A:A,Customers!B:B)</f>
        <v>Customer 1077</v>
      </c>
      <c r="E462" s="2" t="s">
        <v>249</v>
      </c>
      <c r="F462" s="2" t="str">
        <f t="array" ref="F462">_xlfn.XLOOKUP(E462,Restaurants!A:A,Restaurants!B:B)</f>
        <v>Restaurant 061</v>
      </c>
      <c r="G462" s="2" t="s">
        <v>1498</v>
      </c>
      <c r="H462" s="2" t="str">
        <f t="array" ref="H462">_xlfn.XLOOKUP(G462,Food_Menu!A:A,Food_Menu!B:B)</f>
        <v>Food Item 0041</v>
      </c>
      <c r="I462" s="2">
        <f t="array" ref="I462">_xlfn.XLOOKUP(G462,Food_Menu!A:A,Food_Menu!D:D)</f>
        <v>514.31</v>
      </c>
      <c r="J462" s="2" t="s">
        <v>684</v>
      </c>
      <c r="K462" s="2" t="str">
        <f t="array" ref="K462">_xlfn.XLOOKUP(J462,Delivery_Partners!A:A,Delivery_Partners!B:B)</f>
        <v>Delivery Partner 003</v>
      </c>
      <c r="L462" s="3">
        <v>2</v>
      </c>
      <c r="M462" s="2" t="s">
        <v>23</v>
      </c>
      <c r="N462" s="2" t="s">
        <v>42</v>
      </c>
      <c r="O462" s="3">
        <v>26</v>
      </c>
      <c r="P462" s="13">
        <f t="shared" ref="P462:P477" si="98">I462*L462</f>
        <v>1028.62</v>
      </c>
      <c r="Q462" s="13" t="str">
        <f t="shared" ref="Q462:Q477" si="99">IF(O462="","Not Delivered",IF(O462&lt;=30,"Fast",IF(O462&lt;=60,"Normal","Slow")))</f>
        <v>Fast</v>
      </c>
      <c r="S462" s="21"/>
    </row>
    <row r="463" customHeight="1" spans="1:19">
      <c r="A463" s="2" t="s">
        <v>1499</v>
      </c>
      <c r="B463" s="29" t="s">
        <v>1429</v>
      </c>
      <c r="C463" s="2" t="s">
        <v>1500</v>
      </c>
      <c r="D463" s="2" t="str">
        <f t="array" ref="D463">_xlfn.XLOOKUP(C463,Customers!A:A,Customers!B:B)</f>
        <v>Customer 0366</v>
      </c>
      <c r="E463" s="2" t="s">
        <v>27</v>
      </c>
      <c r="F463" s="2" t="str">
        <f t="array" ref="F463">_xlfn.XLOOKUP(E463,Restaurants!A:A,Restaurants!B:B)</f>
        <v>Restaurant 033</v>
      </c>
      <c r="G463" s="2" t="s">
        <v>852</v>
      </c>
      <c r="H463" s="2" t="str">
        <f t="array" ref="H463">_xlfn.XLOOKUP(G463,Food_Menu!A:A,Food_Menu!B:B)</f>
        <v>Food Item 0167</v>
      </c>
      <c r="I463" s="2">
        <f t="array" ref="I463">_xlfn.XLOOKUP(G463,Food_Menu!A:A,Food_Menu!D:D)</f>
        <v>250.66</v>
      </c>
      <c r="J463" s="2" t="s">
        <v>1372</v>
      </c>
      <c r="K463" s="2" t="str">
        <f t="array" ref="K463">_xlfn.XLOOKUP(J463,Delivery_Partners!A:A,Delivery_Partners!B:B)</f>
        <v>Delivery Partner 179</v>
      </c>
      <c r="L463" s="3">
        <v>2</v>
      </c>
      <c r="M463" s="2" t="s">
        <v>23</v>
      </c>
      <c r="N463" s="2" t="s">
        <v>74</v>
      </c>
      <c r="O463" s="3">
        <v>31</v>
      </c>
      <c r="P463" s="13">
        <f t="shared" si="98"/>
        <v>501.32</v>
      </c>
      <c r="Q463" s="13" t="str">
        <f t="shared" si="99"/>
        <v>Normal</v>
      </c>
      <c r="S463" s="21"/>
    </row>
    <row r="464" customHeight="1" spans="1:19">
      <c r="A464" s="2" t="s">
        <v>1501</v>
      </c>
      <c r="B464" s="29" t="s">
        <v>243</v>
      </c>
      <c r="C464" s="2" t="s">
        <v>1502</v>
      </c>
      <c r="D464" s="2" t="str">
        <f t="array" ref="D464">_xlfn.XLOOKUP(C464,Customers!A:A,Customers!B:B)</f>
        <v>Customer 0524</v>
      </c>
      <c r="E464" s="2" t="s">
        <v>1191</v>
      </c>
      <c r="F464" s="2" t="str">
        <f t="array" ref="F464">_xlfn.XLOOKUP(E464,Restaurants!A:A,Restaurants!B:B)</f>
        <v>Restaurant 060</v>
      </c>
      <c r="G464" s="2" t="s">
        <v>172</v>
      </c>
      <c r="H464" s="2" t="str">
        <f t="array" ref="H464">_xlfn.XLOOKUP(G464,Food_Menu!A:A,Food_Menu!B:B)</f>
        <v>Food Item 0003</v>
      </c>
      <c r="I464" s="2">
        <f t="array" ref="I464">_xlfn.XLOOKUP(G464,Food_Menu!A:A,Food_Menu!D:D)</f>
        <v>349.88</v>
      </c>
      <c r="J464" s="2" t="s">
        <v>942</v>
      </c>
      <c r="K464" s="2" t="str">
        <f t="array" ref="K464">_xlfn.XLOOKUP(J464,Delivery_Partners!A:A,Delivery_Partners!B:B)</f>
        <v>Delivery Partner 037</v>
      </c>
      <c r="L464" s="3">
        <v>4</v>
      </c>
      <c r="M464" s="2" t="s">
        <v>23</v>
      </c>
      <c r="N464" s="2" t="s">
        <v>74</v>
      </c>
      <c r="O464" s="3">
        <v>51</v>
      </c>
      <c r="P464" s="13">
        <f t="shared" si="98"/>
        <v>1399.52</v>
      </c>
      <c r="Q464" s="13" t="str">
        <f t="shared" si="99"/>
        <v>Normal</v>
      </c>
      <c r="S464" s="21"/>
    </row>
    <row r="465" customHeight="1" spans="1:19">
      <c r="A465" s="2" t="s">
        <v>1503</v>
      </c>
      <c r="B465" s="29" t="s">
        <v>334</v>
      </c>
      <c r="C465" s="2" t="s">
        <v>1333</v>
      </c>
      <c r="D465" s="2" t="str">
        <f t="array" ref="D465">_xlfn.XLOOKUP(C465,Customers!A:A,Customers!B:B)</f>
        <v>Customer 0293</v>
      </c>
      <c r="E465" s="2" t="s">
        <v>952</v>
      </c>
      <c r="F465" s="2" t="str">
        <f t="array" ref="F465">_xlfn.XLOOKUP(E465,Restaurants!A:A,Restaurants!B:B)</f>
        <v>Restaurant 041</v>
      </c>
      <c r="G465" s="2" t="s">
        <v>207</v>
      </c>
      <c r="H465" s="2" t="str">
        <f t="array" ref="H465">_xlfn.XLOOKUP(G465,Food_Menu!A:A,Food_Menu!B:B)</f>
        <v>Food Item 0079</v>
      </c>
      <c r="I465" s="2">
        <f t="array" ref="I465">_xlfn.XLOOKUP(G465,Food_Menu!A:A,Food_Menu!D:D)</f>
        <v>193.41</v>
      </c>
      <c r="J465" s="2" t="s">
        <v>485</v>
      </c>
      <c r="K465" s="2" t="str">
        <f t="array" ref="K465">_xlfn.XLOOKUP(J465,Delivery_Partners!A:A,Delivery_Partners!B:B)</f>
        <v>Delivery Partner 150</v>
      </c>
      <c r="L465" s="3">
        <v>2</v>
      </c>
      <c r="M465" s="2" t="s">
        <v>23</v>
      </c>
      <c r="N465" s="2" t="s">
        <v>24</v>
      </c>
      <c r="O465" s="3">
        <v>40</v>
      </c>
      <c r="P465" s="13">
        <f t="shared" si="98"/>
        <v>386.82</v>
      </c>
      <c r="Q465" s="13" t="str">
        <f t="shared" si="99"/>
        <v>Normal</v>
      </c>
      <c r="S465" s="21"/>
    </row>
    <row r="466" customHeight="1" spans="1:19">
      <c r="A466" s="2" t="s">
        <v>1504</v>
      </c>
      <c r="B466" s="28">
        <v>45748</v>
      </c>
      <c r="C466" s="2" t="s">
        <v>1505</v>
      </c>
      <c r="D466" s="2" t="str">
        <f t="array" ref="D466">_xlfn.XLOOKUP(C466,Customers!A:A,Customers!B:B)</f>
        <v>Customer 1146</v>
      </c>
      <c r="E466" s="2" t="s">
        <v>771</v>
      </c>
      <c r="F466" s="2" t="str">
        <f t="array" ref="F466">_xlfn.XLOOKUP(E466,Restaurants!A:A,Restaurants!B:B)</f>
        <v>Restaurant 107</v>
      </c>
      <c r="G466" s="2" t="s">
        <v>1506</v>
      </c>
      <c r="H466" s="2" t="str">
        <f t="array" ref="H466">_xlfn.XLOOKUP(G466,Food_Menu!A:A,Food_Menu!B:B)</f>
        <v>Food Item 0112</v>
      </c>
      <c r="I466" s="2">
        <f t="array" ref="I466">_xlfn.XLOOKUP(G466,Food_Menu!A:A,Food_Menu!D:D)</f>
        <v>97.22</v>
      </c>
      <c r="J466" s="2" t="s">
        <v>572</v>
      </c>
      <c r="K466" s="2" t="str">
        <f t="array" ref="K466">_xlfn.XLOOKUP(J466,Delivery_Partners!A:A,Delivery_Partners!B:B)</f>
        <v>Delivery Partner 098</v>
      </c>
      <c r="L466" s="3">
        <v>4</v>
      </c>
      <c r="M466" s="2" t="s">
        <v>23</v>
      </c>
      <c r="N466" s="2" t="s">
        <v>74</v>
      </c>
      <c r="O466" s="3">
        <v>41</v>
      </c>
      <c r="P466" s="13">
        <f t="shared" si="98"/>
        <v>388.88</v>
      </c>
      <c r="Q466" s="13" t="str">
        <f t="shared" si="99"/>
        <v>Normal</v>
      </c>
      <c r="S466" s="21"/>
    </row>
    <row r="467" customHeight="1" spans="1:19">
      <c r="A467" s="2" t="s">
        <v>1507</v>
      </c>
      <c r="B467" s="28">
        <v>45965</v>
      </c>
      <c r="C467" s="2" t="s">
        <v>1508</v>
      </c>
      <c r="D467" s="2" t="str">
        <f t="array" ref="D467">_xlfn.XLOOKUP(C467,Customers!A:A,Customers!B:B)</f>
        <v>Customer 1041</v>
      </c>
      <c r="E467" s="2" t="s">
        <v>1309</v>
      </c>
      <c r="F467" s="2" t="str">
        <f t="array" ref="F467">_xlfn.XLOOKUP(E467,Restaurants!A:A,Restaurants!B:B)</f>
        <v>Restaurant 090</v>
      </c>
      <c r="G467" s="2" t="s">
        <v>1509</v>
      </c>
      <c r="H467" s="2" t="str">
        <f t="array" ref="H467">_xlfn.XLOOKUP(G467,Food_Menu!A:A,Food_Menu!B:B)</f>
        <v>Food Item 0015</v>
      </c>
      <c r="I467" s="2">
        <f t="array" ref="I467">_xlfn.XLOOKUP(G467,Food_Menu!A:A,Food_Menu!D:D)</f>
        <v>268.11</v>
      </c>
      <c r="J467" s="2" t="s">
        <v>572</v>
      </c>
      <c r="K467" s="2" t="str">
        <f t="array" ref="K467">_xlfn.XLOOKUP(J467,Delivery_Partners!A:A,Delivery_Partners!B:B)</f>
        <v>Delivery Partner 098</v>
      </c>
      <c r="L467" s="3">
        <v>2</v>
      </c>
      <c r="M467" s="2" t="s">
        <v>23</v>
      </c>
      <c r="N467" s="2" t="s">
        <v>55</v>
      </c>
      <c r="O467" s="3">
        <v>45</v>
      </c>
      <c r="P467" s="13">
        <f t="shared" si="98"/>
        <v>536.22</v>
      </c>
      <c r="Q467" s="13" t="str">
        <f t="shared" si="99"/>
        <v>Normal</v>
      </c>
      <c r="S467" s="21"/>
    </row>
    <row r="468" customHeight="1" spans="1:19">
      <c r="A468" s="2" t="s">
        <v>1510</v>
      </c>
      <c r="B468" s="29" t="s">
        <v>58</v>
      </c>
      <c r="C468" s="2" t="s">
        <v>1511</v>
      </c>
      <c r="D468" s="2" t="str">
        <f t="array" ref="D468">_xlfn.XLOOKUP(C468,Customers!A:A,Customers!B:B)</f>
        <v>Customer 0208</v>
      </c>
      <c r="E468" s="2" t="s">
        <v>451</v>
      </c>
      <c r="F468" s="2" t="str">
        <f t="array" ref="F468">_xlfn.XLOOKUP(E468,Restaurants!A:A,Restaurants!B:B)</f>
        <v>Restaurant 022</v>
      </c>
      <c r="G468" s="2" t="s">
        <v>596</v>
      </c>
      <c r="H468" s="2" t="str">
        <f t="array" ref="H468">_xlfn.XLOOKUP(G468,Food_Menu!A:A,Food_Menu!B:B)</f>
        <v>Food Item 0216</v>
      </c>
      <c r="I468" s="2">
        <f t="array" ref="I468">_xlfn.XLOOKUP(G468,Food_Menu!A:A,Food_Menu!D:D)</f>
        <v>488.7</v>
      </c>
      <c r="J468" s="2" t="s">
        <v>337</v>
      </c>
      <c r="K468" s="2" t="str">
        <f t="array" ref="K468">_xlfn.XLOOKUP(J468,Delivery_Partners!A:A,Delivery_Partners!B:B)</f>
        <v>Delivery Partner 004</v>
      </c>
      <c r="L468" s="3">
        <v>1</v>
      </c>
      <c r="M468" s="2" t="s">
        <v>23</v>
      </c>
      <c r="N468" s="2" t="s">
        <v>24</v>
      </c>
      <c r="O468" s="3">
        <v>23</v>
      </c>
      <c r="P468" s="13">
        <f t="shared" si="98"/>
        <v>488.7</v>
      </c>
      <c r="Q468" s="13" t="str">
        <f t="shared" si="99"/>
        <v>Fast</v>
      </c>
      <c r="S468" s="21"/>
    </row>
    <row r="469" customHeight="1" spans="1:19">
      <c r="A469" s="2" t="s">
        <v>1512</v>
      </c>
      <c r="B469" s="29" t="s">
        <v>129</v>
      </c>
      <c r="C469" s="2" t="s">
        <v>1361</v>
      </c>
      <c r="D469" s="2" t="str">
        <f t="array" ref="D469">_xlfn.XLOOKUP(C469,Customers!A:A,Customers!B:B)</f>
        <v>Customer 0297</v>
      </c>
      <c r="E469" s="2" t="s">
        <v>298</v>
      </c>
      <c r="F469" s="2" t="str">
        <f t="array" ref="F469">_xlfn.XLOOKUP(E469,Restaurants!A:A,Restaurants!B:B)</f>
        <v>Restaurant 113</v>
      </c>
      <c r="G469" s="2" t="s">
        <v>1506</v>
      </c>
      <c r="H469" s="2" t="str">
        <f t="array" ref="H469">_xlfn.XLOOKUP(G469,Food_Menu!A:A,Food_Menu!B:B)</f>
        <v>Food Item 0112</v>
      </c>
      <c r="I469" s="2">
        <f t="array" ref="I469">_xlfn.XLOOKUP(G469,Food_Menu!A:A,Food_Menu!D:D)</f>
        <v>97.22</v>
      </c>
      <c r="J469" s="2" t="s">
        <v>1372</v>
      </c>
      <c r="K469" s="2" t="str">
        <f t="array" ref="K469">_xlfn.XLOOKUP(J469,Delivery_Partners!A:A,Delivery_Partners!B:B)</f>
        <v>Delivery Partner 179</v>
      </c>
      <c r="L469" s="3">
        <v>2</v>
      </c>
      <c r="M469" s="2" t="s">
        <v>23</v>
      </c>
      <c r="N469" s="2" t="s">
        <v>74</v>
      </c>
      <c r="O469" s="3">
        <v>26</v>
      </c>
      <c r="P469" s="13">
        <f t="shared" si="98"/>
        <v>194.44</v>
      </c>
      <c r="Q469" s="13" t="str">
        <f t="shared" si="99"/>
        <v>Fast</v>
      </c>
      <c r="S469" s="21"/>
    </row>
    <row r="470" customHeight="1" spans="1:19">
      <c r="A470" s="2" t="s">
        <v>1513</v>
      </c>
      <c r="B470" s="28">
        <v>45810</v>
      </c>
      <c r="C470" s="2" t="s">
        <v>176</v>
      </c>
      <c r="D470" s="2" t="str">
        <f t="array" ref="D470">_xlfn.XLOOKUP(C470,Customers!A:A,Customers!B:B)</f>
        <v>Customer 0663</v>
      </c>
      <c r="E470" s="2" t="s">
        <v>1173</v>
      </c>
      <c r="F470" s="2" t="str">
        <f t="array" ref="F470">_xlfn.XLOOKUP(E470,Restaurants!A:A,Restaurants!B:B)</f>
        <v>Restaurant 080</v>
      </c>
      <c r="G470" s="2" t="s">
        <v>126</v>
      </c>
      <c r="H470" s="2" t="str">
        <f t="array" ref="H470">_xlfn.XLOOKUP(G470,Food_Menu!A:A,Food_Menu!B:B)</f>
        <v>Food Item 0075</v>
      </c>
      <c r="I470" s="2">
        <f t="array" ref="I470">_xlfn.XLOOKUP(G470,Food_Menu!A:A,Food_Menu!D:D)</f>
        <v>613.26</v>
      </c>
      <c r="J470" s="2" t="s">
        <v>801</v>
      </c>
      <c r="K470" s="2" t="str">
        <f t="array" ref="K470">_xlfn.XLOOKUP(J470,Delivery_Partners!A:A,Delivery_Partners!B:B)</f>
        <v>Delivery Partner 096</v>
      </c>
      <c r="L470" s="3">
        <v>1</v>
      </c>
      <c r="M470" s="2" t="s">
        <v>23</v>
      </c>
      <c r="N470" s="2" t="s">
        <v>24</v>
      </c>
      <c r="O470" s="3">
        <v>41</v>
      </c>
      <c r="P470" s="13">
        <f t="shared" si="98"/>
        <v>613.26</v>
      </c>
      <c r="Q470" s="13" t="str">
        <f t="shared" si="99"/>
        <v>Normal</v>
      </c>
      <c r="S470" s="21"/>
    </row>
    <row r="471" customHeight="1" spans="1:19">
      <c r="A471" s="2" t="s">
        <v>1514</v>
      </c>
      <c r="B471" s="29" t="s">
        <v>1515</v>
      </c>
      <c r="C471" s="2" t="s">
        <v>1344</v>
      </c>
      <c r="D471" s="2" t="str">
        <f t="array" ref="D471">_xlfn.XLOOKUP(C471,Customers!A:A,Customers!B:B)</f>
        <v>Customer 0499</v>
      </c>
      <c r="E471" s="2" t="s">
        <v>46</v>
      </c>
      <c r="F471" s="2" t="str">
        <f t="array" ref="F471">_xlfn.XLOOKUP(E471,Restaurants!A:A,Restaurants!B:B)</f>
        <v>Restaurant 043</v>
      </c>
      <c r="G471" s="2" t="s">
        <v>1516</v>
      </c>
      <c r="H471" s="2" t="str">
        <f t="array" ref="H471">_xlfn.XLOOKUP(G471,Food_Menu!A:A,Food_Menu!B:B)</f>
        <v>Food Item 0215</v>
      </c>
      <c r="I471" s="2">
        <f t="array" ref="I471">_xlfn.XLOOKUP(G471,Food_Menu!A:A,Food_Menu!D:D)</f>
        <v>131.38</v>
      </c>
      <c r="J471" s="2" t="s">
        <v>485</v>
      </c>
      <c r="K471" s="2" t="str">
        <f t="array" ref="K471">_xlfn.XLOOKUP(J471,Delivery_Partners!A:A,Delivery_Partners!B:B)</f>
        <v>Delivery Partner 150</v>
      </c>
      <c r="L471" s="3">
        <v>1</v>
      </c>
      <c r="M471" s="2" t="s">
        <v>23</v>
      </c>
      <c r="N471" s="2" t="s">
        <v>24</v>
      </c>
      <c r="O471" s="3">
        <v>26</v>
      </c>
      <c r="P471" s="13">
        <f t="shared" si="98"/>
        <v>131.38</v>
      </c>
      <c r="Q471" s="13" t="str">
        <f t="shared" si="99"/>
        <v>Fast</v>
      </c>
      <c r="S471" s="21"/>
    </row>
    <row r="472" customHeight="1" spans="1:19">
      <c r="A472" s="2" t="s">
        <v>1517</v>
      </c>
      <c r="B472" s="29" t="s">
        <v>1518</v>
      </c>
      <c r="C472" s="2" t="s">
        <v>1519</v>
      </c>
      <c r="D472" s="2" t="str">
        <f t="array" ref="D472">_xlfn.XLOOKUP(C472,Customers!A:A,Customers!B:B)</f>
        <v>Customer 0552</v>
      </c>
      <c r="E472" s="2" t="s">
        <v>345</v>
      </c>
      <c r="F472" s="2" t="str">
        <f t="array" ref="F472">_xlfn.XLOOKUP(E472,Restaurants!A:A,Restaurants!B:B)</f>
        <v>Restaurant 064</v>
      </c>
      <c r="G472" s="2" t="s">
        <v>670</v>
      </c>
      <c r="H472" s="2" t="str">
        <f t="array" ref="H472">_xlfn.XLOOKUP(G472,Food_Menu!A:A,Food_Menu!B:B)</f>
        <v>Food Item 0123</v>
      </c>
      <c r="I472" s="2">
        <f t="array" ref="I472">_xlfn.XLOOKUP(G472,Food_Menu!A:A,Food_Menu!D:D)</f>
        <v>256.27</v>
      </c>
      <c r="J472" s="2" t="s">
        <v>474</v>
      </c>
      <c r="K472" s="2" t="str">
        <f t="array" ref="K472">_xlfn.XLOOKUP(J472,Delivery_Partners!A:A,Delivery_Partners!B:B)</f>
        <v>Delivery Partner 141</v>
      </c>
      <c r="L472" s="3">
        <v>1</v>
      </c>
      <c r="M472" s="2" t="s">
        <v>23</v>
      </c>
      <c r="N472" s="2" t="s">
        <v>24</v>
      </c>
      <c r="O472" s="3">
        <v>17</v>
      </c>
      <c r="P472" s="13">
        <f t="shared" si="98"/>
        <v>256.27</v>
      </c>
      <c r="Q472" s="13" t="str">
        <f t="shared" si="99"/>
        <v>Fast</v>
      </c>
      <c r="S472" s="21"/>
    </row>
    <row r="473" customHeight="1" spans="1:19">
      <c r="A473" s="2" t="s">
        <v>1520</v>
      </c>
      <c r="B473" s="29" t="s">
        <v>1003</v>
      </c>
      <c r="C473" s="2" t="s">
        <v>1521</v>
      </c>
      <c r="D473" s="2" t="str">
        <f t="array" ref="D473">_xlfn.XLOOKUP(C473,Customers!A:A,Customers!B:B)</f>
        <v>Customer 0442</v>
      </c>
      <c r="E473" s="2" t="s">
        <v>1450</v>
      </c>
      <c r="F473" s="2" t="str">
        <f t="array" ref="F473">_xlfn.XLOOKUP(E473,Restaurants!A:A,Restaurants!B:B)</f>
        <v>Restaurant 024</v>
      </c>
      <c r="G473" s="2" t="s">
        <v>767</v>
      </c>
      <c r="H473" s="2" t="str">
        <f t="array" ref="H473">_xlfn.XLOOKUP(G473,Food_Menu!A:A,Food_Menu!B:B)</f>
        <v>Food Item 0150</v>
      </c>
      <c r="I473" s="2">
        <f t="array" ref="I473">_xlfn.XLOOKUP(G473,Food_Menu!A:A,Food_Menu!D:D)</f>
        <v>110.4</v>
      </c>
      <c r="J473" s="2" t="s">
        <v>510</v>
      </c>
      <c r="K473" s="2" t="str">
        <f t="array" ref="K473">_xlfn.XLOOKUP(J473,Delivery_Partners!A:A,Delivery_Partners!B:B)</f>
        <v>Delivery Partner 025</v>
      </c>
      <c r="L473" s="3">
        <v>1</v>
      </c>
      <c r="M473" s="2" t="s">
        <v>23</v>
      </c>
      <c r="N473" s="2" t="s">
        <v>55</v>
      </c>
      <c r="O473" s="3">
        <v>22</v>
      </c>
      <c r="P473" s="13">
        <f t="shared" si="98"/>
        <v>110.4</v>
      </c>
      <c r="Q473" s="13" t="str">
        <f t="shared" si="99"/>
        <v>Fast</v>
      </c>
      <c r="S473" s="21"/>
    </row>
    <row r="474" customHeight="1" spans="1:19">
      <c r="A474" s="2" t="s">
        <v>1522</v>
      </c>
      <c r="B474" s="29" t="s">
        <v>1523</v>
      </c>
      <c r="C474" s="2" t="s">
        <v>1524</v>
      </c>
      <c r="D474" s="2" t="str">
        <f t="array" ref="D474">_xlfn.XLOOKUP(C474,Customers!A:A,Customers!B:B)</f>
        <v>Customer 0809</v>
      </c>
      <c r="E474" s="2" t="s">
        <v>747</v>
      </c>
      <c r="F474" s="2" t="str">
        <f t="array" ref="F474">_xlfn.XLOOKUP(E474,Restaurants!A:A,Restaurants!B:B)</f>
        <v>Restaurant 006</v>
      </c>
      <c r="G474" s="2" t="s">
        <v>235</v>
      </c>
      <c r="H474" s="2" t="str">
        <f t="array" ref="H474">_xlfn.XLOOKUP(G474,Food_Menu!A:A,Food_Menu!B:B)</f>
        <v>Food Item 0020</v>
      </c>
      <c r="I474" s="2">
        <f t="array" ref="I474">_xlfn.XLOOKUP(G474,Food_Menu!A:A,Food_Menu!D:D)</f>
        <v>565.62</v>
      </c>
      <c r="J474" s="2" t="s">
        <v>707</v>
      </c>
      <c r="K474" s="2" t="str">
        <f t="array" ref="K474">_xlfn.XLOOKUP(J474,Delivery_Partners!A:A,Delivery_Partners!B:B)</f>
        <v>Delivery Partner 171</v>
      </c>
      <c r="L474" s="3">
        <v>2</v>
      </c>
      <c r="M474" s="2" t="s">
        <v>23</v>
      </c>
      <c r="N474" s="2" t="s">
        <v>55</v>
      </c>
      <c r="O474" s="3">
        <v>48</v>
      </c>
      <c r="P474" s="13">
        <f t="shared" si="98"/>
        <v>1131.24</v>
      </c>
      <c r="Q474" s="13" t="str">
        <f t="shared" si="99"/>
        <v>Normal</v>
      </c>
      <c r="S474" s="21"/>
    </row>
    <row r="475" customHeight="1" spans="1:19">
      <c r="A475" s="2" t="s">
        <v>1525</v>
      </c>
      <c r="B475" s="28">
        <v>45726</v>
      </c>
      <c r="C475" s="2" t="s">
        <v>1203</v>
      </c>
      <c r="D475" s="2" t="str">
        <f t="array" ref="D475">_xlfn.XLOOKUP(C475,Customers!A:A,Customers!B:B)</f>
        <v>Customer 1078</v>
      </c>
      <c r="E475" s="2" t="s">
        <v>193</v>
      </c>
      <c r="F475" s="2" t="str">
        <f t="array" ref="F475">_xlfn.XLOOKUP(E475,Restaurants!A:A,Restaurants!B:B)</f>
        <v>Restaurant 051</v>
      </c>
      <c r="G475" s="2" t="s">
        <v>1386</v>
      </c>
      <c r="H475" s="2" t="str">
        <f t="array" ref="H475">_xlfn.XLOOKUP(G475,Food_Menu!A:A,Food_Menu!B:B)</f>
        <v>Food Item 0035</v>
      </c>
      <c r="I475" s="2">
        <f t="array" ref="I475">_xlfn.XLOOKUP(G475,Food_Menu!A:A,Food_Menu!D:D)</f>
        <v>634.81</v>
      </c>
      <c r="J475" s="2" t="s">
        <v>643</v>
      </c>
      <c r="K475" s="2" t="str">
        <f t="array" ref="K475">_xlfn.XLOOKUP(J475,Delivery_Partners!A:A,Delivery_Partners!B:B)</f>
        <v>Delivery Partner 107</v>
      </c>
      <c r="L475" s="3">
        <v>1</v>
      </c>
      <c r="M475" s="2" t="s">
        <v>23</v>
      </c>
      <c r="N475" s="2" t="s">
        <v>55</v>
      </c>
      <c r="O475" s="3">
        <v>31</v>
      </c>
      <c r="P475" s="13">
        <f t="shared" si="98"/>
        <v>634.81</v>
      </c>
      <c r="Q475" s="13" t="str">
        <f t="shared" si="99"/>
        <v>Normal</v>
      </c>
      <c r="S475" s="21"/>
    </row>
    <row r="476" customHeight="1" spans="1:19">
      <c r="A476" s="2" t="s">
        <v>1526</v>
      </c>
      <c r="B476" s="29" t="s">
        <v>1202</v>
      </c>
      <c r="C476" s="2" t="s">
        <v>1527</v>
      </c>
      <c r="D476" s="2" t="str">
        <f t="array" ref="D476">_xlfn.XLOOKUP(C476,Customers!A:A,Customers!B:B)</f>
        <v>Customer 1101</v>
      </c>
      <c r="E476" s="2" t="s">
        <v>265</v>
      </c>
      <c r="F476" s="2" t="str">
        <f t="array" ref="F476">_xlfn.XLOOKUP(E476,Restaurants!A:A,Restaurants!B:B)</f>
        <v>Restaurant 094</v>
      </c>
      <c r="G476" s="2" t="s">
        <v>683</v>
      </c>
      <c r="H476" s="2" t="str">
        <f t="array" ref="H476">_xlfn.XLOOKUP(G476,Food_Menu!A:A,Food_Menu!B:B)</f>
        <v>Food Item 0010</v>
      </c>
      <c r="I476" s="2">
        <f t="array" ref="I476">_xlfn.XLOOKUP(G476,Food_Menu!A:A,Food_Menu!D:D)</f>
        <v>253.04</v>
      </c>
      <c r="J476" s="2" t="s">
        <v>299</v>
      </c>
      <c r="K476" s="2" t="str">
        <f t="array" ref="K476">_xlfn.XLOOKUP(J476,Delivery_Partners!A:A,Delivery_Partners!B:B)</f>
        <v>Delivery Partner 034</v>
      </c>
      <c r="L476" s="3">
        <v>1</v>
      </c>
      <c r="M476" s="2" t="s">
        <v>23</v>
      </c>
      <c r="N476" s="2" t="s">
        <v>24</v>
      </c>
      <c r="O476" s="3">
        <v>38</v>
      </c>
      <c r="P476" s="13">
        <f t="shared" si="98"/>
        <v>253.04</v>
      </c>
      <c r="Q476" s="13" t="str">
        <f t="shared" si="99"/>
        <v>Normal</v>
      </c>
      <c r="S476" s="21"/>
    </row>
    <row r="477" customHeight="1" spans="1:19">
      <c r="A477" s="2" t="s">
        <v>1528</v>
      </c>
      <c r="B477" s="29" t="s">
        <v>411</v>
      </c>
      <c r="C477" s="2" t="s">
        <v>1529</v>
      </c>
      <c r="D477" s="2" t="str">
        <f t="array" ref="D477">_xlfn.XLOOKUP(C477,Customers!A:A,Customers!B:B)</f>
        <v>Customer 0547</v>
      </c>
      <c r="E477" s="2" t="s">
        <v>46</v>
      </c>
      <c r="F477" s="2" t="str">
        <f t="array" ref="F477">_xlfn.XLOOKUP(E477,Restaurants!A:A,Restaurants!B:B)</f>
        <v>Restaurant 043</v>
      </c>
      <c r="G477" s="2" t="s">
        <v>1530</v>
      </c>
      <c r="H477" s="2" t="str">
        <f t="array" ref="H477">_xlfn.XLOOKUP(G477,Food_Menu!A:A,Food_Menu!B:B)</f>
        <v>Food Item 0114</v>
      </c>
      <c r="I477" s="2">
        <f t="array" ref="I477">_xlfn.XLOOKUP(G477,Food_Menu!A:A,Food_Menu!D:D)</f>
        <v>180.58</v>
      </c>
      <c r="J477" s="2" t="s">
        <v>499</v>
      </c>
      <c r="K477" s="2" t="str">
        <f t="array" ref="K477">_xlfn.XLOOKUP(J477,Delivery_Partners!A:A,Delivery_Partners!B:B)</f>
        <v>Delivery Partner 105</v>
      </c>
      <c r="L477" s="3">
        <v>3</v>
      </c>
      <c r="M477" s="2" t="s">
        <v>23</v>
      </c>
      <c r="N477" s="2" t="s">
        <v>24</v>
      </c>
      <c r="O477" s="3">
        <v>23</v>
      </c>
      <c r="P477" s="13">
        <f t="shared" si="98"/>
        <v>541.74</v>
      </c>
      <c r="Q477" s="13" t="str">
        <f t="shared" si="99"/>
        <v>Fast</v>
      </c>
      <c r="S477" s="21"/>
    </row>
    <row r="478" hidden="1" customHeight="1" spans="1:19">
      <c r="A478" s="2" t="s">
        <v>1531</v>
      </c>
      <c r="B478" s="29" t="s">
        <v>1532</v>
      </c>
      <c r="C478" s="2" t="s">
        <v>97</v>
      </c>
      <c r="D478" s="2" t="str">
        <f t="array" ref="D478">_xlfn.XLOOKUP(C478,Customers!A:A,Customers!B:B)</f>
        <v>Customer 0994</v>
      </c>
      <c r="E478" s="2" t="s">
        <v>275</v>
      </c>
      <c r="F478" s="2" t="str">
        <f t="array" ref="F478">_xlfn.XLOOKUP(E478,Restaurants!A:A,Restaurants!B:B)</f>
        <v>Restaurant 047</v>
      </c>
      <c r="G478" s="2" t="s">
        <v>868</v>
      </c>
      <c r="H478" s="2" t="str">
        <f t="array" ref="H478">_xlfn.XLOOKUP(G478,Food_Menu!A:A,Food_Menu!B:B)</f>
        <v>Food Item 0184</v>
      </c>
      <c r="I478" s="2"/>
      <c r="J478" s="2" t="s">
        <v>378</v>
      </c>
      <c r="K478" s="2" t="str">
        <f t="array" ref="K478">_xlfn.XLOOKUP(J478,Delivery_Partners!A:A,Delivery_Partners!B:B)</f>
        <v>Delivery Partner 111</v>
      </c>
      <c r="L478" s="3">
        <v>2</v>
      </c>
      <c r="M478" s="2" t="s">
        <v>101</v>
      </c>
      <c r="N478" s="2" t="s">
        <v>24</v>
      </c>
      <c r="O478" s="2"/>
    </row>
    <row r="479" customHeight="1" spans="1:19">
      <c r="A479" s="2" t="s">
        <v>1533</v>
      </c>
      <c r="B479" s="29" t="s">
        <v>971</v>
      </c>
      <c r="C479" s="2" t="s">
        <v>1163</v>
      </c>
      <c r="D479" s="2" t="str">
        <f t="array" ref="D479">_xlfn.XLOOKUP(C479,Customers!A:A,Customers!B:B)</f>
        <v>Customer 0834</v>
      </c>
      <c r="E479" s="2" t="s">
        <v>372</v>
      </c>
      <c r="F479" s="2" t="str">
        <f t="array" ref="F479">_xlfn.XLOOKUP(E479,Restaurants!A:A,Restaurants!B:B)</f>
        <v>Restaurant 119</v>
      </c>
      <c r="G479" s="2" t="s">
        <v>591</v>
      </c>
      <c r="H479" s="2" t="str">
        <f t="array" ref="H479">_xlfn.XLOOKUP(G479,Food_Menu!A:A,Food_Menu!B:B)</f>
        <v>Food Item 0199</v>
      </c>
      <c r="I479" s="2">
        <f t="array" ref="I479">_xlfn.XLOOKUP(G479,Food_Menu!A:A,Food_Menu!D:D)</f>
        <v>484.48</v>
      </c>
      <c r="J479" s="2" t="s">
        <v>461</v>
      </c>
      <c r="K479" s="2" t="str">
        <f t="array" ref="K479">_xlfn.XLOOKUP(J479,Delivery_Partners!A:A,Delivery_Partners!B:B)</f>
        <v>Delivery Partner 118</v>
      </c>
      <c r="L479" s="3">
        <v>1</v>
      </c>
      <c r="M479" s="2" t="s">
        <v>23</v>
      </c>
      <c r="N479" s="2" t="s">
        <v>24</v>
      </c>
      <c r="O479" s="3">
        <v>32</v>
      </c>
      <c r="P479" s="13">
        <f t="shared" ref="P479:P502" si="100">I479*L479</f>
        <v>484.48</v>
      </c>
      <c r="Q479" s="13" t="str">
        <f t="shared" ref="Q479:Q502" si="101">IF(O479="","Not Delivered",IF(O479&lt;=30,"Fast",IF(O479&lt;=60,"Normal","Slow")))</f>
        <v>Normal</v>
      </c>
      <c r="S479" s="21"/>
    </row>
    <row r="480" customHeight="1" spans="1:19">
      <c r="A480" s="2" t="s">
        <v>1534</v>
      </c>
      <c r="B480" s="28">
        <v>45728</v>
      </c>
      <c r="C480" s="2" t="s">
        <v>1390</v>
      </c>
      <c r="D480" s="2" t="str">
        <f t="array" ref="D480">_xlfn.XLOOKUP(C480,Customers!A:A,Customers!B:B)</f>
        <v>Customer 0237</v>
      </c>
      <c r="E480" s="2" t="s">
        <v>372</v>
      </c>
      <c r="F480" s="2" t="str">
        <f t="array" ref="F480">_xlfn.XLOOKUP(E480,Restaurants!A:A,Restaurants!B:B)</f>
        <v>Restaurant 119</v>
      </c>
      <c r="G480" s="2" t="s">
        <v>1378</v>
      </c>
      <c r="H480" s="2" t="str">
        <f t="array" ref="H480">_xlfn.XLOOKUP(G480,Food_Menu!A:A,Food_Menu!B:B)</f>
        <v>Food Item 0127</v>
      </c>
      <c r="I480" s="2">
        <f t="array" ref="I480">_xlfn.XLOOKUP(G480,Food_Menu!A:A,Food_Menu!D:D)</f>
        <v>170.36</v>
      </c>
      <c r="J480" s="2" t="s">
        <v>347</v>
      </c>
      <c r="K480" s="2" t="str">
        <f t="array" ref="K480">_xlfn.XLOOKUP(J480,Delivery_Partners!A:A,Delivery_Partners!B:B)</f>
        <v>Delivery Partner 058</v>
      </c>
      <c r="L480" s="3">
        <v>1</v>
      </c>
      <c r="M480" s="2" t="s">
        <v>23</v>
      </c>
      <c r="N480" s="2" t="s">
        <v>24</v>
      </c>
      <c r="O480" s="3">
        <v>40</v>
      </c>
      <c r="P480" s="13">
        <f t="shared" si="100"/>
        <v>170.36</v>
      </c>
      <c r="Q480" s="13" t="str">
        <f t="shared" si="101"/>
        <v>Normal</v>
      </c>
      <c r="S480" s="21"/>
    </row>
    <row r="481" customHeight="1" spans="1:19">
      <c r="A481" s="2" t="s">
        <v>1535</v>
      </c>
      <c r="B481" s="29" t="s">
        <v>879</v>
      </c>
      <c r="C481" s="2" t="s">
        <v>1111</v>
      </c>
      <c r="D481" s="2" t="str">
        <f t="array" ref="D481">_xlfn.XLOOKUP(C481,Customers!A:A,Customers!B:B)</f>
        <v>Customer 0953</v>
      </c>
      <c r="E481" s="2" t="s">
        <v>260</v>
      </c>
      <c r="F481" s="2" t="str">
        <f t="array" ref="F481">_xlfn.XLOOKUP(E481,Restaurants!A:A,Restaurants!B:B)</f>
        <v>Restaurant 056</v>
      </c>
      <c r="G481" s="2" t="s">
        <v>266</v>
      </c>
      <c r="H481" s="2" t="str">
        <f t="array" ref="H481">_xlfn.XLOOKUP(G481,Food_Menu!A:A,Food_Menu!B:B)</f>
        <v>Food Item 0012</v>
      </c>
      <c r="I481" s="2">
        <f t="array" ref="I481">_xlfn.XLOOKUP(G481,Food_Menu!A:A,Food_Menu!D:D)</f>
        <v>390.14</v>
      </c>
      <c r="J481" s="2" t="s">
        <v>95</v>
      </c>
      <c r="K481" s="2" t="str">
        <f t="array" ref="K481">_xlfn.XLOOKUP(J481,Delivery_Partners!A:A,Delivery_Partners!B:B)</f>
        <v>Delivery Partner 170</v>
      </c>
      <c r="L481" s="3">
        <v>1</v>
      </c>
      <c r="M481" s="2" t="s">
        <v>23</v>
      </c>
      <c r="N481" s="2" t="s">
        <v>24</v>
      </c>
      <c r="O481" s="3">
        <v>29</v>
      </c>
      <c r="P481" s="13">
        <f t="shared" si="100"/>
        <v>390.14</v>
      </c>
      <c r="Q481" s="13" t="str">
        <f t="shared" si="101"/>
        <v>Fast</v>
      </c>
      <c r="S481" s="21"/>
    </row>
    <row r="482" customHeight="1" spans="1:19">
      <c r="A482" s="2" t="s">
        <v>1536</v>
      </c>
      <c r="B482" s="28">
        <v>45695</v>
      </c>
      <c r="C482" s="2" t="s">
        <v>1483</v>
      </c>
      <c r="D482" s="2" t="str">
        <f t="array" ref="D482">_xlfn.XLOOKUP(C482,Customers!A:A,Customers!B:B)</f>
        <v>Customer 0421</v>
      </c>
      <c r="E482" s="2" t="s">
        <v>747</v>
      </c>
      <c r="F482" s="2" t="str">
        <f t="array" ref="F482">_xlfn.XLOOKUP(E482,Restaurants!A:A,Restaurants!B:B)</f>
        <v>Restaurant 006</v>
      </c>
      <c r="G482" s="2" t="s">
        <v>377</v>
      </c>
      <c r="H482" s="2" t="str">
        <f t="array" ref="H482">_xlfn.XLOOKUP(G482,Food_Menu!A:A,Food_Menu!B:B)</f>
        <v>Food Item 0138</v>
      </c>
      <c r="I482" s="2">
        <f t="array" ref="I482">_xlfn.XLOOKUP(G482,Food_Menu!A:A,Food_Menu!D:D)</f>
        <v>153.3</v>
      </c>
      <c r="J482" s="2" t="s">
        <v>671</v>
      </c>
      <c r="K482" s="2" t="str">
        <f t="array" ref="K482">_xlfn.XLOOKUP(J482,Delivery_Partners!A:A,Delivery_Partners!B:B)</f>
        <v>Delivery Partner 043</v>
      </c>
      <c r="L482" s="3">
        <v>3</v>
      </c>
      <c r="M482" s="2" t="s">
        <v>23</v>
      </c>
      <c r="N482" s="2" t="s">
        <v>74</v>
      </c>
      <c r="O482" s="3">
        <v>41</v>
      </c>
      <c r="P482" s="13">
        <f t="shared" si="100"/>
        <v>459.9</v>
      </c>
      <c r="Q482" s="13" t="str">
        <f t="shared" si="101"/>
        <v>Normal</v>
      </c>
      <c r="S482" s="21"/>
    </row>
    <row r="483" customHeight="1" spans="1:19">
      <c r="A483" s="2" t="s">
        <v>1537</v>
      </c>
      <c r="B483" s="29" t="s">
        <v>539</v>
      </c>
      <c r="C483" s="2" t="s">
        <v>1538</v>
      </c>
      <c r="D483" s="2" t="str">
        <f t="array" ref="D483">_xlfn.XLOOKUP(C483,Customers!A:A,Customers!B:B)</f>
        <v>Customer 0754</v>
      </c>
      <c r="E483" s="2" t="s">
        <v>726</v>
      </c>
      <c r="F483" s="2" t="str">
        <f t="array" ref="F483">_xlfn.XLOOKUP(E483,Restaurants!A:A,Restaurants!B:B)</f>
        <v>Restaurant 082</v>
      </c>
      <c r="G483" s="2" t="s">
        <v>1539</v>
      </c>
      <c r="H483" s="2" t="str">
        <f t="array" ref="H483">_xlfn.XLOOKUP(G483,Food_Menu!A:A,Food_Menu!B:B)</f>
        <v>Food Item 0141</v>
      </c>
      <c r="I483" s="2">
        <f t="array" ref="I483">_xlfn.XLOOKUP(G483,Food_Menu!A:A,Food_Menu!D:D)</f>
        <v>285.16</v>
      </c>
      <c r="J483" s="2" t="s">
        <v>251</v>
      </c>
      <c r="K483" s="2" t="str">
        <f t="array" ref="K483">_xlfn.XLOOKUP(J483,Delivery_Partners!A:A,Delivery_Partners!B:B)</f>
        <v>Delivery Partner 089</v>
      </c>
      <c r="L483" s="3">
        <v>1</v>
      </c>
      <c r="M483" s="2" t="s">
        <v>23</v>
      </c>
      <c r="N483" s="2" t="s">
        <v>42</v>
      </c>
      <c r="O483" s="3">
        <v>29</v>
      </c>
      <c r="P483" s="13">
        <f t="shared" si="100"/>
        <v>285.16</v>
      </c>
      <c r="Q483" s="13" t="str">
        <f t="shared" si="101"/>
        <v>Fast</v>
      </c>
      <c r="S483" s="21"/>
    </row>
    <row r="484" customHeight="1" spans="1:19">
      <c r="A484" s="2" t="s">
        <v>1540</v>
      </c>
      <c r="B484" s="28">
        <v>45659</v>
      </c>
      <c r="C484" s="2" t="s">
        <v>620</v>
      </c>
      <c r="D484" s="2" t="str">
        <f t="array" ref="D484">_xlfn.XLOOKUP(C484,Customers!A:A,Customers!B:B)</f>
        <v>Customer 0865</v>
      </c>
      <c r="E484" s="2" t="s">
        <v>116</v>
      </c>
      <c r="F484" s="2" t="str">
        <f t="array" ref="F484">_xlfn.XLOOKUP(E484,Restaurants!A:A,Restaurants!B:B)</f>
        <v>Restaurant 086</v>
      </c>
      <c r="G484" s="2" t="s">
        <v>216</v>
      </c>
      <c r="H484" s="2" t="str">
        <f t="array" ref="H484">_xlfn.XLOOKUP(G484,Food_Menu!A:A,Food_Menu!B:B)</f>
        <v>Food Item 0132</v>
      </c>
      <c r="I484" s="2">
        <f t="array" ref="I484">_xlfn.XLOOKUP(G484,Food_Menu!A:A,Food_Menu!D:D)</f>
        <v>597.76</v>
      </c>
      <c r="J484" s="2" t="s">
        <v>1132</v>
      </c>
      <c r="K484" s="2" t="str">
        <f t="array" ref="K484">_xlfn.XLOOKUP(J484,Delivery_Partners!A:A,Delivery_Partners!B:B)</f>
        <v>Delivery Partner 151</v>
      </c>
      <c r="L484" s="3">
        <v>3</v>
      </c>
      <c r="M484" s="2" t="s">
        <v>23</v>
      </c>
      <c r="N484" s="2" t="s">
        <v>24</v>
      </c>
      <c r="O484" s="3">
        <v>34</v>
      </c>
      <c r="P484" s="13">
        <f t="shared" si="100"/>
        <v>1793.28</v>
      </c>
      <c r="Q484" s="13" t="str">
        <f t="shared" si="101"/>
        <v>Normal</v>
      </c>
      <c r="S484" s="21"/>
    </row>
    <row r="485" customHeight="1" spans="1:19">
      <c r="A485" s="2" t="s">
        <v>1541</v>
      </c>
      <c r="B485" s="29" t="s">
        <v>58</v>
      </c>
      <c r="C485" s="2" t="s">
        <v>1542</v>
      </c>
      <c r="D485" s="2" t="str">
        <f t="array" ref="D485">_xlfn.XLOOKUP(C485,Customers!A:A,Customers!B:B)</f>
        <v>Customer 1133</v>
      </c>
      <c r="E485" s="2" t="s">
        <v>738</v>
      </c>
      <c r="F485" s="2" t="str">
        <f t="array" ref="F485">_xlfn.XLOOKUP(E485,Restaurants!A:A,Restaurants!B:B)</f>
        <v>Restaurant 110</v>
      </c>
      <c r="G485" s="2" t="s">
        <v>792</v>
      </c>
      <c r="H485" s="2" t="str">
        <f t="array" ref="H485">_xlfn.XLOOKUP(G485,Food_Menu!A:A,Food_Menu!B:B)</f>
        <v>Food Item 0159</v>
      </c>
      <c r="I485" s="2">
        <f t="array" ref="I485">_xlfn.XLOOKUP(G485,Food_Menu!A:A,Food_Menu!D:D)</f>
        <v>430.63</v>
      </c>
      <c r="J485" s="2" t="s">
        <v>636</v>
      </c>
      <c r="K485" s="2" t="str">
        <f t="array" ref="K485">_xlfn.XLOOKUP(J485,Delivery_Partners!A:A,Delivery_Partners!B:B)</f>
        <v>Delivery Partner 014</v>
      </c>
      <c r="L485" s="3">
        <v>1</v>
      </c>
      <c r="M485" s="2" t="s">
        <v>23</v>
      </c>
      <c r="N485" s="2" t="s">
        <v>24</v>
      </c>
      <c r="O485" s="3">
        <v>32</v>
      </c>
      <c r="P485" s="13">
        <f t="shared" si="100"/>
        <v>430.63</v>
      </c>
      <c r="Q485" s="13" t="str">
        <f t="shared" si="101"/>
        <v>Normal</v>
      </c>
      <c r="S485" s="21"/>
    </row>
    <row r="486" customHeight="1" spans="1:19">
      <c r="A486" s="2" t="s">
        <v>1543</v>
      </c>
      <c r="B486" s="29" t="s">
        <v>1544</v>
      </c>
      <c r="C486" s="2" t="s">
        <v>1545</v>
      </c>
      <c r="D486" s="2" t="str">
        <f t="array" ref="D486">_xlfn.XLOOKUP(C486,Customers!A:A,Customers!B:B)</f>
        <v>Customer 1138</v>
      </c>
      <c r="E486" s="2" t="s">
        <v>152</v>
      </c>
      <c r="F486" s="2" t="str">
        <f t="array" ref="F486">_xlfn.XLOOKUP(E486,Restaurants!A:A,Restaurants!B:B)</f>
        <v>Restaurant 114</v>
      </c>
      <c r="G486" s="2" t="s">
        <v>670</v>
      </c>
      <c r="H486" s="2" t="str">
        <f t="array" ref="H486">_xlfn.XLOOKUP(G486,Food_Menu!A:A,Food_Menu!B:B)</f>
        <v>Food Item 0123</v>
      </c>
      <c r="I486" s="2">
        <f t="array" ref="I486">_xlfn.XLOOKUP(G486,Food_Menu!A:A,Food_Menu!D:D)</f>
        <v>256.27</v>
      </c>
      <c r="J486" s="2" t="s">
        <v>409</v>
      </c>
      <c r="K486" s="2" t="str">
        <f t="array" ref="K486">_xlfn.XLOOKUP(J486,Delivery_Partners!A:A,Delivery_Partners!B:B)</f>
        <v>Delivery Partner 073</v>
      </c>
      <c r="L486" s="3">
        <v>2</v>
      </c>
      <c r="M486" s="2" t="s">
        <v>23</v>
      </c>
      <c r="N486" s="2" t="s">
        <v>74</v>
      </c>
      <c r="O486" s="3">
        <v>35</v>
      </c>
      <c r="P486" s="13">
        <f t="shared" si="100"/>
        <v>512.54</v>
      </c>
      <c r="Q486" s="13" t="str">
        <f t="shared" si="101"/>
        <v>Normal</v>
      </c>
      <c r="S486" s="21"/>
    </row>
    <row r="487" customHeight="1" spans="1:19">
      <c r="A487" s="2" t="s">
        <v>1546</v>
      </c>
      <c r="B487" s="28">
        <v>45660</v>
      </c>
      <c r="C487" s="2" t="s">
        <v>1478</v>
      </c>
      <c r="D487" s="2" t="str">
        <f t="array" ref="D487">_xlfn.XLOOKUP(C487,Customers!A:A,Customers!B:B)</f>
        <v>Customer 0964</v>
      </c>
      <c r="E487" s="2" t="s">
        <v>750</v>
      </c>
      <c r="F487" s="2" t="str">
        <f t="array" ref="F487">_xlfn.XLOOKUP(E487,Restaurants!A:A,Restaurants!B:B)</f>
        <v>Restaurant 076</v>
      </c>
      <c r="G487" s="2" t="s">
        <v>1547</v>
      </c>
      <c r="H487" s="2" t="str">
        <f t="array" ref="H487">_xlfn.XLOOKUP(G487,Food_Menu!A:A,Food_Menu!B:B)</f>
        <v>Food Item 0155</v>
      </c>
      <c r="I487" s="2">
        <f t="array" ref="I487">_xlfn.XLOOKUP(G487,Food_Menu!A:A,Food_Menu!D:D)</f>
        <v>185.15</v>
      </c>
      <c r="J487" s="2" t="s">
        <v>1350</v>
      </c>
      <c r="K487" s="2" t="str">
        <f t="array" ref="K487">_xlfn.XLOOKUP(J487,Delivery_Partners!A:A,Delivery_Partners!B:B)</f>
        <v>Delivery Partner 087</v>
      </c>
      <c r="L487" s="3">
        <v>1</v>
      </c>
      <c r="M487" s="2" t="s">
        <v>23</v>
      </c>
      <c r="N487" s="2" t="s">
        <v>55</v>
      </c>
      <c r="O487" s="3">
        <v>38</v>
      </c>
      <c r="P487" s="13">
        <f t="shared" si="100"/>
        <v>185.15</v>
      </c>
      <c r="Q487" s="13" t="str">
        <f t="shared" si="101"/>
        <v>Normal</v>
      </c>
      <c r="S487" s="21"/>
    </row>
    <row r="488" customHeight="1" spans="1:19">
      <c r="A488" s="2" t="s">
        <v>1548</v>
      </c>
      <c r="B488" s="29" t="s">
        <v>1410</v>
      </c>
      <c r="C488" s="2" t="s">
        <v>1549</v>
      </c>
      <c r="D488" s="2" t="str">
        <f t="array" ref="D488">_xlfn.XLOOKUP(C488,Customers!A:A,Customers!B:B)</f>
        <v>Customer 0608</v>
      </c>
      <c r="E488" s="2" t="s">
        <v>71</v>
      </c>
      <c r="F488" s="2" t="str">
        <f t="array" ref="F488">_xlfn.XLOOKUP(E488,Restaurants!A:A,Restaurants!B:B)</f>
        <v>Restaurant 013</v>
      </c>
      <c r="G488" s="2" t="s">
        <v>587</v>
      </c>
      <c r="H488" s="2" t="str">
        <f t="array" ref="H488">_xlfn.XLOOKUP(G488,Food_Menu!A:A,Food_Menu!B:B)</f>
        <v>Food Item 0107</v>
      </c>
      <c r="I488" s="2">
        <f t="array" ref="I488">_xlfn.XLOOKUP(G488,Food_Menu!A:A,Food_Menu!D:D)</f>
        <v>548.61</v>
      </c>
      <c r="J488" s="2" t="s">
        <v>341</v>
      </c>
      <c r="K488" s="2" t="str">
        <f t="array" ref="K488">_xlfn.XLOOKUP(J488,Delivery_Partners!A:A,Delivery_Partners!B:B)</f>
        <v>Delivery Partner 140</v>
      </c>
      <c r="L488" s="3">
        <v>1</v>
      </c>
      <c r="M488" s="2" t="s">
        <v>23</v>
      </c>
      <c r="N488" s="2" t="s">
        <v>42</v>
      </c>
      <c r="O488" s="3">
        <v>29</v>
      </c>
      <c r="P488" s="13">
        <f t="shared" si="100"/>
        <v>548.61</v>
      </c>
      <c r="Q488" s="13" t="str">
        <f t="shared" si="101"/>
        <v>Fast</v>
      </c>
      <c r="S488" s="21"/>
    </row>
    <row r="489" customHeight="1" spans="1:19">
      <c r="A489" s="2" t="s">
        <v>1550</v>
      </c>
      <c r="B489" s="29" t="s">
        <v>1551</v>
      </c>
      <c r="C489" s="2" t="s">
        <v>120</v>
      </c>
      <c r="D489" s="2" t="str">
        <f t="array" ref="D489">_xlfn.XLOOKUP(C489,Customers!A:A,Customers!B:B)</f>
        <v>Customer 0481</v>
      </c>
      <c r="E489" s="2" t="s">
        <v>1072</v>
      </c>
      <c r="F489" s="2" t="str">
        <f t="array" ref="F489">_xlfn.XLOOKUP(E489,Restaurants!A:A,Restaurants!B:B)</f>
        <v>Restaurant 030</v>
      </c>
      <c r="G489" s="2" t="s">
        <v>675</v>
      </c>
      <c r="H489" s="2" t="str">
        <f t="array" ref="H489">_xlfn.XLOOKUP(G489,Food_Menu!A:A,Food_Menu!B:B)</f>
        <v>Food Item 0034</v>
      </c>
      <c r="I489" s="2">
        <f t="array" ref="I489">_xlfn.XLOOKUP(G489,Food_Menu!A:A,Food_Menu!D:D)</f>
        <v>185.13</v>
      </c>
      <c r="J489" s="2" t="s">
        <v>923</v>
      </c>
      <c r="K489" s="2" t="str">
        <f t="array" ref="K489">_xlfn.XLOOKUP(J489,Delivery_Partners!A:A,Delivery_Partners!B:B)</f>
        <v>Delivery Partner 142</v>
      </c>
      <c r="L489" s="3">
        <v>1</v>
      </c>
      <c r="M489" s="2" t="s">
        <v>23</v>
      </c>
      <c r="N489" s="2" t="s">
        <v>42</v>
      </c>
      <c r="O489" s="3">
        <v>34</v>
      </c>
      <c r="P489" s="13">
        <f t="shared" si="100"/>
        <v>185.13</v>
      </c>
      <c r="Q489" s="13" t="str">
        <f t="shared" si="101"/>
        <v>Normal</v>
      </c>
      <c r="S489" s="21"/>
    </row>
    <row r="490" customHeight="1" spans="1:19">
      <c r="A490" s="2" t="s">
        <v>1552</v>
      </c>
      <c r="B490" s="28">
        <v>45906</v>
      </c>
      <c r="C490" s="2" t="s">
        <v>1553</v>
      </c>
      <c r="D490" s="2" t="str">
        <f t="array" ref="D490">_xlfn.XLOOKUP(C490,Customers!A:A,Customers!B:B)</f>
        <v>Customer 0530</v>
      </c>
      <c r="E490" s="2" t="s">
        <v>634</v>
      </c>
      <c r="F490" s="2" t="str">
        <f t="array" ref="F490">_xlfn.XLOOKUP(E490,Restaurants!A:A,Restaurants!B:B)</f>
        <v>Restaurant 087</v>
      </c>
      <c r="G490" s="2" t="s">
        <v>1554</v>
      </c>
      <c r="H490" s="2" t="str">
        <f t="array" ref="H490">_xlfn.XLOOKUP(G490,Food_Menu!A:A,Food_Menu!B:B)</f>
        <v>Food Item 0018</v>
      </c>
      <c r="I490" s="2">
        <f t="array" ref="I490">_xlfn.XLOOKUP(G490,Food_Menu!A:A,Food_Menu!D:D)</f>
        <v>648.66</v>
      </c>
      <c r="J490" s="2" t="s">
        <v>199</v>
      </c>
      <c r="K490" s="2" t="str">
        <f t="array" ref="K490">_xlfn.XLOOKUP(J490,Delivery_Partners!A:A,Delivery_Partners!B:B)</f>
        <v>Delivery Partner 144</v>
      </c>
      <c r="L490" s="3">
        <v>1</v>
      </c>
      <c r="M490" s="2" t="s">
        <v>23</v>
      </c>
      <c r="N490" s="2" t="s">
        <v>24</v>
      </c>
      <c r="O490" s="3">
        <v>37</v>
      </c>
      <c r="P490" s="13">
        <f t="shared" si="100"/>
        <v>648.66</v>
      </c>
      <c r="Q490" s="13" t="str">
        <f t="shared" si="101"/>
        <v>Normal</v>
      </c>
      <c r="S490" s="21"/>
    </row>
    <row r="491" customHeight="1" spans="1:19">
      <c r="A491" s="2" t="s">
        <v>1555</v>
      </c>
      <c r="B491" s="28">
        <v>45819</v>
      </c>
      <c r="C491" s="2" t="s">
        <v>1556</v>
      </c>
      <c r="D491" s="2" t="str">
        <f t="array" ref="D491">_xlfn.XLOOKUP(C491,Customers!A:A,Customers!B:B)</f>
        <v>Customer 1141</v>
      </c>
      <c r="E491" s="2" t="s">
        <v>366</v>
      </c>
      <c r="F491" s="2" t="str">
        <f t="array" ref="F491">_xlfn.XLOOKUP(E491,Restaurants!A:A,Restaurants!B:B)</f>
        <v>Restaurant 073</v>
      </c>
      <c r="G491" s="2" t="s">
        <v>579</v>
      </c>
      <c r="H491" s="2" t="str">
        <f t="array" ref="H491">_xlfn.XLOOKUP(G491,Food_Menu!A:A,Food_Menu!B:B)</f>
        <v>Food Item 0200</v>
      </c>
      <c r="I491" s="2">
        <f t="array" ref="I491">_xlfn.XLOOKUP(G491,Food_Menu!A:A,Food_Menu!D:D)</f>
        <v>511.44</v>
      </c>
      <c r="J491" s="2" t="s">
        <v>1557</v>
      </c>
      <c r="K491" s="2" t="str">
        <f t="array" ref="K491">_xlfn.XLOOKUP(J491,Delivery_Partners!A:A,Delivery_Partners!B:B)</f>
        <v>Delivery Partner 065</v>
      </c>
      <c r="L491" s="3">
        <v>4</v>
      </c>
      <c r="M491" s="2" t="s">
        <v>23</v>
      </c>
      <c r="N491" s="2" t="s">
        <v>24</v>
      </c>
      <c r="O491" s="3">
        <v>41</v>
      </c>
      <c r="P491" s="13">
        <f t="shared" si="100"/>
        <v>2045.76</v>
      </c>
      <c r="Q491" s="13" t="str">
        <f t="shared" si="101"/>
        <v>Normal</v>
      </c>
      <c r="S491" s="21"/>
    </row>
    <row r="492" customHeight="1" spans="1:19">
      <c r="A492" s="2" t="s">
        <v>1558</v>
      </c>
      <c r="B492" s="28">
        <v>45758</v>
      </c>
      <c r="C492" s="2" t="s">
        <v>1559</v>
      </c>
      <c r="D492" s="2" t="str">
        <f t="array" ref="D492">_xlfn.XLOOKUP(C492,Customers!A:A,Customers!B:B)</f>
        <v>Customer 0247</v>
      </c>
      <c r="E492" s="2" t="s">
        <v>1176</v>
      </c>
      <c r="F492" s="2" t="str">
        <f t="array" ref="F492">_xlfn.XLOOKUP(E492,Restaurants!A:A,Restaurants!B:B)</f>
        <v>Restaurant 053</v>
      </c>
      <c r="G492" s="2" t="s">
        <v>1560</v>
      </c>
      <c r="H492" s="2" t="str">
        <f t="array" ref="H492">_xlfn.XLOOKUP(G492,Food_Menu!A:A,Food_Menu!B:B)</f>
        <v>Food Item 0098</v>
      </c>
      <c r="I492" s="2">
        <f t="array" ref="I492">_xlfn.XLOOKUP(G492,Food_Menu!A:A,Food_Menu!D:D)</f>
        <v>463.29</v>
      </c>
      <c r="J492" s="2" t="s">
        <v>251</v>
      </c>
      <c r="K492" s="2" t="str">
        <f t="array" ref="K492">_xlfn.XLOOKUP(J492,Delivery_Partners!A:A,Delivery_Partners!B:B)</f>
        <v>Delivery Partner 089</v>
      </c>
      <c r="L492" s="3">
        <v>2</v>
      </c>
      <c r="M492" s="2" t="s">
        <v>23</v>
      </c>
      <c r="N492" s="2" t="s">
        <v>24</v>
      </c>
      <c r="O492" s="3">
        <v>34</v>
      </c>
      <c r="P492" s="13">
        <f t="shared" si="100"/>
        <v>926.58</v>
      </c>
      <c r="Q492" s="13" t="str">
        <f t="shared" si="101"/>
        <v>Normal</v>
      </c>
      <c r="S492" s="21"/>
    </row>
    <row r="493" customHeight="1" spans="1:19">
      <c r="A493" s="2" t="s">
        <v>1561</v>
      </c>
      <c r="B493" s="28">
        <v>45964</v>
      </c>
      <c r="C493" s="2" t="s">
        <v>1562</v>
      </c>
      <c r="D493" s="2" t="str">
        <f t="array" ref="D493">_xlfn.XLOOKUP(C493,Customers!A:A,Customers!B:B)</f>
        <v>Customer 0630</v>
      </c>
      <c r="E493" s="2" t="s">
        <v>1022</v>
      </c>
      <c r="F493" s="2" t="str">
        <f t="array" ref="F493">_xlfn.XLOOKUP(E493,Restaurants!A:A,Restaurants!B:B)</f>
        <v>Restaurant 049</v>
      </c>
      <c r="G493" s="2" t="s">
        <v>163</v>
      </c>
      <c r="H493" s="2" t="str">
        <f t="array" ref="H493">_xlfn.XLOOKUP(G493,Food_Menu!A:A,Food_Menu!B:B)</f>
        <v>Food Item 0071</v>
      </c>
      <c r="I493" s="2">
        <f t="array" ref="I493">_xlfn.XLOOKUP(G493,Food_Menu!A:A,Food_Menu!D:D)</f>
        <v>243.5</v>
      </c>
      <c r="J493" s="2" t="s">
        <v>909</v>
      </c>
      <c r="K493" s="2" t="str">
        <f t="array" ref="K493">_xlfn.XLOOKUP(J493,Delivery_Partners!A:A,Delivery_Partners!B:B)</f>
        <v>Delivery Partner 005</v>
      </c>
      <c r="L493" s="3">
        <v>1</v>
      </c>
      <c r="M493" s="2" t="s">
        <v>23</v>
      </c>
      <c r="N493" s="2" t="s">
        <v>55</v>
      </c>
      <c r="O493" s="3">
        <v>24</v>
      </c>
      <c r="P493" s="13">
        <f t="shared" si="100"/>
        <v>243.5</v>
      </c>
      <c r="Q493" s="13" t="str">
        <f t="shared" si="101"/>
        <v>Fast</v>
      </c>
      <c r="S493" s="21"/>
    </row>
    <row r="494" customHeight="1" spans="1:19">
      <c r="A494" s="2" t="s">
        <v>1563</v>
      </c>
      <c r="B494" s="29" t="s">
        <v>850</v>
      </c>
      <c r="C494" s="2" t="s">
        <v>1564</v>
      </c>
      <c r="D494" s="2" t="str">
        <f t="array" ref="D494">_xlfn.XLOOKUP(C494,Customers!A:A,Customers!B:B)</f>
        <v>Customer 0816</v>
      </c>
      <c r="E494" s="2" t="s">
        <v>116</v>
      </c>
      <c r="F494" s="2" t="str">
        <f t="array" ref="F494">_xlfn.XLOOKUP(E494,Restaurants!A:A,Restaurants!B:B)</f>
        <v>Restaurant 086</v>
      </c>
      <c r="G494" s="2" t="s">
        <v>848</v>
      </c>
      <c r="H494" s="2" t="str">
        <f t="array" ref="H494">_xlfn.XLOOKUP(G494,Food_Menu!A:A,Food_Menu!B:B)</f>
        <v>Food Item 0065</v>
      </c>
      <c r="I494" s="2">
        <f t="array" ref="I494">_xlfn.XLOOKUP(G494,Food_Menu!A:A,Food_Menu!D:D)</f>
        <v>105.31</v>
      </c>
      <c r="J494" s="2" t="s">
        <v>383</v>
      </c>
      <c r="K494" s="2" t="str">
        <f t="array" ref="K494">_xlfn.XLOOKUP(J494,Delivery_Partners!A:A,Delivery_Partners!B:B)</f>
        <v>Delivery Partner 149</v>
      </c>
      <c r="L494" s="3">
        <v>2</v>
      </c>
      <c r="M494" s="2" t="s">
        <v>23</v>
      </c>
      <c r="N494" s="2" t="s">
        <v>74</v>
      </c>
      <c r="O494" s="3">
        <v>36</v>
      </c>
      <c r="P494" s="13">
        <f t="shared" si="100"/>
        <v>210.62</v>
      </c>
      <c r="Q494" s="13" t="str">
        <f t="shared" si="101"/>
        <v>Normal</v>
      </c>
      <c r="S494" s="21"/>
    </row>
    <row r="495" customHeight="1" spans="1:19">
      <c r="A495" s="2" t="s">
        <v>1565</v>
      </c>
      <c r="B495" s="29" t="s">
        <v>1566</v>
      </c>
      <c r="C495" s="2" t="s">
        <v>219</v>
      </c>
      <c r="D495" s="2" t="str">
        <f t="array" ref="D495">_xlfn.XLOOKUP(C495,Customers!A:A,Customers!B:B)</f>
        <v>Customer 0028</v>
      </c>
      <c r="E495" s="2" t="s">
        <v>193</v>
      </c>
      <c r="F495" s="2" t="str">
        <f t="array" ref="F495">_xlfn.XLOOKUP(E495,Restaurants!A:A,Restaurants!B:B)</f>
        <v>Restaurant 051</v>
      </c>
      <c r="G495" s="2" t="s">
        <v>266</v>
      </c>
      <c r="H495" s="2" t="str">
        <f t="array" ref="H495">_xlfn.XLOOKUP(G495,Food_Menu!A:A,Food_Menu!B:B)</f>
        <v>Food Item 0012</v>
      </c>
      <c r="I495" s="2">
        <f t="array" ref="I495">_xlfn.XLOOKUP(G495,Food_Menu!A:A,Food_Menu!D:D)</f>
        <v>390.14</v>
      </c>
      <c r="J495" s="2" t="s">
        <v>679</v>
      </c>
      <c r="K495" s="2" t="str">
        <f t="array" ref="K495">_xlfn.XLOOKUP(J495,Delivery_Partners!A:A,Delivery_Partners!B:B)</f>
        <v>Delivery Partner 055</v>
      </c>
      <c r="L495" s="3">
        <v>1</v>
      </c>
      <c r="M495" s="2" t="s">
        <v>23</v>
      </c>
      <c r="N495" s="2" t="s">
        <v>24</v>
      </c>
      <c r="O495" s="3">
        <v>43</v>
      </c>
      <c r="P495" s="13">
        <f t="shared" si="100"/>
        <v>390.14</v>
      </c>
      <c r="Q495" s="13" t="str">
        <f t="shared" si="101"/>
        <v>Normal</v>
      </c>
      <c r="S495" s="21"/>
    </row>
    <row r="496" customHeight="1" spans="1:19">
      <c r="A496" s="2" t="s">
        <v>1567</v>
      </c>
      <c r="B496" s="28">
        <v>45669</v>
      </c>
      <c r="C496" s="2" t="s">
        <v>1568</v>
      </c>
      <c r="D496" s="2" t="str">
        <f t="array" ref="D496">_xlfn.XLOOKUP(C496,Customers!A:A,Customers!B:B)</f>
        <v>Customer 0762</v>
      </c>
      <c r="E496" s="2" t="s">
        <v>60</v>
      </c>
      <c r="F496" s="2" t="str">
        <f t="array" ref="F496">_xlfn.XLOOKUP(E496,Restaurants!A:A,Restaurants!B:B)</f>
        <v>Restaurant 019</v>
      </c>
      <c r="G496" s="2" t="s">
        <v>1569</v>
      </c>
      <c r="H496" s="2" t="str">
        <f t="array" ref="H496">_xlfn.XLOOKUP(G496,Food_Menu!A:A,Food_Menu!B:B)</f>
        <v>Food Item 0208</v>
      </c>
      <c r="I496" s="2">
        <f t="array" ref="I496">_xlfn.XLOOKUP(G496,Food_Menu!A:A,Food_Menu!D:D)</f>
        <v>493.1</v>
      </c>
      <c r="J496" s="2" t="s">
        <v>368</v>
      </c>
      <c r="K496" s="2" t="str">
        <f t="array" ref="K496">_xlfn.XLOOKUP(J496,Delivery_Partners!A:A,Delivery_Partners!B:B)</f>
        <v>Delivery Partner 085</v>
      </c>
      <c r="L496" s="3">
        <v>3</v>
      </c>
      <c r="M496" s="2" t="s">
        <v>23</v>
      </c>
      <c r="N496" s="2" t="s">
        <v>42</v>
      </c>
      <c r="O496" s="3">
        <v>19</v>
      </c>
      <c r="P496" s="13">
        <f t="shared" si="100"/>
        <v>1479.3</v>
      </c>
      <c r="Q496" s="13" t="str">
        <f t="shared" si="101"/>
        <v>Fast</v>
      </c>
      <c r="S496" s="21"/>
    </row>
    <row r="497" customHeight="1" spans="1:19">
      <c r="A497" s="2" t="s">
        <v>1570</v>
      </c>
      <c r="B497" s="29" t="s">
        <v>1571</v>
      </c>
      <c r="C497" s="2" t="s">
        <v>1572</v>
      </c>
      <c r="D497" s="2" t="str">
        <f t="array" ref="D497">_xlfn.XLOOKUP(C497,Customers!A:A,Customers!B:B)</f>
        <v>Customer 0313</v>
      </c>
      <c r="E497" s="2" t="s">
        <v>807</v>
      </c>
      <c r="F497" s="2" t="str">
        <f t="array" ref="F497">_xlfn.XLOOKUP(E497,Restaurants!A:A,Restaurants!B:B)</f>
        <v>Restaurant 118</v>
      </c>
      <c r="G497" s="2" t="s">
        <v>519</v>
      </c>
      <c r="H497" s="2" t="str">
        <f t="array" ref="H497">_xlfn.XLOOKUP(G497,Food_Menu!A:A,Food_Menu!B:B)</f>
        <v>Food Item 0019</v>
      </c>
      <c r="I497" s="2">
        <f t="array" ref="I497">_xlfn.XLOOKUP(G497,Food_Menu!A:A,Food_Menu!D:D)</f>
        <v>145.23</v>
      </c>
      <c r="J497" s="2" t="s">
        <v>877</v>
      </c>
      <c r="K497" s="2" t="str">
        <f t="array" ref="K497">_xlfn.XLOOKUP(J497,Delivery_Partners!A:A,Delivery_Partners!B:B)</f>
        <v>Delivery Partner 123</v>
      </c>
      <c r="L497" s="3">
        <v>1</v>
      </c>
      <c r="M497" s="2" t="s">
        <v>23</v>
      </c>
      <c r="N497" s="2" t="s">
        <v>55</v>
      </c>
      <c r="O497" s="3">
        <v>19</v>
      </c>
      <c r="P497" s="13">
        <f t="shared" si="100"/>
        <v>145.23</v>
      </c>
      <c r="Q497" s="13" t="str">
        <f t="shared" si="101"/>
        <v>Fast</v>
      </c>
      <c r="S497" s="21"/>
    </row>
    <row r="498" customHeight="1" spans="1:19">
      <c r="A498" s="2" t="s">
        <v>1573</v>
      </c>
      <c r="B498" s="28">
        <v>45668</v>
      </c>
      <c r="C498" s="2" t="s">
        <v>784</v>
      </c>
      <c r="D498" s="2" t="str">
        <f t="array" ref="D498">_xlfn.XLOOKUP(C498,Customers!A:A,Customers!B:B)</f>
        <v>Customer 0337</v>
      </c>
      <c r="E498" s="2" t="s">
        <v>1060</v>
      </c>
      <c r="F498" s="2" t="str">
        <f t="array" ref="F498">_xlfn.XLOOKUP(E498,Restaurants!A:A,Restaurants!B:B)</f>
        <v>Restaurant 042</v>
      </c>
      <c r="G498" s="2" t="s">
        <v>198</v>
      </c>
      <c r="H498" s="2" t="str">
        <f t="array" ref="H498">_xlfn.XLOOKUP(G498,Food_Menu!A:A,Food_Menu!B:B)</f>
        <v>Food Item 0049</v>
      </c>
      <c r="I498" s="2">
        <f t="array" ref="I498">_xlfn.XLOOKUP(G498,Food_Menu!A:A,Food_Menu!D:D)</f>
        <v>504.81</v>
      </c>
      <c r="J498" s="2" t="s">
        <v>341</v>
      </c>
      <c r="K498" s="2" t="str">
        <f t="array" ref="K498">_xlfn.XLOOKUP(J498,Delivery_Partners!A:A,Delivery_Partners!B:B)</f>
        <v>Delivery Partner 140</v>
      </c>
      <c r="L498" s="3">
        <v>1</v>
      </c>
      <c r="M498" s="2" t="s">
        <v>23</v>
      </c>
      <c r="N498" s="2" t="s">
        <v>55</v>
      </c>
      <c r="O498" s="3">
        <v>27</v>
      </c>
      <c r="P498" s="13">
        <f t="shared" si="100"/>
        <v>504.81</v>
      </c>
      <c r="Q498" s="13" t="str">
        <f t="shared" si="101"/>
        <v>Fast</v>
      </c>
      <c r="S498" s="21"/>
    </row>
    <row r="499" customHeight="1" spans="1:19">
      <c r="A499" s="2" t="s">
        <v>1574</v>
      </c>
      <c r="B499" s="29" t="s">
        <v>964</v>
      </c>
      <c r="C499" s="2" t="s">
        <v>961</v>
      </c>
      <c r="D499" s="2" t="str">
        <f t="array" ref="D499">_xlfn.XLOOKUP(C499,Customers!A:A,Customers!B:B)</f>
        <v>Customer 0747</v>
      </c>
      <c r="E499" s="2" t="s">
        <v>984</v>
      </c>
      <c r="F499" s="2" t="str">
        <f t="array" ref="F499">_xlfn.XLOOKUP(E499,Restaurants!A:A,Restaurants!B:B)</f>
        <v>Restaurant 034</v>
      </c>
      <c r="G499" s="2" t="s">
        <v>1575</v>
      </c>
      <c r="H499" s="2" t="str">
        <f t="array" ref="H499">_xlfn.XLOOKUP(G499,Food_Menu!A:A,Food_Menu!B:B)</f>
        <v>Food Item 0101</v>
      </c>
      <c r="I499" s="2">
        <f t="array" ref="I499">_xlfn.XLOOKUP(G499,Food_Menu!A:A,Food_Menu!D:D)</f>
        <v>140.64</v>
      </c>
      <c r="J499" s="2" t="s">
        <v>439</v>
      </c>
      <c r="K499" s="2" t="str">
        <f t="array" ref="K499">_xlfn.XLOOKUP(J499,Delivery_Partners!A:A,Delivery_Partners!B:B)</f>
        <v>Delivery Partner 016</v>
      </c>
      <c r="L499" s="3">
        <v>1</v>
      </c>
      <c r="M499" s="2" t="s">
        <v>23</v>
      </c>
      <c r="N499" s="2" t="s">
        <v>55</v>
      </c>
      <c r="O499" s="3">
        <v>33</v>
      </c>
      <c r="P499" s="13">
        <f t="shared" si="100"/>
        <v>140.64</v>
      </c>
      <c r="Q499" s="13" t="str">
        <f t="shared" si="101"/>
        <v>Normal</v>
      </c>
      <c r="S499" s="21"/>
    </row>
    <row r="500" customHeight="1" spans="1:19">
      <c r="A500" s="2" t="s">
        <v>1576</v>
      </c>
      <c r="B500" s="28">
        <v>45755</v>
      </c>
      <c r="C500" s="2" t="s">
        <v>926</v>
      </c>
      <c r="D500" s="2" t="str">
        <f t="array" ref="D500">_xlfn.XLOOKUP(C500,Customers!A:A,Customers!B:B)</f>
        <v>Customer 0011</v>
      </c>
      <c r="E500" s="2" t="s">
        <v>603</v>
      </c>
      <c r="F500" s="2" t="str">
        <f t="array" ref="F500">_xlfn.XLOOKUP(E500,Restaurants!A:A,Restaurants!B:B)</f>
        <v>Restaurant 009</v>
      </c>
      <c r="G500" s="2" t="s">
        <v>207</v>
      </c>
      <c r="H500" s="2" t="str">
        <f t="array" ref="H500">_xlfn.XLOOKUP(G500,Food_Menu!A:A,Food_Menu!B:B)</f>
        <v>Food Item 0079</v>
      </c>
      <c r="I500" s="2">
        <f t="array" ref="I500">_xlfn.XLOOKUP(G500,Food_Menu!A:A,Food_Menu!D:D)</f>
        <v>193.41</v>
      </c>
      <c r="J500" s="2" t="s">
        <v>938</v>
      </c>
      <c r="K500" s="2" t="str">
        <f t="array" ref="K500">_xlfn.XLOOKUP(J500,Delivery_Partners!A:A,Delivery_Partners!B:B)</f>
        <v>Delivery Partner 139</v>
      </c>
      <c r="L500" s="3">
        <v>1</v>
      </c>
      <c r="M500" s="2" t="s">
        <v>23</v>
      </c>
      <c r="N500" s="2" t="s">
        <v>24</v>
      </c>
      <c r="O500" s="3">
        <v>15</v>
      </c>
      <c r="P500" s="13">
        <f t="shared" si="100"/>
        <v>193.41</v>
      </c>
      <c r="Q500" s="13" t="str">
        <f t="shared" si="101"/>
        <v>Fast</v>
      </c>
      <c r="S500" s="21"/>
    </row>
    <row r="501" customHeight="1" spans="1:19">
      <c r="A501" s="2" t="s">
        <v>1577</v>
      </c>
      <c r="B501" s="29" t="s">
        <v>1092</v>
      </c>
      <c r="C501" s="2" t="s">
        <v>1578</v>
      </c>
      <c r="D501" s="2" t="str">
        <f t="array" ref="D501">_xlfn.XLOOKUP(C501,Customers!A:A,Customers!B:B)</f>
        <v>Customer 0189</v>
      </c>
      <c r="E501" s="2" t="s">
        <v>293</v>
      </c>
      <c r="F501" s="2" t="str">
        <f t="array" ref="F501">_xlfn.XLOOKUP(E501,Restaurants!A:A,Restaurants!B:B)</f>
        <v>Restaurant 057</v>
      </c>
      <c r="G501" s="2" t="s">
        <v>194</v>
      </c>
      <c r="H501" s="2" t="str">
        <f t="array" ref="H501">_xlfn.XLOOKUP(G501,Food_Menu!A:A,Food_Menu!B:B)</f>
        <v>Food Item 0009</v>
      </c>
      <c r="I501" s="2">
        <f t="array" ref="I501">_xlfn.XLOOKUP(G501,Food_Menu!A:A,Food_Menu!D:D)</f>
        <v>168.03</v>
      </c>
      <c r="J501" s="2" t="s">
        <v>236</v>
      </c>
      <c r="K501" s="2" t="str">
        <f t="array" ref="K501">_xlfn.XLOOKUP(J501,Delivery_Partners!A:A,Delivery_Partners!B:B)</f>
        <v>Delivery Partner 068</v>
      </c>
      <c r="L501" s="3">
        <v>3</v>
      </c>
      <c r="M501" s="2" t="s">
        <v>23</v>
      </c>
      <c r="N501" s="2" t="s">
        <v>55</v>
      </c>
      <c r="O501" s="3">
        <v>42</v>
      </c>
      <c r="P501" s="13">
        <f t="shared" si="100"/>
        <v>504.09</v>
      </c>
      <c r="Q501" s="13" t="str">
        <f t="shared" si="101"/>
        <v>Normal</v>
      </c>
      <c r="S501" s="21"/>
    </row>
    <row r="502" customHeight="1" spans="1:19">
      <c r="A502" s="2" t="s">
        <v>1579</v>
      </c>
      <c r="B502" s="28">
        <v>45817</v>
      </c>
      <c r="C502" s="2" t="s">
        <v>1580</v>
      </c>
      <c r="D502" s="2" t="str">
        <f t="array" ref="D502">_xlfn.XLOOKUP(C502,Customers!A:A,Customers!B:B)</f>
        <v>Customer 0546</v>
      </c>
      <c r="E502" s="2" t="s">
        <v>372</v>
      </c>
      <c r="F502" s="2" t="str">
        <f t="array" ref="F502">_xlfn.XLOOKUP(E502,Restaurants!A:A,Restaurants!B:B)</f>
        <v>Restaurant 119</v>
      </c>
      <c r="G502" s="2" t="s">
        <v>90</v>
      </c>
      <c r="H502" s="2" t="str">
        <f t="array" ref="H502">_xlfn.XLOOKUP(G502,Food_Menu!A:A,Food_Menu!B:B)</f>
        <v>Food Item 0073</v>
      </c>
      <c r="I502" s="2">
        <f t="array" ref="I502">_xlfn.XLOOKUP(G502,Food_Menu!A:A,Food_Menu!D:D)</f>
        <v>365.69</v>
      </c>
      <c r="J502" s="2" t="s">
        <v>1581</v>
      </c>
      <c r="K502" s="2" t="str">
        <f t="array" ref="K502">_xlfn.XLOOKUP(J502,Delivery_Partners!A:A,Delivery_Partners!B:B)</f>
        <v>Delivery Partner 076</v>
      </c>
      <c r="L502" s="3">
        <v>1</v>
      </c>
      <c r="M502" s="2" t="s">
        <v>23</v>
      </c>
      <c r="N502" s="2" t="s">
        <v>42</v>
      </c>
      <c r="O502" s="3">
        <v>33</v>
      </c>
      <c r="P502" s="13">
        <f t="shared" si="100"/>
        <v>365.69</v>
      </c>
      <c r="Q502" s="13" t="str">
        <f t="shared" si="101"/>
        <v>Normal</v>
      </c>
      <c r="S502" s="21"/>
    </row>
    <row r="503" hidden="1" customHeight="1" spans="1:19">
      <c r="A503" s="2" t="s">
        <v>1582</v>
      </c>
      <c r="B503" s="28">
        <v>45786</v>
      </c>
      <c r="C503" s="2" t="s">
        <v>1583</v>
      </c>
      <c r="D503" s="2" t="str">
        <f t="array" ref="D503">_xlfn.XLOOKUP(C503,Customers!A:A,Customers!B:B)</f>
        <v>Customer 0701</v>
      </c>
      <c r="E503" s="2" t="s">
        <v>950</v>
      </c>
      <c r="F503" s="2" t="str">
        <f t="array" ref="F503">_xlfn.XLOOKUP(E503,Restaurants!A:A,Restaurants!B:B)</f>
        <v>Restaurant 020</v>
      </c>
      <c r="G503" s="2" t="s">
        <v>67</v>
      </c>
      <c r="H503" s="2" t="str">
        <f t="array" ref="H503">_xlfn.XLOOKUP(G503,Food_Menu!A:A,Food_Menu!B:B)</f>
        <v>Food Item 0172</v>
      </c>
      <c r="I503" s="2"/>
      <c r="J503" s="2" t="s">
        <v>741</v>
      </c>
      <c r="K503" s="2" t="str">
        <f t="array" ref="K503">_xlfn.XLOOKUP(J503,Delivery_Partners!A:A,Delivery_Partners!B:B)</f>
        <v>Delivery Partner 024</v>
      </c>
      <c r="L503" s="3">
        <v>1</v>
      </c>
      <c r="M503" s="2" t="s">
        <v>101</v>
      </c>
      <c r="N503" s="2" t="s">
        <v>55</v>
      </c>
      <c r="O503" s="2"/>
    </row>
    <row r="504" customHeight="1" spans="1:19">
      <c r="A504" s="2" t="s">
        <v>1584</v>
      </c>
      <c r="B504" s="29" t="s">
        <v>1003</v>
      </c>
      <c r="C504" s="2" t="s">
        <v>1585</v>
      </c>
      <c r="D504" s="2" t="str">
        <f t="array" ref="D504">_xlfn.XLOOKUP(C504,Customers!A:A,Customers!B:B)</f>
        <v>Customer 0131</v>
      </c>
      <c r="E504" s="2" t="s">
        <v>1072</v>
      </c>
      <c r="F504" s="2" t="str">
        <f t="array" ref="F504">_xlfn.XLOOKUP(E504,Restaurants!A:A,Restaurants!B:B)</f>
        <v>Restaurant 030</v>
      </c>
      <c r="G504" s="2" t="s">
        <v>47</v>
      </c>
      <c r="H504" s="2" t="str">
        <f t="array" ref="H504">_xlfn.XLOOKUP(G504,Food_Menu!A:A,Food_Menu!B:B)</f>
        <v>Food Item 0056</v>
      </c>
      <c r="I504" s="2">
        <f t="array" ref="I504">_xlfn.XLOOKUP(G504,Food_Menu!A:A,Food_Menu!D:D)</f>
        <v>536.41</v>
      </c>
      <c r="J504" s="2" t="s">
        <v>168</v>
      </c>
      <c r="K504" s="2" t="str">
        <f t="array" ref="K504">_xlfn.XLOOKUP(J504,Delivery_Partners!A:A,Delivery_Partners!B:B)</f>
        <v>Delivery Partner 130</v>
      </c>
      <c r="L504" s="3">
        <v>2</v>
      </c>
      <c r="M504" s="2" t="s">
        <v>23</v>
      </c>
      <c r="N504" s="2" t="s">
        <v>24</v>
      </c>
      <c r="O504" s="3">
        <v>22</v>
      </c>
      <c r="P504" s="13">
        <f t="shared" ref="P504:P506" si="102">I504*L504</f>
        <v>1072.82</v>
      </c>
      <c r="Q504" s="13" t="str">
        <f t="shared" ref="Q504:Q506" si="103">IF(O504="","Not Delivered",IF(O504&lt;=30,"Fast",IF(O504&lt;=60,"Normal","Slow")))</f>
        <v>Fast</v>
      </c>
      <c r="S504" s="21"/>
    </row>
    <row r="505" customHeight="1" spans="1:19">
      <c r="A505" s="2" t="s">
        <v>1586</v>
      </c>
      <c r="B505" s="29" t="s">
        <v>1148</v>
      </c>
      <c r="C505" s="2" t="s">
        <v>1347</v>
      </c>
      <c r="D505" s="2" t="str">
        <f t="array" ref="D505">_xlfn.XLOOKUP(C505,Customers!A:A,Customers!B:B)</f>
        <v>Customer 0434</v>
      </c>
      <c r="E505" s="2" t="s">
        <v>451</v>
      </c>
      <c r="F505" s="2" t="str">
        <f t="array" ref="F505">_xlfn.XLOOKUP(E505,Restaurants!A:A,Restaurants!B:B)</f>
        <v>Restaurant 022</v>
      </c>
      <c r="G505" s="2" t="s">
        <v>856</v>
      </c>
      <c r="H505" s="2" t="str">
        <f t="array" ref="H505">_xlfn.XLOOKUP(G505,Food_Menu!A:A,Food_Menu!B:B)</f>
        <v>Food Item 0191</v>
      </c>
      <c r="I505" s="2">
        <f t="array" ref="I505">_xlfn.XLOOKUP(G505,Food_Menu!A:A,Food_Menu!D:D)</f>
        <v>443.82</v>
      </c>
      <c r="J505" s="2" t="s">
        <v>993</v>
      </c>
      <c r="K505" s="2" t="str">
        <f t="array" ref="K505">_xlfn.XLOOKUP(J505,Delivery_Partners!A:A,Delivery_Partners!B:B)</f>
        <v>Delivery Partner 086</v>
      </c>
      <c r="L505" s="3">
        <v>1</v>
      </c>
      <c r="M505" s="2" t="s">
        <v>23</v>
      </c>
      <c r="N505" s="2" t="s">
        <v>24</v>
      </c>
      <c r="O505" s="3">
        <v>31</v>
      </c>
      <c r="P505" s="13">
        <f t="shared" si="102"/>
        <v>443.82</v>
      </c>
      <c r="Q505" s="13" t="str">
        <f t="shared" si="103"/>
        <v>Normal</v>
      </c>
      <c r="S505" s="21"/>
    </row>
    <row r="506" customHeight="1" spans="1:19">
      <c r="A506" s="2" t="s">
        <v>1587</v>
      </c>
      <c r="B506" s="28">
        <v>46003</v>
      </c>
      <c r="C506" s="2" t="s">
        <v>922</v>
      </c>
      <c r="D506" s="2" t="str">
        <f t="array" ref="D506">_xlfn.XLOOKUP(C506,Customers!A:A,Customers!B:B)</f>
        <v>Customer 0370</v>
      </c>
      <c r="E506" s="2" t="s">
        <v>98</v>
      </c>
      <c r="F506" s="2" t="str">
        <f t="array" ref="F506">_xlfn.XLOOKUP(E506,Restaurants!A:A,Restaurants!B:B)</f>
        <v>Restaurant 012</v>
      </c>
      <c r="G506" s="2" t="s">
        <v>1073</v>
      </c>
      <c r="H506" s="2" t="str">
        <f t="array" ref="H506">_xlfn.XLOOKUP(G506,Food_Menu!A:A,Food_Menu!B:B)</f>
        <v>Food Item 0080</v>
      </c>
      <c r="I506" s="2">
        <f t="array" ref="I506">_xlfn.XLOOKUP(G506,Food_Menu!A:A,Food_Menu!D:D)</f>
        <v>208.69</v>
      </c>
      <c r="J506" s="2" t="s">
        <v>85</v>
      </c>
      <c r="K506" s="2" t="str">
        <f t="array" ref="K506">_xlfn.XLOOKUP(J506,Delivery_Partners!A:A,Delivery_Partners!B:B)</f>
        <v>Delivery Partner 019</v>
      </c>
      <c r="L506" s="3">
        <v>1</v>
      </c>
      <c r="M506" s="2" t="s">
        <v>23</v>
      </c>
      <c r="N506" s="2" t="s">
        <v>55</v>
      </c>
      <c r="O506" s="3">
        <v>15</v>
      </c>
      <c r="P506" s="13">
        <f t="shared" si="102"/>
        <v>208.69</v>
      </c>
      <c r="Q506" s="13" t="str">
        <f t="shared" si="103"/>
        <v>Fast</v>
      </c>
      <c r="S506" s="21"/>
    </row>
    <row r="507" hidden="1" customHeight="1" spans="1:19">
      <c r="A507" s="2" t="s">
        <v>1588</v>
      </c>
      <c r="B507" s="28">
        <v>45849</v>
      </c>
      <c r="C507" s="2" t="s">
        <v>1589</v>
      </c>
      <c r="D507" s="2" t="str">
        <f t="array" ref="D507">_xlfn.XLOOKUP(C507,Customers!A:A,Customers!B:B)</f>
        <v>Customer 0642</v>
      </c>
      <c r="E507" s="2" t="s">
        <v>366</v>
      </c>
      <c r="F507" s="2" t="str">
        <f t="array" ref="F507">_xlfn.XLOOKUP(E507,Restaurants!A:A,Restaurants!B:B)</f>
        <v>Restaurant 073</v>
      </c>
      <c r="G507" s="2" t="s">
        <v>172</v>
      </c>
      <c r="H507" s="2" t="str">
        <f t="array" ref="H507">_xlfn.XLOOKUP(G507,Food_Menu!A:A,Food_Menu!B:B)</f>
        <v>Food Item 0003</v>
      </c>
      <c r="I507" s="2"/>
      <c r="J507" s="2" t="s">
        <v>588</v>
      </c>
      <c r="K507" s="2" t="str">
        <f t="array" ref="K507">_xlfn.XLOOKUP(J507,Delivery_Partners!A:A,Delivery_Partners!B:B)</f>
        <v>Delivery Partner 026</v>
      </c>
      <c r="L507" s="3">
        <v>2</v>
      </c>
      <c r="M507" s="2" t="s">
        <v>101</v>
      </c>
      <c r="N507" s="2" t="s">
        <v>74</v>
      </c>
      <c r="O507" s="2"/>
    </row>
    <row r="508" customHeight="1" spans="1:19">
      <c r="A508" s="2" t="s">
        <v>1590</v>
      </c>
      <c r="B508" s="29" t="s">
        <v>370</v>
      </c>
      <c r="C508" s="2" t="s">
        <v>1591</v>
      </c>
      <c r="D508" s="2" t="str">
        <f t="array" ref="D508">_xlfn.XLOOKUP(C508,Customers!A:A,Customers!B:B)</f>
        <v>Customer 0361</v>
      </c>
      <c r="E508" s="2" t="s">
        <v>666</v>
      </c>
      <c r="F508" s="2" t="str">
        <f t="array" ref="F508">_xlfn.XLOOKUP(E508,Restaurants!A:A,Restaurants!B:B)</f>
        <v>Restaurant 036</v>
      </c>
      <c r="G508" s="2" t="s">
        <v>966</v>
      </c>
      <c r="H508" s="2" t="str">
        <f t="array" ref="H508">_xlfn.XLOOKUP(G508,Food_Menu!A:A,Food_Menu!B:B)</f>
        <v>Food Item 0024</v>
      </c>
      <c r="I508" s="2">
        <f t="array" ref="I508">_xlfn.XLOOKUP(G508,Food_Menu!A:A,Food_Menu!D:D)</f>
        <v>375.96</v>
      </c>
      <c r="J508" s="2" t="s">
        <v>168</v>
      </c>
      <c r="K508" s="2" t="str">
        <f t="array" ref="K508">_xlfn.XLOOKUP(J508,Delivery_Partners!A:A,Delivery_Partners!B:B)</f>
        <v>Delivery Partner 130</v>
      </c>
      <c r="L508" s="3">
        <v>1</v>
      </c>
      <c r="M508" s="2" t="s">
        <v>23</v>
      </c>
      <c r="N508" s="2" t="s">
        <v>24</v>
      </c>
      <c r="O508" s="3">
        <v>37</v>
      </c>
      <c r="P508" s="13">
        <f t="shared" ref="P508:P516" si="104">I508*L508</f>
        <v>375.96</v>
      </c>
      <c r="Q508" s="13" t="str">
        <f t="shared" ref="Q508:Q516" si="105">IF(O508="","Not Delivered",IF(O508&lt;=30,"Fast",IF(O508&lt;=60,"Normal","Slow")))</f>
        <v>Normal</v>
      </c>
      <c r="S508" s="21"/>
    </row>
    <row r="509" customHeight="1" spans="1:19">
      <c r="A509" s="2" t="s">
        <v>1592</v>
      </c>
      <c r="B509" s="29" t="s">
        <v>1523</v>
      </c>
      <c r="C509" s="2" t="s">
        <v>1593</v>
      </c>
      <c r="D509" s="2" t="str">
        <f t="array" ref="D509">_xlfn.XLOOKUP(C509,Customers!A:A,Customers!B:B)</f>
        <v>Customer 0003</v>
      </c>
      <c r="E509" s="2" t="s">
        <v>421</v>
      </c>
      <c r="F509" s="2" t="str">
        <f t="array" ref="F509">_xlfn.XLOOKUP(E509,Restaurants!A:A,Restaurants!B:B)</f>
        <v>Restaurant 091</v>
      </c>
      <c r="G509" s="2" t="s">
        <v>1135</v>
      </c>
      <c r="H509" s="2" t="str">
        <f t="array" ref="H509">_xlfn.XLOOKUP(G509,Food_Menu!A:A,Food_Menu!B:B)</f>
        <v>Food Item 0179</v>
      </c>
      <c r="I509" s="2">
        <f t="array" ref="I509">_xlfn.XLOOKUP(G509,Food_Menu!A:A,Food_Menu!D:D)</f>
        <v>330.25</v>
      </c>
      <c r="J509" s="2" t="s">
        <v>80</v>
      </c>
      <c r="K509" s="2" t="str">
        <f t="array" ref="K509">_xlfn.XLOOKUP(J509,Delivery_Partners!A:A,Delivery_Partners!B:B)</f>
        <v>Delivery Partner 020</v>
      </c>
      <c r="L509" s="3">
        <v>3</v>
      </c>
      <c r="M509" s="2" t="s">
        <v>23</v>
      </c>
      <c r="N509" s="2" t="s">
        <v>24</v>
      </c>
      <c r="O509" s="3">
        <v>43</v>
      </c>
      <c r="P509" s="13">
        <f t="shared" si="104"/>
        <v>990.75</v>
      </c>
      <c r="Q509" s="13" t="str">
        <f t="shared" si="105"/>
        <v>Normal</v>
      </c>
      <c r="S509" s="21"/>
    </row>
    <row r="510" customHeight="1" spans="1:19">
      <c r="A510" s="2" t="s">
        <v>1594</v>
      </c>
      <c r="B510" s="28">
        <v>45756</v>
      </c>
      <c r="C510" s="2" t="s">
        <v>1595</v>
      </c>
      <c r="D510" s="2" t="str">
        <f t="array" ref="D510">_xlfn.XLOOKUP(C510,Customers!A:A,Customers!B:B)</f>
        <v>Customer 0637</v>
      </c>
      <c r="E510" s="2" t="s">
        <v>1022</v>
      </c>
      <c r="F510" s="2" t="str">
        <f t="array" ref="F510">_xlfn.XLOOKUP(E510,Restaurants!A:A,Restaurants!B:B)</f>
        <v>Restaurant 049</v>
      </c>
      <c r="G510" s="2" t="s">
        <v>400</v>
      </c>
      <c r="H510" s="2" t="str">
        <f t="array" ref="H510">_xlfn.XLOOKUP(G510,Food_Menu!A:A,Food_Menu!B:B)</f>
        <v>Food Item 0090</v>
      </c>
      <c r="I510" s="2">
        <f t="array" ref="I510">_xlfn.XLOOKUP(G510,Food_Menu!A:A,Food_Menu!D:D)</f>
        <v>629.64</v>
      </c>
      <c r="J510" s="2" t="s">
        <v>1596</v>
      </c>
      <c r="K510" s="2" t="str">
        <f t="array" ref="K510">_xlfn.XLOOKUP(J510,Delivery_Partners!A:A,Delivery_Partners!B:B)</f>
        <v>Delivery Partner 094</v>
      </c>
      <c r="L510" s="3">
        <v>2</v>
      </c>
      <c r="M510" s="2" t="s">
        <v>23</v>
      </c>
      <c r="N510" s="2" t="s">
        <v>24</v>
      </c>
      <c r="O510" s="3">
        <v>23</v>
      </c>
      <c r="P510" s="13">
        <f t="shared" si="104"/>
        <v>1259.28</v>
      </c>
      <c r="Q510" s="13" t="str">
        <f t="shared" si="105"/>
        <v>Fast</v>
      </c>
      <c r="S510" s="21"/>
    </row>
    <row r="511" customHeight="1" spans="1:19">
      <c r="A511" s="2" t="s">
        <v>1597</v>
      </c>
      <c r="B511" s="28">
        <v>45725</v>
      </c>
      <c r="C511" s="2" t="s">
        <v>1598</v>
      </c>
      <c r="D511" s="2" t="str">
        <f t="array" ref="D511">_xlfn.XLOOKUP(C511,Customers!A:A,Customers!B:B)</f>
        <v>Customer 1019</v>
      </c>
      <c r="E511" s="2" t="s">
        <v>39</v>
      </c>
      <c r="F511" s="2" t="str">
        <f t="array" ref="F511">_xlfn.XLOOKUP(E511,Restaurants!A:A,Restaurants!B:B)</f>
        <v>Restaurant 077</v>
      </c>
      <c r="G511" s="2" t="s">
        <v>596</v>
      </c>
      <c r="H511" s="2" t="str">
        <f t="array" ref="H511">_xlfn.XLOOKUP(G511,Food_Menu!A:A,Food_Menu!B:B)</f>
        <v>Food Item 0216</v>
      </c>
      <c r="I511" s="2">
        <f t="array" ref="I511">_xlfn.XLOOKUP(G511,Food_Menu!A:A,Food_Menu!D:D)</f>
        <v>488.7</v>
      </c>
      <c r="J511" s="2" t="s">
        <v>756</v>
      </c>
      <c r="K511" s="2" t="str">
        <f t="array" ref="K511">_xlfn.XLOOKUP(J511,Delivery_Partners!A:A,Delivery_Partners!B:B)</f>
        <v>Delivery Partner 126</v>
      </c>
      <c r="L511" s="3">
        <v>1</v>
      </c>
      <c r="M511" s="2" t="s">
        <v>23</v>
      </c>
      <c r="N511" s="2" t="s">
        <v>42</v>
      </c>
      <c r="O511" s="3">
        <v>40</v>
      </c>
      <c r="P511" s="13">
        <f t="shared" si="104"/>
        <v>488.7</v>
      </c>
      <c r="Q511" s="13" t="str">
        <f t="shared" si="105"/>
        <v>Normal</v>
      </c>
      <c r="S511" s="21"/>
    </row>
    <row r="512" customHeight="1" spans="1:19">
      <c r="A512" s="2" t="s">
        <v>1599</v>
      </c>
      <c r="B512" s="29" t="s">
        <v>343</v>
      </c>
      <c r="C512" s="2" t="s">
        <v>65</v>
      </c>
      <c r="D512" s="2" t="str">
        <f t="array" ref="D512">_xlfn.XLOOKUP(C512,Customers!A:A,Customers!B:B)</f>
        <v>Customer 0702</v>
      </c>
      <c r="E512" s="2" t="s">
        <v>78</v>
      </c>
      <c r="F512" s="2" t="str">
        <f t="array" ref="F512">_xlfn.XLOOKUP(E512,Restaurants!A:A,Restaurants!B:B)</f>
        <v>Restaurant 011</v>
      </c>
      <c r="G512" s="2" t="s">
        <v>1600</v>
      </c>
      <c r="H512" s="2" t="str">
        <f t="array" ref="H512">_xlfn.XLOOKUP(G512,Food_Menu!A:A,Food_Menu!B:B)</f>
        <v>Food Item 0174</v>
      </c>
      <c r="I512" s="2">
        <f t="array" ref="I512">_xlfn.XLOOKUP(G512,Food_Menu!A:A,Food_Menu!D:D)</f>
        <v>470.05</v>
      </c>
      <c r="J512" s="2" t="s">
        <v>688</v>
      </c>
      <c r="K512" s="2" t="str">
        <f t="array" ref="K512">_xlfn.XLOOKUP(J512,Delivery_Partners!A:A,Delivery_Partners!B:B)</f>
        <v>Delivery Partner 165</v>
      </c>
      <c r="L512" s="3">
        <v>1</v>
      </c>
      <c r="M512" s="2" t="s">
        <v>23</v>
      </c>
      <c r="N512" s="2" t="s">
        <v>24</v>
      </c>
      <c r="O512" s="3">
        <v>27</v>
      </c>
      <c r="P512" s="13">
        <f t="shared" si="104"/>
        <v>470.05</v>
      </c>
      <c r="Q512" s="13" t="str">
        <f t="shared" si="105"/>
        <v>Fast</v>
      </c>
      <c r="S512" s="21"/>
    </row>
    <row r="513" customHeight="1" spans="1:19">
      <c r="A513" s="2" t="s">
        <v>1601</v>
      </c>
      <c r="B513" s="28">
        <v>45879</v>
      </c>
      <c r="C513" s="2" t="s">
        <v>1602</v>
      </c>
      <c r="D513" s="2" t="str">
        <f t="array" ref="D513">_xlfn.XLOOKUP(C513,Customers!A:A,Customers!B:B)</f>
        <v>Customer 0435</v>
      </c>
      <c r="E513" s="2" t="s">
        <v>658</v>
      </c>
      <c r="F513" s="2" t="str">
        <f t="array" ref="F513">_xlfn.XLOOKUP(E513,Restaurants!A:A,Restaurants!B:B)</f>
        <v>Restaurant 040</v>
      </c>
      <c r="G513" s="2" t="s">
        <v>969</v>
      </c>
      <c r="H513" s="2" t="str">
        <f t="array" ref="H513">_xlfn.XLOOKUP(G513,Food_Menu!A:A,Food_Menu!B:B)</f>
        <v>Food Item 0007</v>
      </c>
      <c r="I513" s="2">
        <f t="array" ref="I513">_xlfn.XLOOKUP(G513,Food_Menu!A:A,Food_Menu!D:D)</f>
        <v>210.13</v>
      </c>
      <c r="J513" s="2" t="s">
        <v>432</v>
      </c>
      <c r="K513" s="2" t="str">
        <f t="array" ref="K513">_xlfn.XLOOKUP(J513,Delivery_Partners!A:A,Delivery_Partners!B:B)</f>
        <v>Delivery Partner 029</v>
      </c>
      <c r="L513" s="3">
        <v>1</v>
      </c>
      <c r="M513" s="2" t="s">
        <v>23</v>
      </c>
      <c r="N513" s="2" t="s">
        <v>24</v>
      </c>
      <c r="O513" s="3">
        <v>33</v>
      </c>
      <c r="P513" s="13">
        <f t="shared" si="104"/>
        <v>210.13</v>
      </c>
      <c r="Q513" s="13" t="str">
        <f t="shared" si="105"/>
        <v>Normal</v>
      </c>
      <c r="S513" s="21"/>
    </row>
    <row r="514" customHeight="1" spans="1:19">
      <c r="A514" s="2" t="s">
        <v>1603</v>
      </c>
      <c r="B514" s="29" t="s">
        <v>1604</v>
      </c>
      <c r="C514" s="2" t="s">
        <v>1605</v>
      </c>
      <c r="D514" s="2" t="str">
        <f t="array" ref="D514">_xlfn.XLOOKUP(C514,Customers!A:A,Customers!B:B)</f>
        <v>Customer 0579</v>
      </c>
      <c r="E514" s="2" t="s">
        <v>908</v>
      </c>
      <c r="F514" s="2" t="str">
        <f t="array" ref="F514">_xlfn.XLOOKUP(E514,Restaurants!A:A,Restaurants!B:B)</f>
        <v>Restaurant 050</v>
      </c>
      <c r="G514" s="2" t="s">
        <v>346</v>
      </c>
      <c r="H514" s="2" t="str">
        <f t="array" ref="H514">_xlfn.XLOOKUP(G514,Food_Menu!A:A,Food_Menu!B:B)</f>
        <v>Food Item 0069</v>
      </c>
      <c r="I514" s="2">
        <f t="array" ref="I514">_xlfn.XLOOKUP(G514,Food_Menu!A:A,Food_Menu!D:D)</f>
        <v>622.23</v>
      </c>
      <c r="J514" s="2" t="s">
        <v>714</v>
      </c>
      <c r="K514" s="2" t="str">
        <f t="array" ref="K514">_xlfn.XLOOKUP(J514,Delivery_Partners!A:A,Delivery_Partners!B:B)</f>
        <v>Delivery Partner 054</v>
      </c>
      <c r="L514" s="3">
        <v>1</v>
      </c>
      <c r="M514" s="2" t="s">
        <v>23</v>
      </c>
      <c r="N514" s="2" t="s">
        <v>55</v>
      </c>
      <c r="O514" s="3">
        <v>39</v>
      </c>
      <c r="P514" s="13">
        <f t="shared" si="104"/>
        <v>622.23</v>
      </c>
      <c r="Q514" s="13" t="str">
        <f t="shared" si="105"/>
        <v>Normal</v>
      </c>
      <c r="S514" s="21"/>
    </row>
    <row r="515" customHeight="1" spans="1:19">
      <c r="A515" s="2" t="s">
        <v>1606</v>
      </c>
      <c r="B515" s="28">
        <v>45754</v>
      </c>
      <c r="C515" s="2" t="s">
        <v>1607</v>
      </c>
      <c r="D515" s="2" t="str">
        <f t="array" ref="D515">_xlfn.XLOOKUP(C515,Customers!A:A,Customers!B:B)</f>
        <v>Customer 0169</v>
      </c>
      <c r="E515" s="2" t="s">
        <v>492</v>
      </c>
      <c r="F515" s="2" t="str">
        <f t="array" ref="F515">_xlfn.XLOOKUP(E515,Restaurants!A:A,Restaurants!B:B)</f>
        <v>Restaurant 008</v>
      </c>
      <c r="G515" s="2" t="s">
        <v>1608</v>
      </c>
      <c r="H515" s="2" t="str">
        <f t="array" ref="H515">_xlfn.XLOOKUP(G515,Food_Menu!A:A,Food_Menu!B:B)</f>
        <v>Food Item 0160</v>
      </c>
      <c r="I515" s="2">
        <f t="array" ref="I515">_xlfn.XLOOKUP(G515,Food_Menu!A:A,Food_Menu!D:D)</f>
        <v>297.4</v>
      </c>
      <c r="J515" s="2" t="s">
        <v>112</v>
      </c>
      <c r="K515" s="2" t="str">
        <f t="array" ref="K515">_xlfn.XLOOKUP(J515,Delivery_Partners!A:A,Delivery_Partners!B:B)</f>
        <v>Delivery Partner 028</v>
      </c>
      <c r="L515" s="3">
        <v>2</v>
      </c>
      <c r="M515" s="2" t="s">
        <v>23</v>
      </c>
      <c r="N515" s="2" t="s">
        <v>24</v>
      </c>
      <c r="O515" s="3">
        <v>34</v>
      </c>
      <c r="P515" s="13">
        <f t="shared" si="104"/>
        <v>594.8</v>
      </c>
      <c r="Q515" s="13" t="str">
        <f t="shared" si="105"/>
        <v>Normal</v>
      </c>
      <c r="S515" s="21"/>
    </row>
    <row r="516" customHeight="1" spans="1:19">
      <c r="A516" s="2" t="s">
        <v>1609</v>
      </c>
      <c r="B516" s="28">
        <v>45783</v>
      </c>
      <c r="C516" s="2" t="s">
        <v>1610</v>
      </c>
      <c r="D516" s="2" t="str">
        <f t="array" ref="D516">_xlfn.XLOOKUP(C516,Customers!A:A,Customers!B:B)</f>
        <v>Customer 0284</v>
      </c>
      <c r="E516" s="2" t="s">
        <v>193</v>
      </c>
      <c r="F516" s="2" t="str">
        <f t="array" ref="F516">_xlfn.XLOOKUP(E516,Restaurants!A:A,Restaurants!B:B)</f>
        <v>Restaurant 051</v>
      </c>
      <c r="G516" s="2" t="s">
        <v>1051</v>
      </c>
      <c r="H516" s="2" t="str">
        <f t="array" ref="H516">_xlfn.XLOOKUP(G516,Food_Menu!A:A,Food_Menu!B:B)</f>
        <v>Food Item 0014</v>
      </c>
      <c r="I516" s="2">
        <f t="array" ref="I516">_xlfn.XLOOKUP(G516,Food_Menu!A:A,Food_Menu!D:D)</f>
        <v>208.39</v>
      </c>
      <c r="J516" s="2" t="s">
        <v>862</v>
      </c>
      <c r="K516" s="2" t="str">
        <f t="array" ref="K516">_xlfn.XLOOKUP(J516,Delivery_Partners!A:A,Delivery_Partners!B:B)</f>
        <v>Delivery Partner 159</v>
      </c>
      <c r="L516" s="3">
        <v>2</v>
      </c>
      <c r="M516" s="2" t="s">
        <v>23</v>
      </c>
      <c r="N516" s="2" t="s">
        <v>55</v>
      </c>
      <c r="O516" s="3">
        <v>45</v>
      </c>
      <c r="P516" s="13">
        <f t="shared" si="104"/>
        <v>416.78</v>
      </c>
      <c r="Q516" s="13" t="str">
        <f t="shared" si="105"/>
        <v>Normal</v>
      </c>
      <c r="S516" s="21"/>
    </row>
    <row r="517" hidden="1" customHeight="1" spans="1:19">
      <c r="A517" s="2" t="s">
        <v>1611</v>
      </c>
      <c r="B517" s="29" t="s">
        <v>1612</v>
      </c>
      <c r="C517" s="2" t="s">
        <v>1613</v>
      </c>
      <c r="D517" s="2" t="str">
        <f t="array" ref="D517">_xlfn.XLOOKUP(C517,Customers!A:A,Customers!B:B)</f>
        <v>Customer 0526</v>
      </c>
      <c r="E517" s="2" t="s">
        <v>293</v>
      </c>
      <c r="F517" s="2" t="str">
        <f t="array" ref="F517">_xlfn.XLOOKUP(E517,Restaurants!A:A,Restaurants!B:B)</f>
        <v>Restaurant 057</v>
      </c>
      <c r="G517" s="2" t="s">
        <v>221</v>
      </c>
      <c r="H517" s="2" t="str">
        <f t="array" ref="H517">_xlfn.XLOOKUP(G517,Food_Menu!A:A,Food_Menu!B:B)</f>
        <v>Food Item 0220</v>
      </c>
      <c r="I517" s="2"/>
      <c r="J517" s="2" t="s">
        <v>643</v>
      </c>
      <c r="K517" s="2" t="str">
        <f t="array" ref="K517">_xlfn.XLOOKUP(J517,Delivery_Partners!A:A,Delivery_Partners!B:B)</f>
        <v>Delivery Partner 107</v>
      </c>
      <c r="L517" s="3">
        <v>1</v>
      </c>
      <c r="M517" s="2" t="s">
        <v>101</v>
      </c>
      <c r="N517" s="2" t="s">
        <v>24</v>
      </c>
      <c r="O517" s="2"/>
    </row>
    <row r="518" customHeight="1" spans="1:19">
      <c r="A518" s="2" t="s">
        <v>1614</v>
      </c>
      <c r="B518" s="29" t="s">
        <v>1604</v>
      </c>
      <c r="C518" s="2" t="s">
        <v>844</v>
      </c>
      <c r="D518" s="2" t="str">
        <f t="array" ref="D518">_xlfn.XLOOKUP(C518,Customers!A:A,Customers!B:B)</f>
        <v>Customer 0711</v>
      </c>
      <c r="E518" s="2" t="s">
        <v>1022</v>
      </c>
      <c r="F518" s="2" t="str">
        <f t="array" ref="F518">_xlfn.XLOOKUP(E518,Restaurants!A:A,Restaurants!B:B)</f>
        <v>Restaurant 049</v>
      </c>
      <c r="G518" s="2" t="s">
        <v>466</v>
      </c>
      <c r="H518" s="2" t="str">
        <f t="array" ref="H518">_xlfn.XLOOKUP(G518,Food_Menu!A:A,Food_Menu!B:B)</f>
        <v>Food Item 0037</v>
      </c>
      <c r="I518" s="2">
        <f t="array" ref="I518">_xlfn.XLOOKUP(G518,Food_Menu!A:A,Food_Menu!D:D)</f>
        <v>570.62</v>
      </c>
      <c r="J518" s="2" t="s">
        <v>212</v>
      </c>
      <c r="K518" s="2" t="str">
        <f t="array" ref="K518">_xlfn.XLOOKUP(J518,Delivery_Partners!A:A,Delivery_Partners!B:B)</f>
        <v>Delivery Partner 177</v>
      </c>
      <c r="L518" s="3">
        <v>2</v>
      </c>
      <c r="M518" s="2" t="s">
        <v>23</v>
      </c>
      <c r="N518" s="2" t="s">
        <v>55</v>
      </c>
      <c r="O518" s="3">
        <v>29</v>
      </c>
      <c r="P518" s="13">
        <f t="shared" ref="P518:P526" si="106">I518*L518</f>
        <v>1141.24</v>
      </c>
      <c r="Q518" s="13" t="str">
        <f t="shared" ref="Q518:Q526" si="107">IF(O518="","Not Delivered",IF(O518&lt;=30,"Fast",IF(O518&lt;=60,"Normal","Slow")))</f>
        <v>Fast</v>
      </c>
      <c r="S518" s="21"/>
    </row>
    <row r="519" customHeight="1" spans="1:19">
      <c r="A519" s="2" t="s">
        <v>1615</v>
      </c>
      <c r="B519" s="29" t="s">
        <v>787</v>
      </c>
      <c r="C519" s="2" t="s">
        <v>1616</v>
      </c>
      <c r="D519" s="2" t="str">
        <f t="array" ref="D519">_xlfn.XLOOKUP(C519,Customers!A:A,Customers!B:B)</f>
        <v>Customer 0584</v>
      </c>
      <c r="E519" s="2" t="s">
        <v>249</v>
      </c>
      <c r="F519" s="2" t="str">
        <f t="array" ref="F519">_xlfn.XLOOKUP(E519,Restaurants!A:A,Restaurants!B:B)</f>
        <v>Restaurant 061</v>
      </c>
      <c r="G519" s="2" t="s">
        <v>1114</v>
      </c>
      <c r="H519" s="2" t="str">
        <f t="array" ref="H519">_xlfn.XLOOKUP(G519,Food_Menu!A:A,Food_Menu!B:B)</f>
        <v>Food Item 0176</v>
      </c>
      <c r="I519" s="2">
        <f t="array" ref="I519">_xlfn.XLOOKUP(G519,Food_Menu!A:A,Food_Menu!D:D)</f>
        <v>167.27</v>
      </c>
      <c r="J519" s="2" t="s">
        <v>1375</v>
      </c>
      <c r="K519" s="2" t="str">
        <f t="array" ref="K519">_xlfn.XLOOKUP(J519,Delivery_Partners!A:A,Delivery_Partners!B:B)</f>
        <v>Delivery Partner 008</v>
      </c>
      <c r="L519" s="3">
        <v>1</v>
      </c>
      <c r="M519" s="2" t="s">
        <v>23</v>
      </c>
      <c r="N519" s="2" t="s">
        <v>24</v>
      </c>
      <c r="O519" s="3">
        <v>45</v>
      </c>
      <c r="P519" s="13">
        <f t="shared" si="106"/>
        <v>167.27</v>
      </c>
      <c r="Q519" s="13" t="str">
        <f t="shared" si="107"/>
        <v>Normal</v>
      </c>
      <c r="S519" s="21"/>
    </row>
    <row r="520" customHeight="1" spans="1:19">
      <c r="A520" s="2" t="s">
        <v>1617</v>
      </c>
      <c r="B520" s="28">
        <v>45903</v>
      </c>
      <c r="C520" s="2" t="s">
        <v>1618</v>
      </c>
      <c r="D520" s="2" t="str">
        <f t="array" ref="D520">_xlfn.XLOOKUP(C520,Customers!A:A,Customers!B:B)</f>
        <v>Customer 1156</v>
      </c>
      <c r="E520" s="2" t="s">
        <v>655</v>
      </c>
      <c r="F520" s="2" t="str">
        <f t="array" ref="F520">_xlfn.XLOOKUP(E520,Restaurants!A:A,Restaurants!B:B)</f>
        <v>Restaurant 096</v>
      </c>
      <c r="G520" s="2" t="s">
        <v>1040</v>
      </c>
      <c r="H520" s="2" t="str">
        <f t="array" ref="H520">_xlfn.XLOOKUP(G520,Food_Menu!A:A,Food_Menu!B:B)</f>
        <v>Food Item 0185</v>
      </c>
      <c r="I520" s="2">
        <f t="array" ref="I520">_xlfn.XLOOKUP(G520,Food_Menu!A:A,Food_Menu!D:D)</f>
        <v>565.74</v>
      </c>
      <c r="J520" s="2" t="s">
        <v>544</v>
      </c>
      <c r="K520" s="2" t="str">
        <f t="array" ref="K520">_xlfn.XLOOKUP(J520,Delivery_Partners!A:A,Delivery_Partners!B:B)</f>
        <v>Delivery Partner 128</v>
      </c>
      <c r="L520" s="3">
        <v>3</v>
      </c>
      <c r="M520" s="2" t="s">
        <v>23</v>
      </c>
      <c r="N520" s="2" t="s">
        <v>24</v>
      </c>
      <c r="O520" s="3">
        <v>48</v>
      </c>
      <c r="P520" s="13">
        <f t="shared" si="106"/>
        <v>1697.22</v>
      </c>
      <c r="Q520" s="13" t="str">
        <f t="shared" si="107"/>
        <v>Normal</v>
      </c>
      <c r="S520" s="21"/>
    </row>
    <row r="521" customHeight="1" spans="1:19">
      <c r="A521" s="2" t="s">
        <v>1619</v>
      </c>
      <c r="B521" s="29" t="s">
        <v>1137</v>
      </c>
      <c r="C521" s="2" t="s">
        <v>737</v>
      </c>
      <c r="D521" s="2" t="str">
        <f t="array" ref="D521">_xlfn.XLOOKUP(C521,Customers!A:A,Customers!B:B)</f>
        <v>Customer 0765</v>
      </c>
      <c r="E521" s="2" t="s">
        <v>814</v>
      </c>
      <c r="F521" s="2" t="str">
        <f t="array" ref="F521">_xlfn.XLOOKUP(E521,Restaurants!A:A,Restaurants!B:B)</f>
        <v>Restaurant 093</v>
      </c>
      <c r="G521" s="2" t="s">
        <v>1506</v>
      </c>
      <c r="H521" s="2" t="str">
        <f t="array" ref="H521">_xlfn.XLOOKUP(G521,Food_Menu!A:A,Food_Menu!B:B)</f>
        <v>Food Item 0112</v>
      </c>
      <c r="I521" s="2">
        <f t="array" ref="I521">_xlfn.XLOOKUP(G521,Food_Menu!A:A,Food_Menu!D:D)</f>
        <v>97.22</v>
      </c>
      <c r="J521" s="2" t="s">
        <v>470</v>
      </c>
      <c r="K521" s="2" t="str">
        <f t="array" ref="K521">_xlfn.XLOOKUP(J521,Delivery_Partners!A:A,Delivery_Partners!B:B)</f>
        <v>Delivery Partner 006</v>
      </c>
      <c r="L521" s="3">
        <v>1</v>
      </c>
      <c r="M521" s="2" t="s">
        <v>23</v>
      </c>
      <c r="N521" s="2" t="s">
        <v>55</v>
      </c>
      <c r="O521" s="3">
        <v>36</v>
      </c>
      <c r="P521" s="13">
        <f t="shared" si="106"/>
        <v>97.22</v>
      </c>
      <c r="Q521" s="13" t="str">
        <f t="shared" si="107"/>
        <v>Normal</v>
      </c>
      <c r="S521" s="21"/>
    </row>
    <row r="522" customHeight="1" spans="1:19">
      <c r="A522" s="2" t="s">
        <v>1620</v>
      </c>
      <c r="B522" s="28">
        <v>45849</v>
      </c>
      <c r="C522" s="2" t="s">
        <v>219</v>
      </c>
      <c r="D522" s="2" t="str">
        <f t="array" ref="D522">_xlfn.XLOOKUP(C522,Customers!A:A,Customers!B:B)</f>
        <v>Customer 0028</v>
      </c>
      <c r="E522" s="2" t="s">
        <v>302</v>
      </c>
      <c r="F522" s="2" t="str">
        <f t="array" ref="F522">_xlfn.XLOOKUP(E522,Restaurants!A:A,Restaurants!B:B)</f>
        <v>Restaurant 002</v>
      </c>
      <c r="G522" s="2" t="s">
        <v>34</v>
      </c>
      <c r="H522" s="2" t="str">
        <f t="array" ref="H522">_xlfn.XLOOKUP(G522,Food_Menu!A:A,Food_Menu!B:B)</f>
        <v>Food Item 0177</v>
      </c>
      <c r="I522" s="2">
        <f t="array" ref="I522">_xlfn.XLOOKUP(G522,Food_Menu!A:A,Food_Menu!D:D)</f>
        <v>268.83</v>
      </c>
      <c r="J522" s="2" t="s">
        <v>80</v>
      </c>
      <c r="K522" s="2" t="str">
        <f t="array" ref="K522">_xlfn.XLOOKUP(J522,Delivery_Partners!A:A,Delivery_Partners!B:B)</f>
        <v>Delivery Partner 020</v>
      </c>
      <c r="L522" s="3">
        <v>3</v>
      </c>
      <c r="M522" s="2" t="s">
        <v>23</v>
      </c>
      <c r="N522" s="2" t="s">
        <v>24</v>
      </c>
      <c r="O522" s="3">
        <v>51</v>
      </c>
      <c r="P522" s="13">
        <f t="shared" si="106"/>
        <v>806.49</v>
      </c>
      <c r="Q522" s="13" t="str">
        <f t="shared" si="107"/>
        <v>Normal</v>
      </c>
      <c r="S522" s="21"/>
    </row>
    <row r="523" customHeight="1" spans="1:19">
      <c r="A523" s="2" t="s">
        <v>1621</v>
      </c>
      <c r="B523" s="29" t="s">
        <v>170</v>
      </c>
      <c r="C523" s="2" t="s">
        <v>1562</v>
      </c>
      <c r="D523" s="2" t="str">
        <f t="array" ref="D523">_xlfn.XLOOKUP(C523,Customers!A:A,Customers!B:B)</f>
        <v>Customer 0630</v>
      </c>
      <c r="E523" s="2" t="s">
        <v>39</v>
      </c>
      <c r="F523" s="2" t="str">
        <f t="array" ref="F523">_xlfn.XLOOKUP(E523,Restaurants!A:A,Restaurants!B:B)</f>
        <v>Restaurant 077</v>
      </c>
      <c r="G523" s="2" t="s">
        <v>355</v>
      </c>
      <c r="H523" s="2" t="str">
        <f t="array" ref="H523">_xlfn.XLOOKUP(G523,Food_Menu!A:A,Food_Menu!B:B)</f>
        <v>Food Item 0195</v>
      </c>
      <c r="I523" s="2">
        <f t="array" ref="I523">_xlfn.XLOOKUP(G523,Food_Menu!A:A,Food_Menu!D:D)</f>
        <v>547.24</v>
      </c>
      <c r="J523" s="2" t="s">
        <v>1443</v>
      </c>
      <c r="K523" s="2" t="str">
        <f t="array" ref="K523">_xlfn.XLOOKUP(J523,Delivery_Partners!A:A,Delivery_Partners!B:B)</f>
        <v>Delivery Partner 078</v>
      </c>
      <c r="L523" s="3">
        <v>1</v>
      </c>
      <c r="M523" s="2" t="s">
        <v>23</v>
      </c>
      <c r="N523" s="2" t="s">
        <v>24</v>
      </c>
      <c r="O523" s="3">
        <v>32</v>
      </c>
      <c r="P523" s="13">
        <f t="shared" si="106"/>
        <v>547.24</v>
      </c>
      <c r="Q523" s="13" t="str">
        <f t="shared" si="107"/>
        <v>Normal</v>
      </c>
      <c r="S523" s="21"/>
    </row>
    <row r="524" customHeight="1" spans="1:19">
      <c r="A524" s="2" t="s">
        <v>1622</v>
      </c>
      <c r="B524" s="29" t="s">
        <v>1623</v>
      </c>
      <c r="C524" s="2" t="s">
        <v>547</v>
      </c>
      <c r="D524" s="2" t="str">
        <f t="array" ref="D524">_xlfn.XLOOKUP(C524,Customers!A:A,Customers!B:B)</f>
        <v>Customer 0700</v>
      </c>
      <c r="E524" s="2" t="s">
        <v>1209</v>
      </c>
      <c r="F524" s="2" t="str">
        <f t="array" ref="F524">_xlfn.XLOOKUP(E524,Restaurants!A:A,Restaurants!B:B)</f>
        <v>Restaurant 109</v>
      </c>
      <c r="G524" s="2" t="s">
        <v>789</v>
      </c>
      <c r="H524" s="2" t="str">
        <f t="array" ref="H524">_xlfn.XLOOKUP(G524,Food_Menu!A:A,Food_Menu!B:B)</f>
        <v>Food Item 0162</v>
      </c>
      <c r="I524" s="2">
        <f t="array" ref="I524">_xlfn.XLOOKUP(G524,Food_Menu!A:A,Food_Menu!D:D)</f>
        <v>422.16</v>
      </c>
      <c r="J524" s="2" t="s">
        <v>1204</v>
      </c>
      <c r="K524" s="2" t="str">
        <f t="array" ref="K524">_xlfn.XLOOKUP(J524,Delivery_Partners!A:A,Delivery_Partners!B:B)</f>
        <v>Delivery Partner 067</v>
      </c>
      <c r="L524" s="3">
        <v>1</v>
      </c>
      <c r="M524" s="2" t="s">
        <v>23</v>
      </c>
      <c r="N524" s="2" t="s">
        <v>24</v>
      </c>
      <c r="O524" s="3">
        <v>33</v>
      </c>
      <c r="P524" s="13">
        <f t="shared" si="106"/>
        <v>422.16</v>
      </c>
      <c r="Q524" s="13" t="str">
        <f t="shared" si="107"/>
        <v>Normal</v>
      </c>
      <c r="S524" s="21"/>
    </row>
    <row r="525" customHeight="1" spans="1:19">
      <c r="A525" s="2" t="s">
        <v>1624</v>
      </c>
      <c r="B525" s="28">
        <v>45664</v>
      </c>
      <c r="C525" s="2" t="s">
        <v>1625</v>
      </c>
      <c r="D525" s="2" t="str">
        <f t="array" ref="D525">_xlfn.XLOOKUP(C525,Customers!A:A,Customers!B:B)</f>
        <v>Customer 0053</v>
      </c>
      <c r="E525" s="2" t="s">
        <v>239</v>
      </c>
      <c r="F525" s="2" t="str">
        <f t="array" ref="F525">_xlfn.XLOOKUP(E525,Restaurants!A:A,Restaurants!B:B)</f>
        <v>Restaurant 105</v>
      </c>
      <c r="G525" s="2" t="s">
        <v>872</v>
      </c>
      <c r="H525" s="2" t="str">
        <f t="array" ref="H525">_xlfn.XLOOKUP(G525,Food_Menu!A:A,Food_Menu!B:B)</f>
        <v>Food Item 0156</v>
      </c>
      <c r="I525" s="2">
        <f t="array" ref="I525">_xlfn.XLOOKUP(G525,Food_Menu!A:A,Food_Menu!D:D)</f>
        <v>133.9</v>
      </c>
      <c r="J525" s="2" t="s">
        <v>397</v>
      </c>
      <c r="K525" s="2" t="str">
        <f t="array" ref="K525">_xlfn.XLOOKUP(J525,Delivery_Partners!A:A,Delivery_Partners!B:B)</f>
        <v>Delivery Partner 066</v>
      </c>
      <c r="L525" s="3">
        <v>1</v>
      </c>
      <c r="M525" s="2" t="s">
        <v>23</v>
      </c>
      <c r="N525" s="2" t="s">
        <v>55</v>
      </c>
      <c r="O525" s="3">
        <v>35</v>
      </c>
      <c r="P525" s="13">
        <f t="shared" si="106"/>
        <v>133.9</v>
      </c>
      <c r="Q525" s="13" t="str">
        <f t="shared" si="107"/>
        <v>Normal</v>
      </c>
      <c r="S525" s="21"/>
    </row>
    <row r="526" customHeight="1" spans="1:19">
      <c r="A526" s="2" t="s">
        <v>1626</v>
      </c>
      <c r="B526" s="29" t="s">
        <v>1127</v>
      </c>
      <c r="C526" s="2" t="s">
        <v>1627</v>
      </c>
      <c r="D526" s="2" t="str">
        <f t="array" ref="D526">_xlfn.XLOOKUP(C526,Customers!A:A,Customers!B:B)</f>
        <v>Customer 0463</v>
      </c>
      <c r="E526" s="2" t="s">
        <v>518</v>
      </c>
      <c r="F526" s="2" t="str">
        <f t="array" ref="F526">_xlfn.XLOOKUP(E526,Restaurants!A:A,Restaurants!B:B)</f>
        <v>Restaurant 039</v>
      </c>
      <c r="G526" s="2" t="s">
        <v>178</v>
      </c>
      <c r="H526" s="2" t="str">
        <f t="array" ref="H526">_xlfn.XLOOKUP(G526,Food_Menu!A:A,Food_Menu!B:B)</f>
        <v>Food Item 0086</v>
      </c>
      <c r="I526" s="2">
        <f t="array" ref="I526">_xlfn.XLOOKUP(G526,Food_Menu!A:A,Food_Menu!D:D)</f>
        <v>475.88</v>
      </c>
      <c r="J526" s="2" t="s">
        <v>231</v>
      </c>
      <c r="K526" s="2" t="str">
        <f t="array" ref="K526">_xlfn.XLOOKUP(J526,Delivery_Partners!A:A,Delivery_Partners!B:B)</f>
        <v>Delivery Partner 013</v>
      </c>
      <c r="L526" s="3">
        <v>3</v>
      </c>
      <c r="M526" s="2" t="s">
        <v>23</v>
      </c>
      <c r="N526" s="2" t="s">
        <v>42</v>
      </c>
      <c r="O526" s="3">
        <v>33</v>
      </c>
      <c r="P526" s="13">
        <f t="shared" si="106"/>
        <v>1427.64</v>
      </c>
      <c r="Q526" s="13" t="str">
        <f t="shared" si="107"/>
        <v>Normal</v>
      </c>
      <c r="S526" s="21"/>
    </row>
    <row r="527" hidden="1" customHeight="1" spans="1:19">
      <c r="A527" s="2" t="s">
        <v>1628</v>
      </c>
      <c r="B527" s="29" t="s">
        <v>180</v>
      </c>
      <c r="C527" s="2" t="s">
        <v>1629</v>
      </c>
      <c r="D527" s="2" t="str">
        <f t="array" ref="D527">_xlfn.XLOOKUP(C527,Customers!A:A,Customers!B:B)</f>
        <v>Customer 1046</v>
      </c>
      <c r="E527" s="2" t="s">
        <v>265</v>
      </c>
      <c r="F527" s="2" t="str">
        <f t="array" ref="F527">_xlfn.XLOOKUP(E527,Restaurants!A:A,Restaurants!B:B)</f>
        <v>Restaurant 094</v>
      </c>
      <c r="G527" s="2" t="s">
        <v>848</v>
      </c>
      <c r="H527" s="2" t="str">
        <f t="array" ref="H527">_xlfn.XLOOKUP(G527,Food_Menu!A:A,Food_Menu!B:B)</f>
        <v>Food Item 0065</v>
      </c>
      <c r="I527" s="2"/>
      <c r="J527" s="2" t="s">
        <v>304</v>
      </c>
      <c r="K527" s="2" t="str">
        <f t="array" ref="K527">_xlfn.XLOOKUP(J527,Delivery_Partners!A:A,Delivery_Partners!B:B)</f>
        <v>Delivery Partner 099</v>
      </c>
      <c r="L527" s="3">
        <v>3</v>
      </c>
      <c r="M527" s="2" t="s">
        <v>101</v>
      </c>
      <c r="N527" s="2" t="s">
        <v>42</v>
      </c>
      <c r="O527" s="2"/>
    </row>
    <row r="528" customHeight="1" spans="1:19">
      <c r="A528" s="2" t="s">
        <v>1630</v>
      </c>
      <c r="B528" s="29" t="s">
        <v>1631</v>
      </c>
      <c r="C528" s="2" t="s">
        <v>1632</v>
      </c>
      <c r="D528" s="2" t="str">
        <f t="array" ref="D528">_xlfn.XLOOKUP(C528,Customers!A:A,Customers!B:B)</f>
        <v>Customer 0429</v>
      </c>
      <c r="E528" s="2" t="s">
        <v>182</v>
      </c>
      <c r="F528" s="2" t="str">
        <f t="array" ref="F528">_xlfn.XLOOKUP(E528,Restaurants!A:A,Restaurants!B:B)</f>
        <v>Restaurant 097</v>
      </c>
      <c r="G528" s="2" t="s">
        <v>856</v>
      </c>
      <c r="H528" s="2" t="str">
        <f t="array" ref="H528">_xlfn.XLOOKUP(G528,Food_Menu!A:A,Food_Menu!B:B)</f>
        <v>Food Item 0191</v>
      </c>
      <c r="I528" s="2">
        <f t="array" ref="I528">_xlfn.XLOOKUP(G528,Food_Menu!A:A,Food_Menu!D:D)</f>
        <v>443.82</v>
      </c>
      <c r="J528" s="2" t="s">
        <v>583</v>
      </c>
      <c r="K528" s="2" t="str">
        <f t="array" ref="K528">_xlfn.XLOOKUP(J528,Delivery_Partners!A:A,Delivery_Partners!B:B)</f>
        <v>Delivery Partner 062</v>
      </c>
      <c r="L528" s="3">
        <v>2</v>
      </c>
      <c r="M528" s="2" t="s">
        <v>23</v>
      </c>
      <c r="N528" s="2" t="s">
        <v>24</v>
      </c>
      <c r="O528" s="3">
        <v>26</v>
      </c>
      <c r="P528" s="13">
        <f>I528*L528</f>
        <v>887.64</v>
      </c>
      <c r="Q528" s="13" t="str">
        <f>IF(O528="","Not Delivered",IF(O528&lt;=30,"Fast",IF(O528&lt;=60,"Normal","Slow")))</f>
        <v>Fast</v>
      </c>
      <c r="S528" s="21"/>
    </row>
    <row r="529" hidden="1" customHeight="1" spans="1:19">
      <c r="A529" s="2" t="s">
        <v>1633</v>
      </c>
      <c r="B529" s="29" t="s">
        <v>569</v>
      </c>
      <c r="C529" s="2" t="s">
        <v>1113</v>
      </c>
      <c r="D529" s="2" t="str">
        <f t="array" ref="D529">_xlfn.XLOOKUP(C529,Customers!A:A,Customers!B:B)</f>
        <v>Customer 0548</v>
      </c>
      <c r="E529" s="2" t="s">
        <v>537</v>
      </c>
      <c r="F529" s="2" t="str">
        <f t="array" ref="F529">_xlfn.XLOOKUP(E529,Restaurants!A:A,Restaurants!B:B)</f>
        <v>Restaurant 044</v>
      </c>
      <c r="G529" s="2" t="s">
        <v>303</v>
      </c>
      <c r="H529" s="2" t="str">
        <f t="array" ref="H529">_xlfn.XLOOKUP(G529,Food_Menu!A:A,Food_Menu!B:B)</f>
        <v>Food Item 0050</v>
      </c>
      <c r="I529" s="2"/>
      <c r="J529" s="2" t="s">
        <v>1372</v>
      </c>
      <c r="K529" s="2" t="str">
        <f t="array" ref="K529">_xlfn.XLOOKUP(J529,Delivery_Partners!A:A,Delivery_Partners!B:B)</f>
        <v>Delivery Partner 179</v>
      </c>
      <c r="L529" s="3">
        <v>1</v>
      </c>
      <c r="M529" s="2" t="s">
        <v>101</v>
      </c>
      <c r="N529" s="2" t="s">
        <v>24</v>
      </c>
      <c r="O529" s="2"/>
    </row>
    <row r="530" customHeight="1" spans="1:19">
      <c r="A530" s="2" t="s">
        <v>1634</v>
      </c>
      <c r="B530" s="29" t="s">
        <v>1635</v>
      </c>
      <c r="C530" s="2" t="s">
        <v>460</v>
      </c>
      <c r="D530" s="2" t="str">
        <f t="array" ref="D530">_xlfn.XLOOKUP(C530,Customers!A:A,Customers!B:B)</f>
        <v>Customer 0266</v>
      </c>
      <c r="E530" s="2" t="s">
        <v>239</v>
      </c>
      <c r="F530" s="2" t="str">
        <f t="array" ref="F530">_xlfn.XLOOKUP(E530,Restaurants!A:A,Restaurants!B:B)</f>
        <v>Restaurant 105</v>
      </c>
      <c r="G530" s="2" t="s">
        <v>617</v>
      </c>
      <c r="H530" s="2" t="str">
        <f t="array" ref="H530">_xlfn.XLOOKUP(G530,Food_Menu!A:A,Food_Menu!B:B)</f>
        <v>Food Item 0092</v>
      </c>
      <c r="I530" s="2">
        <f t="array" ref="I530">_xlfn.XLOOKUP(G530,Food_Menu!A:A,Food_Menu!D:D)</f>
        <v>238.18</v>
      </c>
      <c r="J530" s="2" t="s">
        <v>154</v>
      </c>
      <c r="K530" s="2" t="str">
        <f t="array" ref="K530">_xlfn.XLOOKUP(J530,Delivery_Partners!A:A,Delivery_Partners!B:B)</f>
        <v>Delivery Partner 143</v>
      </c>
      <c r="L530" s="3">
        <v>2</v>
      </c>
      <c r="M530" s="2" t="s">
        <v>23</v>
      </c>
      <c r="N530" s="2" t="s">
        <v>74</v>
      </c>
      <c r="O530" s="3">
        <v>36</v>
      </c>
      <c r="P530" s="13">
        <f>I530*L530</f>
        <v>476.36</v>
      </c>
      <c r="Q530" s="13" t="str">
        <f>IF(O530="","Not Delivered",IF(O530&lt;=30,"Fast",IF(O530&lt;=60,"Normal","Slow")))</f>
        <v>Normal</v>
      </c>
      <c r="S530" s="21"/>
    </row>
    <row r="531" hidden="1" customHeight="1" spans="1:19">
      <c r="A531" s="2" t="s">
        <v>1636</v>
      </c>
      <c r="B531" s="29" t="s">
        <v>1202</v>
      </c>
      <c r="C531" s="2" t="s">
        <v>1637</v>
      </c>
      <c r="D531" s="2" t="str">
        <f t="array" ref="D531">_xlfn.XLOOKUP(C531,Customers!A:A,Customers!B:B)</f>
        <v>Customer 0093</v>
      </c>
      <c r="E531" s="2" t="s">
        <v>750</v>
      </c>
      <c r="F531" s="2" t="str">
        <f t="array" ref="F531">_xlfn.XLOOKUP(E531,Restaurants!A:A,Restaurants!B:B)</f>
        <v>Restaurant 076</v>
      </c>
      <c r="G531" s="2" t="s">
        <v>1100</v>
      </c>
      <c r="H531" s="2" t="str">
        <f t="array" ref="H531">_xlfn.XLOOKUP(G531,Food_Menu!A:A,Food_Menu!B:B)</f>
        <v>Food Item 0113</v>
      </c>
      <c r="I531" s="2"/>
      <c r="J531" s="2" t="s">
        <v>660</v>
      </c>
      <c r="K531" s="2" t="str">
        <f t="array" ref="K531">_xlfn.XLOOKUP(J531,Delivery_Partners!A:A,Delivery_Partners!B:B)</f>
        <v>Delivery Partner 079</v>
      </c>
      <c r="L531" s="3">
        <v>1</v>
      </c>
      <c r="M531" s="2" t="s">
        <v>101</v>
      </c>
      <c r="N531" s="2" t="s">
        <v>24</v>
      </c>
      <c r="O531" s="2"/>
    </row>
    <row r="532" hidden="1" customHeight="1" spans="1:19">
      <c r="A532" s="2" t="s">
        <v>1638</v>
      </c>
      <c r="B532" s="29" t="s">
        <v>1639</v>
      </c>
      <c r="C532" s="2" t="s">
        <v>1640</v>
      </c>
      <c r="D532" s="2" t="str">
        <f t="array" ref="D532">_xlfn.XLOOKUP(C532,Customers!A:A,Customers!B:B)</f>
        <v>Customer 0382</v>
      </c>
      <c r="E532" s="2" t="s">
        <v>421</v>
      </c>
      <c r="F532" s="2" t="str">
        <f t="array" ref="F532">_xlfn.XLOOKUP(E532,Restaurants!A:A,Restaurants!B:B)</f>
        <v>Restaurant 091</v>
      </c>
      <c r="G532" s="2" t="s">
        <v>178</v>
      </c>
      <c r="H532" s="2" t="str">
        <f t="array" ref="H532">_xlfn.XLOOKUP(G532,Food_Menu!A:A,Food_Menu!B:B)</f>
        <v>Food Item 0086</v>
      </c>
      <c r="I532" s="2"/>
      <c r="J532" s="2" t="s">
        <v>898</v>
      </c>
      <c r="K532" s="2" t="str">
        <f t="array" ref="K532">_xlfn.XLOOKUP(J532,Delivery_Partners!A:A,Delivery_Partners!B:B)</f>
        <v>Delivery Partner 138</v>
      </c>
      <c r="L532" s="3">
        <v>2</v>
      </c>
      <c r="M532" s="2" t="s">
        <v>101</v>
      </c>
      <c r="N532" s="2" t="s">
        <v>42</v>
      </c>
      <c r="O532" s="2"/>
    </row>
    <row r="533" customHeight="1" spans="1:19">
      <c r="A533" s="2" t="s">
        <v>1641</v>
      </c>
      <c r="B533" s="29" t="s">
        <v>1642</v>
      </c>
      <c r="C533" s="2" t="s">
        <v>1643</v>
      </c>
      <c r="D533" s="2" t="str">
        <f t="array" ref="D533">_xlfn.XLOOKUP(C533,Customers!A:A,Customers!B:B)</f>
        <v>Customer 0928</v>
      </c>
      <c r="E533" s="2" t="s">
        <v>1309</v>
      </c>
      <c r="F533" s="2" t="str">
        <f t="array" ref="F533">_xlfn.XLOOKUP(E533,Restaurants!A:A,Restaurants!B:B)</f>
        <v>Restaurant 090</v>
      </c>
      <c r="G533" s="2" t="s">
        <v>1164</v>
      </c>
      <c r="H533" s="2" t="str">
        <f t="array" ref="H533">_xlfn.XLOOKUP(G533,Food_Menu!A:A,Food_Menu!B:B)</f>
        <v>Food Item 0083</v>
      </c>
      <c r="I533" s="2">
        <f t="array" ref="I533">_xlfn.XLOOKUP(G533,Food_Menu!A:A,Food_Menu!D:D)</f>
        <v>430.56</v>
      </c>
      <c r="J533" s="2" t="s">
        <v>567</v>
      </c>
      <c r="K533" s="2" t="str">
        <f t="array" ref="K533">_xlfn.XLOOKUP(J533,Delivery_Partners!A:A,Delivery_Partners!B:B)</f>
        <v>Delivery Partner 104</v>
      </c>
      <c r="L533" s="3">
        <v>1</v>
      </c>
      <c r="M533" s="2" t="s">
        <v>23</v>
      </c>
      <c r="N533" s="2" t="s">
        <v>24</v>
      </c>
      <c r="O533" s="3">
        <v>40</v>
      </c>
      <c r="P533" s="13">
        <f t="shared" ref="P533:P543" si="108">I533*L533</f>
        <v>430.56</v>
      </c>
      <c r="Q533" s="13" t="str">
        <f t="shared" ref="Q533:Q543" si="109">IF(O533="","Not Delivered",IF(O533&lt;=30,"Fast",IF(O533&lt;=60,"Normal","Slow")))</f>
        <v>Normal</v>
      </c>
      <c r="S533" s="21"/>
    </row>
    <row r="534" customHeight="1" spans="1:19">
      <c r="A534" s="2" t="s">
        <v>1644</v>
      </c>
      <c r="B534" s="29" t="s">
        <v>1144</v>
      </c>
      <c r="C534" s="2" t="s">
        <v>630</v>
      </c>
      <c r="D534" s="2" t="str">
        <f t="array" ref="D534">_xlfn.XLOOKUP(C534,Customers!A:A,Customers!B:B)</f>
        <v>Customer 1180</v>
      </c>
      <c r="E534" s="2" t="s">
        <v>265</v>
      </c>
      <c r="F534" s="2" t="str">
        <f t="array" ref="F534">_xlfn.XLOOKUP(E534,Restaurants!A:A,Restaurants!B:B)</f>
        <v>Restaurant 094</v>
      </c>
      <c r="G534" s="2" t="s">
        <v>216</v>
      </c>
      <c r="H534" s="2" t="str">
        <f t="array" ref="H534">_xlfn.XLOOKUP(G534,Food_Menu!A:A,Food_Menu!B:B)</f>
        <v>Food Item 0132</v>
      </c>
      <c r="I534" s="2">
        <f t="array" ref="I534">_xlfn.XLOOKUP(G534,Food_Menu!A:A,Food_Menu!D:D)</f>
        <v>597.76</v>
      </c>
      <c r="J534" s="2" t="s">
        <v>1122</v>
      </c>
      <c r="K534" s="2" t="str">
        <f t="array" ref="K534">_xlfn.XLOOKUP(J534,Delivery_Partners!A:A,Delivery_Partners!B:B)</f>
        <v>Delivery Partner 090</v>
      </c>
      <c r="L534" s="3">
        <v>2</v>
      </c>
      <c r="M534" s="2" t="s">
        <v>23</v>
      </c>
      <c r="N534" s="2" t="s">
        <v>24</v>
      </c>
      <c r="O534" s="3">
        <v>50</v>
      </c>
      <c r="P534" s="13">
        <f t="shared" si="108"/>
        <v>1195.52</v>
      </c>
      <c r="Q534" s="13" t="str">
        <f t="shared" si="109"/>
        <v>Normal</v>
      </c>
      <c r="S534" s="21"/>
    </row>
    <row r="535" customHeight="1" spans="1:19">
      <c r="A535" s="2" t="s">
        <v>1645</v>
      </c>
      <c r="B535" s="28">
        <v>45875</v>
      </c>
      <c r="C535" s="2" t="s">
        <v>1646</v>
      </c>
      <c r="D535" s="2" t="str">
        <f t="array" ref="D535">_xlfn.XLOOKUP(C535,Customers!A:A,Customers!B:B)</f>
        <v>Customer 0793</v>
      </c>
      <c r="E535" s="2" t="s">
        <v>706</v>
      </c>
      <c r="F535" s="2" t="str">
        <f t="array" ref="F535">_xlfn.XLOOKUP(E535,Restaurants!A:A,Restaurants!B:B)</f>
        <v>Restaurant 115</v>
      </c>
      <c r="G535" s="2" t="s">
        <v>90</v>
      </c>
      <c r="H535" s="2" t="str">
        <f t="array" ref="H535">_xlfn.XLOOKUP(G535,Food_Menu!A:A,Food_Menu!B:B)</f>
        <v>Food Item 0073</v>
      </c>
      <c r="I535" s="2">
        <f t="array" ref="I535">_xlfn.XLOOKUP(G535,Food_Menu!A:A,Food_Menu!D:D)</f>
        <v>365.69</v>
      </c>
      <c r="J535" s="2" t="s">
        <v>267</v>
      </c>
      <c r="K535" s="2" t="str">
        <f t="array" ref="K535">_xlfn.XLOOKUP(J535,Delivery_Partners!A:A,Delivery_Partners!B:B)</f>
        <v>Delivery Partner 166</v>
      </c>
      <c r="L535" s="3">
        <v>2</v>
      </c>
      <c r="M535" s="2" t="s">
        <v>23</v>
      </c>
      <c r="N535" s="2" t="s">
        <v>55</v>
      </c>
      <c r="O535" s="3">
        <v>35</v>
      </c>
      <c r="P535" s="13">
        <f t="shared" si="108"/>
        <v>731.38</v>
      </c>
      <c r="Q535" s="13" t="str">
        <f t="shared" si="109"/>
        <v>Normal</v>
      </c>
      <c r="S535" s="21"/>
    </row>
    <row r="536" customHeight="1" spans="1:19">
      <c r="A536" s="2" t="s">
        <v>1647</v>
      </c>
      <c r="B536" s="29" t="s">
        <v>1648</v>
      </c>
      <c r="C536" s="2" t="s">
        <v>1138</v>
      </c>
      <c r="D536" s="2" t="str">
        <f t="array" ref="D536">_xlfn.XLOOKUP(C536,Customers!A:A,Customers!B:B)</f>
        <v>Customer 0998</v>
      </c>
      <c r="E536" s="2" t="s">
        <v>860</v>
      </c>
      <c r="F536" s="2" t="str">
        <f t="array" ref="F536">_xlfn.XLOOKUP(E536,Restaurants!A:A,Restaurants!B:B)</f>
        <v>Restaurant 103</v>
      </c>
      <c r="G536" s="2" t="s">
        <v>785</v>
      </c>
      <c r="H536" s="2" t="str">
        <f t="array" ref="H536">_xlfn.XLOOKUP(G536,Food_Menu!A:A,Food_Menu!B:B)</f>
        <v>Food Item 0218</v>
      </c>
      <c r="I536" s="2">
        <f t="array" ref="I536">_xlfn.XLOOKUP(G536,Food_Menu!A:A,Food_Menu!D:D)</f>
        <v>579.55</v>
      </c>
      <c r="J536" s="2" t="s">
        <v>123</v>
      </c>
      <c r="K536" s="2" t="str">
        <f t="array" ref="K536">_xlfn.XLOOKUP(J536,Delivery_Partners!A:A,Delivery_Partners!B:B)</f>
        <v>Delivery Partner 106</v>
      </c>
      <c r="L536" s="3">
        <v>1</v>
      </c>
      <c r="M536" s="2" t="s">
        <v>23</v>
      </c>
      <c r="N536" s="2" t="s">
        <v>24</v>
      </c>
      <c r="O536" s="3">
        <v>23</v>
      </c>
      <c r="P536" s="13">
        <f t="shared" si="108"/>
        <v>579.55</v>
      </c>
      <c r="Q536" s="13" t="str">
        <f t="shared" si="109"/>
        <v>Fast</v>
      </c>
      <c r="S536" s="21"/>
    </row>
    <row r="537" customHeight="1" spans="1:19">
      <c r="A537" s="2" t="s">
        <v>1649</v>
      </c>
      <c r="B537" s="28">
        <v>45872</v>
      </c>
      <c r="C537" s="2" t="s">
        <v>1466</v>
      </c>
      <c r="D537" s="2" t="str">
        <f t="array" ref="D537">_xlfn.XLOOKUP(C537,Customers!A:A,Customers!B:B)</f>
        <v>Customer 0780</v>
      </c>
      <c r="E537" s="2" t="s">
        <v>193</v>
      </c>
      <c r="F537" s="2" t="str">
        <f t="array" ref="F537">_xlfn.XLOOKUP(E537,Restaurants!A:A,Restaurants!B:B)</f>
        <v>Restaurant 051</v>
      </c>
      <c r="G537" s="2" t="s">
        <v>1650</v>
      </c>
      <c r="H537" s="2" t="str">
        <f t="array" ref="H537">_xlfn.XLOOKUP(G537,Food_Menu!A:A,Food_Menu!B:B)</f>
        <v>Food Item 0040</v>
      </c>
      <c r="I537" s="2">
        <f t="array" ref="I537">_xlfn.XLOOKUP(G537,Food_Menu!A:A,Food_Menu!D:D)</f>
        <v>254.86</v>
      </c>
      <c r="J537" s="2" t="s">
        <v>1350</v>
      </c>
      <c r="K537" s="2" t="str">
        <f t="array" ref="K537">_xlfn.XLOOKUP(J537,Delivery_Partners!A:A,Delivery_Partners!B:B)</f>
        <v>Delivery Partner 087</v>
      </c>
      <c r="L537" s="3">
        <v>2</v>
      </c>
      <c r="M537" s="2" t="s">
        <v>23</v>
      </c>
      <c r="N537" s="2" t="s">
        <v>55</v>
      </c>
      <c r="O537" s="3">
        <v>31</v>
      </c>
      <c r="P537" s="13">
        <f t="shared" si="108"/>
        <v>509.72</v>
      </c>
      <c r="Q537" s="13" t="str">
        <f t="shared" si="109"/>
        <v>Normal</v>
      </c>
      <c r="S537" s="21"/>
    </row>
    <row r="538" customHeight="1" spans="1:19">
      <c r="A538" s="2" t="s">
        <v>1651</v>
      </c>
      <c r="B538" s="28">
        <v>45669</v>
      </c>
      <c r="C538" s="2" t="s">
        <v>1043</v>
      </c>
      <c r="D538" s="2" t="str">
        <f t="array" ref="D538">_xlfn.XLOOKUP(C538,Customers!A:A,Customers!B:B)</f>
        <v>Customer 0791</v>
      </c>
      <c r="E538" s="2" t="s">
        <v>526</v>
      </c>
      <c r="F538" s="2" t="str">
        <f t="array" ref="F538">_xlfn.XLOOKUP(E538,Restaurants!A:A,Restaurants!B:B)</f>
        <v>Restaurant 068</v>
      </c>
      <c r="G538" s="2" t="s">
        <v>178</v>
      </c>
      <c r="H538" s="2" t="str">
        <f t="array" ref="H538">_xlfn.XLOOKUP(G538,Food_Menu!A:A,Food_Menu!B:B)</f>
        <v>Food Item 0086</v>
      </c>
      <c r="I538" s="2">
        <f t="array" ref="I538">_xlfn.XLOOKUP(G538,Food_Menu!A:A,Food_Menu!D:D)</f>
        <v>475.88</v>
      </c>
      <c r="J538" s="2" t="s">
        <v>592</v>
      </c>
      <c r="K538" s="2" t="str">
        <f t="array" ref="K538">_xlfn.XLOOKUP(J538,Delivery_Partners!A:A,Delivery_Partners!B:B)</f>
        <v>Delivery Partner 102</v>
      </c>
      <c r="L538" s="3">
        <v>1</v>
      </c>
      <c r="M538" s="2" t="s">
        <v>23</v>
      </c>
      <c r="N538" s="2" t="s">
        <v>24</v>
      </c>
      <c r="O538" s="3">
        <v>34</v>
      </c>
      <c r="P538" s="13">
        <f t="shared" si="108"/>
        <v>475.88</v>
      </c>
      <c r="Q538" s="13" t="str">
        <f t="shared" si="109"/>
        <v>Normal</v>
      </c>
      <c r="S538" s="21"/>
    </row>
    <row r="539" customHeight="1" spans="1:19">
      <c r="A539" s="2" t="s">
        <v>1652</v>
      </c>
      <c r="B539" s="28">
        <v>45662</v>
      </c>
      <c r="C539" s="2" t="s">
        <v>1653</v>
      </c>
      <c r="D539" s="2" t="str">
        <f t="array" ref="D539">_xlfn.XLOOKUP(C539,Customers!A:A,Customers!B:B)</f>
        <v>Customer 0513</v>
      </c>
      <c r="E539" s="2" t="s">
        <v>446</v>
      </c>
      <c r="F539" s="2" t="str">
        <f t="array" ref="F539">_xlfn.XLOOKUP(E539,Restaurants!A:A,Restaurants!B:B)</f>
        <v>Restaurant 078</v>
      </c>
      <c r="G539" s="2" t="s">
        <v>571</v>
      </c>
      <c r="H539" s="2" t="str">
        <f t="array" ref="H539">_xlfn.XLOOKUP(G539,Food_Menu!A:A,Food_Menu!B:B)</f>
        <v>Food Item 0186</v>
      </c>
      <c r="I539" s="2">
        <f t="array" ref="I539">_xlfn.XLOOKUP(G539,Food_Menu!A:A,Food_Menu!D:D)</f>
        <v>554.45</v>
      </c>
      <c r="J539" s="2" t="s">
        <v>474</v>
      </c>
      <c r="K539" s="2" t="str">
        <f t="array" ref="K539">_xlfn.XLOOKUP(J539,Delivery_Partners!A:A,Delivery_Partners!B:B)</f>
        <v>Delivery Partner 141</v>
      </c>
      <c r="L539" s="3">
        <v>1</v>
      </c>
      <c r="M539" s="2" t="s">
        <v>23</v>
      </c>
      <c r="N539" s="2" t="s">
        <v>24</v>
      </c>
      <c r="O539" s="3">
        <v>29</v>
      </c>
      <c r="P539" s="13">
        <f t="shared" si="108"/>
        <v>554.45</v>
      </c>
      <c r="Q539" s="13" t="str">
        <f t="shared" si="109"/>
        <v>Fast</v>
      </c>
      <c r="S539" s="21"/>
    </row>
    <row r="540" customHeight="1" spans="1:19">
      <c r="A540" s="2" t="s">
        <v>1654</v>
      </c>
      <c r="B540" s="28">
        <v>45778</v>
      </c>
      <c r="C540" s="2" t="s">
        <v>602</v>
      </c>
      <c r="D540" s="2" t="str">
        <f t="array" ref="D540">_xlfn.XLOOKUP(C540,Customers!A:A,Customers!B:B)</f>
        <v>Customer 0074</v>
      </c>
      <c r="E540" s="2" t="s">
        <v>860</v>
      </c>
      <c r="F540" s="2" t="str">
        <f t="array" ref="F540">_xlfn.XLOOKUP(E540,Restaurants!A:A,Restaurants!B:B)</f>
        <v>Restaurant 103</v>
      </c>
      <c r="G540" s="2" t="s">
        <v>717</v>
      </c>
      <c r="H540" s="2" t="str">
        <f t="array" ref="H540">_xlfn.XLOOKUP(G540,Food_Menu!A:A,Food_Menu!B:B)</f>
        <v>Food Item 0105</v>
      </c>
      <c r="I540" s="2">
        <f t="array" ref="I540">_xlfn.XLOOKUP(G540,Food_Menu!A:A,Food_Menu!D:D)</f>
        <v>415.74</v>
      </c>
      <c r="J540" s="2" t="s">
        <v>127</v>
      </c>
      <c r="K540" s="2" t="str">
        <f t="array" ref="K540">_xlfn.XLOOKUP(J540,Delivery_Partners!A:A,Delivery_Partners!B:B)</f>
        <v>Delivery Partner 134</v>
      </c>
      <c r="L540" s="3">
        <v>1</v>
      </c>
      <c r="M540" s="2" t="s">
        <v>23</v>
      </c>
      <c r="N540" s="2" t="s">
        <v>55</v>
      </c>
      <c r="O540" s="3">
        <v>42</v>
      </c>
      <c r="P540" s="13">
        <f t="shared" si="108"/>
        <v>415.74</v>
      </c>
      <c r="Q540" s="13" t="str">
        <f t="shared" si="109"/>
        <v>Normal</v>
      </c>
      <c r="S540" s="21"/>
    </row>
    <row r="541" customHeight="1" spans="1:19">
      <c r="A541" s="2" t="s">
        <v>1655</v>
      </c>
      <c r="B541" s="29" t="s">
        <v>1156</v>
      </c>
      <c r="C541" s="2" t="s">
        <v>1656</v>
      </c>
      <c r="D541" s="2" t="str">
        <f t="array" ref="D541">_xlfn.XLOOKUP(C541,Customers!A:A,Customers!B:B)</f>
        <v>Customer 0493</v>
      </c>
      <c r="E541" s="2" t="s">
        <v>669</v>
      </c>
      <c r="F541" s="2" t="str">
        <f t="array" ref="F541">_xlfn.XLOOKUP(E541,Restaurants!A:A,Restaurants!B:B)</f>
        <v>Restaurant 048</v>
      </c>
      <c r="G541" s="2" t="s">
        <v>872</v>
      </c>
      <c r="H541" s="2" t="str">
        <f t="array" ref="H541">_xlfn.XLOOKUP(G541,Food_Menu!A:A,Food_Menu!B:B)</f>
        <v>Food Item 0156</v>
      </c>
      <c r="I541" s="2">
        <f t="array" ref="I541">_xlfn.XLOOKUP(G541,Food_Menu!A:A,Food_Menu!D:D)</f>
        <v>133.9</v>
      </c>
      <c r="J541" s="2" t="s">
        <v>304</v>
      </c>
      <c r="K541" s="2" t="str">
        <f t="array" ref="K541">_xlfn.XLOOKUP(J541,Delivery_Partners!A:A,Delivery_Partners!B:B)</f>
        <v>Delivery Partner 099</v>
      </c>
      <c r="L541" s="3">
        <v>1</v>
      </c>
      <c r="M541" s="2" t="s">
        <v>23</v>
      </c>
      <c r="N541" s="2" t="s">
        <v>42</v>
      </c>
      <c r="O541" s="3">
        <v>46</v>
      </c>
      <c r="P541" s="13">
        <f t="shared" si="108"/>
        <v>133.9</v>
      </c>
      <c r="Q541" s="13" t="str">
        <f t="shared" si="109"/>
        <v>Normal</v>
      </c>
      <c r="S541" s="21"/>
    </row>
    <row r="542" customHeight="1" spans="1:19">
      <c r="A542" s="2" t="s">
        <v>1657</v>
      </c>
      <c r="B542" s="29" t="s">
        <v>205</v>
      </c>
      <c r="C542" s="2" t="s">
        <v>705</v>
      </c>
      <c r="D542" s="2" t="str">
        <f t="array" ref="D542">_xlfn.XLOOKUP(C542,Customers!A:A,Customers!B:B)</f>
        <v>Customer 1038</v>
      </c>
      <c r="E542" s="2" t="s">
        <v>523</v>
      </c>
      <c r="F542" s="2" t="str">
        <f t="array" ref="F542">_xlfn.XLOOKUP(E542,Restaurants!A:A,Restaurants!B:B)</f>
        <v>Restaurant 038</v>
      </c>
      <c r="G542" s="2" t="s">
        <v>442</v>
      </c>
      <c r="H542" s="2" t="str">
        <f t="array" ref="H542">_xlfn.XLOOKUP(G542,Food_Menu!A:A,Food_Menu!B:B)</f>
        <v>Food Item 0143</v>
      </c>
      <c r="I542" s="2">
        <f t="array" ref="I542">_xlfn.XLOOKUP(G542,Food_Menu!A:A,Food_Menu!D:D)</f>
        <v>248.87</v>
      </c>
      <c r="J542" s="2" t="s">
        <v>1196</v>
      </c>
      <c r="K542" s="2" t="str">
        <f t="array" ref="K542">_xlfn.XLOOKUP(J542,Delivery_Partners!A:A,Delivery_Partners!B:B)</f>
        <v>Delivery Partner 032</v>
      </c>
      <c r="L542" s="3">
        <v>1</v>
      </c>
      <c r="M542" s="2" t="s">
        <v>23</v>
      </c>
      <c r="N542" s="2" t="s">
        <v>55</v>
      </c>
      <c r="O542" s="3">
        <v>15</v>
      </c>
      <c r="P542" s="13">
        <f t="shared" si="108"/>
        <v>248.87</v>
      </c>
      <c r="Q542" s="13" t="str">
        <f t="shared" si="109"/>
        <v>Fast</v>
      </c>
      <c r="S542" s="21"/>
    </row>
    <row r="543" customHeight="1" spans="1:19">
      <c r="A543" s="2" t="s">
        <v>1658</v>
      </c>
      <c r="B543" s="29" t="s">
        <v>1659</v>
      </c>
      <c r="C543" s="2" t="s">
        <v>1660</v>
      </c>
      <c r="D543" s="2" t="str">
        <f t="array" ref="D543">_xlfn.XLOOKUP(C543,Customers!A:A,Customers!B:B)</f>
        <v>Customer 0644</v>
      </c>
      <c r="E543" s="2" t="s">
        <v>552</v>
      </c>
      <c r="F543" s="2" t="str">
        <f t="array" ref="F543">_xlfn.XLOOKUP(E543,Restaurants!A:A,Restaurants!B:B)</f>
        <v>Restaurant 089</v>
      </c>
      <c r="G543" s="2" t="s">
        <v>90</v>
      </c>
      <c r="H543" s="2" t="str">
        <f t="array" ref="H543">_xlfn.XLOOKUP(G543,Food_Menu!A:A,Food_Menu!B:B)</f>
        <v>Food Item 0073</v>
      </c>
      <c r="I543" s="2">
        <f t="array" ref="I543">_xlfn.XLOOKUP(G543,Food_Menu!A:A,Food_Menu!D:D)</f>
        <v>365.69</v>
      </c>
      <c r="J543" s="2" t="s">
        <v>1481</v>
      </c>
      <c r="K543" s="2" t="str">
        <f t="array" ref="K543">_xlfn.XLOOKUP(J543,Delivery_Partners!A:A,Delivery_Partners!B:B)</f>
        <v>Delivery Partner 115</v>
      </c>
      <c r="L543" s="3">
        <v>2</v>
      </c>
      <c r="M543" s="2" t="s">
        <v>23</v>
      </c>
      <c r="N543" s="2" t="s">
        <v>24</v>
      </c>
      <c r="O543" s="3">
        <v>33</v>
      </c>
      <c r="P543" s="13">
        <f t="shared" si="108"/>
        <v>731.38</v>
      </c>
      <c r="Q543" s="13" t="str">
        <f t="shared" si="109"/>
        <v>Normal</v>
      </c>
      <c r="S543" s="21"/>
    </row>
    <row r="544" hidden="1" customHeight="1" spans="1:19">
      <c r="A544" s="2" t="s">
        <v>1661</v>
      </c>
      <c r="B544" s="28">
        <v>45752</v>
      </c>
      <c r="C544" s="2" t="s">
        <v>1662</v>
      </c>
      <c r="D544" s="2" t="str">
        <f t="array" ref="D544">_xlfn.XLOOKUP(C544,Customers!A:A,Customers!B:B)</f>
        <v>Customer 0915</v>
      </c>
      <c r="E544" s="2" t="s">
        <v>706</v>
      </c>
      <c r="F544" s="2" t="str">
        <f t="array" ref="F544">_xlfn.XLOOKUP(E544,Restaurants!A:A,Restaurants!B:B)</f>
        <v>Restaurant 115</v>
      </c>
      <c r="G544" s="2" t="s">
        <v>920</v>
      </c>
      <c r="H544" s="2" t="str">
        <f t="array" ref="H544">_xlfn.XLOOKUP(G544,Food_Menu!A:A,Food_Menu!B:B)</f>
        <v>Food Item 0164</v>
      </c>
      <c r="I544" s="2"/>
      <c r="J544" s="2" t="s">
        <v>1443</v>
      </c>
      <c r="K544" s="2" t="str">
        <f t="array" ref="K544">_xlfn.XLOOKUP(J544,Delivery_Partners!A:A,Delivery_Partners!B:B)</f>
        <v>Delivery Partner 078</v>
      </c>
      <c r="L544" s="3">
        <v>2</v>
      </c>
      <c r="M544" s="2" t="s">
        <v>189</v>
      </c>
      <c r="N544" s="2" t="s">
        <v>74</v>
      </c>
      <c r="O544" s="2"/>
    </row>
    <row r="545" customHeight="1" spans="1:19">
      <c r="A545" s="2" t="s">
        <v>1663</v>
      </c>
      <c r="B545" s="28">
        <v>45728</v>
      </c>
      <c r="C545" s="2" t="s">
        <v>229</v>
      </c>
      <c r="D545" s="2" t="str">
        <f t="array" ref="D545">_xlfn.XLOOKUP(C545,Customers!A:A,Customers!B:B)</f>
        <v>Customer 0061</v>
      </c>
      <c r="E545" s="2" t="s">
        <v>738</v>
      </c>
      <c r="F545" s="2" t="str">
        <f t="array" ref="F545">_xlfn.XLOOKUP(E545,Restaurants!A:A,Restaurants!B:B)</f>
        <v>Restaurant 110</v>
      </c>
      <c r="G545" s="2" t="s">
        <v>1475</v>
      </c>
      <c r="H545" s="2" t="str">
        <f t="array" ref="H545">_xlfn.XLOOKUP(G545,Food_Menu!A:A,Food_Menu!B:B)</f>
        <v>Food Item 0053</v>
      </c>
      <c r="I545" s="2">
        <f t="array" ref="I545">_xlfn.XLOOKUP(G545,Food_Menu!A:A,Food_Menu!D:D)</f>
        <v>308.97</v>
      </c>
      <c r="J545" s="2" t="s">
        <v>723</v>
      </c>
      <c r="K545" s="2" t="str">
        <f t="array" ref="K545">_xlfn.XLOOKUP(J545,Delivery_Partners!A:A,Delivery_Partners!B:B)</f>
        <v>Delivery Partner 168</v>
      </c>
      <c r="L545" s="3">
        <v>1</v>
      </c>
      <c r="M545" s="2" t="s">
        <v>23</v>
      </c>
      <c r="N545" s="2" t="s">
        <v>24</v>
      </c>
      <c r="O545" s="3">
        <v>34</v>
      </c>
      <c r="P545" s="13">
        <f t="shared" ref="P545:P550" si="110">I545*L545</f>
        <v>308.97</v>
      </c>
      <c r="Q545" s="13" t="str">
        <f t="shared" ref="Q545:Q550" si="111">IF(O545="","Not Delivered",IF(O545&lt;=30,"Fast",IF(O545&lt;=60,"Normal","Slow")))</f>
        <v>Normal</v>
      </c>
      <c r="S545" s="21"/>
    </row>
    <row r="546" customHeight="1" spans="1:19">
      <c r="A546" s="2" t="s">
        <v>1664</v>
      </c>
      <c r="B546" s="29" t="s">
        <v>787</v>
      </c>
      <c r="C546" s="2" t="s">
        <v>1665</v>
      </c>
      <c r="D546" s="2" t="str">
        <f t="array" ref="D546">_xlfn.XLOOKUP(C546,Customers!A:A,Customers!B:B)</f>
        <v>Customer 0242</v>
      </c>
      <c r="E546" s="2" t="s">
        <v>93</v>
      </c>
      <c r="F546" s="2" t="str">
        <f t="array" ref="F546">_xlfn.XLOOKUP(E546,Restaurants!A:A,Restaurants!B:B)</f>
        <v>Restaurant 018</v>
      </c>
      <c r="G546" s="2" t="s">
        <v>79</v>
      </c>
      <c r="H546" s="2" t="str">
        <f t="array" ref="H546">_xlfn.XLOOKUP(G546,Food_Menu!A:A,Food_Menu!B:B)</f>
        <v>Food Item 0165</v>
      </c>
      <c r="I546" s="2">
        <f t="array" ref="I546">_xlfn.XLOOKUP(G546,Food_Menu!A:A,Food_Menu!D:D)</f>
        <v>508.61</v>
      </c>
      <c r="J546" s="2" t="s">
        <v>332</v>
      </c>
      <c r="K546" s="2" t="str">
        <f t="array" ref="K546">_xlfn.XLOOKUP(J546,Delivery_Partners!A:A,Delivery_Partners!B:B)</f>
        <v>Delivery Partner 164</v>
      </c>
      <c r="L546" s="3">
        <v>4</v>
      </c>
      <c r="M546" s="2" t="s">
        <v>23</v>
      </c>
      <c r="N546" s="2" t="s">
        <v>24</v>
      </c>
      <c r="O546" s="3">
        <v>34</v>
      </c>
      <c r="P546" s="13">
        <f t="shared" si="110"/>
        <v>2034.44</v>
      </c>
      <c r="Q546" s="13" t="str">
        <f t="shared" si="111"/>
        <v>Normal</v>
      </c>
      <c r="S546" s="21"/>
    </row>
    <row r="547" customHeight="1" spans="1:19">
      <c r="A547" s="2" t="s">
        <v>1666</v>
      </c>
      <c r="B547" s="29" t="s">
        <v>1667</v>
      </c>
      <c r="C547" s="2" t="s">
        <v>19</v>
      </c>
      <c r="D547" s="2" t="str">
        <f t="array" ref="D547">_xlfn.XLOOKUP(C547,Customers!A:A,Customers!B:B)</f>
        <v>Customer 0359</v>
      </c>
      <c r="E547" s="2" t="s">
        <v>220</v>
      </c>
      <c r="F547" s="2" t="str">
        <f t="array" ref="F547">_xlfn.XLOOKUP(E547,Restaurants!A:A,Restaurants!B:B)</f>
        <v>Restaurant 111</v>
      </c>
      <c r="G547" s="2" t="s">
        <v>158</v>
      </c>
      <c r="H547" s="2" t="str">
        <f t="array" ref="H547">_xlfn.XLOOKUP(G547,Food_Menu!A:A,Food_Menu!B:B)</f>
        <v>Food Item 0029</v>
      </c>
      <c r="I547" s="2">
        <f t="array" ref="I547">_xlfn.XLOOKUP(G547,Food_Menu!A:A,Food_Menu!D:D)</f>
        <v>434.93</v>
      </c>
      <c r="J547" s="2" t="s">
        <v>1363</v>
      </c>
      <c r="K547" s="2" t="str">
        <f t="array" ref="K547">_xlfn.XLOOKUP(J547,Delivery_Partners!A:A,Delivery_Partners!B:B)</f>
        <v>Delivery Partner 001</v>
      </c>
      <c r="L547" s="3">
        <v>3</v>
      </c>
      <c r="M547" s="2" t="s">
        <v>23</v>
      </c>
      <c r="N547" s="2" t="s">
        <v>24</v>
      </c>
      <c r="O547" s="3">
        <v>56</v>
      </c>
      <c r="P547" s="13">
        <f t="shared" si="110"/>
        <v>1304.79</v>
      </c>
      <c r="Q547" s="13" t="str">
        <f t="shared" si="111"/>
        <v>Normal</v>
      </c>
      <c r="S547" s="21"/>
    </row>
    <row r="548" customHeight="1" spans="1:19">
      <c r="A548" s="2" t="s">
        <v>1668</v>
      </c>
      <c r="B548" s="29" t="s">
        <v>1417</v>
      </c>
      <c r="C548" s="2" t="s">
        <v>1669</v>
      </c>
      <c r="D548" s="2" t="str">
        <f t="array" ref="D548">_xlfn.XLOOKUP(C548,Customers!A:A,Customers!B:B)</f>
        <v>Customer 0432</v>
      </c>
      <c r="E548" s="2" t="s">
        <v>358</v>
      </c>
      <c r="F548" s="2" t="str">
        <f t="array" ref="F548">_xlfn.XLOOKUP(E548,Restaurants!A:A,Restaurants!B:B)</f>
        <v>Restaurant 095</v>
      </c>
      <c r="G548" s="2" t="s">
        <v>1063</v>
      </c>
      <c r="H548" s="2" t="str">
        <f t="array" ref="H548">_xlfn.XLOOKUP(G548,Food_Menu!A:A,Food_Menu!B:B)</f>
        <v>Food Item 0153</v>
      </c>
      <c r="I548" s="2">
        <f t="array" ref="I548">_xlfn.XLOOKUP(G548,Food_Menu!A:A,Food_Menu!D:D)</f>
        <v>322.66</v>
      </c>
      <c r="J548" s="2" t="s">
        <v>610</v>
      </c>
      <c r="K548" s="2" t="str">
        <f t="array" ref="K548">_xlfn.XLOOKUP(J548,Delivery_Partners!A:A,Delivery_Partners!B:B)</f>
        <v>Delivery Partner 180</v>
      </c>
      <c r="L548" s="3">
        <v>1</v>
      </c>
      <c r="M548" s="2" t="s">
        <v>23</v>
      </c>
      <c r="N548" s="2" t="s">
        <v>42</v>
      </c>
      <c r="O548" s="3">
        <v>53</v>
      </c>
      <c r="P548" s="13">
        <f t="shared" si="110"/>
        <v>322.66</v>
      </c>
      <c r="Q548" s="13" t="str">
        <f t="shared" si="111"/>
        <v>Normal</v>
      </c>
      <c r="S548" s="21"/>
    </row>
    <row r="549" customHeight="1" spans="1:19">
      <c r="A549" s="2" t="s">
        <v>1670</v>
      </c>
      <c r="B549" s="29" t="s">
        <v>1671</v>
      </c>
      <c r="C549" s="2" t="s">
        <v>1672</v>
      </c>
      <c r="D549" s="2" t="str">
        <f t="array" ref="D549">_xlfn.XLOOKUP(C549,Customers!A:A,Customers!B:B)</f>
        <v>Customer 1186</v>
      </c>
      <c r="E549" s="2" t="s">
        <v>60</v>
      </c>
      <c r="F549" s="2" t="str">
        <f t="array" ref="F549">_xlfn.XLOOKUP(E549,Restaurants!A:A,Restaurants!B:B)</f>
        <v>Restaurant 019</v>
      </c>
      <c r="G549" s="2" t="s">
        <v>99</v>
      </c>
      <c r="H549" s="2" t="str">
        <f t="array" ref="H549">_xlfn.XLOOKUP(G549,Food_Menu!A:A,Food_Menu!B:B)</f>
        <v>Food Item 0025</v>
      </c>
      <c r="I549" s="2">
        <f t="array" ref="I549">_xlfn.XLOOKUP(G549,Food_Menu!A:A,Food_Menu!D:D)</f>
        <v>246.71</v>
      </c>
      <c r="J549" s="2" t="s">
        <v>22</v>
      </c>
      <c r="K549" s="2" t="str">
        <f t="array" ref="K549">_xlfn.XLOOKUP(J549,Delivery_Partners!A:A,Delivery_Partners!B:B)</f>
        <v>Delivery Partner 163</v>
      </c>
      <c r="L549" s="3">
        <v>1</v>
      </c>
      <c r="M549" s="2" t="s">
        <v>23</v>
      </c>
      <c r="N549" s="2" t="s">
        <v>24</v>
      </c>
      <c r="O549" s="3">
        <v>46</v>
      </c>
      <c r="P549" s="13">
        <f t="shared" si="110"/>
        <v>246.71</v>
      </c>
      <c r="Q549" s="13" t="str">
        <f t="shared" si="111"/>
        <v>Normal</v>
      </c>
      <c r="S549" s="21"/>
    </row>
    <row r="550" customHeight="1" spans="1:19">
      <c r="A550" s="2" t="s">
        <v>1673</v>
      </c>
      <c r="B550" s="29" t="s">
        <v>1417</v>
      </c>
      <c r="C550" s="2" t="s">
        <v>1674</v>
      </c>
      <c r="D550" s="2" t="str">
        <f t="array" ref="D550">_xlfn.XLOOKUP(C550,Customers!A:A,Customers!B:B)</f>
        <v>Customer 0555</v>
      </c>
      <c r="E550" s="2" t="s">
        <v>350</v>
      </c>
      <c r="F550" s="2" t="str">
        <f t="array" ref="F550">_xlfn.XLOOKUP(E550,Restaurants!A:A,Restaurants!B:B)</f>
        <v>Restaurant 001</v>
      </c>
      <c r="G550" s="2" t="s">
        <v>1152</v>
      </c>
      <c r="H550" s="2" t="str">
        <f t="array" ref="H550">_xlfn.XLOOKUP(G550,Food_Menu!A:A,Food_Menu!B:B)</f>
        <v>Food Item 0192</v>
      </c>
      <c r="I550" s="2">
        <f t="array" ref="I550">_xlfn.XLOOKUP(G550,Food_Menu!A:A,Food_Menu!D:D)</f>
        <v>373.52</v>
      </c>
      <c r="J550" s="2" t="s">
        <v>332</v>
      </c>
      <c r="K550" s="2" t="str">
        <f t="array" ref="K550">_xlfn.XLOOKUP(J550,Delivery_Partners!A:A,Delivery_Partners!B:B)</f>
        <v>Delivery Partner 164</v>
      </c>
      <c r="L550" s="3">
        <v>3</v>
      </c>
      <c r="M550" s="2" t="s">
        <v>23</v>
      </c>
      <c r="N550" s="2" t="s">
        <v>24</v>
      </c>
      <c r="O550" s="3">
        <v>23</v>
      </c>
      <c r="P550" s="13">
        <f t="shared" si="110"/>
        <v>1120.56</v>
      </c>
      <c r="Q550" s="13" t="str">
        <f t="shared" si="111"/>
        <v>Fast</v>
      </c>
      <c r="S550" s="21"/>
    </row>
    <row r="551" hidden="1" customHeight="1" spans="1:19">
      <c r="A551" s="2" t="s">
        <v>1675</v>
      </c>
      <c r="B551" s="29" t="s">
        <v>311</v>
      </c>
      <c r="C551" s="2" t="s">
        <v>1676</v>
      </c>
      <c r="D551" s="2" t="str">
        <f t="array" ref="D551">_xlfn.XLOOKUP(C551,Customers!A:A,Customers!B:B)</f>
        <v>Customer 0795</v>
      </c>
      <c r="E551" s="2" t="s">
        <v>702</v>
      </c>
      <c r="F551" s="2" t="str">
        <f t="array" ref="F551">_xlfn.XLOOKUP(E551,Restaurants!A:A,Restaurants!B:B)</f>
        <v>Restaurant 025</v>
      </c>
      <c r="G551" s="2" t="s">
        <v>377</v>
      </c>
      <c r="H551" s="2" t="str">
        <f t="array" ref="H551">_xlfn.XLOOKUP(G551,Food_Menu!A:A,Food_Menu!B:B)</f>
        <v>Food Item 0138</v>
      </c>
      <c r="I551" s="2"/>
      <c r="J551" s="2" t="s">
        <v>1122</v>
      </c>
      <c r="K551" s="2" t="str">
        <f t="array" ref="K551">_xlfn.XLOOKUP(J551,Delivery_Partners!A:A,Delivery_Partners!B:B)</f>
        <v>Delivery Partner 090</v>
      </c>
      <c r="L551" s="3">
        <v>1</v>
      </c>
      <c r="M551" s="2" t="s">
        <v>101</v>
      </c>
      <c r="N551" s="2" t="s">
        <v>24</v>
      </c>
      <c r="O551" s="2"/>
    </row>
    <row r="552" customHeight="1" spans="1:19">
      <c r="A552" s="2" t="s">
        <v>1677</v>
      </c>
      <c r="B552" s="29" t="s">
        <v>653</v>
      </c>
      <c r="C552" s="2" t="s">
        <v>1678</v>
      </c>
      <c r="D552" s="2" t="str">
        <f t="array" ref="D552">_xlfn.XLOOKUP(C552,Customers!A:A,Customers!B:B)</f>
        <v>Customer 0774</v>
      </c>
      <c r="E552" s="2" t="s">
        <v>1292</v>
      </c>
      <c r="F552" s="2" t="str">
        <f t="array" ref="F552">_xlfn.XLOOKUP(E552,Restaurants!A:A,Restaurants!B:B)</f>
        <v>Restaurant 112</v>
      </c>
      <c r="G552" s="2" t="s">
        <v>194</v>
      </c>
      <c r="H552" s="2" t="str">
        <f t="array" ref="H552">_xlfn.XLOOKUP(G552,Food_Menu!A:A,Food_Menu!B:B)</f>
        <v>Food Item 0009</v>
      </c>
      <c r="I552" s="2">
        <f t="array" ref="I552">_xlfn.XLOOKUP(G552,Food_Menu!A:A,Food_Menu!D:D)</f>
        <v>168.03</v>
      </c>
      <c r="J552" s="2" t="s">
        <v>422</v>
      </c>
      <c r="K552" s="2" t="str">
        <f t="array" ref="K552">_xlfn.XLOOKUP(J552,Delivery_Partners!A:A,Delivery_Partners!B:B)</f>
        <v>Delivery Partner 049</v>
      </c>
      <c r="L552" s="3">
        <v>1</v>
      </c>
      <c r="M552" s="2" t="s">
        <v>23</v>
      </c>
      <c r="N552" s="2" t="s">
        <v>24</v>
      </c>
      <c r="O552" s="3">
        <v>22</v>
      </c>
      <c r="P552" s="13">
        <f t="shared" ref="P552:P560" si="112">I552*L552</f>
        <v>168.03</v>
      </c>
      <c r="Q552" s="13" t="str">
        <f t="shared" ref="Q552:Q560" si="113">IF(O552="","Not Delivered",IF(O552&lt;=30,"Fast",IF(O552&lt;=60,"Normal","Slow")))</f>
        <v>Fast</v>
      </c>
      <c r="S552" s="21"/>
    </row>
    <row r="553" customHeight="1" spans="1:19">
      <c r="A553" s="2" t="s">
        <v>1679</v>
      </c>
      <c r="B553" s="29" t="s">
        <v>44</v>
      </c>
      <c r="C553" s="2" t="s">
        <v>600</v>
      </c>
      <c r="D553" s="2" t="str">
        <f t="array" ref="D553">_xlfn.XLOOKUP(C553,Customers!A:A,Customers!B:B)</f>
        <v>Customer 0503</v>
      </c>
      <c r="E553" s="2" t="s">
        <v>421</v>
      </c>
      <c r="F553" s="2" t="str">
        <f t="array" ref="F553">_xlfn.XLOOKUP(E553,Restaurants!A:A,Restaurants!B:B)</f>
        <v>Restaurant 091</v>
      </c>
      <c r="G553" s="2" t="s">
        <v>966</v>
      </c>
      <c r="H553" s="2" t="str">
        <f t="array" ref="H553">_xlfn.XLOOKUP(G553,Food_Menu!A:A,Food_Menu!B:B)</f>
        <v>Food Item 0024</v>
      </c>
      <c r="I553" s="2">
        <f t="array" ref="I553">_xlfn.XLOOKUP(G553,Food_Menu!A:A,Food_Menu!D:D)</f>
        <v>375.96</v>
      </c>
      <c r="J553" s="2" t="s">
        <v>203</v>
      </c>
      <c r="K553" s="2" t="str">
        <f t="array" ref="K553">_xlfn.XLOOKUP(J553,Delivery_Partners!A:A,Delivery_Partners!B:B)</f>
        <v>Delivery Partner 110</v>
      </c>
      <c r="L553" s="3">
        <v>3</v>
      </c>
      <c r="M553" s="2" t="s">
        <v>23</v>
      </c>
      <c r="N553" s="2" t="s">
        <v>24</v>
      </c>
      <c r="O553" s="3">
        <v>53</v>
      </c>
      <c r="P553" s="13">
        <f t="shared" si="112"/>
        <v>1127.88</v>
      </c>
      <c r="Q553" s="13" t="str">
        <f t="shared" si="113"/>
        <v>Normal</v>
      </c>
      <c r="S553" s="21"/>
    </row>
    <row r="554" customHeight="1" spans="1:19">
      <c r="A554" s="2" t="s">
        <v>1680</v>
      </c>
      <c r="B554" s="28">
        <v>45912</v>
      </c>
      <c r="C554" s="2" t="s">
        <v>1681</v>
      </c>
      <c r="D554" s="2" t="str">
        <f t="array" ref="D554">_xlfn.XLOOKUP(C554,Customers!A:A,Customers!B:B)</f>
        <v>Customer 1160</v>
      </c>
      <c r="E554" s="2" t="s">
        <v>177</v>
      </c>
      <c r="F554" s="2" t="str">
        <f t="array" ref="F554">_xlfn.XLOOKUP(E554,Restaurants!A:A,Restaurants!B:B)</f>
        <v>Restaurant 070</v>
      </c>
      <c r="G554" s="2" t="s">
        <v>1094</v>
      </c>
      <c r="H554" s="2" t="str">
        <f t="array" ref="H554">_xlfn.XLOOKUP(G554,Food_Menu!A:A,Food_Menu!B:B)</f>
        <v>Food Item 0042</v>
      </c>
      <c r="I554" s="2">
        <f t="array" ref="I554">_xlfn.XLOOKUP(G554,Food_Menu!A:A,Food_Menu!D:D)</f>
        <v>160.06</v>
      </c>
      <c r="J554" s="2" t="s">
        <v>862</v>
      </c>
      <c r="K554" s="2" t="str">
        <f t="array" ref="K554">_xlfn.XLOOKUP(J554,Delivery_Partners!A:A,Delivery_Partners!B:B)</f>
        <v>Delivery Partner 159</v>
      </c>
      <c r="L554" s="3">
        <v>2</v>
      </c>
      <c r="M554" s="2" t="s">
        <v>23</v>
      </c>
      <c r="N554" s="2" t="s">
        <v>24</v>
      </c>
      <c r="O554" s="3">
        <v>24</v>
      </c>
      <c r="P554" s="13">
        <f t="shared" si="112"/>
        <v>320.12</v>
      </c>
      <c r="Q554" s="13" t="str">
        <f t="shared" si="113"/>
        <v>Fast</v>
      </c>
      <c r="S554" s="21"/>
    </row>
    <row r="555" customHeight="1" spans="1:19">
      <c r="A555" s="2" t="s">
        <v>1682</v>
      </c>
      <c r="B555" s="28">
        <v>45911</v>
      </c>
      <c r="C555" s="2" t="s">
        <v>1474</v>
      </c>
      <c r="D555" s="2" t="str">
        <f t="array" ref="D555">_xlfn.XLOOKUP(C555,Customers!A:A,Customers!B:B)</f>
        <v>Customer 0267</v>
      </c>
      <c r="E555" s="2" t="s">
        <v>750</v>
      </c>
      <c r="F555" s="2" t="str">
        <f t="array" ref="F555">_xlfn.XLOOKUP(E555,Restaurants!A:A,Restaurants!B:B)</f>
        <v>Restaurant 076</v>
      </c>
      <c r="G555" s="2" t="s">
        <v>1267</v>
      </c>
      <c r="H555" s="2" t="str">
        <f t="array" ref="H555">_xlfn.XLOOKUP(G555,Food_Menu!A:A,Food_Menu!B:B)</f>
        <v>Food Item 0212</v>
      </c>
      <c r="I555" s="2">
        <f t="array" ref="I555">_xlfn.XLOOKUP(G555,Food_Menu!A:A,Food_Menu!D:D)</f>
        <v>187.71</v>
      </c>
      <c r="J555" s="2" t="s">
        <v>1683</v>
      </c>
      <c r="K555" s="2" t="str">
        <f t="array" ref="K555">_xlfn.XLOOKUP(J555,Delivery_Partners!A:A,Delivery_Partners!B:B)</f>
        <v>Delivery Partner 082</v>
      </c>
      <c r="L555" s="3">
        <v>3</v>
      </c>
      <c r="M555" s="2" t="s">
        <v>23</v>
      </c>
      <c r="N555" s="2" t="s">
        <v>24</v>
      </c>
      <c r="O555" s="3">
        <v>30</v>
      </c>
      <c r="P555" s="13">
        <f t="shared" si="112"/>
        <v>563.13</v>
      </c>
      <c r="Q555" s="13" t="str">
        <f t="shared" si="113"/>
        <v>Fast</v>
      </c>
      <c r="S555" s="21"/>
    </row>
    <row r="556" customHeight="1" spans="1:19">
      <c r="A556" s="2" t="s">
        <v>1684</v>
      </c>
      <c r="B556" s="29" t="s">
        <v>135</v>
      </c>
      <c r="C556" s="2" t="s">
        <v>1033</v>
      </c>
      <c r="D556" s="2" t="str">
        <f t="array" ref="D556">_xlfn.XLOOKUP(C556,Customers!A:A,Customers!B:B)</f>
        <v>Customer 0042</v>
      </c>
      <c r="E556" s="2" t="s">
        <v>908</v>
      </c>
      <c r="F556" s="2" t="str">
        <f t="array" ref="F556">_xlfn.XLOOKUP(E556,Restaurants!A:A,Restaurants!B:B)</f>
        <v>Restaurant 050</v>
      </c>
      <c r="G556" s="2" t="s">
        <v>692</v>
      </c>
      <c r="H556" s="2" t="str">
        <f t="array" ref="H556">_xlfn.XLOOKUP(G556,Food_Menu!A:A,Food_Menu!B:B)</f>
        <v>Food Item 0130</v>
      </c>
      <c r="I556" s="2">
        <f t="array" ref="I556">_xlfn.XLOOKUP(G556,Food_Menu!A:A,Food_Menu!D:D)</f>
        <v>112.66</v>
      </c>
      <c r="J556" s="2" t="s">
        <v>1104</v>
      </c>
      <c r="K556" s="2" t="str">
        <f t="array" ref="K556">_xlfn.XLOOKUP(J556,Delivery_Partners!A:A,Delivery_Partners!B:B)</f>
        <v>Delivery Partner 178</v>
      </c>
      <c r="L556" s="3">
        <v>3</v>
      </c>
      <c r="M556" s="2" t="s">
        <v>23</v>
      </c>
      <c r="N556" s="2" t="s">
        <v>24</v>
      </c>
      <c r="O556" s="3">
        <v>24</v>
      </c>
      <c r="P556" s="13">
        <f t="shared" si="112"/>
        <v>337.98</v>
      </c>
      <c r="Q556" s="13" t="str">
        <f t="shared" si="113"/>
        <v>Fast</v>
      </c>
      <c r="S556" s="21"/>
    </row>
    <row r="557" customHeight="1" spans="1:19">
      <c r="A557" s="2" t="s">
        <v>1685</v>
      </c>
      <c r="B557" s="29" t="s">
        <v>512</v>
      </c>
      <c r="C557" s="2" t="s">
        <v>1686</v>
      </c>
      <c r="D557" s="2" t="str">
        <f t="array" ref="D557">_xlfn.XLOOKUP(C557,Customers!A:A,Customers!B:B)</f>
        <v>Customer 0895</v>
      </c>
      <c r="E557" s="2" t="s">
        <v>1209</v>
      </c>
      <c r="F557" s="2" t="str">
        <f t="array" ref="F557">_xlfn.XLOOKUP(E557,Restaurants!A:A,Restaurants!B:B)</f>
        <v>Restaurant 109</v>
      </c>
      <c r="G557" s="2" t="s">
        <v>408</v>
      </c>
      <c r="H557" s="2" t="str">
        <f t="array" ref="H557">_xlfn.XLOOKUP(G557,Food_Menu!A:A,Food_Menu!B:B)</f>
        <v>Food Item 0062</v>
      </c>
      <c r="I557" s="2">
        <f t="array" ref="I557">_xlfn.XLOOKUP(G557,Food_Menu!A:A,Food_Menu!D:D)</f>
        <v>267</v>
      </c>
      <c r="J557" s="2" t="s">
        <v>976</v>
      </c>
      <c r="K557" s="2" t="str">
        <f t="array" ref="K557">_xlfn.XLOOKUP(J557,Delivery_Partners!A:A,Delivery_Partners!B:B)</f>
        <v>Delivery Partner 047</v>
      </c>
      <c r="L557" s="3">
        <v>1</v>
      </c>
      <c r="M557" s="2" t="s">
        <v>23</v>
      </c>
      <c r="N557" s="2" t="s">
        <v>24</v>
      </c>
      <c r="O557" s="3">
        <v>20</v>
      </c>
      <c r="P557" s="13">
        <f t="shared" si="112"/>
        <v>267</v>
      </c>
      <c r="Q557" s="13" t="str">
        <f t="shared" si="113"/>
        <v>Fast</v>
      </c>
      <c r="S557" s="21"/>
    </row>
    <row r="558" customHeight="1" spans="1:19">
      <c r="A558" s="2" t="s">
        <v>1687</v>
      </c>
      <c r="B558" s="29" t="s">
        <v>555</v>
      </c>
      <c r="C558" s="2" t="s">
        <v>799</v>
      </c>
      <c r="D558" s="2" t="str">
        <f t="array" ref="D558">_xlfn.XLOOKUP(C558,Customers!A:A,Customers!B:B)</f>
        <v>Customer 0785</v>
      </c>
      <c r="E558" s="2" t="s">
        <v>60</v>
      </c>
      <c r="F558" s="2" t="str">
        <f t="array" ref="F558">_xlfn.XLOOKUP(E558,Restaurants!A:A,Restaurants!B:B)</f>
        <v>Restaurant 019</v>
      </c>
      <c r="G558" s="2" t="s">
        <v>261</v>
      </c>
      <c r="H558" s="2" t="str">
        <f t="array" ref="H558">_xlfn.XLOOKUP(G558,Food_Menu!A:A,Food_Menu!B:B)</f>
        <v>Food Item 0061</v>
      </c>
      <c r="I558" s="2">
        <f t="array" ref="I558">_xlfn.XLOOKUP(G558,Food_Menu!A:A,Food_Menu!D:D)</f>
        <v>538.21</v>
      </c>
      <c r="J558" s="2" t="s">
        <v>520</v>
      </c>
      <c r="K558" s="2" t="str">
        <f t="array" ref="K558">_xlfn.XLOOKUP(J558,Delivery_Partners!A:A,Delivery_Partners!B:B)</f>
        <v>Delivery Partner 154</v>
      </c>
      <c r="L558" s="3">
        <v>2</v>
      </c>
      <c r="M558" s="2" t="s">
        <v>23</v>
      </c>
      <c r="N558" s="2" t="s">
        <v>24</v>
      </c>
      <c r="O558" s="3">
        <v>39</v>
      </c>
      <c r="P558" s="13">
        <f t="shared" si="112"/>
        <v>1076.42</v>
      </c>
      <c r="Q558" s="13" t="str">
        <f t="shared" si="113"/>
        <v>Normal</v>
      </c>
      <c r="S558" s="21"/>
    </row>
    <row r="559" customHeight="1" spans="1:19">
      <c r="A559" s="2" t="s">
        <v>1688</v>
      </c>
      <c r="B559" s="28">
        <v>45871</v>
      </c>
      <c r="C559" s="2" t="s">
        <v>1572</v>
      </c>
      <c r="D559" s="2" t="str">
        <f t="array" ref="D559">_xlfn.XLOOKUP(C559,Customers!A:A,Customers!B:B)</f>
        <v>Customer 0313</v>
      </c>
      <c r="E559" s="2" t="s">
        <v>523</v>
      </c>
      <c r="F559" s="2" t="str">
        <f t="array" ref="F559">_xlfn.XLOOKUP(E559,Restaurants!A:A,Restaurants!B:B)</f>
        <v>Restaurant 038</v>
      </c>
      <c r="G559" s="2" t="s">
        <v>889</v>
      </c>
      <c r="H559" s="2" t="str">
        <f t="array" ref="H559">_xlfn.XLOOKUP(G559,Food_Menu!A:A,Food_Menu!B:B)</f>
        <v>Food Item 0006</v>
      </c>
      <c r="I559" s="2">
        <f t="array" ref="I559">_xlfn.XLOOKUP(G559,Food_Menu!A:A,Food_Menu!D:D)</f>
        <v>533.33</v>
      </c>
      <c r="J559" s="2" t="s">
        <v>133</v>
      </c>
      <c r="K559" s="2" t="str">
        <f t="array" ref="K559">_xlfn.XLOOKUP(J559,Delivery_Partners!A:A,Delivery_Partners!B:B)</f>
        <v>Delivery Partner 012</v>
      </c>
      <c r="L559" s="3">
        <v>2</v>
      </c>
      <c r="M559" s="2" t="s">
        <v>23</v>
      </c>
      <c r="N559" s="2" t="s">
        <v>24</v>
      </c>
      <c r="O559" s="3">
        <v>37</v>
      </c>
      <c r="P559" s="13">
        <f t="shared" si="112"/>
        <v>1066.66</v>
      </c>
      <c r="Q559" s="13" t="str">
        <f t="shared" si="113"/>
        <v>Normal</v>
      </c>
      <c r="S559" s="21"/>
    </row>
    <row r="560" customHeight="1" spans="1:19">
      <c r="A560" s="2" t="s">
        <v>1689</v>
      </c>
      <c r="B560" s="28">
        <v>45871</v>
      </c>
      <c r="C560" s="2" t="s">
        <v>1690</v>
      </c>
      <c r="D560" s="2" t="str">
        <f t="array" ref="D560">_xlfn.XLOOKUP(C560,Customers!A:A,Customers!B:B)</f>
        <v>Customer 1042</v>
      </c>
      <c r="E560" s="2" t="s">
        <v>702</v>
      </c>
      <c r="F560" s="2" t="str">
        <f t="array" ref="F560">_xlfn.XLOOKUP(E560,Restaurants!A:A,Restaurants!B:B)</f>
        <v>Restaurant 025</v>
      </c>
      <c r="G560" s="2" t="s">
        <v>336</v>
      </c>
      <c r="H560" s="2" t="str">
        <f t="array" ref="H560">_xlfn.XLOOKUP(G560,Food_Menu!A:A,Food_Menu!B:B)</f>
        <v>Food Item 0045</v>
      </c>
      <c r="I560" s="2">
        <f t="array" ref="I560">_xlfn.XLOOKUP(G560,Food_Menu!A:A,Food_Menu!D:D)</f>
        <v>263.72</v>
      </c>
      <c r="J560" s="2" t="s">
        <v>241</v>
      </c>
      <c r="K560" s="2" t="str">
        <f t="array" ref="K560">_xlfn.XLOOKUP(J560,Delivery_Partners!A:A,Delivery_Partners!B:B)</f>
        <v>Delivery Partner 152</v>
      </c>
      <c r="L560" s="3">
        <v>1</v>
      </c>
      <c r="M560" s="2" t="s">
        <v>23</v>
      </c>
      <c r="N560" s="2" t="s">
        <v>55</v>
      </c>
      <c r="O560" s="3">
        <v>15</v>
      </c>
      <c r="P560" s="13">
        <f t="shared" si="112"/>
        <v>263.72</v>
      </c>
      <c r="Q560" s="13" t="str">
        <f t="shared" si="113"/>
        <v>Fast</v>
      </c>
      <c r="S560" s="21"/>
    </row>
    <row r="561" hidden="1" customHeight="1" spans="1:19">
      <c r="A561" s="2" t="s">
        <v>1691</v>
      </c>
      <c r="B561" s="29" t="s">
        <v>990</v>
      </c>
      <c r="C561" s="2" t="s">
        <v>1249</v>
      </c>
      <c r="D561" s="2" t="str">
        <f t="array" ref="D561">_xlfn.XLOOKUP(C561,Customers!A:A,Customers!B:B)</f>
        <v>Customer 0195</v>
      </c>
      <c r="E561" s="2" t="s">
        <v>917</v>
      </c>
      <c r="F561" s="2" t="str">
        <f t="array" ref="F561">_xlfn.XLOOKUP(E561,Restaurants!A:A,Restaurants!B:B)</f>
        <v>Restaurant 102</v>
      </c>
      <c r="G561" s="2" t="s">
        <v>94</v>
      </c>
      <c r="H561" s="2" t="str">
        <f t="array" ref="H561">_xlfn.XLOOKUP(G561,Food_Menu!A:A,Food_Menu!B:B)</f>
        <v>Food Item 0189</v>
      </c>
      <c r="I561" s="2"/>
      <c r="J561" s="2" t="s">
        <v>707</v>
      </c>
      <c r="K561" s="2" t="str">
        <f t="array" ref="K561">_xlfn.XLOOKUP(J561,Delivery_Partners!A:A,Delivery_Partners!B:B)</f>
        <v>Delivery Partner 171</v>
      </c>
      <c r="L561" s="3">
        <v>1</v>
      </c>
      <c r="M561" s="2" t="s">
        <v>189</v>
      </c>
      <c r="N561" s="2" t="s">
        <v>55</v>
      </c>
      <c r="O561" s="2"/>
    </row>
    <row r="562" customHeight="1" spans="1:19">
      <c r="A562" s="2" t="s">
        <v>1692</v>
      </c>
      <c r="B562" s="29" t="s">
        <v>925</v>
      </c>
      <c r="C562" s="2" t="s">
        <v>1693</v>
      </c>
      <c r="D562" s="2" t="str">
        <f t="array" ref="D562">_xlfn.XLOOKUP(C562,Customers!A:A,Customers!B:B)</f>
        <v>Customer 0302</v>
      </c>
      <c r="E562" s="2" t="s">
        <v>187</v>
      </c>
      <c r="F562" s="2" t="str">
        <f t="array" ref="F562">_xlfn.XLOOKUP(E562,Restaurants!A:A,Restaurants!B:B)</f>
        <v>Restaurant 065</v>
      </c>
      <c r="G562" s="2" t="s">
        <v>216</v>
      </c>
      <c r="H562" s="2" t="str">
        <f t="array" ref="H562">_xlfn.XLOOKUP(G562,Food_Menu!A:A,Food_Menu!B:B)</f>
        <v>Food Item 0132</v>
      </c>
      <c r="I562" s="2">
        <f t="array" ref="I562">_xlfn.XLOOKUP(G562,Food_Menu!A:A,Food_Menu!D:D)</f>
        <v>597.76</v>
      </c>
      <c r="J562" s="2" t="s">
        <v>1694</v>
      </c>
      <c r="K562" s="2" t="str">
        <f t="array" ref="K562">_xlfn.XLOOKUP(J562,Delivery_Partners!A:A,Delivery_Partners!B:B)</f>
        <v>Delivery Partner 127</v>
      </c>
      <c r="L562" s="3">
        <v>1</v>
      </c>
      <c r="M562" s="2" t="s">
        <v>23</v>
      </c>
      <c r="N562" s="2" t="s">
        <v>24</v>
      </c>
      <c r="O562" s="3">
        <v>38</v>
      </c>
      <c r="P562" s="13">
        <f>I562*L562</f>
        <v>597.76</v>
      </c>
      <c r="Q562" s="13" t="str">
        <f>IF(O562="","Not Delivered",IF(O562&lt;=30,"Fast",IF(O562&lt;=60,"Normal","Slow")))</f>
        <v>Normal</v>
      </c>
      <c r="S562" s="21"/>
    </row>
    <row r="563" hidden="1" customHeight="1" spans="1:19">
      <c r="A563" s="2" t="s">
        <v>1695</v>
      </c>
      <c r="B563" s="28">
        <v>46002</v>
      </c>
      <c r="C563" s="2" t="s">
        <v>1097</v>
      </c>
      <c r="D563" s="2" t="str">
        <f t="array" ref="D563">_xlfn.XLOOKUP(C563,Customers!A:A,Customers!B:B)</f>
        <v>Customer 0186</v>
      </c>
      <c r="E563" s="2" t="s">
        <v>52</v>
      </c>
      <c r="F563" s="2" t="str">
        <f t="array" ref="F563">_xlfn.XLOOKUP(E563,Restaurants!A:A,Restaurants!B:B)</f>
        <v>Restaurant 083</v>
      </c>
      <c r="G563" s="2" t="s">
        <v>946</v>
      </c>
      <c r="H563" s="2" t="str">
        <f t="array" ref="H563">_xlfn.XLOOKUP(G563,Food_Menu!A:A,Food_Menu!B:B)</f>
        <v>Food Item 0081</v>
      </c>
      <c r="I563" s="2"/>
      <c r="J563" s="2" t="s">
        <v>597</v>
      </c>
      <c r="K563" s="2" t="str">
        <f t="array" ref="K563">_xlfn.XLOOKUP(J563,Delivery_Partners!A:A,Delivery_Partners!B:B)</f>
        <v>Delivery Partner 113</v>
      </c>
      <c r="L563" s="3">
        <v>2</v>
      </c>
      <c r="M563" s="2" t="s">
        <v>101</v>
      </c>
      <c r="N563" s="2" t="s">
        <v>24</v>
      </c>
      <c r="O563" s="2"/>
    </row>
    <row r="564" customHeight="1" spans="1:19">
      <c r="A564" s="2" t="s">
        <v>1696</v>
      </c>
      <c r="B564" s="28">
        <v>45844</v>
      </c>
      <c r="C564" s="2" t="s">
        <v>905</v>
      </c>
      <c r="D564" s="2" t="str">
        <f t="array" ref="D564">_xlfn.XLOOKUP(C564,Customers!A:A,Customers!B:B)</f>
        <v>Customer 0224</v>
      </c>
      <c r="E564" s="2" t="s">
        <v>220</v>
      </c>
      <c r="F564" s="2" t="str">
        <f t="array" ref="F564">_xlfn.XLOOKUP(E564,Restaurants!A:A,Restaurants!B:B)</f>
        <v>Restaurant 111</v>
      </c>
      <c r="G564" s="2" t="s">
        <v>240</v>
      </c>
      <c r="H564" s="2" t="str">
        <f t="array" ref="H564">_xlfn.XLOOKUP(G564,Food_Menu!A:A,Food_Menu!B:B)</f>
        <v>Food Item 0005</v>
      </c>
      <c r="I564" s="2">
        <f t="array" ref="I564">_xlfn.XLOOKUP(G564,Food_Menu!A:A,Food_Menu!D:D)</f>
        <v>481.92</v>
      </c>
      <c r="J564" s="2" t="s">
        <v>54</v>
      </c>
      <c r="K564" s="2" t="str">
        <f t="array" ref="K564">_xlfn.XLOOKUP(J564,Delivery_Partners!A:A,Delivery_Partners!B:B)</f>
        <v>Delivery Partner 075</v>
      </c>
      <c r="L564" s="3">
        <v>2</v>
      </c>
      <c r="M564" s="2" t="s">
        <v>23</v>
      </c>
      <c r="N564" s="2" t="s">
        <v>24</v>
      </c>
      <c r="O564" s="3">
        <v>30</v>
      </c>
      <c r="P564" s="13">
        <f t="shared" ref="P564:P580" si="114">I564*L564</f>
        <v>963.84</v>
      </c>
      <c r="Q564" s="13" t="str">
        <f t="shared" ref="Q564:Q580" si="115">IF(O564="","Not Delivered",IF(O564&lt;=30,"Fast",IF(O564&lt;=60,"Normal","Slow")))</f>
        <v>Fast</v>
      </c>
      <c r="S564" s="21"/>
    </row>
    <row r="565" customHeight="1" spans="1:19">
      <c r="A565" s="2" t="s">
        <v>1697</v>
      </c>
      <c r="B565" s="29" t="s">
        <v>539</v>
      </c>
      <c r="C565" s="2" t="s">
        <v>253</v>
      </c>
      <c r="D565" s="2" t="str">
        <f t="array" ref="D565">_xlfn.XLOOKUP(C565,Customers!A:A,Customers!B:B)</f>
        <v>Customer 0876</v>
      </c>
      <c r="E565" s="2" t="s">
        <v>1450</v>
      </c>
      <c r="F565" s="2" t="str">
        <f t="array" ref="F565">_xlfn.XLOOKUP(E565,Restaurants!A:A,Restaurants!B:B)</f>
        <v>Restaurant 024</v>
      </c>
      <c r="G565" s="2" t="s">
        <v>308</v>
      </c>
      <c r="H565" s="2" t="str">
        <f t="array" ref="H565">_xlfn.XLOOKUP(G565,Food_Menu!A:A,Food_Menu!B:B)</f>
        <v>Food Item 0076</v>
      </c>
      <c r="I565" s="2">
        <f t="array" ref="I565">_xlfn.XLOOKUP(G565,Food_Menu!A:A,Food_Menu!D:D)</f>
        <v>82.28</v>
      </c>
      <c r="J565" s="2" t="s">
        <v>1698</v>
      </c>
      <c r="K565" s="2" t="str">
        <f t="array" ref="K565">_xlfn.XLOOKUP(J565,Delivery_Partners!A:A,Delivery_Partners!B:B)</f>
        <v>Delivery Partner 158</v>
      </c>
      <c r="L565" s="3">
        <v>3</v>
      </c>
      <c r="M565" s="2" t="s">
        <v>23</v>
      </c>
      <c r="N565" s="2" t="s">
        <v>74</v>
      </c>
      <c r="O565" s="3">
        <v>42</v>
      </c>
      <c r="P565" s="13">
        <f t="shared" si="114"/>
        <v>246.84</v>
      </c>
      <c r="Q565" s="13" t="str">
        <f t="shared" si="115"/>
        <v>Normal</v>
      </c>
      <c r="S565" s="21"/>
    </row>
    <row r="566" customHeight="1" spans="1:19">
      <c r="A566" s="2" t="s">
        <v>1699</v>
      </c>
      <c r="B566" s="29" t="s">
        <v>1604</v>
      </c>
      <c r="C566" s="2" t="s">
        <v>1700</v>
      </c>
      <c r="D566" s="2" t="str">
        <f t="array" ref="D566">_xlfn.XLOOKUP(C566,Customers!A:A,Customers!B:B)</f>
        <v>Customer 0845</v>
      </c>
      <c r="E566" s="2" t="s">
        <v>698</v>
      </c>
      <c r="F566" s="2" t="str">
        <f t="array" ref="F566">_xlfn.XLOOKUP(E566,Restaurants!A:A,Restaurants!B:B)</f>
        <v>Restaurant 116</v>
      </c>
      <c r="G566" s="2" t="s">
        <v>1701</v>
      </c>
      <c r="H566" s="2" t="str">
        <f t="array" ref="H566">_xlfn.XLOOKUP(G566,Food_Menu!A:A,Food_Menu!B:B)</f>
        <v>Food Item 0085</v>
      </c>
      <c r="I566" s="2">
        <f t="array" ref="I566">_xlfn.XLOOKUP(G566,Food_Menu!A:A,Food_Menu!D:D)</f>
        <v>423.46</v>
      </c>
      <c r="J566" s="2" t="s">
        <v>427</v>
      </c>
      <c r="K566" s="2" t="str">
        <f t="array" ref="K566">_xlfn.XLOOKUP(J566,Delivery_Partners!A:A,Delivery_Partners!B:B)</f>
        <v>Delivery Partner 023</v>
      </c>
      <c r="L566" s="3">
        <v>1</v>
      </c>
      <c r="M566" s="2" t="s">
        <v>23</v>
      </c>
      <c r="N566" s="2" t="s">
        <v>74</v>
      </c>
      <c r="O566" s="3">
        <v>18</v>
      </c>
      <c r="P566" s="13">
        <f t="shared" si="114"/>
        <v>423.46</v>
      </c>
      <c r="Q566" s="13" t="str">
        <f t="shared" si="115"/>
        <v>Fast</v>
      </c>
      <c r="S566" s="21"/>
    </row>
    <row r="567" customHeight="1" spans="1:19">
      <c r="A567" s="2" t="s">
        <v>1702</v>
      </c>
      <c r="B567" s="28">
        <v>45756</v>
      </c>
      <c r="C567" s="2" t="s">
        <v>1703</v>
      </c>
      <c r="D567" s="2" t="str">
        <f t="array" ref="D567">_xlfn.XLOOKUP(C567,Customers!A:A,Customers!B:B)</f>
        <v>Customer 0772</v>
      </c>
      <c r="E567" s="2" t="s">
        <v>1031</v>
      </c>
      <c r="F567" s="2" t="str">
        <f t="array" ref="F567">_xlfn.XLOOKUP(E567,Restaurants!A:A,Restaurants!B:B)</f>
        <v>Restaurant 016</v>
      </c>
      <c r="G567" s="2" t="s">
        <v>728</v>
      </c>
      <c r="H567" s="2" t="str">
        <f t="array" ref="H567">_xlfn.XLOOKUP(G567,Food_Menu!A:A,Food_Menu!B:B)</f>
        <v>Food Item 0027</v>
      </c>
      <c r="I567" s="2">
        <f t="array" ref="I567">_xlfn.XLOOKUP(G567,Food_Menu!A:A,Food_Menu!D:D)</f>
        <v>364.02</v>
      </c>
      <c r="J567" s="2" t="s">
        <v>458</v>
      </c>
      <c r="K567" s="2" t="str">
        <f t="array" ref="K567">_xlfn.XLOOKUP(J567,Delivery_Partners!A:A,Delivery_Partners!B:B)</f>
        <v>Delivery Partner 053</v>
      </c>
      <c r="L567" s="3">
        <v>2</v>
      </c>
      <c r="M567" s="2" t="s">
        <v>23</v>
      </c>
      <c r="N567" s="2" t="s">
        <v>55</v>
      </c>
      <c r="O567" s="3">
        <v>28</v>
      </c>
      <c r="P567" s="13">
        <f t="shared" si="114"/>
        <v>728.04</v>
      </c>
      <c r="Q567" s="13" t="str">
        <f t="shared" si="115"/>
        <v>Fast</v>
      </c>
      <c r="S567" s="21"/>
    </row>
    <row r="568" customHeight="1" spans="1:19">
      <c r="A568" s="2" t="s">
        <v>1704</v>
      </c>
      <c r="B568" s="29" t="s">
        <v>1705</v>
      </c>
      <c r="C568" s="2" t="s">
        <v>1284</v>
      </c>
      <c r="D568" s="2" t="str">
        <f t="array" ref="D568">_xlfn.XLOOKUP(C568,Customers!A:A,Customers!B:B)</f>
        <v>Customer 1033</v>
      </c>
      <c r="E568" s="2" t="s">
        <v>421</v>
      </c>
      <c r="F568" s="2" t="str">
        <f t="array" ref="F568">_xlfn.XLOOKUP(E568,Restaurants!A:A,Restaurants!B:B)</f>
        <v>Restaurant 091</v>
      </c>
      <c r="G568" s="2" t="s">
        <v>40</v>
      </c>
      <c r="H568" s="2" t="str">
        <f t="array" ref="H568">_xlfn.XLOOKUP(G568,Food_Menu!A:A,Food_Menu!B:B)</f>
        <v>Food Item 0134</v>
      </c>
      <c r="I568" s="2">
        <f t="array" ref="I568">_xlfn.XLOOKUP(G568,Food_Menu!A:A,Food_Menu!D:D)</f>
        <v>467.29</v>
      </c>
      <c r="J568" s="2" t="s">
        <v>741</v>
      </c>
      <c r="K568" s="2" t="str">
        <f t="array" ref="K568">_xlfn.XLOOKUP(J568,Delivery_Partners!A:A,Delivery_Partners!B:B)</f>
        <v>Delivery Partner 024</v>
      </c>
      <c r="L568" s="3">
        <v>1</v>
      </c>
      <c r="M568" s="2" t="s">
        <v>23</v>
      </c>
      <c r="N568" s="2" t="s">
        <v>74</v>
      </c>
      <c r="O568" s="3">
        <v>41</v>
      </c>
      <c r="P568" s="13">
        <f t="shared" si="114"/>
        <v>467.29</v>
      </c>
      <c r="Q568" s="13" t="str">
        <f t="shared" si="115"/>
        <v>Normal</v>
      </c>
      <c r="S568" s="21"/>
    </row>
    <row r="569" customHeight="1" spans="1:19">
      <c r="A569" s="2" t="s">
        <v>1706</v>
      </c>
      <c r="B569" s="29" t="s">
        <v>677</v>
      </c>
      <c r="C569" s="2" t="s">
        <v>1707</v>
      </c>
      <c r="D569" s="2" t="str">
        <f t="array" ref="D569">_xlfn.XLOOKUP(C569,Customers!A:A,Customers!B:B)</f>
        <v>Customer 0084</v>
      </c>
      <c r="E569" s="2" t="s">
        <v>674</v>
      </c>
      <c r="F569" s="2" t="str">
        <f t="array" ref="F569">_xlfn.XLOOKUP(E569,Restaurants!A:A,Restaurants!B:B)</f>
        <v>Restaurant 085</v>
      </c>
      <c r="G569" s="2" t="s">
        <v>255</v>
      </c>
      <c r="H569" s="2" t="str">
        <f t="array" ref="H569">_xlfn.XLOOKUP(G569,Food_Menu!A:A,Food_Menu!B:B)</f>
        <v>Food Item 0146</v>
      </c>
      <c r="I569" s="2">
        <f t="array" ref="I569">_xlfn.XLOOKUP(G569,Food_Menu!A:A,Food_Menu!D:D)</f>
        <v>580.64</v>
      </c>
      <c r="J569" s="2" t="s">
        <v>62</v>
      </c>
      <c r="K569" s="2" t="str">
        <f t="array" ref="K569">_xlfn.XLOOKUP(J569,Delivery_Partners!A:A,Delivery_Partners!B:B)</f>
        <v>Delivery Partner 051</v>
      </c>
      <c r="L569" s="3">
        <v>3</v>
      </c>
      <c r="M569" s="2" t="s">
        <v>23</v>
      </c>
      <c r="N569" s="2" t="s">
        <v>24</v>
      </c>
      <c r="O569" s="3">
        <v>27</v>
      </c>
      <c r="P569" s="13">
        <f t="shared" si="114"/>
        <v>1741.92</v>
      </c>
      <c r="Q569" s="13" t="str">
        <f t="shared" si="115"/>
        <v>Fast</v>
      </c>
      <c r="S569" s="21"/>
    </row>
    <row r="570" customHeight="1" spans="1:19">
      <c r="A570" s="2" t="s">
        <v>1708</v>
      </c>
      <c r="B570" s="29" t="s">
        <v>1709</v>
      </c>
      <c r="C570" s="2" t="s">
        <v>1710</v>
      </c>
      <c r="D570" s="2" t="str">
        <f t="array" ref="D570">_xlfn.XLOOKUP(C570,Customers!A:A,Customers!B:B)</f>
        <v>Customer 0745</v>
      </c>
      <c r="E570" s="2" t="s">
        <v>1711</v>
      </c>
      <c r="F570" s="2" t="str">
        <f t="array" ref="F570">_xlfn.XLOOKUP(E570,Restaurants!A:A,Restaurants!B:B)</f>
        <v>Restaurant 100</v>
      </c>
      <c r="G570" s="2" t="s">
        <v>221</v>
      </c>
      <c r="H570" s="2" t="str">
        <f t="array" ref="H570">_xlfn.XLOOKUP(G570,Food_Menu!A:A,Food_Menu!B:B)</f>
        <v>Food Item 0220</v>
      </c>
      <c r="I570" s="2">
        <f t="array" ref="I570">_xlfn.XLOOKUP(G570,Food_Menu!A:A,Food_Menu!D:D)</f>
        <v>194.15</v>
      </c>
      <c r="J570" s="2" t="s">
        <v>564</v>
      </c>
      <c r="K570" s="2" t="str">
        <f t="array" ref="K570">_xlfn.XLOOKUP(J570,Delivery_Partners!A:A,Delivery_Partners!B:B)</f>
        <v>Delivery Partner 095</v>
      </c>
      <c r="L570" s="3">
        <v>2</v>
      </c>
      <c r="M570" s="2" t="s">
        <v>23</v>
      </c>
      <c r="N570" s="2" t="s">
        <v>55</v>
      </c>
      <c r="O570" s="3">
        <v>39</v>
      </c>
      <c r="P570" s="13">
        <f t="shared" si="114"/>
        <v>388.3</v>
      </c>
      <c r="Q570" s="13" t="str">
        <f t="shared" si="115"/>
        <v>Normal</v>
      </c>
      <c r="S570" s="21"/>
    </row>
    <row r="571" customHeight="1" spans="1:19">
      <c r="A571" s="2" t="s">
        <v>1712</v>
      </c>
      <c r="B571" s="29" t="s">
        <v>44</v>
      </c>
      <c r="C571" s="2" t="s">
        <v>307</v>
      </c>
      <c r="D571" s="2" t="str">
        <f t="array" ref="D571">_xlfn.XLOOKUP(C571,Customers!A:A,Customers!B:B)</f>
        <v>Customer 0139</v>
      </c>
      <c r="E571" s="2" t="s">
        <v>950</v>
      </c>
      <c r="F571" s="2" t="str">
        <f t="array" ref="F571">_xlfn.XLOOKUP(E571,Restaurants!A:A,Restaurants!B:B)</f>
        <v>Restaurant 020</v>
      </c>
      <c r="G571" s="2" t="s">
        <v>207</v>
      </c>
      <c r="H571" s="2" t="str">
        <f t="array" ref="H571">_xlfn.XLOOKUP(G571,Food_Menu!A:A,Food_Menu!B:B)</f>
        <v>Food Item 0079</v>
      </c>
      <c r="I571" s="2">
        <f t="array" ref="I571">_xlfn.XLOOKUP(G571,Food_Menu!A:A,Food_Menu!D:D)</f>
        <v>193.41</v>
      </c>
      <c r="J571" s="2" t="s">
        <v>1120</v>
      </c>
      <c r="K571" s="2" t="str">
        <f t="array" ref="K571">_xlfn.XLOOKUP(J571,Delivery_Partners!A:A,Delivery_Partners!B:B)</f>
        <v>Delivery Partner 061</v>
      </c>
      <c r="L571" s="3">
        <v>2</v>
      </c>
      <c r="M571" s="2" t="s">
        <v>23</v>
      </c>
      <c r="N571" s="2" t="s">
        <v>55</v>
      </c>
      <c r="O571" s="3">
        <v>21</v>
      </c>
      <c r="P571" s="13">
        <f t="shared" si="114"/>
        <v>386.82</v>
      </c>
      <c r="Q571" s="13" t="str">
        <f t="shared" si="115"/>
        <v>Fast</v>
      </c>
      <c r="S571" s="21"/>
    </row>
    <row r="572" customHeight="1" spans="1:19">
      <c r="A572" s="2" t="s">
        <v>1713</v>
      </c>
      <c r="B572" s="29" t="s">
        <v>1370</v>
      </c>
      <c r="C572" s="2" t="s">
        <v>1714</v>
      </c>
      <c r="D572" s="2" t="str">
        <f t="array" ref="D572">_xlfn.XLOOKUP(C572,Customers!A:A,Customers!B:B)</f>
        <v>Customer 1147</v>
      </c>
      <c r="E572" s="2" t="s">
        <v>698</v>
      </c>
      <c r="F572" s="2" t="str">
        <f t="array" ref="F572">_xlfn.XLOOKUP(E572,Restaurants!A:A,Restaurants!B:B)</f>
        <v>Restaurant 116</v>
      </c>
      <c r="G572" s="2" t="s">
        <v>261</v>
      </c>
      <c r="H572" s="2" t="str">
        <f t="array" ref="H572">_xlfn.XLOOKUP(G572,Food_Menu!A:A,Food_Menu!B:B)</f>
        <v>Food Item 0061</v>
      </c>
      <c r="I572" s="2">
        <f t="array" ref="I572">_xlfn.XLOOKUP(G572,Food_Menu!A:A,Food_Menu!D:D)</f>
        <v>538.21</v>
      </c>
      <c r="J572" s="2" t="s">
        <v>1581</v>
      </c>
      <c r="K572" s="2" t="str">
        <f t="array" ref="K572">_xlfn.XLOOKUP(J572,Delivery_Partners!A:A,Delivery_Partners!B:B)</f>
        <v>Delivery Partner 076</v>
      </c>
      <c r="L572" s="3">
        <v>1</v>
      </c>
      <c r="M572" s="2" t="s">
        <v>23</v>
      </c>
      <c r="N572" s="2" t="s">
        <v>24</v>
      </c>
      <c r="O572" s="3">
        <v>25</v>
      </c>
      <c r="P572" s="13">
        <f t="shared" si="114"/>
        <v>538.21</v>
      </c>
      <c r="Q572" s="13" t="str">
        <f t="shared" si="115"/>
        <v>Fast</v>
      </c>
      <c r="S572" s="21"/>
    </row>
    <row r="573" customHeight="1" spans="1:19">
      <c r="A573" s="2" t="s">
        <v>1715</v>
      </c>
      <c r="B573" s="29" t="s">
        <v>780</v>
      </c>
      <c r="C573" s="2" t="s">
        <v>1398</v>
      </c>
      <c r="D573" s="2" t="str">
        <f t="array" ref="D573">_xlfn.XLOOKUP(C573,Customers!A:A,Customers!B:B)</f>
        <v>Customer 0761</v>
      </c>
      <c r="E573" s="2" t="s">
        <v>655</v>
      </c>
      <c r="F573" s="2" t="str">
        <f t="array" ref="F573">_xlfn.XLOOKUP(E573,Restaurants!A:A,Restaurants!B:B)</f>
        <v>Restaurant 096</v>
      </c>
      <c r="G573" s="2" t="s">
        <v>211</v>
      </c>
      <c r="H573" s="2" t="str">
        <f t="array" ref="H573">_xlfn.XLOOKUP(G573,Food_Menu!A:A,Food_Menu!B:B)</f>
        <v>Food Item 0182</v>
      </c>
      <c r="I573" s="2">
        <f t="array" ref="I573">_xlfn.XLOOKUP(G573,Food_Menu!A:A,Food_Menu!D:D)</f>
        <v>512.27</v>
      </c>
      <c r="J573" s="2" t="s">
        <v>1716</v>
      </c>
      <c r="K573" s="2" t="str">
        <f t="array" ref="K573">_xlfn.XLOOKUP(J573,Delivery_Partners!A:A,Delivery_Partners!B:B)</f>
        <v>Delivery Partner 042</v>
      </c>
      <c r="L573" s="3">
        <v>1</v>
      </c>
      <c r="M573" s="2" t="s">
        <v>23</v>
      </c>
      <c r="N573" s="2" t="s">
        <v>55</v>
      </c>
      <c r="O573" s="3">
        <v>15</v>
      </c>
      <c r="P573" s="13">
        <f t="shared" si="114"/>
        <v>512.27</v>
      </c>
      <c r="Q573" s="13" t="str">
        <f t="shared" si="115"/>
        <v>Fast</v>
      </c>
      <c r="S573" s="21"/>
    </row>
    <row r="574" customHeight="1" spans="1:19">
      <c r="A574" s="2" t="s">
        <v>1717</v>
      </c>
      <c r="B574" s="28">
        <v>45665</v>
      </c>
      <c r="C574" s="2" t="s">
        <v>1718</v>
      </c>
      <c r="D574" s="2" t="str">
        <f t="array" ref="D574">_xlfn.XLOOKUP(C574,Customers!A:A,Customers!B:B)</f>
        <v>Customer 0912</v>
      </c>
      <c r="E574" s="2" t="s">
        <v>800</v>
      </c>
      <c r="F574" s="2" t="str">
        <f t="array" ref="F574">_xlfn.XLOOKUP(E574,Restaurants!A:A,Restaurants!B:B)</f>
        <v>Restaurant 014</v>
      </c>
      <c r="G574" s="2" t="s">
        <v>533</v>
      </c>
      <c r="H574" s="2" t="str">
        <f t="array" ref="H574">_xlfn.XLOOKUP(G574,Food_Menu!A:A,Food_Menu!B:B)</f>
        <v>Food Item 0078</v>
      </c>
      <c r="I574" s="2">
        <f t="array" ref="I574">_xlfn.XLOOKUP(G574,Food_Menu!A:A,Food_Menu!D:D)</f>
        <v>220.49</v>
      </c>
      <c r="J574" s="2" t="s">
        <v>73</v>
      </c>
      <c r="K574" s="2" t="str">
        <f t="array" ref="K574">_xlfn.XLOOKUP(J574,Delivery_Partners!A:A,Delivery_Partners!B:B)</f>
        <v>Delivery Partner 064</v>
      </c>
      <c r="L574" s="3">
        <v>1</v>
      </c>
      <c r="M574" s="2" t="s">
        <v>23</v>
      </c>
      <c r="N574" s="2" t="s">
        <v>24</v>
      </c>
      <c r="O574" s="3">
        <v>15</v>
      </c>
      <c r="P574" s="13">
        <f t="shared" si="114"/>
        <v>220.49</v>
      </c>
      <c r="Q574" s="13" t="str">
        <f t="shared" si="115"/>
        <v>Fast</v>
      </c>
      <c r="S574" s="21"/>
    </row>
    <row r="575" customHeight="1" spans="1:19">
      <c r="A575" s="2" t="s">
        <v>1719</v>
      </c>
      <c r="B575" s="29" t="s">
        <v>1720</v>
      </c>
      <c r="C575" s="2" t="s">
        <v>1470</v>
      </c>
      <c r="D575" s="2" t="str">
        <f t="array" ref="D575">_xlfn.XLOOKUP(C575,Customers!A:A,Customers!B:B)</f>
        <v>Customer 0686</v>
      </c>
      <c r="E575" s="2" t="s">
        <v>468</v>
      </c>
      <c r="F575" s="2" t="str">
        <f t="array" ref="F575">_xlfn.XLOOKUP(E575,Restaurants!A:A,Restaurants!B:B)</f>
        <v>Restaurant 067</v>
      </c>
      <c r="G575" s="2" t="s">
        <v>147</v>
      </c>
      <c r="H575" s="2" t="str">
        <f t="array" ref="H575">_xlfn.XLOOKUP(G575,Food_Menu!A:A,Food_Menu!B:B)</f>
        <v>Food Item 0139</v>
      </c>
      <c r="I575" s="2">
        <f t="array" ref="I575">_xlfn.XLOOKUP(G575,Food_Menu!A:A,Food_Menu!D:D)</f>
        <v>296.6</v>
      </c>
      <c r="J575" s="2" t="s">
        <v>1122</v>
      </c>
      <c r="K575" s="2" t="str">
        <f t="array" ref="K575">_xlfn.XLOOKUP(J575,Delivery_Partners!A:A,Delivery_Partners!B:B)</f>
        <v>Delivery Partner 090</v>
      </c>
      <c r="L575" s="3">
        <v>2</v>
      </c>
      <c r="M575" s="2" t="s">
        <v>23</v>
      </c>
      <c r="N575" s="2" t="s">
        <v>42</v>
      </c>
      <c r="O575" s="3">
        <v>29</v>
      </c>
      <c r="P575" s="13">
        <f t="shared" si="114"/>
        <v>593.2</v>
      </c>
      <c r="Q575" s="13" t="str">
        <f t="shared" si="115"/>
        <v>Fast</v>
      </c>
      <c r="S575" s="21"/>
    </row>
    <row r="576" customHeight="1" spans="1:19">
      <c r="A576" s="2" t="s">
        <v>1721</v>
      </c>
      <c r="B576" s="29" t="s">
        <v>64</v>
      </c>
      <c r="C576" s="2" t="s">
        <v>1722</v>
      </c>
      <c r="D576" s="2" t="str">
        <f t="array" ref="D576">_xlfn.XLOOKUP(C576,Customers!A:A,Customers!B:B)</f>
        <v>Customer 0461</v>
      </c>
      <c r="E576" s="2" t="s">
        <v>945</v>
      </c>
      <c r="F576" s="2" t="str">
        <f t="array" ref="F576">_xlfn.XLOOKUP(E576,Restaurants!A:A,Restaurants!B:B)</f>
        <v>Restaurant 099</v>
      </c>
      <c r="G576" s="2" t="s">
        <v>1723</v>
      </c>
      <c r="H576" s="2" t="str">
        <f t="array" ref="H576">_xlfn.XLOOKUP(G576,Food_Menu!A:A,Food_Menu!B:B)</f>
        <v>Food Item 0163</v>
      </c>
      <c r="I576" s="2">
        <f t="array" ref="I576">_xlfn.XLOOKUP(G576,Food_Menu!A:A,Food_Menu!D:D)</f>
        <v>132.59</v>
      </c>
      <c r="J576" s="2" t="s">
        <v>1233</v>
      </c>
      <c r="K576" s="2" t="str">
        <f t="array" ref="K576">_xlfn.XLOOKUP(J576,Delivery_Partners!A:A,Delivery_Partners!B:B)</f>
        <v>Delivery Partner 039</v>
      </c>
      <c r="L576" s="3">
        <v>1</v>
      </c>
      <c r="M576" s="2" t="s">
        <v>23</v>
      </c>
      <c r="N576" s="2" t="s">
        <v>24</v>
      </c>
      <c r="O576" s="3">
        <v>40</v>
      </c>
      <c r="P576" s="13">
        <f t="shared" si="114"/>
        <v>132.59</v>
      </c>
      <c r="Q576" s="13" t="str">
        <f t="shared" si="115"/>
        <v>Normal</v>
      </c>
      <c r="S576" s="21"/>
    </row>
    <row r="577" customHeight="1" spans="1:19">
      <c r="A577" s="2" t="s">
        <v>1724</v>
      </c>
      <c r="B577" s="29" t="s">
        <v>690</v>
      </c>
      <c r="C577" s="2" t="s">
        <v>1725</v>
      </c>
      <c r="D577" s="2" t="str">
        <f t="array" ref="D577">_xlfn.XLOOKUP(C577,Customers!A:A,Customers!B:B)</f>
        <v>Customer 0824</v>
      </c>
      <c r="E577" s="2" t="s">
        <v>797</v>
      </c>
      <c r="F577" s="2" t="str">
        <f t="array" ref="F577">_xlfn.XLOOKUP(E577,Restaurants!A:A,Restaurants!B:B)</f>
        <v>Restaurant 058</v>
      </c>
      <c r="G577" s="2" t="s">
        <v>1103</v>
      </c>
      <c r="H577" s="2" t="str">
        <f t="array" ref="H577">_xlfn.XLOOKUP(G577,Food_Menu!A:A,Food_Menu!B:B)</f>
        <v>Food Item 0194</v>
      </c>
      <c r="I577" s="2">
        <f t="array" ref="I577">_xlfn.XLOOKUP(G577,Food_Menu!A:A,Food_Menu!D:D)</f>
        <v>325.87</v>
      </c>
      <c r="J577" s="2" t="s">
        <v>534</v>
      </c>
      <c r="K577" s="2" t="str">
        <f t="array" ref="K577">_xlfn.XLOOKUP(J577,Delivery_Partners!A:A,Delivery_Partners!B:B)</f>
        <v>Delivery Partner 169</v>
      </c>
      <c r="L577" s="3">
        <v>2</v>
      </c>
      <c r="M577" s="2" t="s">
        <v>23</v>
      </c>
      <c r="N577" s="2" t="s">
        <v>24</v>
      </c>
      <c r="O577" s="3">
        <v>34</v>
      </c>
      <c r="P577" s="13">
        <f t="shared" si="114"/>
        <v>651.74</v>
      </c>
      <c r="Q577" s="13" t="str">
        <f t="shared" si="115"/>
        <v>Normal</v>
      </c>
      <c r="S577" s="21"/>
    </row>
    <row r="578" customHeight="1" spans="1:19">
      <c r="A578" s="2" t="s">
        <v>1726</v>
      </c>
      <c r="B578" s="29" t="s">
        <v>233</v>
      </c>
      <c r="C578" s="2" t="s">
        <v>1727</v>
      </c>
      <c r="D578" s="2" t="str">
        <f t="array" ref="D578">_xlfn.XLOOKUP(C578,Customers!A:A,Customers!B:B)</f>
        <v>Customer 1003</v>
      </c>
      <c r="E578" s="2" t="s">
        <v>532</v>
      </c>
      <c r="F578" s="2" t="str">
        <f t="array" ref="F578">_xlfn.XLOOKUP(E578,Restaurants!A:A,Restaurants!B:B)</f>
        <v>Restaurant 046</v>
      </c>
      <c r="G578" s="2" t="s">
        <v>163</v>
      </c>
      <c r="H578" s="2" t="str">
        <f t="array" ref="H578">_xlfn.XLOOKUP(G578,Food_Menu!A:A,Food_Menu!B:B)</f>
        <v>Food Item 0071</v>
      </c>
      <c r="I578" s="2">
        <f t="array" ref="I578">_xlfn.XLOOKUP(G578,Food_Menu!A:A,Food_Menu!D:D)</f>
        <v>243.5</v>
      </c>
      <c r="J578" s="2" t="s">
        <v>148</v>
      </c>
      <c r="K578" s="2" t="str">
        <f t="array" ref="K578">_xlfn.XLOOKUP(J578,Delivery_Partners!A:A,Delivery_Partners!B:B)</f>
        <v>Delivery Partner 162</v>
      </c>
      <c r="L578" s="3">
        <v>1</v>
      </c>
      <c r="M578" s="2" t="s">
        <v>23</v>
      </c>
      <c r="N578" s="2" t="s">
        <v>24</v>
      </c>
      <c r="O578" s="3">
        <v>49</v>
      </c>
      <c r="P578" s="13">
        <f t="shared" si="114"/>
        <v>243.5</v>
      </c>
      <c r="Q578" s="13" t="str">
        <f t="shared" si="115"/>
        <v>Normal</v>
      </c>
      <c r="S578" s="21"/>
    </row>
    <row r="579" customHeight="1" spans="1:19">
      <c r="A579" s="2" t="s">
        <v>1728</v>
      </c>
      <c r="B579" s="29" t="s">
        <v>1130</v>
      </c>
      <c r="C579" s="2" t="s">
        <v>1729</v>
      </c>
      <c r="D579" s="2" t="str">
        <f t="array" ref="D579">_xlfn.XLOOKUP(C579,Customers!A:A,Customers!B:B)</f>
        <v>Customer 0214</v>
      </c>
      <c r="E579" s="2" t="s">
        <v>984</v>
      </c>
      <c r="F579" s="2" t="str">
        <f t="array" ref="F579">_xlfn.XLOOKUP(E579,Restaurants!A:A,Restaurants!B:B)</f>
        <v>Restaurant 034</v>
      </c>
      <c r="G579" s="2" t="s">
        <v>183</v>
      </c>
      <c r="H579" s="2" t="str">
        <f t="array" ref="H579">_xlfn.XLOOKUP(G579,Food_Menu!A:A,Food_Menu!B:B)</f>
        <v>Food Item 0137</v>
      </c>
      <c r="I579" s="2">
        <f t="array" ref="I579">_xlfn.XLOOKUP(G579,Food_Menu!A:A,Food_Menu!D:D)</f>
        <v>200.4</v>
      </c>
      <c r="J579" s="2" t="s">
        <v>1698</v>
      </c>
      <c r="K579" s="2" t="str">
        <f t="array" ref="K579">_xlfn.XLOOKUP(J579,Delivery_Partners!A:A,Delivery_Partners!B:B)</f>
        <v>Delivery Partner 158</v>
      </c>
      <c r="L579" s="3">
        <v>1</v>
      </c>
      <c r="M579" s="2" t="s">
        <v>23</v>
      </c>
      <c r="N579" s="2" t="s">
        <v>24</v>
      </c>
      <c r="O579" s="3">
        <v>30</v>
      </c>
      <c r="P579" s="13">
        <f t="shared" si="114"/>
        <v>200.4</v>
      </c>
      <c r="Q579" s="13" t="str">
        <f t="shared" si="115"/>
        <v>Fast</v>
      </c>
      <c r="S579" s="21"/>
    </row>
    <row r="580" customHeight="1" spans="1:19">
      <c r="A580" s="2" t="s">
        <v>1730</v>
      </c>
      <c r="B580" s="29" t="s">
        <v>787</v>
      </c>
      <c r="C580" s="2" t="s">
        <v>626</v>
      </c>
      <c r="D580" s="2" t="str">
        <f t="array" ref="D580">_xlfn.XLOOKUP(C580,Customers!A:A,Customers!B:B)</f>
        <v>Customer 1047</v>
      </c>
      <c r="E580" s="2" t="s">
        <v>110</v>
      </c>
      <c r="F580" s="2" t="str">
        <f t="array" ref="F580">_xlfn.XLOOKUP(E580,Restaurants!A:A,Restaurants!B:B)</f>
        <v>Restaurant 062</v>
      </c>
      <c r="G580" s="2" t="s">
        <v>158</v>
      </c>
      <c r="H580" s="2" t="str">
        <f t="array" ref="H580">_xlfn.XLOOKUP(G580,Food_Menu!A:A,Food_Menu!B:B)</f>
        <v>Food Item 0029</v>
      </c>
      <c r="I580" s="2">
        <f t="array" ref="I580">_xlfn.XLOOKUP(G580,Food_Menu!A:A,Food_Menu!D:D)</f>
        <v>434.93</v>
      </c>
      <c r="J580" s="2" t="s">
        <v>1363</v>
      </c>
      <c r="K580" s="2" t="str">
        <f t="array" ref="K580">_xlfn.XLOOKUP(J580,Delivery_Partners!A:A,Delivery_Partners!B:B)</f>
        <v>Delivery Partner 001</v>
      </c>
      <c r="L580" s="3">
        <v>1</v>
      </c>
      <c r="M580" s="2" t="s">
        <v>23</v>
      </c>
      <c r="N580" s="2" t="s">
        <v>24</v>
      </c>
      <c r="O580" s="3">
        <v>15</v>
      </c>
      <c r="P580" s="13">
        <f t="shared" si="114"/>
        <v>434.93</v>
      </c>
      <c r="Q580" s="13" t="str">
        <f t="shared" si="115"/>
        <v>Fast</v>
      </c>
      <c r="S580" s="21"/>
    </row>
    <row r="581" hidden="1" customHeight="1" spans="1:19">
      <c r="A581" s="2" t="s">
        <v>1731</v>
      </c>
      <c r="B581" s="28">
        <v>45815</v>
      </c>
      <c r="C581" s="2" t="s">
        <v>1732</v>
      </c>
      <c r="D581" s="2" t="str">
        <f t="array" ref="D581">_xlfn.XLOOKUP(C581,Customers!A:A,Customers!B:B)</f>
        <v>Customer 0872</v>
      </c>
      <c r="E581" s="2" t="s">
        <v>372</v>
      </c>
      <c r="F581" s="2" t="str">
        <f t="array" ref="F581">_xlfn.XLOOKUP(E581,Restaurants!A:A,Restaurants!B:B)</f>
        <v>Restaurant 119</v>
      </c>
      <c r="G581" s="2" t="s">
        <v>67</v>
      </c>
      <c r="H581" s="2" t="str">
        <f t="array" ref="H581">_xlfn.XLOOKUP(G581,Food_Menu!A:A,Food_Menu!B:B)</f>
        <v>Food Item 0172</v>
      </c>
      <c r="I581" s="2"/>
      <c r="J581" s="2" t="s">
        <v>1122</v>
      </c>
      <c r="K581" s="2" t="str">
        <f t="array" ref="K581">_xlfn.XLOOKUP(J581,Delivery_Partners!A:A,Delivery_Partners!B:B)</f>
        <v>Delivery Partner 090</v>
      </c>
      <c r="L581" s="3">
        <v>1</v>
      </c>
      <c r="M581" s="2" t="s">
        <v>189</v>
      </c>
      <c r="N581" s="2" t="s">
        <v>24</v>
      </c>
      <c r="O581" s="2"/>
    </row>
    <row r="582" customHeight="1" spans="1:19">
      <c r="A582" s="2" t="s">
        <v>1733</v>
      </c>
      <c r="B582" s="29" t="s">
        <v>416</v>
      </c>
      <c r="C582" s="2" t="s">
        <v>1734</v>
      </c>
      <c r="D582" s="2" t="str">
        <f t="array" ref="D582">_xlfn.XLOOKUP(C582,Customers!A:A,Customers!B:B)</f>
        <v>Customer 0104</v>
      </c>
      <c r="E582" s="2" t="s">
        <v>366</v>
      </c>
      <c r="F582" s="2" t="str">
        <f t="array" ref="F582">_xlfn.XLOOKUP(E582,Restaurants!A:A,Restaurants!B:B)</f>
        <v>Restaurant 073</v>
      </c>
      <c r="G582" s="2" t="s">
        <v>683</v>
      </c>
      <c r="H582" s="2" t="str">
        <f t="array" ref="H582">_xlfn.XLOOKUP(G582,Food_Menu!A:A,Food_Menu!B:B)</f>
        <v>Food Item 0010</v>
      </c>
      <c r="I582" s="2">
        <f t="array" ref="I582">_xlfn.XLOOKUP(G582,Food_Menu!A:A,Food_Menu!D:D)</f>
        <v>253.04</v>
      </c>
      <c r="J582" s="2" t="s">
        <v>199</v>
      </c>
      <c r="K582" s="2" t="str">
        <f t="array" ref="K582">_xlfn.XLOOKUP(J582,Delivery_Partners!A:A,Delivery_Partners!B:B)</f>
        <v>Delivery Partner 144</v>
      </c>
      <c r="L582" s="3">
        <v>1</v>
      </c>
      <c r="M582" s="2" t="s">
        <v>23</v>
      </c>
      <c r="N582" s="2" t="s">
        <v>24</v>
      </c>
      <c r="O582" s="3">
        <v>22</v>
      </c>
      <c r="P582" s="13">
        <f t="shared" ref="P582:P584" si="116">I582*L582</f>
        <v>253.04</v>
      </c>
      <c r="Q582" s="13" t="str">
        <f t="shared" ref="Q582:Q584" si="117">IF(O582="","Not Delivered",IF(O582&lt;=30,"Fast",IF(O582&lt;=60,"Normal","Slow")))</f>
        <v>Fast</v>
      </c>
      <c r="S582" s="21"/>
    </row>
    <row r="583" customHeight="1" spans="1:19">
      <c r="A583" s="2" t="s">
        <v>1735</v>
      </c>
      <c r="B583" s="29" t="s">
        <v>1648</v>
      </c>
      <c r="C583" s="2" t="s">
        <v>1736</v>
      </c>
      <c r="D583" s="2" t="str">
        <f t="array" ref="D583">_xlfn.XLOOKUP(C583,Customers!A:A,Customers!B:B)</f>
        <v>Customer 1124</v>
      </c>
      <c r="E583" s="2" t="s">
        <v>634</v>
      </c>
      <c r="F583" s="2" t="str">
        <f t="array" ref="F583">_xlfn.XLOOKUP(E583,Restaurants!A:A,Restaurants!B:B)</f>
        <v>Restaurant 087</v>
      </c>
      <c r="G583" s="2" t="s">
        <v>1737</v>
      </c>
      <c r="H583" s="2" t="str">
        <f t="array" ref="H583">_xlfn.XLOOKUP(G583,Food_Menu!A:A,Food_Menu!B:B)</f>
        <v>Food Item 0154</v>
      </c>
      <c r="I583" s="2">
        <f t="array" ref="I583">_xlfn.XLOOKUP(G583,Food_Menu!A:A,Food_Menu!D:D)</f>
        <v>357.62</v>
      </c>
      <c r="J583" s="2" t="s">
        <v>262</v>
      </c>
      <c r="K583" s="2" t="str">
        <f t="array" ref="K583">_xlfn.XLOOKUP(J583,Delivery_Partners!A:A,Delivery_Partners!B:B)</f>
        <v>Delivery Partner 063</v>
      </c>
      <c r="L583" s="3">
        <v>1</v>
      </c>
      <c r="M583" s="2" t="s">
        <v>23</v>
      </c>
      <c r="N583" s="2" t="s">
        <v>55</v>
      </c>
      <c r="O583" s="3">
        <v>37</v>
      </c>
      <c r="P583" s="13">
        <f t="shared" si="116"/>
        <v>357.62</v>
      </c>
      <c r="Q583" s="13" t="str">
        <f t="shared" si="117"/>
        <v>Normal</v>
      </c>
      <c r="S583" s="21"/>
    </row>
    <row r="584" customHeight="1" spans="1:19">
      <c r="A584" s="2" t="s">
        <v>1738</v>
      </c>
      <c r="B584" s="29" t="s">
        <v>31</v>
      </c>
      <c r="C584" s="2" t="s">
        <v>1739</v>
      </c>
      <c r="D584" s="2" t="str">
        <f t="array" ref="D584">_xlfn.XLOOKUP(C584,Customers!A:A,Customers!B:B)</f>
        <v>Customer 0217</v>
      </c>
      <c r="E584" s="2" t="s">
        <v>265</v>
      </c>
      <c r="F584" s="2" t="str">
        <f t="array" ref="F584">_xlfn.XLOOKUP(E584,Restaurants!A:A,Restaurants!B:B)</f>
        <v>Restaurant 094</v>
      </c>
      <c r="G584" s="2" t="s">
        <v>998</v>
      </c>
      <c r="H584" s="2" t="str">
        <f t="array" ref="H584">_xlfn.XLOOKUP(G584,Food_Menu!A:A,Food_Menu!B:B)</f>
        <v>Food Item 0046</v>
      </c>
      <c r="I584" s="2">
        <f t="array" ref="I584">_xlfn.XLOOKUP(G584,Food_Menu!A:A,Food_Menu!D:D)</f>
        <v>300.6</v>
      </c>
      <c r="J584" s="2" t="s">
        <v>1716</v>
      </c>
      <c r="K584" s="2" t="str">
        <f t="array" ref="K584">_xlfn.XLOOKUP(J584,Delivery_Partners!A:A,Delivery_Partners!B:B)</f>
        <v>Delivery Partner 042</v>
      </c>
      <c r="L584" s="3">
        <v>1</v>
      </c>
      <c r="M584" s="2" t="s">
        <v>23</v>
      </c>
      <c r="N584" s="2" t="s">
        <v>55</v>
      </c>
      <c r="O584" s="3">
        <v>15</v>
      </c>
      <c r="P584" s="13">
        <f t="shared" si="116"/>
        <v>300.6</v>
      </c>
      <c r="Q584" s="13" t="str">
        <f t="shared" si="117"/>
        <v>Fast</v>
      </c>
      <c r="S584" s="21"/>
    </row>
    <row r="585" hidden="1" customHeight="1" spans="1:19">
      <c r="A585" s="2" t="s">
        <v>1740</v>
      </c>
      <c r="B585" s="28">
        <v>45912</v>
      </c>
      <c r="C585" s="2" t="s">
        <v>1274</v>
      </c>
      <c r="D585" s="2" t="str">
        <f t="array" ref="D585">_xlfn.XLOOKUP(C585,Customers!A:A,Customers!B:B)</f>
        <v>Customer 0722</v>
      </c>
      <c r="E585" s="2" t="s">
        <v>265</v>
      </c>
      <c r="F585" s="2" t="str">
        <f t="array" ref="F585">_xlfn.XLOOKUP(E585,Restaurants!A:A,Restaurants!B:B)</f>
        <v>Restaurant 094</v>
      </c>
      <c r="G585" s="2" t="s">
        <v>363</v>
      </c>
      <c r="H585" s="2" t="str">
        <f t="array" ref="H585">_xlfn.XLOOKUP(G585,Food_Menu!A:A,Food_Menu!B:B)</f>
        <v>Food Item 0102</v>
      </c>
      <c r="I585" s="2"/>
      <c r="J585" s="2" t="s">
        <v>378</v>
      </c>
      <c r="K585" s="2" t="str">
        <f t="array" ref="K585">_xlfn.XLOOKUP(J585,Delivery_Partners!A:A,Delivery_Partners!B:B)</f>
        <v>Delivery Partner 111</v>
      </c>
      <c r="L585" s="3">
        <v>2</v>
      </c>
      <c r="M585" s="2" t="s">
        <v>189</v>
      </c>
      <c r="N585" s="2" t="s">
        <v>24</v>
      </c>
      <c r="O585" s="2"/>
    </row>
    <row r="586" customHeight="1" spans="1:19">
      <c r="A586" s="2" t="s">
        <v>1741</v>
      </c>
      <c r="B586" s="28">
        <v>45698</v>
      </c>
      <c r="C586" s="2" t="s">
        <v>1742</v>
      </c>
      <c r="D586" s="2" t="str">
        <f t="array" ref="D586">_xlfn.XLOOKUP(C586,Customers!A:A,Customers!B:B)</f>
        <v>Customer 0156</v>
      </c>
      <c r="E586" s="2" t="s">
        <v>1022</v>
      </c>
      <c r="F586" s="2" t="str">
        <f t="array" ref="F586">_xlfn.XLOOKUP(E586,Restaurants!A:A,Restaurants!B:B)</f>
        <v>Restaurant 049</v>
      </c>
      <c r="G586" s="2" t="s">
        <v>962</v>
      </c>
      <c r="H586" s="2" t="str">
        <f t="array" ref="H586">_xlfn.XLOOKUP(G586,Food_Menu!A:A,Food_Menu!B:B)</f>
        <v>Food Item 0017</v>
      </c>
      <c r="I586" s="2">
        <f t="array" ref="I586">_xlfn.XLOOKUP(G586,Food_Menu!A:A,Food_Menu!D:D)</f>
        <v>353.65</v>
      </c>
      <c r="J586" s="2" t="s">
        <v>1363</v>
      </c>
      <c r="K586" s="2" t="str">
        <f t="array" ref="K586">_xlfn.XLOOKUP(J586,Delivery_Partners!A:A,Delivery_Partners!B:B)</f>
        <v>Delivery Partner 001</v>
      </c>
      <c r="L586" s="3">
        <v>1</v>
      </c>
      <c r="M586" s="2" t="s">
        <v>23</v>
      </c>
      <c r="N586" s="2" t="s">
        <v>24</v>
      </c>
      <c r="O586" s="3">
        <v>43</v>
      </c>
      <c r="P586" s="13">
        <f t="shared" ref="P586:P587" si="118">I586*L586</f>
        <v>353.65</v>
      </c>
      <c r="Q586" s="13" t="str">
        <f t="shared" ref="Q586:Q587" si="119">IF(O586="","Not Delivered",IF(O586&lt;=30,"Fast",IF(O586&lt;=60,"Normal","Slow")))</f>
        <v>Normal</v>
      </c>
      <c r="S586" s="21"/>
    </row>
    <row r="587" customHeight="1" spans="1:19">
      <c r="A587" s="2" t="s">
        <v>1743</v>
      </c>
      <c r="B587" s="29" t="s">
        <v>1380</v>
      </c>
      <c r="C587" s="2" t="s">
        <v>1744</v>
      </c>
      <c r="D587" s="2" t="str">
        <f t="array" ref="D587">_xlfn.XLOOKUP(C587,Customers!A:A,Customers!B:B)</f>
        <v>Customer 0236</v>
      </c>
      <c r="E587" s="2" t="s">
        <v>814</v>
      </c>
      <c r="F587" s="2" t="str">
        <f t="array" ref="F587">_xlfn.XLOOKUP(E587,Restaurants!A:A,Restaurants!B:B)</f>
        <v>Restaurant 093</v>
      </c>
      <c r="G587" s="2" t="s">
        <v>1382</v>
      </c>
      <c r="H587" s="2" t="str">
        <f t="array" ref="H587">_xlfn.XLOOKUP(G587,Food_Menu!A:A,Food_Menu!B:B)</f>
        <v>Food Item 0152</v>
      </c>
      <c r="I587" s="2">
        <f t="array" ref="I587">_xlfn.XLOOKUP(G587,Food_Menu!A:A,Food_Menu!D:D)</f>
        <v>177.47</v>
      </c>
      <c r="J587" s="2" t="s">
        <v>378</v>
      </c>
      <c r="K587" s="2" t="str">
        <f t="array" ref="K587">_xlfn.XLOOKUP(J587,Delivery_Partners!A:A,Delivery_Partners!B:B)</f>
        <v>Delivery Partner 111</v>
      </c>
      <c r="L587" s="3">
        <v>2</v>
      </c>
      <c r="M587" s="2" t="s">
        <v>23</v>
      </c>
      <c r="N587" s="2" t="s">
        <v>24</v>
      </c>
      <c r="O587" s="3">
        <v>42</v>
      </c>
      <c r="P587" s="13">
        <f t="shared" si="118"/>
        <v>354.94</v>
      </c>
      <c r="Q587" s="13" t="str">
        <f t="shared" si="119"/>
        <v>Normal</v>
      </c>
      <c r="S587" s="21"/>
    </row>
    <row r="588" hidden="1" customHeight="1" spans="1:19">
      <c r="A588" s="2" t="s">
        <v>1745</v>
      </c>
      <c r="B588" s="28">
        <v>45728</v>
      </c>
      <c r="C588" s="2" t="s">
        <v>1703</v>
      </c>
      <c r="D588" s="2" t="str">
        <f t="array" ref="D588">_xlfn.XLOOKUP(C588,Customers!A:A,Customers!B:B)</f>
        <v>Customer 0772</v>
      </c>
      <c r="E588" s="2" t="s">
        <v>658</v>
      </c>
      <c r="F588" s="2" t="str">
        <f t="array" ref="F588">_xlfn.XLOOKUP(E588,Restaurants!A:A,Restaurants!B:B)</f>
        <v>Restaurant 040</v>
      </c>
      <c r="G588" s="2" t="s">
        <v>587</v>
      </c>
      <c r="H588" s="2" t="str">
        <f t="array" ref="H588">_xlfn.XLOOKUP(G588,Food_Menu!A:A,Food_Menu!B:B)</f>
        <v>Food Item 0107</v>
      </c>
      <c r="I588" s="2"/>
      <c r="J588" s="2" t="s">
        <v>1683</v>
      </c>
      <c r="K588" s="2" t="str">
        <f t="array" ref="K588">_xlfn.XLOOKUP(J588,Delivery_Partners!A:A,Delivery_Partners!B:B)</f>
        <v>Delivery Partner 082</v>
      </c>
      <c r="L588" s="3">
        <v>2</v>
      </c>
      <c r="M588" s="2" t="s">
        <v>101</v>
      </c>
      <c r="N588" s="2" t="s">
        <v>24</v>
      </c>
      <c r="O588" s="2"/>
    </row>
    <row r="589" customHeight="1" spans="1:19">
      <c r="A589" s="2" t="s">
        <v>1746</v>
      </c>
      <c r="B589" s="29" t="s">
        <v>1000</v>
      </c>
      <c r="C589" s="2" t="s">
        <v>1564</v>
      </c>
      <c r="D589" s="2" t="str">
        <f t="array" ref="D589">_xlfn.XLOOKUP(C589,Customers!A:A,Customers!B:B)</f>
        <v>Customer 0816</v>
      </c>
      <c r="E589" s="2" t="s">
        <v>548</v>
      </c>
      <c r="F589" s="2" t="str">
        <f t="array" ref="F589">_xlfn.XLOOKUP(E589,Restaurants!A:A,Restaurants!B:B)</f>
        <v>Restaurant 071</v>
      </c>
      <c r="G589" s="2" t="s">
        <v>255</v>
      </c>
      <c r="H589" s="2" t="str">
        <f t="array" ref="H589">_xlfn.XLOOKUP(G589,Food_Menu!A:A,Food_Menu!B:B)</f>
        <v>Food Item 0146</v>
      </c>
      <c r="I589" s="2">
        <f t="array" ref="I589">_xlfn.XLOOKUP(G589,Food_Menu!A:A,Food_Menu!D:D)</f>
        <v>580.64</v>
      </c>
      <c r="J589" s="2" t="s">
        <v>1268</v>
      </c>
      <c r="K589" s="2" t="str">
        <f t="array" ref="K589">_xlfn.XLOOKUP(J589,Delivery_Partners!A:A,Delivery_Partners!B:B)</f>
        <v>Delivery Partner 124</v>
      </c>
      <c r="L589" s="3">
        <v>1</v>
      </c>
      <c r="M589" s="2" t="s">
        <v>23</v>
      </c>
      <c r="N589" s="2" t="s">
        <v>24</v>
      </c>
      <c r="O589" s="3">
        <v>34</v>
      </c>
      <c r="P589" s="13">
        <f t="shared" ref="P589:P592" si="120">I589*L589</f>
        <v>580.64</v>
      </c>
      <c r="Q589" s="13" t="str">
        <f t="shared" ref="Q589:Q592" si="121">IF(O589="","Not Delivered",IF(O589&lt;=30,"Fast",IF(O589&lt;=60,"Normal","Slow")))</f>
        <v>Normal</v>
      </c>
      <c r="S589" s="21"/>
    </row>
    <row r="590" customHeight="1" spans="1:19">
      <c r="A590" s="2" t="s">
        <v>1747</v>
      </c>
      <c r="B590" s="28">
        <v>45754</v>
      </c>
      <c r="C590" s="2" t="s">
        <v>673</v>
      </c>
      <c r="D590" s="2" t="str">
        <f t="array" ref="D590">_xlfn.XLOOKUP(C590,Customers!A:A,Customers!B:B)</f>
        <v>Customer 0825</v>
      </c>
      <c r="E590" s="2" t="s">
        <v>66</v>
      </c>
      <c r="F590" s="2" t="str">
        <f t="array" ref="F590">_xlfn.XLOOKUP(E590,Restaurants!A:A,Restaurants!B:B)</f>
        <v>Restaurant 037</v>
      </c>
      <c r="G590" s="2" t="s">
        <v>477</v>
      </c>
      <c r="H590" s="2" t="str">
        <f t="array" ref="H590">_xlfn.XLOOKUP(G590,Food_Menu!A:A,Food_Menu!B:B)</f>
        <v>Food Item 0077</v>
      </c>
      <c r="I590" s="2">
        <f t="array" ref="I590">_xlfn.XLOOKUP(G590,Food_Menu!A:A,Food_Menu!D:D)</f>
        <v>161.62</v>
      </c>
      <c r="J590" s="2" t="s">
        <v>877</v>
      </c>
      <c r="K590" s="2" t="str">
        <f t="array" ref="K590">_xlfn.XLOOKUP(J590,Delivery_Partners!A:A,Delivery_Partners!B:B)</f>
        <v>Delivery Partner 123</v>
      </c>
      <c r="L590" s="3">
        <v>1</v>
      </c>
      <c r="M590" s="2" t="s">
        <v>23</v>
      </c>
      <c r="N590" s="2" t="s">
        <v>24</v>
      </c>
      <c r="O590" s="3">
        <v>29</v>
      </c>
      <c r="P590" s="13">
        <f t="shared" si="120"/>
        <v>161.62</v>
      </c>
      <c r="Q590" s="13" t="str">
        <f t="shared" si="121"/>
        <v>Fast</v>
      </c>
      <c r="S590" s="21"/>
    </row>
    <row r="591" customHeight="1" spans="1:19">
      <c r="A591" s="2" t="s">
        <v>1748</v>
      </c>
      <c r="B591" s="28">
        <v>45902</v>
      </c>
      <c r="C591" s="2" t="s">
        <v>810</v>
      </c>
      <c r="D591" s="2" t="str">
        <f t="array" ref="D591">_xlfn.XLOOKUP(C591,Customers!A:A,Customers!B:B)</f>
        <v>Customer 0412</v>
      </c>
      <c r="E591" s="2" t="s">
        <v>298</v>
      </c>
      <c r="F591" s="2" t="str">
        <f t="array" ref="F591">_xlfn.XLOOKUP(E591,Restaurants!A:A,Restaurants!B:B)</f>
        <v>Restaurant 113</v>
      </c>
      <c r="G591" s="2" t="s">
        <v>1749</v>
      </c>
      <c r="H591" s="2" t="str">
        <f t="array" ref="H591">_xlfn.XLOOKUP(G591,Food_Menu!A:A,Food_Menu!B:B)</f>
        <v>Food Item 0002</v>
      </c>
      <c r="I591" s="2">
        <f t="array" ref="I591">_xlfn.XLOOKUP(G591,Food_Menu!A:A,Food_Menu!D:D)</f>
        <v>89.4</v>
      </c>
      <c r="J591" s="2" t="s">
        <v>640</v>
      </c>
      <c r="K591" s="2" t="str">
        <f t="array" ref="K591">_xlfn.XLOOKUP(J591,Delivery_Partners!A:A,Delivery_Partners!B:B)</f>
        <v>Delivery Partner 097</v>
      </c>
      <c r="L591" s="3">
        <v>1</v>
      </c>
      <c r="M591" s="2" t="s">
        <v>23</v>
      </c>
      <c r="N591" s="2" t="s">
        <v>24</v>
      </c>
      <c r="O591" s="3">
        <v>31</v>
      </c>
      <c r="P591" s="13">
        <f t="shared" si="120"/>
        <v>89.4</v>
      </c>
      <c r="Q591" s="13" t="str">
        <f t="shared" si="121"/>
        <v>Normal</v>
      </c>
      <c r="S591" s="21"/>
    </row>
    <row r="592" customHeight="1" spans="1:19">
      <c r="A592" s="2" t="s">
        <v>1750</v>
      </c>
      <c r="B592" s="29" t="s">
        <v>1532</v>
      </c>
      <c r="C592" s="2" t="s">
        <v>1751</v>
      </c>
      <c r="D592" s="2" t="str">
        <f t="array" ref="D592">_xlfn.XLOOKUP(C592,Customers!A:A,Customers!B:B)</f>
        <v>Customer 0985</v>
      </c>
      <c r="E592" s="2" t="s">
        <v>121</v>
      </c>
      <c r="F592" s="2" t="str">
        <f t="array" ref="F592">_xlfn.XLOOKUP(E592,Restaurants!A:A,Restaurants!B:B)</f>
        <v>Restaurant 088</v>
      </c>
      <c r="G592" s="2" t="s">
        <v>906</v>
      </c>
      <c r="H592" s="2" t="str">
        <f t="array" ref="H592">_xlfn.XLOOKUP(G592,Food_Menu!A:A,Food_Menu!B:B)</f>
        <v>Food Item 0128</v>
      </c>
      <c r="I592" s="2">
        <f t="array" ref="I592">_xlfn.XLOOKUP(G592,Food_Menu!A:A,Food_Menu!D:D)</f>
        <v>317.72</v>
      </c>
      <c r="J592" s="2" t="s">
        <v>123</v>
      </c>
      <c r="K592" s="2" t="str">
        <f t="array" ref="K592">_xlfn.XLOOKUP(J592,Delivery_Partners!A:A,Delivery_Partners!B:B)</f>
        <v>Delivery Partner 106</v>
      </c>
      <c r="L592" s="3">
        <v>1</v>
      </c>
      <c r="M592" s="2" t="s">
        <v>23</v>
      </c>
      <c r="N592" s="2" t="s">
        <v>24</v>
      </c>
      <c r="O592" s="3">
        <v>43</v>
      </c>
      <c r="P592" s="13">
        <f t="shared" si="120"/>
        <v>317.72</v>
      </c>
      <c r="Q592" s="13" t="str">
        <f t="shared" si="121"/>
        <v>Normal</v>
      </c>
      <c r="S592" s="21"/>
    </row>
    <row r="593" hidden="1" customHeight="1" spans="1:19">
      <c r="A593" s="2" t="s">
        <v>1752</v>
      </c>
      <c r="B593" s="29" t="s">
        <v>1659</v>
      </c>
      <c r="C593" s="2" t="s">
        <v>1230</v>
      </c>
      <c r="D593" s="2" t="str">
        <f t="array" ref="D593">_xlfn.XLOOKUP(C593,Customers!A:A,Customers!B:B)</f>
        <v>Customer 0060</v>
      </c>
      <c r="E593" s="2" t="s">
        <v>548</v>
      </c>
      <c r="F593" s="2" t="str">
        <f t="array" ref="F593">_xlfn.XLOOKUP(E593,Restaurants!A:A,Restaurants!B:B)</f>
        <v>Restaurant 071</v>
      </c>
      <c r="G593" s="2" t="s">
        <v>1737</v>
      </c>
      <c r="H593" s="2" t="str">
        <f t="array" ref="H593">_xlfn.XLOOKUP(G593,Food_Menu!A:A,Food_Menu!B:B)</f>
        <v>Food Item 0154</v>
      </c>
      <c r="I593" s="2"/>
      <c r="J593" s="2" t="s">
        <v>909</v>
      </c>
      <c r="K593" s="2" t="str">
        <f t="array" ref="K593">_xlfn.XLOOKUP(J593,Delivery_Partners!A:A,Delivery_Partners!B:B)</f>
        <v>Delivery Partner 005</v>
      </c>
      <c r="L593" s="3">
        <v>1</v>
      </c>
      <c r="M593" s="2" t="s">
        <v>101</v>
      </c>
      <c r="N593" s="2" t="s">
        <v>74</v>
      </c>
      <c r="O593" s="2"/>
    </row>
    <row r="594" customHeight="1" spans="1:19">
      <c r="A594" s="2" t="s">
        <v>1753</v>
      </c>
      <c r="B594" s="28">
        <v>45995</v>
      </c>
      <c r="C594" s="2" t="s">
        <v>1754</v>
      </c>
      <c r="D594" s="2" t="str">
        <f t="array" ref="D594">_xlfn.XLOOKUP(C594,Customers!A:A,Customers!B:B)</f>
        <v>Customer 1026</v>
      </c>
      <c r="E594" s="2" t="s">
        <v>1224</v>
      </c>
      <c r="F594" s="2" t="str">
        <f t="array" ref="F594">_xlfn.XLOOKUP(E594,Restaurants!A:A,Restaurants!B:B)</f>
        <v>Restaurant 055</v>
      </c>
      <c r="G594" s="2" t="s">
        <v>1212</v>
      </c>
      <c r="H594" s="2" t="str">
        <f t="array" ref="H594">_xlfn.XLOOKUP(G594,Food_Menu!A:A,Food_Menu!B:B)</f>
        <v>Food Item 0147</v>
      </c>
      <c r="I594" s="2">
        <f t="array" ref="I594">_xlfn.XLOOKUP(G594,Food_Menu!A:A,Food_Menu!D:D)</f>
        <v>263.56</v>
      </c>
      <c r="J594" s="2" t="s">
        <v>212</v>
      </c>
      <c r="K594" s="2" t="str">
        <f t="array" ref="K594">_xlfn.XLOOKUP(J594,Delivery_Partners!A:A,Delivery_Partners!B:B)</f>
        <v>Delivery Partner 177</v>
      </c>
      <c r="L594" s="3">
        <v>2</v>
      </c>
      <c r="M594" s="2" t="s">
        <v>23</v>
      </c>
      <c r="N594" s="2" t="s">
        <v>55</v>
      </c>
      <c r="O594" s="3">
        <v>27</v>
      </c>
      <c r="P594" s="13">
        <f t="shared" ref="P594:P595" si="122">I594*L594</f>
        <v>527.12</v>
      </c>
      <c r="Q594" s="13" t="str">
        <f t="shared" ref="Q594:Q595" si="123">IF(O594="","Not Delivered",IF(O594&lt;=30,"Fast",IF(O594&lt;=60,"Normal","Slow")))</f>
        <v>Fast</v>
      </c>
      <c r="S594" s="21"/>
    </row>
    <row r="595" customHeight="1" spans="1:19">
      <c r="A595" s="2" t="s">
        <v>1755</v>
      </c>
      <c r="B595" s="28">
        <v>45849</v>
      </c>
      <c r="C595" s="2" t="s">
        <v>1756</v>
      </c>
      <c r="D595" s="2" t="str">
        <f t="array" ref="D595">_xlfn.XLOOKUP(C595,Customers!A:A,Customers!B:B)</f>
        <v>Customer 0363</v>
      </c>
      <c r="E595" s="2" t="s">
        <v>578</v>
      </c>
      <c r="F595" s="2" t="str">
        <f t="array" ref="F595">_xlfn.XLOOKUP(E595,Restaurants!A:A,Restaurants!B:B)</f>
        <v>Restaurant 063</v>
      </c>
      <c r="G595" s="2" t="s">
        <v>359</v>
      </c>
      <c r="H595" s="2" t="str">
        <f t="array" ref="H595">_xlfn.XLOOKUP(G595,Food_Menu!A:A,Food_Menu!B:B)</f>
        <v>Food Item 0058</v>
      </c>
      <c r="I595" s="2">
        <f t="array" ref="I595">_xlfn.XLOOKUP(G595,Food_Menu!A:A,Food_Menu!D:D)</f>
        <v>356</v>
      </c>
      <c r="J595" s="2" t="s">
        <v>636</v>
      </c>
      <c r="K595" s="2" t="str">
        <f t="array" ref="K595">_xlfn.XLOOKUP(J595,Delivery_Partners!A:A,Delivery_Partners!B:B)</f>
        <v>Delivery Partner 014</v>
      </c>
      <c r="L595" s="3">
        <v>1</v>
      </c>
      <c r="M595" s="2" t="s">
        <v>23</v>
      </c>
      <c r="N595" s="2" t="s">
        <v>74</v>
      </c>
      <c r="O595" s="3">
        <v>16</v>
      </c>
      <c r="P595" s="13">
        <f t="shared" si="122"/>
        <v>356</v>
      </c>
      <c r="Q595" s="13" t="str">
        <f t="shared" si="123"/>
        <v>Fast</v>
      </c>
      <c r="S595" s="21"/>
    </row>
    <row r="596" hidden="1" customHeight="1" spans="1:19">
      <c r="A596" s="2" t="s">
        <v>1757</v>
      </c>
      <c r="B596" s="29" t="s">
        <v>1144</v>
      </c>
      <c r="C596" s="2" t="s">
        <v>1710</v>
      </c>
      <c r="D596" s="2" t="str">
        <f t="array" ref="D596">_xlfn.XLOOKUP(C596,Customers!A:A,Customers!B:B)</f>
        <v>Customer 0745</v>
      </c>
      <c r="E596" s="2" t="s">
        <v>265</v>
      </c>
      <c r="F596" s="2" t="str">
        <f t="array" ref="F596">_xlfn.XLOOKUP(E596,Restaurants!A:A,Restaurants!B:B)</f>
        <v>Restaurant 094</v>
      </c>
      <c r="G596" s="2" t="s">
        <v>1013</v>
      </c>
      <c r="H596" s="2" t="str">
        <f t="array" ref="H596">_xlfn.XLOOKUP(G596,Food_Menu!A:A,Food_Menu!B:B)</f>
        <v>Food Item 0158</v>
      </c>
      <c r="I596" s="2"/>
      <c r="J596" s="2" t="s">
        <v>118</v>
      </c>
      <c r="K596" s="2" t="str">
        <f t="array" ref="K596">_xlfn.XLOOKUP(J596,Delivery_Partners!A:A,Delivery_Partners!B:B)</f>
        <v>Delivery Partner 176</v>
      </c>
      <c r="L596" s="3">
        <v>3</v>
      </c>
      <c r="M596" s="2" t="s">
        <v>101</v>
      </c>
      <c r="N596" s="2" t="s">
        <v>55</v>
      </c>
      <c r="O596" s="2"/>
    </row>
    <row r="597" customHeight="1" spans="1:19">
      <c r="A597" s="2" t="s">
        <v>1758</v>
      </c>
      <c r="B597" s="28">
        <v>45662</v>
      </c>
      <c r="C597" s="2" t="s">
        <v>1759</v>
      </c>
      <c r="D597" s="2" t="str">
        <f t="array" ref="D597">_xlfn.XLOOKUP(C597,Customers!A:A,Customers!B:B)</f>
        <v>Customer 1087</v>
      </c>
      <c r="E597" s="2" t="s">
        <v>27</v>
      </c>
      <c r="F597" s="2" t="str">
        <f t="array" ref="F597">_xlfn.XLOOKUP(E597,Restaurants!A:A,Restaurants!B:B)</f>
        <v>Restaurant 033</v>
      </c>
      <c r="G597" s="2" t="s">
        <v>331</v>
      </c>
      <c r="H597" s="2" t="str">
        <f t="array" ref="H597">_xlfn.XLOOKUP(G597,Food_Menu!A:A,Food_Menu!B:B)</f>
        <v>Food Item 0120</v>
      </c>
      <c r="I597" s="2">
        <f t="array" ref="I597">_xlfn.XLOOKUP(G597,Food_Menu!A:A,Food_Menu!D:D)</f>
        <v>569.73</v>
      </c>
      <c r="J597" s="2" t="s">
        <v>118</v>
      </c>
      <c r="K597" s="2" t="str">
        <f t="array" ref="K597">_xlfn.XLOOKUP(J597,Delivery_Partners!A:A,Delivery_Partners!B:B)</f>
        <v>Delivery Partner 176</v>
      </c>
      <c r="L597" s="3">
        <v>2</v>
      </c>
      <c r="M597" s="2" t="s">
        <v>23</v>
      </c>
      <c r="N597" s="2" t="s">
        <v>24</v>
      </c>
      <c r="O597" s="3">
        <v>31</v>
      </c>
      <c r="P597" s="13">
        <f t="shared" ref="P597:P604" si="124">I597*L597</f>
        <v>1139.46</v>
      </c>
      <c r="Q597" s="13" t="str">
        <f t="shared" ref="Q597:Q604" si="125">IF(O597="","Not Delivered",IF(O597&lt;=30,"Fast",IF(O597&lt;=60,"Normal","Slow")))</f>
        <v>Normal</v>
      </c>
      <c r="S597" s="21"/>
    </row>
    <row r="598" customHeight="1" spans="1:19">
      <c r="A598" s="2" t="s">
        <v>1760</v>
      </c>
      <c r="B598" s="29" t="s">
        <v>1222</v>
      </c>
      <c r="C598" s="2" t="s">
        <v>1761</v>
      </c>
      <c r="D598" s="2" t="str">
        <f t="array" ref="D598">_xlfn.XLOOKUP(C598,Customers!A:A,Customers!B:B)</f>
        <v>Customer 0307</v>
      </c>
      <c r="E598" s="2" t="s">
        <v>1711</v>
      </c>
      <c r="F598" s="2" t="str">
        <f t="array" ref="F598">_xlfn.XLOOKUP(E598,Restaurants!A:A,Restaurants!B:B)</f>
        <v>Restaurant 100</v>
      </c>
      <c r="G598" s="2" t="s">
        <v>1025</v>
      </c>
      <c r="H598" s="2" t="str">
        <f t="array" ref="H598">_xlfn.XLOOKUP(G598,Food_Menu!A:A,Food_Menu!B:B)</f>
        <v>Food Item 0047</v>
      </c>
      <c r="I598" s="2">
        <f t="array" ref="I598">_xlfn.XLOOKUP(G598,Food_Menu!A:A,Food_Menu!D:D)</f>
        <v>547.46</v>
      </c>
      <c r="J598" s="2" t="s">
        <v>168</v>
      </c>
      <c r="K598" s="2" t="str">
        <f t="array" ref="K598">_xlfn.XLOOKUP(J598,Delivery_Partners!A:A,Delivery_Partners!B:B)</f>
        <v>Delivery Partner 130</v>
      </c>
      <c r="L598" s="3">
        <v>1</v>
      </c>
      <c r="M598" s="2" t="s">
        <v>23</v>
      </c>
      <c r="N598" s="2" t="s">
        <v>55</v>
      </c>
      <c r="O598" s="3">
        <v>20</v>
      </c>
      <c r="P598" s="13">
        <f t="shared" si="124"/>
        <v>547.46</v>
      </c>
      <c r="Q598" s="13" t="str">
        <f t="shared" si="125"/>
        <v>Fast</v>
      </c>
      <c r="S598" s="21"/>
    </row>
    <row r="599" customHeight="1" spans="1:19">
      <c r="A599" s="2" t="s">
        <v>1762</v>
      </c>
      <c r="B599" s="29" t="s">
        <v>472</v>
      </c>
      <c r="C599" s="2" t="s">
        <v>1763</v>
      </c>
      <c r="D599" s="2" t="str">
        <f t="array" ref="D599">_xlfn.XLOOKUP(C599,Customers!A:A,Customers!B:B)</f>
        <v>Customer 0494</v>
      </c>
      <c r="E599" s="2" t="s">
        <v>984</v>
      </c>
      <c r="F599" s="2" t="str">
        <f t="array" ref="F599">_xlfn.XLOOKUP(E599,Restaurants!A:A,Restaurants!B:B)</f>
        <v>Restaurant 034</v>
      </c>
      <c r="G599" s="2" t="s">
        <v>99</v>
      </c>
      <c r="H599" s="2" t="str">
        <f t="array" ref="H599">_xlfn.XLOOKUP(G599,Food_Menu!A:A,Food_Menu!B:B)</f>
        <v>Food Item 0025</v>
      </c>
      <c r="I599" s="2">
        <f t="array" ref="I599">_xlfn.XLOOKUP(G599,Food_Menu!A:A,Food_Menu!D:D)</f>
        <v>246.71</v>
      </c>
      <c r="J599" s="2" t="s">
        <v>1146</v>
      </c>
      <c r="K599" s="2" t="str">
        <f t="array" ref="K599">_xlfn.XLOOKUP(J599,Delivery_Partners!A:A,Delivery_Partners!B:B)</f>
        <v>Delivery Partner 135</v>
      </c>
      <c r="L599" s="3">
        <v>2</v>
      </c>
      <c r="M599" s="2" t="s">
        <v>23</v>
      </c>
      <c r="N599" s="2" t="s">
        <v>42</v>
      </c>
      <c r="O599" s="3">
        <v>45</v>
      </c>
      <c r="P599" s="13">
        <f t="shared" si="124"/>
        <v>493.42</v>
      </c>
      <c r="Q599" s="13" t="str">
        <f t="shared" si="125"/>
        <v>Normal</v>
      </c>
      <c r="S599" s="21"/>
    </row>
    <row r="600" customHeight="1" spans="1:19">
      <c r="A600" s="2" t="s">
        <v>1764</v>
      </c>
      <c r="B600" s="28">
        <v>45841</v>
      </c>
      <c r="C600" s="2" t="s">
        <v>97</v>
      </c>
      <c r="D600" s="2" t="str">
        <f t="array" ref="D600">_xlfn.XLOOKUP(C600,Customers!A:A,Customers!B:B)</f>
        <v>Customer 0994</v>
      </c>
      <c r="E600" s="2" t="s">
        <v>1765</v>
      </c>
      <c r="F600" s="2" t="str">
        <f t="array" ref="F600">_xlfn.XLOOKUP(E600,Restaurants!A:A,Restaurants!B:B)</f>
        <v>Restaurant 017</v>
      </c>
      <c r="G600" s="2" t="s">
        <v>826</v>
      </c>
      <c r="H600" s="2" t="str">
        <f t="array" ref="H600">_xlfn.XLOOKUP(G600,Food_Menu!A:A,Food_Menu!B:B)</f>
        <v>Food Item 0072</v>
      </c>
      <c r="I600" s="2">
        <f t="array" ref="I600">_xlfn.XLOOKUP(G600,Food_Menu!A:A,Food_Menu!D:D)</f>
        <v>154.11</v>
      </c>
      <c r="J600" s="2" t="s">
        <v>470</v>
      </c>
      <c r="K600" s="2" t="str">
        <f t="array" ref="K600">_xlfn.XLOOKUP(J600,Delivery_Partners!A:A,Delivery_Partners!B:B)</f>
        <v>Delivery Partner 006</v>
      </c>
      <c r="L600" s="3">
        <v>1</v>
      </c>
      <c r="M600" s="2" t="s">
        <v>23</v>
      </c>
      <c r="N600" s="2" t="s">
        <v>74</v>
      </c>
      <c r="O600" s="3">
        <v>34</v>
      </c>
      <c r="P600" s="13">
        <f t="shared" si="124"/>
        <v>154.11</v>
      </c>
      <c r="Q600" s="13" t="str">
        <f t="shared" si="125"/>
        <v>Normal</v>
      </c>
      <c r="S600" s="21"/>
    </row>
    <row r="601" customHeight="1" spans="1:19">
      <c r="A601" s="2" t="s">
        <v>1766</v>
      </c>
      <c r="B601" s="28">
        <v>45842</v>
      </c>
      <c r="C601" s="2" t="s">
        <v>705</v>
      </c>
      <c r="D601" s="2" t="str">
        <f t="array" ref="D601">_xlfn.XLOOKUP(C601,Customers!A:A,Customers!B:B)</f>
        <v>Customer 1038</v>
      </c>
      <c r="E601" s="2" t="s">
        <v>552</v>
      </c>
      <c r="F601" s="2" t="str">
        <f t="array" ref="F601">_xlfn.XLOOKUP(E601,Restaurants!A:A,Restaurants!B:B)</f>
        <v>Restaurant 089</v>
      </c>
      <c r="G601" s="2" t="s">
        <v>889</v>
      </c>
      <c r="H601" s="2" t="str">
        <f t="array" ref="H601">_xlfn.XLOOKUP(G601,Food_Menu!A:A,Food_Menu!B:B)</f>
        <v>Food Item 0006</v>
      </c>
      <c r="I601" s="2">
        <f t="array" ref="I601">_xlfn.XLOOKUP(G601,Food_Menu!A:A,Food_Menu!D:D)</f>
        <v>533.33</v>
      </c>
      <c r="J601" s="2" t="s">
        <v>707</v>
      </c>
      <c r="K601" s="2" t="str">
        <f t="array" ref="K601">_xlfn.XLOOKUP(J601,Delivery_Partners!A:A,Delivery_Partners!B:B)</f>
        <v>Delivery Partner 171</v>
      </c>
      <c r="L601" s="3">
        <v>1</v>
      </c>
      <c r="M601" s="2" t="s">
        <v>23</v>
      </c>
      <c r="N601" s="2" t="s">
        <v>55</v>
      </c>
      <c r="O601" s="3">
        <v>25</v>
      </c>
      <c r="P601" s="13">
        <f t="shared" si="124"/>
        <v>533.33</v>
      </c>
      <c r="Q601" s="13" t="str">
        <f t="shared" si="125"/>
        <v>Fast</v>
      </c>
      <c r="S601" s="21"/>
    </row>
    <row r="602" customHeight="1" spans="1:19">
      <c r="A602" s="2" t="s">
        <v>1767</v>
      </c>
      <c r="B602" s="29" t="s">
        <v>1417</v>
      </c>
      <c r="C602" s="2" t="s">
        <v>1768</v>
      </c>
      <c r="D602" s="2" t="str">
        <f t="array" ref="D602">_xlfn.XLOOKUP(C602,Customers!A:A,Customers!B:B)</f>
        <v>Customer 0283</v>
      </c>
      <c r="E602" s="2" t="s">
        <v>116</v>
      </c>
      <c r="F602" s="2" t="str">
        <f t="array" ref="F602">_xlfn.XLOOKUP(E602,Restaurants!A:A,Restaurants!B:B)</f>
        <v>Restaurant 086</v>
      </c>
      <c r="G602" s="2" t="s">
        <v>1013</v>
      </c>
      <c r="H602" s="2" t="str">
        <f t="array" ref="H602">_xlfn.XLOOKUP(G602,Food_Menu!A:A,Food_Menu!B:B)</f>
        <v>Food Item 0158</v>
      </c>
      <c r="I602" s="2">
        <f t="array" ref="I602">_xlfn.XLOOKUP(G602,Food_Menu!A:A,Food_Menu!D:D)</f>
        <v>622.8</v>
      </c>
      <c r="J602" s="2" t="s">
        <v>801</v>
      </c>
      <c r="K602" s="2" t="str">
        <f t="array" ref="K602">_xlfn.XLOOKUP(J602,Delivery_Partners!A:A,Delivery_Partners!B:B)</f>
        <v>Delivery Partner 096</v>
      </c>
      <c r="L602" s="3">
        <v>4</v>
      </c>
      <c r="M602" s="2" t="s">
        <v>23</v>
      </c>
      <c r="N602" s="2" t="s">
        <v>24</v>
      </c>
      <c r="O602" s="3">
        <v>45</v>
      </c>
      <c r="P602" s="13">
        <f t="shared" si="124"/>
        <v>2491.2</v>
      </c>
      <c r="Q602" s="13" t="str">
        <f t="shared" si="125"/>
        <v>Normal</v>
      </c>
      <c r="S602" s="21"/>
    </row>
    <row r="603" customHeight="1" spans="1:19">
      <c r="A603" s="2" t="s">
        <v>1769</v>
      </c>
      <c r="B603" s="28">
        <v>45934</v>
      </c>
      <c r="C603" s="2" t="s">
        <v>1770</v>
      </c>
      <c r="D603" s="2" t="str">
        <f t="array" ref="D603">_xlfn.XLOOKUP(C603,Customers!A:A,Customers!B:B)</f>
        <v>Customer 0611</v>
      </c>
      <c r="E603" s="2" t="s">
        <v>952</v>
      </c>
      <c r="F603" s="2" t="str">
        <f t="array" ref="F603">_xlfn.XLOOKUP(E603,Restaurants!A:A,Restaurants!B:B)</f>
        <v>Restaurant 041</v>
      </c>
      <c r="G603" s="2" t="s">
        <v>405</v>
      </c>
      <c r="H603" s="2" t="str">
        <f t="array" ref="H603">_xlfn.XLOOKUP(G603,Food_Menu!A:A,Food_Menu!B:B)</f>
        <v>Food Item 0004</v>
      </c>
      <c r="I603" s="2">
        <f t="array" ref="I603">_xlfn.XLOOKUP(G603,Food_Menu!A:A,Food_Menu!D:D)</f>
        <v>173.7</v>
      </c>
      <c r="J603" s="2" t="s">
        <v>583</v>
      </c>
      <c r="K603" s="2" t="str">
        <f t="array" ref="K603">_xlfn.XLOOKUP(J603,Delivery_Partners!A:A,Delivery_Partners!B:B)</f>
        <v>Delivery Partner 062</v>
      </c>
      <c r="L603" s="3">
        <v>1</v>
      </c>
      <c r="M603" s="2" t="s">
        <v>23</v>
      </c>
      <c r="N603" s="2" t="s">
        <v>55</v>
      </c>
      <c r="O603" s="3">
        <v>30</v>
      </c>
      <c r="P603" s="13">
        <f t="shared" si="124"/>
        <v>173.7</v>
      </c>
      <c r="Q603" s="13" t="str">
        <f t="shared" si="125"/>
        <v>Fast</v>
      </c>
      <c r="S603" s="21"/>
    </row>
    <row r="604" customHeight="1" spans="1:19">
      <c r="A604" s="2" t="s">
        <v>1771</v>
      </c>
      <c r="B604" s="29" t="s">
        <v>925</v>
      </c>
      <c r="C604" s="2" t="s">
        <v>1772</v>
      </c>
      <c r="D604" s="2" t="str">
        <f t="array" ref="D604">_xlfn.XLOOKUP(C604,Customers!A:A,Customers!B:B)</f>
        <v>Customer 0400</v>
      </c>
      <c r="E604" s="2" t="s">
        <v>446</v>
      </c>
      <c r="F604" s="2" t="str">
        <f t="array" ref="F604">_xlfn.XLOOKUP(E604,Restaurants!A:A,Restaurants!B:B)</f>
        <v>Restaurant 078</v>
      </c>
      <c r="G604" s="2" t="s">
        <v>582</v>
      </c>
      <c r="H604" s="2" t="str">
        <f t="array" ref="H604">_xlfn.XLOOKUP(G604,Food_Menu!A:A,Food_Menu!B:B)</f>
        <v>Food Item 0011</v>
      </c>
      <c r="I604" s="2">
        <f t="array" ref="I604">_xlfn.XLOOKUP(G604,Food_Menu!A:A,Food_Menu!D:D)</f>
        <v>586.61</v>
      </c>
      <c r="J604" s="2" t="s">
        <v>613</v>
      </c>
      <c r="K604" s="2" t="str">
        <f t="array" ref="K604">_xlfn.XLOOKUP(J604,Delivery_Partners!A:A,Delivery_Partners!B:B)</f>
        <v>Delivery Partner 121</v>
      </c>
      <c r="L604" s="3">
        <v>1</v>
      </c>
      <c r="M604" s="2" t="s">
        <v>23</v>
      </c>
      <c r="N604" s="2" t="s">
        <v>24</v>
      </c>
      <c r="O604" s="3">
        <v>16</v>
      </c>
      <c r="P604" s="13">
        <f t="shared" si="124"/>
        <v>586.61</v>
      </c>
      <c r="Q604" s="13" t="str">
        <f t="shared" si="125"/>
        <v>Fast</v>
      </c>
      <c r="S604" s="21"/>
    </row>
    <row r="605" hidden="1" customHeight="1" spans="1:19">
      <c r="A605" s="2" t="s">
        <v>1773</v>
      </c>
      <c r="B605" s="29" t="s">
        <v>1130</v>
      </c>
      <c r="C605" s="2" t="s">
        <v>1774</v>
      </c>
      <c r="D605" s="2" t="str">
        <f t="array" ref="D605">_xlfn.XLOOKUP(C605,Customers!A:A,Customers!B:B)</f>
        <v>Customer 0621</v>
      </c>
      <c r="E605" s="2" t="s">
        <v>121</v>
      </c>
      <c r="F605" s="2" t="str">
        <f t="array" ref="F605">_xlfn.XLOOKUP(E605,Restaurants!A:A,Restaurants!B:B)</f>
        <v>Restaurant 088</v>
      </c>
      <c r="G605" s="2" t="s">
        <v>1386</v>
      </c>
      <c r="H605" s="2" t="str">
        <f t="array" ref="H605">_xlfn.XLOOKUP(G605,Food_Menu!A:A,Food_Menu!B:B)</f>
        <v>Food Item 0035</v>
      </c>
      <c r="I605" s="2"/>
      <c r="J605" s="2" t="s">
        <v>640</v>
      </c>
      <c r="K605" s="2" t="str">
        <f t="array" ref="K605">_xlfn.XLOOKUP(J605,Delivery_Partners!A:A,Delivery_Partners!B:B)</f>
        <v>Delivery Partner 097</v>
      </c>
      <c r="L605" s="3">
        <v>3</v>
      </c>
      <c r="M605" s="2" t="s">
        <v>101</v>
      </c>
      <c r="N605" s="2" t="s">
        <v>24</v>
      </c>
      <c r="O605" s="2"/>
    </row>
    <row r="606" customHeight="1" spans="1:19">
      <c r="A606" s="2" t="s">
        <v>1775</v>
      </c>
      <c r="B606" s="29" t="s">
        <v>1659</v>
      </c>
      <c r="C606" s="2" t="s">
        <v>1776</v>
      </c>
      <c r="D606" s="2" t="str">
        <f t="array" ref="D606">_xlfn.XLOOKUP(C606,Customers!A:A,Customers!B:B)</f>
        <v>Customer 0455</v>
      </c>
      <c r="E606" s="2" t="s">
        <v>358</v>
      </c>
      <c r="F606" s="2" t="str">
        <f t="array" ref="F606">_xlfn.XLOOKUP(E606,Restaurants!A:A,Restaurants!B:B)</f>
        <v>Restaurant 095</v>
      </c>
      <c r="G606" s="2" t="s">
        <v>826</v>
      </c>
      <c r="H606" s="2" t="str">
        <f t="array" ref="H606">_xlfn.XLOOKUP(G606,Food_Menu!A:A,Food_Menu!B:B)</f>
        <v>Food Item 0072</v>
      </c>
      <c r="I606" s="2">
        <f t="array" ref="I606">_xlfn.XLOOKUP(G606,Food_Menu!A:A,Food_Menu!D:D)</f>
        <v>154.11</v>
      </c>
      <c r="J606" s="2" t="s">
        <v>397</v>
      </c>
      <c r="K606" s="2" t="str">
        <f t="array" ref="K606">_xlfn.XLOOKUP(J606,Delivery_Partners!A:A,Delivery_Partners!B:B)</f>
        <v>Delivery Partner 066</v>
      </c>
      <c r="L606" s="3">
        <v>3</v>
      </c>
      <c r="M606" s="2" t="s">
        <v>23</v>
      </c>
      <c r="N606" s="2" t="s">
        <v>24</v>
      </c>
      <c r="O606" s="3">
        <v>24</v>
      </c>
      <c r="P606" s="13">
        <f>I606*L606</f>
        <v>462.33</v>
      </c>
      <c r="Q606" s="13" t="str">
        <f>IF(O606="","Not Delivered",IF(O606&lt;=30,"Fast",IF(O606&lt;=60,"Normal","Slow")))</f>
        <v>Fast</v>
      </c>
      <c r="S606" s="21"/>
    </row>
    <row r="607" hidden="1" customHeight="1" spans="1:19">
      <c r="A607" s="2" t="s">
        <v>1777</v>
      </c>
      <c r="B607" s="29" t="s">
        <v>1778</v>
      </c>
      <c r="C607" s="2" t="s">
        <v>1779</v>
      </c>
      <c r="D607" s="2" t="str">
        <f t="array" ref="D607">_xlfn.XLOOKUP(C607,Customers!A:A,Customers!B:B)</f>
        <v>Customer 0007</v>
      </c>
      <c r="E607" s="2" t="s">
        <v>706</v>
      </c>
      <c r="F607" s="2" t="str">
        <f t="array" ref="F607">_xlfn.XLOOKUP(E607,Restaurants!A:A,Restaurants!B:B)</f>
        <v>Restaurant 115</v>
      </c>
      <c r="G607" s="2" t="s">
        <v>240</v>
      </c>
      <c r="H607" s="2" t="str">
        <f t="array" ref="H607">_xlfn.XLOOKUP(G607,Food_Menu!A:A,Food_Menu!B:B)</f>
        <v>Food Item 0005</v>
      </c>
      <c r="I607" s="2"/>
      <c r="J607" s="2" t="s">
        <v>347</v>
      </c>
      <c r="K607" s="2" t="str">
        <f t="array" ref="K607">_xlfn.XLOOKUP(J607,Delivery_Partners!A:A,Delivery_Partners!B:B)</f>
        <v>Delivery Partner 058</v>
      </c>
      <c r="L607" s="3">
        <v>1</v>
      </c>
      <c r="M607" s="2" t="s">
        <v>189</v>
      </c>
      <c r="N607" s="2" t="s">
        <v>24</v>
      </c>
      <c r="O607" s="2"/>
    </row>
    <row r="608" customHeight="1" spans="1:19">
      <c r="A608" s="2" t="s">
        <v>1780</v>
      </c>
      <c r="B608" s="29" t="s">
        <v>1187</v>
      </c>
      <c r="C608" s="2" t="s">
        <v>1781</v>
      </c>
      <c r="D608" s="2" t="str">
        <f t="array" ref="D608">_xlfn.XLOOKUP(C608,Customers!A:A,Customers!B:B)</f>
        <v>Customer 1110</v>
      </c>
      <c r="E608" s="2" t="s">
        <v>860</v>
      </c>
      <c r="F608" s="2" t="str">
        <f t="array" ref="F608">_xlfn.XLOOKUP(E608,Restaurants!A:A,Restaurants!B:B)</f>
        <v>Restaurant 103</v>
      </c>
      <c r="G608" s="2" t="s">
        <v>147</v>
      </c>
      <c r="H608" s="2" t="str">
        <f t="array" ref="H608">_xlfn.XLOOKUP(G608,Food_Menu!A:A,Food_Menu!B:B)</f>
        <v>Food Item 0139</v>
      </c>
      <c r="I608" s="2">
        <f t="array" ref="I608">_xlfn.XLOOKUP(G608,Food_Menu!A:A,Food_Menu!D:D)</f>
        <v>296.6</v>
      </c>
      <c r="J608" s="2" t="s">
        <v>389</v>
      </c>
      <c r="K608" s="2" t="str">
        <f t="array" ref="K608">_xlfn.XLOOKUP(J608,Delivery_Partners!A:A,Delivery_Partners!B:B)</f>
        <v>Delivery Partner 022</v>
      </c>
      <c r="L608" s="3">
        <v>2</v>
      </c>
      <c r="M608" s="2" t="s">
        <v>23</v>
      </c>
      <c r="N608" s="2" t="s">
        <v>24</v>
      </c>
      <c r="O608" s="3">
        <v>29</v>
      </c>
      <c r="P608" s="13">
        <f t="shared" ref="P608:P611" si="126">I608*L608</f>
        <v>593.2</v>
      </c>
      <c r="Q608" s="13" t="str">
        <f t="shared" ref="Q608:Q611" si="127">IF(O608="","Not Delivered",IF(O608&lt;=30,"Fast",IF(O608&lt;=60,"Normal","Slow")))</f>
        <v>Fast</v>
      </c>
      <c r="S608" s="21"/>
    </row>
    <row r="609" customHeight="1" spans="1:19">
      <c r="A609" s="2" t="s">
        <v>1782</v>
      </c>
      <c r="B609" s="28">
        <v>45934</v>
      </c>
      <c r="C609" s="2" t="s">
        <v>737</v>
      </c>
      <c r="D609" s="2" t="str">
        <f t="array" ref="D609">_xlfn.XLOOKUP(C609,Customers!A:A,Customers!B:B)</f>
        <v>Customer 0765</v>
      </c>
      <c r="E609" s="2" t="s">
        <v>1176</v>
      </c>
      <c r="F609" s="2" t="str">
        <f t="array" ref="F609">_xlfn.XLOOKUP(E609,Restaurants!A:A,Restaurants!B:B)</f>
        <v>Restaurant 053</v>
      </c>
      <c r="G609" s="2" t="s">
        <v>117</v>
      </c>
      <c r="H609" s="2" t="str">
        <f t="array" ref="H609">_xlfn.XLOOKUP(G609,Food_Menu!A:A,Food_Menu!B:B)</f>
        <v>Food Item 0030</v>
      </c>
      <c r="I609" s="2">
        <f t="array" ref="I609">_xlfn.XLOOKUP(G609,Food_Menu!A:A,Food_Menu!D:D)</f>
        <v>373.16</v>
      </c>
      <c r="J609" s="2" t="s">
        <v>332</v>
      </c>
      <c r="K609" s="2" t="str">
        <f t="array" ref="K609">_xlfn.XLOOKUP(J609,Delivery_Partners!A:A,Delivery_Partners!B:B)</f>
        <v>Delivery Partner 164</v>
      </c>
      <c r="L609" s="3">
        <v>2</v>
      </c>
      <c r="M609" s="2" t="s">
        <v>23</v>
      </c>
      <c r="N609" s="2" t="s">
        <v>74</v>
      </c>
      <c r="O609" s="3">
        <v>15</v>
      </c>
      <c r="P609" s="13">
        <f t="shared" si="126"/>
        <v>746.32</v>
      </c>
      <c r="Q609" s="13" t="str">
        <f t="shared" si="127"/>
        <v>Fast</v>
      </c>
      <c r="S609" s="21"/>
    </row>
    <row r="610" customHeight="1" spans="1:19">
      <c r="A610" s="2" t="s">
        <v>1783</v>
      </c>
      <c r="B610" s="29" t="s">
        <v>1410</v>
      </c>
      <c r="C610" s="2" t="s">
        <v>1674</v>
      </c>
      <c r="D610" s="2" t="str">
        <f t="array" ref="D610">_xlfn.XLOOKUP(C610,Customers!A:A,Customers!B:B)</f>
        <v>Customer 0555</v>
      </c>
      <c r="E610" s="2" t="s">
        <v>376</v>
      </c>
      <c r="F610" s="2" t="str">
        <f t="array" ref="F610">_xlfn.XLOOKUP(E610,Restaurants!A:A,Restaurants!B:B)</f>
        <v>Restaurant 028</v>
      </c>
      <c r="G610" s="2" t="s">
        <v>34</v>
      </c>
      <c r="H610" s="2" t="str">
        <f t="array" ref="H610">_xlfn.XLOOKUP(G610,Food_Menu!A:A,Food_Menu!B:B)</f>
        <v>Food Item 0177</v>
      </c>
      <c r="I610" s="2">
        <f t="array" ref="I610">_xlfn.XLOOKUP(G610,Food_Menu!A:A,Food_Menu!D:D)</f>
        <v>268.83</v>
      </c>
      <c r="J610" s="2" t="s">
        <v>988</v>
      </c>
      <c r="K610" s="2" t="str">
        <f t="array" ref="K610">_xlfn.XLOOKUP(J610,Delivery_Partners!A:A,Delivery_Partners!B:B)</f>
        <v>Delivery Partner 120</v>
      </c>
      <c r="L610" s="3">
        <v>2</v>
      </c>
      <c r="M610" s="2" t="s">
        <v>23</v>
      </c>
      <c r="N610" s="2" t="s">
        <v>55</v>
      </c>
      <c r="O610" s="3">
        <v>55</v>
      </c>
      <c r="P610" s="13">
        <f t="shared" si="126"/>
        <v>537.66</v>
      </c>
      <c r="Q610" s="13" t="str">
        <f t="shared" si="127"/>
        <v>Normal</v>
      </c>
      <c r="S610" s="21"/>
    </row>
    <row r="611" customHeight="1" spans="1:19">
      <c r="A611" s="2" t="s">
        <v>1784</v>
      </c>
      <c r="B611" s="29" t="s">
        <v>31</v>
      </c>
      <c r="C611" s="2" t="s">
        <v>508</v>
      </c>
      <c r="D611" s="2" t="str">
        <f t="array" ref="D611">_xlfn.XLOOKUP(C611,Customers!A:A,Customers!B:B)</f>
        <v>Customer 0130</v>
      </c>
      <c r="E611" s="2" t="s">
        <v>98</v>
      </c>
      <c r="F611" s="2" t="str">
        <f t="array" ref="F611">_xlfn.XLOOKUP(E611,Restaurants!A:A,Restaurants!B:B)</f>
        <v>Restaurant 012</v>
      </c>
      <c r="G611" s="2" t="s">
        <v>1785</v>
      </c>
      <c r="H611" s="2" t="str">
        <f t="array" ref="H611">_xlfn.XLOOKUP(G611,Food_Menu!A:A,Food_Menu!B:B)</f>
        <v>Food Item 0124</v>
      </c>
      <c r="I611" s="2">
        <f t="array" ref="I611">_xlfn.XLOOKUP(G611,Food_Menu!A:A,Food_Menu!D:D)</f>
        <v>195.8</v>
      </c>
      <c r="J611" s="2" t="s">
        <v>374</v>
      </c>
      <c r="K611" s="2" t="str">
        <f t="array" ref="K611">_xlfn.XLOOKUP(J611,Delivery_Partners!A:A,Delivery_Partners!B:B)</f>
        <v>Delivery Partner 052</v>
      </c>
      <c r="L611" s="3">
        <v>1</v>
      </c>
      <c r="M611" s="2" t="s">
        <v>23</v>
      </c>
      <c r="N611" s="2" t="s">
        <v>55</v>
      </c>
      <c r="O611" s="3">
        <v>34</v>
      </c>
      <c r="P611" s="13">
        <f t="shared" si="126"/>
        <v>195.8</v>
      </c>
      <c r="Q611" s="13" t="str">
        <f t="shared" si="127"/>
        <v>Normal</v>
      </c>
      <c r="S611" s="21"/>
    </row>
    <row r="612" hidden="1" customHeight="1" spans="1:19">
      <c r="A612" s="2" t="s">
        <v>1786</v>
      </c>
      <c r="B612" s="29" t="s">
        <v>846</v>
      </c>
      <c r="C612" s="2" t="s">
        <v>1787</v>
      </c>
      <c r="D612" s="2" t="str">
        <f t="array" ref="D612">_xlfn.XLOOKUP(C612,Customers!A:A,Customers!B:B)</f>
        <v>Customer 0086</v>
      </c>
      <c r="E612" s="2" t="s">
        <v>776</v>
      </c>
      <c r="F612" s="2" t="str">
        <f t="array" ref="F612">_xlfn.XLOOKUP(E612,Restaurants!A:A,Restaurants!B:B)</f>
        <v>Restaurant 069</v>
      </c>
      <c r="G612" s="2" t="s">
        <v>519</v>
      </c>
      <c r="H612" s="2" t="str">
        <f t="array" ref="H612">_xlfn.XLOOKUP(G612,Food_Menu!A:A,Food_Menu!B:B)</f>
        <v>Food Item 0019</v>
      </c>
      <c r="I612" s="2"/>
      <c r="J612" s="2" t="s">
        <v>323</v>
      </c>
      <c r="K612" s="2" t="str">
        <f t="array" ref="K612">_xlfn.XLOOKUP(J612,Delivery_Partners!A:A,Delivery_Partners!B:B)</f>
        <v>Delivery Partner 131</v>
      </c>
      <c r="L612" s="3">
        <v>3</v>
      </c>
      <c r="M612" s="2" t="s">
        <v>101</v>
      </c>
      <c r="N612" s="2" t="s">
        <v>42</v>
      </c>
      <c r="O612" s="2"/>
    </row>
    <row r="613" hidden="1" customHeight="1" spans="1:19">
      <c r="A613" s="2" t="s">
        <v>1788</v>
      </c>
      <c r="B613" s="29" t="s">
        <v>730</v>
      </c>
      <c r="C613" s="2" t="s">
        <v>136</v>
      </c>
      <c r="D613" s="2" t="str">
        <f t="array" ref="D613">_xlfn.XLOOKUP(C613,Customers!A:A,Customers!B:B)</f>
        <v>Customer 0575</v>
      </c>
      <c r="E613" s="2" t="s">
        <v>1173</v>
      </c>
      <c r="F613" s="2" t="str">
        <f t="array" ref="F613">_xlfn.XLOOKUP(E613,Restaurants!A:A,Restaurants!B:B)</f>
        <v>Restaurant 080</v>
      </c>
      <c r="G613" s="2" t="s">
        <v>290</v>
      </c>
      <c r="H613" s="2" t="str">
        <f t="array" ref="H613">_xlfn.XLOOKUP(G613,Food_Menu!A:A,Food_Menu!B:B)</f>
        <v>Food Item 0089</v>
      </c>
      <c r="I613" s="2"/>
      <c r="J613" s="2" t="s">
        <v>693</v>
      </c>
      <c r="K613" s="2" t="str">
        <f t="array" ref="K613">_xlfn.XLOOKUP(J613,Delivery_Partners!A:A,Delivery_Partners!B:B)</f>
        <v>Delivery Partner 125</v>
      </c>
      <c r="L613" s="3">
        <v>1</v>
      </c>
      <c r="M613" s="2" t="s">
        <v>101</v>
      </c>
      <c r="N613" s="2" t="s">
        <v>24</v>
      </c>
      <c r="O613" s="2"/>
    </row>
    <row r="614" customHeight="1" spans="1:19">
      <c r="A614" s="2" t="s">
        <v>1789</v>
      </c>
      <c r="B614" s="28">
        <v>45880</v>
      </c>
      <c r="C614" s="2" t="s">
        <v>1790</v>
      </c>
      <c r="D614" s="2" t="str">
        <f t="array" ref="D614">_xlfn.XLOOKUP(C614,Customers!A:A,Customers!B:B)</f>
        <v>Customer 0779</v>
      </c>
      <c r="E614" s="2" t="s">
        <v>52</v>
      </c>
      <c r="F614" s="2" t="str">
        <f t="array" ref="F614">_xlfn.XLOOKUP(E614,Restaurants!A:A,Restaurants!B:B)</f>
        <v>Restaurant 083</v>
      </c>
      <c r="G614" s="2" t="s">
        <v>713</v>
      </c>
      <c r="H614" s="2" t="str">
        <f t="array" ref="H614">_xlfn.XLOOKUP(G614,Food_Menu!A:A,Food_Menu!B:B)</f>
        <v>Food Item 0031</v>
      </c>
      <c r="I614" s="2">
        <f t="array" ref="I614">_xlfn.XLOOKUP(G614,Food_Menu!A:A,Food_Menu!D:D)</f>
        <v>485.31</v>
      </c>
      <c r="J614" s="2" t="s">
        <v>588</v>
      </c>
      <c r="K614" s="2" t="str">
        <f t="array" ref="K614">_xlfn.XLOOKUP(J614,Delivery_Partners!A:A,Delivery_Partners!B:B)</f>
        <v>Delivery Partner 026</v>
      </c>
      <c r="L614" s="3">
        <v>1</v>
      </c>
      <c r="M614" s="2" t="s">
        <v>23</v>
      </c>
      <c r="N614" s="2" t="s">
        <v>55</v>
      </c>
      <c r="O614" s="3">
        <v>18</v>
      </c>
      <c r="P614" s="13">
        <f t="shared" ref="P614:P617" si="128">I614*L614</f>
        <v>485.31</v>
      </c>
      <c r="Q614" s="13" t="str">
        <f t="shared" ref="Q614:Q617" si="129">IF(O614="","Not Delivered",IF(O614&lt;=30,"Fast",IF(O614&lt;=60,"Normal","Slow")))</f>
        <v>Fast</v>
      </c>
      <c r="S614" s="21"/>
    </row>
    <row r="615" customHeight="1" spans="1:19">
      <c r="A615" s="2" t="s">
        <v>1791</v>
      </c>
      <c r="B615" s="28">
        <v>45782</v>
      </c>
      <c r="C615" s="2" t="s">
        <v>1572</v>
      </c>
      <c r="D615" s="2" t="str">
        <f t="array" ref="D615">_xlfn.XLOOKUP(C615,Customers!A:A,Customers!B:B)</f>
        <v>Customer 0313</v>
      </c>
      <c r="E615" s="2" t="s">
        <v>302</v>
      </c>
      <c r="F615" s="2" t="str">
        <f t="array" ref="F615">_xlfn.XLOOKUP(E615,Restaurants!A:A,Restaurants!B:B)</f>
        <v>Restaurant 002</v>
      </c>
      <c r="G615" s="2" t="s">
        <v>596</v>
      </c>
      <c r="H615" s="2" t="str">
        <f t="array" ref="H615">_xlfn.XLOOKUP(G615,Food_Menu!A:A,Food_Menu!B:B)</f>
        <v>Food Item 0216</v>
      </c>
      <c r="I615" s="2">
        <f t="array" ref="I615">_xlfn.XLOOKUP(G615,Food_Menu!A:A,Food_Menu!D:D)</f>
        <v>488.7</v>
      </c>
      <c r="J615" s="2" t="s">
        <v>1196</v>
      </c>
      <c r="K615" s="2" t="str">
        <f t="array" ref="K615">_xlfn.XLOOKUP(J615,Delivery_Partners!A:A,Delivery_Partners!B:B)</f>
        <v>Delivery Partner 032</v>
      </c>
      <c r="L615" s="3">
        <v>1</v>
      </c>
      <c r="M615" s="2" t="s">
        <v>23</v>
      </c>
      <c r="N615" s="2" t="s">
        <v>55</v>
      </c>
      <c r="O615" s="3">
        <v>15</v>
      </c>
      <c r="P615" s="13">
        <f t="shared" si="128"/>
        <v>488.7</v>
      </c>
      <c r="Q615" s="13" t="str">
        <f t="shared" si="129"/>
        <v>Fast</v>
      </c>
      <c r="S615" s="21"/>
    </row>
    <row r="616" customHeight="1" spans="1:19">
      <c r="A616" s="2" t="s">
        <v>1792</v>
      </c>
      <c r="B616" s="29" t="s">
        <v>50</v>
      </c>
      <c r="C616" s="2" t="s">
        <v>1793</v>
      </c>
      <c r="D616" s="2" t="str">
        <f t="array" ref="D616">_xlfn.XLOOKUP(C616,Customers!A:A,Customers!B:B)</f>
        <v>Customer 0894</v>
      </c>
      <c r="E616" s="2" t="s">
        <v>674</v>
      </c>
      <c r="F616" s="2" t="str">
        <f t="array" ref="F616">_xlfn.XLOOKUP(E616,Restaurants!A:A,Restaurants!B:B)</f>
        <v>Restaurant 085</v>
      </c>
      <c r="G616" s="2" t="s">
        <v>1794</v>
      </c>
      <c r="H616" s="2" t="str">
        <f t="array" ref="H616">_xlfn.XLOOKUP(G616,Food_Menu!A:A,Food_Menu!B:B)</f>
        <v>Food Item 0131</v>
      </c>
      <c r="I616" s="2">
        <f t="array" ref="I616">_xlfn.XLOOKUP(G616,Food_Menu!A:A,Food_Menu!D:D)</f>
        <v>201.22</v>
      </c>
      <c r="J616" s="2" t="s">
        <v>1716</v>
      </c>
      <c r="K616" s="2" t="str">
        <f t="array" ref="K616">_xlfn.XLOOKUP(J616,Delivery_Partners!A:A,Delivery_Partners!B:B)</f>
        <v>Delivery Partner 042</v>
      </c>
      <c r="L616" s="3">
        <v>1</v>
      </c>
      <c r="M616" s="2" t="s">
        <v>23</v>
      </c>
      <c r="N616" s="2" t="s">
        <v>24</v>
      </c>
      <c r="O616" s="3">
        <v>58</v>
      </c>
      <c r="P616" s="13">
        <f t="shared" si="128"/>
        <v>201.22</v>
      </c>
      <c r="Q616" s="13" t="str">
        <f t="shared" si="129"/>
        <v>Normal</v>
      </c>
      <c r="S616" s="21"/>
    </row>
    <row r="617" customHeight="1" spans="1:19">
      <c r="A617" s="2" t="s">
        <v>1795</v>
      </c>
      <c r="B617" s="28">
        <v>45909</v>
      </c>
      <c r="C617" s="2" t="s">
        <v>1796</v>
      </c>
      <c r="D617" s="2" t="str">
        <f t="array" ref="D617">_xlfn.XLOOKUP(C617,Customers!A:A,Customers!B:B)</f>
        <v>Customer 0471</v>
      </c>
      <c r="E617" s="2" t="s">
        <v>358</v>
      </c>
      <c r="F617" s="2" t="str">
        <f t="array" ref="F617">_xlfn.XLOOKUP(E617,Restaurants!A:A,Restaurants!B:B)</f>
        <v>Restaurant 095</v>
      </c>
      <c r="G617" s="2" t="s">
        <v>823</v>
      </c>
      <c r="H617" s="2" t="str">
        <f t="array" ref="H617">_xlfn.XLOOKUP(G617,Food_Menu!A:A,Food_Menu!B:B)</f>
        <v>Food Item 0178</v>
      </c>
      <c r="I617" s="2">
        <f t="array" ref="I617">_xlfn.XLOOKUP(G617,Food_Menu!A:A,Food_Menu!D:D)</f>
        <v>461.95</v>
      </c>
      <c r="J617" s="2" t="s">
        <v>85</v>
      </c>
      <c r="K617" s="2" t="str">
        <f t="array" ref="K617">_xlfn.XLOOKUP(J617,Delivery_Partners!A:A,Delivery_Partners!B:B)</f>
        <v>Delivery Partner 019</v>
      </c>
      <c r="L617" s="3">
        <v>1</v>
      </c>
      <c r="M617" s="2" t="s">
        <v>23</v>
      </c>
      <c r="N617" s="2" t="s">
        <v>24</v>
      </c>
      <c r="O617" s="3">
        <v>16</v>
      </c>
      <c r="P617" s="13">
        <f t="shared" si="128"/>
        <v>461.95</v>
      </c>
      <c r="Q617" s="13" t="str">
        <f t="shared" si="129"/>
        <v>Fast</v>
      </c>
      <c r="S617" s="21"/>
    </row>
    <row r="618" hidden="1" customHeight="1" spans="1:19">
      <c r="A618" s="2" t="s">
        <v>1797</v>
      </c>
      <c r="B618" s="28">
        <v>45750</v>
      </c>
      <c r="C618" s="2" t="s">
        <v>1798</v>
      </c>
      <c r="D618" s="2" t="str">
        <f t="array" ref="D618">_xlfn.XLOOKUP(C618,Customers!A:A,Customers!B:B)</f>
        <v>Customer 0014</v>
      </c>
      <c r="E618" s="2" t="s">
        <v>634</v>
      </c>
      <c r="F618" s="2" t="str">
        <f t="array" ref="F618">_xlfn.XLOOKUP(E618,Restaurants!A:A,Restaurants!B:B)</f>
        <v>Restaurant 087</v>
      </c>
      <c r="G618" s="2" t="s">
        <v>1164</v>
      </c>
      <c r="H618" s="2" t="str">
        <f t="array" ref="H618">_xlfn.XLOOKUP(G618,Food_Menu!A:A,Food_Menu!B:B)</f>
        <v>Food Item 0083</v>
      </c>
      <c r="I618" s="2"/>
      <c r="J618" s="2" t="s">
        <v>383</v>
      </c>
      <c r="K618" s="2" t="str">
        <f t="array" ref="K618">_xlfn.XLOOKUP(J618,Delivery_Partners!A:A,Delivery_Partners!B:B)</f>
        <v>Delivery Partner 149</v>
      </c>
      <c r="L618" s="3">
        <v>1</v>
      </c>
      <c r="M618" s="2" t="s">
        <v>101</v>
      </c>
      <c r="N618" s="2" t="s">
        <v>55</v>
      </c>
      <c r="O618" s="2"/>
    </row>
    <row r="619" customHeight="1" spans="1:19">
      <c r="A619" s="2" t="s">
        <v>1799</v>
      </c>
      <c r="B619" s="28">
        <v>45811</v>
      </c>
      <c r="C619" s="2" t="s">
        <v>1800</v>
      </c>
      <c r="D619" s="2" t="str">
        <f t="array" ref="D619">_xlfn.XLOOKUP(C619,Customers!A:A,Customers!B:B)</f>
        <v>Customer 0645</v>
      </c>
      <c r="E619" s="2" t="s">
        <v>345</v>
      </c>
      <c r="F619" s="2" t="str">
        <f t="array" ref="F619">_xlfn.XLOOKUP(E619,Restaurants!A:A,Restaurants!B:B)</f>
        <v>Restaurant 064</v>
      </c>
      <c r="G619" s="2" t="s">
        <v>1044</v>
      </c>
      <c r="H619" s="2" t="str">
        <f t="array" ref="H619">_xlfn.XLOOKUP(G619,Food_Menu!A:A,Food_Menu!B:B)</f>
        <v>Food Item 0033</v>
      </c>
      <c r="I619" s="2">
        <f t="array" ref="I619">_xlfn.XLOOKUP(G619,Food_Menu!A:A,Food_Menu!D:D)</f>
        <v>595.57</v>
      </c>
      <c r="J619" s="2" t="s">
        <v>432</v>
      </c>
      <c r="K619" s="2" t="str">
        <f t="array" ref="K619">_xlfn.XLOOKUP(J619,Delivery_Partners!A:A,Delivery_Partners!B:B)</f>
        <v>Delivery Partner 029</v>
      </c>
      <c r="L619" s="3">
        <v>1</v>
      </c>
      <c r="M619" s="2" t="s">
        <v>23</v>
      </c>
      <c r="N619" s="2" t="s">
        <v>42</v>
      </c>
      <c r="O619" s="3">
        <v>41</v>
      </c>
      <c r="P619" s="13">
        <f t="shared" ref="P619:P620" si="130">I619*L619</f>
        <v>595.57</v>
      </c>
      <c r="Q619" s="13" t="str">
        <f t="shared" ref="Q619:Q620" si="131">IF(O619="","Not Delivered",IF(O619&lt;=30,"Fast",IF(O619&lt;=60,"Normal","Slow")))</f>
        <v>Normal</v>
      </c>
      <c r="S619" s="21"/>
    </row>
    <row r="620" customHeight="1" spans="1:19">
      <c r="A620" s="2" t="s">
        <v>1801</v>
      </c>
      <c r="B620" s="29" t="s">
        <v>361</v>
      </c>
      <c r="C620" s="2" t="s">
        <v>1802</v>
      </c>
      <c r="D620" s="2" t="str">
        <f t="array" ref="D620">_xlfn.XLOOKUP(C620,Customers!A:A,Customers!B:B)</f>
        <v>Customer 0218</v>
      </c>
      <c r="E620" s="2" t="s">
        <v>302</v>
      </c>
      <c r="F620" s="2" t="str">
        <f t="array" ref="F620">_xlfn.XLOOKUP(E620,Restaurants!A:A,Restaurants!B:B)</f>
        <v>Restaurant 002</v>
      </c>
      <c r="G620" s="2" t="s">
        <v>138</v>
      </c>
      <c r="H620" s="2" t="str">
        <f t="array" ref="H620">_xlfn.XLOOKUP(G620,Food_Menu!A:A,Food_Menu!B:B)</f>
        <v>Food Item 0052</v>
      </c>
      <c r="I620" s="2">
        <f t="array" ref="I620">_xlfn.XLOOKUP(G620,Food_Menu!A:A,Food_Menu!D:D)</f>
        <v>531.45</v>
      </c>
      <c r="J620" s="2" t="s">
        <v>811</v>
      </c>
      <c r="K620" s="2" t="str">
        <f t="array" ref="K620">_xlfn.XLOOKUP(J620,Delivery_Partners!A:A,Delivery_Partners!B:B)</f>
        <v>Delivery Partner 147</v>
      </c>
      <c r="L620" s="3">
        <v>3</v>
      </c>
      <c r="M620" s="2" t="s">
        <v>23</v>
      </c>
      <c r="N620" s="2" t="s">
        <v>24</v>
      </c>
      <c r="O620" s="3">
        <v>36</v>
      </c>
      <c r="P620" s="13">
        <f t="shared" si="130"/>
        <v>1594.35</v>
      </c>
      <c r="Q620" s="13" t="str">
        <f t="shared" si="131"/>
        <v>Normal</v>
      </c>
      <c r="S620" s="21"/>
    </row>
    <row r="621" hidden="1" customHeight="1" spans="1:19">
      <c r="A621" s="2" t="s">
        <v>1803</v>
      </c>
      <c r="B621" s="29" t="s">
        <v>1459</v>
      </c>
      <c r="C621" s="2" t="s">
        <v>1804</v>
      </c>
      <c r="D621" s="2" t="str">
        <f t="array" ref="D621">_xlfn.XLOOKUP(C621,Customers!A:A,Customers!B:B)</f>
        <v>Customer 0018</v>
      </c>
      <c r="E621" s="2" t="s">
        <v>89</v>
      </c>
      <c r="F621" s="2" t="str">
        <f t="array" ref="F621">_xlfn.XLOOKUP(E621,Restaurants!A:A,Restaurants!B:B)</f>
        <v>Restaurant 059</v>
      </c>
      <c r="G621" s="2" t="s">
        <v>617</v>
      </c>
      <c r="H621" s="2" t="str">
        <f t="array" ref="H621">_xlfn.XLOOKUP(G621,Food_Menu!A:A,Food_Menu!B:B)</f>
        <v>Food Item 0092</v>
      </c>
      <c r="I621" s="2"/>
      <c r="J621" s="2" t="s">
        <v>801</v>
      </c>
      <c r="K621" s="2" t="str">
        <f t="array" ref="K621">_xlfn.XLOOKUP(J621,Delivery_Partners!A:A,Delivery_Partners!B:B)</f>
        <v>Delivery Partner 096</v>
      </c>
      <c r="L621" s="3">
        <v>1</v>
      </c>
      <c r="M621" s="2" t="s">
        <v>101</v>
      </c>
      <c r="N621" s="2" t="s">
        <v>55</v>
      </c>
      <c r="O621" s="2"/>
    </row>
    <row r="622" customHeight="1" spans="1:19">
      <c r="A622" s="2" t="s">
        <v>1805</v>
      </c>
      <c r="B622" s="29" t="s">
        <v>605</v>
      </c>
      <c r="C622" s="2" t="s">
        <v>1806</v>
      </c>
      <c r="D622" s="2" t="str">
        <f t="array" ref="D622">_xlfn.XLOOKUP(C622,Customers!A:A,Customers!B:B)</f>
        <v>Customer 0157</v>
      </c>
      <c r="E622" s="2" t="s">
        <v>446</v>
      </c>
      <c r="F622" s="2" t="str">
        <f t="array" ref="F622">_xlfn.XLOOKUP(E622,Restaurants!A:A,Restaurants!B:B)</f>
        <v>Restaurant 078</v>
      </c>
      <c r="G622" s="2" t="s">
        <v>1807</v>
      </c>
      <c r="H622" s="2" t="str">
        <f t="array" ref="H622">_xlfn.XLOOKUP(G622,Food_Menu!A:A,Food_Menu!B:B)</f>
        <v>Food Item 0170</v>
      </c>
      <c r="I622" s="2">
        <f t="array" ref="I622">_xlfn.XLOOKUP(G622,Food_Menu!A:A,Food_Menu!D:D)</f>
        <v>325.12</v>
      </c>
      <c r="J622" s="2" t="s">
        <v>389</v>
      </c>
      <c r="K622" s="2" t="str">
        <f t="array" ref="K622">_xlfn.XLOOKUP(J622,Delivery_Partners!A:A,Delivery_Partners!B:B)</f>
        <v>Delivery Partner 022</v>
      </c>
      <c r="L622" s="3">
        <v>1</v>
      </c>
      <c r="M622" s="2" t="s">
        <v>23</v>
      </c>
      <c r="N622" s="2" t="s">
        <v>55</v>
      </c>
      <c r="O622" s="3">
        <v>62</v>
      </c>
      <c r="P622" s="13">
        <f t="shared" ref="P622:P630" si="132">I622*L622</f>
        <v>325.12</v>
      </c>
      <c r="Q622" s="13" t="str">
        <f t="shared" ref="Q622:Q630" si="133">IF(O622="","Not Delivered",IF(O622&lt;=30,"Fast",IF(O622&lt;=60,"Normal","Slow")))</f>
        <v>Slow</v>
      </c>
      <c r="S622" s="21"/>
    </row>
    <row r="623" customHeight="1" spans="1:19">
      <c r="A623" s="2" t="s">
        <v>1808</v>
      </c>
      <c r="B623" s="29" t="s">
        <v>569</v>
      </c>
      <c r="C623" s="2" t="s">
        <v>82</v>
      </c>
      <c r="D623" s="2" t="str">
        <f t="array" ref="D623">_xlfn.XLOOKUP(C623,Customers!A:A,Customers!B:B)</f>
        <v>Customer 0342</v>
      </c>
      <c r="E623" s="2" t="s">
        <v>776</v>
      </c>
      <c r="F623" s="2" t="str">
        <f t="array" ref="F623">_xlfn.XLOOKUP(E623,Restaurants!A:A,Restaurants!B:B)</f>
        <v>Restaurant 069</v>
      </c>
      <c r="G623" s="2" t="s">
        <v>1809</v>
      </c>
      <c r="H623" s="2" t="str">
        <f t="array" ref="H623">_xlfn.XLOOKUP(G623,Food_Menu!A:A,Food_Menu!B:B)</f>
        <v>Food Item 0095</v>
      </c>
      <c r="I623" s="2">
        <f t="array" ref="I623">_xlfn.XLOOKUP(G623,Food_Menu!A:A,Food_Menu!D:D)</f>
        <v>461.01</v>
      </c>
      <c r="J623" s="2" t="s">
        <v>808</v>
      </c>
      <c r="K623" s="2" t="str">
        <f t="array" ref="K623">_xlfn.XLOOKUP(J623,Delivery_Partners!A:A,Delivery_Partners!B:B)</f>
        <v>Delivery Partner 153</v>
      </c>
      <c r="L623" s="3">
        <v>3</v>
      </c>
      <c r="M623" s="2" t="s">
        <v>23</v>
      </c>
      <c r="N623" s="2" t="s">
        <v>74</v>
      </c>
      <c r="O623" s="3">
        <v>26</v>
      </c>
      <c r="P623" s="13">
        <f t="shared" si="132"/>
        <v>1383.03</v>
      </c>
      <c r="Q623" s="13" t="str">
        <f t="shared" si="133"/>
        <v>Fast</v>
      </c>
      <c r="S623" s="21"/>
    </row>
    <row r="624" customHeight="1" spans="1:19">
      <c r="A624" s="2" t="s">
        <v>1810</v>
      </c>
      <c r="B624" s="29" t="s">
        <v>150</v>
      </c>
      <c r="C624" s="2" t="s">
        <v>1282</v>
      </c>
      <c r="D624" s="2" t="str">
        <f t="array" ref="D624">_xlfn.XLOOKUP(C624,Customers!A:A,Customers!B:B)</f>
        <v>Customer 0618</v>
      </c>
      <c r="E624" s="2" t="s">
        <v>776</v>
      </c>
      <c r="F624" s="2" t="str">
        <f t="array" ref="F624">_xlfn.XLOOKUP(E624,Restaurants!A:A,Restaurants!B:B)</f>
        <v>Restaurant 069</v>
      </c>
      <c r="G624" s="2" t="s">
        <v>53</v>
      </c>
      <c r="H624" s="2" t="str">
        <f t="array" ref="H624">_xlfn.XLOOKUP(G624,Food_Menu!A:A,Food_Menu!B:B)</f>
        <v>Food Item 0205</v>
      </c>
      <c r="I624" s="2">
        <f t="array" ref="I624">_xlfn.XLOOKUP(G624,Food_Menu!A:A,Food_Menu!D:D)</f>
        <v>175.36</v>
      </c>
      <c r="J624" s="2" t="s">
        <v>1196</v>
      </c>
      <c r="K624" s="2" t="str">
        <f t="array" ref="K624">_xlfn.XLOOKUP(J624,Delivery_Partners!A:A,Delivery_Partners!B:B)</f>
        <v>Delivery Partner 032</v>
      </c>
      <c r="L624" s="3">
        <v>1</v>
      </c>
      <c r="M624" s="2" t="s">
        <v>23</v>
      </c>
      <c r="N624" s="2" t="s">
        <v>42</v>
      </c>
      <c r="O624" s="3">
        <v>26</v>
      </c>
      <c r="P624" s="13">
        <f t="shared" si="132"/>
        <v>175.36</v>
      </c>
      <c r="Q624" s="13" t="str">
        <f t="shared" si="133"/>
        <v>Fast</v>
      </c>
      <c r="S624" s="21"/>
    </row>
    <row r="625" customHeight="1" spans="1:19">
      <c r="A625" s="2" t="s">
        <v>1811</v>
      </c>
      <c r="B625" s="28">
        <v>45658</v>
      </c>
      <c r="C625" s="2" t="s">
        <v>1812</v>
      </c>
      <c r="D625" s="2" t="str">
        <f t="array" ref="D625">_xlfn.XLOOKUP(C625,Customers!A:A,Customers!B:B)</f>
        <v>Customer 1188</v>
      </c>
      <c r="E625" s="2" t="s">
        <v>110</v>
      </c>
      <c r="F625" s="2" t="str">
        <f t="array" ref="F625">_xlfn.XLOOKUP(E625,Restaurants!A:A,Restaurants!B:B)</f>
        <v>Restaurant 062</v>
      </c>
      <c r="G625" s="2" t="s">
        <v>1073</v>
      </c>
      <c r="H625" s="2" t="str">
        <f t="array" ref="H625">_xlfn.XLOOKUP(G625,Food_Menu!A:A,Food_Menu!B:B)</f>
        <v>Food Item 0080</v>
      </c>
      <c r="I625" s="2">
        <f t="array" ref="I625">_xlfn.XLOOKUP(G625,Food_Menu!A:A,Food_Menu!D:D)</f>
        <v>208.69</v>
      </c>
      <c r="J625" s="2" t="s">
        <v>610</v>
      </c>
      <c r="K625" s="2" t="str">
        <f t="array" ref="K625">_xlfn.XLOOKUP(J625,Delivery_Partners!A:A,Delivery_Partners!B:B)</f>
        <v>Delivery Partner 180</v>
      </c>
      <c r="L625" s="3">
        <v>2</v>
      </c>
      <c r="M625" s="2" t="s">
        <v>23</v>
      </c>
      <c r="N625" s="2" t="s">
        <v>24</v>
      </c>
      <c r="O625" s="3">
        <v>42</v>
      </c>
      <c r="P625" s="13">
        <f t="shared" si="132"/>
        <v>417.38</v>
      </c>
      <c r="Q625" s="13" t="str">
        <f t="shared" si="133"/>
        <v>Normal</v>
      </c>
      <c r="S625" s="21"/>
    </row>
    <row r="626" customHeight="1" spans="1:19">
      <c r="A626" s="2" t="s">
        <v>1813</v>
      </c>
      <c r="B626" s="28">
        <v>45809</v>
      </c>
      <c r="C626" s="2" t="s">
        <v>1814</v>
      </c>
      <c r="D626" s="2" t="str">
        <f t="array" ref="D626">_xlfn.XLOOKUP(C626,Customers!A:A,Customers!B:B)</f>
        <v>Customer 0262</v>
      </c>
      <c r="E626" s="2" t="s">
        <v>468</v>
      </c>
      <c r="F626" s="2" t="str">
        <f t="array" ref="F626">_xlfn.XLOOKUP(E626,Restaurants!A:A,Restaurants!B:B)</f>
        <v>Restaurant 067</v>
      </c>
      <c r="G626" s="2" t="s">
        <v>138</v>
      </c>
      <c r="H626" s="2" t="str">
        <f t="array" ref="H626">_xlfn.XLOOKUP(G626,Food_Menu!A:A,Food_Menu!B:B)</f>
        <v>Food Item 0052</v>
      </c>
      <c r="I626" s="2">
        <f t="array" ref="I626">_xlfn.XLOOKUP(G626,Food_Menu!A:A,Food_Menu!D:D)</f>
        <v>531.45</v>
      </c>
      <c r="J626" s="2" t="s">
        <v>684</v>
      </c>
      <c r="K626" s="2" t="str">
        <f t="array" ref="K626">_xlfn.XLOOKUP(J626,Delivery_Partners!A:A,Delivery_Partners!B:B)</f>
        <v>Delivery Partner 003</v>
      </c>
      <c r="L626" s="3">
        <v>1</v>
      </c>
      <c r="M626" s="2" t="s">
        <v>23</v>
      </c>
      <c r="N626" s="2" t="s">
        <v>55</v>
      </c>
      <c r="O626" s="3">
        <v>26</v>
      </c>
      <c r="P626" s="13">
        <f t="shared" si="132"/>
        <v>531.45</v>
      </c>
      <c r="Q626" s="13" t="str">
        <f t="shared" si="133"/>
        <v>Fast</v>
      </c>
      <c r="S626" s="21"/>
    </row>
    <row r="627" customHeight="1" spans="1:19">
      <c r="A627" s="2" t="s">
        <v>1815</v>
      </c>
      <c r="B627" s="29" t="s">
        <v>516</v>
      </c>
      <c r="C627" s="2" t="s">
        <v>775</v>
      </c>
      <c r="D627" s="2" t="str">
        <f t="array" ref="D627">_xlfn.XLOOKUP(C627,Customers!A:A,Customers!B:B)</f>
        <v>Customer 0069</v>
      </c>
      <c r="E627" s="2" t="s">
        <v>518</v>
      </c>
      <c r="F627" s="2" t="str">
        <f t="array" ref="F627">_xlfn.XLOOKUP(E627,Restaurants!A:A,Restaurants!B:B)</f>
        <v>Restaurant 039</v>
      </c>
      <c r="G627" s="2" t="s">
        <v>748</v>
      </c>
      <c r="H627" s="2" t="str">
        <f t="array" ref="H627">_xlfn.XLOOKUP(G627,Food_Menu!A:A,Food_Menu!B:B)</f>
        <v>Food Item 0110</v>
      </c>
      <c r="I627" s="2">
        <f t="array" ref="I627">_xlfn.XLOOKUP(G627,Food_Menu!A:A,Food_Menu!D:D)</f>
        <v>384.6</v>
      </c>
      <c r="J627" s="2" t="s">
        <v>597</v>
      </c>
      <c r="K627" s="2" t="str">
        <f t="array" ref="K627">_xlfn.XLOOKUP(J627,Delivery_Partners!A:A,Delivery_Partners!B:B)</f>
        <v>Delivery Partner 113</v>
      </c>
      <c r="L627" s="3">
        <v>2</v>
      </c>
      <c r="M627" s="2" t="s">
        <v>23</v>
      </c>
      <c r="N627" s="2" t="s">
        <v>74</v>
      </c>
      <c r="O627" s="3">
        <v>22</v>
      </c>
      <c r="P627" s="13">
        <f t="shared" si="132"/>
        <v>769.2</v>
      </c>
      <c r="Q627" s="13" t="str">
        <f t="shared" si="133"/>
        <v>Fast</v>
      </c>
      <c r="S627" s="21"/>
    </row>
    <row r="628" customHeight="1" spans="1:19">
      <c r="A628" s="2" t="s">
        <v>1816</v>
      </c>
      <c r="B628" s="28">
        <v>45875</v>
      </c>
      <c r="C628" s="2" t="s">
        <v>1817</v>
      </c>
      <c r="D628" s="2" t="str">
        <f t="array" ref="D628">_xlfn.XLOOKUP(C628,Customers!A:A,Customers!B:B)</f>
        <v>Customer 0230</v>
      </c>
      <c r="E628" s="2" t="s">
        <v>366</v>
      </c>
      <c r="F628" s="2" t="str">
        <f t="array" ref="F628">_xlfn.XLOOKUP(E628,Restaurants!A:A,Restaurants!B:B)</f>
        <v>Restaurant 073</v>
      </c>
      <c r="G628" s="2" t="s">
        <v>99</v>
      </c>
      <c r="H628" s="2" t="str">
        <f t="array" ref="H628">_xlfn.XLOOKUP(G628,Food_Menu!A:A,Food_Menu!B:B)</f>
        <v>Food Item 0025</v>
      </c>
      <c r="I628" s="2">
        <f t="array" ref="I628">_xlfn.XLOOKUP(G628,Food_Menu!A:A,Food_Menu!D:D)</f>
        <v>246.71</v>
      </c>
      <c r="J628" s="2" t="s">
        <v>256</v>
      </c>
      <c r="K628" s="2" t="str">
        <f t="array" ref="K628">_xlfn.XLOOKUP(J628,Delivery_Partners!A:A,Delivery_Partners!B:B)</f>
        <v>Delivery Partner 057</v>
      </c>
      <c r="L628" s="3">
        <v>1</v>
      </c>
      <c r="M628" s="2" t="s">
        <v>23</v>
      </c>
      <c r="N628" s="2" t="s">
        <v>24</v>
      </c>
      <c r="O628" s="3">
        <v>34</v>
      </c>
      <c r="P628" s="13">
        <f t="shared" si="132"/>
        <v>246.71</v>
      </c>
      <c r="Q628" s="13" t="str">
        <f t="shared" si="133"/>
        <v>Normal</v>
      </c>
      <c r="S628" s="21"/>
    </row>
    <row r="629" customHeight="1" spans="1:19">
      <c r="A629" s="2" t="s">
        <v>1818</v>
      </c>
      <c r="B629" s="29" t="s">
        <v>915</v>
      </c>
      <c r="C629" s="2" t="s">
        <v>1819</v>
      </c>
      <c r="D629" s="2" t="str">
        <f t="array" ref="D629">_xlfn.XLOOKUP(C629,Customers!A:A,Customers!B:B)</f>
        <v>Customer 0384</v>
      </c>
      <c r="E629" s="2" t="s">
        <v>984</v>
      </c>
      <c r="F629" s="2" t="str">
        <f t="array" ref="F629">_xlfn.XLOOKUP(E629,Restaurants!A:A,Restaurants!B:B)</f>
        <v>Restaurant 034</v>
      </c>
      <c r="G629" s="2" t="s">
        <v>392</v>
      </c>
      <c r="H629" s="2" t="str">
        <f t="array" ref="H629">_xlfn.XLOOKUP(G629,Food_Menu!A:A,Food_Menu!B:B)</f>
        <v>Food Item 0148</v>
      </c>
      <c r="I629" s="2">
        <f t="array" ref="I629">_xlfn.XLOOKUP(G629,Food_Menu!A:A,Food_Menu!D:D)</f>
        <v>405.76</v>
      </c>
      <c r="J629" s="2" t="s">
        <v>640</v>
      </c>
      <c r="K629" s="2" t="str">
        <f t="array" ref="K629">_xlfn.XLOOKUP(J629,Delivery_Partners!A:A,Delivery_Partners!B:B)</f>
        <v>Delivery Partner 097</v>
      </c>
      <c r="L629" s="3">
        <v>1</v>
      </c>
      <c r="M629" s="2" t="s">
        <v>23</v>
      </c>
      <c r="N629" s="2" t="s">
        <v>42</v>
      </c>
      <c r="O629" s="3">
        <v>43</v>
      </c>
      <c r="P629" s="13">
        <f t="shared" si="132"/>
        <v>405.76</v>
      </c>
      <c r="Q629" s="13" t="str">
        <f t="shared" si="133"/>
        <v>Normal</v>
      </c>
      <c r="S629" s="21"/>
    </row>
    <row r="630" customHeight="1" spans="1:19">
      <c r="A630" s="2" t="s">
        <v>1820</v>
      </c>
      <c r="B630" s="28">
        <v>45874</v>
      </c>
      <c r="C630" s="2" t="s">
        <v>1559</v>
      </c>
      <c r="D630" s="2" t="str">
        <f t="array" ref="D630">_xlfn.XLOOKUP(C630,Customers!A:A,Customers!B:B)</f>
        <v>Customer 0247</v>
      </c>
      <c r="E630" s="2" t="s">
        <v>89</v>
      </c>
      <c r="F630" s="2" t="str">
        <f t="array" ref="F630">_xlfn.XLOOKUP(E630,Restaurants!A:A,Restaurants!B:B)</f>
        <v>Restaurant 059</v>
      </c>
      <c r="G630" s="2" t="s">
        <v>132</v>
      </c>
      <c r="H630" s="2" t="str">
        <f t="array" ref="H630">_xlfn.XLOOKUP(G630,Food_Menu!A:A,Food_Menu!B:B)</f>
        <v>Food Item 0023</v>
      </c>
      <c r="I630" s="2">
        <f t="array" ref="I630">_xlfn.XLOOKUP(G630,Food_Menu!A:A,Food_Menu!D:D)</f>
        <v>276.1</v>
      </c>
      <c r="J630" s="2" t="s">
        <v>241</v>
      </c>
      <c r="K630" s="2" t="str">
        <f t="array" ref="K630">_xlfn.XLOOKUP(J630,Delivery_Partners!A:A,Delivery_Partners!B:B)</f>
        <v>Delivery Partner 152</v>
      </c>
      <c r="L630" s="3">
        <v>2</v>
      </c>
      <c r="M630" s="2" t="s">
        <v>23</v>
      </c>
      <c r="N630" s="2" t="s">
        <v>55</v>
      </c>
      <c r="O630" s="3">
        <v>57</v>
      </c>
      <c r="P630" s="13">
        <f t="shared" si="132"/>
        <v>552.2</v>
      </c>
      <c r="Q630" s="13" t="str">
        <f t="shared" si="133"/>
        <v>Normal</v>
      </c>
      <c r="S630" s="21"/>
    </row>
    <row r="631" hidden="1" customHeight="1" spans="1:19">
      <c r="A631" s="2" t="s">
        <v>1821</v>
      </c>
      <c r="B631" s="28">
        <v>45934</v>
      </c>
      <c r="C631" s="2" t="s">
        <v>929</v>
      </c>
      <c r="D631" s="2" t="str">
        <f t="array" ref="D631">_xlfn.XLOOKUP(C631,Customers!A:A,Customers!B:B)</f>
        <v>Customer 0386</v>
      </c>
      <c r="E631" s="2" t="s">
        <v>908</v>
      </c>
      <c r="F631" s="2" t="str">
        <f t="array" ref="F631">_xlfn.XLOOKUP(E631,Restaurants!A:A,Restaurants!B:B)</f>
        <v>Restaurant 050</v>
      </c>
      <c r="G631" s="2" t="s">
        <v>1539</v>
      </c>
      <c r="H631" s="2" t="str">
        <f t="array" ref="H631">_xlfn.XLOOKUP(G631,Food_Menu!A:A,Food_Menu!B:B)</f>
        <v>Food Item 0141</v>
      </c>
      <c r="I631" s="2"/>
      <c r="J631" s="2" t="s">
        <v>923</v>
      </c>
      <c r="K631" s="2" t="str">
        <f t="array" ref="K631">_xlfn.XLOOKUP(J631,Delivery_Partners!A:A,Delivery_Partners!B:B)</f>
        <v>Delivery Partner 142</v>
      </c>
      <c r="L631" s="3">
        <v>1</v>
      </c>
      <c r="M631" s="2" t="s">
        <v>189</v>
      </c>
      <c r="N631" s="2" t="s">
        <v>24</v>
      </c>
      <c r="O631" s="2"/>
    </row>
    <row r="632" customHeight="1" spans="1:19">
      <c r="A632" s="2" t="s">
        <v>1822</v>
      </c>
      <c r="B632" s="29" t="s">
        <v>1823</v>
      </c>
      <c r="C632" s="2" t="s">
        <v>1824</v>
      </c>
      <c r="D632" s="2" t="str">
        <f t="array" ref="D632">_xlfn.XLOOKUP(C632,Customers!A:A,Customers!B:B)</f>
        <v>Customer 1163</v>
      </c>
      <c r="E632" s="2" t="s">
        <v>116</v>
      </c>
      <c r="F632" s="2" t="str">
        <f t="array" ref="F632">_xlfn.XLOOKUP(E632,Restaurants!A:A,Restaurants!B:B)</f>
        <v>Restaurant 086</v>
      </c>
      <c r="G632" s="2" t="s">
        <v>1701</v>
      </c>
      <c r="H632" s="2" t="str">
        <f t="array" ref="H632">_xlfn.XLOOKUP(G632,Food_Menu!A:A,Food_Menu!B:B)</f>
        <v>Food Item 0085</v>
      </c>
      <c r="I632" s="2">
        <f t="array" ref="I632">_xlfn.XLOOKUP(G632,Food_Menu!A:A,Food_Menu!D:D)</f>
        <v>423.46</v>
      </c>
      <c r="J632" s="2" t="s">
        <v>62</v>
      </c>
      <c r="K632" s="2" t="str">
        <f t="array" ref="K632">_xlfn.XLOOKUP(J632,Delivery_Partners!A:A,Delivery_Partners!B:B)</f>
        <v>Delivery Partner 051</v>
      </c>
      <c r="L632" s="3">
        <v>1</v>
      </c>
      <c r="M632" s="2" t="s">
        <v>23</v>
      </c>
      <c r="N632" s="2" t="s">
        <v>55</v>
      </c>
      <c r="O632" s="3">
        <v>15</v>
      </c>
      <c r="P632" s="13">
        <f t="shared" ref="P632:P634" si="134">I632*L632</f>
        <v>423.46</v>
      </c>
      <c r="Q632" s="13" t="str">
        <f t="shared" ref="Q632:Q634" si="135">IF(O632="","Not Delivered",IF(O632&lt;=30,"Fast",IF(O632&lt;=60,"Normal","Slow")))</f>
        <v>Fast</v>
      </c>
      <c r="S632" s="21"/>
    </row>
    <row r="633" customHeight="1" spans="1:19">
      <c r="A633" s="2" t="s">
        <v>1825</v>
      </c>
      <c r="B633" s="29" t="s">
        <v>1206</v>
      </c>
      <c r="C633" s="2" t="s">
        <v>1826</v>
      </c>
      <c r="D633" s="2" t="str">
        <f t="array" ref="D633">_xlfn.XLOOKUP(C633,Customers!A:A,Customers!B:B)</f>
        <v>Customer 0456</v>
      </c>
      <c r="E633" s="2" t="s">
        <v>382</v>
      </c>
      <c r="F633" s="2" t="str">
        <f t="array" ref="F633">_xlfn.XLOOKUP(E633,Restaurants!A:A,Restaurants!B:B)</f>
        <v>Restaurant 108</v>
      </c>
      <c r="G633" s="2" t="s">
        <v>207</v>
      </c>
      <c r="H633" s="2" t="str">
        <f t="array" ref="H633">_xlfn.XLOOKUP(G633,Food_Menu!A:A,Food_Menu!B:B)</f>
        <v>Food Item 0079</v>
      </c>
      <c r="I633" s="2">
        <f t="array" ref="I633">_xlfn.XLOOKUP(G633,Food_Menu!A:A,Food_Menu!D:D)</f>
        <v>193.41</v>
      </c>
      <c r="J633" s="2" t="s">
        <v>133</v>
      </c>
      <c r="K633" s="2" t="str">
        <f t="array" ref="K633">_xlfn.XLOOKUP(J633,Delivery_Partners!A:A,Delivery_Partners!B:B)</f>
        <v>Delivery Partner 012</v>
      </c>
      <c r="L633" s="3">
        <v>1</v>
      </c>
      <c r="M633" s="2" t="s">
        <v>23</v>
      </c>
      <c r="N633" s="2" t="s">
        <v>24</v>
      </c>
      <c r="O633" s="3">
        <v>47</v>
      </c>
      <c r="P633" s="13">
        <f t="shared" si="134"/>
        <v>193.41</v>
      </c>
      <c r="Q633" s="13" t="str">
        <f t="shared" si="135"/>
        <v>Normal</v>
      </c>
      <c r="S633" s="21"/>
    </row>
    <row r="634" customHeight="1" spans="1:19">
      <c r="A634" s="2" t="s">
        <v>1827</v>
      </c>
      <c r="B634" s="28">
        <v>45939</v>
      </c>
      <c r="C634" s="2" t="s">
        <v>1568</v>
      </c>
      <c r="D634" s="2" t="str">
        <f t="array" ref="D634">_xlfn.XLOOKUP(C634,Customers!A:A,Customers!B:B)</f>
        <v>Customer 0762</v>
      </c>
      <c r="E634" s="2" t="s">
        <v>750</v>
      </c>
      <c r="F634" s="2" t="str">
        <f t="array" ref="F634">_xlfn.XLOOKUP(E634,Restaurants!A:A,Restaurants!B:B)</f>
        <v>Restaurant 076</v>
      </c>
      <c r="G634" s="2" t="s">
        <v>561</v>
      </c>
      <c r="H634" s="2" t="str">
        <f t="array" ref="H634">_xlfn.XLOOKUP(G634,Food_Menu!A:A,Food_Menu!B:B)</f>
        <v>Food Item 0135</v>
      </c>
      <c r="I634" s="2">
        <f t="array" ref="I634">_xlfn.XLOOKUP(G634,Food_Menu!A:A,Food_Menu!D:D)</f>
        <v>217.07</v>
      </c>
      <c r="J634" s="2" t="s">
        <v>374</v>
      </c>
      <c r="K634" s="2" t="str">
        <f t="array" ref="K634">_xlfn.XLOOKUP(J634,Delivery_Partners!A:A,Delivery_Partners!B:B)</f>
        <v>Delivery Partner 052</v>
      </c>
      <c r="L634" s="3">
        <v>2</v>
      </c>
      <c r="M634" s="2" t="s">
        <v>23</v>
      </c>
      <c r="N634" s="2" t="s">
        <v>24</v>
      </c>
      <c r="O634" s="3">
        <v>23</v>
      </c>
      <c r="P634" s="13">
        <f t="shared" si="134"/>
        <v>434.14</v>
      </c>
      <c r="Q634" s="13" t="str">
        <f t="shared" si="135"/>
        <v>Fast</v>
      </c>
      <c r="S634" s="21"/>
    </row>
    <row r="635" hidden="1" customHeight="1" spans="1:19">
      <c r="A635" s="2" t="s">
        <v>1828</v>
      </c>
      <c r="B635" s="28">
        <v>45700</v>
      </c>
      <c r="C635" s="2" t="s">
        <v>88</v>
      </c>
      <c r="D635" s="2" t="str">
        <f t="array" ref="D635">_xlfn.XLOOKUP(C635,Customers!A:A,Customers!B:B)</f>
        <v>Customer 0822</v>
      </c>
      <c r="E635" s="2" t="s">
        <v>1765</v>
      </c>
      <c r="F635" s="2" t="str">
        <f t="array" ref="F635">_xlfn.XLOOKUP(E635,Restaurants!A:A,Restaurants!B:B)</f>
        <v>Restaurant 017</v>
      </c>
      <c r="G635" s="2" t="s">
        <v>872</v>
      </c>
      <c r="H635" s="2" t="str">
        <f t="array" ref="H635">_xlfn.XLOOKUP(G635,Food_Menu!A:A,Food_Menu!B:B)</f>
        <v>Food Item 0156</v>
      </c>
      <c r="I635" s="2"/>
      <c r="J635" s="2" t="s">
        <v>1829</v>
      </c>
      <c r="K635" s="2" t="str">
        <f t="array" ref="K635">_xlfn.XLOOKUP(J635,Delivery_Partners!A:A,Delivery_Partners!B:B)</f>
        <v>Delivery Partner 146</v>
      </c>
      <c r="L635" s="3">
        <v>1</v>
      </c>
      <c r="M635" s="2" t="s">
        <v>101</v>
      </c>
      <c r="N635" s="2" t="s">
        <v>42</v>
      </c>
      <c r="O635" s="2"/>
    </row>
    <row r="636" customHeight="1" spans="1:19">
      <c r="A636" s="2" t="s">
        <v>1830</v>
      </c>
      <c r="B636" s="28">
        <v>45994</v>
      </c>
      <c r="C636" s="2" t="s">
        <v>1806</v>
      </c>
      <c r="D636" s="2" t="str">
        <f t="array" ref="D636">_xlfn.XLOOKUP(C636,Customers!A:A,Customers!B:B)</f>
        <v>Customer 0157</v>
      </c>
      <c r="E636" s="2" t="s">
        <v>647</v>
      </c>
      <c r="F636" s="2" t="str">
        <f t="array" ref="F636">_xlfn.XLOOKUP(E636,Restaurants!A:A,Restaurants!B:B)</f>
        <v>Restaurant 081</v>
      </c>
      <c r="G636" s="2" t="s">
        <v>53</v>
      </c>
      <c r="H636" s="2" t="str">
        <f t="array" ref="H636">_xlfn.XLOOKUP(G636,Food_Menu!A:A,Food_Menu!B:B)</f>
        <v>Food Item 0205</v>
      </c>
      <c r="I636" s="2">
        <f t="array" ref="I636">_xlfn.XLOOKUP(G636,Food_Menu!A:A,Food_Menu!D:D)</f>
        <v>175.36</v>
      </c>
      <c r="J636" s="2" t="s">
        <v>842</v>
      </c>
      <c r="K636" s="2" t="str">
        <f t="array" ref="K636">_xlfn.XLOOKUP(J636,Delivery_Partners!A:A,Delivery_Partners!B:B)</f>
        <v>Delivery Partner 093</v>
      </c>
      <c r="L636" s="3">
        <v>2</v>
      </c>
      <c r="M636" s="2" t="s">
        <v>23</v>
      </c>
      <c r="N636" s="2" t="s">
        <v>55</v>
      </c>
      <c r="O636" s="3">
        <v>28</v>
      </c>
      <c r="P636" s="13">
        <f t="shared" ref="P636:P657" si="136">I636*L636</f>
        <v>350.72</v>
      </c>
      <c r="Q636" s="13" t="str">
        <f t="shared" ref="Q636:Q657" si="137">IF(O636="","Not Delivered",IF(O636&lt;=30,"Fast",IF(O636&lt;=60,"Normal","Slow")))</f>
        <v>Fast</v>
      </c>
      <c r="S636" s="21"/>
    </row>
    <row r="637" customHeight="1" spans="1:19">
      <c r="A637" s="2" t="s">
        <v>1831</v>
      </c>
      <c r="B637" s="29" t="s">
        <v>1648</v>
      </c>
      <c r="C637" s="2" t="s">
        <v>1832</v>
      </c>
      <c r="D637" s="2" t="str">
        <f t="array" ref="D637">_xlfn.XLOOKUP(C637,Customers!A:A,Customers!B:B)</f>
        <v>Customer 0298</v>
      </c>
      <c r="E637" s="2" t="s">
        <v>518</v>
      </c>
      <c r="F637" s="2" t="str">
        <f t="array" ref="F637">_xlfn.XLOOKUP(E637,Restaurants!A:A,Restaurants!B:B)</f>
        <v>Restaurant 039</v>
      </c>
      <c r="G637" s="2" t="s">
        <v>1833</v>
      </c>
      <c r="H637" s="2" t="str">
        <f t="array" ref="H637">_xlfn.XLOOKUP(G637,Food_Menu!A:A,Food_Menu!B:B)</f>
        <v>Food Item 0064</v>
      </c>
      <c r="I637" s="2">
        <f t="array" ref="I637">_xlfn.XLOOKUP(G637,Food_Menu!A:A,Food_Menu!D:D)</f>
        <v>129.48</v>
      </c>
      <c r="J637" s="2" t="s">
        <v>1325</v>
      </c>
      <c r="K637" s="2" t="str">
        <f t="array" ref="K637">_xlfn.XLOOKUP(J637,Delivery_Partners!A:A,Delivery_Partners!B:B)</f>
        <v>Delivery Partner 137</v>
      </c>
      <c r="L637" s="3">
        <v>2</v>
      </c>
      <c r="M637" s="2" t="s">
        <v>23</v>
      </c>
      <c r="N637" s="2" t="s">
        <v>74</v>
      </c>
      <c r="O637" s="3">
        <v>27</v>
      </c>
      <c r="P637" s="13">
        <f t="shared" si="136"/>
        <v>258.96</v>
      </c>
      <c r="Q637" s="13" t="str">
        <f t="shared" si="137"/>
        <v>Fast</v>
      </c>
      <c r="S637" s="21"/>
    </row>
    <row r="638" customHeight="1" spans="1:19">
      <c r="A638" s="2" t="s">
        <v>1834</v>
      </c>
      <c r="B638" s="28">
        <v>45698</v>
      </c>
      <c r="C638" s="2" t="s">
        <v>1344</v>
      </c>
      <c r="D638" s="2" t="str">
        <f t="array" ref="D638">_xlfn.XLOOKUP(C638,Customers!A:A,Customers!B:B)</f>
        <v>Customer 0499</v>
      </c>
      <c r="E638" s="2" t="s">
        <v>747</v>
      </c>
      <c r="F638" s="2" t="str">
        <f t="array" ref="F638">_xlfn.XLOOKUP(E638,Restaurants!A:A,Restaurants!B:B)</f>
        <v>Restaurant 006</v>
      </c>
      <c r="G638" s="2" t="s">
        <v>1135</v>
      </c>
      <c r="H638" s="2" t="str">
        <f t="array" ref="H638">_xlfn.XLOOKUP(G638,Food_Menu!A:A,Food_Menu!B:B)</f>
        <v>Food Item 0179</v>
      </c>
      <c r="I638" s="2">
        <f t="array" ref="I638">_xlfn.XLOOKUP(G638,Food_Menu!A:A,Food_Menu!D:D)</f>
        <v>330.25</v>
      </c>
      <c r="J638" s="2" t="s">
        <v>1122</v>
      </c>
      <c r="K638" s="2" t="str">
        <f t="array" ref="K638">_xlfn.XLOOKUP(J638,Delivery_Partners!A:A,Delivery_Partners!B:B)</f>
        <v>Delivery Partner 090</v>
      </c>
      <c r="L638" s="3">
        <v>1</v>
      </c>
      <c r="M638" s="2" t="s">
        <v>23</v>
      </c>
      <c r="N638" s="2" t="s">
        <v>24</v>
      </c>
      <c r="O638" s="3">
        <v>22</v>
      </c>
      <c r="P638" s="13">
        <f t="shared" si="136"/>
        <v>330.25</v>
      </c>
      <c r="Q638" s="13" t="str">
        <f t="shared" si="137"/>
        <v>Fast</v>
      </c>
      <c r="S638" s="21"/>
    </row>
    <row r="639" customHeight="1" spans="1:19">
      <c r="A639" s="2" t="s">
        <v>1835</v>
      </c>
      <c r="B639" s="29" t="s">
        <v>1836</v>
      </c>
      <c r="C639" s="2" t="s">
        <v>1837</v>
      </c>
      <c r="D639" s="2" t="str">
        <f t="array" ref="D639">_xlfn.XLOOKUP(C639,Customers!A:A,Customers!B:B)</f>
        <v>Customer 0553</v>
      </c>
      <c r="E639" s="2" t="s">
        <v>1450</v>
      </c>
      <c r="F639" s="2" t="str">
        <f t="array" ref="F639">_xlfn.XLOOKUP(E639,Restaurants!A:A,Restaurants!B:B)</f>
        <v>Restaurant 024</v>
      </c>
      <c r="G639" s="2" t="s">
        <v>868</v>
      </c>
      <c r="H639" s="2" t="str">
        <f t="array" ref="H639">_xlfn.XLOOKUP(G639,Food_Menu!A:A,Food_Menu!B:B)</f>
        <v>Food Item 0184</v>
      </c>
      <c r="I639" s="2">
        <f t="array" ref="I639">_xlfn.XLOOKUP(G639,Food_Menu!A:A,Food_Menu!D:D)</f>
        <v>509.99</v>
      </c>
      <c r="J639" s="2" t="s">
        <v>801</v>
      </c>
      <c r="K639" s="2" t="str">
        <f t="array" ref="K639">_xlfn.XLOOKUP(J639,Delivery_Partners!A:A,Delivery_Partners!B:B)</f>
        <v>Delivery Partner 096</v>
      </c>
      <c r="L639" s="3">
        <v>3</v>
      </c>
      <c r="M639" s="2" t="s">
        <v>23</v>
      </c>
      <c r="N639" s="2" t="s">
        <v>42</v>
      </c>
      <c r="O639" s="3">
        <v>15</v>
      </c>
      <c r="P639" s="13">
        <f t="shared" si="136"/>
        <v>1529.97</v>
      </c>
      <c r="Q639" s="13" t="str">
        <f t="shared" si="137"/>
        <v>Fast</v>
      </c>
      <c r="S639" s="21"/>
    </row>
    <row r="640" customHeight="1" spans="1:19">
      <c r="A640" s="2" t="s">
        <v>1838</v>
      </c>
      <c r="B640" s="28">
        <v>45819</v>
      </c>
      <c r="C640" s="2" t="s">
        <v>1839</v>
      </c>
      <c r="D640" s="2" t="str">
        <f t="array" ref="D640">_xlfn.XLOOKUP(C640,Customers!A:A,Customers!B:B)</f>
        <v>Customer 0016</v>
      </c>
      <c r="E640" s="2" t="s">
        <v>224</v>
      </c>
      <c r="F640" s="2" t="str">
        <f t="array" ref="F640">_xlfn.XLOOKUP(E640,Restaurants!A:A,Restaurants!B:B)</f>
        <v>Restaurant 120</v>
      </c>
      <c r="G640" s="2" t="s">
        <v>221</v>
      </c>
      <c r="H640" s="2" t="str">
        <f t="array" ref="H640">_xlfn.XLOOKUP(G640,Food_Menu!A:A,Food_Menu!B:B)</f>
        <v>Food Item 0220</v>
      </c>
      <c r="I640" s="2">
        <f t="array" ref="I640">_xlfn.XLOOKUP(G640,Food_Menu!A:A,Food_Menu!D:D)</f>
        <v>194.15</v>
      </c>
      <c r="J640" s="2" t="s">
        <v>133</v>
      </c>
      <c r="K640" s="2" t="str">
        <f t="array" ref="K640">_xlfn.XLOOKUP(J640,Delivery_Partners!A:A,Delivery_Partners!B:B)</f>
        <v>Delivery Partner 012</v>
      </c>
      <c r="L640" s="3">
        <v>2</v>
      </c>
      <c r="M640" s="2" t="s">
        <v>23</v>
      </c>
      <c r="N640" s="2" t="s">
        <v>24</v>
      </c>
      <c r="O640" s="3">
        <v>52</v>
      </c>
      <c r="P640" s="13">
        <f t="shared" si="136"/>
        <v>388.3</v>
      </c>
      <c r="Q640" s="13" t="str">
        <f t="shared" si="137"/>
        <v>Normal</v>
      </c>
      <c r="S640" s="21"/>
    </row>
    <row r="641" customHeight="1" spans="1:19">
      <c r="A641" s="2" t="s">
        <v>1840</v>
      </c>
      <c r="B641" s="29" t="s">
        <v>1841</v>
      </c>
      <c r="C641" s="2" t="s">
        <v>1678</v>
      </c>
      <c r="D641" s="2" t="str">
        <f t="array" ref="D641">_xlfn.XLOOKUP(C641,Customers!A:A,Customers!B:B)</f>
        <v>Customer 0774</v>
      </c>
      <c r="E641" s="2" t="s">
        <v>289</v>
      </c>
      <c r="F641" s="2" t="str">
        <f t="array" ref="F641">_xlfn.XLOOKUP(E641,Restaurants!A:A,Restaurants!B:B)</f>
        <v>Restaurant 052</v>
      </c>
      <c r="G641" s="2" t="s">
        <v>322</v>
      </c>
      <c r="H641" s="2" t="str">
        <f t="array" ref="H641">_xlfn.XLOOKUP(G641,Food_Menu!A:A,Food_Menu!B:B)</f>
        <v>Food Item 0213</v>
      </c>
      <c r="I641" s="2">
        <f t="array" ref="I641">_xlfn.XLOOKUP(G641,Food_Menu!A:A,Food_Menu!D:D)</f>
        <v>568.2</v>
      </c>
      <c r="J641" s="2" t="s">
        <v>909</v>
      </c>
      <c r="K641" s="2" t="str">
        <f t="array" ref="K641">_xlfn.XLOOKUP(J641,Delivery_Partners!A:A,Delivery_Partners!B:B)</f>
        <v>Delivery Partner 005</v>
      </c>
      <c r="L641" s="3">
        <v>1</v>
      </c>
      <c r="M641" s="2" t="s">
        <v>23</v>
      </c>
      <c r="N641" s="2" t="s">
        <v>42</v>
      </c>
      <c r="O641" s="3">
        <v>45</v>
      </c>
      <c r="P641" s="13">
        <f t="shared" si="136"/>
        <v>568.2</v>
      </c>
      <c r="Q641" s="13" t="str">
        <f t="shared" si="137"/>
        <v>Normal</v>
      </c>
      <c r="S641" s="21"/>
    </row>
    <row r="642" customHeight="1" spans="1:19">
      <c r="A642" s="2" t="s">
        <v>1842</v>
      </c>
      <c r="B642" s="29" t="s">
        <v>569</v>
      </c>
      <c r="C642" s="2" t="s">
        <v>1591</v>
      </c>
      <c r="D642" s="2" t="str">
        <f t="array" ref="D642">_xlfn.XLOOKUP(C642,Customers!A:A,Customers!B:B)</f>
        <v>Customer 0361</v>
      </c>
      <c r="E642" s="2" t="s">
        <v>702</v>
      </c>
      <c r="F642" s="2" t="str">
        <f t="array" ref="F642">_xlfn.XLOOKUP(E642,Restaurants!A:A,Restaurants!B:B)</f>
        <v>Restaurant 025</v>
      </c>
      <c r="G642" s="2" t="s">
        <v>1600</v>
      </c>
      <c r="H642" s="2" t="str">
        <f t="array" ref="H642">_xlfn.XLOOKUP(G642,Food_Menu!A:A,Food_Menu!B:B)</f>
        <v>Food Item 0174</v>
      </c>
      <c r="I642" s="2">
        <f t="array" ref="I642">_xlfn.XLOOKUP(G642,Food_Menu!A:A,Food_Menu!D:D)</f>
        <v>470.05</v>
      </c>
      <c r="J642" s="2" t="s">
        <v>1694</v>
      </c>
      <c r="K642" s="2" t="str">
        <f t="array" ref="K642">_xlfn.XLOOKUP(J642,Delivery_Partners!A:A,Delivery_Partners!B:B)</f>
        <v>Delivery Partner 127</v>
      </c>
      <c r="L642" s="3">
        <v>1</v>
      </c>
      <c r="M642" s="2" t="s">
        <v>23</v>
      </c>
      <c r="N642" s="2" t="s">
        <v>74</v>
      </c>
      <c r="O642" s="3">
        <v>34</v>
      </c>
      <c r="P642" s="13">
        <f t="shared" si="136"/>
        <v>470.05</v>
      </c>
      <c r="Q642" s="13" t="str">
        <f t="shared" si="137"/>
        <v>Normal</v>
      </c>
      <c r="S642" s="21"/>
    </row>
    <row r="643" customHeight="1" spans="1:19">
      <c r="A643" s="2" t="s">
        <v>1843</v>
      </c>
      <c r="B643" s="28">
        <v>45788</v>
      </c>
      <c r="C643" s="2" t="s">
        <v>1844</v>
      </c>
      <c r="D643" s="2" t="str">
        <f t="array" ref="D643">_xlfn.XLOOKUP(C643,Customers!A:A,Customers!B:B)</f>
        <v>Customer 0387</v>
      </c>
      <c r="E643" s="2" t="s">
        <v>1765</v>
      </c>
      <c r="F643" s="2" t="str">
        <f t="array" ref="F643">_xlfn.XLOOKUP(E643,Restaurants!A:A,Restaurants!B:B)</f>
        <v>Restaurant 017</v>
      </c>
      <c r="G643" s="2" t="s">
        <v>848</v>
      </c>
      <c r="H643" s="2" t="str">
        <f t="array" ref="H643">_xlfn.XLOOKUP(G643,Food_Menu!A:A,Food_Menu!B:B)</f>
        <v>Food Item 0065</v>
      </c>
      <c r="I643" s="2">
        <f t="array" ref="I643">_xlfn.XLOOKUP(G643,Food_Menu!A:A,Food_Menu!D:D)</f>
        <v>105.31</v>
      </c>
      <c r="J643" s="2" t="s">
        <v>942</v>
      </c>
      <c r="K643" s="2" t="str">
        <f t="array" ref="K643">_xlfn.XLOOKUP(J643,Delivery_Partners!A:A,Delivery_Partners!B:B)</f>
        <v>Delivery Partner 037</v>
      </c>
      <c r="L643" s="3">
        <v>1</v>
      </c>
      <c r="M643" s="2" t="s">
        <v>23</v>
      </c>
      <c r="N643" s="2" t="s">
        <v>42</v>
      </c>
      <c r="O643" s="3">
        <v>23</v>
      </c>
      <c r="P643" s="13">
        <f t="shared" si="136"/>
        <v>105.31</v>
      </c>
      <c r="Q643" s="13" t="str">
        <f t="shared" si="137"/>
        <v>Fast</v>
      </c>
      <c r="S643" s="21"/>
    </row>
    <row r="644" customHeight="1" spans="1:19">
      <c r="A644" s="2" t="s">
        <v>1845</v>
      </c>
      <c r="B644" s="29" t="s">
        <v>690</v>
      </c>
      <c r="C644" s="2" t="s">
        <v>1846</v>
      </c>
      <c r="D644" s="2" t="str">
        <f t="array" ref="D644">_xlfn.XLOOKUP(C644,Customers!A:A,Customers!B:B)</f>
        <v>Customer 0724</v>
      </c>
      <c r="E644" s="2" t="s">
        <v>20</v>
      </c>
      <c r="F644" s="2" t="str">
        <f t="array" ref="F644">_xlfn.XLOOKUP(E644,Restaurants!A:A,Restaurants!B:B)</f>
        <v>Restaurant 079</v>
      </c>
      <c r="G644" s="2" t="s">
        <v>1063</v>
      </c>
      <c r="H644" s="2" t="str">
        <f t="array" ref="H644">_xlfn.XLOOKUP(G644,Food_Menu!A:A,Food_Menu!B:B)</f>
        <v>Food Item 0153</v>
      </c>
      <c r="I644" s="2">
        <f t="array" ref="I644">_xlfn.XLOOKUP(G644,Food_Menu!A:A,Food_Menu!D:D)</f>
        <v>322.66</v>
      </c>
      <c r="J644" s="2" t="s">
        <v>1557</v>
      </c>
      <c r="K644" s="2" t="str">
        <f t="array" ref="K644">_xlfn.XLOOKUP(J644,Delivery_Partners!A:A,Delivery_Partners!B:B)</f>
        <v>Delivery Partner 065</v>
      </c>
      <c r="L644" s="3">
        <v>3</v>
      </c>
      <c r="M644" s="2" t="s">
        <v>23</v>
      </c>
      <c r="N644" s="2" t="s">
        <v>55</v>
      </c>
      <c r="O644" s="3">
        <v>49</v>
      </c>
      <c r="P644" s="13">
        <f t="shared" si="136"/>
        <v>967.98</v>
      </c>
      <c r="Q644" s="13" t="str">
        <f t="shared" si="137"/>
        <v>Normal</v>
      </c>
      <c r="S644" s="21"/>
    </row>
    <row r="645" customHeight="1" spans="1:19">
      <c r="A645" s="2" t="s">
        <v>1847</v>
      </c>
      <c r="B645" s="29" t="s">
        <v>864</v>
      </c>
      <c r="C645" s="2" t="s">
        <v>1407</v>
      </c>
      <c r="D645" s="2" t="str">
        <f t="array" ref="D645">_xlfn.XLOOKUP(C645,Customers!A:A,Customers!B:B)</f>
        <v>Customer 1139</v>
      </c>
      <c r="E645" s="2" t="s">
        <v>586</v>
      </c>
      <c r="F645" s="2" t="str">
        <f t="array" ref="F645">_xlfn.XLOOKUP(E645,Restaurants!A:A,Restaurants!B:B)</f>
        <v>Restaurant 092</v>
      </c>
      <c r="G645" s="2" t="s">
        <v>1086</v>
      </c>
      <c r="H645" s="2" t="str">
        <f t="array" ref="H645">_xlfn.XLOOKUP(G645,Food_Menu!A:A,Food_Menu!B:B)</f>
        <v>Food Item 0173</v>
      </c>
      <c r="I645" s="2">
        <f t="array" ref="I645">_xlfn.XLOOKUP(G645,Food_Menu!A:A,Food_Menu!D:D)</f>
        <v>407.21</v>
      </c>
      <c r="J645" s="2" t="s">
        <v>1204</v>
      </c>
      <c r="K645" s="2" t="str">
        <f t="array" ref="K645">_xlfn.XLOOKUP(J645,Delivery_Partners!A:A,Delivery_Partners!B:B)</f>
        <v>Delivery Partner 067</v>
      </c>
      <c r="L645" s="3">
        <v>1</v>
      </c>
      <c r="M645" s="2" t="s">
        <v>23</v>
      </c>
      <c r="N645" s="2" t="s">
        <v>24</v>
      </c>
      <c r="O645" s="3">
        <v>34</v>
      </c>
      <c r="P645" s="13">
        <f t="shared" si="136"/>
        <v>407.21</v>
      </c>
      <c r="Q645" s="13" t="str">
        <f t="shared" si="137"/>
        <v>Normal</v>
      </c>
      <c r="S645" s="21"/>
    </row>
    <row r="646" customHeight="1" spans="1:19">
      <c r="A646" s="2" t="s">
        <v>1848</v>
      </c>
      <c r="B646" s="29" t="s">
        <v>205</v>
      </c>
      <c r="C646" s="2" t="s">
        <v>705</v>
      </c>
      <c r="D646" s="2" t="str">
        <f t="array" ref="D646">_xlfn.XLOOKUP(C646,Customers!A:A,Customers!B:B)</f>
        <v>Customer 1038</v>
      </c>
      <c r="E646" s="2" t="s">
        <v>46</v>
      </c>
      <c r="F646" s="2" t="str">
        <f t="array" ref="F646">_xlfn.XLOOKUP(E646,Restaurants!A:A,Restaurants!B:B)</f>
        <v>Restaurant 043</v>
      </c>
      <c r="G646" s="2" t="s">
        <v>848</v>
      </c>
      <c r="H646" s="2" t="str">
        <f t="array" ref="H646">_xlfn.XLOOKUP(G646,Food_Menu!A:A,Food_Menu!B:B)</f>
        <v>Food Item 0065</v>
      </c>
      <c r="I646" s="2">
        <f t="array" ref="I646">_xlfn.XLOOKUP(G646,Food_Menu!A:A,Food_Menu!D:D)</f>
        <v>105.31</v>
      </c>
      <c r="J646" s="2" t="s">
        <v>91</v>
      </c>
      <c r="K646" s="2" t="str">
        <f t="array" ref="K646">_xlfn.XLOOKUP(J646,Delivery_Partners!A:A,Delivery_Partners!B:B)</f>
        <v>Delivery Partner 114</v>
      </c>
      <c r="L646" s="3">
        <v>1</v>
      </c>
      <c r="M646" s="2" t="s">
        <v>23</v>
      </c>
      <c r="N646" s="2" t="s">
        <v>74</v>
      </c>
      <c r="O646" s="3">
        <v>27</v>
      </c>
      <c r="P646" s="13">
        <f t="shared" si="136"/>
        <v>105.31</v>
      </c>
      <c r="Q646" s="13" t="str">
        <f t="shared" si="137"/>
        <v>Fast</v>
      </c>
      <c r="S646" s="21"/>
    </row>
    <row r="647" customHeight="1" spans="1:19">
      <c r="A647" s="2" t="s">
        <v>1849</v>
      </c>
      <c r="B647" s="29" t="s">
        <v>141</v>
      </c>
      <c r="C647" s="2" t="s">
        <v>1850</v>
      </c>
      <c r="D647" s="2" t="str">
        <f t="array" ref="D647">_xlfn.XLOOKUP(C647,Customers!A:A,Customers!B:B)</f>
        <v>Customer 1176</v>
      </c>
      <c r="E647" s="2" t="s">
        <v>71</v>
      </c>
      <c r="F647" s="2" t="str">
        <f t="array" ref="F647">_xlfn.XLOOKUP(E647,Restaurants!A:A,Restaurants!B:B)</f>
        <v>Restaurant 013</v>
      </c>
      <c r="G647" s="2" t="s">
        <v>1135</v>
      </c>
      <c r="H647" s="2" t="str">
        <f t="array" ref="H647">_xlfn.XLOOKUP(G647,Food_Menu!A:A,Food_Menu!B:B)</f>
        <v>Food Item 0179</v>
      </c>
      <c r="I647" s="2">
        <f t="array" ref="I647">_xlfn.XLOOKUP(G647,Food_Menu!A:A,Food_Menu!D:D)</f>
        <v>330.25</v>
      </c>
      <c r="J647" s="2" t="s">
        <v>95</v>
      </c>
      <c r="K647" s="2" t="str">
        <f t="array" ref="K647">_xlfn.XLOOKUP(J647,Delivery_Partners!A:A,Delivery_Partners!B:B)</f>
        <v>Delivery Partner 170</v>
      </c>
      <c r="L647" s="3">
        <v>3</v>
      </c>
      <c r="M647" s="2" t="s">
        <v>23</v>
      </c>
      <c r="N647" s="2" t="s">
        <v>24</v>
      </c>
      <c r="O647" s="3">
        <v>15</v>
      </c>
      <c r="P647" s="13">
        <f t="shared" si="136"/>
        <v>990.75</v>
      </c>
      <c r="Q647" s="13" t="str">
        <f t="shared" si="137"/>
        <v>Fast</v>
      </c>
      <c r="S647" s="21"/>
    </row>
    <row r="648" customHeight="1" spans="1:19">
      <c r="A648" s="2" t="s">
        <v>1851</v>
      </c>
      <c r="B648" s="28">
        <v>45817</v>
      </c>
      <c r="C648" s="2" t="s">
        <v>1852</v>
      </c>
      <c r="D648" s="2" t="str">
        <f t="array" ref="D648">_xlfn.XLOOKUP(C648,Customers!A:A,Customers!B:B)</f>
        <v>Customer 0497</v>
      </c>
      <c r="E648" s="2" t="s">
        <v>46</v>
      </c>
      <c r="F648" s="2" t="str">
        <f t="array" ref="F648">_xlfn.XLOOKUP(E648,Restaurants!A:A,Restaurants!B:B)</f>
        <v>Restaurant 043</v>
      </c>
      <c r="G648" s="2" t="s">
        <v>1547</v>
      </c>
      <c r="H648" s="2" t="str">
        <f t="array" ref="H648">_xlfn.XLOOKUP(G648,Food_Menu!A:A,Food_Menu!B:B)</f>
        <v>Food Item 0155</v>
      </c>
      <c r="I648" s="2">
        <f t="array" ref="I648">_xlfn.XLOOKUP(G648,Food_Menu!A:A,Food_Menu!D:D)</f>
        <v>185.15</v>
      </c>
      <c r="J648" s="2" t="s">
        <v>1325</v>
      </c>
      <c r="K648" s="2" t="str">
        <f t="array" ref="K648">_xlfn.XLOOKUP(J648,Delivery_Partners!A:A,Delivery_Partners!B:B)</f>
        <v>Delivery Partner 137</v>
      </c>
      <c r="L648" s="3">
        <v>2</v>
      </c>
      <c r="M648" s="2" t="s">
        <v>23</v>
      </c>
      <c r="N648" s="2" t="s">
        <v>24</v>
      </c>
      <c r="O648" s="3">
        <v>41</v>
      </c>
      <c r="P648" s="13">
        <f t="shared" si="136"/>
        <v>370.3</v>
      </c>
      <c r="Q648" s="13" t="str">
        <f t="shared" si="137"/>
        <v>Normal</v>
      </c>
      <c r="S648" s="21"/>
    </row>
    <row r="649" customHeight="1" spans="1:19">
      <c r="A649" s="2" t="s">
        <v>1853</v>
      </c>
      <c r="B649" s="29" t="s">
        <v>150</v>
      </c>
      <c r="C649" s="2" t="s">
        <v>388</v>
      </c>
      <c r="D649" s="2" t="str">
        <f t="array" ref="D649">_xlfn.XLOOKUP(C649,Customers!A:A,Customers!B:B)</f>
        <v>Customer 0144</v>
      </c>
      <c r="E649" s="2" t="s">
        <v>1173</v>
      </c>
      <c r="F649" s="2" t="str">
        <f t="array" ref="F649">_xlfn.XLOOKUP(E649,Restaurants!A:A,Restaurants!B:B)</f>
        <v>Restaurant 080</v>
      </c>
      <c r="G649" s="2" t="s">
        <v>563</v>
      </c>
      <c r="H649" s="2" t="str">
        <f t="array" ref="H649">_xlfn.XLOOKUP(G649,Food_Menu!A:A,Food_Menu!B:B)</f>
        <v>Food Item 0108</v>
      </c>
      <c r="I649" s="2">
        <f t="array" ref="I649">_xlfn.XLOOKUP(G649,Food_Menu!A:A,Food_Menu!D:D)</f>
        <v>203.49</v>
      </c>
      <c r="J649" s="2" t="s">
        <v>1481</v>
      </c>
      <c r="K649" s="2" t="str">
        <f t="array" ref="K649">_xlfn.XLOOKUP(J649,Delivery_Partners!A:A,Delivery_Partners!B:B)</f>
        <v>Delivery Partner 115</v>
      </c>
      <c r="L649" s="3">
        <v>1</v>
      </c>
      <c r="M649" s="2" t="s">
        <v>23</v>
      </c>
      <c r="N649" s="2" t="s">
        <v>24</v>
      </c>
      <c r="O649" s="3">
        <v>30</v>
      </c>
      <c r="P649" s="13">
        <f t="shared" si="136"/>
        <v>203.49</v>
      </c>
      <c r="Q649" s="13" t="str">
        <f t="shared" si="137"/>
        <v>Fast</v>
      </c>
      <c r="S649" s="21"/>
    </row>
    <row r="650" customHeight="1" spans="1:19">
      <c r="A650" s="2" t="s">
        <v>1854</v>
      </c>
      <c r="B650" s="29" t="s">
        <v>1855</v>
      </c>
      <c r="C650" s="2" t="s">
        <v>1856</v>
      </c>
      <c r="D650" s="2" t="str">
        <f t="array" ref="D650">_xlfn.XLOOKUP(C650,Customers!A:A,Customers!B:B)</f>
        <v>Customer 0260</v>
      </c>
      <c r="E650" s="2" t="s">
        <v>800</v>
      </c>
      <c r="F650" s="2" t="str">
        <f t="array" ref="F650">_xlfn.XLOOKUP(E650,Restaurants!A:A,Restaurants!B:B)</f>
        <v>Restaurant 014</v>
      </c>
      <c r="G650" s="2" t="s">
        <v>509</v>
      </c>
      <c r="H650" s="2" t="str">
        <f t="array" ref="H650">_xlfn.XLOOKUP(G650,Food_Menu!A:A,Food_Menu!B:B)</f>
        <v>Food Item 0190</v>
      </c>
      <c r="I650" s="2">
        <f t="array" ref="I650">_xlfn.XLOOKUP(G650,Food_Menu!A:A,Food_Menu!D:D)</f>
        <v>350.87</v>
      </c>
      <c r="J650" s="2" t="s">
        <v>1132</v>
      </c>
      <c r="K650" s="2" t="str">
        <f t="array" ref="K650">_xlfn.XLOOKUP(J650,Delivery_Partners!A:A,Delivery_Partners!B:B)</f>
        <v>Delivery Partner 151</v>
      </c>
      <c r="L650" s="3">
        <v>2</v>
      </c>
      <c r="M650" s="2" t="s">
        <v>23</v>
      </c>
      <c r="N650" s="2" t="s">
        <v>55</v>
      </c>
      <c r="O650" s="3">
        <v>38</v>
      </c>
      <c r="P650" s="13">
        <f t="shared" si="136"/>
        <v>701.74</v>
      </c>
      <c r="Q650" s="13" t="str">
        <f t="shared" si="137"/>
        <v>Normal</v>
      </c>
      <c r="S650" s="21"/>
    </row>
    <row r="651" customHeight="1" spans="1:19">
      <c r="A651" s="2" t="s">
        <v>1857</v>
      </c>
      <c r="B651" s="28">
        <v>45694</v>
      </c>
      <c r="C651" s="2" t="s">
        <v>1858</v>
      </c>
      <c r="D651" s="2" t="str">
        <f t="array" ref="D651">_xlfn.XLOOKUP(C651,Customers!A:A,Customers!B:B)</f>
        <v>Customer 0413</v>
      </c>
      <c r="E651" s="2" t="s">
        <v>27</v>
      </c>
      <c r="F651" s="2" t="str">
        <f t="array" ref="F651">_xlfn.XLOOKUP(E651,Restaurants!A:A,Restaurants!B:B)</f>
        <v>Restaurant 033</v>
      </c>
      <c r="G651" s="2" t="s">
        <v>235</v>
      </c>
      <c r="H651" s="2" t="str">
        <f t="array" ref="H651">_xlfn.XLOOKUP(G651,Food_Menu!A:A,Food_Menu!B:B)</f>
        <v>Food Item 0020</v>
      </c>
      <c r="I651" s="2">
        <f t="array" ref="I651">_xlfn.XLOOKUP(G651,Food_Menu!A:A,Food_Menu!D:D)</f>
        <v>565.62</v>
      </c>
      <c r="J651" s="2" t="s">
        <v>100</v>
      </c>
      <c r="K651" s="2" t="str">
        <f t="array" ref="K651">_xlfn.XLOOKUP(J651,Delivery_Partners!A:A,Delivery_Partners!B:B)</f>
        <v>Delivery Partner 092</v>
      </c>
      <c r="L651" s="3">
        <v>2</v>
      </c>
      <c r="M651" s="2" t="s">
        <v>23</v>
      </c>
      <c r="N651" s="2" t="s">
        <v>42</v>
      </c>
      <c r="O651" s="3">
        <v>36</v>
      </c>
      <c r="P651" s="13">
        <f t="shared" si="136"/>
        <v>1131.24</v>
      </c>
      <c r="Q651" s="13" t="str">
        <f t="shared" si="137"/>
        <v>Normal</v>
      </c>
      <c r="S651" s="21"/>
    </row>
    <row r="652" customHeight="1" spans="1:19">
      <c r="A652" s="2" t="s">
        <v>1859</v>
      </c>
      <c r="B652" s="29" t="s">
        <v>1148</v>
      </c>
      <c r="C652" s="2" t="s">
        <v>1591</v>
      </c>
      <c r="D652" s="2" t="str">
        <f t="array" ref="D652">_xlfn.XLOOKUP(C652,Customers!A:A,Customers!B:B)</f>
        <v>Customer 0361</v>
      </c>
      <c r="E652" s="2" t="s">
        <v>350</v>
      </c>
      <c r="F652" s="2" t="str">
        <f t="array" ref="F652">_xlfn.XLOOKUP(E652,Restaurants!A:A,Restaurants!B:B)</f>
        <v>Restaurant 001</v>
      </c>
      <c r="G652" s="2" t="s">
        <v>1860</v>
      </c>
      <c r="H652" s="2" t="str">
        <f t="array" ref="H652">_xlfn.XLOOKUP(G652,Food_Menu!A:A,Food_Menu!B:B)</f>
        <v>Food Item 0151</v>
      </c>
      <c r="I652" s="2">
        <f t="array" ref="I652">_xlfn.XLOOKUP(G652,Food_Menu!A:A,Food_Menu!D:D)</f>
        <v>500.58</v>
      </c>
      <c r="J652" s="2" t="s">
        <v>226</v>
      </c>
      <c r="K652" s="2" t="str">
        <f t="array" ref="K652">_xlfn.XLOOKUP(J652,Delivery_Partners!A:A,Delivery_Partners!B:B)</f>
        <v>Delivery Partner 027</v>
      </c>
      <c r="L652" s="3">
        <v>1</v>
      </c>
      <c r="M652" s="2" t="s">
        <v>23</v>
      </c>
      <c r="N652" s="2" t="s">
        <v>42</v>
      </c>
      <c r="O652" s="3">
        <v>42</v>
      </c>
      <c r="P652" s="13">
        <f t="shared" si="136"/>
        <v>500.58</v>
      </c>
      <c r="Q652" s="13" t="str">
        <f t="shared" si="137"/>
        <v>Normal</v>
      </c>
      <c r="S652" s="21"/>
    </row>
    <row r="653" customHeight="1" spans="1:19">
      <c r="A653" s="2" t="s">
        <v>1861</v>
      </c>
      <c r="B653" s="29" t="s">
        <v>1144</v>
      </c>
      <c r="C653" s="2" t="s">
        <v>1862</v>
      </c>
      <c r="D653" s="2" t="str">
        <f t="array" ref="D653">_xlfn.XLOOKUP(C653,Customers!A:A,Customers!B:B)</f>
        <v>Customer 0250</v>
      </c>
      <c r="E653" s="2" t="s">
        <v>293</v>
      </c>
      <c r="F653" s="2" t="str">
        <f t="array" ref="F653">_xlfn.XLOOKUP(E653,Restaurants!A:A,Restaurants!B:B)</f>
        <v>Restaurant 057</v>
      </c>
      <c r="G653" s="2" t="s">
        <v>1086</v>
      </c>
      <c r="H653" s="2" t="str">
        <f t="array" ref="H653">_xlfn.XLOOKUP(G653,Food_Menu!A:A,Food_Menu!B:B)</f>
        <v>Food Item 0173</v>
      </c>
      <c r="I653" s="2">
        <f t="array" ref="I653">_xlfn.XLOOKUP(G653,Food_Menu!A:A,Food_Menu!D:D)</f>
        <v>407.21</v>
      </c>
      <c r="J653" s="2" t="s">
        <v>1863</v>
      </c>
      <c r="K653" s="2" t="str">
        <f t="array" ref="K653">_xlfn.XLOOKUP(J653,Delivery_Partners!A:A,Delivery_Partners!B:B)</f>
        <v>Delivery Partner 088</v>
      </c>
      <c r="L653" s="3">
        <v>1</v>
      </c>
      <c r="M653" s="2" t="s">
        <v>23</v>
      </c>
      <c r="N653" s="2" t="s">
        <v>55</v>
      </c>
      <c r="O653" s="3">
        <v>37</v>
      </c>
      <c r="P653" s="13">
        <f t="shared" si="136"/>
        <v>407.21</v>
      </c>
      <c r="Q653" s="13" t="str">
        <f t="shared" si="137"/>
        <v>Normal</v>
      </c>
      <c r="S653" s="21"/>
    </row>
    <row r="654" customHeight="1" spans="1:19">
      <c r="A654" s="2" t="s">
        <v>1864</v>
      </c>
      <c r="B654" s="29" t="s">
        <v>429</v>
      </c>
      <c r="C654" s="2" t="s">
        <v>1865</v>
      </c>
      <c r="D654" s="2" t="str">
        <f t="array" ref="D654">_xlfn.XLOOKUP(C654,Customers!A:A,Customers!B:B)</f>
        <v>Customer 0182</v>
      </c>
      <c r="E654" s="2" t="s">
        <v>254</v>
      </c>
      <c r="F654" s="2" t="str">
        <f t="array" ref="F654">_xlfn.XLOOKUP(E654,Restaurants!A:A,Restaurants!B:B)</f>
        <v>Restaurant 021</v>
      </c>
      <c r="G654" s="2" t="s">
        <v>194</v>
      </c>
      <c r="H654" s="2" t="str">
        <f t="array" ref="H654">_xlfn.XLOOKUP(G654,Food_Menu!A:A,Food_Menu!B:B)</f>
        <v>Food Item 0009</v>
      </c>
      <c r="I654" s="2">
        <f t="array" ref="I654">_xlfn.XLOOKUP(G654,Food_Menu!A:A,Food_Menu!D:D)</f>
        <v>168.03</v>
      </c>
      <c r="J654" s="2" t="s">
        <v>212</v>
      </c>
      <c r="K654" s="2" t="str">
        <f t="array" ref="K654">_xlfn.XLOOKUP(J654,Delivery_Partners!A:A,Delivery_Partners!B:B)</f>
        <v>Delivery Partner 177</v>
      </c>
      <c r="L654" s="3">
        <v>2</v>
      </c>
      <c r="M654" s="2" t="s">
        <v>23</v>
      </c>
      <c r="N654" s="2" t="s">
        <v>55</v>
      </c>
      <c r="O654" s="3">
        <v>31</v>
      </c>
      <c r="P654" s="13">
        <f t="shared" si="136"/>
        <v>336.06</v>
      </c>
      <c r="Q654" s="13" t="str">
        <f t="shared" si="137"/>
        <v>Normal</v>
      </c>
      <c r="S654" s="21"/>
    </row>
    <row r="655" customHeight="1" spans="1:19">
      <c r="A655" s="2" t="s">
        <v>1866</v>
      </c>
      <c r="B655" s="29" t="s">
        <v>419</v>
      </c>
      <c r="C655" s="2" t="s">
        <v>215</v>
      </c>
      <c r="D655" s="2" t="str">
        <f t="array" ref="D655">_xlfn.XLOOKUP(C655,Customers!A:A,Customers!B:B)</f>
        <v>Customer 0225</v>
      </c>
      <c r="E655" s="2" t="s">
        <v>1450</v>
      </c>
      <c r="F655" s="2" t="str">
        <f t="array" ref="F655">_xlfn.XLOOKUP(E655,Restaurants!A:A,Restaurants!B:B)</f>
        <v>Restaurant 024</v>
      </c>
      <c r="G655" s="2" t="s">
        <v>400</v>
      </c>
      <c r="H655" s="2" t="str">
        <f t="array" ref="H655">_xlfn.XLOOKUP(G655,Food_Menu!A:A,Food_Menu!B:B)</f>
        <v>Food Item 0090</v>
      </c>
      <c r="I655" s="2">
        <f t="array" ref="I655">_xlfn.XLOOKUP(G655,Food_Menu!A:A,Food_Menu!D:D)</f>
        <v>629.64</v>
      </c>
      <c r="J655" s="2" t="s">
        <v>474</v>
      </c>
      <c r="K655" s="2" t="str">
        <f t="array" ref="K655">_xlfn.XLOOKUP(J655,Delivery_Partners!A:A,Delivery_Partners!B:B)</f>
        <v>Delivery Partner 141</v>
      </c>
      <c r="L655" s="3">
        <v>1</v>
      </c>
      <c r="M655" s="2" t="s">
        <v>23</v>
      </c>
      <c r="N655" s="2" t="s">
        <v>74</v>
      </c>
      <c r="O655" s="3">
        <v>41</v>
      </c>
      <c r="P655" s="13">
        <f t="shared" si="136"/>
        <v>629.64</v>
      </c>
      <c r="Q655" s="13" t="str">
        <f t="shared" si="137"/>
        <v>Normal</v>
      </c>
      <c r="S655" s="21"/>
    </row>
    <row r="656" customHeight="1" spans="1:19">
      <c r="A656" s="2" t="s">
        <v>1867</v>
      </c>
      <c r="B656" s="28">
        <v>45932</v>
      </c>
      <c r="C656" s="2" t="s">
        <v>1868</v>
      </c>
      <c r="D656" s="2" t="str">
        <f t="array" ref="D656">_xlfn.XLOOKUP(C656,Customers!A:A,Customers!B:B)</f>
        <v>Customer 0790</v>
      </c>
      <c r="E656" s="2" t="s">
        <v>800</v>
      </c>
      <c r="F656" s="2" t="str">
        <f t="array" ref="F656">_xlfn.XLOOKUP(E656,Restaurants!A:A,Restaurants!B:B)</f>
        <v>Restaurant 014</v>
      </c>
      <c r="G656" s="2" t="s">
        <v>1530</v>
      </c>
      <c r="H656" s="2" t="str">
        <f t="array" ref="H656">_xlfn.XLOOKUP(G656,Food_Menu!A:A,Food_Menu!B:B)</f>
        <v>Food Item 0114</v>
      </c>
      <c r="I656" s="2">
        <f t="array" ref="I656">_xlfn.XLOOKUP(G656,Food_Menu!A:A,Food_Menu!D:D)</f>
        <v>180.58</v>
      </c>
      <c r="J656" s="2" t="s">
        <v>262</v>
      </c>
      <c r="K656" s="2" t="str">
        <f t="array" ref="K656">_xlfn.XLOOKUP(J656,Delivery_Partners!A:A,Delivery_Partners!B:B)</f>
        <v>Delivery Partner 063</v>
      </c>
      <c r="L656" s="3">
        <v>4</v>
      </c>
      <c r="M656" s="2" t="s">
        <v>23</v>
      </c>
      <c r="N656" s="2" t="s">
        <v>55</v>
      </c>
      <c r="O656" s="3">
        <v>46</v>
      </c>
      <c r="P656" s="13">
        <f t="shared" si="136"/>
        <v>722.32</v>
      </c>
      <c r="Q656" s="13" t="str">
        <f t="shared" si="137"/>
        <v>Normal</v>
      </c>
      <c r="S656" s="21"/>
    </row>
    <row r="657" customHeight="1" spans="1:19">
      <c r="A657" s="2" t="s">
        <v>1869</v>
      </c>
      <c r="B657" s="28">
        <v>45902</v>
      </c>
      <c r="C657" s="2" t="s">
        <v>1341</v>
      </c>
      <c r="D657" s="2" t="str">
        <f t="array" ref="D657">_xlfn.XLOOKUP(C657,Customers!A:A,Customers!B:B)</f>
        <v>Customer 0590</v>
      </c>
      <c r="E657" s="2" t="s">
        <v>121</v>
      </c>
      <c r="F657" s="2" t="str">
        <f t="array" ref="F657">_xlfn.XLOOKUP(E657,Restaurants!A:A,Restaurants!B:B)</f>
        <v>Restaurant 088</v>
      </c>
      <c r="G657" s="2" t="s">
        <v>998</v>
      </c>
      <c r="H657" s="2" t="str">
        <f t="array" ref="H657">_xlfn.XLOOKUP(G657,Food_Menu!A:A,Food_Menu!B:B)</f>
        <v>Food Item 0046</v>
      </c>
      <c r="I657" s="2">
        <f t="array" ref="I657">_xlfn.XLOOKUP(G657,Food_Menu!A:A,Food_Menu!D:D)</f>
        <v>300.6</v>
      </c>
      <c r="J657" s="2" t="s">
        <v>1142</v>
      </c>
      <c r="K657" s="2" t="str">
        <f t="array" ref="K657">_xlfn.XLOOKUP(J657,Delivery_Partners!A:A,Delivery_Partners!B:B)</f>
        <v>Delivery Partner 059</v>
      </c>
      <c r="L657" s="3">
        <v>1</v>
      </c>
      <c r="M657" s="2" t="s">
        <v>23</v>
      </c>
      <c r="N657" s="2" t="s">
        <v>24</v>
      </c>
      <c r="O657" s="3">
        <v>53</v>
      </c>
      <c r="P657" s="13">
        <f t="shared" si="136"/>
        <v>300.6</v>
      </c>
      <c r="Q657" s="13" t="str">
        <f t="shared" si="137"/>
        <v>Normal</v>
      </c>
      <c r="S657" s="21"/>
    </row>
    <row r="658" hidden="1" customHeight="1" spans="1:19">
      <c r="A658" s="2" t="s">
        <v>1870</v>
      </c>
      <c r="B658" s="29" t="s">
        <v>196</v>
      </c>
      <c r="C658" s="2" t="s">
        <v>1385</v>
      </c>
      <c r="D658" s="2" t="str">
        <f t="array" ref="D658">_xlfn.XLOOKUP(C658,Customers!A:A,Customers!B:B)</f>
        <v>Customer 0046</v>
      </c>
      <c r="E658" s="2" t="s">
        <v>89</v>
      </c>
      <c r="F658" s="2" t="str">
        <f t="array" ref="F658">_xlfn.XLOOKUP(E658,Restaurants!A:A,Restaurants!B:B)</f>
        <v>Restaurant 059</v>
      </c>
      <c r="G658" s="2" t="s">
        <v>1103</v>
      </c>
      <c r="H658" s="2" t="str">
        <f t="array" ref="H658">_xlfn.XLOOKUP(G658,Food_Menu!A:A,Food_Menu!B:B)</f>
        <v>Food Item 0194</v>
      </c>
      <c r="I658" s="2"/>
      <c r="J658" s="2" t="s">
        <v>267</v>
      </c>
      <c r="K658" s="2" t="str">
        <f t="array" ref="K658">_xlfn.XLOOKUP(J658,Delivery_Partners!A:A,Delivery_Partners!B:B)</f>
        <v>Delivery Partner 166</v>
      </c>
      <c r="L658" s="3">
        <v>2</v>
      </c>
      <c r="M658" s="2" t="s">
        <v>101</v>
      </c>
      <c r="N658" s="2" t="s">
        <v>74</v>
      </c>
      <c r="O658" s="2"/>
    </row>
    <row r="659" customHeight="1" spans="1:19">
      <c r="A659" s="2" t="s">
        <v>1871</v>
      </c>
      <c r="B659" s="29" t="s">
        <v>1872</v>
      </c>
      <c r="C659" s="2" t="s">
        <v>1873</v>
      </c>
      <c r="D659" s="2" t="str">
        <f t="array" ref="D659">_xlfn.XLOOKUP(C659,Customers!A:A,Customers!B:B)</f>
        <v>Customer 0677</v>
      </c>
      <c r="E659" s="2" t="s">
        <v>152</v>
      </c>
      <c r="F659" s="2" t="str">
        <f t="array" ref="F659">_xlfn.XLOOKUP(E659,Restaurants!A:A,Restaurants!B:B)</f>
        <v>Restaurant 114</v>
      </c>
      <c r="G659" s="2" t="s">
        <v>377</v>
      </c>
      <c r="H659" s="2" t="str">
        <f t="array" ref="H659">_xlfn.XLOOKUP(G659,Food_Menu!A:A,Food_Menu!B:B)</f>
        <v>Food Item 0138</v>
      </c>
      <c r="I659" s="2">
        <f t="array" ref="I659">_xlfn.XLOOKUP(G659,Food_Menu!A:A,Food_Menu!D:D)</f>
        <v>153.3</v>
      </c>
      <c r="J659" s="2" t="s">
        <v>895</v>
      </c>
      <c r="K659" s="2" t="str">
        <f t="array" ref="K659">_xlfn.XLOOKUP(J659,Delivery_Partners!A:A,Delivery_Partners!B:B)</f>
        <v>Delivery Partner 018</v>
      </c>
      <c r="L659" s="3">
        <v>2</v>
      </c>
      <c r="M659" s="2" t="s">
        <v>23</v>
      </c>
      <c r="N659" s="2" t="s">
        <v>74</v>
      </c>
      <c r="O659" s="3">
        <v>48</v>
      </c>
      <c r="P659" s="13">
        <f t="shared" ref="P659:P664" si="138">I659*L659</f>
        <v>306.6</v>
      </c>
      <c r="Q659" s="13" t="str">
        <f t="shared" ref="Q659:Q664" si="139">IF(O659="","Not Delivered",IF(O659&lt;=30,"Fast",IF(O659&lt;=60,"Normal","Slow")))</f>
        <v>Normal</v>
      </c>
      <c r="S659" s="21"/>
    </row>
    <row r="660" customHeight="1" spans="1:19">
      <c r="A660" s="2" t="s">
        <v>1874</v>
      </c>
      <c r="B660" s="29" t="s">
        <v>1875</v>
      </c>
      <c r="C660" s="2" t="s">
        <v>1876</v>
      </c>
      <c r="D660" s="2" t="str">
        <f t="array" ref="D660">_xlfn.XLOOKUP(C660,Customers!A:A,Customers!B:B)</f>
        <v>Customer 1011</v>
      </c>
      <c r="E660" s="2" t="s">
        <v>669</v>
      </c>
      <c r="F660" s="2" t="str">
        <f t="array" ref="F660">_xlfn.XLOOKUP(E660,Restaurants!A:A,Restaurants!B:B)</f>
        <v>Restaurant 048</v>
      </c>
      <c r="G660" s="2" t="s">
        <v>261</v>
      </c>
      <c r="H660" s="2" t="str">
        <f t="array" ref="H660">_xlfn.XLOOKUP(G660,Food_Menu!A:A,Food_Menu!B:B)</f>
        <v>Food Item 0061</v>
      </c>
      <c r="I660" s="2">
        <f t="array" ref="I660">_xlfn.XLOOKUP(G660,Food_Menu!A:A,Food_Menu!D:D)</f>
        <v>538.21</v>
      </c>
      <c r="J660" s="2" t="s">
        <v>723</v>
      </c>
      <c r="K660" s="2" t="str">
        <f t="array" ref="K660">_xlfn.XLOOKUP(J660,Delivery_Partners!A:A,Delivery_Partners!B:B)</f>
        <v>Delivery Partner 168</v>
      </c>
      <c r="L660" s="3">
        <v>1</v>
      </c>
      <c r="M660" s="2" t="s">
        <v>23</v>
      </c>
      <c r="N660" s="2" t="s">
        <v>55</v>
      </c>
      <c r="O660" s="3">
        <v>15</v>
      </c>
      <c r="P660" s="13">
        <f t="shared" si="138"/>
        <v>538.21</v>
      </c>
      <c r="Q660" s="13" t="str">
        <f t="shared" si="139"/>
        <v>Fast</v>
      </c>
      <c r="S660" s="21"/>
    </row>
    <row r="661" customHeight="1" spans="1:19">
      <c r="A661" s="2" t="s">
        <v>1877</v>
      </c>
      <c r="B661" s="29" t="s">
        <v>546</v>
      </c>
      <c r="C661" s="2" t="s">
        <v>1381</v>
      </c>
      <c r="D661" s="2" t="str">
        <f t="array" ref="D661">_xlfn.XLOOKUP(C661,Customers!A:A,Customers!B:B)</f>
        <v>Customer 0511</v>
      </c>
      <c r="E661" s="2" t="s">
        <v>616</v>
      </c>
      <c r="F661" s="2" t="str">
        <f t="array" ref="F661">_xlfn.XLOOKUP(E661,Restaurants!A:A,Restaurants!B:B)</f>
        <v>Restaurant 027</v>
      </c>
      <c r="G661" s="2" t="s">
        <v>1192</v>
      </c>
      <c r="H661" s="2" t="str">
        <f t="array" ref="H661">_xlfn.XLOOKUP(G661,Food_Menu!A:A,Food_Menu!B:B)</f>
        <v>Food Item 0097</v>
      </c>
      <c r="I661" s="2">
        <f t="array" ref="I661">_xlfn.XLOOKUP(G661,Food_Menu!A:A,Food_Menu!D:D)</f>
        <v>584.54</v>
      </c>
      <c r="J661" s="2" t="s">
        <v>414</v>
      </c>
      <c r="K661" s="2" t="str">
        <f t="array" ref="K661">_xlfn.XLOOKUP(J661,Delivery_Partners!A:A,Delivery_Partners!B:B)</f>
        <v>Delivery Partner 122</v>
      </c>
      <c r="L661" s="3">
        <v>1</v>
      </c>
      <c r="M661" s="2" t="s">
        <v>23</v>
      </c>
      <c r="N661" s="2" t="s">
        <v>55</v>
      </c>
      <c r="O661" s="3">
        <v>47</v>
      </c>
      <c r="P661" s="13">
        <f t="shared" si="138"/>
        <v>584.54</v>
      </c>
      <c r="Q661" s="13" t="str">
        <f t="shared" si="139"/>
        <v>Normal</v>
      </c>
      <c r="S661" s="21"/>
    </row>
    <row r="662" customHeight="1" spans="1:19">
      <c r="A662" s="2" t="s">
        <v>1878</v>
      </c>
      <c r="B662" s="29" t="s">
        <v>769</v>
      </c>
      <c r="C662" s="2" t="s">
        <v>1879</v>
      </c>
      <c r="D662" s="2" t="str">
        <f t="array" ref="D662">_xlfn.XLOOKUP(C662,Customers!A:A,Customers!B:B)</f>
        <v>Customer 0383</v>
      </c>
      <c r="E662" s="2" t="s">
        <v>702</v>
      </c>
      <c r="F662" s="2" t="str">
        <f t="array" ref="F662">_xlfn.XLOOKUP(E662,Restaurants!A:A,Restaurants!B:B)</f>
        <v>Restaurant 025</v>
      </c>
      <c r="G662" s="2" t="s">
        <v>99</v>
      </c>
      <c r="H662" s="2" t="str">
        <f t="array" ref="H662">_xlfn.XLOOKUP(G662,Food_Menu!A:A,Food_Menu!B:B)</f>
        <v>Food Item 0025</v>
      </c>
      <c r="I662" s="2">
        <f t="array" ref="I662">_xlfn.XLOOKUP(G662,Food_Menu!A:A,Food_Menu!D:D)</f>
        <v>246.71</v>
      </c>
      <c r="J662" s="2" t="s">
        <v>1829</v>
      </c>
      <c r="K662" s="2" t="str">
        <f t="array" ref="K662">_xlfn.XLOOKUP(J662,Delivery_Partners!A:A,Delivery_Partners!B:B)</f>
        <v>Delivery Partner 146</v>
      </c>
      <c r="L662" s="3">
        <v>4</v>
      </c>
      <c r="M662" s="2" t="s">
        <v>23</v>
      </c>
      <c r="N662" s="2" t="s">
        <v>74</v>
      </c>
      <c r="O662" s="3">
        <v>27</v>
      </c>
      <c r="P662" s="13">
        <f t="shared" si="138"/>
        <v>986.84</v>
      </c>
      <c r="Q662" s="13" t="str">
        <f t="shared" si="139"/>
        <v>Fast</v>
      </c>
      <c r="S662" s="21"/>
    </row>
    <row r="663" customHeight="1" spans="1:19">
      <c r="A663" s="2" t="s">
        <v>1880</v>
      </c>
      <c r="B663" s="28">
        <v>45878</v>
      </c>
      <c r="C663" s="2" t="s">
        <v>430</v>
      </c>
      <c r="D663" s="2" t="str">
        <f t="array" ref="D663">_xlfn.XLOOKUP(C663,Customers!A:A,Customers!B:B)</f>
        <v>Customer 0328</v>
      </c>
      <c r="E663" s="2" t="s">
        <v>706</v>
      </c>
      <c r="F663" s="2" t="str">
        <f t="array" ref="F663">_xlfn.XLOOKUP(E663,Restaurants!A:A,Restaurants!B:B)</f>
        <v>Restaurant 115</v>
      </c>
      <c r="G663" s="2" t="s">
        <v>235</v>
      </c>
      <c r="H663" s="2" t="str">
        <f t="array" ref="H663">_xlfn.XLOOKUP(G663,Food_Menu!A:A,Food_Menu!B:B)</f>
        <v>Food Item 0020</v>
      </c>
      <c r="I663" s="2">
        <f t="array" ref="I663">_xlfn.XLOOKUP(G663,Food_Menu!A:A,Food_Menu!D:D)</f>
        <v>565.62</v>
      </c>
      <c r="J663" s="2" t="s">
        <v>1286</v>
      </c>
      <c r="K663" s="2" t="str">
        <f t="array" ref="K663">_xlfn.XLOOKUP(J663,Delivery_Partners!A:A,Delivery_Partners!B:B)</f>
        <v>Delivery Partner 060</v>
      </c>
      <c r="L663" s="3">
        <v>2</v>
      </c>
      <c r="M663" s="2" t="s">
        <v>23</v>
      </c>
      <c r="N663" s="2" t="s">
        <v>42</v>
      </c>
      <c r="O663" s="3">
        <v>44</v>
      </c>
      <c r="P663" s="13">
        <f t="shared" si="138"/>
        <v>1131.24</v>
      </c>
      <c r="Q663" s="13" t="str">
        <f t="shared" si="139"/>
        <v>Normal</v>
      </c>
      <c r="S663" s="21"/>
    </row>
    <row r="664" customHeight="1" spans="1:19">
      <c r="A664" s="2" t="s">
        <v>1881</v>
      </c>
      <c r="B664" s="29" t="s">
        <v>1566</v>
      </c>
      <c r="C664" s="2" t="s">
        <v>1826</v>
      </c>
      <c r="D664" s="2" t="str">
        <f t="array" ref="D664">_xlfn.XLOOKUP(C664,Customers!A:A,Customers!B:B)</f>
        <v>Customer 0456</v>
      </c>
      <c r="E664" s="2" t="s">
        <v>548</v>
      </c>
      <c r="F664" s="2" t="str">
        <f t="array" ref="F664">_xlfn.XLOOKUP(E664,Restaurants!A:A,Restaurants!B:B)</f>
        <v>Restaurant 071</v>
      </c>
      <c r="G664" s="2" t="s">
        <v>79</v>
      </c>
      <c r="H664" s="2" t="str">
        <f t="array" ref="H664">_xlfn.XLOOKUP(G664,Food_Menu!A:A,Food_Menu!B:B)</f>
        <v>Food Item 0165</v>
      </c>
      <c r="I664" s="2">
        <f t="array" ref="I664">_xlfn.XLOOKUP(G664,Food_Menu!A:A,Food_Menu!D:D)</f>
        <v>508.61</v>
      </c>
      <c r="J664" s="2" t="s">
        <v>448</v>
      </c>
      <c r="K664" s="2" t="str">
        <f t="array" ref="K664">_xlfn.XLOOKUP(J664,Delivery_Partners!A:A,Delivery_Partners!B:B)</f>
        <v>Delivery Partner 117</v>
      </c>
      <c r="L664" s="3">
        <v>1</v>
      </c>
      <c r="M664" s="2" t="s">
        <v>23</v>
      </c>
      <c r="N664" s="2" t="s">
        <v>24</v>
      </c>
      <c r="O664" s="3">
        <v>52</v>
      </c>
      <c r="P664" s="13">
        <f t="shared" si="138"/>
        <v>508.61</v>
      </c>
      <c r="Q664" s="13" t="str">
        <f t="shared" si="139"/>
        <v>Normal</v>
      </c>
      <c r="S664" s="21"/>
    </row>
    <row r="665" hidden="1" customHeight="1" spans="1:19">
      <c r="A665" s="2" t="s">
        <v>1882</v>
      </c>
      <c r="B665" s="28">
        <v>45669</v>
      </c>
      <c r="C665" s="2" t="s">
        <v>1883</v>
      </c>
      <c r="D665" s="2" t="str">
        <f t="array" ref="D665">_xlfn.XLOOKUP(C665,Customers!A:A,Customers!B:B)</f>
        <v>Customer 0335</v>
      </c>
      <c r="E665" s="2" t="s">
        <v>658</v>
      </c>
      <c r="F665" s="2" t="str">
        <f t="array" ref="F665">_xlfn.XLOOKUP(E665,Restaurants!A:A,Restaurants!B:B)</f>
        <v>Restaurant 040</v>
      </c>
      <c r="G665" s="2" t="s">
        <v>1177</v>
      </c>
      <c r="H665" s="2" t="str">
        <f t="array" ref="H665">_xlfn.XLOOKUP(G665,Food_Menu!A:A,Food_Menu!B:B)</f>
        <v>Food Item 0217</v>
      </c>
      <c r="I665" s="2"/>
      <c r="J665" s="2" t="s">
        <v>1142</v>
      </c>
      <c r="K665" s="2" t="str">
        <f t="array" ref="K665">_xlfn.XLOOKUP(J665,Delivery_Partners!A:A,Delivery_Partners!B:B)</f>
        <v>Delivery Partner 059</v>
      </c>
      <c r="L665" s="3">
        <v>1</v>
      </c>
      <c r="M665" s="2" t="s">
        <v>101</v>
      </c>
      <c r="N665" s="2" t="s">
        <v>74</v>
      </c>
      <c r="O665" s="2"/>
    </row>
    <row r="666" customHeight="1" spans="1:19">
      <c r="A666" s="2" t="s">
        <v>1884</v>
      </c>
      <c r="B666" s="29" t="s">
        <v>429</v>
      </c>
      <c r="C666" s="2" t="s">
        <v>1781</v>
      </c>
      <c r="D666" s="2" t="str">
        <f t="array" ref="D666">_xlfn.XLOOKUP(C666,Customers!A:A,Customers!B:B)</f>
        <v>Customer 1110</v>
      </c>
      <c r="E666" s="2" t="s">
        <v>20</v>
      </c>
      <c r="F666" s="2" t="str">
        <f t="array" ref="F666">_xlfn.XLOOKUP(E666,Restaurants!A:A,Restaurants!B:B)</f>
        <v>Restaurant 079</v>
      </c>
      <c r="G666" s="2" t="s">
        <v>261</v>
      </c>
      <c r="H666" s="2" t="str">
        <f t="array" ref="H666">_xlfn.XLOOKUP(G666,Food_Menu!A:A,Food_Menu!B:B)</f>
        <v>Food Item 0061</v>
      </c>
      <c r="I666" s="2">
        <f t="array" ref="I666">_xlfn.XLOOKUP(G666,Food_Menu!A:A,Food_Menu!D:D)</f>
        <v>538.21</v>
      </c>
      <c r="J666" s="2" t="s">
        <v>337</v>
      </c>
      <c r="K666" s="2" t="str">
        <f t="array" ref="K666">_xlfn.XLOOKUP(J666,Delivery_Partners!A:A,Delivery_Partners!B:B)</f>
        <v>Delivery Partner 004</v>
      </c>
      <c r="L666" s="3">
        <v>1</v>
      </c>
      <c r="M666" s="2" t="s">
        <v>23</v>
      </c>
      <c r="N666" s="2" t="s">
        <v>55</v>
      </c>
      <c r="O666" s="3">
        <v>34</v>
      </c>
      <c r="P666" s="13">
        <f t="shared" ref="P666:P670" si="140">I666*L666</f>
        <v>538.21</v>
      </c>
      <c r="Q666" s="13" t="str">
        <f t="shared" ref="Q666:Q670" si="141">IF(O666="","Not Delivered",IF(O666&lt;=30,"Fast",IF(O666&lt;=60,"Normal","Slow")))</f>
        <v>Normal</v>
      </c>
      <c r="S666" s="21"/>
    </row>
    <row r="667" customHeight="1" spans="1:19">
      <c r="A667" s="2" t="s">
        <v>1885</v>
      </c>
      <c r="B667" s="29" t="s">
        <v>205</v>
      </c>
      <c r="C667" s="2" t="s">
        <v>1886</v>
      </c>
      <c r="D667" s="2" t="str">
        <f t="array" ref="D667">_xlfn.XLOOKUP(C667,Customers!A:A,Customers!B:B)</f>
        <v>Customer 1191</v>
      </c>
      <c r="E667" s="2" t="s">
        <v>468</v>
      </c>
      <c r="F667" s="2" t="str">
        <f t="array" ref="F667">_xlfn.XLOOKUP(E667,Restaurants!A:A,Restaurants!B:B)</f>
        <v>Restaurant 067</v>
      </c>
      <c r="G667" s="2" t="s">
        <v>607</v>
      </c>
      <c r="H667" s="2" t="str">
        <f t="array" ref="H667">_xlfn.XLOOKUP(G667,Food_Menu!A:A,Food_Menu!B:B)</f>
        <v>Food Item 0054</v>
      </c>
      <c r="I667" s="2">
        <f t="array" ref="I667">_xlfn.XLOOKUP(G667,Food_Menu!A:A,Food_Menu!D:D)</f>
        <v>491.81</v>
      </c>
      <c r="J667" s="2" t="s">
        <v>1683</v>
      </c>
      <c r="K667" s="2" t="str">
        <f t="array" ref="K667">_xlfn.XLOOKUP(J667,Delivery_Partners!A:A,Delivery_Partners!B:B)</f>
        <v>Delivery Partner 082</v>
      </c>
      <c r="L667" s="3">
        <v>1</v>
      </c>
      <c r="M667" s="2" t="s">
        <v>23</v>
      </c>
      <c r="N667" s="2" t="s">
        <v>55</v>
      </c>
      <c r="O667" s="3">
        <v>34</v>
      </c>
      <c r="P667" s="13">
        <f t="shared" si="140"/>
        <v>491.81</v>
      </c>
      <c r="Q667" s="13" t="str">
        <f t="shared" si="141"/>
        <v>Normal</v>
      </c>
      <c r="S667" s="21"/>
    </row>
    <row r="668" customHeight="1" spans="1:19">
      <c r="A668" s="2" t="s">
        <v>1887</v>
      </c>
      <c r="B668" s="28">
        <v>45660</v>
      </c>
      <c r="C668" s="2" t="s">
        <v>810</v>
      </c>
      <c r="D668" s="2" t="str">
        <f t="array" ref="D668">_xlfn.XLOOKUP(C668,Customers!A:A,Customers!B:B)</f>
        <v>Customer 0412</v>
      </c>
      <c r="E668" s="2" t="s">
        <v>800</v>
      </c>
      <c r="F668" s="2" t="str">
        <f t="array" ref="F668">_xlfn.XLOOKUP(E668,Restaurants!A:A,Restaurants!B:B)</f>
        <v>Restaurant 014</v>
      </c>
      <c r="G668" s="2" t="s">
        <v>1860</v>
      </c>
      <c r="H668" s="2" t="str">
        <f t="array" ref="H668">_xlfn.XLOOKUP(G668,Food_Menu!A:A,Food_Menu!B:B)</f>
        <v>Food Item 0151</v>
      </c>
      <c r="I668" s="2">
        <f t="array" ref="I668">_xlfn.XLOOKUP(G668,Food_Menu!A:A,Food_Menu!D:D)</f>
        <v>500.58</v>
      </c>
      <c r="J668" s="2" t="s">
        <v>212</v>
      </c>
      <c r="K668" s="2" t="str">
        <f t="array" ref="K668">_xlfn.XLOOKUP(J668,Delivery_Partners!A:A,Delivery_Partners!B:B)</f>
        <v>Delivery Partner 177</v>
      </c>
      <c r="L668" s="3">
        <v>1</v>
      </c>
      <c r="M668" s="2" t="s">
        <v>23</v>
      </c>
      <c r="N668" s="2" t="s">
        <v>24</v>
      </c>
      <c r="O668" s="3">
        <v>29</v>
      </c>
      <c r="P668" s="13">
        <f t="shared" si="140"/>
        <v>500.58</v>
      </c>
      <c r="Q668" s="13" t="str">
        <f t="shared" si="141"/>
        <v>Fast</v>
      </c>
      <c r="S668" s="21"/>
    </row>
    <row r="669" customHeight="1" spans="1:19">
      <c r="A669" s="2" t="s">
        <v>1888</v>
      </c>
      <c r="B669" s="29" t="s">
        <v>166</v>
      </c>
      <c r="C669" s="2" t="s">
        <v>1889</v>
      </c>
      <c r="D669" s="2" t="str">
        <f t="array" ref="D669">_xlfn.XLOOKUP(C669,Customers!A:A,Customers!B:B)</f>
        <v>Customer 1109</v>
      </c>
      <c r="E669" s="2" t="s">
        <v>674</v>
      </c>
      <c r="F669" s="2" t="str">
        <f t="array" ref="F669">_xlfn.XLOOKUP(E669,Restaurants!A:A,Restaurants!B:B)</f>
        <v>Restaurant 085</v>
      </c>
      <c r="G669" s="2" t="s">
        <v>1100</v>
      </c>
      <c r="H669" s="2" t="str">
        <f t="array" ref="H669">_xlfn.XLOOKUP(G669,Food_Menu!A:A,Food_Menu!B:B)</f>
        <v>Food Item 0113</v>
      </c>
      <c r="I669" s="2">
        <f t="array" ref="I669">_xlfn.XLOOKUP(G669,Food_Menu!A:A,Food_Menu!D:D)</f>
        <v>545.03</v>
      </c>
      <c r="J669" s="2" t="s">
        <v>217</v>
      </c>
      <c r="K669" s="2" t="str">
        <f t="array" ref="K669">_xlfn.XLOOKUP(J669,Delivery_Partners!A:A,Delivery_Partners!B:B)</f>
        <v>Delivery Partner 044</v>
      </c>
      <c r="L669" s="3">
        <v>2</v>
      </c>
      <c r="M669" s="2" t="s">
        <v>23</v>
      </c>
      <c r="N669" s="2" t="s">
        <v>24</v>
      </c>
      <c r="O669" s="3">
        <v>48</v>
      </c>
      <c r="P669" s="13">
        <f t="shared" si="140"/>
        <v>1090.06</v>
      </c>
      <c r="Q669" s="13" t="str">
        <f t="shared" si="141"/>
        <v>Normal</v>
      </c>
      <c r="S669" s="21"/>
    </row>
    <row r="670" customHeight="1" spans="1:19">
      <c r="A670" s="2" t="s">
        <v>1890</v>
      </c>
      <c r="B670" s="28">
        <v>45906</v>
      </c>
      <c r="C670" s="2" t="s">
        <v>1891</v>
      </c>
      <c r="D670" s="2" t="str">
        <f t="array" ref="D670">_xlfn.XLOOKUP(C670,Customers!A:A,Customers!B:B)</f>
        <v>Customer 1025</v>
      </c>
      <c r="E670" s="2" t="s">
        <v>871</v>
      </c>
      <c r="F670" s="2" t="str">
        <f t="array" ref="F670">_xlfn.XLOOKUP(E670,Restaurants!A:A,Restaurants!B:B)</f>
        <v>Restaurant 015</v>
      </c>
      <c r="G670" s="2" t="s">
        <v>713</v>
      </c>
      <c r="H670" s="2" t="str">
        <f t="array" ref="H670">_xlfn.XLOOKUP(G670,Food_Menu!A:A,Food_Menu!B:B)</f>
        <v>Food Item 0031</v>
      </c>
      <c r="I670" s="2">
        <f t="array" ref="I670">_xlfn.XLOOKUP(G670,Food_Menu!A:A,Food_Menu!D:D)</f>
        <v>485.31</v>
      </c>
      <c r="J670" s="2" t="s">
        <v>958</v>
      </c>
      <c r="K670" s="2" t="str">
        <f t="array" ref="K670">_xlfn.XLOOKUP(J670,Delivery_Partners!A:A,Delivery_Partners!B:B)</f>
        <v>Delivery Partner 030</v>
      </c>
      <c r="L670" s="3">
        <v>1</v>
      </c>
      <c r="M670" s="2" t="s">
        <v>23</v>
      </c>
      <c r="N670" s="2" t="s">
        <v>24</v>
      </c>
      <c r="O670" s="3">
        <v>34</v>
      </c>
      <c r="P670" s="13">
        <f t="shared" si="140"/>
        <v>485.31</v>
      </c>
      <c r="Q670" s="13" t="str">
        <f t="shared" si="141"/>
        <v>Normal</v>
      </c>
      <c r="S670" s="21"/>
    </row>
    <row r="671" hidden="1" customHeight="1" spans="1:19">
      <c r="A671" s="2" t="s">
        <v>1892</v>
      </c>
      <c r="B671" s="29" t="s">
        <v>1893</v>
      </c>
      <c r="C671" s="2" t="s">
        <v>1894</v>
      </c>
      <c r="D671" s="2" t="str">
        <f t="array" ref="D671">_xlfn.XLOOKUP(C671,Customers!A:A,Customers!B:B)</f>
        <v>Customer 0092</v>
      </c>
      <c r="E671" s="2" t="s">
        <v>1450</v>
      </c>
      <c r="F671" s="2" t="str">
        <f t="array" ref="F671">_xlfn.XLOOKUP(E671,Restaurants!A:A,Restaurants!B:B)</f>
        <v>Restaurant 024</v>
      </c>
      <c r="G671" s="2" t="s">
        <v>1212</v>
      </c>
      <c r="H671" s="2" t="str">
        <f t="array" ref="H671">_xlfn.XLOOKUP(G671,Food_Menu!A:A,Food_Menu!B:B)</f>
        <v>Food Item 0147</v>
      </c>
      <c r="I671" s="2"/>
      <c r="J671" s="2" t="s">
        <v>267</v>
      </c>
      <c r="K671" s="2" t="str">
        <f t="array" ref="K671">_xlfn.XLOOKUP(J671,Delivery_Partners!A:A,Delivery_Partners!B:B)</f>
        <v>Delivery Partner 166</v>
      </c>
      <c r="L671" s="3">
        <v>2</v>
      </c>
      <c r="M671" s="2" t="s">
        <v>189</v>
      </c>
      <c r="N671" s="2" t="s">
        <v>24</v>
      </c>
      <c r="O671" s="2"/>
    </row>
    <row r="672" customHeight="1" spans="1:19">
      <c r="A672" s="2" t="s">
        <v>1895</v>
      </c>
      <c r="B672" s="28">
        <v>45871</v>
      </c>
      <c r="C672" s="2" t="s">
        <v>1341</v>
      </c>
      <c r="D672" s="2" t="str">
        <f t="array" ref="D672">_xlfn.XLOOKUP(C672,Customers!A:A,Customers!B:B)</f>
        <v>Customer 0590</v>
      </c>
      <c r="E672" s="2" t="s">
        <v>116</v>
      </c>
      <c r="F672" s="2" t="str">
        <f t="array" ref="F672">_xlfn.XLOOKUP(E672,Restaurants!A:A,Restaurants!B:B)</f>
        <v>Restaurant 086</v>
      </c>
      <c r="G672" s="2" t="s">
        <v>1025</v>
      </c>
      <c r="H672" s="2" t="str">
        <f t="array" ref="H672">_xlfn.XLOOKUP(G672,Food_Menu!A:A,Food_Menu!B:B)</f>
        <v>Food Item 0047</v>
      </c>
      <c r="I672" s="2">
        <f t="array" ref="I672">_xlfn.XLOOKUP(G672,Food_Menu!A:A,Food_Menu!D:D)</f>
        <v>547.46</v>
      </c>
      <c r="J672" s="2" t="s">
        <v>332</v>
      </c>
      <c r="K672" s="2" t="str">
        <f t="array" ref="K672">_xlfn.XLOOKUP(J672,Delivery_Partners!A:A,Delivery_Partners!B:B)</f>
        <v>Delivery Partner 164</v>
      </c>
      <c r="L672" s="3">
        <v>4</v>
      </c>
      <c r="M672" s="2" t="s">
        <v>23</v>
      </c>
      <c r="N672" s="2" t="s">
        <v>24</v>
      </c>
      <c r="O672" s="3">
        <v>46</v>
      </c>
      <c r="P672" s="13">
        <f t="shared" ref="P672:P675" si="142">I672*L672</f>
        <v>2189.84</v>
      </c>
      <c r="Q672" s="13" t="str">
        <f t="shared" ref="Q672:Q675" si="143">IF(O672="","Not Delivered",IF(O672&lt;=30,"Fast",IF(O672&lt;=60,"Normal","Slow")))</f>
        <v>Normal</v>
      </c>
      <c r="S672" s="21"/>
    </row>
    <row r="673" customHeight="1" spans="1:19">
      <c r="A673" s="2" t="s">
        <v>1896</v>
      </c>
      <c r="B673" s="29" t="s">
        <v>1346</v>
      </c>
      <c r="C673" s="2" t="s">
        <v>1897</v>
      </c>
      <c r="D673" s="2" t="str">
        <f t="array" ref="D673">_xlfn.XLOOKUP(C673,Customers!A:A,Customers!B:B)</f>
        <v>Customer 0788</v>
      </c>
      <c r="E673" s="2" t="s">
        <v>143</v>
      </c>
      <c r="F673" s="2" t="str">
        <f t="array" ref="F673">_xlfn.XLOOKUP(E673,Restaurants!A:A,Restaurants!B:B)</f>
        <v>Restaurant 054</v>
      </c>
      <c r="G673" s="2" t="s">
        <v>1285</v>
      </c>
      <c r="H673" s="2" t="str">
        <f t="array" ref="H673">_xlfn.XLOOKUP(G673,Food_Menu!A:A,Food_Menu!B:B)</f>
        <v>Food Item 0026</v>
      </c>
      <c r="I673" s="2">
        <f t="array" ref="I673">_xlfn.XLOOKUP(G673,Food_Menu!A:A,Food_Menu!D:D)</f>
        <v>535.49</v>
      </c>
      <c r="J673" s="2" t="s">
        <v>808</v>
      </c>
      <c r="K673" s="2" t="str">
        <f t="array" ref="K673">_xlfn.XLOOKUP(J673,Delivery_Partners!A:A,Delivery_Partners!B:B)</f>
        <v>Delivery Partner 153</v>
      </c>
      <c r="L673" s="3">
        <v>4</v>
      </c>
      <c r="M673" s="2" t="s">
        <v>23</v>
      </c>
      <c r="N673" s="2" t="s">
        <v>55</v>
      </c>
      <c r="O673" s="3">
        <v>45</v>
      </c>
      <c r="P673" s="13">
        <f t="shared" si="142"/>
        <v>2141.96</v>
      </c>
      <c r="Q673" s="13" t="str">
        <f t="shared" si="143"/>
        <v>Normal</v>
      </c>
      <c r="S673" s="21"/>
    </row>
    <row r="674" customHeight="1" spans="1:19">
      <c r="A674" s="2" t="s">
        <v>1898</v>
      </c>
      <c r="B674" s="29" t="s">
        <v>787</v>
      </c>
      <c r="C674" s="2" t="s">
        <v>417</v>
      </c>
      <c r="D674" s="2" t="str">
        <f t="array" ref="D674">_xlfn.XLOOKUP(C674,Customers!A:A,Customers!B:B)</f>
        <v>Customer 0507</v>
      </c>
      <c r="E674" s="2" t="s">
        <v>616</v>
      </c>
      <c r="F674" s="2" t="str">
        <f t="array" ref="F674">_xlfn.XLOOKUP(E674,Restaurants!A:A,Restaurants!B:B)</f>
        <v>Restaurant 027</v>
      </c>
      <c r="G674" s="2" t="s">
        <v>1185</v>
      </c>
      <c r="H674" s="2" t="str">
        <f t="array" ref="H674">_xlfn.XLOOKUP(G674,Food_Menu!A:A,Food_Menu!B:B)</f>
        <v>Food Item 0103</v>
      </c>
      <c r="I674" s="2">
        <f t="array" ref="I674">_xlfn.XLOOKUP(G674,Food_Menu!A:A,Food_Menu!D:D)</f>
        <v>421.35</v>
      </c>
      <c r="J674" s="2" t="s">
        <v>118</v>
      </c>
      <c r="K674" s="2" t="str">
        <f t="array" ref="K674">_xlfn.XLOOKUP(J674,Delivery_Partners!A:A,Delivery_Partners!B:B)</f>
        <v>Delivery Partner 176</v>
      </c>
      <c r="L674" s="3">
        <v>3</v>
      </c>
      <c r="M674" s="2" t="s">
        <v>23</v>
      </c>
      <c r="N674" s="2" t="s">
        <v>24</v>
      </c>
      <c r="O674" s="3">
        <v>36</v>
      </c>
      <c r="P674" s="13">
        <f t="shared" si="142"/>
        <v>1264.05</v>
      </c>
      <c r="Q674" s="13" t="str">
        <f t="shared" si="143"/>
        <v>Normal</v>
      </c>
      <c r="S674" s="21"/>
    </row>
    <row r="675" customHeight="1" spans="1:19">
      <c r="A675" s="2" t="s">
        <v>1899</v>
      </c>
      <c r="B675" s="29" t="s">
        <v>1709</v>
      </c>
      <c r="C675" s="2" t="s">
        <v>1900</v>
      </c>
      <c r="D675" s="2" t="str">
        <f t="array" ref="D675">_xlfn.XLOOKUP(C675,Customers!A:A,Customers!B:B)</f>
        <v>Customer 0549</v>
      </c>
      <c r="E675" s="2" t="s">
        <v>603</v>
      </c>
      <c r="F675" s="2" t="str">
        <f t="array" ref="F675">_xlfn.XLOOKUP(E675,Restaurants!A:A,Restaurants!B:B)</f>
        <v>Restaurant 009</v>
      </c>
      <c r="G675" s="2" t="s">
        <v>1723</v>
      </c>
      <c r="H675" s="2" t="str">
        <f t="array" ref="H675">_xlfn.XLOOKUP(G675,Food_Menu!A:A,Food_Menu!B:B)</f>
        <v>Food Item 0163</v>
      </c>
      <c r="I675" s="2">
        <f t="array" ref="I675">_xlfn.XLOOKUP(G675,Food_Menu!A:A,Food_Menu!D:D)</f>
        <v>132.59</v>
      </c>
      <c r="J675" s="2" t="s">
        <v>1372</v>
      </c>
      <c r="K675" s="2" t="str">
        <f t="array" ref="K675">_xlfn.XLOOKUP(J675,Delivery_Partners!A:A,Delivery_Partners!B:B)</f>
        <v>Delivery Partner 179</v>
      </c>
      <c r="L675" s="3">
        <v>1</v>
      </c>
      <c r="M675" s="2" t="s">
        <v>23</v>
      </c>
      <c r="N675" s="2" t="s">
        <v>24</v>
      </c>
      <c r="O675" s="3">
        <v>26</v>
      </c>
      <c r="P675" s="13">
        <f t="shared" si="142"/>
        <v>132.59</v>
      </c>
      <c r="Q675" s="13" t="str">
        <f t="shared" si="143"/>
        <v>Fast</v>
      </c>
      <c r="S675" s="21"/>
    </row>
    <row r="676" hidden="1" customHeight="1" spans="1:19">
      <c r="A676" s="2" t="s">
        <v>1901</v>
      </c>
      <c r="B676" s="28">
        <v>45912</v>
      </c>
      <c r="C676" s="2" t="s">
        <v>1902</v>
      </c>
      <c r="D676" s="2" t="str">
        <f t="array" ref="D676">_xlfn.XLOOKUP(C676,Customers!A:A,Customers!B:B)</f>
        <v>Customer 0593</v>
      </c>
      <c r="E676" s="2" t="s">
        <v>566</v>
      </c>
      <c r="F676" s="2" t="str">
        <f t="array" ref="F676">_xlfn.XLOOKUP(E676,Restaurants!A:A,Restaurants!B:B)</f>
        <v>Restaurant 072</v>
      </c>
      <c r="G676" s="2" t="s">
        <v>318</v>
      </c>
      <c r="H676" s="2" t="str">
        <f t="array" ref="H676">_xlfn.XLOOKUP(G676,Food_Menu!A:A,Food_Menu!B:B)</f>
        <v>Food Item 0115</v>
      </c>
      <c r="I676" s="2"/>
      <c r="J676" s="2" t="s">
        <v>267</v>
      </c>
      <c r="K676" s="2" t="str">
        <f t="array" ref="K676">_xlfn.XLOOKUP(J676,Delivery_Partners!A:A,Delivery_Partners!B:B)</f>
        <v>Delivery Partner 166</v>
      </c>
      <c r="L676" s="3">
        <v>1</v>
      </c>
      <c r="M676" s="2" t="s">
        <v>189</v>
      </c>
      <c r="N676" s="2" t="s">
        <v>24</v>
      </c>
      <c r="O676" s="2"/>
    </row>
    <row r="677" customHeight="1" spans="1:19">
      <c r="A677" s="2" t="s">
        <v>1903</v>
      </c>
      <c r="B677" s="28">
        <v>45782</v>
      </c>
      <c r="C677" s="2" t="s">
        <v>1904</v>
      </c>
      <c r="D677" s="2" t="str">
        <f t="array" ref="D677">_xlfn.XLOOKUP(C677,Customers!A:A,Customers!B:B)</f>
        <v>Customer 0827</v>
      </c>
      <c r="E677" s="2" t="s">
        <v>1342</v>
      </c>
      <c r="F677" s="2" t="str">
        <f t="array" ref="F677">_xlfn.XLOOKUP(E677,Restaurants!A:A,Restaurants!B:B)</f>
        <v>Restaurant 084</v>
      </c>
      <c r="G677" s="2" t="s">
        <v>442</v>
      </c>
      <c r="H677" s="2" t="str">
        <f t="array" ref="H677">_xlfn.XLOOKUP(G677,Food_Menu!A:A,Food_Menu!B:B)</f>
        <v>Food Item 0143</v>
      </c>
      <c r="I677" s="2">
        <f t="array" ref="I677">_xlfn.XLOOKUP(G677,Food_Menu!A:A,Food_Menu!D:D)</f>
        <v>248.87</v>
      </c>
      <c r="J677" s="2" t="s">
        <v>401</v>
      </c>
      <c r="K677" s="2" t="str">
        <f t="array" ref="K677">_xlfn.XLOOKUP(J677,Delivery_Partners!A:A,Delivery_Partners!B:B)</f>
        <v>Delivery Partner 174</v>
      </c>
      <c r="L677" s="3">
        <v>1</v>
      </c>
      <c r="M677" s="2" t="s">
        <v>23</v>
      </c>
      <c r="N677" s="2" t="s">
        <v>42</v>
      </c>
      <c r="O677" s="3">
        <v>26</v>
      </c>
      <c r="P677" s="13">
        <f>I677*L677</f>
        <v>248.87</v>
      </c>
      <c r="Q677" s="13" t="str">
        <f>IF(O677="","Not Delivered",IF(O677&lt;=30,"Fast",IF(O677&lt;=60,"Normal","Slow")))</f>
        <v>Fast</v>
      </c>
      <c r="S677" s="21"/>
    </row>
    <row r="678" hidden="1" customHeight="1" spans="1:19">
      <c r="A678" s="2" t="s">
        <v>1905</v>
      </c>
      <c r="B678" s="29" t="s">
        <v>1906</v>
      </c>
      <c r="C678" s="2" t="s">
        <v>1179</v>
      </c>
      <c r="D678" s="2" t="str">
        <f t="array" ref="D678">_xlfn.XLOOKUP(C678,Customers!A:A,Customers!B:B)</f>
        <v>Customer 0353</v>
      </c>
      <c r="E678" s="2" t="s">
        <v>702</v>
      </c>
      <c r="F678" s="2" t="str">
        <f t="array" ref="F678">_xlfn.XLOOKUP(E678,Restaurants!A:A,Restaurants!B:B)</f>
        <v>Restaurant 025</v>
      </c>
      <c r="G678" s="2" t="s">
        <v>1475</v>
      </c>
      <c r="H678" s="2" t="str">
        <f t="array" ref="H678">_xlfn.XLOOKUP(G678,Food_Menu!A:A,Food_Menu!B:B)</f>
        <v>Food Item 0053</v>
      </c>
      <c r="I678" s="2"/>
      <c r="J678" s="2" t="s">
        <v>1146</v>
      </c>
      <c r="K678" s="2" t="str">
        <f t="array" ref="K678">_xlfn.XLOOKUP(J678,Delivery_Partners!A:A,Delivery_Partners!B:B)</f>
        <v>Delivery Partner 135</v>
      </c>
      <c r="L678" s="3">
        <v>1</v>
      </c>
      <c r="M678" s="2" t="s">
        <v>101</v>
      </c>
      <c r="N678" s="2" t="s">
        <v>42</v>
      </c>
      <c r="O678" s="2"/>
    </row>
    <row r="679" customHeight="1" spans="1:19">
      <c r="A679" s="2" t="s">
        <v>1907</v>
      </c>
      <c r="B679" s="29" t="s">
        <v>58</v>
      </c>
      <c r="C679" s="2" t="s">
        <v>1908</v>
      </c>
      <c r="D679" s="2" t="str">
        <f t="array" ref="D679">_xlfn.XLOOKUP(C679,Customers!A:A,Customers!B:B)</f>
        <v>Customer 0717</v>
      </c>
      <c r="E679" s="2" t="s">
        <v>908</v>
      </c>
      <c r="F679" s="2" t="str">
        <f t="array" ref="F679">_xlfn.XLOOKUP(E679,Restaurants!A:A,Restaurants!B:B)</f>
        <v>Restaurant 050</v>
      </c>
      <c r="G679" s="2" t="s">
        <v>250</v>
      </c>
      <c r="H679" s="2" t="str">
        <f t="array" ref="H679">_xlfn.XLOOKUP(G679,Food_Menu!A:A,Food_Menu!B:B)</f>
        <v>Food Item 0109</v>
      </c>
      <c r="I679" s="2">
        <f t="array" ref="I679">_xlfn.XLOOKUP(G679,Food_Menu!A:A,Food_Menu!D:D)</f>
        <v>538.59</v>
      </c>
      <c r="J679" s="2" t="s">
        <v>256</v>
      </c>
      <c r="K679" s="2" t="str">
        <f t="array" ref="K679">_xlfn.XLOOKUP(J679,Delivery_Partners!A:A,Delivery_Partners!B:B)</f>
        <v>Delivery Partner 057</v>
      </c>
      <c r="L679" s="3">
        <v>3</v>
      </c>
      <c r="M679" s="2" t="s">
        <v>23</v>
      </c>
      <c r="N679" s="2" t="s">
        <v>24</v>
      </c>
      <c r="O679" s="3">
        <v>15</v>
      </c>
      <c r="P679" s="13">
        <f t="shared" ref="P679:P681" si="144">I679*L679</f>
        <v>1615.77</v>
      </c>
      <c r="Q679" s="13" t="str">
        <f t="shared" ref="Q679:Q681" si="145">IF(O679="","Not Delivered",IF(O679&lt;=30,"Fast",IF(O679&lt;=60,"Normal","Slow")))</f>
        <v>Fast</v>
      </c>
      <c r="S679" s="21"/>
    </row>
    <row r="680" customHeight="1" spans="1:19">
      <c r="A680" s="2" t="s">
        <v>1909</v>
      </c>
      <c r="B680" s="28">
        <v>45970</v>
      </c>
      <c r="C680" s="2" t="s">
        <v>1333</v>
      </c>
      <c r="D680" s="2" t="str">
        <f t="array" ref="D680">_xlfn.XLOOKUP(C680,Customers!A:A,Customers!B:B)</f>
        <v>Customer 0293</v>
      </c>
      <c r="E680" s="2" t="s">
        <v>1060</v>
      </c>
      <c r="F680" s="2" t="str">
        <f t="array" ref="F680">_xlfn.XLOOKUP(E680,Restaurants!A:A,Restaurants!B:B)</f>
        <v>Restaurant 042</v>
      </c>
      <c r="G680" s="2" t="s">
        <v>282</v>
      </c>
      <c r="H680" s="2" t="str">
        <f t="array" ref="H680">_xlfn.XLOOKUP(G680,Food_Menu!A:A,Food_Menu!B:B)</f>
        <v>Food Item 0157</v>
      </c>
      <c r="I680" s="2">
        <f t="array" ref="I680">_xlfn.XLOOKUP(G680,Food_Menu!A:A,Food_Menu!D:D)</f>
        <v>278.37</v>
      </c>
      <c r="J680" s="2" t="s">
        <v>443</v>
      </c>
      <c r="K680" s="2" t="str">
        <f t="array" ref="K680">_xlfn.XLOOKUP(J680,Delivery_Partners!A:A,Delivery_Partners!B:B)</f>
        <v>Delivery Partner 083</v>
      </c>
      <c r="L680" s="3">
        <v>2</v>
      </c>
      <c r="M680" s="2" t="s">
        <v>23</v>
      </c>
      <c r="N680" s="2" t="s">
        <v>24</v>
      </c>
      <c r="O680" s="3">
        <v>40</v>
      </c>
      <c r="P680" s="13">
        <f t="shared" si="144"/>
        <v>556.74</v>
      </c>
      <c r="Q680" s="13" t="str">
        <f t="shared" si="145"/>
        <v>Normal</v>
      </c>
      <c r="S680" s="21"/>
    </row>
    <row r="681" customHeight="1" spans="1:19">
      <c r="A681" s="2" t="s">
        <v>1910</v>
      </c>
      <c r="B681" s="28">
        <v>45934</v>
      </c>
      <c r="C681" s="2" t="s">
        <v>1911</v>
      </c>
      <c r="D681" s="2" t="str">
        <f t="array" ref="D681">_xlfn.XLOOKUP(C681,Customers!A:A,Customers!B:B)</f>
        <v>Customer 1068</v>
      </c>
      <c r="E681" s="2" t="s">
        <v>771</v>
      </c>
      <c r="F681" s="2" t="str">
        <f t="array" ref="F681">_xlfn.XLOOKUP(E681,Restaurants!A:A,Restaurants!B:B)</f>
        <v>Restaurant 107</v>
      </c>
      <c r="G681" s="2" t="s">
        <v>751</v>
      </c>
      <c r="H681" s="2" t="str">
        <f t="array" ref="H681">_xlfn.XLOOKUP(G681,Food_Menu!A:A,Food_Menu!B:B)</f>
        <v>Food Item 0117</v>
      </c>
      <c r="I681" s="2">
        <f t="array" ref="I681">_xlfn.XLOOKUP(G681,Food_Menu!A:A,Food_Menu!D:D)</f>
        <v>279.52</v>
      </c>
      <c r="J681" s="2" t="s">
        <v>145</v>
      </c>
      <c r="K681" s="2" t="str">
        <f t="array" ref="K681">_xlfn.XLOOKUP(J681,Delivery_Partners!A:A,Delivery_Partners!B:B)</f>
        <v>Delivery Partner 069</v>
      </c>
      <c r="L681" s="3">
        <v>2</v>
      </c>
      <c r="M681" s="2" t="s">
        <v>23</v>
      </c>
      <c r="N681" s="2" t="s">
        <v>24</v>
      </c>
      <c r="O681" s="3">
        <v>36</v>
      </c>
      <c r="P681" s="13">
        <f t="shared" si="144"/>
        <v>559.04</v>
      </c>
      <c r="Q681" s="13" t="str">
        <f t="shared" si="145"/>
        <v>Normal</v>
      </c>
      <c r="S681" s="21"/>
    </row>
    <row r="682" hidden="1" customHeight="1" spans="1:19">
      <c r="A682" s="2" t="s">
        <v>1912</v>
      </c>
      <c r="B682" s="28">
        <v>45878</v>
      </c>
      <c r="C682" s="2" t="s">
        <v>1913</v>
      </c>
      <c r="D682" s="2" t="str">
        <f t="array" ref="D682">_xlfn.XLOOKUP(C682,Customers!A:A,Customers!B:B)</f>
        <v>Customer 0102</v>
      </c>
      <c r="E682" s="2" t="s">
        <v>358</v>
      </c>
      <c r="F682" s="2" t="str">
        <f t="array" ref="F682">_xlfn.XLOOKUP(E682,Restaurants!A:A,Restaurants!B:B)</f>
        <v>Restaurant 095</v>
      </c>
      <c r="G682" s="2" t="s">
        <v>1475</v>
      </c>
      <c r="H682" s="2" t="str">
        <f t="array" ref="H682">_xlfn.XLOOKUP(G682,Food_Menu!A:A,Food_Menu!B:B)</f>
        <v>Food Item 0053</v>
      </c>
      <c r="I682" s="2"/>
      <c r="J682" s="2" t="s">
        <v>100</v>
      </c>
      <c r="K682" s="2" t="str">
        <f t="array" ref="K682">_xlfn.XLOOKUP(J682,Delivery_Partners!A:A,Delivery_Partners!B:B)</f>
        <v>Delivery Partner 092</v>
      </c>
      <c r="L682" s="3">
        <v>1</v>
      </c>
      <c r="M682" s="2" t="s">
        <v>101</v>
      </c>
      <c r="N682" s="2" t="s">
        <v>55</v>
      </c>
      <c r="O682" s="2"/>
    </row>
    <row r="683" customHeight="1" spans="1:19">
      <c r="A683" s="2" t="s">
        <v>1914</v>
      </c>
      <c r="B683" s="29" t="s">
        <v>629</v>
      </c>
      <c r="C683" s="2" t="s">
        <v>1915</v>
      </c>
      <c r="D683" s="2" t="str">
        <f t="array" ref="D683">_xlfn.XLOOKUP(C683,Customers!A:A,Customers!B:B)</f>
        <v>Customer 0081</v>
      </c>
      <c r="E683" s="2" t="s">
        <v>27</v>
      </c>
      <c r="F683" s="2" t="str">
        <f t="array" ref="F683">_xlfn.XLOOKUP(E683,Restaurants!A:A,Restaurants!B:B)</f>
        <v>Restaurant 033</v>
      </c>
      <c r="G683" s="2" t="s">
        <v>84</v>
      </c>
      <c r="H683" s="2" t="str">
        <f t="array" ref="H683">_xlfn.XLOOKUP(G683,Food_Menu!A:A,Food_Menu!B:B)</f>
        <v>Food Item 0211</v>
      </c>
      <c r="I683" s="2">
        <f t="array" ref="I683">_xlfn.XLOOKUP(G683,Food_Menu!A:A,Food_Menu!D:D)</f>
        <v>200.38</v>
      </c>
      <c r="J683" s="2" t="s">
        <v>756</v>
      </c>
      <c r="K683" s="2" t="str">
        <f t="array" ref="K683">_xlfn.XLOOKUP(J683,Delivery_Partners!A:A,Delivery_Partners!B:B)</f>
        <v>Delivery Partner 126</v>
      </c>
      <c r="L683" s="3">
        <v>1</v>
      </c>
      <c r="M683" s="2" t="s">
        <v>23</v>
      </c>
      <c r="N683" s="2" t="s">
        <v>42</v>
      </c>
      <c r="O683" s="3">
        <v>43</v>
      </c>
      <c r="P683" s="13">
        <f t="shared" ref="P683:P687" si="146">I683*L683</f>
        <v>200.38</v>
      </c>
      <c r="Q683" s="13" t="str">
        <f t="shared" ref="Q683:Q687" si="147">IF(O683="","Not Delivered",IF(O683&lt;=30,"Fast",IF(O683&lt;=60,"Normal","Slow")))</f>
        <v>Normal</v>
      </c>
      <c r="S683" s="21"/>
    </row>
    <row r="684" customHeight="1" spans="1:19">
      <c r="A684" s="2" t="s">
        <v>1916</v>
      </c>
      <c r="B684" s="29" t="s">
        <v>1130</v>
      </c>
      <c r="C684" s="2" t="s">
        <v>1385</v>
      </c>
      <c r="D684" s="2" t="str">
        <f t="array" ref="D684">_xlfn.XLOOKUP(C684,Customers!A:A,Customers!B:B)</f>
        <v>Customer 0046</v>
      </c>
      <c r="E684" s="2" t="s">
        <v>110</v>
      </c>
      <c r="F684" s="2" t="str">
        <f t="array" ref="F684">_xlfn.XLOOKUP(E684,Restaurants!A:A,Restaurants!B:B)</f>
        <v>Restaurant 062</v>
      </c>
      <c r="G684" s="2" t="s">
        <v>1509</v>
      </c>
      <c r="H684" s="2" t="str">
        <f t="array" ref="H684">_xlfn.XLOOKUP(G684,Food_Menu!A:A,Food_Menu!B:B)</f>
        <v>Food Item 0015</v>
      </c>
      <c r="I684" s="2">
        <f t="array" ref="I684">_xlfn.XLOOKUP(G684,Food_Menu!A:A,Food_Menu!D:D)</f>
        <v>268.11</v>
      </c>
      <c r="J684" s="2" t="s">
        <v>217</v>
      </c>
      <c r="K684" s="2" t="str">
        <f t="array" ref="K684">_xlfn.XLOOKUP(J684,Delivery_Partners!A:A,Delivery_Partners!B:B)</f>
        <v>Delivery Partner 044</v>
      </c>
      <c r="L684" s="3">
        <v>3</v>
      </c>
      <c r="M684" s="2" t="s">
        <v>23</v>
      </c>
      <c r="N684" s="2" t="s">
        <v>42</v>
      </c>
      <c r="O684" s="3">
        <v>26</v>
      </c>
      <c r="P684" s="13">
        <f t="shared" si="146"/>
        <v>804.33</v>
      </c>
      <c r="Q684" s="13" t="str">
        <f t="shared" si="147"/>
        <v>Fast</v>
      </c>
      <c r="S684" s="21"/>
    </row>
    <row r="685" customHeight="1" spans="1:19">
      <c r="A685" s="2" t="s">
        <v>1917</v>
      </c>
      <c r="B685" s="29" t="s">
        <v>783</v>
      </c>
      <c r="C685" s="2" t="s">
        <v>1918</v>
      </c>
      <c r="D685" s="2" t="str">
        <f t="array" ref="D685">_xlfn.XLOOKUP(C685,Customers!A:A,Customers!B:B)</f>
        <v>Customer 0420</v>
      </c>
      <c r="E685" s="2" t="s">
        <v>220</v>
      </c>
      <c r="F685" s="2" t="str">
        <f t="array" ref="F685">_xlfn.XLOOKUP(E685,Restaurants!A:A,Restaurants!B:B)</f>
        <v>Restaurant 111</v>
      </c>
      <c r="G685" s="2" t="s">
        <v>1919</v>
      </c>
      <c r="H685" s="2" t="str">
        <f t="array" ref="H685">_xlfn.XLOOKUP(G685,Food_Menu!A:A,Food_Menu!B:B)</f>
        <v>Food Item 0201</v>
      </c>
      <c r="I685" s="2">
        <f t="array" ref="I685">_xlfn.XLOOKUP(G685,Food_Menu!A:A,Food_Menu!D:D)</f>
        <v>613.68</v>
      </c>
      <c r="J685" s="2" t="s">
        <v>684</v>
      </c>
      <c r="K685" s="2" t="str">
        <f t="array" ref="K685">_xlfn.XLOOKUP(J685,Delivery_Partners!A:A,Delivery_Partners!B:B)</f>
        <v>Delivery Partner 003</v>
      </c>
      <c r="L685" s="3">
        <v>1</v>
      </c>
      <c r="M685" s="2" t="s">
        <v>23</v>
      </c>
      <c r="N685" s="2" t="s">
        <v>74</v>
      </c>
      <c r="O685" s="3">
        <v>15</v>
      </c>
      <c r="P685" s="13">
        <f t="shared" si="146"/>
        <v>613.68</v>
      </c>
      <c r="Q685" s="13" t="str">
        <f t="shared" si="147"/>
        <v>Fast</v>
      </c>
      <c r="S685" s="21"/>
    </row>
    <row r="686" customHeight="1" spans="1:19">
      <c r="A686" s="2" t="s">
        <v>1920</v>
      </c>
      <c r="B686" s="29" t="s">
        <v>196</v>
      </c>
      <c r="C686" s="2" t="s">
        <v>1921</v>
      </c>
      <c r="D686" s="2" t="str">
        <f t="array" ref="D686">_xlfn.XLOOKUP(C686,Customers!A:A,Customers!B:B)</f>
        <v>Customer 0728</v>
      </c>
      <c r="E686" s="2" t="s">
        <v>1060</v>
      </c>
      <c r="F686" s="2" t="str">
        <f t="array" ref="F686">_xlfn.XLOOKUP(E686,Restaurants!A:A,Restaurants!B:B)</f>
        <v>Restaurant 042</v>
      </c>
      <c r="G686" s="2" t="s">
        <v>1608</v>
      </c>
      <c r="H686" s="2" t="str">
        <f t="array" ref="H686">_xlfn.XLOOKUP(G686,Food_Menu!A:A,Food_Menu!B:B)</f>
        <v>Food Item 0160</v>
      </c>
      <c r="I686" s="2">
        <f t="array" ref="I686">_xlfn.XLOOKUP(G686,Food_Menu!A:A,Food_Menu!D:D)</f>
        <v>297.4</v>
      </c>
      <c r="J686" s="2" t="s">
        <v>139</v>
      </c>
      <c r="K686" s="2" t="str">
        <f t="array" ref="K686">_xlfn.XLOOKUP(J686,Delivery_Partners!A:A,Delivery_Partners!B:B)</f>
        <v>Delivery Partner 109</v>
      </c>
      <c r="L686" s="3">
        <v>1</v>
      </c>
      <c r="M686" s="2" t="s">
        <v>23</v>
      </c>
      <c r="N686" s="2" t="s">
        <v>42</v>
      </c>
      <c r="O686" s="3">
        <v>25</v>
      </c>
      <c r="P686" s="13">
        <f t="shared" si="146"/>
        <v>297.4</v>
      </c>
      <c r="Q686" s="13" t="str">
        <f t="shared" si="147"/>
        <v>Fast</v>
      </c>
      <c r="S686" s="21"/>
    </row>
    <row r="687" customHeight="1" spans="1:19">
      <c r="A687" s="2" t="s">
        <v>1922</v>
      </c>
      <c r="B687" s="29" t="s">
        <v>1631</v>
      </c>
      <c r="C687" s="2" t="s">
        <v>1923</v>
      </c>
      <c r="D687" s="2" t="str">
        <f t="array" ref="D687">_xlfn.XLOOKUP(C687,Customers!A:A,Customers!B:B)</f>
        <v>Customer 1183</v>
      </c>
      <c r="E687" s="2" t="s">
        <v>1765</v>
      </c>
      <c r="F687" s="2" t="str">
        <f t="array" ref="F687">_xlfn.XLOOKUP(E687,Restaurants!A:A,Restaurants!B:B)</f>
        <v>Restaurant 017</v>
      </c>
      <c r="G687" s="2" t="s">
        <v>99</v>
      </c>
      <c r="H687" s="2" t="str">
        <f t="array" ref="H687">_xlfn.XLOOKUP(G687,Food_Menu!A:A,Food_Menu!B:B)</f>
        <v>Food Item 0025</v>
      </c>
      <c r="I687" s="2">
        <f t="array" ref="I687">_xlfn.XLOOKUP(G687,Food_Menu!A:A,Food_Menu!D:D)</f>
        <v>246.71</v>
      </c>
      <c r="J687" s="2" t="s">
        <v>1372</v>
      </c>
      <c r="K687" s="2" t="str">
        <f t="array" ref="K687">_xlfn.XLOOKUP(J687,Delivery_Partners!A:A,Delivery_Partners!B:B)</f>
        <v>Delivery Partner 179</v>
      </c>
      <c r="L687" s="3">
        <v>2</v>
      </c>
      <c r="M687" s="2" t="s">
        <v>23</v>
      </c>
      <c r="N687" s="2" t="s">
        <v>24</v>
      </c>
      <c r="O687" s="3">
        <v>52</v>
      </c>
      <c r="P687" s="13">
        <f t="shared" si="146"/>
        <v>493.42</v>
      </c>
      <c r="Q687" s="13" t="str">
        <f t="shared" si="147"/>
        <v>Normal</v>
      </c>
      <c r="S687" s="21"/>
    </row>
    <row r="688" hidden="1" customHeight="1" spans="1:19">
      <c r="A688" s="2" t="s">
        <v>1924</v>
      </c>
      <c r="B688" s="28">
        <v>45911</v>
      </c>
      <c r="C688" s="2" t="s">
        <v>1580</v>
      </c>
      <c r="D688" s="2" t="str">
        <f t="array" ref="D688">_xlfn.XLOOKUP(C688,Customers!A:A,Customers!B:B)</f>
        <v>Customer 0546</v>
      </c>
      <c r="E688" s="2" t="s">
        <v>666</v>
      </c>
      <c r="F688" s="2" t="str">
        <f t="array" ref="F688">_xlfn.XLOOKUP(E688,Restaurants!A:A,Restaurants!B:B)</f>
        <v>Restaurant 036</v>
      </c>
      <c r="G688" s="2" t="s">
        <v>28</v>
      </c>
      <c r="H688" s="2" t="str">
        <f t="array" ref="H688">_xlfn.XLOOKUP(G688,Food_Menu!A:A,Food_Menu!B:B)</f>
        <v>Food Item 0057</v>
      </c>
      <c r="I688" s="2"/>
      <c r="J688" s="2" t="s">
        <v>159</v>
      </c>
      <c r="K688" s="2" t="str">
        <f t="array" ref="K688">_xlfn.XLOOKUP(J688,Delivery_Partners!A:A,Delivery_Partners!B:B)</f>
        <v>Delivery Partner 156</v>
      </c>
      <c r="L688" s="3">
        <v>2</v>
      </c>
      <c r="M688" s="2" t="s">
        <v>101</v>
      </c>
      <c r="N688" s="2" t="s">
        <v>24</v>
      </c>
      <c r="O688" s="2"/>
    </row>
    <row r="689" customHeight="1" spans="1:19">
      <c r="A689" s="2" t="s">
        <v>1925</v>
      </c>
      <c r="B689" s="29" t="s">
        <v>1166</v>
      </c>
      <c r="C689" s="2" t="s">
        <v>1926</v>
      </c>
      <c r="D689" s="2" t="str">
        <f t="array" ref="D689">_xlfn.XLOOKUP(C689,Customers!A:A,Customers!B:B)</f>
        <v>Customer 0219</v>
      </c>
      <c r="E689" s="2" t="s">
        <v>366</v>
      </c>
      <c r="F689" s="2" t="str">
        <f t="array" ref="F689">_xlfn.XLOOKUP(E689,Restaurants!A:A,Restaurants!B:B)</f>
        <v>Restaurant 073</v>
      </c>
      <c r="G689" s="2" t="s">
        <v>188</v>
      </c>
      <c r="H689" s="2" t="str">
        <f t="array" ref="H689">_xlfn.XLOOKUP(G689,Food_Menu!A:A,Food_Menu!B:B)</f>
        <v>Food Item 0082</v>
      </c>
      <c r="I689" s="2">
        <f t="array" ref="I689">_xlfn.XLOOKUP(G689,Food_Menu!A:A,Food_Menu!D:D)</f>
        <v>266.68</v>
      </c>
      <c r="J689" s="2" t="s">
        <v>618</v>
      </c>
      <c r="K689" s="2" t="str">
        <f t="array" ref="K689">_xlfn.XLOOKUP(J689,Delivery_Partners!A:A,Delivery_Partners!B:B)</f>
        <v>Delivery Partner 002</v>
      </c>
      <c r="L689" s="3">
        <v>1</v>
      </c>
      <c r="M689" s="2" t="s">
        <v>23</v>
      </c>
      <c r="N689" s="2" t="s">
        <v>24</v>
      </c>
      <c r="O689" s="3">
        <v>42</v>
      </c>
      <c r="P689" s="13">
        <f t="shared" ref="P689:P699" si="148">I689*L689</f>
        <v>266.68</v>
      </c>
      <c r="Q689" s="13" t="str">
        <f t="shared" ref="Q689:Q699" si="149">IF(O689="","Not Delivered",IF(O689&lt;=30,"Fast",IF(O689&lt;=60,"Normal","Slow")))</f>
        <v>Normal</v>
      </c>
      <c r="S689" s="21"/>
    </row>
    <row r="690" customHeight="1" spans="1:19">
      <c r="A690" s="2" t="s">
        <v>1927</v>
      </c>
      <c r="B690" s="29" t="s">
        <v>411</v>
      </c>
      <c r="C690" s="2" t="s">
        <v>1521</v>
      </c>
      <c r="D690" s="2" t="str">
        <f t="array" ref="D690">_xlfn.XLOOKUP(C690,Customers!A:A,Customers!B:B)</f>
        <v>Customer 0442</v>
      </c>
      <c r="E690" s="2" t="s">
        <v>224</v>
      </c>
      <c r="F690" s="2" t="str">
        <f t="array" ref="F690">_xlfn.XLOOKUP(E690,Restaurants!A:A,Restaurants!B:B)</f>
        <v>Restaurant 120</v>
      </c>
      <c r="G690" s="2" t="s">
        <v>84</v>
      </c>
      <c r="H690" s="2" t="str">
        <f t="array" ref="H690">_xlfn.XLOOKUP(G690,Food_Menu!A:A,Food_Menu!B:B)</f>
        <v>Food Item 0211</v>
      </c>
      <c r="I690" s="2">
        <f t="array" ref="I690">_xlfn.XLOOKUP(G690,Food_Menu!A:A,Food_Menu!D:D)</f>
        <v>200.38</v>
      </c>
      <c r="J690" s="2" t="s">
        <v>1047</v>
      </c>
      <c r="K690" s="2" t="str">
        <f t="array" ref="K690">_xlfn.XLOOKUP(J690,Delivery_Partners!A:A,Delivery_Partners!B:B)</f>
        <v>Delivery Partner 108</v>
      </c>
      <c r="L690" s="3">
        <v>1</v>
      </c>
      <c r="M690" s="2" t="s">
        <v>23</v>
      </c>
      <c r="N690" s="2" t="s">
        <v>24</v>
      </c>
      <c r="O690" s="3">
        <v>27</v>
      </c>
      <c r="P690" s="13">
        <f t="shared" si="148"/>
        <v>200.38</v>
      </c>
      <c r="Q690" s="13" t="str">
        <f t="shared" si="149"/>
        <v>Fast</v>
      </c>
      <c r="S690" s="21"/>
    </row>
    <row r="691" customHeight="1" spans="1:19">
      <c r="A691" s="2" t="s">
        <v>1928</v>
      </c>
      <c r="B691" s="29" t="s">
        <v>353</v>
      </c>
      <c r="C691" s="2" t="s">
        <v>497</v>
      </c>
      <c r="D691" s="2" t="str">
        <f t="array" ref="D691">_xlfn.XLOOKUP(C691,Customers!A:A,Customers!B:B)</f>
        <v>Customer 0153</v>
      </c>
      <c r="E691" s="2" t="s">
        <v>66</v>
      </c>
      <c r="F691" s="2" t="str">
        <f t="array" ref="F691">_xlfn.XLOOKUP(E691,Restaurants!A:A,Restaurants!B:B)</f>
        <v>Restaurant 037</v>
      </c>
      <c r="G691" s="2" t="s">
        <v>1530</v>
      </c>
      <c r="H691" s="2" t="str">
        <f t="array" ref="H691">_xlfn.XLOOKUP(G691,Food_Menu!A:A,Food_Menu!B:B)</f>
        <v>Food Item 0114</v>
      </c>
      <c r="I691" s="2">
        <f t="array" ref="I691">_xlfn.XLOOKUP(G691,Food_Menu!A:A,Food_Menu!D:D)</f>
        <v>180.58</v>
      </c>
      <c r="J691" s="2" t="s">
        <v>801</v>
      </c>
      <c r="K691" s="2" t="str">
        <f t="array" ref="K691">_xlfn.XLOOKUP(J691,Delivery_Partners!A:A,Delivery_Partners!B:B)</f>
        <v>Delivery Partner 096</v>
      </c>
      <c r="L691" s="3">
        <v>2</v>
      </c>
      <c r="M691" s="2" t="s">
        <v>23</v>
      </c>
      <c r="N691" s="2" t="s">
        <v>24</v>
      </c>
      <c r="O691" s="3">
        <v>41</v>
      </c>
      <c r="P691" s="13">
        <f t="shared" si="148"/>
        <v>361.16</v>
      </c>
      <c r="Q691" s="13" t="str">
        <f t="shared" si="149"/>
        <v>Normal</v>
      </c>
      <c r="S691" s="21"/>
    </row>
    <row r="692" customHeight="1" spans="1:19">
      <c r="A692" s="2" t="s">
        <v>1929</v>
      </c>
      <c r="B692" s="28">
        <v>45786</v>
      </c>
      <c r="C692" s="2" t="s">
        <v>1491</v>
      </c>
      <c r="D692" s="2" t="str">
        <f t="array" ref="D692">_xlfn.XLOOKUP(C692,Customers!A:A,Customers!B:B)</f>
        <v>Customer 0567</v>
      </c>
      <c r="E692" s="2" t="s">
        <v>492</v>
      </c>
      <c r="F692" s="2" t="str">
        <f t="array" ref="F692">_xlfn.XLOOKUP(E692,Restaurants!A:A,Restaurants!B:B)</f>
        <v>Restaurant 008</v>
      </c>
      <c r="G692" s="2" t="s">
        <v>28</v>
      </c>
      <c r="H692" s="2" t="str">
        <f t="array" ref="H692">_xlfn.XLOOKUP(G692,Food_Menu!A:A,Food_Menu!B:B)</f>
        <v>Food Item 0057</v>
      </c>
      <c r="I692" s="2">
        <f t="array" ref="I692">_xlfn.XLOOKUP(G692,Food_Menu!A:A,Food_Menu!D:D)</f>
        <v>302.55</v>
      </c>
      <c r="J692" s="2" t="s">
        <v>1930</v>
      </c>
      <c r="K692" s="2" t="str">
        <f t="array" ref="K692">_xlfn.XLOOKUP(J692,Delivery_Partners!A:A,Delivery_Partners!B:B)</f>
        <v>Delivery Partner 077</v>
      </c>
      <c r="L692" s="3">
        <v>3</v>
      </c>
      <c r="M692" s="2" t="s">
        <v>23</v>
      </c>
      <c r="N692" s="2" t="s">
        <v>24</v>
      </c>
      <c r="O692" s="3">
        <v>17</v>
      </c>
      <c r="P692" s="13">
        <f t="shared" si="148"/>
        <v>907.65</v>
      </c>
      <c r="Q692" s="13" t="str">
        <f t="shared" si="149"/>
        <v>Fast</v>
      </c>
      <c r="S692" s="21"/>
    </row>
    <row r="693" customHeight="1" spans="1:19">
      <c r="A693" s="2" t="s">
        <v>1931</v>
      </c>
      <c r="B693" s="29" t="s">
        <v>1412</v>
      </c>
      <c r="C693" s="2" t="s">
        <v>1932</v>
      </c>
      <c r="D693" s="2" t="str">
        <f t="array" ref="D693">_xlfn.XLOOKUP(C693,Customers!A:A,Customers!B:B)</f>
        <v>Customer 0875</v>
      </c>
      <c r="E693" s="2" t="s">
        <v>451</v>
      </c>
      <c r="F693" s="2" t="str">
        <f t="array" ref="F693">_xlfn.XLOOKUP(E693,Restaurants!A:A,Restaurants!B:B)</f>
        <v>Restaurant 022</v>
      </c>
      <c r="G693" s="2" t="s">
        <v>659</v>
      </c>
      <c r="H693" s="2" t="str">
        <f t="array" ref="H693">_xlfn.XLOOKUP(G693,Food_Menu!A:A,Food_Menu!B:B)</f>
        <v>Food Item 0203</v>
      </c>
      <c r="I693" s="2">
        <f t="array" ref="I693">_xlfn.XLOOKUP(G693,Food_Menu!A:A,Food_Menu!D:D)</f>
        <v>406.91</v>
      </c>
      <c r="J693" s="2" t="s">
        <v>613</v>
      </c>
      <c r="K693" s="2" t="str">
        <f t="array" ref="K693">_xlfn.XLOOKUP(J693,Delivery_Partners!A:A,Delivery_Partners!B:B)</f>
        <v>Delivery Partner 121</v>
      </c>
      <c r="L693" s="3">
        <v>1</v>
      </c>
      <c r="M693" s="2" t="s">
        <v>23</v>
      </c>
      <c r="N693" s="2" t="s">
        <v>24</v>
      </c>
      <c r="O693" s="3">
        <v>46</v>
      </c>
      <c r="P693" s="13">
        <f t="shared" si="148"/>
        <v>406.91</v>
      </c>
      <c r="Q693" s="13" t="str">
        <f t="shared" si="149"/>
        <v>Normal</v>
      </c>
      <c r="S693" s="21"/>
    </row>
    <row r="694" customHeight="1" spans="1:19">
      <c r="A694" s="2" t="s">
        <v>1933</v>
      </c>
      <c r="B694" s="29" t="s">
        <v>411</v>
      </c>
      <c r="C694" s="2" t="s">
        <v>1934</v>
      </c>
      <c r="D694" s="2" t="str">
        <f t="array" ref="D694">_xlfn.XLOOKUP(C694,Customers!A:A,Customers!B:B)</f>
        <v>Customer 0043</v>
      </c>
      <c r="E694" s="2" t="s">
        <v>908</v>
      </c>
      <c r="F694" s="2" t="str">
        <f t="array" ref="F694">_xlfn.XLOOKUP(E694,Restaurants!A:A,Restaurants!B:B)</f>
        <v>Restaurant 050</v>
      </c>
      <c r="G694" s="2" t="s">
        <v>1285</v>
      </c>
      <c r="H694" s="2" t="str">
        <f t="array" ref="H694">_xlfn.XLOOKUP(G694,Food_Menu!A:A,Food_Menu!B:B)</f>
        <v>Food Item 0026</v>
      </c>
      <c r="I694" s="2">
        <f t="array" ref="I694">_xlfn.XLOOKUP(G694,Food_Menu!A:A,Food_Menu!D:D)</f>
        <v>535.49</v>
      </c>
      <c r="J694" s="2" t="s">
        <v>1930</v>
      </c>
      <c r="K694" s="2" t="str">
        <f t="array" ref="K694">_xlfn.XLOOKUP(J694,Delivery_Partners!A:A,Delivery_Partners!B:B)</f>
        <v>Delivery Partner 077</v>
      </c>
      <c r="L694" s="3">
        <v>2</v>
      </c>
      <c r="M694" s="2" t="s">
        <v>23</v>
      </c>
      <c r="N694" s="2" t="s">
        <v>24</v>
      </c>
      <c r="O694" s="3">
        <v>21</v>
      </c>
      <c r="P694" s="13">
        <f t="shared" si="148"/>
        <v>1070.98</v>
      </c>
      <c r="Q694" s="13" t="str">
        <f t="shared" si="149"/>
        <v>Fast</v>
      </c>
      <c r="S694" s="21"/>
    </row>
    <row r="695" customHeight="1" spans="1:19">
      <c r="A695" s="2" t="s">
        <v>1935</v>
      </c>
      <c r="B695" s="28">
        <v>45932</v>
      </c>
      <c r="C695" s="2" t="s">
        <v>1936</v>
      </c>
      <c r="D695" s="2" t="str">
        <f t="array" ref="D695">_xlfn.XLOOKUP(C695,Customers!A:A,Customers!B:B)</f>
        <v>Customer 0933</v>
      </c>
      <c r="E695" s="2" t="s">
        <v>98</v>
      </c>
      <c r="F695" s="2" t="str">
        <f t="array" ref="F695">_xlfn.XLOOKUP(E695,Restaurants!A:A,Restaurants!B:B)</f>
        <v>Restaurant 012</v>
      </c>
      <c r="G695" s="2" t="s">
        <v>457</v>
      </c>
      <c r="H695" s="2" t="str">
        <f t="array" ref="H695">_xlfn.XLOOKUP(G695,Food_Menu!A:A,Food_Menu!B:B)</f>
        <v>Food Item 0180</v>
      </c>
      <c r="I695" s="2">
        <f t="array" ref="I695">_xlfn.XLOOKUP(G695,Food_Menu!A:A,Food_Menu!D:D)</f>
        <v>498.49</v>
      </c>
      <c r="J695" s="2" t="s">
        <v>688</v>
      </c>
      <c r="K695" s="2" t="str">
        <f t="array" ref="K695">_xlfn.XLOOKUP(J695,Delivery_Partners!A:A,Delivery_Partners!B:B)</f>
        <v>Delivery Partner 165</v>
      </c>
      <c r="L695" s="3">
        <v>1</v>
      </c>
      <c r="M695" s="2" t="s">
        <v>23</v>
      </c>
      <c r="N695" s="2" t="s">
        <v>42</v>
      </c>
      <c r="O695" s="3">
        <v>15</v>
      </c>
      <c r="P695" s="13">
        <f t="shared" si="148"/>
        <v>498.49</v>
      </c>
      <c r="Q695" s="13" t="str">
        <f t="shared" si="149"/>
        <v>Fast</v>
      </c>
      <c r="S695" s="21"/>
    </row>
    <row r="696" customHeight="1" spans="1:19">
      <c r="A696" s="2" t="s">
        <v>1937</v>
      </c>
      <c r="B696" s="29" t="s">
        <v>1346</v>
      </c>
      <c r="C696" s="2" t="s">
        <v>1082</v>
      </c>
      <c r="D696" s="2" t="str">
        <f t="array" ref="D696">_xlfn.XLOOKUP(C696,Customers!A:A,Customers!B:B)</f>
        <v>Customer 0275</v>
      </c>
      <c r="E696" s="2" t="s">
        <v>506</v>
      </c>
      <c r="F696" s="2" t="str">
        <f t="array" ref="F696">_xlfn.XLOOKUP(E696,Restaurants!A:A,Restaurants!B:B)</f>
        <v>Restaurant 005</v>
      </c>
      <c r="G696" s="2" t="s">
        <v>431</v>
      </c>
      <c r="H696" s="2" t="str">
        <f t="array" ref="H696">_xlfn.XLOOKUP(G696,Food_Menu!A:A,Food_Menu!B:B)</f>
        <v>Food Item 0183</v>
      </c>
      <c r="I696" s="2">
        <f t="array" ref="I696">_xlfn.XLOOKUP(G696,Food_Menu!A:A,Food_Menu!D:D)</f>
        <v>645.58</v>
      </c>
      <c r="J696" s="2" t="s">
        <v>332</v>
      </c>
      <c r="K696" s="2" t="str">
        <f t="array" ref="K696">_xlfn.XLOOKUP(J696,Delivery_Partners!A:A,Delivery_Partners!B:B)</f>
        <v>Delivery Partner 164</v>
      </c>
      <c r="L696" s="3">
        <v>2</v>
      </c>
      <c r="M696" s="2" t="s">
        <v>23</v>
      </c>
      <c r="N696" s="2" t="s">
        <v>55</v>
      </c>
      <c r="O696" s="3">
        <v>62</v>
      </c>
      <c r="P696" s="13">
        <f t="shared" si="148"/>
        <v>1291.16</v>
      </c>
      <c r="Q696" s="13" t="str">
        <f t="shared" si="149"/>
        <v>Slow</v>
      </c>
      <c r="S696" s="21"/>
    </row>
    <row r="697" customHeight="1" spans="1:19">
      <c r="A697" s="2" t="s">
        <v>1938</v>
      </c>
      <c r="B697" s="29" t="s">
        <v>1639</v>
      </c>
      <c r="C697" s="2" t="s">
        <v>162</v>
      </c>
      <c r="D697" s="2" t="str">
        <f t="array" ref="D697">_xlfn.XLOOKUP(C697,Customers!A:A,Customers!B:B)</f>
        <v>Customer 0807</v>
      </c>
      <c r="E697" s="2" t="s">
        <v>20</v>
      </c>
      <c r="F697" s="2" t="str">
        <f t="array" ref="F697">_xlfn.XLOOKUP(E697,Restaurants!A:A,Restaurants!B:B)</f>
        <v>Restaurant 079</v>
      </c>
      <c r="G697" s="2" t="s">
        <v>178</v>
      </c>
      <c r="H697" s="2" t="str">
        <f t="array" ref="H697">_xlfn.XLOOKUP(G697,Food_Menu!A:A,Food_Menu!B:B)</f>
        <v>Food Item 0086</v>
      </c>
      <c r="I697" s="2">
        <f t="array" ref="I697">_xlfn.XLOOKUP(G697,Food_Menu!A:A,Food_Menu!D:D)</f>
        <v>475.88</v>
      </c>
      <c r="J697" s="2" t="s">
        <v>735</v>
      </c>
      <c r="K697" s="2" t="str">
        <f t="array" ref="K697">_xlfn.XLOOKUP(J697,Delivery_Partners!A:A,Delivery_Partners!B:B)</f>
        <v>Delivery Partner 116</v>
      </c>
      <c r="L697" s="3">
        <v>2</v>
      </c>
      <c r="M697" s="2" t="s">
        <v>23</v>
      </c>
      <c r="N697" s="2" t="s">
        <v>24</v>
      </c>
      <c r="O697" s="3">
        <v>37</v>
      </c>
      <c r="P697" s="13">
        <f t="shared" si="148"/>
        <v>951.76</v>
      </c>
      <c r="Q697" s="13" t="str">
        <f t="shared" si="149"/>
        <v>Normal</v>
      </c>
      <c r="S697" s="21"/>
    </row>
    <row r="698" customHeight="1" spans="1:19">
      <c r="A698" s="2" t="s">
        <v>1939</v>
      </c>
      <c r="B698" s="29" t="s">
        <v>1410</v>
      </c>
      <c r="C698" s="2" t="s">
        <v>1940</v>
      </c>
      <c r="D698" s="2" t="str">
        <f t="array" ref="D698">_xlfn.XLOOKUP(C698,Customers!A:A,Customers!B:B)</f>
        <v>Customer 0979</v>
      </c>
      <c r="E698" s="2" t="s">
        <v>945</v>
      </c>
      <c r="F698" s="2" t="str">
        <f t="array" ref="F698">_xlfn.XLOOKUP(E698,Restaurants!A:A,Restaurants!B:B)</f>
        <v>Restaurant 099</v>
      </c>
      <c r="G698" s="2" t="s">
        <v>683</v>
      </c>
      <c r="H698" s="2" t="str">
        <f t="array" ref="H698">_xlfn.XLOOKUP(G698,Food_Menu!A:A,Food_Menu!B:B)</f>
        <v>Food Item 0010</v>
      </c>
      <c r="I698" s="2">
        <f t="array" ref="I698">_xlfn.XLOOKUP(G698,Food_Menu!A:A,Food_Menu!D:D)</f>
        <v>253.04</v>
      </c>
      <c r="J698" s="2" t="s">
        <v>443</v>
      </c>
      <c r="K698" s="2" t="str">
        <f t="array" ref="K698">_xlfn.XLOOKUP(J698,Delivery_Partners!A:A,Delivery_Partners!B:B)</f>
        <v>Delivery Partner 083</v>
      </c>
      <c r="L698" s="3">
        <v>3</v>
      </c>
      <c r="M698" s="2" t="s">
        <v>23</v>
      </c>
      <c r="N698" s="2" t="s">
        <v>24</v>
      </c>
      <c r="O698" s="3">
        <v>36</v>
      </c>
      <c r="P698" s="13">
        <f t="shared" si="148"/>
        <v>759.12</v>
      </c>
      <c r="Q698" s="13" t="str">
        <f t="shared" si="149"/>
        <v>Normal</v>
      </c>
      <c r="S698" s="21"/>
    </row>
    <row r="699" customHeight="1" spans="1:19">
      <c r="A699" s="2" t="s">
        <v>1941</v>
      </c>
      <c r="B699" s="29" t="s">
        <v>1571</v>
      </c>
      <c r="C699" s="2" t="s">
        <v>1942</v>
      </c>
      <c r="D699" s="2" t="str">
        <f t="array" ref="D699">_xlfn.XLOOKUP(C699,Customers!A:A,Customers!B:B)</f>
        <v>Customer 0932</v>
      </c>
      <c r="E699" s="2" t="s">
        <v>376</v>
      </c>
      <c r="F699" s="2" t="str">
        <f t="array" ref="F699">_xlfn.XLOOKUP(E699,Restaurants!A:A,Restaurants!B:B)</f>
        <v>Restaurant 028</v>
      </c>
      <c r="G699" s="2" t="s">
        <v>355</v>
      </c>
      <c r="H699" s="2" t="str">
        <f t="array" ref="H699">_xlfn.XLOOKUP(G699,Food_Menu!A:A,Food_Menu!B:B)</f>
        <v>Food Item 0195</v>
      </c>
      <c r="I699" s="2">
        <f t="array" ref="I699">_xlfn.XLOOKUP(G699,Food_Menu!A:A,Food_Menu!D:D)</f>
        <v>547.24</v>
      </c>
      <c r="J699" s="2" t="s">
        <v>1047</v>
      </c>
      <c r="K699" s="2" t="str">
        <f t="array" ref="K699">_xlfn.XLOOKUP(J699,Delivery_Partners!A:A,Delivery_Partners!B:B)</f>
        <v>Delivery Partner 108</v>
      </c>
      <c r="L699" s="3">
        <v>2</v>
      </c>
      <c r="M699" s="2" t="s">
        <v>23</v>
      </c>
      <c r="N699" s="2" t="s">
        <v>55</v>
      </c>
      <c r="O699" s="3">
        <v>15</v>
      </c>
      <c r="P699" s="13">
        <f t="shared" si="148"/>
        <v>1094.48</v>
      </c>
      <c r="Q699" s="13" t="str">
        <f t="shared" si="149"/>
        <v>Fast</v>
      </c>
      <c r="S699" s="21"/>
    </row>
    <row r="700" hidden="1" customHeight="1" spans="1:19">
      <c r="A700" s="2" t="s">
        <v>1943</v>
      </c>
      <c r="B700" s="29" t="s">
        <v>1251</v>
      </c>
      <c r="C700" s="2" t="s">
        <v>1944</v>
      </c>
      <c r="D700" s="2" t="str">
        <f t="array" ref="D700">_xlfn.XLOOKUP(C700,Customers!A:A,Customers!B:B)</f>
        <v>Customer 0804</v>
      </c>
      <c r="E700" s="2" t="s">
        <v>578</v>
      </c>
      <c r="F700" s="2" t="str">
        <f t="array" ref="F700">_xlfn.XLOOKUP(E700,Restaurants!A:A,Restaurants!B:B)</f>
        <v>Restaurant 063</v>
      </c>
      <c r="G700" s="2" t="s">
        <v>322</v>
      </c>
      <c r="H700" s="2" t="str">
        <f t="array" ref="H700">_xlfn.XLOOKUP(G700,Food_Menu!A:A,Food_Menu!B:B)</f>
        <v>Food Item 0213</v>
      </c>
      <c r="I700" s="2"/>
      <c r="J700" s="2" t="s">
        <v>22</v>
      </c>
      <c r="K700" s="2" t="str">
        <f t="array" ref="K700">_xlfn.XLOOKUP(J700,Delivery_Partners!A:A,Delivery_Partners!B:B)</f>
        <v>Delivery Partner 163</v>
      </c>
      <c r="L700" s="3">
        <v>1</v>
      </c>
      <c r="M700" s="2" t="s">
        <v>101</v>
      </c>
      <c r="N700" s="2" t="s">
        <v>74</v>
      </c>
      <c r="O700" s="2"/>
    </row>
    <row r="701" hidden="1" customHeight="1" spans="1:19">
      <c r="A701" s="2" t="s">
        <v>1945</v>
      </c>
      <c r="B701" s="29" t="s">
        <v>58</v>
      </c>
      <c r="C701" s="2" t="s">
        <v>1946</v>
      </c>
      <c r="D701" s="2" t="str">
        <f t="array" ref="D701">_xlfn.XLOOKUP(C701,Customers!A:A,Customers!B:B)</f>
        <v>Customer 0833</v>
      </c>
      <c r="E701" s="2" t="s">
        <v>776</v>
      </c>
      <c r="F701" s="2" t="str">
        <f t="array" ref="F701">_xlfn.XLOOKUP(E701,Restaurants!A:A,Restaurants!B:B)</f>
        <v>Restaurant 069</v>
      </c>
      <c r="G701" s="2" t="s">
        <v>413</v>
      </c>
      <c r="H701" s="2" t="str">
        <f t="array" ref="H701">_xlfn.XLOOKUP(G701,Food_Menu!A:A,Food_Menu!B:B)</f>
        <v>Food Item 0084</v>
      </c>
      <c r="I701" s="2"/>
      <c r="J701" s="2" t="s">
        <v>679</v>
      </c>
      <c r="K701" s="2" t="str">
        <f t="array" ref="K701">_xlfn.XLOOKUP(J701,Delivery_Partners!A:A,Delivery_Partners!B:B)</f>
        <v>Delivery Partner 055</v>
      </c>
      <c r="L701" s="3">
        <v>1</v>
      </c>
      <c r="M701" s="2" t="s">
        <v>189</v>
      </c>
      <c r="N701" s="2" t="s">
        <v>24</v>
      </c>
      <c r="O701" s="2"/>
    </row>
    <row r="702" customHeight="1" spans="1:19">
      <c r="A702" s="2" t="s">
        <v>1947</v>
      </c>
      <c r="B702" s="29" t="s">
        <v>403</v>
      </c>
      <c r="C702" s="2" t="s">
        <v>1948</v>
      </c>
      <c r="D702" s="2" t="str">
        <f t="array" ref="D702">_xlfn.XLOOKUP(C702,Customers!A:A,Customers!B:B)</f>
        <v>Customer 0226</v>
      </c>
      <c r="E702" s="2" t="s">
        <v>647</v>
      </c>
      <c r="F702" s="2" t="str">
        <f t="array" ref="F702">_xlfn.XLOOKUP(E702,Restaurants!A:A,Restaurants!B:B)</f>
        <v>Restaurant 081</v>
      </c>
      <c r="G702" s="2" t="s">
        <v>1498</v>
      </c>
      <c r="H702" s="2" t="str">
        <f t="array" ref="H702">_xlfn.XLOOKUP(G702,Food_Menu!A:A,Food_Menu!B:B)</f>
        <v>Food Item 0041</v>
      </c>
      <c r="I702" s="2">
        <f t="array" ref="I702">_xlfn.XLOOKUP(G702,Food_Menu!A:A,Food_Menu!D:D)</f>
        <v>514.31</v>
      </c>
      <c r="J702" s="2" t="s">
        <v>953</v>
      </c>
      <c r="K702" s="2" t="str">
        <f t="array" ref="K702">_xlfn.XLOOKUP(J702,Delivery_Partners!A:A,Delivery_Partners!B:B)</f>
        <v>Delivery Partner 157</v>
      </c>
      <c r="L702" s="3">
        <v>2</v>
      </c>
      <c r="M702" s="2" t="s">
        <v>23</v>
      </c>
      <c r="N702" s="2" t="s">
        <v>42</v>
      </c>
      <c r="O702" s="3">
        <v>33</v>
      </c>
      <c r="P702" s="13">
        <f t="shared" ref="P702:P707" si="150">I702*L702</f>
        <v>1028.62</v>
      </c>
      <c r="Q702" s="13" t="str">
        <f t="shared" ref="Q702:Q707" si="151">IF(O702="","Not Delivered",IF(O702&lt;=30,"Fast",IF(O702&lt;=60,"Normal","Slow")))</f>
        <v>Normal</v>
      </c>
      <c r="S702" s="21"/>
    </row>
    <row r="703" customHeight="1" spans="1:19">
      <c r="A703" s="2" t="s">
        <v>1949</v>
      </c>
      <c r="B703" s="28">
        <v>45973</v>
      </c>
      <c r="C703" s="2" t="s">
        <v>1950</v>
      </c>
      <c r="D703" s="2" t="str">
        <f t="array" ref="D703">_xlfn.XLOOKUP(C703,Customers!A:A,Customers!B:B)</f>
        <v>Customer 0163</v>
      </c>
      <c r="E703" s="2" t="s">
        <v>807</v>
      </c>
      <c r="F703" s="2" t="str">
        <f t="array" ref="F703">_xlfn.XLOOKUP(E703,Restaurants!A:A,Restaurants!B:B)</f>
        <v>Restaurant 118</v>
      </c>
      <c r="G703" s="2" t="s">
        <v>1951</v>
      </c>
      <c r="H703" s="2" t="str">
        <f t="array" ref="H703">_xlfn.XLOOKUP(G703,Food_Menu!A:A,Food_Menu!B:B)</f>
        <v>Food Item 0060</v>
      </c>
      <c r="I703" s="2">
        <f t="array" ref="I703">_xlfn.XLOOKUP(G703,Food_Menu!A:A,Food_Menu!D:D)</f>
        <v>246.78</v>
      </c>
      <c r="J703" s="2" t="s">
        <v>643</v>
      </c>
      <c r="K703" s="2" t="str">
        <f t="array" ref="K703">_xlfn.XLOOKUP(J703,Delivery_Partners!A:A,Delivery_Partners!B:B)</f>
        <v>Delivery Partner 107</v>
      </c>
      <c r="L703" s="3">
        <v>1</v>
      </c>
      <c r="M703" s="2" t="s">
        <v>23</v>
      </c>
      <c r="N703" s="2" t="s">
        <v>74</v>
      </c>
      <c r="O703" s="3">
        <v>46</v>
      </c>
      <c r="P703" s="13">
        <f t="shared" si="150"/>
        <v>246.78</v>
      </c>
      <c r="Q703" s="13" t="str">
        <f t="shared" si="151"/>
        <v>Normal</v>
      </c>
      <c r="S703" s="21"/>
    </row>
    <row r="704" customHeight="1" spans="1:19">
      <c r="A704" s="2" t="s">
        <v>1952</v>
      </c>
      <c r="B704" s="28">
        <v>45912</v>
      </c>
      <c r="C704" s="2" t="s">
        <v>1953</v>
      </c>
      <c r="D704" s="2" t="str">
        <f t="array" ref="D704">_xlfn.XLOOKUP(C704,Customers!A:A,Customers!B:B)</f>
        <v>Customer 0458</v>
      </c>
      <c r="E704" s="2" t="s">
        <v>771</v>
      </c>
      <c r="F704" s="2" t="str">
        <f t="array" ref="F704">_xlfn.XLOOKUP(E704,Restaurants!A:A,Restaurants!B:B)</f>
        <v>Restaurant 107</v>
      </c>
      <c r="G704" s="2" t="s">
        <v>713</v>
      </c>
      <c r="H704" s="2" t="str">
        <f t="array" ref="H704">_xlfn.XLOOKUP(G704,Food_Menu!A:A,Food_Menu!B:B)</f>
        <v>Food Item 0031</v>
      </c>
      <c r="I704" s="2">
        <f t="array" ref="I704">_xlfn.XLOOKUP(G704,Food_Menu!A:A,Food_Menu!D:D)</f>
        <v>485.31</v>
      </c>
      <c r="J704" s="2" t="s">
        <v>133</v>
      </c>
      <c r="K704" s="2" t="str">
        <f t="array" ref="K704">_xlfn.XLOOKUP(J704,Delivery_Partners!A:A,Delivery_Partners!B:B)</f>
        <v>Delivery Partner 012</v>
      </c>
      <c r="L704" s="3">
        <v>2</v>
      </c>
      <c r="M704" s="2" t="s">
        <v>23</v>
      </c>
      <c r="N704" s="2" t="s">
        <v>42</v>
      </c>
      <c r="O704" s="3">
        <v>49</v>
      </c>
      <c r="P704" s="13">
        <f t="shared" si="150"/>
        <v>970.62</v>
      </c>
      <c r="Q704" s="13" t="str">
        <f t="shared" si="151"/>
        <v>Normal</v>
      </c>
      <c r="S704" s="21"/>
    </row>
    <row r="705" customHeight="1" spans="1:19">
      <c r="A705" s="2" t="s">
        <v>1954</v>
      </c>
      <c r="B705" s="29" t="s">
        <v>1027</v>
      </c>
      <c r="C705" s="2" t="s">
        <v>1955</v>
      </c>
      <c r="D705" s="2" t="str">
        <f t="array" ref="D705">_xlfn.XLOOKUP(C705,Customers!A:A,Customers!B:B)</f>
        <v>Customer 0730</v>
      </c>
      <c r="E705" s="2" t="s">
        <v>523</v>
      </c>
      <c r="F705" s="2" t="str">
        <f t="array" ref="F705">_xlfn.XLOOKUP(E705,Restaurants!A:A,Restaurants!B:B)</f>
        <v>Restaurant 038</v>
      </c>
      <c r="G705" s="2" t="s">
        <v>561</v>
      </c>
      <c r="H705" s="2" t="str">
        <f t="array" ref="H705">_xlfn.XLOOKUP(G705,Food_Menu!A:A,Food_Menu!B:B)</f>
        <v>Food Item 0135</v>
      </c>
      <c r="I705" s="2">
        <f t="array" ref="I705">_xlfn.XLOOKUP(G705,Food_Menu!A:A,Food_Menu!D:D)</f>
        <v>217.07</v>
      </c>
      <c r="J705" s="2" t="s">
        <v>1146</v>
      </c>
      <c r="K705" s="2" t="str">
        <f t="array" ref="K705">_xlfn.XLOOKUP(J705,Delivery_Partners!A:A,Delivery_Partners!B:B)</f>
        <v>Delivery Partner 135</v>
      </c>
      <c r="L705" s="3">
        <v>1</v>
      </c>
      <c r="M705" s="2" t="s">
        <v>23</v>
      </c>
      <c r="N705" s="2" t="s">
        <v>55</v>
      </c>
      <c r="O705" s="3">
        <v>41</v>
      </c>
      <c r="P705" s="13">
        <f t="shared" si="150"/>
        <v>217.07</v>
      </c>
      <c r="Q705" s="13" t="str">
        <f t="shared" si="151"/>
        <v>Normal</v>
      </c>
      <c r="S705" s="21"/>
    </row>
    <row r="706" customHeight="1" spans="1:19">
      <c r="A706" s="2" t="s">
        <v>1956</v>
      </c>
      <c r="B706" s="28">
        <v>45782</v>
      </c>
      <c r="C706" s="2" t="s">
        <v>1957</v>
      </c>
      <c r="D706" s="2" t="str">
        <f t="array" ref="D706">_xlfn.XLOOKUP(C706,Customers!A:A,Customers!B:B)</f>
        <v>Customer 0742</v>
      </c>
      <c r="E706" s="2" t="s">
        <v>807</v>
      </c>
      <c r="F706" s="2" t="str">
        <f t="array" ref="F706">_xlfn.XLOOKUP(E706,Restaurants!A:A,Restaurants!B:B)</f>
        <v>Restaurant 118</v>
      </c>
      <c r="G706" s="2" t="s">
        <v>318</v>
      </c>
      <c r="H706" s="2" t="str">
        <f t="array" ref="H706">_xlfn.XLOOKUP(G706,Food_Menu!A:A,Food_Menu!B:B)</f>
        <v>Food Item 0115</v>
      </c>
      <c r="I706" s="2">
        <f t="array" ref="I706">_xlfn.XLOOKUP(G706,Food_Menu!A:A,Food_Menu!D:D)</f>
        <v>109.53</v>
      </c>
      <c r="J706" s="2" t="s">
        <v>942</v>
      </c>
      <c r="K706" s="2" t="str">
        <f t="array" ref="K706">_xlfn.XLOOKUP(J706,Delivery_Partners!A:A,Delivery_Partners!B:B)</f>
        <v>Delivery Partner 037</v>
      </c>
      <c r="L706" s="3">
        <v>1</v>
      </c>
      <c r="M706" s="2" t="s">
        <v>23</v>
      </c>
      <c r="N706" s="2" t="s">
        <v>24</v>
      </c>
      <c r="O706" s="3">
        <v>15</v>
      </c>
      <c r="P706" s="13">
        <f t="shared" si="150"/>
        <v>109.53</v>
      </c>
      <c r="Q706" s="13" t="str">
        <f t="shared" si="151"/>
        <v>Fast</v>
      </c>
      <c r="S706" s="21"/>
    </row>
    <row r="707" customHeight="1" spans="1:19">
      <c r="A707" s="2" t="s">
        <v>1958</v>
      </c>
      <c r="B707" s="28">
        <v>45787</v>
      </c>
      <c r="C707" s="2" t="s">
        <v>1936</v>
      </c>
      <c r="D707" s="2" t="str">
        <f t="array" ref="D707">_xlfn.XLOOKUP(C707,Customers!A:A,Customers!B:B)</f>
        <v>Customer 0933</v>
      </c>
      <c r="E707" s="2" t="s">
        <v>506</v>
      </c>
      <c r="F707" s="2" t="str">
        <f t="array" ref="F707">_xlfn.XLOOKUP(E707,Restaurants!A:A,Restaurants!B:B)</f>
        <v>Restaurant 005</v>
      </c>
      <c r="G707" s="2" t="s">
        <v>207</v>
      </c>
      <c r="H707" s="2" t="str">
        <f t="array" ref="H707">_xlfn.XLOOKUP(G707,Food_Menu!A:A,Food_Menu!B:B)</f>
        <v>Food Item 0079</v>
      </c>
      <c r="I707" s="2">
        <f t="array" ref="I707">_xlfn.XLOOKUP(G707,Food_Menu!A:A,Food_Menu!D:D)</f>
        <v>193.41</v>
      </c>
      <c r="J707" s="2" t="s">
        <v>842</v>
      </c>
      <c r="K707" s="2" t="str">
        <f t="array" ref="K707">_xlfn.XLOOKUP(J707,Delivery_Partners!A:A,Delivery_Partners!B:B)</f>
        <v>Delivery Partner 093</v>
      </c>
      <c r="L707" s="3">
        <v>2</v>
      </c>
      <c r="M707" s="2" t="s">
        <v>23</v>
      </c>
      <c r="N707" s="2" t="s">
        <v>24</v>
      </c>
      <c r="O707" s="3">
        <v>21</v>
      </c>
      <c r="P707" s="13">
        <f t="shared" si="150"/>
        <v>386.82</v>
      </c>
      <c r="Q707" s="13" t="str">
        <f t="shared" si="151"/>
        <v>Fast</v>
      </c>
      <c r="S707" s="21"/>
    </row>
    <row r="708" hidden="1" customHeight="1" spans="1:19">
      <c r="A708" s="2" t="s">
        <v>1959</v>
      </c>
      <c r="B708" s="28">
        <v>45752</v>
      </c>
      <c r="C708" s="2" t="s">
        <v>813</v>
      </c>
      <c r="D708" s="2" t="str">
        <f t="array" ref="D708">_xlfn.XLOOKUP(C708,Customers!A:A,Customers!B:B)</f>
        <v>Customer 0371</v>
      </c>
      <c r="E708" s="2" t="s">
        <v>698</v>
      </c>
      <c r="F708" s="2" t="str">
        <f t="array" ref="F708">_xlfn.XLOOKUP(E708,Restaurants!A:A,Restaurants!B:B)</f>
        <v>Restaurant 116</v>
      </c>
      <c r="G708" s="2" t="s">
        <v>557</v>
      </c>
      <c r="H708" s="2" t="str">
        <f t="array" ref="H708">_xlfn.XLOOKUP(G708,Food_Menu!A:A,Food_Menu!B:B)</f>
        <v>Food Item 0144</v>
      </c>
      <c r="I708" s="2"/>
      <c r="J708" s="2" t="s">
        <v>541</v>
      </c>
      <c r="K708" s="2" t="str">
        <f t="array" ref="K708">_xlfn.XLOOKUP(J708,Delivery_Partners!A:A,Delivery_Partners!B:B)</f>
        <v>Delivery Partner 172</v>
      </c>
      <c r="L708" s="3">
        <v>1</v>
      </c>
      <c r="M708" s="2" t="s">
        <v>101</v>
      </c>
      <c r="N708" s="2" t="s">
        <v>55</v>
      </c>
      <c r="O708" s="2"/>
    </row>
    <row r="709" customHeight="1" spans="1:19">
      <c r="A709" s="2" t="s">
        <v>1960</v>
      </c>
      <c r="B709" s="29" t="s">
        <v>1961</v>
      </c>
      <c r="C709" s="2" t="s">
        <v>1962</v>
      </c>
      <c r="D709" s="2" t="str">
        <f t="array" ref="D709">_xlfn.XLOOKUP(C709,Customers!A:A,Customers!B:B)</f>
        <v>Customer 1039</v>
      </c>
      <c r="E709" s="2" t="s">
        <v>93</v>
      </c>
      <c r="F709" s="2" t="str">
        <f t="array" ref="F709">_xlfn.XLOOKUP(E709,Restaurants!A:A,Restaurants!B:B)</f>
        <v>Restaurant 018</v>
      </c>
      <c r="G709" s="2" t="s">
        <v>183</v>
      </c>
      <c r="H709" s="2" t="str">
        <f t="array" ref="H709">_xlfn.XLOOKUP(G709,Food_Menu!A:A,Food_Menu!B:B)</f>
        <v>Food Item 0137</v>
      </c>
      <c r="I709" s="2">
        <f t="array" ref="I709">_xlfn.XLOOKUP(G709,Food_Menu!A:A,Food_Menu!D:D)</f>
        <v>200.4</v>
      </c>
      <c r="J709" s="2" t="s">
        <v>474</v>
      </c>
      <c r="K709" s="2" t="str">
        <f t="array" ref="K709">_xlfn.XLOOKUP(J709,Delivery_Partners!A:A,Delivery_Partners!B:B)</f>
        <v>Delivery Partner 141</v>
      </c>
      <c r="L709" s="3">
        <v>3</v>
      </c>
      <c r="M709" s="2" t="s">
        <v>23</v>
      </c>
      <c r="N709" s="2" t="s">
        <v>74</v>
      </c>
      <c r="O709" s="3">
        <v>36</v>
      </c>
      <c r="P709" s="13">
        <f t="shared" ref="P709:P727" si="152">I709*L709</f>
        <v>601.2</v>
      </c>
      <c r="Q709" s="13" t="str">
        <f t="shared" ref="Q709:Q727" si="153">IF(O709="","Not Delivered",IF(O709&lt;=30,"Fast",IF(O709&lt;=60,"Normal","Slow")))</f>
        <v>Normal</v>
      </c>
      <c r="S709" s="21"/>
    </row>
    <row r="710" customHeight="1" spans="1:19">
      <c r="A710" s="2" t="s">
        <v>1963</v>
      </c>
      <c r="B710" s="28">
        <v>45940</v>
      </c>
      <c r="C710" s="2" t="s">
        <v>1964</v>
      </c>
      <c r="D710" s="2" t="str">
        <f t="array" ref="D710">_xlfn.XLOOKUP(C710,Customers!A:A,Customers!B:B)</f>
        <v>Customer 0539</v>
      </c>
      <c r="E710" s="2" t="s">
        <v>800</v>
      </c>
      <c r="F710" s="2" t="str">
        <f t="array" ref="F710">_xlfn.XLOOKUP(E710,Restaurants!A:A,Restaurants!B:B)</f>
        <v>Restaurant 014</v>
      </c>
      <c r="G710" s="2" t="s">
        <v>172</v>
      </c>
      <c r="H710" s="2" t="str">
        <f t="array" ref="H710">_xlfn.XLOOKUP(G710,Food_Menu!A:A,Food_Menu!B:B)</f>
        <v>Food Item 0003</v>
      </c>
      <c r="I710" s="2">
        <f t="array" ref="I710">_xlfn.XLOOKUP(G710,Food_Menu!A:A,Food_Menu!D:D)</f>
        <v>349.88</v>
      </c>
      <c r="J710" s="2" t="s">
        <v>756</v>
      </c>
      <c r="K710" s="2" t="str">
        <f t="array" ref="K710">_xlfn.XLOOKUP(J710,Delivery_Partners!A:A,Delivery_Partners!B:B)</f>
        <v>Delivery Partner 126</v>
      </c>
      <c r="L710" s="3">
        <v>1</v>
      </c>
      <c r="M710" s="2" t="s">
        <v>23</v>
      </c>
      <c r="N710" s="2" t="s">
        <v>55</v>
      </c>
      <c r="O710" s="3">
        <v>36</v>
      </c>
      <c r="P710" s="13">
        <f t="shared" si="152"/>
        <v>349.88</v>
      </c>
      <c r="Q710" s="13" t="str">
        <f t="shared" si="153"/>
        <v>Normal</v>
      </c>
      <c r="S710" s="21"/>
    </row>
    <row r="711" customHeight="1" spans="1:19">
      <c r="A711" s="2" t="s">
        <v>1965</v>
      </c>
      <c r="B711" s="29" t="s">
        <v>1206</v>
      </c>
      <c r="C711" s="2" t="s">
        <v>1966</v>
      </c>
      <c r="D711" s="2" t="str">
        <f t="array" ref="D711">_xlfn.XLOOKUP(C711,Customers!A:A,Customers!B:B)</f>
        <v>Customer 0296</v>
      </c>
      <c r="E711" s="2" t="s">
        <v>871</v>
      </c>
      <c r="F711" s="2" t="str">
        <f t="array" ref="F711">_xlfn.XLOOKUP(E711,Restaurants!A:A,Restaurants!B:B)</f>
        <v>Restaurant 015</v>
      </c>
      <c r="G711" s="2" t="s">
        <v>447</v>
      </c>
      <c r="H711" s="2" t="str">
        <f t="array" ref="H711">_xlfn.XLOOKUP(G711,Food_Menu!A:A,Food_Menu!B:B)</f>
        <v>Food Item 0091</v>
      </c>
      <c r="I711" s="2">
        <f t="array" ref="I711">_xlfn.XLOOKUP(G711,Food_Menu!A:A,Food_Menu!D:D)</f>
        <v>434.43</v>
      </c>
      <c r="J711" s="2" t="s">
        <v>231</v>
      </c>
      <c r="K711" s="2" t="str">
        <f t="array" ref="K711">_xlfn.XLOOKUP(J711,Delivery_Partners!A:A,Delivery_Partners!B:B)</f>
        <v>Delivery Partner 013</v>
      </c>
      <c r="L711" s="3">
        <v>1</v>
      </c>
      <c r="M711" s="2" t="s">
        <v>23</v>
      </c>
      <c r="N711" s="2" t="s">
        <v>24</v>
      </c>
      <c r="O711" s="3">
        <v>25</v>
      </c>
      <c r="P711" s="13">
        <f t="shared" si="152"/>
        <v>434.43</v>
      </c>
      <c r="Q711" s="13" t="str">
        <f t="shared" si="153"/>
        <v>Fast</v>
      </c>
      <c r="S711" s="21"/>
    </row>
    <row r="712" customHeight="1" spans="1:19">
      <c r="A712" s="2" t="s">
        <v>1967</v>
      </c>
      <c r="B712" s="28">
        <v>45662</v>
      </c>
      <c r="C712" s="2" t="s">
        <v>1968</v>
      </c>
      <c r="D712" s="2" t="str">
        <f t="array" ref="D712">_xlfn.XLOOKUP(C712,Customers!A:A,Customers!B:B)</f>
        <v>Customer 0883</v>
      </c>
      <c r="E712" s="2" t="s">
        <v>871</v>
      </c>
      <c r="F712" s="2" t="str">
        <f t="array" ref="F712">_xlfn.XLOOKUP(E712,Restaurants!A:A,Restaurants!B:B)</f>
        <v>Restaurant 015</v>
      </c>
      <c r="G712" s="2" t="s">
        <v>509</v>
      </c>
      <c r="H712" s="2" t="str">
        <f t="array" ref="H712">_xlfn.XLOOKUP(G712,Food_Menu!A:A,Food_Menu!B:B)</f>
        <v>Food Item 0190</v>
      </c>
      <c r="I712" s="2">
        <f t="array" ref="I712">_xlfn.XLOOKUP(G712,Food_Menu!A:A,Food_Menu!D:D)</f>
        <v>350.87</v>
      </c>
      <c r="J712" s="2" t="s">
        <v>184</v>
      </c>
      <c r="K712" s="2" t="str">
        <f t="array" ref="K712">_xlfn.XLOOKUP(J712,Delivery_Partners!A:A,Delivery_Partners!B:B)</f>
        <v>Delivery Partner 155</v>
      </c>
      <c r="L712" s="3">
        <v>1</v>
      </c>
      <c r="M712" s="2" t="s">
        <v>23</v>
      </c>
      <c r="N712" s="2" t="s">
        <v>24</v>
      </c>
      <c r="O712" s="3">
        <v>27</v>
      </c>
      <c r="P712" s="13">
        <f t="shared" si="152"/>
        <v>350.87</v>
      </c>
      <c r="Q712" s="13" t="str">
        <f t="shared" si="153"/>
        <v>Fast</v>
      </c>
      <c r="S712" s="21"/>
    </row>
    <row r="713" customHeight="1" spans="1:19">
      <c r="A713" s="2" t="s">
        <v>1969</v>
      </c>
      <c r="B713" s="28">
        <v>45843</v>
      </c>
      <c r="C713" s="2" t="s">
        <v>497</v>
      </c>
      <c r="D713" s="2" t="str">
        <f t="array" ref="D713">_xlfn.XLOOKUP(C713,Customers!A:A,Customers!B:B)</f>
        <v>Customer 0153</v>
      </c>
      <c r="E713" s="2" t="s">
        <v>260</v>
      </c>
      <c r="F713" s="2" t="str">
        <f t="array" ref="F713">_xlfn.XLOOKUP(E713,Restaurants!A:A,Restaurants!B:B)</f>
        <v>Restaurant 056</v>
      </c>
      <c r="G713" s="2" t="s">
        <v>1114</v>
      </c>
      <c r="H713" s="2" t="str">
        <f t="array" ref="H713">_xlfn.XLOOKUP(G713,Food_Menu!A:A,Food_Menu!B:B)</f>
        <v>Food Item 0176</v>
      </c>
      <c r="I713" s="2">
        <f t="array" ref="I713">_xlfn.XLOOKUP(G713,Food_Menu!A:A,Food_Menu!D:D)</f>
        <v>167.27</v>
      </c>
      <c r="J713" s="2" t="s">
        <v>1120</v>
      </c>
      <c r="K713" s="2" t="str">
        <f t="array" ref="K713">_xlfn.XLOOKUP(J713,Delivery_Partners!A:A,Delivery_Partners!B:B)</f>
        <v>Delivery Partner 061</v>
      </c>
      <c r="L713" s="3">
        <v>1</v>
      </c>
      <c r="M713" s="2" t="s">
        <v>23</v>
      </c>
      <c r="N713" s="2" t="s">
        <v>24</v>
      </c>
      <c r="O713" s="3">
        <v>49</v>
      </c>
      <c r="P713" s="13">
        <f t="shared" si="152"/>
        <v>167.27</v>
      </c>
      <c r="Q713" s="13" t="str">
        <f t="shared" si="153"/>
        <v>Normal</v>
      </c>
      <c r="S713" s="21"/>
    </row>
    <row r="714" customHeight="1" spans="1:19">
      <c r="A714" s="2" t="s">
        <v>1970</v>
      </c>
      <c r="B714" s="28">
        <v>45901</v>
      </c>
      <c r="C714" s="2" t="s">
        <v>441</v>
      </c>
      <c r="D714" s="2" t="str">
        <f t="array" ref="D714">_xlfn.XLOOKUP(C714,Customers!A:A,Customers!B:B)</f>
        <v>Customer 0487</v>
      </c>
      <c r="E714" s="2" t="s">
        <v>39</v>
      </c>
      <c r="F714" s="2" t="str">
        <f t="array" ref="F714">_xlfn.XLOOKUP(E714,Restaurants!A:A,Restaurants!B:B)</f>
        <v>Restaurant 077</v>
      </c>
      <c r="G714" s="2" t="s">
        <v>94</v>
      </c>
      <c r="H714" s="2" t="str">
        <f t="array" ref="H714">_xlfn.XLOOKUP(G714,Food_Menu!A:A,Food_Menu!B:B)</f>
        <v>Food Item 0189</v>
      </c>
      <c r="I714" s="2">
        <f t="array" ref="I714">_xlfn.XLOOKUP(G714,Food_Menu!A:A,Food_Menu!D:D)</f>
        <v>612.77</v>
      </c>
      <c r="J714" s="2" t="s">
        <v>271</v>
      </c>
      <c r="K714" s="2" t="str">
        <f t="array" ref="K714">_xlfn.XLOOKUP(J714,Delivery_Partners!A:A,Delivery_Partners!B:B)</f>
        <v>Delivery Partner 010</v>
      </c>
      <c r="L714" s="3">
        <v>2</v>
      </c>
      <c r="M714" s="2" t="s">
        <v>23</v>
      </c>
      <c r="N714" s="2" t="s">
        <v>74</v>
      </c>
      <c r="O714" s="3">
        <v>53</v>
      </c>
      <c r="P714" s="13">
        <f t="shared" si="152"/>
        <v>1225.54</v>
      </c>
      <c r="Q714" s="13" t="str">
        <f t="shared" si="153"/>
        <v>Normal</v>
      </c>
      <c r="S714" s="21"/>
    </row>
    <row r="715" customHeight="1" spans="1:19">
      <c r="A715" s="2" t="s">
        <v>1971</v>
      </c>
      <c r="B715" s="29" t="s">
        <v>780</v>
      </c>
      <c r="C715" s="2" t="s">
        <v>1972</v>
      </c>
      <c r="D715" s="2" t="str">
        <f t="array" ref="D715">_xlfn.XLOOKUP(C715,Customers!A:A,Customers!B:B)</f>
        <v>Customer 0938</v>
      </c>
      <c r="E715" s="2" t="s">
        <v>1309</v>
      </c>
      <c r="F715" s="2" t="str">
        <f t="array" ref="F715">_xlfn.XLOOKUP(E715,Restaurants!A:A,Restaurants!B:B)</f>
        <v>Restaurant 090</v>
      </c>
      <c r="G715" s="2" t="s">
        <v>1973</v>
      </c>
      <c r="H715" s="2" t="str">
        <f t="array" ref="H715">_xlfn.XLOOKUP(G715,Food_Menu!A:A,Food_Menu!B:B)</f>
        <v>Food Item 0210</v>
      </c>
      <c r="I715" s="2">
        <f t="array" ref="I715">_xlfn.XLOOKUP(G715,Food_Menu!A:A,Food_Menu!D:D)</f>
        <v>331.49</v>
      </c>
      <c r="J715" s="2" t="s">
        <v>1319</v>
      </c>
      <c r="K715" s="2" t="str">
        <f t="array" ref="K715">_xlfn.XLOOKUP(J715,Delivery_Partners!A:A,Delivery_Partners!B:B)</f>
        <v>Delivery Partner 173</v>
      </c>
      <c r="L715" s="3">
        <v>1</v>
      </c>
      <c r="M715" s="2" t="s">
        <v>23</v>
      </c>
      <c r="N715" s="2" t="s">
        <v>24</v>
      </c>
      <c r="O715" s="3">
        <v>45</v>
      </c>
      <c r="P715" s="13">
        <f t="shared" si="152"/>
        <v>331.49</v>
      </c>
      <c r="Q715" s="13" t="str">
        <f t="shared" si="153"/>
        <v>Normal</v>
      </c>
      <c r="S715" s="21"/>
    </row>
    <row r="716" customHeight="1" spans="1:19">
      <c r="A716" s="2" t="s">
        <v>1974</v>
      </c>
      <c r="B716" s="29" t="s">
        <v>1166</v>
      </c>
      <c r="C716" s="2" t="s">
        <v>1975</v>
      </c>
      <c r="D716" s="2" t="str">
        <f t="array" ref="D716">_xlfn.XLOOKUP(C716,Customers!A:A,Customers!B:B)</f>
        <v>Customer 0926</v>
      </c>
      <c r="E716" s="2" t="s">
        <v>302</v>
      </c>
      <c r="F716" s="2" t="str">
        <f t="array" ref="F716">_xlfn.XLOOKUP(E716,Restaurants!A:A,Restaurants!B:B)</f>
        <v>Restaurant 002</v>
      </c>
      <c r="G716" s="2" t="s">
        <v>1051</v>
      </c>
      <c r="H716" s="2" t="str">
        <f t="array" ref="H716">_xlfn.XLOOKUP(G716,Food_Menu!A:A,Food_Menu!B:B)</f>
        <v>Food Item 0014</v>
      </c>
      <c r="I716" s="2">
        <f t="array" ref="I716">_xlfn.XLOOKUP(G716,Food_Menu!A:A,Food_Menu!D:D)</f>
        <v>208.39</v>
      </c>
      <c r="J716" s="2" t="s">
        <v>1290</v>
      </c>
      <c r="K716" s="2" t="str">
        <f t="array" ref="K716">_xlfn.XLOOKUP(J716,Delivery_Partners!A:A,Delivery_Partners!B:B)</f>
        <v>Delivery Partner 035</v>
      </c>
      <c r="L716" s="3">
        <v>1</v>
      </c>
      <c r="M716" s="2" t="s">
        <v>23</v>
      </c>
      <c r="N716" s="2" t="s">
        <v>24</v>
      </c>
      <c r="O716" s="3">
        <v>42</v>
      </c>
      <c r="P716" s="13">
        <f t="shared" si="152"/>
        <v>208.39</v>
      </c>
      <c r="Q716" s="13" t="str">
        <f t="shared" si="153"/>
        <v>Normal</v>
      </c>
      <c r="S716" s="21"/>
    </row>
    <row r="717" customHeight="1" spans="1:19">
      <c r="A717" s="2" t="s">
        <v>1976</v>
      </c>
      <c r="B717" s="29" t="s">
        <v>205</v>
      </c>
      <c r="C717" s="2" t="s">
        <v>1977</v>
      </c>
      <c r="D717" s="2" t="str">
        <f t="array" ref="D717">_xlfn.XLOOKUP(C717,Customers!A:A,Customers!B:B)</f>
        <v>Customer 0308</v>
      </c>
      <c r="E717" s="2" t="s">
        <v>666</v>
      </c>
      <c r="F717" s="2" t="str">
        <f t="array" ref="F717">_xlfn.XLOOKUP(E717,Restaurants!A:A,Restaurants!B:B)</f>
        <v>Restaurant 036</v>
      </c>
      <c r="G717" s="2" t="s">
        <v>1951</v>
      </c>
      <c r="H717" s="2" t="str">
        <f t="array" ref="H717">_xlfn.XLOOKUP(G717,Food_Menu!A:A,Food_Menu!B:B)</f>
        <v>Food Item 0060</v>
      </c>
      <c r="I717" s="2">
        <f t="array" ref="I717">_xlfn.XLOOKUP(G717,Food_Menu!A:A,Food_Menu!D:D)</f>
        <v>246.78</v>
      </c>
      <c r="J717" s="2" t="s">
        <v>1142</v>
      </c>
      <c r="K717" s="2" t="str">
        <f t="array" ref="K717">_xlfn.XLOOKUP(J717,Delivery_Partners!A:A,Delivery_Partners!B:B)</f>
        <v>Delivery Partner 059</v>
      </c>
      <c r="L717" s="3">
        <v>4</v>
      </c>
      <c r="M717" s="2" t="s">
        <v>23</v>
      </c>
      <c r="N717" s="2" t="s">
        <v>55</v>
      </c>
      <c r="O717" s="3">
        <v>43</v>
      </c>
      <c r="P717" s="13">
        <f t="shared" si="152"/>
        <v>987.12</v>
      </c>
      <c r="Q717" s="13" t="str">
        <f t="shared" si="153"/>
        <v>Normal</v>
      </c>
      <c r="S717" s="21"/>
    </row>
    <row r="718" customHeight="1" spans="1:19">
      <c r="A718" s="2" t="s">
        <v>1978</v>
      </c>
      <c r="B718" s="28">
        <v>45722</v>
      </c>
      <c r="C718" s="2" t="s">
        <v>1979</v>
      </c>
      <c r="D718" s="2" t="str">
        <f t="array" ref="D718">_xlfn.XLOOKUP(C718,Customers!A:A,Customers!B:B)</f>
        <v>Customer 0200</v>
      </c>
      <c r="E718" s="2" t="s">
        <v>1031</v>
      </c>
      <c r="F718" s="2" t="str">
        <f t="array" ref="F718">_xlfn.XLOOKUP(E718,Restaurants!A:A,Restaurants!B:B)</f>
        <v>Restaurant 016</v>
      </c>
      <c r="G718" s="2" t="s">
        <v>363</v>
      </c>
      <c r="H718" s="2" t="str">
        <f t="array" ref="H718">_xlfn.XLOOKUP(G718,Food_Menu!A:A,Food_Menu!B:B)</f>
        <v>Food Item 0102</v>
      </c>
      <c r="I718" s="2">
        <f t="array" ref="I718">_xlfn.XLOOKUP(G718,Food_Menu!A:A,Food_Menu!D:D)</f>
        <v>630.13</v>
      </c>
      <c r="J718" s="2" t="s">
        <v>588</v>
      </c>
      <c r="K718" s="2" t="str">
        <f t="array" ref="K718">_xlfn.XLOOKUP(J718,Delivery_Partners!A:A,Delivery_Partners!B:B)</f>
        <v>Delivery Partner 026</v>
      </c>
      <c r="L718" s="3">
        <v>1</v>
      </c>
      <c r="M718" s="2" t="s">
        <v>23</v>
      </c>
      <c r="N718" s="2" t="s">
        <v>24</v>
      </c>
      <c r="O718" s="3">
        <v>34</v>
      </c>
      <c r="P718" s="13">
        <f t="shared" si="152"/>
        <v>630.13</v>
      </c>
      <c r="Q718" s="13" t="str">
        <f t="shared" si="153"/>
        <v>Normal</v>
      </c>
      <c r="S718" s="21"/>
    </row>
    <row r="719" customHeight="1" spans="1:19">
      <c r="A719" s="2" t="s">
        <v>1980</v>
      </c>
      <c r="B719" s="28">
        <v>45911</v>
      </c>
      <c r="C719" s="2" t="s">
        <v>1981</v>
      </c>
      <c r="D719" s="2" t="str">
        <f t="array" ref="D719">_xlfn.XLOOKUP(C719,Customers!A:A,Customers!B:B)</f>
        <v>Customer 0039</v>
      </c>
      <c r="E719" s="2" t="s">
        <v>93</v>
      </c>
      <c r="F719" s="2" t="str">
        <f t="array" ref="F719">_xlfn.XLOOKUP(E719,Restaurants!A:A,Restaurants!B:B)</f>
        <v>Restaurant 018</v>
      </c>
      <c r="G719" s="2" t="s">
        <v>1100</v>
      </c>
      <c r="H719" s="2" t="str">
        <f t="array" ref="H719">_xlfn.XLOOKUP(G719,Food_Menu!A:A,Food_Menu!B:B)</f>
        <v>Food Item 0113</v>
      </c>
      <c r="I719" s="2">
        <f t="array" ref="I719">_xlfn.XLOOKUP(G719,Food_Menu!A:A,Food_Menu!D:D)</f>
        <v>545.03</v>
      </c>
      <c r="J719" s="2" t="s">
        <v>495</v>
      </c>
      <c r="K719" s="2" t="str">
        <f t="array" ref="K719">_xlfn.XLOOKUP(J719,Delivery_Partners!A:A,Delivery_Partners!B:B)</f>
        <v>Delivery Partner 112</v>
      </c>
      <c r="L719" s="3">
        <v>1</v>
      </c>
      <c r="M719" s="2" t="s">
        <v>23</v>
      </c>
      <c r="N719" s="2" t="s">
        <v>24</v>
      </c>
      <c r="O719" s="3">
        <v>21</v>
      </c>
      <c r="P719" s="13">
        <f t="shared" si="152"/>
        <v>545.03</v>
      </c>
      <c r="Q719" s="13" t="str">
        <f t="shared" si="153"/>
        <v>Fast</v>
      </c>
      <c r="S719" s="21"/>
    </row>
    <row r="720" customHeight="1" spans="1:19">
      <c r="A720" s="2" t="s">
        <v>1982</v>
      </c>
      <c r="B720" s="28">
        <v>45940</v>
      </c>
      <c r="C720" s="2" t="s">
        <v>1983</v>
      </c>
      <c r="D720" s="2" t="str">
        <f t="array" ref="D720">_xlfn.XLOOKUP(C720,Customers!A:A,Customers!B:B)</f>
        <v>Customer 0108</v>
      </c>
      <c r="E720" s="2" t="s">
        <v>1309</v>
      </c>
      <c r="F720" s="2" t="str">
        <f t="array" ref="F720">_xlfn.XLOOKUP(E720,Restaurants!A:A,Restaurants!B:B)</f>
        <v>Restaurant 090</v>
      </c>
      <c r="G720" s="2" t="s">
        <v>1086</v>
      </c>
      <c r="H720" s="2" t="str">
        <f t="array" ref="H720">_xlfn.XLOOKUP(G720,Food_Menu!A:A,Food_Menu!B:B)</f>
        <v>Food Item 0173</v>
      </c>
      <c r="I720" s="2">
        <f t="array" ref="I720">_xlfn.XLOOKUP(G720,Food_Menu!A:A,Food_Menu!D:D)</f>
        <v>407.21</v>
      </c>
      <c r="J720" s="2" t="s">
        <v>953</v>
      </c>
      <c r="K720" s="2" t="str">
        <f t="array" ref="K720">_xlfn.XLOOKUP(J720,Delivery_Partners!A:A,Delivery_Partners!B:B)</f>
        <v>Delivery Partner 157</v>
      </c>
      <c r="L720" s="3">
        <v>3</v>
      </c>
      <c r="M720" s="2" t="s">
        <v>23</v>
      </c>
      <c r="N720" s="2" t="s">
        <v>24</v>
      </c>
      <c r="O720" s="3">
        <v>18</v>
      </c>
      <c r="P720" s="13">
        <f t="shared" si="152"/>
        <v>1221.63</v>
      </c>
      <c r="Q720" s="13" t="str">
        <f t="shared" si="153"/>
        <v>Fast</v>
      </c>
      <c r="S720" s="21"/>
    </row>
    <row r="721" customHeight="1" spans="1:19">
      <c r="A721" s="2" t="s">
        <v>1984</v>
      </c>
      <c r="B721" s="29" t="s">
        <v>214</v>
      </c>
      <c r="C721" s="2" t="s">
        <v>686</v>
      </c>
      <c r="D721" s="2" t="str">
        <f t="array" ref="D721">_xlfn.XLOOKUP(C721,Customers!A:A,Customers!B:B)</f>
        <v>Customer 0991</v>
      </c>
      <c r="E721" s="2" t="s">
        <v>39</v>
      </c>
      <c r="F721" s="2" t="str">
        <f t="array" ref="F721">_xlfn.XLOOKUP(E721,Restaurants!A:A,Restaurants!B:B)</f>
        <v>Restaurant 077</v>
      </c>
      <c r="G721" s="2" t="s">
        <v>1608</v>
      </c>
      <c r="H721" s="2" t="str">
        <f t="array" ref="H721">_xlfn.XLOOKUP(G721,Food_Menu!A:A,Food_Menu!B:B)</f>
        <v>Food Item 0160</v>
      </c>
      <c r="I721" s="2">
        <f t="array" ref="I721">_xlfn.XLOOKUP(G721,Food_Menu!A:A,Food_Menu!D:D)</f>
        <v>297.4</v>
      </c>
      <c r="J721" s="2" t="s">
        <v>1596</v>
      </c>
      <c r="K721" s="2" t="str">
        <f t="array" ref="K721">_xlfn.XLOOKUP(J721,Delivery_Partners!A:A,Delivery_Partners!B:B)</f>
        <v>Delivery Partner 094</v>
      </c>
      <c r="L721" s="3">
        <v>2</v>
      </c>
      <c r="M721" s="2" t="s">
        <v>23</v>
      </c>
      <c r="N721" s="2" t="s">
        <v>24</v>
      </c>
      <c r="O721" s="3">
        <v>51</v>
      </c>
      <c r="P721" s="13">
        <f t="shared" si="152"/>
        <v>594.8</v>
      </c>
      <c r="Q721" s="13" t="str">
        <f t="shared" si="153"/>
        <v>Normal</v>
      </c>
      <c r="S721" s="21"/>
    </row>
    <row r="722" customHeight="1" spans="1:19">
      <c r="A722" s="2" t="s">
        <v>1985</v>
      </c>
      <c r="B722" s="28">
        <v>45689</v>
      </c>
      <c r="C722" s="2" t="s">
        <v>886</v>
      </c>
      <c r="D722" s="2" t="str">
        <f t="array" ref="D722">_xlfn.XLOOKUP(C722,Customers!A:A,Customers!B:B)</f>
        <v>Customer 0941</v>
      </c>
      <c r="E722" s="2" t="s">
        <v>281</v>
      </c>
      <c r="F722" s="2" t="str">
        <f t="array" ref="F722">_xlfn.XLOOKUP(E722,Restaurants!A:A,Restaurants!B:B)</f>
        <v>Restaurant 026</v>
      </c>
      <c r="G722" s="2" t="s">
        <v>872</v>
      </c>
      <c r="H722" s="2" t="str">
        <f t="array" ref="H722">_xlfn.XLOOKUP(G722,Food_Menu!A:A,Food_Menu!B:B)</f>
        <v>Food Item 0156</v>
      </c>
      <c r="I722" s="2">
        <f t="array" ref="I722">_xlfn.XLOOKUP(G722,Food_Menu!A:A,Food_Menu!D:D)</f>
        <v>133.9</v>
      </c>
      <c r="J722" s="2" t="s">
        <v>953</v>
      </c>
      <c r="K722" s="2" t="str">
        <f t="array" ref="K722">_xlfn.XLOOKUP(J722,Delivery_Partners!A:A,Delivery_Partners!B:B)</f>
        <v>Delivery Partner 157</v>
      </c>
      <c r="L722" s="3">
        <v>1</v>
      </c>
      <c r="M722" s="2" t="s">
        <v>23</v>
      </c>
      <c r="N722" s="2" t="s">
        <v>24</v>
      </c>
      <c r="O722" s="3">
        <v>35</v>
      </c>
      <c r="P722" s="13">
        <f t="shared" si="152"/>
        <v>133.9</v>
      </c>
      <c r="Q722" s="13" t="str">
        <f t="shared" si="153"/>
        <v>Normal</v>
      </c>
      <c r="S722" s="21"/>
    </row>
    <row r="723" customHeight="1" spans="1:19">
      <c r="A723" s="2" t="s">
        <v>1986</v>
      </c>
      <c r="B723" s="29" t="s">
        <v>516</v>
      </c>
      <c r="C723" s="2" t="s">
        <v>1549</v>
      </c>
      <c r="D723" s="2" t="str">
        <f t="array" ref="D723">_xlfn.XLOOKUP(C723,Customers!A:A,Customers!B:B)</f>
        <v>Customer 0608</v>
      </c>
      <c r="E723" s="2" t="s">
        <v>66</v>
      </c>
      <c r="F723" s="2" t="str">
        <f t="array" ref="F723">_xlfn.XLOOKUP(E723,Restaurants!A:A,Restaurants!B:B)</f>
        <v>Restaurant 037</v>
      </c>
      <c r="G723" s="2" t="s">
        <v>1386</v>
      </c>
      <c r="H723" s="2" t="str">
        <f t="array" ref="H723">_xlfn.XLOOKUP(G723,Food_Menu!A:A,Food_Menu!B:B)</f>
        <v>Food Item 0035</v>
      </c>
      <c r="I723" s="2">
        <f t="array" ref="I723">_xlfn.XLOOKUP(G723,Food_Menu!A:A,Food_Menu!D:D)</f>
        <v>634.81</v>
      </c>
      <c r="J723" s="2" t="s">
        <v>534</v>
      </c>
      <c r="K723" s="2" t="str">
        <f t="array" ref="K723">_xlfn.XLOOKUP(J723,Delivery_Partners!A:A,Delivery_Partners!B:B)</f>
        <v>Delivery Partner 169</v>
      </c>
      <c r="L723" s="3">
        <v>4</v>
      </c>
      <c r="M723" s="2" t="s">
        <v>23</v>
      </c>
      <c r="N723" s="2" t="s">
        <v>24</v>
      </c>
      <c r="O723" s="3">
        <v>41</v>
      </c>
      <c r="P723" s="13">
        <f t="shared" si="152"/>
        <v>2539.24</v>
      </c>
      <c r="Q723" s="13" t="str">
        <f t="shared" si="153"/>
        <v>Normal</v>
      </c>
      <c r="S723" s="21"/>
    </row>
    <row r="724" customHeight="1" spans="1:19">
      <c r="A724" s="2" t="s">
        <v>1987</v>
      </c>
      <c r="B724" s="29" t="s">
        <v>180</v>
      </c>
      <c r="C724" s="2" t="s">
        <v>1988</v>
      </c>
      <c r="D724" s="2" t="str">
        <f t="array" ref="D724">_xlfn.XLOOKUP(C724,Customers!A:A,Customers!B:B)</f>
        <v>Customer 0685</v>
      </c>
      <c r="E724" s="2" t="s">
        <v>220</v>
      </c>
      <c r="F724" s="2" t="str">
        <f t="array" ref="F724">_xlfn.XLOOKUP(E724,Restaurants!A:A,Restaurants!B:B)</f>
        <v>Restaurant 111</v>
      </c>
      <c r="G724" s="2" t="s">
        <v>767</v>
      </c>
      <c r="H724" s="2" t="str">
        <f t="array" ref="H724">_xlfn.XLOOKUP(G724,Food_Menu!A:A,Food_Menu!B:B)</f>
        <v>Food Item 0150</v>
      </c>
      <c r="I724" s="2">
        <f t="array" ref="I724">_xlfn.XLOOKUP(G724,Food_Menu!A:A,Food_Menu!D:D)</f>
        <v>110.4</v>
      </c>
      <c r="J724" s="2" t="s">
        <v>1698</v>
      </c>
      <c r="K724" s="2" t="str">
        <f t="array" ref="K724">_xlfn.XLOOKUP(J724,Delivery_Partners!A:A,Delivery_Partners!B:B)</f>
        <v>Delivery Partner 158</v>
      </c>
      <c r="L724" s="3">
        <v>1</v>
      </c>
      <c r="M724" s="2" t="s">
        <v>23</v>
      </c>
      <c r="N724" s="2" t="s">
        <v>24</v>
      </c>
      <c r="O724" s="3">
        <v>38</v>
      </c>
      <c r="P724" s="13">
        <f t="shared" si="152"/>
        <v>110.4</v>
      </c>
      <c r="Q724" s="13" t="str">
        <f t="shared" si="153"/>
        <v>Normal</v>
      </c>
      <c r="S724" s="21"/>
    </row>
    <row r="725" customHeight="1" spans="1:19">
      <c r="A725" s="2" t="s">
        <v>1989</v>
      </c>
      <c r="B725" s="29" t="s">
        <v>1327</v>
      </c>
      <c r="C725" s="2" t="s">
        <v>1990</v>
      </c>
      <c r="D725" s="2" t="str">
        <f t="array" ref="D725">_xlfn.XLOOKUP(C725,Customers!A:A,Customers!B:B)</f>
        <v>Customer 0392</v>
      </c>
      <c r="E725" s="2" t="s">
        <v>177</v>
      </c>
      <c r="F725" s="2" t="str">
        <f t="array" ref="F725">_xlfn.XLOOKUP(E725,Restaurants!A:A,Restaurants!B:B)</f>
        <v>Restaurant 070</v>
      </c>
      <c r="G725" s="2" t="s">
        <v>1114</v>
      </c>
      <c r="H725" s="2" t="str">
        <f t="array" ref="H725">_xlfn.XLOOKUP(G725,Food_Menu!A:A,Food_Menu!B:B)</f>
        <v>Food Item 0176</v>
      </c>
      <c r="I725" s="2">
        <f t="array" ref="I725">_xlfn.XLOOKUP(G725,Food_Menu!A:A,Food_Menu!D:D)</f>
        <v>167.27</v>
      </c>
      <c r="J725" s="2" t="s">
        <v>958</v>
      </c>
      <c r="K725" s="2" t="str">
        <f t="array" ref="K725">_xlfn.XLOOKUP(J725,Delivery_Partners!A:A,Delivery_Partners!B:B)</f>
        <v>Delivery Partner 030</v>
      </c>
      <c r="L725" s="3">
        <v>1</v>
      </c>
      <c r="M725" s="2" t="s">
        <v>23</v>
      </c>
      <c r="N725" s="2" t="s">
        <v>55</v>
      </c>
      <c r="O725" s="3">
        <v>38</v>
      </c>
      <c r="P725" s="13">
        <f t="shared" si="152"/>
        <v>167.27</v>
      </c>
      <c r="Q725" s="13" t="str">
        <f t="shared" si="153"/>
        <v>Normal</v>
      </c>
      <c r="S725" s="21"/>
    </row>
    <row r="726" customHeight="1" spans="1:19">
      <c r="A726" s="2" t="s">
        <v>1991</v>
      </c>
      <c r="B726" s="28">
        <v>45783</v>
      </c>
      <c r="C726" s="2" t="s">
        <v>26</v>
      </c>
      <c r="D726" s="2" t="str">
        <f t="array" ref="D726">_xlfn.XLOOKUP(C726,Customers!A:A,Customers!B:B)</f>
        <v>Customer 0231</v>
      </c>
      <c r="E726" s="2" t="s">
        <v>230</v>
      </c>
      <c r="F726" s="2" t="str">
        <f t="array" ref="F726">_xlfn.XLOOKUP(E726,Restaurants!A:A,Restaurants!B:B)</f>
        <v>Restaurant 029</v>
      </c>
      <c r="G726" s="2" t="s">
        <v>1210</v>
      </c>
      <c r="H726" s="2" t="str">
        <f t="array" ref="H726">_xlfn.XLOOKUP(G726,Food_Menu!A:A,Food_Menu!B:B)</f>
        <v>Food Item 0166</v>
      </c>
      <c r="I726" s="2">
        <f t="array" ref="I726">_xlfn.XLOOKUP(G726,Food_Menu!A:A,Food_Menu!D:D)</f>
        <v>321.44</v>
      </c>
      <c r="J726" s="2" t="s">
        <v>621</v>
      </c>
      <c r="K726" s="2" t="str">
        <f t="array" ref="K726">_xlfn.XLOOKUP(J726,Delivery_Partners!A:A,Delivery_Partners!B:B)</f>
        <v>Delivery Partner 038</v>
      </c>
      <c r="L726" s="3">
        <v>1</v>
      </c>
      <c r="M726" s="2" t="s">
        <v>23</v>
      </c>
      <c r="N726" s="2" t="s">
        <v>55</v>
      </c>
      <c r="O726" s="3">
        <v>39</v>
      </c>
      <c r="P726" s="13">
        <f t="shared" si="152"/>
        <v>321.44</v>
      </c>
      <c r="Q726" s="13" t="str">
        <f t="shared" si="153"/>
        <v>Normal</v>
      </c>
      <c r="S726" s="21"/>
    </row>
    <row r="727" customHeight="1" spans="1:19">
      <c r="A727" s="2" t="s">
        <v>1992</v>
      </c>
      <c r="B727" s="29" t="s">
        <v>214</v>
      </c>
      <c r="C727" s="2" t="s">
        <v>1798</v>
      </c>
      <c r="D727" s="2" t="str">
        <f t="array" ref="D727">_xlfn.XLOOKUP(C727,Customers!A:A,Customers!B:B)</f>
        <v>Customer 0014</v>
      </c>
      <c r="E727" s="2" t="s">
        <v>298</v>
      </c>
      <c r="F727" s="2" t="str">
        <f t="array" ref="F727">_xlfn.XLOOKUP(E727,Restaurants!A:A,Restaurants!B:B)</f>
        <v>Restaurant 113</v>
      </c>
      <c r="G727" s="2" t="s">
        <v>624</v>
      </c>
      <c r="H727" s="2" t="str">
        <f t="array" ref="H727">_xlfn.XLOOKUP(G727,Food_Menu!A:A,Food_Menu!B:B)</f>
        <v>Food Item 0129</v>
      </c>
      <c r="I727" s="2">
        <f t="array" ref="I727">_xlfn.XLOOKUP(G727,Food_Menu!A:A,Food_Menu!D:D)</f>
        <v>581.3</v>
      </c>
      <c r="J727" s="2" t="s">
        <v>714</v>
      </c>
      <c r="K727" s="2" t="str">
        <f t="array" ref="K727">_xlfn.XLOOKUP(J727,Delivery_Partners!A:A,Delivery_Partners!B:B)</f>
        <v>Delivery Partner 054</v>
      </c>
      <c r="L727" s="3">
        <v>3</v>
      </c>
      <c r="M727" s="2" t="s">
        <v>23</v>
      </c>
      <c r="N727" s="2" t="s">
        <v>55</v>
      </c>
      <c r="O727" s="3">
        <v>43</v>
      </c>
      <c r="P727" s="13">
        <f t="shared" si="152"/>
        <v>1743.9</v>
      </c>
      <c r="Q727" s="13" t="str">
        <f t="shared" si="153"/>
        <v>Normal</v>
      </c>
      <c r="S727" s="21"/>
    </row>
    <row r="728" hidden="1" customHeight="1" spans="1:19">
      <c r="A728" s="2" t="s">
        <v>1993</v>
      </c>
      <c r="B728" s="29" t="s">
        <v>114</v>
      </c>
      <c r="C728" s="2" t="s">
        <v>162</v>
      </c>
      <c r="D728" s="2" t="str">
        <f t="array" ref="D728">_xlfn.XLOOKUP(C728,Customers!A:A,Customers!B:B)</f>
        <v>Customer 0807</v>
      </c>
      <c r="E728" s="2" t="s">
        <v>1450</v>
      </c>
      <c r="F728" s="2" t="str">
        <f t="array" ref="F728">_xlfn.XLOOKUP(E728,Restaurants!A:A,Restaurants!B:B)</f>
        <v>Restaurant 024</v>
      </c>
      <c r="G728" s="2" t="s">
        <v>235</v>
      </c>
      <c r="H728" s="2" t="str">
        <f t="array" ref="H728">_xlfn.XLOOKUP(G728,Food_Menu!A:A,Food_Menu!B:B)</f>
        <v>Food Item 0020</v>
      </c>
      <c r="I728" s="2"/>
      <c r="J728" s="2" t="s">
        <v>1481</v>
      </c>
      <c r="K728" s="2" t="str">
        <f t="array" ref="K728">_xlfn.XLOOKUP(J728,Delivery_Partners!A:A,Delivery_Partners!B:B)</f>
        <v>Delivery Partner 115</v>
      </c>
      <c r="L728" s="3">
        <v>1</v>
      </c>
      <c r="M728" s="2" t="s">
        <v>101</v>
      </c>
      <c r="N728" s="2" t="s">
        <v>55</v>
      </c>
      <c r="O728" s="2"/>
    </row>
    <row r="729" customHeight="1" spans="1:19">
      <c r="A729" s="2" t="s">
        <v>1994</v>
      </c>
      <c r="B729" s="28">
        <v>45880</v>
      </c>
      <c r="C729" s="2" t="s">
        <v>1934</v>
      </c>
      <c r="D729" s="2" t="str">
        <f t="array" ref="D729">_xlfn.XLOOKUP(C729,Customers!A:A,Customers!B:B)</f>
        <v>Customer 0043</v>
      </c>
      <c r="E729" s="2" t="s">
        <v>33</v>
      </c>
      <c r="F729" s="2" t="str">
        <f t="array" ref="F729">_xlfn.XLOOKUP(E729,Restaurants!A:A,Restaurants!B:B)</f>
        <v>Restaurant 035</v>
      </c>
      <c r="G729" s="2" t="s">
        <v>1044</v>
      </c>
      <c r="H729" s="2" t="str">
        <f t="array" ref="H729">_xlfn.XLOOKUP(G729,Food_Menu!A:A,Food_Menu!B:B)</f>
        <v>Food Item 0033</v>
      </c>
      <c r="I729" s="2">
        <f t="array" ref="I729">_xlfn.XLOOKUP(G729,Food_Menu!A:A,Food_Menu!D:D)</f>
        <v>595.57</v>
      </c>
      <c r="J729" s="2" t="s">
        <v>159</v>
      </c>
      <c r="K729" s="2" t="str">
        <f t="array" ref="K729">_xlfn.XLOOKUP(J729,Delivery_Partners!A:A,Delivery_Partners!B:B)</f>
        <v>Delivery Partner 156</v>
      </c>
      <c r="L729" s="3">
        <v>2</v>
      </c>
      <c r="M729" s="2" t="s">
        <v>23</v>
      </c>
      <c r="N729" s="2" t="s">
        <v>42</v>
      </c>
      <c r="O729" s="3">
        <v>49</v>
      </c>
      <c r="P729" s="13">
        <f t="shared" ref="P729:P730" si="154">I729*L729</f>
        <v>1191.14</v>
      </c>
      <c r="Q729" s="13" t="str">
        <f t="shared" ref="Q729:Q730" si="155">IF(O729="","Not Delivered",IF(O729&lt;=30,"Fast",IF(O729&lt;=60,"Normal","Slow")))</f>
        <v>Normal</v>
      </c>
      <c r="S729" s="21"/>
    </row>
    <row r="730" customHeight="1" spans="1:19">
      <c r="A730" s="2" t="s">
        <v>1995</v>
      </c>
      <c r="B730" s="28">
        <v>45814</v>
      </c>
      <c r="C730" s="2" t="s">
        <v>1328</v>
      </c>
      <c r="D730" s="2" t="str">
        <f t="array" ref="D730">_xlfn.XLOOKUP(C730,Customers!A:A,Customers!B:B)</f>
        <v>Customer 0127</v>
      </c>
      <c r="E730" s="2" t="s">
        <v>1342</v>
      </c>
      <c r="F730" s="2" t="str">
        <f t="array" ref="F730">_xlfn.XLOOKUP(E730,Restaurants!A:A,Restaurants!B:B)</f>
        <v>Restaurant 084</v>
      </c>
      <c r="G730" s="2" t="s">
        <v>920</v>
      </c>
      <c r="H730" s="2" t="str">
        <f t="array" ref="H730">_xlfn.XLOOKUP(G730,Food_Menu!A:A,Food_Menu!B:B)</f>
        <v>Food Item 0164</v>
      </c>
      <c r="I730" s="2">
        <f t="array" ref="I730">_xlfn.XLOOKUP(G730,Food_Menu!A:A,Food_Menu!D:D)</f>
        <v>389.25</v>
      </c>
      <c r="J730" s="2" t="s">
        <v>256</v>
      </c>
      <c r="K730" s="2" t="str">
        <f t="array" ref="K730">_xlfn.XLOOKUP(J730,Delivery_Partners!A:A,Delivery_Partners!B:B)</f>
        <v>Delivery Partner 057</v>
      </c>
      <c r="L730" s="3">
        <v>1</v>
      </c>
      <c r="M730" s="2" t="s">
        <v>23</v>
      </c>
      <c r="N730" s="2" t="s">
        <v>24</v>
      </c>
      <c r="O730" s="3">
        <v>26</v>
      </c>
      <c r="P730" s="13">
        <f t="shared" si="154"/>
        <v>389.25</v>
      </c>
      <c r="Q730" s="13" t="str">
        <f t="shared" si="155"/>
        <v>Fast</v>
      </c>
      <c r="S730" s="21"/>
    </row>
    <row r="731" hidden="1" customHeight="1" spans="1:19">
      <c r="A731" s="2" t="s">
        <v>1996</v>
      </c>
      <c r="B731" s="29" t="s">
        <v>1156</v>
      </c>
      <c r="C731" s="2" t="s">
        <v>1093</v>
      </c>
      <c r="D731" s="2" t="str">
        <f t="array" ref="D731">_xlfn.XLOOKUP(C731,Customers!A:A,Customers!B:B)</f>
        <v>Customer 0952</v>
      </c>
      <c r="E731" s="2" t="s">
        <v>110</v>
      </c>
      <c r="F731" s="2" t="str">
        <f t="array" ref="F731">_xlfn.XLOOKUP(E731,Restaurants!A:A,Restaurants!B:B)</f>
        <v>Restaurant 062</v>
      </c>
      <c r="G731" s="2" t="s">
        <v>1152</v>
      </c>
      <c r="H731" s="2" t="str">
        <f t="array" ref="H731">_xlfn.XLOOKUP(G731,Food_Menu!A:A,Food_Menu!B:B)</f>
        <v>Food Item 0192</v>
      </c>
      <c r="I731" s="2"/>
      <c r="J731" s="2" t="s">
        <v>988</v>
      </c>
      <c r="K731" s="2" t="str">
        <f t="array" ref="K731">_xlfn.XLOOKUP(J731,Delivery_Partners!A:A,Delivery_Partners!B:B)</f>
        <v>Delivery Partner 120</v>
      </c>
      <c r="L731" s="3">
        <v>1</v>
      </c>
      <c r="M731" s="2" t="s">
        <v>101</v>
      </c>
      <c r="N731" s="2" t="s">
        <v>24</v>
      </c>
      <c r="O731" s="2"/>
    </row>
    <row r="732" customHeight="1" spans="1:19">
      <c r="A732" s="2" t="s">
        <v>1997</v>
      </c>
      <c r="B732" s="29" t="s">
        <v>955</v>
      </c>
      <c r="C732" s="2" t="s">
        <v>547</v>
      </c>
      <c r="D732" s="2" t="str">
        <f t="array" ref="D732">_xlfn.XLOOKUP(C732,Customers!A:A,Customers!B:B)</f>
        <v>Customer 0700</v>
      </c>
      <c r="E732" s="2" t="s">
        <v>603</v>
      </c>
      <c r="F732" s="2" t="str">
        <f t="array" ref="F732">_xlfn.XLOOKUP(E732,Restaurants!A:A,Restaurants!B:B)</f>
        <v>Restaurant 009</v>
      </c>
      <c r="G732" s="2" t="s">
        <v>211</v>
      </c>
      <c r="H732" s="2" t="str">
        <f t="array" ref="H732">_xlfn.XLOOKUP(G732,Food_Menu!A:A,Food_Menu!B:B)</f>
        <v>Food Item 0182</v>
      </c>
      <c r="I732" s="2">
        <f t="array" ref="I732">_xlfn.XLOOKUP(G732,Food_Menu!A:A,Food_Menu!D:D)</f>
        <v>512.27</v>
      </c>
      <c r="J732" s="2" t="s">
        <v>299</v>
      </c>
      <c r="K732" s="2" t="str">
        <f t="array" ref="K732">_xlfn.XLOOKUP(J732,Delivery_Partners!A:A,Delivery_Partners!B:B)</f>
        <v>Delivery Partner 034</v>
      </c>
      <c r="L732" s="3">
        <v>3</v>
      </c>
      <c r="M732" s="2" t="s">
        <v>23</v>
      </c>
      <c r="N732" s="2" t="s">
        <v>55</v>
      </c>
      <c r="O732" s="3">
        <v>21</v>
      </c>
      <c r="P732" s="13">
        <f t="shared" ref="P732:P744" si="156">I732*L732</f>
        <v>1536.81</v>
      </c>
      <c r="Q732" s="13" t="str">
        <f t="shared" ref="Q732:Q744" si="157">IF(O732="","Not Delivered",IF(O732&lt;=30,"Fast",IF(O732&lt;=60,"Normal","Slow")))</f>
        <v>Fast</v>
      </c>
      <c r="S732" s="21"/>
    </row>
    <row r="733" customHeight="1" spans="1:19">
      <c r="A733" s="2" t="s">
        <v>1998</v>
      </c>
      <c r="B733" s="28">
        <v>45697</v>
      </c>
      <c r="C733" s="2" t="s">
        <v>1999</v>
      </c>
      <c r="D733" s="2" t="str">
        <f t="array" ref="D733">_xlfn.XLOOKUP(C733,Customers!A:A,Customers!B:B)</f>
        <v>Customer 0588</v>
      </c>
      <c r="E733" s="2" t="s">
        <v>182</v>
      </c>
      <c r="F733" s="2" t="str">
        <f t="array" ref="F733">_xlfn.XLOOKUP(E733,Restaurants!A:A,Restaurants!B:B)</f>
        <v>Restaurant 097</v>
      </c>
      <c r="G733" s="2" t="s">
        <v>469</v>
      </c>
      <c r="H733" s="2" t="str">
        <f t="array" ref="H733">_xlfn.XLOOKUP(G733,Food_Menu!A:A,Food_Menu!B:B)</f>
        <v>Food Item 0094</v>
      </c>
      <c r="I733" s="2">
        <f t="array" ref="I733">_xlfn.XLOOKUP(G733,Food_Menu!A:A,Food_Menu!D:D)</f>
        <v>556.24</v>
      </c>
      <c r="J733" s="2" t="s">
        <v>572</v>
      </c>
      <c r="K733" s="2" t="str">
        <f t="array" ref="K733">_xlfn.XLOOKUP(J733,Delivery_Partners!A:A,Delivery_Partners!B:B)</f>
        <v>Delivery Partner 098</v>
      </c>
      <c r="L733" s="3">
        <v>4</v>
      </c>
      <c r="M733" s="2" t="s">
        <v>23</v>
      </c>
      <c r="N733" s="2" t="s">
        <v>24</v>
      </c>
      <c r="O733" s="3">
        <v>33</v>
      </c>
      <c r="P733" s="13">
        <f t="shared" si="156"/>
        <v>2224.96</v>
      </c>
      <c r="Q733" s="13" t="str">
        <f t="shared" si="157"/>
        <v>Normal</v>
      </c>
      <c r="S733" s="21"/>
    </row>
    <row r="734" customHeight="1" spans="1:19">
      <c r="A734" s="2" t="s">
        <v>2000</v>
      </c>
      <c r="B734" s="28">
        <v>45722</v>
      </c>
      <c r="C734" s="2" t="s">
        <v>2001</v>
      </c>
      <c r="D734" s="2" t="str">
        <f t="array" ref="D734">_xlfn.XLOOKUP(C734,Customers!A:A,Customers!B:B)</f>
        <v>Customer 0263</v>
      </c>
      <c r="E734" s="2" t="s">
        <v>376</v>
      </c>
      <c r="F734" s="2" t="str">
        <f t="array" ref="F734">_xlfn.XLOOKUP(E734,Restaurants!A:A,Restaurants!B:B)</f>
        <v>Restaurant 028</v>
      </c>
      <c r="G734" s="2" t="s">
        <v>692</v>
      </c>
      <c r="H734" s="2" t="str">
        <f t="array" ref="H734">_xlfn.XLOOKUP(G734,Food_Menu!A:A,Food_Menu!B:B)</f>
        <v>Food Item 0130</v>
      </c>
      <c r="I734" s="2">
        <f t="array" ref="I734">_xlfn.XLOOKUP(G734,Food_Menu!A:A,Food_Menu!D:D)</f>
        <v>112.66</v>
      </c>
      <c r="J734" s="2" t="s">
        <v>474</v>
      </c>
      <c r="K734" s="2" t="str">
        <f t="array" ref="K734">_xlfn.XLOOKUP(J734,Delivery_Partners!A:A,Delivery_Partners!B:B)</f>
        <v>Delivery Partner 141</v>
      </c>
      <c r="L734" s="3">
        <v>1</v>
      </c>
      <c r="M734" s="2" t="s">
        <v>23</v>
      </c>
      <c r="N734" s="2" t="s">
        <v>24</v>
      </c>
      <c r="O734" s="3">
        <v>27</v>
      </c>
      <c r="P734" s="13">
        <f t="shared" si="156"/>
        <v>112.66</v>
      </c>
      <c r="Q734" s="13" t="str">
        <f t="shared" si="157"/>
        <v>Fast</v>
      </c>
      <c r="S734" s="21"/>
    </row>
    <row r="735" customHeight="1" spans="1:19">
      <c r="A735" s="2" t="s">
        <v>2002</v>
      </c>
      <c r="B735" s="29" t="s">
        <v>2003</v>
      </c>
      <c r="C735" s="2" t="s">
        <v>2004</v>
      </c>
      <c r="D735" s="2" t="str">
        <f t="array" ref="D735">_xlfn.XLOOKUP(C735,Customers!A:A,Customers!B:B)</f>
        <v>Customer 0180</v>
      </c>
      <c r="E735" s="2" t="s">
        <v>1342</v>
      </c>
      <c r="F735" s="2" t="str">
        <f t="array" ref="F735">_xlfn.XLOOKUP(E735,Restaurants!A:A,Restaurants!B:B)</f>
        <v>Restaurant 084</v>
      </c>
      <c r="G735" s="2" t="s">
        <v>225</v>
      </c>
      <c r="H735" s="2" t="str">
        <f t="array" ref="H735">_xlfn.XLOOKUP(G735,Food_Menu!A:A,Food_Menu!B:B)</f>
        <v>Food Item 0039</v>
      </c>
      <c r="I735" s="2">
        <f t="array" ref="I735">_xlfn.XLOOKUP(G735,Food_Menu!A:A,Food_Menu!D:D)</f>
        <v>557.2</v>
      </c>
      <c r="J735" s="2" t="s">
        <v>2005</v>
      </c>
      <c r="K735" s="2" t="str">
        <f t="array" ref="K735">_xlfn.XLOOKUP(J735,Delivery_Partners!A:A,Delivery_Partners!B:B)</f>
        <v>Delivery Partner 072</v>
      </c>
      <c r="L735" s="3">
        <v>1</v>
      </c>
      <c r="M735" s="2" t="s">
        <v>23</v>
      </c>
      <c r="N735" s="2" t="s">
        <v>24</v>
      </c>
      <c r="O735" s="3">
        <v>35</v>
      </c>
      <c r="P735" s="13">
        <f t="shared" si="156"/>
        <v>557.2</v>
      </c>
      <c r="Q735" s="13" t="str">
        <f t="shared" si="157"/>
        <v>Normal</v>
      </c>
      <c r="S735" s="21"/>
    </row>
    <row r="736" customHeight="1" spans="1:19">
      <c r="A736" s="2" t="s">
        <v>2006</v>
      </c>
      <c r="B736" s="28">
        <v>45719</v>
      </c>
      <c r="C736" s="2" t="s">
        <v>931</v>
      </c>
      <c r="D736" s="2" t="str">
        <f t="array" ref="D736">_xlfn.XLOOKUP(C736,Customers!A:A,Customers!B:B)</f>
        <v>Customer 0560</v>
      </c>
      <c r="E736" s="2" t="s">
        <v>952</v>
      </c>
      <c r="F736" s="2" t="str">
        <f t="array" ref="F736">_xlfn.XLOOKUP(E736,Restaurants!A:A,Restaurants!B:B)</f>
        <v>Restaurant 041</v>
      </c>
      <c r="G736" s="2" t="s">
        <v>1794</v>
      </c>
      <c r="H736" s="2" t="str">
        <f t="array" ref="H736">_xlfn.XLOOKUP(G736,Food_Menu!A:A,Food_Menu!B:B)</f>
        <v>Food Item 0131</v>
      </c>
      <c r="I736" s="2">
        <f t="array" ref="I736">_xlfn.XLOOKUP(G736,Food_Menu!A:A,Food_Menu!D:D)</f>
        <v>201.22</v>
      </c>
      <c r="J736" s="2" t="s">
        <v>958</v>
      </c>
      <c r="K736" s="2" t="str">
        <f t="array" ref="K736">_xlfn.XLOOKUP(J736,Delivery_Partners!A:A,Delivery_Partners!B:B)</f>
        <v>Delivery Partner 030</v>
      </c>
      <c r="L736" s="3">
        <v>2</v>
      </c>
      <c r="M736" s="2" t="s">
        <v>23</v>
      </c>
      <c r="N736" s="2" t="s">
        <v>42</v>
      </c>
      <c r="O736" s="3">
        <v>44</v>
      </c>
      <c r="P736" s="13">
        <f t="shared" si="156"/>
        <v>402.44</v>
      </c>
      <c r="Q736" s="13" t="str">
        <f t="shared" si="157"/>
        <v>Normal</v>
      </c>
      <c r="S736" s="21"/>
    </row>
    <row r="737" customHeight="1" spans="1:19">
      <c r="A737" s="2" t="s">
        <v>2007</v>
      </c>
      <c r="B737" s="29" t="s">
        <v>1222</v>
      </c>
      <c r="C737" s="2" t="s">
        <v>734</v>
      </c>
      <c r="D737" s="2" t="str">
        <f t="array" ref="D737">_xlfn.XLOOKUP(C737,Customers!A:A,Customers!B:B)</f>
        <v>Customer 0431</v>
      </c>
      <c r="E737" s="2" t="s">
        <v>421</v>
      </c>
      <c r="F737" s="2" t="str">
        <f t="array" ref="F737">_xlfn.XLOOKUP(E737,Restaurants!A:A,Restaurants!B:B)</f>
        <v>Restaurant 091</v>
      </c>
      <c r="G737" s="2" t="s">
        <v>941</v>
      </c>
      <c r="H737" s="2" t="str">
        <f t="array" ref="H737">_xlfn.XLOOKUP(G737,Food_Menu!A:A,Food_Menu!B:B)</f>
        <v>Food Item 0043</v>
      </c>
      <c r="I737" s="2">
        <f t="array" ref="I737">_xlfn.XLOOKUP(G737,Food_Menu!A:A,Food_Menu!D:D)</f>
        <v>255.02</v>
      </c>
      <c r="J737" s="2" t="s">
        <v>54</v>
      </c>
      <c r="K737" s="2" t="str">
        <f t="array" ref="K737">_xlfn.XLOOKUP(J737,Delivery_Partners!A:A,Delivery_Partners!B:B)</f>
        <v>Delivery Partner 075</v>
      </c>
      <c r="L737" s="3">
        <v>1</v>
      </c>
      <c r="M737" s="2" t="s">
        <v>23</v>
      </c>
      <c r="N737" s="2" t="s">
        <v>42</v>
      </c>
      <c r="O737" s="3">
        <v>36</v>
      </c>
      <c r="P737" s="13">
        <f t="shared" si="156"/>
        <v>255.02</v>
      </c>
      <c r="Q737" s="13" t="str">
        <f t="shared" si="157"/>
        <v>Normal</v>
      </c>
      <c r="S737" s="21"/>
    </row>
    <row r="738" customHeight="1" spans="1:19">
      <c r="A738" s="2" t="s">
        <v>2008</v>
      </c>
      <c r="B738" s="29" t="s">
        <v>837</v>
      </c>
      <c r="C738" s="2" t="s">
        <v>2009</v>
      </c>
      <c r="D738" s="2" t="str">
        <f t="array" ref="D738">_xlfn.XLOOKUP(C738,Customers!A:A,Customers!B:B)</f>
        <v>Customer 0641</v>
      </c>
      <c r="E738" s="2" t="s">
        <v>382</v>
      </c>
      <c r="F738" s="2" t="str">
        <f t="array" ref="F738">_xlfn.XLOOKUP(E738,Restaurants!A:A,Restaurants!B:B)</f>
        <v>Restaurant 108</v>
      </c>
      <c r="G738" s="2" t="s">
        <v>1018</v>
      </c>
      <c r="H738" s="2" t="str">
        <f t="array" ref="H738">_xlfn.XLOOKUP(G738,Food_Menu!A:A,Food_Menu!B:B)</f>
        <v>Food Item 0175</v>
      </c>
      <c r="I738" s="2">
        <f t="array" ref="I738">_xlfn.XLOOKUP(G738,Food_Menu!A:A,Food_Menu!D:D)</f>
        <v>114.67</v>
      </c>
      <c r="J738" s="2" t="s">
        <v>898</v>
      </c>
      <c r="K738" s="2" t="str">
        <f t="array" ref="K738">_xlfn.XLOOKUP(J738,Delivery_Partners!A:A,Delivery_Partners!B:B)</f>
        <v>Delivery Partner 138</v>
      </c>
      <c r="L738" s="3">
        <v>1</v>
      </c>
      <c r="M738" s="2" t="s">
        <v>23</v>
      </c>
      <c r="N738" s="2" t="s">
        <v>24</v>
      </c>
      <c r="O738" s="3">
        <v>59</v>
      </c>
      <c r="P738" s="13">
        <f t="shared" si="156"/>
        <v>114.67</v>
      </c>
      <c r="Q738" s="13" t="str">
        <f t="shared" si="157"/>
        <v>Normal</v>
      </c>
      <c r="S738" s="21"/>
    </row>
    <row r="739" customHeight="1" spans="1:19">
      <c r="A739" s="2" t="s">
        <v>2010</v>
      </c>
      <c r="B739" s="28">
        <v>45968</v>
      </c>
      <c r="C739" s="2" t="s">
        <v>2011</v>
      </c>
      <c r="D739" s="2" t="str">
        <f t="array" ref="D739">_xlfn.XLOOKUP(C739,Customers!A:A,Customers!B:B)</f>
        <v>Customer 0199</v>
      </c>
      <c r="E739" s="2" t="s">
        <v>814</v>
      </c>
      <c r="F739" s="2" t="str">
        <f t="array" ref="F739">_xlfn.XLOOKUP(E739,Restaurants!A:A,Restaurants!B:B)</f>
        <v>Restaurant 093</v>
      </c>
      <c r="G739" s="2" t="s">
        <v>1086</v>
      </c>
      <c r="H739" s="2" t="str">
        <f t="array" ref="H739">_xlfn.XLOOKUP(G739,Food_Menu!A:A,Food_Menu!B:B)</f>
        <v>Food Item 0173</v>
      </c>
      <c r="I739" s="2">
        <f t="array" ref="I739">_xlfn.XLOOKUP(G739,Food_Menu!A:A,Food_Menu!D:D)</f>
        <v>407.21</v>
      </c>
      <c r="J739" s="2" t="s">
        <v>534</v>
      </c>
      <c r="K739" s="2" t="str">
        <f t="array" ref="K739">_xlfn.XLOOKUP(J739,Delivery_Partners!A:A,Delivery_Partners!B:B)</f>
        <v>Delivery Partner 169</v>
      </c>
      <c r="L739" s="3">
        <v>1</v>
      </c>
      <c r="M739" s="2" t="s">
        <v>23</v>
      </c>
      <c r="N739" s="2" t="s">
        <v>24</v>
      </c>
      <c r="O739" s="3">
        <v>45</v>
      </c>
      <c r="P739" s="13">
        <f t="shared" si="156"/>
        <v>407.21</v>
      </c>
      <c r="Q739" s="13" t="str">
        <f t="shared" si="157"/>
        <v>Normal</v>
      </c>
      <c r="S739" s="21"/>
    </row>
    <row r="740" customHeight="1" spans="1:19">
      <c r="A740" s="2" t="s">
        <v>2012</v>
      </c>
      <c r="B740" s="29" t="s">
        <v>2013</v>
      </c>
      <c r="C740" s="2" t="s">
        <v>781</v>
      </c>
      <c r="D740" s="2" t="str">
        <f t="array" ref="D740">_xlfn.XLOOKUP(C740,Customers!A:A,Customers!B:B)</f>
        <v>Customer 0278</v>
      </c>
      <c r="E740" s="2" t="s">
        <v>220</v>
      </c>
      <c r="F740" s="2" t="str">
        <f t="array" ref="F740">_xlfn.XLOOKUP(E740,Restaurants!A:A,Restaurants!B:B)</f>
        <v>Restaurant 111</v>
      </c>
      <c r="G740" s="2" t="s">
        <v>266</v>
      </c>
      <c r="H740" s="2" t="str">
        <f t="array" ref="H740">_xlfn.XLOOKUP(G740,Food_Menu!A:A,Food_Menu!B:B)</f>
        <v>Food Item 0012</v>
      </c>
      <c r="I740" s="2">
        <f t="array" ref="I740">_xlfn.XLOOKUP(G740,Food_Menu!A:A,Food_Menu!D:D)</f>
        <v>390.14</v>
      </c>
      <c r="J740" s="2" t="s">
        <v>378</v>
      </c>
      <c r="K740" s="2" t="str">
        <f t="array" ref="K740">_xlfn.XLOOKUP(J740,Delivery_Partners!A:A,Delivery_Partners!B:B)</f>
        <v>Delivery Partner 111</v>
      </c>
      <c r="L740" s="3">
        <v>3</v>
      </c>
      <c r="M740" s="2" t="s">
        <v>23</v>
      </c>
      <c r="N740" s="2" t="s">
        <v>24</v>
      </c>
      <c r="O740" s="3">
        <v>32</v>
      </c>
      <c r="P740" s="13">
        <f t="shared" si="156"/>
        <v>1170.42</v>
      </c>
      <c r="Q740" s="13" t="str">
        <f t="shared" si="157"/>
        <v>Normal</v>
      </c>
      <c r="S740" s="21"/>
    </row>
    <row r="741" customHeight="1" spans="1:19">
      <c r="A741" s="2" t="s">
        <v>2014</v>
      </c>
      <c r="B741" s="28">
        <v>45971</v>
      </c>
      <c r="C741" s="2" t="s">
        <v>292</v>
      </c>
      <c r="D741" s="2" t="str">
        <f t="array" ref="D741">_xlfn.XLOOKUP(C741,Customers!A:A,Customers!B:B)</f>
        <v>Customer 0136</v>
      </c>
      <c r="E741" s="2" t="s">
        <v>187</v>
      </c>
      <c r="F741" s="2" t="str">
        <f t="array" ref="F741">_xlfn.XLOOKUP(E741,Restaurants!A:A,Restaurants!B:B)</f>
        <v>Restaurant 065</v>
      </c>
      <c r="G741" s="2" t="s">
        <v>1083</v>
      </c>
      <c r="H741" s="2" t="str">
        <f t="array" ref="H741">_xlfn.XLOOKUP(G741,Food_Menu!A:A,Food_Menu!B:B)</f>
        <v>Food Item 0206</v>
      </c>
      <c r="I741" s="2">
        <f t="array" ref="I741">_xlfn.XLOOKUP(G741,Food_Menu!A:A,Food_Menu!D:D)</f>
        <v>635.73</v>
      </c>
      <c r="J741" s="2" t="s">
        <v>613</v>
      </c>
      <c r="K741" s="2" t="str">
        <f t="array" ref="K741">_xlfn.XLOOKUP(J741,Delivery_Partners!A:A,Delivery_Partners!B:B)</f>
        <v>Delivery Partner 121</v>
      </c>
      <c r="L741" s="3">
        <v>1</v>
      </c>
      <c r="M741" s="2" t="s">
        <v>23</v>
      </c>
      <c r="N741" s="2" t="s">
        <v>24</v>
      </c>
      <c r="O741" s="3">
        <v>34</v>
      </c>
      <c r="P741" s="13">
        <f t="shared" si="156"/>
        <v>635.73</v>
      </c>
      <c r="Q741" s="13" t="str">
        <f t="shared" si="157"/>
        <v>Normal</v>
      </c>
      <c r="S741" s="21"/>
    </row>
    <row r="742" customHeight="1" spans="1:19">
      <c r="A742" s="2" t="s">
        <v>2015</v>
      </c>
      <c r="B742" s="29" t="s">
        <v>1222</v>
      </c>
      <c r="C742" s="2" t="s">
        <v>2016</v>
      </c>
      <c r="D742" s="2" t="str">
        <f t="array" ref="D742">_xlfn.XLOOKUP(C742,Customers!A:A,Customers!B:B)</f>
        <v>Customer 0510</v>
      </c>
      <c r="E742" s="2" t="s">
        <v>492</v>
      </c>
      <c r="F742" s="2" t="str">
        <f t="array" ref="F742">_xlfn.XLOOKUP(E742,Restaurants!A:A,Restaurants!B:B)</f>
        <v>Restaurant 008</v>
      </c>
      <c r="G742" s="2" t="s">
        <v>1114</v>
      </c>
      <c r="H742" s="2" t="str">
        <f t="array" ref="H742">_xlfn.XLOOKUP(G742,Food_Menu!A:A,Food_Menu!B:B)</f>
        <v>Food Item 0176</v>
      </c>
      <c r="I742" s="2">
        <f t="array" ref="I742">_xlfn.XLOOKUP(G742,Food_Menu!A:A,Food_Menu!D:D)</f>
        <v>167.27</v>
      </c>
      <c r="J742" s="2" t="s">
        <v>1581</v>
      </c>
      <c r="K742" s="2" t="str">
        <f t="array" ref="K742">_xlfn.XLOOKUP(J742,Delivery_Partners!A:A,Delivery_Partners!B:B)</f>
        <v>Delivery Partner 076</v>
      </c>
      <c r="L742" s="3">
        <v>1</v>
      </c>
      <c r="M742" s="2" t="s">
        <v>23</v>
      </c>
      <c r="N742" s="2" t="s">
        <v>24</v>
      </c>
      <c r="O742" s="3">
        <v>40</v>
      </c>
      <c r="P742" s="13">
        <f t="shared" si="156"/>
        <v>167.27</v>
      </c>
      <c r="Q742" s="13" t="str">
        <f t="shared" si="157"/>
        <v>Normal</v>
      </c>
      <c r="S742" s="21"/>
    </row>
    <row r="743" customHeight="1" spans="1:19">
      <c r="A743" s="2" t="s">
        <v>2017</v>
      </c>
      <c r="B743" s="29" t="s">
        <v>1642</v>
      </c>
      <c r="C743" s="2" t="s">
        <v>2018</v>
      </c>
      <c r="D743" s="2" t="str">
        <f t="array" ref="D743">_xlfn.XLOOKUP(C743,Customers!A:A,Customers!B:B)</f>
        <v>Customer 0332</v>
      </c>
      <c r="E743" s="2" t="s">
        <v>187</v>
      </c>
      <c r="F743" s="2" t="str">
        <f t="array" ref="F743">_xlfn.XLOOKUP(E743,Restaurants!A:A,Restaurants!B:B)</f>
        <v>Restaurant 065</v>
      </c>
      <c r="G743" s="2" t="s">
        <v>413</v>
      </c>
      <c r="H743" s="2" t="str">
        <f t="array" ref="H743">_xlfn.XLOOKUP(G743,Food_Menu!A:A,Food_Menu!B:B)</f>
        <v>Food Item 0084</v>
      </c>
      <c r="I743" s="2">
        <f t="array" ref="I743">_xlfn.XLOOKUP(G743,Food_Menu!A:A,Food_Menu!D:D)</f>
        <v>587.45</v>
      </c>
      <c r="J743" s="2" t="s">
        <v>723</v>
      </c>
      <c r="K743" s="2" t="str">
        <f t="array" ref="K743">_xlfn.XLOOKUP(J743,Delivery_Partners!A:A,Delivery_Partners!B:B)</f>
        <v>Delivery Partner 168</v>
      </c>
      <c r="L743" s="3">
        <v>1</v>
      </c>
      <c r="M743" s="2" t="s">
        <v>23</v>
      </c>
      <c r="N743" s="2" t="s">
        <v>24</v>
      </c>
      <c r="O743" s="3">
        <v>43</v>
      </c>
      <c r="P743" s="13">
        <f t="shared" si="156"/>
        <v>587.45</v>
      </c>
      <c r="Q743" s="13" t="str">
        <f t="shared" si="157"/>
        <v>Normal</v>
      </c>
      <c r="S743" s="21"/>
    </row>
    <row r="744" customHeight="1" spans="1:19">
      <c r="A744" s="2" t="s">
        <v>2019</v>
      </c>
      <c r="B744" s="29" t="s">
        <v>361</v>
      </c>
      <c r="C744" s="2" t="s">
        <v>2020</v>
      </c>
      <c r="D744" s="2" t="str">
        <f t="array" ref="D744">_xlfn.XLOOKUP(C744,Customers!A:A,Customers!B:B)</f>
        <v>Customer 0269</v>
      </c>
      <c r="E744" s="2" t="s">
        <v>260</v>
      </c>
      <c r="F744" s="2" t="str">
        <f t="array" ref="F744">_xlfn.XLOOKUP(E744,Restaurants!A:A,Restaurants!B:B)</f>
        <v>Restaurant 056</v>
      </c>
      <c r="G744" s="2" t="s">
        <v>957</v>
      </c>
      <c r="H744" s="2" t="str">
        <f t="array" ref="H744">_xlfn.XLOOKUP(G744,Food_Menu!A:A,Food_Menu!B:B)</f>
        <v>Food Item 0100</v>
      </c>
      <c r="I744" s="2">
        <f t="array" ref="I744">_xlfn.XLOOKUP(G744,Food_Menu!A:A,Food_Menu!D:D)</f>
        <v>188.17</v>
      </c>
      <c r="J744" s="2" t="s">
        <v>953</v>
      </c>
      <c r="K744" s="2" t="str">
        <f t="array" ref="K744">_xlfn.XLOOKUP(J744,Delivery_Partners!A:A,Delivery_Partners!B:B)</f>
        <v>Delivery Partner 157</v>
      </c>
      <c r="L744" s="3">
        <v>1</v>
      </c>
      <c r="M744" s="2" t="s">
        <v>23</v>
      </c>
      <c r="N744" s="2" t="s">
        <v>55</v>
      </c>
      <c r="O744" s="3">
        <v>20</v>
      </c>
      <c r="P744" s="13">
        <f t="shared" si="156"/>
        <v>188.17</v>
      </c>
      <c r="Q744" s="13" t="str">
        <f t="shared" si="157"/>
        <v>Fast</v>
      </c>
      <c r="S744" s="21"/>
    </row>
    <row r="745" hidden="1" customHeight="1" spans="1:19">
      <c r="A745" s="2" t="s">
        <v>2021</v>
      </c>
      <c r="B745" s="28">
        <v>45997</v>
      </c>
      <c r="C745" s="2" t="s">
        <v>2022</v>
      </c>
      <c r="D745" s="2" t="str">
        <f t="array" ref="D745">_xlfn.XLOOKUP(C745,Customers!A:A,Customers!B:B)</f>
        <v>Customer 0660</v>
      </c>
      <c r="E745" s="2" t="s">
        <v>634</v>
      </c>
      <c r="F745" s="2" t="str">
        <f t="array" ref="F745">_xlfn.XLOOKUP(E745,Restaurants!A:A,Restaurants!B:B)</f>
        <v>Restaurant 087</v>
      </c>
      <c r="G745" s="2" t="s">
        <v>1554</v>
      </c>
      <c r="H745" s="2" t="str">
        <f t="array" ref="H745">_xlfn.XLOOKUP(G745,Food_Menu!A:A,Food_Menu!B:B)</f>
        <v>Food Item 0018</v>
      </c>
      <c r="I745" s="2"/>
      <c r="J745" s="2" t="s">
        <v>309</v>
      </c>
      <c r="K745" s="2" t="str">
        <f t="array" ref="K745">_xlfn.XLOOKUP(J745,Delivery_Partners!A:A,Delivery_Partners!B:B)</f>
        <v>Delivery Partner 175</v>
      </c>
      <c r="L745" s="3">
        <v>1</v>
      </c>
      <c r="M745" s="2" t="s">
        <v>189</v>
      </c>
      <c r="N745" s="2" t="s">
        <v>74</v>
      </c>
      <c r="O745" s="2"/>
    </row>
    <row r="746" hidden="1" customHeight="1" spans="1:19">
      <c r="A746" s="2" t="s">
        <v>2023</v>
      </c>
      <c r="B746" s="28">
        <v>45818</v>
      </c>
      <c r="C746" s="2" t="s">
        <v>494</v>
      </c>
      <c r="D746" s="2" t="str">
        <f t="array" ref="D746">_xlfn.XLOOKUP(C746,Customers!A:A,Customers!B:B)</f>
        <v>Customer 0597</v>
      </c>
      <c r="E746" s="2" t="s">
        <v>1072</v>
      </c>
      <c r="F746" s="2" t="str">
        <f t="array" ref="F746">_xlfn.XLOOKUP(E746,Restaurants!A:A,Restaurants!B:B)</f>
        <v>Restaurant 030</v>
      </c>
      <c r="G746" s="2" t="s">
        <v>1083</v>
      </c>
      <c r="H746" s="2" t="str">
        <f t="array" ref="H746">_xlfn.XLOOKUP(G746,Food_Menu!A:A,Food_Menu!B:B)</f>
        <v>Food Item 0206</v>
      </c>
      <c r="I746" s="2"/>
      <c r="J746" s="2" t="s">
        <v>159</v>
      </c>
      <c r="K746" s="2" t="str">
        <f t="array" ref="K746">_xlfn.XLOOKUP(J746,Delivery_Partners!A:A,Delivery_Partners!B:B)</f>
        <v>Delivery Partner 156</v>
      </c>
      <c r="L746" s="3">
        <v>1</v>
      </c>
      <c r="M746" s="2" t="s">
        <v>189</v>
      </c>
      <c r="N746" s="2" t="s">
        <v>24</v>
      </c>
      <c r="O746" s="2"/>
    </row>
    <row r="747" customHeight="1" spans="1:19">
      <c r="A747" s="2" t="s">
        <v>2024</v>
      </c>
      <c r="B747" s="28">
        <v>45782</v>
      </c>
      <c r="C747" s="2" t="s">
        <v>186</v>
      </c>
      <c r="D747" s="2" t="str">
        <f t="array" ref="D747">_xlfn.XLOOKUP(C747,Customers!A:A,Customers!B:B)</f>
        <v>Customer 0253</v>
      </c>
      <c r="E747" s="2" t="s">
        <v>1342</v>
      </c>
      <c r="F747" s="2" t="str">
        <f t="array" ref="F747">_xlfn.XLOOKUP(E747,Restaurants!A:A,Restaurants!B:B)</f>
        <v>Restaurant 084</v>
      </c>
      <c r="G747" s="2" t="s">
        <v>132</v>
      </c>
      <c r="H747" s="2" t="str">
        <f t="array" ref="H747">_xlfn.XLOOKUP(G747,Food_Menu!A:A,Food_Menu!B:B)</f>
        <v>Food Item 0023</v>
      </c>
      <c r="I747" s="2">
        <f t="array" ref="I747">_xlfn.XLOOKUP(G747,Food_Menu!A:A,Food_Menu!D:D)</f>
        <v>276.1</v>
      </c>
      <c r="J747" s="2" t="s">
        <v>304</v>
      </c>
      <c r="K747" s="2" t="str">
        <f t="array" ref="K747">_xlfn.XLOOKUP(J747,Delivery_Partners!A:A,Delivery_Partners!B:B)</f>
        <v>Delivery Partner 099</v>
      </c>
      <c r="L747" s="3">
        <v>2</v>
      </c>
      <c r="M747" s="2" t="s">
        <v>23</v>
      </c>
      <c r="N747" s="2" t="s">
        <v>24</v>
      </c>
      <c r="O747" s="3">
        <v>41</v>
      </c>
      <c r="P747" s="13">
        <f t="shared" ref="P747:P748" si="158">I747*L747</f>
        <v>552.2</v>
      </c>
      <c r="Q747" s="13" t="str">
        <f t="shared" ref="Q747:Q748" si="159">IF(O747="","Not Delivered",IF(O747&lt;=30,"Fast",IF(O747&lt;=60,"Normal","Slow")))</f>
        <v>Normal</v>
      </c>
      <c r="S747" s="21"/>
    </row>
    <row r="748" customHeight="1" spans="1:19">
      <c r="A748" s="2" t="s">
        <v>2025</v>
      </c>
      <c r="B748" s="29" t="s">
        <v>209</v>
      </c>
      <c r="C748" s="2" t="s">
        <v>2026</v>
      </c>
      <c r="D748" s="2" t="str">
        <f t="array" ref="D748">_xlfn.XLOOKUP(C748,Customers!A:A,Customers!B:B)</f>
        <v>Customer 0839</v>
      </c>
      <c r="E748" s="2" t="s">
        <v>1176</v>
      </c>
      <c r="F748" s="2" t="str">
        <f t="array" ref="F748">_xlfn.XLOOKUP(E748,Restaurants!A:A,Restaurants!B:B)</f>
        <v>Restaurant 053</v>
      </c>
      <c r="G748" s="2" t="s">
        <v>659</v>
      </c>
      <c r="H748" s="2" t="str">
        <f t="array" ref="H748">_xlfn.XLOOKUP(G748,Food_Menu!A:A,Food_Menu!B:B)</f>
        <v>Food Item 0203</v>
      </c>
      <c r="I748" s="2">
        <f t="array" ref="I748">_xlfn.XLOOKUP(G748,Food_Menu!A:A,Food_Menu!D:D)</f>
        <v>406.91</v>
      </c>
      <c r="J748" s="2" t="s">
        <v>1319</v>
      </c>
      <c r="K748" s="2" t="str">
        <f t="array" ref="K748">_xlfn.XLOOKUP(J748,Delivery_Partners!A:A,Delivery_Partners!B:B)</f>
        <v>Delivery Partner 173</v>
      </c>
      <c r="L748" s="3">
        <v>1</v>
      </c>
      <c r="M748" s="2" t="s">
        <v>23</v>
      </c>
      <c r="N748" s="2" t="s">
        <v>55</v>
      </c>
      <c r="O748" s="3">
        <v>48</v>
      </c>
      <c r="P748" s="13">
        <f t="shared" si="158"/>
        <v>406.91</v>
      </c>
      <c r="Q748" s="13" t="str">
        <f t="shared" si="159"/>
        <v>Normal</v>
      </c>
      <c r="S748" s="21"/>
    </row>
    <row r="749" hidden="1" customHeight="1" spans="1:19">
      <c r="A749" s="2" t="s">
        <v>2027</v>
      </c>
      <c r="B749" s="29" t="s">
        <v>2028</v>
      </c>
      <c r="C749" s="2" t="s">
        <v>1858</v>
      </c>
      <c r="D749" s="2" t="str">
        <f t="array" ref="D749">_xlfn.XLOOKUP(C749,Customers!A:A,Customers!B:B)</f>
        <v>Customer 0413</v>
      </c>
      <c r="E749" s="2" t="s">
        <v>647</v>
      </c>
      <c r="F749" s="2" t="str">
        <f t="array" ref="F749">_xlfn.XLOOKUP(E749,Restaurants!A:A,Restaurants!B:B)</f>
        <v>Restaurant 081</v>
      </c>
      <c r="G749" s="2" t="s">
        <v>557</v>
      </c>
      <c r="H749" s="2" t="str">
        <f t="array" ref="H749">_xlfn.XLOOKUP(G749,Food_Menu!A:A,Food_Menu!B:B)</f>
        <v>Food Item 0144</v>
      </c>
      <c r="I749" s="2"/>
      <c r="J749" s="2" t="s">
        <v>203</v>
      </c>
      <c r="K749" s="2" t="str">
        <f t="array" ref="K749">_xlfn.XLOOKUP(J749,Delivery_Partners!A:A,Delivery_Partners!B:B)</f>
        <v>Delivery Partner 110</v>
      </c>
      <c r="L749" s="3">
        <v>1</v>
      </c>
      <c r="M749" s="2" t="s">
        <v>101</v>
      </c>
      <c r="N749" s="2" t="s">
        <v>24</v>
      </c>
      <c r="O749" s="2"/>
    </row>
    <row r="750" customHeight="1" spans="1:19">
      <c r="A750" s="2" t="s">
        <v>2029</v>
      </c>
      <c r="B750" s="28">
        <v>45781</v>
      </c>
      <c r="C750" s="2" t="s">
        <v>1261</v>
      </c>
      <c r="D750" s="2" t="str">
        <f t="array" ref="D750">_xlfn.XLOOKUP(C750,Customers!A:A,Customers!B:B)</f>
        <v>Customer 0410</v>
      </c>
      <c r="E750" s="2" t="s">
        <v>193</v>
      </c>
      <c r="F750" s="2" t="str">
        <f t="array" ref="F750">_xlfn.XLOOKUP(E750,Restaurants!A:A,Restaurants!B:B)</f>
        <v>Restaurant 051</v>
      </c>
      <c r="G750" s="2" t="s">
        <v>659</v>
      </c>
      <c r="H750" s="2" t="str">
        <f t="array" ref="H750">_xlfn.XLOOKUP(G750,Food_Menu!A:A,Food_Menu!B:B)</f>
        <v>Food Item 0203</v>
      </c>
      <c r="I750" s="2">
        <f t="array" ref="I750">_xlfn.XLOOKUP(G750,Food_Menu!A:A,Food_Menu!D:D)</f>
        <v>406.91</v>
      </c>
      <c r="J750" s="2" t="s">
        <v>139</v>
      </c>
      <c r="K750" s="2" t="str">
        <f t="array" ref="K750">_xlfn.XLOOKUP(J750,Delivery_Partners!A:A,Delivery_Partners!B:B)</f>
        <v>Delivery Partner 109</v>
      </c>
      <c r="L750" s="3">
        <v>3</v>
      </c>
      <c r="M750" s="2" t="s">
        <v>23</v>
      </c>
      <c r="N750" s="2" t="s">
        <v>24</v>
      </c>
      <c r="O750" s="3">
        <v>15</v>
      </c>
      <c r="P750" s="13">
        <f t="shared" ref="P750:P758" si="160">I750*L750</f>
        <v>1220.73</v>
      </c>
      <c r="Q750" s="13" t="str">
        <f t="shared" ref="Q750:Q758" si="161">IF(O750="","Not Delivered",IF(O750&lt;=30,"Fast",IF(O750&lt;=60,"Normal","Slow")))</f>
        <v>Fast</v>
      </c>
      <c r="S750" s="21"/>
    </row>
    <row r="751" customHeight="1" spans="1:19">
      <c r="A751" s="2" t="s">
        <v>2030</v>
      </c>
      <c r="B751" s="29" t="s">
        <v>1639</v>
      </c>
      <c r="C751" s="2" t="s">
        <v>2031</v>
      </c>
      <c r="D751" s="2" t="str">
        <f t="array" ref="D751">_xlfn.XLOOKUP(C751,Customers!A:A,Customers!B:B)</f>
        <v>Customer 0574</v>
      </c>
      <c r="E751" s="2" t="s">
        <v>532</v>
      </c>
      <c r="F751" s="2" t="str">
        <f t="array" ref="F751">_xlfn.XLOOKUP(E751,Restaurants!A:A,Restaurants!B:B)</f>
        <v>Restaurant 046</v>
      </c>
      <c r="G751" s="2" t="s">
        <v>188</v>
      </c>
      <c r="H751" s="2" t="str">
        <f t="array" ref="H751">_xlfn.XLOOKUP(G751,Food_Menu!A:A,Food_Menu!B:B)</f>
        <v>Food Item 0082</v>
      </c>
      <c r="I751" s="2">
        <f t="array" ref="I751">_xlfn.XLOOKUP(G751,Food_Menu!A:A,Food_Menu!D:D)</f>
        <v>266.68</v>
      </c>
      <c r="J751" s="2" t="s">
        <v>48</v>
      </c>
      <c r="K751" s="2" t="str">
        <f t="array" ref="K751">_xlfn.XLOOKUP(J751,Delivery_Partners!A:A,Delivery_Partners!B:B)</f>
        <v>Delivery Partner 119</v>
      </c>
      <c r="L751" s="3">
        <v>1</v>
      </c>
      <c r="M751" s="2" t="s">
        <v>23</v>
      </c>
      <c r="N751" s="2" t="s">
        <v>24</v>
      </c>
      <c r="O751" s="3">
        <v>15</v>
      </c>
      <c r="P751" s="13">
        <f t="shared" si="160"/>
        <v>266.68</v>
      </c>
      <c r="Q751" s="13" t="str">
        <f t="shared" si="161"/>
        <v>Fast</v>
      </c>
      <c r="S751" s="21"/>
    </row>
    <row r="752" customHeight="1" spans="1:19">
      <c r="A752" s="2" t="s">
        <v>2032</v>
      </c>
      <c r="B752" s="28">
        <v>45758</v>
      </c>
      <c r="C752" s="2" t="s">
        <v>2033</v>
      </c>
      <c r="D752" s="2" t="str">
        <f t="array" ref="D752">_xlfn.XLOOKUP(C752,Customers!A:A,Customers!B:B)</f>
        <v>Customer 0167</v>
      </c>
      <c r="E752" s="2" t="s">
        <v>281</v>
      </c>
      <c r="F752" s="2" t="str">
        <f t="array" ref="F752">_xlfn.XLOOKUP(E752,Restaurants!A:A,Restaurants!B:B)</f>
        <v>Restaurant 026</v>
      </c>
      <c r="G752" s="2" t="s">
        <v>72</v>
      </c>
      <c r="H752" s="2" t="str">
        <f t="array" ref="H752">_xlfn.XLOOKUP(G752,Food_Menu!A:A,Food_Menu!B:B)</f>
        <v>Food Item 0198</v>
      </c>
      <c r="I752" s="2">
        <f t="array" ref="I752">_xlfn.XLOOKUP(G752,Food_Menu!A:A,Food_Menu!D:D)</f>
        <v>221.88</v>
      </c>
      <c r="J752" s="2" t="s">
        <v>299</v>
      </c>
      <c r="K752" s="2" t="str">
        <f t="array" ref="K752">_xlfn.XLOOKUP(J752,Delivery_Partners!A:A,Delivery_Partners!B:B)</f>
        <v>Delivery Partner 034</v>
      </c>
      <c r="L752" s="3">
        <v>1</v>
      </c>
      <c r="M752" s="2" t="s">
        <v>23</v>
      </c>
      <c r="N752" s="2" t="s">
        <v>55</v>
      </c>
      <c r="O752" s="3">
        <v>42</v>
      </c>
      <c r="P752" s="13">
        <f t="shared" si="160"/>
        <v>221.88</v>
      </c>
      <c r="Q752" s="13" t="str">
        <f t="shared" si="161"/>
        <v>Normal</v>
      </c>
      <c r="S752" s="21"/>
    </row>
    <row r="753" customHeight="1" spans="1:19">
      <c r="A753" s="2" t="s">
        <v>2034</v>
      </c>
      <c r="B753" s="29" t="s">
        <v>902</v>
      </c>
      <c r="C753" s="2" t="s">
        <v>892</v>
      </c>
      <c r="D753" s="2" t="str">
        <f t="array" ref="D753">_xlfn.XLOOKUP(C753,Customers!A:A,Customers!B:B)</f>
        <v>Customer 0505</v>
      </c>
      <c r="E753" s="2" t="s">
        <v>1711</v>
      </c>
      <c r="F753" s="2" t="str">
        <f t="array" ref="F753">_xlfn.XLOOKUP(E753,Restaurants!A:A,Restaurants!B:B)</f>
        <v>Restaurant 100</v>
      </c>
      <c r="G753" s="2" t="s">
        <v>469</v>
      </c>
      <c r="H753" s="2" t="str">
        <f t="array" ref="H753">_xlfn.XLOOKUP(G753,Food_Menu!A:A,Food_Menu!B:B)</f>
        <v>Food Item 0094</v>
      </c>
      <c r="I753" s="2">
        <f t="array" ref="I753">_xlfn.XLOOKUP(G753,Food_Menu!A:A,Food_Menu!D:D)</f>
        <v>556.24</v>
      </c>
      <c r="J753" s="2" t="s">
        <v>241</v>
      </c>
      <c r="K753" s="2" t="str">
        <f t="array" ref="K753">_xlfn.XLOOKUP(J753,Delivery_Partners!A:A,Delivery_Partners!B:B)</f>
        <v>Delivery Partner 152</v>
      </c>
      <c r="L753" s="3">
        <v>1</v>
      </c>
      <c r="M753" s="2" t="s">
        <v>23</v>
      </c>
      <c r="N753" s="2" t="s">
        <v>24</v>
      </c>
      <c r="O753" s="3">
        <v>15</v>
      </c>
      <c r="P753" s="13">
        <f t="shared" si="160"/>
        <v>556.24</v>
      </c>
      <c r="Q753" s="13" t="str">
        <f t="shared" si="161"/>
        <v>Fast</v>
      </c>
      <c r="S753" s="21"/>
    </row>
    <row r="754" customHeight="1" spans="1:19">
      <c r="A754" s="2" t="s">
        <v>2035</v>
      </c>
      <c r="B754" s="29" t="s">
        <v>129</v>
      </c>
      <c r="C754" s="2" t="s">
        <v>2036</v>
      </c>
      <c r="D754" s="2" t="str">
        <f t="array" ref="D754">_xlfn.XLOOKUP(C754,Customers!A:A,Customers!B:B)</f>
        <v>Customer 0699</v>
      </c>
      <c r="E754" s="2" t="s">
        <v>603</v>
      </c>
      <c r="F754" s="2" t="str">
        <f t="array" ref="F754">_xlfn.XLOOKUP(E754,Restaurants!A:A,Restaurants!B:B)</f>
        <v>Restaurant 009</v>
      </c>
      <c r="G754" s="2" t="s">
        <v>533</v>
      </c>
      <c r="H754" s="2" t="str">
        <f t="array" ref="H754">_xlfn.XLOOKUP(G754,Food_Menu!A:A,Food_Menu!B:B)</f>
        <v>Food Item 0078</v>
      </c>
      <c r="I754" s="2">
        <f t="array" ref="I754">_xlfn.XLOOKUP(G754,Food_Menu!A:A,Food_Menu!D:D)</f>
        <v>220.49</v>
      </c>
      <c r="J754" s="2" t="s">
        <v>397</v>
      </c>
      <c r="K754" s="2" t="str">
        <f t="array" ref="K754">_xlfn.XLOOKUP(J754,Delivery_Partners!A:A,Delivery_Partners!B:B)</f>
        <v>Delivery Partner 066</v>
      </c>
      <c r="L754" s="3">
        <v>2</v>
      </c>
      <c r="M754" s="2" t="s">
        <v>23</v>
      </c>
      <c r="N754" s="2" t="s">
        <v>24</v>
      </c>
      <c r="O754" s="3">
        <v>42</v>
      </c>
      <c r="P754" s="13">
        <f t="shared" si="160"/>
        <v>440.98</v>
      </c>
      <c r="Q754" s="13" t="str">
        <f t="shared" si="161"/>
        <v>Normal</v>
      </c>
      <c r="S754" s="21"/>
    </row>
    <row r="755" customHeight="1" spans="1:19">
      <c r="A755" s="2" t="s">
        <v>2037</v>
      </c>
      <c r="B755" s="28">
        <v>45659</v>
      </c>
      <c r="C755" s="2" t="s">
        <v>2038</v>
      </c>
      <c r="D755" s="2" t="str">
        <f t="array" ref="D755">_xlfn.XLOOKUP(C755,Customers!A:A,Customers!B:B)</f>
        <v>Customer 0155</v>
      </c>
      <c r="E755" s="2" t="s">
        <v>230</v>
      </c>
      <c r="F755" s="2" t="str">
        <f t="array" ref="F755">_xlfn.XLOOKUP(E755,Restaurants!A:A,Restaurants!B:B)</f>
        <v>Restaurant 029</v>
      </c>
      <c r="G755" s="2" t="s">
        <v>126</v>
      </c>
      <c r="H755" s="2" t="str">
        <f t="array" ref="H755">_xlfn.XLOOKUP(G755,Food_Menu!A:A,Food_Menu!B:B)</f>
        <v>Food Item 0075</v>
      </c>
      <c r="I755" s="2">
        <f t="array" ref="I755">_xlfn.XLOOKUP(G755,Food_Menu!A:A,Food_Menu!D:D)</f>
        <v>613.26</v>
      </c>
      <c r="J755" s="2" t="s">
        <v>48</v>
      </c>
      <c r="K755" s="2" t="str">
        <f t="array" ref="K755">_xlfn.XLOOKUP(J755,Delivery_Partners!A:A,Delivery_Partners!B:B)</f>
        <v>Delivery Partner 119</v>
      </c>
      <c r="L755" s="3">
        <v>2</v>
      </c>
      <c r="M755" s="2" t="s">
        <v>23</v>
      </c>
      <c r="N755" s="2" t="s">
        <v>55</v>
      </c>
      <c r="O755" s="3">
        <v>47</v>
      </c>
      <c r="P755" s="13">
        <f t="shared" si="160"/>
        <v>1226.52</v>
      </c>
      <c r="Q755" s="13" t="str">
        <f t="shared" si="161"/>
        <v>Normal</v>
      </c>
      <c r="S755" s="21"/>
    </row>
    <row r="756" customHeight="1" spans="1:19">
      <c r="A756" s="2" t="s">
        <v>2039</v>
      </c>
      <c r="B756" s="28">
        <v>45695</v>
      </c>
      <c r="C756" s="2" t="s">
        <v>834</v>
      </c>
      <c r="D756" s="2" t="str">
        <f t="array" ref="D756">_xlfn.XLOOKUP(C756,Customers!A:A,Customers!B:B)</f>
        <v>Customer 0678</v>
      </c>
      <c r="E756" s="2" t="s">
        <v>289</v>
      </c>
      <c r="F756" s="2" t="str">
        <f t="array" ref="F756">_xlfn.XLOOKUP(E756,Restaurants!A:A,Restaurants!B:B)</f>
        <v>Restaurant 052</v>
      </c>
      <c r="G756" s="2" t="s">
        <v>1973</v>
      </c>
      <c r="H756" s="2" t="str">
        <f t="array" ref="H756">_xlfn.XLOOKUP(G756,Food_Menu!A:A,Food_Menu!B:B)</f>
        <v>Food Item 0210</v>
      </c>
      <c r="I756" s="2">
        <f t="array" ref="I756">_xlfn.XLOOKUP(G756,Food_Menu!A:A,Food_Menu!D:D)</f>
        <v>331.49</v>
      </c>
      <c r="J756" s="2" t="s">
        <v>241</v>
      </c>
      <c r="K756" s="2" t="str">
        <f t="array" ref="K756">_xlfn.XLOOKUP(J756,Delivery_Partners!A:A,Delivery_Partners!B:B)</f>
        <v>Delivery Partner 152</v>
      </c>
      <c r="L756" s="3">
        <v>2</v>
      </c>
      <c r="M756" s="2" t="s">
        <v>23</v>
      </c>
      <c r="N756" s="2" t="s">
        <v>24</v>
      </c>
      <c r="O756" s="3">
        <v>49</v>
      </c>
      <c r="P756" s="13">
        <f t="shared" si="160"/>
        <v>662.98</v>
      </c>
      <c r="Q756" s="13" t="str">
        <f t="shared" si="161"/>
        <v>Normal</v>
      </c>
      <c r="S756" s="21"/>
    </row>
    <row r="757" customHeight="1" spans="1:19">
      <c r="A757" s="2" t="s">
        <v>2040</v>
      </c>
      <c r="B757" s="28">
        <v>45814</v>
      </c>
      <c r="C757" s="2" t="s">
        <v>2041</v>
      </c>
      <c r="D757" s="2" t="str">
        <f t="array" ref="D757">_xlfn.XLOOKUP(C757,Customers!A:A,Customers!B:B)</f>
        <v>Customer 0047</v>
      </c>
      <c r="E757" s="2" t="s">
        <v>60</v>
      </c>
      <c r="F757" s="2" t="str">
        <f t="array" ref="F757">_xlfn.XLOOKUP(E757,Restaurants!A:A,Restaurants!B:B)</f>
        <v>Restaurant 019</v>
      </c>
      <c r="G757" s="2" t="s">
        <v>1185</v>
      </c>
      <c r="H757" s="2" t="str">
        <f t="array" ref="H757">_xlfn.XLOOKUP(G757,Food_Menu!A:A,Food_Menu!B:B)</f>
        <v>Food Item 0103</v>
      </c>
      <c r="I757" s="2">
        <f t="array" ref="I757">_xlfn.XLOOKUP(G757,Food_Menu!A:A,Food_Menu!D:D)</f>
        <v>421.35</v>
      </c>
      <c r="J757" s="2" t="s">
        <v>314</v>
      </c>
      <c r="K757" s="2" t="str">
        <f t="array" ref="K757">_xlfn.XLOOKUP(J757,Delivery_Partners!A:A,Delivery_Partners!B:B)</f>
        <v>Delivery Partner 021</v>
      </c>
      <c r="L757" s="3">
        <v>2</v>
      </c>
      <c r="M757" s="2" t="s">
        <v>23</v>
      </c>
      <c r="N757" s="2" t="s">
        <v>74</v>
      </c>
      <c r="O757" s="3">
        <v>32</v>
      </c>
      <c r="P757" s="13">
        <f t="shared" si="160"/>
        <v>842.7</v>
      </c>
      <c r="Q757" s="13" t="str">
        <f t="shared" si="161"/>
        <v>Normal</v>
      </c>
      <c r="S757" s="21"/>
    </row>
    <row r="758" customHeight="1" spans="1:19">
      <c r="A758" s="2" t="s">
        <v>2042</v>
      </c>
      <c r="B758" s="28">
        <v>45936</v>
      </c>
      <c r="C758" s="2" t="s">
        <v>2043</v>
      </c>
      <c r="D758" s="2" t="str">
        <f t="array" ref="D758">_xlfn.XLOOKUP(C758,Customers!A:A,Customers!B:B)</f>
        <v>Customer 0725</v>
      </c>
      <c r="E758" s="2" t="s">
        <v>220</v>
      </c>
      <c r="F758" s="2" t="str">
        <f t="array" ref="F758">_xlfn.XLOOKUP(E758,Restaurants!A:A,Restaurants!B:B)</f>
        <v>Restaurant 111</v>
      </c>
      <c r="G758" s="2" t="s">
        <v>762</v>
      </c>
      <c r="H758" s="2" t="str">
        <f t="array" ref="H758">_xlfn.XLOOKUP(G758,Food_Menu!A:A,Food_Menu!B:B)</f>
        <v>Food Item 0106</v>
      </c>
      <c r="I758" s="2">
        <f t="array" ref="I758">_xlfn.XLOOKUP(G758,Food_Menu!A:A,Food_Menu!D:D)</f>
        <v>115.23</v>
      </c>
      <c r="J758" s="2" t="s">
        <v>679</v>
      </c>
      <c r="K758" s="2" t="str">
        <f t="array" ref="K758">_xlfn.XLOOKUP(J758,Delivery_Partners!A:A,Delivery_Partners!B:B)</f>
        <v>Delivery Partner 055</v>
      </c>
      <c r="L758" s="3">
        <v>1</v>
      </c>
      <c r="M758" s="2" t="s">
        <v>23</v>
      </c>
      <c r="N758" s="2" t="s">
        <v>24</v>
      </c>
      <c r="O758" s="3">
        <v>40</v>
      </c>
      <c r="P758" s="13">
        <f t="shared" si="160"/>
        <v>115.23</v>
      </c>
      <c r="Q758" s="13" t="str">
        <f t="shared" si="161"/>
        <v>Normal</v>
      </c>
      <c r="S758" s="21"/>
    </row>
    <row r="759" hidden="1" customHeight="1" spans="1:19">
      <c r="A759" s="2" t="s">
        <v>2044</v>
      </c>
      <c r="B759" s="28">
        <v>45719</v>
      </c>
      <c r="C759" s="2" t="s">
        <v>1934</v>
      </c>
      <c r="D759" s="2" t="str">
        <f t="array" ref="D759">_xlfn.XLOOKUP(C759,Customers!A:A,Customers!B:B)</f>
        <v>Customer 0043</v>
      </c>
      <c r="E759" s="2" t="s">
        <v>1060</v>
      </c>
      <c r="F759" s="2" t="str">
        <f t="array" ref="F759">_xlfn.XLOOKUP(E759,Restaurants!A:A,Restaurants!B:B)</f>
        <v>Restaurant 042</v>
      </c>
      <c r="G759" s="2" t="s">
        <v>426</v>
      </c>
      <c r="H759" s="2" t="str">
        <f t="array" ref="H759">_xlfn.XLOOKUP(G759,Food_Menu!A:A,Food_Menu!B:B)</f>
        <v>Food Item 0142</v>
      </c>
      <c r="I759" s="2"/>
      <c r="J759" s="2" t="s">
        <v>95</v>
      </c>
      <c r="K759" s="2" t="str">
        <f t="array" ref="K759">_xlfn.XLOOKUP(J759,Delivery_Partners!A:A,Delivery_Partners!B:B)</f>
        <v>Delivery Partner 170</v>
      </c>
      <c r="L759" s="3">
        <v>4</v>
      </c>
      <c r="M759" s="2" t="s">
        <v>189</v>
      </c>
      <c r="N759" s="2" t="s">
        <v>24</v>
      </c>
      <c r="O759" s="2"/>
    </row>
    <row r="760" hidden="1" customHeight="1" spans="1:19">
      <c r="A760" s="2" t="s">
        <v>2045</v>
      </c>
      <c r="B760" s="29" t="s">
        <v>1604</v>
      </c>
      <c r="C760" s="2" t="s">
        <v>2046</v>
      </c>
      <c r="D760" s="2" t="str">
        <f t="array" ref="D760">_xlfn.XLOOKUP(C760,Customers!A:A,Customers!B:B)</f>
        <v>Customer 0211</v>
      </c>
      <c r="E760" s="2" t="s">
        <v>1072</v>
      </c>
      <c r="F760" s="2" t="str">
        <f t="array" ref="F760">_xlfn.XLOOKUP(E760,Restaurants!A:A,Restaurants!B:B)</f>
        <v>Restaurant 030</v>
      </c>
      <c r="G760" s="2" t="s">
        <v>670</v>
      </c>
      <c r="H760" s="2" t="str">
        <f t="array" ref="H760">_xlfn.XLOOKUP(G760,Food_Menu!A:A,Food_Menu!B:B)</f>
        <v>Food Item 0123</v>
      </c>
      <c r="I760" s="2"/>
      <c r="J760" s="2" t="s">
        <v>1557</v>
      </c>
      <c r="K760" s="2" t="str">
        <f t="array" ref="K760">_xlfn.XLOOKUP(J760,Delivery_Partners!A:A,Delivery_Partners!B:B)</f>
        <v>Delivery Partner 065</v>
      </c>
      <c r="L760" s="3">
        <v>1</v>
      </c>
      <c r="M760" s="2" t="s">
        <v>101</v>
      </c>
      <c r="N760" s="2" t="s">
        <v>24</v>
      </c>
      <c r="O760" s="2"/>
    </row>
    <row r="761" customHeight="1" spans="1:19">
      <c r="A761" s="2" t="s">
        <v>2047</v>
      </c>
      <c r="B761" s="28">
        <v>45843</v>
      </c>
      <c r="C761" s="2" t="s">
        <v>1483</v>
      </c>
      <c r="D761" s="2" t="str">
        <f t="array" ref="D761">_xlfn.XLOOKUP(C761,Customers!A:A,Customers!B:B)</f>
        <v>Customer 0421</v>
      </c>
      <c r="E761" s="2" t="s">
        <v>488</v>
      </c>
      <c r="F761" s="2" t="str">
        <f t="array" ref="F761">_xlfn.XLOOKUP(E761,Restaurants!A:A,Restaurants!B:B)</f>
        <v>Restaurant 031</v>
      </c>
      <c r="G761" s="2" t="s">
        <v>331</v>
      </c>
      <c r="H761" s="2" t="str">
        <f t="array" ref="H761">_xlfn.XLOOKUP(G761,Food_Menu!A:A,Food_Menu!B:B)</f>
        <v>Food Item 0120</v>
      </c>
      <c r="I761" s="2">
        <f t="array" ref="I761">_xlfn.XLOOKUP(G761,Food_Menu!A:A,Food_Menu!D:D)</f>
        <v>569.73</v>
      </c>
      <c r="J761" s="2" t="s">
        <v>48</v>
      </c>
      <c r="K761" s="2" t="str">
        <f t="array" ref="K761">_xlfn.XLOOKUP(J761,Delivery_Partners!A:A,Delivery_Partners!B:B)</f>
        <v>Delivery Partner 119</v>
      </c>
      <c r="L761" s="3">
        <v>1</v>
      </c>
      <c r="M761" s="2" t="s">
        <v>23</v>
      </c>
      <c r="N761" s="2" t="s">
        <v>74</v>
      </c>
      <c r="O761" s="3">
        <v>44</v>
      </c>
      <c r="P761" s="13">
        <f t="shared" ref="P761:P764" si="162">I761*L761</f>
        <v>569.73</v>
      </c>
      <c r="Q761" s="13" t="str">
        <f t="shared" ref="Q761:Q764" si="163">IF(O761="","Not Delivered",IF(O761&lt;=30,"Fast",IF(O761&lt;=60,"Normal","Slow")))</f>
        <v>Normal</v>
      </c>
      <c r="S761" s="21"/>
    </row>
    <row r="762" customHeight="1" spans="1:19">
      <c r="A762" s="2" t="s">
        <v>2048</v>
      </c>
      <c r="B762" s="29" t="s">
        <v>2049</v>
      </c>
      <c r="C762" s="2" t="s">
        <v>2050</v>
      </c>
      <c r="D762" s="2" t="str">
        <f t="array" ref="D762">_xlfn.XLOOKUP(C762,Customers!A:A,Customers!B:B)</f>
        <v>Customer 0738</v>
      </c>
      <c r="E762" s="2" t="s">
        <v>1450</v>
      </c>
      <c r="F762" s="2" t="str">
        <f t="array" ref="F762">_xlfn.XLOOKUP(E762,Restaurants!A:A,Restaurants!B:B)</f>
        <v>Restaurant 024</v>
      </c>
      <c r="G762" s="2" t="s">
        <v>413</v>
      </c>
      <c r="H762" s="2" t="str">
        <f t="array" ref="H762">_xlfn.XLOOKUP(G762,Food_Menu!A:A,Food_Menu!B:B)</f>
        <v>Food Item 0084</v>
      </c>
      <c r="I762" s="2">
        <f t="array" ref="I762">_xlfn.XLOOKUP(G762,Food_Menu!A:A,Food_Menu!D:D)</f>
        <v>587.45</v>
      </c>
      <c r="J762" s="2" t="s">
        <v>592</v>
      </c>
      <c r="K762" s="2" t="str">
        <f t="array" ref="K762">_xlfn.XLOOKUP(J762,Delivery_Partners!A:A,Delivery_Partners!B:B)</f>
        <v>Delivery Partner 102</v>
      </c>
      <c r="L762" s="3">
        <v>1</v>
      </c>
      <c r="M762" s="2" t="s">
        <v>23</v>
      </c>
      <c r="N762" s="2" t="s">
        <v>24</v>
      </c>
      <c r="O762" s="3">
        <v>52</v>
      </c>
      <c r="P762" s="13">
        <f t="shared" si="162"/>
        <v>587.45</v>
      </c>
      <c r="Q762" s="13" t="str">
        <f t="shared" si="163"/>
        <v>Normal</v>
      </c>
      <c r="S762" s="21"/>
    </row>
    <row r="763" customHeight="1" spans="1:19">
      <c r="A763" s="2" t="s">
        <v>2051</v>
      </c>
      <c r="B763" s="29" t="s">
        <v>1265</v>
      </c>
      <c r="C763" s="2" t="s">
        <v>2052</v>
      </c>
      <c r="D763" s="2" t="str">
        <f t="array" ref="D763">_xlfn.XLOOKUP(C763,Customers!A:A,Customers!B:B)</f>
        <v>Customer 0863</v>
      </c>
      <c r="E763" s="2" t="s">
        <v>1173</v>
      </c>
      <c r="F763" s="2" t="str">
        <f t="array" ref="F763">_xlfn.XLOOKUP(E763,Restaurants!A:A,Restaurants!B:B)</f>
        <v>Restaurant 080</v>
      </c>
      <c r="G763" s="2" t="s">
        <v>466</v>
      </c>
      <c r="H763" s="2" t="str">
        <f t="array" ref="H763">_xlfn.XLOOKUP(G763,Food_Menu!A:A,Food_Menu!B:B)</f>
        <v>Food Item 0037</v>
      </c>
      <c r="I763" s="2">
        <f t="array" ref="I763">_xlfn.XLOOKUP(G763,Food_Menu!A:A,Food_Menu!D:D)</f>
        <v>570.62</v>
      </c>
      <c r="J763" s="2" t="s">
        <v>953</v>
      </c>
      <c r="K763" s="2" t="str">
        <f t="array" ref="K763">_xlfn.XLOOKUP(J763,Delivery_Partners!A:A,Delivery_Partners!B:B)</f>
        <v>Delivery Partner 157</v>
      </c>
      <c r="L763" s="3">
        <v>1</v>
      </c>
      <c r="M763" s="2" t="s">
        <v>23</v>
      </c>
      <c r="N763" s="2" t="s">
        <v>24</v>
      </c>
      <c r="O763" s="3">
        <v>43</v>
      </c>
      <c r="P763" s="13">
        <f t="shared" si="162"/>
        <v>570.62</v>
      </c>
      <c r="Q763" s="13" t="str">
        <f t="shared" si="163"/>
        <v>Normal</v>
      </c>
      <c r="S763" s="21"/>
    </row>
    <row r="764" customHeight="1" spans="1:19">
      <c r="A764" s="2" t="s">
        <v>2053</v>
      </c>
      <c r="B764" s="29" t="s">
        <v>1254</v>
      </c>
      <c r="C764" s="2" t="s">
        <v>2054</v>
      </c>
      <c r="D764" s="2" t="str">
        <f t="array" ref="D764">_xlfn.XLOOKUP(C764,Customers!A:A,Customers!B:B)</f>
        <v>Customer 0563</v>
      </c>
      <c r="E764" s="2" t="s">
        <v>797</v>
      </c>
      <c r="F764" s="2" t="str">
        <f t="array" ref="F764">_xlfn.XLOOKUP(E764,Restaurants!A:A,Restaurants!B:B)</f>
        <v>Restaurant 058</v>
      </c>
      <c r="G764" s="2" t="s">
        <v>2055</v>
      </c>
      <c r="H764" s="2" t="str">
        <f t="array" ref="H764">_xlfn.XLOOKUP(G764,Food_Menu!A:A,Food_Menu!B:B)</f>
        <v>Food Item 0219</v>
      </c>
      <c r="I764" s="2">
        <f t="array" ref="I764">_xlfn.XLOOKUP(G764,Food_Menu!A:A,Food_Menu!D:D)</f>
        <v>256.46</v>
      </c>
      <c r="J764" s="2" t="s">
        <v>100</v>
      </c>
      <c r="K764" s="2" t="str">
        <f t="array" ref="K764">_xlfn.XLOOKUP(J764,Delivery_Partners!A:A,Delivery_Partners!B:B)</f>
        <v>Delivery Partner 092</v>
      </c>
      <c r="L764" s="3">
        <v>1</v>
      </c>
      <c r="M764" s="2" t="s">
        <v>23</v>
      </c>
      <c r="N764" s="2" t="s">
        <v>24</v>
      </c>
      <c r="O764" s="3">
        <v>29</v>
      </c>
      <c r="P764" s="13">
        <f t="shared" si="162"/>
        <v>256.46</v>
      </c>
      <c r="Q764" s="13" t="str">
        <f t="shared" si="163"/>
        <v>Fast</v>
      </c>
      <c r="S764" s="21"/>
    </row>
    <row r="765" hidden="1" customHeight="1" spans="1:19">
      <c r="A765" s="2" t="s">
        <v>2056</v>
      </c>
      <c r="B765" s="29" t="s">
        <v>1327</v>
      </c>
      <c r="C765" s="2" t="s">
        <v>2057</v>
      </c>
      <c r="D765" s="2" t="str">
        <f t="array" ref="D765">_xlfn.XLOOKUP(C765,Customers!A:A,Customers!B:B)</f>
        <v>Customer 0158</v>
      </c>
      <c r="E765" s="2" t="s">
        <v>376</v>
      </c>
      <c r="F765" s="2" t="str">
        <f t="array" ref="F765">_xlfn.XLOOKUP(E765,Restaurants!A:A,Restaurants!B:B)</f>
        <v>Restaurant 028</v>
      </c>
      <c r="G765" s="2" t="s">
        <v>250</v>
      </c>
      <c r="H765" s="2" t="str">
        <f t="array" ref="H765">_xlfn.XLOOKUP(G765,Food_Menu!A:A,Food_Menu!B:B)</f>
        <v>Food Item 0109</v>
      </c>
      <c r="I765" s="2"/>
      <c r="J765" s="2" t="s">
        <v>1930</v>
      </c>
      <c r="K765" s="2" t="str">
        <f t="array" ref="K765">_xlfn.XLOOKUP(J765,Delivery_Partners!A:A,Delivery_Partners!B:B)</f>
        <v>Delivery Partner 077</v>
      </c>
      <c r="L765" s="3">
        <v>1</v>
      </c>
      <c r="M765" s="2" t="s">
        <v>101</v>
      </c>
      <c r="N765" s="2" t="s">
        <v>74</v>
      </c>
      <c r="O765" s="2"/>
    </row>
    <row r="766" customHeight="1" spans="1:19">
      <c r="A766" s="2" t="s">
        <v>2058</v>
      </c>
      <c r="B766" s="28">
        <v>45812</v>
      </c>
      <c r="C766" s="2" t="s">
        <v>2059</v>
      </c>
      <c r="D766" s="2" t="str">
        <f t="array" ref="D766">_xlfn.XLOOKUP(C766,Customers!A:A,Customers!B:B)</f>
        <v>Customer 0465</v>
      </c>
      <c r="E766" s="2" t="s">
        <v>239</v>
      </c>
      <c r="F766" s="2" t="str">
        <f t="array" ref="F766">_xlfn.XLOOKUP(E766,Restaurants!A:A,Restaurants!B:B)</f>
        <v>Restaurant 105</v>
      </c>
      <c r="G766" s="2" t="s">
        <v>438</v>
      </c>
      <c r="H766" s="2" t="str">
        <f t="array" ref="H766">_xlfn.XLOOKUP(G766,Food_Menu!A:A,Food_Menu!B:B)</f>
        <v>Food Item 0214</v>
      </c>
      <c r="I766" s="2">
        <f t="array" ref="I766">_xlfn.XLOOKUP(G766,Food_Menu!A:A,Food_Menu!D:D)</f>
        <v>371.13</v>
      </c>
      <c r="J766" s="2" t="s">
        <v>684</v>
      </c>
      <c r="K766" s="2" t="str">
        <f t="array" ref="K766">_xlfn.XLOOKUP(J766,Delivery_Partners!A:A,Delivery_Partners!B:B)</f>
        <v>Delivery Partner 003</v>
      </c>
      <c r="L766" s="3">
        <v>2</v>
      </c>
      <c r="M766" s="2" t="s">
        <v>23</v>
      </c>
      <c r="N766" s="2" t="s">
        <v>74</v>
      </c>
      <c r="O766" s="3">
        <v>51</v>
      </c>
      <c r="P766" s="13">
        <f t="shared" ref="P766:P781" si="164">I766*L766</f>
        <v>742.26</v>
      </c>
      <c r="Q766" s="13" t="str">
        <f t="shared" ref="Q766:Q781" si="165">IF(O766="","Not Delivered",IF(O766&lt;=30,"Fast",IF(O766&lt;=60,"Normal","Slow")))</f>
        <v>Normal</v>
      </c>
      <c r="S766" s="21"/>
    </row>
    <row r="767" customHeight="1" spans="1:19">
      <c r="A767" s="2" t="s">
        <v>2060</v>
      </c>
      <c r="B767" s="28">
        <v>45999</v>
      </c>
      <c r="C767" s="2" t="s">
        <v>1151</v>
      </c>
      <c r="D767" s="2" t="str">
        <f t="array" ref="D767">_xlfn.XLOOKUP(C767,Customers!A:A,Customers!B:B)</f>
        <v>Customer 0945</v>
      </c>
      <c r="E767" s="2" t="s">
        <v>20</v>
      </c>
      <c r="F767" s="2" t="str">
        <f t="array" ref="F767">_xlfn.XLOOKUP(E767,Restaurants!A:A,Restaurants!B:B)</f>
        <v>Restaurant 079</v>
      </c>
      <c r="G767" s="2" t="s">
        <v>363</v>
      </c>
      <c r="H767" s="2" t="str">
        <f t="array" ref="H767">_xlfn.XLOOKUP(G767,Food_Menu!A:A,Food_Menu!B:B)</f>
        <v>Food Item 0102</v>
      </c>
      <c r="I767" s="2">
        <f t="array" ref="I767">_xlfn.XLOOKUP(G767,Food_Menu!A:A,Food_Menu!D:D)</f>
        <v>630.13</v>
      </c>
      <c r="J767" s="2" t="s">
        <v>993</v>
      </c>
      <c r="K767" s="2" t="str">
        <f t="array" ref="K767">_xlfn.XLOOKUP(J767,Delivery_Partners!A:A,Delivery_Partners!B:B)</f>
        <v>Delivery Partner 086</v>
      </c>
      <c r="L767" s="3">
        <v>2</v>
      </c>
      <c r="M767" s="2" t="s">
        <v>23</v>
      </c>
      <c r="N767" s="2" t="s">
        <v>55</v>
      </c>
      <c r="O767" s="3">
        <v>49</v>
      </c>
      <c r="P767" s="13">
        <f t="shared" si="164"/>
        <v>1260.26</v>
      </c>
      <c r="Q767" s="13" t="str">
        <f t="shared" si="165"/>
        <v>Normal</v>
      </c>
      <c r="S767" s="21"/>
    </row>
    <row r="768" customHeight="1" spans="1:19">
      <c r="A768" s="2" t="s">
        <v>2061</v>
      </c>
      <c r="B768" s="28">
        <v>45906</v>
      </c>
      <c r="C768" s="2" t="s">
        <v>2062</v>
      </c>
      <c r="D768" s="2" t="str">
        <f t="array" ref="D768">_xlfn.XLOOKUP(C768,Customers!A:A,Customers!B:B)</f>
        <v>Customer 0109</v>
      </c>
      <c r="E768" s="2" t="s">
        <v>1022</v>
      </c>
      <c r="F768" s="2" t="str">
        <f t="array" ref="F768">_xlfn.XLOOKUP(E768,Restaurants!A:A,Restaurants!B:B)</f>
        <v>Restaurant 049</v>
      </c>
      <c r="G768" s="2" t="s">
        <v>216</v>
      </c>
      <c r="H768" s="2" t="str">
        <f t="array" ref="H768">_xlfn.XLOOKUP(G768,Food_Menu!A:A,Food_Menu!B:B)</f>
        <v>Food Item 0132</v>
      </c>
      <c r="I768" s="2">
        <f t="array" ref="I768">_xlfn.XLOOKUP(G768,Food_Menu!A:A,Food_Menu!D:D)</f>
        <v>597.76</v>
      </c>
      <c r="J768" s="2" t="s">
        <v>123</v>
      </c>
      <c r="K768" s="2" t="str">
        <f t="array" ref="K768">_xlfn.XLOOKUP(J768,Delivery_Partners!A:A,Delivery_Partners!B:B)</f>
        <v>Delivery Partner 106</v>
      </c>
      <c r="L768" s="3">
        <v>2</v>
      </c>
      <c r="M768" s="2" t="s">
        <v>23</v>
      </c>
      <c r="N768" s="2" t="s">
        <v>24</v>
      </c>
      <c r="O768" s="3">
        <v>47</v>
      </c>
      <c r="P768" s="13">
        <f t="shared" si="164"/>
        <v>1195.52</v>
      </c>
      <c r="Q768" s="13" t="str">
        <f t="shared" si="165"/>
        <v>Normal</v>
      </c>
      <c r="S768" s="21"/>
    </row>
    <row r="769" customHeight="1" spans="1:19">
      <c r="A769" s="2" t="s">
        <v>2063</v>
      </c>
      <c r="B769" s="29" t="s">
        <v>1000</v>
      </c>
      <c r="C769" s="2" t="s">
        <v>2064</v>
      </c>
      <c r="D769" s="2" t="str">
        <f t="array" ref="D769">_xlfn.XLOOKUP(C769,Customers!A:A,Customers!B:B)</f>
        <v>Customer 0859</v>
      </c>
      <c r="E769" s="2" t="s">
        <v>110</v>
      </c>
      <c r="F769" s="2" t="str">
        <f t="array" ref="F769">_xlfn.XLOOKUP(E769,Restaurants!A:A,Restaurants!B:B)</f>
        <v>Restaurant 062</v>
      </c>
      <c r="G769" s="2" t="s">
        <v>631</v>
      </c>
      <c r="H769" s="2" t="str">
        <f t="array" ref="H769">_xlfn.XLOOKUP(G769,Food_Menu!A:A,Food_Menu!B:B)</f>
        <v>Food Item 0121</v>
      </c>
      <c r="I769" s="2">
        <f t="array" ref="I769">_xlfn.XLOOKUP(G769,Food_Menu!A:A,Food_Menu!D:D)</f>
        <v>249.48</v>
      </c>
      <c r="J769" s="2" t="s">
        <v>1268</v>
      </c>
      <c r="K769" s="2" t="str">
        <f t="array" ref="K769">_xlfn.XLOOKUP(J769,Delivery_Partners!A:A,Delivery_Partners!B:B)</f>
        <v>Delivery Partner 124</v>
      </c>
      <c r="L769" s="3">
        <v>1</v>
      </c>
      <c r="M769" s="2" t="s">
        <v>23</v>
      </c>
      <c r="N769" s="2" t="s">
        <v>24</v>
      </c>
      <c r="O769" s="3">
        <v>16</v>
      </c>
      <c r="P769" s="13">
        <f t="shared" si="164"/>
        <v>249.48</v>
      </c>
      <c r="Q769" s="13" t="str">
        <f t="shared" si="165"/>
        <v>Fast</v>
      </c>
      <c r="S769" s="21"/>
    </row>
    <row r="770" customHeight="1" spans="1:19">
      <c r="A770" s="2" t="s">
        <v>2065</v>
      </c>
      <c r="B770" s="28">
        <v>45936</v>
      </c>
      <c r="C770" s="2" t="s">
        <v>1627</v>
      </c>
      <c r="D770" s="2" t="str">
        <f t="array" ref="D770">_xlfn.XLOOKUP(C770,Customers!A:A,Customers!B:B)</f>
        <v>Customer 0463</v>
      </c>
      <c r="E770" s="2" t="s">
        <v>20</v>
      </c>
      <c r="F770" s="2" t="str">
        <f t="array" ref="F770">_xlfn.XLOOKUP(E770,Restaurants!A:A,Restaurants!B:B)</f>
        <v>Restaurant 079</v>
      </c>
      <c r="G770" s="2" t="s">
        <v>322</v>
      </c>
      <c r="H770" s="2" t="str">
        <f t="array" ref="H770">_xlfn.XLOOKUP(G770,Food_Menu!A:A,Food_Menu!B:B)</f>
        <v>Food Item 0213</v>
      </c>
      <c r="I770" s="2">
        <f t="array" ref="I770">_xlfn.XLOOKUP(G770,Food_Menu!A:A,Food_Menu!D:D)</f>
        <v>568.2</v>
      </c>
      <c r="J770" s="2" t="s">
        <v>474</v>
      </c>
      <c r="K770" s="2" t="str">
        <f t="array" ref="K770">_xlfn.XLOOKUP(J770,Delivery_Partners!A:A,Delivery_Partners!B:B)</f>
        <v>Delivery Partner 141</v>
      </c>
      <c r="L770" s="3">
        <v>1</v>
      </c>
      <c r="M770" s="2" t="s">
        <v>23</v>
      </c>
      <c r="N770" s="2" t="s">
        <v>24</v>
      </c>
      <c r="O770" s="3">
        <v>40</v>
      </c>
      <c r="P770" s="13">
        <f t="shared" si="164"/>
        <v>568.2</v>
      </c>
      <c r="Q770" s="13" t="str">
        <f t="shared" si="165"/>
        <v>Normal</v>
      </c>
      <c r="S770" s="21"/>
    </row>
    <row r="771" customHeight="1" spans="1:19">
      <c r="A771" s="2" t="s">
        <v>2066</v>
      </c>
      <c r="B771" s="29" t="s">
        <v>2067</v>
      </c>
      <c r="C771" s="2" t="s">
        <v>606</v>
      </c>
      <c r="D771" s="2" t="str">
        <f t="array" ref="D771">_xlfn.XLOOKUP(C771,Customers!A:A,Customers!B:B)</f>
        <v>Customer 0005</v>
      </c>
      <c r="E771" s="2" t="s">
        <v>60</v>
      </c>
      <c r="F771" s="2" t="str">
        <f t="array" ref="F771">_xlfn.XLOOKUP(E771,Restaurants!A:A,Restaurants!B:B)</f>
        <v>Restaurant 019</v>
      </c>
      <c r="G771" s="2" t="s">
        <v>99</v>
      </c>
      <c r="H771" s="2" t="str">
        <f t="array" ref="H771">_xlfn.XLOOKUP(G771,Food_Menu!A:A,Food_Menu!B:B)</f>
        <v>Food Item 0025</v>
      </c>
      <c r="I771" s="2">
        <f t="array" ref="I771">_xlfn.XLOOKUP(G771,Food_Menu!A:A,Food_Menu!D:D)</f>
        <v>246.71</v>
      </c>
      <c r="J771" s="2" t="s">
        <v>341</v>
      </c>
      <c r="K771" s="2" t="str">
        <f t="array" ref="K771">_xlfn.XLOOKUP(J771,Delivery_Partners!A:A,Delivery_Partners!B:B)</f>
        <v>Delivery Partner 140</v>
      </c>
      <c r="L771" s="3">
        <v>2</v>
      </c>
      <c r="M771" s="2" t="s">
        <v>23</v>
      </c>
      <c r="N771" s="2" t="s">
        <v>24</v>
      </c>
      <c r="O771" s="3">
        <v>43</v>
      </c>
      <c r="P771" s="13">
        <f t="shared" si="164"/>
        <v>493.42</v>
      </c>
      <c r="Q771" s="13" t="str">
        <f t="shared" si="165"/>
        <v>Normal</v>
      </c>
      <c r="S771" s="21"/>
    </row>
    <row r="772" customHeight="1" spans="1:19">
      <c r="A772" s="2" t="s">
        <v>2068</v>
      </c>
      <c r="B772" s="29" t="s">
        <v>2069</v>
      </c>
      <c r="C772" s="2" t="s">
        <v>1163</v>
      </c>
      <c r="D772" s="2" t="str">
        <f t="array" ref="D772">_xlfn.XLOOKUP(C772,Customers!A:A,Customers!B:B)</f>
        <v>Customer 0834</v>
      </c>
      <c r="E772" s="2" t="s">
        <v>721</v>
      </c>
      <c r="F772" s="2" t="str">
        <f t="array" ref="F772">_xlfn.XLOOKUP(E772,Restaurants!A:A,Restaurants!B:B)</f>
        <v>Restaurant 098</v>
      </c>
      <c r="G772" s="2" t="s">
        <v>1530</v>
      </c>
      <c r="H772" s="2" t="str">
        <f t="array" ref="H772">_xlfn.XLOOKUP(G772,Food_Menu!A:A,Food_Menu!B:B)</f>
        <v>Food Item 0114</v>
      </c>
      <c r="I772" s="2">
        <f t="array" ref="I772">_xlfn.XLOOKUP(G772,Food_Menu!A:A,Food_Menu!D:D)</f>
        <v>180.58</v>
      </c>
      <c r="J772" s="2" t="s">
        <v>443</v>
      </c>
      <c r="K772" s="2" t="str">
        <f t="array" ref="K772">_xlfn.XLOOKUP(J772,Delivery_Partners!A:A,Delivery_Partners!B:B)</f>
        <v>Delivery Partner 083</v>
      </c>
      <c r="L772" s="3">
        <v>1</v>
      </c>
      <c r="M772" s="2" t="s">
        <v>23</v>
      </c>
      <c r="N772" s="2" t="s">
        <v>74</v>
      </c>
      <c r="O772" s="3">
        <v>47</v>
      </c>
      <c r="P772" s="13">
        <f t="shared" si="164"/>
        <v>180.58</v>
      </c>
      <c r="Q772" s="13" t="str">
        <f t="shared" si="165"/>
        <v>Normal</v>
      </c>
      <c r="S772" s="21"/>
    </row>
    <row r="773" customHeight="1" spans="1:19">
      <c r="A773" s="2" t="s">
        <v>2070</v>
      </c>
      <c r="B773" s="28">
        <v>45994</v>
      </c>
      <c r="C773" s="2" t="s">
        <v>1324</v>
      </c>
      <c r="D773" s="2" t="str">
        <f t="array" ref="D773">_xlfn.XLOOKUP(C773,Customers!A:A,Customers!B:B)</f>
        <v>Customer 0033</v>
      </c>
      <c r="E773" s="2" t="s">
        <v>83</v>
      </c>
      <c r="F773" s="2" t="str">
        <f t="array" ref="F773">_xlfn.XLOOKUP(E773,Restaurants!A:A,Restaurants!B:B)</f>
        <v>Restaurant 032</v>
      </c>
      <c r="G773" s="2" t="s">
        <v>675</v>
      </c>
      <c r="H773" s="2" t="str">
        <f t="array" ref="H773">_xlfn.XLOOKUP(G773,Food_Menu!A:A,Food_Menu!B:B)</f>
        <v>Food Item 0034</v>
      </c>
      <c r="I773" s="2">
        <f t="array" ref="I773">_xlfn.XLOOKUP(G773,Food_Menu!A:A,Food_Menu!D:D)</f>
        <v>185.13</v>
      </c>
      <c r="J773" s="2" t="s">
        <v>900</v>
      </c>
      <c r="K773" s="2" t="str">
        <f t="array" ref="K773">_xlfn.XLOOKUP(J773,Delivery_Partners!A:A,Delivery_Partners!B:B)</f>
        <v>Delivery Partner 015</v>
      </c>
      <c r="L773" s="3">
        <v>1</v>
      </c>
      <c r="M773" s="2" t="s">
        <v>23</v>
      </c>
      <c r="N773" s="2" t="s">
        <v>55</v>
      </c>
      <c r="O773" s="3">
        <v>41</v>
      </c>
      <c r="P773" s="13">
        <f t="shared" si="164"/>
        <v>185.13</v>
      </c>
      <c r="Q773" s="13" t="str">
        <f t="shared" si="165"/>
        <v>Normal</v>
      </c>
      <c r="S773" s="21"/>
    </row>
    <row r="774" customHeight="1" spans="1:19">
      <c r="A774" s="2" t="s">
        <v>2071</v>
      </c>
      <c r="B774" s="28">
        <v>45849</v>
      </c>
      <c r="C774" s="2" t="s">
        <v>104</v>
      </c>
      <c r="D774" s="2" t="str">
        <f t="array" ref="D774">_xlfn.XLOOKUP(C774,Customers!A:A,Customers!B:B)</f>
        <v>Customer 0444</v>
      </c>
      <c r="E774" s="2" t="s">
        <v>819</v>
      </c>
      <c r="F774" s="2" t="str">
        <f t="array" ref="F774">_xlfn.XLOOKUP(E774,Restaurants!A:A,Restaurants!B:B)</f>
        <v>Restaurant 004</v>
      </c>
      <c r="G774" s="2" t="s">
        <v>856</v>
      </c>
      <c r="H774" s="2" t="str">
        <f t="array" ref="H774">_xlfn.XLOOKUP(G774,Food_Menu!A:A,Food_Menu!B:B)</f>
        <v>Food Item 0191</v>
      </c>
      <c r="I774" s="2">
        <f t="array" ref="I774">_xlfn.XLOOKUP(G774,Food_Menu!A:A,Food_Menu!D:D)</f>
        <v>443.82</v>
      </c>
      <c r="J774" s="2" t="s">
        <v>68</v>
      </c>
      <c r="K774" s="2" t="str">
        <f t="array" ref="K774">_xlfn.XLOOKUP(J774,Delivery_Partners!A:A,Delivery_Partners!B:B)</f>
        <v>Delivery Partner 046</v>
      </c>
      <c r="L774" s="3">
        <v>1</v>
      </c>
      <c r="M774" s="2" t="s">
        <v>23</v>
      </c>
      <c r="N774" s="2" t="s">
        <v>24</v>
      </c>
      <c r="O774" s="3">
        <v>54</v>
      </c>
      <c r="P774" s="13">
        <f t="shared" si="164"/>
        <v>443.82</v>
      </c>
      <c r="Q774" s="13" t="str">
        <f t="shared" si="165"/>
        <v>Normal</v>
      </c>
      <c r="S774" s="21"/>
    </row>
    <row r="775" customHeight="1" spans="1:19">
      <c r="A775" s="2" t="s">
        <v>2072</v>
      </c>
      <c r="B775" s="28">
        <v>45813</v>
      </c>
      <c r="C775" s="2" t="s">
        <v>2073</v>
      </c>
      <c r="D775" s="2" t="str">
        <f t="array" ref="D775">_xlfn.XLOOKUP(C775,Customers!A:A,Customers!B:B)</f>
        <v>Customer 0235</v>
      </c>
      <c r="E775" s="2" t="s">
        <v>578</v>
      </c>
      <c r="F775" s="2" t="str">
        <f t="array" ref="F775">_xlfn.XLOOKUP(E775,Restaurants!A:A,Restaurants!B:B)</f>
        <v>Restaurant 063</v>
      </c>
      <c r="G775" s="2" t="s">
        <v>751</v>
      </c>
      <c r="H775" s="2" t="str">
        <f t="array" ref="H775">_xlfn.XLOOKUP(G775,Food_Menu!A:A,Food_Menu!B:B)</f>
        <v>Food Item 0117</v>
      </c>
      <c r="I775" s="2">
        <f t="array" ref="I775">_xlfn.XLOOKUP(G775,Food_Menu!A:A,Food_Menu!D:D)</f>
        <v>279.52</v>
      </c>
      <c r="J775" s="2" t="s">
        <v>1193</v>
      </c>
      <c r="K775" s="2" t="str">
        <f t="array" ref="K775">_xlfn.XLOOKUP(J775,Delivery_Partners!A:A,Delivery_Partners!B:B)</f>
        <v>Delivery Partner 074</v>
      </c>
      <c r="L775" s="3">
        <v>1</v>
      </c>
      <c r="M775" s="2" t="s">
        <v>23</v>
      </c>
      <c r="N775" s="2" t="s">
        <v>42</v>
      </c>
      <c r="O775" s="3">
        <v>15</v>
      </c>
      <c r="P775" s="13">
        <f t="shared" si="164"/>
        <v>279.52</v>
      </c>
      <c r="Q775" s="13" t="str">
        <f t="shared" si="165"/>
        <v>Fast</v>
      </c>
      <c r="S775" s="21"/>
    </row>
    <row r="776" customHeight="1" spans="1:19">
      <c r="A776" s="2" t="s">
        <v>2074</v>
      </c>
      <c r="B776" s="28">
        <v>45722</v>
      </c>
      <c r="C776" s="2" t="s">
        <v>1583</v>
      </c>
      <c r="D776" s="2" t="str">
        <f t="array" ref="D776">_xlfn.XLOOKUP(C776,Customers!A:A,Customers!B:B)</f>
        <v>Customer 0701</v>
      </c>
      <c r="E776" s="2" t="s">
        <v>105</v>
      </c>
      <c r="F776" s="2" t="str">
        <f t="array" ref="F776">_xlfn.XLOOKUP(E776,Restaurants!A:A,Restaurants!B:B)</f>
        <v>Restaurant 106</v>
      </c>
      <c r="G776" s="2" t="s">
        <v>246</v>
      </c>
      <c r="H776" s="2" t="str">
        <f t="array" ref="H776">_xlfn.XLOOKUP(G776,Food_Menu!A:A,Food_Menu!B:B)</f>
        <v>Food Item 0204</v>
      </c>
      <c r="I776" s="2">
        <f t="array" ref="I776">_xlfn.XLOOKUP(G776,Food_Menu!A:A,Food_Menu!D:D)</f>
        <v>410.12</v>
      </c>
      <c r="J776" s="2" t="s">
        <v>212</v>
      </c>
      <c r="K776" s="2" t="str">
        <f t="array" ref="K776">_xlfn.XLOOKUP(J776,Delivery_Partners!A:A,Delivery_Partners!B:B)</f>
        <v>Delivery Partner 177</v>
      </c>
      <c r="L776" s="3">
        <v>1</v>
      </c>
      <c r="M776" s="2" t="s">
        <v>23</v>
      </c>
      <c r="N776" s="2" t="s">
        <v>24</v>
      </c>
      <c r="O776" s="3">
        <v>42</v>
      </c>
      <c r="P776" s="13">
        <f t="shared" si="164"/>
        <v>410.12</v>
      </c>
      <c r="Q776" s="13" t="str">
        <f t="shared" si="165"/>
        <v>Normal</v>
      </c>
      <c r="S776" s="21"/>
    </row>
    <row r="777" customHeight="1" spans="1:19">
      <c r="A777" s="2" t="s">
        <v>2075</v>
      </c>
      <c r="B777" s="28">
        <v>45755</v>
      </c>
      <c r="C777" s="2" t="s">
        <v>2076</v>
      </c>
      <c r="D777" s="2" t="str">
        <f t="array" ref="D777">_xlfn.XLOOKUP(C777,Customers!A:A,Customers!B:B)</f>
        <v>Customer 0068</v>
      </c>
      <c r="E777" s="2" t="s">
        <v>121</v>
      </c>
      <c r="F777" s="2" t="str">
        <f t="array" ref="F777">_xlfn.XLOOKUP(E777,Restaurants!A:A,Restaurants!B:B)</f>
        <v>Restaurant 088</v>
      </c>
      <c r="G777" s="2" t="s">
        <v>261</v>
      </c>
      <c r="H777" s="2" t="str">
        <f t="array" ref="H777">_xlfn.XLOOKUP(G777,Food_Menu!A:A,Food_Menu!B:B)</f>
        <v>Food Item 0061</v>
      </c>
      <c r="I777" s="2">
        <f t="array" ref="I777">_xlfn.XLOOKUP(G777,Food_Menu!A:A,Food_Menu!D:D)</f>
        <v>538.21</v>
      </c>
      <c r="J777" s="2" t="s">
        <v>938</v>
      </c>
      <c r="K777" s="2" t="str">
        <f t="array" ref="K777">_xlfn.XLOOKUP(J777,Delivery_Partners!A:A,Delivery_Partners!B:B)</f>
        <v>Delivery Partner 139</v>
      </c>
      <c r="L777" s="3">
        <v>2</v>
      </c>
      <c r="M777" s="2" t="s">
        <v>23</v>
      </c>
      <c r="N777" s="2" t="s">
        <v>55</v>
      </c>
      <c r="O777" s="3">
        <v>41</v>
      </c>
      <c r="P777" s="13">
        <f t="shared" si="164"/>
        <v>1076.42</v>
      </c>
      <c r="Q777" s="13" t="str">
        <f t="shared" si="165"/>
        <v>Normal</v>
      </c>
      <c r="S777" s="21"/>
    </row>
    <row r="778" customHeight="1" spans="1:19">
      <c r="A778" s="2" t="s">
        <v>2077</v>
      </c>
      <c r="B778" s="29" t="s">
        <v>2078</v>
      </c>
      <c r="C778" s="2" t="s">
        <v>991</v>
      </c>
      <c r="D778" s="2" t="str">
        <f t="array" ref="D778">_xlfn.XLOOKUP(C778,Customers!A:A,Customers!B:B)</f>
        <v>Customer 0110</v>
      </c>
      <c r="E778" s="2" t="s">
        <v>523</v>
      </c>
      <c r="F778" s="2" t="str">
        <f t="array" ref="F778">_xlfn.XLOOKUP(E778,Restaurants!A:A,Restaurants!B:B)</f>
        <v>Restaurant 038</v>
      </c>
      <c r="G778" s="2" t="s">
        <v>1336</v>
      </c>
      <c r="H778" s="2" t="str">
        <f t="array" ref="H778">_xlfn.XLOOKUP(G778,Food_Menu!A:A,Food_Menu!B:B)</f>
        <v>Food Item 0036</v>
      </c>
      <c r="I778" s="2">
        <f t="array" ref="I778">_xlfn.XLOOKUP(G778,Food_Menu!A:A,Food_Menu!D:D)</f>
        <v>542.95</v>
      </c>
      <c r="J778" s="2" t="s">
        <v>148</v>
      </c>
      <c r="K778" s="2" t="str">
        <f t="array" ref="K778">_xlfn.XLOOKUP(J778,Delivery_Partners!A:A,Delivery_Partners!B:B)</f>
        <v>Delivery Partner 162</v>
      </c>
      <c r="L778" s="3">
        <v>3</v>
      </c>
      <c r="M778" s="2" t="s">
        <v>23</v>
      </c>
      <c r="N778" s="2" t="s">
        <v>24</v>
      </c>
      <c r="O778" s="3">
        <v>46</v>
      </c>
      <c r="P778" s="13">
        <f t="shared" si="164"/>
        <v>1628.85</v>
      </c>
      <c r="Q778" s="13" t="str">
        <f t="shared" si="165"/>
        <v>Normal</v>
      </c>
      <c r="S778" s="21"/>
    </row>
    <row r="779" customHeight="1" spans="1:19">
      <c r="A779" s="2" t="s">
        <v>2079</v>
      </c>
      <c r="B779" s="28">
        <v>45754</v>
      </c>
      <c r="C779" s="2" t="s">
        <v>2080</v>
      </c>
      <c r="D779" s="2" t="str">
        <f t="array" ref="D779">_xlfn.XLOOKUP(C779,Customers!A:A,Customers!B:B)</f>
        <v>Customer 0638</v>
      </c>
      <c r="E779" s="2" t="s">
        <v>669</v>
      </c>
      <c r="F779" s="2" t="str">
        <f t="array" ref="F779">_xlfn.XLOOKUP(E779,Restaurants!A:A,Restaurants!B:B)</f>
        <v>Restaurant 048</v>
      </c>
      <c r="G779" s="2" t="s">
        <v>147</v>
      </c>
      <c r="H779" s="2" t="str">
        <f t="array" ref="H779">_xlfn.XLOOKUP(G779,Food_Menu!A:A,Food_Menu!B:B)</f>
        <v>Food Item 0139</v>
      </c>
      <c r="I779" s="2">
        <f t="array" ref="I779">_xlfn.XLOOKUP(G779,Food_Menu!A:A,Food_Menu!D:D)</f>
        <v>296.6</v>
      </c>
      <c r="J779" s="2" t="s">
        <v>1372</v>
      </c>
      <c r="K779" s="2" t="str">
        <f t="array" ref="K779">_xlfn.XLOOKUP(J779,Delivery_Partners!A:A,Delivery_Partners!B:B)</f>
        <v>Delivery Partner 179</v>
      </c>
      <c r="L779" s="3">
        <v>4</v>
      </c>
      <c r="M779" s="2" t="s">
        <v>23</v>
      </c>
      <c r="N779" s="2" t="s">
        <v>24</v>
      </c>
      <c r="O779" s="3">
        <v>54</v>
      </c>
      <c r="P779" s="13">
        <f t="shared" si="164"/>
        <v>1186.4</v>
      </c>
      <c r="Q779" s="13" t="str">
        <f t="shared" si="165"/>
        <v>Normal</v>
      </c>
      <c r="S779" s="21"/>
    </row>
    <row r="780" customHeight="1" spans="1:19">
      <c r="A780" s="2" t="s">
        <v>2081</v>
      </c>
      <c r="B780" s="28">
        <v>45843</v>
      </c>
      <c r="C780" s="2" t="s">
        <v>2082</v>
      </c>
      <c r="D780" s="2" t="str">
        <f t="array" ref="D780">_xlfn.XLOOKUP(C780,Customers!A:A,Customers!B:B)</f>
        <v>Customer 1193</v>
      </c>
      <c r="E780" s="2" t="s">
        <v>566</v>
      </c>
      <c r="F780" s="2" t="str">
        <f t="array" ref="F780">_xlfn.XLOOKUP(E780,Restaurants!A:A,Restaurants!B:B)</f>
        <v>Restaurant 072</v>
      </c>
      <c r="G780" s="2" t="s">
        <v>1044</v>
      </c>
      <c r="H780" s="2" t="str">
        <f t="array" ref="H780">_xlfn.XLOOKUP(G780,Food_Menu!A:A,Food_Menu!B:B)</f>
        <v>Food Item 0033</v>
      </c>
      <c r="I780" s="2">
        <f t="array" ref="I780">_xlfn.XLOOKUP(G780,Food_Menu!A:A,Food_Menu!D:D)</f>
        <v>595.57</v>
      </c>
      <c r="J780" s="2" t="s">
        <v>741</v>
      </c>
      <c r="K780" s="2" t="str">
        <f t="array" ref="K780">_xlfn.XLOOKUP(J780,Delivery_Partners!A:A,Delivery_Partners!B:B)</f>
        <v>Delivery Partner 024</v>
      </c>
      <c r="L780" s="3">
        <v>1</v>
      </c>
      <c r="M780" s="2" t="s">
        <v>23</v>
      </c>
      <c r="N780" s="2" t="s">
        <v>24</v>
      </c>
      <c r="O780" s="3">
        <v>24</v>
      </c>
      <c r="P780" s="13">
        <f t="shared" si="164"/>
        <v>595.57</v>
      </c>
      <c r="Q780" s="13" t="str">
        <f t="shared" si="165"/>
        <v>Fast</v>
      </c>
      <c r="S780" s="21"/>
    </row>
    <row r="781" customHeight="1" spans="1:19">
      <c r="A781" s="2" t="s">
        <v>2083</v>
      </c>
      <c r="B781" s="29" t="s">
        <v>743</v>
      </c>
      <c r="C781" s="2" t="s">
        <v>2084</v>
      </c>
      <c r="D781" s="2" t="str">
        <f t="array" ref="D781">_xlfn.XLOOKUP(C781,Customers!A:A,Customers!B:B)</f>
        <v>Customer 0048</v>
      </c>
      <c r="E781" s="2" t="s">
        <v>376</v>
      </c>
      <c r="F781" s="2" t="str">
        <f t="array" ref="F781">_xlfn.XLOOKUP(E781,Restaurants!A:A,Restaurants!B:B)</f>
        <v>Restaurant 028</v>
      </c>
      <c r="G781" s="2" t="s">
        <v>1164</v>
      </c>
      <c r="H781" s="2" t="str">
        <f t="array" ref="H781">_xlfn.XLOOKUP(G781,Food_Menu!A:A,Food_Menu!B:B)</f>
        <v>Food Item 0083</v>
      </c>
      <c r="I781" s="2">
        <f t="array" ref="I781">_xlfn.XLOOKUP(G781,Food_Menu!A:A,Food_Menu!D:D)</f>
        <v>430.56</v>
      </c>
      <c r="J781" s="2" t="s">
        <v>684</v>
      </c>
      <c r="K781" s="2" t="str">
        <f t="array" ref="K781">_xlfn.XLOOKUP(J781,Delivery_Partners!A:A,Delivery_Partners!B:B)</f>
        <v>Delivery Partner 003</v>
      </c>
      <c r="L781" s="3">
        <v>1</v>
      </c>
      <c r="M781" s="2" t="s">
        <v>23</v>
      </c>
      <c r="N781" s="2" t="s">
        <v>24</v>
      </c>
      <c r="O781" s="3">
        <v>53</v>
      </c>
      <c r="P781" s="13">
        <f t="shared" si="164"/>
        <v>430.56</v>
      </c>
      <c r="Q781" s="13" t="str">
        <f t="shared" si="165"/>
        <v>Normal</v>
      </c>
      <c r="S781" s="21"/>
    </row>
    <row r="782" hidden="1" customHeight="1" spans="1:19">
      <c r="A782" s="2" t="s">
        <v>2085</v>
      </c>
      <c r="B782" s="28">
        <v>45694</v>
      </c>
      <c r="C782" s="2" t="s">
        <v>1837</v>
      </c>
      <c r="D782" s="2" t="str">
        <f t="array" ref="D782">_xlfn.XLOOKUP(C782,Customers!A:A,Customers!B:B)</f>
        <v>Customer 0553</v>
      </c>
      <c r="E782" s="2" t="s">
        <v>945</v>
      </c>
      <c r="F782" s="2" t="str">
        <f t="array" ref="F782">_xlfn.XLOOKUP(E782,Restaurants!A:A,Restaurants!B:B)</f>
        <v>Restaurant 099</v>
      </c>
      <c r="G782" s="2" t="s">
        <v>373</v>
      </c>
      <c r="H782" s="2" t="str">
        <f t="array" ref="H782">_xlfn.XLOOKUP(G782,Food_Menu!A:A,Food_Menu!B:B)</f>
        <v>Food Item 0070</v>
      </c>
      <c r="I782" s="2"/>
      <c r="J782" s="2" t="s">
        <v>567</v>
      </c>
      <c r="K782" s="2" t="str">
        <f t="array" ref="K782">_xlfn.XLOOKUP(J782,Delivery_Partners!A:A,Delivery_Partners!B:B)</f>
        <v>Delivery Partner 104</v>
      </c>
      <c r="L782" s="3">
        <v>2</v>
      </c>
      <c r="M782" s="2" t="s">
        <v>101</v>
      </c>
      <c r="N782" s="2" t="s">
        <v>74</v>
      </c>
      <c r="O782" s="2"/>
    </row>
    <row r="783" hidden="1" customHeight="1" spans="1:19">
      <c r="A783" s="2" t="s">
        <v>2086</v>
      </c>
      <c r="B783" s="29" t="s">
        <v>1130</v>
      </c>
      <c r="C783" s="2" t="s">
        <v>1478</v>
      </c>
      <c r="D783" s="2" t="str">
        <f t="array" ref="D783">_xlfn.XLOOKUP(C783,Customers!A:A,Customers!B:B)</f>
        <v>Customer 0964</v>
      </c>
      <c r="E783" s="2" t="s">
        <v>666</v>
      </c>
      <c r="F783" s="2" t="str">
        <f t="array" ref="F783">_xlfn.XLOOKUP(E783,Restaurants!A:A,Restaurants!B:B)</f>
        <v>Restaurant 036</v>
      </c>
      <c r="G783" s="2" t="s">
        <v>198</v>
      </c>
      <c r="H783" s="2" t="str">
        <f t="array" ref="H783">_xlfn.XLOOKUP(G783,Food_Menu!A:A,Food_Menu!B:B)</f>
        <v>Food Item 0049</v>
      </c>
      <c r="I783" s="2"/>
      <c r="J783" s="2" t="s">
        <v>1246</v>
      </c>
      <c r="K783" s="2" t="str">
        <f t="array" ref="K783">_xlfn.XLOOKUP(J783,Delivery_Partners!A:A,Delivery_Partners!B:B)</f>
        <v>Delivery Partner 048</v>
      </c>
      <c r="L783" s="3">
        <v>1</v>
      </c>
      <c r="M783" s="2" t="s">
        <v>101</v>
      </c>
      <c r="N783" s="2" t="s">
        <v>74</v>
      </c>
      <c r="O783" s="2"/>
    </row>
    <row r="784" customHeight="1" spans="1:19">
      <c r="A784" s="2" t="s">
        <v>2087</v>
      </c>
      <c r="B784" s="28">
        <v>45933</v>
      </c>
      <c r="C784" s="2" t="s">
        <v>2088</v>
      </c>
      <c r="D784" s="2" t="str">
        <f t="array" ref="D784">_xlfn.XLOOKUP(C784,Customers!A:A,Customers!B:B)</f>
        <v>Customer 0349</v>
      </c>
      <c r="E784" s="2" t="s">
        <v>616</v>
      </c>
      <c r="F784" s="2" t="str">
        <f t="array" ref="F784">_xlfn.XLOOKUP(E784,Restaurants!A:A,Restaurants!B:B)</f>
        <v>Restaurant 027</v>
      </c>
      <c r="G784" s="2" t="s">
        <v>158</v>
      </c>
      <c r="H784" s="2" t="str">
        <f t="array" ref="H784">_xlfn.XLOOKUP(G784,Food_Menu!A:A,Food_Menu!B:B)</f>
        <v>Food Item 0029</v>
      </c>
      <c r="I784" s="2">
        <f t="array" ref="I784">_xlfn.XLOOKUP(G784,Food_Menu!A:A,Food_Menu!D:D)</f>
        <v>434.93</v>
      </c>
      <c r="J784" s="2" t="s">
        <v>953</v>
      </c>
      <c r="K784" s="2" t="str">
        <f t="array" ref="K784">_xlfn.XLOOKUP(J784,Delivery_Partners!A:A,Delivery_Partners!B:B)</f>
        <v>Delivery Partner 157</v>
      </c>
      <c r="L784" s="3">
        <v>1</v>
      </c>
      <c r="M784" s="2" t="s">
        <v>23</v>
      </c>
      <c r="N784" s="2" t="s">
        <v>24</v>
      </c>
      <c r="O784" s="3">
        <v>24</v>
      </c>
      <c r="P784" s="13">
        <f t="shared" ref="P784:P797" si="166">I784*L784</f>
        <v>434.93</v>
      </c>
      <c r="Q784" s="13" t="str">
        <f t="shared" ref="Q784:Q797" si="167">IF(O784="","Not Delivered",IF(O784&lt;=30,"Fast",IF(O784&lt;=60,"Normal","Slow")))</f>
        <v>Fast</v>
      </c>
      <c r="S784" s="21"/>
    </row>
    <row r="785" customHeight="1" spans="1:19">
      <c r="A785" s="2" t="s">
        <v>2089</v>
      </c>
      <c r="B785" s="29" t="s">
        <v>821</v>
      </c>
      <c r="C785" s="2" t="s">
        <v>2090</v>
      </c>
      <c r="D785" s="2" t="str">
        <f t="array" ref="D785">_xlfn.XLOOKUP(C785,Customers!A:A,Customers!B:B)</f>
        <v>Customer 0592</v>
      </c>
      <c r="E785" s="2" t="s">
        <v>98</v>
      </c>
      <c r="F785" s="2" t="str">
        <f t="array" ref="F785">_xlfn.XLOOKUP(E785,Restaurants!A:A,Restaurants!B:B)</f>
        <v>Restaurant 012</v>
      </c>
      <c r="G785" s="2" t="s">
        <v>276</v>
      </c>
      <c r="H785" s="2" t="str">
        <f t="array" ref="H785">_xlfn.XLOOKUP(G785,Food_Menu!A:A,Food_Menu!B:B)</f>
        <v>Food Item 0145</v>
      </c>
      <c r="I785" s="2">
        <f t="array" ref="I785">_xlfn.XLOOKUP(G785,Food_Menu!A:A,Food_Menu!D:D)</f>
        <v>530.68</v>
      </c>
      <c r="J785" s="2" t="s">
        <v>1408</v>
      </c>
      <c r="K785" s="2" t="str">
        <f t="array" ref="K785">_xlfn.XLOOKUP(J785,Delivery_Partners!A:A,Delivery_Partners!B:B)</f>
        <v>Delivery Partner 084</v>
      </c>
      <c r="L785" s="3">
        <v>2</v>
      </c>
      <c r="M785" s="2" t="s">
        <v>23</v>
      </c>
      <c r="N785" s="2" t="s">
        <v>42</v>
      </c>
      <c r="O785" s="3">
        <v>37</v>
      </c>
      <c r="P785" s="13">
        <f t="shared" si="166"/>
        <v>1061.36</v>
      </c>
      <c r="Q785" s="13" t="str">
        <f t="shared" si="167"/>
        <v>Normal</v>
      </c>
      <c r="S785" s="21"/>
    </row>
    <row r="786" customHeight="1" spans="1:19">
      <c r="A786" s="2" t="s">
        <v>2091</v>
      </c>
      <c r="B786" s="29" t="s">
        <v>653</v>
      </c>
      <c r="C786" s="2" t="s">
        <v>2092</v>
      </c>
      <c r="D786" s="2" t="str">
        <f t="array" ref="D786">_xlfn.XLOOKUP(C786,Customers!A:A,Customers!B:B)</f>
        <v>Customer 1007</v>
      </c>
      <c r="E786" s="2" t="s">
        <v>1342</v>
      </c>
      <c r="F786" s="2" t="str">
        <f t="array" ref="F786">_xlfn.XLOOKUP(E786,Restaurants!A:A,Restaurants!B:B)</f>
        <v>Restaurant 084</v>
      </c>
      <c r="G786" s="2" t="s">
        <v>852</v>
      </c>
      <c r="H786" s="2" t="str">
        <f t="array" ref="H786">_xlfn.XLOOKUP(G786,Food_Menu!A:A,Food_Menu!B:B)</f>
        <v>Food Item 0167</v>
      </c>
      <c r="I786" s="2">
        <f t="array" ref="I786">_xlfn.XLOOKUP(G786,Food_Menu!A:A,Food_Menu!D:D)</f>
        <v>250.66</v>
      </c>
      <c r="J786" s="2" t="s">
        <v>618</v>
      </c>
      <c r="K786" s="2" t="str">
        <f t="array" ref="K786">_xlfn.XLOOKUP(J786,Delivery_Partners!A:A,Delivery_Partners!B:B)</f>
        <v>Delivery Partner 002</v>
      </c>
      <c r="L786" s="3">
        <v>1</v>
      </c>
      <c r="M786" s="2" t="s">
        <v>23</v>
      </c>
      <c r="N786" s="2" t="s">
        <v>24</v>
      </c>
      <c r="O786" s="3">
        <v>38</v>
      </c>
      <c r="P786" s="13">
        <f t="shared" si="166"/>
        <v>250.66</v>
      </c>
      <c r="Q786" s="13" t="str">
        <f t="shared" si="167"/>
        <v>Normal</v>
      </c>
      <c r="S786" s="21"/>
    </row>
    <row r="787" customHeight="1" spans="1:19">
      <c r="A787" s="2" t="s">
        <v>2093</v>
      </c>
      <c r="B787" s="28">
        <v>45873</v>
      </c>
      <c r="C787" s="2" t="s">
        <v>2094</v>
      </c>
      <c r="D787" s="2" t="str">
        <f t="array" ref="D787">_xlfn.XLOOKUP(C787,Customers!A:A,Customers!B:B)</f>
        <v>Customer 0874</v>
      </c>
      <c r="E787" s="2" t="s">
        <v>819</v>
      </c>
      <c r="F787" s="2" t="str">
        <f t="array" ref="F787">_xlfn.XLOOKUP(E787,Restaurants!A:A,Restaurants!B:B)</f>
        <v>Restaurant 004</v>
      </c>
      <c r="G787" s="2" t="s">
        <v>2095</v>
      </c>
      <c r="H787" s="2" t="str">
        <f t="array" ref="H787">_xlfn.XLOOKUP(G787,Food_Menu!A:A,Food_Menu!B:B)</f>
        <v>Food Item 0087</v>
      </c>
      <c r="I787" s="2">
        <f t="array" ref="I787">_xlfn.XLOOKUP(G787,Food_Menu!A:A,Food_Menu!D:D)</f>
        <v>288.34</v>
      </c>
      <c r="J787" s="2" t="s">
        <v>41</v>
      </c>
      <c r="K787" s="2" t="str">
        <f t="array" ref="K787">_xlfn.XLOOKUP(J787,Delivery_Partners!A:A,Delivery_Partners!B:B)</f>
        <v>Delivery Partner 041</v>
      </c>
      <c r="L787" s="3">
        <v>1</v>
      </c>
      <c r="M787" s="2" t="s">
        <v>23</v>
      </c>
      <c r="N787" s="2" t="s">
        <v>24</v>
      </c>
      <c r="O787" s="3">
        <v>39</v>
      </c>
      <c r="P787" s="13">
        <f t="shared" si="166"/>
        <v>288.34</v>
      </c>
      <c r="Q787" s="13" t="str">
        <f t="shared" si="167"/>
        <v>Normal</v>
      </c>
      <c r="S787" s="21"/>
    </row>
    <row r="788" customHeight="1" spans="1:19">
      <c r="A788" s="2" t="s">
        <v>2096</v>
      </c>
      <c r="B788" s="29" t="s">
        <v>1360</v>
      </c>
      <c r="C788" s="2" t="s">
        <v>753</v>
      </c>
      <c r="D788" s="2" t="str">
        <f t="array" ref="D788">_xlfn.XLOOKUP(C788,Customers!A:A,Customers!B:B)</f>
        <v>Customer 0352</v>
      </c>
      <c r="E788" s="2" t="s">
        <v>182</v>
      </c>
      <c r="F788" s="2" t="str">
        <f t="array" ref="F788">_xlfn.XLOOKUP(E788,Restaurants!A:A,Restaurants!B:B)</f>
        <v>Restaurant 097</v>
      </c>
      <c r="G788" s="2" t="s">
        <v>408</v>
      </c>
      <c r="H788" s="2" t="str">
        <f t="array" ref="H788">_xlfn.XLOOKUP(G788,Food_Menu!A:A,Food_Menu!B:B)</f>
        <v>Food Item 0062</v>
      </c>
      <c r="I788" s="2">
        <f t="array" ref="I788">_xlfn.XLOOKUP(G788,Food_Menu!A:A,Food_Menu!D:D)</f>
        <v>267</v>
      </c>
      <c r="J788" s="2" t="s">
        <v>583</v>
      </c>
      <c r="K788" s="2" t="str">
        <f t="array" ref="K788">_xlfn.XLOOKUP(J788,Delivery_Partners!A:A,Delivery_Partners!B:B)</f>
        <v>Delivery Partner 062</v>
      </c>
      <c r="L788" s="3">
        <v>1</v>
      </c>
      <c r="M788" s="2" t="s">
        <v>23</v>
      </c>
      <c r="N788" s="2" t="s">
        <v>24</v>
      </c>
      <c r="O788" s="3">
        <v>27</v>
      </c>
      <c r="P788" s="13">
        <f t="shared" si="166"/>
        <v>267</v>
      </c>
      <c r="Q788" s="13" t="str">
        <f t="shared" si="167"/>
        <v>Fast</v>
      </c>
      <c r="S788" s="21"/>
    </row>
    <row r="789" customHeight="1" spans="1:19">
      <c r="A789" s="2" t="s">
        <v>2097</v>
      </c>
      <c r="B789" s="28">
        <v>45999</v>
      </c>
      <c r="C789" s="2" t="s">
        <v>2098</v>
      </c>
      <c r="D789" s="2" t="str">
        <f t="array" ref="D789">_xlfn.XLOOKUP(C789,Customers!A:A,Customers!B:B)</f>
        <v>Customer 0901</v>
      </c>
      <c r="E789" s="2" t="s">
        <v>795</v>
      </c>
      <c r="F789" s="2" t="str">
        <f t="array" ref="F789">_xlfn.XLOOKUP(E789,Restaurants!A:A,Restaurants!B:B)</f>
        <v>Restaurant 117</v>
      </c>
      <c r="G789" s="2" t="s">
        <v>1386</v>
      </c>
      <c r="H789" s="2" t="str">
        <f t="array" ref="H789">_xlfn.XLOOKUP(G789,Food_Menu!A:A,Food_Menu!B:B)</f>
        <v>Food Item 0035</v>
      </c>
      <c r="I789" s="2">
        <f t="array" ref="I789">_xlfn.XLOOKUP(G789,Food_Menu!A:A,Food_Menu!D:D)</f>
        <v>634.81</v>
      </c>
      <c r="J789" s="2" t="s">
        <v>909</v>
      </c>
      <c r="K789" s="2" t="str">
        <f t="array" ref="K789">_xlfn.XLOOKUP(J789,Delivery_Partners!A:A,Delivery_Partners!B:B)</f>
        <v>Delivery Partner 005</v>
      </c>
      <c r="L789" s="3">
        <v>2</v>
      </c>
      <c r="M789" s="2" t="s">
        <v>23</v>
      </c>
      <c r="N789" s="2" t="s">
        <v>24</v>
      </c>
      <c r="O789" s="3">
        <v>42</v>
      </c>
      <c r="P789" s="13">
        <f t="shared" si="166"/>
        <v>1269.62</v>
      </c>
      <c r="Q789" s="13" t="str">
        <f t="shared" si="167"/>
        <v>Normal</v>
      </c>
      <c r="S789" s="21"/>
    </row>
    <row r="790" customHeight="1" spans="1:19">
      <c r="A790" s="2" t="s">
        <v>2099</v>
      </c>
      <c r="B790" s="28">
        <v>45940</v>
      </c>
      <c r="C790" s="2" t="s">
        <v>2100</v>
      </c>
      <c r="D790" s="2" t="str">
        <f t="array" ref="D790">_xlfn.XLOOKUP(C790,Customers!A:A,Customers!B:B)</f>
        <v>Customer 0811</v>
      </c>
      <c r="E790" s="2" t="s">
        <v>800</v>
      </c>
      <c r="F790" s="2" t="str">
        <f t="array" ref="F790">_xlfn.XLOOKUP(E790,Restaurants!A:A,Restaurants!B:B)</f>
        <v>Restaurant 014</v>
      </c>
      <c r="G790" s="2" t="s">
        <v>153</v>
      </c>
      <c r="H790" s="2" t="str">
        <f t="array" ref="H790">_xlfn.XLOOKUP(G790,Food_Menu!A:A,Food_Menu!B:B)</f>
        <v>Food Item 0149</v>
      </c>
      <c r="I790" s="2">
        <f t="array" ref="I790">_xlfn.XLOOKUP(G790,Food_Menu!A:A,Food_Menu!D:D)</f>
        <v>238.55</v>
      </c>
      <c r="J790" s="2" t="s">
        <v>347</v>
      </c>
      <c r="K790" s="2" t="str">
        <f t="array" ref="K790">_xlfn.XLOOKUP(J790,Delivery_Partners!A:A,Delivery_Partners!B:B)</f>
        <v>Delivery Partner 058</v>
      </c>
      <c r="L790" s="3">
        <v>1</v>
      </c>
      <c r="M790" s="2" t="s">
        <v>23</v>
      </c>
      <c r="N790" s="2" t="s">
        <v>24</v>
      </c>
      <c r="O790" s="3">
        <v>30</v>
      </c>
      <c r="P790" s="13">
        <f t="shared" si="166"/>
        <v>238.55</v>
      </c>
      <c r="Q790" s="13" t="str">
        <f t="shared" si="167"/>
        <v>Fast</v>
      </c>
      <c r="S790" s="21"/>
    </row>
    <row r="791" customHeight="1" spans="1:19">
      <c r="A791" s="2" t="s">
        <v>2101</v>
      </c>
      <c r="B791" s="29" t="s">
        <v>87</v>
      </c>
      <c r="C791" s="2" t="s">
        <v>2102</v>
      </c>
      <c r="D791" s="2" t="str">
        <f t="array" ref="D791">_xlfn.XLOOKUP(C791,Customers!A:A,Customers!B:B)</f>
        <v>Customer 0609</v>
      </c>
      <c r="E791" s="2" t="s">
        <v>98</v>
      </c>
      <c r="F791" s="2" t="str">
        <f t="array" ref="F791">_xlfn.XLOOKUP(E791,Restaurants!A:A,Restaurants!B:B)</f>
        <v>Restaurant 012</v>
      </c>
      <c r="G791" s="2" t="s">
        <v>823</v>
      </c>
      <c r="H791" s="2" t="str">
        <f t="array" ref="H791">_xlfn.XLOOKUP(G791,Food_Menu!A:A,Food_Menu!B:B)</f>
        <v>Food Item 0178</v>
      </c>
      <c r="I791" s="2">
        <f t="array" ref="I791">_xlfn.XLOOKUP(G791,Food_Menu!A:A,Food_Menu!D:D)</f>
        <v>461.95</v>
      </c>
      <c r="J791" s="2" t="s">
        <v>572</v>
      </c>
      <c r="K791" s="2" t="str">
        <f t="array" ref="K791">_xlfn.XLOOKUP(J791,Delivery_Partners!A:A,Delivery_Partners!B:B)</f>
        <v>Delivery Partner 098</v>
      </c>
      <c r="L791" s="3">
        <v>1</v>
      </c>
      <c r="M791" s="2" t="s">
        <v>23</v>
      </c>
      <c r="N791" s="2" t="s">
        <v>55</v>
      </c>
      <c r="O791" s="3">
        <v>50</v>
      </c>
      <c r="P791" s="13">
        <f t="shared" si="166"/>
        <v>461.95</v>
      </c>
      <c r="Q791" s="13" t="str">
        <f t="shared" si="167"/>
        <v>Normal</v>
      </c>
      <c r="S791" s="21"/>
    </row>
    <row r="792" customHeight="1" spans="1:19">
      <c r="A792" s="2" t="s">
        <v>2103</v>
      </c>
      <c r="B792" s="28">
        <v>45879</v>
      </c>
      <c r="C792" s="2" t="s">
        <v>1553</v>
      </c>
      <c r="D792" s="2" t="str">
        <f t="array" ref="D792">_xlfn.XLOOKUP(C792,Customers!A:A,Customers!B:B)</f>
        <v>Customer 0530</v>
      </c>
      <c r="E792" s="2" t="s">
        <v>298</v>
      </c>
      <c r="F792" s="2" t="str">
        <f t="array" ref="F792">_xlfn.XLOOKUP(E792,Restaurants!A:A,Restaurants!B:B)</f>
        <v>Restaurant 113</v>
      </c>
      <c r="G792" s="2" t="s">
        <v>631</v>
      </c>
      <c r="H792" s="2" t="str">
        <f t="array" ref="H792">_xlfn.XLOOKUP(G792,Food_Menu!A:A,Food_Menu!B:B)</f>
        <v>Food Item 0121</v>
      </c>
      <c r="I792" s="2">
        <f t="array" ref="I792">_xlfn.XLOOKUP(G792,Food_Menu!A:A,Food_Menu!D:D)</f>
        <v>249.48</v>
      </c>
      <c r="J792" s="2" t="s">
        <v>164</v>
      </c>
      <c r="K792" s="2" t="str">
        <f t="array" ref="K792">_xlfn.XLOOKUP(J792,Delivery_Partners!A:A,Delivery_Partners!B:B)</f>
        <v>Delivery Partner 161</v>
      </c>
      <c r="L792" s="3">
        <v>1</v>
      </c>
      <c r="M792" s="2" t="s">
        <v>23</v>
      </c>
      <c r="N792" s="2" t="s">
        <v>55</v>
      </c>
      <c r="O792" s="3">
        <v>56</v>
      </c>
      <c r="P792" s="13">
        <f t="shared" si="166"/>
        <v>249.48</v>
      </c>
      <c r="Q792" s="13" t="str">
        <f t="shared" si="167"/>
        <v>Normal</v>
      </c>
      <c r="S792" s="21"/>
    </row>
    <row r="793" customHeight="1" spans="1:19">
      <c r="A793" s="2" t="s">
        <v>2104</v>
      </c>
      <c r="B793" s="28">
        <v>45721</v>
      </c>
      <c r="C793" s="2" t="s">
        <v>2105</v>
      </c>
      <c r="D793" s="2" t="str">
        <f t="array" ref="D793">_xlfn.XLOOKUP(C793,Customers!A:A,Customers!B:B)</f>
        <v>Customer 1111</v>
      </c>
      <c r="E793" s="2" t="s">
        <v>871</v>
      </c>
      <c r="F793" s="2" t="str">
        <f t="array" ref="F793">_xlfn.XLOOKUP(E793,Restaurants!A:A,Restaurants!B:B)</f>
        <v>Restaurant 015</v>
      </c>
      <c r="G793" s="2" t="s">
        <v>1809</v>
      </c>
      <c r="H793" s="2" t="str">
        <f t="array" ref="H793">_xlfn.XLOOKUP(G793,Food_Menu!A:A,Food_Menu!B:B)</f>
        <v>Food Item 0095</v>
      </c>
      <c r="I793" s="2">
        <f t="array" ref="I793">_xlfn.XLOOKUP(G793,Food_Menu!A:A,Food_Menu!D:D)</f>
        <v>461.01</v>
      </c>
      <c r="J793" s="2" t="s">
        <v>448</v>
      </c>
      <c r="K793" s="2" t="str">
        <f t="array" ref="K793">_xlfn.XLOOKUP(J793,Delivery_Partners!A:A,Delivery_Partners!B:B)</f>
        <v>Delivery Partner 117</v>
      </c>
      <c r="L793" s="3">
        <v>2</v>
      </c>
      <c r="M793" s="2" t="s">
        <v>23</v>
      </c>
      <c r="N793" s="2" t="s">
        <v>24</v>
      </c>
      <c r="O793" s="3">
        <v>25</v>
      </c>
      <c r="P793" s="13">
        <f t="shared" si="166"/>
        <v>922.02</v>
      </c>
      <c r="Q793" s="13" t="str">
        <f t="shared" si="167"/>
        <v>Fast</v>
      </c>
      <c r="S793" s="21"/>
    </row>
    <row r="794" customHeight="1" spans="1:19">
      <c r="A794" s="2" t="s">
        <v>2106</v>
      </c>
      <c r="B794" s="29" t="s">
        <v>329</v>
      </c>
      <c r="C794" s="2" t="s">
        <v>1496</v>
      </c>
      <c r="D794" s="2" t="str">
        <f t="array" ref="D794">_xlfn.XLOOKUP(C794,Customers!A:A,Customers!B:B)</f>
        <v>Customer 1050</v>
      </c>
      <c r="E794" s="2" t="s">
        <v>1022</v>
      </c>
      <c r="F794" s="2" t="str">
        <f t="array" ref="F794">_xlfn.XLOOKUP(E794,Restaurants!A:A,Restaurants!B:B)</f>
        <v>Restaurant 049</v>
      </c>
      <c r="G794" s="2" t="s">
        <v>442</v>
      </c>
      <c r="H794" s="2" t="str">
        <f t="array" ref="H794">_xlfn.XLOOKUP(G794,Food_Menu!A:A,Food_Menu!B:B)</f>
        <v>Food Item 0143</v>
      </c>
      <c r="I794" s="2">
        <f t="array" ref="I794">_xlfn.XLOOKUP(G794,Food_Menu!A:A,Food_Menu!D:D)</f>
        <v>248.87</v>
      </c>
      <c r="J794" s="2" t="s">
        <v>29</v>
      </c>
      <c r="K794" s="2" t="str">
        <f t="array" ref="K794">_xlfn.XLOOKUP(J794,Delivery_Partners!A:A,Delivery_Partners!B:B)</f>
        <v>Delivery Partner 017</v>
      </c>
      <c r="L794" s="3">
        <v>3</v>
      </c>
      <c r="M794" s="2" t="s">
        <v>23</v>
      </c>
      <c r="N794" s="2" t="s">
        <v>24</v>
      </c>
      <c r="O794" s="3">
        <v>36</v>
      </c>
      <c r="P794" s="13">
        <f t="shared" si="166"/>
        <v>746.61</v>
      </c>
      <c r="Q794" s="13" t="str">
        <f t="shared" si="167"/>
        <v>Normal</v>
      </c>
      <c r="S794" s="21"/>
    </row>
    <row r="795" customHeight="1" spans="1:19">
      <c r="A795" s="2" t="s">
        <v>2107</v>
      </c>
      <c r="B795" s="29" t="s">
        <v>854</v>
      </c>
      <c r="C795" s="2" t="s">
        <v>2108</v>
      </c>
      <c r="D795" s="2" t="str">
        <f t="array" ref="D795">_xlfn.XLOOKUP(C795,Customers!A:A,Customers!B:B)</f>
        <v>Customer 1189</v>
      </c>
      <c r="E795" s="2" t="s">
        <v>239</v>
      </c>
      <c r="F795" s="2" t="str">
        <f t="array" ref="F795">_xlfn.XLOOKUP(E795,Restaurants!A:A,Restaurants!B:B)</f>
        <v>Restaurant 105</v>
      </c>
      <c r="G795" s="2" t="s">
        <v>367</v>
      </c>
      <c r="H795" s="2" t="str">
        <f t="array" ref="H795">_xlfn.XLOOKUP(G795,Food_Menu!A:A,Food_Menu!B:B)</f>
        <v>Food Item 0202</v>
      </c>
      <c r="I795" s="2">
        <f t="array" ref="I795">_xlfn.XLOOKUP(G795,Food_Menu!A:A,Food_Menu!D:D)</f>
        <v>596.93</v>
      </c>
      <c r="J795" s="2" t="s">
        <v>54</v>
      </c>
      <c r="K795" s="2" t="str">
        <f t="array" ref="K795">_xlfn.XLOOKUP(J795,Delivery_Partners!A:A,Delivery_Partners!B:B)</f>
        <v>Delivery Partner 075</v>
      </c>
      <c r="L795" s="3">
        <v>3</v>
      </c>
      <c r="M795" s="2" t="s">
        <v>23</v>
      </c>
      <c r="N795" s="2" t="s">
        <v>55</v>
      </c>
      <c r="O795" s="3">
        <v>47</v>
      </c>
      <c r="P795" s="13">
        <f t="shared" si="166"/>
        <v>1790.79</v>
      </c>
      <c r="Q795" s="13" t="str">
        <f t="shared" si="167"/>
        <v>Normal</v>
      </c>
      <c r="S795" s="21"/>
    </row>
    <row r="796" customHeight="1" spans="1:19">
      <c r="A796" s="2" t="s">
        <v>2109</v>
      </c>
      <c r="B796" s="28">
        <v>45692</v>
      </c>
      <c r="C796" s="2" t="s">
        <v>2100</v>
      </c>
      <c r="D796" s="2" t="str">
        <f t="array" ref="D796">_xlfn.XLOOKUP(C796,Customers!A:A,Customers!B:B)</f>
        <v>Customer 0811</v>
      </c>
      <c r="E796" s="2" t="s">
        <v>1765</v>
      </c>
      <c r="F796" s="2" t="str">
        <f t="array" ref="F796">_xlfn.XLOOKUP(E796,Restaurants!A:A,Restaurants!B:B)</f>
        <v>Restaurant 017</v>
      </c>
      <c r="G796" s="2" t="s">
        <v>785</v>
      </c>
      <c r="H796" s="2" t="str">
        <f t="array" ref="H796">_xlfn.XLOOKUP(G796,Food_Menu!A:A,Food_Menu!B:B)</f>
        <v>Food Item 0218</v>
      </c>
      <c r="I796" s="2">
        <f t="array" ref="I796">_xlfn.XLOOKUP(G796,Food_Menu!A:A,Food_Menu!D:D)</f>
        <v>579.55</v>
      </c>
      <c r="J796" s="2" t="s">
        <v>938</v>
      </c>
      <c r="K796" s="2" t="str">
        <f t="array" ref="K796">_xlfn.XLOOKUP(J796,Delivery_Partners!A:A,Delivery_Partners!B:B)</f>
        <v>Delivery Partner 139</v>
      </c>
      <c r="L796" s="3">
        <v>2</v>
      </c>
      <c r="M796" s="2" t="s">
        <v>23</v>
      </c>
      <c r="N796" s="2" t="s">
        <v>74</v>
      </c>
      <c r="O796" s="3">
        <v>38</v>
      </c>
      <c r="P796" s="13">
        <f t="shared" si="166"/>
        <v>1159.1</v>
      </c>
      <c r="Q796" s="13" t="str">
        <f t="shared" si="167"/>
        <v>Normal</v>
      </c>
      <c r="S796" s="21"/>
    </row>
    <row r="797" customHeight="1" spans="1:19">
      <c r="A797" s="2" t="s">
        <v>2110</v>
      </c>
      <c r="B797" s="28">
        <v>45781</v>
      </c>
      <c r="C797" s="2" t="s">
        <v>1669</v>
      </c>
      <c r="D797" s="2" t="str">
        <f t="array" ref="D797">_xlfn.XLOOKUP(C797,Customers!A:A,Customers!B:B)</f>
        <v>Customer 0432</v>
      </c>
      <c r="E797" s="2" t="s">
        <v>1173</v>
      </c>
      <c r="F797" s="2" t="str">
        <f t="array" ref="F797">_xlfn.XLOOKUP(E797,Restaurants!A:A,Restaurants!B:B)</f>
        <v>Restaurant 080</v>
      </c>
      <c r="G797" s="2" t="s">
        <v>941</v>
      </c>
      <c r="H797" s="2" t="str">
        <f t="array" ref="H797">_xlfn.XLOOKUP(G797,Food_Menu!A:A,Food_Menu!B:B)</f>
        <v>Food Item 0043</v>
      </c>
      <c r="I797" s="2">
        <f t="array" ref="I797">_xlfn.XLOOKUP(G797,Food_Menu!A:A,Food_Menu!D:D)</f>
        <v>255.02</v>
      </c>
      <c r="J797" s="2" t="s">
        <v>1204</v>
      </c>
      <c r="K797" s="2" t="str">
        <f t="array" ref="K797">_xlfn.XLOOKUP(J797,Delivery_Partners!A:A,Delivery_Partners!B:B)</f>
        <v>Delivery Partner 067</v>
      </c>
      <c r="L797" s="3">
        <v>1</v>
      </c>
      <c r="M797" s="2" t="s">
        <v>23</v>
      </c>
      <c r="N797" s="2" t="s">
        <v>24</v>
      </c>
      <c r="O797" s="3">
        <v>19</v>
      </c>
      <c r="P797" s="13">
        <f t="shared" si="166"/>
        <v>255.02</v>
      </c>
      <c r="Q797" s="13" t="str">
        <f t="shared" si="167"/>
        <v>Fast</v>
      </c>
      <c r="S797" s="21"/>
    </row>
    <row r="798" hidden="1" customHeight="1" spans="1:19">
      <c r="A798" s="2" t="s">
        <v>2111</v>
      </c>
      <c r="B798" s="29" t="s">
        <v>2078</v>
      </c>
      <c r="C798" s="2" t="s">
        <v>109</v>
      </c>
      <c r="D798" s="2" t="str">
        <f t="array" ref="D798">_xlfn.XLOOKUP(C798,Customers!A:A,Customers!B:B)</f>
        <v>Customer 0132</v>
      </c>
      <c r="E798" s="2" t="s">
        <v>532</v>
      </c>
      <c r="F798" s="2" t="str">
        <f t="array" ref="F798">_xlfn.XLOOKUP(E798,Restaurants!A:A,Restaurants!B:B)</f>
        <v>Restaurant 046</v>
      </c>
      <c r="G798" s="2" t="s">
        <v>717</v>
      </c>
      <c r="H798" s="2" t="str">
        <f t="array" ref="H798">_xlfn.XLOOKUP(G798,Food_Menu!A:A,Food_Menu!B:B)</f>
        <v>Food Item 0105</v>
      </c>
      <c r="I798" s="2"/>
      <c r="J798" s="2" t="s">
        <v>592</v>
      </c>
      <c r="K798" s="2" t="str">
        <f t="array" ref="K798">_xlfn.XLOOKUP(J798,Delivery_Partners!A:A,Delivery_Partners!B:B)</f>
        <v>Delivery Partner 102</v>
      </c>
      <c r="L798" s="3">
        <v>1</v>
      </c>
      <c r="M798" s="2" t="s">
        <v>189</v>
      </c>
      <c r="N798" s="2" t="s">
        <v>24</v>
      </c>
      <c r="O798" s="2"/>
    </row>
    <row r="799" customHeight="1" spans="1:19">
      <c r="A799" s="2" t="s">
        <v>2112</v>
      </c>
      <c r="B799" s="28">
        <v>45908</v>
      </c>
      <c r="C799" s="2" t="s">
        <v>2113</v>
      </c>
      <c r="D799" s="2" t="str">
        <f t="array" ref="D799">_xlfn.XLOOKUP(C799,Customers!A:A,Customers!B:B)</f>
        <v>Customer 0152</v>
      </c>
      <c r="E799" s="2" t="s">
        <v>1176</v>
      </c>
      <c r="F799" s="2" t="str">
        <f t="array" ref="F799">_xlfn.XLOOKUP(E799,Restaurants!A:A,Restaurants!B:B)</f>
        <v>Restaurant 053</v>
      </c>
      <c r="G799" s="2" t="s">
        <v>2114</v>
      </c>
      <c r="H799" s="2" t="str">
        <f t="array" ref="H799">_xlfn.XLOOKUP(G799,Food_Menu!A:A,Food_Menu!B:B)</f>
        <v>Food Item 0193</v>
      </c>
      <c r="I799" s="2">
        <f t="array" ref="I799">_xlfn.XLOOKUP(G799,Food_Menu!A:A,Food_Menu!D:D)</f>
        <v>565.09</v>
      </c>
      <c r="J799" s="2" t="s">
        <v>1104</v>
      </c>
      <c r="K799" s="2" t="str">
        <f t="array" ref="K799">_xlfn.XLOOKUP(J799,Delivery_Partners!A:A,Delivery_Partners!B:B)</f>
        <v>Delivery Partner 178</v>
      </c>
      <c r="L799" s="3">
        <v>1</v>
      </c>
      <c r="M799" s="2" t="s">
        <v>23</v>
      </c>
      <c r="N799" s="2" t="s">
        <v>74</v>
      </c>
      <c r="O799" s="3">
        <v>28</v>
      </c>
      <c r="P799" s="13">
        <f t="shared" ref="P799:P802" si="168">I799*L799</f>
        <v>565.09</v>
      </c>
      <c r="Q799" s="13" t="str">
        <f t="shared" ref="Q799:Q802" si="169">IF(O799="","Not Delivered",IF(O799&lt;=30,"Fast",IF(O799&lt;=60,"Normal","Slow")))</f>
        <v>Fast</v>
      </c>
      <c r="S799" s="21"/>
    </row>
    <row r="800" customHeight="1" spans="1:19">
      <c r="A800" s="2" t="s">
        <v>2115</v>
      </c>
      <c r="B800" s="28">
        <v>45940</v>
      </c>
      <c r="C800" s="2" t="s">
        <v>1365</v>
      </c>
      <c r="D800" s="2" t="str">
        <f t="array" ref="D800">_xlfn.XLOOKUP(C800,Customers!A:A,Customers!B:B)</f>
        <v>Customer 1142</v>
      </c>
      <c r="E800" s="2" t="s">
        <v>1292</v>
      </c>
      <c r="F800" s="2" t="str">
        <f t="array" ref="F800">_xlfn.XLOOKUP(E800,Restaurants!A:A,Restaurants!B:B)</f>
        <v>Restaurant 112</v>
      </c>
      <c r="G800" s="2" t="s">
        <v>754</v>
      </c>
      <c r="H800" s="2" t="str">
        <f t="array" ref="H800">_xlfn.XLOOKUP(G800,Food_Menu!A:A,Food_Menu!B:B)</f>
        <v>Food Item 0140</v>
      </c>
      <c r="I800" s="2">
        <f t="array" ref="I800">_xlfn.XLOOKUP(G800,Food_Menu!A:A,Food_Menu!D:D)</f>
        <v>408.22</v>
      </c>
      <c r="J800" s="2" t="s">
        <v>510</v>
      </c>
      <c r="K800" s="2" t="str">
        <f t="array" ref="K800">_xlfn.XLOOKUP(J800,Delivery_Partners!A:A,Delivery_Partners!B:B)</f>
        <v>Delivery Partner 025</v>
      </c>
      <c r="L800" s="3">
        <v>1</v>
      </c>
      <c r="M800" s="2" t="s">
        <v>23</v>
      </c>
      <c r="N800" s="2" t="s">
        <v>55</v>
      </c>
      <c r="O800" s="3">
        <v>37</v>
      </c>
      <c r="P800" s="13">
        <f t="shared" si="168"/>
        <v>408.22</v>
      </c>
      <c r="Q800" s="13" t="str">
        <f t="shared" si="169"/>
        <v>Normal</v>
      </c>
      <c r="S800" s="21"/>
    </row>
    <row r="801" customHeight="1" spans="1:19">
      <c r="A801" s="2" t="s">
        <v>2116</v>
      </c>
      <c r="B801" s="29" t="s">
        <v>1346</v>
      </c>
      <c r="C801" s="2" t="s">
        <v>1235</v>
      </c>
      <c r="D801" s="2" t="str">
        <f t="array" ref="D801">_xlfn.XLOOKUP(C801,Customers!A:A,Customers!B:B)</f>
        <v>Customer 0436</v>
      </c>
      <c r="E801" s="2" t="s">
        <v>446</v>
      </c>
      <c r="F801" s="2" t="str">
        <f t="array" ref="F801">_xlfn.XLOOKUP(E801,Restaurants!A:A,Restaurants!B:B)</f>
        <v>Restaurant 078</v>
      </c>
      <c r="G801" s="2" t="s">
        <v>457</v>
      </c>
      <c r="H801" s="2" t="str">
        <f t="array" ref="H801">_xlfn.XLOOKUP(G801,Food_Menu!A:A,Food_Menu!B:B)</f>
        <v>Food Item 0180</v>
      </c>
      <c r="I801" s="2">
        <f t="array" ref="I801">_xlfn.XLOOKUP(G801,Food_Menu!A:A,Food_Menu!D:D)</f>
        <v>498.49</v>
      </c>
      <c r="J801" s="2" t="s">
        <v>993</v>
      </c>
      <c r="K801" s="2" t="str">
        <f t="array" ref="K801">_xlfn.XLOOKUP(J801,Delivery_Partners!A:A,Delivery_Partners!B:B)</f>
        <v>Delivery Partner 086</v>
      </c>
      <c r="L801" s="3">
        <v>2</v>
      </c>
      <c r="M801" s="2" t="s">
        <v>23</v>
      </c>
      <c r="N801" s="2" t="s">
        <v>42</v>
      </c>
      <c r="O801" s="3">
        <v>23</v>
      </c>
      <c r="P801" s="13">
        <f t="shared" si="168"/>
        <v>996.98</v>
      </c>
      <c r="Q801" s="13" t="str">
        <f t="shared" si="169"/>
        <v>Fast</v>
      </c>
      <c r="S801" s="21"/>
    </row>
    <row r="802" customHeight="1" spans="1:19">
      <c r="A802" s="2" t="s">
        <v>2117</v>
      </c>
      <c r="B802" s="29" t="s">
        <v>1515</v>
      </c>
      <c r="C802" s="2" t="s">
        <v>972</v>
      </c>
      <c r="D802" s="2" t="str">
        <f t="array" ref="D802">_xlfn.XLOOKUP(C802,Customers!A:A,Customers!B:B)</f>
        <v>Customer 0133</v>
      </c>
      <c r="E802" s="2" t="s">
        <v>518</v>
      </c>
      <c r="F802" s="2" t="str">
        <f t="array" ref="F802">_xlfn.XLOOKUP(E802,Restaurants!A:A,Restaurants!B:B)</f>
        <v>Restaurant 039</v>
      </c>
      <c r="G802" s="2" t="s">
        <v>221</v>
      </c>
      <c r="H802" s="2" t="str">
        <f t="array" ref="H802">_xlfn.XLOOKUP(G802,Food_Menu!A:A,Food_Menu!B:B)</f>
        <v>Food Item 0220</v>
      </c>
      <c r="I802" s="2">
        <f t="array" ref="I802">_xlfn.XLOOKUP(G802,Food_Menu!A:A,Food_Menu!D:D)</f>
        <v>194.15</v>
      </c>
      <c r="J802" s="2" t="s">
        <v>203</v>
      </c>
      <c r="K802" s="2" t="str">
        <f t="array" ref="K802">_xlfn.XLOOKUP(J802,Delivery_Partners!A:A,Delivery_Partners!B:B)</f>
        <v>Delivery Partner 110</v>
      </c>
      <c r="L802" s="3">
        <v>1</v>
      </c>
      <c r="M802" s="2" t="s">
        <v>23</v>
      </c>
      <c r="N802" s="2" t="s">
        <v>24</v>
      </c>
      <c r="O802" s="3">
        <v>45</v>
      </c>
      <c r="P802" s="13">
        <f t="shared" si="168"/>
        <v>194.15</v>
      </c>
      <c r="Q802" s="13" t="str">
        <f t="shared" si="169"/>
        <v>Normal</v>
      </c>
      <c r="S802" s="21"/>
    </row>
    <row r="803" hidden="1" customHeight="1" spans="1:19">
      <c r="A803" s="2" t="s">
        <v>2118</v>
      </c>
      <c r="B803" s="29" t="s">
        <v>1384</v>
      </c>
      <c r="C803" s="2" t="s">
        <v>2020</v>
      </c>
      <c r="D803" s="2" t="str">
        <f t="array" ref="D803">_xlfn.XLOOKUP(C803,Customers!A:A,Customers!B:B)</f>
        <v>Customer 0269</v>
      </c>
      <c r="E803" s="2" t="s">
        <v>298</v>
      </c>
      <c r="F803" s="2" t="str">
        <f t="array" ref="F803">_xlfn.XLOOKUP(E803,Restaurants!A:A,Restaurants!B:B)</f>
        <v>Restaurant 113</v>
      </c>
      <c r="G803" s="2" t="s">
        <v>132</v>
      </c>
      <c r="H803" s="2" t="str">
        <f t="array" ref="H803">_xlfn.XLOOKUP(G803,Food_Menu!A:A,Food_Menu!B:B)</f>
        <v>Food Item 0023</v>
      </c>
      <c r="I803" s="2"/>
      <c r="J803" s="2" t="s">
        <v>199</v>
      </c>
      <c r="K803" s="2" t="str">
        <f t="array" ref="K803">_xlfn.XLOOKUP(J803,Delivery_Partners!A:A,Delivery_Partners!B:B)</f>
        <v>Delivery Partner 144</v>
      </c>
      <c r="L803" s="3">
        <v>3</v>
      </c>
      <c r="M803" s="2" t="s">
        <v>101</v>
      </c>
      <c r="N803" s="2" t="s">
        <v>74</v>
      </c>
      <c r="O803" s="2"/>
    </row>
    <row r="804" customHeight="1" spans="1:19">
      <c r="A804" s="2" t="s">
        <v>2119</v>
      </c>
      <c r="B804" s="29" t="s">
        <v>1635</v>
      </c>
      <c r="C804" s="2" t="s">
        <v>2120</v>
      </c>
      <c r="D804" s="2" t="str">
        <f t="array" ref="D804">_xlfn.XLOOKUP(C804,Customers!A:A,Customers!B:B)</f>
        <v>Customer 0026</v>
      </c>
      <c r="E804" s="2" t="s">
        <v>177</v>
      </c>
      <c r="F804" s="2" t="str">
        <f t="array" ref="F804">_xlfn.XLOOKUP(E804,Restaurants!A:A,Restaurants!B:B)</f>
        <v>Restaurant 070</v>
      </c>
      <c r="G804" s="2" t="s">
        <v>561</v>
      </c>
      <c r="H804" s="2" t="str">
        <f t="array" ref="H804">_xlfn.XLOOKUP(G804,Food_Menu!A:A,Food_Menu!B:B)</f>
        <v>Food Item 0135</v>
      </c>
      <c r="I804" s="2">
        <f t="array" ref="I804">_xlfn.XLOOKUP(G804,Food_Menu!A:A,Food_Menu!D:D)</f>
        <v>217.07</v>
      </c>
      <c r="J804" s="2" t="s">
        <v>1132</v>
      </c>
      <c r="K804" s="2" t="str">
        <f t="array" ref="K804">_xlfn.XLOOKUP(J804,Delivery_Partners!A:A,Delivery_Partners!B:B)</f>
        <v>Delivery Partner 151</v>
      </c>
      <c r="L804" s="3">
        <v>1</v>
      </c>
      <c r="M804" s="2" t="s">
        <v>23</v>
      </c>
      <c r="N804" s="2" t="s">
        <v>74</v>
      </c>
      <c r="O804" s="3">
        <v>46</v>
      </c>
      <c r="P804" s="13">
        <f t="shared" ref="P804:P840" si="170">I804*L804</f>
        <v>217.07</v>
      </c>
      <c r="Q804" s="13" t="str">
        <f t="shared" ref="Q804:Q840" si="171">IF(O804="","Not Delivered",IF(O804&lt;=30,"Fast",IF(O804&lt;=60,"Normal","Slow")))</f>
        <v>Normal</v>
      </c>
      <c r="S804" s="21"/>
    </row>
    <row r="805" customHeight="1" spans="1:19">
      <c r="A805" s="2" t="s">
        <v>2121</v>
      </c>
      <c r="B805" s="28">
        <v>45669</v>
      </c>
      <c r="C805" s="2" t="s">
        <v>2080</v>
      </c>
      <c r="D805" s="2" t="str">
        <f t="array" ref="D805">_xlfn.XLOOKUP(C805,Customers!A:A,Customers!B:B)</f>
        <v>Customer 0638</v>
      </c>
      <c r="E805" s="2" t="s">
        <v>98</v>
      </c>
      <c r="F805" s="2" t="str">
        <f t="array" ref="F805">_xlfn.XLOOKUP(E805,Restaurants!A:A,Restaurants!B:B)</f>
        <v>Restaurant 012</v>
      </c>
      <c r="G805" s="2" t="s">
        <v>751</v>
      </c>
      <c r="H805" s="2" t="str">
        <f t="array" ref="H805">_xlfn.XLOOKUP(G805,Food_Menu!A:A,Food_Menu!B:B)</f>
        <v>Food Item 0117</v>
      </c>
      <c r="I805" s="2">
        <f t="array" ref="I805">_xlfn.XLOOKUP(G805,Food_Menu!A:A,Food_Menu!D:D)</f>
        <v>279.52</v>
      </c>
      <c r="J805" s="2" t="s">
        <v>374</v>
      </c>
      <c r="K805" s="2" t="str">
        <f t="array" ref="K805">_xlfn.XLOOKUP(J805,Delivery_Partners!A:A,Delivery_Partners!B:B)</f>
        <v>Delivery Partner 052</v>
      </c>
      <c r="L805" s="3">
        <v>2</v>
      </c>
      <c r="M805" s="2" t="s">
        <v>23</v>
      </c>
      <c r="N805" s="2" t="s">
        <v>24</v>
      </c>
      <c r="O805" s="3">
        <v>32</v>
      </c>
      <c r="P805" s="13">
        <f t="shared" si="170"/>
        <v>559.04</v>
      </c>
      <c r="Q805" s="13" t="str">
        <f t="shared" si="171"/>
        <v>Normal</v>
      </c>
      <c r="S805" s="21"/>
    </row>
    <row r="806" customHeight="1" spans="1:19">
      <c r="A806" s="2" t="s">
        <v>2122</v>
      </c>
      <c r="B806" s="29" t="s">
        <v>150</v>
      </c>
      <c r="C806" s="2" t="s">
        <v>2123</v>
      </c>
      <c r="D806" s="2" t="str">
        <f t="array" ref="D806">_xlfn.XLOOKUP(C806,Customers!A:A,Customers!B:B)</f>
        <v>Customer 0710</v>
      </c>
      <c r="E806" s="2" t="s">
        <v>669</v>
      </c>
      <c r="F806" s="2" t="str">
        <f t="array" ref="F806">_xlfn.XLOOKUP(E806,Restaurants!A:A,Restaurants!B:B)</f>
        <v>Restaurant 048</v>
      </c>
      <c r="G806" s="2" t="s">
        <v>1272</v>
      </c>
      <c r="H806" s="2" t="str">
        <f t="array" ref="H806">_xlfn.XLOOKUP(G806,Food_Menu!A:A,Food_Menu!B:B)</f>
        <v>Food Item 0063</v>
      </c>
      <c r="I806" s="2">
        <f t="array" ref="I806">_xlfn.XLOOKUP(G806,Food_Menu!A:A,Food_Menu!D:D)</f>
        <v>539.41</v>
      </c>
      <c r="J806" s="2" t="s">
        <v>368</v>
      </c>
      <c r="K806" s="2" t="str">
        <f t="array" ref="K806">_xlfn.XLOOKUP(J806,Delivery_Partners!A:A,Delivery_Partners!B:B)</f>
        <v>Delivery Partner 085</v>
      </c>
      <c r="L806" s="3">
        <v>3</v>
      </c>
      <c r="M806" s="2" t="s">
        <v>23</v>
      </c>
      <c r="N806" s="2" t="s">
        <v>24</v>
      </c>
      <c r="O806" s="3">
        <v>29</v>
      </c>
      <c r="P806" s="13">
        <f t="shared" si="170"/>
        <v>1618.23</v>
      </c>
      <c r="Q806" s="13" t="str">
        <f t="shared" si="171"/>
        <v>Fast</v>
      </c>
      <c r="S806" s="21"/>
    </row>
    <row r="807" customHeight="1" spans="1:19">
      <c r="A807" s="2" t="s">
        <v>2124</v>
      </c>
      <c r="B807" s="28">
        <v>45813</v>
      </c>
      <c r="C807" s="2" t="s">
        <v>1776</v>
      </c>
      <c r="D807" s="2" t="str">
        <f t="array" ref="D807">_xlfn.XLOOKUP(C807,Customers!A:A,Customers!B:B)</f>
        <v>Customer 0455</v>
      </c>
      <c r="E807" s="2" t="s">
        <v>1072</v>
      </c>
      <c r="F807" s="2" t="str">
        <f t="array" ref="F807">_xlfn.XLOOKUP(E807,Restaurants!A:A,Restaurants!B:B)</f>
        <v>Restaurant 030</v>
      </c>
      <c r="G807" s="2" t="s">
        <v>557</v>
      </c>
      <c r="H807" s="2" t="str">
        <f t="array" ref="H807">_xlfn.XLOOKUP(G807,Food_Menu!A:A,Food_Menu!B:B)</f>
        <v>Food Item 0144</v>
      </c>
      <c r="I807" s="2">
        <f t="array" ref="I807">_xlfn.XLOOKUP(G807,Food_Menu!A:A,Food_Menu!D:D)</f>
        <v>277.13</v>
      </c>
      <c r="J807" s="2" t="s">
        <v>485</v>
      </c>
      <c r="K807" s="2" t="str">
        <f t="array" ref="K807">_xlfn.XLOOKUP(J807,Delivery_Partners!A:A,Delivery_Partners!B:B)</f>
        <v>Delivery Partner 150</v>
      </c>
      <c r="L807" s="3">
        <v>1</v>
      </c>
      <c r="M807" s="2" t="s">
        <v>23</v>
      </c>
      <c r="N807" s="2" t="s">
        <v>55</v>
      </c>
      <c r="O807" s="3">
        <v>40</v>
      </c>
      <c r="P807" s="13">
        <f t="shared" si="170"/>
        <v>277.13</v>
      </c>
      <c r="Q807" s="13" t="str">
        <f t="shared" si="171"/>
        <v>Normal</v>
      </c>
      <c r="S807" s="21"/>
    </row>
    <row r="808" customHeight="1" spans="1:19">
      <c r="A808" s="2" t="s">
        <v>2125</v>
      </c>
      <c r="B808" s="29" t="s">
        <v>1140</v>
      </c>
      <c r="C808" s="2" t="s">
        <v>1453</v>
      </c>
      <c r="D808" s="2" t="str">
        <f t="array" ref="D808">_xlfn.XLOOKUP(C808,Customers!A:A,Customers!B:B)</f>
        <v>Customer 0893</v>
      </c>
      <c r="E808" s="2" t="s">
        <v>446</v>
      </c>
      <c r="F808" s="2" t="str">
        <f t="array" ref="F808">_xlfn.XLOOKUP(E808,Restaurants!A:A,Restaurants!B:B)</f>
        <v>Restaurant 078</v>
      </c>
      <c r="G808" s="2" t="s">
        <v>132</v>
      </c>
      <c r="H808" s="2" t="str">
        <f t="array" ref="H808">_xlfn.XLOOKUP(G808,Food_Menu!A:A,Food_Menu!B:B)</f>
        <v>Food Item 0023</v>
      </c>
      <c r="I808" s="2">
        <f t="array" ref="I808">_xlfn.XLOOKUP(G808,Food_Menu!A:A,Food_Menu!D:D)</f>
        <v>276.1</v>
      </c>
      <c r="J808" s="2" t="s">
        <v>241</v>
      </c>
      <c r="K808" s="2" t="str">
        <f t="array" ref="K808">_xlfn.XLOOKUP(J808,Delivery_Partners!A:A,Delivery_Partners!B:B)</f>
        <v>Delivery Partner 152</v>
      </c>
      <c r="L808" s="3">
        <v>2</v>
      </c>
      <c r="M808" s="2" t="s">
        <v>23</v>
      </c>
      <c r="N808" s="2" t="s">
        <v>24</v>
      </c>
      <c r="O808" s="3">
        <v>22</v>
      </c>
      <c r="P808" s="13">
        <f t="shared" si="170"/>
        <v>552.2</v>
      </c>
      <c r="Q808" s="13" t="str">
        <f t="shared" si="171"/>
        <v>Fast</v>
      </c>
      <c r="S808" s="21"/>
    </row>
    <row r="809" customHeight="1" spans="1:19">
      <c r="A809" s="2" t="s">
        <v>2126</v>
      </c>
      <c r="B809" s="29" t="s">
        <v>837</v>
      </c>
      <c r="C809" s="2" t="s">
        <v>2127</v>
      </c>
      <c r="D809" s="2" t="str">
        <f t="array" ref="D809">_xlfn.XLOOKUP(C809,Customers!A:A,Customers!B:B)</f>
        <v>Customer 0577</v>
      </c>
      <c r="E809" s="2" t="s">
        <v>137</v>
      </c>
      <c r="F809" s="2" t="str">
        <f t="array" ref="F809">_xlfn.XLOOKUP(E809,Restaurants!A:A,Restaurants!B:B)</f>
        <v>Restaurant 104</v>
      </c>
      <c r="G809" s="2" t="s">
        <v>748</v>
      </c>
      <c r="H809" s="2" t="str">
        <f t="array" ref="H809">_xlfn.XLOOKUP(G809,Food_Menu!A:A,Food_Menu!B:B)</f>
        <v>Food Item 0110</v>
      </c>
      <c r="I809" s="2">
        <f t="array" ref="I809">_xlfn.XLOOKUP(G809,Food_Menu!A:A,Food_Menu!D:D)</f>
        <v>384.6</v>
      </c>
      <c r="J809" s="2" t="s">
        <v>383</v>
      </c>
      <c r="K809" s="2" t="str">
        <f t="array" ref="K809">_xlfn.XLOOKUP(J809,Delivery_Partners!A:A,Delivery_Partners!B:B)</f>
        <v>Delivery Partner 149</v>
      </c>
      <c r="L809" s="3">
        <v>2</v>
      </c>
      <c r="M809" s="2" t="s">
        <v>23</v>
      </c>
      <c r="N809" s="2" t="s">
        <v>24</v>
      </c>
      <c r="O809" s="3">
        <v>57</v>
      </c>
      <c r="P809" s="13">
        <f t="shared" si="170"/>
        <v>769.2</v>
      </c>
      <c r="Q809" s="13" t="str">
        <f t="shared" si="171"/>
        <v>Normal</v>
      </c>
      <c r="S809" s="21"/>
    </row>
    <row r="810" customHeight="1" spans="1:19">
      <c r="A810" s="2" t="s">
        <v>2128</v>
      </c>
      <c r="B810" s="29" t="s">
        <v>1137</v>
      </c>
      <c r="C810" s="2" t="s">
        <v>45</v>
      </c>
      <c r="D810" s="2" t="str">
        <f t="array" ref="D810">_xlfn.XLOOKUP(C810,Customers!A:A,Customers!B:B)</f>
        <v>Customer 1152</v>
      </c>
      <c r="E810" s="2" t="s">
        <v>506</v>
      </c>
      <c r="F810" s="2" t="str">
        <f t="array" ref="F810">_xlfn.XLOOKUP(E810,Restaurants!A:A,Restaurants!B:B)</f>
        <v>Restaurant 005</v>
      </c>
      <c r="G810" s="2" t="s">
        <v>617</v>
      </c>
      <c r="H810" s="2" t="str">
        <f t="array" ref="H810">_xlfn.XLOOKUP(G810,Food_Menu!A:A,Food_Menu!B:B)</f>
        <v>Food Item 0092</v>
      </c>
      <c r="I810" s="2">
        <f t="array" ref="I810">_xlfn.XLOOKUP(G810,Food_Menu!A:A,Food_Menu!D:D)</f>
        <v>238.18</v>
      </c>
      <c r="J810" s="2" t="s">
        <v>613</v>
      </c>
      <c r="K810" s="2" t="str">
        <f t="array" ref="K810">_xlfn.XLOOKUP(J810,Delivery_Partners!A:A,Delivery_Partners!B:B)</f>
        <v>Delivery Partner 121</v>
      </c>
      <c r="L810" s="3">
        <v>2</v>
      </c>
      <c r="M810" s="2" t="s">
        <v>23</v>
      </c>
      <c r="N810" s="2" t="s">
        <v>24</v>
      </c>
      <c r="O810" s="3">
        <v>37</v>
      </c>
      <c r="P810" s="13">
        <f t="shared" si="170"/>
        <v>476.36</v>
      </c>
      <c r="Q810" s="13" t="str">
        <f t="shared" si="171"/>
        <v>Normal</v>
      </c>
      <c r="S810" s="21"/>
    </row>
    <row r="811" customHeight="1" spans="1:19">
      <c r="A811" s="2" t="s">
        <v>2129</v>
      </c>
      <c r="B811" s="29" t="s">
        <v>2130</v>
      </c>
      <c r="C811" s="2" t="s">
        <v>880</v>
      </c>
      <c r="D811" s="2" t="str">
        <f t="array" ref="D811">_xlfn.XLOOKUP(C811,Customers!A:A,Customers!B:B)</f>
        <v>Customer 0916</v>
      </c>
      <c r="E811" s="2" t="s">
        <v>265</v>
      </c>
      <c r="F811" s="2" t="str">
        <f t="array" ref="F811">_xlfn.XLOOKUP(E811,Restaurants!A:A,Restaurants!B:B)</f>
        <v>Restaurant 094</v>
      </c>
      <c r="G811" s="2" t="s">
        <v>178</v>
      </c>
      <c r="H811" s="2" t="str">
        <f t="array" ref="H811">_xlfn.XLOOKUP(G811,Food_Menu!A:A,Food_Menu!B:B)</f>
        <v>Food Item 0086</v>
      </c>
      <c r="I811" s="2">
        <f t="array" ref="I811">_xlfn.XLOOKUP(G811,Food_Menu!A:A,Food_Menu!D:D)</f>
        <v>475.88</v>
      </c>
      <c r="J811" s="2" t="s">
        <v>422</v>
      </c>
      <c r="K811" s="2" t="str">
        <f t="array" ref="K811">_xlfn.XLOOKUP(J811,Delivery_Partners!A:A,Delivery_Partners!B:B)</f>
        <v>Delivery Partner 049</v>
      </c>
      <c r="L811" s="3">
        <v>2</v>
      </c>
      <c r="M811" s="2" t="s">
        <v>23</v>
      </c>
      <c r="N811" s="2" t="s">
        <v>24</v>
      </c>
      <c r="O811" s="3">
        <v>28</v>
      </c>
      <c r="P811" s="13">
        <f t="shared" si="170"/>
        <v>951.76</v>
      </c>
      <c r="Q811" s="13" t="str">
        <f t="shared" si="171"/>
        <v>Fast</v>
      </c>
      <c r="S811" s="21"/>
    </row>
    <row r="812" customHeight="1" spans="1:19">
      <c r="A812" s="2" t="s">
        <v>2131</v>
      </c>
      <c r="B812" s="29" t="s">
        <v>817</v>
      </c>
      <c r="C812" s="2" t="s">
        <v>2132</v>
      </c>
      <c r="D812" s="2" t="str">
        <f t="array" ref="D812">_xlfn.XLOOKUP(C812,Customers!A:A,Customers!B:B)</f>
        <v>Customer 0091</v>
      </c>
      <c r="E812" s="2" t="s">
        <v>738</v>
      </c>
      <c r="F812" s="2" t="str">
        <f t="array" ref="F812">_xlfn.XLOOKUP(E812,Restaurants!A:A,Restaurants!B:B)</f>
        <v>Restaurant 110</v>
      </c>
      <c r="G812" s="2" t="s">
        <v>543</v>
      </c>
      <c r="H812" s="2" t="str">
        <f t="array" ref="H812">_xlfn.XLOOKUP(G812,Food_Menu!A:A,Food_Menu!B:B)</f>
        <v>Food Item 0136</v>
      </c>
      <c r="I812" s="2">
        <f t="array" ref="I812">_xlfn.XLOOKUP(G812,Food_Menu!A:A,Food_Menu!D:D)</f>
        <v>319.29</v>
      </c>
      <c r="J812" s="2" t="s">
        <v>1204</v>
      </c>
      <c r="K812" s="2" t="str">
        <f t="array" ref="K812">_xlfn.XLOOKUP(J812,Delivery_Partners!A:A,Delivery_Partners!B:B)</f>
        <v>Delivery Partner 067</v>
      </c>
      <c r="L812" s="3">
        <v>1</v>
      </c>
      <c r="M812" s="2" t="s">
        <v>23</v>
      </c>
      <c r="N812" s="2" t="s">
        <v>42</v>
      </c>
      <c r="O812" s="3">
        <v>30</v>
      </c>
      <c r="P812" s="13">
        <f t="shared" si="170"/>
        <v>319.29</v>
      </c>
      <c r="Q812" s="13" t="str">
        <f t="shared" si="171"/>
        <v>Fast</v>
      </c>
      <c r="S812" s="21"/>
    </row>
    <row r="813" customHeight="1" spans="1:19">
      <c r="A813" s="2" t="s">
        <v>2133</v>
      </c>
      <c r="B813" s="29" t="s">
        <v>653</v>
      </c>
      <c r="C813" s="2" t="s">
        <v>2134</v>
      </c>
      <c r="D813" s="2" t="str">
        <f t="array" ref="D813">_xlfn.XLOOKUP(C813,Customers!A:A,Customers!B:B)</f>
        <v>Customer 0329</v>
      </c>
      <c r="E813" s="2" t="s">
        <v>224</v>
      </c>
      <c r="F813" s="2" t="str">
        <f t="array" ref="F813">_xlfn.XLOOKUP(E813,Restaurants!A:A,Restaurants!B:B)</f>
        <v>Restaurant 120</v>
      </c>
      <c r="G813" s="2" t="s">
        <v>1569</v>
      </c>
      <c r="H813" s="2" t="str">
        <f t="array" ref="H813">_xlfn.XLOOKUP(G813,Food_Menu!A:A,Food_Menu!B:B)</f>
        <v>Food Item 0208</v>
      </c>
      <c r="I813" s="2">
        <f t="array" ref="I813">_xlfn.XLOOKUP(G813,Food_Menu!A:A,Food_Menu!D:D)</f>
        <v>493.1</v>
      </c>
      <c r="J813" s="2" t="s">
        <v>48</v>
      </c>
      <c r="K813" s="2" t="str">
        <f t="array" ref="K813">_xlfn.XLOOKUP(J813,Delivery_Partners!A:A,Delivery_Partners!B:B)</f>
        <v>Delivery Partner 119</v>
      </c>
      <c r="L813" s="3">
        <v>1</v>
      </c>
      <c r="M813" s="2" t="s">
        <v>23</v>
      </c>
      <c r="N813" s="2" t="s">
        <v>24</v>
      </c>
      <c r="O813" s="3">
        <v>35</v>
      </c>
      <c r="P813" s="13">
        <f t="shared" si="170"/>
        <v>493.1</v>
      </c>
      <c r="Q813" s="13" t="str">
        <f t="shared" si="171"/>
        <v>Normal</v>
      </c>
      <c r="S813" s="21"/>
    </row>
    <row r="814" customHeight="1" spans="1:19">
      <c r="A814" s="2" t="s">
        <v>2135</v>
      </c>
      <c r="B814" s="28">
        <v>45726</v>
      </c>
      <c r="C814" s="2" t="s">
        <v>2136</v>
      </c>
      <c r="D814" s="2" t="str">
        <f t="array" ref="D814">_xlfn.XLOOKUP(C814,Customers!A:A,Customers!B:B)</f>
        <v>Customer 0906</v>
      </c>
      <c r="E814" s="2" t="s">
        <v>1173</v>
      </c>
      <c r="F814" s="2" t="str">
        <f t="array" ref="F814">_xlfn.XLOOKUP(E814,Restaurants!A:A,Restaurants!B:B)</f>
        <v>Restaurant 080</v>
      </c>
      <c r="G814" s="2" t="s">
        <v>650</v>
      </c>
      <c r="H814" s="2" t="str">
        <f t="array" ref="H814">_xlfn.XLOOKUP(G814,Food_Menu!A:A,Food_Menu!B:B)</f>
        <v>Food Item 0209</v>
      </c>
      <c r="I814" s="2">
        <f t="array" ref="I814">_xlfn.XLOOKUP(G814,Food_Menu!A:A,Food_Menu!D:D)</f>
        <v>533.6</v>
      </c>
      <c r="J814" s="2" t="s">
        <v>68</v>
      </c>
      <c r="K814" s="2" t="str">
        <f t="array" ref="K814">_xlfn.XLOOKUP(J814,Delivery_Partners!A:A,Delivery_Partners!B:B)</f>
        <v>Delivery Partner 046</v>
      </c>
      <c r="L814" s="3">
        <v>2</v>
      </c>
      <c r="M814" s="2" t="s">
        <v>23</v>
      </c>
      <c r="N814" s="2" t="s">
        <v>24</v>
      </c>
      <c r="O814" s="3">
        <v>47</v>
      </c>
      <c r="P814" s="13">
        <f t="shared" si="170"/>
        <v>1067.2</v>
      </c>
      <c r="Q814" s="13" t="str">
        <f t="shared" si="171"/>
        <v>Normal</v>
      </c>
      <c r="S814" s="21"/>
    </row>
    <row r="815" customHeight="1" spans="1:19">
      <c r="A815" s="2" t="s">
        <v>2137</v>
      </c>
      <c r="B815" s="28">
        <v>45817</v>
      </c>
      <c r="C815" s="2" t="s">
        <v>1800</v>
      </c>
      <c r="D815" s="2" t="str">
        <f t="array" ref="D815">_xlfn.XLOOKUP(C815,Customers!A:A,Customers!B:B)</f>
        <v>Customer 0645</v>
      </c>
      <c r="E815" s="2" t="s">
        <v>523</v>
      </c>
      <c r="F815" s="2" t="str">
        <f t="array" ref="F815">_xlfn.XLOOKUP(E815,Restaurants!A:A,Restaurants!B:B)</f>
        <v>Restaurant 038</v>
      </c>
      <c r="G815" s="2" t="s">
        <v>1547</v>
      </c>
      <c r="H815" s="2" t="str">
        <f t="array" ref="H815">_xlfn.XLOOKUP(G815,Food_Menu!A:A,Food_Menu!B:B)</f>
        <v>Food Item 0155</v>
      </c>
      <c r="I815" s="2">
        <f t="array" ref="I815">_xlfn.XLOOKUP(G815,Food_Menu!A:A,Food_Menu!D:D)</f>
        <v>185.15</v>
      </c>
      <c r="J815" s="2" t="s">
        <v>877</v>
      </c>
      <c r="K815" s="2" t="str">
        <f t="array" ref="K815">_xlfn.XLOOKUP(J815,Delivery_Partners!A:A,Delivery_Partners!B:B)</f>
        <v>Delivery Partner 123</v>
      </c>
      <c r="L815" s="3">
        <v>2</v>
      </c>
      <c r="M815" s="2" t="s">
        <v>23</v>
      </c>
      <c r="N815" s="2" t="s">
        <v>55</v>
      </c>
      <c r="O815" s="3">
        <v>24</v>
      </c>
      <c r="P815" s="13">
        <f t="shared" si="170"/>
        <v>370.3</v>
      </c>
      <c r="Q815" s="13" t="str">
        <f t="shared" si="171"/>
        <v>Fast</v>
      </c>
      <c r="S815" s="21"/>
    </row>
    <row r="816" customHeight="1" spans="1:19">
      <c r="A816" s="2" t="s">
        <v>2138</v>
      </c>
      <c r="B816" s="28">
        <v>45933</v>
      </c>
      <c r="C816" s="2" t="s">
        <v>2139</v>
      </c>
      <c r="D816" s="2" t="str">
        <f t="array" ref="D816">_xlfn.XLOOKUP(C816,Customers!A:A,Customers!B:B)</f>
        <v>Customer 0904</v>
      </c>
      <c r="E816" s="2" t="s">
        <v>93</v>
      </c>
      <c r="F816" s="2" t="str">
        <f t="array" ref="F816">_xlfn.XLOOKUP(E816,Restaurants!A:A,Restaurants!B:B)</f>
        <v>Restaurant 018</v>
      </c>
      <c r="G816" s="2" t="s">
        <v>90</v>
      </c>
      <c r="H816" s="2" t="str">
        <f t="array" ref="H816">_xlfn.XLOOKUP(G816,Food_Menu!A:A,Food_Menu!B:B)</f>
        <v>Food Item 0073</v>
      </c>
      <c r="I816" s="2">
        <f t="array" ref="I816">_xlfn.XLOOKUP(G816,Food_Menu!A:A,Food_Menu!D:D)</f>
        <v>365.69</v>
      </c>
      <c r="J816" s="2" t="s">
        <v>842</v>
      </c>
      <c r="K816" s="2" t="str">
        <f t="array" ref="K816">_xlfn.XLOOKUP(J816,Delivery_Partners!A:A,Delivery_Partners!B:B)</f>
        <v>Delivery Partner 093</v>
      </c>
      <c r="L816" s="3">
        <v>2</v>
      </c>
      <c r="M816" s="2" t="s">
        <v>23</v>
      </c>
      <c r="N816" s="2" t="s">
        <v>55</v>
      </c>
      <c r="O816" s="3">
        <v>31</v>
      </c>
      <c r="P816" s="13">
        <f t="shared" si="170"/>
        <v>731.38</v>
      </c>
      <c r="Q816" s="13" t="str">
        <f t="shared" si="171"/>
        <v>Normal</v>
      </c>
      <c r="S816" s="21"/>
    </row>
    <row r="817" customHeight="1" spans="1:19">
      <c r="A817" s="2" t="s">
        <v>2140</v>
      </c>
      <c r="B817" s="29" t="s">
        <v>269</v>
      </c>
      <c r="C817" s="2" t="s">
        <v>1460</v>
      </c>
      <c r="D817" s="2" t="str">
        <f t="array" ref="D817">_xlfn.XLOOKUP(C817,Customers!A:A,Customers!B:B)</f>
        <v>Customer 0403</v>
      </c>
      <c r="E817" s="2" t="s">
        <v>152</v>
      </c>
      <c r="F817" s="2" t="str">
        <f t="array" ref="F817">_xlfn.XLOOKUP(E817,Restaurants!A:A,Restaurants!B:B)</f>
        <v>Restaurant 114</v>
      </c>
      <c r="G817" s="2" t="s">
        <v>322</v>
      </c>
      <c r="H817" s="2" t="str">
        <f t="array" ref="H817">_xlfn.XLOOKUP(G817,Food_Menu!A:A,Food_Menu!B:B)</f>
        <v>Food Item 0213</v>
      </c>
      <c r="I817" s="2">
        <f t="array" ref="I817">_xlfn.XLOOKUP(G817,Food_Menu!A:A,Food_Menu!D:D)</f>
        <v>568.2</v>
      </c>
      <c r="J817" s="2" t="s">
        <v>2141</v>
      </c>
      <c r="K817" s="2" t="str">
        <f t="array" ref="K817">_xlfn.XLOOKUP(J817,Delivery_Partners!A:A,Delivery_Partners!B:B)</f>
        <v>Delivery Partner 080</v>
      </c>
      <c r="L817" s="3">
        <v>1</v>
      </c>
      <c r="M817" s="2" t="s">
        <v>23</v>
      </c>
      <c r="N817" s="2" t="s">
        <v>24</v>
      </c>
      <c r="O817" s="3">
        <v>34</v>
      </c>
      <c r="P817" s="13">
        <f t="shared" si="170"/>
        <v>568.2</v>
      </c>
      <c r="Q817" s="13" t="str">
        <f t="shared" si="171"/>
        <v>Normal</v>
      </c>
      <c r="S817" s="21"/>
    </row>
    <row r="818" customHeight="1" spans="1:19">
      <c r="A818" s="2" t="s">
        <v>2142</v>
      </c>
      <c r="B818" s="28">
        <v>45843</v>
      </c>
      <c r="C818" s="2" t="s">
        <v>1385</v>
      </c>
      <c r="D818" s="2" t="str">
        <f t="array" ref="D818">_xlfn.XLOOKUP(C818,Customers!A:A,Customers!B:B)</f>
        <v>Customer 0046</v>
      </c>
      <c r="E818" s="2" t="s">
        <v>908</v>
      </c>
      <c r="F818" s="2" t="str">
        <f t="array" ref="F818">_xlfn.XLOOKUP(E818,Restaurants!A:A,Restaurants!B:B)</f>
        <v>Restaurant 050</v>
      </c>
      <c r="G818" s="2" t="s">
        <v>221</v>
      </c>
      <c r="H818" s="2" t="str">
        <f t="array" ref="H818">_xlfn.XLOOKUP(G818,Food_Menu!A:A,Food_Menu!B:B)</f>
        <v>Food Item 0220</v>
      </c>
      <c r="I818" s="2">
        <f t="array" ref="I818">_xlfn.XLOOKUP(G818,Food_Menu!A:A,Food_Menu!D:D)</f>
        <v>194.15</v>
      </c>
      <c r="J818" s="2" t="s">
        <v>73</v>
      </c>
      <c r="K818" s="2" t="str">
        <f t="array" ref="K818">_xlfn.XLOOKUP(J818,Delivery_Partners!A:A,Delivery_Partners!B:B)</f>
        <v>Delivery Partner 064</v>
      </c>
      <c r="L818" s="3">
        <v>1</v>
      </c>
      <c r="M818" s="2" t="s">
        <v>23</v>
      </c>
      <c r="N818" s="2" t="s">
        <v>24</v>
      </c>
      <c r="O818" s="3">
        <v>54</v>
      </c>
      <c r="P818" s="13">
        <f t="shared" si="170"/>
        <v>194.15</v>
      </c>
      <c r="Q818" s="13" t="str">
        <f t="shared" si="171"/>
        <v>Normal</v>
      </c>
      <c r="S818" s="21"/>
    </row>
    <row r="819" customHeight="1" spans="1:19">
      <c r="A819" s="2" t="s">
        <v>2143</v>
      </c>
      <c r="B819" s="29" t="s">
        <v>980</v>
      </c>
      <c r="C819" s="2" t="s">
        <v>2144</v>
      </c>
      <c r="D819" s="2" t="str">
        <f t="array" ref="D819">_xlfn.XLOOKUP(C819,Customers!A:A,Customers!B:B)</f>
        <v>Customer 0942</v>
      </c>
      <c r="E819" s="2" t="s">
        <v>1060</v>
      </c>
      <c r="F819" s="2" t="str">
        <f t="array" ref="F819">_xlfn.XLOOKUP(E819,Restaurants!A:A,Restaurants!B:B)</f>
        <v>Restaurant 042</v>
      </c>
      <c r="G819" s="2" t="s">
        <v>1009</v>
      </c>
      <c r="H819" s="2" t="str">
        <f t="array" ref="H819">_xlfn.XLOOKUP(G819,Food_Menu!A:A,Food_Menu!B:B)</f>
        <v>Food Item 0187</v>
      </c>
      <c r="I819" s="2">
        <f t="array" ref="I819">_xlfn.XLOOKUP(G819,Food_Menu!A:A,Food_Menu!D:D)</f>
        <v>496.25</v>
      </c>
      <c r="J819" s="2" t="s">
        <v>341</v>
      </c>
      <c r="K819" s="2" t="str">
        <f t="array" ref="K819">_xlfn.XLOOKUP(J819,Delivery_Partners!A:A,Delivery_Partners!B:B)</f>
        <v>Delivery Partner 140</v>
      </c>
      <c r="L819" s="3">
        <v>1</v>
      </c>
      <c r="M819" s="2" t="s">
        <v>23</v>
      </c>
      <c r="N819" s="2" t="s">
        <v>24</v>
      </c>
      <c r="O819" s="3">
        <v>47</v>
      </c>
      <c r="P819" s="13">
        <f t="shared" si="170"/>
        <v>496.25</v>
      </c>
      <c r="Q819" s="13" t="str">
        <f t="shared" si="171"/>
        <v>Normal</v>
      </c>
      <c r="S819" s="21"/>
    </row>
    <row r="820" customHeight="1" spans="1:19">
      <c r="A820" s="2" t="s">
        <v>2145</v>
      </c>
      <c r="B820" s="29" t="s">
        <v>2146</v>
      </c>
      <c r="C820" s="2" t="s">
        <v>2147</v>
      </c>
      <c r="D820" s="2" t="str">
        <f t="array" ref="D820">_xlfn.XLOOKUP(C820,Customers!A:A,Customers!B:B)</f>
        <v>Customer 0943</v>
      </c>
      <c r="E820" s="2" t="s">
        <v>552</v>
      </c>
      <c r="F820" s="2" t="str">
        <f t="array" ref="F820">_xlfn.XLOOKUP(E820,Restaurants!A:A,Restaurants!B:B)</f>
        <v>Restaurant 089</v>
      </c>
      <c r="G820" s="2" t="s">
        <v>2114</v>
      </c>
      <c r="H820" s="2" t="str">
        <f t="array" ref="H820">_xlfn.XLOOKUP(G820,Food_Menu!A:A,Food_Menu!B:B)</f>
        <v>Food Item 0193</v>
      </c>
      <c r="I820" s="2">
        <f t="array" ref="I820">_xlfn.XLOOKUP(G820,Food_Menu!A:A,Food_Menu!D:D)</f>
        <v>565.09</v>
      </c>
      <c r="J820" s="2" t="s">
        <v>1408</v>
      </c>
      <c r="K820" s="2" t="str">
        <f t="array" ref="K820">_xlfn.XLOOKUP(J820,Delivery_Partners!A:A,Delivery_Partners!B:B)</f>
        <v>Delivery Partner 084</v>
      </c>
      <c r="L820" s="3">
        <v>4</v>
      </c>
      <c r="M820" s="2" t="s">
        <v>23</v>
      </c>
      <c r="N820" s="2" t="s">
        <v>74</v>
      </c>
      <c r="O820" s="3">
        <v>54</v>
      </c>
      <c r="P820" s="13">
        <f t="shared" si="170"/>
        <v>2260.36</v>
      </c>
      <c r="Q820" s="13" t="str">
        <f t="shared" si="171"/>
        <v>Normal</v>
      </c>
      <c r="S820" s="21"/>
    </row>
    <row r="821" customHeight="1" spans="1:19">
      <c r="A821" s="2" t="s">
        <v>2148</v>
      </c>
      <c r="B821" s="29" t="s">
        <v>1140</v>
      </c>
      <c r="C821" s="2" t="s">
        <v>38</v>
      </c>
      <c r="D821" s="2" t="str">
        <f t="array" ref="D821">_xlfn.XLOOKUP(C821,Customers!A:A,Customers!B:B)</f>
        <v>Customer 0768</v>
      </c>
      <c r="E821" s="2" t="s">
        <v>116</v>
      </c>
      <c r="F821" s="2" t="str">
        <f t="array" ref="F821">_xlfn.XLOOKUP(E821,Restaurants!A:A,Restaurants!B:B)</f>
        <v>Restaurant 086</v>
      </c>
      <c r="G821" s="2" t="s">
        <v>457</v>
      </c>
      <c r="H821" s="2" t="str">
        <f t="array" ref="H821">_xlfn.XLOOKUP(G821,Food_Menu!A:A,Food_Menu!B:B)</f>
        <v>Food Item 0180</v>
      </c>
      <c r="I821" s="2">
        <f t="array" ref="I821">_xlfn.XLOOKUP(G821,Food_Menu!A:A,Food_Menu!D:D)</f>
        <v>498.49</v>
      </c>
      <c r="J821" s="2" t="s">
        <v>1090</v>
      </c>
      <c r="K821" s="2" t="str">
        <f t="array" ref="K821">_xlfn.XLOOKUP(J821,Delivery_Partners!A:A,Delivery_Partners!B:B)</f>
        <v>Delivery Partner 056</v>
      </c>
      <c r="L821" s="3">
        <v>1</v>
      </c>
      <c r="M821" s="2" t="s">
        <v>23</v>
      </c>
      <c r="N821" s="2" t="s">
        <v>24</v>
      </c>
      <c r="O821" s="3">
        <v>35</v>
      </c>
      <c r="P821" s="13">
        <f t="shared" si="170"/>
        <v>498.49</v>
      </c>
      <c r="Q821" s="13" t="str">
        <f t="shared" si="171"/>
        <v>Normal</v>
      </c>
      <c r="S821" s="21"/>
    </row>
    <row r="822" customHeight="1" spans="1:19">
      <c r="A822" s="2" t="s">
        <v>2149</v>
      </c>
      <c r="B822" s="28">
        <v>45724</v>
      </c>
      <c r="C822" s="2" t="s">
        <v>1207</v>
      </c>
      <c r="D822" s="2" t="str">
        <f t="array" ref="D822">_xlfn.XLOOKUP(C822,Customers!A:A,Customers!B:B)</f>
        <v>Customer 0486</v>
      </c>
      <c r="E822" s="2" t="s">
        <v>721</v>
      </c>
      <c r="F822" s="2" t="str">
        <f t="array" ref="F822">_xlfn.XLOOKUP(E822,Restaurants!A:A,Restaurants!B:B)</f>
        <v>Restaurant 098</v>
      </c>
      <c r="G822" s="2" t="s">
        <v>61</v>
      </c>
      <c r="H822" s="2" t="str">
        <f t="array" ref="H822">_xlfn.XLOOKUP(G822,Food_Menu!A:A,Food_Menu!B:B)</f>
        <v>Food Item 0168</v>
      </c>
      <c r="I822" s="2">
        <f t="array" ref="I822">_xlfn.XLOOKUP(G822,Food_Menu!A:A,Food_Menu!D:D)</f>
        <v>107.01</v>
      </c>
      <c r="J822" s="2" t="s">
        <v>558</v>
      </c>
      <c r="K822" s="2" t="str">
        <f t="array" ref="K822">_xlfn.XLOOKUP(J822,Delivery_Partners!A:A,Delivery_Partners!B:B)</f>
        <v>Delivery Partner 070</v>
      </c>
      <c r="L822" s="3">
        <v>1</v>
      </c>
      <c r="M822" s="2" t="s">
        <v>23</v>
      </c>
      <c r="N822" s="2" t="s">
        <v>24</v>
      </c>
      <c r="O822" s="3">
        <v>52</v>
      </c>
      <c r="P822" s="13">
        <f t="shared" si="170"/>
        <v>107.01</v>
      </c>
      <c r="Q822" s="13" t="str">
        <f t="shared" si="171"/>
        <v>Normal</v>
      </c>
      <c r="S822" s="21"/>
    </row>
    <row r="823" customHeight="1" spans="1:19">
      <c r="A823" s="2" t="s">
        <v>2150</v>
      </c>
      <c r="B823" s="29" t="s">
        <v>453</v>
      </c>
      <c r="C823" s="2" t="s">
        <v>926</v>
      </c>
      <c r="D823" s="2" t="str">
        <f t="array" ref="D823">_xlfn.XLOOKUP(C823,Customers!A:A,Customers!B:B)</f>
        <v>Customer 0011</v>
      </c>
      <c r="E823" s="2" t="s">
        <v>105</v>
      </c>
      <c r="F823" s="2" t="str">
        <f t="array" ref="F823">_xlfn.XLOOKUP(E823,Restaurants!A:A,Restaurants!B:B)</f>
        <v>Restaurant 106</v>
      </c>
      <c r="G823" s="2" t="s">
        <v>1608</v>
      </c>
      <c r="H823" s="2" t="str">
        <f t="array" ref="H823">_xlfn.XLOOKUP(G823,Food_Menu!A:A,Food_Menu!B:B)</f>
        <v>Food Item 0160</v>
      </c>
      <c r="I823" s="2">
        <f t="array" ref="I823">_xlfn.XLOOKUP(G823,Food_Menu!A:A,Food_Menu!D:D)</f>
        <v>297.4</v>
      </c>
      <c r="J823" s="2" t="s">
        <v>1863</v>
      </c>
      <c r="K823" s="2" t="str">
        <f t="array" ref="K823">_xlfn.XLOOKUP(J823,Delivery_Partners!A:A,Delivery_Partners!B:B)</f>
        <v>Delivery Partner 088</v>
      </c>
      <c r="L823" s="3">
        <v>1</v>
      </c>
      <c r="M823" s="2" t="s">
        <v>23</v>
      </c>
      <c r="N823" s="2" t="s">
        <v>74</v>
      </c>
      <c r="O823" s="3">
        <v>50</v>
      </c>
      <c r="P823" s="13">
        <f t="shared" si="170"/>
        <v>297.4</v>
      </c>
      <c r="Q823" s="13" t="str">
        <f t="shared" si="171"/>
        <v>Normal</v>
      </c>
      <c r="S823" s="21"/>
    </row>
    <row r="824" customHeight="1" spans="1:19">
      <c r="A824" s="2" t="s">
        <v>2151</v>
      </c>
      <c r="B824" s="28">
        <v>45839</v>
      </c>
      <c r="C824" s="2" t="s">
        <v>2094</v>
      </c>
      <c r="D824" s="2" t="str">
        <f t="array" ref="D824">_xlfn.XLOOKUP(C824,Customers!A:A,Customers!B:B)</f>
        <v>Customer 0874</v>
      </c>
      <c r="E824" s="2" t="s">
        <v>105</v>
      </c>
      <c r="F824" s="2" t="str">
        <f t="array" ref="F824">_xlfn.XLOOKUP(E824,Restaurants!A:A,Restaurants!B:B)</f>
        <v>Restaurant 106</v>
      </c>
      <c r="G824" s="2" t="s">
        <v>1539</v>
      </c>
      <c r="H824" s="2" t="str">
        <f t="array" ref="H824">_xlfn.XLOOKUP(G824,Food_Menu!A:A,Food_Menu!B:B)</f>
        <v>Food Item 0141</v>
      </c>
      <c r="I824" s="2">
        <f t="array" ref="I824">_xlfn.XLOOKUP(G824,Food_Menu!A:A,Food_Menu!D:D)</f>
        <v>285.16</v>
      </c>
      <c r="J824" s="2" t="s">
        <v>495</v>
      </c>
      <c r="K824" s="2" t="str">
        <f t="array" ref="K824">_xlfn.XLOOKUP(J824,Delivery_Partners!A:A,Delivery_Partners!B:B)</f>
        <v>Delivery Partner 112</v>
      </c>
      <c r="L824" s="3">
        <v>1</v>
      </c>
      <c r="M824" s="2" t="s">
        <v>23</v>
      </c>
      <c r="N824" s="2" t="s">
        <v>24</v>
      </c>
      <c r="O824" s="3">
        <v>43</v>
      </c>
      <c r="P824" s="13">
        <f t="shared" si="170"/>
        <v>285.16</v>
      </c>
      <c r="Q824" s="13" t="str">
        <f t="shared" si="171"/>
        <v>Normal</v>
      </c>
      <c r="S824" s="21"/>
    </row>
    <row r="825" customHeight="1" spans="1:19">
      <c r="A825" s="2" t="s">
        <v>2152</v>
      </c>
      <c r="B825" s="29" t="s">
        <v>483</v>
      </c>
      <c r="C825" s="2" t="s">
        <v>1646</v>
      </c>
      <c r="D825" s="2" t="str">
        <f t="array" ref="D825">_xlfn.XLOOKUP(C825,Customers!A:A,Customers!B:B)</f>
        <v>Customer 0793</v>
      </c>
      <c r="E825" s="2" t="s">
        <v>254</v>
      </c>
      <c r="F825" s="2" t="str">
        <f t="array" ref="F825">_xlfn.XLOOKUP(E825,Restaurants!A:A,Restaurants!B:B)</f>
        <v>Restaurant 021</v>
      </c>
      <c r="G825" s="2" t="s">
        <v>442</v>
      </c>
      <c r="H825" s="2" t="str">
        <f t="array" ref="H825">_xlfn.XLOOKUP(G825,Food_Menu!A:A,Food_Menu!B:B)</f>
        <v>Food Item 0143</v>
      </c>
      <c r="I825" s="2">
        <f t="array" ref="I825">_xlfn.XLOOKUP(G825,Food_Menu!A:A,Food_Menu!D:D)</f>
        <v>248.87</v>
      </c>
      <c r="J825" s="2" t="s">
        <v>1372</v>
      </c>
      <c r="K825" s="2" t="str">
        <f t="array" ref="K825">_xlfn.XLOOKUP(J825,Delivery_Partners!A:A,Delivery_Partners!B:B)</f>
        <v>Delivery Partner 179</v>
      </c>
      <c r="L825" s="3">
        <v>1</v>
      </c>
      <c r="M825" s="2" t="s">
        <v>23</v>
      </c>
      <c r="N825" s="2" t="s">
        <v>74</v>
      </c>
      <c r="O825" s="3">
        <v>44</v>
      </c>
      <c r="P825" s="13">
        <f t="shared" si="170"/>
        <v>248.87</v>
      </c>
      <c r="Q825" s="13" t="str">
        <f t="shared" si="171"/>
        <v>Normal</v>
      </c>
      <c r="S825" s="21"/>
    </row>
    <row r="826" customHeight="1" spans="1:19">
      <c r="A826" s="2" t="s">
        <v>2153</v>
      </c>
      <c r="B826" s="29" t="s">
        <v>911</v>
      </c>
      <c r="C826" s="2" t="s">
        <v>2154</v>
      </c>
      <c r="D826" s="2" t="str">
        <f t="array" ref="D826">_xlfn.XLOOKUP(C826,Customers!A:A,Customers!B:B)</f>
        <v>Customer 0802</v>
      </c>
      <c r="E826" s="2" t="s">
        <v>254</v>
      </c>
      <c r="F826" s="2" t="str">
        <f t="array" ref="F826">_xlfn.XLOOKUP(E826,Restaurants!A:A,Restaurants!B:B)</f>
        <v>Restaurant 021</v>
      </c>
      <c r="G826" s="2" t="s">
        <v>178</v>
      </c>
      <c r="H826" s="2" t="str">
        <f t="array" ref="H826">_xlfn.XLOOKUP(G826,Food_Menu!A:A,Food_Menu!B:B)</f>
        <v>Food Item 0086</v>
      </c>
      <c r="I826" s="2">
        <f t="array" ref="I826">_xlfn.XLOOKUP(G826,Food_Menu!A:A,Food_Menu!D:D)</f>
        <v>475.88</v>
      </c>
      <c r="J826" s="2" t="s">
        <v>583</v>
      </c>
      <c r="K826" s="2" t="str">
        <f t="array" ref="K826">_xlfn.XLOOKUP(J826,Delivery_Partners!A:A,Delivery_Partners!B:B)</f>
        <v>Delivery Partner 062</v>
      </c>
      <c r="L826" s="3">
        <v>2</v>
      </c>
      <c r="M826" s="2" t="s">
        <v>23</v>
      </c>
      <c r="N826" s="2" t="s">
        <v>55</v>
      </c>
      <c r="O826" s="3">
        <v>28</v>
      </c>
      <c r="P826" s="13">
        <f t="shared" si="170"/>
        <v>951.76</v>
      </c>
      <c r="Q826" s="13" t="str">
        <f t="shared" si="171"/>
        <v>Fast</v>
      </c>
      <c r="S826" s="21"/>
    </row>
    <row r="827" customHeight="1" spans="1:19">
      <c r="A827" s="2" t="s">
        <v>2155</v>
      </c>
      <c r="B827" s="28">
        <v>46001</v>
      </c>
      <c r="C827" s="2" t="s">
        <v>2156</v>
      </c>
      <c r="D827" s="2" t="str">
        <f t="array" ref="D827">_xlfn.XLOOKUP(C827,Customers!A:A,Customers!B:B)</f>
        <v>Customer 0205</v>
      </c>
      <c r="E827" s="2" t="s">
        <v>702</v>
      </c>
      <c r="F827" s="2" t="str">
        <f t="array" ref="F827">_xlfn.XLOOKUP(E827,Restaurants!A:A,Restaurants!B:B)</f>
        <v>Restaurant 025</v>
      </c>
      <c r="G827" s="2" t="s">
        <v>2157</v>
      </c>
      <c r="H827" s="2" t="str">
        <f t="array" ref="H827">_xlfn.XLOOKUP(G827,Food_Menu!A:A,Food_Menu!B:B)</f>
        <v>Food Item 0196</v>
      </c>
      <c r="I827" s="2">
        <f t="array" ref="I827">_xlfn.XLOOKUP(G827,Food_Menu!A:A,Food_Menu!D:D)</f>
        <v>535.63</v>
      </c>
      <c r="J827" s="2" t="s">
        <v>2158</v>
      </c>
      <c r="K827" s="2" t="str">
        <f t="array" ref="K827">_xlfn.XLOOKUP(J827,Delivery_Partners!A:A,Delivery_Partners!B:B)</f>
        <v>Delivery Partner 033</v>
      </c>
      <c r="L827" s="3">
        <v>1</v>
      </c>
      <c r="M827" s="2" t="s">
        <v>23</v>
      </c>
      <c r="N827" s="2" t="s">
        <v>24</v>
      </c>
      <c r="O827" s="3">
        <v>57</v>
      </c>
      <c r="P827" s="13">
        <f t="shared" si="170"/>
        <v>535.63</v>
      </c>
      <c r="Q827" s="13" t="str">
        <f t="shared" si="171"/>
        <v>Normal</v>
      </c>
      <c r="S827" s="21"/>
    </row>
    <row r="828" customHeight="1" spans="1:19">
      <c r="A828" s="2" t="s">
        <v>2159</v>
      </c>
      <c r="B828" s="29" t="s">
        <v>1417</v>
      </c>
      <c r="C828" s="2" t="s">
        <v>2160</v>
      </c>
      <c r="D828" s="2" t="str">
        <f t="array" ref="D828">_xlfn.XLOOKUP(C828,Customers!A:A,Customers!B:B)</f>
        <v>Customer 0878</v>
      </c>
      <c r="E828" s="2" t="s">
        <v>750</v>
      </c>
      <c r="F828" s="2" t="str">
        <f t="array" ref="F828">_xlfn.XLOOKUP(E828,Restaurants!A:A,Restaurants!B:B)</f>
        <v>Restaurant 076</v>
      </c>
      <c r="G828" s="2" t="s">
        <v>754</v>
      </c>
      <c r="H828" s="2" t="str">
        <f t="array" ref="H828">_xlfn.XLOOKUP(G828,Food_Menu!A:A,Food_Menu!B:B)</f>
        <v>Food Item 0140</v>
      </c>
      <c r="I828" s="2">
        <f t="array" ref="I828">_xlfn.XLOOKUP(G828,Food_Menu!A:A,Food_Menu!D:D)</f>
        <v>408.22</v>
      </c>
      <c r="J828" s="2" t="s">
        <v>212</v>
      </c>
      <c r="K828" s="2" t="str">
        <f t="array" ref="K828">_xlfn.XLOOKUP(J828,Delivery_Partners!A:A,Delivery_Partners!B:B)</f>
        <v>Delivery Partner 177</v>
      </c>
      <c r="L828" s="3">
        <v>1</v>
      </c>
      <c r="M828" s="2" t="s">
        <v>23</v>
      </c>
      <c r="N828" s="2" t="s">
        <v>74</v>
      </c>
      <c r="O828" s="3">
        <v>32</v>
      </c>
      <c r="P828" s="13">
        <f t="shared" si="170"/>
        <v>408.22</v>
      </c>
      <c r="Q828" s="13" t="str">
        <f t="shared" si="171"/>
        <v>Normal</v>
      </c>
      <c r="S828" s="21"/>
    </row>
    <row r="829" customHeight="1" spans="1:19">
      <c r="A829" s="2" t="s">
        <v>2161</v>
      </c>
      <c r="B829" s="29" t="s">
        <v>780</v>
      </c>
      <c r="C829" s="2" t="s">
        <v>2162</v>
      </c>
      <c r="D829" s="2" t="str">
        <f t="array" ref="D829">_xlfn.XLOOKUP(C829,Customers!A:A,Customers!B:B)</f>
        <v>Customer 0870</v>
      </c>
      <c r="E829" s="2" t="s">
        <v>177</v>
      </c>
      <c r="F829" s="2" t="str">
        <f t="array" ref="F829">_xlfn.XLOOKUP(E829,Restaurants!A:A,Restaurants!B:B)</f>
        <v>Restaurant 070</v>
      </c>
      <c r="G829" s="2" t="s">
        <v>561</v>
      </c>
      <c r="H829" s="2" t="str">
        <f t="array" ref="H829">_xlfn.XLOOKUP(G829,Food_Menu!A:A,Food_Menu!B:B)</f>
        <v>Food Item 0135</v>
      </c>
      <c r="I829" s="2">
        <f t="array" ref="I829">_xlfn.XLOOKUP(G829,Food_Menu!A:A,Food_Menu!D:D)</f>
        <v>217.07</v>
      </c>
      <c r="J829" s="2" t="s">
        <v>226</v>
      </c>
      <c r="K829" s="2" t="str">
        <f t="array" ref="K829">_xlfn.XLOOKUP(J829,Delivery_Partners!A:A,Delivery_Partners!B:B)</f>
        <v>Delivery Partner 027</v>
      </c>
      <c r="L829" s="3">
        <v>1</v>
      </c>
      <c r="M829" s="2" t="s">
        <v>23</v>
      </c>
      <c r="N829" s="2" t="s">
        <v>24</v>
      </c>
      <c r="O829" s="3">
        <v>42</v>
      </c>
      <c r="P829" s="13">
        <f t="shared" si="170"/>
        <v>217.07</v>
      </c>
      <c r="Q829" s="13" t="str">
        <f t="shared" si="171"/>
        <v>Normal</v>
      </c>
      <c r="S829" s="21"/>
    </row>
    <row r="830" customHeight="1" spans="1:19">
      <c r="A830" s="2" t="s">
        <v>2163</v>
      </c>
      <c r="B830" s="29" t="s">
        <v>1370</v>
      </c>
      <c r="C830" s="2" t="s">
        <v>766</v>
      </c>
      <c r="D830" s="2" t="str">
        <f t="array" ref="D830">_xlfn.XLOOKUP(C830,Customers!A:A,Customers!B:B)</f>
        <v>Customer 1029</v>
      </c>
      <c r="E830" s="2" t="s">
        <v>860</v>
      </c>
      <c r="F830" s="2" t="str">
        <f t="array" ref="F830">_xlfn.XLOOKUP(E830,Restaurants!A:A,Restaurants!B:B)</f>
        <v>Restaurant 103</v>
      </c>
      <c r="G830" s="2" t="s">
        <v>920</v>
      </c>
      <c r="H830" s="2" t="str">
        <f t="array" ref="H830">_xlfn.XLOOKUP(G830,Food_Menu!A:A,Food_Menu!B:B)</f>
        <v>Food Item 0164</v>
      </c>
      <c r="I830" s="2">
        <f t="array" ref="I830">_xlfn.XLOOKUP(G830,Food_Menu!A:A,Food_Menu!D:D)</f>
        <v>389.25</v>
      </c>
      <c r="J830" s="2" t="s">
        <v>22</v>
      </c>
      <c r="K830" s="2" t="str">
        <f t="array" ref="K830">_xlfn.XLOOKUP(J830,Delivery_Partners!A:A,Delivery_Partners!B:B)</f>
        <v>Delivery Partner 163</v>
      </c>
      <c r="L830" s="3">
        <v>1</v>
      </c>
      <c r="M830" s="2" t="s">
        <v>23</v>
      </c>
      <c r="N830" s="2" t="s">
        <v>42</v>
      </c>
      <c r="O830" s="3">
        <v>43</v>
      </c>
      <c r="P830" s="13">
        <f t="shared" si="170"/>
        <v>389.25</v>
      </c>
      <c r="Q830" s="13" t="str">
        <f t="shared" si="171"/>
        <v>Normal</v>
      </c>
      <c r="S830" s="21"/>
    </row>
    <row r="831" customHeight="1" spans="1:19">
      <c r="A831" s="2" t="s">
        <v>2164</v>
      </c>
      <c r="B831" s="29" t="s">
        <v>1604</v>
      </c>
      <c r="C831" s="2" t="s">
        <v>2165</v>
      </c>
      <c r="D831" s="2" t="str">
        <f t="array" ref="D831">_xlfn.XLOOKUP(C831,Customers!A:A,Customers!B:B)</f>
        <v>Customer 0681</v>
      </c>
      <c r="E831" s="2" t="s">
        <v>917</v>
      </c>
      <c r="F831" s="2" t="str">
        <f t="array" ref="F831">_xlfn.XLOOKUP(E831,Restaurants!A:A,Restaurants!B:B)</f>
        <v>Restaurant 102</v>
      </c>
      <c r="G831" s="2" t="s">
        <v>962</v>
      </c>
      <c r="H831" s="2" t="str">
        <f t="array" ref="H831">_xlfn.XLOOKUP(G831,Food_Menu!A:A,Food_Menu!B:B)</f>
        <v>Food Item 0017</v>
      </c>
      <c r="I831" s="2">
        <f t="array" ref="I831">_xlfn.XLOOKUP(G831,Food_Menu!A:A,Food_Menu!D:D)</f>
        <v>353.65</v>
      </c>
      <c r="J831" s="2" t="s">
        <v>588</v>
      </c>
      <c r="K831" s="2" t="str">
        <f t="array" ref="K831">_xlfn.XLOOKUP(J831,Delivery_Partners!A:A,Delivery_Partners!B:B)</f>
        <v>Delivery Partner 026</v>
      </c>
      <c r="L831" s="3">
        <v>2</v>
      </c>
      <c r="M831" s="2" t="s">
        <v>23</v>
      </c>
      <c r="N831" s="2" t="s">
        <v>24</v>
      </c>
      <c r="O831" s="3">
        <v>19</v>
      </c>
      <c r="P831" s="13">
        <f t="shared" si="170"/>
        <v>707.3</v>
      </c>
      <c r="Q831" s="13" t="str">
        <f t="shared" si="171"/>
        <v>Fast</v>
      </c>
      <c r="S831" s="21"/>
    </row>
    <row r="832" customHeight="1" spans="1:19">
      <c r="A832" s="2" t="s">
        <v>2166</v>
      </c>
      <c r="B832" s="29" t="s">
        <v>483</v>
      </c>
      <c r="C832" s="2" t="s">
        <v>2160</v>
      </c>
      <c r="D832" s="2" t="str">
        <f t="array" ref="D832">_xlfn.XLOOKUP(C832,Customers!A:A,Customers!B:B)</f>
        <v>Customer 0878</v>
      </c>
      <c r="E832" s="2" t="s">
        <v>721</v>
      </c>
      <c r="F832" s="2" t="str">
        <f t="array" ref="F832">_xlfn.XLOOKUP(E832,Restaurants!A:A,Restaurants!B:B)</f>
        <v>Restaurant 098</v>
      </c>
      <c r="G832" s="2" t="s">
        <v>659</v>
      </c>
      <c r="H832" s="2" t="str">
        <f t="array" ref="H832">_xlfn.XLOOKUP(G832,Food_Menu!A:A,Food_Menu!B:B)</f>
        <v>Food Item 0203</v>
      </c>
      <c r="I832" s="2">
        <f t="array" ref="I832">_xlfn.XLOOKUP(G832,Food_Menu!A:A,Food_Menu!D:D)</f>
        <v>406.91</v>
      </c>
      <c r="J832" s="2" t="s">
        <v>397</v>
      </c>
      <c r="K832" s="2" t="str">
        <f t="array" ref="K832">_xlfn.XLOOKUP(J832,Delivery_Partners!A:A,Delivery_Partners!B:B)</f>
        <v>Delivery Partner 066</v>
      </c>
      <c r="L832" s="3">
        <v>3</v>
      </c>
      <c r="M832" s="2" t="s">
        <v>23</v>
      </c>
      <c r="N832" s="2" t="s">
        <v>24</v>
      </c>
      <c r="O832" s="3">
        <v>34</v>
      </c>
      <c r="P832" s="13">
        <f t="shared" si="170"/>
        <v>1220.73</v>
      </c>
      <c r="Q832" s="13" t="str">
        <f t="shared" si="171"/>
        <v>Normal</v>
      </c>
      <c r="S832" s="21"/>
    </row>
    <row r="833" customHeight="1" spans="1:19">
      <c r="A833" s="2" t="s">
        <v>2167</v>
      </c>
      <c r="B833" s="29" t="s">
        <v>411</v>
      </c>
      <c r="C833" s="2" t="s">
        <v>2168</v>
      </c>
      <c r="D833" s="2" t="str">
        <f t="array" ref="D833">_xlfn.XLOOKUP(C833,Customers!A:A,Customers!B:B)</f>
        <v>Customer 0482</v>
      </c>
      <c r="E833" s="2" t="s">
        <v>465</v>
      </c>
      <c r="F833" s="2" t="str">
        <f t="array" ref="F833">_xlfn.XLOOKUP(E833,Restaurants!A:A,Restaurants!B:B)</f>
        <v>Restaurant 010</v>
      </c>
      <c r="G833" s="2" t="s">
        <v>624</v>
      </c>
      <c r="H833" s="2" t="str">
        <f t="array" ref="H833">_xlfn.XLOOKUP(G833,Food_Menu!A:A,Food_Menu!B:B)</f>
        <v>Food Item 0129</v>
      </c>
      <c r="I833" s="2">
        <f t="array" ref="I833">_xlfn.XLOOKUP(G833,Food_Menu!A:A,Food_Menu!D:D)</f>
        <v>581.3</v>
      </c>
      <c r="J833" s="2" t="s">
        <v>610</v>
      </c>
      <c r="K833" s="2" t="str">
        <f t="array" ref="K833">_xlfn.XLOOKUP(J833,Delivery_Partners!A:A,Delivery_Partners!B:B)</f>
        <v>Delivery Partner 180</v>
      </c>
      <c r="L833" s="3">
        <v>2</v>
      </c>
      <c r="M833" s="2" t="s">
        <v>23</v>
      </c>
      <c r="N833" s="2" t="s">
        <v>24</v>
      </c>
      <c r="O833" s="3">
        <v>37</v>
      </c>
      <c r="P833" s="13">
        <f t="shared" si="170"/>
        <v>1162.6</v>
      </c>
      <c r="Q833" s="13" t="str">
        <f t="shared" si="171"/>
        <v>Normal</v>
      </c>
      <c r="S833" s="21"/>
    </row>
    <row r="834" customHeight="1" spans="1:19">
      <c r="A834" s="2" t="s">
        <v>2169</v>
      </c>
      <c r="B834" s="28">
        <v>45968</v>
      </c>
      <c r="C834" s="2" t="s">
        <v>2170</v>
      </c>
      <c r="D834" s="2" t="str">
        <f t="array" ref="D834">_xlfn.XLOOKUP(C834,Customers!A:A,Customers!B:B)</f>
        <v>Customer 0837</v>
      </c>
      <c r="E834" s="2" t="s">
        <v>1342</v>
      </c>
      <c r="F834" s="2" t="str">
        <f t="array" ref="F834">_xlfn.XLOOKUP(E834,Restaurants!A:A,Restaurants!B:B)</f>
        <v>Restaurant 084</v>
      </c>
      <c r="G834" s="2" t="s">
        <v>1569</v>
      </c>
      <c r="H834" s="2" t="str">
        <f t="array" ref="H834">_xlfn.XLOOKUP(G834,Food_Menu!A:A,Food_Menu!B:B)</f>
        <v>Food Item 0208</v>
      </c>
      <c r="I834" s="2">
        <f t="array" ref="I834">_xlfn.XLOOKUP(G834,Food_Menu!A:A,Food_Menu!D:D)</f>
        <v>493.1</v>
      </c>
      <c r="J834" s="2" t="s">
        <v>958</v>
      </c>
      <c r="K834" s="2" t="str">
        <f t="array" ref="K834">_xlfn.XLOOKUP(J834,Delivery_Partners!A:A,Delivery_Partners!B:B)</f>
        <v>Delivery Partner 030</v>
      </c>
      <c r="L834" s="3">
        <v>3</v>
      </c>
      <c r="M834" s="2" t="s">
        <v>23</v>
      </c>
      <c r="N834" s="2" t="s">
        <v>24</v>
      </c>
      <c r="O834" s="3">
        <v>34</v>
      </c>
      <c r="P834" s="13">
        <f t="shared" si="170"/>
        <v>1479.3</v>
      </c>
      <c r="Q834" s="13" t="str">
        <f t="shared" si="171"/>
        <v>Normal</v>
      </c>
      <c r="S834" s="21"/>
    </row>
    <row r="835" customHeight="1" spans="1:19">
      <c r="A835" s="2" t="s">
        <v>2171</v>
      </c>
      <c r="B835" s="28">
        <v>45967</v>
      </c>
      <c r="C835" s="2" t="s">
        <v>1946</v>
      </c>
      <c r="D835" s="2" t="str">
        <f t="array" ref="D835">_xlfn.XLOOKUP(C835,Customers!A:A,Customers!B:B)</f>
        <v>Customer 0833</v>
      </c>
      <c r="E835" s="2" t="s">
        <v>860</v>
      </c>
      <c r="F835" s="2" t="str">
        <f t="array" ref="F835">_xlfn.XLOOKUP(E835,Restaurants!A:A,Restaurants!B:B)</f>
        <v>Restaurant 103</v>
      </c>
      <c r="G835" s="2" t="s">
        <v>132</v>
      </c>
      <c r="H835" s="2" t="str">
        <f t="array" ref="H835">_xlfn.XLOOKUP(G835,Food_Menu!A:A,Food_Menu!B:B)</f>
        <v>Food Item 0023</v>
      </c>
      <c r="I835" s="2">
        <f t="array" ref="I835">_xlfn.XLOOKUP(G835,Food_Menu!A:A,Food_Menu!D:D)</f>
        <v>276.1</v>
      </c>
      <c r="J835" s="2" t="s">
        <v>432</v>
      </c>
      <c r="K835" s="2" t="str">
        <f t="array" ref="K835">_xlfn.XLOOKUP(J835,Delivery_Partners!A:A,Delivery_Partners!B:B)</f>
        <v>Delivery Partner 029</v>
      </c>
      <c r="L835" s="3">
        <v>1</v>
      </c>
      <c r="M835" s="2" t="s">
        <v>23</v>
      </c>
      <c r="N835" s="2" t="s">
        <v>24</v>
      </c>
      <c r="O835" s="3">
        <v>35</v>
      </c>
      <c r="P835" s="13">
        <f t="shared" si="170"/>
        <v>276.1</v>
      </c>
      <c r="Q835" s="13" t="str">
        <f t="shared" si="171"/>
        <v>Normal</v>
      </c>
      <c r="S835" s="21"/>
    </row>
    <row r="836" customHeight="1" spans="1:19">
      <c r="A836" s="2" t="s">
        <v>2172</v>
      </c>
      <c r="B836" s="28">
        <v>45665</v>
      </c>
      <c r="C836" s="2" t="s">
        <v>2173</v>
      </c>
      <c r="D836" s="2" t="str">
        <f t="array" ref="D836">_xlfn.XLOOKUP(C836,Customers!A:A,Customers!B:B)</f>
        <v>Customer 0936</v>
      </c>
      <c r="E836" s="2" t="s">
        <v>807</v>
      </c>
      <c r="F836" s="2" t="str">
        <f t="array" ref="F836">_xlfn.XLOOKUP(E836,Restaurants!A:A,Restaurants!B:B)</f>
        <v>Restaurant 118</v>
      </c>
      <c r="G836" s="2" t="s">
        <v>138</v>
      </c>
      <c r="H836" s="2" t="str">
        <f t="array" ref="H836">_xlfn.XLOOKUP(G836,Food_Menu!A:A,Food_Menu!B:B)</f>
        <v>Food Item 0052</v>
      </c>
      <c r="I836" s="2">
        <f t="array" ref="I836">_xlfn.XLOOKUP(G836,Food_Menu!A:A,Food_Menu!D:D)</f>
        <v>531.45</v>
      </c>
      <c r="J836" s="2" t="s">
        <v>203</v>
      </c>
      <c r="K836" s="2" t="str">
        <f t="array" ref="K836">_xlfn.XLOOKUP(J836,Delivery_Partners!A:A,Delivery_Partners!B:B)</f>
        <v>Delivery Partner 110</v>
      </c>
      <c r="L836" s="3">
        <v>3</v>
      </c>
      <c r="M836" s="2" t="s">
        <v>23</v>
      </c>
      <c r="N836" s="2" t="s">
        <v>24</v>
      </c>
      <c r="O836" s="3">
        <v>53</v>
      </c>
      <c r="P836" s="13">
        <f t="shared" si="170"/>
        <v>1594.35</v>
      </c>
      <c r="Q836" s="13" t="str">
        <f t="shared" si="171"/>
        <v>Normal</v>
      </c>
      <c r="S836" s="21"/>
    </row>
    <row r="837" customHeight="1" spans="1:19">
      <c r="A837" s="2" t="s">
        <v>2174</v>
      </c>
      <c r="B837" s="29" t="s">
        <v>1248</v>
      </c>
      <c r="C837" s="2" t="s">
        <v>2175</v>
      </c>
      <c r="D837" s="2" t="str">
        <f t="array" ref="D837">_xlfn.XLOOKUP(C837,Customers!A:A,Customers!B:B)</f>
        <v>Customer 1028</v>
      </c>
      <c r="E837" s="2" t="s">
        <v>1060</v>
      </c>
      <c r="F837" s="2" t="str">
        <f t="array" ref="F837">_xlfn.XLOOKUP(E837,Restaurants!A:A,Restaurants!B:B)</f>
        <v>Restaurant 042</v>
      </c>
      <c r="G837" s="2" t="s">
        <v>650</v>
      </c>
      <c r="H837" s="2" t="str">
        <f t="array" ref="H837">_xlfn.XLOOKUP(G837,Food_Menu!A:A,Food_Menu!B:B)</f>
        <v>Food Item 0209</v>
      </c>
      <c r="I837" s="2">
        <f t="array" ref="I837">_xlfn.XLOOKUP(G837,Food_Menu!A:A,Food_Menu!D:D)</f>
        <v>533.6</v>
      </c>
      <c r="J837" s="2" t="s">
        <v>1290</v>
      </c>
      <c r="K837" s="2" t="str">
        <f t="array" ref="K837">_xlfn.XLOOKUP(J837,Delivery_Partners!A:A,Delivery_Partners!B:B)</f>
        <v>Delivery Partner 035</v>
      </c>
      <c r="L837" s="3">
        <v>1</v>
      </c>
      <c r="M837" s="2" t="s">
        <v>23</v>
      </c>
      <c r="N837" s="2" t="s">
        <v>24</v>
      </c>
      <c r="O837" s="3">
        <v>25</v>
      </c>
      <c r="P837" s="13">
        <f t="shared" si="170"/>
        <v>533.6</v>
      </c>
      <c r="Q837" s="13" t="str">
        <f t="shared" si="171"/>
        <v>Fast</v>
      </c>
      <c r="S837" s="21"/>
    </row>
    <row r="838" customHeight="1" spans="1:19">
      <c r="A838" s="2" t="s">
        <v>2176</v>
      </c>
      <c r="B838" s="29" t="s">
        <v>1490</v>
      </c>
      <c r="C838" s="2" t="s">
        <v>2177</v>
      </c>
      <c r="D838" s="2" t="str">
        <f t="array" ref="D838">_xlfn.XLOOKUP(C838,Customers!A:A,Customers!B:B)</f>
        <v>Customer 0004</v>
      </c>
      <c r="E838" s="2" t="s">
        <v>265</v>
      </c>
      <c r="F838" s="2" t="str">
        <f t="array" ref="F838">_xlfn.XLOOKUP(E838,Restaurants!A:A,Restaurants!B:B)</f>
        <v>Restaurant 094</v>
      </c>
      <c r="G838" s="2" t="s">
        <v>1063</v>
      </c>
      <c r="H838" s="2" t="str">
        <f t="array" ref="H838">_xlfn.XLOOKUP(G838,Food_Menu!A:A,Food_Menu!B:B)</f>
        <v>Food Item 0153</v>
      </c>
      <c r="I838" s="2">
        <f t="array" ref="I838">_xlfn.XLOOKUP(G838,Food_Menu!A:A,Food_Menu!D:D)</f>
        <v>322.66</v>
      </c>
      <c r="J838" s="2" t="s">
        <v>909</v>
      </c>
      <c r="K838" s="2" t="str">
        <f t="array" ref="K838">_xlfn.XLOOKUP(J838,Delivery_Partners!A:A,Delivery_Partners!B:B)</f>
        <v>Delivery Partner 005</v>
      </c>
      <c r="L838" s="3">
        <v>2</v>
      </c>
      <c r="M838" s="2" t="s">
        <v>23</v>
      </c>
      <c r="N838" s="2" t="s">
        <v>24</v>
      </c>
      <c r="O838" s="3">
        <v>20</v>
      </c>
      <c r="P838" s="13">
        <f t="shared" si="170"/>
        <v>645.32</v>
      </c>
      <c r="Q838" s="13" t="str">
        <f t="shared" si="171"/>
        <v>Fast</v>
      </c>
      <c r="S838" s="21"/>
    </row>
    <row r="839" customHeight="1" spans="1:19">
      <c r="A839" s="2" t="s">
        <v>2178</v>
      </c>
      <c r="B839" s="29" t="s">
        <v>1144</v>
      </c>
      <c r="C839" s="2" t="s">
        <v>1296</v>
      </c>
      <c r="D839" s="2" t="str">
        <f t="array" ref="D839">_xlfn.XLOOKUP(C839,Customers!A:A,Customers!B:B)</f>
        <v>Customer 0935</v>
      </c>
      <c r="E839" s="2" t="s">
        <v>1022</v>
      </c>
      <c r="F839" s="2" t="str">
        <f t="array" ref="F839">_xlfn.XLOOKUP(E839,Restaurants!A:A,Restaurants!B:B)</f>
        <v>Restaurant 049</v>
      </c>
      <c r="G839" s="2" t="s">
        <v>442</v>
      </c>
      <c r="H839" s="2" t="str">
        <f t="array" ref="H839">_xlfn.XLOOKUP(G839,Food_Menu!A:A,Food_Menu!B:B)</f>
        <v>Food Item 0143</v>
      </c>
      <c r="I839" s="2">
        <f t="array" ref="I839">_xlfn.XLOOKUP(G839,Food_Menu!A:A,Food_Menu!D:D)</f>
        <v>248.87</v>
      </c>
      <c r="J839" s="2" t="s">
        <v>756</v>
      </c>
      <c r="K839" s="2" t="str">
        <f t="array" ref="K839">_xlfn.XLOOKUP(J839,Delivery_Partners!A:A,Delivery_Partners!B:B)</f>
        <v>Delivery Partner 126</v>
      </c>
      <c r="L839" s="3">
        <v>2</v>
      </c>
      <c r="M839" s="2" t="s">
        <v>23</v>
      </c>
      <c r="N839" s="2" t="s">
        <v>24</v>
      </c>
      <c r="O839" s="3">
        <v>28</v>
      </c>
      <c r="P839" s="13">
        <f t="shared" si="170"/>
        <v>497.74</v>
      </c>
      <c r="Q839" s="13" t="str">
        <f t="shared" si="171"/>
        <v>Fast</v>
      </c>
      <c r="S839" s="21"/>
    </row>
    <row r="840" customHeight="1" spans="1:19">
      <c r="A840" s="2" t="s">
        <v>2179</v>
      </c>
      <c r="B840" s="28">
        <v>45700</v>
      </c>
      <c r="C840" s="2" t="s">
        <v>978</v>
      </c>
      <c r="D840" s="2" t="str">
        <f t="array" ref="D840">_xlfn.XLOOKUP(C840,Customers!A:A,Customers!B:B)</f>
        <v>Customer 0951</v>
      </c>
      <c r="E840" s="2" t="s">
        <v>950</v>
      </c>
      <c r="F840" s="2" t="str">
        <f t="array" ref="F840">_xlfn.XLOOKUP(E840,Restaurants!A:A,Restaurants!B:B)</f>
        <v>Restaurant 020</v>
      </c>
      <c r="G840" s="2" t="s">
        <v>290</v>
      </c>
      <c r="H840" s="2" t="str">
        <f t="array" ref="H840">_xlfn.XLOOKUP(G840,Food_Menu!A:A,Food_Menu!B:B)</f>
        <v>Food Item 0089</v>
      </c>
      <c r="I840" s="2">
        <f t="array" ref="I840">_xlfn.XLOOKUP(G840,Food_Menu!A:A,Food_Menu!D:D)</f>
        <v>262.73</v>
      </c>
      <c r="J840" s="2" t="s">
        <v>1319</v>
      </c>
      <c r="K840" s="2" t="str">
        <f t="array" ref="K840">_xlfn.XLOOKUP(J840,Delivery_Partners!A:A,Delivery_Partners!B:B)</f>
        <v>Delivery Partner 173</v>
      </c>
      <c r="L840" s="3">
        <v>1</v>
      </c>
      <c r="M840" s="2" t="s">
        <v>23</v>
      </c>
      <c r="N840" s="2" t="s">
        <v>55</v>
      </c>
      <c r="O840" s="3">
        <v>44</v>
      </c>
      <c r="P840" s="13">
        <f t="shared" si="170"/>
        <v>262.73</v>
      </c>
      <c r="Q840" s="13" t="str">
        <f t="shared" si="171"/>
        <v>Normal</v>
      </c>
      <c r="S840" s="21"/>
    </row>
    <row r="841" hidden="1" customHeight="1" spans="1:19">
      <c r="A841" s="2" t="s">
        <v>2180</v>
      </c>
      <c r="B841" s="28">
        <v>45932</v>
      </c>
      <c r="C841" s="2" t="s">
        <v>396</v>
      </c>
      <c r="D841" s="2" t="str">
        <f t="array" ref="D841">_xlfn.XLOOKUP(C841,Customers!A:A,Customers!B:B)</f>
        <v>Customer 0655</v>
      </c>
      <c r="E841" s="2" t="s">
        <v>952</v>
      </c>
      <c r="F841" s="2" t="str">
        <f t="array" ref="F841">_xlfn.XLOOKUP(E841,Restaurants!A:A,Restaurants!B:B)</f>
        <v>Restaurant 041</v>
      </c>
      <c r="G841" s="2" t="s">
        <v>670</v>
      </c>
      <c r="H841" s="2" t="str">
        <f t="array" ref="H841">_xlfn.XLOOKUP(G841,Food_Menu!A:A,Food_Menu!B:B)</f>
        <v>Food Item 0123</v>
      </c>
      <c r="I841" s="2"/>
      <c r="J841" s="2" t="s">
        <v>1325</v>
      </c>
      <c r="K841" s="2" t="str">
        <f t="array" ref="K841">_xlfn.XLOOKUP(J841,Delivery_Partners!A:A,Delivery_Partners!B:B)</f>
        <v>Delivery Partner 137</v>
      </c>
      <c r="L841" s="3">
        <v>1</v>
      </c>
      <c r="M841" s="2" t="s">
        <v>101</v>
      </c>
      <c r="N841" s="2" t="s">
        <v>55</v>
      </c>
      <c r="O841" s="2"/>
    </row>
    <row r="842" customHeight="1" spans="1:19">
      <c r="A842" s="2" t="s">
        <v>2181</v>
      </c>
      <c r="B842" s="28">
        <v>45700</v>
      </c>
      <c r="C842" s="2" t="s">
        <v>2182</v>
      </c>
      <c r="D842" s="2" t="str">
        <f t="array" ref="D842">_xlfn.XLOOKUP(C842,Customers!A:A,Customers!B:B)</f>
        <v>Customer 0624</v>
      </c>
      <c r="E842" s="2" t="s">
        <v>488</v>
      </c>
      <c r="F842" s="2" t="str">
        <f t="array" ref="F842">_xlfn.XLOOKUP(E842,Restaurants!A:A,Restaurants!B:B)</f>
        <v>Restaurant 031</v>
      </c>
      <c r="G842" s="2" t="s">
        <v>631</v>
      </c>
      <c r="H842" s="2" t="str">
        <f t="array" ref="H842">_xlfn.XLOOKUP(G842,Food_Menu!A:A,Food_Menu!B:B)</f>
        <v>Food Item 0121</v>
      </c>
      <c r="I842" s="2">
        <f t="array" ref="I842">_xlfn.XLOOKUP(G842,Food_Menu!A:A,Food_Menu!D:D)</f>
        <v>249.48</v>
      </c>
      <c r="J842" s="2" t="s">
        <v>401</v>
      </c>
      <c r="K842" s="2" t="str">
        <f t="array" ref="K842">_xlfn.XLOOKUP(J842,Delivery_Partners!A:A,Delivery_Partners!B:B)</f>
        <v>Delivery Partner 174</v>
      </c>
      <c r="L842" s="3">
        <v>1</v>
      </c>
      <c r="M842" s="2" t="s">
        <v>23</v>
      </c>
      <c r="N842" s="2" t="s">
        <v>55</v>
      </c>
      <c r="O842" s="3">
        <v>42</v>
      </c>
      <c r="P842" s="13">
        <f t="shared" ref="P842:P844" si="172">I842*L842</f>
        <v>249.48</v>
      </c>
      <c r="Q842" s="13" t="str">
        <f t="shared" ref="Q842:Q844" si="173">IF(O842="","Not Delivered",IF(O842&lt;=30,"Fast",IF(O842&lt;=60,"Normal","Slow")))</f>
        <v>Normal</v>
      </c>
      <c r="S842" s="21"/>
    </row>
    <row r="843" customHeight="1" spans="1:19">
      <c r="A843" s="2" t="s">
        <v>2183</v>
      </c>
      <c r="B843" s="29" t="s">
        <v>472</v>
      </c>
      <c r="C843" s="2" t="s">
        <v>464</v>
      </c>
      <c r="D843" s="2" t="str">
        <f t="array" ref="D843">_xlfn.XLOOKUP(C843,Customers!A:A,Customers!B:B)</f>
        <v>Customer 0868</v>
      </c>
      <c r="E843" s="2" t="s">
        <v>738</v>
      </c>
      <c r="F843" s="2" t="str">
        <f t="array" ref="F843">_xlfn.XLOOKUP(E843,Restaurants!A:A,Restaurants!B:B)</f>
        <v>Restaurant 110</v>
      </c>
      <c r="G843" s="2" t="s">
        <v>722</v>
      </c>
      <c r="H843" s="2" t="str">
        <f t="array" ref="H843">_xlfn.XLOOKUP(G843,Food_Menu!A:A,Food_Menu!B:B)</f>
        <v>Food Item 0044</v>
      </c>
      <c r="I843" s="2">
        <f t="array" ref="I843">_xlfn.XLOOKUP(G843,Food_Menu!A:A,Food_Menu!D:D)</f>
        <v>334.07</v>
      </c>
      <c r="J843" s="2" t="s">
        <v>564</v>
      </c>
      <c r="K843" s="2" t="str">
        <f t="array" ref="K843">_xlfn.XLOOKUP(J843,Delivery_Partners!A:A,Delivery_Partners!B:B)</f>
        <v>Delivery Partner 095</v>
      </c>
      <c r="L843" s="3">
        <v>1</v>
      </c>
      <c r="M843" s="2" t="s">
        <v>23</v>
      </c>
      <c r="N843" s="2" t="s">
        <v>55</v>
      </c>
      <c r="O843" s="3">
        <v>46</v>
      </c>
      <c r="P843" s="13">
        <f t="shared" si="172"/>
        <v>334.07</v>
      </c>
      <c r="Q843" s="13" t="str">
        <f t="shared" si="173"/>
        <v>Normal</v>
      </c>
      <c r="S843" s="21"/>
    </row>
    <row r="844" customHeight="1" spans="1:19">
      <c r="A844" s="2" t="s">
        <v>2184</v>
      </c>
      <c r="B844" s="28">
        <v>45661</v>
      </c>
      <c r="C844" s="2" t="s">
        <v>1529</v>
      </c>
      <c r="D844" s="2" t="str">
        <f t="array" ref="D844">_xlfn.XLOOKUP(C844,Customers!A:A,Customers!B:B)</f>
        <v>Customer 0547</v>
      </c>
      <c r="E844" s="2" t="s">
        <v>451</v>
      </c>
      <c r="F844" s="2" t="str">
        <f t="array" ref="F844">_xlfn.XLOOKUP(E844,Restaurants!A:A,Restaurants!B:B)</f>
        <v>Restaurant 022</v>
      </c>
      <c r="G844" s="2" t="s">
        <v>639</v>
      </c>
      <c r="H844" s="2" t="str">
        <f t="array" ref="H844">_xlfn.XLOOKUP(G844,Food_Menu!A:A,Food_Menu!B:B)</f>
        <v>Food Item 0125</v>
      </c>
      <c r="I844" s="2">
        <f t="array" ref="I844">_xlfn.XLOOKUP(G844,Food_Menu!A:A,Food_Menu!D:D)</f>
        <v>261.06</v>
      </c>
      <c r="J844" s="2" t="s">
        <v>378</v>
      </c>
      <c r="K844" s="2" t="str">
        <f t="array" ref="K844">_xlfn.XLOOKUP(J844,Delivery_Partners!A:A,Delivery_Partners!B:B)</f>
        <v>Delivery Partner 111</v>
      </c>
      <c r="L844" s="3">
        <v>1</v>
      </c>
      <c r="M844" s="2" t="s">
        <v>23</v>
      </c>
      <c r="N844" s="2" t="s">
        <v>24</v>
      </c>
      <c r="O844" s="3">
        <v>38</v>
      </c>
      <c r="P844" s="13">
        <f t="shared" si="172"/>
        <v>261.06</v>
      </c>
      <c r="Q844" s="13" t="str">
        <f t="shared" si="173"/>
        <v>Normal</v>
      </c>
      <c r="S844" s="21"/>
    </row>
    <row r="845" hidden="1" customHeight="1" spans="1:19">
      <c r="A845" s="2" t="s">
        <v>2185</v>
      </c>
      <c r="B845" s="29" t="s">
        <v>2186</v>
      </c>
      <c r="C845" s="2" t="s">
        <v>1852</v>
      </c>
      <c r="D845" s="2" t="str">
        <f t="array" ref="D845">_xlfn.XLOOKUP(C845,Customers!A:A,Customers!B:B)</f>
        <v>Customer 0497</v>
      </c>
      <c r="E845" s="2" t="s">
        <v>1031</v>
      </c>
      <c r="F845" s="2" t="str">
        <f t="array" ref="F845">_xlfn.XLOOKUP(E845,Restaurants!A:A,Restaurants!B:B)</f>
        <v>Restaurant 016</v>
      </c>
      <c r="G845" s="2" t="s">
        <v>1530</v>
      </c>
      <c r="H845" s="2" t="str">
        <f t="array" ref="H845">_xlfn.XLOOKUP(G845,Food_Menu!A:A,Food_Menu!B:B)</f>
        <v>Food Item 0114</v>
      </c>
      <c r="I845" s="2"/>
      <c r="J845" s="2" t="s">
        <v>212</v>
      </c>
      <c r="K845" s="2" t="str">
        <f t="array" ref="K845">_xlfn.XLOOKUP(J845,Delivery_Partners!A:A,Delivery_Partners!B:B)</f>
        <v>Delivery Partner 177</v>
      </c>
      <c r="L845" s="3">
        <v>4</v>
      </c>
      <c r="M845" s="2" t="s">
        <v>101</v>
      </c>
      <c r="N845" s="2" t="s">
        <v>24</v>
      </c>
      <c r="O845" s="2"/>
    </row>
    <row r="846" customHeight="1" spans="1:19">
      <c r="A846" s="2" t="s">
        <v>2187</v>
      </c>
      <c r="B846" s="28">
        <v>45962</v>
      </c>
      <c r="C846" s="2" t="s">
        <v>330</v>
      </c>
      <c r="D846" s="2" t="str">
        <f t="array" ref="D846">_xlfn.XLOOKUP(C846,Customers!A:A,Customers!B:B)</f>
        <v>Customer 0965</v>
      </c>
      <c r="E846" s="2" t="s">
        <v>177</v>
      </c>
      <c r="F846" s="2" t="str">
        <f t="array" ref="F846">_xlfn.XLOOKUP(E846,Restaurants!A:A,Restaurants!B:B)</f>
        <v>Restaurant 070</v>
      </c>
      <c r="G846" s="2" t="s">
        <v>346</v>
      </c>
      <c r="H846" s="2" t="str">
        <f t="array" ref="H846">_xlfn.XLOOKUP(G846,Food_Menu!A:A,Food_Menu!B:B)</f>
        <v>Food Item 0069</v>
      </c>
      <c r="I846" s="2">
        <f t="array" ref="I846">_xlfn.XLOOKUP(G846,Food_Menu!A:A,Food_Menu!D:D)</f>
        <v>622.23</v>
      </c>
      <c r="J846" s="2" t="s">
        <v>887</v>
      </c>
      <c r="K846" s="2" t="str">
        <f t="array" ref="K846">_xlfn.XLOOKUP(J846,Delivery_Partners!A:A,Delivery_Partners!B:B)</f>
        <v>Delivery Partner 091</v>
      </c>
      <c r="L846" s="3">
        <v>1</v>
      </c>
      <c r="M846" s="2" t="s">
        <v>23</v>
      </c>
      <c r="N846" s="2" t="s">
        <v>55</v>
      </c>
      <c r="O846" s="3">
        <v>24</v>
      </c>
      <c r="P846" s="13">
        <f t="shared" ref="P846:P858" si="174">I846*L846</f>
        <v>622.23</v>
      </c>
      <c r="Q846" s="13" t="str">
        <f t="shared" ref="Q846:Q858" si="175">IF(O846="","Not Delivered",IF(O846&lt;=30,"Fast",IF(O846&lt;=60,"Normal","Slow")))</f>
        <v>Fast</v>
      </c>
      <c r="S846" s="21"/>
    </row>
    <row r="847" customHeight="1" spans="1:19">
      <c r="A847" s="2" t="s">
        <v>2188</v>
      </c>
      <c r="B847" s="29" t="s">
        <v>1551</v>
      </c>
      <c r="C847" s="2" t="s">
        <v>2189</v>
      </c>
      <c r="D847" s="2" t="str">
        <f t="array" ref="D847">_xlfn.XLOOKUP(C847,Customers!A:A,Customers!B:B)</f>
        <v>Customer 0947</v>
      </c>
      <c r="E847" s="2" t="s">
        <v>776</v>
      </c>
      <c r="F847" s="2" t="str">
        <f t="array" ref="F847">_xlfn.XLOOKUP(E847,Restaurants!A:A,Restaurants!B:B)</f>
        <v>Restaurant 069</v>
      </c>
      <c r="G847" s="2" t="s">
        <v>308</v>
      </c>
      <c r="H847" s="2" t="str">
        <f t="array" ref="H847">_xlfn.XLOOKUP(G847,Food_Menu!A:A,Food_Menu!B:B)</f>
        <v>Food Item 0076</v>
      </c>
      <c r="I847" s="2">
        <f t="array" ref="I847">_xlfn.XLOOKUP(G847,Food_Menu!A:A,Food_Menu!D:D)</f>
        <v>82.28</v>
      </c>
      <c r="J847" s="2" t="s">
        <v>1375</v>
      </c>
      <c r="K847" s="2" t="str">
        <f t="array" ref="K847">_xlfn.XLOOKUP(J847,Delivery_Partners!A:A,Delivery_Partners!B:B)</f>
        <v>Delivery Partner 008</v>
      </c>
      <c r="L847" s="3">
        <v>2</v>
      </c>
      <c r="M847" s="2" t="s">
        <v>23</v>
      </c>
      <c r="N847" s="2" t="s">
        <v>24</v>
      </c>
      <c r="O847" s="3">
        <v>20</v>
      </c>
      <c r="P847" s="13">
        <f t="shared" si="174"/>
        <v>164.56</v>
      </c>
      <c r="Q847" s="13" t="str">
        <f t="shared" si="175"/>
        <v>Fast</v>
      </c>
      <c r="S847" s="21"/>
    </row>
    <row r="848" customHeight="1" spans="1:19">
      <c r="A848" s="2" t="s">
        <v>2190</v>
      </c>
      <c r="B848" s="29" t="s">
        <v>472</v>
      </c>
      <c r="C848" s="2" t="s">
        <v>1195</v>
      </c>
      <c r="D848" s="2" t="str">
        <f t="array" ref="D848">_xlfn.XLOOKUP(C848,Customers!A:A,Customers!B:B)</f>
        <v>Customer 0249</v>
      </c>
      <c r="E848" s="2" t="s">
        <v>526</v>
      </c>
      <c r="F848" s="2" t="str">
        <f t="array" ref="F848">_xlfn.XLOOKUP(E848,Restaurants!A:A,Restaurants!B:B)</f>
        <v>Restaurant 068</v>
      </c>
      <c r="G848" s="2" t="s">
        <v>985</v>
      </c>
      <c r="H848" s="2" t="str">
        <f t="array" ref="H848">_xlfn.XLOOKUP(G848,Food_Menu!A:A,Food_Menu!B:B)</f>
        <v>Food Item 0169</v>
      </c>
      <c r="I848" s="2">
        <f t="array" ref="I848">_xlfn.XLOOKUP(G848,Food_Menu!A:A,Food_Menu!D:D)</f>
        <v>94.12</v>
      </c>
      <c r="J848" s="2" t="s">
        <v>671</v>
      </c>
      <c r="K848" s="2" t="str">
        <f t="array" ref="K848">_xlfn.XLOOKUP(J848,Delivery_Partners!A:A,Delivery_Partners!B:B)</f>
        <v>Delivery Partner 043</v>
      </c>
      <c r="L848" s="3">
        <v>1</v>
      </c>
      <c r="M848" s="2" t="s">
        <v>23</v>
      </c>
      <c r="N848" s="2" t="s">
        <v>55</v>
      </c>
      <c r="O848" s="3">
        <v>32</v>
      </c>
      <c r="P848" s="13">
        <f t="shared" si="174"/>
        <v>94.12</v>
      </c>
      <c r="Q848" s="13" t="str">
        <f t="shared" si="175"/>
        <v>Normal</v>
      </c>
      <c r="S848" s="21"/>
    </row>
    <row r="849" customHeight="1" spans="1:19">
      <c r="A849" s="2" t="s">
        <v>2191</v>
      </c>
      <c r="B849" s="29" t="s">
        <v>2192</v>
      </c>
      <c r="C849" s="2" t="s">
        <v>2193</v>
      </c>
      <c r="D849" s="2" t="str">
        <f t="array" ref="D849">_xlfn.XLOOKUP(C849,Customers!A:A,Customers!B:B)</f>
        <v>Customer 0995</v>
      </c>
      <c r="E849" s="2" t="s">
        <v>93</v>
      </c>
      <c r="F849" s="2" t="str">
        <f t="array" ref="F849">_xlfn.XLOOKUP(E849,Restaurants!A:A,Restaurants!B:B)</f>
        <v>Restaurant 018</v>
      </c>
      <c r="G849" s="2" t="s">
        <v>153</v>
      </c>
      <c r="H849" s="2" t="str">
        <f t="array" ref="H849">_xlfn.XLOOKUP(G849,Food_Menu!A:A,Food_Menu!B:B)</f>
        <v>Food Item 0149</v>
      </c>
      <c r="I849" s="2">
        <f t="array" ref="I849">_xlfn.XLOOKUP(G849,Food_Menu!A:A,Food_Menu!D:D)</f>
        <v>238.55</v>
      </c>
      <c r="J849" s="2" t="s">
        <v>495</v>
      </c>
      <c r="K849" s="2" t="str">
        <f t="array" ref="K849">_xlfn.XLOOKUP(J849,Delivery_Partners!A:A,Delivery_Partners!B:B)</f>
        <v>Delivery Partner 112</v>
      </c>
      <c r="L849" s="3">
        <v>1</v>
      </c>
      <c r="M849" s="2" t="s">
        <v>23</v>
      </c>
      <c r="N849" s="2" t="s">
        <v>24</v>
      </c>
      <c r="O849" s="3">
        <v>44</v>
      </c>
      <c r="P849" s="13">
        <f t="shared" si="174"/>
        <v>238.55</v>
      </c>
      <c r="Q849" s="13" t="str">
        <f t="shared" si="175"/>
        <v>Normal</v>
      </c>
      <c r="S849" s="21"/>
    </row>
    <row r="850" customHeight="1" spans="1:19">
      <c r="A850" s="2" t="s">
        <v>2194</v>
      </c>
      <c r="B850" s="29" t="s">
        <v>2195</v>
      </c>
      <c r="C850" s="2" t="s">
        <v>1990</v>
      </c>
      <c r="D850" s="2" t="str">
        <f t="array" ref="D850">_xlfn.XLOOKUP(C850,Customers!A:A,Customers!B:B)</f>
        <v>Customer 0392</v>
      </c>
      <c r="E850" s="2" t="s">
        <v>1191</v>
      </c>
      <c r="F850" s="2" t="str">
        <f t="array" ref="F850">_xlfn.XLOOKUP(E850,Restaurants!A:A,Restaurants!B:B)</f>
        <v>Restaurant 060</v>
      </c>
      <c r="G850" s="2" t="s">
        <v>2196</v>
      </c>
      <c r="H850" s="2" t="str">
        <f t="array" ref="H850">_xlfn.XLOOKUP(G850,Food_Menu!A:A,Food_Menu!B:B)</f>
        <v>Food Item 0104</v>
      </c>
      <c r="I850" s="2">
        <f t="array" ref="I850">_xlfn.XLOOKUP(G850,Food_Menu!A:A,Food_Menu!D:D)</f>
        <v>316.94</v>
      </c>
      <c r="J850" s="2" t="s">
        <v>184</v>
      </c>
      <c r="K850" s="2" t="str">
        <f t="array" ref="K850">_xlfn.XLOOKUP(J850,Delivery_Partners!A:A,Delivery_Partners!B:B)</f>
        <v>Delivery Partner 155</v>
      </c>
      <c r="L850" s="3">
        <v>1</v>
      </c>
      <c r="M850" s="2" t="s">
        <v>23</v>
      </c>
      <c r="N850" s="2" t="s">
        <v>24</v>
      </c>
      <c r="O850" s="3">
        <v>38</v>
      </c>
      <c r="P850" s="13">
        <f t="shared" si="174"/>
        <v>316.94</v>
      </c>
      <c r="Q850" s="13" t="str">
        <f t="shared" si="175"/>
        <v>Normal</v>
      </c>
      <c r="S850" s="21"/>
    </row>
    <row r="851" customHeight="1" spans="1:19">
      <c r="A851" s="2" t="s">
        <v>2197</v>
      </c>
      <c r="B851" s="28">
        <v>45759</v>
      </c>
      <c r="C851" s="2" t="s">
        <v>2198</v>
      </c>
      <c r="D851" s="2" t="str">
        <f t="array" ref="D851">_xlfn.XLOOKUP(C851,Customers!A:A,Customers!B:B)</f>
        <v>Customer 0165</v>
      </c>
      <c r="E851" s="2" t="s">
        <v>1292</v>
      </c>
      <c r="F851" s="2" t="str">
        <f t="array" ref="F851">_xlfn.XLOOKUP(E851,Restaurants!A:A,Restaurants!B:B)</f>
        <v>Restaurant 112</v>
      </c>
      <c r="G851" s="2" t="s">
        <v>2199</v>
      </c>
      <c r="H851" s="2" t="str">
        <f t="array" ref="H851">_xlfn.XLOOKUP(G851,Food_Menu!A:A,Food_Menu!B:B)</f>
        <v>Food Item 0133</v>
      </c>
      <c r="I851" s="2">
        <f t="array" ref="I851">_xlfn.XLOOKUP(G851,Food_Menu!A:A,Food_Menu!D:D)</f>
        <v>587.31</v>
      </c>
      <c r="J851" s="2" t="s">
        <v>203</v>
      </c>
      <c r="K851" s="2" t="str">
        <f t="array" ref="K851">_xlfn.XLOOKUP(J851,Delivery_Partners!A:A,Delivery_Partners!B:B)</f>
        <v>Delivery Partner 110</v>
      </c>
      <c r="L851" s="3">
        <v>1</v>
      </c>
      <c r="M851" s="2" t="s">
        <v>23</v>
      </c>
      <c r="N851" s="2" t="s">
        <v>24</v>
      </c>
      <c r="O851" s="3">
        <v>35</v>
      </c>
      <c r="P851" s="13">
        <f t="shared" si="174"/>
        <v>587.31</v>
      </c>
      <c r="Q851" s="13" t="str">
        <f t="shared" si="175"/>
        <v>Normal</v>
      </c>
      <c r="S851" s="21"/>
    </row>
    <row r="852" customHeight="1" spans="1:19">
      <c r="A852" s="2" t="s">
        <v>2200</v>
      </c>
      <c r="B852" s="29" t="s">
        <v>1202</v>
      </c>
      <c r="C852" s="2" t="s">
        <v>2201</v>
      </c>
      <c r="D852" s="2" t="str">
        <f t="array" ref="D852">_xlfn.XLOOKUP(C852,Customers!A:A,Customers!B:B)</f>
        <v>Customer 1055</v>
      </c>
      <c r="E852" s="2" t="s">
        <v>78</v>
      </c>
      <c r="F852" s="2" t="str">
        <f t="array" ref="F852">_xlfn.XLOOKUP(E852,Restaurants!A:A,Restaurants!B:B)</f>
        <v>Restaurant 011</v>
      </c>
      <c r="G852" s="2" t="s">
        <v>607</v>
      </c>
      <c r="H852" s="2" t="str">
        <f t="array" ref="H852">_xlfn.XLOOKUP(G852,Food_Menu!A:A,Food_Menu!B:B)</f>
        <v>Food Item 0054</v>
      </c>
      <c r="I852" s="2">
        <f t="array" ref="I852">_xlfn.XLOOKUP(G852,Food_Menu!A:A,Food_Menu!D:D)</f>
        <v>491.81</v>
      </c>
      <c r="J852" s="2" t="s">
        <v>1193</v>
      </c>
      <c r="K852" s="2" t="str">
        <f t="array" ref="K852">_xlfn.XLOOKUP(J852,Delivery_Partners!A:A,Delivery_Partners!B:B)</f>
        <v>Delivery Partner 074</v>
      </c>
      <c r="L852" s="3">
        <v>1</v>
      </c>
      <c r="M852" s="2" t="s">
        <v>23</v>
      </c>
      <c r="N852" s="2" t="s">
        <v>55</v>
      </c>
      <c r="O852" s="3">
        <v>22</v>
      </c>
      <c r="P852" s="13">
        <f t="shared" si="174"/>
        <v>491.81</v>
      </c>
      <c r="Q852" s="13" t="str">
        <f t="shared" si="175"/>
        <v>Fast</v>
      </c>
      <c r="S852" s="21"/>
    </row>
    <row r="853" customHeight="1" spans="1:19">
      <c r="A853" s="2" t="s">
        <v>2202</v>
      </c>
      <c r="B853" s="29" t="s">
        <v>821</v>
      </c>
      <c r="C853" s="2" t="s">
        <v>2203</v>
      </c>
      <c r="D853" s="2" t="str">
        <f t="array" ref="D853">_xlfn.XLOOKUP(C853,Customers!A:A,Customers!B:B)</f>
        <v>Customer 0286</v>
      </c>
      <c r="E853" s="2" t="s">
        <v>655</v>
      </c>
      <c r="F853" s="2" t="str">
        <f t="array" ref="F853">_xlfn.XLOOKUP(E853,Restaurants!A:A,Restaurants!B:B)</f>
        <v>Restaurant 096</v>
      </c>
      <c r="G853" s="2" t="s">
        <v>748</v>
      </c>
      <c r="H853" s="2" t="str">
        <f t="array" ref="H853">_xlfn.XLOOKUP(G853,Food_Menu!A:A,Food_Menu!B:B)</f>
        <v>Food Item 0110</v>
      </c>
      <c r="I853" s="2">
        <f t="array" ref="I853">_xlfn.XLOOKUP(G853,Food_Menu!A:A,Food_Menu!D:D)</f>
        <v>384.6</v>
      </c>
      <c r="J853" s="2" t="s">
        <v>347</v>
      </c>
      <c r="K853" s="2" t="str">
        <f t="array" ref="K853">_xlfn.XLOOKUP(J853,Delivery_Partners!A:A,Delivery_Partners!B:B)</f>
        <v>Delivery Partner 058</v>
      </c>
      <c r="L853" s="3">
        <v>1</v>
      </c>
      <c r="M853" s="2" t="s">
        <v>23</v>
      </c>
      <c r="N853" s="2" t="s">
        <v>74</v>
      </c>
      <c r="O853" s="3">
        <v>66</v>
      </c>
      <c r="P853" s="13">
        <f t="shared" si="174"/>
        <v>384.6</v>
      </c>
      <c r="Q853" s="13" t="str">
        <f t="shared" si="175"/>
        <v>Slow</v>
      </c>
      <c r="S853" s="21"/>
    </row>
    <row r="854" customHeight="1" spans="1:19">
      <c r="A854" s="2" t="s">
        <v>2204</v>
      </c>
      <c r="B854" s="29" t="s">
        <v>64</v>
      </c>
      <c r="C854" s="2" t="s">
        <v>2205</v>
      </c>
      <c r="D854" s="2" t="str">
        <f t="array" ref="D854">_xlfn.XLOOKUP(C854,Customers!A:A,Customers!B:B)</f>
        <v>Customer 0244</v>
      </c>
      <c r="E854" s="2" t="s">
        <v>1031</v>
      </c>
      <c r="F854" s="2" t="str">
        <f t="array" ref="F854">_xlfn.XLOOKUP(E854,Restaurants!A:A,Restaurants!B:B)</f>
        <v>Restaurant 016</v>
      </c>
      <c r="G854" s="2" t="s">
        <v>1785</v>
      </c>
      <c r="H854" s="2" t="str">
        <f t="array" ref="H854">_xlfn.XLOOKUP(G854,Food_Menu!A:A,Food_Menu!B:B)</f>
        <v>Food Item 0124</v>
      </c>
      <c r="I854" s="2">
        <f t="array" ref="I854">_xlfn.XLOOKUP(G854,Food_Menu!A:A,Food_Menu!D:D)</f>
        <v>195.8</v>
      </c>
      <c r="J854" s="2" t="s">
        <v>877</v>
      </c>
      <c r="K854" s="2" t="str">
        <f t="array" ref="K854">_xlfn.XLOOKUP(J854,Delivery_Partners!A:A,Delivery_Partners!B:B)</f>
        <v>Delivery Partner 123</v>
      </c>
      <c r="L854" s="3">
        <v>1</v>
      </c>
      <c r="M854" s="2" t="s">
        <v>23</v>
      </c>
      <c r="N854" s="2" t="s">
        <v>55</v>
      </c>
      <c r="O854" s="3">
        <v>25</v>
      </c>
      <c r="P854" s="13">
        <f t="shared" si="174"/>
        <v>195.8</v>
      </c>
      <c r="Q854" s="13" t="str">
        <f t="shared" si="175"/>
        <v>Fast</v>
      </c>
      <c r="S854" s="21"/>
    </row>
    <row r="855" customHeight="1" spans="1:19">
      <c r="A855" s="2" t="s">
        <v>2206</v>
      </c>
      <c r="B855" s="28">
        <v>45663</v>
      </c>
      <c r="C855" s="2" t="s">
        <v>2207</v>
      </c>
      <c r="D855" s="2" t="str">
        <f t="array" ref="D855">_xlfn.XLOOKUP(C855,Customers!A:A,Customers!B:B)</f>
        <v>Customer 0324</v>
      </c>
      <c r="E855" s="2" t="s">
        <v>230</v>
      </c>
      <c r="F855" s="2" t="str">
        <f t="array" ref="F855">_xlfn.XLOOKUP(E855,Restaurants!A:A,Restaurants!B:B)</f>
        <v>Restaurant 029</v>
      </c>
      <c r="G855" s="2" t="s">
        <v>47</v>
      </c>
      <c r="H855" s="2" t="str">
        <f t="array" ref="H855">_xlfn.XLOOKUP(G855,Food_Menu!A:A,Food_Menu!B:B)</f>
        <v>Food Item 0056</v>
      </c>
      <c r="I855" s="2">
        <f t="array" ref="I855">_xlfn.XLOOKUP(G855,Food_Menu!A:A,Food_Menu!D:D)</f>
        <v>536.41</v>
      </c>
      <c r="J855" s="2" t="s">
        <v>148</v>
      </c>
      <c r="K855" s="2" t="str">
        <f t="array" ref="K855">_xlfn.XLOOKUP(J855,Delivery_Partners!A:A,Delivery_Partners!B:B)</f>
        <v>Delivery Partner 162</v>
      </c>
      <c r="L855" s="3">
        <v>1</v>
      </c>
      <c r="M855" s="2" t="s">
        <v>23</v>
      </c>
      <c r="N855" s="2" t="s">
        <v>42</v>
      </c>
      <c r="O855" s="3">
        <v>36</v>
      </c>
      <c r="P855" s="13">
        <f t="shared" si="174"/>
        <v>536.41</v>
      </c>
      <c r="Q855" s="13" t="str">
        <f t="shared" si="175"/>
        <v>Normal</v>
      </c>
      <c r="S855" s="21"/>
    </row>
    <row r="856" customHeight="1" spans="1:19">
      <c r="A856" s="2" t="s">
        <v>2208</v>
      </c>
      <c r="B856" s="29" t="s">
        <v>2209</v>
      </c>
      <c r="C856" s="2" t="s">
        <v>1341</v>
      </c>
      <c r="D856" s="2" t="str">
        <f t="array" ref="D856">_xlfn.XLOOKUP(C856,Customers!A:A,Customers!B:B)</f>
        <v>Customer 0590</v>
      </c>
      <c r="E856" s="2" t="s">
        <v>382</v>
      </c>
      <c r="F856" s="2" t="str">
        <f t="array" ref="F856">_xlfn.XLOOKUP(E856,Restaurants!A:A,Restaurants!B:B)</f>
        <v>Restaurant 108</v>
      </c>
      <c r="G856" s="2" t="s">
        <v>881</v>
      </c>
      <c r="H856" s="2" t="str">
        <f t="array" ref="H856">_xlfn.XLOOKUP(G856,Food_Menu!A:A,Food_Menu!B:B)</f>
        <v>Food Item 0038</v>
      </c>
      <c r="I856" s="2">
        <f t="array" ref="I856">_xlfn.XLOOKUP(G856,Food_Menu!A:A,Food_Menu!D:D)</f>
        <v>355.26</v>
      </c>
      <c r="J856" s="2" t="s">
        <v>62</v>
      </c>
      <c r="K856" s="2" t="str">
        <f t="array" ref="K856">_xlfn.XLOOKUP(J856,Delivery_Partners!A:A,Delivery_Partners!B:B)</f>
        <v>Delivery Partner 051</v>
      </c>
      <c r="L856" s="3">
        <v>3</v>
      </c>
      <c r="M856" s="2" t="s">
        <v>23</v>
      </c>
      <c r="N856" s="2" t="s">
        <v>55</v>
      </c>
      <c r="O856" s="3">
        <v>47</v>
      </c>
      <c r="P856" s="13">
        <f t="shared" si="174"/>
        <v>1065.78</v>
      </c>
      <c r="Q856" s="13" t="str">
        <f t="shared" si="175"/>
        <v>Normal</v>
      </c>
      <c r="S856" s="21"/>
    </row>
    <row r="857" customHeight="1" spans="1:19">
      <c r="A857" s="2" t="s">
        <v>2210</v>
      </c>
      <c r="B857" s="29" t="s">
        <v>1429</v>
      </c>
      <c r="C857" s="2" t="s">
        <v>1979</v>
      </c>
      <c r="D857" s="2" t="str">
        <f t="array" ref="D857">_xlfn.XLOOKUP(C857,Customers!A:A,Customers!B:B)</f>
        <v>Customer 0200</v>
      </c>
      <c r="E857" s="2" t="s">
        <v>666</v>
      </c>
      <c r="F857" s="2" t="str">
        <f t="array" ref="F857">_xlfn.XLOOKUP(E857,Restaurants!A:A,Restaurants!B:B)</f>
        <v>Restaurant 036</v>
      </c>
      <c r="G857" s="2" t="s">
        <v>815</v>
      </c>
      <c r="H857" s="2" t="str">
        <f t="array" ref="H857">_xlfn.XLOOKUP(G857,Food_Menu!A:A,Food_Menu!B:B)</f>
        <v>Food Item 0116</v>
      </c>
      <c r="I857" s="2">
        <f t="array" ref="I857">_xlfn.XLOOKUP(G857,Food_Menu!A:A,Food_Menu!D:D)</f>
        <v>510.85</v>
      </c>
      <c r="J857" s="2" t="s">
        <v>481</v>
      </c>
      <c r="K857" s="2" t="str">
        <f t="array" ref="K857">_xlfn.XLOOKUP(J857,Delivery_Partners!A:A,Delivery_Partners!B:B)</f>
        <v>Delivery Partner 100</v>
      </c>
      <c r="L857" s="3">
        <v>2</v>
      </c>
      <c r="M857" s="2" t="s">
        <v>23</v>
      </c>
      <c r="N857" s="2" t="s">
        <v>74</v>
      </c>
      <c r="O857" s="3">
        <v>36</v>
      </c>
      <c r="P857" s="13">
        <f t="shared" si="174"/>
        <v>1021.7</v>
      </c>
      <c r="Q857" s="13" t="str">
        <f t="shared" si="175"/>
        <v>Normal</v>
      </c>
      <c r="S857" s="21"/>
    </row>
    <row r="858" customHeight="1" spans="1:19">
      <c r="A858" s="2" t="s">
        <v>2211</v>
      </c>
      <c r="B858" s="29" t="s">
        <v>1635</v>
      </c>
      <c r="C858" s="2" t="s">
        <v>1223</v>
      </c>
      <c r="D858" s="2" t="str">
        <f t="array" ref="D858">_xlfn.XLOOKUP(C858,Customers!A:A,Customers!B:B)</f>
        <v>Customer 0192</v>
      </c>
      <c r="E858" s="2" t="s">
        <v>578</v>
      </c>
      <c r="F858" s="2" t="str">
        <f t="array" ref="F858">_xlfn.XLOOKUP(E858,Restaurants!A:A,Restaurants!B:B)</f>
        <v>Restaurant 063</v>
      </c>
      <c r="G858" s="2" t="s">
        <v>340</v>
      </c>
      <c r="H858" s="2" t="str">
        <f t="array" ref="H858">_xlfn.XLOOKUP(G858,Food_Menu!A:A,Food_Menu!B:B)</f>
        <v>Food Item 0207</v>
      </c>
      <c r="I858" s="2">
        <f t="array" ref="I858">_xlfn.XLOOKUP(G858,Food_Menu!A:A,Food_Menu!D:D)</f>
        <v>225.36</v>
      </c>
      <c r="J858" s="2" t="s">
        <v>1930</v>
      </c>
      <c r="K858" s="2" t="str">
        <f t="array" ref="K858">_xlfn.XLOOKUP(J858,Delivery_Partners!A:A,Delivery_Partners!B:B)</f>
        <v>Delivery Partner 077</v>
      </c>
      <c r="L858" s="3">
        <v>1</v>
      </c>
      <c r="M858" s="2" t="s">
        <v>23</v>
      </c>
      <c r="N858" s="2" t="s">
        <v>42</v>
      </c>
      <c r="O858" s="3">
        <v>25</v>
      </c>
      <c r="P858" s="13">
        <f t="shared" si="174"/>
        <v>225.36</v>
      </c>
      <c r="Q858" s="13" t="str">
        <f t="shared" si="175"/>
        <v>Fast</v>
      </c>
      <c r="S858" s="21"/>
    </row>
    <row r="859" hidden="1" customHeight="1" spans="1:19">
      <c r="A859" s="2" t="s">
        <v>2212</v>
      </c>
      <c r="B859" s="29" t="s">
        <v>2069</v>
      </c>
      <c r="C859" s="2" t="s">
        <v>2213</v>
      </c>
      <c r="D859" s="2" t="str">
        <f t="array" ref="D859">_xlfn.XLOOKUP(C859,Customers!A:A,Customers!B:B)</f>
        <v>Customer 0472</v>
      </c>
      <c r="E859" s="2" t="s">
        <v>532</v>
      </c>
      <c r="F859" s="2" t="str">
        <f t="array" ref="F859">_xlfn.XLOOKUP(E859,Restaurants!A:A,Restaurants!B:B)</f>
        <v>Restaurant 046</v>
      </c>
      <c r="G859" s="2" t="s">
        <v>363</v>
      </c>
      <c r="H859" s="2" t="str">
        <f t="array" ref="H859">_xlfn.XLOOKUP(G859,Food_Menu!A:A,Food_Menu!B:B)</f>
        <v>Food Item 0102</v>
      </c>
      <c r="I859" s="2"/>
      <c r="J859" s="2" t="s">
        <v>173</v>
      </c>
      <c r="K859" s="2" t="str">
        <f t="array" ref="K859">_xlfn.XLOOKUP(J859,Delivery_Partners!A:A,Delivery_Partners!B:B)</f>
        <v>Delivery Partner 045</v>
      </c>
      <c r="L859" s="3">
        <v>2</v>
      </c>
      <c r="M859" s="2" t="s">
        <v>101</v>
      </c>
      <c r="N859" s="2" t="s">
        <v>24</v>
      </c>
      <c r="O859" s="2"/>
    </row>
    <row r="860" customHeight="1" spans="1:19">
      <c r="A860" s="2" t="s">
        <v>2214</v>
      </c>
      <c r="B860" s="28">
        <v>45669</v>
      </c>
      <c r="C860" s="2" t="s">
        <v>1814</v>
      </c>
      <c r="D860" s="2" t="str">
        <f t="array" ref="D860">_xlfn.XLOOKUP(C860,Customers!A:A,Customers!B:B)</f>
        <v>Customer 0262</v>
      </c>
      <c r="E860" s="2" t="s">
        <v>712</v>
      </c>
      <c r="F860" s="2" t="str">
        <f t="array" ref="F860">_xlfn.XLOOKUP(E860,Restaurants!A:A,Restaurants!B:B)</f>
        <v>Restaurant 074</v>
      </c>
      <c r="G860" s="2" t="s">
        <v>591</v>
      </c>
      <c r="H860" s="2" t="str">
        <f t="array" ref="H860">_xlfn.XLOOKUP(G860,Food_Menu!A:A,Food_Menu!B:B)</f>
        <v>Food Item 0199</v>
      </c>
      <c r="I860" s="2">
        <f t="array" ref="I860">_xlfn.XLOOKUP(G860,Food_Menu!A:A,Food_Menu!D:D)</f>
        <v>484.48</v>
      </c>
      <c r="J860" s="2" t="s">
        <v>409</v>
      </c>
      <c r="K860" s="2" t="str">
        <f t="array" ref="K860">_xlfn.XLOOKUP(J860,Delivery_Partners!A:A,Delivery_Partners!B:B)</f>
        <v>Delivery Partner 073</v>
      </c>
      <c r="L860" s="3">
        <v>3</v>
      </c>
      <c r="M860" s="2" t="s">
        <v>23</v>
      </c>
      <c r="N860" s="2" t="s">
        <v>24</v>
      </c>
      <c r="O860" s="3">
        <v>19</v>
      </c>
      <c r="P860" s="13">
        <f t="shared" ref="P860:P865" si="176">I860*L860</f>
        <v>1453.44</v>
      </c>
      <c r="Q860" s="13" t="str">
        <f t="shared" ref="Q860:Q865" si="177">IF(O860="","Not Delivered",IF(O860&lt;=30,"Fast",IF(O860&lt;=60,"Normal","Slow")))</f>
        <v>Fast</v>
      </c>
      <c r="S860" s="21"/>
    </row>
    <row r="861" customHeight="1" spans="1:19">
      <c r="A861" s="2" t="s">
        <v>2215</v>
      </c>
      <c r="B861" s="28">
        <v>45850</v>
      </c>
      <c r="C861" s="2" t="s">
        <v>2216</v>
      </c>
      <c r="D861" s="2" t="str">
        <f t="array" ref="D861">_xlfn.XLOOKUP(C861,Customers!A:A,Customers!B:B)</f>
        <v>Customer 0232</v>
      </c>
      <c r="E861" s="2" t="s">
        <v>1022</v>
      </c>
      <c r="F861" s="2" t="str">
        <f t="array" ref="F861">_xlfn.XLOOKUP(E861,Restaurants!A:A,Restaurants!B:B)</f>
        <v>Restaurant 049</v>
      </c>
      <c r="G861" s="2" t="s">
        <v>627</v>
      </c>
      <c r="H861" s="2" t="str">
        <f t="array" ref="H861">_xlfn.XLOOKUP(G861,Food_Menu!A:A,Food_Menu!B:B)</f>
        <v>Food Item 0188</v>
      </c>
      <c r="I861" s="2">
        <f t="array" ref="I861">_xlfn.XLOOKUP(G861,Food_Menu!A:A,Food_Menu!D:D)</f>
        <v>537.03</v>
      </c>
      <c r="J861" s="2" t="s">
        <v>439</v>
      </c>
      <c r="K861" s="2" t="str">
        <f t="array" ref="K861">_xlfn.XLOOKUP(J861,Delivery_Partners!A:A,Delivery_Partners!B:B)</f>
        <v>Delivery Partner 016</v>
      </c>
      <c r="L861" s="3">
        <v>1</v>
      </c>
      <c r="M861" s="2" t="s">
        <v>23</v>
      </c>
      <c r="N861" s="2" t="s">
        <v>74</v>
      </c>
      <c r="O861" s="3">
        <v>56</v>
      </c>
      <c r="P861" s="13">
        <f t="shared" si="176"/>
        <v>537.03</v>
      </c>
      <c r="Q861" s="13" t="str">
        <f t="shared" si="177"/>
        <v>Normal</v>
      </c>
      <c r="S861" s="21"/>
    </row>
    <row r="862" customHeight="1" spans="1:19">
      <c r="A862" s="2" t="s">
        <v>2217</v>
      </c>
      <c r="B862" s="29" t="s">
        <v>44</v>
      </c>
      <c r="C862" s="2" t="s">
        <v>1388</v>
      </c>
      <c r="D862" s="2" t="str">
        <f t="array" ref="D862">_xlfn.XLOOKUP(C862,Customers!A:A,Customers!B:B)</f>
        <v>Customer 1095</v>
      </c>
      <c r="E862" s="2" t="s">
        <v>143</v>
      </c>
      <c r="F862" s="2" t="str">
        <f t="array" ref="F862">_xlfn.XLOOKUP(E862,Restaurants!A:A,Restaurants!B:B)</f>
        <v>Restaurant 054</v>
      </c>
      <c r="G862" s="2" t="s">
        <v>920</v>
      </c>
      <c r="H862" s="2" t="str">
        <f t="array" ref="H862">_xlfn.XLOOKUP(G862,Food_Menu!A:A,Food_Menu!B:B)</f>
        <v>Food Item 0164</v>
      </c>
      <c r="I862" s="2">
        <f t="array" ref="I862">_xlfn.XLOOKUP(G862,Food_Menu!A:A,Food_Menu!D:D)</f>
        <v>389.25</v>
      </c>
      <c r="J862" s="2" t="s">
        <v>801</v>
      </c>
      <c r="K862" s="2" t="str">
        <f t="array" ref="K862">_xlfn.XLOOKUP(J862,Delivery_Partners!A:A,Delivery_Partners!B:B)</f>
        <v>Delivery Partner 096</v>
      </c>
      <c r="L862" s="3">
        <v>1</v>
      </c>
      <c r="M862" s="2" t="s">
        <v>23</v>
      </c>
      <c r="N862" s="2" t="s">
        <v>55</v>
      </c>
      <c r="O862" s="3">
        <v>38</v>
      </c>
      <c r="P862" s="13">
        <f t="shared" si="176"/>
        <v>389.25</v>
      </c>
      <c r="Q862" s="13" t="str">
        <f t="shared" si="177"/>
        <v>Normal</v>
      </c>
      <c r="S862" s="21"/>
    </row>
    <row r="863" customHeight="1" spans="1:19">
      <c r="A863" s="2" t="s">
        <v>2218</v>
      </c>
      <c r="B863" s="28">
        <v>45723</v>
      </c>
      <c r="C863" s="2" t="s">
        <v>522</v>
      </c>
      <c r="D863" s="2" t="str">
        <f t="array" ref="D863">_xlfn.XLOOKUP(C863,Customers!A:A,Customers!B:B)</f>
        <v>Customer 0715</v>
      </c>
      <c r="E863" s="2" t="s">
        <v>945</v>
      </c>
      <c r="F863" s="2" t="str">
        <f t="array" ref="F863">_xlfn.XLOOKUP(E863,Restaurants!A:A,Restaurants!B:B)</f>
        <v>Restaurant 099</v>
      </c>
      <c r="G863" s="2" t="s">
        <v>111</v>
      </c>
      <c r="H863" s="2" t="str">
        <f t="array" ref="H863">_xlfn.XLOOKUP(G863,Food_Menu!A:A,Food_Menu!B:B)</f>
        <v>Food Item 0197</v>
      </c>
      <c r="I863" s="2">
        <f t="array" ref="I863">_xlfn.XLOOKUP(G863,Food_Menu!A:A,Food_Menu!D:D)</f>
        <v>628.28</v>
      </c>
      <c r="J863" s="2" t="s">
        <v>80</v>
      </c>
      <c r="K863" s="2" t="str">
        <f t="array" ref="K863">_xlfn.XLOOKUP(J863,Delivery_Partners!A:A,Delivery_Partners!B:B)</f>
        <v>Delivery Partner 020</v>
      </c>
      <c r="L863" s="3">
        <v>1</v>
      </c>
      <c r="M863" s="2" t="s">
        <v>23</v>
      </c>
      <c r="N863" s="2" t="s">
        <v>24</v>
      </c>
      <c r="O863" s="3">
        <v>32</v>
      </c>
      <c r="P863" s="13">
        <f t="shared" si="176"/>
        <v>628.28</v>
      </c>
      <c r="Q863" s="13" t="str">
        <f t="shared" si="177"/>
        <v>Normal</v>
      </c>
      <c r="S863" s="21"/>
    </row>
    <row r="864" customHeight="1" spans="1:19">
      <c r="A864" s="2" t="s">
        <v>2219</v>
      </c>
      <c r="B864" s="28">
        <v>45972</v>
      </c>
      <c r="C864" s="2" t="s">
        <v>2220</v>
      </c>
      <c r="D864" s="2" t="str">
        <f t="array" ref="D864">_xlfn.XLOOKUP(C864,Customers!A:A,Customers!B:B)</f>
        <v>Customer 0017</v>
      </c>
      <c r="E864" s="2" t="s">
        <v>468</v>
      </c>
      <c r="F864" s="2" t="str">
        <f t="array" ref="F864">_xlfn.XLOOKUP(E864,Restaurants!A:A,Restaurants!B:B)</f>
        <v>Restaurant 067</v>
      </c>
      <c r="G864" s="2" t="s">
        <v>447</v>
      </c>
      <c r="H864" s="2" t="str">
        <f t="array" ref="H864">_xlfn.XLOOKUP(G864,Food_Menu!A:A,Food_Menu!B:B)</f>
        <v>Food Item 0091</v>
      </c>
      <c r="I864" s="2">
        <f t="array" ref="I864">_xlfn.XLOOKUP(G864,Food_Menu!A:A,Food_Menu!D:D)</f>
        <v>434.43</v>
      </c>
      <c r="J864" s="2" t="s">
        <v>993</v>
      </c>
      <c r="K864" s="2" t="str">
        <f t="array" ref="K864">_xlfn.XLOOKUP(J864,Delivery_Partners!A:A,Delivery_Partners!B:B)</f>
        <v>Delivery Partner 086</v>
      </c>
      <c r="L864" s="3">
        <v>1</v>
      </c>
      <c r="M864" s="2" t="s">
        <v>23</v>
      </c>
      <c r="N864" s="2" t="s">
        <v>55</v>
      </c>
      <c r="O864" s="3">
        <v>18</v>
      </c>
      <c r="P864" s="13">
        <f t="shared" si="176"/>
        <v>434.43</v>
      </c>
      <c r="Q864" s="13" t="str">
        <f t="shared" si="177"/>
        <v>Fast</v>
      </c>
      <c r="S864" s="21"/>
    </row>
    <row r="865" customHeight="1" spans="1:19">
      <c r="A865" s="2" t="s">
        <v>2221</v>
      </c>
      <c r="B865" s="28">
        <v>45723</v>
      </c>
      <c r="C865" s="2" t="s">
        <v>2222</v>
      </c>
      <c r="D865" s="2" t="str">
        <f t="array" ref="D865">_xlfn.XLOOKUP(C865,Customers!A:A,Customers!B:B)</f>
        <v>Customer 0122</v>
      </c>
      <c r="E865" s="2" t="s">
        <v>526</v>
      </c>
      <c r="F865" s="2" t="str">
        <f t="array" ref="F865">_xlfn.XLOOKUP(E865,Restaurants!A:A,Restaurants!B:B)</f>
        <v>Restaurant 068</v>
      </c>
      <c r="G865" s="2" t="s">
        <v>61</v>
      </c>
      <c r="H865" s="2" t="str">
        <f t="array" ref="H865">_xlfn.XLOOKUP(G865,Food_Menu!A:A,Food_Menu!B:B)</f>
        <v>Food Item 0168</v>
      </c>
      <c r="I865" s="2">
        <f t="array" ref="I865">_xlfn.XLOOKUP(G865,Food_Menu!A:A,Food_Menu!D:D)</f>
        <v>107.01</v>
      </c>
      <c r="J865" s="2" t="s">
        <v>148</v>
      </c>
      <c r="K865" s="2" t="str">
        <f t="array" ref="K865">_xlfn.XLOOKUP(J865,Delivery_Partners!A:A,Delivery_Partners!B:B)</f>
        <v>Delivery Partner 162</v>
      </c>
      <c r="L865" s="3">
        <v>2</v>
      </c>
      <c r="M865" s="2" t="s">
        <v>23</v>
      </c>
      <c r="N865" s="2" t="s">
        <v>24</v>
      </c>
      <c r="O865" s="3">
        <v>21</v>
      </c>
      <c r="P865" s="13">
        <f t="shared" si="176"/>
        <v>214.02</v>
      </c>
      <c r="Q865" s="13" t="str">
        <f t="shared" si="177"/>
        <v>Fast</v>
      </c>
      <c r="S865" s="21"/>
    </row>
    <row r="866" hidden="1" customHeight="1" spans="1:19">
      <c r="A866" s="2" t="s">
        <v>2223</v>
      </c>
      <c r="B866" s="29" t="s">
        <v>1393</v>
      </c>
      <c r="C866" s="2" t="s">
        <v>2224</v>
      </c>
      <c r="D866" s="2" t="str">
        <f t="array" ref="D866">_xlfn.XLOOKUP(C866,Customers!A:A,Customers!B:B)</f>
        <v>Customer 0977</v>
      </c>
      <c r="E866" s="2" t="s">
        <v>182</v>
      </c>
      <c r="F866" s="2" t="str">
        <f t="array" ref="F866">_xlfn.XLOOKUP(E866,Restaurants!A:A,Restaurants!B:B)</f>
        <v>Restaurant 097</v>
      </c>
      <c r="G866" s="2" t="s">
        <v>884</v>
      </c>
      <c r="H866" s="2" t="str">
        <f t="array" ref="H866">_xlfn.XLOOKUP(G866,Food_Menu!A:A,Food_Menu!B:B)</f>
        <v>Food Item 0032</v>
      </c>
      <c r="I866" s="2"/>
      <c r="J866" s="2" t="s">
        <v>226</v>
      </c>
      <c r="K866" s="2" t="str">
        <f t="array" ref="K866">_xlfn.XLOOKUP(J866,Delivery_Partners!A:A,Delivery_Partners!B:B)</f>
        <v>Delivery Partner 027</v>
      </c>
      <c r="L866" s="3">
        <v>2</v>
      </c>
      <c r="M866" s="2" t="s">
        <v>189</v>
      </c>
      <c r="N866" s="2" t="s">
        <v>42</v>
      </c>
      <c r="O866" s="2"/>
    </row>
    <row r="867" customHeight="1" spans="1:19">
      <c r="A867" s="2" t="s">
        <v>2225</v>
      </c>
      <c r="B867" s="28">
        <v>45728</v>
      </c>
      <c r="C867" s="2" t="s">
        <v>2207</v>
      </c>
      <c r="D867" s="2" t="str">
        <f t="array" ref="D867">_xlfn.XLOOKUP(C867,Customers!A:A,Customers!B:B)</f>
        <v>Customer 0324</v>
      </c>
      <c r="E867" s="2" t="s">
        <v>289</v>
      </c>
      <c r="F867" s="2" t="str">
        <f t="array" ref="F867">_xlfn.XLOOKUP(E867,Restaurants!A:A,Restaurants!B:B)</f>
        <v>Restaurant 052</v>
      </c>
      <c r="G867" s="2" t="s">
        <v>163</v>
      </c>
      <c r="H867" s="2" t="str">
        <f t="array" ref="H867">_xlfn.XLOOKUP(G867,Food_Menu!A:A,Food_Menu!B:B)</f>
        <v>Food Item 0071</v>
      </c>
      <c r="I867" s="2">
        <f t="array" ref="I867">_xlfn.XLOOKUP(G867,Food_Menu!A:A,Food_Menu!D:D)</f>
        <v>243.5</v>
      </c>
      <c r="J867" s="2" t="s">
        <v>68</v>
      </c>
      <c r="K867" s="2" t="str">
        <f t="array" ref="K867">_xlfn.XLOOKUP(J867,Delivery_Partners!A:A,Delivery_Partners!B:B)</f>
        <v>Delivery Partner 046</v>
      </c>
      <c r="L867" s="3">
        <v>1</v>
      </c>
      <c r="M867" s="2" t="s">
        <v>23</v>
      </c>
      <c r="N867" s="2" t="s">
        <v>55</v>
      </c>
      <c r="O867" s="3">
        <v>58</v>
      </c>
      <c r="P867" s="13">
        <f t="shared" ref="P867:P868" si="178">I867*L867</f>
        <v>243.5</v>
      </c>
      <c r="Q867" s="13" t="str">
        <f t="shared" ref="Q867:Q868" si="179">IF(O867="","Not Delivered",IF(O867&lt;=30,"Fast",IF(O867&lt;=60,"Normal","Slow")))</f>
        <v>Normal</v>
      </c>
      <c r="S867" s="21"/>
    </row>
    <row r="868" customHeight="1" spans="1:19">
      <c r="A868" s="2" t="s">
        <v>2226</v>
      </c>
      <c r="B868" s="29" t="s">
        <v>891</v>
      </c>
      <c r="C868" s="2" t="s">
        <v>2227</v>
      </c>
      <c r="D868" s="2" t="str">
        <f t="array" ref="D868">_xlfn.XLOOKUP(C868,Customers!A:A,Customers!B:B)</f>
        <v>Customer 0183</v>
      </c>
      <c r="E868" s="2" t="s">
        <v>945</v>
      </c>
      <c r="F868" s="2" t="str">
        <f t="array" ref="F868">_xlfn.XLOOKUP(E868,Restaurants!A:A,Restaurants!B:B)</f>
        <v>Restaurant 099</v>
      </c>
      <c r="G868" s="2" t="s">
        <v>639</v>
      </c>
      <c r="H868" s="2" t="str">
        <f t="array" ref="H868">_xlfn.XLOOKUP(G868,Food_Menu!A:A,Food_Menu!B:B)</f>
        <v>Food Item 0125</v>
      </c>
      <c r="I868" s="2">
        <f t="array" ref="I868">_xlfn.XLOOKUP(G868,Food_Menu!A:A,Food_Menu!D:D)</f>
        <v>261.06</v>
      </c>
      <c r="J868" s="2" t="s">
        <v>168</v>
      </c>
      <c r="K868" s="2" t="str">
        <f t="array" ref="K868">_xlfn.XLOOKUP(J868,Delivery_Partners!A:A,Delivery_Partners!B:B)</f>
        <v>Delivery Partner 130</v>
      </c>
      <c r="L868" s="3">
        <v>1</v>
      </c>
      <c r="M868" s="2" t="s">
        <v>23</v>
      </c>
      <c r="N868" s="2" t="s">
        <v>74</v>
      </c>
      <c r="O868" s="3">
        <v>38</v>
      </c>
      <c r="P868" s="13">
        <f t="shared" si="178"/>
        <v>261.06</v>
      </c>
      <c r="Q868" s="13" t="str">
        <f t="shared" si="179"/>
        <v>Normal</v>
      </c>
      <c r="S868" s="21"/>
    </row>
    <row r="869" hidden="1" customHeight="1" spans="1:19">
      <c r="A869" s="2" t="s">
        <v>2228</v>
      </c>
      <c r="B869" s="28">
        <v>45784</v>
      </c>
      <c r="C869" s="2" t="s">
        <v>491</v>
      </c>
      <c r="D869" s="2" t="str">
        <f t="array" ref="D869">_xlfn.XLOOKUP(C869,Customers!A:A,Customers!B:B)</f>
        <v>Customer 0799</v>
      </c>
      <c r="E869" s="2" t="s">
        <v>634</v>
      </c>
      <c r="F869" s="2" t="str">
        <f t="array" ref="F869">_xlfn.XLOOKUP(E869,Restaurants!A:A,Restaurants!B:B)</f>
        <v>Restaurant 087</v>
      </c>
      <c r="G869" s="2" t="s">
        <v>194</v>
      </c>
      <c r="H869" s="2" t="str">
        <f t="array" ref="H869">_xlfn.XLOOKUP(G869,Food_Menu!A:A,Food_Menu!B:B)</f>
        <v>Food Item 0009</v>
      </c>
      <c r="I869" s="2"/>
      <c r="J869" s="2" t="s">
        <v>332</v>
      </c>
      <c r="K869" s="2" t="str">
        <f t="array" ref="K869">_xlfn.XLOOKUP(J869,Delivery_Partners!A:A,Delivery_Partners!B:B)</f>
        <v>Delivery Partner 164</v>
      </c>
      <c r="L869" s="3">
        <v>2</v>
      </c>
      <c r="M869" s="2" t="s">
        <v>101</v>
      </c>
      <c r="N869" s="2" t="s">
        <v>55</v>
      </c>
      <c r="O869" s="2"/>
    </row>
    <row r="870" customHeight="1" spans="1:19">
      <c r="A870" s="2" t="s">
        <v>2229</v>
      </c>
      <c r="B870" s="29" t="s">
        <v>1515</v>
      </c>
      <c r="C870" s="2" t="s">
        <v>1167</v>
      </c>
      <c r="D870" s="2" t="str">
        <f t="array" ref="D870">_xlfn.XLOOKUP(C870,Customers!A:A,Customers!B:B)</f>
        <v>Customer 1006</v>
      </c>
      <c r="E870" s="2" t="s">
        <v>771</v>
      </c>
      <c r="F870" s="2" t="str">
        <f t="array" ref="F870">_xlfn.XLOOKUP(E870,Restaurants!A:A,Restaurants!B:B)</f>
        <v>Restaurant 107</v>
      </c>
      <c r="G870" s="2" t="s">
        <v>985</v>
      </c>
      <c r="H870" s="2" t="str">
        <f t="array" ref="H870">_xlfn.XLOOKUP(G870,Food_Menu!A:A,Food_Menu!B:B)</f>
        <v>Food Item 0169</v>
      </c>
      <c r="I870" s="2">
        <f t="array" ref="I870">_xlfn.XLOOKUP(G870,Food_Menu!A:A,Food_Menu!D:D)</f>
        <v>94.12</v>
      </c>
      <c r="J870" s="2" t="s">
        <v>1319</v>
      </c>
      <c r="K870" s="2" t="str">
        <f t="array" ref="K870">_xlfn.XLOOKUP(J870,Delivery_Partners!A:A,Delivery_Partners!B:B)</f>
        <v>Delivery Partner 173</v>
      </c>
      <c r="L870" s="3">
        <v>1</v>
      </c>
      <c r="M870" s="2" t="s">
        <v>23</v>
      </c>
      <c r="N870" s="2" t="s">
        <v>24</v>
      </c>
      <c r="O870" s="3">
        <v>40</v>
      </c>
      <c r="P870" s="13">
        <f t="shared" ref="P870:P879" si="180">I870*L870</f>
        <v>94.12</v>
      </c>
      <c r="Q870" s="13" t="str">
        <f t="shared" ref="Q870:Q879" si="181">IF(O870="","Not Delivered",IF(O870&lt;=30,"Fast",IF(O870&lt;=60,"Normal","Slow")))</f>
        <v>Normal</v>
      </c>
      <c r="S870" s="21"/>
    </row>
    <row r="871" customHeight="1" spans="1:19">
      <c r="A871" s="2" t="s">
        <v>2230</v>
      </c>
      <c r="B871" s="28">
        <v>45936</v>
      </c>
      <c r="C871" s="2" t="s">
        <v>894</v>
      </c>
      <c r="D871" s="2" t="str">
        <f t="array" ref="D871">_xlfn.XLOOKUP(C871,Customers!A:A,Customers!B:B)</f>
        <v>Customer 0479</v>
      </c>
      <c r="E871" s="2" t="s">
        <v>1224</v>
      </c>
      <c r="F871" s="2" t="str">
        <f t="array" ref="F871">_xlfn.XLOOKUP(E871,Restaurants!A:A,Restaurants!B:B)</f>
        <v>Restaurant 055</v>
      </c>
      <c r="G871" s="2" t="s">
        <v>246</v>
      </c>
      <c r="H871" s="2" t="str">
        <f t="array" ref="H871">_xlfn.XLOOKUP(G871,Food_Menu!A:A,Food_Menu!B:B)</f>
        <v>Food Item 0204</v>
      </c>
      <c r="I871" s="2">
        <f t="array" ref="I871">_xlfn.XLOOKUP(G871,Food_Menu!A:A,Food_Menu!D:D)</f>
        <v>410.12</v>
      </c>
      <c r="J871" s="2" t="s">
        <v>389</v>
      </c>
      <c r="K871" s="2" t="str">
        <f t="array" ref="K871">_xlfn.XLOOKUP(J871,Delivery_Partners!A:A,Delivery_Partners!B:B)</f>
        <v>Delivery Partner 022</v>
      </c>
      <c r="L871" s="3">
        <v>1</v>
      </c>
      <c r="M871" s="2" t="s">
        <v>23</v>
      </c>
      <c r="N871" s="2" t="s">
        <v>74</v>
      </c>
      <c r="O871" s="3">
        <v>63</v>
      </c>
      <c r="P871" s="13">
        <f t="shared" si="180"/>
        <v>410.12</v>
      </c>
      <c r="Q871" s="13" t="str">
        <f t="shared" si="181"/>
        <v>Slow</v>
      </c>
      <c r="S871" s="21"/>
    </row>
    <row r="872" customHeight="1" spans="1:19">
      <c r="A872" s="2" t="s">
        <v>2231</v>
      </c>
      <c r="B872" s="28">
        <v>45756</v>
      </c>
      <c r="C872" s="2" t="s">
        <v>206</v>
      </c>
      <c r="D872" s="2" t="str">
        <f t="array" ref="D872">_xlfn.XLOOKUP(C872,Customers!A:A,Customers!B:B)</f>
        <v>Customer 0892</v>
      </c>
      <c r="E872" s="2" t="s">
        <v>526</v>
      </c>
      <c r="F872" s="2" t="str">
        <f t="array" ref="F872">_xlfn.XLOOKUP(E872,Restaurants!A:A,Restaurants!B:B)</f>
        <v>Restaurant 068</v>
      </c>
      <c r="G872" s="2" t="s">
        <v>966</v>
      </c>
      <c r="H872" s="2" t="str">
        <f t="array" ref="H872">_xlfn.XLOOKUP(G872,Food_Menu!A:A,Food_Menu!B:B)</f>
        <v>Food Item 0024</v>
      </c>
      <c r="I872" s="2">
        <f t="array" ref="I872">_xlfn.XLOOKUP(G872,Food_Menu!A:A,Food_Menu!D:D)</f>
        <v>375.96</v>
      </c>
      <c r="J872" s="2" t="s">
        <v>217</v>
      </c>
      <c r="K872" s="2" t="str">
        <f t="array" ref="K872">_xlfn.XLOOKUP(J872,Delivery_Partners!A:A,Delivery_Partners!B:B)</f>
        <v>Delivery Partner 044</v>
      </c>
      <c r="L872" s="3">
        <v>1</v>
      </c>
      <c r="M872" s="2" t="s">
        <v>23</v>
      </c>
      <c r="N872" s="2" t="s">
        <v>24</v>
      </c>
      <c r="O872" s="3">
        <v>30</v>
      </c>
      <c r="P872" s="13">
        <f t="shared" si="180"/>
        <v>375.96</v>
      </c>
      <c r="Q872" s="13" t="str">
        <f t="shared" si="181"/>
        <v>Fast</v>
      </c>
      <c r="S872" s="21"/>
    </row>
    <row r="873" customHeight="1" spans="1:19">
      <c r="A873" s="2" t="s">
        <v>2232</v>
      </c>
      <c r="B873" s="28">
        <v>45934</v>
      </c>
      <c r="C873" s="2" t="s">
        <v>2233</v>
      </c>
      <c r="D873" s="2" t="str">
        <f t="array" ref="D873">_xlfn.XLOOKUP(C873,Customers!A:A,Customers!B:B)</f>
        <v>Customer 0506</v>
      </c>
      <c r="E873" s="2" t="s">
        <v>1031</v>
      </c>
      <c r="F873" s="2" t="str">
        <f t="array" ref="F873">_xlfn.XLOOKUP(E873,Restaurants!A:A,Restaurants!B:B)</f>
        <v>Restaurant 016</v>
      </c>
      <c r="G873" s="2" t="s">
        <v>2055</v>
      </c>
      <c r="H873" s="2" t="str">
        <f t="array" ref="H873">_xlfn.XLOOKUP(G873,Food_Menu!A:A,Food_Menu!B:B)</f>
        <v>Food Item 0219</v>
      </c>
      <c r="I873" s="2">
        <f t="array" ref="I873">_xlfn.XLOOKUP(G873,Food_Menu!A:A,Food_Menu!D:D)</f>
        <v>256.46</v>
      </c>
      <c r="J873" s="2" t="s">
        <v>1104</v>
      </c>
      <c r="K873" s="2" t="str">
        <f t="array" ref="K873">_xlfn.XLOOKUP(J873,Delivery_Partners!A:A,Delivery_Partners!B:B)</f>
        <v>Delivery Partner 178</v>
      </c>
      <c r="L873" s="3">
        <v>3</v>
      </c>
      <c r="M873" s="2" t="s">
        <v>23</v>
      </c>
      <c r="N873" s="2" t="s">
        <v>42</v>
      </c>
      <c r="O873" s="3">
        <v>54</v>
      </c>
      <c r="P873" s="13">
        <f t="shared" si="180"/>
        <v>769.38</v>
      </c>
      <c r="Q873" s="13" t="str">
        <f t="shared" si="181"/>
        <v>Normal</v>
      </c>
      <c r="S873" s="21"/>
    </row>
    <row r="874" customHeight="1" spans="1:19">
      <c r="A874" s="2" t="s">
        <v>2234</v>
      </c>
      <c r="B874" s="29" t="s">
        <v>175</v>
      </c>
      <c r="C874" s="2" t="s">
        <v>1585</v>
      </c>
      <c r="D874" s="2" t="str">
        <f t="array" ref="D874">_xlfn.XLOOKUP(C874,Customers!A:A,Customers!B:B)</f>
        <v>Customer 0131</v>
      </c>
      <c r="E874" s="2" t="s">
        <v>800</v>
      </c>
      <c r="F874" s="2" t="str">
        <f t="array" ref="F874">_xlfn.XLOOKUP(E874,Restaurants!A:A,Restaurants!B:B)</f>
        <v>Restaurant 014</v>
      </c>
      <c r="G874" s="2" t="s">
        <v>235</v>
      </c>
      <c r="H874" s="2" t="str">
        <f t="array" ref="H874">_xlfn.XLOOKUP(G874,Food_Menu!A:A,Food_Menu!B:B)</f>
        <v>Food Item 0020</v>
      </c>
      <c r="I874" s="2">
        <f t="array" ref="I874">_xlfn.XLOOKUP(G874,Food_Menu!A:A,Food_Menu!D:D)</f>
        <v>565.62</v>
      </c>
      <c r="J874" s="2" t="s">
        <v>100</v>
      </c>
      <c r="K874" s="2" t="str">
        <f t="array" ref="K874">_xlfn.XLOOKUP(J874,Delivery_Partners!A:A,Delivery_Partners!B:B)</f>
        <v>Delivery Partner 092</v>
      </c>
      <c r="L874" s="3">
        <v>2</v>
      </c>
      <c r="M874" s="2" t="s">
        <v>23</v>
      </c>
      <c r="N874" s="2" t="s">
        <v>24</v>
      </c>
      <c r="O874" s="3">
        <v>30</v>
      </c>
      <c r="P874" s="13">
        <f t="shared" si="180"/>
        <v>1131.24</v>
      </c>
      <c r="Q874" s="13" t="str">
        <f t="shared" si="181"/>
        <v>Fast</v>
      </c>
      <c r="S874" s="21"/>
    </row>
    <row r="875" customHeight="1" spans="1:19">
      <c r="A875" s="2" t="s">
        <v>2235</v>
      </c>
      <c r="B875" s="29" t="s">
        <v>353</v>
      </c>
      <c r="C875" s="2" t="s">
        <v>2236</v>
      </c>
      <c r="D875" s="2" t="str">
        <f t="array" ref="D875">_xlfn.XLOOKUP(C875,Customers!A:A,Customers!B:B)</f>
        <v>Customer 0958</v>
      </c>
      <c r="E875" s="2" t="s">
        <v>71</v>
      </c>
      <c r="F875" s="2" t="str">
        <f t="array" ref="F875">_xlfn.XLOOKUP(E875,Restaurants!A:A,Restaurants!B:B)</f>
        <v>Restaurant 013</v>
      </c>
      <c r="G875" s="2" t="s">
        <v>553</v>
      </c>
      <c r="H875" s="2" t="str">
        <f t="array" ref="H875">_xlfn.XLOOKUP(G875,Food_Menu!A:A,Food_Menu!B:B)</f>
        <v>Food Item 0028</v>
      </c>
      <c r="I875" s="2">
        <f t="array" ref="I875">_xlfn.XLOOKUP(G875,Food_Menu!A:A,Food_Menu!D:D)</f>
        <v>607.73</v>
      </c>
      <c r="J875" s="2" t="s">
        <v>1132</v>
      </c>
      <c r="K875" s="2" t="str">
        <f t="array" ref="K875">_xlfn.XLOOKUP(J875,Delivery_Partners!A:A,Delivery_Partners!B:B)</f>
        <v>Delivery Partner 151</v>
      </c>
      <c r="L875" s="3">
        <v>2</v>
      </c>
      <c r="M875" s="2" t="s">
        <v>23</v>
      </c>
      <c r="N875" s="2" t="s">
        <v>24</v>
      </c>
      <c r="O875" s="3">
        <v>27</v>
      </c>
      <c r="P875" s="13">
        <f t="shared" si="180"/>
        <v>1215.46</v>
      </c>
      <c r="Q875" s="13" t="str">
        <f t="shared" si="181"/>
        <v>Fast</v>
      </c>
      <c r="S875" s="21"/>
    </row>
    <row r="876" customHeight="1" spans="1:19">
      <c r="A876" s="2" t="s">
        <v>2237</v>
      </c>
      <c r="B876" s="28">
        <v>45659</v>
      </c>
      <c r="C876" s="2" t="s">
        <v>2238</v>
      </c>
      <c r="D876" s="2" t="str">
        <f t="array" ref="D876">_xlfn.XLOOKUP(C876,Customers!A:A,Customers!B:B)</f>
        <v>Customer 1103</v>
      </c>
      <c r="E876" s="2" t="s">
        <v>750</v>
      </c>
      <c r="F876" s="2" t="str">
        <f t="array" ref="F876">_xlfn.XLOOKUP(E876,Restaurants!A:A,Restaurants!B:B)</f>
        <v>Restaurant 076</v>
      </c>
      <c r="G876" s="2" t="s">
        <v>61</v>
      </c>
      <c r="H876" s="2" t="str">
        <f t="array" ref="H876">_xlfn.XLOOKUP(G876,Food_Menu!A:A,Food_Menu!B:B)</f>
        <v>Food Item 0168</v>
      </c>
      <c r="I876" s="2">
        <f t="array" ref="I876">_xlfn.XLOOKUP(G876,Food_Menu!A:A,Food_Menu!D:D)</f>
        <v>107.01</v>
      </c>
      <c r="J876" s="2" t="s">
        <v>684</v>
      </c>
      <c r="K876" s="2" t="str">
        <f t="array" ref="K876">_xlfn.XLOOKUP(J876,Delivery_Partners!A:A,Delivery_Partners!B:B)</f>
        <v>Delivery Partner 003</v>
      </c>
      <c r="L876" s="3">
        <v>2</v>
      </c>
      <c r="M876" s="2" t="s">
        <v>23</v>
      </c>
      <c r="N876" s="2" t="s">
        <v>55</v>
      </c>
      <c r="O876" s="3">
        <v>34</v>
      </c>
      <c r="P876" s="13">
        <f t="shared" si="180"/>
        <v>214.02</v>
      </c>
      <c r="Q876" s="13" t="str">
        <f t="shared" si="181"/>
        <v>Normal</v>
      </c>
      <c r="S876" s="21"/>
    </row>
    <row r="877" customHeight="1" spans="1:19">
      <c r="A877" s="2" t="s">
        <v>2239</v>
      </c>
      <c r="B877" s="29" t="s">
        <v>161</v>
      </c>
      <c r="C877" s="2" t="s">
        <v>2240</v>
      </c>
      <c r="D877" s="2" t="str">
        <f t="array" ref="D877">_xlfn.XLOOKUP(C877,Customers!A:A,Customers!B:B)</f>
        <v>Customer 1182</v>
      </c>
      <c r="E877" s="2" t="s">
        <v>658</v>
      </c>
      <c r="F877" s="2" t="str">
        <f t="array" ref="F877">_xlfn.XLOOKUP(E877,Restaurants!A:A,Restaurants!B:B)</f>
        <v>Restaurant 040</v>
      </c>
      <c r="G877" s="2" t="s">
        <v>1860</v>
      </c>
      <c r="H877" s="2" t="str">
        <f t="array" ref="H877">_xlfn.XLOOKUP(G877,Food_Menu!A:A,Food_Menu!B:B)</f>
        <v>Food Item 0151</v>
      </c>
      <c r="I877" s="2">
        <f t="array" ref="I877">_xlfn.XLOOKUP(G877,Food_Menu!A:A,Food_Menu!D:D)</f>
        <v>500.58</v>
      </c>
      <c r="J877" s="2" t="s">
        <v>314</v>
      </c>
      <c r="K877" s="2" t="str">
        <f t="array" ref="K877">_xlfn.XLOOKUP(J877,Delivery_Partners!A:A,Delivery_Partners!B:B)</f>
        <v>Delivery Partner 021</v>
      </c>
      <c r="L877" s="3">
        <v>1</v>
      </c>
      <c r="M877" s="2" t="s">
        <v>23</v>
      </c>
      <c r="N877" s="2" t="s">
        <v>55</v>
      </c>
      <c r="O877" s="3">
        <v>34</v>
      </c>
      <c r="P877" s="13">
        <f t="shared" si="180"/>
        <v>500.58</v>
      </c>
      <c r="Q877" s="13" t="str">
        <f t="shared" si="181"/>
        <v>Normal</v>
      </c>
      <c r="S877" s="21"/>
    </row>
    <row r="878" customHeight="1" spans="1:19">
      <c r="A878" s="2" t="s">
        <v>2241</v>
      </c>
      <c r="B878" s="29" t="s">
        <v>1961</v>
      </c>
      <c r="C878" s="2" t="s">
        <v>2242</v>
      </c>
      <c r="D878" s="2" t="str">
        <f t="array" ref="D878">_xlfn.XLOOKUP(C878,Customers!A:A,Customers!B:B)</f>
        <v>Customer 0121</v>
      </c>
      <c r="E878" s="2" t="s">
        <v>33</v>
      </c>
      <c r="F878" s="2" t="str">
        <f t="array" ref="F878">_xlfn.XLOOKUP(E878,Restaurants!A:A,Restaurants!B:B)</f>
        <v>Restaurant 035</v>
      </c>
      <c r="G878" s="2" t="s">
        <v>1083</v>
      </c>
      <c r="H878" s="2" t="str">
        <f t="array" ref="H878">_xlfn.XLOOKUP(G878,Food_Menu!A:A,Food_Menu!B:B)</f>
        <v>Food Item 0206</v>
      </c>
      <c r="I878" s="2">
        <f t="array" ref="I878">_xlfn.XLOOKUP(G878,Food_Menu!A:A,Food_Menu!D:D)</f>
        <v>635.73</v>
      </c>
      <c r="J878" s="2" t="s">
        <v>942</v>
      </c>
      <c r="K878" s="2" t="str">
        <f t="array" ref="K878">_xlfn.XLOOKUP(J878,Delivery_Partners!A:A,Delivery_Partners!B:B)</f>
        <v>Delivery Partner 037</v>
      </c>
      <c r="L878" s="3">
        <v>1</v>
      </c>
      <c r="M878" s="2" t="s">
        <v>23</v>
      </c>
      <c r="N878" s="2" t="s">
        <v>74</v>
      </c>
      <c r="O878" s="3">
        <v>42</v>
      </c>
      <c r="P878" s="13">
        <f t="shared" si="180"/>
        <v>635.73</v>
      </c>
      <c r="Q878" s="13" t="str">
        <f t="shared" si="181"/>
        <v>Normal</v>
      </c>
      <c r="S878" s="21"/>
    </row>
    <row r="879" customHeight="1" spans="1:19">
      <c r="A879" s="2" t="s">
        <v>2243</v>
      </c>
      <c r="B879" s="29" t="s">
        <v>1648</v>
      </c>
      <c r="C879" s="2" t="s">
        <v>551</v>
      </c>
      <c r="D879" s="2" t="str">
        <f t="array" ref="D879">_xlfn.XLOOKUP(C879,Customers!A:A,Customers!B:B)</f>
        <v>Customer 0679</v>
      </c>
      <c r="E879" s="2" t="s">
        <v>366</v>
      </c>
      <c r="F879" s="2" t="str">
        <f t="array" ref="F879">_xlfn.XLOOKUP(E879,Restaurants!A:A,Restaurants!B:B)</f>
        <v>Restaurant 073</v>
      </c>
      <c r="G879" s="2" t="s">
        <v>469</v>
      </c>
      <c r="H879" s="2" t="str">
        <f t="array" ref="H879">_xlfn.XLOOKUP(G879,Food_Menu!A:A,Food_Menu!B:B)</f>
        <v>Food Item 0094</v>
      </c>
      <c r="I879" s="2">
        <f t="array" ref="I879">_xlfn.XLOOKUP(G879,Food_Menu!A:A,Food_Menu!D:D)</f>
        <v>556.24</v>
      </c>
      <c r="J879" s="2" t="s">
        <v>439</v>
      </c>
      <c r="K879" s="2" t="str">
        <f t="array" ref="K879">_xlfn.XLOOKUP(J879,Delivery_Partners!A:A,Delivery_Partners!B:B)</f>
        <v>Delivery Partner 016</v>
      </c>
      <c r="L879" s="3">
        <v>2</v>
      </c>
      <c r="M879" s="2" t="s">
        <v>23</v>
      </c>
      <c r="N879" s="2" t="s">
        <v>42</v>
      </c>
      <c r="O879" s="3">
        <v>15</v>
      </c>
      <c r="P879" s="13">
        <f t="shared" si="180"/>
        <v>1112.48</v>
      </c>
      <c r="Q879" s="13" t="str">
        <f t="shared" si="181"/>
        <v>Fast</v>
      </c>
      <c r="S879" s="21"/>
    </row>
    <row r="880" hidden="1" customHeight="1" spans="1:19">
      <c r="A880" s="2" t="s">
        <v>2244</v>
      </c>
      <c r="B880" s="29" t="s">
        <v>690</v>
      </c>
      <c r="C880" s="2" t="s">
        <v>2245</v>
      </c>
      <c r="D880" s="2" t="str">
        <f t="array" ref="D880">_xlfn.XLOOKUP(C880,Customers!A:A,Customers!B:B)</f>
        <v>Customer 0749</v>
      </c>
      <c r="E880" s="2" t="s">
        <v>669</v>
      </c>
      <c r="F880" s="2" t="str">
        <f t="array" ref="F880">_xlfn.XLOOKUP(E880,Restaurants!A:A,Restaurants!B:B)</f>
        <v>Restaurant 048</v>
      </c>
      <c r="G880" s="2" t="s">
        <v>529</v>
      </c>
      <c r="H880" s="2" t="str">
        <f t="array" ref="H880">_xlfn.XLOOKUP(G880,Food_Menu!A:A,Food_Menu!B:B)</f>
        <v>Food Item 0126</v>
      </c>
      <c r="I880" s="2"/>
      <c r="J880" s="2" t="s">
        <v>164</v>
      </c>
      <c r="K880" s="2" t="str">
        <f t="array" ref="K880">_xlfn.XLOOKUP(J880,Delivery_Partners!A:A,Delivery_Partners!B:B)</f>
        <v>Delivery Partner 161</v>
      </c>
      <c r="L880" s="3">
        <v>3</v>
      </c>
      <c r="M880" s="2" t="s">
        <v>189</v>
      </c>
      <c r="N880" s="2" t="s">
        <v>24</v>
      </c>
      <c r="O880" s="2"/>
    </row>
    <row r="881" customHeight="1" spans="1:19">
      <c r="A881" s="2" t="s">
        <v>2246</v>
      </c>
      <c r="B881" s="29" t="s">
        <v>2247</v>
      </c>
      <c r="C881" s="2" t="s">
        <v>1012</v>
      </c>
      <c r="D881" s="2" t="str">
        <f t="array" ref="D881">_xlfn.XLOOKUP(C881,Customers!A:A,Customers!B:B)</f>
        <v>Customer 0095</v>
      </c>
      <c r="E881" s="2" t="s">
        <v>1765</v>
      </c>
      <c r="F881" s="2" t="str">
        <f t="array" ref="F881">_xlfn.XLOOKUP(E881,Restaurants!A:A,Restaurants!B:B)</f>
        <v>Restaurant 017</v>
      </c>
      <c r="G881" s="2" t="s">
        <v>1044</v>
      </c>
      <c r="H881" s="2" t="str">
        <f t="array" ref="H881">_xlfn.XLOOKUP(G881,Food_Menu!A:A,Food_Menu!B:B)</f>
        <v>Food Item 0033</v>
      </c>
      <c r="I881" s="2">
        <f t="array" ref="I881">_xlfn.XLOOKUP(G881,Food_Menu!A:A,Food_Menu!D:D)</f>
        <v>595.57</v>
      </c>
      <c r="J881" s="2" t="s">
        <v>1160</v>
      </c>
      <c r="K881" s="2" t="str">
        <f t="array" ref="K881">_xlfn.XLOOKUP(J881,Delivery_Partners!A:A,Delivery_Partners!B:B)</f>
        <v>Delivery Partner 145</v>
      </c>
      <c r="L881" s="3">
        <v>1</v>
      </c>
      <c r="M881" s="2" t="s">
        <v>23</v>
      </c>
      <c r="N881" s="2" t="s">
        <v>42</v>
      </c>
      <c r="O881" s="3">
        <v>28</v>
      </c>
      <c r="P881" s="13">
        <f t="shared" ref="P881:P891" si="182">I881*L881</f>
        <v>595.57</v>
      </c>
      <c r="Q881" s="13" t="str">
        <f t="shared" ref="Q881:Q891" si="183">IF(O881="","Not Delivered",IF(O881&lt;=30,"Fast",IF(O881&lt;=60,"Normal","Slow")))</f>
        <v>Fast</v>
      </c>
      <c r="S881" s="21"/>
    </row>
    <row r="882" customHeight="1" spans="1:19">
      <c r="A882" s="2" t="s">
        <v>2248</v>
      </c>
      <c r="B882" s="29" t="s">
        <v>1027</v>
      </c>
      <c r="C882" s="2" t="s">
        <v>1365</v>
      </c>
      <c r="D882" s="2" t="str">
        <f t="array" ref="D882">_xlfn.XLOOKUP(C882,Customers!A:A,Customers!B:B)</f>
        <v>Customer 1142</v>
      </c>
      <c r="E882" s="2" t="s">
        <v>468</v>
      </c>
      <c r="F882" s="2" t="str">
        <f t="array" ref="F882">_xlfn.XLOOKUP(E882,Restaurants!A:A,Restaurants!B:B)</f>
        <v>Restaurant 067</v>
      </c>
      <c r="G882" s="2" t="s">
        <v>1063</v>
      </c>
      <c r="H882" s="2" t="str">
        <f t="array" ref="H882">_xlfn.XLOOKUP(G882,Food_Menu!A:A,Food_Menu!B:B)</f>
        <v>Food Item 0153</v>
      </c>
      <c r="I882" s="2">
        <f t="array" ref="I882">_xlfn.XLOOKUP(G882,Food_Menu!A:A,Food_Menu!D:D)</f>
        <v>322.66</v>
      </c>
      <c r="J882" s="2" t="s">
        <v>718</v>
      </c>
      <c r="K882" s="2" t="str">
        <f t="array" ref="K882">_xlfn.XLOOKUP(J882,Delivery_Partners!A:A,Delivery_Partners!B:B)</f>
        <v>Delivery Partner 071</v>
      </c>
      <c r="L882" s="3">
        <v>1</v>
      </c>
      <c r="M882" s="2" t="s">
        <v>23</v>
      </c>
      <c r="N882" s="2" t="s">
        <v>74</v>
      </c>
      <c r="O882" s="3">
        <v>26</v>
      </c>
      <c r="P882" s="13">
        <f t="shared" si="182"/>
        <v>322.66</v>
      </c>
      <c r="Q882" s="13" t="str">
        <f t="shared" si="183"/>
        <v>Fast</v>
      </c>
      <c r="S882" s="21"/>
    </row>
    <row r="883" customHeight="1" spans="1:19">
      <c r="A883" s="2" t="s">
        <v>2249</v>
      </c>
      <c r="B883" s="29" t="s">
        <v>1118</v>
      </c>
      <c r="C883" s="2" t="s">
        <v>2250</v>
      </c>
      <c r="D883" s="2" t="str">
        <f t="array" ref="D883">_xlfn.XLOOKUP(C883,Customers!A:A,Customers!B:B)</f>
        <v>Customer 0124</v>
      </c>
      <c r="E883" s="2" t="s">
        <v>468</v>
      </c>
      <c r="F883" s="2" t="str">
        <f t="array" ref="F883">_xlfn.XLOOKUP(E883,Restaurants!A:A,Restaurants!B:B)</f>
        <v>Restaurant 067</v>
      </c>
      <c r="G883" s="2" t="s">
        <v>221</v>
      </c>
      <c r="H883" s="2" t="str">
        <f t="array" ref="H883">_xlfn.XLOOKUP(G883,Food_Menu!A:A,Food_Menu!B:B)</f>
        <v>Food Item 0220</v>
      </c>
      <c r="I883" s="2">
        <f t="array" ref="I883">_xlfn.XLOOKUP(G883,Food_Menu!A:A,Food_Menu!D:D)</f>
        <v>194.15</v>
      </c>
      <c r="J883" s="2" t="s">
        <v>900</v>
      </c>
      <c r="K883" s="2" t="str">
        <f t="array" ref="K883">_xlfn.XLOOKUP(J883,Delivery_Partners!A:A,Delivery_Partners!B:B)</f>
        <v>Delivery Partner 015</v>
      </c>
      <c r="L883" s="3">
        <v>4</v>
      </c>
      <c r="M883" s="2" t="s">
        <v>23</v>
      </c>
      <c r="N883" s="2" t="s">
        <v>74</v>
      </c>
      <c r="O883" s="3">
        <v>19</v>
      </c>
      <c r="P883" s="13">
        <f t="shared" si="182"/>
        <v>776.6</v>
      </c>
      <c r="Q883" s="13" t="str">
        <f t="shared" si="183"/>
        <v>Fast</v>
      </c>
      <c r="S883" s="21"/>
    </row>
    <row r="884" customHeight="1" spans="1:19">
      <c r="A884" s="2" t="s">
        <v>2251</v>
      </c>
      <c r="B884" s="28">
        <v>45781</v>
      </c>
      <c r="C884" s="2" t="s">
        <v>2252</v>
      </c>
      <c r="D884" s="2" t="str">
        <f t="array" ref="D884">_xlfn.XLOOKUP(C884,Customers!A:A,Customers!B:B)</f>
        <v>Customer 0323</v>
      </c>
      <c r="E884" s="2" t="s">
        <v>1765</v>
      </c>
      <c r="F884" s="2" t="str">
        <f t="array" ref="F884">_xlfn.XLOOKUP(E884,Restaurants!A:A,Restaurants!B:B)</f>
        <v>Restaurant 017</v>
      </c>
      <c r="G884" s="2" t="s">
        <v>216</v>
      </c>
      <c r="H884" s="2" t="str">
        <f t="array" ref="H884">_xlfn.XLOOKUP(G884,Food_Menu!A:A,Food_Menu!B:B)</f>
        <v>Food Item 0132</v>
      </c>
      <c r="I884" s="2">
        <f t="array" ref="I884">_xlfn.XLOOKUP(G884,Food_Menu!A:A,Food_Menu!D:D)</f>
        <v>597.76</v>
      </c>
      <c r="J884" s="2" t="s">
        <v>80</v>
      </c>
      <c r="K884" s="2" t="str">
        <f t="array" ref="K884">_xlfn.XLOOKUP(J884,Delivery_Partners!A:A,Delivery_Partners!B:B)</f>
        <v>Delivery Partner 020</v>
      </c>
      <c r="L884" s="3">
        <v>1</v>
      </c>
      <c r="M884" s="2" t="s">
        <v>23</v>
      </c>
      <c r="N884" s="2" t="s">
        <v>74</v>
      </c>
      <c r="O884" s="3">
        <v>31</v>
      </c>
      <c r="P884" s="13">
        <f t="shared" si="182"/>
        <v>597.76</v>
      </c>
      <c r="Q884" s="13" t="str">
        <f t="shared" si="183"/>
        <v>Normal</v>
      </c>
      <c r="S884" s="21"/>
    </row>
    <row r="885" customHeight="1" spans="1:19">
      <c r="A885" s="2" t="s">
        <v>2253</v>
      </c>
      <c r="B885" s="29" t="s">
        <v>1156</v>
      </c>
      <c r="C885" s="2" t="s">
        <v>1824</v>
      </c>
      <c r="D885" s="2" t="str">
        <f t="array" ref="D885">_xlfn.XLOOKUP(C885,Customers!A:A,Customers!B:B)</f>
        <v>Customer 1163</v>
      </c>
      <c r="E885" s="2" t="s">
        <v>27</v>
      </c>
      <c r="F885" s="2" t="str">
        <f t="array" ref="F885">_xlfn.XLOOKUP(E885,Restaurants!A:A,Restaurants!B:B)</f>
        <v>Restaurant 033</v>
      </c>
      <c r="G885" s="2" t="s">
        <v>1083</v>
      </c>
      <c r="H885" s="2" t="str">
        <f t="array" ref="H885">_xlfn.XLOOKUP(G885,Food_Menu!A:A,Food_Menu!B:B)</f>
        <v>Food Item 0206</v>
      </c>
      <c r="I885" s="2">
        <f t="array" ref="I885">_xlfn.XLOOKUP(G885,Food_Menu!A:A,Food_Menu!D:D)</f>
        <v>635.73</v>
      </c>
      <c r="J885" s="2" t="s">
        <v>1246</v>
      </c>
      <c r="K885" s="2" t="str">
        <f t="array" ref="K885">_xlfn.XLOOKUP(J885,Delivery_Partners!A:A,Delivery_Partners!B:B)</f>
        <v>Delivery Partner 048</v>
      </c>
      <c r="L885" s="3">
        <v>1</v>
      </c>
      <c r="M885" s="2" t="s">
        <v>23</v>
      </c>
      <c r="N885" s="2" t="s">
        <v>55</v>
      </c>
      <c r="O885" s="3">
        <v>29</v>
      </c>
      <c r="P885" s="13">
        <f t="shared" si="182"/>
        <v>635.73</v>
      </c>
      <c r="Q885" s="13" t="str">
        <f t="shared" si="183"/>
        <v>Fast</v>
      </c>
      <c r="S885" s="21"/>
    </row>
    <row r="886" customHeight="1" spans="1:19">
      <c r="A886" s="2" t="s">
        <v>2254</v>
      </c>
      <c r="B886" s="29" t="s">
        <v>31</v>
      </c>
      <c r="C886" s="2" t="s">
        <v>1232</v>
      </c>
      <c r="D886" s="2" t="str">
        <f t="array" ref="D886">_xlfn.XLOOKUP(C886,Customers!A:A,Customers!B:B)</f>
        <v>Customer 0668</v>
      </c>
      <c r="E886" s="2" t="s">
        <v>230</v>
      </c>
      <c r="F886" s="2" t="str">
        <f t="array" ref="F886">_xlfn.XLOOKUP(E886,Restaurants!A:A,Restaurants!B:B)</f>
        <v>Restaurant 029</v>
      </c>
      <c r="G886" s="2" t="s">
        <v>2095</v>
      </c>
      <c r="H886" s="2" t="str">
        <f t="array" ref="H886">_xlfn.XLOOKUP(G886,Food_Menu!A:A,Food_Menu!B:B)</f>
        <v>Food Item 0087</v>
      </c>
      <c r="I886" s="2">
        <f t="array" ref="I886">_xlfn.XLOOKUP(G886,Food_Menu!A:A,Food_Menu!D:D)</f>
        <v>288.34</v>
      </c>
      <c r="J886" s="2" t="s">
        <v>323</v>
      </c>
      <c r="K886" s="2" t="str">
        <f t="array" ref="K886">_xlfn.XLOOKUP(J886,Delivery_Partners!A:A,Delivery_Partners!B:B)</f>
        <v>Delivery Partner 131</v>
      </c>
      <c r="L886" s="3">
        <v>1</v>
      </c>
      <c r="M886" s="2" t="s">
        <v>23</v>
      </c>
      <c r="N886" s="2" t="s">
        <v>42</v>
      </c>
      <c r="O886" s="3">
        <v>30</v>
      </c>
      <c r="P886" s="13">
        <f t="shared" si="182"/>
        <v>288.34</v>
      </c>
      <c r="Q886" s="13" t="str">
        <f t="shared" si="183"/>
        <v>Fast</v>
      </c>
      <c r="S886" s="21"/>
    </row>
    <row r="887" customHeight="1" spans="1:19">
      <c r="A887" s="2" t="s">
        <v>2255</v>
      </c>
      <c r="B887" s="28">
        <v>45689</v>
      </c>
      <c r="C887" s="2" t="s">
        <v>1564</v>
      </c>
      <c r="D887" s="2" t="str">
        <f t="array" ref="D887">_xlfn.XLOOKUP(C887,Customers!A:A,Customers!B:B)</f>
        <v>Customer 0816</v>
      </c>
      <c r="E887" s="2" t="s">
        <v>1342</v>
      </c>
      <c r="F887" s="2" t="str">
        <f t="array" ref="F887">_xlfn.XLOOKUP(E887,Restaurants!A:A,Restaurants!B:B)</f>
        <v>Restaurant 084</v>
      </c>
      <c r="G887" s="2" t="s">
        <v>1177</v>
      </c>
      <c r="H887" s="2" t="str">
        <f t="array" ref="H887">_xlfn.XLOOKUP(G887,Food_Menu!A:A,Food_Menu!B:B)</f>
        <v>Food Item 0217</v>
      </c>
      <c r="I887" s="2">
        <f t="array" ref="I887">_xlfn.XLOOKUP(G887,Food_Menu!A:A,Food_Menu!D:D)</f>
        <v>222.6</v>
      </c>
      <c r="J887" s="2" t="s">
        <v>1160</v>
      </c>
      <c r="K887" s="2" t="str">
        <f t="array" ref="K887">_xlfn.XLOOKUP(J887,Delivery_Partners!A:A,Delivery_Partners!B:B)</f>
        <v>Delivery Partner 145</v>
      </c>
      <c r="L887" s="3">
        <v>1</v>
      </c>
      <c r="M887" s="2" t="s">
        <v>23</v>
      </c>
      <c r="N887" s="2" t="s">
        <v>55</v>
      </c>
      <c r="O887" s="3">
        <v>15</v>
      </c>
      <c r="P887" s="13">
        <f t="shared" si="182"/>
        <v>222.6</v>
      </c>
      <c r="Q887" s="13" t="str">
        <f t="shared" si="183"/>
        <v>Fast</v>
      </c>
      <c r="S887" s="21"/>
    </row>
    <row r="888" customHeight="1" spans="1:19">
      <c r="A888" s="2" t="s">
        <v>2256</v>
      </c>
      <c r="B888" s="28">
        <v>45839</v>
      </c>
      <c r="C888" s="2" t="s">
        <v>1902</v>
      </c>
      <c r="D888" s="2" t="str">
        <f t="array" ref="D888">_xlfn.XLOOKUP(C888,Customers!A:A,Customers!B:B)</f>
        <v>Customer 0593</v>
      </c>
      <c r="E888" s="2" t="s">
        <v>1072</v>
      </c>
      <c r="F888" s="2" t="str">
        <f t="array" ref="F888">_xlfn.XLOOKUP(E888,Restaurants!A:A,Restaurants!B:B)</f>
        <v>Restaurant 030</v>
      </c>
      <c r="G888" s="2" t="s">
        <v>1318</v>
      </c>
      <c r="H888" s="2" t="str">
        <f t="array" ref="H888">_xlfn.XLOOKUP(G888,Food_Menu!A:A,Food_Menu!B:B)</f>
        <v>Food Item 0119</v>
      </c>
      <c r="I888" s="2">
        <f t="array" ref="I888">_xlfn.XLOOKUP(G888,Food_Menu!A:A,Food_Menu!D:D)</f>
        <v>220.83</v>
      </c>
      <c r="J888" s="2" t="s">
        <v>572</v>
      </c>
      <c r="K888" s="2" t="str">
        <f t="array" ref="K888">_xlfn.XLOOKUP(J888,Delivery_Partners!A:A,Delivery_Partners!B:B)</f>
        <v>Delivery Partner 098</v>
      </c>
      <c r="L888" s="3">
        <v>2</v>
      </c>
      <c r="M888" s="2" t="s">
        <v>23</v>
      </c>
      <c r="N888" s="2" t="s">
        <v>24</v>
      </c>
      <c r="O888" s="3">
        <v>36</v>
      </c>
      <c r="P888" s="13">
        <f t="shared" si="182"/>
        <v>441.66</v>
      </c>
      <c r="Q888" s="13" t="str">
        <f t="shared" si="183"/>
        <v>Normal</v>
      </c>
      <c r="S888" s="21"/>
    </row>
    <row r="889" customHeight="1" spans="1:19">
      <c r="A889" s="2" t="s">
        <v>2257</v>
      </c>
      <c r="B889" s="29" t="s">
        <v>1130</v>
      </c>
      <c r="C889" s="2" t="s">
        <v>2258</v>
      </c>
      <c r="D889" s="2" t="str">
        <f t="array" ref="D889">_xlfn.XLOOKUP(C889,Customers!A:A,Customers!B:B)</f>
        <v>Customer 0903</v>
      </c>
      <c r="E889" s="2" t="s">
        <v>819</v>
      </c>
      <c r="F889" s="2" t="str">
        <f t="array" ref="F889">_xlfn.XLOOKUP(E889,Restaurants!A:A,Restaurants!B:B)</f>
        <v>Restaurant 004</v>
      </c>
      <c r="G889" s="2" t="s">
        <v>884</v>
      </c>
      <c r="H889" s="2" t="str">
        <f t="array" ref="H889">_xlfn.XLOOKUP(G889,Food_Menu!A:A,Food_Menu!B:B)</f>
        <v>Food Item 0032</v>
      </c>
      <c r="I889" s="2">
        <f t="array" ref="I889">_xlfn.XLOOKUP(G889,Food_Menu!A:A,Food_Menu!D:D)</f>
        <v>367.24</v>
      </c>
      <c r="J889" s="2" t="s">
        <v>332</v>
      </c>
      <c r="K889" s="2" t="str">
        <f t="array" ref="K889">_xlfn.XLOOKUP(J889,Delivery_Partners!A:A,Delivery_Partners!B:B)</f>
        <v>Delivery Partner 164</v>
      </c>
      <c r="L889" s="3">
        <v>2</v>
      </c>
      <c r="M889" s="2" t="s">
        <v>23</v>
      </c>
      <c r="N889" s="2" t="s">
        <v>42</v>
      </c>
      <c r="O889" s="3">
        <v>26</v>
      </c>
      <c r="P889" s="13">
        <f t="shared" si="182"/>
        <v>734.48</v>
      </c>
      <c r="Q889" s="13" t="str">
        <f t="shared" si="183"/>
        <v>Fast</v>
      </c>
      <c r="S889" s="21"/>
    </row>
    <row r="890" customHeight="1" spans="1:19">
      <c r="A890" s="2" t="s">
        <v>2259</v>
      </c>
      <c r="B890" s="29" t="s">
        <v>191</v>
      </c>
      <c r="C890" s="2" t="s">
        <v>2260</v>
      </c>
      <c r="D890" s="2" t="str">
        <f t="array" ref="D890">_xlfn.XLOOKUP(C890,Customers!A:A,Customers!B:B)</f>
        <v>Customer 0098</v>
      </c>
      <c r="E890" s="2" t="s">
        <v>27</v>
      </c>
      <c r="F890" s="2" t="str">
        <f t="array" ref="F890">_xlfn.XLOOKUP(E890,Restaurants!A:A,Restaurants!B:B)</f>
        <v>Restaurant 033</v>
      </c>
      <c r="G890" s="2" t="s">
        <v>1073</v>
      </c>
      <c r="H890" s="2" t="str">
        <f t="array" ref="H890">_xlfn.XLOOKUP(G890,Food_Menu!A:A,Food_Menu!B:B)</f>
        <v>Food Item 0080</v>
      </c>
      <c r="I890" s="2">
        <f t="array" ref="I890">_xlfn.XLOOKUP(G890,Food_Menu!A:A,Food_Menu!D:D)</f>
        <v>208.69</v>
      </c>
      <c r="J890" s="2" t="s">
        <v>723</v>
      </c>
      <c r="K890" s="2" t="str">
        <f t="array" ref="K890">_xlfn.XLOOKUP(J890,Delivery_Partners!A:A,Delivery_Partners!B:B)</f>
        <v>Delivery Partner 168</v>
      </c>
      <c r="L890" s="3">
        <v>1</v>
      </c>
      <c r="M890" s="2" t="s">
        <v>23</v>
      </c>
      <c r="N890" s="2" t="s">
        <v>24</v>
      </c>
      <c r="O890" s="3">
        <v>15</v>
      </c>
      <c r="P890" s="13">
        <f t="shared" si="182"/>
        <v>208.69</v>
      </c>
      <c r="Q890" s="13" t="str">
        <f t="shared" si="183"/>
        <v>Fast</v>
      </c>
      <c r="S890" s="21"/>
    </row>
    <row r="891" customHeight="1" spans="1:19">
      <c r="A891" s="2" t="s">
        <v>2261</v>
      </c>
      <c r="B891" s="28">
        <v>45717</v>
      </c>
      <c r="C891" s="2" t="s">
        <v>2100</v>
      </c>
      <c r="D891" s="2" t="str">
        <f t="array" ref="D891">_xlfn.XLOOKUP(C891,Customers!A:A,Customers!B:B)</f>
        <v>Customer 0811</v>
      </c>
      <c r="E891" s="2" t="s">
        <v>293</v>
      </c>
      <c r="F891" s="2" t="str">
        <f t="array" ref="F891">_xlfn.XLOOKUP(E891,Restaurants!A:A,Restaurants!B:B)</f>
        <v>Restaurant 057</v>
      </c>
      <c r="G891" s="2" t="s">
        <v>250</v>
      </c>
      <c r="H891" s="2" t="str">
        <f t="array" ref="H891">_xlfn.XLOOKUP(G891,Food_Menu!A:A,Food_Menu!B:B)</f>
        <v>Food Item 0109</v>
      </c>
      <c r="I891" s="2">
        <f t="array" ref="I891">_xlfn.XLOOKUP(G891,Food_Menu!A:A,Food_Menu!D:D)</f>
        <v>538.59</v>
      </c>
      <c r="J891" s="2" t="s">
        <v>938</v>
      </c>
      <c r="K891" s="2" t="str">
        <f t="array" ref="K891">_xlfn.XLOOKUP(J891,Delivery_Partners!A:A,Delivery_Partners!B:B)</f>
        <v>Delivery Partner 139</v>
      </c>
      <c r="L891" s="3">
        <v>1</v>
      </c>
      <c r="M891" s="2" t="s">
        <v>23</v>
      </c>
      <c r="N891" s="2" t="s">
        <v>24</v>
      </c>
      <c r="O891" s="3">
        <v>28</v>
      </c>
      <c r="P891" s="13">
        <f t="shared" si="182"/>
        <v>538.59</v>
      </c>
      <c r="Q891" s="13" t="str">
        <f t="shared" si="183"/>
        <v>Fast</v>
      </c>
      <c r="S891" s="21"/>
    </row>
    <row r="892" hidden="1" customHeight="1" spans="1:19">
      <c r="A892" s="2" t="s">
        <v>2262</v>
      </c>
      <c r="B892" s="29" t="s">
        <v>1251</v>
      </c>
      <c r="C892" s="2" t="s">
        <v>2263</v>
      </c>
      <c r="D892" s="2" t="str">
        <f t="array" ref="D892">_xlfn.XLOOKUP(C892,Customers!A:A,Customers!B:B)</f>
        <v>Customer 0080</v>
      </c>
      <c r="E892" s="2" t="s">
        <v>814</v>
      </c>
      <c r="F892" s="2" t="str">
        <f t="array" ref="F892">_xlfn.XLOOKUP(E892,Restaurants!A:A,Restaurants!B:B)</f>
        <v>Restaurant 093</v>
      </c>
      <c r="G892" s="2" t="s">
        <v>1509</v>
      </c>
      <c r="H892" s="2" t="str">
        <f t="array" ref="H892">_xlfn.XLOOKUP(G892,Food_Menu!A:A,Food_Menu!B:B)</f>
        <v>Food Item 0015</v>
      </c>
      <c r="I892" s="2"/>
      <c r="J892" s="2" t="s">
        <v>900</v>
      </c>
      <c r="K892" s="2" t="str">
        <f t="array" ref="K892">_xlfn.XLOOKUP(J892,Delivery_Partners!A:A,Delivery_Partners!B:B)</f>
        <v>Delivery Partner 015</v>
      </c>
      <c r="L892" s="3">
        <v>1</v>
      </c>
      <c r="M892" s="2" t="s">
        <v>101</v>
      </c>
      <c r="N892" s="2" t="s">
        <v>24</v>
      </c>
      <c r="O892" s="2"/>
    </row>
    <row r="893" hidden="1" customHeight="1" spans="1:19">
      <c r="A893" s="2" t="s">
        <v>2264</v>
      </c>
      <c r="B893" s="29" t="s">
        <v>1092</v>
      </c>
      <c r="C893" s="2" t="s">
        <v>770</v>
      </c>
      <c r="D893" s="2" t="str">
        <f t="array" ref="D893">_xlfn.XLOOKUP(C893,Customers!A:A,Customers!B:B)</f>
        <v>Customer 0216</v>
      </c>
      <c r="E893" s="2" t="s">
        <v>335</v>
      </c>
      <c r="F893" s="2" t="str">
        <f t="array" ref="F893">_xlfn.XLOOKUP(E893,Restaurants!A:A,Restaurants!B:B)</f>
        <v>Restaurant 007</v>
      </c>
      <c r="G893" s="2" t="s">
        <v>72</v>
      </c>
      <c r="H893" s="2" t="str">
        <f t="array" ref="H893">_xlfn.XLOOKUP(G893,Food_Menu!A:A,Food_Menu!B:B)</f>
        <v>Food Item 0198</v>
      </c>
      <c r="I893" s="2"/>
      <c r="J893" s="2" t="s">
        <v>164</v>
      </c>
      <c r="K893" s="2" t="str">
        <f t="array" ref="K893">_xlfn.XLOOKUP(J893,Delivery_Partners!A:A,Delivery_Partners!B:B)</f>
        <v>Delivery Partner 161</v>
      </c>
      <c r="L893" s="3">
        <v>1</v>
      </c>
      <c r="M893" s="2" t="s">
        <v>101</v>
      </c>
      <c r="N893" s="2" t="s">
        <v>24</v>
      </c>
      <c r="O893" s="2"/>
    </row>
    <row r="894" customHeight="1" spans="1:19">
      <c r="A894" s="2" t="s">
        <v>2265</v>
      </c>
      <c r="B894" s="29" t="s">
        <v>964</v>
      </c>
      <c r="C894" s="2" t="s">
        <v>1549</v>
      </c>
      <c r="D894" s="2" t="str">
        <f t="array" ref="D894">_xlfn.XLOOKUP(C894,Customers!A:A,Customers!B:B)</f>
        <v>Customer 0608</v>
      </c>
      <c r="E894" s="2" t="s">
        <v>105</v>
      </c>
      <c r="F894" s="2" t="str">
        <f t="array" ref="F894">_xlfn.XLOOKUP(E894,Restaurants!A:A,Restaurants!B:B)</f>
        <v>Restaurant 106</v>
      </c>
      <c r="G894" s="2" t="s">
        <v>1475</v>
      </c>
      <c r="H894" s="2" t="str">
        <f t="array" ref="H894">_xlfn.XLOOKUP(G894,Food_Menu!A:A,Food_Menu!B:B)</f>
        <v>Food Item 0053</v>
      </c>
      <c r="I894" s="2">
        <f t="array" ref="I894">_xlfn.XLOOKUP(G894,Food_Menu!A:A,Food_Menu!D:D)</f>
        <v>308.97</v>
      </c>
      <c r="J894" s="2" t="s">
        <v>332</v>
      </c>
      <c r="K894" s="2" t="str">
        <f t="array" ref="K894">_xlfn.XLOOKUP(J894,Delivery_Partners!A:A,Delivery_Partners!B:B)</f>
        <v>Delivery Partner 164</v>
      </c>
      <c r="L894" s="3">
        <v>1</v>
      </c>
      <c r="M894" s="2" t="s">
        <v>23</v>
      </c>
      <c r="N894" s="2" t="s">
        <v>42</v>
      </c>
      <c r="O894" s="3">
        <v>28</v>
      </c>
      <c r="P894" s="13">
        <f t="shared" ref="P894:P897" si="184">I894*L894</f>
        <v>308.97</v>
      </c>
      <c r="Q894" s="13" t="str">
        <f t="shared" ref="Q894:Q897" si="185">IF(O894="","Not Delivered",IF(O894&lt;=30,"Fast",IF(O894&lt;=60,"Normal","Slow")))</f>
        <v>Fast</v>
      </c>
      <c r="S894" s="21"/>
    </row>
    <row r="895" customHeight="1" spans="1:19">
      <c r="A895" s="2" t="s">
        <v>2266</v>
      </c>
      <c r="B895" s="28">
        <v>45844</v>
      </c>
      <c r="C895" s="2" t="s">
        <v>1964</v>
      </c>
      <c r="D895" s="2" t="str">
        <f t="array" ref="D895">_xlfn.XLOOKUP(C895,Customers!A:A,Customers!B:B)</f>
        <v>Customer 0539</v>
      </c>
      <c r="E895" s="2" t="s">
        <v>658</v>
      </c>
      <c r="F895" s="2" t="str">
        <f t="array" ref="F895">_xlfn.XLOOKUP(E895,Restaurants!A:A,Restaurants!B:B)</f>
        <v>Restaurant 040</v>
      </c>
      <c r="G895" s="2" t="s">
        <v>153</v>
      </c>
      <c r="H895" s="2" t="str">
        <f t="array" ref="H895">_xlfn.XLOOKUP(G895,Food_Menu!A:A,Food_Menu!B:B)</f>
        <v>Food Item 0149</v>
      </c>
      <c r="I895" s="2">
        <f t="array" ref="I895">_xlfn.XLOOKUP(G895,Food_Menu!A:A,Food_Menu!D:D)</f>
        <v>238.55</v>
      </c>
      <c r="J895" s="2" t="s">
        <v>351</v>
      </c>
      <c r="K895" s="2" t="str">
        <f t="array" ref="K895">_xlfn.XLOOKUP(J895,Delivery_Partners!A:A,Delivery_Partners!B:B)</f>
        <v>Delivery Partner 101</v>
      </c>
      <c r="L895" s="3">
        <v>1</v>
      </c>
      <c r="M895" s="2" t="s">
        <v>23</v>
      </c>
      <c r="N895" s="2" t="s">
        <v>24</v>
      </c>
      <c r="O895" s="3">
        <v>18</v>
      </c>
      <c r="P895" s="13">
        <f t="shared" si="184"/>
        <v>238.55</v>
      </c>
      <c r="Q895" s="13" t="str">
        <f t="shared" si="185"/>
        <v>Fast</v>
      </c>
      <c r="S895" s="21"/>
    </row>
    <row r="896" customHeight="1" spans="1:19">
      <c r="A896" s="2" t="s">
        <v>2267</v>
      </c>
      <c r="B896" s="29" t="s">
        <v>677</v>
      </c>
      <c r="C896" s="2" t="s">
        <v>997</v>
      </c>
      <c r="D896" s="2" t="str">
        <f t="array" ref="D896">_xlfn.XLOOKUP(C896,Customers!A:A,Customers!B:B)</f>
        <v>Customer 0184</v>
      </c>
      <c r="E896" s="2" t="s">
        <v>1060</v>
      </c>
      <c r="F896" s="2" t="str">
        <f t="array" ref="F896">_xlfn.XLOOKUP(E896,Restaurants!A:A,Restaurants!B:B)</f>
        <v>Restaurant 042</v>
      </c>
      <c r="G896" s="2" t="s">
        <v>659</v>
      </c>
      <c r="H896" s="2" t="str">
        <f t="array" ref="H896">_xlfn.XLOOKUP(G896,Food_Menu!A:A,Food_Menu!B:B)</f>
        <v>Food Item 0203</v>
      </c>
      <c r="I896" s="2">
        <f t="array" ref="I896">_xlfn.XLOOKUP(G896,Food_Menu!A:A,Food_Menu!D:D)</f>
        <v>406.91</v>
      </c>
      <c r="J896" s="2" t="s">
        <v>1047</v>
      </c>
      <c r="K896" s="2" t="str">
        <f t="array" ref="K896">_xlfn.XLOOKUP(J896,Delivery_Partners!A:A,Delivery_Partners!B:B)</f>
        <v>Delivery Partner 108</v>
      </c>
      <c r="L896" s="3">
        <v>3</v>
      </c>
      <c r="M896" s="2" t="s">
        <v>23</v>
      </c>
      <c r="N896" s="2" t="s">
        <v>55</v>
      </c>
      <c r="O896" s="3">
        <v>24</v>
      </c>
      <c r="P896" s="13">
        <f t="shared" si="184"/>
        <v>1220.73</v>
      </c>
      <c r="Q896" s="13" t="str">
        <f t="shared" si="185"/>
        <v>Fast</v>
      </c>
      <c r="S896" s="21"/>
    </row>
    <row r="897" customHeight="1" spans="1:19">
      <c r="A897" s="2" t="s">
        <v>2268</v>
      </c>
      <c r="B897" s="29" t="s">
        <v>2269</v>
      </c>
      <c r="C897" s="2" t="s">
        <v>2236</v>
      </c>
      <c r="D897" s="2" t="str">
        <f t="array" ref="D897">_xlfn.XLOOKUP(C897,Customers!A:A,Customers!B:B)</f>
        <v>Customer 0958</v>
      </c>
      <c r="E897" s="2" t="s">
        <v>302</v>
      </c>
      <c r="F897" s="2" t="str">
        <f t="array" ref="F897">_xlfn.XLOOKUP(E897,Restaurants!A:A,Restaurants!B:B)</f>
        <v>Restaurant 002</v>
      </c>
      <c r="G897" s="2" t="s">
        <v>202</v>
      </c>
      <c r="H897" s="2" t="str">
        <f t="array" ref="H897">_xlfn.XLOOKUP(G897,Food_Menu!A:A,Food_Menu!B:B)</f>
        <v>Food Item 0096</v>
      </c>
      <c r="I897" s="2">
        <f t="array" ref="I897">_xlfn.XLOOKUP(G897,Food_Menu!A:A,Food_Menu!D:D)</f>
        <v>399.57</v>
      </c>
      <c r="J897" s="2" t="s">
        <v>474</v>
      </c>
      <c r="K897" s="2" t="str">
        <f t="array" ref="K897">_xlfn.XLOOKUP(J897,Delivery_Partners!A:A,Delivery_Partners!B:B)</f>
        <v>Delivery Partner 141</v>
      </c>
      <c r="L897" s="3">
        <v>4</v>
      </c>
      <c r="M897" s="2" t="s">
        <v>23</v>
      </c>
      <c r="N897" s="2" t="s">
        <v>24</v>
      </c>
      <c r="O897" s="3">
        <v>15</v>
      </c>
      <c r="P897" s="13">
        <f t="shared" si="184"/>
        <v>1598.28</v>
      </c>
      <c r="Q897" s="13" t="str">
        <f t="shared" si="185"/>
        <v>Fast</v>
      </c>
      <c r="S897" s="21"/>
    </row>
    <row r="898" hidden="1" customHeight="1" spans="1:19">
      <c r="A898" s="2" t="s">
        <v>2270</v>
      </c>
      <c r="B898" s="28">
        <v>45726</v>
      </c>
      <c r="C898" s="2" t="s">
        <v>1756</v>
      </c>
      <c r="D898" s="2" t="str">
        <f t="array" ref="D898">_xlfn.XLOOKUP(C898,Customers!A:A,Customers!B:B)</f>
        <v>Customer 0363</v>
      </c>
      <c r="E898" s="2" t="s">
        <v>984</v>
      </c>
      <c r="F898" s="2" t="str">
        <f t="array" ref="F898">_xlfn.XLOOKUP(E898,Restaurants!A:A,Restaurants!B:B)</f>
        <v>Restaurant 034</v>
      </c>
      <c r="G898" s="2" t="s">
        <v>561</v>
      </c>
      <c r="H898" s="2" t="str">
        <f t="array" ref="H898">_xlfn.XLOOKUP(G898,Food_Menu!A:A,Food_Menu!B:B)</f>
        <v>Food Item 0135</v>
      </c>
      <c r="I898" s="2"/>
      <c r="J898" s="2" t="s">
        <v>643</v>
      </c>
      <c r="K898" s="2" t="str">
        <f t="array" ref="K898">_xlfn.XLOOKUP(J898,Delivery_Partners!A:A,Delivery_Partners!B:B)</f>
        <v>Delivery Partner 107</v>
      </c>
      <c r="L898" s="3">
        <v>1</v>
      </c>
      <c r="M898" s="2" t="s">
        <v>101</v>
      </c>
      <c r="N898" s="2" t="s">
        <v>55</v>
      </c>
      <c r="O898" s="2"/>
    </row>
    <row r="899" hidden="1" customHeight="1" spans="1:19">
      <c r="A899" s="2" t="s">
        <v>2271</v>
      </c>
      <c r="B899" s="28">
        <v>45965</v>
      </c>
      <c r="C899" s="2" t="s">
        <v>386</v>
      </c>
      <c r="D899" s="2" t="str">
        <f t="array" ref="D899">_xlfn.XLOOKUP(C899,Customers!A:A,Customers!B:B)</f>
        <v>Customer 1040</v>
      </c>
      <c r="E899" s="2" t="s">
        <v>293</v>
      </c>
      <c r="F899" s="2" t="str">
        <f t="array" ref="F899">_xlfn.XLOOKUP(E899,Restaurants!A:A,Restaurants!B:B)</f>
        <v>Restaurant 057</v>
      </c>
      <c r="G899" s="2" t="s">
        <v>1530</v>
      </c>
      <c r="H899" s="2" t="str">
        <f t="array" ref="H899">_xlfn.XLOOKUP(G899,Food_Menu!A:A,Food_Menu!B:B)</f>
        <v>Food Item 0114</v>
      </c>
      <c r="I899" s="2"/>
      <c r="J899" s="2" t="s">
        <v>583</v>
      </c>
      <c r="K899" s="2" t="str">
        <f t="array" ref="K899">_xlfn.XLOOKUP(J899,Delivery_Partners!A:A,Delivery_Partners!B:B)</f>
        <v>Delivery Partner 062</v>
      </c>
      <c r="L899" s="3">
        <v>2</v>
      </c>
      <c r="M899" s="2" t="s">
        <v>101</v>
      </c>
      <c r="N899" s="2" t="s">
        <v>24</v>
      </c>
      <c r="O899" s="2"/>
    </row>
    <row r="900" customHeight="1" spans="1:19">
      <c r="A900" s="2" t="s">
        <v>2272</v>
      </c>
      <c r="B900" s="28">
        <v>45910</v>
      </c>
      <c r="C900" s="2" t="s">
        <v>1804</v>
      </c>
      <c r="D900" s="2" t="str">
        <f t="array" ref="D900">_xlfn.XLOOKUP(C900,Customers!A:A,Customers!B:B)</f>
        <v>Customer 0018</v>
      </c>
      <c r="E900" s="2" t="s">
        <v>750</v>
      </c>
      <c r="F900" s="2" t="str">
        <f t="array" ref="F900">_xlfn.XLOOKUP(E900,Restaurants!A:A,Restaurants!B:B)</f>
        <v>Restaurant 076</v>
      </c>
      <c r="G900" s="2" t="s">
        <v>985</v>
      </c>
      <c r="H900" s="2" t="str">
        <f t="array" ref="H900">_xlfn.XLOOKUP(G900,Food_Menu!A:A,Food_Menu!B:B)</f>
        <v>Food Item 0169</v>
      </c>
      <c r="I900" s="2">
        <f t="array" ref="I900">_xlfn.XLOOKUP(G900,Food_Menu!A:A,Food_Menu!D:D)</f>
        <v>94.12</v>
      </c>
      <c r="J900" s="2" t="s">
        <v>756</v>
      </c>
      <c r="K900" s="2" t="str">
        <f t="array" ref="K900">_xlfn.XLOOKUP(J900,Delivery_Partners!A:A,Delivery_Partners!B:B)</f>
        <v>Delivery Partner 126</v>
      </c>
      <c r="L900" s="3">
        <v>3</v>
      </c>
      <c r="M900" s="2" t="s">
        <v>23</v>
      </c>
      <c r="N900" s="2" t="s">
        <v>24</v>
      </c>
      <c r="O900" s="3">
        <v>52</v>
      </c>
      <c r="P900" s="13">
        <f t="shared" ref="P900:P902" si="186">I900*L900</f>
        <v>282.36</v>
      </c>
      <c r="Q900" s="13" t="str">
        <f t="shared" ref="Q900:Q902" si="187">IF(O900="","Not Delivered",IF(O900&lt;=30,"Fast",IF(O900&lt;=60,"Normal","Slow")))</f>
        <v>Normal</v>
      </c>
      <c r="S900" s="21"/>
    </row>
    <row r="901" customHeight="1" spans="1:19">
      <c r="A901" s="2" t="s">
        <v>2273</v>
      </c>
      <c r="B901" s="29" t="s">
        <v>258</v>
      </c>
      <c r="C901" s="2" t="s">
        <v>2274</v>
      </c>
      <c r="D901" s="2" t="str">
        <f t="array" ref="D901">_xlfn.XLOOKUP(C901,Customers!A:A,Customers!B:B)</f>
        <v>Customer 0285</v>
      </c>
      <c r="E901" s="2" t="s">
        <v>814</v>
      </c>
      <c r="F901" s="2" t="str">
        <f t="array" ref="F901">_xlfn.XLOOKUP(E901,Restaurants!A:A,Restaurants!B:B)</f>
        <v>Restaurant 093</v>
      </c>
      <c r="G901" s="2" t="s">
        <v>194</v>
      </c>
      <c r="H901" s="2" t="str">
        <f t="array" ref="H901">_xlfn.XLOOKUP(G901,Food_Menu!A:A,Food_Menu!B:B)</f>
        <v>Food Item 0009</v>
      </c>
      <c r="I901" s="2">
        <f t="array" ref="I901">_xlfn.XLOOKUP(G901,Food_Menu!A:A,Food_Menu!D:D)</f>
        <v>168.03</v>
      </c>
      <c r="J901" s="2" t="s">
        <v>923</v>
      </c>
      <c r="K901" s="2" t="str">
        <f t="array" ref="K901">_xlfn.XLOOKUP(J901,Delivery_Partners!A:A,Delivery_Partners!B:B)</f>
        <v>Delivery Partner 142</v>
      </c>
      <c r="L901" s="3">
        <v>1</v>
      </c>
      <c r="M901" s="2" t="s">
        <v>23</v>
      </c>
      <c r="N901" s="2" t="s">
        <v>24</v>
      </c>
      <c r="O901" s="3">
        <v>28</v>
      </c>
      <c r="P901" s="13">
        <f t="shared" si="186"/>
        <v>168.03</v>
      </c>
      <c r="Q901" s="13" t="str">
        <f t="shared" si="187"/>
        <v>Fast</v>
      </c>
      <c r="S901" s="21"/>
    </row>
    <row r="902" customHeight="1" spans="1:19">
      <c r="A902" s="2" t="s">
        <v>2275</v>
      </c>
      <c r="B902" s="29" t="s">
        <v>1370</v>
      </c>
      <c r="C902" s="2" t="s">
        <v>2276</v>
      </c>
      <c r="D902" s="2" t="str">
        <f t="array" ref="D902">_xlfn.XLOOKUP(C902,Customers!A:A,Customers!B:B)</f>
        <v>Customer 0357</v>
      </c>
      <c r="E902" s="2" t="s">
        <v>578</v>
      </c>
      <c r="F902" s="2" t="str">
        <f t="array" ref="F902">_xlfn.XLOOKUP(E902,Restaurants!A:A,Restaurants!B:B)</f>
        <v>Restaurant 063</v>
      </c>
      <c r="G902" s="2" t="s">
        <v>1073</v>
      </c>
      <c r="H902" s="2" t="str">
        <f t="array" ref="H902">_xlfn.XLOOKUP(G902,Food_Menu!A:A,Food_Menu!B:B)</f>
        <v>Food Item 0080</v>
      </c>
      <c r="I902" s="2">
        <f t="array" ref="I902">_xlfn.XLOOKUP(G902,Food_Menu!A:A,Food_Menu!D:D)</f>
        <v>208.69</v>
      </c>
      <c r="J902" s="2" t="s">
        <v>588</v>
      </c>
      <c r="K902" s="2" t="str">
        <f t="array" ref="K902">_xlfn.XLOOKUP(J902,Delivery_Partners!A:A,Delivery_Partners!B:B)</f>
        <v>Delivery Partner 026</v>
      </c>
      <c r="L902" s="3">
        <v>3</v>
      </c>
      <c r="M902" s="2" t="s">
        <v>23</v>
      </c>
      <c r="N902" s="2" t="s">
        <v>74</v>
      </c>
      <c r="O902" s="3">
        <v>51</v>
      </c>
      <c r="P902" s="13">
        <f t="shared" si="186"/>
        <v>626.07</v>
      </c>
      <c r="Q902" s="13" t="str">
        <f t="shared" si="187"/>
        <v>Normal</v>
      </c>
      <c r="S902" s="21"/>
    </row>
    <row r="903" hidden="1" customHeight="1" spans="1:19">
      <c r="A903" s="2" t="s">
        <v>2277</v>
      </c>
      <c r="B903" s="29" t="s">
        <v>850</v>
      </c>
      <c r="C903" s="2" t="s">
        <v>2278</v>
      </c>
      <c r="D903" s="2" t="str">
        <f t="array" ref="D903">_xlfn.XLOOKUP(C903,Customers!A:A,Customers!B:B)</f>
        <v>Customer 0716</v>
      </c>
      <c r="E903" s="2" t="s">
        <v>71</v>
      </c>
      <c r="F903" s="2" t="str">
        <f t="array" ref="F903">_xlfn.XLOOKUP(E903,Restaurants!A:A,Restaurants!B:B)</f>
        <v>Restaurant 013</v>
      </c>
      <c r="G903" s="2" t="s">
        <v>561</v>
      </c>
      <c r="H903" s="2" t="str">
        <f t="array" ref="H903">_xlfn.XLOOKUP(G903,Food_Menu!A:A,Food_Menu!B:B)</f>
        <v>Food Item 0135</v>
      </c>
      <c r="I903" s="2"/>
      <c r="J903" s="2" t="s">
        <v>877</v>
      </c>
      <c r="K903" s="2" t="str">
        <f t="array" ref="K903">_xlfn.XLOOKUP(J903,Delivery_Partners!A:A,Delivery_Partners!B:B)</f>
        <v>Delivery Partner 123</v>
      </c>
      <c r="L903" s="3">
        <v>1</v>
      </c>
      <c r="M903" s="2" t="s">
        <v>101</v>
      </c>
      <c r="N903" s="2" t="s">
        <v>24</v>
      </c>
      <c r="O903" s="2"/>
    </row>
    <row r="904" hidden="1" customHeight="1" spans="1:19">
      <c r="A904" s="2" t="s">
        <v>2279</v>
      </c>
      <c r="B904" s="29" t="s">
        <v>594</v>
      </c>
      <c r="C904" s="2" t="s">
        <v>2168</v>
      </c>
      <c r="D904" s="2" t="str">
        <f t="array" ref="D904">_xlfn.XLOOKUP(C904,Customers!A:A,Customers!B:B)</f>
        <v>Customer 0482</v>
      </c>
      <c r="E904" s="2" t="s">
        <v>275</v>
      </c>
      <c r="F904" s="2" t="str">
        <f t="array" ref="F904">_xlfn.XLOOKUP(E904,Restaurants!A:A,Restaurants!B:B)</f>
        <v>Restaurant 047</v>
      </c>
      <c r="G904" s="2" t="s">
        <v>524</v>
      </c>
      <c r="H904" s="2" t="str">
        <f t="array" ref="H904">_xlfn.XLOOKUP(G904,Food_Menu!A:A,Food_Menu!B:B)</f>
        <v>Food Item 0021</v>
      </c>
      <c r="I904" s="2"/>
      <c r="J904" s="2" t="s">
        <v>1196</v>
      </c>
      <c r="K904" s="2" t="str">
        <f t="array" ref="K904">_xlfn.XLOOKUP(J904,Delivery_Partners!A:A,Delivery_Partners!B:B)</f>
        <v>Delivery Partner 032</v>
      </c>
      <c r="L904" s="3">
        <v>2</v>
      </c>
      <c r="M904" s="2" t="s">
        <v>189</v>
      </c>
      <c r="N904" s="2" t="s">
        <v>74</v>
      </c>
      <c r="O904" s="2"/>
    </row>
    <row r="905" customHeight="1" spans="1:19">
      <c r="A905" s="2" t="s">
        <v>2280</v>
      </c>
      <c r="B905" s="29" t="s">
        <v>243</v>
      </c>
      <c r="C905" s="2" t="s">
        <v>1578</v>
      </c>
      <c r="D905" s="2" t="str">
        <f t="array" ref="D905">_xlfn.XLOOKUP(C905,Customers!A:A,Customers!B:B)</f>
        <v>Customer 0189</v>
      </c>
      <c r="E905" s="2" t="s">
        <v>552</v>
      </c>
      <c r="F905" s="2" t="str">
        <f t="array" ref="F905">_xlfn.XLOOKUP(E905,Restaurants!A:A,Restaurants!B:B)</f>
        <v>Restaurant 089</v>
      </c>
      <c r="G905" s="2" t="s">
        <v>509</v>
      </c>
      <c r="H905" s="2" t="str">
        <f t="array" ref="H905">_xlfn.XLOOKUP(G905,Food_Menu!A:A,Food_Menu!B:B)</f>
        <v>Food Item 0190</v>
      </c>
      <c r="I905" s="2">
        <f t="array" ref="I905">_xlfn.XLOOKUP(G905,Food_Menu!A:A,Food_Menu!D:D)</f>
        <v>350.87</v>
      </c>
      <c r="J905" s="2" t="s">
        <v>567</v>
      </c>
      <c r="K905" s="2" t="str">
        <f t="array" ref="K905">_xlfn.XLOOKUP(J905,Delivery_Partners!A:A,Delivery_Partners!B:B)</f>
        <v>Delivery Partner 104</v>
      </c>
      <c r="L905" s="3">
        <v>1</v>
      </c>
      <c r="M905" s="2" t="s">
        <v>23</v>
      </c>
      <c r="N905" s="2" t="s">
        <v>24</v>
      </c>
      <c r="O905" s="3">
        <v>27</v>
      </c>
      <c r="P905" s="13">
        <f t="shared" ref="P905:P909" si="188">I905*L905</f>
        <v>350.87</v>
      </c>
      <c r="Q905" s="13" t="str">
        <f t="shared" ref="Q905:Q909" si="189">IF(O905="","Not Delivered",IF(O905&lt;=30,"Fast",IF(O905&lt;=60,"Normal","Slow")))</f>
        <v>Fast</v>
      </c>
      <c r="S905" s="21"/>
    </row>
    <row r="906" customHeight="1" spans="1:19">
      <c r="A906" s="2" t="s">
        <v>2281</v>
      </c>
      <c r="B906" s="28">
        <v>45728</v>
      </c>
      <c r="C906" s="2" t="s">
        <v>1470</v>
      </c>
      <c r="D906" s="2" t="str">
        <f t="array" ref="D906">_xlfn.XLOOKUP(C906,Customers!A:A,Customers!B:B)</f>
        <v>Customer 0686</v>
      </c>
      <c r="E906" s="2" t="s">
        <v>39</v>
      </c>
      <c r="F906" s="2" t="str">
        <f t="array" ref="F906">_xlfn.XLOOKUP(E906,Restaurants!A:A,Restaurants!B:B)</f>
        <v>Restaurant 077</v>
      </c>
      <c r="G906" s="2" t="s">
        <v>754</v>
      </c>
      <c r="H906" s="2" t="str">
        <f t="array" ref="H906">_xlfn.XLOOKUP(G906,Food_Menu!A:A,Food_Menu!B:B)</f>
        <v>Food Item 0140</v>
      </c>
      <c r="I906" s="2">
        <f t="array" ref="I906">_xlfn.XLOOKUP(G906,Food_Menu!A:A,Food_Menu!D:D)</f>
        <v>408.22</v>
      </c>
      <c r="J906" s="2" t="s">
        <v>80</v>
      </c>
      <c r="K906" s="2" t="str">
        <f t="array" ref="K906">_xlfn.XLOOKUP(J906,Delivery_Partners!A:A,Delivery_Partners!B:B)</f>
        <v>Delivery Partner 020</v>
      </c>
      <c r="L906" s="3">
        <v>1</v>
      </c>
      <c r="M906" s="2" t="s">
        <v>23</v>
      </c>
      <c r="N906" s="2" t="s">
        <v>24</v>
      </c>
      <c r="O906" s="3">
        <v>33</v>
      </c>
      <c r="P906" s="13">
        <f t="shared" si="188"/>
        <v>408.22</v>
      </c>
      <c r="Q906" s="13" t="str">
        <f t="shared" si="189"/>
        <v>Normal</v>
      </c>
      <c r="S906" s="21"/>
    </row>
    <row r="907" customHeight="1" spans="1:19">
      <c r="A907" s="2" t="s">
        <v>2282</v>
      </c>
      <c r="B907" s="28">
        <v>45669</v>
      </c>
      <c r="C907" s="2" t="s">
        <v>2283</v>
      </c>
      <c r="D907" s="2" t="str">
        <f t="array" ref="D907">_xlfn.XLOOKUP(C907,Customers!A:A,Customers!B:B)</f>
        <v>Customer 1150</v>
      </c>
      <c r="E907" s="2" t="s">
        <v>548</v>
      </c>
      <c r="F907" s="2" t="str">
        <f t="array" ref="F907">_xlfn.XLOOKUP(E907,Restaurants!A:A,Restaurants!B:B)</f>
        <v>Restaurant 071</v>
      </c>
      <c r="G907" s="2" t="s">
        <v>2284</v>
      </c>
      <c r="H907" s="2" t="str">
        <f t="array" ref="H907">_xlfn.XLOOKUP(G907,Food_Menu!A:A,Food_Menu!B:B)</f>
        <v>Food Item 0001</v>
      </c>
      <c r="I907" s="2">
        <f t="array" ref="I907">_xlfn.XLOOKUP(G907,Food_Menu!A:A,Food_Menu!D:D)</f>
        <v>107.77</v>
      </c>
      <c r="J907" s="2" t="s">
        <v>1372</v>
      </c>
      <c r="K907" s="2" t="str">
        <f t="array" ref="K907">_xlfn.XLOOKUP(J907,Delivery_Partners!A:A,Delivery_Partners!B:B)</f>
        <v>Delivery Partner 179</v>
      </c>
      <c r="L907" s="3">
        <v>2</v>
      </c>
      <c r="M907" s="2" t="s">
        <v>23</v>
      </c>
      <c r="N907" s="2" t="s">
        <v>74</v>
      </c>
      <c r="O907" s="3">
        <v>36</v>
      </c>
      <c r="P907" s="13">
        <f t="shared" si="188"/>
        <v>215.54</v>
      </c>
      <c r="Q907" s="13" t="str">
        <f t="shared" si="189"/>
        <v>Normal</v>
      </c>
      <c r="S907" s="21"/>
    </row>
    <row r="908" customHeight="1" spans="1:19">
      <c r="A908" s="2" t="s">
        <v>2285</v>
      </c>
      <c r="B908" s="29" t="s">
        <v>1459</v>
      </c>
      <c r="C908" s="2" t="s">
        <v>536</v>
      </c>
      <c r="D908" s="2" t="str">
        <f t="array" ref="D908">_xlfn.XLOOKUP(C908,Customers!A:A,Customers!B:B)</f>
        <v>Customer 0161</v>
      </c>
      <c r="E908" s="2" t="s">
        <v>110</v>
      </c>
      <c r="F908" s="2" t="str">
        <f t="array" ref="F908">_xlfn.XLOOKUP(E908,Restaurants!A:A,Restaurants!B:B)</f>
        <v>Restaurant 062</v>
      </c>
      <c r="G908" s="2" t="s">
        <v>172</v>
      </c>
      <c r="H908" s="2" t="str">
        <f t="array" ref="H908">_xlfn.XLOOKUP(G908,Food_Menu!A:A,Food_Menu!B:B)</f>
        <v>Food Item 0003</v>
      </c>
      <c r="I908" s="2">
        <f t="array" ref="I908">_xlfn.XLOOKUP(G908,Food_Menu!A:A,Food_Menu!D:D)</f>
        <v>349.88</v>
      </c>
      <c r="J908" s="2" t="s">
        <v>613</v>
      </c>
      <c r="K908" s="2" t="str">
        <f t="array" ref="K908">_xlfn.XLOOKUP(J908,Delivery_Partners!A:A,Delivery_Partners!B:B)</f>
        <v>Delivery Partner 121</v>
      </c>
      <c r="L908" s="3">
        <v>2</v>
      </c>
      <c r="M908" s="2" t="s">
        <v>23</v>
      </c>
      <c r="N908" s="2" t="s">
        <v>55</v>
      </c>
      <c r="O908" s="3">
        <v>39</v>
      </c>
      <c r="P908" s="13">
        <f t="shared" si="188"/>
        <v>699.76</v>
      </c>
      <c r="Q908" s="13" t="str">
        <f t="shared" si="189"/>
        <v>Normal</v>
      </c>
      <c r="S908" s="21"/>
    </row>
    <row r="909" customHeight="1" spans="1:19">
      <c r="A909" s="2" t="s">
        <v>2286</v>
      </c>
      <c r="B909" s="28">
        <v>45696</v>
      </c>
      <c r="C909" s="2" t="s">
        <v>2287</v>
      </c>
      <c r="D909" s="2" t="str">
        <f t="array" ref="D909">_xlfn.XLOOKUP(C909,Customers!A:A,Customers!B:B)</f>
        <v>Customer 0303</v>
      </c>
      <c r="E909" s="2" t="s">
        <v>249</v>
      </c>
      <c r="F909" s="2" t="str">
        <f t="array" ref="F909">_xlfn.XLOOKUP(E909,Restaurants!A:A,Restaurants!B:B)</f>
        <v>Restaurant 061</v>
      </c>
      <c r="G909" s="2" t="s">
        <v>1336</v>
      </c>
      <c r="H909" s="2" t="str">
        <f t="array" ref="H909">_xlfn.XLOOKUP(G909,Food_Menu!A:A,Food_Menu!B:B)</f>
        <v>Food Item 0036</v>
      </c>
      <c r="I909" s="2">
        <f t="array" ref="I909">_xlfn.XLOOKUP(G909,Food_Menu!A:A,Food_Menu!D:D)</f>
        <v>542.95</v>
      </c>
      <c r="J909" s="2" t="s">
        <v>368</v>
      </c>
      <c r="K909" s="2" t="str">
        <f t="array" ref="K909">_xlfn.XLOOKUP(J909,Delivery_Partners!A:A,Delivery_Partners!B:B)</f>
        <v>Delivery Partner 085</v>
      </c>
      <c r="L909" s="3">
        <v>1</v>
      </c>
      <c r="M909" s="2" t="s">
        <v>23</v>
      </c>
      <c r="N909" s="2" t="s">
        <v>24</v>
      </c>
      <c r="O909" s="3">
        <v>35</v>
      </c>
      <c r="P909" s="13">
        <f t="shared" si="188"/>
        <v>542.95</v>
      </c>
      <c r="Q909" s="13" t="str">
        <f t="shared" si="189"/>
        <v>Normal</v>
      </c>
      <c r="S909" s="21"/>
    </row>
    <row r="910" hidden="1" customHeight="1" spans="1:19">
      <c r="A910" s="2" t="s">
        <v>2288</v>
      </c>
      <c r="B910" s="29" t="s">
        <v>1156</v>
      </c>
      <c r="C910" s="2" t="s">
        <v>136</v>
      </c>
      <c r="D910" s="2" t="str">
        <f t="array" ref="D910">_xlfn.XLOOKUP(C910,Customers!A:A,Customers!B:B)</f>
        <v>Customer 0575</v>
      </c>
      <c r="E910" s="2" t="s">
        <v>224</v>
      </c>
      <c r="F910" s="2" t="str">
        <f t="array" ref="F910">_xlfn.XLOOKUP(E910,Restaurants!A:A,Restaurants!B:B)</f>
        <v>Restaurant 120</v>
      </c>
      <c r="G910" s="2" t="s">
        <v>1212</v>
      </c>
      <c r="H910" s="2" t="str">
        <f t="array" ref="H910">_xlfn.XLOOKUP(G910,Food_Menu!A:A,Food_Menu!B:B)</f>
        <v>Food Item 0147</v>
      </c>
      <c r="I910" s="2"/>
      <c r="J910" s="2" t="s">
        <v>887</v>
      </c>
      <c r="K910" s="2" t="str">
        <f t="array" ref="K910">_xlfn.XLOOKUP(J910,Delivery_Partners!A:A,Delivery_Partners!B:B)</f>
        <v>Delivery Partner 091</v>
      </c>
      <c r="L910" s="3">
        <v>2</v>
      </c>
      <c r="M910" s="2" t="s">
        <v>189</v>
      </c>
      <c r="N910" s="2" t="s">
        <v>55</v>
      </c>
      <c r="O910" s="2"/>
    </row>
    <row r="911" customHeight="1" spans="1:19">
      <c r="A911" s="2" t="s">
        <v>2289</v>
      </c>
      <c r="B911" s="29" t="s">
        <v>1360</v>
      </c>
      <c r="C911" s="2" t="s">
        <v>1732</v>
      </c>
      <c r="D911" s="2" t="str">
        <f t="array" ref="D911">_xlfn.XLOOKUP(C911,Customers!A:A,Customers!B:B)</f>
        <v>Customer 0872</v>
      </c>
      <c r="E911" s="2" t="s">
        <v>566</v>
      </c>
      <c r="F911" s="2" t="str">
        <f t="array" ref="F911">_xlfn.XLOOKUP(E911,Restaurants!A:A,Restaurants!B:B)</f>
        <v>Restaurant 072</v>
      </c>
      <c r="G911" s="2" t="s">
        <v>1530</v>
      </c>
      <c r="H911" s="2" t="str">
        <f t="array" ref="H911">_xlfn.XLOOKUP(G911,Food_Menu!A:A,Food_Menu!B:B)</f>
        <v>Food Item 0114</v>
      </c>
      <c r="I911" s="2">
        <f t="array" ref="I911">_xlfn.XLOOKUP(G911,Food_Menu!A:A,Food_Menu!D:D)</f>
        <v>180.58</v>
      </c>
      <c r="J911" s="2" t="s">
        <v>495</v>
      </c>
      <c r="K911" s="2" t="str">
        <f t="array" ref="K911">_xlfn.XLOOKUP(J911,Delivery_Partners!A:A,Delivery_Partners!B:B)</f>
        <v>Delivery Partner 112</v>
      </c>
      <c r="L911" s="3">
        <v>4</v>
      </c>
      <c r="M911" s="2" t="s">
        <v>23</v>
      </c>
      <c r="N911" s="2" t="s">
        <v>24</v>
      </c>
      <c r="O911" s="3">
        <v>51</v>
      </c>
      <c r="P911" s="13">
        <f t="shared" ref="P911:P918" si="190">I911*L911</f>
        <v>722.32</v>
      </c>
      <c r="Q911" s="13" t="str">
        <f t="shared" ref="Q911:Q918" si="191">IF(O911="","Not Delivered",IF(O911&lt;=30,"Fast",IF(O911&lt;=60,"Normal","Slow")))</f>
        <v>Normal</v>
      </c>
      <c r="S911" s="21"/>
    </row>
    <row r="912" customHeight="1" spans="1:19">
      <c r="A912" s="2" t="s">
        <v>2290</v>
      </c>
      <c r="B912" s="29" t="s">
        <v>191</v>
      </c>
      <c r="C912" s="2" t="s">
        <v>1349</v>
      </c>
      <c r="D912" s="2" t="str">
        <f t="array" ref="D912">_xlfn.XLOOKUP(C912,Customers!A:A,Customers!B:B)</f>
        <v>Customer 0164</v>
      </c>
      <c r="E912" s="2" t="s">
        <v>566</v>
      </c>
      <c r="F912" s="2" t="str">
        <f t="array" ref="F912">_xlfn.XLOOKUP(E912,Restaurants!A:A,Restaurants!B:B)</f>
        <v>Restaurant 072</v>
      </c>
      <c r="G912" s="2" t="s">
        <v>587</v>
      </c>
      <c r="H912" s="2" t="str">
        <f t="array" ref="H912">_xlfn.XLOOKUP(G912,Food_Menu!A:A,Food_Menu!B:B)</f>
        <v>Food Item 0107</v>
      </c>
      <c r="I912" s="2">
        <f t="array" ref="I912">_xlfn.XLOOKUP(G912,Food_Menu!A:A,Food_Menu!D:D)</f>
        <v>548.61</v>
      </c>
      <c r="J912" s="2" t="s">
        <v>427</v>
      </c>
      <c r="K912" s="2" t="str">
        <f t="array" ref="K912">_xlfn.XLOOKUP(J912,Delivery_Partners!A:A,Delivery_Partners!B:B)</f>
        <v>Delivery Partner 023</v>
      </c>
      <c r="L912" s="3">
        <v>3</v>
      </c>
      <c r="M912" s="2" t="s">
        <v>23</v>
      </c>
      <c r="N912" s="2" t="s">
        <v>24</v>
      </c>
      <c r="O912" s="3">
        <v>34</v>
      </c>
      <c r="P912" s="13">
        <f t="shared" si="190"/>
        <v>1645.83</v>
      </c>
      <c r="Q912" s="13" t="str">
        <f t="shared" si="191"/>
        <v>Normal</v>
      </c>
      <c r="S912" s="21"/>
    </row>
    <row r="913" customHeight="1" spans="1:19">
      <c r="A913" s="2" t="s">
        <v>2291</v>
      </c>
      <c r="B913" s="29" t="s">
        <v>1198</v>
      </c>
      <c r="C913" s="2" t="s">
        <v>781</v>
      </c>
      <c r="D913" s="2" t="str">
        <f t="array" ref="D913">_xlfn.XLOOKUP(C913,Customers!A:A,Customers!B:B)</f>
        <v>Customer 0278</v>
      </c>
      <c r="E913" s="2" t="s">
        <v>952</v>
      </c>
      <c r="F913" s="2" t="str">
        <f t="array" ref="F913">_xlfn.XLOOKUP(E913,Restaurants!A:A,Restaurants!B:B)</f>
        <v>Restaurant 041</v>
      </c>
      <c r="G913" s="2" t="s">
        <v>1785</v>
      </c>
      <c r="H913" s="2" t="str">
        <f t="array" ref="H913">_xlfn.XLOOKUP(G913,Food_Menu!A:A,Food_Menu!B:B)</f>
        <v>Food Item 0124</v>
      </c>
      <c r="I913" s="2">
        <f t="array" ref="I913">_xlfn.XLOOKUP(G913,Food_Menu!A:A,Food_Menu!D:D)</f>
        <v>195.8</v>
      </c>
      <c r="J913" s="2" t="s">
        <v>100</v>
      </c>
      <c r="K913" s="2" t="str">
        <f t="array" ref="K913">_xlfn.XLOOKUP(J913,Delivery_Partners!A:A,Delivery_Partners!B:B)</f>
        <v>Delivery Partner 092</v>
      </c>
      <c r="L913" s="3">
        <v>2</v>
      </c>
      <c r="M913" s="2" t="s">
        <v>23</v>
      </c>
      <c r="N913" s="2" t="s">
        <v>24</v>
      </c>
      <c r="O913" s="3">
        <v>33</v>
      </c>
      <c r="P913" s="13">
        <f t="shared" si="190"/>
        <v>391.6</v>
      </c>
      <c r="Q913" s="13" t="str">
        <f t="shared" si="191"/>
        <v>Normal</v>
      </c>
      <c r="S913" s="21"/>
    </row>
    <row r="914" customHeight="1" spans="1:19">
      <c r="A914" s="2" t="s">
        <v>2292</v>
      </c>
      <c r="B914" s="28">
        <v>45660</v>
      </c>
      <c r="C914" s="2" t="s">
        <v>1768</v>
      </c>
      <c r="D914" s="2" t="str">
        <f t="array" ref="D914">_xlfn.XLOOKUP(C914,Customers!A:A,Customers!B:B)</f>
        <v>Customer 0283</v>
      </c>
      <c r="E914" s="2" t="s">
        <v>89</v>
      </c>
      <c r="F914" s="2" t="str">
        <f t="array" ref="F914">_xlfn.XLOOKUP(E914,Restaurants!A:A,Restaurants!B:B)</f>
        <v>Restaurant 059</v>
      </c>
      <c r="G914" s="2" t="s">
        <v>250</v>
      </c>
      <c r="H914" s="2" t="str">
        <f t="array" ref="H914">_xlfn.XLOOKUP(G914,Food_Menu!A:A,Food_Menu!B:B)</f>
        <v>Food Item 0109</v>
      </c>
      <c r="I914" s="2">
        <f t="array" ref="I914">_xlfn.XLOOKUP(G914,Food_Menu!A:A,Food_Menu!D:D)</f>
        <v>538.59</v>
      </c>
      <c r="J914" s="2" t="s">
        <v>1045</v>
      </c>
      <c r="K914" s="2" t="str">
        <f t="array" ref="K914">_xlfn.XLOOKUP(J914,Delivery_Partners!A:A,Delivery_Partners!B:B)</f>
        <v>Delivery Partner 129</v>
      </c>
      <c r="L914" s="3">
        <v>1</v>
      </c>
      <c r="M914" s="2" t="s">
        <v>23</v>
      </c>
      <c r="N914" s="2" t="s">
        <v>24</v>
      </c>
      <c r="O914" s="3">
        <v>32</v>
      </c>
      <c r="P914" s="13">
        <f t="shared" si="190"/>
        <v>538.59</v>
      </c>
      <c r="Q914" s="13" t="str">
        <f t="shared" si="191"/>
        <v>Normal</v>
      </c>
      <c r="S914" s="21"/>
    </row>
    <row r="915" customHeight="1" spans="1:19">
      <c r="A915" s="2" t="s">
        <v>2293</v>
      </c>
      <c r="B915" s="29" t="s">
        <v>501</v>
      </c>
      <c r="C915" s="2" t="s">
        <v>649</v>
      </c>
      <c r="D915" s="2" t="str">
        <f t="array" ref="D915">_xlfn.XLOOKUP(C915,Customers!A:A,Customers!B:B)</f>
        <v>Customer 0740</v>
      </c>
      <c r="E915" s="2" t="s">
        <v>116</v>
      </c>
      <c r="F915" s="2" t="str">
        <f t="array" ref="F915">_xlfn.XLOOKUP(E915,Restaurants!A:A,Restaurants!B:B)</f>
        <v>Restaurant 086</v>
      </c>
      <c r="G915" s="2" t="s">
        <v>308</v>
      </c>
      <c r="H915" s="2" t="str">
        <f t="array" ref="H915">_xlfn.XLOOKUP(G915,Food_Menu!A:A,Food_Menu!B:B)</f>
        <v>Food Item 0076</v>
      </c>
      <c r="I915" s="2">
        <f t="array" ref="I915">_xlfn.XLOOKUP(G915,Food_Menu!A:A,Food_Menu!D:D)</f>
        <v>82.28</v>
      </c>
      <c r="J915" s="2" t="s">
        <v>976</v>
      </c>
      <c r="K915" s="2" t="str">
        <f t="array" ref="K915">_xlfn.XLOOKUP(J915,Delivery_Partners!A:A,Delivery_Partners!B:B)</f>
        <v>Delivery Partner 047</v>
      </c>
      <c r="L915" s="3">
        <v>1</v>
      </c>
      <c r="M915" s="2" t="s">
        <v>23</v>
      </c>
      <c r="N915" s="2" t="s">
        <v>24</v>
      </c>
      <c r="O915" s="3">
        <v>34</v>
      </c>
      <c r="P915" s="13">
        <f t="shared" si="190"/>
        <v>82.28</v>
      </c>
      <c r="Q915" s="13" t="str">
        <f t="shared" si="191"/>
        <v>Normal</v>
      </c>
      <c r="S915" s="21"/>
    </row>
    <row r="916" customHeight="1" spans="1:19">
      <c r="A916" s="2" t="s">
        <v>2294</v>
      </c>
      <c r="B916" s="29" t="s">
        <v>329</v>
      </c>
      <c r="C916" s="2" t="s">
        <v>2295</v>
      </c>
      <c r="D916" s="2" t="str">
        <f t="array" ref="D916">_xlfn.XLOOKUP(C916,Customers!A:A,Customers!B:B)</f>
        <v>Customer 0099</v>
      </c>
      <c r="E916" s="2" t="s">
        <v>860</v>
      </c>
      <c r="F916" s="2" t="str">
        <f t="array" ref="F916">_xlfn.XLOOKUP(E916,Restaurants!A:A,Restaurants!B:B)</f>
        <v>Restaurant 103</v>
      </c>
      <c r="G916" s="2" t="s">
        <v>1749</v>
      </c>
      <c r="H916" s="2" t="str">
        <f t="array" ref="H916">_xlfn.XLOOKUP(G916,Food_Menu!A:A,Food_Menu!B:B)</f>
        <v>Food Item 0002</v>
      </c>
      <c r="I916" s="2">
        <f t="array" ref="I916">_xlfn.XLOOKUP(G916,Food_Menu!A:A,Food_Menu!D:D)</f>
        <v>89.4</v>
      </c>
      <c r="J916" s="2" t="s">
        <v>1350</v>
      </c>
      <c r="K916" s="2" t="str">
        <f t="array" ref="K916">_xlfn.XLOOKUP(J916,Delivery_Partners!A:A,Delivery_Partners!B:B)</f>
        <v>Delivery Partner 087</v>
      </c>
      <c r="L916" s="3">
        <v>1</v>
      </c>
      <c r="M916" s="2" t="s">
        <v>23</v>
      </c>
      <c r="N916" s="2" t="s">
        <v>24</v>
      </c>
      <c r="O916" s="3">
        <v>19</v>
      </c>
      <c r="P916" s="13">
        <f t="shared" si="190"/>
        <v>89.4</v>
      </c>
      <c r="Q916" s="13" t="str">
        <f t="shared" si="191"/>
        <v>Fast</v>
      </c>
      <c r="S916" s="21"/>
    </row>
    <row r="917" customHeight="1" spans="1:19">
      <c r="A917" s="2" t="s">
        <v>2296</v>
      </c>
      <c r="B917" s="28">
        <v>45667</v>
      </c>
      <c r="C917" s="2" t="s">
        <v>2297</v>
      </c>
      <c r="D917" s="2" t="str">
        <f t="array" ref="D917">_xlfn.XLOOKUP(C917,Customers!A:A,Customers!B:B)</f>
        <v>Customer 0792</v>
      </c>
      <c r="E917" s="2" t="s">
        <v>265</v>
      </c>
      <c r="F917" s="2" t="str">
        <f t="array" ref="F917">_xlfn.XLOOKUP(E917,Restaurants!A:A,Restaurants!B:B)</f>
        <v>Restaurant 094</v>
      </c>
      <c r="G917" s="2" t="s">
        <v>969</v>
      </c>
      <c r="H917" s="2" t="str">
        <f t="array" ref="H917">_xlfn.XLOOKUP(G917,Food_Menu!A:A,Food_Menu!B:B)</f>
        <v>Food Item 0007</v>
      </c>
      <c r="I917" s="2">
        <f t="array" ref="I917">_xlfn.XLOOKUP(G917,Food_Menu!A:A,Food_Menu!D:D)</f>
        <v>210.13</v>
      </c>
      <c r="J917" s="2" t="s">
        <v>1286</v>
      </c>
      <c r="K917" s="2" t="str">
        <f t="array" ref="K917">_xlfn.XLOOKUP(J917,Delivery_Partners!A:A,Delivery_Partners!B:B)</f>
        <v>Delivery Partner 060</v>
      </c>
      <c r="L917" s="3">
        <v>2</v>
      </c>
      <c r="M917" s="2" t="s">
        <v>23</v>
      </c>
      <c r="N917" s="2" t="s">
        <v>74</v>
      </c>
      <c r="O917" s="3">
        <v>23</v>
      </c>
      <c r="P917" s="13">
        <f t="shared" si="190"/>
        <v>420.26</v>
      </c>
      <c r="Q917" s="13" t="str">
        <f t="shared" si="191"/>
        <v>Fast</v>
      </c>
      <c r="S917" s="21"/>
    </row>
    <row r="918" customHeight="1" spans="1:19">
      <c r="A918" s="2" t="s">
        <v>2298</v>
      </c>
      <c r="B918" s="28">
        <v>45874</v>
      </c>
      <c r="C918" s="2" t="s">
        <v>1381</v>
      </c>
      <c r="D918" s="2" t="str">
        <f t="array" ref="D918">_xlfn.XLOOKUP(C918,Customers!A:A,Customers!B:B)</f>
        <v>Customer 0511</v>
      </c>
      <c r="E918" s="2" t="s">
        <v>1173</v>
      </c>
      <c r="F918" s="2" t="str">
        <f t="array" ref="F918">_xlfn.XLOOKUP(E918,Restaurants!A:A,Restaurants!B:B)</f>
        <v>Restaurant 080</v>
      </c>
      <c r="G918" s="2" t="s">
        <v>1382</v>
      </c>
      <c r="H918" s="2" t="str">
        <f t="array" ref="H918">_xlfn.XLOOKUP(G918,Food_Menu!A:A,Food_Menu!B:B)</f>
        <v>Food Item 0152</v>
      </c>
      <c r="I918" s="2">
        <f t="array" ref="I918">_xlfn.XLOOKUP(G918,Food_Menu!A:A,Food_Menu!D:D)</f>
        <v>177.47</v>
      </c>
      <c r="J918" s="2" t="s">
        <v>432</v>
      </c>
      <c r="K918" s="2" t="str">
        <f t="array" ref="K918">_xlfn.XLOOKUP(J918,Delivery_Partners!A:A,Delivery_Partners!B:B)</f>
        <v>Delivery Partner 029</v>
      </c>
      <c r="L918" s="3">
        <v>2</v>
      </c>
      <c r="M918" s="2" t="s">
        <v>23</v>
      </c>
      <c r="N918" s="2" t="s">
        <v>24</v>
      </c>
      <c r="O918" s="3">
        <v>64</v>
      </c>
      <c r="P918" s="13">
        <f t="shared" si="190"/>
        <v>354.94</v>
      </c>
      <c r="Q918" s="13" t="str">
        <f t="shared" si="191"/>
        <v>Slow</v>
      </c>
      <c r="S918" s="21"/>
    </row>
    <row r="919" hidden="1" customHeight="1" spans="1:19">
      <c r="A919" s="2" t="s">
        <v>2299</v>
      </c>
      <c r="B919" s="29" t="s">
        <v>1720</v>
      </c>
      <c r="C919" s="2" t="s">
        <v>2300</v>
      </c>
      <c r="D919" s="2" t="str">
        <f t="array" ref="D919">_xlfn.XLOOKUP(C919,Customers!A:A,Customers!B:B)</f>
        <v>Customer 0395</v>
      </c>
      <c r="E919" s="2" t="s">
        <v>265</v>
      </c>
      <c r="F919" s="2" t="str">
        <f t="array" ref="F919">_xlfn.XLOOKUP(E919,Restaurants!A:A,Restaurants!B:B)</f>
        <v>Restaurant 094</v>
      </c>
      <c r="G919" s="2" t="s">
        <v>920</v>
      </c>
      <c r="H919" s="2" t="str">
        <f t="array" ref="H919">_xlfn.XLOOKUP(G919,Food_Menu!A:A,Food_Menu!B:B)</f>
        <v>Food Item 0164</v>
      </c>
      <c r="I919" s="2"/>
      <c r="J919" s="2" t="s">
        <v>212</v>
      </c>
      <c r="K919" s="2" t="str">
        <f t="array" ref="K919">_xlfn.XLOOKUP(J919,Delivery_Partners!A:A,Delivery_Partners!B:B)</f>
        <v>Delivery Partner 177</v>
      </c>
      <c r="L919" s="3">
        <v>3</v>
      </c>
      <c r="M919" s="2" t="s">
        <v>101</v>
      </c>
      <c r="N919" s="2" t="s">
        <v>24</v>
      </c>
      <c r="O919" s="2"/>
    </row>
    <row r="920" customHeight="1" spans="1:19">
      <c r="A920" s="2" t="s">
        <v>2301</v>
      </c>
      <c r="B920" s="29" t="s">
        <v>1720</v>
      </c>
      <c r="C920" s="2" t="s">
        <v>2302</v>
      </c>
      <c r="D920" s="2" t="str">
        <f t="array" ref="D920">_xlfn.XLOOKUP(C920,Customers!A:A,Customers!B:B)</f>
        <v>Customer 1035</v>
      </c>
      <c r="E920" s="2" t="s">
        <v>819</v>
      </c>
      <c r="F920" s="2" t="str">
        <f t="array" ref="F920">_xlfn.XLOOKUP(E920,Restaurants!A:A,Restaurants!B:B)</f>
        <v>Restaurant 004</v>
      </c>
      <c r="G920" s="2" t="s">
        <v>1475</v>
      </c>
      <c r="H920" s="2" t="str">
        <f t="array" ref="H920">_xlfn.XLOOKUP(G920,Food_Menu!A:A,Food_Menu!B:B)</f>
        <v>Food Item 0053</v>
      </c>
      <c r="I920" s="2">
        <f t="array" ref="I920">_xlfn.XLOOKUP(G920,Food_Menu!A:A,Food_Menu!D:D)</f>
        <v>308.97</v>
      </c>
      <c r="J920" s="2" t="s">
        <v>643</v>
      </c>
      <c r="K920" s="2" t="str">
        <f t="array" ref="K920">_xlfn.XLOOKUP(J920,Delivery_Partners!A:A,Delivery_Partners!B:B)</f>
        <v>Delivery Partner 107</v>
      </c>
      <c r="L920" s="3">
        <v>1</v>
      </c>
      <c r="M920" s="2" t="s">
        <v>23</v>
      </c>
      <c r="N920" s="2" t="s">
        <v>24</v>
      </c>
      <c r="O920" s="3">
        <v>38</v>
      </c>
      <c r="P920" s="13">
        <f>I920*L920</f>
        <v>308.97</v>
      </c>
      <c r="Q920" s="13" t="str">
        <f>IF(O920="","Not Delivered",IF(O920&lt;=30,"Fast",IF(O920&lt;=60,"Normal","Slow")))</f>
        <v>Normal</v>
      </c>
      <c r="S920" s="21"/>
    </row>
    <row r="921" hidden="1" customHeight="1" spans="1:19">
      <c r="A921" s="2" t="s">
        <v>2303</v>
      </c>
      <c r="B921" s="28">
        <v>45847</v>
      </c>
      <c r="C921" s="2" t="s">
        <v>2304</v>
      </c>
      <c r="D921" s="2" t="str">
        <f t="array" ref="D921">_xlfn.XLOOKUP(C921,Customers!A:A,Customers!B:B)</f>
        <v>Customer 0983</v>
      </c>
      <c r="E921" s="2" t="s">
        <v>27</v>
      </c>
      <c r="F921" s="2" t="str">
        <f t="array" ref="F921">_xlfn.XLOOKUP(E921,Restaurants!A:A,Restaurants!B:B)</f>
        <v>Restaurant 033</v>
      </c>
      <c r="G921" s="2" t="s">
        <v>607</v>
      </c>
      <c r="H921" s="2" t="str">
        <f t="array" ref="H921">_xlfn.XLOOKUP(G921,Food_Menu!A:A,Food_Menu!B:B)</f>
        <v>Food Item 0054</v>
      </c>
      <c r="I921" s="2"/>
      <c r="J921" s="2" t="s">
        <v>718</v>
      </c>
      <c r="K921" s="2" t="str">
        <f t="array" ref="K921">_xlfn.XLOOKUP(J921,Delivery_Partners!A:A,Delivery_Partners!B:B)</f>
        <v>Delivery Partner 071</v>
      </c>
      <c r="L921" s="3">
        <v>4</v>
      </c>
      <c r="M921" s="2" t="s">
        <v>101</v>
      </c>
      <c r="N921" s="2" t="s">
        <v>74</v>
      </c>
      <c r="O921" s="2"/>
    </row>
    <row r="922" customHeight="1" spans="1:19">
      <c r="A922" s="2" t="s">
        <v>2305</v>
      </c>
      <c r="B922" s="29" t="s">
        <v>205</v>
      </c>
      <c r="C922" s="2" t="s">
        <v>1478</v>
      </c>
      <c r="D922" s="2" t="str">
        <f t="array" ref="D922">_xlfn.XLOOKUP(C922,Customers!A:A,Customers!B:B)</f>
        <v>Customer 0964</v>
      </c>
      <c r="E922" s="2" t="s">
        <v>1072</v>
      </c>
      <c r="F922" s="2" t="str">
        <f t="array" ref="F922">_xlfn.XLOOKUP(E922,Restaurants!A:A,Restaurants!B:B)</f>
        <v>Restaurant 030</v>
      </c>
      <c r="G922" s="2" t="s">
        <v>400</v>
      </c>
      <c r="H922" s="2" t="str">
        <f t="array" ref="H922">_xlfn.XLOOKUP(G922,Food_Menu!A:A,Food_Menu!B:B)</f>
        <v>Food Item 0090</v>
      </c>
      <c r="I922" s="2">
        <f t="array" ref="I922">_xlfn.XLOOKUP(G922,Food_Menu!A:A,Food_Menu!D:D)</f>
        <v>629.64</v>
      </c>
      <c r="J922" s="2" t="s">
        <v>1120</v>
      </c>
      <c r="K922" s="2" t="str">
        <f t="array" ref="K922">_xlfn.XLOOKUP(J922,Delivery_Partners!A:A,Delivery_Partners!B:B)</f>
        <v>Delivery Partner 061</v>
      </c>
      <c r="L922" s="3">
        <v>4</v>
      </c>
      <c r="M922" s="2" t="s">
        <v>23</v>
      </c>
      <c r="N922" s="2" t="s">
        <v>24</v>
      </c>
      <c r="O922" s="3">
        <v>47</v>
      </c>
      <c r="P922" s="13">
        <f t="shared" ref="P922:P926" si="192">I922*L922</f>
        <v>2518.56</v>
      </c>
      <c r="Q922" s="13" t="str">
        <f t="shared" ref="Q922:Q926" si="193">IF(O922="","Not Delivered",IF(O922&lt;=30,"Fast",IF(O922&lt;=60,"Normal","Slow")))</f>
        <v>Normal</v>
      </c>
      <c r="S922" s="21"/>
    </row>
    <row r="923" customHeight="1" spans="1:19">
      <c r="A923" s="2" t="s">
        <v>2306</v>
      </c>
      <c r="B923" s="29" t="s">
        <v>273</v>
      </c>
      <c r="C923" s="2" t="s">
        <v>2307</v>
      </c>
      <c r="D923" s="2" t="str">
        <f t="array" ref="D923">_xlfn.XLOOKUP(C923,Customers!A:A,Customers!B:B)</f>
        <v>Customer 1063</v>
      </c>
      <c r="E923" s="2" t="s">
        <v>20</v>
      </c>
      <c r="F923" s="2" t="str">
        <f t="array" ref="F923">_xlfn.XLOOKUP(E923,Restaurants!A:A,Restaurants!B:B)</f>
        <v>Restaurant 079</v>
      </c>
      <c r="G923" s="2" t="s">
        <v>426</v>
      </c>
      <c r="H923" s="2" t="str">
        <f t="array" ref="H923">_xlfn.XLOOKUP(G923,Food_Menu!A:A,Food_Menu!B:B)</f>
        <v>Food Item 0142</v>
      </c>
      <c r="I923" s="2">
        <f t="array" ref="I923">_xlfn.XLOOKUP(G923,Food_Menu!A:A,Food_Menu!D:D)</f>
        <v>428.17</v>
      </c>
      <c r="J923" s="2" t="s">
        <v>877</v>
      </c>
      <c r="K923" s="2" t="str">
        <f t="array" ref="K923">_xlfn.XLOOKUP(J923,Delivery_Partners!A:A,Delivery_Partners!B:B)</f>
        <v>Delivery Partner 123</v>
      </c>
      <c r="L923" s="3">
        <v>2</v>
      </c>
      <c r="M923" s="2" t="s">
        <v>23</v>
      </c>
      <c r="N923" s="2" t="s">
        <v>24</v>
      </c>
      <c r="O923" s="3">
        <v>39</v>
      </c>
      <c r="P923" s="13">
        <f t="shared" si="192"/>
        <v>856.34</v>
      </c>
      <c r="Q923" s="13" t="str">
        <f t="shared" si="193"/>
        <v>Normal</v>
      </c>
      <c r="S923" s="21"/>
    </row>
    <row r="924" customHeight="1" spans="1:19">
      <c r="A924" s="2" t="s">
        <v>2308</v>
      </c>
      <c r="B924" s="29" t="s">
        <v>2195</v>
      </c>
      <c r="C924" s="2" t="s">
        <v>831</v>
      </c>
      <c r="D924" s="2" t="str">
        <f t="array" ref="D924">_xlfn.XLOOKUP(C924,Customers!A:A,Customers!B:B)</f>
        <v>Customer 0281</v>
      </c>
      <c r="E924" s="2" t="s">
        <v>421</v>
      </c>
      <c r="F924" s="2" t="str">
        <f t="array" ref="F924">_xlfn.XLOOKUP(E924,Restaurants!A:A,Restaurants!B:B)</f>
        <v>Restaurant 091</v>
      </c>
      <c r="G924" s="2" t="s">
        <v>1794</v>
      </c>
      <c r="H924" s="2" t="str">
        <f t="array" ref="H924">_xlfn.XLOOKUP(G924,Food_Menu!A:A,Food_Menu!B:B)</f>
        <v>Food Item 0131</v>
      </c>
      <c r="I924" s="2">
        <f t="array" ref="I924">_xlfn.XLOOKUP(G924,Food_Menu!A:A,Food_Menu!D:D)</f>
        <v>201.22</v>
      </c>
      <c r="J924" s="2" t="s">
        <v>80</v>
      </c>
      <c r="K924" s="2" t="str">
        <f t="array" ref="K924">_xlfn.XLOOKUP(J924,Delivery_Partners!A:A,Delivery_Partners!B:B)</f>
        <v>Delivery Partner 020</v>
      </c>
      <c r="L924" s="3">
        <v>3</v>
      </c>
      <c r="M924" s="2" t="s">
        <v>23</v>
      </c>
      <c r="N924" s="2" t="s">
        <v>74</v>
      </c>
      <c r="O924" s="3">
        <v>58</v>
      </c>
      <c r="P924" s="13">
        <f t="shared" si="192"/>
        <v>603.66</v>
      </c>
      <c r="Q924" s="13" t="str">
        <f t="shared" si="193"/>
        <v>Normal</v>
      </c>
      <c r="S924" s="21"/>
    </row>
    <row r="925" customHeight="1" spans="1:19">
      <c r="A925" s="2" t="s">
        <v>2309</v>
      </c>
      <c r="B925" s="28">
        <v>45839</v>
      </c>
      <c r="C925" s="2" t="s">
        <v>876</v>
      </c>
      <c r="D925" s="2" t="str">
        <f t="array" ref="D925">_xlfn.XLOOKUP(C925,Customers!A:A,Customers!B:B)</f>
        <v>Customer 1027</v>
      </c>
      <c r="E925" s="2" t="s">
        <v>93</v>
      </c>
      <c r="F925" s="2" t="str">
        <f t="array" ref="F925">_xlfn.XLOOKUP(E925,Restaurants!A:A,Restaurants!B:B)</f>
        <v>Restaurant 018</v>
      </c>
      <c r="G925" s="2" t="s">
        <v>1785</v>
      </c>
      <c r="H925" s="2" t="str">
        <f t="array" ref="H925">_xlfn.XLOOKUP(G925,Food_Menu!A:A,Food_Menu!B:B)</f>
        <v>Food Item 0124</v>
      </c>
      <c r="I925" s="2">
        <f t="array" ref="I925">_xlfn.XLOOKUP(G925,Food_Menu!A:A,Food_Menu!D:D)</f>
        <v>195.8</v>
      </c>
      <c r="J925" s="2" t="s">
        <v>927</v>
      </c>
      <c r="K925" s="2" t="str">
        <f t="array" ref="K925">_xlfn.XLOOKUP(J925,Delivery_Partners!A:A,Delivery_Partners!B:B)</f>
        <v>Delivery Partner 103</v>
      </c>
      <c r="L925" s="3">
        <v>1</v>
      </c>
      <c r="M925" s="2" t="s">
        <v>23</v>
      </c>
      <c r="N925" s="2" t="s">
        <v>24</v>
      </c>
      <c r="O925" s="3">
        <v>38</v>
      </c>
      <c r="P925" s="13">
        <f t="shared" si="192"/>
        <v>195.8</v>
      </c>
      <c r="Q925" s="13" t="str">
        <f t="shared" si="193"/>
        <v>Normal</v>
      </c>
      <c r="S925" s="21"/>
    </row>
    <row r="926" customHeight="1" spans="1:19">
      <c r="A926" s="2" t="s">
        <v>2310</v>
      </c>
      <c r="B926" s="28">
        <v>45726</v>
      </c>
      <c r="C926" s="2" t="s">
        <v>847</v>
      </c>
      <c r="D926" s="2" t="str">
        <f t="array" ref="D926">_xlfn.XLOOKUP(C926,Customers!A:A,Customers!B:B)</f>
        <v>Customer 0212</v>
      </c>
      <c r="E926" s="2" t="s">
        <v>1450</v>
      </c>
      <c r="F926" s="2" t="str">
        <f t="array" ref="F926">_xlfn.XLOOKUP(E926,Restaurants!A:A,Restaurants!B:B)</f>
        <v>Restaurant 024</v>
      </c>
      <c r="G926" s="2" t="s">
        <v>194</v>
      </c>
      <c r="H926" s="2" t="str">
        <f t="array" ref="H926">_xlfn.XLOOKUP(G926,Food_Menu!A:A,Food_Menu!B:B)</f>
        <v>Food Item 0009</v>
      </c>
      <c r="I926" s="2">
        <f t="array" ref="I926">_xlfn.XLOOKUP(G926,Food_Menu!A:A,Food_Menu!D:D)</f>
        <v>168.03</v>
      </c>
      <c r="J926" s="2" t="s">
        <v>1716</v>
      </c>
      <c r="K926" s="2" t="str">
        <f t="array" ref="K926">_xlfn.XLOOKUP(J926,Delivery_Partners!A:A,Delivery_Partners!B:B)</f>
        <v>Delivery Partner 042</v>
      </c>
      <c r="L926" s="3">
        <v>1</v>
      </c>
      <c r="M926" s="2" t="s">
        <v>23</v>
      </c>
      <c r="N926" s="2" t="s">
        <v>24</v>
      </c>
      <c r="O926" s="3">
        <v>51</v>
      </c>
      <c r="P926" s="13">
        <f t="shared" si="192"/>
        <v>168.03</v>
      </c>
      <c r="Q926" s="13" t="str">
        <f t="shared" si="193"/>
        <v>Normal</v>
      </c>
      <c r="S926" s="21"/>
    </row>
    <row r="927" hidden="1" customHeight="1" spans="1:19">
      <c r="A927" s="2" t="s">
        <v>2311</v>
      </c>
      <c r="B927" s="28">
        <v>45965</v>
      </c>
      <c r="C927" s="2" t="s">
        <v>1288</v>
      </c>
      <c r="D927" s="2" t="str">
        <f t="array" ref="D927">_xlfn.XLOOKUP(C927,Customers!A:A,Customers!B:B)</f>
        <v>Customer 0397</v>
      </c>
      <c r="E927" s="2" t="s">
        <v>1191</v>
      </c>
      <c r="F927" s="2" t="str">
        <f t="array" ref="F927">_xlfn.XLOOKUP(E927,Restaurants!A:A,Restaurants!B:B)</f>
        <v>Restaurant 060</v>
      </c>
      <c r="G927" s="2" t="s">
        <v>1809</v>
      </c>
      <c r="H927" s="2" t="str">
        <f t="array" ref="H927">_xlfn.XLOOKUP(G927,Food_Menu!A:A,Food_Menu!B:B)</f>
        <v>Food Item 0095</v>
      </c>
      <c r="I927" s="2"/>
      <c r="J927" s="2" t="s">
        <v>164</v>
      </c>
      <c r="K927" s="2" t="str">
        <f t="array" ref="K927">_xlfn.XLOOKUP(J927,Delivery_Partners!A:A,Delivery_Partners!B:B)</f>
        <v>Delivery Partner 161</v>
      </c>
      <c r="L927" s="3">
        <v>1</v>
      </c>
      <c r="M927" s="2" t="s">
        <v>101</v>
      </c>
      <c r="N927" s="2" t="s">
        <v>55</v>
      </c>
      <c r="O927" s="2"/>
    </row>
    <row r="928" customHeight="1" spans="1:19">
      <c r="A928" s="2" t="s">
        <v>2312</v>
      </c>
      <c r="B928" s="28">
        <v>45820</v>
      </c>
      <c r="C928" s="2" t="s">
        <v>2313</v>
      </c>
      <c r="D928" s="2" t="str">
        <f t="array" ref="D928">_xlfn.XLOOKUP(C928,Customers!A:A,Customers!B:B)</f>
        <v>Customer 0667</v>
      </c>
      <c r="E928" s="2" t="s">
        <v>795</v>
      </c>
      <c r="F928" s="2" t="str">
        <f t="array" ref="F928">_xlfn.XLOOKUP(E928,Restaurants!A:A,Restaurants!B:B)</f>
        <v>Restaurant 117</v>
      </c>
      <c r="G928" s="2" t="s">
        <v>1210</v>
      </c>
      <c r="H928" s="2" t="str">
        <f t="array" ref="H928">_xlfn.XLOOKUP(G928,Food_Menu!A:A,Food_Menu!B:B)</f>
        <v>Food Item 0166</v>
      </c>
      <c r="I928" s="2">
        <f t="array" ref="I928">_xlfn.XLOOKUP(G928,Food_Menu!A:A,Food_Menu!D:D)</f>
        <v>321.44</v>
      </c>
      <c r="J928" s="2" t="s">
        <v>923</v>
      </c>
      <c r="K928" s="2" t="str">
        <f t="array" ref="K928">_xlfn.XLOOKUP(J928,Delivery_Partners!A:A,Delivery_Partners!B:B)</f>
        <v>Delivery Partner 142</v>
      </c>
      <c r="L928" s="3">
        <v>1</v>
      </c>
      <c r="M928" s="2" t="s">
        <v>23</v>
      </c>
      <c r="N928" s="2" t="s">
        <v>24</v>
      </c>
      <c r="O928" s="3">
        <v>54</v>
      </c>
      <c r="P928" s="13">
        <f t="shared" ref="P928:P941" si="194">I928*L928</f>
        <v>321.44</v>
      </c>
      <c r="Q928" s="13" t="str">
        <f t="shared" ref="Q928:Q941" si="195">IF(O928="","Not Delivered",IF(O928&lt;=30,"Fast",IF(O928&lt;=60,"Normal","Slow")))</f>
        <v>Normal</v>
      </c>
      <c r="S928" s="21"/>
    </row>
    <row r="929" customHeight="1" spans="1:19">
      <c r="A929" s="2" t="s">
        <v>2314</v>
      </c>
      <c r="B929" s="29" t="s">
        <v>103</v>
      </c>
      <c r="C929" s="2" t="s">
        <v>1793</v>
      </c>
      <c r="D929" s="2" t="str">
        <f t="array" ref="D929">_xlfn.XLOOKUP(C929,Customers!A:A,Customers!B:B)</f>
        <v>Customer 0894</v>
      </c>
      <c r="E929" s="2" t="s">
        <v>350</v>
      </c>
      <c r="F929" s="2" t="str">
        <f t="array" ref="F929">_xlfn.XLOOKUP(E929,Restaurants!A:A,Restaurants!B:B)</f>
        <v>Restaurant 001</v>
      </c>
      <c r="G929" s="2" t="s">
        <v>692</v>
      </c>
      <c r="H929" s="2" t="str">
        <f t="array" ref="H929">_xlfn.XLOOKUP(G929,Food_Menu!A:A,Food_Menu!B:B)</f>
        <v>Food Item 0130</v>
      </c>
      <c r="I929" s="2">
        <f t="array" ref="I929">_xlfn.XLOOKUP(G929,Food_Menu!A:A,Food_Menu!D:D)</f>
        <v>112.66</v>
      </c>
      <c r="J929" s="2" t="s">
        <v>1325</v>
      </c>
      <c r="K929" s="2" t="str">
        <f t="array" ref="K929">_xlfn.XLOOKUP(J929,Delivery_Partners!A:A,Delivery_Partners!B:B)</f>
        <v>Delivery Partner 137</v>
      </c>
      <c r="L929" s="3">
        <v>1</v>
      </c>
      <c r="M929" s="2" t="s">
        <v>23</v>
      </c>
      <c r="N929" s="2" t="s">
        <v>24</v>
      </c>
      <c r="O929" s="3">
        <v>35</v>
      </c>
      <c r="P929" s="13">
        <f t="shared" si="194"/>
        <v>112.66</v>
      </c>
      <c r="Q929" s="13" t="str">
        <f t="shared" si="195"/>
        <v>Normal</v>
      </c>
      <c r="S929" s="21"/>
    </row>
    <row r="930" customHeight="1" spans="1:19">
      <c r="A930" s="2" t="s">
        <v>2315</v>
      </c>
      <c r="B930" s="28">
        <v>45723</v>
      </c>
      <c r="C930" s="2" t="s">
        <v>1057</v>
      </c>
      <c r="D930" s="2" t="str">
        <f t="array" ref="D930">_xlfn.XLOOKUP(C930,Customers!A:A,Customers!B:B)</f>
        <v>Customer 0694</v>
      </c>
      <c r="E930" s="2" t="s">
        <v>105</v>
      </c>
      <c r="F930" s="2" t="str">
        <f t="array" ref="F930">_xlfn.XLOOKUP(E930,Restaurants!A:A,Restaurants!B:B)</f>
        <v>Restaurant 106</v>
      </c>
      <c r="G930" s="2" t="s">
        <v>823</v>
      </c>
      <c r="H930" s="2" t="str">
        <f t="array" ref="H930">_xlfn.XLOOKUP(G930,Food_Menu!A:A,Food_Menu!B:B)</f>
        <v>Food Item 0178</v>
      </c>
      <c r="I930" s="2">
        <f t="array" ref="I930">_xlfn.XLOOKUP(G930,Food_Menu!A:A,Food_Menu!D:D)</f>
        <v>461.95</v>
      </c>
      <c r="J930" s="2" t="s">
        <v>226</v>
      </c>
      <c r="K930" s="2" t="str">
        <f t="array" ref="K930">_xlfn.XLOOKUP(J930,Delivery_Partners!A:A,Delivery_Partners!B:B)</f>
        <v>Delivery Partner 027</v>
      </c>
      <c r="L930" s="3">
        <v>2</v>
      </c>
      <c r="M930" s="2" t="s">
        <v>23</v>
      </c>
      <c r="N930" s="2" t="s">
        <v>55</v>
      </c>
      <c r="O930" s="3">
        <v>40</v>
      </c>
      <c r="P930" s="13">
        <f t="shared" si="194"/>
        <v>923.9</v>
      </c>
      <c r="Q930" s="13" t="str">
        <f t="shared" si="195"/>
        <v>Normal</v>
      </c>
      <c r="S930" s="21"/>
    </row>
    <row r="931" customHeight="1" spans="1:19">
      <c r="A931" s="2" t="s">
        <v>2316</v>
      </c>
      <c r="B931" s="29" t="s">
        <v>1384</v>
      </c>
      <c r="C931" s="2" t="s">
        <v>2317</v>
      </c>
      <c r="D931" s="2" t="str">
        <f t="array" ref="D931">_xlfn.XLOOKUP(C931,Customers!A:A,Customers!B:B)</f>
        <v>Customer 0672</v>
      </c>
      <c r="E931" s="2" t="s">
        <v>1450</v>
      </c>
      <c r="F931" s="2" t="str">
        <f t="array" ref="F931">_xlfn.XLOOKUP(E931,Restaurants!A:A,Restaurants!B:B)</f>
        <v>Restaurant 024</v>
      </c>
      <c r="G931" s="2" t="s">
        <v>1063</v>
      </c>
      <c r="H931" s="2" t="str">
        <f t="array" ref="H931">_xlfn.XLOOKUP(G931,Food_Menu!A:A,Food_Menu!B:B)</f>
        <v>Food Item 0153</v>
      </c>
      <c r="I931" s="2">
        <f t="array" ref="I931">_xlfn.XLOOKUP(G931,Food_Menu!A:A,Food_Menu!D:D)</f>
        <v>322.66</v>
      </c>
      <c r="J931" s="2" t="s">
        <v>900</v>
      </c>
      <c r="K931" s="2" t="str">
        <f t="array" ref="K931">_xlfn.XLOOKUP(J931,Delivery_Partners!A:A,Delivery_Partners!B:B)</f>
        <v>Delivery Partner 015</v>
      </c>
      <c r="L931" s="3">
        <v>1</v>
      </c>
      <c r="M931" s="2" t="s">
        <v>23</v>
      </c>
      <c r="N931" s="2" t="s">
        <v>74</v>
      </c>
      <c r="O931" s="3">
        <v>31</v>
      </c>
      <c r="P931" s="13">
        <f t="shared" si="194"/>
        <v>322.66</v>
      </c>
      <c r="Q931" s="13" t="str">
        <f t="shared" si="195"/>
        <v>Normal</v>
      </c>
      <c r="S931" s="21"/>
    </row>
    <row r="932" customHeight="1" spans="1:19">
      <c r="A932" s="2" t="s">
        <v>2318</v>
      </c>
      <c r="B932" s="29" t="s">
        <v>170</v>
      </c>
      <c r="C932" s="2" t="s">
        <v>1157</v>
      </c>
      <c r="D932" s="2" t="str">
        <f t="array" ref="D932">_xlfn.XLOOKUP(C932,Customers!A:A,Customers!B:B)</f>
        <v>Customer 0452</v>
      </c>
      <c r="E932" s="2" t="s">
        <v>27</v>
      </c>
      <c r="F932" s="2" t="str">
        <f t="array" ref="F932">_xlfn.XLOOKUP(E932,Restaurants!A:A,Restaurants!B:B)</f>
        <v>Restaurant 033</v>
      </c>
      <c r="G932" s="2" t="s">
        <v>72</v>
      </c>
      <c r="H932" s="2" t="str">
        <f t="array" ref="H932">_xlfn.XLOOKUP(G932,Food_Menu!A:A,Food_Menu!B:B)</f>
        <v>Food Item 0198</v>
      </c>
      <c r="I932" s="2">
        <f t="array" ref="I932">_xlfn.XLOOKUP(G932,Food_Menu!A:A,Food_Menu!D:D)</f>
        <v>221.88</v>
      </c>
      <c r="J932" s="2" t="s">
        <v>443</v>
      </c>
      <c r="K932" s="2" t="str">
        <f t="array" ref="K932">_xlfn.XLOOKUP(J932,Delivery_Partners!A:A,Delivery_Partners!B:B)</f>
        <v>Delivery Partner 083</v>
      </c>
      <c r="L932" s="3">
        <v>1</v>
      </c>
      <c r="M932" s="2" t="s">
        <v>23</v>
      </c>
      <c r="N932" s="2" t="s">
        <v>74</v>
      </c>
      <c r="O932" s="3">
        <v>37</v>
      </c>
      <c r="P932" s="13">
        <f t="shared" si="194"/>
        <v>221.88</v>
      </c>
      <c r="Q932" s="13" t="str">
        <f t="shared" si="195"/>
        <v>Normal</v>
      </c>
      <c r="S932" s="21"/>
    </row>
    <row r="933" customHeight="1" spans="1:19">
      <c r="A933" s="2" t="s">
        <v>2319</v>
      </c>
      <c r="B933" s="28">
        <v>45872</v>
      </c>
      <c r="C933" s="2" t="s">
        <v>987</v>
      </c>
      <c r="D933" s="2" t="str">
        <f t="array" ref="D933">_xlfn.XLOOKUP(C933,Customers!A:A,Customers!B:B)</f>
        <v>Customer 0712</v>
      </c>
      <c r="E933" s="2" t="s">
        <v>750</v>
      </c>
      <c r="F933" s="2" t="str">
        <f t="array" ref="F933">_xlfn.XLOOKUP(E933,Restaurants!A:A,Restaurants!B:B)</f>
        <v>Restaurant 076</v>
      </c>
      <c r="G933" s="2" t="s">
        <v>529</v>
      </c>
      <c r="H933" s="2" t="str">
        <f t="array" ref="H933">_xlfn.XLOOKUP(G933,Food_Menu!A:A,Food_Menu!B:B)</f>
        <v>Food Item 0126</v>
      </c>
      <c r="I933" s="2">
        <f t="array" ref="I933">_xlfn.XLOOKUP(G933,Food_Menu!A:A,Food_Menu!D:D)</f>
        <v>127.27</v>
      </c>
      <c r="J933" s="2" t="s">
        <v>73</v>
      </c>
      <c r="K933" s="2" t="str">
        <f t="array" ref="K933">_xlfn.XLOOKUP(J933,Delivery_Partners!A:A,Delivery_Partners!B:B)</f>
        <v>Delivery Partner 064</v>
      </c>
      <c r="L933" s="3">
        <v>1</v>
      </c>
      <c r="M933" s="2" t="s">
        <v>23</v>
      </c>
      <c r="N933" s="2" t="s">
        <v>55</v>
      </c>
      <c r="O933" s="3">
        <v>38</v>
      </c>
      <c r="P933" s="13">
        <f t="shared" si="194"/>
        <v>127.27</v>
      </c>
      <c r="Q933" s="13" t="str">
        <f t="shared" si="195"/>
        <v>Normal</v>
      </c>
      <c r="S933" s="21"/>
    </row>
    <row r="934" customHeight="1" spans="1:19">
      <c r="A934" s="2" t="s">
        <v>2320</v>
      </c>
      <c r="B934" s="29" t="s">
        <v>243</v>
      </c>
      <c r="C934" s="2" t="s">
        <v>1037</v>
      </c>
      <c r="D934" s="2" t="str">
        <f t="array" ref="D934">_xlfn.XLOOKUP(C934,Customers!A:A,Customers!B:B)</f>
        <v>Customer 0571</v>
      </c>
      <c r="E934" s="2" t="s">
        <v>121</v>
      </c>
      <c r="F934" s="2" t="str">
        <f t="array" ref="F934">_xlfn.XLOOKUP(E934,Restaurants!A:A,Restaurants!B:B)</f>
        <v>Restaurant 088</v>
      </c>
      <c r="G934" s="2" t="s">
        <v>529</v>
      </c>
      <c r="H934" s="2" t="str">
        <f t="array" ref="H934">_xlfn.XLOOKUP(G934,Food_Menu!A:A,Food_Menu!B:B)</f>
        <v>Food Item 0126</v>
      </c>
      <c r="I934" s="2">
        <f t="array" ref="I934">_xlfn.XLOOKUP(G934,Food_Menu!A:A,Food_Menu!D:D)</f>
        <v>127.27</v>
      </c>
      <c r="J934" s="2" t="s">
        <v>323</v>
      </c>
      <c r="K934" s="2" t="str">
        <f t="array" ref="K934">_xlfn.XLOOKUP(J934,Delivery_Partners!A:A,Delivery_Partners!B:B)</f>
        <v>Delivery Partner 131</v>
      </c>
      <c r="L934" s="3">
        <v>2</v>
      </c>
      <c r="M934" s="2" t="s">
        <v>23</v>
      </c>
      <c r="N934" s="2" t="s">
        <v>24</v>
      </c>
      <c r="O934" s="3">
        <v>15</v>
      </c>
      <c r="P934" s="13">
        <f t="shared" si="194"/>
        <v>254.54</v>
      </c>
      <c r="Q934" s="13" t="str">
        <f t="shared" si="195"/>
        <v>Fast</v>
      </c>
      <c r="S934" s="21"/>
    </row>
    <row r="935" customHeight="1" spans="1:19">
      <c r="A935" s="2" t="s">
        <v>2321</v>
      </c>
      <c r="B935" s="28">
        <v>45933</v>
      </c>
      <c r="C935" s="2" t="s">
        <v>2322</v>
      </c>
      <c r="D935" s="2" t="str">
        <f t="array" ref="D935">_xlfn.XLOOKUP(C935,Customers!A:A,Customers!B:B)</f>
        <v>Customer 0573</v>
      </c>
      <c r="E935" s="2" t="s">
        <v>239</v>
      </c>
      <c r="F935" s="2" t="str">
        <f t="array" ref="F935">_xlfn.XLOOKUP(E935,Restaurants!A:A,Restaurants!B:B)</f>
        <v>Restaurant 105</v>
      </c>
      <c r="G935" s="2" t="s">
        <v>670</v>
      </c>
      <c r="H935" s="2" t="str">
        <f t="array" ref="H935">_xlfn.XLOOKUP(G935,Food_Menu!A:A,Food_Menu!B:B)</f>
        <v>Food Item 0123</v>
      </c>
      <c r="I935" s="2">
        <f t="array" ref="I935">_xlfn.XLOOKUP(G935,Food_Menu!A:A,Food_Menu!D:D)</f>
        <v>256.27</v>
      </c>
      <c r="J935" s="2" t="s">
        <v>1045</v>
      </c>
      <c r="K935" s="2" t="str">
        <f t="array" ref="K935">_xlfn.XLOOKUP(J935,Delivery_Partners!A:A,Delivery_Partners!B:B)</f>
        <v>Delivery Partner 129</v>
      </c>
      <c r="L935" s="3">
        <v>3</v>
      </c>
      <c r="M935" s="2" t="s">
        <v>23</v>
      </c>
      <c r="N935" s="2" t="s">
        <v>55</v>
      </c>
      <c r="O935" s="3">
        <v>33</v>
      </c>
      <c r="P935" s="13">
        <f t="shared" si="194"/>
        <v>768.81</v>
      </c>
      <c r="Q935" s="13" t="str">
        <f t="shared" si="195"/>
        <v>Normal</v>
      </c>
      <c r="S935" s="21"/>
    </row>
    <row r="936" customHeight="1" spans="1:19">
      <c r="A936" s="2" t="s">
        <v>2323</v>
      </c>
      <c r="B936" s="28">
        <v>45997</v>
      </c>
      <c r="C936" s="2" t="s">
        <v>560</v>
      </c>
      <c r="D936" s="2" t="str">
        <f t="array" ref="D936">_xlfn.XLOOKUP(C936,Customers!A:A,Customers!B:B)</f>
        <v>Customer 0703</v>
      </c>
      <c r="E936" s="2" t="s">
        <v>350</v>
      </c>
      <c r="F936" s="2" t="str">
        <f t="array" ref="F936">_xlfn.XLOOKUP(E936,Restaurants!A:A,Restaurants!B:B)</f>
        <v>Restaurant 001</v>
      </c>
      <c r="G936" s="2" t="s">
        <v>2324</v>
      </c>
      <c r="H936" s="2" t="str">
        <f t="array" ref="H936">_xlfn.XLOOKUP(G936,Food_Menu!A:A,Food_Menu!B:B)</f>
        <v>Food Item 0059</v>
      </c>
      <c r="I936" s="2">
        <f t="array" ref="I936">_xlfn.XLOOKUP(G936,Food_Menu!A:A,Food_Menu!D:D)</f>
        <v>524.23</v>
      </c>
      <c r="J936" s="2" t="s">
        <v>2005</v>
      </c>
      <c r="K936" s="2" t="str">
        <f t="array" ref="K936">_xlfn.XLOOKUP(J936,Delivery_Partners!A:A,Delivery_Partners!B:B)</f>
        <v>Delivery Partner 072</v>
      </c>
      <c r="L936" s="3">
        <v>1</v>
      </c>
      <c r="M936" s="2" t="s">
        <v>23</v>
      </c>
      <c r="N936" s="2" t="s">
        <v>74</v>
      </c>
      <c r="O936" s="3">
        <v>46</v>
      </c>
      <c r="P936" s="13">
        <f t="shared" si="194"/>
        <v>524.23</v>
      </c>
      <c r="Q936" s="13" t="str">
        <f t="shared" si="195"/>
        <v>Normal</v>
      </c>
      <c r="S936" s="21"/>
    </row>
    <row r="937" customHeight="1" spans="1:19">
      <c r="A937" s="2" t="s">
        <v>2325</v>
      </c>
      <c r="B937" s="29" t="s">
        <v>1222</v>
      </c>
      <c r="C937" s="2" t="s">
        <v>2326</v>
      </c>
      <c r="D937" s="2" t="str">
        <f t="array" ref="D937">_xlfn.XLOOKUP(C937,Customers!A:A,Customers!B:B)</f>
        <v>Customer 0721</v>
      </c>
      <c r="E937" s="2" t="s">
        <v>747</v>
      </c>
      <c r="F937" s="2" t="str">
        <f t="array" ref="F937">_xlfn.XLOOKUP(E937,Restaurants!A:A,Restaurants!B:B)</f>
        <v>Restaurant 006</v>
      </c>
      <c r="G937" s="2" t="s">
        <v>202</v>
      </c>
      <c r="H937" s="2" t="str">
        <f t="array" ref="H937">_xlfn.XLOOKUP(G937,Food_Menu!A:A,Food_Menu!B:B)</f>
        <v>Food Item 0096</v>
      </c>
      <c r="I937" s="2">
        <f t="array" ref="I937">_xlfn.XLOOKUP(G937,Food_Menu!A:A,Food_Menu!D:D)</f>
        <v>399.57</v>
      </c>
      <c r="J937" s="2" t="s">
        <v>958</v>
      </c>
      <c r="K937" s="2" t="str">
        <f t="array" ref="K937">_xlfn.XLOOKUP(J937,Delivery_Partners!A:A,Delivery_Partners!B:B)</f>
        <v>Delivery Partner 030</v>
      </c>
      <c r="L937" s="3">
        <v>2</v>
      </c>
      <c r="M937" s="2" t="s">
        <v>23</v>
      </c>
      <c r="N937" s="2" t="s">
        <v>55</v>
      </c>
      <c r="O937" s="3">
        <v>19</v>
      </c>
      <c r="P937" s="13">
        <f t="shared" si="194"/>
        <v>799.14</v>
      </c>
      <c r="Q937" s="13" t="str">
        <f t="shared" si="195"/>
        <v>Fast</v>
      </c>
      <c r="S937" s="21"/>
    </row>
    <row r="938" customHeight="1" spans="1:19">
      <c r="A938" s="2" t="s">
        <v>2327</v>
      </c>
      <c r="B938" s="28">
        <v>45786</v>
      </c>
      <c r="C938" s="2" t="s">
        <v>2328</v>
      </c>
      <c r="D938" s="2" t="str">
        <f t="array" ref="D938">_xlfn.XLOOKUP(C938,Customers!A:A,Customers!B:B)</f>
        <v>Customer 0396</v>
      </c>
      <c r="E938" s="2" t="s">
        <v>797</v>
      </c>
      <c r="F938" s="2" t="str">
        <f t="array" ref="F938">_xlfn.XLOOKUP(E938,Restaurants!A:A,Restaurants!B:B)</f>
        <v>Restaurant 058</v>
      </c>
      <c r="G938" s="2" t="s">
        <v>881</v>
      </c>
      <c r="H938" s="2" t="str">
        <f t="array" ref="H938">_xlfn.XLOOKUP(G938,Food_Menu!A:A,Food_Menu!B:B)</f>
        <v>Food Item 0038</v>
      </c>
      <c r="I938" s="2">
        <f t="array" ref="I938">_xlfn.XLOOKUP(G938,Food_Menu!A:A,Food_Menu!D:D)</f>
        <v>355.26</v>
      </c>
      <c r="J938" s="2" t="s">
        <v>1142</v>
      </c>
      <c r="K938" s="2" t="str">
        <f t="array" ref="K938">_xlfn.XLOOKUP(J938,Delivery_Partners!A:A,Delivery_Partners!B:B)</f>
        <v>Delivery Partner 059</v>
      </c>
      <c r="L938" s="3">
        <v>4</v>
      </c>
      <c r="M938" s="2" t="s">
        <v>23</v>
      </c>
      <c r="N938" s="2" t="s">
        <v>24</v>
      </c>
      <c r="O938" s="3">
        <v>23</v>
      </c>
      <c r="P938" s="13">
        <f t="shared" si="194"/>
        <v>1421.04</v>
      </c>
      <c r="Q938" s="13" t="str">
        <f t="shared" si="195"/>
        <v>Fast</v>
      </c>
      <c r="S938" s="21"/>
    </row>
    <row r="939" customHeight="1" spans="1:19">
      <c r="A939" s="2" t="s">
        <v>2329</v>
      </c>
      <c r="B939" s="28">
        <v>45758</v>
      </c>
      <c r="C939" s="2" t="s">
        <v>1950</v>
      </c>
      <c r="D939" s="2" t="str">
        <f t="array" ref="D939">_xlfn.XLOOKUP(C939,Customers!A:A,Customers!B:B)</f>
        <v>Customer 0163</v>
      </c>
      <c r="E939" s="2" t="s">
        <v>526</v>
      </c>
      <c r="F939" s="2" t="str">
        <f t="array" ref="F939">_xlfn.XLOOKUP(E939,Restaurants!A:A,Restaurants!B:B)</f>
        <v>Restaurant 068</v>
      </c>
      <c r="G939" s="2" t="s">
        <v>1809</v>
      </c>
      <c r="H939" s="2" t="str">
        <f t="array" ref="H939">_xlfn.XLOOKUP(G939,Food_Menu!A:A,Food_Menu!B:B)</f>
        <v>Food Item 0095</v>
      </c>
      <c r="I939" s="2">
        <f t="array" ref="I939">_xlfn.XLOOKUP(G939,Food_Menu!A:A,Food_Menu!D:D)</f>
        <v>461.01</v>
      </c>
      <c r="J939" s="2" t="s">
        <v>887</v>
      </c>
      <c r="K939" s="2" t="str">
        <f t="array" ref="K939">_xlfn.XLOOKUP(J939,Delivery_Partners!A:A,Delivery_Partners!B:B)</f>
        <v>Delivery Partner 091</v>
      </c>
      <c r="L939" s="3">
        <v>2</v>
      </c>
      <c r="M939" s="2" t="s">
        <v>23</v>
      </c>
      <c r="N939" s="2" t="s">
        <v>74</v>
      </c>
      <c r="O939" s="3">
        <v>49</v>
      </c>
      <c r="P939" s="13">
        <f t="shared" si="194"/>
        <v>922.02</v>
      </c>
      <c r="Q939" s="13" t="str">
        <f t="shared" si="195"/>
        <v>Normal</v>
      </c>
      <c r="S939" s="21"/>
    </row>
    <row r="940" customHeight="1" spans="1:19">
      <c r="A940" s="2" t="s">
        <v>2330</v>
      </c>
      <c r="B940" s="29" t="s">
        <v>233</v>
      </c>
      <c r="C940" s="2" t="s">
        <v>697</v>
      </c>
      <c r="D940" s="2" t="str">
        <f t="array" ref="D940">_xlfn.XLOOKUP(C940,Customers!A:A,Customers!B:B)</f>
        <v>Customer 0360</v>
      </c>
      <c r="E940" s="2" t="s">
        <v>83</v>
      </c>
      <c r="F940" s="2" t="str">
        <f t="array" ref="F940">_xlfn.XLOOKUP(E940,Restaurants!A:A,Restaurants!B:B)</f>
        <v>Restaurant 032</v>
      </c>
      <c r="G940" s="2" t="s">
        <v>1044</v>
      </c>
      <c r="H940" s="2" t="str">
        <f t="array" ref="H940">_xlfn.XLOOKUP(G940,Food_Menu!A:A,Food_Menu!B:B)</f>
        <v>Food Item 0033</v>
      </c>
      <c r="I940" s="2">
        <f t="array" ref="I940">_xlfn.XLOOKUP(G940,Food_Menu!A:A,Food_Menu!D:D)</f>
        <v>595.57</v>
      </c>
      <c r="J940" s="2" t="s">
        <v>68</v>
      </c>
      <c r="K940" s="2" t="str">
        <f t="array" ref="K940">_xlfn.XLOOKUP(J940,Delivery_Partners!A:A,Delivery_Partners!B:B)</f>
        <v>Delivery Partner 046</v>
      </c>
      <c r="L940" s="3">
        <v>2</v>
      </c>
      <c r="M940" s="2" t="s">
        <v>23</v>
      </c>
      <c r="N940" s="2" t="s">
        <v>74</v>
      </c>
      <c r="O940" s="3">
        <v>51</v>
      </c>
      <c r="P940" s="13">
        <f t="shared" si="194"/>
        <v>1191.14</v>
      </c>
      <c r="Q940" s="13" t="str">
        <f t="shared" si="195"/>
        <v>Normal</v>
      </c>
      <c r="S940" s="21"/>
    </row>
    <row r="941" customHeight="1" spans="1:19">
      <c r="A941" s="2" t="s">
        <v>2331</v>
      </c>
      <c r="B941" s="28">
        <v>45757</v>
      </c>
      <c r="C941" s="2" t="s">
        <v>480</v>
      </c>
      <c r="D941" s="2" t="str">
        <f t="array" ref="D941">_xlfn.XLOOKUP(C941,Customers!A:A,Customers!B:B)</f>
        <v>Customer 0491</v>
      </c>
      <c r="E941" s="2" t="s">
        <v>39</v>
      </c>
      <c r="F941" s="2" t="str">
        <f t="array" ref="F941">_xlfn.XLOOKUP(E941,Restaurants!A:A,Restaurants!B:B)</f>
        <v>Restaurant 077</v>
      </c>
      <c r="G941" s="2" t="s">
        <v>250</v>
      </c>
      <c r="H941" s="2" t="str">
        <f t="array" ref="H941">_xlfn.XLOOKUP(G941,Food_Menu!A:A,Food_Menu!B:B)</f>
        <v>Food Item 0109</v>
      </c>
      <c r="I941" s="2">
        <f t="array" ref="I941">_xlfn.XLOOKUP(G941,Food_Menu!A:A,Food_Menu!D:D)</f>
        <v>538.59</v>
      </c>
      <c r="J941" s="2" t="s">
        <v>347</v>
      </c>
      <c r="K941" s="2" t="str">
        <f t="array" ref="K941">_xlfn.XLOOKUP(J941,Delivery_Partners!A:A,Delivery_Partners!B:B)</f>
        <v>Delivery Partner 058</v>
      </c>
      <c r="L941" s="3">
        <v>2</v>
      </c>
      <c r="M941" s="2" t="s">
        <v>23</v>
      </c>
      <c r="N941" s="2" t="s">
        <v>24</v>
      </c>
      <c r="O941" s="3">
        <v>28</v>
      </c>
      <c r="P941" s="13">
        <f t="shared" si="194"/>
        <v>1077.18</v>
      </c>
      <c r="Q941" s="13" t="str">
        <f t="shared" si="195"/>
        <v>Fast</v>
      </c>
      <c r="S941" s="21"/>
    </row>
    <row r="942" hidden="1" customHeight="1" spans="1:19">
      <c r="A942" s="2" t="s">
        <v>2332</v>
      </c>
      <c r="B942" s="29" t="s">
        <v>2067</v>
      </c>
      <c r="C942" s="2" t="s">
        <v>2333</v>
      </c>
      <c r="D942" s="2" t="str">
        <f t="array" ref="D942">_xlfn.XLOOKUP(C942,Customers!A:A,Customers!B:B)</f>
        <v>Customer 0194</v>
      </c>
      <c r="E942" s="2" t="s">
        <v>83</v>
      </c>
      <c r="F942" s="2" t="str">
        <f t="array" ref="F942">_xlfn.XLOOKUP(E942,Restaurants!A:A,Restaurants!B:B)</f>
        <v>Restaurant 032</v>
      </c>
      <c r="G942" s="2" t="s">
        <v>1973</v>
      </c>
      <c r="H942" s="2" t="str">
        <f t="array" ref="H942">_xlfn.XLOOKUP(G942,Food_Menu!A:A,Food_Menu!B:B)</f>
        <v>Food Item 0210</v>
      </c>
      <c r="I942" s="2"/>
      <c r="J942" s="2" t="s">
        <v>217</v>
      </c>
      <c r="K942" s="2" t="str">
        <f t="array" ref="K942">_xlfn.XLOOKUP(J942,Delivery_Partners!A:A,Delivery_Partners!B:B)</f>
        <v>Delivery Partner 044</v>
      </c>
      <c r="L942" s="3">
        <v>4</v>
      </c>
      <c r="M942" s="2" t="s">
        <v>189</v>
      </c>
      <c r="N942" s="2" t="s">
        <v>55</v>
      </c>
      <c r="O942" s="2"/>
    </row>
    <row r="943" customHeight="1" spans="1:19">
      <c r="A943" s="2" t="s">
        <v>2334</v>
      </c>
      <c r="B943" s="28">
        <v>45906</v>
      </c>
      <c r="C943" s="2" t="s">
        <v>1729</v>
      </c>
      <c r="D943" s="2" t="str">
        <f t="array" ref="D943">_xlfn.XLOOKUP(C943,Customers!A:A,Customers!B:B)</f>
        <v>Customer 0214</v>
      </c>
      <c r="E943" s="2" t="s">
        <v>1292</v>
      </c>
      <c r="F943" s="2" t="str">
        <f t="array" ref="F943">_xlfn.XLOOKUP(E943,Restaurants!A:A,Restaurants!B:B)</f>
        <v>Restaurant 112</v>
      </c>
      <c r="G943" s="2" t="s">
        <v>957</v>
      </c>
      <c r="H943" s="2" t="str">
        <f t="array" ref="H943">_xlfn.XLOOKUP(G943,Food_Menu!A:A,Food_Menu!B:B)</f>
        <v>Food Item 0100</v>
      </c>
      <c r="I943" s="2">
        <f t="array" ref="I943">_xlfn.XLOOKUP(G943,Food_Menu!A:A,Food_Menu!D:D)</f>
        <v>188.17</v>
      </c>
      <c r="J943" s="2" t="s">
        <v>133</v>
      </c>
      <c r="K943" s="2" t="str">
        <f t="array" ref="K943">_xlfn.XLOOKUP(J943,Delivery_Partners!A:A,Delivery_Partners!B:B)</f>
        <v>Delivery Partner 012</v>
      </c>
      <c r="L943" s="3">
        <v>1</v>
      </c>
      <c r="M943" s="2" t="s">
        <v>23</v>
      </c>
      <c r="N943" s="2" t="s">
        <v>74</v>
      </c>
      <c r="O943" s="3">
        <v>34</v>
      </c>
      <c r="P943" s="13">
        <f t="shared" ref="P943:P948" si="196">I943*L943</f>
        <v>188.17</v>
      </c>
      <c r="Q943" s="13" t="str">
        <f t="shared" ref="Q943:Q948" si="197">IF(O943="","Not Delivered",IF(O943&lt;=30,"Fast",IF(O943&lt;=60,"Normal","Slow")))</f>
        <v>Normal</v>
      </c>
      <c r="S943" s="21"/>
    </row>
    <row r="944" customHeight="1" spans="1:19">
      <c r="A944" s="2" t="s">
        <v>2335</v>
      </c>
      <c r="B944" s="29" t="s">
        <v>629</v>
      </c>
      <c r="C944" s="2" t="s">
        <v>1365</v>
      </c>
      <c r="D944" s="2" t="str">
        <f t="array" ref="D944">_xlfn.XLOOKUP(C944,Customers!A:A,Customers!B:B)</f>
        <v>Customer 1142</v>
      </c>
      <c r="E944" s="2" t="s">
        <v>451</v>
      </c>
      <c r="F944" s="2" t="str">
        <f t="array" ref="F944">_xlfn.XLOOKUP(E944,Restaurants!A:A,Restaurants!B:B)</f>
        <v>Restaurant 022</v>
      </c>
      <c r="G944" s="2" t="s">
        <v>1723</v>
      </c>
      <c r="H944" s="2" t="str">
        <f t="array" ref="H944">_xlfn.XLOOKUP(G944,Food_Menu!A:A,Food_Menu!B:B)</f>
        <v>Food Item 0163</v>
      </c>
      <c r="I944" s="2">
        <f t="array" ref="I944">_xlfn.XLOOKUP(G944,Food_Menu!A:A,Food_Menu!D:D)</f>
        <v>132.59</v>
      </c>
      <c r="J944" s="2" t="s">
        <v>139</v>
      </c>
      <c r="K944" s="2" t="str">
        <f t="array" ref="K944">_xlfn.XLOOKUP(J944,Delivery_Partners!A:A,Delivery_Partners!B:B)</f>
        <v>Delivery Partner 109</v>
      </c>
      <c r="L944" s="3">
        <v>2</v>
      </c>
      <c r="M944" s="2" t="s">
        <v>23</v>
      </c>
      <c r="N944" s="2" t="s">
        <v>24</v>
      </c>
      <c r="O944" s="3">
        <v>49</v>
      </c>
      <c r="P944" s="13">
        <f t="shared" si="196"/>
        <v>265.18</v>
      </c>
      <c r="Q944" s="13" t="str">
        <f t="shared" si="197"/>
        <v>Normal</v>
      </c>
      <c r="S944" s="21"/>
    </row>
    <row r="945" customHeight="1" spans="1:19">
      <c r="A945" s="2" t="s">
        <v>2336</v>
      </c>
      <c r="B945" s="29" t="s">
        <v>453</v>
      </c>
      <c r="C945" s="2" t="s">
        <v>784</v>
      </c>
      <c r="D945" s="2" t="str">
        <f t="array" ref="D945">_xlfn.XLOOKUP(C945,Customers!A:A,Customers!B:B)</f>
        <v>Customer 0337</v>
      </c>
      <c r="E945" s="2" t="s">
        <v>20</v>
      </c>
      <c r="F945" s="2" t="str">
        <f t="array" ref="F945">_xlfn.XLOOKUP(E945,Restaurants!A:A,Restaurants!B:B)</f>
        <v>Restaurant 079</v>
      </c>
      <c r="G945" s="2" t="s">
        <v>1192</v>
      </c>
      <c r="H945" s="2" t="str">
        <f t="array" ref="H945">_xlfn.XLOOKUP(G945,Food_Menu!A:A,Food_Menu!B:B)</f>
        <v>Food Item 0097</v>
      </c>
      <c r="I945" s="2">
        <f t="array" ref="I945">_xlfn.XLOOKUP(G945,Food_Menu!A:A,Food_Menu!D:D)</f>
        <v>584.54</v>
      </c>
      <c r="J945" s="2" t="s">
        <v>610</v>
      </c>
      <c r="K945" s="2" t="str">
        <f t="array" ref="K945">_xlfn.XLOOKUP(J945,Delivery_Partners!A:A,Delivery_Partners!B:B)</f>
        <v>Delivery Partner 180</v>
      </c>
      <c r="L945" s="3">
        <v>1</v>
      </c>
      <c r="M945" s="2" t="s">
        <v>23</v>
      </c>
      <c r="N945" s="2" t="s">
        <v>74</v>
      </c>
      <c r="O945" s="3">
        <v>29</v>
      </c>
      <c r="P945" s="13">
        <f t="shared" si="196"/>
        <v>584.54</v>
      </c>
      <c r="Q945" s="13" t="str">
        <f t="shared" si="197"/>
        <v>Fast</v>
      </c>
      <c r="S945" s="21"/>
    </row>
    <row r="946" customHeight="1" spans="1:19">
      <c r="A946" s="2" t="s">
        <v>2337</v>
      </c>
      <c r="B946" s="28">
        <v>45844</v>
      </c>
      <c r="C946" s="2" t="s">
        <v>1455</v>
      </c>
      <c r="D946" s="2" t="str">
        <f t="array" ref="D946">_xlfn.XLOOKUP(C946,Customers!A:A,Customers!B:B)</f>
        <v>Customer 0887</v>
      </c>
      <c r="E946" s="2" t="s">
        <v>345</v>
      </c>
      <c r="F946" s="2" t="str">
        <f t="array" ref="F946">_xlfn.XLOOKUP(E946,Restaurants!A:A,Restaurants!B:B)</f>
        <v>Restaurant 064</v>
      </c>
      <c r="G946" s="2" t="s">
        <v>579</v>
      </c>
      <c r="H946" s="2" t="str">
        <f t="array" ref="H946">_xlfn.XLOOKUP(G946,Food_Menu!A:A,Food_Menu!B:B)</f>
        <v>Food Item 0200</v>
      </c>
      <c r="I946" s="2">
        <f t="array" ref="I946">_xlfn.XLOOKUP(G946,Food_Menu!A:A,Food_Menu!D:D)</f>
        <v>511.44</v>
      </c>
      <c r="J946" s="2" t="s">
        <v>541</v>
      </c>
      <c r="K946" s="2" t="str">
        <f t="array" ref="K946">_xlfn.XLOOKUP(J946,Delivery_Partners!A:A,Delivery_Partners!B:B)</f>
        <v>Delivery Partner 172</v>
      </c>
      <c r="L946" s="3">
        <v>1</v>
      </c>
      <c r="M946" s="2" t="s">
        <v>23</v>
      </c>
      <c r="N946" s="2" t="s">
        <v>24</v>
      </c>
      <c r="O946" s="3">
        <v>30</v>
      </c>
      <c r="P946" s="13">
        <f t="shared" si="196"/>
        <v>511.44</v>
      </c>
      <c r="Q946" s="13" t="str">
        <f t="shared" si="197"/>
        <v>Fast</v>
      </c>
      <c r="S946" s="21"/>
    </row>
    <row r="947" customHeight="1" spans="1:19">
      <c r="A947" s="2" t="s">
        <v>2338</v>
      </c>
      <c r="B947" s="29" t="s">
        <v>1027</v>
      </c>
      <c r="C947" s="2" t="s">
        <v>2339</v>
      </c>
      <c r="D947" s="2" t="str">
        <f t="array" ref="D947">_xlfn.XLOOKUP(C947,Customers!A:A,Customers!B:B)</f>
        <v>Customer 0154</v>
      </c>
      <c r="E947" s="2" t="s">
        <v>71</v>
      </c>
      <c r="F947" s="2" t="str">
        <f t="array" ref="F947">_xlfn.XLOOKUP(E947,Restaurants!A:A,Restaurants!B:B)</f>
        <v>Restaurant 013</v>
      </c>
      <c r="G947" s="2" t="s">
        <v>1025</v>
      </c>
      <c r="H947" s="2" t="str">
        <f t="array" ref="H947">_xlfn.XLOOKUP(G947,Food_Menu!A:A,Food_Menu!B:B)</f>
        <v>Food Item 0047</v>
      </c>
      <c r="I947" s="2">
        <f t="array" ref="I947">_xlfn.XLOOKUP(G947,Food_Menu!A:A,Food_Menu!D:D)</f>
        <v>547.46</v>
      </c>
      <c r="J947" s="2" t="s">
        <v>723</v>
      </c>
      <c r="K947" s="2" t="str">
        <f t="array" ref="K947">_xlfn.XLOOKUP(J947,Delivery_Partners!A:A,Delivery_Partners!B:B)</f>
        <v>Delivery Partner 168</v>
      </c>
      <c r="L947" s="3">
        <v>2</v>
      </c>
      <c r="M947" s="2" t="s">
        <v>23</v>
      </c>
      <c r="N947" s="2" t="s">
        <v>24</v>
      </c>
      <c r="O947" s="3">
        <v>51</v>
      </c>
      <c r="P947" s="13">
        <f t="shared" si="196"/>
        <v>1094.92</v>
      </c>
      <c r="Q947" s="13" t="str">
        <f t="shared" si="197"/>
        <v>Normal</v>
      </c>
      <c r="S947" s="21"/>
    </row>
    <row r="948" customHeight="1" spans="1:19">
      <c r="A948" s="2" t="s">
        <v>2340</v>
      </c>
      <c r="B948" s="29" t="s">
        <v>1384</v>
      </c>
      <c r="C948" s="2" t="s">
        <v>2341</v>
      </c>
      <c r="D948" s="2" t="str">
        <f t="array" ref="D948">_xlfn.XLOOKUP(C948,Customers!A:A,Customers!B:B)</f>
        <v>Customer 1167</v>
      </c>
      <c r="E948" s="2" t="s">
        <v>366</v>
      </c>
      <c r="F948" s="2" t="str">
        <f t="array" ref="F948">_xlfn.XLOOKUP(E948,Restaurants!A:A,Restaurants!B:B)</f>
        <v>Restaurant 073</v>
      </c>
      <c r="G948" s="2" t="s">
        <v>868</v>
      </c>
      <c r="H948" s="2" t="str">
        <f t="array" ref="H948">_xlfn.XLOOKUP(G948,Food_Menu!A:A,Food_Menu!B:B)</f>
        <v>Food Item 0184</v>
      </c>
      <c r="I948" s="2">
        <f t="array" ref="I948">_xlfn.XLOOKUP(G948,Food_Menu!A:A,Food_Menu!D:D)</f>
        <v>509.99</v>
      </c>
      <c r="J948" s="2" t="s">
        <v>48</v>
      </c>
      <c r="K948" s="2" t="str">
        <f t="array" ref="K948">_xlfn.XLOOKUP(J948,Delivery_Partners!A:A,Delivery_Partners!B:B)</f>
        <v>Delivery Partner 119</v>
      </c>
      <c r="L948" s="3">
        <v>2</v>
      </c>
      <c r="M948" s="2" t="s">
        <v>23</v>
      </c>
      <c r="N948" s="2" t="s">
        <v>74</v>
      </c>
      <c r="O948" s="3">
        <v>23</v>
      </c>
      <c r="P948" s="13">
        <f t="shared" si="196"/>
        <v>1019.98</v>
      </c>
      <c r="Q948" s="13" t="str">
        <f t="shared" si="197"/>
        <v>Fast</v>
      </c>
      <c r="S948" s="21"/>
    </row>
    <row r="949" hidden="1" customHeight="1" spans="1:19">
      <c r="A949" s="2" t="s">
        <v>2342</v>
      </c>
      <c r="B949" s="29" t="s">
        <v>1254</v>
      </c>
      <c r="C949" s="2" t="s">
        <v>2343</v>
      </c>
      <c r="D949" s="2" t="str">
        <f t="array" ref="D949">_xlfn.XLOOKUP(C949,Customers!A:A,Customers!B:B)</f>
        <v>Customer 0255</v>
      </c>
      <c r="E949" s="2" t="s">
        <v>93</v>
      </c>
      <c r="F949" s="2" t="str">
        <f t="array" ref="F949">_xlfn.XLOOKUP(E949,Restaurants!A:A,Restaurants!B:B)</f>
        <v>Restaurant 018</v>
      </c>
      <c r="G949" s="2" t="s">
        <v>1608</v>
      </c>
      <c r="H949" s="2" t="str">
        <f t="array" ref="H949">_xlfn.XLOOKUP(G949,Food_Menu!A:A,Food_Menu!B:B)</f>
        <v>Food Item 0160</v>
      </c>
      <c r="I949" s="2"/>
      <c r="J949" s="2" t="s">
        <v>1146</v>
      </c>
      <c r="K949" s="2" t="str">
        <f t="array" ref="K949">_xlfn.XLOOKUP(J949,Delivery_Partners!A:A,Delivery_Partners!B:B)</f>
        <v>Delivery Partner 135</v>
      </c>
      <c r="L949" s="3">
        <v>3</v>
      </c>
      <c r="M949" s="2" t="s">
        <v>101</v>
      </c>
      <c r="N949" s="2" t="s">
        <v>74</v>
      </c>
      <c r="O949" s="2"/>
    </row>
    <row r="950" customHeight="1" spans="1:19">
      <c r="A950" s="2" t="s">
        <v>2344</v>
      </c>
      <c r="B950" s="29" t="s">
        <v>516</v>
      </c>
      <c r="C950" s="2" t="s">
        <v>1304</v>
      </c>
      <c r="D950" s="2" t="str">
        <f t="array" ref="D950">_xlfn.XLOOKUP(C950,Customers!A:A,Customers!B:B)</f>
        <v>Customer 0473</v>
      </c>
      <c r="E950" s="2" t="s">
        <v>187</v>
      </c>
      <c r="F950" s="2" t="str">
        <f t="array" ref="F950">_xlfn.XLOOKUP(E950,Restaurants!A:A,Restaurants!B:B)</f>
        <v>Restaurant 065</v>
      </c>
      <c r="G950" s="2" t="s">
        <v>2157</v>
      </c>
      <c r="H950" s="2" t="str">
        <f t="array" ref="H950">_xlfn.XLOOKUP(G950,Food_Menu!A:A,Food_Menu!B:B)</f>
        <v>Food Item 0196</v>
      </c>
      <c r="I950" s="2">
        <f t="array" ref="I950">_xlfn.XLOOKUP(G950,Food_Menu!A:A,Food_Menu!D:D)</f>
        <v>535.63</v>
      </c>
      <c r="J950" s="2" t="s">
        <v>133</v>
      </c>
      <c r="K950" s="2" t="str">
        <f t="array" ref="K950">_xlfn.XLOOKUP(J950,Delivery_Partners!A:A,Delivery_Partners!B:B)</f>
        <v>Delivery Partner 012</v>
      </c>
      <c r="L950" s="3">
        <v>3</v>
      </c>
      <c r="M950" s="2" t="s">
        <v>23</v>
      </c>
      <c r="N950" s="2" t="s">
        <v>24</v>
      </c>
      <c r="O950" s="3">
        <v>37</v>
      </c>
      <c r="P950" s="13">
        <f t="shared" ref="P950:P971" si="198">I950*L950</f>
        <v>1606.89</v>
      </c>
      <c r="Q950" s="13" t="str">
        <f t="shared" ref="Q950:Q971" si="199">IF(O950="","Not Delivered",IF(O950&lt;=30,"Fast",IF(O950&lt;=60,"Normal","Slow")))</f>
        <v>Normal</v>
      </c>
      <c r="S950" s="21"/>
    </row>
    <row r="951" customHeight="1" spans="1:19">
      <c r="A951" s="2" t="s">
        <v>2345</v>
      </c>
      <c r="B951" s="29" t="s">
        <v>2195</v>
      </c>
      <c r="C951" s="2" t="s">
        <v>2346</v>
      </c>
      <c r="D951" s="2" t="str">
        <f t="array" ref="D951">_xlfn.XLOOKUP(C951,Customers!A:A,Customers!B:B)</f>
        <v>Customer 0939</v>
      </c>
      <c r="E951" s="2" t="s">
        <v>39</v>
      </c>
      <c r="F951" s="2" t="str">
        <f t="array" ref="F951">_xlfn.XLOOKUP(E951,Restaurants!A:A,Restaurants!B:B)</f>
        <v>Restaurant 077</v>
      </c>
      <c r="G951" s="2" t="s">
        <v>117</v>
      </c>
      <c r="H951" s="2" t="str">
        <f t="array" ref="H951">_xlfn.XLOOKUP(G951,Food_Menu!A:A,Food_Menu!B:B)</f>
        <v>Food Item 0030</v>
      </c>
      <c r="I951" s="2">
        <f t="array" ref="I951">_xlfn.XLOOKUP(G951,Food_Menu!A:A,Food_Menu!D:D)</f>
        <v>373.16</v>
      </c>
      <c r="J951" s="2" t="s">
        <v>942</v>
      </c>
      <c r="K951" s="2" t="str">
        <f t="array" ref="K951">_xlfn.XLOOKUP(J951,Delivery_Partners!A:A,Delivery_Partners!B:B)</f>
        <v>Delivery Partner 037</v>
      </c>
      <c r="L951" s="3">
        <v>2</v>
      </c>
      <c r="M951" s="2" t="s">
        <v>23</v>
      </c>
      <c r="N951" s="2" t="s">
        <v>42</v>
      </c>
      <c r="O951" s="3">
        <v>53</v>
      </c>
      <c r="P951" s="13">
        <f t="shared" si="198"/>
        <v>746.32</v>
      </c>
      <c r="Q951" s="13" t="str">
        <f t="shared" si="199"/>
        <v>Normal</v>
      </c>
      <c r="S951" s="21"/>
    </row>
    <row r="952" customHeight="1" spans="1:19">
      <c r="A952" s="2" t="s">
        <v>2347</v>
      </c>
      <c r="B952" s="29" t="s">
        <v>1049</v>
      </c>
      <c r="C952" s="2" t="s">
        <v>1665</v>
      </c>
      <c r="D952" s="2" t="str">
        <f t="array" ref="D952">_xlfn.XLOOKUP(C952,Customers!A:A,Customers!B:B)</f>
        <v>Customer 0242</v>
      </c>
      <c r="E952" s="2" t="s">
        <v>603</v>
      </c>
      <c r="F952" s="2" t="str">
        <f t="array" ref="F952">_xlfn.XLOOKUP(E952,Restaurants!A:A,Restaurants!B:B)</f>
        <v>Restaurant 009</v>
      </c>
      <c r="G952" s="2" t="s">
        <v>111</v>
      </c>
      <c r="H952" s="2" t="str">
        <f t="array" ref="H952">_xlfn.XLOOKUP(G952,Food_Menu!A:A,Food_Menu!B:B)</f>
        <v>Food Item 0197</v>
      </c>
      <c r="I952" s="2">
        <f t="array" ref="I952">_xlfn.XLOOKUP(G952,Food_Menu!A:A,Food_Menu!D:D)</f>
        <v>628.28</v>
      </c>
      <c r="J952" s="2" t="s">
        <v>544</v>
      </c>
      <c r="K952" s="2" t="str">
        <f t="array" ref="K952">_xlfn.XLOOKUP(J952,Delivery_Partners!A:A,Delivery_Partners!B:B)</f>
        <v>Delivery Partner 128</v>
      </c>
      <c r="L952" s="3">
        <v>1</v>
      </c>
      <c r="M952" s="2" t="s">
        <v>23</v>
      </c>
      <c r="N952" s="2" t="s">
        <v>55</v>
      </c>
      <c r="O952" s="3">
        <v>21</v>
      </c>
      <c r="P952" s="13">
        <f t="shared" si="198"/>
        <v>628.28</v>
      </c>
      <c r="Q952" s="13" t="str">
        <f t="shared" si="199"/>
        <v>Fast</v>
      </c>
      <c r="S952" s="21"/>
    </row>
    <row r="953" customHeight="1" spans="1:19">
      <c r="A953" s="2" t="s">
        <v>2348</v>
      </c>
      <c r="B953" s="29" t="s">
        <v>180</v>
      </c>
      <c r="C953" s="2" t="s">
        <v>2022</v>
      </c>
      <c r="D953" s="2" t="str">
        <f t="array" ref="D953">_xlfn.XLOOKUP(C953,Customers!A:A,Customers!B:B)</f>
        <v>Customer 0660</v>
      </c>
      <c r="E953" s="2" t="s">
        <v>281</v>
      </c>
      <c r="F953" s="2" t="str">
        <f t="array" ref="F953">_xlfn.XLOOKUP(E953,Restaurants!A:A,Restaurants!B:B)</f>
        <v>Restaurant 026</v>
      </c>
      <c r="G953" s="2" t="s">
        <v>579</v>
      </c>
      <c r="H953" s="2" t="str">
        <f t="array" ref="H953">_xlfn.XLOOKUP(G953,Food_Menu!A:A,Food_Menu!B:B)</f>
        <v>Food Item 0200</v>
      </c>
      <c r="I953" s="2">
        <f t="array" ref="I953">_xlfn.XLOOKUP(G953,Food_Menu!A:A,Food_Menu!D:D)</f>
        <v>511.44</v>
      </c>
      <c r="J953" s="2" t="s">
        <v>1104</v>
      </c>
      <c r="K953" s="2" t="str">
        <f t="array" ref="K953">_xlfn.XLOOKUP(J953,Delivery_Partners!A:A,Delivery_Partners!B:B)</f>
        <v>Delivery Partner 178</v>
      </c>
      <c r="L953" s="3">
        <v>3</v>
      </c>
      <c r="M953" s="2" t="s">
        <v>23</v>
      </c>
      <c r="N953" s="2" t="s">
        <v>74</v>
      </c>
      <c r="O953" s="3">
        <v>26</v>
      </c>
      <c r="P953" s="13">
        <f t="shared" si="198"/>
        <v>1534.32</v>
      </c>
      <c r="Q953" s="13" t="str">
        <f t="shared" si="199"/>
        <v>Fast</v>
      </c>
      <c r="S953" s="21"/>
    </row>
    <row r="954" customHeight="1" spans="1:19">
      <c r="A954" s="2" t="s">
        <v>2349</v>
      </c>
      <c r="B954" s="29" t="s">
        <v>2269</v>
      </c>
      <c r="C954" s="2" t="s">
        <v>2147</v>
      </c>
      <c r="D954" s="2" t="str">
        <f t="array" ref="D954">_xlfn.XLOOKUP(C954,Customers!A:A,Customers!B:B)</f>
        <v>Customer 0943</v>
      </c>
      <c r="E954" s="2" t="s">
        <v>666</v>
      </c>
      <c r="F954" s="2" t="str">
        <f t="array" ref="F954">_xlfn.XLOOKUP(E954,Restaurants!A:A,Restaurants!B:B)</f>
        <v>Restaurant 036</v>
      </c>
      <c r="G954" s="2" t="s">
        <v>687</v>
      </c>
      <c r="H954" s="2" t="str">
        <f t="array" ref="H954">_xlfn.XLOOKUP(G954,Food_Menu!A:A,Food_Menu!B:B)</f>
        <v>Food Item 0066</v>
      </c>
      <c r="I954" s="2">
        <f t="array" ref="I954">_xlfn.XLOOKUP(G954,Food_Menu!A:A,Food_Menu!D:D)</f>
        <v>648.68</v>
      </c>
      <c r="J954" s="2" t="s">
        <v>332</v>
      </c>
      <c r="K954" s="2" t="str">
        <f t="array" ref="K954">_xlfn.XLOOKUP(J954,Delivery_Partners!A:A,Delivery_Partners!B:B)</f>
        <v>Delivery Partner 164</v>
      </c>
      <c r="L954" s="3">
        <v>1</v>
      </c>
      <c r="M954" s="2" t="s">
        <v>23</v>
      </c>
      <c r="N954" s="2" t="s">
        <v>24</v>
      </c>
      <c r="O954" s="3">
        <v>42</v>
      </c>
      <c r="P954" s="13">
        <f t="shared" si="198"/>
        <v>648.68</v>
      </c>
      <c r="Q954" s="13" t="str">
        <f t="shared" si="199"/>
        <v>Normal</v>
      </c>
      <c r="S954" s="21"/>
    </row>
    <row r="955" customHeight="1" spans="1:19">
      <c r="A955" s="2" t="s">
        <v>2350</v>
      </c>
      <c r="B955" s="29" t="s">
        <v>1346</v>
      </c>
      <c r="C955" s="2" t="s">
        <v>2351</v>
      </c>
      <c r="D955" s="2" t="str">
        <f t="array" ref="D955">_xlfn.XLOOKUP(C955,Customers!A:A,Customers!B:B)</f>
        <v>Customer 0029</v>
      </c>
      <c r="E955" s="2" t="s">
        <v>1292</v>
      </c>
      <c r="F955" s="2" t="str">
        <f t="array" ref="F955">_xlfn.XLOOKUP(E955,Restaurants!A:A,Restaurants!B:B)</f>
        <v>Restaurant 112</v>
      </c>
      <c r="G955" s="2" t="s">
        <v>377</v>
      </c>
      <c r="H955" s="2" t="str">
        <f t="array" ref="H955">_xlfn.XLOOKUP(G955,Food_Menu!A:A,Food_Menu!B:B)</f>
        <v>Food Item 0138</v>
      </c>
      <c r="I955" s="2">
        <f t="array" ref="I955">_xlfn.XLOOKUP(G955,Food_Menu!A:A,Food_Menu!D:D)</f>
        <v>153.3</v>
      </c>
      <c r="J955" s="2" t="s">
        <v>91</v>
      </c>
      <c r="K955" s="2" t="str">
        <f t="array" ref="K955">_xlfn.XLOOKUP(J955,Delivery_Partners!A:A,Delivery_Partners!B:B)</f>
        <v>Delivery Partner 114</v>
      </c>
      <c r="L955" s="3">
        <v>1</v>
      </c>
      <c r="M955" s="2" t="s">
        <v>23</v>
      </c>
      <c r="N955" s="2" t="s">
        <v>74</v>
      </c>
      <c r="O955" s="3">
        <v>44</v>
      </c>
      <c r="P955" s="13">
        <f t="shared" si="198"/>
        <v>153.3</v>
      </c>
      <c r="Q955" s="13" t="str">
        <f t="shared" si="199"/>
        <v>Normal</v>
      </c>
      <c r="S955" s="21"/>
    </row>
    <row r="956" customHeight="1" spans="1:19">
      <c r="A956" s="2" t="s">
        <v>2352</v>
      </c>
      <c r="B956" s="29" t="s">
        <v>180</v>
      </c>
      <c r="C956" s="2" t="s">
        <v>859</v>
      </c>
      <c r="D956" s="2" t="str">
        <f t="array" ref="D956">_xlfn.XLOOKUP(C956,Customers!A:A,Customers!B:B)</f>
        <v>Customer 0031</v>
      </c>
      <c r="E956" s="2" t="s">
        <v>616</v>
      </c>
      <c r="F956" s="2" t="str">
        <f t="array" ref="F956">_xlfn.XLOOKUP(E956,Restaurants!A:A,Restaurants!B:B)</f>
        <v>Restaurant 027</v>
      </c>
      <c r="G956" s="2" t="s">
        <v>692</v>
      </c>
      <c r="H956" s="2" t="str">
        <f t="array" ref="H956">_xlfn.XLOOKUP(G956,Food_Menu!A:A,Food_Menu!B:B)</f>
        <v>Food Item 0130</v>
      </c>
      <c r="I956" s="2">
        <f t="array" ref="I956">_xlfn.XLOOKUP(G956,Food_Menu!A:A,Food_Menu!D:D)</f>
        <v>112.66</v>
      </c>
      <c r="J956" s="2" t="s">
        <v>80</v>
      </c>
      <c r="K956" s="2" t="str">
        <f t="array" ref="K956">_xlfn.XLOOKUP(J956,Delivery_Partners!A:A,Delivery_Partners!B:B)</f>
        <v>Delivery Partner 020</v>
      </c>
      <c r="L956" s="3">
        <v>1</v>
      </c>
      <c r="M956" s="2" t="s">
        <v>23</v>
      </c>
      <c r="N956" s="2" t="s">
        <v>55</v>
      </c>
      <c r="O956" s="3">
        <v>38</v>
      </c>
      <c r="P956" s="13">
        <f t="shared" si="198"/>
        <v>112.66</v>
      </c>
      <c r="Q956" s="13" t="str">
        <f t="shared" si="199"/>
        <v>Normal</v>
      </c>
      <c r="S956" s="21"/>
    </row>
    <row r="957" customHeight="1" spans="1:19">
      <c r="A957" s="2" t="s">
        <v>2353</v>
      </c>
      <c r="B957" s="28">
        <v>45816</v>
      </c>
      <c r="C957" s="2" t="s">
        <v>2189</v>
      </c>
      <c r="D957" s="2" t="str">
        <f t="array" ref="D957">_xlfn.XLOOKUP(C957,Customers!A:A,Customers!B:B)</f>
        <v>Customer 0947</v>
      </c>
      <c r="E957" s="2" t="s">
        <v>220</v>
      </c>
      <c r="F957" s="2" t="str">
        <f t="array" ref="F957">_xlfn.XLOOKUP(E957,Restaurants!A:A,Restaurants!B:B)</f>
        <v>Restaurant 111</v>
      </c>
      <c r="G957" s="2" t="s">
        <v>582</v>
      </c>
      <c r="H957" s="2" t="str">
        <f t="array" ref="H957">_xlfn.XLOOKUP(G957,Food_Menu!A:A,Food_Menu!B:B)</f>
        <v>Food Item 0011</v>
      </c>
      <c r="I957" s="2">
        <f t="array" ref="I957">_xlfn.XLOOKUP(G957,Food_Menu!A:A,Food_Menu!D:D)</f>
        <v>586.61</v>
      </c>
      <c r="J957" s="2" t="s">
        <v>401</v>
      </c>
      <c r="K957" s="2" t="str">
        <f t="array" ref="K957">_xlfn.XLOOKUP(J957,Delivery_Partners!A:A,Delivery_Partners!B:B)</f>
        <v>Delivery Partner 174</v>
      </c>
      <c r="L957" s="3">
        <v>2</v>
      </c>
      <c r="M957" s="2" t="s">
        <v>23</v>
      </c>
      <c r="N957" s="2" t="s">
        <v>42</v>
      </c>
      <c r="O957" s="3">
        <v>34</v>
      </c>
      <c r="P957" s="13">
        <f t="shared" si="198"/>
        <v>1173.22</v>
      </c>
      <c r="Q957" s="13" t="str">
        <f t="shared" si="199"/>
        <v>Normal</v>
      </c>
      <c r="S957" s="21"/>
    </row>
    <row r="958" customHeight="1" spans="1:19">
      <c r="A958" s="2" t="s">
        <v>2354</v>
      </c>
      <c r="B958" s="29" t="s">
        <v>948</v>
      </c>
      <c r="C958" s="2" t="s">
        <v>2355</v>
      </c>
      <c r="D958" s="2" t="str">
        <f t="array" ref="D958">_xlfn.XLOOKUP(C958,Customers!A:A,Customers!B:B)</f>
        <v>Customer 0316</v>
      </c>
      <c r="E958" s="2" t="s">
        <v>187</v>
      </c>
      <c r="F958" s="2" t="str">
        <f t="array" ref="F958">_xlfn.XLOOKUP(E958,Restaurants!A:A,Restaurants!B:B)</f>
        <v>Restaurant 065</v>
      </c>
      <c r="G958" s="2" t="s">
        <v>815</v>
      </c>
      <c r="H958" s="2" t="str">
        <f t="array" ref="H958">_xlfn.XLOOKUP(G958,Food_Menu!A:A,Food_Menu!B:B)</f>
        <v>Food Item 0116</v>
      </c>
      <c r="I958" s="2">
        <f t="array" ref="I958">_xlfn.XLOOKUP(G958,Food_Menu!A:A,Food_Menu!D:D)</f>
        <v>510.85</v>
      </c>
      <c r="J958" s="2" t="s">
        <v>347</v>
      </c>
      <c r="K958" s="2" t="str">
        <f t="array" ref="K958">_xlfn.XLOOKUP(J958,Delivery_Partners!A:A,Delivery_Partners!B:B)</f>
        <v>Delivery Partner 058</v>
      </c>
      <c r="L958" s="3">
        <v>2</v>
      </c>
      <c r="M958" s="2" t="s">
        <v>23</v>
      </c>
      <c r="N958" s="2" t="s">
        <v>24</v>
      </c>
      <c r="O958" s="3">
        <v>37</v>
      </c>
      <c r="P958" s="13">
        <f t="shared" si="198"/>
        <v>1021.7</v>
      </c>
      <c r="Q958" s="13" t="str">
        <f t="shared" si="199"/>
        <v>Normal</v>
      </c>
      <c r="S958" s="21"/>
    </row>
    <row r="959" customHeight="1" spans="1:19">
      <c r="A959" s="2" t="s">
        <v>2356</v>
      </c>
      <c r="B959" s="28">
        <v>45906</v>
      </c>
      <c r="C959" s="2" t="s">
        <v>1494</v>
      </c>
      <c r="D959" s="2" t="str">
        <f t="array" ref="D959">_xlfn.XLOOKUP(C959,Customers!A:A,Customers!B:B)</f>
        <v>Customer 1092</v>
      </c>
      <c r="E959" s="2" t="s">
        <v>152</v>
      </c>
      <c r="F959" s="2" t="str">
        <f t="array" ref="F959">_xlfn.XLOOKUP(E959,Restaurants!A:A,Restaurants!B:B)</f>
        <v>Restaurant 114</v>
      </c>
      <c r="G959" s="2" t="s">
        <v>276</v>
      </c>
      <c r="H959" s="2" t="str">
        <f t="array" ref="H959">_xlfn.XLOOKUP(G959,Food_Menu!A:A,Food_Menu!B:B)</f>
        <v>Food Item 0145</v>
      </c>
      <c r="I959" s="2">
        <f t="array" ref="I959">_xlfn.XLOOKUP(G959,Food_Menu!A:A,Food_Menu!D:D)</f>
        <v>530.68</v>
      </c>
      <c r="J959" s="2" t="s">
        <v>1375</v>
      </c>
      <c r="K959" s="2" t="str">
        <f t="array" ref="K959">_xlfn.XLOOKUP(J959,Delivery_Partners!A:A,Delivery_Partners!B:B)</f>
        <v>Delivery Partner 008</v>
      </c>
      <c r="L959" s="3">
        <v>2</v>
      </c>
      <c r="M959" s="2" t="s">
        <v>23</v>
      </c>
      <c r="N959" s="2" t="s">
        <v>24</v>
      </c>
      <c r="O959" s="3">
        <v>17</v>
      </c>
      <c r="P959" s="13">
        <f t="shared" si="198"/>
        <v>1061.36</v>
      </c>
      <c r="Q959" s="13" t="str">
        <f t="shared" si="199"/>
        <v>Fast</v>
      </c>
      <c r="S959" s="21"/>
    </row>
    <row r="960" customHeight="1" spans="1:19">
      <c r="A960" s="2" t="s">
        <v>2357</v>
      </c>
      <c r="B960" s="29" t="s">
        <v>429</v>
      </c>
      <c r="C960" s="2" t="s">
        <v>2358</v>
      </c>
      <c r="D960" s="2" t="str">
        <f t="array" ref="D960">_xlfn.XLOOKUP(C960,Customers!A:A,Customers!B:B)</f>
        <v>Customer 1113</v>
      </c>
      <c r="E960" s="2" t="s">
        <v>1711</v>
      </c>
      <c r="F960" s="2" t="str">
        <f t="array" ref="F960">_xlfn.XLOOKUP(E960,Restaurants!A:A,Restaurants!B:B)</f>
        <v>Restaurant 100</v>
      </c>
      <c r="G960" s="2" t="s">
        <v>998</v>
      </c>
      <c r="H960" s="2" t="str">
        <f t="array" ref="H960">_xlfn.XLOOKUP(G960,Food_Menu!A:A,Food_Menu!B:B)</f>
        <v>Food Item 0046</v>
      </c>
      <c r="I960" s="2">
        <f t="array" ref="I960">_xlfn.XLOOKUP(G960,Food_Menu!A:A,Food_Menu!D:D)</f>
        <v>300.6</v>
      </c>
      <c r="J960" s="2" t="s">
        <v>938</v>
      </c>
      <c r="K960" s="2" t="str">
        <f t="array" ref="K960">_xlfn.XLOOKUP(J960,Delivery_Partners!A:A,Delivery_Partners!B:B)</f>
        <v>Delivery Partner 139</v>
      </c>
      <c r="L960" s="3">
        <v>1</v>
      </c>
      <c r="M960" s="2" t="s">
        <v>23</v>
      </c>
      <c r="N960" s="2" t="s">
        <v>24</v>
      </c>
      <c r="O960" s="3">
        <v>36</v>
      </c>
      <c r="P960" s="13">
        <f t="shared" si="198"/>
        <v>300.6</v>
      </c>
      <c r="Q960" s="13" t="str">
        <f t="shared" si="199"/>
        <v>Normal</v>
      </c>
      <c r="S960" s="21"/>
    </row>
    <row r="961" customHeight="1" spans="1:19">
      <c r="A961" s="2" t="s">
        <v>2359</v>
      </c>
      <c r="B961" s="29" t="s">
        <v>1893</v>
      </c>
      <c r="C961" s="2" t="s">
        <v>709</v>
      </c>
      <c r="D961" s="2" t="str">
        <f t="array" ref="D961">_xlfn.XLOOKUP(C961,Customers!A:A,Customers!B:B)</f>
        <v>Customer 1057</v>
      </c>
      <c r="E961" s="2" t="s">
        <v>666</v>
      </c>
      <c r="F961" s="2" t="str">
        <f t="array" ref="F961">_xlfn.XLOOKUP(E961,Restaurants!A:A,Restaurants!B:B)</f>
        <v>Restaurant 036</v>
      </c>
      <c r="G961" s="2" t="s">
        <v>1073</v>
      </c>
      <c r="H961" s="2" t="str">
        <f t="array" ref="H961">_xlfn.XLOOKUP(G961,Food_Menu!A:A,Food_Menu!B:B)</f>
        <v>Food Item 0080</v>
      </c>
      <c r="I961" s="2">
        <f t="array" ref="I961">_xlfn.XLOOKUP(G961,Food_Menu!A:A,Food_Menu!D:D)</f>
        <v>208.69</v>
      </c>
      <c r="J961" s="2" t="s">
        <v>1196</v>
      </c>
      <c r="K961" s="2" t="str">
        <f t="array" ref="K961">_xlfn.XLOOKUP(J961,Delivery_Partners!A:A,Delivery_Partners!B:B)</f>
        <v>Delivery Partner 032</v>
      </c>
      <c r="L961" s="3">
        <v>2</v>
      </c>
      <c r="M961" s="2" t="s">
        <v>23</v>
      </c>
      <c r="N961" s="2" t="s">
        <v>24</v>
      </c>
      <c r="O961" s="3">
        <v>53</v>
      </c>
      <c r="P961" s="13">
        <f t="shared" si="198"/>
        <v>417.38</v>
      </c>
      <c r="Q961" s="13" t="str">
        <f t="shared" si="199"/>
        <v>Normal</v>
      </c>
      <c r="S961" s="21"/>
    </row>
    <row r="962" customHeight="1" spans="1:19">
      <c r="A962" s="2" t="s">
        <v>2360</v>
      </c>
      <c r="B962" s="28">
        <v>45841</v>
      </c>
      <c r="C962" s="2" t="s">
        <v>2361</v>
      </c>
      <c r="D962" s="2" t="str">
        <f t="array" ref="D962">_xlfn.XLOOKUP(C962,Customers!A:A,Customers!B:B)</f>
        <v>Customer 1197</v>
      </c>
      <c r="E962" s="2" t="s">
        <v>526</v>
      </c>
      <c r="F962" s="2" t="str">
        <f t="array" ref="F962">_xlfn.XLOOKUP(E962,Restaurants!A:A,Restaurants!B:B)</f>
        <v>Restaurant 068</v>
      </c>
      <c r="G962" s="2" t="s">
        <v>624</v>
      </c>
      <c r="H962" s="2" t="str">
        <f t="array" ref="H962">_xlfn.XLOOKUP(G962,Food_Menu!A:A,Food_Menu!B:B)</f>
        <v>Food Item 0129</v>
      </c>
      <c r="I962" s="2">
        <f t="array" ref="I962">_xlfn.XLOOKUP(G962,Food_Menu!A:A,Food_Menu!D:D)</f>
        <v>581.3</v>
      </c>
      <c r="J962" s="2" t="s">
        <v>679</v>
      </c>
      <c r="K962" s="2" t="str">
        <f t="array" ref="K962">_xlfn.XLOOKUP(J962,Delivery_Partners!A:A,Delivery_Partners!B:B)</f>
        <v>Delivery Partner 055</v>
      </c>
      <c r="L962" s="3">
        <v>2</v>
      </c>
      <c r="M962" s="2" t="s">
        <v>23</v>
      </c>
      <c r="N962" s="2" t="s">
        <v>74</v>
      </c>
      <c r="O962" s="3">
        <v>19</v>
      </c>
      <c r="P962" s="13">
        <f t="shared" si="198"/>
        <v>1162.6</v>
      </c>
      <c r="Q962" s="13" t="str">
        <f t="shared" si="199"/>
        <v>Fast</v>
      </c>
      <c r="S962" s="21"/>
    </row>
    <row r="963" customHeight="1" spans="1:19">
      <c r="A963" s="2" t="s">
        <v>2362</v>
      </c>
      <c r="B963" s="28">
        <v>45876</v>
      </c>
      <c r="C963" s="2" t="s">
        <v>2363</v>
      </c>
      <c r="D963" s="2" t="str">
        <f t="array" ref="D963">_xlfn.XLOOKUP(C963,Customers!A:A,Customers!B:B)</f>
        <v>Customer 0988</v>
      </c>
      <c r="E963" s="2" t="s">
        <v>634</v>
      </c>
      <c r="F963" s="2" t="str">
        <f t="array" ref="F963">_xlfn.XLOOKUP(E963,Restaurants!A:A,Restaurants!B:B)</f>
        <v>Restaurant 087</v>
      </c>
      <c r="G963" s="2" t="s">
        <v>53</v>
      </c>
      <c r="H963" s="2" t="str">
        <f t="array" ref="H963">_xlfn.XLOOKUP(G963,Food_Menu!A:A,Food_Menu!B:B)</f>
        <v>Food Item 0205</v>
      </c>
      <c r="I963" s="2">
        <f t="array" ref="I963">_xlfn.XLOOKUP(G963,Food_Menu!A:A,Food_Menu!D:D)</f>
        <v>175.36</v>
      </c>
      <c r="J963" s="2" t="s">
        <v>414</v>
      </c>
      <c r="K963" s="2" t="str">
        <f t="array" ref="K963">_xlfn.XLOOKUP(J963,Delivery_Partners!A:A,Delivery_Partners!B:B)</f>
        <v>Delivery Partner 122</v>
      </c>
      <c r="L963" s="3">
        <v>4</v>
      </c>
      <c r="M963" s="2" t="s">
        <v>23</v>
      </c>
      <c r="N963" s="2" t="s">
        <v>55</v>
      </c>
      <c r="O963" s="3">
        <v>26</v>
      </c>
      <c r="P963" s="13">
        <f t="shared" si="198"/>
        <v>701.44</v>
      </c>
      <c r="Q963" s="13" t="str">
        <f t="shared" si="199"/>
        <v>Fast</v>
      </c>
      <c r="S963" s="21"/>
    </row>
    <row r="964" customHeight="1" spans="1:19">
      <c r="A964" s="2" t="s">
        <v>2364</v>
      </c>
      <c r="B964" s="29" t="s">
        <v>1447</v>
      </c>
      <c r="C964" s="2" t="s">
        <v>1722</v>
      </c>
      <c r="D964" s="2" t="str">
        <f t="array" ref="D964">_xlfn.XLOOKUP(C964,Customers!A:A,Customers!B:B)</f>
        <v>Customer 0461</v>
      </c>
      <c r="E964" s="2" t="s">
        <v>465</v>
      </c>
      <c r="F964" s="2" t="str">
        <f t="array" ref="F964">_xlfn.XLOOKUP(E964,Restaurants!A:A,Restaurants!B:B)</f>
        <v>Restaurant 010</v>
      </c>
      <c r="G964" s="2" t="s">
        <v>1051</v>
      </c>
      <c r="H964" s="2" t="str">
        <f t="array" ref="H964">_xlfn.XLOOKUP(G964,Food_Menu!A:A,Food_Menu!B:B)</f>
        <v>Food Item 0014</v>
      </c>
      <c r="I964" s="2">
        <f t="array" ref="I964">_xlfn.XLOOKUP(G964,Food_Menu!A:A,Food_Menu!D:D)</f>
        <v>208.39</v>
      </c>
      <c r="J964" s="2" t="s">
        <v>401</v>
      </c>
      <c r="K964" s="2" t="str">
        <f t="array" ref="K964">_xlfn.XLOOKUP(J964,Delivery_Partners!A:A,Delivery_Partners!B:B)</f>
        <v>Delivery Partner 174</v>
      </c>
      <c r="L964" s="3">
        <v>1</v>
      </c>
      <c r="M964" s="2" t="s">
        <v>23</v>
      </c>
      <c r="N964" s="2" t="s">
        <v>55</v>
      </c>
      <c r="O964" s="3">
        <v>30</v>
      </c>
      <c r="P964" s="13">
        <f t="shared" si="198"/>
        <v>208.39</v>
      </c>
      <c r="Q964" s="13" t="str">
        <f t="shared" si="199"/>
        <v>Fast</v>
      </c>
      <c r="S964" s="21"/>
    </row>
    <row r="965" customHeight="1" spans="1:19">
      <c r="A965" s="2" t="s">
        <v>2365</v>
      </c>
      <c r="B965" s="28">
        <v>45817</v>
      </c>
      <c r="C965" s="2" t="s">
        <v>1886</v>
      </c>
      <c r="D965" s="2" t="str">
        <f t="array" ref="D965">_xlfn.XLOOKUP(C965,Customers!A:A,Customers!B:B)</f>
        <v>Customer 1191</v>
      </c>
      <c r="E965" s="2" t="s">
        <v>1173</v>
      </c>
      <c r="F965" s="2" t="str">
        <f t="array" ref="F965">_xlfn.XLOOKUP(E965,Restaurants!A:A,Restaurants!B:B)</f>
        <v>Restaurant 080</v>
      </c>
      <c r="G965" s="2" t="s">
        <v>1083</v>
      </c>
      <c r="H965" s="2" t="str">
        <f t="array" ref="H965">_xlfn.XLOOKUP(G965,Food_Menu!A:A,Food_Menu!B:B)</f>
        <v>Food Item 0206</v>
      </c>
      <c r="I965" s="2">
        <f t="array" ref="I965">_xlfn.XLOOKUP(G965,Food_Menu!A:A,Food_Menu!D:D)</f>
        <v>635.73</v>
      </c>
      <c r="J965" s="2" t="s">
        <v>332</v>
      </c>
      <c r="K965" s="2" t="str">
        <f t="array" ref="K965">_xlfn.XLOOKUP(J965,Delivery_Partners!A:A,Delivery_Partners!B:B)</f>
        <v>Delivery Partner 164</v>
      </c>
      <c r="L965" s="3">
        <v>2</v>
      </c>
      <c r="M965" s="2" t="s">
        <v>23</v>
      </c>
      <c r="N965" s="2" t="s">
        <v>24</v>
      </c>
      <c r="O965" s="3">
        <v>31</v>
      </c>
      <c r="P965" s="13">
        <f t="shared" si="198"/>
        <v>1271.46</v>
      </c>
      <c r="Q965" s="13" t="str">
        <f t="shared" si="199"/>
        <v>Normal</v>
      </c>
      <c r="S965" s="21"/>
    </row>
    <row r="966" customHeight="1" spans="1:19">
      <c r="A966" s="2" t="s">
        <v>2366</v>
      </c>
      <c r="B966" s="28">
        <v>46002</v>
      </c>
      <c r="C966" s="2" t="s">
        <v>2367</v>
      </c>
      <c r="D966" s="2" t="str">
        <f t="array" ref="D966">_xlfn.XLOOKUP(C966,Customers!A:A,Customers!B:B)</f>
        <v>Customer 0416</v>
      </c>
      <c r="E966" s="2" t="s">
        <v>260</v>
      </c>
      <c r="F966" s="2" t="str">
        <f t="array" ref="F966">_xlfn.XLOOKUP(E966,Restaurants!A:A,Restaurants!B:B)</f>
        <v>Restaurant 056</v>
      </c>
      <c r="G966" s="2" t="s">
        <v>457</v>
      </c>
      <c r="H966" s="2" t="str">
        <f t="array" ref="H966">_xlfn.XLOOKUP(G966,Food_Menu!A:A,Food_Menu!B:B)</f>
        <v>Food Item 0180</v>
      </c>
      <c r="I966" s="2">
        <f t="array" ref="I966">_xlfn.XLOOKUP(G966,Food_Menu!A:A,Food_Menu!D:D)</f>
        <v>498.49</v>
      </c>
      <c r="J966" s="2" t="s">
        <v>958</v>
      </c>
      <c r="K966" s="2" t="str">
        <f t="array" ref="K966">_xlfn.XLOOKUP(J966,Delivery_Partners!A:A,Delivery_Partners!B:B)</f>
        <v>Delivery Partner 030</v>
      </c>
      <c r="L966" s="3">
        <v>2</v>
      </c>
      <c r="M966" s="2" t="s">
        <v>23</v>
      </c>
      <c r="N966" s="2" t="s">
        <v>55</v>
      </c>
      <c r="O966" s="3">
        <v>57</v>
      </c>
      <c r="P966" s="13">
        <f t="shared" si="198"/>
        <v>996.98</v>
      </c>
      <c r="Q966" s="13" t="str">
        <f t="shared" si="199"/>
        <v>Normal</v>
      </c>
      <c r="S966" s="21"/>
    </row>
    <row r="967" customHeight="1" spans="1:19">
      <c r="A967" s="2" t="s">
        <v>2368</v>
      </c>
      <c r="B967" s="28">
        <v>45784</v>
      </c>
      <c r="C967" s="2" t="s">
        <v>2369</v>
      </c>
      <c r="D967" s="2" t="str">
        <f t="array" ref="D967">_xlfn.XLOOKUP(C967,Customers!A:A,Customers!B:B)</f>
        <v>Customer 0704</v>
      </c>
      <c r="E967" s="2" t="s">
        <v>506</v>
      </c>
      <c r="F967" s="2" t="str">
        <f t="array" ref="F967">_xlfn.XLOOKUP(E967,Restaurants!A:A,Restaurants!B:B)</f>
        <v>Restaurant 005</v>
      </c>
      <c r="G967" s="2" t="s">
        <v>1009</v>
      </c>
      <c r="H967" s="2" t="str">
        <f t="array" ref="H967">_xlfn.XLOOKUP(G967,Food_Menu!A:A,Food_Menu!B:B)</f>
        <v>Food Item 0187</v>
      </c>
      <c r="I967" s="2">
        <f t="array" ref="I967">_xlfn.XLOOKUP(G967,Food_Menu!A:A,Food_Menu!D:D)</f>
        <v>496.25</v>
      </c>
      <c r="J967" s="2" t="s">
        <v>1196</v>
      </c>
      <c r="K967" s="2" t="str">
        <f t="array" ref="K967">_xlfn.XLOOKUP(J967,Delivery_Partners!A:A,Delivery_Partners!B:B)</f>
        <v>Delivery Partner 032</v>
      </c>
      <c r="L967" s="3">
        <v>1</v>
      </c>
      <c r="M967" s="2" t="s">
        <v>23</v>
      </c>
      <c r="N967" s="2" t="s">
        <v>24</v>
      </c>
      <c r="O967" s="3">
        <v>24</v>
      </c>
      <c r="P967" s="13">
        <f t="shared" si="198"/>
        <v>496.25</v>
      </c>
      <c r="Q967" s="13" t="str">
        <f t="shared" si="199"/>
        <v>Fast</v>
      </c>
      <c r="S967" s="21"/>
    </row>
    <row r="968" customHeight="1" spans="1:19">
      <c r="A968" s="2" t="s">
        <v>2370</v>
      </c>
      <c r="B968" s="29" t="s">
        <v>2371</v>
      </c>
      <c r="C968" s="2" t="s">
        <v>1779</v>
      </c>
      <c r="D968" s="2" t="str">
        <f t="array" ref="D968">_xlfn.XLOOKUP(C968,Customers!A:A,Customers!B:B)</f>
        <v>Customer 0007</v>
      </c>
      <c r="E968" s="2" t="s">
        <v>239</v>
      </c>
      <c r="F968" s="2" t="str">
        <f t="array" ref="F968">_xlfn.XLOOKUP(E968,Restaurants!A:A,Restaurants!B:B)</f>
        <v>Restaurant 105</v>
      </c>
      <c r="G968" s="2" t="s">
        <v>582</v>
      </c>
      <c r="H968" s="2" t="str">
        <f t="array" ref="H968">_xlfn.XLOOKUP(G968,Food_Menu!A:A,Food_Menu!B:B)</f>
        <v>Food Item 0011</v>
      </c>
      <c r="I968" s="2">
        <f t="array" ref="I968">_xlfn.XLOOKUP(G968,Food_Menu!A:A,Food_Menu!D:D)</f>
        <v>586.61</v>
      </c>
      <c r="J968" s="2" t="s">
        <v>1829</v>
      </c>
      <c r="K968" s="2" t="str">
        <f t="array" ref="K968">_xlfn.XLOOKUP(J968,Delivery_Partners!A:A,Delivery_Partners!B:B)</f>
        <v>Delivery Partner 146</v>
      </c>
      <c r="L968" s="3">
        <v>1</v>
      </c>
      <c r="M968" s="2" t="s">
        <v>23</v>
      </c>
      <c r="N968" s="2" t="s">
        <v>42</v>
      </c>
      <c r="O968" s="3">
        <v>21</v>
      </c>
      <c r="P968" s="13">
        <f t="shared" si="198"/>
        <v>586.61</v>
      </c>
      <c r="Q968" s="13" t="str">
        <f t="shared" si="199"/>
        <v>Fast</v>
      </c>
      <c r="S968" s="21"/>
    </row>
    <row r="969" customHeight="1" spans="1:19">
      <c r="A969" s="2" t="s">
        <v>2372</v>
      </c>
      <c r="B969" s="28">
        <v>45942</v>
      </c>
      <c r="C969" s="2" t="s">
        <v>1618</v>
      </c>
      <c r="D969" s="2" t="str">
        <f t="array" ref="D969">_xlfn.XLOOKUP(C969,Customers!A:A,Customers!B:B)</f>
        <v>Customer 1156</v>
      </c>
      <c r="E969" s="2" t="s">
        <v>83</v>
      </c>
      <c r="F969" s="2" t="str">
        <f t="array" ref="F969">_xlfn.XLOOKUP(E969,Restaurants!A:A,Restaurants!B:B)</f>
        <v>Restaurant 032</v>
      </c>
      <c r="G969" s="2" t="s">
        <v>639</v>
      </c>
      <c r="H969" s="2" t="str">
        <f t="array" ref="H969">_xlfn.XLOOKUP(G969,Food_Menu!A:A,Food_Menu!B:B)</f>
        <v>Food Item 0125</v>
      </c>
      <c r="I969" s="2">
        <f t="array" ref="I969">_xlfn.XLOOKUP(G969,Food_Menu!A:A,Food_Menu!D:D)</f>
        <v>261.06</v>
      </c>
      <c r="J969" s="2" t="s">
        <v>347</v>
      </c>
      <c r="K969" s="2" t="str">
        <f t="array" ref="K969">_xlfn.XLOOKUP(J969,Delivery_Partners!A:A,Delivery_Partners!B:B)</f>
        <v>Delivery Partner 058</v>
      </c>
      <c r="L969" s="3">
        <v>1</v>
      </c>
      <c r="M969" s="2" t="s">
        <v>23</v>
      </c>
      <c r="N969" s="2" t="s">
        <v>24</v>
      </c>
      <c r="O969" s="3">
        <v>44</v>
      </c>
      <c r="P969" s="13">
        <f t="shared" si="198"/>
        <v>261.06</v>
      </c>
      <c r="Q969" s="13" t="str">
        <f t="shared" si="199"/>
        <v>Normal</v>
      </c>
      <c r="S969" s="21"/>
    </row>
    <row r="970" customHeight="1" spans="1:19">
      <c r="A970" s="2" t="s">
        <v>2373</v>
      </c>
      <c r="B970" s="29" t="s">
        <v>353</v>
      </c>
      <c r="C970" s="2" t="s">
        <v>844</v>
      </c>
      <c r="D970" s="2" t="str">
        <f t="array" ref="D970">_xlfn.XLOOKUP(C970,Customers!A:A,Customers!B:B)</f>
        <v>Customer 0711</v>
      </c>
      <c r="E970" s="2" t="s">
        <v>239</v>
      </c>
      <c r="F970" s="2" t="str">
        <f t="array" ref="F970">_xlfn.XLOOKUP(E970,Restaurants!A:A,Restaurants!B:B)</f>
        <v>Restaurant 105</v>
      </c>
      <c r="G970" s="2" t="s">
        <v>188</v>
      </c>
      <c r="H970" s="2" t="str">
        <f t="array" ref="H970">_xlfn.XLOOKUP(G970,Food_Menu!A:A,Food_Menu!B:B)</f>
        <v>Food Item 0082</v>
      </c>
      <c r="I970" s="2">
        <f t="array" ref="I970">_xlfn.XLOOKUP(G970,Food_Menu!A:A,Food_Menu!D:D)</f>
        <v>266.68</v>
      </c>
      <c r="J970" s="2" t="s">
        <v>900</v>
      </c>
      <c r="K970" s="2" t="str">
        <f t="array" ref="K970">_xlfn.XLOOKUP(J970,Delivery_Partners!A:A,Delivery_Partners!B:B)</f>
        <v>Delivery Partner 015</v>
      </c>
      <c r="L970" s="3">
        <v>1</v>
      </c>
      <c r="M970" s="2" t="s">
        <v>23</v>
      </c>
      <c r="N970" s="2" t="s">
        <v>24</v>
      </c>
      <c r="O970" s="3">
        <v>27</v>
      </c>
      <c r="P970" s="13">
        <f t="shared" si="198"/>
        <v>266.68</v>
      </c>
      <c r="Q970" s="13" t="str">
        <f t="shared" si="199"/>
        <v>Fast</v>
      </c>
      <c r="S970" s="21"/>
    </row>
    <row r="971" customHeight="1" spans="1:19">
      <c r="A971" s="2" t="s">
        <v>2374</v>
      </c>
      <c r="B971" s="28">
        <v>45814</v>
      </c>
      <c r="C971" s="2" t="s">
        <v>1407</v>
      </c>
      <c r="D971" s="2" t="str">
        <f t="array" ref="D971">_xlfn.XLOOKUP(C971,Customers!A:A,Customers!B:B)</f>
        <v>Customer 1139</v>
      </c>
      <c r="E971" s="2" t="s">
        <v>702</v>
      </c>
      <c r="F971" s="2" t="str">
        <f t="array" ref="F971">_xlfn.XLOOKUP(E971,Restaurants!A:A,Restaurants!B:B)</f>
        <v>Restaurant 025</v>
      </c>
      <c r="G971" s="2" t="s">
        <v>659</v>
      </c>
      <c r="H971" s="2" t="str">
        <f t="array" ref="H971">_xlfn.XLOOKUP(G971,Food_Menu!A:A,Food_Menu!B:B)</f>
        <v>Food Item 0203</v>
      </c>
      <c r="I971" s="2">
        <f t="array" ref="I971">_xlfn.XLOOKUP(G971,Food_Menu!A:A,Food_Menu!D:D)</f>
        <v>406.91</v>
      </c>
      <c r="J971" s="2" t="s">
        <v>123</v>
      </c>
      <c r="K971" s="2" t="str">
        <f t="array" ref="K971">_xlfn.XLOOKUP(J971,Delivery_Partners!A:A,Delivery_Partners!B:B)</f>
        <v>Delivery Partner 106</v>
      </c>
      <c r="L971" s="3">
        <v>1</v>
      </c>
      <c r="M971" s="2" t="s">
        <v>23</v>
      </c>
      <c r="N971" s="2" t="s">
        <v>24</v>
      </c>
      <c r="O971" s="3">
        <v>44</v>
      </c>
      <c r="P971" s="13">
        <f t="shared" si="198"/>
        <v>406.91</v>
      </c>
      <c r="Q971" s="13" t="str">
        <f t="shared" si="199"/>
        <v>Normal</v>
      </c>
      <c r="S971" s="21"/>
    </row>
    <row r="972" hidden="1" customHeight="1" spans="1:19">
      <c r="A972" s="2" t="s">
        <v>2375</v>
      </c>
      <c r="B972" s="28">
        <v>45962</v>
      </c>
      <c r="C972" s="2" t="s">
        <v>2376</v>
      </c>
      <c r="D972" s="2" t="str">
        <f t="array" ref="D972">_xlfn.XLOOKUP(C972,Customers!A:A,Customers!B:B)</f>
        <v>Customer 0424</v>
      </c>
      <c r="E972" s="2" t="s">
        <v>187</v>
      </c>
      <c r="F972" s="2" t="str">
        <f t="array" ref="F972">_xlfn.XLOOKUP(E972,Restaurants!A:A,Restaurants!B:B)</f>
        <v>Restaurant 065</v>
      </c>
      <c r="G972" s="2" t="s">
        <v>920</v>
      </c>
      <c r="H972" s="2" t="str">
        <f t="array" ref="H972">_xlfn.XLOOKUP(G972,Food_Menu!A:A,Food_Menu!B:B)</f>
        <v>Food Item 0164</v>
      </c>
      <c r="I972" s="2"/>
      <c r="J972" s="2" t="s">
        <v>48</v>
      </c>
      <c r="K972" s="2" t="str">
        <f t="array" ref="K972">_xlfn.XLOOKUP(J972,Delivery_Partners!A:A,Delivery_Partners!B:B)</f>
        <v>Delivery Partner 119</v>
      </c>
      <c r="L972" s="3">
        <v>2</v>
      </c>
      <c r="M972" s="2" t="s">
        <v>189</v>
      </c>
      <c r="N972" s="2" t="s">
        <v>24</v>
      </c>
      <c r="O972" s="2"/>
    </row>
    <row r="973" customHeight="1" spans="1:19">
      <c r="A973" s="2" t="s">
        <v>2377</v>
      </c>
      <c r="B973" s="28">
        <v>45809</v>
      </c>
      <c r="C973" s="2" t="s">
        <v>517</v>
      </c>
      <c r="D973" s="2" t="str">
        <f t="array" ref="D973">_xlfn.XLOOKUP(C973,Customers!A:A,Customers!B:B)</f>
        <v>Customer 0376</v>
      </c>
      <c r="E973" s="2" t="s">
        <v>623</v>
      </c>
      <c r="F973" s="2" t="str">
        <f t="array" ref="F973">_xlfn.XLOOKUP(E973,Restaurants!A:A,Restaurants!B:B)</f>
        <v>Restaurant 045</v>
      </c>
      <c r="G973" s="2" t="s">
        <v>442</v>
      </c>
      <c r="H973" s="2" t="str">
        <f t="array" ref="H973">_xlfn.XLOOKUP(G973,Food_Menu!A:A,Food_Menu!B:B)</f>
        <v>Food Item 0143</v>
      </c>
      <c r="I973" s="2">
        <f t="array" ref="I973">_xlfn.XLOOKUP(G973,Food_Menu!A:A,Food_Menu!D:D)</f>
        <v>248.87</v>
      </c>
      <c r="J973" s="2" t="s">
        <v>610</v>
      </c>
      <c r="K973" s="2" t="str">
        <f t="array" ref="K973">_xlfn.XLOOKUP(J973,Delivery_Partners!A:A,Delivery_Partners!B:B)</f>
        <v>Delivery Partner 180</v>
      </c>
      <c r="L973" s="3">
        <v>2</v>
      </c>
      <c r="M973" s="2" t="s">
        <v>23</v>
      </c>
      <c r="N973" s="2" t="s">
        <v>55</v>
      </c>
      <c r="O973" s="3">
        <v>41</v>
      </c>
      <c r="P973" s="13">
        <f t="shared" ref="P973:P974" si="200">I973*L973</f>
        <v>497.74</v>
      </c>
      <c r="Q973" s="13" t="str">
        <f t="shared" ref="Q973:Q974" si="201">IF(O973="","Not Delivered",IF(O973&lt;=30,"Fast",IF(O973&lt;=60,"Normal","Slow")))</f>
        <v>Normal</v>
      </c>
      <c r="S973" s="21"/>
    </row>
    <row r="974" customHeight="1" spans="1:19">
      <c r="A974" s="2" t="s">
        <v>2378</v>
      </c>
      <c r="B974" s="29" t="s">
        <v>1459</v>
      </c>
      <c r="C974" s="2" t="s">
        <v>1071</v>
      </c>
      <c r="D974" s="2" t="str">
        <f t="array" ref="D974">_xlfn.XLOOKUP(C974,Customers!A:A,Customers!B:B)</f>
        <v>Customer 0627</v>
      </c>
      <c r="E974" s="2" t="s">
        <v>382</v>
      </c>
      <c r="F974" s="2" t="str">
        <f t="array" ref="F974">_xlfn.XLOOKUP(E974,Restaurants!A:A,Restaurants!B:B)</f>
        <v>Restaurant 108</v>
      </c>
      <c r="G974" s="2" t="s">
        <v>969</v>
      </c>
      <c r="H974" s="2" t="str">
        <f t="array" ref="H974">_xlfn.XLOOKUP(G974,Food_Menu!A:A,Food_Menu!B:B)</f>
        <v>Food Item 0007</v>
      </c>
      <c r="I974" s="2">
        <f t="array" ref="I974">_xlfn.XLOOKUP(G974,Food_Menu!A:A,Food_Menu!D:D)</f>
        <v>210.13</v>
      </c>
      <c r="J974" s="2" t="s">
        <v>1863</v>
      </c>
      <c r="K974" s="2" t="str">
        <f t="array" ref="K974">_xlfn.XLOOKUP(J974,Delivery_Partners!A:A,Delivery_Partners!B:B)</f>
        <v>Delivery Partner 088</v>
      </c>
      <c r="L974" s="3">
        <v>2</v>
      </c>
      <c r="M974" s="2" t="s">
        <v>23</v>
      </c>
      <c r="N974" s="2" t="s">
        <v>55</v>
      </c>
      <c r="O974" s="3">
        <v>16</v>
      </c>
      <c r="P974" s="13">
        <f t="shared" si="200"/>
        <v>420.26</v>
      </c>
      <c r="Q974" s="13" t="str">
        <f t="shared" si="201"/>
        <v>Fast</v>
      </c>
      <c r="S974" s="21"/>
    </row>
    <row r="975" hidden="1" customHeight="1" spans="1:19">
      <c r="A975" s="2" t="s">
        <v>2379</v>
      </c>
      <c r="B975" s="29" t="s">
        <v>837</v>
      </c>
      <c r="C975" s="2" t="s">
        <v>940</v>
      </c>
      <c r="D975" s="2" t="str">
        <f t="array" ref="D975">_xlfn.XLOOKUP(C975,Customers!A:A,Customers!B:B)</f>
        <v>Customer 1037</v>
      </c>
      <c r="E975" s="2" t="s">
        <v>706</v>
      </c>
      <c r="F975" s="2" t="str">
        <f t="array" ref="F975">_xlfn.XLOOKUP(E975,Restaurants!A:A,Restaurants!B:B)</f>
        <v>Restaurant 115</v>
      </c>
      <c r="G975" s="2" t="s">
        <v>2114</v>
      </c>
      <c r="H975" s="2" t="str">
        <f t="array" ref="H975">_xlfn.XLOOKUP(G975,Food_Menu!A:A,Food_Menu!B:B)</f>
        <v>Food Item 0193</v>
      </c>
      <c r="I975" s="2"/>
      <c r="J975" s="2" t="s">
        <v>199</v>
      </c>
      <c r="K975" s="2" t="str">
        <f t="array" ref="K975">_xlfn.XLOOKUP(J975,Delivery_Partners!A:A,Delivery_Partners!B:B)</f>
        <v>Delivery Partner 144</v>
      </c>
      <c r="L975" s="3">
        <v>1</v>
      </c>
      <c r="M975" s="2" t="s">
        <v>189</v>
      </c>
      <c r="N975" s="2" t="s">
        <v>24</v>
      </c>
      <c r="O975" s="2"/>
    </row>
    <row r="976" customHeight="1" spans="1:19">
      <c r="A976" s="2" t="s">
        <v>2380</v>
      </c>
      <c r="B976" s="29" t="s">
        <v>1705</v>
      </c>
      <c r="C976" s="2" t="s">
        <v>424</v>
      </c>
      <c r="D976" s="2" t="str">
        <f t="array" ref="D976">_xlfn.XLOOKUP(C976,Customers!A:A,Customers!B:B)</f>
        <v>Customer 0659</v>
      </c>
      <c r="E976" s="2" t="s">
        <v>814</v>
      </c>
      <c r="F976" s="2" t="str">
        <f t="array" ref="F976">_xlfn.XLOOKUP(E976,Restaurants!A:A,Restaurants!B:B)</f>
        <v>Restaurant 093</v>
      </c>
      <c r="G976" s="2" t="s">
        <v>563</v>
      </c>
      <c r="H976" s="2" t="str">
        <f t="array" ref="H976">_xlfn.XLOOKUP(G976,Food_Menu!A:A,Food_Menu!B:B)</f>
        <v>Food Item 0108</v>
      </c>
      <c r="I976" s="2">
        <f t="array" ref="I976">_xlfn.XLOOKUP(G976,Food_Menu!A:A,Food_Menu!D:D)</f>
        <v>203.49</v>
      </c>
      <c r="J976" s="2" t="s">
        <v>640</v>
      </c>
      <c r="K976" s="2" t="str">
        <f t="array" ref="K976">_xlfn.XLOOKUP(J976,Delivery_Partners!A:A,Delivery_Partners!B:B)</f>
        <v>Delivery Partner 097</v>
      </c>
      <c r="L976" s="3">
        <v>1</v>
      </c>
      <c r="M976" s="2" t="s">
        <v>23</v>
      </c>
      <c r="N976" s="2" t="s">
        <v>42</v>
      </c>
      <c r="O976" s="3">
        <v>38</v>
      </c>
      <c r="P976" s="13">
        <f t="shared" ref="P976:P979" si="202">I976*L976</f>
        <v>203.49</v>
      </c>
      <c r="Q976" s="13" t="str">
        <f t="shared" ref="Q976:Q979" si="203">IF(O976="","Not Delivered",IF(O976&lt;=30,"Fast",IF(O976&lt;=60,"Normal","Slow")))</f>
        <v>Normal</v>
      </c>
      <c r="S976" s="21"/>
    </row>
    <row r="977" customHeight="1" spans="1:19">
      <c r="A977" s="2" t="s">
        <v>2381</v>
      </c>
      <c r="B977" s="28">
        <v>45695</v>
      </c>
      <c r="C977" s="2" t="s">
        <v>978</v>
      </c>
      <c r="D977" s="2" t="str">
        <f t="array" ref="D977">_xlfn.XLOOKUP(C977,Customers!A:A,Customers!B:B)</f>
        <v>Customer 0951</v>
      </c>
      <c r="E977" s="2" t="s">
        <v>917</v>
      </c>
      <c r="F977" s="2" t="str">
        <f t="array" ref="F977">_xlfn.XLOOKUP(E977,Restaurants!A:A,Restaurants!B:B)</f>
        <v>Restaurant 102</v>
      </c>
      <c r="G977" s="2" t="s">
        <v>1336</v>
      </c>
      <c r="H977" s="2" t="str">
        <f t="array" ref="H977">_xlfn.XLOOKUP(G977,Food_Menu!A:A,Food_Menu!B:B)</f>
        <v>Food Item 0036</v>
      </c>
      <c r="I977" s="2">
        <f t="array" ref="I977">_xlfn.XLOOKUP(G977,Food_Menu!A:A,Food_Menu!D:D)</f>
        <v>542.95</v>
      </c>
      <c r="J977" s="2" t="s">
        <v>107</v>
      </c>
      <c r="K977" s="2" t="str">
        <f t="array" ref="K977">_xlfn.XLOOKUP(J977,Delivery_Partners!A:A,Delivery_Partners!B:B)</f>
        <v>Delivery Partner 167</v>
      </c>
      <c r="L977" s="3">
        <v>2</v>
      </c>
      <c r="M977" s="2" t="s">
        <v>23</v>
      </c>
      <c r="N977" s="2" t="s">
        <v>74</v>
      </c>
      <c r="O977" s="3">
        <v>32</v>
      </c>
      <c r="P977" s="13">
        <f t="shared" si="202"/>
        <v>1085.9</v>
      </c>
      <c r="Q977" s="13" t="str">
        <f t="shared" si="203"/>
        <v>Normal</v>
      </c>
      <c r="S977" s="21"/>
    </row>
    <row r="978" customHeight="1" spans="1:19">
      <c r="A978" s="2" t="s">
        <v>2382</v>
      </c>
      <c r="B978" s="29" t="s">
        <v>243</v>
      </c>
      <c r="C978" s="2" t="s">
        <v>2383</v>
      </c>
      <c r="D978" s="2" t="str">
        <f t="array" ref="D978">_xlfn.XLOOKUP(C978,Customers!A:A,Customers!B:B)</f>
        <v>Customer 0258</v>
      </c>
      <c r="E978" s="2" t="s">
        <v>814</v>
      </c>
      <c r="F978" s="2" t="str">
        <f t="array" ref="F978">_xlfn.XLOOKUP(E978,Restaurants!A:A,Restaurants!B:B)</f>
        <v>Restaurant 093</v>
      </c>
      <c r="G978" s="2" t="s">
        <v>2114</v>
      </c>
      <c r="H978" s="2" t="str">
        <f t="array" ref="H978">_xlfn.XLOOKUP(G978,Food_Menu!A:A,Food_Menu!B:B)</f>
        <v>Food Item 0193</v>
      </c>
      <c r="I978" s="2">
        <f t="array" ref="I978">_xlfn.XLOOKUP(G978,Food_Menu!A:A,Food_Menu!D:D)</f>
        <v>565.09</v>
      </c>
      <c r="J978" s="2" t="s">
        <v>1863</v>
      </c>
      <c r="K978" s="2" t="str">
        <f t="array" ref="K978">_xlfn.XLOOKUP(J978,Delivery_Partners!A:A,Delivery_Partners!B:B)</f>
        <v>Delivery Partner 088</v>
      </c>
      <c r="L978" s="3">
        <v>2</v>
      </c>
      <c r="M978" s="2" t="s">
        <v>23</v>
      </c>
      <c r="N978" s="2" t="s">
        <v>55</v>
      </c>
      <c r="O978" s="3">
        <v>20</v>
      </c>
      <c r="P978" s="13">
        <f t="shared" si="202"/>
        <v>1130.18</v>
      </c>
      <c r="Q978" s="13" t="str">
        <f t="shared" si="203"/>
        <v>Fast</v>
      </c>
      <c r="S978" s="21"/>
    </row>
    <row r="979" customHeight="1" spans="1:19">
      <c r="A979" s="2" t="s">
        <v>2384</v>
      </c>
      <c r="B979" s="29" t="s">
        <v>343</v>
      </c>
      <c r="C979" s="2" t="s">
        <v>944</v>
      </c>
      <c r="D979" s="2" t="str">
        <f t="array" ref="D979">_xlfn.XLOOKUP(C979,Customers!A:A,Customers!B:B)</f>
        <v>Customer 0931</v>
      </c>
      <c r="E979" s="2" t="s">
        <v>666</v>
      </c>
      <c r="F979" s="2" t="str">
        <f t="array" ref="F979">_xlfn.XLOOKUP(E979,Restaurants!A:A,Restaurants!B:B)</f>
        <v>Restaurant 036</v>
      </c>
      <c r="G979" s="2" t="s">
        <v>591</v>
      </c>
      <c r="H979" s="2" t="str">
        <f t="array" ref="H979">_xlfn.XLOOKUP(G979,Food_Menu!A:A,Food_Menu!B:B)</f>
        <v>Food Item 0199</v>
      </c>
      <c r="I979" s="2">
        <f t="array" ref="I979">_xlfn.XLOOKUP(G979,Food_Menu!A:A,Food_Menu!D:D)</f>
        <v>484.48</v>
      </c>
      <c r="J979" s="2" t="s">
        <v>414</v>
      </c>
      <c r="K979" s="2" t="str">
        <f t="array" ref="K979">_xlfn.XLOOKUP(J979,Delivery_Partners!A:A,Delivery_Partners!B:B)</f>
        <v>Delivery Partner 122</v>
      </c>
      <c r="L979" s="3">
        <v>2</v>
      </c>
      <c r="M979" s="2" t="s">
        <v>23</v>
      </c>
      <c r="N979" s="2" t="s">
        <v>55</v>
      </c>
      <c r="O979" s="3">
        <v>38</v>
      </c>
      <c r="P979" s="13">
        <f t="shared" si="202"/>
        <v>968.96</v>
      </c>
      <c r="Q979" s="13" t="str">
        <f t="shared" si="203"/>
        <v>Normal</v>
      </c>
      <c r="S979" s="21"/>
    </row>
    <row r="980" hidden="1" customHeight="1" spans="1:19">
      <c r="A980" s="2" t="s">
        <v>2385</v>
      </c>
      <c r="B980" s="29" t="s">
        <v>858</v>
      </c>
      <c r="C980" s="2" t="s">
        <v>2386</v>
      </c>
      <c r="D980" s="2" t="str">
        <f t="array" ref="D980">_xlfn.XLOOKUP(C980,Customers!A:A,Customers!B:B)</f>
        <v>Customer 0879</v>
      </c>
      <c r="E980" s="2" t="s">
        <v>220</v>
      </c>
      <c r="F980" s="2" t="str">
        <f t="array" ref="F980">_xlfn.XLOOKUP(E980,Restaurants!A:A,Restaurants!B:B)</f>
        <v>Restaurant 111</v>
      </c>
      <c r="G980" s="2" t="s">
        <v>748</v>
      </c>
      <c r="H980" s="2" t="str">
        <f t="array" ref="H980">_xlfn.XLOOKUP(G980,Food_Menu!A:A,Food_Menu!B:B)</f>
        <v>Food Item 0110</v>
      </c>
      <c r="I980" s="2"/>
      <c r="J980" s="2" t="s">
        <v>401</v>
      </c>
      <c r="K980" s="2" t="str">
        <f t="array" ref="K980">_xlfn.XLOOKUP(J980,Delivery_Partners!A:A,Delivery_Partners!B:B)</f>
        <v>Delivery Partner 174</v>
      </c>
      <c r="L980" s="3">
        <v>2</v>
      </c>
      <c r="M980" s="2" t="s">
        <v>189</v>
      </c>
      <c r="N980" s="2" t="s">
        <v>24</v>
      </c>
      <c r="O980" s="2"/>
    </row>
    <row r="981" hidden="1" customHeight="1" spans="1:19">
      <c r="A981" s="2" t="s">
        <v>2387</v>
      </c>
      <c r="B981" s="29" t="s">
        <v>1370</v>
      </c>
      <c r="C981" s="2" t="s">
        <v>2388</v>
      </c>
      <c r="D981" s="2" t="str">
        <f t="array" ref="D981">_xlfn.XLOOKUP(C981,Customers!A:A,Customers!B:B)</f>
        <v>Customer 1076</v>
      </c>
      <c r="E981" s="2" t="s">
        <v>345</v>
      </c>
      <c r="F981" s="2" t="str">
        <f t="array" ref="F981">_xlfn.XLOOKUP(E981,Restaurants!A:A,Restaurants!B:B)</f>
        <v>Restaurant 064</v>
      </c>
      <c r="G981" s="2" t="s">
        <v>255</v>
      </c>
      <c r="H981" s="2" t="str">
        <f t="array" ref="H981">_xlfn.XLOOKUP(G981,Food_Menu!A:A,Food_Menu!B:B)</f>
        <v>Food Item 0146</v>
      </c>
      <c r="I981" s="2"/>
      <c r="J981" s="2" t="s">
        <v>1698</v>
      </c>
      <c r="K981" s="2" t="str">
        <f t="array" ref="K981">_xlfn.XLOOKUP(J981,Delivery_Partners!A:A,Delivery_Partners!B:B)</f>
        <v>Delivery Partner 158</v>
      </c>
      <c r="L981" s="3">
        <v>4</v>
      </c>
      <c r="M981" s="2" t="s">
        <v>189</v>
      </c>
      <c r="N981" s="2" t="s">
        <v>55</v>
      </c>
      <c r="O981" s="2"/>
    </row>
    <row r="982" customHeight="1" spans="1:19">
      <c r="A982" s="2" t="s">
        <v>2389</v>
      </c>
      <c r="B982" s="28">
        <v>45966</v>
      </c>
      <c r="C982" s="2" t="s">
        <v>2390</v>
      </c>
      <c r="D982" s="2" t="str">
        <f t="array" ref="D982">_xlfn.XLOOKUP(C982,Customers!A:A,Customers!B:B)</f>
        <v>Customer 0070</v>
      </c>
      <c r="E982" s="2" t="s">
        <v>1060</v>
      </c>
      <c r="F982" s="2" t="str">
        <f t="array" ref="F982">_xlfn.XLOOKUP(E982,Restaurants!A:A,Restaurants!B:B)</f>
        <v>Restaurant 042</v>
      </c>
      <c r="G982" s="2" t="s">
        <v>561</v>
      </c>
      <c r="H982" s="2" t="str">
        <f t="array" ref="H982">_xlfn.XLOOKUP(G982,Food_Menu!A:A,Food_Menu!B:B)</f>
        <v>Food Item 0135</v>
      </c>
      <c r="I982" s="2">
        <f t="array" ref="I982">_xlfn.XLOOKUP(G982,Food_Menu!A:A,Food_Menu!D:D)</f>
        <v>217.07</v>
      </c>
      <c r="J982" s="2" t="s">
        <v>409</v>
      </c>
      <c r="K982" s="2" t="str">
        <f t="array" ref="K982">_xlfn.XLOOKUP(J982,Delivery_Partners!A:A,Delivery_Partners!B:B)</f>
        <v>Delivery Partner 073</v>
      </c>
      <c r="L982" s="3">
        <v>3</v>
      </c>
      <c r="M982" s="2" t="s">
        <v>23</v>
      </c>
      <c r="N982" s="2" t="s">
        <v>24</v>
      </c>
      <c r="O982" s="3">
        <v>29</v>
      </c>
      <c r="P982" s="13">
        <f t="shared" ref="P982:P987" si="204">I982*L982</f>
        <v>651.21</v>
      </c>
      <c r="Q982" s="13" t="str">
        <f t="shared" ref="Q982:Q987" si="205">IF(O982="","Not Delivered",IF(O982&lt;=30,"Fast",IF(O982&lt;=60,"Normal","Slow")))</f>
        <v>Fast</v>
      </c>
      <c r="S982" s="21"/>
    </row>
    <row r="983" customHeight="1" spans="1:19">
      <c r="A983" s="2" t="s">
        <v>2391</v>
      </c>
      <c r="B983" s="29" t="s">
        <v>733</v>
      </c>
      <c r="C983" s="2" t="s">
        <v>2392</v>
      </c>
      <c r="D983" s="2" t="str">
        <f t="array" ref="D983">_xlfn.XLOOKUP(C983,Customers!A:A,Customers!B:B)</f>
        <v>Customer 0462</v>
      </c>
      <c r="E983" s="2" t="s">
        <v>1450</v>
      </c>
      <c r="F983" s="2" t="str">
        <f t="array" ref="F983">_xlfn.XLOOKUP(E983,Restaurants!A:A,Restaurants!B:B)</f>
        <v>Restaurant 024</v>
      </c>
      <c r="G983" s="2" t="s">
        <v>106</v>
      </c>
      <c r="H983" s="2" t="str">
        <f t="array" ref="H983">_xlfn.XLOOKUP(G983,Food_Menu!A:A,Food_Menu!B:B)</f>
        <v>Food Item 0067</v>
      </c>
      <c r="I983" s="2">
        <f t="array" ref="I983">_xlfn.XLOOKUP(G983,Food_Menu!A:A,Food_Menu!D:D)</f>
        <v>575.59</v>
      </c>
      <c r="J983" s="2" t="s">
        <v>100</v>
      </c>
      <c r="K983" s="2" t="str">
        <f t="array" ref="K983">_xlfn.XLOOKUP(J983,Delivery_Partners!A:A,Delivery_Partners!B:B)</f>
        <v>Delivery Partner 092</v>
      </c>
      <c r="L983" s="3">
        <v>2</v>
      </c>
      <c r="M983" s="2" t="s">
        <v>23</v>
      </c>
      <c r="N983" s="2" t="s">
        <v>24</v>
      </c>
      <c r="O983" s="3">
        <v>45</v>
      </c>
      <c r="P983" s="13">
        <f t="shared" si="204"/>
        <v>1151.18</v>
      </c>
      <c r="Q983" s="13" t="str">
        <f t="shared" si="205"/>
        <v>Normal</v>
      </c>
      <c r="S983" s="21"/>
    </row>
    <row r="984" customHeight="1" spans="1:19">
      <c r="A984" s="2" t="s">
        <v>2393</v>
      </c>
      <c r="B984" s="29" t="s">
        <v>1875</v>
      </c>
      <c r="C984" s="2" t="s">
        <v>32</v>
      </c>
      <c r="D984" s="2" t="str">
        <f t="array" ref="D984">_xlfn.XLOOKUP(C984,Customers!A:A,Customers!B:B)</f>
        <v>Customer 0107</v>
      </c>
      <c r="E984" s="2" t="s">
        <v>116</v>
      </c>
      <c r="F984" s="2" t="str">
        <f t="array" ref="F984">_xlfn.XLOOKUP(E984,Restaurants!A:A,Restaurants!B:B)</f>
        <v>Restaurant 086</v>
      </c>
      <c r="G984" s="2" t="s">
        <v>79</v>
      </c>
      <c r="H984" s="2" t="str">
        <f t="array" ref="H984">_xlfn.XLOOKUP(G984,Food_Menu!A:A,Food_Menu!B:B)</f>
        <v>Food Item 0165</v>
      </c>
      <c r="I984" s="2">
        <f t="array" ref="I984">_xlfn.XLOOKUP(G984,Food_Menu!A:A,Food_Menu!D:D)</f>
        <v>508.61</v>
      </c>
      <c r="J984" s="2" t="s">
        <v>643</v>
      </c>
      <c r="K984" s="2" t="str">
        <f t="array" ref="K984">_xlfn.XLOOKUP(J984,Delivery_Partners!A:A,Delivery_Partners!B:B)</f>
        <v>Delivery Partner 107</v>
      </c>
      <c r="L984" s="3">
        <v>1</v>
      </c>
      <c r="M984" s="2" t="s">
        <v>23</v>
      </c>
      <c r="N984" s="2" t="s">
        <v>24</v>
      </c>
      <c r="O984" s="3">
        <v>56</v>
      </c>
      <c r="P984" s="13">
        <f t="shared" si="204"/>
        <v>508.61</v>
      </c>
      <c r="Q984" s="13" t="str">
        <f t="shared" si="205"/>
        <v>Normal</v>
      </c>
      <c r="S984" s="21"/>
    </row>
    <row r="985" customHeight="1" spans="1:19">
      <c r="A985" s="2" t="s">
        <v>2394</v>
      </c>
      <c r="B985" s="28">
        <v>45965</v>
      </c>
      <c r="C985" s="2" t="s">
        <v>120</v>
      </c>
      <c r="D985" s="2" t="str">
        <f t="array" ref="D985">_xlfn.XLOOKUP(C985,Customers!A:A,Customers!B:B)</f>
        <v>Customer 0481</v>
      </c>
      <c r="E985" s="2" t="s">
        <v>984</v>
      </c>
      <c r="F985" s="2" t="str">
        <f t="array" ref="F985">_xlfn.XLOOKUP(E985,Restaurants!A:A,Restaurants!B:B)</f>
        <v>Restaurant 034</v>
      </c>
      <c r="G985" s="2" t="s">
        <v>221</v>
      </c>
      <c r="H985" s="2" t="str">
        <f t="array" ref="H985">_xlfn.XLOOKUP(G985,Food_Menu!A:A,Food_Menu!B:B)</f>
        <v>Food Item 0220</v>
      </c>
      <c r="I985" s="2">
        <f t="array" ref="I985">_xlfn.XLOOKUP(G985,Food_Menu!A:A,Food_Menu!D:D)</f>
        <v>194.15</v>
      </c>
      <c r="J985" s="2" t="s">
        <v>427</v>
      </c>
      <c r="K985" s="2" t="str">
        <f t="array" ref="K985">_xlfn.XLOOKUP(J985,Delivery_Partners!A:A,Delivery_Partners!B:B)</f>
        <v>Delivery Partner 023</v>
      </c>
      <c r="L985" s="3">
        <v>1</v>
      </c>
      <c r="M985" s="2" t="s">
        <v>23</v>
      </c>
      <c r="N985" s="2" t="s">
        <v>24</v>
      </c>
      <c r="O985" s="3">
        <v>46</v>
      </c>
      <c r="P985" s="13">
        <f t="shared" si="204"/>
        <v>194.15</v>
      </c>
      <c r="Q985" s="13" t="str">
        <f t="shared" si="205"/>
        <v>Normal</v>
      </c>
      <c r="S985" s="21"/>
    </row>
    <row r="986" customHeight="1" spans="1:19">
      <c r="A986" s="2" t="s">
        <v>2395</v>
      </c>
      <c r="B986" s="29" t="s">
        <v>516</v>
      </c>
      <c r="C986" s="2" t="s">
        <v>2396</v>
      </c>
      <c r="D986" s="2" t="str">
        <f t="array" ref="D986">_xlfn.XLOOKUP(C986,Customers!A:A,Customers!B:B)</f>
        <v>Customer 0911</v>
      </c>
      <c r="E986" s="2" t="s">
        <v>20</v>
      </c>
      <c r="F986" s="2" t="str">
        <f t="array" ref="F986">_xlfn.XLOOKUP(E986,Restaurants!A:A,Restaurants!B:B)</f>
        <v>Restaurant 079</v>
      </c>
      <c r="G986" s="2" t="s">
        <v>1083</v>
      </c>
      <c r="H986" s="2" t="str">
        <f t="array" ref="H986">_xlfn.XLOOKUP(G986,Food_Menu!A:A,Food_Menu!B:B)</f>
        <v>Food Item 0206</v>
      </c>
      <c r="I986" s="2">
        <f t="array" ref="I986">_xlfn.XLOOKUP(G986,Food_Menu!A:A,Food_Menu!D:D)</f>
        <v>635.73</v>
      </c>
      <c r="J986" s="2" t="s">
        <v>671</v>
      </c>
      <c r="K986" s="2" t="str">
        <f t="array" ref="K986">_xlfn.XLOOKUP(J986,Delivery_Partners!A:A,Delivery_Partners!B:B)</f>
        <v>Delivery Partner 043</v>
      </c>
      <c r="L986" s="3">
        <v>2</v>
      </c>
      <c r="M986" s="2" t="s">
        <v>23</v>
      </c>
      <c r="N986" s="2" t="s">
        <v>24</v>
      </c>
      <c r="O986" s="3">
        <v>38</v>
      </c>
      <c r="P986" s="13">
        <f t="shared" si="204"/>
        <v>1271.46</v>
      </c>
      <c r="Q986" s="13" t="str">
        <f t="shared" si="205"/>
        <v>Normal</v>
      </c>
      <c r="S986" s="21"/>
    </row>
    <row r="987" customHeight="1" spans="1:19">
      <c r="A987" s="2" t="s">
        <v>2397</v>
      </c>
      <c r="B987" s="29" t="s">
        <v>1855</v>
      </c>
      <c r="C987" s="2" t="s">
        <v>2398</v>
      </c>
      <c r="D987" s="2" t="str">
        <f t="array" ref="D987">_xlfn.XLOOKUP(C987,Customers!A:A,Customers!B:B)</f>
        <v>Customer 0769</v>
      </c>
      <c r="E987" s="2" t="s">
        <v>492</v>
      </c>
      <c r="F987" s="2" t="str">
        <f t="array" ref="F987">_xlfn.XLOOKUP(E987,Restaurants!A:A,Restaurants!B:B)</f>
        <v>Restaurant 008</v>
      </c>
      <c r="G987" s="2" t="s">
        <v>1382</v>
      </c>
      <c r="H987" s="2" t="str">
        <f t="array" ref="H987">_xlfn.XLOOKUP(G987,Food_Menu!A:A,Food_Menu!B:B)</f>
        <v>Food Item 0152</v>
      </c>
      <c r="I987" s="2">
        <f t="array" ref="I987">_xlfn.XLOOKUP(G987,Food_Menu!A:A,Food_Menu!D:D)</f>
        <v>177.47</v>
      </c>
      <c r="J987" s="2" t="s">
        <v>544</v>
      </c>
      <c r="K987" s="2" t="str">
        <f t="array" ref="K987">_xlfn.XLOOKUP(J987,Delivery_Partners!A:A,Delivery_Partners!B:B)</f>
        <v>Delivery Partner 128</v>
      </c>
      <c r="L987" s="3">
        <v>1</v>
      </c>
      <c r="M987" s="2" t="s">
        <v>23</v>
      </c>
      <c r="N987" s="2" t="s">
        <v>24</v>
      </c>
      <c r="O987" s="3">
        <v>32</v>
      </c>
      <c r="P987" s="13">
        <f t="shared" si="204"/>
        <v>177.47</v>
      </c>
      <c r="Q987" s="13" t="str">
        <f t="shared" si="205"/>
        <v>Normal</v>
      </c>
      <c r="S987" s="21"/>
    </row>
    <row r="988" hidden="1" customHeight="1" spans="1:19">
      <c r="A988" s="2" t="s">
        <v>2399</v>
      </c>
      <c r="B988" s="29" t="s">
        <v>700</v>
      </c>
      <c r="C988" s="2" t="s">
        <v>2139</v>
      </c>
      <c r="D988" s="2" t="str">
        <f t="array" ref="D988">_xlfn.XLOOKUP(C988,Customers!A:A,Customers!B:B)</f>
        <v>Customer 0904</v>
      </c>
      <c r="E988" s="2" t="s">
        <v>39</v>
      </c>
      <c r="F988" s="2" t="str">
        <f t="array" ref="F988">_xlfn.XLOOKUP(E988,Restaurants!A:A,Restaurants!B:B)</f>
        <v>Restaurant 077</v>
      </c>
      <c r="G988" s="2" t="s">
        <v>1073</v>
      </c>
      <c r="H988" s="2" t="str">
        <f t="array" ref="H988">_xlfn.XLOOKUP(G988,Food_Menu!A:A,Food_Menu!B:B)</f>
        <v>Food Item 0080</v>
      </c>
      <c r="I988" s="2"/>
      <c r="J988" s="2" t="s">
        <v>231</v>
      </c>
      <c r="K988" s="2" t="str">
        <f t="array" ref="K988">_xlfn.XLOOKUP(J988,Delivery_Partners!A:A,Delivery_Partners!B:B)</f>
        <v>Delivery Partner 013</v>
      </c>
      <c r="L988" s="3">
        <v>1</v>
      </c>
      <c r="M988" s="2" t="s">
        <v>189</v>
      </c>
      <c r="N988" s="2" t="s">
        <v>42</v>
      </c>
      <c r="O988" s="2"/>
    </row>
    <row r="989" hidden="1" customHeight="1" spans="1:19">
      <c r="A989" s="2" t="s">
        <v>2400</v>
      </c>
      <c r="B989" s="29" t="s">
        <v>1410</v>
      </c>
      <c r="C989" s="2" t="s">
        <v>2401</v>
      </c>
      <c r="D989" s="2" t="str">
        <f t="array" ref="D989">_xlfn.XLOOKUP(C989,Customers!A:A,Customers!B:B)</f>
        <v>Customer 0886</v>
      </c>
      <c r="E989" s="2" t="s">
        <v>446</v>
      </c>
      <c r="F989" s="2" t="str">
        <f t="array" ref="F989">_xlfn.XLOOKUP(E989,Restaurants!A:A,Restaurants!B:B)</f>
        <v>Restaurant 078</v>
      </c>
      <c r="G989" s="2" t="s">
        <v>579</v>
      </c>
      <c r="H989" s="2" t="str">
        <f t="array" ref="H989">_xlfn.XLOOKUP(G989,Food_Menu!A:A,Food_Menu!B:B)</f>
        <v>Food Item 0200</v>
      </c>
      <c r="I989" s="2"/>
      <c r="J989" s="2" t="s">
        <v>139</v>
      </c>
      <c r="K989" s="2" t="str">
        <f t="array" ref="K989">_xlfn.XLOOKUP(J989,Delivery_Partners!A:A,Delivery_Partners!B:B)</f>
        <v>Delivery Partner 109</v>
      </c>
      <c r="L989" s="3">
        <v>1</v>
      </c>
      <c r="M989" s="2" t="s">
        <v>101</v>
      </c>
      <c r="N989" s="2" t="s">
        <v>24</v>
      </c>
      <c r="O989" s="2"/>
    </row>
    <row r="990" customHeight="1" spans="1:19">
      <c r="A990" s="2" t="s">
        <v>2402</v>
      </c>
      <c r="B990" s="29" t="s">
        <v>361</v>
      </c>
      <c r="C990" s="2" t="s">
        <v>1886</v>
      </c>
      <c r="D990" s="2" t="str">
        <f t="array" ref="D990">_xlfn.XLOOKUP(C990,Customers!A:A,Customers!B:B)</f>
        <v>Customer 1191</v>
      </c>
      <c r="E990" s="2" t="s">
        <v>578</v>
      </c>
      <c r="F990" s="2" t="str">
        <f t="array" ref="F990">_xlfn.XLOOKUP(E990,Restaurants!A:A,Restaurants!B:B)</f>
        <v>Restaurant 063</v>
      </c>
      <c r="G990" s="2" t="s">
        <v>53</v>
      </c>
      <c r="H990" s="2" t="str">
        <f t="array" ref="H990">_xlfn.XLOOKUP(G990,Food_Menu!A:A,Food_Menu!B:B)</f>
        <v>Food Item 0205</v>
      </c>
      <c r="I990" s="2">
        <f t="array" ref="I990">_xlfn.XLOOKUP(G990,Food_Menu!A:A,Food_Menu!D:D)</f>
        <v>175.36</v>
      </c>
      <c r="J990" s="2" t="s">
        <v>1863</v>
      </c>
      <c r="K990" s="2" t="str">
        <f t="array" ref="K990">_xlfn.XLOOKUP(J990,Delivery_Partners!A:A,Delivery_Partners!B:B)</f>
        <v>Delivery Partner 088</v>
      </c>
      <c r="L990" s="3">
        <v>3</v>
      </c>
      <c r="M990" s="2" t="s">
        <v>23</v>
      </c>
      <c r="N990" s="2" t="s">
        <v>24</v>
      </c>
      <c r="O990" s="3">
        <v>33</v>
      </c>
      <c r="P990" s="13">
        <f t="shared" ref="P990:P991" si="206">I990*L990</f>
        <v>526.08</v>
      </c>
      <c r="Q990" s="13" t="str">
        <f t="shared" ref="Q990:Q991" si="207">IF(O990="","Not Delivered",IF(O990&lt;=30,"Fast",IF(O990&lt;=60,"Normal","Slow")))</f>
        <v>Normal</v>
      </c>
      <c r="S990" s="21"/>
    </row>
    <row r="991" customHeight="1" spans="1:19">
      <c r="A991" s="2" t="s">
        <v>2403</v>
      </c>
      <c r="B991" s="29" t="s">
        <v>1270</v>
      </c>
      <c r="C991" s="2" t="s">
        <v>2404</v>
      </c>
      <c r="D991" s="2" t="str">
        <f t="array" ref="D991">_xlfn.XLOOKUP(C991,Customers!A:A,Customers!B:B)</f>
        <v>Customer 1056</v>
      </c>
      <c r="E991" s="2" t="s">
        <v>20</v>
      </c>
      <c r="F991" s="2" t="str">
        <f t="array" ref="F991">_xlfn.XLOOKUP(E991,Restaurants!A:A,Restaurants!B:B)</f>
        <v>Restaurant 079</v>
      </c>
      <c r="G991" s="2" t="s">
        <v>1749</v>
      </c>
      <c r="H991" s="2" t="str">
        <f t="array" ref="H991">_xlfn.XLOOKUP(G991,Food_Menu!A:A,Food_Menu!B:B)</f>
        <v>Food Item 0002</v>
      </c>
      <c r="I991" s="2">
        <f t="array" ref="I991">_xlfn.XLOOKUP(G991,Food_Menu!A:A,Food_Menu!D:D)</f>
        <v>89.4</v>
      </c>
      <c r="J991" s="2" t="s">
        <v>1863</v>
      </c>
      <c r="K991" s="2" t="str">
        <f t="array" ref="K991">_xlfn.XLOOKUP(J991,Delivery_Partners!A:A,Delivery_Partners!B:B)</f>
        <v>Delivery Partner 088</v>
      </c>
      <c r="L991" s="3">
        <v>1</v>
      </c>
      <c r="M991" s="2" t="s">
        <v>23</v>
      </c>
      <c r="N991" s="2" t="s">
        <v>24</v>
      </c>
      <c r="O991" s="3">
        <v>48</v>
      </c>
      <c r="P991" s="13">
        <f t="shared" si="206"/>
        <v>89.4</v>
      </c>
      <c r="Q991" s="13" t="str">
        <f t="shared" si="207"/>
        <v>Normal</v>
      </c>
      <c r="S991" s="21"/>
    </row>
    <row r="992" hidden="1" customHeight="1" spans="1:19">
      <c r="A992" s="2" t="s">
        <v>2405</v>
      </c>
      <c r="B992" s="29" t="s">
        <v>2406</v>
      </c>
      <c r="C992" s="2" t="s">
        <v>2369</v>
      </c>
      <c r="D992" s="2" t="str">
        <f t="array" ref="D992">_xlfn.XLOOKUP(C992,Customers!A:A,Customers!B:B)</f>
        <v>Customer 0704</v>
      </c>
      <c r="E992" s="2" t="s">
        <v>224</v>
      </c>
      <c r="F992" s="2" t="str">
        <f t="array" ref="F992">_xlfn.XLOOKUP(E992,Restaurants!A:A,Restaurants!B:B)</f>
        <v>Restaurant 120</v>
      </c>
      <c r="G992" s="2" t="s">
        <v>126</v>
      </c>
      <c r="H992" s="2" t="str">
        <f t="array" ref="H992">_xlfn.XLOOKUP(G992,Food_Menu!A:A,Food_Menu!B:B)</f>
        <v>Food Item 0075</v>
      </c>
      <c r="I992" s="2"/>
      <c r="J992" s="2" t="s">
        <v>808</v>
      </c>
      <c r="K992" s="2" t="str">
        <f t="array" ref="K992">_xlfn.XLOOKUP(J992,Delivery_Partners!A:A,Delivery_Partners!B:B)</f>
        <v>Delivery Partner 153</v>
      </c>
      <c r="L992" s="3">
        <v>2</v>
      </c>
      <c r="M992" s="2" t="s">
        <v>101</v>
      </c>
      <c r="N992" s="2" t="s">
        <v>24</v>
      </c>
      <c r="O992" s="2"/>
    </row>
    <row r="993" customHeight="1" spans="1:19">
      <c r="A993" s="2" t="s">
        <v>2407</v>
      </c>
      <c r="B993" s="29" t="s">
        <v>2003</v>
      </c>
      <c r="C993" s="2" t="s">
        <v>2408</v>
      </c>
      <c r="D993" s="2" t="str">
        <f t="array" ref="D993">_xlfn.XLOOKUP(C993,Customers!A:A,Customers!B:B)</f>
        <v>Customer 1052</v>
      </c>
      <c r="E993" s="2" t="s">
        <v>245</v>
      </c>
      <c r="F993" s="2" t="str">
        <f t="array" ref="F993">_xlfn.XLOOKUP(E993,Restaurants!A:A,Restaurants!B:B)</f>
        <v>Restaurant 101</v>
      </c>
      <c r="G993" s="2" t="s">
        <v>1180</v>
      </c>
      <c r="H993" s="2" t="str">
        <f t="array" ref="H993">_xlfn.XLOOKUP(G993,Food_Menu!A:A,Food_Menu!B:B)</f>
        <v>Food Item 0122</v>
      </c>
      <c r="I993" s="2">
        <f t="array" ref="I993">_xlfn.XLOOKUP(G993,Food_Menu!A:A,Food_Menu!D:D)</f>
        <v>199.81</v>
      </c>
      <c r="J993" s="2" t="s">
        <v>2409</v>
      </c>
      <c r="K993" s="2" t="str">
        <f t="array" ref="K993">_xlfn.XLOOKUP(J993,Delivery_Partners!A:A,Delivery_Partners!B:B)</f>
        <v>Delivery Partner 050</v>
      </c>
      <c r="L993" s="3">
        <v>3</v>
      </c>
      <c r="M993" s="2" t="s">
        <v>23</v>
      </c>
      <c r="N993" s="2" t="s">
        <v>24</v>
      </c>
      <c r="O993" s="3">
        <v>27</v>
      </c>
      <c r="P993" s="13">
        <f t="shared" ref="P993:P998" si="208">I993*L993</f>
        <v>599.43</v>
      </c>
      <c r="Q993" s="13" t="str">
        <f t="shared" ref="Q993:Q998" si="209">IF(O993="","Not Delivered",IF(O993&lt;=30,"Fast",IF(O993&lt;=60,"Normal","Slow")))</f>
        <v>Fast</v>
      </c>
      <c r="S993" s="21"/>
    </row>
    <row r="994" customHeight="1" spans="1:19">
      <c r="A994" s="2" t="s">
        <v>2410</v>
      </c>
      <c r="B994" s="28">
        <v>45699</v>
      </c>
      <c r="C994" s="2" t="s">
        <v>1065</v>
      </c>
      <c r="D994" s="2" t="str">
        <f t="array" ref="D994">_xlfn.XLOOKUP(C994,Customers!A:A,Customers!B:B)</f>
        <v>Customer 0058</v>
      </c>
      <c r="E994" s="2" t="s">
        <v>1176</v>
      </c>
      <c r="F994" s="2" t="str">
        <f t="array" ref="F994">_xlfn.XLOOKUP(E994,Restaurants!A:A,Restaurants!B:B)</f>
        <v>Restaurant 053</v>
      </c>
      <c r="G994" s="2" t="s">
        <v>906</v>
      </c>
      <c r="H994" s="2" t="str">
        <f t="array" ref="H994">_xlfn.XLOOKUP(G994,Food_Menu!A:A,Food_Menu!B:B)</f>
        <v>Food Item 0128</v>
      </c>
      <c r="I994" s="2">
        <f t="array" ref="I994">_xlfn.XLOOKUP(G994,Food_Menu!A:A,Food_Menu!D:D)</f>
        <v>317.72</v>
      </c>
      <c r="J994" s="2" t="s">
        <v>154</v>
      </c>
      <c r="K994" s="2" t="str">
        <f t="array" ref="K994">_xlfn.XLOOKUP(J994,Delivery_Partners!A:A,Delivery_Partners!B:B)</f>
        <v>Delivery Partner 143</v>
      </c>
      <c r="L994" s="3">
        <v>2</v>
      </c>
      <c r="M994" s="2" t="s">
        <v>23</v>
      </c>
      <c r="N994" s="2" t="s">
        <v>55</v>
      </c>
      <c r="O994" s="3">
        <v>26</v>
      </c>
      <c r="P994" s="13">
        <f t="shared" si="208"/>
        <v>635.44</v>
      </c>
      <c r="Q994" s="13" t="str">
        <f t="shared" si="209"/>
        <v>Fast</v>
      </c>
      <c r="S994" s="21"/>
    </row>
    <row r="995" customHeight="1" spans="1:19">
      <c r="A995" s="2" t="s">
        <v>2411</v>
      </c>
      <c r="B995" s="28">
        <v>45841</v>
      </c>
      <c r="C995" s="2" t="s">
        <v>2412</v>
      </c>
      <c r="D995" s="2" t="str">
        <f t="array" ref="D995">_xlfn.XLOOKUP(C995,Customers!A:A,Customers!B:B)</f>
        <v>Customer 0866</v>
      </c>
      <c r="E995" s="2" t="s">
        <v>239</v>
      </c>
      <c r="F995" s="2" t="str">
        <f t="array" ref="F995">_xlfn.XLOOKUP(E995,Restaurants!A:A,Restaurants!B:B)</f>
        <v>Restaurant 105</v>
      </c>
      <c r="G995" s="2" t="s">
        <v>282</v>
      </c>
      <c r="H995" s="2" t="str">
        <f t="array" ref="H995">_xlfn.XLOOKUP(G995,Food_Menu!A:A,Food_Menu!B:B)</f>
        <v>Food Item 0157</v>
      </c>
      <c r="I995" s="2">
        <f t="array" ref="I995">_xlfn.XLOOKUP(G995,Food_Menu!A:A,Food_Menu!D:D)</f>
        <v>278.37</v>
      </c>
      <c r="J995" s="2" t="s">
        <v>923</v>
      </c>
      <c r="K995" s="2" t="str">
        <f t="array" ref="K995">_xlfn.XLOOKUP(J995,Delivery_Partners!A:A,Delivery_Partners!B:B)</f>
        <v>Delivery Partner 142</v>
      </c>
      <c r="L995" s="3">
        <v>1</v>
      </c>
      <c r="M995" s="2" t="s">
        <v>23</v>
      </c>
      <c r="N995" s="2" t="s">
        <v>24</v>
      </c>
      <c r="O995" s="3">
        <v>35</v>
      </c>
      <c r="P995" s="13">
        <f t="shared" si="208"/>
        <v>278.37</v>
      </c>
      <c r="Q995" s="13" t="str">
        <f t="shared" si="209"/>
        <v>Normal</v>
      </c>
      <c r="S995" s="21"/>
    </row>
    <row r="996" customHeight="1" spans="1:19">
      <c r="A996" s="2" t="s">
        <v>2413</v>
      </c>
      <c r="B996" s="29" t="s">
        <v>990</v>
      </c>
      <c r="C996" s="2" t="s">
        <v>1071</v>
      </c>
      <c r="D996" s="2" t="str">
        <f t="array" ref="D996">_xlfn.XLOOKUP(C996,Customers!A:A,Customers!B:B)</f>
        <v>Customer 0627</v>
      </c>
      <c r="E996" s="2" t="s">
        <v>706</v>
      </c>
      <c r="F996" s="2" t="str">
        <f t="array" ref="F996">_xlfn.XLOOKUP(E996,Restaurants!A:A,Restaurants!B:B)</f>
        <v>Restaurant 115</v>
      </c>
      <c r="G996" s="2" t="s">
        <v>1530</v>
      </c>
      <c r="H996" s="2" t="str">
        <f t="array" ref="H996">_xlfn.XLOOKUP(G996,Food_Menu!A:A,Food_Menu!B:B)</f>
        <v>Food Item 0114</v>
      </c>
      <c r="I996" s="2">
        <f t="array" ref="I996">_xlfn.XLOOKUP(G996,Food_Menu!A:A,Food_Menu!D:D)</f>
        <v>180.58</v>
      </c>
      <c r="J996" s="2" t="s">
        <v>1372</v>
      </c>
      <c r="K996" s="2" t="str">
        <f t="array" ref="K996">_xlfn.XLOOKUP(J996,Delivery_Partners!A:A,Delivery_Partners!B:B)</f>
        <v>Delivery Partner 179</v>
      </c>
      <c r="L996" s="3">
        <v>3</v>
      </c>
      <c r="M996" s="2" t="s">
        <v>23</v>
      </c>
      <c r="N996" s="2" t="s">
        <v>24</v>
      </c>
      <c r="O996" s="3">
        <v>20</v>
      </c>
      <c r="P996" s="13">
        <f t="shared" si="208"/>
        <v>541.74</v>
      </c>
      <c r="Q996" s="13" t="str">
        <f t="shared" si="209"/>
        <v>Fast</v>
      </c>
      <c r="S996" s="21"/>
    </row>
    <row r="997" customHeight="1" spans="1:19">
      <c r="A997" s="2" t="s">
        <v>2414</v>
      </c>
      <c r="B997" s="28">
        <v>45663</v>
      </c>
      <c r="C997" s="2" t="s">
        <v>2415</v>
      </c>
      <c r="D997" s="2" t="str">
        <f t="array" ref="D997">_xlfn.XLOOKUP(C997,Customers!A:A,Customers!B:B)</f>
        <v>Customer 1149</v>
      </c>
      <c r="E997" s="2" t="s">
        <v>950</v>
      </c>
      <c r="F997" s="2" t="str">
        <f t="array" ref="F997">_xlfn.XLOOKUP(E997,Restaurants!A:A,Restaurants!B:B)</f>
        <v>Restaurant 020</v>
      </c>
      <c r="G997" s="2" t="s">
        <v>405</v>
      </c>
      <c r="H997" s="2" t="str">
        <f t="array" ref="H997">_xlfn.XLOOKUP(G997,Food_Menu!A:A,Food_Menu!B:B)</f>
        <v>Food Item 0004</v>
      </c>
      <c r="I997" s="2">
        <f t="array" ref="I997">_xlfn.XLOOKUP(G997,Food_Menu!A:A,Food_Menu!D:D)</f>
        <v>173.7</v>
      </c>
      <c r="J997" s="2" t="s">
        <v>327</v>
      </c>
      <c r="K997" s="2" t="str">
        <f t="array" ref="K997">_xlfn.XLOOKUP(J997,Delivery_Partners!A:A,Delivery_Partners!B:B)</f>
        <v>Delivery Partner 148</v>
      </c>
      <c r="L997" s="3">
        <v>2</v>
      </c>
      <c r="M997" s="2" t="s">
        <v>23</v>
      </c>
      <c r="N997" s="2" t="s">
        <v>55</v>
      </c>
      <c r="O997" s="3">
        <v>24</v>
      </c>
      <c r="P997" s="13">
        <f t="shared" si="208"/>
        <v>347.4</v>
      </c>
      <c r="Q997" s="13" t="str">
        <f t="shared" si="209"/>
        <v>Fast</v>
      </c>
      <c r="S997" s="21"/>
    </row>
    <row r="998" customHeight="1" spans="1:19">
      <c r="A998" s="2" t="s">
        <v>2416</v>
      </c>
      <c r="B998" s="28">
        <v>45758</v>
      </c>
      <c r="C998" s="2" t="s">
        <v>646</v>
      </c>
      <c r="D998" s="2" t="str">
        <f t="array" ref="D998">_xlfn.XLOOKUP(C998,Customers!A:A,Customers!B:B)</f>
        <v>Customer 0605</v>
      </c>
      <c r="E998" s="2" t="s">
        <v>537</v>
      </c>
      <c r="F998" s="2" t="str">
        <f t="array" ref="F998">_xlfn.XLOOKUP(E998,Restaurants!A:A,Restaurants!B:B)</f>
        <v>Restaurant 044</v>
      </c>
      <c r="G998" s="2" t="s">
        <v>466</v>
      </c>
      <c r="H998" s="2" t="str">
        <f t="array" ref="H998">_xlfn.XLOOKUP(G998,Food_Menu!A:A,Food_Menu!B:B)</f>
        <v>Food Item 0037</v>
      </c>
      <c r="I998" s="2">
        <f t="array" ref="I998">_xlfn.XLOOKUP(G998,Food_Menu!A:A,Food_Menu!D:D)</f>
        <v>570.62</v>
      </c>
      <c r="J998" s="2" t="s">
        <v>100</v>
      </c>
      <c r="K998" s="2" t="str">
        <f t="array" ref="K998">_xlfn.XLOOKUP(J998,Delivery_Partners!A:A,Delivery_Partners!B:B)</f>
        <v>Delivery Partner 092</v>
      </c>
      <c r="L998" s="3">
        <v>1</v>
      </c>
      <c r="M998" s="2" t="s">
        <v>23</v>
      </c>
      <c r="N998" s="2" t="s">
        <v>24</v>
      </c>
      <c r="O998" s="3">
        <v>53</v>
      </c>
      <c r="P998" s="13">
        <f t="shared" si="208"/>
        <v>570.62</v>
      </c>
      <c r="Q998" s="13" t="str">
        <f t="shared" si="209"/>
        <v>Normal</v>
      </c>
      <c r="S998" s="21"/>
    </row>
    <row r="999" hidden="1" customHeight="1" spans="1:19">
      <c r="A999" s="2" t="s">
        <v>2417</v>
      </c>
      <c r="B999" s="29" t="s">
        <v>1251</v>
      </c>
      <c r="C999" s="2" t="s">
        <v>2418</v>
      </c>
      <c r="D999" s="2" t="str">
        <f t="array" ref="D999">_xlfn.XLOOKUP(C999,Customers!A:A,Customers!B:B)</f>
        <v>Customer 0215</v>
      </c>
      <c r="E999" s="2" t="s">
        <v>1309</v>
      </c>
      <c r="F999" s="2" t="str">
        <f t="array" ref="F999">_xlfn.XLOOKUP(E999,Restaurants!A:A,Restaurants!B:B)</f>
        <v>Restaurant 090</v>
      </c>
      <c r="G999" s="2" t="s">
        <v>61</v>
      </c>
      <c r="H999" s="2" t="str">
        <f t="array" ref="H999">_xlfn.XLOOKUP(G999,Food_Menu!A:A,Food_Menu!B:B)</f>
        <v>Food Item 0168</v>
      </c>
      <c r="I999" s="2"/>
      <c r="J999" s="2" t="s">
        <v>397</v>
      </c>
      <c r="K999" s="2" t="str">
        <f t="array" ref="K999">_xlfn.XLOOKUP(J999,Delivery_Partners!A:A,Delivery_Partners!B:B)</f>
        <v>Delivery Partner 066</v>
      </c>
      <c r="L999" s="3">
        <v>2</v>
      </c>
      <c r="M999" s="2" t="s">
        <v>189</v>
      </c>
      <c r="N999" s="2" t="s">
        <v>74</v>
      </c>
      <c r="O999" s="2"/>
    </row>
    <row r="1000" customHeight="1" spans="1:19">
      <c r="A1000" s="2" t="s">
        <v>2419</v>
      </c>
      <c r="B1000" s="29" t="s">
        <v>2420</v>
      </c>
      <c r="C1000" s="2" t="s">
        <v>2421</v>
      </c>
      <c r="D1000" s="2" t="str">
        <f t="array" ref="D1000">_xlfn.XLOOKUP(C1000,Customers!A:A,Customers!B:B)</f>
        <v>Customer 0869</v>
      </c>
      <c r="E1000" s="2" t="s">
        <v>110</v>
      </c>
      <c r="F1000" s="2" t="str">
        <f t="array" ref="F1000">_xlfn.XLOOKUP(E1000,Restaurants!A:A,Restaurants!B:B)</f>
        <v>Restaurant 062</v>
      </c>
      <c r="G1000" s="2" t="s">
        <v>1063</v>
      </c>
      <c r="H1000" s="2" t="str">
        <f t="array" ref="H1000">_xlfn.XLOOKUP(G1000,Food_Menu!A:A,Food_Menu!B:B)</f>
        <v>Food Item 0153</v>
      </c>
      <c r="I1000" s="2">
        <f t="array" ref="I1000">_xlfn.XLOOKUP(G1000,Food_Menu!A:A,Food_Menu!D:D)</f>
        <v>322.66</v>
      </c>
      <c r="J1000" s="2" t="s">
        <v>474</v>
      </c>
      <c r="K1000" s="2" t="str">
        <f t="array" ref="K1000">_xlfn.XLOOKUP(J1000,Delivery_Partners!A:A,Delivery_Partners!B:B)</f>
        <v>Delivery Partner 141</v>
      </c>
      <c r="L1000" s="3">
        <v>1</v>
      </c>
      <c r="M1000" s="2" t="s">
        <v>23</v>
      </c>
      <c r="N1000" s="2" t="s">
        <v>24</v>
      </c>
      <c r="O1000" s="3">
        <v>25</v>
      </c>
      <c r="P1000" s="13">
        <f t="shared" ref="P1000:P1005" si="210">I1000*L1000</f>
        <v>322.66</v>
      </c>
      <c r="Q1000" s="13" t="str">
        <f t="shared" ref="Q1000:Q1005" si="211">IF(O1000="","Not Delivered",IF(O1000&lt;=30,"Fast",IF(O1000&lt;=60,"Normal","Slow")))</f>
        <v>Fast</v>
      </c>
      <c r="S1000" s="21"/>
    </row>
    <row r="1001" customHeight="1" spans="1:19">
      <c r="A1001" s="2" t="s">
        <v>2422</v>
      </c>
      <c r="B1001" s="29" t="s">
        <v>2130</v>
      </c>
      <c r="C1001" s="2" t="s">
        <v>1556</v>
      </c>
      <c r="D1001" s="2" t="str">
        <f t="array" ref="D1001">_xlfn.XLOOKUP(C1001,Customers!A:A,Customers!B:B)</f>
        <v>Customer 1141</v>
      </c>
      <c r="E1001" s="2" t="s">
        <v>1765</v>
      </c>
      <c r="F1001" s="2" t="str">
        <f t="array" ref="F1001">_xlfn.XLOOKUP(E1001,Restaurants!A:A,Restaurants!B:B)</f>
        <v>Restaurant 017</v>
      </c>
      <c r="G1001" s="2" t="s">
        <v>557</v>
      </c>
      <c r="H1001" s="2" t="str">
        <f t="array" ref="H1001">_xlfn.XLOOKUP(G1001,Food_Menu!A:A,Food_Menu!B:B)</f>
        <v>Food Item 0144</v>
      </c>
      <c r="I1001" s="2">
        <f t="array" ref="I1001">_xlfn.XLOOKUP(G1001,Food_Menu!A:A,Food_Menu!D:D)</f>
        <v>277.13</v>
      </c>
      <c r="J1001" s="2" t="s">
        <v>107</v>
      </c>
      <c r="K1001" s="2" t="str">
        <f t="array" ref="K1001">_xlfn.XLOOKUP(J1001,Delivery_Partners!A:A,Delivery_Partners!B:B)</f>
        <v>Delivery Partner 167</v>
      </c>
      <c r="L1001" s="3">
        <v>2</v>
      </c>
      <c r="M1001" s="2" t="s">
        <v>23</v>
      </c>
      <c r="N1001" s="2" t="s">
        <v>24</v>
      </c>
      <c r="O1001" s="3">
        <v>38</v>
      </c>
      <c r="P1001" s="13">
        <f t="shared" si="210"/>
        <v>554.26</v>
      </c>
      <c r="Q1001" s="13" t="str">
        <f t="shared" si="211"/>
        <v>Normal</v>
      </c>
      <c r="S1001" s="21"/>
    </row>
    <row r="1002" customHeight="1" spans="1:19">
      <c r="A1002" s="2" t="s">
        <v>2423</v>
      </c>
      <c r="B1002" s="28">
        <v>45903</v>
      </c>
      <c r="C1002" s="2" t="s">
        <v>2424</v>
      </c>
      <c r="D1002" s="2" t="str">
        <f t="array" ref="D1002">_xlfn.XLOOKUP(C1002,Customers!A:A,Customers!B:B)</f>
        <v>Customer 0020</v>
      </c>
      <c r="E1002" s="2" t="s">
        <v>293</v>
      </c>
      <c r="F1002" s="2" t="str">
        <f t="array" ref="F1002">_xlfn.XLOOKUP(E1002,Restaurants!A:A,Restaurants!B:B)</f>
        <v>Restaurant 057</v>
      </c>
      <c r="G1002" s="2" t="s">
        <v>1560</v>
      </c>
      <c r="H1002" s="2" t="str">
        <f t="array" ref="H1002">_xlfn.XLOOKUP(G1002,Food_Menu!A:A,Food_Menu!B:B)</f>
        <v>Food Item 0098</v>
      </c>
      <c r="I1002" s="2">
        <f t="array" ref="I1002">_xlfn.XLOOKUP(G1002,Food_Menu!A:A,Food_Menu!D:D)</f>
        <v>463.29</v>
      </c>
      <c r="J1002" s="2" t="s">
        <v>62</v>
      </c>
      <c r="K1002" s="2" t="str">
        <f t="array" ref="K1002">_xlfn.XLOOKUP(J1002,Delivery_Partners!A:A,Delivery_Partners!B:B)</f>
        <v>Delivery Partner 051</v>
      </c>
      <c r="L1002" s="3">
        <v>3</v>
      </c>
      <c r="M1002" s="2" t="s">
        <v>23</v>
      </c>
      <c r="N1002" s="2" t="s">
        <v>24</v>
      </c>
      <c r="O1002" s="3">
        <v>30</v>
      </c>
      <c r="P1002" s="13">
        <f t="shared" si="210"/>
        <v>1389.87</v>
      </c>
      <c r="Q1002" s="13" t="str">
        <f t="shared" si="211"/>
        <v>Fast</v>
      </c>
      <c r="S1002" s="21"/>
    </row>
    <row r="1003" customHeight="1" spans="1:19">
      <c r="A1003" s="2" t="s">
        <v>2425</v>
      </c>
      <c r="B1003" s="28">
        <v>45785</v>
      </c>
      <c r="C1003" s="2" t="s">
        <v>2426</v>
      </c>
      <c r="D1003" s="2" t="str">
        <f t="array" ref="D1003">_xlfn.XLOOKUP(C1003,Customers!A:A,Customers!B:B)</f>
        <v>Customer 0078</v>
      </c>
      <c r="E1003" s="2" t="s">
        <v>623</v>
      </c>
      <c r="F1003" s="2" t="str">
        <f t="array" ref="F1003">_xlfn.XLOOKUP(E1003,Restaurants!A:A,Restaurants!B:B)</f>
        <v>Restaurant 045</v>
      </c>
      <c r="G1003" s="2" t="s">
        <v>261</v>
      </c>
      <c r="H1003" s="2" t="str">
        <f t="array" ref="H1003">_xlfn.XLOOKUP(G1003,Food_Menu!A:A,Food_Menu!B:B)</f>
        <v>Food Item 0061</v>
      </c>
      <c r="I1003" s="2">
        <f t="array" ref="I1003">_xlfn.XLOOKUP(G1003,Food_Menu!A:A,Food_Menu!D:D)</f>
        <v>538.21</v>
      </c>
      <c r="J1003" s="2" t="s">
        <v>1204</v>
      </c>
      <c r="K1003" s="2" t="str">
        <f t="array" ref="K1003">_xlfn.XLOOKUP(J1003,Delivery_Partners!A:A,Delivery_Partners!B:B)</f>
        <v>Delivery Partner 067</v>
      </c>
      <c r="L1003" s="3">
        <v>1</v>
      </c>
      <c r="M1003" s="2" t="s">
        <v>23</v>
      </c>
      <c r="N1003" s="2" t="s">
        <v>74</v>
      </c>
      <c r="O1003" s="3">
        <v>36</v>
      </c>
      <c r="P1003" s="13">
        <f t="shared" si="210"/>
        <v>538.21</v>
      </c>
      <c r="Q1003" s="13" t="str">
        <f t="shared" si="211"/>
        <v>Normal</v>
      </c>
      <c r="S1003" s="21"/>
    </row>
    <row r="1004" customHeight="1" spans="1:19">
      <c r="A1004" s="2" t="s">
        <v>2427</v>
      </c>
      <c r="B1004" s="28">
        <v>45810</v>
      </c>
      <c r="C1004" s="2" t="s">
        <v>1457</v>
      </c>
      <c r="D1004" s="2" t="str">
        <f t="array" ref="D1004">_xlfn.XLOOKUP(C1004,Customers!A:A,Customers!B:B)</f>
        <v>Customer 0794</v>
      </c>
      <c r="E1004" s="2" t="s">
        <v>552</v>
      </c>
      <c r="F1004" s="2" t="str">
        <f t="array" ref="F1004">_xlfn.XLOOKUP(E1004,Restaurants!A:A,Restaurants!B:B)</f>
        <v>Restaurant 089</v>
      </c>
      <c r="G1004" s="2" t="s">
        <v>313</v>
      </c>
      <c r="H1004" s="2" t="str">
        <f t="array" ref="H1004">_xlfn.XLOOKUP(G1004,Food_Menu!A:A,Food_Menu!B:B)</f>
        <v>Food Item 0068</v>
      </c>
      <c r="I1004" s="2">
        <f t="array" ref="I1004">_xlfn.XLOOKUP(G1004,Food_Menu!A:A,Food_Menu!D:D)</f>
        <v>583.22</v>
      </c>
      <c r="J1004" s="2" t="s">
        <v>1122</v>
      </c>
      <c r="K1004" s="2" t="str">
        <f t="array" ref="K1004">_xlfn.XLOOKUP(J1004,Delivery_Partners!A:A,Delivery_Partners!B:B)</f>
        <v>Delivery Partner 090</v>
      </c>
      <c r="L1004" s="3">
        <v>4</v>
      </c>
      <c r="M1004" s="2" t="s">
        <v>23</v>
      </c>
      <c r="N1004" s="2" t="s">
        <v>24</v>
      </c>
      <c r="O1004" s="3">
        <v>45</v>
      </c>
      <c r="P1004" s="13">
        <f t="shared" si="210"/>
        <v>2332.88</v>
      </c>
      <c r="Q1004" s="13" t="str">
        <f t="shared" si="211"/>
        <v>Normal</v>
      </c>
      <c r="S1004" s="21"/>
    </row>
    <row r="1005" customHeight="1" spans="1:19">
      <c r="A1005" s="2" t="s">
        <v>2428</v>
      </c>
      <c r="B1005" s="29" t="s">
        <v>504</v>
      </c>
      <c r="C1005" s="2" t="s">
        <v>2313</v>
      </c>
      <c r="D1005" s="2" t="str">
        <f t="array" ref="D1005">_xlfn.XLOOKUP(C1005,Customers!A:A,Customers!B:B)</f>
        <v>Customer 0667</v>
      </c>
      <c r="E1005" s="2" t="s">
        <v>110</v>
      </c>
      <c r="F1005" s="2" t="str">
        <f t="array" ref="F1005">_xlfn.XLOOKUP(E1005,Restaurants!A:A,Restaurants!B:B)</f>
        <v>Restaurant 062</v>
      </c>
      <c r="G1005" s="2" t="s">
        <v>1382</v>
      </c>
      <c r="H1005" s="2" t="str">
        <f t="array" ref="H1005">_xlfn.XLOOKUP(G1005,Food_Menu!A:A,Food_Menu!B:B)</f>
        <v>Food Item 0152</v>
      </c>
      <c r="I1005" s="2">
        <f t="array" ref="I1005">_xlfn.XLOOKUP(G1005,Food_Menu!A:A,Food_Menu!D:D)</f>
        <v>177.47</v>
      </c>
      <c r="J1005" s="2" t="s">
        <v>80</v>
      </c>
      <c r="K1005" s="2" t="str">
        <f t="array" ref="K1005">_xlfn.XLOOKUP(J1005,Delivery_Partners!A:A,Delivery_Partners!B:B)</f>
        <v>Delivery Partner 020</v>
      </c>
      <c r="L1005" s="3">
        <v>1</v>
      </c>
      <c r="M1005" s="2" t="s">
        <v>23</v>
      </c>
      <c r="N1005" s="2" t="s">
        <v>55</v>
      </c>
      <c r="O1005" s="3">
        <v>16</v>
      </c>
      <c r="P1005" s="13">
        <f t="shared" si="210"/>
        <v>177.47</v>
      </c>
      <c r="Q1005" s="13" t="str">
        <f t="shared" si="211"/>
        <v>Fast</v>
      </c>
      <c r="S1005" s="21"/>
    </row>
    <row r="1006" hidden="1" customHeight="1" spans="1:19">
      <c r="A1006" s="2" t="s">
        <v>2429</v>
      </c>
      <c r="B1006" s="29" t="s">
        <v>915</v>
      </c>
      <c r="C1006" s="2" t="s">
        <v>424</v>
      </c>
      <c r="D1006" s="2" t="str">
        <f t="array" ref="D1006">_xlfn.XLOOKUP(C1006,Customers!A:A,Customers!B:B)</f>
        <v>Customer 0659</v>
      </c>
      <c r="E1006" s="2" t="s">
        <v>1765</v>
      </c>
      <c r="F1006" s="2" t="str">
        <f t="array" ref="F1006">_xlfn.XLOOKUP(E1006,Restaurants!A:A,Restaurants!B:B)</f>
        <v>Restaurant 017</v>
      </c>
      <c r="G1006" s="2" t="s">
        <v>122</v>
      </c>
      <c r="H1006" s="2" t="str">
        <f t="array" ref="H1006">_xlfn.XLOOKUP(G1006,Food_Menu!A:A,Food_Menu!B:B)</f>
        <v>Food Item 0111</v>
      </c>
      <c r="I1006" s="2"/>
      <c r="J1006" s="2" t="s">
        <v>256</v>
      </c>
      <c r="K1006" s="2" t="str">
        <f t="array" ref="K1006">_xlfn.XLOOKUP(J1006,Delivery_Partners!A:A,Delivery_Partners!B:B)</f>
        <v>Delivery Partner 057</v>
      </c>
      <c r="L1006" s="3">
        <v>3</v>
      </c>
      <c r="M1006" s="2" t="s">
        <v>101</v>
      </c>
      <c r="N1006" s="2" t="s">
        <v>24</v>
      </c>
      <c r="O1006" s="2"/>
    </row>
    <row r="1007" customHeight="1" spans="1:19">
      <c r="A1007" s="2" t="s">
        <v>2430</v>
      </c>
      <c r="B1007" s="28">
        <v>45847</v>
      </c>
      <c r="C1007" s="2" t="s">
        <v>2062</v>
      </c>
      <c r="D1007" s="2" t="str">
        <f t="array" ref="D1007">_xlfn.XLOOKUP(C1007,Customers!A:A,Customers!B:B)</f>
        <v>Customer 0109</v>
      </c>
      <c r="E1007" s="2" t="s">
        <v>747</v>
      </c>
      <c r="F1007" s="2" t="str">
        <f t="array" ref="F1007">_xlfn.XLOOKUP(E1007,Restaurants!A:A,Restaurants!B:B)</f>
        <v>Restaurant 006</v>
      </c>
      <c r="G1007" s="2" t="s">
        <v>158</v>
      </c>
      <c r="H1007" s="2" t="str">
        <f t="array" ref="H1007">_xlfn.XLOOKUP(G1007,Food_Menu!A:A,Food_Menu!B:B)</f>
        <v>Food Item 0029</v>
      </c>
      <c r="I1007" s="2">
        <f t="array" ref="I1007">_xlfn.XLOOKUP(G1007,Food_Menu!A:A,Food_Menu!D:D)</f>
        <v>434.93</v>
      </c>
      <c r="J1007" s="2" t="s">
        <v>958</v>
      </c>
      <c r="K1007" s="2" t="str">
        <f t="array" ref="K1007">_xlfn.XLOOKUP(J1007,Delivery_Partners!A:A,Delivery_Partners!B:B)</f>
        <v>Delivery Partner 030</v>
      </c>
      <c r="L1007" s="3">
        <v>2</v>
      </c>
      <c r="M1007" s="2" t="s">
        <v>23</v>
      </c>
      <c r="N1007" s="2" t="s">
        <v>74</v>
      </c>
      <c r="O1007" s="3">
        <v>28</v>
      </c>
      <c r="P1007" s="13">
        <f>I1007*L1007</f>
        <v>869.86</v>
      </c>
      <c r="Q1007" s="13" t="str">
        <f>IF(O1007="","Not Delivered",IF(O1007&lt;=30,"Fast",IF(O1007&lt;=60,"Normal","Slow")))</f>
        <v>Fast</v>
      </c>
      <c r="S1007" s="21"/>
    </row>
    <row r="1008" hidden="1" customHeight="1" spans="1:19">
      <c r="A1008" s="2" t="s">
        <v>2431</v>
      </c>
      <c r="B1008" s="28">
        <v>45938</v>
      </c>
      <c r="C1008" s="2" t="s">
        <v>1302</v>
      </c>
      <c r="D1008" s="2" t="str">
        <f t="array" ref="D1008">_xlfn.XLOOKUP(C1008,Customers!A:A,Customers!B:B)</f>
        <v>Customer 0687</v>
      </c>
      <c r="E1008" s="2" t="s">
        <v>33</v>
      </c>
      <c r="F1008" s="2" t="str">
        <f t="array" ref="F1008">_xlfn.XLOOKUP(E1008,Restaurants!A:A,Restaurants!B:B)</f>
        <v>Restaurant 035</v>
      </c>
      <c r="G1008" s="2" t="s">
        <v>1414</v>
      </c>
      <c r="H1008" s="2" t="str">
        <f t="array" ref="H1008">_xlfn.XLOOKUP(G1008,Food_Menu!A:A,Food_Menu!B:B)</f>
        <v>Food Item 0088</v>
      </c>
      <c r="I1008" s="2"/>
      <c r="J1008" s="2" t="s">
        <v>341</v>
      </c>
      <c r="K1008" s="2" t="str">
        <f t="array" ref="K1008">_xlfn.XLOOKUP(J1008,Delivery_Partners!A:A,Delivery_Partners!B:B)</f>
        <v>Delivery Partner 140</v>
      </c>
      <c r="L1008" s="3">
        <v>1</v>
      </c>
      <c r="M1008" s="2" t="s">
        <v>101</v>
      </c>
      <c r="N1008" s="2" t="s">
        <v>55</v>
      </c>
      <c r="O1008" s="2"/>
    </row>
    <row r="1009" hidden="1" customHeight="1" spans="1:19">
      <c r="A1009" s="2" t="s">
        <v>2432</v>
      </c>
      <c r="B1009" s="29" t="s">
        <v>325</v>
      </c>
      <c r="C1009" s="2" t="s">
        <v>2433</v>
      </c>
      <c r="D1009" s="2" t="str">
        <f t="array" ref="D1009">_xlfn.XLOOKUP(C1009,Customers!A:A,Customers!B:B)</f>
        <v>Customer 0682</v>
      </c>
      <c r="E1009" s="2" t="s">
        <v>60</v>
      </c>
      <c r="F1009" s="2" t="str">
        <f t="array" ref="F1009">_xlfn.XLOOKUP(E1009,Restaurants!A:A,Restaurants!B:B)</f>
        <v>Restaurant 019</v>
      </c>
      <c r="G1009" s="2" t="s">
        <v>211</v>
      </c>
      <c r="H1009" s="2" t="str">
        <f t="array" ref="H1009">_xlfn.XLOOKUP(G1009,Food_Menu!A:A,Food_Menu!B:B)</f>
        <v>Food Item 0182</v>
      </c>
      <c r="I1009" s="2"/>
      <c r="J1009" s="2" t="s">
        <v>1122</v>
      </c>
      <c r="K1009" s="2" t="str">
        <f t="array" ref="K1009">_xlfn.XLOOKUP(J1009,Delivery_Partners!A:A,Delivery_Partners!B:B)</f>
        <v>Delivery Partner 090</v>
      </c>
      <c r="L1009" s="3">
        <v>3</v>
      </c>
      <c r="M1009" s="2" t="s">
        <v>101</v>
      </c>
      <c r="N1009" s="2" t="s">
        <v>24</v>
      </c>
      <c r="O1009" s="2"/>
    </row>
    <row r="1010" customHeight="1" spans="1:19">
      <c r="A1010" s="2" t="s">
        <v>2434</v>
      </c>
      <c r="B1010" s="28">
        <v>45811</v>
      </c>
      <c r="C1010" s="2" t="s">
        <v>2435</v>
      </c>
      <c r="D1010" s="2" t="str">
        <f t="array" ref="D1010">_xlfn.XLOOKUP(C1010,Customers!A:A,Customers!B:B)</f>
        <v>Customer 1020</v>
      </c>
      <c r="E1010" s="2" t="s">
        <v>105</v>
      </c>
      <c r="F1010" s="2" t="str">
        <f t="array" ref="F1010">_xlfn.XLOOKUP(E1010,Restaurants!A:A,Restaurants!B:B)</f>
        <v>Restaurant 106</v>
      </c>
      <c r="G1010" s="2" t="s">
        <v>216</v>
      </c>
      <c r="H1010" s="2" t="str">
        <f t="array" ref="H1010">_xlfn.XLOOKUP(G1010,Food_Menu!A:A,Food_Menu!B:B)</f>
        <v>Food Item 0132</v>
      </c>
      <c r="I1010" s="2">
        <f t="array" ref="I1010">_xlfn.XLOOKUP(G1010,Food_Menu!A:A,Food_Menu!D:D)</f>
        <v>597.76</v>
      </c>
      <c r="J1010" s="2" t="s">
        <v>139</v>
      </c>
      <c r="K1010" s="2" t="str">
        <f t="array" ref="K1010">_xlfn.XLOOKUP(J1010,Delivery_Partners!A:A,Delivery_Partners!B:B)</f>
        <v>Delivery Partner 109</v>
      </c>
      <c r="L1010" s="3">
        <v>3</v>
      </c>
      <c r="M1010" s="2" t="s">
        <v>23</v>
      </c>
      <c r="N1010" s="2" t="s">
        <v>55</v>
      </c>
      <c r="O1010" s="3">
        <v>18</v>
      </c>
      <c r="P1010" s="13">
        <f>I1010*L1010</f>
        <v>1793.28</v>
      </c>
      <c r="Q1010" s="13" t="str">
        <f>IF(O1010="","Not Delivered",IF(O1010&lt;=30,"Fast",IF(O1010&lt;=60,"Normal","Slow")))</f>
        <v>Fast</v>
      </c>
      <c r="S1010" s="21"/>
    </row>
    <row r="1011" hidden="1" customHeight="1" spans="1:19">
      <c r="A1011" s="2" t="s">
        <v>2436</v>
      </c>
      <c r="B1011" s="28">
        <v>45693</v>
      </c>
      <c r="C1011" s="2" t="s">
        <v>2437</v>
      </c>
      <c r="D1011" s="2" t="str">
        <f t="array" ref="D1011">_xlfn.XLOOKUP(C1011,Customers!A:A,Customers!B:B)</f>
        <v>Customer 0469</v>
      </c>
      <c r="E1011" s="2" t="s">
        <v>27</v>
      </c>
      <c r="F1011" s="2" t="str">
        <f t="array" ref="F1011">_xlfn.XLOOKUP(E1011,Restaurants!A:A,Restaurants!B:B)</f>
        <v>Restaurant 033</v>
      </c>
      <c r="G1011" s="2" t="s">
        <v>856</v>
      </c>
      <c r="H1011" s="2" t="str">
        <f t="array" ref="H1011">_xlfn.XLOOKUP(G1011,Food_Menu!A:A,Food_Menu!B:B)</f>
        <v>Food Item 0191</v>
      </c>
      <c r="I1011" s="2"/>
      <c r="J1011" s="2" t="s">
        <v>900</v>
      </c>
      <c r="K1011" s="2" t="str">
        <f t="array" ref="K1011">_xlfn.XLOOKUP(J1011,Delivery_Partners!A:A,Delivery_Partners!B:B)</f>
        <v>Delivery Partner 015</v>
      </c>
      <c r="L1011" s="3">
        <v>1</v>
      </c>
      <c r="M1011" s="2" t="s">
        <v>189</v>
      </c>
      <c r="N1011" s="2" t="s">
        <v>55</v>
      </c>
      <c r="O1011" s="2"/>
    </row>
    <row r="1012" hidden="1" customHeight="1" spans="1:19">
      <c r="A1012" s="2" t="s">
        <v>2438</v>
      </c>
      <c r="B1012" s="28">
        <v>45756</v>
      </c>
      <c r="C1012" s="2" t="s">
        <v>2439</v>
      </c>
      <c r="D1012" s="2" t="str">
        <f t="array" ref="D1012">_xlfn.XLOOKUP(C1012,Customers!A:A,Customers!B:B)</f>
        <v>Customer 0418</v>
      </c>
      <c r="E1012" s="2" t="s">
        <v>39</v>
      </c>
      <c r="F1012" s="2" t="str">
        <f t="array" ref="F1012">_xlfn.XLOOKUP(E1012,Restaurants!A:A,Restaurants!B:B)</f>
        <v>Restaurant 077</v>
      </c>
      <c r="G1012" s="2" t="s">
        <v>1506</v>
      </c>
      <c r="H1012" s="2" t="str">
        <f t="array" ref="H1012">_xlfn.XLOOKUP(G1012,Food_Menu!A:A,Food_Menu!B:B)</f>
        <v>Food Item 0112</v>
      </c>
      <c r="I1012" s="2"/>
      <c r="J1012" s="2" t="s">
        <v>567</v>
      </c>
      <c r="K1012" s="2" t="str">
        <f t="array" ref="K1012">_xlfn.XLOOKUP(J1012,Delivery_Partners!A:A,Delivery_Partners!B:B)</f>
        <v>Delivery Partner 104</v>
      </c>
      <c r="L1012" s="3">
        <v>2</v>
      </c>
      <c r="M1012" s="2" t="s">
        <v>101</v>
      </c>
      <c r="N1012" s="2" t="s">
        <v>24</v>
      </c>
      <c r="O1012" s="2"/>
    </row>
    <row r="1013" customHeight="1" spans="1:19">
      <c r="A1013" s="2" t="s">
        <v>2440</v>
      </c>
      <c r="B1013" s="29" t="s">
        <v>1544</v>
      </c>
      <c r="C1013" s="2" t="s">
        <v>2260</v>
      </c>
      <c r="D1013" s="2" t="str">
        <f t="array" ref="D1013">_xlfn.XLOOKUP(C1013,Customers!A:A,Customers!B:B)</f>
        <v>Customer 0098</v>
      </c>
      <c r="E1013" s="2" t="s">
        <v>1031</v>
      </c>
      <c r="F1013" s="2" t="str">
        <f t="array" ref="F1013">_xlfn.XLOOKUP(E1013,Restaurants!A:A,Restaurants!B:B)</f>
        <v>Restaurant 016</v>
      </c>
      <c r="G1013" s="2" t="s">
        <v>587</v>
      </c>
      <c r="H1013" s="2" t="str">
        <f t="array" ref="H1013">_xlfn.XLOOKUP(G1013,Food_Menu!A:A,Food_Menu!B:B)</f>
        <v>Food Item 0107</v>
      </c>
      <c r="I1013" s="2">
        <f t="array" ref="I1013">_xlfn.XLOOKUP(G1013,Food_Menu!A:A,Food_Menu!D:D)</f>
        <v>548.61</v>
      </c>
      <c r="J1013" s="2" t="s">
        <v>168</v>
      </c>
      <c r="K1013" s="2" t="str">
        <f t="array" ref="K1013">_xlfn.XLOOKUP(J1013,Delivery_Partners!A:A,Delivery_Partners!B:B)</f>
        <v>Delivery Partner 130</v>
      </c>
      <c r="L1013" s="3">
        <v>1</v>
      </c>
      <c r="M1013" s="2" t="s">
        <v>23</v>
      </c>
      <c r="N1013" s="2" t="s">
        <v>24</v>
      </c>
      <c r="O1013" s="3">
        <v>27</v>
      </c>
      <c r="P1013" s="13">
        <f t="shared" ref="P1013:P1026" si="212">I1013*L1013</f>
        <v>548.61</v>
      </c>
      <c r="Q1013" s="13" t="str">
        <f t="shared" ref="Q1013:Q1026" si="213">IF(O1013="","Not Delivered",IF(O1013&lt;=30,"Fast",IF(O1013&lt;=60,"Normal","Slow")))</f>
        <v>Fast</v>
      </c>
      <c r="S1013" s="21"/>
    </row>
    <row r="1014" customHeight="1" spans="1:19">
      <c r="A1014" s="2" t="s">
        <v>2441</v>
      </c>
      <c r="B1014" s="29" t="s">
        <v>2442</v>
      </c>
      <c r="C1014" s="2" t="s">
        <v>2165</v>
      </c>
      <c r="D1014" s="2" t="str">
        <f t="array" ref="D1014">_xlfn.XLOOKUP(C1014,Customers!A:A,Customers!B:B)</f>
        <v>Customer 0681</v>
      </c>
      <c r="E1014" s="2" t="s">
        <v>143</v>
      </c>
      <c r="F1014" s="2" t="str">
        <f t="array" ref="F1014">_xlfn.XLOOKUP(E1014,Restaurants!A:A,Restaurants!B:B)</f>
        <v>Restaurant 054</v>
      </c>
      <c r="G1014" s="2" t="s">
        <v>650</v>
      </c>
      <c r="H1014" s="2" t="str">
        <f t="array" ref="H1014">_xlfn.XLOOKUP(G1014,Food_Menu!A:A,Food_Menu!B:B)</f>
        <v>Food Item 0209</v>
      </c>
      <c r="I1014" s="2">
        <f t="array" ref="I1014">_xlfn.XLOOKUP(G1014,Food_Menu!A:A,Food_Menu!D:D)</f>
        <v>533.6</v>
      </c>
      <c r="J1014" s="2" t="s">
        <v>693</v>
      </c>
      <c r="K1014" s="2" t="str">
        <f t="array" ref="K1014">_xlfn.XLOOKUP(J1014,Delivery_Partners!A:A,Delivery_Partners!B:B)</f>
        <v>Delivery Partner 125</v>
      </c>
      <c r="L1014" s="3">
        <v>1</v>
      </c>
      <c r="M1014" s="2" t="s">
        <v>23</v>
      </c>
      <c r="N1014" s="2" t="s">
        <v>24</v>
      </c>
      <c r="O1014" s="3">
        <v>27</v>
      </c>
      <c r="P1014" s="13">
        <f t="shared" si="212"/>
        <v>533.6</v>
      </c>
      <c r="Q1014" s="13" t="str">
        <f t="shared" si="213"/>
        <v>Fast</v>
      </c>
      <c r="S1014" s="21"/>
    </row>
    <row r="1015" customHeight="1" spans="1:19">
      <c r="A1015" s="2" t="s">
        <v>2443</v>
      </c>
      <c r="B1015" s="29" t="s">
        <v>1604</v>
      </c>
      <c r="C1015" s="2" t="s">
        <v>2444</v>
      </c>
      <c r="D1015" s="2" t="str">
        <f t="array" ref="D1015">_xlfn.XLOOKUP(C1015,Customers!A:A,Customers!B:B)</f>
        <v>Customer 0778</v>
      </c>
      <c r="E1015" s="2" t="s">
        <v>298</v>
      </c>
      <c r="F1015" s="2" t="str">
        <f t="array" ref="F1015">_xlfn.XLOOKUP(E1015,Restaurants!A:A,Restaurants!B:B)</f>
        <v>Restaurant 113</v>
      </c>
      <c r="G1015" s="2" t="s">
        <v>1506</v>
      </c>
      <c r="H1015" s="2" t="str">
        <f t="array" ref="H1015">_xlfn.XLOOKUP(G1015,Food_Menu!A:A,Food_Menu!B:B)</f>
        <v>Food Item 0112</v>
      </c>
      <c r="I1015" s="2">
        <f t="array" ref="I1015">_xlfn.XLOOKUP(G1015,Food_Menu!A:A,Food_Menu!D:D)</f>
        <v>97.22</v>
      </c>
      <c r="J1015" s="2" t="s">
        <v>199</v>
      </c>
      <c r="K1015" s="2" t="str">
        <f t="array" ref="K1015">_xlfn.XLOOKUP(J1015,Delivery_Partners!A:A,Delivery_Partners!B:B)</f>
        <v>Delivery Partner 144</v>
      </c>
      <c r="L1015" s="3">
        <v>1</v>
      </c>
      <c r="M1015" s="2" t="s">
        <v>23</v>
      </c>
      <c r="N1015" s="2" t="s">
        <v>24</v>
      </c>
      <c r="O1015" s="3">
        <v>31</v>
      </c>
      <c r="P1015" s="13">
        <f t="shared" si="212"/>
        <v>97.22</v>
      </c>
      <c r="Q1015" s="13" t="str">
        <f t="shared" si="213"/>
        <v>Normal</v>
      </c>
      <c r="S1015" s="21"/>
    </row>
    <row r="1016" customHeight="1" spans="1:19">
      <c r="A1016" s="2" t="s">
        <v>2445</v>
      </c>
      <c r="B1016" s="29" t="s">
        <v>2003</v>
      </c>
      <c r="C1016" s="2" t="s">
        <v>784</v>
      </c>
      <c r="D1016" s="2" t="str">
        <f t="array" ref="D1016">_xlfn.XLOOKUP(C1016,Customers!A:A,Customers!B:B)</f>
        <v>Customer 0337</v>
      </c>
      <c r="E1016" s="2" t="s">
        <v>446</v>
      </c>
      <c r="F1016" s="2" t="str">
        <f t="array" ref="F1016">_xlfn.XLOOKUP(E1016,Restaurants!A:A,Restaurants!B:B)</f>
        <v>Restaurant 078</v>
      </c>
      <c r="G1016" s="2" t="s">
        <v>117</v>
      </c>
      <c r="H1016" s="2" t="str">
        <f t="array" ref="H1016">_xlfn.XLOOKUP(G1016,Food_Menu!A:A,Food_Menu!B:B)</f>
        <v>Food Item 0030</v>
      </c>
      <c r="I1016" s="2">
        <f t="array" ref="I1016">_xlfn.XLOOKUP(G1016,Food_Menu!A:A,Food_Menu!D:D)</f>
        <v>373.16</v>
      </c>
      <c r="J1016" s="2" t="s">
        <v>314</v>
      </c>
      <c r="K1016" s="2" t="str">
        <f t="array" ref="K1016">_xlfn.XLOOKUP(J1016,Delivery_Partners!A:A,Delivery_Partners!B:B)</f>
        <v>Delivery Partner 021</v>
      </c>
      <c r="L1016" s="3">
        <v>1</v>
      </c>
      <c r="M1016" s="2" t="s">
        <v>23</v>
      </c>
      <c r="N1016" s="2" t="s">
        <v>55</v>
      </c>
      <c r="O1016" s="3">
        <v>27</v>
      </c>
      <c r="P1016" s="13">
        <f t="shared" si="212"/>
        <v>373.16</v>
      </c>
      <c r="Q1016" s="13" t="str">
        <f t="shared" si="213"/>
        <v>Fast</v>
      </c>
      <c r="S1016" s="21"/>
    </row>
    <row r="1017" customHeight="1" spans="1:19">
      <c r="A1017" s="2" t="s">
        <v>2446</v>
      </c>
      <c r="B1017" s="28">
        <v>45748</v>
      </c>
      <c r="C1017" s="2" t="s">
        <v>2160</v>
      </c>
      <c r="D1017" s="2" t="str">
        <f t="array" ref="D1017">_xlfn.XLOOKUP(C1017,Customers!A:A,Customers!B:B)</f>
        <v>Customer 0878</v>
      </c>
      <c r="E1017" s="2" t="s">
        <v>33</v>
      </c>
      <c r="F1017" s="2" t="str">
        <f t="array" ref="F1017">_xlfn.XLOOKUP(E1017,Restaurants!A:A,Restaurants!B:B)</f>
        <v>Restaurant 035</v>
      </c>
      <c r="G1017" s="2" t="s">
        <v>290</v>
      </c>
      <c r="H1017" s="2" t="str">
        <f t="array" ref="H1017">_xlfn.XLOOKUP(G1017,Food_Menu!A:A,Food_Menu!B:B)</f>
        <v>Food Item 0089</v>
      </c>
      <c r="I1017" s="2">
        <f t="array" ref="I1017">_xlfn.XLOOKUP(G1017,Food_Menu!A:A,Food_Menu!D:D)</f>
        <v>262.73</v>
      </c>
      <c r="J1017" s="2" t="s">
        <v>304</v>
      </c>
      <c r="K1017" s="2" t="str">
        <f t="array" ref="K1017">_xlfn.XLOOKUP(J1017,Delivery_Partners!A:A,Delivery_Partners!B:B)</f>
        <v>Delivery Partner 099</v>
      </c>
      <c r="L1017" s="3">
        <v>1</v>
      </c>
      <c r="M1017" s="2" t="s">
        <v>23</v>
      </c>
      <c r="N1017" s="2" t="s">
        <v>74</v>
      </c>
      <c r="O1017" s="3">
        <v>36</v>
      </c>
      <c r="P1017" s="13">
        <f t="shared" si="212"/>
        <v>262.73</v>
      </c>
      <c r="Q1017" s="13" t="str">
        <f t="shared" si="213"/>
        <v>Normal</v>
      </c>
      <c r="S1017" s="21"/>
    </row>
    <row r="1018" customHeight="1" spans="1:19">
      <c r="A1018" s="2" t="s">
        <v>2447</v>
      </c>
      <c r="B1018" s="29" t="s">
        <v>2448</v>
      </c>
      <c r="C1018" s="2" t="s">
        <v>903</v>
      </c>
      <c r="D1018" s="2" t="str">
        <f t="array" ref="D1018">_xlfn.XLOOKUP(C1018,Customers!A:A,Customers!B:B)</f>
        <v>Customer 1126</v>
      </c>
      <c r="E1018" s="2" t="s">
        <v>1309</v>
      </c>
      <c r="F1018" s="2" t="str">
        <f t="array" ref="F1018">_xlfn.XLOOKUP(E1018,Restaurants!A:A,Restaurants!B:B)</f>
        <v>Restaurant 090</v>
      </c>
      <c r="G1018" s="2" t="s">
        <v>442</v>
      </c>
      <c r="H1018" s="2" t="str">
        <f t="array" ref="H1018">_xlfn.XLOOKUP(G1018,Food_Menu!A:A,Food_Menu!B:B)</f>
        <v>Food Item 0143</v>
      </c>
      <c r="I1018" s="2">
        <f t="array" ref="I1018">_xlfn.XLOOKUP(G1018,Food_Menu!A:A,Food_Menu!D:D)</f>
        <v>248.87</v>
      </c>
      <c r="J1018" s="2" t="s">
        <v>1350</v>
      </c>
      <c r="K1018" s="2" t="str">
        <f t="array" ref="K1018">_xlfn.XLOOKUP(J1018,Delivery_Partners!A:A,Delivery_Partners!B:B)</f>
        <v>Delivery Partner 087</v>
      </c>
      <c r="L1018" s="3">
        <v>1</v>
      </c>
      <c r="M1018" s="2" t="s">
        <v>23</v>
      </c>
      <c r="N1018" s="2" t="s">
        <v>55</v>
      </c>
      <c r="O1018" s="3">
        <v>46</v>
      </c>
      <c r="P1018" s="13">
        <f t="shared" si="212"/>
        <v>248.87</v>
      </c>
      <c r="Q1018" s="13" t="str">
        <f t="shared" si="213"/>
        <v>Normal</v>
      </c>
      <c r="S1018" s="21"/>
    </row>
    <row r="1019" customHeight="1" spans="1:19">
      <c r="A1019" s="2" t="s">
        <v>2449</v>
      </c>
      <c r="B1019" s="29" t="s">
        <v>574</v>
      </c>
      <c r="C1019" s="2" t="s">
        <v>1141</v>
      </c>
      <c r="D1019" s="2" t="str">
        <f t="array" ref="D1019">_xlfn.XLOOKUP(C1019,Customers!A:A,Customers!B:B)</f>
        <v>Customer 0210</v>
      </c>
      <c r="E1019" s="2" t="s">
        <v>249</v>
      </c>
      <c r="F1019" s="2" t="str">
        <f t="array" ref="F1019">_xlfn.XLOOKUP(E1019,Restaurants!A:A,Restaurants!B:B)</f>
        <v>Restaurant 061</v>
      </c>
      <c r="G1019" s="2" t="s">
        <v>308</v>
      </c>
      <c r="H1019" s="2" t="str">
        <f t="array" ref="H1019">_xlfn.XLOOKUP(G1019,Food_Menu!A:A,Food_Menu!B:B)</f>
        <v>Food Item 0076</v>
      </c>
      <c r="I1019" s="2">
        <f t="array" ref="I1019">_xlfn.XLOOKUP(G1019,Food_Menu!A:A,Food_Menu!D:D)</f>
        <v>82.28</v>
      </c>
      <c r="J1019" s="2" t="s">
        <v>164</v>
      </c>
      <c r="K1019" s="2" t="str">
        <f t="array" ref="K1019">_xlfn.XLOOKUP(J1019,Delivery_Partners!A:A,Delivery_Partners!B:B)</f>
        <v>Delivery Partner 161</v>
      </c>
      <c r="L1019" s="3">
        <v>4</v>
      </c>
      <c r="M1019" s="2" t="s">
        <v>23</v>
      </c>
      <c r="N1019" s="2" t="s">
        <v>24</v>
      </c>
      <c r="O1019" s="3">
        <v>31</v>
      </c>
      <c r="P1019" s="13">
        <f t="shared" si="212"/>
        <v>329.12</v>
      </c>
      <c r="Q1019" s="13" t="str">
        <f t="shared" si="213"/>
        <v>Normal</v>
      </c>
      <c r="S1019" s="21"/>
    </row>
    <row r="1020" customHeight="1" spans="1:19">
      <c r="A1020" s="2" t="s">
        <v>2450</v>
      </c>
      <c r="B1020" s="29" t="s">
        <v>550</v>
      </c>
      <c r="C1020" s="2" t="s">
        <v>2451</v>
      </c>
      <c r="D1020" s="2" t="str">
        <f t="array" ref="D1020">_xlfn.XLOOKUP(C1020,Customers!A:A,Customers!B:B)</f>
        <v>Customer 0688</v>
      </c>
      <c r="E1020" s="2" t="s">
        <v>230</v>
      </c>
      <c r="F1020" s="2" t="str">
        <f t="array" ref="F1020">_xlfn.XLOOKUP(E1020,Restaurants!A:A,Restaurants!B:B)</f>
        <v>Restaurant 029</v>
      </c>
      <c r="G1020" s="2" t="s">
        <v>447</v>
      </c>
      <c r="H1020" s="2" t="str">
        <f t="array" ref="H1020">_xlfn.XLOOKUP(G1020,Food_Menu!A:A,Food_Menu!B:B)</f>
        <v>Food Item 0091</v>
      </c>
      <c r="I1020" s="2">
        <f t="array" ref="I1020">_xlfn.XLOOKUP(G1020,Food_Menu!A:A,Food_Menu!D:D)</f>
        <v>434.43</v>
      </c>
      <c r="J1020" s="2" t="s">
        <v>693</v>
      </c>
      <c r="K1020" s="2" t="str">
        <f t="array" ref="K1020">_xlfn.XLOOKUP(J1020,Delivery_Partners!A:A,Delivery_Partners!B:B)</f>
        <v>Delivery Partner 125</v>
      </c>
      <c r="L1020" s="3">
        <v>1</v>
      </c>
      <c r="M1020" s="2" t="s">
        <v>23</v>
      </c>
      <c r="N1020" s="2" t="s">
        <v>55</v>
      </c>
      <c r="O1020" s="3">
        <v>46</v>
      </c>
      <c r="P1020" s="13">
        <f t="shared" si="212"/>
        <v>434.43</v>
      </c>
      <c r="Q1020" s="13" t="str">
        <f t="shared" si="213"/>
        <v>Normal</v>
      </c>
      <c r="S1020" s="21"/>
    </row>
    <row r="1021" customHeight="1" spans="1:19">
      <c r="A1021" s="2" t="s">
        <v>2452</v>
      </c>
      <c r="B1021" s="29" t="s">
        <v>546</v>
      </c>
      <c r="C1021" s="2" t="s">
        <v>1163</v>
      </c>
      <c r="D1021" s="2" t="str">
        <f t="array" ref="D1021">_xlfn.XLOOKUP(C1021,Customers!A:A,Customers!B:B)</f>
        <v>Customer 0834</v>
      </c>
      <c r="E1021" s="2" t="s">
        <v>224</v>
      </c>
      <c r="F1021" s="2" t="str">
        <f t="array" ref="F1021">_xlfn.XLOOKUP(E1021,Restaurants!A:A,Restaurants!B:B)</f>
        <v>Restaurant 120</v>
      </c>
      <c r="G1021" s="2" t="s">
        <v>2114</v>
      </c>
      <c r="H1021" s="2" t="str">
        <f t="array" ref="H1021">_xlfn.XLOOKUP(G1021,Food_Menu!A:A,Food_Menu!B:B)</f>
        <v>Food Item 0193</v>
      </c>
      <c r="I1021" s="2">
        <f t="array" ref="I1021">_xlfn.XLOOKUP(G1021,Food_Menu!A:A,Food_Menu!D:D)</f>
        <v>565.09</v>
      </c>
      <c r="J1021" s="2" t="s">
        <v>541</v>
      </c>
      <c r="K1021" s="2" t="str">
        <f t="array" ref="K1021">_xlfn.XLOOKUP(J1021,Delivery_Partners!A:A,Delivery_Partners!B:B)</f>
        <v>Delivery Partner 172</v>
      </c>
      <c r="L1021" s="3">
        <v>2</v>
      </c>
      <c r="M1021" s="2" t="s">
        <v>23</v>
      </c>
      <c r="N1021" s="2" t="s">
        <v>24</v>
      </c>
      <c r="O1021" s="3">
        <v>52</v>
      </c>
      <c r="P1021" s="13">
        <f t="shared" si="212"/>
        <v>1130.18</v>
      </c>
      <c r="Q1021" s="13" t="str">
        <f t="shared" si="213"/>
        <v>Normal</v>
      </c>
      <c r="S1021" s="21"/>
    </row>
    <row r="1022" customHeight="1" spans="1:19">
      <c r="A1022" s="2" t="s">
        <v>2453</v>
      </c>
      <c r="B1022" s="28">
        <v>45809</v>
      </c>
      <c r="C1022" s="2" t="s">
        <v>1395</v>
      </c>
      <c r="D1022" s="2" t="str">
        <f t="array" ref="D1022">_xlfn.XLOOKUP(C1022,Customers!A:A,Customers!B:B)</f>
        <v>Customer 0023</v>
      </c>
      <c r="E1022" s="2" t="s">
        <v>298</v>
      </c>
      <c r="F1022" s="2" t="str">
        <f t="array" ref="F1022">_xlfn.XLOOKUP(E1022,Restaurants!A:A,Restaurants!B:B)</f>
        <v>Restaurant 113</v>
      </c>
      <c r="G1022" s="2" t="s">
        <v>202</v>
      </c>
      <c r="H1022" s="2" t="str">
        <f t="array" ref="H1022">_xlfn.XLOOKUP(G1022,Food_Menu!A:A,Food_Menu!B:B)</f>
        <v>Food Item 0096</v>
      </c>
      <c r="I1022" s="2">
        <f t="array" ref="I1022">_xlfn.XLOOKUP(G1022,Food_Menu!A:A,Food_Menu!D:D)</f>
        <v>399.57</v>
      </c>
      <c r="J1022" s="2" t="s">
        <v>909</v>
      </c>
      <c r="K1022" s="2" t="str">
        <f t="array" ref="K1022">_xlfn.XLOOKUP(J1022,Delivery_Partners!A:A,Delivery_Partners!B:B)</f>
        <v>Delivery Partner 005</v>
      </c>
      <c r="L1022" s="3">
        <v>1</v>
      </c>
      <c r="M1022" s="2" t="s">
        <v>23</v>
      </c>
      <c r="N1022" s="2" t="s">
        <v>55</v>
      </c>
      <c r="O1022" s="3">
        <v>40</v>
      </c>
      <c r="P1022" s="13">
        <f t="shared" si="212"/>
        <v>399.57</v>
      </c>
      <c r="Q1022" s="13" t="str">
        <f t="shared" si="213"/>
        <v>Normal</v>
      </c>
      <c r="S1022" s="21"/>
    </row>
    <row r="1023" customHeight="1" spans="1:19">
      <c r="A1023" s="2" t="s">
        <v>2454</v>
      </c>
      <c r="B1023" s="29" t="s">
        <v>209</v>
      </c>
      <c r="C1023" s="2" t="s">
        <v>2418</v>
      </c>
      <c r="D1023" s="2" t="str">
        <f t="array" ref="D1023">_xlfn.XLOOKUP(C1023,Customers!A:A,Customers!B:B)</f>
        <v>Customer 0215</v>
      </c>
      <c r="E1023" s="2" t="s">
        <v>526</v>
      </c>
      <c r="F1023" s="2" t="str">
        <f t="array" ref="F1023">_xlfn.XLOOKUP(E1023,Restaurants!A:A,Restaurants!B:B)</f>
        <v>Restaurant 068</v>
      </c>
      <c r="G1023" s="2" t="s">
        <v>313</v>
      </c>
      <c r="H1023" s="2" t="str">
        <f t="array" ref="H1023">_xlfn.XLOOKUP(G1023,Food_Menu!A:A,Food_Menu!B:B)</f>
        <v>Food Item 0068</v>
      </c>
      <c r="I1023" s="2">
        <f t="array" ref="I1023">_xlfn.XLOOKUP(G1023,Food_Menu!A:A,Food_Menu!D:D)</f>
        <v>583.22</v>
      </c>
      <c r="J1023" s="2" t="s">
        <v>35</v>
      </c>
      <c r="K1023" s="2" t="str">
        <f t="array" ref="K1023">_xlfn.XLOOKUP(J1023,Delivery_Partners!A:A,Delivery_Partners!B:B)</f>
        <v>Delivery Partner 081</v>
      </c>
      <c r="L1023" s="3">
        <v>1</v>
      </c>
      <c r="M1023" s="2" t="s">
        <v>23</v>
      </c>
      <c r="N1023" s="2" t="s">
        <v>55</v>
      </c>
      <c r="O1023" s="3">
        <v>41</v>
      </c>
      <c r="P1023" s="13">
        <f t="shared" si="212"/>
        <v>583.22</v>
      </c>
      <c r="Q1023" s="13" t="str">
        <f t="shared" si="213"/>
        <v>Normal</v>
      </c>
      <c r="S1023" s="21"/>
    </row>
    <row r="1024" customHeight="1" spans="1:19">
      <c r="A1024" s="2" t="s">
        <v>2455</v>
      </c>
      <c r="B1024" s="28">
        <v>45936</v>
      </c>
      <c r="C1024" s="2" t="s">
        <v>2456</v>
      </c>
      <c r="D1024" s="2" t="str">
        <f t="array" ref="D1024">_xlfn.XLOOKUP(C1024,Customers!A:A,Customers!B:B)</f>
        <v>Customer 0475</v>
      </c>
      <c r="E1024" s="2" t="s">
        <v>819</v>
      </c>
      <c r="F1024" s="2" t="str">
        <f t="array" ref="F1024">_xlfn.XLOOKUP(E1024,Restaurants!A:A,Restaurants!B:B)</f>
        <v>Restaurant 004</v>
      </c>
      <c r="G1024" s="2" t="s">
        <v>966</v>
      </c>
      <c r="H1024" s="2" t="str">
        <f t="array" ref="H1024">_xlfn.XLOOKUP(G1024,Food_Menu!A:A,Food_Menu!B:B)</f>
        <v>Food Item 0024</v>
      </c>
      <c r="I1024" s="2">
        <f t="array" ref="I1024">_xlfn.XLOOKUP(G1024,Food_Menu!A:A,Food_Menu!D:D)</f>
        <v>375.96</v>
      </c>
      <c r="J1024" s="2" t="s">
        <v>1694</v>
      </c>
      <c r="K1024" s="2" t="str">
        <f t="array" ref="K1024">_xlfn.XLOOKUP(J1024,Delivery_Partners!A:A,Delivery_Partners!B:B)</f>
        <v>Delivery Partner 127</v>
      </c>
      <c r="L1024" s="3">
        <v>2</v>
      </c>
      <c r="M1024" s="2" t="s">
        <v>23</v>
      </c>
      <c r="N1024" s="2" t="s">
        <v>55</v>
      </c>
      <c r="O1024" s="3">
        <v>28</v>
      </c>
      <c r="P1024" s="13">
        <f t="shared" si="212"/>
        <v>751.92</v>
      </c>
      <c r="Q1024" s="13" t="str">
        <f t="shared" si="213"/>
        <v>Fast</v>
      </c>
      <c r="S1024" s="21"/>
    </row>
    <row r="1025" customHeight="1" spans="1:19">
      <c r="A1025" s="2" t="s">
        <v>2457</v>
      </c>
      <c r="B1025" s="28">
        <v>45783</v>
      </c>
      <c r="C1025" s="2" t="s">
        <v>2198</v>
      </c>
      <c r="D1025" s="2" t="str">
        <f t="array" ref="D1025">_xlfn.XLOOKUP(C1025,Customers!A:A,Customers!B:B)</f>
        <v>Customer 0165</v>
      </c>
      <c r="E1025" s="2" t="s">
        <v>908</v>
      </c>
      <c r="F1025" s="2" t="str">
        <f t="array" ref="F1025">_xlfn.XLOOKUP(E1025,Restaurants!A:A,Restaurants!B:B)</f>
        <v>Restaurant 050</v>
      </c>
      <c r="G1025" s="2" t="s">
        <v>290</v>
      </c>
      <c r="H1025" s="2" t="str">
        <f t="array" ref="H1025">_xlfn.XLOOKUP(G1025,Food_Menu!A:A,Food_Menu!B:B)</f>
        <v>Food Item 0089</v>
      </c>
      <c r="I1025" s="2">
        <f t="array" ref="I1025">_xlfn.XLOOKUP(G1025,Food_Menu!A:A,Food_Menu!D:D)</f>
        <v>262.73</v>
      </c>
      <c r="J1025" s="2" t="s">
        <v>29</v>
      </c>
      <c r="K1025" s="2" t="str">
        <f t="array" ref="K1025">_xlfn.XLOOKUP(J1025,Delivery_Partners!A:A,Delivery_Partners!B:B)</f>
        <v>Delivery Partner 017</v>
      </c>
      <c r="L1025" s="3">
        <v>1</v>
      </c>
      <c r="M1025" s="2" t="s">
        <v>23</v>
      </c>
      <c r="N1025" s="2" t="s">
        <v>74</v>
      </c>
      <c r="O1025" s="3">
        <v>15</v>
      </c>
      <c r="P1025" s="13">
        <f t="shared" si="212"/>
        <v>262.73</v>
      </c>
      <c r="Q1025" s="13" t="str">
        <f t="shared" si="213"/>
        <v>Fast</v>
      </c>
      <c r="S1025" s="21"/>
    </row>
    <row r="1026" customHeight="1" spans="1:19">
      <c r="A1026" s="2" t="s">
        <v>2458</v>
      </c>
      <c r="B1026" s="29" t="s">
        <v>31</v>
      </c>
      <c r="C1026" s="2" t="s">
        <v>2459</v>
      </c>
      <c r="D1026" s="2" t="str">
        <f t="array" ref="D1026">_xlfn.XLOOKUP(C1026,Customers!A:A,Customers!B:B)</f>
        <v>Customer 0427</v>
      </c>
      <c r="E1026" s="2" t="s">
        <v>110</v>
      </c>
      <c r="F1026" s="2" t="str">
        <f t="array" ref="F1026">_xlfn.XLOOKUP(E1026,Restaurants!A:A,Restaurants!B:B)</f>
        <v>Restaurant 062</v>
      </c>
      <c r="G1026" s="2" t="s">
        <v>985</v>
      </c>
      <c r="H1026" s="2" t="str">
        <f t="array" ref="H1026">_xlfn.XLOOKUP(G1026,Food_Menu!A:A,Food_Menu!B:B)</f>
        <v>Food Item 0169</v>
      </c>
      <c r="I1026" s="2">
        <f t="array" ref="I1026">_xlfn.XLOOKUP(G1026,Food_Menu!A:A,Food_Menu!D:D)</f>
        <v>94.12</v>
      </c>
      <c r="J1026" s="2" t="s">
        <v>461</v>
      </c>
      <c r="K1026" s="2" t="str">
        <f t="array" ref="K1026">_xlfn.XLOOKUP(J1026,Delivery_Partners!A:A,Delivery_Partners!B:B)</f>
        <v>Delivery Partner 118</v>
      </c>
      <c r="L1026" s="3">
        <v>1</v>
      </c>
      <c r="M1026" s="2" t="s">
        <v>23</v>
      </c>
      <c r="N1026" s="2" t="s">
        <v>24</v>
      </c>
      <c r="O1026" s="3">
        <v>42</v>
      </c>
      <c r="P1026" s="13">
        <f t="shared" si="212"/>
        <v>94.12</v>
      </c>
      <c r="Q1026" s="13" t="str">
        <f t="shared" si="213"/>
        <v>Normal</v>
      </c>
      <c r="S1026" s="21"/>
    </row>
    <row r="1027" hidden="1" customHeight="1" spans="1:19">
      <c r="A1027" s="2" t="s">
        <v>2460</v>
      </c>
      <c r="B1027" s="28">
        <v>45965</v>
      </c>
      <c r="C1027" s="2" t="s">
        <v>806</v>
      </c>
      <c r="D1027" s="2" t="str">
        <f t="array" ref="D1027">_xlfn.XLOOKUP(C1027,Customers!A:A,Customers!B:B)</f>
        <v>Customer 0177</v>
      </c>
      <c r="E1027" s="2" t="s">
        <v>1292</v>
      </c>
      <c r="F1027" s="2" t="str">
        <f t="array" ref="F1027">_xlfn.XLOOKUP(E1027,Restaurants!A:A,Restaurants!B:B)</f>
        <v>Restaurant 112</v>
      </c>
      <c r="G1027" s="2" t="s">
        <v>687</v>
      </c>
      <c r="H1027" s="2" t="str">
        <f t="array" ref="H1027">_xlfn.XLOOKUP(G1027,Food_Menu!A:A,Food_Menu!B:B)</f>
        <v>Food Item 0066</v>
      </c>
      <c r="I1027" s="2"/>
      <c r="J1027" s="2" t="s">
        <v>1716</v>
      </c>
      <c r="K1027" s="2" t="str">
        <f t="array" ref="K1027">_xlfn.XLOOKUP(J1027,Delivery_Partners!A:A,Delivery_Partners!B:B)</f>
        <v>Delivery Partner 042</v>
      </c>
      <c r="L1027" s="3">
        <v>4</v>
      </c>
      <c r="M1027" s="2" t="s">
        <v>101</v>
      </c>
      <c r="N1027" s="2" t="s">
        <v>42</v>
      </c>
      <c r="O1027" s="2"/>
    </row>
    <row r="1028" hidden="1" customHeight="1" spans="1:19">
      <c r="A1028" s="2" t="s">
        <v>2461</v>
      </c>
      <c r="B1028" s="28">
        <v>45939</v>
      </c>
      <c r="C1028" s="2" t="s">
        <v>2388</v>
      </c>
      <c r="D1028" s="2" t="str">
        <f t="array" ref="D1028">_xlfn.XLOOKUP(C1028,Customers!A:A,Customers!B:B)</f>
        <v>Customer 1076</v>
      </c>
      <c r="E1028" s="2" t="s">
        <v>121</v>
      </c>
      <c r="F1028" s="2" t="str">
        <f t="array" ref="F1028">_xlfn.XLOOKUP(E1028,Restaurants!A:A,Restaurants!B:B)</f>
        <v>Restaurant 088</v>
      </c>
      <c r="G1028" s="2" t="s">
        <v>2196</v>
      </c>
      <c r="H1028" s="2" t="str">
        <f t="array" ref="H1028">_xlfn.XLOOKUP(G1028,Food_Menu!A:A,Food_Menu!B:B)</f>
        <v>Food Item 0104</v>
      </c>
      <c r="I1028" s="2"/>
      <c r="J1028" s="2" t="s">
        <v>636</v>
      </c>
      <c r="K1028" s="2" t="str">
        <f t="array" ref="K1028">_xlfn.XLOOKUP(J1028,Delivery_Partners!A:A,Delivery_Partners!B:B)</f>
        <v>Delivery Partner 014</v>
      </c>
      <c r="L1028" s="3">
        <v>1</v>
      </c>
      <c r="M1028" s="2" t="s">
        <v>189</v>
      </c>
      <c r="N1028" s="2" t="s">
        <v>42</v>
      </c>
      <c r="O1028" s="2"/>
    </row>
    <row r="1029" hidden="1" customHeight="1" spans="1:19">
      <c r="A1029" s="2" t="s">
        <v>2462</v>
      </c>
      <c r="B1029" s="28">
        <v>45814</v>
      </c>
      <c r="C1029" s="2" t="s">
        <v>1255</v>
      </c>
      <c r="D1029" s="2" t="str">
        <f t="array" ref="D1029">_xlfn.XLOOKUP(C1029,Customers!A:A,Customers!B:B)</f>
        <v>Customer 0719</v>
      </c>
      <c r="E1029" s="2" t="s">
        <v>616</v>
      </c>
      <c r="F1029" s="2" t="str">
        <f t="array" ref="F1029">_xlfn.XLOOKUP(E1029,Restaurants!A:A,Restaurants!B:B)</f>
        <v>Restaurant 027</v>
      </c>
      <c r="G1029" s="2" t="s">
        <v>276</v>
      </c>
      <c r="H1029" s="2" t="str">
        <f t="array" ref="H1029">_xlfn.XLOOKUP(G1029,Food_Menu!A:A,Food_Menu!B:B)</f>
        <v>Food Item 0145</v>
      </c>
      <c r="I1029" s="2"/>
      <c r="J1029" s="2" t="s">
        <v>48</v>
      </c>
      <c r="K1029" s="2" t="str">
        <f t="array" ref="K1029">_xlfn.XLOOKUP(J1029,Delivery_Partners!A:A,Delivery_Partners!B:B)</f>
        <v>Delivery Partner 119</v>
      </c>
      <c r="L1029" s="3">
        <v>1</v>
      </c>
      <c r="M1029" s="2" t="s">
        <v>101</v>
      </c>
      <c r="N1029" s="2" t="s">
        <v>24</v>
      </c>
      <c r="O1029" s="2"/>
    </row>
    <row r="1030" customHeight="1" spans="1:19">
      <c r="A1030" s="2" t="s">
        <v>2463</v>
      </c>
      <c r="B1030" s="28">
        <v>45934</v>
      </c>
      <c r="C1030" s="2" t="s">
        <v>2328</v>
      </c>
      <c r="D1030" s="2" t="str">
        <f t="array" ref="D1030">_xlfn.XLOOKUP(C1030,Customers!A:A,Customers!B:B)</f>
        <v>Customer 0396</v>
      </c>
      <c r="E1030" s="2" t="s">
        <v>110</v>
      </c>
      <c r="F1030" s="2" t="str">
        <f t="array" ref="F1030">_xlfn.XLOOKUP(E1030,Restaurants!A:A,Restaurants!B:B)</f>
        <v>Restaurant 062</v>
      </c>
      <c r="G1030" s="2" t="s">
        <v>53</v>
      </c>
      <c r="H1030" s="2" t="str">
        <f t="array" ref="H1030">_xlfn.XLOOKUP(G1030,Food_Menu!A:A,Food_Menu!B:B)</f>
        <v>Food Item 0205</v>
      </c>
      <c r="I1030" s="2">
        <f t="array" ref="I1030">_xlfn.XLOOKUP(G1030,Food_Menu!A:A,Food_Menu!D:D)</f>
        <v>175.36</v>
      </c>
      <c r="J1030" s="2" t="s">
        <v>1930</v>
      </c>
      <c r="K1030" s="2" t="str">
        <f t="array" ref="K1030">_xlfn.XLOOKUP(J1030,Delivery_Partners!A:A,Delivery_Partners!B:B)</f>
        <v>Delivery Partner 077</v>
      </c>
      <c r="L1030" s="3">
        <v>2</v>
      </c>
      <c r="M1030" s="2" t="s">
        <v>23</v>
      </c>
      <c r="N1030" s="2" t="s">
        <v>42</v>
      </c>
      <c r="O1030" s="3">
        <v>28</v>
      </c>
      <c r="P1030" s="13">
        <f t="shared" ref="P1030:P1038" si="214">I1030*L1030</f>
        <v>350.72</v>
      </c>
      <c r="Q1030" s="13" t="str">
        <f t="shared" ref="Q1030:Q1038" si="215">IF(O1030="","Not Delivered",IF(O1030&lt;=30,"Fast",IF(O1030&lt;=60,"Normal","Slow")))</f>
        <v>Fast</v>
      </c>
      <c r="S1030" s="21"/>
    </row>
    <row r="1031" customHeight="1" spans="1:19">
      <c r="A1031" s="2" t="s">
        <v>2464</v>
      </c>
      <c r="B1031" s="29" t="s">
        <v>1490</v>
      </c>
      <c r="C1031" s="2" t="s">
        <v>1296</v>
      </c>
      <c r="D1031" s="2" t="str">
        <f t="array" ref="D1031">_xlfn.XLOOKUP(C1031,Customers!A:A,Customers!B:B)</f>
        <v>Customer 0935</v>
      </c>
      <c r="E1031" s="2" t="s">
        <v>451</v>
      </c>
      <c r="F1031" s="2" t="str">
        <f t="array" ref="F1031">_xlfn.XLOOKUP(E1031,Restaurants!A:A,Restaurants!B:B)</f>
        <v>Restaurant 022</v>
      </c>
      <c r="G1031" s="2" t="s">
        <v>457</v>
      </c>
      <c r="H1031" s="2" t="str">
        <f t="array" ref="H1031">_xlfn.XLOOKUP(G1031,Food_Menu!A:A,Food_Menu!B:B)</f>
        <v>Food Item 0180</v>
      </c>
      <c r="I1031" s="2">
        <f t="array" ref="I1031">_xlfn.XLOOKUP(G1031,Food_Menu!A:A,Food_Menu!D:D)</f>
        <v>498.49</v>
      </c>
      <c r="J1031" s="2" t="s">
        <v>1193</v>
      </c>
      <c r="K1031" s="2" t="str">
        <f t="array" ref="K1031">_xlfn.XLOOKUP(J1031,Delivery_Partners!A:A,Delivery_Partners!B:B)</f>
        <v>Delivery Partner 074</v>
      </c>
      <c r="L1031" s="3">
        <v>1</v>
      </c>
      <c r="M1031" s="2" t="s">
        <v>23</v>
      </c>
      <c r="N1031" s="2" t="s">
        <v>24</v>
      </c>
      <c r="O1031" s="3">
        <v>41</v>
      </c>
      <c r="P1031" s="13">
        <f t="shared" si="214"/>
        <v>498.49</v>
      </c>
      <c r="Q1031" s="13" t="str">
        <f t="shared" si="215"/>
        <v>Normal</v>
      </c>
      <c r="S1031" s="21"/>
    </row>
    <row r="1032" customHeight="1" spans="1:19">
      <c r="A1032" s="2" t="s">
        <v>2465</v>
      </c>
      <c r="B1032" s="28">
        <v>45717</v>
      </c>
      <c r="C1032" s="2" t="s">
        <v>1395</v>
      </c>
      <c r="D1032" s="2" t="str">
        <f t="array" ref="D1032">_xlfn.XLOOKUP(C1032,Customers!A:A,Customers!B:B)</f>
        <v>Customer 0023</v>
      </c>
      <c r="E1032" s="2" t="s">
        <v>293</v>
      </c>
      <c r="F1032" s="2" t="str">
        <f t="array" ref="F1032">_xlfn.XLOOKUP(E1032,Restaurants!A:A,Restaurants!B:B)</f>
        <v>Restaurant 057</v>
      </c>
      <c r="G1032" s="2" t="s">
        <v>1272</v>
      </c>
      <c r="H1032" s="2" t="str">
        <f t="array" ref="H1032">_xlfn.XLOOKUP(G1032,Food_Menu!A:A,Food_Menu!B:B)</f>
        <v>Food Item 0063</v>
      </c>
      <c r="I1032" s="2">
        <f t="array" ref="I1032">_xlfn.XLOOKUP(G1032,Food_Menu!A:A,Food_Menu!D:D)</f>
        <v>539.41</v>
      </c>
      <c r="J1032" s="2" t="s">
        <v>1142</v>
      </c>
      <c r="K1032" s="2" t="str">
        <f t="array" ref="K1032">_xlfn.XLOOKUP(J1032,Delivery_Partners!A:A,Delivery_Partners!B:B)</f>
        <v>Delivery Partner 059</v>
      </c>
      <c r="L1032" s="3">
        <v>2</v>
      </c>
      <c r="M1032" s="2" t="s">
        <v>23</v>
      </c>
      <c r="N1032" s="2" t="s">
        <v>55</v>
      </c>
      <c r="O1032" s="3">
        <v>53</v>
      </c>
      <c r="P1032" s="13">
        <f t="shared" si="214"/>
        <v>1078.82</v>
      </c>
      <c r="Q1032" s="13" t="str">
        <f t="shared" si="215"/>
        <v>Normal</v>
      </c>
      <c r="S1032" s="21"/>
    </row>
    <row r="1033" customHeight="1" spans="1:19">
      <c r="A1033" s="2" t="s">
        <v>2466</v>
      </c>
      <c r="B1033" s="29" t="s">
        <v>539</v>
      </c>
      <c r="C1033" s="2" t="s">
        <v>1908</v>
      </c>
      <c r="D1033" s="2" t="str">
        <f t="array" ref="D1033">_xlfn.XLOOKUP(C1033,Customers!A:A,Customers!B:B)</f>
        <v>Customer 0717</v>
      </c>
      <c r="E1033" s="2" t="s">
        <v>187</v>
      </c>
      <c r="F1033" s="2" t="str">
        <f t="array" ref="F1033">_xlfn.XLOOKUP(E1033,Restaurants!A:A,Restaurants!B:B)</f>
        <v>Restaurant 065</v>
      </c>
      <c r="G1033" s="2" t="s">
        <v>466</v>
      </c>
      <c r="H1033" s="2" t="str">
        <f t="array" ref="H1033">_xlfn.XLOOKUP(G1033,Food_Menu!A:A,Food_Menu!B:B)</f>
        <v>Food Item 0037</v>
      </c>
      <c r="I1033" s="2">
        <f t="array" ref="I1033">_xlfn.XLOOKUP(G1033,Food_Menu!A:A,Food_Menu!D:D)</f>
        <v>570.62</v>
      </c>
      <c r="J1033" s="2" t="s">
        <v>1268</v>
      </c>
      <c r="K1033" s="2" t="str">
        <f t="array" ref="K1033">_xlfn.XLOOKUP(J1033,Delivery_Partners!A:A,Delivery_Partners!B:B)</f>
        <v>Delivery Partner 124</v>
      </c>
      <c r="L1033" s="3">
        <v>1</v>
      </c>
      <c r="M1033" s="2" t="s">
        <v>23</v>
      </c>
      <c r="N1033" s="2" t="s">
        <v>24</v>
      </c>
      <c r="O1033" s="3">
        <v>43</v>
      </c>
      <c r="P1033" s="13">
        <f t="shared" si="214"/>
        <v>570.62</v>
      </c>
      <c r="Q1033" s="13" t="str">
        <f t="shared" si="215"/>
        <v>Normal</v>
      </c>
      <c r="S1033" s="21"/>
    </row>
    <row r="1034" customHeight="1" spans="1:19">
      <c r="A1034" s="2" t="s">
        <v>2467</v>
      </c>
      <c r="B1034" s="28">
        <v>45755</v>
      </c>
      <c r="C1034" s="2" t="s">
        <v>711</v>
      </c>
      <c r="D1034" s="2" t="str">
        <f t="array" ref="D1034">_xlfn.XLOOKUP(C1034,Customers!A:A,Customers!B:B)</f>
        <v>Customer 0821</v>
      </c>
      <c r="E1034" s="2" t="s">
        <v>110</v>
      </c>
      <c r="F1034" s="2" t="str">
        <f t="array" ref="F1034">_xlfn.XLOOKUP(E1034,Restaurants!A:A,Restaurants!B:B)</f>
        <v>Restaurant 062</v>
      </c>
      <c r="G1034" s="2" t="s">
        <v>392</v>
      </c>
      <c r="H1034" s="2" t="str">
        <f t="array" ref="H1034">_xlfn.XLOOKUP(G1034,Food_Menu!A:A,Food_Menu!B:B)</f>
        <v>Food Item 0148</v>
      </c>
      <c r="I1034" s="2">
        <f t="array" ref="I1034">_xlfn.XLOOKUP(G1034,Food_Menu!A:A,Food_Menu!D:D)</f>
        <v>405.76</v>
      </c>
      <c r="J1034" s="2" t="s">
        <v>495</v>
      </c>
      <c r="K1034" s="2" t="str">
        <f t="array" ref="K1034">_xlfn.XLOOKUP(J1034,Delivery_Partners!A:A,Delivery_Partners!B:B)</f>
        <v>Delivery Partner 112</v>
      </c>
      <c r="L1034" s="3">
        <v>1</v>
      </c>
      <c r="M1034" s="2" t="s">
        <v>23</v>
      </c>
      <c r="N1034" s="2" t="s">
        <v>24</v>
      </c>
      <c r="O1034" s="3">
        <v>51</v>
      </c>
      <c r="P1034" s="13">
        <f t="shared" si="214"/>
        <v>405.76</v>
      </c>
      <c r="Q1034" s="13" t="str">
        <f t="shared" si="215"/>
        <v>Normal</v>
      </c>
      <c r="S1034" s="21"/>
    </row>
    <row r="1035" customHeight="1" spans="1:19">
      <c r="A1035" s="2" t="s">
        <v>2468</v>
      </c>
      <c r="B1035" s="29" t="s">
        <v>830</v>
      </c>
      <c r="C1035" s="2" t="s">
        <v>1088</v>
      </c>
      <c r="D1035" s="2" t="str">
        <f t="array" ref="D1035">_xlfn.XLOOKUP(C1035,Customers!A:A,Customers!B:B)</f>
        <v>Customer 0972</v>
      </c>
      <c r="E1035" s="2" t="s">
        <v>289</v>
      </c>
      <c r="F1035" s="2" t="str">
        <f t="array" ref="F1035">_xlfn.XLOOKUP(E1035,Restaurants!A:A,Restaurants!B:B)</f>
        <v>Restaurant 052</v>
      </c>
      <c r="G1035" s="2" t="s">
        <v>28</v>
      </c>
      <c r="H1035" s="2" t="str">
        <f t="array" ref="H1035">_xlfn.XLOOKUP(G1035,Food_Menu!A:A,Food_Menu!B:B)</f>
        <v>Food Item 0057</v>
      </c>
      <c r="I1035" s="2">
        <f t="array" ref="I1035">_xlfn.XLOOKUP(G1035,Food_Menu!A:A,Food_Menu!D:D)</f>
        <v>302.55</v>
      </c>
      <c r="J1035" s="2" t="s">
        <v>613</v>
      </c>
      <c r="K1035" s="2" t="str">
        <f t="array" ref="K1035">_xlfn.XLOOKUP(J1035,Delivery_Partners!A:A,Delivery_Partners!B:B)</f>
        <v>Delivery Partner 121</v>
      </c>
      <c r="L1035" s="3">
        <v>1</v>
      </c>
      <c r="M1035" s="2" t="s">
        <v>23</v>
      </c>
      <c r="N1035" s="2" t="s">
        <v>55</v>
      </c>
      <c r="O1035" s="3">
        <v>51</v>
      </c>
      <c r="P1035" s="13">
        <f t="shared" si="214"/>
        <v>302.55</v>
      </c>
      <c r="Q1035" s="13" t="str">
        <f t="shared" si="215"/>
        <v>Normal</v>
      </c>
      <c r="S1035" s="21"/>
    </row>
    <row r="1036" customHeight="1" spans="1:19">
      <c r="A1036" s="2" t="s">
        <v>2469</v>
      </c>
      <c r="B1036" s="29" t="s">
        <v>380</v>
      </c>
      <c r="C1036" s="2" t="s">
        <v>1474</v>
      </c>
      <c r="D1036" s="2" t="str">
        <f t="array" ref="D1036">_xlfn.XLOOKUP(C1036,Customers!A:A,Customers!B:B)</f>
        <v>Customer 0267</v>
      </c>
      <c r="E1036" s="2" t="s">
        <v>1176</v>
      </c>
      <c r="F1036" s="2" t="str">
        <f t="array" ref="F1036">_xlfn.XLOOKUP(E1036,Restaurants!A:A,Restaurants!B:B)</f>
        <v>Restaurant 053</v>
      </c>
      <c r="G1036" s="2" t="s">
        <v>2095</v>
      </c>
      <c r="H1036" s="2" t="str">
        <f t="array" ref="H1036">_xlfn.XLOOKUP(G1036,Food_Menu!A:A,Food_Menu!B:B)</f>
        <v>Food Item 0087</v>
      </c>
      <c r="I1036" s="2">
        <f t="array" ref="I1036">_xlfn.XLOOKUP(G1036,Food_Menu!A:A,Food_Menu!D:D)</f>
        <v>288.34</v>
      </c>
      <c r="J1036" s="2" t="s">
        <v>923</v>
      </c>
      <c r="K1036" s="2" t="str">
        <f t="array" ref="K1036">_xlfn.XLOOKUP(J1036,Delivery_Partners!A:A,Delivery_Partners!B:B)</f>
        <v>Delivery Partner 142</v>
      </c>
      <c r="L1036" s="3">
        <v>1</v>
      </c>
      <c r="M1036" s="2" t="s">
        <v>23</v>
      </c>
      <c r="N1036" s="2" t="s">
        <v>24</v>
      </c>
      <c r="O1036" s="3">
        <v>20</v>
      </c>
      <c r="P1036" s="13">
        <f t="shared" si="214"/>
        <v>288.34</v>
      </c>
      <c r="Q1036" s="13" t="str">
        <f t="shared" si="215"/>
        <v>Fast</v>
      </c>
      <c r="S1036" s="21"/>
    </row>
    <row r="1037" customHeight="1" spans="1:19">
      <c r="A1037" s="2" t="s">
        <v>2470</v>
      </c>
      <c r="B1037" s="29" t="s">
        <v>258</v>
      </c>
      <c r="C1037" s="2" t="s">
        <v>2123</v>
      </c>
      <c r="D1037" s="2" t="str">
        <f t="array" ref="D1037">_xlfn.XLOOKUP(C1037,Customers!A:A,Customers!B:B)</f>
        <v>Customer 0710</v>
      </c>
      <c r="E1037" s="2" t="s">
        <v>655</v>
      </c>
      <c r="F1037" s="2" t="str">
        <f t="array" ref="F1037">_xlfn.XLOOKUP(E1037,Restaurants!A:A,Restaurants!B:B)</f>
        <v>Restaurant 096</v>
      </c>
      <c r="G1037" s="2" t="s">
        <v>132</v>
      </c>
      <c r="H1037" s="2" t="str">
        <f t="array" ref="H1037">_xlfn.XLOOKUP(G1037,Food_Menu!A:A,Food_Menu!B:B)</f>
        <v>Food Item 0023</v>
      </c>
      <c r="I1037" s="2">
        <f t="array" ref="I1037">_xlfn.XLOOKUP(G1037,Food_Menu!A:A,Food_Menu!D:D)</f>
        <v>276.1</v>
      </c>
      <c r="J1037" s="2" t="s">
        <v>139</v>
      </c>
      <c r="K1037" s="2" t="str">
        <f t="array" ref="K1037">_xlfn.XLOOKUP(J1037,Delivery_Partners!A:A,Delivery_Partners!B:B)</f>
        <v>Delivery Partner 109</v>
      </c>
      <c r="L1037" s="3">
        <v>2</v>
      </c>
      <c r="M1037" s="2" t="s">
        <v>23</v>
      </c>
      <c r="N1037" s="2" t="s">
        <v>24</v>
      </c>
      <c r="O1037" s="3">
        <v>44</v>
      </c>
      <c r="P1037" s="13">
        <f t="shared" si="214"/>
        <v>552.2</v>
      </c>
      <c r="Q1037" s="13" t="str">
        <f t="shared" si="215"/>
        <v>Normal</v>
      </c>
      <c r="S1037" s="21"/>
    </row>
    <row r="1038" customHeight="1" spans="1:19">
      <c r="A1038" s="2" t="s">
        <v>2471</v>
      </c>
      <c r="B1038" s="28">
        <v>45814</v>
      </c>
      <c r="C1038" s="2" t="s">
        <v>2472</v>
      </c>
      <c r="D1038" s="2" t="str">
        <f t="array" ref="D1038">_xlfn.XLOOKUP(C1038,Customers!A:A,Customers!B:B)</f>
        <v>Customer 0922</v>
      </c>
      <c r="E1038" s="2" t="s">
        <v>249</v>
      </c>
      <c r="F1038" s="2" t="str">
        <f t="array" ref="F1038">_xlfn.XLOOKUP(E1038,Restaurants!A:A,Restaurants!B:B)</f>
        <v>Restaurant 061</v>
      </c>
      <c r="G1038" s="2" t="s">
        <v>913</v>
      </c>
      <c r="H1038" s="2" t="str">
        <f t="array" ref="H1038">_xlfn.XLOOKUP(G1038,Food_Menu!A:A,Food_Menu!B:B)</f>
        <v>Food Item 0171</v>
      </c>
      <c r="I1038" s="2">
        <f t="array" ref="I1038">_xlfn.XLOOKUP(G1038,Food_Menu!A:A,Food_Menu!D:D)</f>
        <v>583.51</v>
      </c>
      <c r="J1038" s="2" t="s">
        <v>636</v>
      </c>
      <c r="K1038" s="2" t="str">
        <f t="array" ref="K1038">_xlfn.XLOOKUP(J1038,Delivery_Partners!A:A,Delivery_Partners!B:B)</f>
        <v>Delivery Partner 014</v>
      </c>
      <c r="L1038" s="3">
        <v>3</v>
      </c>
      <c r="M1038" s="2" t="s">
        <v>23</v>
      </c>
      <c r="N1038" s="2" t="s">
        <v>55</v>
      </c>
      <c r="O1038" s="3">
        <v>27</v>
      </c>
      <c r="P1038" s="13">
        <f t="shared" si="214"/>
        <v>1750.53</v>
      </c>
      <c r="Q1038" s="13" t="str">
        <f t="shared" si="215"/>
        <v>Fast</v>
      </c>
      <c r="S1038" s="21"/>
    </row>
    <row r="1039" hidden="1" customHeight="1" spans="1:19">
      <c r="A1039" s="2" t="s">
        <v>2473</v>
      </c>
      <c r="B1039" s="29" t="s">
        <v>1720</v>
      </c>
      <c r="C1039" s="2" t="s">
        <v>2474</v>
      </c>
      <c r="D1039" s="2" t="str">
        <f t="array" ref="D1039">_xlfn.XLOOKUP(C1039,Customers!A:A,Customers!B:B)</f>
        <v>Customer 0957</v>
      </c>
      <c r="E1039" s="2" t="s">
        <v>747</v>
      </c>
      <c r="F1039" s="2" t="str">
        <f t="array" ref="F1039">_xlfn.XLOOKUP(E1039,Restaurants!A:A,Restaurants!B:B)</f>
        <v>Restaurant 006</v>
      </c>
      <c r="G1039" s="2" t="s">
        <v>1336</v>
      </c>
      <c r="H1039" s="2" t="str">
        <f t="array" ref="H1039">_xlfn.XLOOKUP(G1039,Food_Menu!A:A,Food_Menu!B:B)</f>
        <v>Food Item 0036</v>
      </c>
      <c r="I1039" s="2"/>
      <c r="J1039" s="2" t="s">
        <v>432</v>
      </c>
      <c r="K1039" s="2" t="str">
        <f t="array" ref="K1039">_xlfn.XLOOKUP(J1039,Delivery_Partners!A:A,Delivery_Partners!B:B)</f>
        <v>Delivery Partner 029</v>
      </c>
      <c r="L1039" s="3">
        <v>2</v>
      </c>
      <c r="M1039" s="2" t="s">
        <v>101</v>
      </c>
      <c r="N1039" s="2" t="s">
        <v>24</v>
      </c>
      <c r="O1039" s="2"/>
    </row>
    <row r="1040" customHeight="1" spans="1:19">
      <c r="A1040" s="2" t="s">
        <v>2475</v>
      </c>
      <c r="B1040" s="29" t="s">
        <v>653</v>
      </c>
      <c r="C1040" s="2" t="s">
        <v>2046</v>
      </c>
      <c r="D1040" s="2" t="str">
        <f t="array" ref="D1040">_xlfn.XLOOKUP(C1040,Customers!A:A,Customers!B:B)</f>
        <v>Customer 0211</v>
      </c>
      <c r="E1040" s="2" t="s">
        <v>552</v>
      </c>
      <c r="F1040" s="2" t="str">
        <f t="array" ref="F1040">_xlfn.XLOOKUP(E1040,Restaurants!A:A,Restaurants!B:B)</f>
        <v>Restaurant 089</v>
      </c>
      <c r="G1040" s="2" t="s">
        <v>413</v>
      </c>
      <c r="H1040" s="2" t="str">
        <f t="array" ref="H1040">_xlfn.XLOOKUP(G1040,Food_Menu!A:A,Food_Menu!B:B)</f>
        <v>Food Item 0084</v>
      </c>
      <c r="I1040" s="2">
        <f t="array" ref="I1040">_xlfn.XLOOKUP(G1040,Food_Menu!A:A,Food_Menu!D:D)</f>
        <v>587.45</v>
      </c>
      <c r="J1040" s="2" t="s">
        <v>1372</v>
      </c>
      <c r="K1040" s="2" t="str">
        <f t="array" ref="K1040">_xlfn.XLOOKUP(J1040,Delivery_Partners!A:A,Delivery_Partners!B:B)</f>
        <v>Delivery Partner 179</v>
      </c>
      <c r="L1040" s="3">
        <v>1</v>
      </c>
      <c r="M1040" s="2" t="s">
        <v>23</v>
      </c>
      <c r="N1040" s="2" t="s">
        <v>24</v>
      </c>
      <c r="O1040" s="3">
        <v>32</v>
      </c>
      <c r="P1040" s="13">
        <f t="shared" ref="P1040:P1043" si="216">I1040*L1040</f>
        <v>587.45</v>
      </c>
      <c r="Q1040" s="13" t="str">
        <f t="shared" ref="Q1040:Q1043" si="217">IF(O1040="","Not Delivered",IF(O1040&lt;=30,"Fast",IF(O1040&lt;=60,"Normal","Slow")))</f>
        <v>Normal</v>
      </c>
      <c r="S1040" s="21"/>
    </row>
    <row r="1041" customHeight="1" spans="1:19">
      <c r="A1041" s="2" t="s">
        <v>2476</v>
      </c>
      <c r="B1041" s="28">
        <v>45971</v>
      </c>
      <c r="C1041" s="2" t="s">
        <v>682</v>
      </c>
      <c r="D1041" s="2" t="str">
        <f t="array" ref="D1041">_xlfn.XLOOKUP(C1041,Customers!A:A,Customers!B:B)</f>
        <v>Customer 1172</v>
      </c>
      <c r="E1041" s="2" t="s">
        <v>131</v>
      </c>
      <c r="F1041" s="2" t="str">
        <f t="array" ref="F1041">_xlfn.XLOOKUP(E1041,Restaurants!A:A,Restaurants!B:B)</f>
        <v>Restaurant 075</v>
      </c>
      <c r="G1041" s="2" t="s">
        <v>400</v>
      </c>
      <c r="H1041" s="2" t="str">
        <f t="array" ref="H1041">_xlfn.XLOOKUP(G1041,Food_Menu!A:A,Food_Menu!B:B)</f>
        <v>Food Item 0090</v>
      </c>
      <c r="I1041" s="2">
        <f t="array" ref="I1041">_xlfn.XLOOKUP(G1041,Food_Menu!A:A,Food_Menu!D:D)</f>
        <v>629.64</v>
      </c>
      <c r="J1041" s="2" t="s">
        <v>374</v>
      </c>
      <c r="K1041" s="2" t="str">
        <f t="array" ref="K1041">_xlfn.XLOOKUP(J1041,Delivery_Partners!A:A,Delivery_Partners!B:B)</f>
        <v>Delivery Partner 052</v>
      </c>
      <c r="L1041" s="3">
        <v>4</v>
      </c>
      <c r="M1041" s="2" t="s">
        <v>23</v>
      </c>
      <c r="N1041" s="2" t="s">
        <v>42</v>
      </c>
      <c r="O1041" s="3">
        <v>56</v>
      </c>
      <c r="P1041" s="13">
        <f t="shared" si="216"/>
        <v>2518.56</v>
      </c>
      <c r="Q1041" s="13" t="str">
        <f t="shared" si="217"/>
        <v>Normal</v>
      </c>
      <c r="S1041" s="21"/>
    </row>
    <row r="1042" customHeight="1" spans="1:19">
      <c r="A1042" s="2" t="s">
        <v>2477</v>
      </c>
      <c r="B1042" s="29" t="s">
        <v>1631</v>
      </c>
      <c r="C1042" s="2" t="s">
        <v>2134</v>
      </c>
      <c r="D1042" s="2" t="str">
        <f t="array" ref="D1042">_xlfn.XLOOKUP(C1042,Customers!A:A,Customers!B:B)</f>
        <v>Customer 0329</v>
      </c>
      <c r="E1042" s="2" t="s">
        <v>1342</v>
      </c>
      <c r="F1042" s="2" t="str">
        <f t="array" ref="F1042">_xlfn.XLOOKUP(E1042,Restaurants!A:A,Restaurants!B:B)</f>
        <v>Restaurant 084</v>
      </c>
      <c r="G1042" s="2" t="s">
        <v>683</v>
      </c>
      <c r="H1042" s="2" t="str">
        <f t="array" ref="H1042">_xlfn.XLOOKUP(G1042,Food_Menu!A:A,Food_Menu!B:B)</f>
        <v>Food Item 0010</v>
      </c>
      <c r="I1042" s="2">
        <f t="array" ref="I1042">_xlfn.XLOOKUP(G1042,Food_Menu!A:A,Food_Menu!D:D)</f>
        <v>253.04</v>
      </c>
      <c r="J1042" s="2" t="s">
        <v>1930</v>
      </c>
      <c r="K1042" s="2" t="str">
        <f t="array" ref="K1042">_xlfn.XLOOKUP(J1042,Delivery_Partners!A:A,Delivery_Partners!B:B)</f>
        <v>Delivery Partner 077</v>
      </c>
      <c r="L1042" s="3">
        <v>2</v>
      </c>
      <c r="M1042" s="2" t="s">
        <v>23</v>
      </c>
      <c r="N1042" s="2" t="s">
        <v>74</v>
      </c>
      <c r="O1042" s="3">
        <v>28</v>
      </c>
      <c r="P1042" s="13">
        <f t="shared" si="216"/>
        <v>506.08</v>
      </c>
      <c r="Q1042" s="13" t="str">
        <f t="shared" si="217"/>
        <v>Fast</v>
      </c>
      <c r="S1042" s="21"/>
    </row>
    <row r="1043" customHeight="1" spans="1:19">
      <c r="A1043" s="2" t="s">
        <v>2478</v>
      </c>
      <c r="B1043" s="29" t="s">
        <v>569</v>
      </c>
      <c r="C1043" s="2" t="s">
        <v>2479</v>
      </c>
      <c r="D1043" s="2" t="str">
        <f t="array" ref="D1043">_xlfn.XLOOKUP(C1043,Customers!A:A,Customers!B:B)</f>
        <v>Customer 0470</v>
      </c>
      <c r="E1043" s="2" t="s">
        <v>116</v>
      </c>
      <c r="F1043" s="2" t="str">
        <f t="array" ref="F1043">_xlfn.XLOOKUP(E1043,Restaurants!A:A,Restaurants!B:B)</f>
        <v>Restaurant 086</v>
      </c>
      <c r="G1043" s="2" t="s">
        <v>913</v>
      </c>
      <c r="H1043" s="2" t="str">
        <f t="array" ref="H1043">_xlfn.XLOOKUP(G1043,Food_Menu!A:A,Food_Menu!B:B)</f>
        <v>Food Item 0171</v>
      </c>
      <c r="I1043" s="2">
        <f t="array" ref="I1043">_xlfn.XLOOKUP(G1043,Food_Menu!A:A,Food_Menu!D:D)</f>
        <v>583.51</v>
      </c>
      <c r="J1043" s="2" t="s">
        <v>145</v>
      </c>
      <c r="K1043" s="2" t="str">
        <f t="array" ref="K1043">_xlfn.XLOOKUP(J1043,Delivery_Partners!A:A,Delivery_Partners!B:B)</f>
        <v>Delivery Partner 069</v>
      </c>
      <c r="L1043" s="3">
        <v>1</v>
      </c>
      <c r="M1043" s="2" t="s">
        <v>23</v>
      </c>
      <c r="N1043" s="2" t="s">
        <v>24</v>
      </c>
      <c r="O1043" s="3">
        <v>15</v>
      </c>
      <c r="P1043" s="13">
        <f t="shared" si="216"/>
        <v>583.51</v>
      </c>
      <c r="Q1043" s="13" t="str">
        <f t="shared" si="217"/>
        <v>Fast</v>
      </c>
      <c r="S1043" s="21"/>
    </row>
    <row r="1044" hidden="1" customHeight="1" spans="1:19">
      <c r="A1044" s="2" t="s">
        <v>2480</v>
      </c>
      <c r="B1044" s="29" t="s">
        <v>704</v>
      </c>
      <c r="C1044" s="2" t="s">
        <v>26</v>
      </c>
      <c r="D1044" s="2" t="str">
        <f t="array" ref="D1044">_xlfn.XLOOKUP(C1044,Customers!A:A,Customers!B:B)</f>
        <v>Customer 0231</v>
      </c>
      <c r="E1044" s="2" t="s">
        <v>254</v>
      </c>
      <c r="F1044" s="2" t="str">
        <f t="array" ref="F1044">_xlfn.XLOOKUP(E1044,Restaurants!A:A,Restaurants!B:B)</f>
        <v>Restaurant 021</v>
      </c>
      <c r="G1044" s="2" t="s">
        <v>183</v>
      </c>
      <c r="H1044" s="2" t="str">
        <f t="array" ref="H1044">_xlfn.XLOOKUP(G1044,Food_Menu!A:A,Food_Menu!B:B)</f>
        <v>Food Item 0137</v>
      </c>
      <c r="I1044" s="2"/>
      <c r="J1044" s="2" t="s">
        <v>1372</v>
      </c>
      <c r="K1044" s="2" t="str">
        <f t="array" ref="K1044">_xlfn.XLOOKUP(J1044,Delivery_Partners!A:A,Delivery_Partners!B:B)</f>
        <v>Delivery Partner 179</v>
      </c>
      <c r="L1044" s="3">
        <v>1</v>
      </c>
      <c r="M1044" s="2" t="s">
        <v>101</v>
      </c>
      <c r="N1044" s="2" t="s">
        <v>74</v>
      </c>
      <c r="O1044" s="2"/>
    </row>
    <row r="1045" customHeight="1" spans="1:19">
      <c r="A1045" s="2" t="s">
        <v>2481</v>
      </c>
      <c r="B1045" s="29" t="s">
        <v>180</v>
      </c>
      <c r="C1045" s="2" t="s">
        <v>2004</v>
      </c>
      <c r="D1045" s="2" t="str">
        <f t="array" ref="D1045">_xlfn.XLOOKUP(C1045,Customers!A:A,Customers!B:B)</f>
        <v>Customer 0180</v>
      </c>
      <c r="E1045" s="2" t="s">
        <v>795</v>
      </c>
      <c r="F1045" s="2" t="str">
        <f t="array" ref="F1045">_xlfn.XLOOKUP(E1045,Restaurants!A:A,Restaurants!B:B)</f>
        <v>Restaurant 117</v>
      </c>
      <c r="G1045" s="2" t="s">
        <v>331</v>
      </c>
      <c r="H1045" s="2" t="str">
        <f t="array" ref="H1045">_xlfn.XLOOKUP(G1045,Food_Menu!A:A,Food_Menu!B:B)</f>
        <v>Food Item 0120</v>
      </c>
      <c r="I1045" s="2">
        <f t="array" ref="I1045">_xlfn.XLOOKUP(G1045,Food_Menu!A:A,Food_Menu!D:D)</f>
        <v>569.73</v>
      </c>
      <c r="J1045" s="2" t="s">
        <v>383</v>
      </c>
      <c r="K1045" s="2" t="str">
        <f t="array" ref="K1045">_xlfn.XLOOKUP(J1045,Delivery_Partners!A:A,Delivery_Partners!B:B)</f>
        <v>Delivery Partner 149</v>
      </c>
      <c r="L1045" s="3">
        <v>1</v>
      </c>
      <c r="M1045" s="2" t="s">
        <v>23</v>
      </c>
      <c r="N1045" s="2" t="s">
        <v>74</v>
      </c>
      <c r="O1045" s="3">
        <v>41</v>
      </c>
      <c r="P1045" s="13">
        <f t="shared" ref="P1045:P1058" si="218">I1045*L1045</f>
        <v>569.73</v>
      </c>
      <c r="Q1045" s="13" t="str">
        <f t="shared" ref="Q1045:Q1058" si="219">IF(O1045="","Not Delivered",IF(O1045&lt;=30,"Fast",IF(O1045&lt;=60,"Normal","Slow")))</f>
        <v>Normal</v>
      </c>
      <c r="S1045" s="21"/>
    </row>
    <row r="1046" customHeight="1" spans="1:19">
      <c r="A1046" s="2" t="s">
        <v>2482</v>
      </c>
      <c r="B1046" s="29" t="s">
        <v>1092</v>
      </c>
      <c r="C1046" s="2" t="s">
        <v>1761</v>
      </c>
      <c r="D1046" s="2" t="str">
        <f t="array" ref="D1046">_xlfn.XLOOKUP(C1046,Customers!A:A,Customers!B:B)</f>
        <v>Customer 0307</v>
      </c>
      <c r="E1046" s="2" t="s">
        <v>372</v>
      </c>
      <c r="F1046" s="2" t="str">
        <f t="array" ref="F1046">_xlfn.XLOOKUP(E1046,Restaurants!A:A,Restaurants!B:B)</f>
        <v>Restaurant 119</v>
      </c>
      <c r="G1046" s="2" t="s">
        <v>1650</v>
      </c>
      <c r="H1046" s="2" t="str">
        <f t="array" ref="H1046">_xlfn.XLOOKUP(G1046,Food_Menu!A:A,Food_Menu!B:B)</f>
        <v>Food Item 0040</v>
      </c>
      <c r="I1046" s="2">
        <f t="array" ref="I1046">_xlfn.XLOOKUP(G1046,Food_Menu!A:A,Food_Menu!D:D)</f>
        <v>254.86</v>
      </c>
      <c r="J1046" s="2" t="s">
        <v>1863</v>
      </c>
      <c r="K1046" s="2" t="str">
        <f t="array" ref="K1046">_xlfn.XLOOKUP(J1046,Delivery_Partners!A:A,Delivery_Partners!B:B)</f>
        <v>Delivery Partner 088</v>
      </c>
      <c r="L1046" s="3">
        <v>1</v>
      </c>
      <c r="M1046" s="2" t="s">
        <v>23</v>
      </c>
      <c r="N1046" s="2" t="s">
        <v>24</v>
      </c>
      <c r="O1046" s="3">
        <v>26</v>
      </c>
      <c r="P1046" s="13">
        <f t="shared" si="218"/>
        <v>254.86</v>
      </c>
      <c r="Q1046" s="13" t="str">
        <f t="shared" si="219"/>
        <v>Fast</v>
      </c>
      <c r="S1046" s="21"/>
    </row>
    <row r="1047" customHeight="1" spans="1:19">
      <c r="A1047" s="2" t="s">
        <v>2483</v>
      </c>
      <c r="B1047" s="29" t="s">
        <v>2484</v>
      </c>
      <c r="C1047" s="2" t="s">
        <v>1950</v>
      </c>
      <c r="D1047" s="2" t="str">
        <f t="array" ref="D1047">_xlfn.XLOOKUP(C1047,Customers!A:A,Customers!B:B)</f>
        <v>Customer 0163</v>
      </c>
      <c r="E1047" s="2" t="s">
        <v>93</v>
      </c>
      <c r="F1047" s="2" t="str">
        <f t="array" ref="F1047">_xlfn.XLOOKUP(E1047,Restaurants!A:A,Restaurants!B:B)</f>
        <v>Restaurant 018</v>
      </c>
      <c r="G1047" s="2" t="s">
        <v>266</v>
      </c>
      <c r="H1047" s="2" t="str">
        <f t="array" ref="H1047">_xlfn.XLOOKUP(G1047,Food_Menu!A:A,Food_Menu!B:B)</f>
        <v>Food Item 0012</v>
      </c>
      <c r="I1047" s="2">
        <f t="array" ref="I1047">_xlfn.XLOOKUP(G1047,Food_Menu!A:A,Food_Menu!D:D)</f>
        <v>390.14</v>
      </c>
      <c r="J1047" s="2" t="s">
        <v>877</v>
      </c>
      <c r="K1047" s="2" t="str">
        <f t="array" ref="K1047">_xlfn.XLOOKUP(J1047,Delivery_Partners!A:A,Delivery_Partners!B:B)</f>
        <v>Delivery Partner 123</v>
      </c>
      <c r="L1047" s="3">
        <v>1</v>
      </c>
      <c r="M1047" s="2" t="s">
        <v>23</v>
      </c>
      <c r="N1047" s="2" t="s">
        <v>74</v>
      </c>
      <c r="O1047" s="3">
        <v>15</v>
      </c>
      <c r="P1047" s="13">
        <f t="shared" si="218"/>
        <v>390.14</v>
      </c>
      <c r="Q1047" s="13" t="str">
        <f t="shared" si="219"/>
        <v>Fast</v>
      </c>
      <c r="S1047" s="21"/>
    </row>
    <row r="1048" customHeight="1" spans="1:19">
      <c r="A1048" s="2" t="s">
        <v>2485</v>
      </c>
      <c r="B1048" s="29" t="s">
        <v>501</v>
      </c>
      <c r="C1048" s="2" t="s">
        <v>2486</v>
      </c>
      <c r="D1048" s="2" t="str">
        <f t="array" ref="D1048">_xlfn.XLOOKUP(C1048,Customers!A:A,Customers!B:B)</f>
        <v>Customer 0880</v>
      </c>
      <c r="E1048" s="2" t="s">
        <v>616</v>
      </c>
      <c r="F1048" s="2" t="str">
        <f t="array" ref="F1048">_xlfn.XLOOKUP(E1048,Restaurants!A:A,Restaurants!B:B)</f>
        <v>Restaurant 027</v>
      </c>
      <c r="G1048" s="2" t="s">
        <v>514</v>
      </c>
      <c r="H1048" s="2" t="str">
        <f t="array" ref="H1048">_xlfn.XLOOKUP(G1048,Food_Menu!A:A,Food_Menu!B:B)</f>
        <v>Food Item 0013</v>
      </c>
      <c r="I1048" s="2">
        <f t="array" ref="I1048">_xlfn.XLOOKUP(G1048,Food_Menu!A:A,Food_Menu!D:D)</f>
        <v>584.96</v>
      </c>
      <c r="J1048" s="2" t="s">
        <v>481</v>
      </c>
      <c r="K1048" s="2" t="str">
        <f t="array" ref="K1048">_xlfn.XLOOKUP(J1048,Delivery_Partners!A:A,Delivery_Partners!B:B)</f>
        <v>Delivery Partner 100</v>
      </c>
      <c r="L1048" s="3">
        <v>1</v>
      </c>
      <c r="M1048" s="2" t="s">
        <v>23</v>
      </c>
      <c r="N1048" s="2" t="s">
        <v>42</v>
      </c>
      <c r="O1048" s="3">
        <v>18</v>
      </c>
      <c r="P1048" s="13">
        <f t="shared" si="218"/>
        <v>584.96</v>
      </c>
      <c r="Q1048" s="13" t="str">
        <f t="shared" si="219"/>
        <v>Fast</v>
      </c>
      <c r="S1048" s="21"/>
    </row>
    <row r="1049" customHeight="1" spans="1:19">
      <c r="A1049" s="2" t="s">
        <v>2487</v>
      </c>
      <c r="B1049" s="29" t="s">
        <v>150</v>
      </c>
      <c r="C1049" s="2" t="s">
        <v>1908</v>
      </c>
      <c r="D1049" s="2" t="str">
        <f t="array" ref="D1049">_xlfn.XLOOKUP(C1049,Customers!A:A,Customers!B:B)</f>
        <v>Customer 0717</v>
      </c>
      <c r="E1049" s="2" t="s">
        <v>1072</v>
      </c>
      <c r="F1049" s="2" t="str">
        <f t="array" ref="F1049">_xlfn.XLOOKUP(E1049,Restaurants!A:A,Restaurants!B:B)</f>
        <v>Restaurant 030</v>
      </c>
      <c r="G1049" s="2" t="s">
        <v>377</v>
      </c>
      <c r="H1049" s="2" t="str">
        <f t="array" ref="H1049">_xlfn.XLOOKUP(G1049,Food_Menu!A:A,Food_Menu!B:B)</f>
        <v>Food Item 0138</v>
      </c>
      <c r="I1049" s="2">
        <f t="array" ref="I1049">_xlfn.XLOOKUP(G1049,Food_Menu!A:A,Food_Menu!D:D)</f>
        <v>153.3</v>
      </c>
      <c r="J1049" s="2" t="s">
        <v>448</v>
      </c>
      <c r="K1049" s="2" t="str">
        <f t="array" ref="K1049">_xlfn.XLOOKUP(J1049,Delivery_Partners!A:A,Delivery_Partners!B:B)</f>
        <v>Delivery Partner 117</v>
      </c>
      <c r="L1049" s="3">
        <v>4</v>
      </c>
      <c r="M1049" s="2" t="s">
        <v>23</v>
      </c>
      <c r="N1049" s="2" t="s">
        <v>42</v>
      </c>
      <c r="O1049" s="3">
        <v>37</v>
      </c>
      <c r="P1049" s="13">
        <f t="shared" si="218"/>
        <v>613.2</v>
      </c>
      <c r="Q1049" s="13" t="str">
        <f t="shared" si="219"/>
        <v>Normal</v>
      </c>
      <c r="S1049" s="21"/>
    </row>
    <row r="1050" customHeight="1" spans="1:19">
      <c r="A1050" s="2" t="s">
        <v>2488</v>
      </c>
      <c r="B1050" s="28">
        <v>46002</v>
      </c>
      <c r="C1050" s="2" t="s">
        <v>2437</v>
      </c>
      <c r="D1050" s="2" t="str">
        <f t="array" ref="D1050">_xlfn.XLOOKUP(C1050,Customers!A:A,Customers!B:B)</f>
        <v>Customer 0469</v>
      </c>
      <c r="E1050" s="2" t="s">
        <v>698</v>
      </c>
      <c r="F1050" s="2" t="str">
        <f t="array" ref="F1050">_xlfn.XLOOKUP(E1050,Restaurants!A:A,Restaurants!B:B)</f>
        <v>Restaurant 116</v>
      </c>
      <c r="G1050" s="2" t="s">
        <v>79</v>
      </c>
      <c r="H1050" s="2" t="str">
        <f t="array" ref="H1050">_xlfn.XLOOKUP(G1050,Food_Menu!A:A,Food_Menu!B:B)</f>
        <v>Food Item 0165</v>
      </c>
      <c r="I1050" s="2">
        <f t="array" ref="I1050">_xlfn.XLOOKUP(G1050,Food_Menu!A:A,Food_Menu!D:D)</f>
        <v>508.61</v>
      </c>
      <c r="J1050" s="2" t="s">
        <v>541</v>
      </c>
      <c r="K1050" s="2" t="str">
        <f t="array" ref="K1050">_xlfn.XLOOKUP(J1050,Delivery_Partners!A:A,Delivery_Partners!B:B)</f>
        <v>Delivery Partner 172</v>
      </c>
      <c r="L1050" s="3">
        <v>1</v>
      </c>
      <c r="M1050" s="2" t="s">
        <v>23</v>
      </c>
      <c r="N1050" s="2" t="s">
        <v>24</v>
      </c>
      <c r="O1050" s="3">
        <v>44</v>
      </c>
      <c r="P1050" s="13">
        <f t="shared" si="218"/>
        <v>508.61</v>
      </c>
      <c r="Q1050" s="13" t="str">
        <f t="shared" si="219"/>
        <v>Normal</v>
      </c>
      <c r="S1050" s="21"/>
    </row>
    <row r="1051" customHeight="1" spans="1:19">
      <c r="A1051" s="2" t="s">
        <v>2489</v>
      </c>
      <c r="B1051" s="28">
        <v>45659</v>
      </c>
      <c r="C1051" s="2" t="s">
        <v>615</v>
      </c>
      <c r="D1051" s="2" t="str">
        <f t="array" ref="D1051">_xlfn.XLOOKUP(C1051,Customers!A:A,Customers!B:B)</f>
        <v>Customer 0657</v>
      </c>
      <c r="E1051" s="2" t="s">
        <v>1292</v>
      </c>
      <c r="F1051" s="2" t="str">
        <f t="array" ref="F1051">_xlfn.XLOOKUP(E1051,Restaurants!A:A,Restaurants!B:B)</f>
        <v>Restaurant 112</v>
      </c>
      <c r="G1051" s="2" t="s">
        <v>1018</v>
      </c>
      <c r="H1051" s="2" t="str">
        <f t="array" ref="H1051">_xlfn.XLOOKUP(G1051,Food_Menu!A:A,Food_Menu!B:B)</f>
        <v>Food Item 0175</v>
      </c>
      <c r="I1051" s="2">
        <f t="array" ref="I1051">_xlfn.XLOOKUP(G1051,Food_Menu!A:A,Food_Menu!D:D)</f>
        <v>114.67</v>
      </c>
      <c r="J1051" s="2" t="s">
        <v>613</v>
      </c>
      <c r="K1051" s="2" t="str">
        <f t="array" ref="K1051">_xlfn.XLOOKUP(J1051,Delivery_Partners!A:A,Delivery_Partners!B:B)</f>
        <v>Delivery Partner 121</v>
      </c>
      <c r="L1051" s="3">
        <v>1</v>
      </c>
      <c r="M1051" s="2" t="s">
        <v>23</v>
      </c>
      <c r="N1051" s="2" t="s">
        <v>42</v>
      </c>
      <c r="O1051" s="3">
        <v>30</v>
      </c>
      <c r="P1051" s="13">
        <f t="shared" si="218"/>
        <v>114.67</v>
      </c>
      <c r="Q1051" s="13" t="str">
        <f t="shared" si="219"/>
        <v>Fast</v>
      </c>
      <c r="S1051" s="21"/>
    </row>
    <row r="1052" customHeight="1" spans="1:19">
      <c r="A1052" s="2" t="s">
        <v>2490</v>
      </c>
      <c r="B1052" s="29" t="s">
        <v>980</v>
      </c>
      <c r="C1052" s="2" t="s">
        <v>2491</v>
      </c>
      <c r="D1052" s="2" t="str">
        <f t="array" ref="D1052">_xlfn.XLOOKUP(C1052,Customers!A:A,Customers!B:B)</f>
        <v>Customer 0726</v>
      </c>
      <c r="E1052" s="2" t="s">
        <v>83</v>
      </c>
      <c r="F1052" s="2" t="str">
        <f t="array" ref="F1052">_xlfn.XLOOKUP(E1052,Restaurants!A:A,Restaurants!B:B)</f>
        <v>Restaurant 032</v>
      </c>
      <c r="G1052" s="2" t="s">
        <v>34</v>
      </c>
      <c r="H1052" s="2" t="str">
        <f t="array" ref="H1052">_xlfn.XLOOKUP(G1052,Food_Menu!A:A,Food_Menu!B:B)</f>
        <v>Food Item 0177</v>
      </c>
      <c r="I1052" s="2">
        <f t="array" ref="I1052">_xlfn.XLOOKUP(G1052,Food_Menu!A:A,Food_Menu!D:D)</f>
        <v>268.83</v>
      </c>
      <c r="J1052" s="2" t="s">
        <v>314</v>
      </c>
      <c r="K1052" s="2" t="str">
        <f t="array" ref="K1052">_xlfn.XLOOKUP(J1052,Delivery_Partners!A:A,Delivery_Partners!B:B)</f>
        <v>Delivery Partner 021</v>
      </c>
      <c r="L1052" s="3">
        <v>4</v>
      </c>
      <c r="M1052" s="2" t="s">
        <v>23</v>
      </c>
      <c r="N1052" s="2" t="s">
        <v>24</v>
      </c>
      <c r="O1052" s="3">
        <v>43</v>
      </c>
      <c r="P1052" s="13">
        <f t="shared" si="218"/>
        <v>1075.32</v>
      </c>
      <c r="Q1052" s="13" t="str">
        <f t="shared" si="219"/>
        <v>Normal</v>
      </c>
      <c r="S1052" s="21"/>
    </row>
    <row r="1053" customHeight="1" spans="1:19">
      <c r="A1053" s="2" t="s">
        <v>2492</v>
      </c>
      <c r="B1053" s="29" t="s">
        <v>191</v>
      </c>
      <c r="C1053" s="2" t="s">
        <v>2493</v>
      </c>
      <c r="D1053" s="2" t="str">
        <f t="array" ref="D1053">_xlfn.XLOOKUP(C1053,Customers!A:A,Customers!B:B)</f>
        <v>Customer 0222</v>
      </c>
      <c r="E1053" s="2" t="s">
        <v>750</v>
      </c>
      <c r="F1053" s="2" t="str">
        <f t="array" ref="F1053">_xlfn.XLOOKUP(E1053,Restaurants!A:A,Restaurants!B:B)</f>
        <v>Restaurant 076</v>
      </c>
      <c r="G1053" s="2" t="s">
        <v>2095</v>
      </c>
      <c r="H1053" s="2" t="str">
        <f t="array" ref="H1053">_xlfn.XLOOKUP(G1053,Food_Menu!A:A,Food_Menu!B:B)</f>
        <v>Food Item 0087</v>
      </c>
      <c r="I1053" s="2">
        <f t="array" ref="I1053">_xlfn.XLOOKUP(G1053,Food_Menu!A:A,Food_Menu!D:D)</f>
        <v>288.34</v>
      </c>
      <c r="J1053" s="2" t="s">
        <v>887</v>
      </c>
      <c r="K1053" s="2" t="str">
        <f t="array" ref="K1053">_xlfn.XLOOKUP(J1053,Delivery_Partners!A:A,Delivery_Partners!B:B)</f>
        <v>Delivery Partner 091</v>
      </c>
      <c r="L1053" s="3">
        <v>1</v>
      </c>
      <c r="M1053" s="2" t="s">
        <v>23</v>
      </c>
      <c r="N1053" s="2" t="s">
        <v>55</v>
      </c>
      <c r="O1053" s="3">
        <v>46</v>
      </c>
      <c r="P1053" s="13">
        <f t="shared" si="218"/>
        <v>288.34</v>
      </c>
      <c r="Q1053" s="13" t="str">
        <f t="shared" si="219"/>
        <v>Normal</v>
      </c>
      <c r="S1053" s="21"/>
    </row>
    <row r="1054" customHeight="1" spans="1:19">
      <c r="A1054" s="2" t="s">
        <v>2494</v>
      </c>
      <c r="B1054" s="28">
        <v>45907</v>
      </c>
      <c r="C1054" s="2" t="s">
        <v>2276</v>
      </c>
      <c r="D1054" s="2" t="str">
        <f t="array" ref="D1054">_xlfn.XLOOKUP(C1054,Customers!A:A,Customers!B:B)</f>
        <v>Customer 0357</v>
      </c>
      <c r="E1054" s="2" t="s">
        <v>1072</v>
      </c>
      <c r="F1054" s="2" t="str">
        <f t="array" ref="F1054">_xlfn.XLOOKUP(E1054,Restaurants!A:A,Restaurants!B:B)</f>
        <v>Restaurant 030</v>
      </c>
      <c r="G1054" s="2" t="s">
        <v>2284</v>
      </c>
      <c r="H1054" s="2" t="str">
        <f t="array" ref="H1054">_xlfn.XLOOKUP(G1054,Food_Menu!A:A,Food_Menu!B:B)</f>
        <v>Food Item 0001</v>
      </c>
      <c r="I1054" s="2">
        <f t="array" ref="I1054">_xlfn.XLOOKUP(G1054,Food_Menu!A:A,Food_Menu!D:D)</f>
        <v>107.77</v>
      </c>
      <c r="J1054" s="2" t="s">
        <v>327</v>
      </c>
      <c r="K1054" s="2" t="str">
        <f t="array" ref="K1054">_xlfn.XLOOKUP(J1054,Delivery_Partners!A:A,Delivery_Partners!B:B)</f>
        <v>Delivery Partner 148</v>
      </c>
      <c r="L1054" s="3">
        <v>1</v>
      </c>
      <c r="M1054" s="2" t="s">
        <v>23</v>
      </c>
      <c r="N1054" s="2" t="s">
        <v>24</v>
      </c>
      <c r="O1054" s="3">
        <v>26</v>
      </c>
      <c r="P1054" s="13">
        <f t="shared" si="218"/>
        <v>107.77</v>
      </c>
      <c r="Q1054" s="13" t="str">
        <f t="shared" si="219"/>
        <v>Fast</v>
      </c>
      <c r="S1054" s="21"/>
    </row>
    <row r="1055" customHeight="1" spans="1:19">
      <c r="A1055" s="2" t="s">
        <v>2495</v>
      </c>
      <c r="B1055" s="29" t="s">
        <v>1841</v>
      </c>
      <c r="C1055" s="2" t="s">
        <v>867</v>
      </c>
      <c r="D1055" s="2" t="str">
        <f t="array" ref="D1055">_xlfn.XLOOKUP(C1055,Customers!A:A,Customers!B:B)</f>
        <v>Customer 1059</v>
      </c>
      <c r="E1055" s="2" t="s">
        <v>506</v>
      </c>
      <c r="F1055" s="2" t="str">
        <f t="array" ref="F1055">_xlfn.XLOOKUP(E1055,Restaurants!A:A,Restaurants!B:B)</f>
        <v>Restaurant 005</v>
      </c>
      <c r="G1055" s="2" t="s">
        <v>607</v>
      </c>
      <c r="H1055" s="2" t="str">
        <f t="array" ref="H1055">_xlfn.XLOOKUP(G1055,Food_Menu!A:A,Food_Menu!B:B)</f>
        <v>Food Item 0054</v>
      </c>
      <c r="I1055" s="2">
        <f t="array" ref="I1055">_xlfn.XLOOKUP(G1055,Food_Menu!A:A,Food_Menu!D:D)</f>
        <v>491.81</v>
      </c>
      <c r="J1055" s="2" t="s">
        <v>1375</v>
      </c>
      <c r="K1055" s="2" t="str">
        <f t="array" ref="K1055">_xlfn.XLOOKUP(J1055,Delivery_Partners!A:A,Delivery_Partners!B:B)</f>
        <v>Delivery Partner 008</v>
      </c>
      <c r="L1055" s="3">
        <v>1</v>
      </c>
      <c r="M1055" s="2" t="s">
        <v>23</v>
      </c>
      <c r="N1055" s="2" t="s">
        <v>42</v>
      </c>
      <c r="O1055" s="3">
        <v>34</v>
      </c>
      <c r="P1055" s="13">
        <f t="shared" si="218"/>
        <v>491.81</v>
      </c>
      <c r="Q1055" s="13" t="str">
        <f t="shared" si="219"/>
        <v>Normal</v>
      </c>
      <c r="S1055" s="21"/>
    </row>
    <row r="1056" customHeight="1" spans="1:19">
      <c r="A1056" s="2" t="s">
        <v>2496</v>
      </c>
      <c r="B1056" s="28">
        <v>45878</v>
      </c>
      <c r="C1056" s="2" t="s">
        <v>223</v>
      </c>
      <c r="D1056" s="2" t="str">
        <f t="array" ref="D1056">_xlfn.XLOOKUP(C1056,Customers!A:A,Customers!B:B)</f>
        <v>Customer 0015</v>
      </c>
      <c r="E1056" s="2" t="s">
        <v>376</v>
      </c>
      <c r="F1056" s="2" t="str">
        <f t="array" ref="F1056">_xlfn.XLOOKUP(E1056,Restaurants!A:A,Restaurants!B:B)</f>
        <v>Restaurant 028</v>
      </c>
      <c r="G1056" s="2" t="s">
        <v>1600</v>
      </c>
      <c r="H1056" s="2" t="str">
        <f t="array" ref="H1056">_xlfn.XLOOKUP(G1056,Food_Menu!A:A,Food_Menu!B:B)</f>
        <v>Food Item 0174</v>
      </c>
      <c r="I1056" s="2">
        <f t="array" ref="I1056">_xlfn.XLOOKUP(G1056,Food_Menu!A:A,Food_Menu!D:D)</f>
        <v>470.05</v>
      </c>
      <c r="J1056" s="2" t="s">
        <v>1557</v>
      </c>
      <c r="K1056" s="2" t="str">
        <f t="array" ref="K1056">_xlfn.XLOOKUP(J1056,Delivery_Partners!A:A,Delivery_Partners!B:B)</f>
        <v>Delivery Partner 065</v>
      </c>
      <c r="L1056" s="3">
        <v>2</v>
      </c>
      <c r="M1056" s="2" t="s">
        <v>23</v>
      </c>
      <c r="N1056" s="2" t="s">
        <v>74</v>
      </c>
      <c r="O1056" s="3">
        <v>28</v>
      </c>
      <c r="P1056" s="13">
        <f t="shared" si="218"/>
        <v>940.1</v>
      </c>
      <c r="Q1056" s="13" t="str">
        <f t="shared" si="219"/>
        <v>Fast</v>
      </c>
      <c r="S1056" s="21"/>
    </row>
    <row r="1057" customHeight="1" spans="1:19">
      <c r="A1057" s="2" t="s">
        <v>2497</v>
      </c>
      <c r="B1057" s="29" t="s">
        <v>2209</v>
      </c>
      <c r="C1057" s="2" t="s">
        <v>2415</v>
      </c>
      <c r="D1057" s="2" t="str">
        <f t="array" ref="D1057">_xlfn.XLOOKUP(C1057,Customers!A:A,Customers!B:B)</f>
        <v>Customer 1149</v>
      </c>
      <c r="E1057" s="2" t="s">
        <v>465</v>
      </c>
      <c r="F1057" s="2" t="str">
        <f t="array" ref="F1057">_xlfn.XLOOKUP(E1057,Restaurants!A:A,Restaurants!B:B)</f>
        <v>Restaurant 010</v>
      </c>
      <c r="G1057" s="2" t="s">
        <v>985</v>
      </c>
      <c r="H1057" s="2" t="str">
        <f t="array" ref="H1057">_xlfn.XLOOKUP(G1057,Food_Menu!A:A,Food_Menu!B:B)</f>
        <v>Food Item 0169</v>
      </c>
      <c r="I1057" s="2">
        <f t="array" ref="I1057">_xlfn.XLOOKUP(G1057,Food_Menu!A:A,Food_Menu!D:D)</f>
        <v>94.12</v>
      </c>
      <c r="J1057" s="2" t="s">
        <v>942</v>
      </c>
      <c r="K1057" s="2" t="str">
        <f t="array" ref="K1057">_xlfn.XLOOKUP(J1057,Delivery_Partners!A:A,Delivery_Partners!B:B)</f>
        <v>Delivery Partner 037</v>
      </c>
      <c r="L1057" s="3">
        <v>1</v>
      </c>
      <c r="M1057" s="2" t="s">
        <v>23</v>
      </c>
      <c r="N1057" s="2" t="s">
        <v>24</v>
      </c>
      <c r="O1057" s="3">
        <v>41</v>
      </c>
      <c r="P1057" s="13">
        <f t="shared" si="218"/>
        <v>94.12</v>
      </c>
      <c r="Q1057" s="13" t="str">
        <f t="shared" si="219"/>
        <v>Normal</v>
      </c>
      <c r="S1057" s="21"/>
    </row>
    <row r="1058" customHeight="1" spans="1:19">
      <c r="A1058" s="2" t="s">
        <v>2498</v>
      </c>
      <c r="B1058" s="28">
        <v>45999</v>
      </c>
      <c r="C1058" s="2" t="s">
        <v>2499</v>
      </c>
      <c r="D1058" s="2" t="str">
        <f t="array" ref="D1058">_xlfn.XLOOKUP(C1058,Customers!A:A,Customers!B:B)</f>
        <v>Customer 1158</v>
      </c>
      <c r="E1058" s="2" t="s">
        <v>917</v>
      </c>
      <c r="F1058" s="2" t="str">
        <f t="array" ref="F1058">_xlfn.XLOOKUP(E1058,Restaurants!A:A,Restaurants!B:B)</f>
        <v>Restaurant 102</v>
      </c>
      <c r="G1058" s="2" t="s">
        <v>1506</v>
      </c>
      <c r="H1058" s="2" t="str">
        <f t="array" ref="H1058">_xlfn.XLOOKUP(G1058,Food_Menu!A:A,Food_Menu!B:B)</f>
        <v>Food Item 0112</v>
      </c>
      <c r="I1058" s="2">
        <f t="array" ref="I1058">_xlfn.XLOOKUP(G1058,Food_Menu!A:A,Food_Menu!D:D)</f>
        <v>97.22</v>
      </c>
      <c r="J1058" s="2" t="s">
        <v>168</v>
      </c>
      <c r="K1058" s="2" t="str">
        <f t="array" ref="K1058">_xlfn.XLOOKUP(J1058,Delivery_Partners!A:A,Delivery_Partners!B:B)</f>
        <v>Delivery Partner 130</v>
      </c>
      <c r="L1058" s="3">
        <v>2</v>
      </c>
      <c r="M1058" s="2" t="s">
        <v>23</v>
      </c>
      <c r="N1058" s="2" t="s">
        <v>24</v>
      </c>
      <c r="O1058" s="3">
        <v>28</v>
      </c>
      <c r="P1058" s="13">
        <f t="shared" si="218"/>
        <v>194.44</v>
      </c>
      <c r="Q1058" s="13" t="str">
        <f t="shared" si="219"/>
        <v>Fast</v>
      </c>
      <c r="S1058" s="21"/>
    </row>
    <row r="1059" hidden="1" customHeight="1" spans="1:19">
      <c r="A1059" s="2" t="s">
        <v>2500</v>
      </c>
      <c r="B1059" s="28">
        <v>45901</v>
      </c>
      <c r="C1059" s="2" t="s">
        <v>2501</v>
      </c>
      <c r="D1059" s="2" t="str">
        <f t="array" ref="D1059">_xlfn.XLOOKUP(C1059,Customers!A:A,Customers!B:B)</f>
        <v>Customer 0304</v>
      </c>
      <c r="E1059" s="2" t="s">
        <v>358</v>
      </c>
      <c r="F1059" s="2" t="str">
        <f t="array" ref="F1059">_xlfn.XLOOKUP(E1059,Restaurants!A:A,Restaurants!B:B)</f>
        <v>Restaurant 095</v>
      </c>
      <c r="G1059" s="2" t="s">
        <v>889</v>
      </c>
      <c r="H1059" s="2" t="str">
        <f t="array" ref="H1059">_xlfn.XLOOKUP(G1059,Food_Menu!A:A,Food_Menu!B:B)</f>
        <v>Food Item 0006</v>
      </c>
      <c r="I1059" s="2"/>
      <c r="J1059" s="2" t="s">
        <v>588</v>
      </c>
      <c r="K1059" s="2" t="str">
        <f t="array" ref="K1059">_xlfn.XLOOKUP(J1059,Delivery_Partners!A:A,Delivery_Partners!B:B)</f>
        <v>Delivery Partner 026</v>
      </c>
      <c r="L1059" s="3">
        <v>3</v>
      </c>
      <c r="M1059" s="2" t="s">
        <v>189</v>
      </c>
      <c r="N1059" s="2" t="s">
        <v>24</v>
      </c>
      <c r="O1059" s="2"/>
    </row>
    <row r="1060" customHeight="1" spans="1:19">
      <c r="A1060" s="2" t="s">
        <v>2502</v>
      </c>
      <c r="B1060" s="29" t="s">
        <v>1370</v>
      </c>
      <c r="C1060" s="2" t="s">
        <v>2503</v>
      </c>
      <c r="D1060" s="2" t="str">
        <f t="array" ref="D1060">_xlfn.XLOOKUP(C1060,Customers!A:A,Customers!B:B)</f>
        <v>Customer 0385</v>
      </c>
      <c r="E1060" s="2" t="s">
        <v>425</v>
      </c>
      <c r="F1060" s="2" t="str">
        <f t="array" ref="F1060">_xlfn.XLOOKUP(E1060,Restaurants!A:A,Restaurants!B:B)</f>
        <v>Restaurant 023</v>
      </c>
      <c r="G1060" s="2" t="s">
        <v>913</v>
      </c>
      <c r="H1060" s="2" t="str">
        <f t="array" ref="H1060">_xlfn.XLOOKUP(G1060,Food_Menu!A:A,Food_Menu!B:B)</f>
        <v>Food Item 0171</v>
      </c>
      <c r="I1060" s="2">
        <f t="array" ref="I1060">_xlfn.XLOOKUP(G1060,Food_Menu!A:A,Food_Menu!D:D)</f>
        <v>583.51</v>
      </c>
      <c r="J1060" s="2" t="s">
        <v>597</v>
      </c>
      <c r="K1060" s="2" t="str">
        <f t="array" ref="K1060">_xlfn.XLOOKUP(J1060,Delivery_Partners!A:A,Delivery_Partners!B:B)</f>
        <v>Delivery Partner 113</v>
      </c>
      <c r="L1060" s="3">
        <v>2</v>
      </c>
      <c r="M1060" s="2" t="s">
        <v>23</v>
      </c>
      <c r="N1060" s="2" t="s">
        <v>24</v>
      </c>
      <c r="O1060" s="3">
        <v>36</v>
      </c>
      <c r="P1060" s="13">
        <f>I1060*L1060</f>
        <v>1167.02</v>
      </c>
      <c r="Q1060" s="13" t="str">
        <f>IF(O1060="","Not Delivered",IF(O1060&lt;=30,"Fast",IF(O1060&lt;=60,"Normal","Slow")))</f>
        <v>Normal</v>
      </c>
      <c r="S1060" s="21"/>
    </row>
    <row r="1061" hidden="1" customHeight="1" spans="1:19">
      <c r="A1061" s="2" t="s">
        <v>2504</v>
      </c>
      <c r="B1061" s="28">
        <v>45995</v>
      </c>
      <c r="C1061" s="2" t="s">
        <v>1195</v>
      </c>
      <c r="D1061" s="2" t="str">
        <f t="array" ref="D1061">_xlfn.XLOOKUP(C1061,Customers!A:A,Customers!B:B)</f>
        <v>Customer 0249</v>
      </c>
      <c r="E1061" s="2" t="s">
        <v>776</v>
      </c>
      <c r="F1061" s="2" t="str">
        <f t="array" ref="F1061">_xlfn.XLOOKUP(E1061,Restaurants!A:A,Restaurants!B:B)</f>
        <v>Restaurant 069</v>
      </c>
      <c r="G1061" s="2" t="s">
        <v>457</v>
      </c>
      <c r="H1061" s="2" t="str">
        <f t="array" ref="H1061">_xlfn.XLOOKUP(G1061,Food_Menu!A:A,Food_Menu!B:B)</f>
        <v>Food Item 0180</v>
      </c>
      <c r="I1061" s="2"/>
      <c r="J1061" s="2" t="s">
        <v>133</v>
      </c>
      <c r="K1061" s="2" t="str">
        <f t="array" ref="K1061">_xlfn.XLOOKUP(J1061,Delivery_Partners!A:A,Delivery_Partners!B:B)</f>
        <v>Delivery Partner 012</v>
      </c>
      <c r="L1061" s="3">
        <v>3</v>
      </c>
      <c r="M1061" s="2" t="s">
        <v>101</v>
      </c>
      <c r="N1061" s="2" t="s">
        <v>74</v>
      </c>
      <c r="O1061" s="2"/>
    </row>
    <row r="1062" customHeight="1" spans="1:19">
      <c r="A1062" s="2" t="s">
        <v>2505</v>
      </c>
      <c r="B1062" s="29" t="s">
        <v>2484</v>
      </c>
      <c r="C1062" s="2" t="s">
        <v>828</v>
      </c>
      <c r="D1062" s="2" t="str">
        <f t="array" ref="D1062">_xlfn.XLOOKUP(C1062,Customers!A:A,Customers!B:B)</f>
        <v>Customer 0673</v>
      </c>
      <c r="E1062" s="2" t="s">
        <v>702</v>
      </c>
      <c r="F1062" s="2" t="str">
        <f t="array" ref="F1062">_xlfn.XLOOKUP(E1062,Restaurants!A:A,Restaurants!B:B)</f>
        <v>Restaurant 025</v>
      </c>
      <c r="G1062" s="2" t="s">
        <v>303</v>
      </c>
      <c r="H1062" s="2" t="str">
        <f t="array" ref="H1062">_xlfn.XLOOKUP(G1062,Food_Menu!A:A,Food_Menu!B:B)</f>
        <v>Food Item 0050</v>
      </c>
      <c r="I1062" s="2">
        <f t="array" ref="I1062">_xlfn.XLOOKUP(G1062,Food_Menu!A:A,Food_Menu!D:D)</f>
        <v>122.02</v>
      </c>
      <c r="J1062" s="2" t="s">
        <v>107</v>
      </c>
      <c r="K1062" s="2" t="str">
        <f t="array" ref="K1062">_xlfn.XLOOKUP(J1062,Delivery_Partners!A:A,Delivery_Partners!B:B)</f>
        <v>Delivery Partner 167</v>
      </c>
      <c r="L1062" s="3">
        <v>2</v>
      </c>
      <c r="M1062" s="2" t="s">
        <v>23</v>
      </c>
      <c r="N1062" s="2" t="s">
        <v>55</v>
      </c>
      <c r="O1062" s="3">
        <v>41</v>
      </c>
      <c r="P1062" s="13">
        <f t="shared" ref="P1062:P1067" si="220">I1062*L1062</f>
        <v>244.04</v>
      </c>
      <c r="Q1062" s="13" t="str">
        <f t="shared" ref="Q1062:Q1067" si="221">IF(O1062="","Not Delivered",IF(O1062&lt;=30,"Fast",IF(O1062&lt;=60,"Normal","Slow")))</f>
        <v>Normal</v>
      </c>
      <c r="S1062" s="21"/>
    </row>
    <row r="1063" customHeight="1" spans="1:19">
      <c r="A1063" s="2" t="s">
        <v>2506</v>
      </c>
      <c r="B1063" s="28">
        <v>45754</v>
      </c>
      <c r="C1063" s="2" t="s">
        <v>2507</v>
      </c>
      <c r="D1063" s="2" t="str">
        <f t="array" ref="D1063">_xlfn.XLOOKUP(C1063,Customers!A:A,Customers!B:B)</f>
        <v>Customer 0257</v>
      </c>
      <c r="E1063" s="2" t="s">
        <v>526</v>
      </c>
      <c r="F1063" s="2" t="str">
        <f t="array" ref="F1063">_xlfn.XLOOKUP(E1063,Restaurants!A:A,Restaurants!B:B)</f>
        <v>Restaurant 068</v>
      </c>
      <c r="G1063" s="2" t="s">
        <v>34</v>
      </c>
      <c r="H1063" s="2" t="str">
        <f t="array" ref="H1063">_xlfn.XLOOKUP(G1063,Food_Menu!A:A,Food_Menu!B:B)</f>
        <v>Food Item 0177</v>
      </c>
      <c r="I1063" s="2">
        <f t="array" ref="I1063">_xlfn.XLOOKUP(G1063,Food_Menu!A:A,Food_Menu!D:D)</f>
        <v>268.83</v>
      </c>
      <c r="J1063" s="2" t="s">
        <v>347</v>
      </c>
      <c r="K1063" s="2" t="str">
        <f t="array" ref="K1063">_xlfn.XLOOKUP(J1063,Delivery_Partners!A:A,Delivery_Partners!B:B)</f>
        <v>Delivery Partner 058</v>
      </c>
      <c r="L1063" s="3">
        <v>2</v>
      </c>
      <c r="M1063" s="2" t="s">
        <v>23</v>
      </c>
      <c r="N1063" s="2" t="s">
        <v>42</v>
      </c>
      <c r="O1063" s="3">
        <v>47</v>
      </c>
      <c r="P1063" s="13">
        <f t="shared" si="220"/>
        <v>537.66</v>
      </c>
      <c r="Q1063" s="13" t="str">
        <f t="shared" si="221"/>
        <v>Normal</v>
      </c>
      <c r="S1063" s="21"/>
    </row>
    <row r="1064" customHeight="1" spans="1:19">
      <c r="A1064" s="2" t="s">
        <v>2508</v>
      </c>
      <c r="B1064" s="29" t="s">
        <v>150</v>
      </c>
      <c r="C1064" s="2" t="s">
        <v>825</v>
      </c>
      <c r="D1064" s="2" t="str">
        <f t="array" ref="D1064">_xlfn.XLOOKUP(C1064,Customers!A:A,Customers!B:B)</f>
        <v>Customer 0949</v>
      </c>
      <c r="E1064" s="2" t="s">
        <v>382</v>
      </c>
      <c r="F1064" s="2" t="str">
        <f t="array" ref="F1064">_xlfn.XLOOKUP(E1064,Restaurants!A:A,Restaurants!B:B)</f>
        <v>Restaurant 108</v>
      </c>
      <c r="G1064" s="2" t="s">
        <v>1539</v>
      </c>
      <c r="H1064" s="2" t="str">
        <f t="array" ref="H1064">_xlfn.XLOOKUP(G1064,Food_Menu!A:A,Food_Menu!B:B)</f>
        <v>Food Item 0141</v>
      </c>
      <c r="I1064" s="2">
        <f t="array" ref="I1064">_xlfn.XLOOKUP(G1064,Food_Menu!A:A,Food_Menu!D:D)</f>
        <v>285.16</v>
      </c>
      <c r="J1064" s="2" t="s">
        <v>1193</v>
      </c>
      <c r="K1064" s="2" t="str">
        <f t="array" ref="K1064">_xlfn.XLOOKUP(J1064,Delivery_Partners!A:A,Delivery_Partners!B:B)</f>
        <v>Delivery Partner 074</v>
      </c>
      <c r="L1064" s="3">
        <v>1</v>
      </c>
      <c r="M1064" s="2" t="s">
        <v>23</v>
      </c>
      <c r="N1064" s="2" t="s">
        <v>42</v>
      </c>
      <c r="O1064" s="3">
        <v>46</v>
      </c>
      <c r="P1064" s="13">
        <f t="shared" si="220"/>
        <v>285.16</v>
      </c>
      <c r="Q1064" s="13" t="str">
        <f t="shared" si="221"/>
        <v>Normal</v>
      </c>
      <c r="S1064" s="21"/>
    </row>
    <row r="1065" customHeight="1" spans="1:19">
      <c r="A1065" s="2" t="s">
        <v>2509</v>
      </c>
      <c r="B1065" s="29" t="s">
        <v>2442</v>
      </c>
      <c r="C1065" s="2" t="s">
        <v>2059</v>
      </c>
      <c r="D1065" s="2" t="str">
        <f t="array" ref="D1065">_xlfn.XLOOKUP(C1065,Customers!A:A,Customers!B:B)</f>
        <v>Customer 0465</v>
      </c>
      <c r="E1065" s="2" t="s">
        <v>105</v>
      </c>
      <c r="F1065" s="2" t="str">
        <f t="array" ref="F1065">_xlfn.XLOOKUP(E1065,Restaurants!A:A,Restaurants!B:B)</f>
        <v>Restaurant 106</v>
      </c>
      <c r="G1065" s="2" t="s">
        <v>2157</v>
      </c>
      <c r="H1065" s="2" t="str">
        <f t="array" ref="H1065">_xlfn.XLOOKUP(G1065,Food_Menu!A:A,Food_Menu!B:B)</f>
        <v>Food Item 0196</v>
      </c>
      <c r="I1065" s="2">
        <f t="array" ref="I1065">_xlfn.XLOOKUP(G1065,Food_Menu!A:A,Food_Menu!D:D)</f>
        <v>535.63</v>
      </c>
      <c r="J1065" s="2" t="s">
        <v>923</v>
      </c>
      <c r="K1065" s="2" t="str">
        <f t="array" ref="K1065">_xlfn.XLOOKUP(J1065,Delivery_Partners!A:A,Delivery_Partners!B:B)</f>
        <v>Delivery Partner 142</v>
      </c>
      <c r="L1065" s="3">
        <v>1</v>
      </c>
      <c r="M1065" s="2" t="s">
        <v>23</v>
      </c>
      <c r="N1065" s="2" t="s">
        <v>55</v>
      </c>
      <c r="O1065" s="3">
        <v>36</v>
      </c>
      <c r="P1065" s="13">
        <f t="shared" si="220"/>
        <v>535.63</v>
      </c>
      <c r="Q1065" s="13" t="str">
        <f t="shared" si="221"/>
        <v>Normal</v>
      </c>
      <c r="S1065" s="21"/>
    </row>
    <row r="1066" customHeight="1" spans="1:19">
      <c r="A1066" s="2" t="s">
        <v>2510</v>
      </c>
      <c r="B1066" s="29" t="s">
        <v>416</v>
      </c>
      <c r="C1066" s="2" t="s">
        <v>804</v>
      </c>
      <c r="D1066" s="2" t="str">
        <f t="array" ref="D1066">_xlfn.XLOOKUP(C1066,Customers!A:A,Customers!B:B)</f>
        <v>Customer 1161</v>
      </c>
      <c r="E1066" s="2" t="s">
        <v>1711</v>
      </c>
      <c r="F1066" s="2" t="str">
        <f t="array" ref="F1066">_xlfn.XLOOKUP(E1066,Restaurants!A:A,Restaurants!B:B)</f>
        <v>Restaurant 100</v>
      </c>
      <c r="G1066" s="2" t="s">
        <v>377</v>
      </c>
      <c r="H1066" s="2" t="str">
        <f t="array" ref="H1066">_xlfn.XLOOKUP(G1066,Food_Menu!A:A,Food_Menu!B:B)</f>
        <v>Food Item 0138</v>
      </c>
      <c r="I1066" s="2">
        <f t="array" ref="I1066">_xlfn.XLOOKUP(G1066,Food_Menu!A:A,Food_Menu!D:D)</f>
        <v>153.3</v>
      </c>
      <c r="J1066" s="2" t="s">
        <v>145</v>
      </c>
      <c r="K1066" s="2" t="str">
        <f t="array" ref="K1066">_xlfn.XLOOKUP(J1066,Delivery_Partners!A:A,Delivery_Partners!B:B)</f>
        <v>Delivery Partner 069</v>
      </c>
      <c r="L1066" s="3">
        <v>1</v>
      </c>
      <c r="M1066" s="2" t="s">
        <v>23</v>
      </c>
      <c r="N1066" s="2" t="s">
        <v>24</v>
      </c>
      <c r="O1066" s="3">
        <v>28</v>
      </c>
      <c r="P1066" s="13">
        <f t="shared" si="220"/>
        <v>153.3</v>
      </c>
      <c r="Q1066" s="13" t="str">
        <f t="shared" si="221"/>
        <v>Fast</v>
      </c>
      <c r="S1066" s="21"/>
    </row>
    <row r="1067" customHeight="1" spans="1:19">
      <c r="A1067" s="2" t="s">
        <v>2511</v>
      </c>
      <c r="B1067" s="28">
        <v>45934</v>
      </c>
      <c r="C1067" s="2" t="s">
        <v>2512</v>
      </c>
      <c r="D1067" s="2" t="str">
        <f t="array" ref="D1067">_xlfn.XLOOKUP(C1067,Customers!A:A,Customers!B:B)</f>
        <v>Customer 1024</v>
      </c>
      <c r="E1067" s="2" t="s">
        <v>230</v>
      </c>
      <c r="F1067" s="2" t="str">
        <f t="array" ref="F1067">_xlfn.XLOOKUP(E1067,Restaurants!A:A,Restaurants!B:B)</f>
        <v>Restaurant 029</v>
      </c>
      <c r="G1067" s="2" t="s">
        <v>235</v>
      </c>
      <c r="H1067" s="2" t="str">
        <f t="array" ref="H1067">_xlfn.XLOOKUP(G1067,Food_Menu!A:A,Food_Menu!B:B)</f>
        <v>Food Item 0020</v>
      </c>
      <c r="I1067" s="2">
        <f t="array" ref="I1067">_xlfn.XLOOKUP(G1067,Food_Menu!A:A,Food_Menu!D:D)</f>
        <v>565.62</v>
      </c>
      <c r="J1067" s="2" t="s">
        <v>314</v>
      </c>
      <c r="K1067" s="2" t="str">
        <f t="array" ref="K1067">_xlfn.XLOOKUP(J1067,Delivery_Partners!A:A,Delivery_Partners!B:B)</f>
        <v>Delivery Partner 021</v>
      </c>
      <c r="L1067" s="3">
        <v>1</v>
      </c>
      <c r="M1067" s="2" t="s">
        <v>23</v>
      </c>
      <c r="N1067" s="2" t="s">
        <v>24</v>
      </c>
      <c r="O1067" s="3">
        <v>25</v>
      </c>
      <c r="P1067" s="13">
        <f t="shared" si="220"/>
        <v>565.62</v>
      </c>
      <c r="Q1067" s="13" t="str">
        <f t="shared" si="221"/>
        <v>Fast</v>
      </c>
      <c r="S1067" s="21"/>
    </row>
    <row r="1068" hidden="1" customHeight="1" spans="1:19">
      <c r="A1068" s="2" t="s">
        <v>2513</v>
      </c>
      <c r="B1068" s="28">
        <v>45881</v>
      </c>
      <c r="C1068" s="2" t="s">
        <v>2168</v>
      </c>
      <c r="D1068" s="2" t="str">
        <f t="array" ref="D1068">_xlfn.XLOOKUP(C1068,Customers!A:A,Customers!B:B)</f>
        <v>Customer 0482</v>
      </c>
      <c r="E1068" s="2" t="s">
        <v>425</v>
      </c>
      <c r="F1068" s="2" t="str">
        <f t="array" ref="F1068">_xlfn.XLOOKUP(E1068,Restaurants!A:A,Restaurants!B:B)</f>
        <v>Restaurant 023</v>
      </c>
      <c r="G1068" s="2" t="s">
        <v>442</v>
      </c>
      <c r="H1068" s="2" t="str">
        <f t="array" ref="H1068">_xlfn.XLOOKUP(G1068,Food_Menu!A:A,Food_Menu!B:B)</f>
        <v>Food Item 0143</v>
      </c>
      <c r="I1068" s="2"/>
      <c r="J1068" s="2" t="s">
        <v>22</v>
      </c>
      <c r="K1068" s="2" t="str">
        <f t="array" ref="K1068">_xlfn.XLOOKUP(J1068,Delivery_Partners!A:A,Delivery_Partners!B:B)</f>
        <v>Delivery Partner 163</v>
      </c>
      <c r="L1068" s="3">
        <v>1</v>
      </c>
      <c r="M1068" s="2" t="s">
        <v>101</v>
      </c>
      <c r="N1068" s="2" t="s">
        <v>24</v>
      </c>
      <c r="O1068" s="2"/>
    </row>
    <row r="1069" customHeight="1" spans="1:19">
      <c r="A1069" s="2" t="s">
        <v>2514</v>
      </c>
      <c r="B1069" s="28">
        <v>45940</v>
      </c>
      <c r="C1069" s="2" t="s">
        <v>2278</v>
      </c>
      <c r="D1069" s="2" t="str">
        <f t="array" ref="D1069">_xlfn.XLOOKUP(C1069,Customers!A:A,Customers!B:B)</f>
        <v>Customer 0716</v>
      </c>
      <c r="E1069" s="2" t="s">
        <v>950</v>
      </c>
      <c r="F1069" s="2" t="str">
        <f t="array" ref="F1069">_xlfn.XLOOKUP(E1069,Restaurants!A:A,Restaurants!B:B)</f>
        <v>Restaurant 020</v>
      </c>
      <c r="G1069" s="2" t="s">
        <v>966</v>
      </c>
      <c r="H1069" s="2" t="str">
        <f t="array" ref="H1069">_xlfn.XLOOKUP(G1069,Food_Menu!A:A,Food_Menu!B:B)</f>
        <v>Food Item 0024</v>
      </c>
      <c r="I1069" s="2">
        <f t="array" ref="I1069">_xlfn.XLOOKUP(G1069,Food_Menu!A:A,Food_Menu!D:D)</f>
        <v>375.96</v>
      </c>
      <c r="J1069" s="2" t="s">
        <v>314</v>
      </c>
      <c r="K1069" s="2" t="str">
        <f t="array" ref="K1069">_xlfn.XLOOKUP(J1069,Delivery_Partners!A:A,Delivery_Partners!B:B)</f>
        <v>Delivery Partner 021</v>
      </c>
      <c r="L1069" s="3">
        <v>2</v>
      </c>
      <c r="M1069" s="2" t="s">
        <v>23</v>
      </c>
      <c r="N1069" s="2" t="s">
        <v>42</v>
      </c>
      <c r="O1069" s="3">
        <v>49</v>
      </c>
      <c r="P1069" s="13">
        <f t="shared" ref="P1069:P1077" si="222">I1069*L1069</f>
        <v>751.92</v>
      </c>
      <c r="Q1069" s="13" t="str">
        <f t="shared" ref="Q1069:Q1077" si="223">IF(O1069="","Not Delivered",IF(O1069&lt;=30,"Fast",IF(O1069&lt;=60,"Normal","Slow")))</f>
        <v>Normal</v>
      </c>
      <c r="S1069" s="21"/>
    </row>
    <row r="1070" customHeight="1" spans="1:19">
      <c r="A1070" s="2" t="s">
        <v>2515</v>
      </c>
      <c r="B1070" s="28">
        <v>45941</v>
      </c>
      <c r="C1070" s="2" t="s">
        <v>321</v>
      </c>
      <c r="D1070" s="2" t="str">
        <f t="array" ref="D1070">_xlfn.XLOOKUP(C1070,Customers!A:A,Customers!B:B)</f>
        <v>Customer 0030</v>
      </c>
      <c r="E1070" s="2" t="s">
        <v>1031</v>
      </c>
      <c r="F1070" s="2" t="str">
        <f t="array" ref="F1070">_xlfn.XLOOKUP(E1070,Restaurants!A:A,Restaurants!B:B)</f>
        <v>Restaurant 016</v>
      </c>
      <c r="G1070" s="2" t="s">
        <v>28</v>
      </c>
      <c r="H1070" s="2" t="str">
        <f t="array" ref="H1070">_xlfn.XLOOKUP(G1070,Food_Menu!A:A,Food_Menu!B:B)</f>
        <v>Food Item 0057</v>
      </c>
      <c r="I1070" s="2">
        <f t="array" ref="I1070">_xlfn.XLOOKUP(G1070,Food_Menu!A:A,Food_Menu!D:D)</f>
        <v>302.55</v>
      </c>
      <c r="J1070" s="2" t="s">
        <v>1122</v>
      </c>
      <c r="K1070" s="2" t="str">
        <f t="array" ref="K1070">_xlfn.XLOOKUP(J1070,Delivery_Partners!A:A,Delivery_Partners!B:B)</f>
        <v>Delivery Partner 090</v>
      </c>
      <c r="L1070" s="3">
        <v>1</v>
      </c>
      <c r="M1070" s="2" t="s">
        <v>23</v>
      </c>
      <c r="N1070" s="2" t="s">
        <v>42</v>
      </c>
      <c r="O1070" s="3">
        <v>31</v>
      </c>
      <c r="P1070" s="13">
        <f t="shared" si="222"/>
        <v>302.55</v>
      </c>
      <c r="Q1070" s="13" t="str">
        <f t="shared" si="223"/>
        <v>Normal</v>
      </c>
      <c r="S1070" s="21"/>
    </row>
    <row r="1071" customHeight="1" spans="1:19">
      <c r="A1071" s="2" t="s">
        <v>2516</v>
      </c>
      <c r="B1071" s="29" t="s">
        <v>1003</v>
      </c>
      <c r="C1071" s="2" t="s">
        <v>2517</v>
      </c>
      <c r="D1071" s="2" t="str">
        <f t="array" ref="D1071">_xlfn.XLOOKUP(C1071,Customers!A:A,Customers!B:B)</f>
        <v>Customer 0082</v>
      </c>
      <c r="E1071" s="2" t="s">
        <v>712</v>
      </c>
      <c r="F1071" s="2" t="str">
        <f t="array" ref="F1071">_xlfn.XLOOKUP(E1071,Restaurants!A:A,Restaurants!B:B)</f>
        <v>Restaurant 074</v>
      </c>
      <c r="G1071" s="2" t="s">
        <v>2114</v>
      </c>
      <c r="H1071" s="2" t="str">
        <f t="array" ref="H1071">_xlfn.XLOOKUP(G1071,Food_Menu!A:A,Food_Menu!B:B)</f>
        <v>Food Item 0193</v>
      </c>
      <c r="I1071" s="2">
        <f t="array" ref="I1071">_xlfn.XLOOKUP(G1071,Food_Menu!A:A,Food_Menu!D:D)</f>
        <v>565.09</v>
      </c>
      <c r="J1071" s="2" t="s">
        <v>427</v>
      </c>
      <c r="K1071" s="2" t="str">
        <f t="array" ref="K1071">_xlfn.XLOOKUP(J1071,Delivery_Partners!A:A,Delivery_Partners!B:B)</f>
        <v>Delivery Partner 023</v>
      </c>
      <c r="L1071" s="3">
        <v>2</v>
      </c>
      <c r="M1071" s="2" t="s">
        <v>23</v>
      </c>
      <c r="N1071" s="2" t="s">
        <v>24</v>
      </c>
      <c r="O1071" s="3">
        <v>15</v>
      </c>
      <c r="P1071" s="13">
        <f t="shared" si="222"/>
        <v>1130.18</v>
      </c>
      <c r="Q1071" s="13" t="str">
        <f t="shared" si="223"/>
        <v>Fast</v>
      </c>
      <c r="S1071" s="21"/>
    </row>
    <row r="1072" customHeight="1" spans="1:19">
      <c r="A1072" s="2" t="s">
        <v>2518</v>
      </c>
      <c r="B1072" s="29" t="s">
        <v>933</v>
      </c>
      <c r="C1072" s="2" t="s">
        <v>1549</v>
      </c>
      <c r="D1072" s="2" t="str">
        <f t="array" ref="D1072">_xlfn.XLOOKUP(C1072,Customers!A:A,Customers!B:B)</f>
        <v>Customer 0608</v>
      </c>
      <c r="E1072" s="2" t="s">
        <v>1173</v>
      </c>
      <c r="F1072" s="2" t="str">
        <f t="array" ref="F1072">_xlfn.XLOOKUP(E1072,Restaurants!A:A,Restaurants!B:B)</f>
        <v>Restaurant 080</v>
      </c>
      <c r="G1072" s="2" t="s">
        <v>322</v>
      </c>
      <c r="H1072" s="2" t="str">
        <f t="array" ref="H1072">_xlfn.XLOOKUP(G1072,Food_Menu!A:A,Food_Menu!B:B)</f>
        <v>Food Item 0213</v>
      </c>
      <c r="I1072" s="2">
        <f t="array" ref="I1072">_xlfn.XLOOKUP(G1072,Food_Menu!A:A,Food_Menu!D:D)</f>
        <v>568.2</v>
      </c>
      <c r="J1072" s="2" t="s">
        <v>756</v>
      </c>
      <c r="K1072" s="2" t="str">
        <f t="array" ref="K1072">_xlfn.XLOOKUP(J1072,Delivery_Partners!A:A,Delivery_Partners!B:B)</f>
        <v>Delivery Partner 126</v>
      </c>
      <c r="L1072" s="3">
        <v>1</v>
      </c>
      <c r="M1072" s="2" t="s">
        <v>23</v>
      </c>
      <c r="N1072" s="2" t="s">
        <v>24</v>
      </c>
      <c r="O1072" s="3">
        <v>50</v>
      </c>
      <c r="P1072" s="13">
        <f t="shared" si="222"/>
        <v>568.2</v>
      </c>
      <c r="Q1072" s="13" t="str">
        <f t="shared" si="223"/>
        <v>Normal</v>
      </c>
      <c r="S1072" s="21"/>
    </row>
    <row r="1073" customHeight="1" spans="1:19">
      <c r="A1073" s="2" t="s">
        <v>2519</v>
      </c>
      <c r="B1073" s="28">
        <v>45993</v>
      </c>
      <c r="C1073" s="2" t="s">
        <v>2520</v>
      </c>
      <c r="D1073" s="2" t="str">
        <f t="array" ref="D1073">_xlfn.XLOOKUP(C1073,Customers!A:A,Customers!B:B)</f>
        <v>Customer 0568</v>
      </c>
      <c r="E1073" s="2" t="s">
        <v>105</v>
      </c>
      <c r="F1073" s="2" t="str">
        <f t="array" ref="F1073">_xlfn.XLOOKUP(E1073,Restaurants!A:A,Restaurants!B:B)</f>
        <v>Restaurant 106</v>
      </c>
      <c r="G1073" s="2" t="s">
        <v>717</v>
      </c>
      <c r="H1073" s="2" t="str">
        <f t="array" ref="H1073">_xlfn.XLOOKUP(G1073,Food_Menu!A:A,Food_Menu!B:B)</f>
        <v>Food Item 0105</v>
      </c>
      <c r="I1073" s="2">
        <f t="array" ref="I1073">_xlfn.XLOOKUP(G1073,Food_Menu!A:A,Food_Menu!D:D)</f>
        <v>415.74</v>
      </c>
      <c r="J1073" s="2" t="s">
        <v>422</v>
      </c>
      <c r="K1073" s="2" t="str">
        <f t="array" ref="K1073">_xlfn.XLOOKUP(J1073,Delivery_Partners!A:A,Delivery_Partners!B:B)</f>
        <v>Delivery Partner 049</v>
      </c>
      <c r="L1073" s="3">
        <v>3</v>
      </c>
      <c r="M1073" s="2" t="s">
        <v>23</v>
      </c>
      <c r="N1073" s="2" t="s">
        <v>55</v>
      </c>
      <c r="O1073" s="3">
        <v>36</v>
      </c>
      <c r="P1073" s="13">
        <f t="shared" si="222"/>
        <v>1247.22</v>
      </c>
      <c r="Q1073" s="13" t="str">
        <f t="shared" si="223"/>
        <v>Normal</v>
      </c>
      <c r="S1073" s="21"/>
    </row>
    <row r="1074" customHeight="1" spans="1:19">
      <c r="A1074" s="2" t="s">
        <v>2521</v>
      </c>
      <c r="B1074" s="28">
        <v>45846</v>
      </c>
      <c r="C1074" s="2" t="s">
        <v>2522</v>
      </c>
      <c r="D1074" s="2" t="str">
        <f t="array" ref="D1074">_xlfn.XLOOKUP(C1074,Customers!A:A,Customers!B:B)</f>
        <v>Customer 0478</v>
      </c>
      <c r="E1074" s="2" t="s">
        <v>78</v>
      </c>
      <c r="F1074" s="2" t="str">
        <f t="array" ref="F1074">_xlfn.XLOOKUP(E1074,Restaurants!A:A,Restaurants!B:B)</f>
        <v>Restaurant 011</v>
      </c>
      <c r="G1074" s="2" t="s">
        <v>848</v>
      </c>
      <c r="H1074" s="2" t="str">
        <f t="array" ref="H1074">_xlfn.XLOOKUP(G1074,Food_Menu!A:A,Food_Menu!B:B)</f>
        <v>Food Item 0065</v>
      </c>
      <c r="I1074" s="2">
        <f t="array" ref="I1074">_xlfn.XLOOKUP(G1074,Food_Menu!A:A,Food_Menu!D:D)</f>
        <v>105.31</v>
      </c>
      <c r="J1074" s="2" t="s">
        <v>723</v>
      </c>
      <c r="K1074" s="2" t="str">
        <f t="array" ref="K1074">_xlfn.XLOOKUP(J1074,Delivery_Partners!A:A,Delivery_Partners!B:B)</f>
        <v>Delivery Partner 168</v>
      </c>
      <c r="L1074" s="3">
        <v>1</v>
      </c>
      <c r="M1074" s="2" t="s">
        <v>23</v>
      </c>
      <c r="N1074" s="2" t="s">
        <v>55</v>
      </c>
      <c r="O1074" s="3">
        <v>47</v>
      </c>
      <c r="P1074" s="13">
        <f t="shared" si="222"/>
        <v>105.31</v>
      </c>
      <c r="Q1074" s="13" t="str">
        <f t="shared" si="223"/>
        <v>Normal</v>
      </c>
      <c r="S1074" s="21"/>
    </row>
    <row r="1075" customHeight="1" spans="1:19">
      <c r="A1075" s="2" t="s">
        <v>2523</v>
      </c>
      <c r="B1075" s="29" t="s">
        <v>2406</v>
      </c>
      <c r="C1075" s="2" t="s">
        <v>2062</v>
      </c>
      <c r="D1075" s="2" t="str">
        <f t="array" ref="D1075">_xlfn.XLOOKUP(C1075,Customers!A:A,Customers!B:B)</f>
        <v>Customer 0109</v>
      </c>
      <c r="E1075" s="2" t="s">
        <v>83</v>
      </c>
      <c r="F1075" s="2" t="str">
        <f t="array" ref="F1075">_xlfn.XLOOKUP(E1075,Restaurants!A:A,Restaurants!B:B)</f>
        <v>Restaurant 032</v>
      </c>
      <c r="G1075" s="2" t="s">
        <v>2095</v>
      </c>
      <c r="H1075" s="2" t="str">
        <f t="array" ref="H1075">_xlfn.XLOOKUP(G1075,Food_Menu!A:A,Food_Menu!B:B)</f>
        <v>Food Item 0087</v>
      </c>
      <c r="I1075" s="2">
        <f t="array" ref="I1075">_xlfn.XLOOKUP(G1075,Food_Menu!A:A,Food_Menu!D:D)</f>
        <v>288.34</v>
      </c>
      <c r="J1075" s="2" t="s">
        <v>942</v>
      </c>
      <c r="K1075" s="2" t="str">
        <f t="array" ref="K1075">_xlfn.XLOOKUP(J1075,Delivery_Partners!A:A,Delivery_Partners!B:B)</f>
        <v>Delivery Partner 037</v>
      </c>
      <c r="L1075" s="3">
        <v>2</v>
      </c>
      <c r="M1075" s="2" t="s">
        <v>23</v>
      </c>
      <c r="N1075" s="2" t="s">
        <v>55</v>
      </c>
      <c r="O1075" s="3">
        <v>32</v>
      </c>
      <c r="P1075" s="13">
        <f t="shared" si="222"/>
        <v>576.68</v>
      </c>
      <c r="Q1075" s="13" t="str">
        <f t="shared" si="223"/>
        <v>Normal</v>
      </c>
      <c r="S1075" s="21"/>
    </row>
    <row r="1076" customHeight="1" spans="1:19">
      <c r="A1076" s="2" t="s">
        <v>2524</v>
      </c>
      <c r="B1076" s="29" t="s">
        <v>1156</v>
      </c>
      <c r="C1076" s="2" t="s">
        <v>513</v>
      </c>
      <c r="D1076" s="2" t="str">
        <f t="array" ref="D1076">_xlfn.XLOOKUP(C1076,Customers!A:A,Customers!B:B)</f>
        <v>Customer 1008</v>
      </c>
      <c r="E1076" s="2" t="s">
        <v>121</v>
      </c>
      <c r="F1076" s="2" t="str">
        <f t="array" ref="F1076">_xlfn.XLOOKUP(E1076,Restaurants!A:A,Restaurants!B:B)</f>
        <v>Restaurant 088</v>
      </c>
      <c r="G1076" s="2" t="s">
        <v>607</v>
      </c>
      <c r="H1076" s="2" t="str">
        <f t="array" ref="H1076">_xlfn.XLOOKUP(G1076,Food_Menu!A:A,Food_Menu!B:B)</f>
        <v>Food Item 0054</v>
      </c>
      <c r="I1076" s="2">
        <f t="array" ref="I1076">_xlfn.XLOOKUP(G1076,Food_Menu!A:A,Food_Menu!D:D)</f>
        <v>491.81</v>
      </c>
      <c r="J1076" s="2" t="s">
        <v>613</v>
      </c>
      <c r="K1076" s="2" t="str">
        <f t="array" ref="K1076">_xlfn.XLOOKUP(J1076,Delivery_Partners!A:A,Delivery_Partners!B:B)</f>
        <v>Delivery Partner 121</v>
      </c>
      <c r="L1076" s="3">
        <v>2</v>
      </c>
      <c r="M1076" s="2" t="s">
        <v>23</v>
      </c>
      <c r="N1076" s="2" t="s">
        <v>24</v>
      </c>
      <c r="O1076" s="3">
        <v>25</v>
      </c>
      <c r="P1076" s="13">
        <f t="shared" si="222"/>
        <v>983.62</v>
      </c>
      <c r="Q1076" s="13" t="str">
        <f t="shared" si="223"/>
        <v>Fast</v>
      </c>
      <c r="S1076" s="21"/>
    </row>
    <row r="1077" customHeight="1" spans="1:19">
      <c r="A1077" s="2" t="s">
        <v>2525</v>
      </c>
      <c r="B1077" s="29" t="s">
        <v>837</v>
      </c>
      <c r="C1077" s="2" t="s">
        <v>2526</v>
      </c>
      <c r="D1077" s="2" t="str">
        <f t="array" ref="D1077">_xlfn.XLOOKUP(C1077,Customers!A:A,Customers!B:B)</f>
        <v>Customer 0488</v>
      </c>
      <c r="E1077" s="2" t="s">
        <v>726</v>
      </c>
      <c r="F1077" s="2" t="str">
        <f t="array" ref="F1077">_xlfn.XLOOKUP(E1077,Restaurants!A:A,Restaurants!B:B)</f>
        <v>Restaurant 082</v>
      </c>
      <c r="G1077" s="2" t="s">
        <v>1378</v>
      </c>
      <c r="H1077" s="2" t="str">
        <f t="array" ref="H1077">_xlfn.XLOOKUP(G1077,Food_Menu!A:A,Food_Menu!B:B)</f>
        <v>Food Item 0127</v>
      </c>
      <c r="I1077" s="2">
        <f t="array" ref="I1077">_xlfn.XLOOKUP(G1077,Food_Menu!A:A,Food_Menu!D:D)</f>
        <v>170.36</v>
      </c>
      <c r="J1077" s="2" t="s">
        <v>684</v>
      </c>
      <c r="K1077" s="2" t="str">
        <f t="array" ref="K1077">_xlfn.XLOOKUP(J1077,Delivery_Partners!A:A,Delivery_Partners!B:B)</f>
        <v>Delivery Partner 003</v>
      </c>
      <c r="L1077" s="3">
        <v>1</v>
      </c>
      <c r="M1077" s="2" t="s">
        <v>23</v>
      </c>
      <c r="N1077" s="2" t="s">
        <v>55</v>
      </c>
      <c r="O1077" s="3">
        <v>40</v>
      </c>
      <c r="P1077" s="13">
        <f t="shared" si="222"/>
        <v>170.36</v>
      </c>
      <c r="Q1077" s="13" t="str">
        <f t="shared" si="223"/>
        <v>Normal</v>
      </c>
      <c r="S1077" s="21"/>
    </row>
    <row r="1078" hidden="1" customHeight="1" spans="1:19">
      <c r="A1078" s="2" t="s">
        <v>2527</v>
      </c>
      <c r="B1078" s="29" t="s">
        <v>2528</v>
      </c>
      <c r="C1078" s="2" t="s">
        <v>2529</v>
      </c>
      <c r="D1078" s="2" t="str">
        <f t="array" ref="D1078">_xlfn.XLOOKUP(C1078,Customers!A:A,Customers!B:B)</f>
        <v>Customer 0565</v>
      </c>
      <c r="E1078" s="2" t="s">
        <v>289</v>
      </c>
      <c r="F1078" s="2" t="str">
        <f t="array" ref="F1078">_xlfn.XLOOKUP(E1078,Restaurants!A:A,Restaurants!B:B)</f>
        <v>Restaurant 052</v>
      </c>
      <c r="G1078" s="2" t="s">
        <v>294</v>
      </c>
      <c r="H1078" s="2" t="str">
        <f t="array" ref="H1078">_xlfn.XLOOKUP(G1078,Food_Menu!A:A,Food_Menu!B:B)</f>
        <v>Food Item 0093</v>
      </c>
      <c r="I1078" s="2"/>
      <c r="J1078" s="2" t="s">
        <v>314</v>
      </c>
      <c r="K1078" s="2" t="str">
        <f t="array" ref="K1078">_xlfn.XLOOKUP(J1078,Delivery_Partners!A:A,Delivery_Partners!B:B)</f>
        <v>Delivery Partner 021</v>
      </c>
      <c r="L1078" s="3">
        <v>2</v>
      </c>
      <c r="M1078" s="2" t="s">
        <v>101</v>
      </c>
      <c r="N1078" s="2" t="s">
        <v>42</v>
      </c>
      <c r="O1078" s="2"/>
    </row>
    <row r="1079" customHeight="1" spans="1:19">
      <c r="A1079" s="2" t="s">
        <v>2530</v>
      </c>
      <c r="B1079" s="28">
        <v>45967</v>
      </c>
      <c r="C1079" s="2" t="s">
        <v>2531</v>
      </c>
      <c r="D1079" s="2" t="str">
        <f t="array" ref="D1079">_xlfn.XLOOKUP(C1079,Customers!A:A,Customers!B:B)</f>
        <v>Customer 0485</v>
      </c>
      <c r="E1079" s="2" t="s">
        <v>60</v>
      </c>
      <c r="F1079" s="2" t="str">
        <f t="array" ref="F1079">_xlfn.XLOOKUP(E1079,Restaurants!A:A,Restaurants!B:B)</f>
        <v>Restaurant 019</v>
      </c>
      <c r="G1079" s="2" t="s">
        <v>514</v>
      </c>
      <c r="H1079" s="2" t="str">
        <f t="array" ref="H1079">_xlfn.XLOOKUP(G1079,Food_Menu!A:A,Food_Menu!B:B)</f>
        <v>Food Item 0013</v>
      </c>
      <c r="I1079" s="2">
        <f t="array" ref="I1079">_xlfn.XLOOKUP(G1079,Food_Menu!A:A,Food_Menu!D:D)</f>
        <v>584.96</v>
      </c>
      <c r="J1079" s="2" t="s">
        <v>2409</v>
      </c>
      <c r="K1079" s="2" t="str">
        <f t="array" ref="K1079">_xlfn.XLOOKUP(J1079,Delivery_Partners!A:A,Delivery_Partners!B:B)</f>
        <v>Delivery Partner 050</v>
      </c>
      <c r="L1079" s="3">
        <v>3</v>
      </c>
      <c r="M1079" s="2" t="s">
        <v>23</v>
      </c>
      <c r="N1079" s="2" t="s">
        <v>24</v>
      </c>
      <c r="O1079" s="3">
        <v>32</v>
      </c>
      <c r="P1079" s="13">
        <f>I1079*L1079</f>
        <v>1754.88</v>
      </c>
      <c r="Q1079" s="13" t="str">
        <f>IF(O1079="","Not Delivered",IF(O1079&lt;=30,"Fast",IF(O1079&lt;=60,"Normal","Slow")))</f>
        <v>Normal</v>
      </c>
      <c r="S1079" s="21"/>
    </row>
    <row r="1080" hidden="1" customHeight="1" spans="1:19">
      <c r="A1080" s="2" t="s">
        <v>2532</v>
      </c>
      <c r="B1080" s="28">
        <v>45700</v>
      </c>
      <c r="C1080" s="2" t="s">
        <v>494</v>
      </c>
      <c r="D1080" s="2" t="str">
        <f t="array" ref="D1080">_xlfn.XLOOKUP(C1080,Customers!A:A,Customers!B:B)</f>
        <v>Customer 0597</v>
      </c>
      <c r="E1080" s="2" t="s">
        <v>89</v>
      </c>
      <c r="F1080" s="2" t="str">
        <f t="array" ref="F1080">_xlfn.XLOOKUP(E1080,Restaurants!A:A,Restaurants!B:B)</f>
        <v>Restaurant 059</v>
      </c>
      <c r="G1080" s="2" t="s">
        <v>561</v>
      </c>
      <c r="H1080" s="2" t="str">
        <f t="array" ref="H1080">_xlfn.XLOOKUP(G1080,Food_Menu!A:A,Food_Menu!B:B)</f>
        <v>Food Item 0135</v>
      </c>
      <c r="I1080" s="2"/>
      <c r="J1080" s="2" t="s">
        <v>286</v>
      </c>
      <c r="K1080" s="2" t="str">
        <f t="array" ref="K1080">_xlfn.XLOOKUP(J1080,Delivery_Partners!A:A,Delivery_Partners!B:B)</f>
        <v>Delivery Partner 160</v>
      </c>
      <c r="L1080" s="3">
        <v>2</v>
      </c>
      <c r="M1080" s="2" t="s">
        <v>101</v>
      </c>
      <c r="N1080" s="2" t="s">
        <v>55</v>
      </c>
      <c r="O1080" s="2"/>
    </row>
    <row r="1081" hidden="1" customHeight="1" spans="1:19">
      <c r="A1081" s="2" t="s">
        <v>2533</v>
      </c>
      <c r="B1081" s="29" t="s">
        <v>1532</v>
      </c>
      <c r="C1081" s="2" t="s">
        <v>1790</v>
      </c>
      <c r="D1081" s="2" t="str">
        <f t="array" ref="D1081">_xlfn.XLOOKUP(C1081,Customers!A:A,Customers!B:B)</f>
        <v>Customer 0779</v>
      </c>
      <c r="E1081" s="2" t="s">
        <v>254</v>
      </c>
      <c r="F1081" s="2" t="str">
        <f t="array" ref="F1081">_xlfn.XLOOKUP(E1081,Restaurants!A:A,Restaurants!B:B)</f>
        <v>Restaurant 021</v>
      </c>
      <c r="G1081" s="2" t="s">
        <v>426</v>
      </c>
      <c r="H1081" s="2" t="str">
        <f t="array" ref="H1081">_xlfn.XLOOKUP(G1081,Food_Menu!A:A,Food_Menu!B:B)</f>
        <v>Food Item 0142</v>
      </c>
      <c r="I1081" s="2"/>
      <c r="J1081" s="2" t="s">
        <v>610</v>
      </c>
      <c r="K1081" s="2" t="str">
        <f t="array" ref="K1081">_xlfn.XLOOKUP(J1081,Delivery_Partners!A:A,Delivery_Partners!B:B)</f>
        <v>Delivery Partner 180</v>
      </c>
      <c r="L1081" s="3">
        <v>3</v>
      </c>
      <c r="M1081" s="2" t="s">
        <v>101</v>
      </c>
      <c r="N1081" s="2" t="s">
        <v>24</v>
      </c>
      <c r="O1081" s="2"/>
    </row>
    <row r="1082" customHeight="1" spans="1:19">
      <c r="A1082" s="2" t="s">
        <v>2534</v>
      </c>
      <c r="B1082" s="28">
        <v>45874</v>
      </c>
      <c r="C1082" s="2" t="s">
        <v>916</v>
      </c>
      <c r="D1082" s="2" t="str">
        <f t="array" ref="D1082">_xlfn.XLOOKUP(C1082,Customers!A:A,Customers!B:B)</f>
        <v>Customer 0917</v>
      </c>
      <c r="E1082" s="2" t="s">
        <v>187</v>
      </c>
      <c r="F1082" s="2" t="str">
        <f t="array" ref="F1082">_xlfn.XLOOKUP(E1082,Restaurants!A:A,Restaurants!B:B)</f>
        <v>Restaurant 065</v>
      </c>
      <c r="G1082" s="2" t="s">
        <v>1212</v>
      </c>
      <c r="H1082" s="2" t="str">
        <f t="array" ref="H1082">_xlfn.XLOOKUP(G1082,Food_Menu!A:A,Food_Menu!B:B)</f>
        <v>Food Item 0147</v>
      </c>
      <c r="I1082" s="2">
        <f t="array" ref="I1082">_xlfn.XLOOKUP(G1082,Food_Menu!A:A,Food_Menu!D:D)</f>
        <v>263.56</v>
      </c>
      <c r="J1082" s="2" t="s">
        <v>378</v>
      </c>
      <c r="K1082" s="2" t="str">
        <f t="array" ref="K1082">_xlfn.XLOOKUP(J1082,Delivery_Partners!A:A,Delivery_Partners!B:B)</f>
        <v>Delivery Partner 111</v>
      </c>
      <c r="L1082" s="3">
        <v>1</v>
      </c>
      <c r="M1082" s="2" t="s">
        <v>23</v>
      </c>
      <c r="N1082" s="2" t="s">
        <v>74</v>
      </c>
      <c r="O1082" s="3">
        <v>42</v>
      </c>
      <c r="P1082" s="13">
        <f t="shared" ref="P1082:P1085" si="224">I1082*L1082</f>
        <v>263.56</v>
      </c>
      <c r="Q1082" s="13" t="str">
        <f t="shared" ref="Q1082:Q1085" si="225">IF(O1082="","Not Delivered",IF(O1082&lt;=30,"Fast",IF(O1082&lt;=60,"Normal","Slow")))</f>
        <v>Normal</v>
      </c>
      <c r="S1082" s="21"/>
    </row>
    <row r="1083" customHeight="1" spans="1:19">
      <c r="A1083" s="2" t="s">
        <v>2535</v>
      </c>
      <c r="B1083" s="28">
        <v>45875</v>
      </c>
      <c r="C1083" s="2" t="s">
        <v>2022</v>
      </c>
      <c r="D1083" s="2" t="str">
        <f t="array" ref="D1083">_xlfn.XLOOKUP(C1083,Customers!A:A,Customers!B:B)</f>
        <v>Customer 0660</v>
      </c>
      <c r="E1083" s="2" t="s">
        <v>1209</v>
      </c>
      <c r="F1083" s="2" t="str">
        <f t="array" ref="F1083">_xlfn.XLOOKUP(E1083,Restaurants!A:A,Restaurants!B:B)</f>
        <v>Restaurant 109</v>
      </c>
      <c r="G1083" s="2" t="s">
        <v>1569</v>
      </c>
      <c r="H1083" s="2" t="str">
        <f t="array" ref="H1083">_xlfn.XLOOKUP(G1083,Food_Menu!A:A,Food_Menu!B:B)</f>
        <v>Food Item 0208</v>
      </c>
      <c r="I1083" s="2">
        <f t="array" ref="I1083">_xlfn.XLOOKUP(G1083,Food_Menu!A:A,Food_Menu!D:D)</f>
        <v>493.1</v>
      </c>
      <c r="J1083" s="2" t="s">
        <v>1120</v>
      </c>
      <c r="K1083" s="2" t="str">
        <f t="array" ref="K1083">_xlfn.XLOOKUP(J1083,Delivery_Partners!A:A,Delivery_Partners!B:B)</f>
        <v>Delivery Partner 061</v>
      </c>
      <c r="L1083" s="3">
        <v>3</v>
      </c>
      <c r="M1083" s="2" t="s">
        <v>23</v>
      </c>
      <c r="N1083" s="2" t="s">
        <v>74</v>
      </c>
      <c r="O1083" s="3">
        <v>22</v>
      </c>
      <c r="P1083" s="13">
        <f t="shared" si="224"/>
        <v>1479.3</v>
      </c>
      <c r="Q1083" s="13" t="str">
        <f t="shared" si="225"/>
        <v>Fast</v>
      </c>
      <c r="S1083" s="21"/>
    </row>
    <row r="1084" customHeight="1" spans="1:19">
      <c r="A1084" s="2" t="s">
        <v>2536</v>
      </c>
      <c r="B1084" s="29" t="s">
        <v>2186</v>
      </c>
      <c r="C1084" s="2" t="s">
        <v>1979</v>
      </c>
      <c r="D1084" s="2" t="str">
        <f t="array" ref="D1084">_xlfn.XLOOKUP(C1084,Customers!A:A,Customers!B:B)</f>
        <v>Customer 0200</v>
      </c>
      <c r="E1084" s="2" t="s">
        <v>1450</v>
      </c>
      <c r="F1084" s="2" t="str">
        <f t="array" ref="F1084">_xlfn.XLOOKUP(E1084,Restaurants!A:A,Restaurants!B:B)</f>
        <v>Restaurant 024</v>
      </c>
      <c r="G1084" s="2" t="s">
        <v>1547</v>
      </c>
      <c r="H1084" s="2" t="str">
        <f t="array" ref="H1084">_xlfn.XLOOKUP(G1084,Food_Menu!A:A,Food_Menu!B:B)</f>
        <v>Food Item 0155</v>
      </c>
      <c r="I1084" s="2">
        <f t="array" ref="I1084">_xlfn.XLOOKUP(G1084,Food_Menu!A:A,Food_Menu!D:D)</f>
        <v>185.15</v>
      </c>
      <c r="J1084" s="2" t="s">
        <v>256</v>
      </c>
      <c r="K1084" s="2" t="str">
        <f t="array" ref="K1084">_xlfn.XLOOKUP(J1084,Delivery_Partners!A:A,Delivery_Partners!B:B)</f>
        <v>Delivery Partner 057</v>
      </c>
      <c r="L1084" s="3">
        <v>3</v>
      </c>
      <c r="M1084" s="2" t="s">
        <v>23</v>
      </c>
      <c r="N1084" s="2" t="s">
        <v>55</v>
      </c>
      <c r="O1084" s="3">
        <v>20</v>
      </c>
      <c r="P1084" s="13">
        <f t="shared" si="224"/>
        <v>555.45</v>
      </c>
      <c r="Q1084" s="13" t="str">
        <f t="shared" si="225"/>
        <v>Fast</v>
      </c>
      <c r="S1084" s="21"/>
    </row>
    <row r="1085" customHeight="1" spans="1:19">
      <c r="A1085" s="2" t="s">
        <v>2537</v>
      </c>
      <c r="B1085" s="29" t="s">
        <v>1327</v>
      </c>
      <c r="C1085" s="2" t="s">
        <v>1496</v>
      </c>
      <c r="D1085" s="2" t="str">
        <f t="array" ref="D1085">_xlfn.XLOOKUP(C1085,Customers!A:A,Customers!B:B)</f>
        <v>Customer 1050</v>
      </c>
      <c r="E1085" s="2" t="s">
        <v>871</v>
      </c>
      <c r="F1085" s="2" t="str">
        <f t="array" ref="F1085">_xlfn.XLOOKUP(E1085,Restaurants!A:A,Restaurants!B:B)</f>
        <v>Restaurant 015</v>
      </c>
      <c r="G1085" s="2" t="s">
        <v>153</v>
      </c>
      <c r="H1085" s="2" t="str">
        <f t="array" ref="H1085">_xlfn.XLOOKUP(G1085,Food_Menu!A:A,Food_Menu!B:B)</f>
        <v>Food Item 0149</v>
      </c>
      <c r="I1085" s="2">
        <f t="array" ref="I1085">_xlfn.XLOOKUP(G1085,Food_Menu!A:A,Food_Menu!D:D)</f>
        <v>238.55</v>
      </c>
      <c r="J1085" s="2" t="s">
        <v>1233</v>
      </c>
      <c r="K1085" s="2" t="str">
        <f t="array" ref="K1085">_xlfn.XLOOKUP(J1085,Delivery_Partners!A:A,Delivery_Partners!B:B)</f>
        <v>Delivery Partner 039</v>
      </c>
      <c r="L1085" s="3">
        <v>2</v>
      </c>
      <c r="M1085" s="2" t="s">
        <v>23</v>
      </c>
      <c r="N1085" s="2" t="s">
        <v>24</v>
      </c>
      <c r="O1085" s="3">
        <v>49</v>
      </c>
      <c r="P1085" s="13">
        <f t="shared" si="224"/>
        <v>477.1</v>
      </c>
      <c r="Q1085" s="13" t="str">
        <f t="shared" si="225"/>
        <v>Normal</v>
      </c>
      <c r="S1085" s="21"/>
    </row>
    <row r="1086" hidden="1" customHeight="1" spans="1:19">
      <c r="A1086" s="2" t="s">
        <v>2538</v>
      </c>
      <c r="B1086" s="28">
        <v>45937</v>
      </c>
      <c r="C1086" s="2" t="s">
        <v>82</v>
      </c>
      <c r="D1086" s="2" t="str">
        <f t="array" ref="D1086">_xlfn.XLOOKUP(C1086,Customers!A:A,Customers!B:B)</f>
        <v>Customer 0342</v>
      </c>
      <c r="E1086" s="2" t="s">
        <v>552</v>
      </c>
      <c r="F1086" s="2" t="str">
        <f t="array" ref="F1086">_xlfn.XLOOKUP(E1086,Restaurants!A:A,Restaurants!B:B)</f>
        <v>Restaurant 089</v>
      </c>
      <c r="G1086" s="2" t="s">
        <v>1025</v>
      </c>
      <c r="H1086" s="2" t="str">
        <f t="array" ref="H1086">_xlfn.XLOOKUP(G1086,Food_Menu!A:A,Food_Menu!B:B)</f>
        <v>Food Item 0047</v>
      </c>
      <c r="I1086" s="2"/>
      <c r="J1086" s="2" t="s">
        <v>583</v>
      </c>
      <c r="K1086" s="2" t="str">
        <f t="array" ref="K1086">_xlfn.XLOOKUP(J1086,Delivery_Partners!A:A,Delivery_Partners!B:B)</f>
        <v>Delivery Partner 062</v>
      </c>
      <c r="L1086" s="3">
        <v>3</v>
      </c>
      <c r="M1086" s="2" t="s">
        <v>101</v>
      </c>
      <c r="N1086" s="2" t="s">
        <v>74</v>
      </c>
      <c r="O1086" s="2"/>
    </row>
    <row r="1087" customHeight="1" spans="1:19">
      <c r="A1087" s="2" t="s">
        <v>2539</v>
      </c>
      <c r="B1087" s="28">
        <v>45970</v>
      </c>
      <c r="C1087" s="2" t="s">
        <v>2424</v>
      </c>
      <c r="D1087" s="2" t="str">
        <f t="array" ref="D1087">_xlfn.XLOOKUP(C1087,Customers!A:A,Customers!B:B)</f>
        <v>Customer 0020</v>
      </c>
      <c r="E1087" s="2" t="s">
        <v>498</v>
      </c>
      <c r="F1087" s="2" t="str">
        <f t="array" ref="F1087">_xlfn.XLOOKUP(E1087,Restaurants!A:A,Restaurants!B:B)</f>
        <v>Restaurant 003</v>
      </c>
      <c r="G1087" s="2" t="s">
        <v>1185</v>
      </c>
      <c r="H1087" s="2" t="str">
        <f t="array" ref="H1087">_xlfn.XLOOKUP(G1087,Food_Menu!A:A,Food_Menu!B:B)</f>
        <v>Food Item 0103</v>
      </c>
      <c r="I1087" s="2">
        <f t="array" ref="I1087">_xlfn.XLOOKUP(G1087,Food_Menu!A:A,Food_Menu!D:D)</f>
        <v>421.35</v>
      </c>
      <c r="J1087" s="2" t="s">
        <v>1122</v>
      </c>
      <c r="K1087" s="2" t="str">
        <f t="array" ref="K1087">_xlfn.XLOOKUP(J1087,Delivery_Partners!A:A,Delivery_Partners!B:B)</f>
        <v>Delivery Partner 090</v>
      </c>
      <c r="L1087" s="3">
        <v>2</v>
      </c>
      <c r="M1087" s="2" t="s">
        <v>23</v>
      </c>
      <c r="N1087" s="2" t="s">
        <v>24</v>
      </c>
      <c r="O1087" s="3">
        <v>34</v>
      </c>
      <c r="P1087" s="13">
        <f t="shared" ref="P1087:P1091" si="226">I1087*L1087</f>
        <v>842.7</v>
      </c>
      <c r="Q1087" s="13" t="str">
        <f t="shared" ref="Q1087:Q1091" si="227">IF(O1087="","Not Delivered",IF(O1087&lt;=30,"Fast",IF(O1087&lt;=60,"Normal","Slow")))</f>
        <v>Normal</v>
      </c>
      <c r="S1087" s="21"/>
    </row>
    <row r="1088" customHeight="1" spans="1:19">
      <c r="A1088" s="2" t="s">
        <v>2540</v>
      </c>
      <c r="B1088" s="29" t="s">
        <v>334</v>
      </c>
      <c r="C1088" s="2" t="s">
        <v>2041</v>
      </c>
      <c r="D1088" s="2" t="str">
        <f t="array" ref="D1088">_xlfn.XLOOKUP(C1088,Customers!A:A,Customers!B:B)</f>
        <v>Customer 0047</v>
      </c>
      <c r="E1088" s="2" t="s">
        <v>372</v>
      </c>
      <c r="F1088" s="2" t="str">
        <f t="array" ref="F1088">_xlfn.XLOOKUP(E1088,Restaurants!A:A,Restaurants!B:B)</f>
        <v>Restaurant 119</v>
      </c>
      <c r="G1088" s="2" t="s">
        <v>202</v>
      </c>
      <c r="H1088" s="2" t="str">
        <f t="array" ref="H1088">_xlfn.XLOOKUP(G1088,Food_Menu!A:A,Food_Menu!B:B)</f>
        <v>Food Item 0096</v>
      </c>
      <c r="I1088" s="2">
        <f t="array" ref="I1088">_xlfn.XLOOKUP(G1088,Food_Menu!A:A,Food_Menu!D:D)</f>
        <v>399.57</v>
      </c>
      <c r="J1088" s="2" t="s">
        <v>1268</v>
      </c>
      <c r="K1088" s="2" t="str">
        <f t="array" ref="K1088">_xlfn.XLOOKUP(J1088,Delivery_Partners!A:A,Delivery_Partners!B:B)</f>
        <v>Delivery Partner 124</v>
      </c>
      <c r="L1088" s="3">
        <v>1</v>
      </c>
      <c r="M1088" s="2" t="s">
        <v>23</v>
      </c>
      <c r="N1088" s="2" t="s">
        <v>24</v>
      </c>
      <c r="O1088" s="3">
        <v>37</v>
      </c>
      <c r="P1088" s="13">
        <f t="shared" si="226"/>
        <v>399.57</v>
      </c>
      <c r="Q1088" s="13" t="str">
        <f t="shared" si="227"/>
        <v>Normal</v>
      </c>
      <c r="S1088" s="21"/>
    </row>
    <row r="1089" customHeight="1" spans="1:19">
      <c r="A1089" s="2" t="s">
        <v>2541</v>
      </c>
      <c r="B1089" s="28">
        <v>45696</v>
      </c>
      <c r="C1089" s="2" t="s">
        <v>1159</v>
      </c>
      <c r="D1089" s="2" t="str">
        <f t="array" ref="D1089">_xlfn.XLOOKUP(C1089,Customers!A:A,Customers!B:B)</f>
        <v>Customer 0929</v>
      </c>
      <c r="E1089" s="2" t="s">
        <v>814</v>
      </c>
      <c r="F1089" s="2" t="str">
        <f t="array" ref="F1089">_xlfn.XLOOKUP(E1089,Restaurants!A:A,Restaurants!B:B)</f>
        <v>Restaurant 093</v>
      </c>
      <c r="G1089" s="2" t="s">
        <v>1267</v>
      </c>
      <c r="H1089" s="2" t="str">
        <f t="array" ref="H1089">_xlfn.XLOOKUP(G1089,Food_Menu!A:A,Food_Menu!B:B)</f>
        <v>Food Item 0212</v>
      </c>
      <c r="I1089" s="2">
        <f t="array" ref="I1089">_xlfn.XLOOKUP(G1089,Food_Menu!A:A,Food_Menu!D:D)</f>
        <v>187.71</v>
      </c>
      <c r="J1089" s="2" t="s">
        <v>1716</v>
      </c>
      <c r="K1089" s="2" t="str">
        <f t="array" ref="K1089">_xlfn.XLOOKUP(J1089,Delivery_Partners!A:A,Delivery_Partners!B:B)</f>
        <v>Delivery Partner 042</v>
      </c>
      <c r="L1089" s="3">
        <v>2</v>
      </c>
      <c r="M1089" s="2" t="s">
        <v>23</v>
      </c>
      <c r="N1089" s="2" t="s">
        <v>24</v>
      </c>
      <c r="O1089" s="3">
        <v>29</v>
      </c>
      <c r="P1089" s="13">
        <f t="shared" si="226"/>
        <v>375.42</v>
      </c>
      <c r="Q1089" s="13" t="str">
        <f t="shared" si="227"/>
        <v>Fast</v>
      </c>
      <c r="S1089" s="21"/>
    </row>
    <row r="1090" customHeight="1" spans="1:19">
      <c r="A1090" s="2" t="s">
        <v>2542</v>
      </c>
      <c r="B1090" s="29" t="s">
        <v>2247</v>
      </c>
      <c r="C1090" s="2" t="s">
        <v>2059</v>
      </c>
      <c r="D1090" s="2" t="str">
        <f t="array" ref="D1090">_xlfn.XLOOKUP(C1090,Customers!A:A,Customers!B:B)</f>
        <v>Customer 0465</v>
      </c>
      <c r="E1090" s="2" t="s">
        <v>1022</v>
      </c>
      <c r="F1090" s="2" t="str">
        <f t="array" ref="F1090">_xlfn.XLOOKUP(E1090,Restaurants!A:A,Restaurants!B:B)</f>
        <v>Restaurant 049</v>
      </c>
      <c r="G1090" s="2" t="s">
        <v>717</v>
      </c>
      <c r="H1090" s="2" t="str">
        <f t="array" ref="H1090">_xlfn.XLOOKUP(G1090,Food_Menu!A:A,Food_Menu!B:B)</f>
        <v>Food Item 0105</v>
      </c>
      <c r="I1090" s="2">
        <f t="array" ref="I1090">_xlfn.XLOOKUP(G1090,Food_Menu!A:A,Food_Menu!D:D)</f>
        <v>415.74</v>
      </c>
      <c r="J1090" s="2" t="s">
        <v>663</v>
      </c>
      <c r="K1090" s="2" t="str">
        <f t="array" ref="K1090">_xlfn.XLOOKUP(J1090,Delivery_Partners!A:A,Delivery_Partners!B:B)</f>
        <v>Delivery Partner 007</v>
      </c>
      <c r="L1090" s="3">
        <v>1</v>
      </c>
      <c r="M1090" s="2" t="s">
        <v>23</v>
      </c>
      <c r="N1090" s="2" t="s">
        <v>24</v>
      </c>
      <c r="O1090" s="3">
        <v>35</v>
      </c>
      <c r="P1090" s="13">
        <f t="shared" si="226"/>
        <v>415.74</v>
      </c>
      <c r="Q1090" s="13" t="str">
        <f t="shared" si="227"/>
        <v>Normal</v>
      </c>
      <c r="S1090" s="21"/>
    </row>
    <row r="1091" customHeight="1" spans="1:19">
      <c r="A1091" s="2" t="s">
        <v>2543</v>
      </c>
      <c r="B1091" s="28">
        <v>45907</v>
      </c>
      <c r="C1091" s="2" t="s">
        <v>219</v>
      </c>
      <c r="D1091" s="2" t="str">
        <f t="array" ref="D1091">_xlfn.XLOOKUP(C1091,Customers!A:A,Customers!B:B)</f>
        <v>Customer 0028</v>
      </c>
      <c r="E1091" s="2" t="s">
        <v>537</v>
      </c>
      <c r="F1091" s="2" t="str">
        <f t="array" ref="F1091">_xlfn.XLOOKUP(E1091,Restaurants!A:A,Restaurants!B:B)</f>
        <v>Restaurant 044</v>
      </c>
      <c r="G1091" s="2" t="s">
        <v>1382</v>
      </c>
      <c r="H1091" s="2" t="str">
        <f t="array" ref="H1091">_xlfn.XLOOKUP(G1091,Food_Menu!A:A,Food_Menu!B:B)</f>
        <v>Food Item 0152</v>
      </c>
      <c r="I1091" s="2">
        <f t="array" ref="I1091">_xlfn.XLOOKUP(G1091,Food_Menu!A:A,Food_Menu!D:D)</f>
        <v>177.47</v>
      </c>
      <c r="J1091" s="2" t="s">
        <v>351</v>
      </c>
      <c r="K1091" s="2" t="str">
        <f t="array" ref="K1091">_xlfn.XLOOKUP(J1091,Delivery_Partners!A:A,Delivery_Partners!B:B)</f>
        <v>Delivery Partner 101</v>
      </c>
      <c r="L1091" s="3">
        <v>2</v>
      </c>
      <c r="M1091" s="2" t="s">
        <v>23</v>
      </c>
      <c r="N1091" s="2" t="s">
        <v>74</v>
      </c>
      <c r="O1091" s="3">
        <v>40</v>
      </c>
      <c r="P1091" s="13">
        <f t="shared" si="226"/>
        <v>354.94</v>
      </c>
      <c r="Q1091" s="13" t="str">
        <f t="shared" si="227"/>
        <v>Normal</v>
      </c>
      <c r="S1091" s="21"/>
    </row>
    <row r="1092" hidden="1" customHeight="1" spans="1:19">
      <c r="A1092" s="2" t="s">
        <v>2544</v>
      </c>
      <c r="B1092" s="29" t="s">
        <v>2146</v>
      </c>
      <c r="C1092" s="2" t="s">
        <v>2545</v>
      </c>
      <c r="D1092" s="2" t="str">
        <f t="array" ref="D1092">_xlfn.XLOOKUP(C1092,Customers!A:A,Customers!B:B)</f>
        <v>Customer 0974</v>
      </c>
      <c r="E1092" s="2" t="s">
        <v>275</v>
      </c>
      <c r="F1092" s="2" t="str">
        <f t="array" ref="F1092">_xlfn.XLOOKUP(E1092,Restaurants!A:A,Restaurants!B:B)</f>
        <v>Restaurant 047</v>
      </c>
      <c r="G1092" s="2" t="s">
        <v>1318</v>
      </c>
      <c r="H1092" s="2" t="str">
        <f t="array" ref="H1092">_xlfn.XLOOKUP(G1092,Food_Menu!A:A,Food_Menu!B:B)</f>
        <v>Food Item 0119</v>
      </c>
      <c r="I1092" s="2"/>
      <c r="J1092" s="2" t="s">
        <v>217</v>
      </c>
      <c r="K1092" s="2" t="str">
        <f t="array" ref="K1092">_xlfn.XLOOKUP(J1092,Delivery_Partners!A:A,Delivery_Partners!B:B)</f>
        <v>Delivery Partner 044</v>
      </c>
      <c r="L1092" s="3">
        <v>1</v>
      </c>
      <c r="M1092" s="2" t="s">
        <v>101</v>
      </c>
      <c r="N1092" s="2" t="s">
        <v>24</v>
      </c>
      <c r="O1092" s="2"/>
    </row>
    <row r="1093" customHeight="1" spans="1:19">
      <c r="A1093" s="2" t="s">
        <v>2546</v>
      </c>
      <c r="B1093" s="29" t="s">
        <v>971</v>
      </c>
      <c r="C1093" s="2" t="s">
        <v>1500</v>
      </c>
      <c r="D1093" s="2" t="str">
        <f t="array" ref="D1093">_xlfn.XLOOKUP(C1093,Customers!A:A,Customers!B:B)</f>
        <v>Customer 0366</v>
      </c>
      <c r="E1093" s="2" t="s">
        <v>669</v>
      </c>
      <c r="F1093" s="2" t="str">
        <f t="array" ref="F1093">_xlfn.XLOOKUP(E1093,Restaurants!A:A,Restaurants!B:B)</f>
        <v>Restaurant 048</v>
      </c>
      <c r="G1093" s="2" t="s">
        <v>514</v>
      </c>
      <c r="H1093" s="2" t="str">
        <f t="array" ref="H1093">_xlfn.XLOOKUP(G1093,Food_Menu!A:A,Food_Menu!B:B)</f>
        <v>Food Item 0013</v>
      </c>
      <c r="I1093" s="2">
        <f t="array" ref="I1093">_xlfn.XLOOKUP(G1093,Food_Menu!A:A,Food_Menu!D:D)</f>
        <v>584.96</v>
      </c>
      <c r="J1093" s="2" t="s">
        <v>409</v>
      </c>
      <c r="K1093" s="2" t="str">
        <f t="array" ref="K1093">_xlfn.XLOOKUP(J1093,Delivery_Partners!A:A,Delivery_Partners!B:B)</f>
        <v>Delivery Partner 073</v>
      </c>
      <c r="L1093" s="3">
        <v>2</v>
      </c>
      <c r="M1093" s="2" t="s">
        <v>23</v>
      </c>
      <c r="N1093" s="2" t="s">
        <v>42</v>
      </c>
      <c r="O1093" s="3">
        <v>46</v>
      </c>
      <c r="P1093" s="13">
        <f t="shared" ref="P1093:P1094" si="228">I1093*L1093</f>
        <v>1169.92</v>
      </c>
      <c r="Q1093" s="13" t="str">
        <f t="shared" ref="Q1093:Q1094" si="229">IF(O1093="","Not Delivered",IF(O1093&lt;=30,"Fast",IF(O1093&lt;=60,"Normal","Slow")))</f>
        <v>Normal</v>
      </c>
      <c r="S1093" s="21"/>
    </row>
    <row r="1094" customHeight="1" spans="1:19">
      <c r="A1094" s="2" t="s">
        <v>2547</v>
      </c>
      <c r="B1094" s="29" t="s">
        <v>1265</v>
      </c>
      <c r="C1094" s="2" t="s">
        <v>2548</v>
      </c>
      <c r="D1094" s="2" t="str">
        <f t="array" ref="D1094">_xlfn.XLOOKUP(C1094,Customers!A:A,Customers!B:B)</f>
        <v>Customer 1174</v>
      </c>
      <c r="E1094" s="2" t="s">
        <v>245</v>
      </c>
      <c r="F1094" s="2" t="str">
        <f t="array" ref="F1094">_xlfn.XLOOKUP(E1094,Restaurants!A:A,Restaurants!B:B)</f>
        <v>Restaurant 101</v>
      </c>
      <c r="G1094" s="2" t="s">
        <v>1083</v>
      </c>
      <c r="H1094" s="2" t="str">
        <f t="array" ref="H1094">_xlfn.XLOOKUP(G1094,Food_Menu!A:A,Food_Menu!B:B)</f>
        <v>Food Item 0206</v>
      </c>
      <c r="I1094" s="2">
        <f t="array" ref="I1094">_xlfn.XLOOKUP(G1094,Food_Menu!A:A,Food_Menu!D:D)</f>
        <v>635.73</v>
      </c>
      <c r="J1094" s="2" t="s">
        <v>1045</v>
      </c>
      <c r="K1094" s="2" t="str">
        <f t="array" ref="K1094">_xlfn.XLOOKUP(J1094,Delivery_Partners!A:A,Delivery_Partners!B:B)</f>
        <v>Delivery Partner 129</v>
      </c>
      <c r="L1094" s="3">
        <v>1</v>
      </c>
      <c r="M1094" s="2" t="s">
        <v>23</v>
      </c>
      <c r="N1094" s="2" t="s">
        <v>42</v>
      </c>
      <c r="O1094" s="3">
        <v>42</v>
      </c>
      <c r="P1094" s="13">
        <f t="shared" si="228"/>
        <v>635.73</v>
      </c>
      <c r="Q1094" s="13" t="str">
        <f t="shared" si="229"/>
        <v>Normal</v>
      </c>
      <c r="S1094" s="21"/>
    </row>
    <row r="1095" hidden="1" customHeight="1" spans="1:19">
      <c r="A1095" s="2" t="s">
        <v>2549</v>
      </c>
      <c r="B1095" s="29" t="s">
        <v>1459</v>
      </c>
      <c r="C1095" s="2" t="s">
        <v>2404</v>
      </c>
      <c r="D1095" s="2" t="str">
        <f t="array" ref="D1095">_xlfn.XLOOKUP(C1095,Customers!A:A,Customers!B:B)</f>
        <v>Customer 1056</v>
      </c>
      <c r="E1095" s="2" t="s">
        <v>655</v>
      </c>
      <c r="F1095" s="2" t="str">
        <f t="array" ref="F1095">_xlfn.XLOOKUP(E1095,Restaurants!A:A,Restaurants!B:B)</f>
        <v>Restaurant 096</v>
      </c>
      <c r="G1095" s="2" t="s">
        <v>392</v>
      </c>
      <c r="H1095" s="2" t="str">
        <f t="array" ref="H1095">_xlfn.XLOOKUP(G1095,Food_Menu!A:A,Food_Menu!B:B)</f>
        <v>Food Item 0148</v>
      </c>
      <c r="I1095" s="2"/>
      <c r="J1095" s="2" t="s">
        <v>148</v>
      </c>
      <c r="K1095" s="2" t="str">
        <f t="array" ref="K1095">_xlfn.XLOOKUP(J1095,Delivery_Partners!A:A,Delivery_Partners!B:B)</f>
        <v>Delivery Partner 162</v>
      </c>
      <c r="L1095" s="3">
        <v>1</v>
      </c>
      <c r="M1095" s="2" t="s">
        <v>101</v>
      </c>
      <c r="N1095" s="2" t="s">
        <v>55</v>
      </c>
      <c r="O1095" s="2"/>
    </row>
    <row r="1096" customHeight="1" spans="1:19">
      <c r="A1096" s="2" t="s">
        <v>2550</v>
      </c>
      <c r="B1096" s="29" t="s">
        <v>1872</v>
      </c>
      <c r="C1096" s="2" t="s">
        <v>1065</v>
      </c>
      <c r="D1096" s="2" t="str">
        <f t="array" ref="D1096">_xlfn.XLOOKUP(C1096,Customers!A:A,Customers!B:B)</f>
        <v>Customer 0058</v>
      </c>
      <c r="E1096" s="2" t="s">
        <v>702</v>
      </c>
      <c r="F1096" s="2" t="str">
        <f t="array" ref="F1096">_xlfn.XLOOKUP(E1096,Restaurants!A:A,Restaurants!B:B)</f>
        <v>Restaurant 025</v>
      </c>
      <c r="G1096" s="2" t="s">
        <v>861</v>
      </c>
      <c r="H1096" s="2" t="str">
        <f t="array" ref="H1096">_xlfn.XLOOKUP(G1096,Food_Menu!A:A,Food_Menu!B:B)</f>
        <v>Food Item 0051</v>
      </c>
      <c r="I1096" s="2">
        <f t="array" ref="I1096">_xlfn.XLOOKUP(G1096,Food_Menu!A:A,Food_Menu!D:D)</f>
        <v>516.47</v>
      </c>
      <c r="J1096" s="2" t="s">
        <v>640</v>
      </c>
      <c r="K1096" s="2" t="str">
        <f t="array" ref="K1096">_xlfn.XLOOKUP(J1096,Delivery_Partners!A:A,Delivery_Partners!B:B)</f>
        <v>Delivery Partner 097</v>
      </c>
      <c r="L1096" s="3">
        <v>1</v>
      </c>
      <c r="M1096" s="2" t="s">
        <v>23</v>
      </c>
      <c r="N1096" s="2" t="s">
        <v>24</v>
      </c>
      <c r="O1096" s="3">
        <v>25</v>
      </c>
      <c r="P1096" s="13">
        <f t="shared" ref="P1096:P1107" si="230">I1096*L1096</f>
        <v>516.47</v>
      </c>
      <c r="Q1096" s="13" t="str">
        <f t="shared" ref="Q1096:Q1107" si="231">IF(O1096="","Not Delivered",IF(O1096&lt;=30,"Fast",IF(O1096&lt;=60,"Normal","Slow")))</f>
        <v>Fast</v>
      </c>
      <c r="S1096" s="21"/>
    </row>
    <row r="1097" customHeight="1" spans="1:19">
      <c r="A1097" s="2" t="s">
        <v>2551</v>
      </c>
      <c r="B1097" s="28">
        <v>45817</v>
      </c>
      <c r="C1097" s="2" t="s">
        <v>2552</v>
      </c>
      <c r="D1097" s="2" t="str">
        <f t="array" ref="D1097">_xlfn.XLOOKUP(C1097,Customers!A:A,Customers!B:B)</f>
        <v>Customer 0829</v>
      </c>
      <c r="E1097" s="2" t="s">
        <v>451</v>
      </c>
      <c r="F1097" s="2" t="str">
        <f t="array" ref="F1097">_xlfn.XLOOKUP(E1097,Restaurants!A:A,Restaurants!B:B)</f>
        <v>Restaurant 022</v>
      </c>
      <c r="G1097" s="2" t="s">
        <v>1051</v>
      </c>
      <c r="H1097" s="2" t="str">
        <f t="array" ref="H1097">_xlfn.XLOOKUP(G1097,Food_Menu!A:A,Food_Menu!B:B)</f>
        <v>Food Item 0014</v>
      </c>
      <c r="I1097" s="2">
        <f t="array" ref="I1097">_xlfn.XLOOKUP(G1097,Food_Menu!A:A,Food_Menu!D:D)</f>
        <v>208.39</v>
      </c>
      <c r="J1097" s="2" t="s">
        <v>723</v>
      </c>
      <c r="K1097" s="2" t="str">
        <f t="array" ref="K1097">_xlfn.XLOOKUP(J1097,Delivery_Partners!A:A,Delivery_Partners!B:B)</f>
        <v>Delivery Partner 168</v>
      </c>
      <c r="L1097" s="3">
        <v>1</v>
      </c>
      <c r="M1097" s="2" t="s">
        <v>23</v>
      </c>
      <c r="N1097" s="2" t="s">
        <v>24</v>
      </c>
      <c r="O1097" s="3">
        <v>34</v>
      </c>
      <c r="P1097" s="13">
        <f t="shared" si="230"/>
        <v>208.39</v>
      </c>
      <c r="Q1097" s="13" t="str">
        <f t="shared" si="231"/>
        <v>Normal</v>
      </c>
      <c r="S1097" s="21"/>
    </row>
    <row r="1098" customHeight="1" spans="1:19">
      <c r="A1098" s="2" t="s">
        <v>2553</v>
      </c>
      <c r="B1098" s="29" t="s">
        <v>44</v>
      </c>
      <c r="C1098" s="2" t="s">
        <v>1846</v>
      </c>
      <c r="D1098" s="2" t="str">
        <f t="array" ref="D1098">_xlfn.XLOOKUP(C1098,Customers!A:A,Customers!B:B)</f>
        <v>Customer 0724</v>
      </c>
      <c r="E1098" s="2" t="s">
        <v>187</v>
      </c>
      <c r="F1098" s="2" t="str">
        <f t="array" ref="F1098">_xlfn.XLOOKUP(E1098,Restaurants!A:A,Restaurants!B:B)</f>
        <v>Restaurant 065</v>
      </c>
      <c r="G1098" s="2" t="s">
        <v>340</v>
      </c>
      <c r="H1098" s="2" t="str">
        <f t="array" ref="H1098">_xlfn.XLOOKUP(G1098,Food_Menu!A:A,Food_Menu!B:B)</f>
        <v>Food Item 0207</v>
      </c>
      <c r="I1098" s="2">
        <f t="array" ref="I1098">_xlfn.XLOOKUP(G1098,Food_Menu!A:A,Food_Menu!D:D)</f>
        <v>225.36</v>
      </c>
      <c r="J1098" s="2" t="s">
        <v>422</v>
      </c>
      <c r="K1098" s="2" t="str">
        <f t="array" ref="K1098">_xlfn.XLOOKUP(J1098,Delivery_Partners!A:A,Delivery_Partners!B:B)</f>
        <v>Delivery Partner 049</v>
      </c>
      <c r="L1098" s="3">
        <v>2</v>
      </c>
      <c r="M1098" s="2" t="s">
        <v>23</v>
      </c>
      <c r="N1098" s="2" t="s">
        <v>74</v>
      </c>
      <c r="O1098" s="3">
        <v>60</v>
      </c>
      <c r="P1098" s="13">
        <f t="shared" si="230"/>
        <v>450.72</v>
      </c>
      <c r="Q1098" s="13" t="str">
        <f t="shared" si="231"/>
        <v>Normal</v>
      </c>
      <c r="S1098" s="21"/>
    </row>
    <row r="1099" customHeight="1" spans="1:19">
      <c r="A1099" s="2" t="s">
        <v>2554</v>
      </c>
      <c r="B1099" s="29" t="s">
        <v>2371</v>
      </c>
      <c r="C1099" s="2" t="s">
        <v>70</v>
      </c>
      <c r="D1099" s="2" t="str">
        <f t="array" ref="D1099">_xlfn.XLOOKUP(C1099,Customers!A:A,Customers!B:B)</f>
        <v>Customer 0207</v>
      </c>
      <c r="E1099" s="2" t="s">
        <v>20</v>
      </c>
      <c r="F1099" s="2" t="str">
        <f t="array" ref="F1099">_xlfn.XLOOKUP(E1099,Restaurants!A:A,Restaurants!B:B)</f>
        <v>Restaurant 079</v>
      </c>
      <c r="G1099" s="2" t="s">
        <v>313</v>
      </c>
      <c r="H1099" s="2" t="str">
        <f t="array" ref="H1099">_xlfn.XLOOKUP(G1099,Food_Menu!A:A,Food_Menu!B:B)</f>
        <v>Food Item 0068</v>
      </c>
      <c r="I1099" s="2">
        <f t="array" ref="I1099">_xlfn.XLOOKUP(G1099,Food_Menu!A:A,Food_Menu!D:D)</f>
        <v>583.22</v>
      </c>
      <c r="J1099" s="2" t="s">
        <v>1045</v>
      </c>
      <c r="K1099" s="2" t="str">
        <f t="array" ref="K1099">_xlfn.XLOOKUP(J1099,Delivery_Partners!A:A,Delivery_Partners!B:B)</f>
        <v>Delivery Partner 129</v>
      </c>
      <c r="L1099" s="3">
        <v>1</v>
      </c>
      <c r="M1099" s="2" t="s">
        <v>23</v>
      </c>
      <c r="N1099" s="2" t="s">
        <v>24</v>
      </c>
      <c r="O1099" s="3">
        <v>26</v>
      </c>
      <c r="P1099" s="13">
        <f t="shared" si="230"/>
        <v>583.22</v>
      </c>
      <c r="Q1099" s="13" t="str">
        <f t="shared" si="231"/>
        <v>Fast</v>
      </c>
      <c r="S1099" s="21"/>
    </row>
    <row r="1100" customHeight="1" spans="1:19">
      <c r="A1100" s="2" t="s">
        <v>2555</v>
      </c>
      <c r="B1100" s="29" t="s">
        <v>2013</v>
      </c>
      <c r="C1100" s="2" t="s">
        <v>810</v>
      </c>
      <c r="D1100" s="2" t="str">
        <f t="array" ref="D1100">_xlfn.XLOOKUP(C1100,Customers!A:A,Customers!B:B)</f>
        <v>Customer 0412</v>
      </c>
      <c r="E1100" s="2" t="s">
        <v>121</v>
      </c>
      <c r="F1100" s="2" t="str">
        <f t="array" ref="F1100">_xlfn.XLOOKUP(E1100,Restaurants!A:A,Restaurants!B:B)</f>
        <v>Restaurant 088</v>
      </c>
      <c r="G1100" s="2" t="s">
        <v>405</v>
      </c>
      <c r="H1100" s="2" t="str">
        <f t="array" ref="H1100">_xlfn.XLOOKUP(G1100,Food_Menu!A:A,Food_Menu!B:B)</f>
        <v>Food Item 0004</v>
      </c>
      <c r="I1100" s="2">
        <f t="array" ref="I1100">_xlfn.XLOOKUP(G1100,Food_Menu!A:A,Food_Menu!D:D)</f>
        <v>173.7</v>
      </c>
      <c r="J1100" s="2" t="s">
        <v>212</v>
      </c>
      <c r="K1100" s="2" t="str">
        <f t="array" ref="K1100">_xlfn.XLOOKUP(J1100,Delivery_Partners!A:A,Delivery_Partners!B:B)</f>
        <v>Delivery Partner 177</v>
      </c>
      <c r="L1100" s="3">
        <v>1</v>
      </c>
      <c r="M1100" s="2" t="s">
        <v>23</v>
      </c>
      <c r="N1100" s="2" t="s">
        <v>24</v>
      </c>
      <c r="O1100" s="3">
        <v>53</v>
      </c>
      <c r="P1100" s="13">
        <f t="shared" si="230"/>
        <v>173.7</v>
      </c>
      <c r="Q1100" s="13" t="str">
        <f t="shared" si="231"/>
        <v>Normal</v>
      </c>
      <c r="S1100" s="21"/>
    </row>
    <row r="1101" customHeight="1" spans="1:19">
      <c r="A1101" s="2" t="s">
        <v>2556</v>
      </c>
      <c r="B1101" s="29" t="s">
        <v>1551</v>
      </c>
      <c r="C1101" s="2" t="s">
        <v>2557</v>
      </c>
      <c r="D1101" s="2" t="str">
        <f t="array" ref="D1101">_xlfn.XLOOKUP(C1101,Customers!A:A,Customers!B:B)</f>
        <v>Customer 0589</v>
      </c>
      <c r="E1101" s="2" t="s">
        <v>523</v>
      </c>
      <c r="F1101" s="2" t="str">
        <f t="array" ref="F1101">_xlfn.XLOOKUP(E1101,Restaurants!A:A,Restaurants!B:B)</f>
        <v>Restaurant 038</v>
      </c>
      <c r="G1101" s="2" t="s">
        <v>543</v>
      </c>
      <c r="H1101" s="2" t="str">
        <f t="array" ref="H1101">_xlfn.XLOOKUP(G1101,Food_Menu!A:A,Food_Menu!B:B)</f>
        <v>Food Item 0136</v>
      </c>
      <c r="I1101" s="2">
        <f t="array" ref="I1101">_xlfn.XLOOKUP(G1101,Food_Menu!A:A,Food_Menu!D:D)</f>
        <v>319.29</v>
      </c>
      <c r="J1101" s="2" t="s">
        <v>1233</v>
      </c>
      <c r="K1101" s="2" t="str">
        <f t="array" ref="K1101">_xlfn.XLOOKUP(J1101,Delivery_Partners!A:A,Delivery_Partners!B:B)</f>
        <v>Delivery Partner 039</v>
      </c>
      <c r="L1101" s="3">
        <v>1</v>
      </c>
      <c r="M1101" s="2" t="s">
        <v>23</v>
      </c>
      <c r="N1101" s="2" t="s">
        <v>55</v>
      </c>
      <c r="O1101" s="3">
        <v>15</v>
      </c>
      <c r="P1101" s="13">
        <f t="shared" si="230"/>
        <v>319.29</v>
      </c>
      <c r="Q1101" s="13" t="str">
        <f t="shared" si="231"/>
        <v>Fast</v>
      </c>
      <c r="S1101" s="21"/>
    </row>
    <row r="1102" customHeight="1" spans="1:19">
      <c r="A1102" s="2" t="s">
        <v>2558</v>
      </c>
      <c r="B1102" s="28">
        <v>45846</v>
      </c>
      <c r="C1102" s="2" t="s">
        <v>2559</v>
      </c>
      <c r="D1102" s="2" t="str">
        <f t="array" ref="D1102">_xlfn.XLOOKUP(C1102,Customers!A:A,Customers!B:B)</f>
        <v>Customer 0176</v>
      </c>
      <c r="E1102" s="2" t="s">
        <v>797</v>
      </c>
      <c r="F1102" s="2" t="str">
        <f t="array" ref="F1102">_xlfn.XLOOKUP(E1102,Restaurants!A:A,Restaurants!B:B)</f>
        <v>Restaurant 058</v>
      </c>
      <c r="G1102" s="2" t="s">
        <v>405</v>
      </c>
      <c r="H1102" s="2" t="str">
        <f t="array" ref="H1102">_xlfn.XLOOKUP(G1102,Food_Menu!A:A,Food_Menu!B:B)</f>
        <v>Food Item 0004</v>
      </c>
      <c r="I1102" s="2">
        <f t="array" ref="I1102">_xlfn.XLOOKUP(G1102,Food_Menu!A:A,Food_Menu!D:D)</f>
        <v>173.7</v>
      </c>
      <c r="J1102" s="2" t="s">
        <v>1080</v>
      </c>
      <c r="K1102" s="2" t="str">
        <f t="array" ref="K1102">_xlfn.XLOOKUP(J1102,Delivery_Partners!A:A,Delivery_Partners!B:B)</f>
        <v>Delivery Partner 133</v>
      </c>
      <c r="L1102" s="3">
        <v>1</v>
      </c>
      <c r="M1102" s="2" t="s">
        <v>23</v>
      </c>
      <c r="N1102" s="2" t="s">
        <v>55</v>
      </c>
      <c r="O1102" s="3">
        <v>25</v>
      </c>
      <c r="P1102" s="13">
        <f t="shared" si="230"/>
        <v>173.7</v>
      </c>
      <c r="Q1102" s="13" t="str">
        <f t="shared" si="231"/>
        <v>Fast</v>
      </c>
      <c r="S1102" s="21"/>
    </row>
    <row r="1103" customHeight="1" spans="1:19">
      <c r="A1103" s="2" t="s">
        <v>2560</v>
      </c>
      <c r="B1103" s="29" t="s">
        <v>743</v>
      </c>
      <c r="C1103" s="2" t="s">
        <v>2561</v>
      </c>
      <c r="D1103" s="2" t="str">
        <f t="array" ref="D1103">_xlfn.XLOOKUP(C1103,Customers!A:A,Customers!B:B)</f>
        <v>Customer 0867</v>
      </c>
      <c r="E1103" s="2" t="s">
        <v>71</v>
      </c>
      <c r="F1103" s="2" t="str">
        <f t="array" ref="F1103">_xlfn.XLOOKUP(E1103,Restaurants!A:A,Restaurants!B:B)</f>
        <v>Restaurant 013</v>
      </c>
      <c r="G1103" s="2" t="s">
        <v>835</v>
      </c>
      <c r="H1103" s="2" t="str">
        <f t="array" ref="H1103">_xlfn.XLOOKUP(G1103,Food_Menu!A:A,Food_Menu!B:B)</f>
        <v>Food Item 0048</v>
      </c>
      <c r="I1103" s="2">
        <f t="array" ref="I1103">_xlfn.XLOOKUP(G1103,Food_Menu!A:A,Food_Menu!D:D)</f>
        <v>226.31</v>
      </c>
      <c r="J1103" s="2" t="s">
        <v>993</v>
      </c>
      <c r="K1103" s="2" t="str">
        <f t="array" ref="K1103">_xlfn.XLOOKUP(J1103,Delivery_Partners!A:A,Delivery_Partners!B:B)</f>
        <v>Delivery Partner 086</v>
      </c>
      <c r="L1103" s="3">
        <v>1</v>
      </c>
      <c r="M1103" s="2" t="s">
        <v>23</v>
      </c>
      <c r="N1103" s="2" t="s">
        <v>55</v>
      </c>
      <c r="O1103" s="3">
        <v>28</v>
      </c>
      <c r="P1103" s="13">
        <f t="shared" si="230"/>
        <v>226.31</v>
      </c>
      <c r="Q1103" s="13" t="str">
        <f t="shared" si="231"/>
        <v>Fast</v>
      </c>
      <c r="S1103" s="21"/>
    </row>
    <row r="1104" customHeight="1" spans="1:19">
      <c r="A1104" s="2" t="s">
        <v>2562</v>
      </c>
      <c r="B1104" s="28">
        <v>45759</v>
      </c>
      <c r="C1104" s="2" t="s">
        <v>2563</v>
      </c>
      <c r="D1104" s="2" t="str">
        <f t="array" ref="D1104">_xlfn.XLOOKUP(C1104,Customers!A:A,Customers!B:B)</f>
        <v>Customer 0333</v>
      </c>
      <c r="E1104" s="2" t="s">
        <v>1224</v>
      </c>
      <c r="F1104" s="2" t="str">
        <f t="array" ref="F1104">_xlfn.XLOOKUP(E1104,Restaurants!A:A,Restaurants!B:B)</f>
        <v>Restaurant 055</v>
      </c>
      <c r="G1104" s="2" t="s">
        <v>111</v>
      </c>
      <c r="H1104" s="2" t="str">
        <f t="array" ref="H1104">_xlfn.XLOOKUP(G1104,Food_Menu!A:A,Food_Menu!B:B)</f>
        <v>Food Item 0197</v>
      </c>
      <c r="I1104" s="2">
        <f t="array" ref="I1104">_xlfn.XLOOKUP(G1104,Food_Menu!A:A,Food_Menu!D:D)</f>
        <v>628.28</v>
      </c>
      <c r="J1104" s="2" t="s">
        <v>862</v>
      </c>
      <c r="K1104" s="2" t="str">
        <f t="array" ref="K1104">_xlfn.XLOOKUP(J1104,Delivery_Partners!A:A,Delivery_Partners!B:B)</f>
        <v>Delivery Partner 159</v>
      </c>
      <c r="L1104" s="3">
        <v>1</v>
      </c>
      <c r="M1104" s="2" t="s">
        <v>23</v>
      </c>
      <c r="N1104" s="2" t="s">
        <v>24</v>
      </c>
      <c r="O1104" s="3">
        <v>46</v>
      </c>
      <c r="P1104" s="13">
        <f t="shared" si="230"/>
        <v>628.28</v>
      </c>
      <c r="Q1104" s="13" t="str">
        <f t="shared" si="231"/>
        <v>Normal</v>
      </c>
      <c r="S1104" s="21"/>
    </row>
    <row r="1105" customHeight="1" spans="1:19">
      <c r="A1105" s="2" t="s">
        <v>2564</v>
      </c>
      <c r="B1105" s="28">
        <v>45816</v>
      </c>
      <c r="C1105" s="2" t="s">
        <v>2565</v>
      </c>
      <c r="D1105" s="2" t="str">
        <f t="array" ref="D1105">_xlfn.XLOOKUP(C1105,Customers!A:A,Customers!B:B)</f>
        <v>Customer 1125</v>
      </c>
      <c r="E1105" s="2" t="s">
        <v>52</v>
      </c>
      <c r="F1105" s="2" t="str">
        <f t="array" ref="F1105">_xlfn.XLOOKUP(E1105,Restaurants!A:A,Restaurants!B:B)</f>
        <v>Restaurant 083</v>
      </c>
      <c r="G1105" s="2" t="s">
        <v>194</v>
      </c>
      <c r="H1105" s="2" t="str">
        <f t="array" ref="H1105">_xlfn.XLOOKUP(G1105,Food_Menu!A:A,Food_Menu!B:B)</f>
        <v>Food Item 0009</v>
      </c>
      <c r="I1105" s="2">
        <f t="array" ref="I1105">_xlfn.XLOOKUP(G1105,Food_Menu!A:A,Food_Menu!D:D)</f>
        <v>168.03</v>
      </c>
      <c r="J1105" s="2" t="s">
        <v>679</v>
      </c>
      <c r="K1105" s="2" t="str">
        <f t="array" ref="K1105">_xlfn.XLOOKUP(J1105,Delivery_Partners!A:A,Delivery_Partners!B:B)</f>
        <v>Delivery Partner 055</v>
      </c>
      <c r="L1105" s="3">
        <v>2</v>
      </c>
      <c r="M1105" s="2" t="s">
        <v>23</v>
      </c>
      <c r="N1105" s="2" t="s">
        <v>24</v>
      </c>
      <c r="O1105" s="3">
        <v>36</v>
      </c>
      <c r="P1105" s="13">
        <f t="shared" si="230"/>
        <v>336.06</v>
      </c>
      <c r="Q1105" s="13" t="str">
        <f t="shared" si="231"/>
        <v>Normal</v>
      </c>
      <c r="S1105" s="21"/>
    </row>
    <row r="1106" customHeight="1" spans="1:19">
      <c r="A1106" s="2" t="s">
        <v>2566</v>
      </c>
      <c r="B1106" s="28">
        <v>45787</v>
      </c>
      <c r="C1106" s="2" t="s">
        <v>1085</v>
      </c>
      <c r="D1106" s="2" t="str">
        <f t="array" ref="D1106">_xlfn.XLOOKUP(C1106,Customers!A:A,Customers!B:B)</f>
        <v>Customer 0963</v>
      </c>
      <c r="E1106" s="2" t="s">
        <v>66</v>
      </c>
      <c r="F1106" s="2" t="str">
        <f t="array" ref="F1106">_xlfn.XLOOKUP(E1106,Restaurants!A:A,Restaurants!B:B)</f>
        <v>Restaurant 037</v>
      </c>
      <c r="G1106" s="2" t="s">
        <v>1210</v>
      </c>
      <c r="H1106" s="2" t="str">
        <f t="array" ref="H1106">_xlfn.XLOOKUP(G1106,Food_Menu!A:A,Food_Menu!B:B)</f>
        <v>Food Item 0166</v>
      </c>
      <c r="I1106" s="2">
        <f t="array" ref="I1106">_xlfn.XLOOKUP(G1106,Food_Menu!A:A,Food_Menu!D:D)</f>
        <v>321.44</v>
      </c>
      <c r="J1106" s="2" t="s">
        <v>1319</v>
      </c>
      <c r="K1106" s="2" t="str">
        <f t="array" ref="K1106">_xlfn.XLOOKUP(J1106,Delivery_Partners!A:A,Delivery_Partners!B:B)</f>
        <v>Delivery Partner 173</v>
      </c>
      <c r="L1106" s="3">
        <v>2</v>
      </c>
      <c r="M1106" s="2" t="s">
        <v>23</v>
      </c>
      <c r="N1106" s="2" t="s">
        <v>24</v>
      </c>
      <c r="O1106" s="3">
        <v>51</v>
      </c>
      <c r="P1106" s="13">
        <f t="shared" si="230"/>
        <v>642.88</v>
      </c>
      <c r="Q1106" s="13" t="str">
        <f t="shared" si="231"/>
        <v>Normal</v>
      </c>
      <c r="S1106" s="21"/>
    </row>
    <row r="1107" customHeight="1" spans="1:19">
      <c r="A1107" s="2" t="s">
        <v>2567</v>
      </c>
      <c r="B1107" s="28">
        <v>45877</v>
      </c>
      <c r="C1107" s="2" t="s">
        <v>1568</v>
      </c>
      <c r="D1107" s="2" t="str">
        <f t="array" ref="D1107">_xlfn.XLOOKUP(C1107,Customers!A:A,Customers!B:B)</f>
        <v>Customer 0762</v>
      </c>
      <c r="E1107" s="2" t="s">
        <v>518</v>
      </c>
      <c r="F1107" s="2" t="str">
        <f t="array" ref="F1107">_xlfn.XLOOKUP(E1107,Restaurants!A:A,Restaurants!B:B)</f>
        <v>Restaurant 039</v>
      </c>
      <c r="G1107" s="2" t="s">
        <v>543</v>
      </c>
      <c r="H1107" s="2" t="str">
        <f t="array" ref="H1107">_xlfn.XLOOKUP(G1107,Food_Menu!A:A,Food_Menu!B:B)</f>
        <v>Food Item 0136</v>
      </c>
      <c r="I1107" s="2">
        <f t="array" ref="I1107">_xlfn.XLOOKUP(G1107,Food_Menu!A:A,Food_Menu!D:D)</f>
        <v>319.29</v>
      </c>
      <c r="J1107" s="2" t="s">
        <v>199</v>
      </c>
      <c r="K1107" s="2" t="str">
        <f t="array" ref="K1107">_xlfn.XLOOKUP(J1107,Delivery_Partners!A:A,Delivery_Partners!B:B)</f>
        <v>Delivery Partner 144</v>
      </c>
      <c r="L1107" s="3">
        <v>4</v>
      </c>
      <c r="M1107" s="2" t="s">
        <v>23</v>
      </c>
      <c r="N1107" s="2" t="s">
        <v>55</v>
      </c>
      <c r="O1107" s="3">
        <v>31</v>
      </c>
      <c r="P1107" s="13">
        <f t="shared" si="230"/>
        <v>1277.16</v>
      </c>
      <c r="Q1107" s="13" t="str">
        <f t="shared" si="231"/>
        <v>Normal</v>
      </c>
      <c r="S1107" s="21"/>
    </row>
    <row r="1108" hidden="1" customHeight="1" spans="1:19">
      <c r="A1108" s="2" t="s">
        <v>2568</v>
      </c>
      <c r="B1108" s="28">
        <v>45935</v>
      </c>
      <c r="C1108" s="2" t="s">
        <v>388</v>
      </c>
      <c r="D1108" s="2" t="str">
        <f t="array" ref="D1108">_xlfn.XLOOKUP(C1108,Customers!A:A,Customers!B:B)</f>
        <v>Customer 0144</v>
      </c>
      <c r="E1108" s="2" t="s">
        <v>260</v>
      </c>
      <c r="F1108" s="2" t="str">
        <f t="array" ref="F1108">_xlfn.XLOOKUP(E1108,Restaurants!A:A,Restaurants!B:B)</f>
        <v>Restaurant 056</v>
      </c>
      <c r="G1108" s="2" t="s">
        <v>313</v>
      </c>
      <c r="H1108" s="2" t="str">
        <f t="array" ref="H1108">_xlfn.XLOOKUP(G1108,Food_Menu!A:A,Food_Menu!B:B)</f>
        <v>Food Item 0068</v>
      </c>
      <c r="I1108" s="2"/>
      <c r="J1108" s="2" t="s">
        <v>1694</v>
      </c>
      <c r="K1108" s="2" t="str">
        <f t="array" ref="K1108">_xlfn.XLOOKUP(J1108,Delivery_Partners!A:A,Delivery_Partners!B:B)</f>
        <v>Delivery Partner 127</v>
      </c>
      <c r="L1108" s="3">
        <v>1</v>
      </c>
      <c r="M1108" s="2" t="s">
        <v>101</v>
      </c>
      <c r="N1108" s="2" t="s">
        <v>74</v>
      </c>
      <c r="O1108" s="2"/>
    </row>
    <row r="1109" customHeight="1" spans="1:19">
      <c r="A1109" s="2" t="s">
        <v>2569</v>
      </c>
      <c r="B1109" s="28">
        <v>45782</v>
      </c>
      <c r="C1109" s="2" t="s">
        <v>321</v>
      </c>
      <c r="D1109" s="2" t="str">
        <f t="array" ref="D1109">_xlfn.XLOOKUP(C1109,Customers!A:A,Customers!B:B)</f>
        <v>Customer 0030</v>
      </c>
      <c r="E1109" s="2" t="s">
        <v>137</v>
      </c>
      <c r="F1109" s="2" t="str">
        <f t="array" ref="F1109">_xlfn.XLOOKUP(E1109,Restaurants!A:A,Restaurants!B:B)</f>
        <v>Restaurant 104</v>
      </c>
      <c r="G1109" s="2" t="s">
        <v>1272</v>
      </c>
      <c r="H1109" s="2" t="str">
        <f t="array" ref="H1109">_xlfn.XLOOKUP(G1109,Food_Menu!A:A,Food_Menu!B:B)</f>
        <v>Food Item 0063</v>
      </c>
      <c r="I1109" s="2">
        <f t="array" ref="I1109">_xlfn.XLOOKUP(G1109,Food_Menu!A:A,Food_Menu!D:D)</f>
        <v>539.41</v>
      </c>
      <c r="J1109" s="2" t="s">
        <v>470</v>
      </c>
      <c r="K1109" s="2" t="str">
        <f t="array" ref="K1109">_xlfn.XLOOKUP(J1109,Delivery_Partners!A:A,Delivery_Partners!B:B)</f>
        <v>Delivery Partner 006</v>
      </c>
      <c r="L1109" s="3">
        <v>1</v>
      </c>
      <c r="M1109" s="2" t="s">
        <v>23</v>
      </c>
      <c r="N1109" s="2" t="s">
        <v>42</v>
      </c>
      <c r="O1109" s="3">
        <v>31</v>
      </c>
      <c r="P1109" s="13">
        <f t="shared" ref="P1109:P1110" si="232">I1109*L1109</f>
        <v>539.41</v>
      </c>
      <c r="Q1109" s="13" t="str">
        <f t="shared" ref="Q1109:Q1110" si="233">IF(O1109="","Not Delivered",IF(O1109&lt;=30,"Fast",IF(O1109&lt;=60,"Normal","Slow")))</f>
        <v>Normal</v>
      </c>
      <c r="S1109" s="21"/>
    </row>
    <row r="1110" customHeight="1" spans="1:19">
      <c r="A1110" s="2" t="s">
        <v>2570</v>
      </c>
      <c r="B1110" s="29" t="s">
        <v>311</v>
      </c>
      <c r="C1110" s="2" t="s">
        <v>2559</v>
      </c>
      <c r="D1110" s="2" t="str">
        <f t="array" ref="D1110">_xlfn.XLOOKUP(C1110,Customers!A:A,Customers!B:B)</f>
        <v>Customer 0176</v>
      </c>
      <c r="E1110" s="2" t="s">
        <v>366</v>
      </c>
      <c r="F1110" s="2" t="str">
        <f t="array" ref="F1110">_xlfn.XLOOKUP(E1110,Restaurants!A:A,Restaurants!B:B)</f>
        <v>Restaurant 073</v>
      </c>
      <c r="G1110" s="2" t="s">
        <v>717</v>
      </c>
      <c r="H1110" s="2" t="str">
        <f t="array" ref="H1110">_xlfn.XLOOKUP(G1110,Food_Menu!A:A,Food_Menu!B:B)</f>
        <v>Food Item 0105</v>
      </c>
      <c r="I1110" s="2">
        <f t="array" ref="I1110">_xlfn.XLOOKUP(G1110,Food_Menu!A:A,Food_Menu!D:D)</f>
        <v>415.74</v>
      </c>
      <c r="J1110" s="2" t="s">
        <v>900</v>
      </c>
      <c r="K1110" s="2" t="str">
        <f t="array" ref="K1110">_xlfn.XLOOKUP(J1110,Delivery_Partners!A:A,Delivery_Partners!B:B)</f>
        <v>Delivery Partner 015</v>
      </c>
      <c r="L1110" s="3">
        <v>1</v>
      </c>
      <c r="M1110" s="2" t="s">
        <v>23</v>
      </c>
      <c r="N1110" s="2" t="s">
        <v>55</v>
      </c>
      <c r="O1110" s="3">
        <v>59</v>
      </c>
      <c r="P1110" s="13">
        <f t="shared" si="232"/>
        <v>415.74</v>
      </c>
      <c r="Q1110" s="13" t="str">
        <f t="shared" si="233"/>
        <v>Normal</v>
      </c>
      <c r="S1110" s="21"/>
    </row>
    <row r="1111" hidden="1" customHeight="1" spans="1:19">
      <c r="A1111" s="2" t="s">
        <v>2571</v>
      </c>
      <c r="B1111" s="28">
        <v>45941</v>
      </c>
      <c r="C1111" s="2" t="s">
        <v>2572</v>
      </c>
      <c r="D1111" s="2" t="str">
        <f t="array" ref="D1111">_xlfn.XLOOKUP(C1111,Customers!A:A,Customers!B:B)</f>
        <v>Customer 0600</v>
      </c>
      <c r="E1111" s="2" t="s">
        <v>220</v>
      </c>
      <c r="F1111" s="2" t="str">
        <f t="array" ref="F1111">_xlfn.XLOOKUP(E1111,Restaurants!A:A,Restaurants!B:B)</f>
        <v>Restaurant 111</v>
      </c>
      <c r="G1111" s="2" t="s">
        <v>144</v>
      </c>
      <c r="H1111" s="2" t="str">
        <f t="array" ref="H1111">_xlfn.XLOOKUP(G1111,Food_Menu!A:A,Food_Menu!B:B)</f>
        <v>Food Item 0118</v>
      </c>
      <c r="I1111" s="2"/>
      <c r="J1111" s="2" t="s">
        <v>988</v>
      </c>
      <c r="K1111" s="2" t="str">
        <f t="array" ref="K1111">_xlfn.XLOOKUP(J1111,Delivery_Partners!A:A,Delivery_Partners!B:B)</f>
        <v>Delivery Partner 120</v>
      </c>
      <c r="L1111" s="3">
        <v>2</v>
      </c>
      <c r="M1111" s="2" t="s">
        <v>101</v>
      </c>
      <c r="N1111" s="2" t="s">
        <v>55</v>
      </c>
      <c r="O1111" s="2"/>
    </row>
    <row r="1112" customHeight="1" spans="1:19">
      <c r="A1112" s="2" t="s">
        <v>2573</v>
      </c>
      <c r="B1112" s="29" t="s">
        <v>141</v>
      </c>
      <c r="C1112" s="2" t="s">
        <v>1972</v>
      </c>
      <c r="D1112" s="2" t="str">
        <f t="array" ref="D1112">_xlfn.XLOOKUP(C1112,Customers!A:A,Customers!B:B)</f>
        <v>Customer 0938</v>
      </c>
      <c r="E1112" s="2" t="s">
        <v>492</v>
      </c>
      <c r="F1112" s="2" t="str">
        <f t="array" ref="F1112">_xlfn.XLOOKUP(E1112,Restaurants!A:A,Restaurants!B:B)</f>
        <v>Restaurant 008</v>
      </c>
      <c r="G1112" s="2" t="s">
        <v>2157</v>
      </c>
      <c r="H1112" s="2" t="str">
        <f t="array" ref="H1112">_xlfn.XLOOKUP(G1112,Food_Menu!A:A,Food_Menu!B:B)</f>
        <v>Food Item 0196</v>
      </c>
      <c r="I1112" s="2">
        <f t="array" ref="I1112">_xlfn.XLOOKUP(G1112,Food_Menu!A:A,Food_Menu!D:D)</f>
        <v>535.63</v>
      </c>
      <c r="J1112" s="2" t="s">
        <v>1350</v>
      </c>
      <c r="K1112" s="2" t="str">
        <f t="array" ref="K1112">_xlfn.XLOOKUP(J1112,Delivery_Partners!A:A,Delivery_Partners!B:B)</f>
        <v>Delivery Partner 087</v>
      </c>
      <c r="L1112" s="3">
        <v>1</v>
      </c>
      <c r="M1112" s="2" t="s">
        <v>23</v>
      </c>
      <c r="N1112" s="2" t="s">
        <v>55</v>
      </c>
      <c r="O1112" s="3">
        <v>29</v>
      </c>
      <c r="P1112" s="13">
        <f>I1112*L1112</f>
        <v>535.63</v>
      </c>
      <c r="Q1112" s="13" t="str">
        <f>IF(O1112="","Not Delivered",IF(O1112&lt;=30,"Fast",IF(O1112&lt;=60,"Normal","Slow")))</f>
        <v>Fast</v>
      </c>
      <c r="S1112" s="21"/>
    </row>
    <row r="1113" hidden="1" customHeight="1" spans="1:19">
      <c r="A1113" s="2" t="s">
        <v>2574</v>
      </c>
      <c r="B1113" s="28">
        <v>45788</v>
      </c>
      <c r="C1113" s="2" t="s">
        <v>997</v>
      </c>
      <c r="D1113" s="2" t="str">
        <f t="array" ref="D1113">_xlfn.XLOOKUP(C1113,Customers!A:A,Customers!B:B)</f>
        <v>Customer 0184</v>
      </c>
      <c r="E1113" s="2" t="s">
        <v>917</v>
      </c>
      <c r="F1113" s="2" t="str">
        <f t="array" ref="F1113">_xlfn.XLOOKUP(E1113,Restaurants!A:A,Restaurants!B:B)</f>
        <v>Restaurant 102</v>
      </c>
      <c r="G1113" s="2" t="s">
        <v>359</v>
      </c>
      <c r="H1113" s="2" t="str">
        <f t="array" ref="H1113">_xlfn.XLOOKUP(G1113,Food_Menu!A:A,Food_Menu!B:B)</f>
        <v>Food Item 0058</v>
      </c>
      <c r="I1113" s="2"/>
      <c r="J1113" s="2" t="s">
        <v>1142</v>
      </c>
      <c r="K1113" s="2" t="str">
        <f t="array" ref="K1113">_xlfn.XLOOKUP(J1113,Delivery_Partners!A:A,Delivery_Partners!B:B)</f>
        <v>Delivery Partner 059</v>
      </c>
      <c r="L1113" s="3">
        <v>1</v>
      </c>
      <c r="M1113" s="2" t="s">
        <v>189</v>
      </c>
      <c r="N1113" s="2" t="s">
        <v>24</v>
      </c>
      <c r="O1113" s="2"/>
    </row>
    <row r="1114" customHeight="1" spans="1:19">
      <c r="A1114" s="2" t="s">
        <v>2575</v>
      </c>
      <c r="B1114" s="29" t="s">
        <v>891</v>
      </c>
      <c r="C1114" s="2" t="s">
        <v>234</v>
      </c>
      <c r="D1114" s="2" t="str">
        <f t="array" ref="D1114">_xlfn.XLOOKUP(C1114,Customers!A:A,Customers!B:B)</f>
        <v>Customer 0849</v>
      </c>
      <c r="E1114" s="2" t="s">
        <v>747</v>
      </c>
      <c r="F1114" s="2" t="str">
        <f t="array" ref="F1114">_xlfn.XLOOKUP(E1114,Restaurants!A:A,Restaurants!B:B)</f>
        <v>Restaurant 006</v>
      </c>
      <c r="G1114" s="2" t="s">
        <v>692</v>
      </c>
      <c r="H1114" s="2" t="str">
        <f t="array" ref="H1114">_xlfn.XLOOKUP(G1114,Food_Menu!A:A,Food_Menu!B:B)</f>
        <v>Food Item 0130</v>
      </c>
      <c r="I1114" s="2">
        <f t="array" ref="I1114">_xlfn.XLOOKUP(G1114,Food_Menu!A:A,Food_Menu!D:D)</f>
        <v>112.66</v>
      </c>
      <c r="J1114" s="2" t="s">
        <v>241</v>
      </c>
      <c r="K1114" s="2" t="str">
        <f t="array" ref="K1114">_xlfn.XLOOKUP(J1114,Delivery_Partners!A:A,Delivery_Partners!B:B)</f>
        <v>Delivery Partner 152</v>
      </c>
      <c r="L1114" s="3">
        <v>2</v>
      </c>
      <c r="M1114" s="2" t="s">
        <v>23</v>
      </c>
      <c r="N1114" s="2" t="s">
        <v>42</v>
      </c>
      <c r="O1114" s="3">
        <v>42</v>
      </c>
      <c r="P1114" s="13">
        <f t="shared" ref="P1114:P1130" si="234">I1114*L1114</f>
        <v>225.32</v>
      </c>
      <c r="Q1114" s="13" t="str">
        <f t="shared" ref="Q1114:Q1130" si="235">IF(O1114="","Not Delivered",IF(O1114&lt;=30,"Fast",IF(O1114&lt;=60,"Normal","Slow")))</f>
        <v>Normal</v>
      </c>
      <c r="S1114" s="21"/>
    </row>
    <row r="1115" customHeight="1" spans="1:19">
      <c r="A1115" s="2" t="s">
        <v>2576</v>
      </c>
      <c r="B1115" s="28">
        <v>45902</v>
      </c>
      <c r="C1115" s="2" t="s">
        <v>1065</v>
      </c>
      <c r="D1115" s="2" t="str">
        <f t="array" ref="D1115">_xlfn.XLOOKUP(C1115,Customers!A:A,Customers!B:B)</f>
        <v>Customer 0058</v>
      </c>
      <c r="E1115" s="2" t="s">
        <v>518</v>
      </c>
      <c r="F1115" s="2" t="str">
        <f t="array" ref="F1115">_xlfn.XLOOKUP(E1115,Restaurants!A:A,Restaurants!B:B)</f>
        <v>Restaurant 039</v>
      </c>
      <c r="G1115" s="2" t="s">
        <v>1382</v>
      </c>
      <c r="H1115" s="2" t="str">
        <f t="array" ref="H1115">_xlfn.XLOOKUP(G1115,Food_Menu!A:A,Food_Menu!B:B)</f>
        <v>Food Item 0152</v>
      </c>
      <c r="I1115" s="2">
        <f t="array" ref="I1115">_xlfn.XLOOKUP(G1115,Food_Menu!A:A,Food_Menu!D:D)</f>
        <v>177.47</v>
      </c>
      <c r="J1115" s="2" t="s">
        <v>1350</v>
      </c>
      <c r="K1115" s="2" t="str">
        <f t="array" ref="K1115">_xlfn.XLOOKUP(J1115,Delivery_Partners!A:A,Delivery_Partners!B:B)</f>
        <v>Delivery Partner 087</v>
      </c>
      <c r="L1115" s="3">
        <v>1</v>
      </c>
      <c r="M1115" s="2" t="s">
        <v>23</v>
      </c>
      <c r="N1115" s="2" t="s">
        <v>55</v>
      </c>
      <c r="O1115" s="3">
        <v>21</v>
      </c>
      <c r="P1115" s="13">
        <f t="shared" si="234"/>
        <v>177.47</v>
      </c>
      <c r="Q1115" s="13" t="str">
        <f t="shared" si="235"/>
        <v>Fast</v>
      </c>
      <c r="S1115" s="21"/>
    </row>
    <row r="1116" customHeight="1" spans="1:19">
      <c r="A1116" s="2" t="s">
        <v>2577</v>
      </c>
      <c r="B1116" s="28">
        <v>45902</v>
      </c>
      <c r="C1116" s="2" t="s">
        <v>2578</v>
      </c>
      <c r="D1116" s="2" t="str">
        <f t="array" ref="D1116">_xlfn.XLOOKUP(C1116,Customers!A:A,Customers!B:B)</f>
        <v>Customer 0319</v>
      </c>
      <c r="E1116" s="2" t="s">
        <v>289</v>
      </c>
      <c r="F1116" s="2" t="str">
        <f t="array" ref="F1116">_xlfn.XLOOKUP(E1116,Restaurants!A:A,Restaurants!B:B)</f>
        <v>Restaurant 052</v>
      </c>
      <c r="G1116" s="2" t="s">
        <v>172</v>
      </c>
      <c r="H1116" s="2" t="str">
        <f t="array" ref="H1116">_xlfn.XLOOKUP(G1116,Food_Menu!A:A,Food_Menu!B:B)</f>
        <v>Food Item 0003</v>
      </c>
      <c r="I1116" s="2">
        <f t="array" ref="I1116">_xlfn.XLOOKUP(G1116,Food_Menu!A:A,Food_Menu!D:D)</f>
        <v>349.88</v>
      </c>
      <c r="J1116" s="2" t="s">
        <v>443</v>
      </c>
      <c r="K1116" s="2" t="str">
        <f t="array" ref="K1116">_xlfn.XLOOKUP(J1116,Delivery_Partners!A:A,Delivery_Partners!B:B)</f>
        <v>Delivery Partner 083</v>
      </c>
      <c r="L1116" s="3">
        <v>1</v>
      </c>
      <c r="M1116" s="2" t="s">
        <v>23</v>
      </c>
      <c r="N1116" s="2" t="s">
        <v>24</v>
      </c>
      <c r="O1116" s="3">
        <v>57</v>
      </c>
      <c r="P1116" s="13">
        <f t="shared" si="234"/>
        <v>349.88</v>
      </c>
      <c r="Q1116" s="13" t="str">
        <f t="shared" si="235"/>
        <v>Normal</v>
      </c>
      <c r="S1116" s="21"/>
    </row>
    <row r="1117" customHeight="1" spans="1:19">
      <c r="A1117" s="2" t="s">
        <v>2579</v>
      </c>
      <c r="B1117" s="28">
        <v>45970</v>
      </c>
      <c r="C1117" s="2" t="s">
        <v>1255</v>
      </c>
      <c r="D1117" s="2" t="str">
        <f t="array" ref="D1117">_xlfn.XLOOKUP(C1117,Customers!A:A,Customers!B:B)</f>
        <v>Customer 0719</v>
      </c>
      <c r="E1117" s="2" t="s">
        <v>230</v>
      </c>
      <c r="F1117" s="2" t="str">
        <f t="array" ref="F1117">_xlfn.XLOOKUP(E1117,Restaurants!A:A,Restaurants!B:B)</f>
        <v>Restaurant 029</v>
      </c>
      <c r="G1117" s="2" t="s">
        <v>72</v>
      </c>
      <c r="H1117" s="2" t="str">
        <f t="array" ref="H1117">_xlfn.XLOOKUP(G1117,Food_Menu!A:A,Food_Menu!B:B)</f>
        <v>Food Item 0198</v>
      </c>
      <c r="I1117" s="2">
        <f t="array" ref="I1117">_xlfn.XLOOKUP(G1117,Food_Menu!A:A,Food_Menu!D:D)</f>
        <v>221.88</v>
      </c>
      <c r="J1117" s="2" t="s">
        <v>1142</v>
      </c>
      <c r="K1117" s="2" t="str">
        <f t="array" ref="K1117">_xlfn.XLOOKUP(J1117,Delivery_Partners!A:A,Delivery_Partners!B:B)</f>
        <v>Delivery Partner 059</v>
      </c>
      <c r="L1117" s="3">
        <v>2</v>
      </c>
      <c r="M1117" s="2" t="s">
        <v>23</v>
      </c>
      <c r="N1117" s="2" t="s">
        <v>55</v>
      </c>
      <c r="O1117" s="3">
        <v>36</v>
      </c>
      <c r="P1117" s="13">
        <f t="shared" si="234"/>
        <v>443.76</v>
      </c>
      <c r="Q1117" s="13" t="str">
        <f t="shared" si="235"/>
        <v>Normal</v>
      </c>
      <c r="S1117" s="21"/>
    </row>
    <row r="1118" customHeight="1" spans="1:19">
      <c r="A1118" s="2" t="s">
        <v>2580</v>
      </c>
      <c r="B1118" s="28">
        <v>45758</v>
      </c>
      <c r="C1118" s="2" t="s">
        <v>2193</v>
      </c>
      <c r="D1118" s="2" t="str">
        <f t="array" ref="D1118">_xlfn.XLOOKUP(C1118,Customers!A:A,Customers!B:B)</f>
        <v>Customer 0995</v>
      </c>
      <c r="E1118" s="2" t="s">
        <v>372</v>
      </c>
      <c r="F1118" s="2" t="str">
        <f t="array" ref="F1118">_xlfn.XLOOKUP(E1118,Restaurants!A:A,Restaurants!B:B)</f>
        <v>Restaurant 119</v>
      </c>
      <c r="G1118" s="2" t="s">
        <v>2055</v>
      </c>
      <c r="H1118" s="2" t="str">
        <f t="array" ref="H1118">_xlfn.XLOOKUP(G1118,Food_Menu!A:A,Food_Menu!B:B)</f>
        <v>Food Item 0219</v>
      </c>
      <c r="I1118" s="2">
        <f t="array" ref="I1118">_xlfn.XLOOKUP(G1118,Food_Menu!A:A,Food_Menu!D:D)</f>
        <v>256.46</v>
      </c>
      <c r="J1118" s="2" t="s">
        <v>212</v>
      </c>
      <c r="K1118" s="2" t="str">
        <f t="array" ref="K1118">_xlfn.XLOOKUP(J1118,Delivery_Partners!A:A,Delivery_Partners!B:B)</f>
        <v>Delivery Partner 177</v>
      </c>
      <c r="L1118" s="3">
        <v>3</v>
      </c>
      <c r="M1118" s="2" t="s">
        <v>23</v>
      </c>
      <c r="N1118" s="2" t="s">
        <v>24</v>
      </c>
      <c r="O1118" s="3">
        <v>40</v>
      </c>
      <c r="P1118" s="13">
        <f t="shared" si="234"/>
        <v>769.38</v>
      </c>
      <c r="Q1118" s="13" t="str">
        <f t="shared" si="235"/>
        <v>Normal</v>
      </c>
      <c r="S1118" s="21"/>
    </row>
    <row r="1119" customHeight="1" spans="1:19">
      <c r="A1119" s="2" t="s">
        <v>2581</v>
      </c>
      <c r="B1119" s="29" t="s">
        <v>2582</v>
      </c>
      <c r="C1119" s="2" t="s">
        <v>1936</v>
      </c>
      <c r="D1119" s="2" t="str">
        <f t="array" ref="D1119">_xlfn.XLOOKUP(C1119,Customers!A:A,Customers!B:B)</f>
        <v>Customer 0933</v>
      </c>
      <c r="E1119" s="2" t="s">
        <v>382</v>
      </c>
      <c r="F1119" s="2" t="str">
        <f t="array" ref="F1119">_xlfn.XLOOKUP(E1119,Restaurants!A:A,Restaurants!B:B)</f>
        <v>Restaurant 108</v>
      </c>
      <c r="G1119" s="2" t="s">
        <v>235</v>
      </c>
      <c r="H1119" s="2" t="str">
        <f t="array" ref="H1119">_xlfn.XLOOKUP(G1119,Food_Menu!A:A,Food_Menu!B:B)</f>
        <v>Food Item 0020</v>
      </c>
      <c r="I1119" s="2">
        <f t="array" ref="I1119">_xlfn.XLOOKUP(G1119,Food_Menu!A:A,Food_Menu!D:D)</f>
        <v>565.62</v>
      </c>
      <c r="J1119" s="2" t="s">
        <v>397</v>
      </c>
      <c r="K1119" s="2" t="str">
        <f t="array" ref="K1119">_xlfn.XLOOKUP(J1119,Delivery_Partners!A:A,Delivery_Partners!B:B)</f>
        <v>Delivery Partner 066</v>
      </c>
      <c r="L1119" s="3">
        <v>1</v>
      </c>
      <c r="M1119" s="2" t="s">
        <v>23</v>
      </c>
      <c r="N1119" s="2" t="s">
        <v>55</v>
      </c>
      <c r="O1119" s="3">
        <v>41</v>
      </c>
      <c r="P1119" s="13">
        <f t="shared" si="234"/>
        <v>565.62</v>
      </c>
      <c r="Q1119" s="13" t="str">
        <f t="shared" si="235"/>
        <v>Normal</v>
      </c>
      <c r="S1119" s="21"/>
    </row>
    <row r="1120" customHeight="1" spans="1:19">
      <c r="A1120" s="2" t="s">
        <v>2583</v>
      </c>
      <c r="B1120" s="29" t="s">
        <v>1380</v>
      </c>
      <c r="C1120" s="2" t="s">
        <v>2584</v>
      </c>
      <c r="D1120" s="2" t="str">
        <f t="array" ref="D1120">_xlfn.XLOOKUP(C1120,Customers!A:A,Customers!B:B)</f>
        <v>Customer 0640</v>
      </c>
      <c r="E1120" s="2" t="s">
        <v>776</v>
      </c>
      <c r="F1120" s="2" t="str">
        <f t="array" ref="F1120">_xlfn.XLOOKUP(E1120,Restaurants!A:A,Restaurants!B:B)</f>
        <v>Restaurant 069</v>
      </c>
      <c r="G1120" s="2" t="s">
        <v>359</v>
      </c>
      <c r="H1120" s="2" t="str">
        <f t="array" ref="H1120">_xlfn.XLOOKUP(G1120,Food_Menu!A:A,Food_Menu!B:B)</f>
        <v>Food Item 0058</v>
      </c>
      <c r="I1120" s="2">
        <f t="array" ref="I1120">_xlfn.XLOOKUP(G1120,Food_Menu!A:A,Food_Menu!D:D)</f>
        <v>356</v>
      </c>
      <c r="J1120" s="2" t="s">
        <v>976</v>
      </c>
      <c r="K1120" s="2" t="str">
        <f t="array" ref="K1120">_xlfn.XLOOKUP(J1120,Delivery_Partners!A:A,Delivery_Partners!B:B)</f>
        <v>Delivery Partner 047</v>
      </c>
      <c r="L1120" s="3">
        <v>1</v>
      </c>
      <c r="M1120" s="2" t="s">
        <v>23</v>
      </c>
      <c r="N1120" s="2" t="s">
        <v>42</v>
      </c>
      <c r="O1120" s="3">
        <v>35</v>
      </c>
      <c r="P1120" s="13">
        <f t="shared" si="234"/>
        <v>356</v>
      </c>
      <c r="Q1120" s="13" t="str">
        <f t="shared" si="235"/>
        <v>Normal</v>
      </c>
      <c r="S1120" s="21"/>
    </row>
    <row r="1121" customHeight="1" spans="1:19">
      <c r="A1121" s="2" t="s">
        <v>2585</v>
      </c>
      <c r="B1121" s="29" t="s">
        <v>243</v>
      </c>
      <c r="C1121" s="2" t="s">
        <v>2586</v>
      </c>
      <c r="D1121" s="2" t="str">
        <f t="array" ref="D1121">_xlfn.XLOOKUP(C1121,Customers!A:A,Customers!B:B)</f>
        <v>Customer 0044</v>
      </c>
      <c r="E1121" s="2" t="s">
        <v>1224</v>
      </c>
      <c r="F1121" s="2" t="str">
        <f t="array" ref="F1121">_xlfn.XLOOKUP(E1121,Restaurants!A:A,Restaurants!B:B)</f>
        <v>Restaurant 055</v>
      </c>
      <c r="G1121" s="2" t="s">
        <v>1086</v>
      </c>
      <c r="H1121" s="2" t="str">
        <f t="array" ref="H1121">_xlfn.XLOOKUP(G1121,Food_Menu!A:A,Food_Menu!B:B)</f>
        <v>Food Item 0173</v>
      </c>
      <c r="I1121" s="2">
        <f t="array" ref="I1121">_xlfn.XLOOKUP(G1121,Food_Menu!A:A,Food_Menu!D:D)</f>
        <v>407.21</v>
      </c>
      <c r="J1121" s="2" t="s">
        <v>414</v>
      </c>
      <c r="K1121" s="2" t="str">
        <f t="array" ref="K1121">_xlfn.XLOOKUP(J1121,Delivery_Partners!A:A,Delivery_Partners!B:B)</f>
        <v>Delivery Partner 122</v>
      </c>
      <c r="L1121" s="3">
        <v>1</v>
      </c>
      <c r="M1121" s="2" t="s">
        <v>23</v>
      </c>
      <c r="N1121" s="2" t="s">
        <v>55</v>
      </c>
      <c r="O1121" s="3">
        <v>36</v>
      </c>
      <c r="P1121" s="13">
        <f t="shared" si="234"/>
        <v>407.21</v>
      </c>
      <c r="Q1121" s="13" t="str">
        <f t="shared" si="235"/>
        <v>Normal</v>
      </c>
      <c r="S1121" s="21"/>
    </row>
    <row r="1122" customHeight="1" spans="1:19">
      <c r="A1122" s="2" t="s">
        <v>2587</v>
      </c>
      <c r="B1122" s="29" t="s">
        <v>44</v>
      </c>
      <c r="C1122" s="2" t="s">
        <v>1179</v>
      </c>
      <c r="D1122" s="2" t="str">
        <f t="array" ref="D1122">_xlfn.XLOOKUP(C1122,Customers!A:A,Customers!B:B)</f>
        <v>Customer 0353</v>
      </c>
      <c r="E1122" s="2" t="s">
        <v>586</v>
      </c>
      <c r="F1122" s="2" t="str">
        <f t="array" ref="F1122">_xlfn.XLOOKUP(E1122,Restaurants!A:A,Restaurants!B:B)</f>
        <v>Restaurant 092</v>
      </c>
      <c r="G1122" s="2" t="s">
        <v>1135</v>
      </c>
      <c r="H1122" s="2" t="str">
        <f t="array" ref="H1122">_xlfn.XLOOKUP(G1122,Food_Menu!A:A,Food_Menu!B:B)</f>
        <v>Food Item 0179</v>
      </c>
      <c r="I1122" s="2">
        <f t="array" ref="I1122">_xlfn.XLOOKUP(G1122,Food_Menu!A:A,Food_Menu!D:D)</f>
        <v>330.25</v>
      </c>
      <c r="J1122" s="2" t="s">
        <v>663</v>
      </c>
      <c r="K1122" s="2" t="str">
        <f t="array" ref="K1122">_xlfn.XLOOKUP(J1122,Delivery_Partners!A:A,Delivery_Partners!B:B)</f>
        <v>Delivery Partner 007</v>
      </c>
      <c r="L1122" s="3">
        <v>1</v>
      </c>
      <c r="M1122" s="2" t="s">
        <v>23</v>
      </c>
      <c r="N1122" s="2" t="s">
        <v>24</v>
      </c>
      <c r="O1122" s="3">
        <v>36</v>
      </c>
      <c r="P1122" s="13">
        <f t="shared" si="234"/>
        <v>330.25</v>
      </c>
      <c r="Q1122" s="13" t="str">
        <f t="shared" si="235"/>
        <v>Normal</v>
      </c>
      <c r="S1122" s="21"/>
    </row>
    <row r="1123" customHeight="1" spans="1:19">
      <c r="A1123" s="2" t="s">
        <v>2588</v>
      </c>
      <c r="B1123" s="29" t="s">
        <v>483</v>
      </c>
      <c r="C1123" s="2" t="s">
        <v>886</v>
      </c>
      <c r="D1123" s="2" t="str">
        <f t="array" ref="D1123">_xlfn.XLOOKUP(C1123,Customers!A:A,Customers!B:B)</f>
        <v>Customer 0941</v>
      </c>
      <c r="E1123" s="2" t="s">
        <v>674</v>
      </c>
      <c r="F1123" s="2" t="str">
        <f t="array" ref="F1123">_xlfn.XLOOKUP(E1123,Restaurants!A:A,Restaurants!B:B)</f>
        <v>Restaurant 085</v>
      </c>
      <c r="G1123" s="2" t="s">
        <v>1386</v>
      </c>
      <c r="H1123" s="2" t="str">
        <f t="array" ref="H1123">_xlfn.XLOOKUP(G1123,Food_Menu!A:A,Food_Menu!B:B)</f>
        <v>Food Item 0035</v>
      </c>
      <c r="I1123" s="2">
        <f t="array" ref="I1123">_xlfn.XLOOKUP(G1123,Food_Menu!A:A,Food_Menu!D:D)</f>
        <v>634.81</v>
      </c>
      <c r="J1123" s="2" t="s">
        <v>1047</v>
      </c>
      <c r="K1123" s="2" t="str">
        <f t="array" ref="K1123">_xlfn.XLOOKUP(J1123,Delivery_Partners!A:A,Delivery_Partners!B:B)</f>
        <v>Delivery Partner 108</v>
      </c>
      <c r="L1123" s="3">
        <v>1</v>
      </c>
      <c r="M1123" s="2" t="s">
        <v>23</v>
      </c>
      <c r="N1123" s="2" t="s">
        <v>55</v>
      </c>
      <c r="O1123" s="3">
        <v>41</v>
      </c>
      <c r="P1123" s="13">
        <f t="shared" si="234"/>
        <v>634.81</v>
      </c>
      <c r="Q1123" s="13" t="str">
        <f t="shared" si="235"/>
        <v>Normal</v>
      </c>
      <c r="S1123" s="21"/>
    </row>
    <row r="1124" customHeight="1" spans="1:19">
      <c r="A1124" s="2" t="s">
        <v>2589</v>
      </c>
      <c r="B1124" s="29" t="s">
        <v>1429</v>
      </c>
      <c r="C1124" s="2" t="s">
        <v>2260</v>
      </c>
      <c r="D1124" s="2" t="str">
        <f t="array" ref="D1124">_xlfn.XLOOKUP(C1124,Customers!A:A,Customers!B:B)</f>
        <v>Customer 0098</v>
      </c>
      <c r="E1124" s="2" t="s">
        <v>797</v>
      </c>
      <c r="F1124" s="2" t="str">
        <f t="array" ref="F1124">_xlfn.XLOOKUP(E1124,Restaurants!A:A,Restaurants!B:B)</f>
        <v>Restaurant 058</v>
      </c>
      <c r="G1124" s="2" t="s">
        <v>367</v>
      </c>
      <c r="H1124" s="2" t="str">
        <f t="array" ref="H1124">_xlfn.XLOOKUP(G1124,Food_Menu!A:A,Food_Menu!B:B)</f>
        <v>Food Item 0202</v>
      </c>
      <c r="I1124" s="2">
        <f t="array" ref="I1124">_xlfn.XLOOKUP(G1124,Food_Menu!A:A,Food_Menu!D:D)</f>
        <v>596.93</v>
      </c>
      <c r="J1124" s="2" t="s">
        <v>592</v>
      </c>
      <c r="K1124" s="2" t="str">
        <f t="array" ref="K1124">_xlfn.XLOOKUP(J1124,Delivery_Partners!A:A,Delivery_Partners!B:B)</f>
        <v>Delivery Partner 102</v>
      </c>
      <c r="L1124" s="3">
        <v>1</v>
      </c>
      <c r="M1124" s="2" t="s">
        <v>23</v>
      </c>
      <c r="N1124" s="2" t="s">
        <v>24</v>
      </c>
      <c r="O1124" s="3">
        <v>25</v>
      </c>
      <c r="P1124" s="13">
        <f t="shared" si="234"/>
        <v>596.93</v>
      </c>
      <c r="Q1124" s="13" t="str">
        <f t="shared" si="235"/>
        <v>Fast</v>
      </c>
      <c r="S1124" s="21"/>
    </row>
    <row r="1125" customHeight="1" spans="1:19">
      <c r="A1125" s="2" t="s">
        <v>2590</v>
      </c>
      <c r="B1125" s="29" t="s">
        <v>1166</v>
      </c>
      <c r="C1125" s="2" t="s">
        <v>2591</v>
      </c>
      <c r="D1125" s="2" t="str">
        <f t="array" ref="D1125">_xlfn.XLOOKUP(C1125,Customers!A:A,Customers!B:B)</f>
        <v>Customer 0848</v>
      </c>
      <c r="E1125" s="2" t="s">
        <v>1711</v>
      </c>
      <c r="F1125" s="2" t="str">
        <f t="array" ref="F1125">_xlfn.XLOOKUP(E1125,Restaurants!A:A,Restaurants!B:B)</f>
        <v>Restaurant 100</v>
      </c>
      <c r="G1125" s="2" t="s">
        <v>90</v>
      </c>
      <c r="H1125" s="2" t="str">
        <f t="array" ref="H1125">_xlfn.XLOOKUP(G1125,Food_Menu!A:A,Food_Menu!B:B)</f>
        <v>Food Item 0073</v>
      </c>
      <c r="I1125" s="2">
        <f t="array" ref="I1125">_xlfn.XLOOKUP(G1125,Food_Menu!A:A,Food_Menu!D:D)</f>
        <v>365.69</v>
      </c>
      <c r="J1125" s="2" t="s">
        <v>217</v>
      </c>
      <c r="K1125" s="2" t="str">
        <f t="array" ref="K1125">_xlfn.XLOOKUP(J1125,Delivery_Partners!A:A,Delivery_Partners!B:B)</f>
        <v>Delivery Partner 044</v>
      </c>
      <c r="L1125" s="3">
        <v>1</v>
      </c>
      <c r="M1125" s="2" t="s">
        <v>23</v>
      </c>
      <c r="N1125" s="2" t="s">
        <v>55</v>
      </c>
      <c r="O1125" s="3">
        <v>23</v>
      </c>
      <c r="P1125" s="13">
        <f t="shared" si="234"/>
        <v>365.69</v>
      </c>
      <c r="Q1125" s="13" t="str">
        <f t="shared" si="235"/>
        <v>Fast</v>
      </c>
      <c r="S1125" s="21"/>
    </row>
    <row r="1126" customHeight="1" spans="1:19">
      <c r="A1126" s="2" t="s">
        <v>2592</v>
      </c>
      <c r="B1126" s="29" t="s">
        <v>516</v>
      </c>
      <c r="C1126" s="2" t="s">
        <v>1700</v>
      </c>
      <c r="D1126" s="2" t="str">
        <f t="array" ref="D1126">_xlfn.XLOOKUP(C1126,Customers!A:A,Customers!B:B)</f>
        <v>Customer 0845</v>
      </c>
      <c r="E1126" s="2" t="s">
        <v>1450</v>
      </c>
      <c r="F1126" s="2" t="str">
        <f t="array" ref="F1126">_xlfn.XLOOKUP(E1126,Restaurants!A:A,Restaurants!B:B)</f>
        <v>Restaurant 024</v>
      </c>
      <c r="G1126" s="2" t="s">
        <v>848</v>
      </c>
      <c r="H1126" s="2" t="str">
        <f t="array" ref="H1126">_xlfn.XLOOKUP(G1126,Food_Menu!A:A,Food_Menu!B:B)</f>
        <v>Food Item 0065</v>
      </c>
      <c r="I1126" s="2">
        <f t="array" ref="I1126">_xlfn.XLOOKUP(G1126,Food_Menu!A:A,Food_Menu!D:D)</f>
        <v>105.31</v>
      </c>
      <c r="J1126" s="2" t="s">
        <v>938</v>
      </c>
      <c r="K1126" s="2" t="str">
        <f t="array" ref="K1126">_xlfn.XLOOKUP(J1126,Delivery_Partners!A:A,Delivery_Partners!B:B)</f>
        <v>Delivery Partner 139</v>
      </c>
      <c r="L1126" s="3">
        <v>1</v>
      </c>
      <c r="M1126" s="2" t="s">
        <v>23</v>
      </c>
      <c r="N1126" s="2" t="s">
        <v>24</v>
      </c>
      <c r="O1126" s="3">
        <v>45</v>
      </c>
      <c r="P1126" s="13">
        <f t="shared" si="234"/>
        <v>105.31</v>
      </c>
      <c r="Q1126" s="13" t="str">
        <f t="shared" si="235"/>
        <v>Normal</v>
      </c>
      <c r="S1126" s="21"/>
    </row>
    <row r="1127" customHeight="1" spans="1:19">
      <c r="A1127" s="2" t="s">
        <v>2593</v>
      </c>
      <c r="B1127" s="28">
        <v>45967</v>
      </c>
      <c r="C1127" s="2" t="s">
        <v>2258</v>
      </c>
      <c r="D1127" s="2" t="str">
        <f t="array" ref="D1127">_xlfn.XLOOKUP(C1127,Customers!A:A,Customers!B:B)</f>
        <v>Customer 0903</v>
      </c>
      <c r="E1127" s="2" t="s">
        <v>984</v>
      </c>
      <c r="F1127" s="2" t="str">
        <f t="array" ref="F1127">_xlfn.XLOOKUP(E1127,Restaurants!A:A,Restaurants!B:B)</f>
        <v>Restaurant 034</v>
      </c>
      <c r="G1127" s="2" t="s">
        <v>207</v>
      </c>
      <c r="H1127" s="2" t="str">
        <f t="array" ref="H1127">_xlfn.XLOOKUP(G1127,Food_Menu!A:A,Food_Menu!B:B)</f>
        <v>Food Item 0079</v>
      </c>
      <c r="I1127" s="2">
        <f t="array" ref="I1127">_xlfn.XLOOKUP(G1127,Food_Menu!A:A,Food_Menu!D:D)</f>
        <v>193.41</v>
      </c>
      <c r="J1127" s="2" t="s">
        <v>1375</v>
      </c>
      <c r="K1127" s="2" t="str">
        <f t="array" ref="K1127">_xlfn.XLOOKUP(J1127,Delivery_Partners!A:A,Delivery_Partners!B:B)</f>
        <v>Delivery Partner 008</v>
      </c>
      <c r="L1127" s="3">
        <v>2</v>
      </c>
      <c r="M1127" s="2" t="s">
        <v>23</v>
      </c>
      <c r="N1127" s="2" t="s">
        <v>55</v>
      </c>
      <c r="O1127" s="3">
        <v>35</v>
      </c>
      <c r="P1127" s="13">
        <f t="shared" si="234"/>
        <v>386.82</v>
      </c>
      <c r="Q1127" s="13" t="str">
        <f t="shared" si="235"/>
        <v>Normal</v>
      </c>
      <c r="S1127" s="21"/>
    </row>
    <row r="1128" customHeight="1" spans="1:19">
      <c r="A1128" s="2" t="s">
        <v>2594</v>
      </c>
      <c r="B1128" s="28">
        <v>45937</v>
      </c>
      <c r="C1128" s="2" t="s">
        <v>2595</v>
      </c>
      <c r="D1128" s="2" t="str">
        <f t="array" ref="D1128">_xlfn.XLOOKUP(C1128,Customers!A:A,Customers!B:B)</f>
        <v>Customer 0261</v>
      </c>
      <c r="E1128" s="2" t="s">
        <v>498</v>
      </c>
      <c r="F1128" s="2" t="str">
        <f t="array" ref="F1128">_xlfn.XLOOKUP(E1128,Restaurants!A:A,Restaurants!B:B)</f>
        <v>Restaurant 003</v>
      </c>
      <c r="G1128" s="2" t="s">
        <v>392</v>
      </c>
      <c r="H1128" s="2" t="str">
        <f t="array" ref="H1128">_xlfn.XLOOKUP(G1128,Food_Menu!A:A,Food_Menu!B:B)</f>
        <v>Food Item 0148</v>
      </c>
      <c r="I1128" s="2">
        <f t="array" ref="I1128">_xlfn.XLOOKUP(G1128,Food_Menu!A:A,Food_Menu!D:D)</f>
        <v>405.76</v>
      </c>
      <c r="J1128" s="2" t="s">
        <v>212</v>
      </c>
      <c r="K1128" s="2" t="str">
        <f t="array" ref="K1128">_xlfn.XLOOKUP(J1128,Delivery_Partners!A:A,Delivery_Partners!B:B)</f>
        <v>Delivery Partner 177</v>
      </c>
      <c r="L1128" s="3">
        <v>2</v>
      </c>
      <c r="M1128" s="2" t="s">
        <v>23</v>
      </c>
      <c r="N1128" s="2" t="s">
        <v>42</v>
      </c>
      <c r="O1128" s="3">
        <v>15</v>
      </c>
      <c r="P1128" s="13">
        <f t="shared" si="234"/>
        <v>811.52</v>
      </c>
      <c r="Q1128" s="13" t="str">
        <f t="shared" si="235"/>
        <v>Fast</v>
      </c>
      <c r="S1128" s="21"/>
    </row>
    <row r="1129" customHeight="1" spans="1:19">
      <c r="A1129" s="2" t="s">
        <v>2596</v>
      </c>
      <c r="B1129" s="28">
        <v>45904</v>
      </c>
      <c r="C1129" s="2" t="s">
        <v>2597</v>
      </c>
      <c r="D1129" s="2" t="str">
        <f t="array" ref="D1129">_xlfn.XLOOKUP(C1129,Customers!A:A,Customers!B:B)</f>
        <v>Customer 0294</v>
      </c>
      <c r="E1129" s="2" t="s">
        <v>871</v>
      </c>
      <c r="F1129" s="2" t="str">
        <f t="array" ref="F1129">_xlfn.XLOOKUP(E1129,Restaurants!A:A,Restaurants!B:B)</f>
        <v>Restaurant 015</v>
      </c>
      <c r="G1129" s="2" t="s">
        <v>998</v>
      </c>
      <c r="H1129" s="2" t="str">
        <f t="array" ref="H1129">_xlfn.XLOOKUP(G1129,Food_Menu!A:A,Food_Menu!B:B)</f>
        <v>Food Item 0046</v>
      </c>
      <c r="I1129" s="2">
        <f t="array" ref="I1129">_xlfn.XLOOKUP(G1129,Food_Menu!A:A,Food_Menu!D:D)</f>
        <v>300.6</v>
      </c>
      <c r="J1129" s="2" t="s">
        <v>184</v>
      </c>
      <c r="K1129" s="2" t="str">
        <f t="array" ref="K1129">_xlfn.XLOOKUP(J1129,Delivery_Partners!A:A,Delivery_Partners!B:B)</f>
        <v>Delivery Partner 155</v>
      </c>
      <c r="L1129" s="3">
        <v>1</v>
      </c>
      <c r="M1129" s="2" t="s">
        <v>23</v>
      </c>
      <c r="N1129" s="2" t="s">
        <v>24</v>
      </c>
      <c r="O1129" s="3">
        <v>29</v>
      </c>
      <c r="P1129" s="13">
        <f t="shared" si="234"/>
        <v>300.6</v>
      </c>
      <c r="Q1129" s="13" t="str">
        <f t="shared" si="235"/>
        <v>Fast</v>
      </c>
      <c r="S1129" s="21"/>
    </row>
    <row r="1130" customHeight="1" spans="1:19">
      <c r="A1130" s="2" t="s">
        <v>2598</v>
      </c>
      <c r="B1130" s="28">
        <v>45786</v>
      </c>
      <c r="C1130" s="2" t="s">
        <v>2599</v>
      </c>
      <c r="D1130" s="2" t="str">
        <f t="array" ref="D1130">_xlfn.XLOOKUP(C1130,Customers!A:A,Customers!B:B)</f>
        <v>Customer 0239</v>
      </c>
      <c r="E1130" s="2" t="s">
        <v>1450</v>
      </c>
      <c r="F1130" s="2" t="str">
        <f t="array" ref="F1130">_xlfn.XLOOKUP(E1130,Restaurants!A:A,Restaurants!B:B)</f>
        <v>Restaurant 024</v>
      </c>
      <c r="G1130" s="2" t="s">
        <v>331</v>
      </c>
      <c r="H1130" s="2" t="str">
        <f t="array" ref="H1130">_xlfn.XLOOKUP(G1130,Food_Menu!A:A,Food_Menu!B:B)</f>
        <v>Food Item 0120</v>
      </c>
      <c r="I1130" s="2">
        <f t="array" ref="I1130">_xlfn.XLOOKUP(G1130,Food_Menu!A:A,Food_Menu!D:D)</f>
        <v>569.73</v>
      </c>
      <c r="J1130" s="2" t="s">
        <v>1196</v>
      </c>
      <c r="K1130" s="2" t="str">
        <f t="array" ref="K1130">_xlfn.XLOOKUP(J1130,Delivery_Partners!A:A,Delivery_Partners!B:B)</f>
        <v>Delivery Partner 032</v>
      </c>
      <c r="L1130" s="3">
        <v>2</v>
      </c>
      <c r="M1130" s="2" t="s">
        <v>23</v>
      </c>
      <c r="N1130" s="2" t="s">
        <v>55</v>
      </c>
      <c r="O1130" s="3">
        <v>53</v>
      </c>
      <c r="P1130" s="13">
        <f t="shared" si="234"/>
        <v>1139.46</v>
      </c>
      <c r="Q1130" s="13" t="str">
        <f t="shared" si="235"/>
        <v>Normal</v>
      </c>
      <c r="S1130" s="21"/>
    </row>
    <row r="1131" hidden="1" customHeight="1" spans="1:19">
      <c r="A1131" s="2" t="s">
        <v>2600</v>
      </c>
      <c r="B1131" s="28">
        <v>45939</v>
      </c>
      <c r="C1131" s="2" t="s">
        <v>1304</v>
      </c>
      <c r="D1131" s="2" t="str">
        <f t="array" ref="D1131">_xlfn.XLOOKUP(C1131,Customers!A:A,Customers!B:B)</f>
        <v>Customer 0473</v>
      </c>
      <c r="E1131" s="2" t="s">
        <v>131</v>
      </c>
      <c r="F1131" s="2" t="str">
        <f t="array" ref="F1131">_xlfn.XLOOKUP(E1131,Restaurants!A:A,Restaurants!B:B)</f>
        <v>Restaurant 075</v>
      </c>
      <c r="G1131" s="2" t="s">
        <v>962</v>
      </c>
      <c r="H1131" s="2" t="str">
        <f t="array" ref="H1131">_xlfn.XLOOKUP(G1131,Food_Menu!A:A,Food_Menu!B:B)</f>
        <v>Food Item 0017</v>
      </c>
      <c r="I1131" s="2"/>
      <c r="J1131" s="2" t="s">
        <v>251</v>
      </c>
      <c r="K1131" s="2" t="str">
        <f t="array" ref="K1131">_xlfn.XLOOKUP(J1131,Delivery_Partners!A:A,Delivery_Partners!B:B)</f>
        <v>Delivery Partner 089</v>
      </c>
      <c r="L1131" s="3">
        <v>4</v>
      </c>
      <c r="M1131" s="2" t="s">
        <v>101</v>
      </c>
      <c r="N1131" s="2" t="s">
        <v>55</v>
      </c>
      <c r="O1131" s="2"/>
    </row>
    <row r="1132" hidden="1" customHeight="1" spans="1:19">
      <c r="A1132" s="2" t="s">
        <v>2601</v>
      </c>
      <c r="B1132" s="29" t="s">
        <v>569</v>
      </c>
      <c r="C1132" s="2" t="s">
        <v>274</v>
      </c>
      <c r="D1132" s="2" t="str">
        <f t="array" ref="D1132">_xlfn.XLOOKUP(C1132,Customers!A:A,Customers!B:B)</f>
        <v>Customer 0629</v>
      </c>
      <c r="E1132" s="2" t="s">
        <v>860</v>
      </c>
      <c r="F1132" s="2" t="str">
        <f t="array" ref="F1132">_xlfn.XLOOKUP(E1132,Restaurants!A:A,Restaurants!B:B)</f>
        <v>Restaurant 103</v>
      </c>
      <c r="G1132" s="2" t="s">
        <v>1044</v>
      </c>
      <c r="H1132" s="2" t="str">
        <f t="array" ref="H1132">_xlfn.XLOOKUP(G1132,Food_Menu!A:A,Food_Menu!B:B)</f>
        <v>Food Item 0033</v>
      </c>
      <c r="I1132" s="2"/>
      <c r="J1132" s="2" t="s">
        <v>651</v>
      </c>
      <c r="K1132" s="2" t="str">
        <f t="array" ref="K1132">_xlfn.XLOOKUP(J1132,Delivery_Partners!A:A,Delivery_Partners!B:B)</f>
        <v>Delivery Partner 036</v>
      </c>
      <c r="L1132" s="3">
        <v>1</v>
      </c>
      <c r="M1132" s="2" t="s">
        <v>101</v>
      </c>
      <c r="N1132" s="2" t="s">
        <v>42</v>
      </c>
      <c r="O1132" s="2"/>
    </row>
    <row r="1133" customHeight="1" spans="1:19">
      <c r="A1133" s="2" t="s">
        <v>2602</v>
      </c>
      <c r="B1133" s="29" t="s">
        <v>1393</v>
      </c>
      <c r="C1133" s="2" t="s">
        <v>388</v>
      </c>
      <c r="D1133" s="2" t="str">
        <f t="array" ref="D1133">_xlfn.XLOOKUP(C1133,Customers!A:A,Customers!B:B)</f>
        <v>Customer 0144</v>
      </c>
      <c r="E1133" s="2" t="s">
        <v>548</v>
      </c>
      <c r="F1133" s="2" t="str">
        <f t="array" ref="F1133">_xlfn.XLOOKUP(E1133,Restaurants!A:A,Restaurants!B:B)</f>
        <v>Restaurant 071</v>
      </c>
      <c r="G1133" s="2" t="s">
        <v>1807</v>
      </c>
      <c r="H1133" s="2" t="str">
        <f t="array" ref="H1133">_xlfn.XLOOKUP(G1133,Food_Menu!A:A,Food_Menu!B:B)</f>
        <v>Food Item 0170</v>
      </c>
      <c r="I1133" s="2">
        <f t="array" ref="I1133">_xlfn.XLOOKUP(G1133,Food_Menu!A:A,Food_Menu!D:D)</f>
        <v>325.12</v>
      </c>
      <c r="J1133" s="2" t="s">
        <v>495</v>
      </c>
      <c r="K1133" s="2" t="str">
        <f t="array" ref="K1133">_xlfn.XLOOKUP(J1133,Delivery_Partners!A:A,Delivery_Partners!B:B)</f>
        <v>Delivery Partner 112</v>
      </c>
      <c r="L1133" s="3">
        <v>2</v>
      </c>
      <c r="M1133" s="2" t="s">
        <v>23</v>
      </c>
      <c r="N1133" s="2" t="s">
        <v>74</v>
      </c>
      <c r="O1133" s="3">
        <v>17</v>
      </c>
      <c r="P1133" s="13">
        <f t="shared" ref="P1133:P1152" si="236">I1133*L1133</f>
        <v>650.24</v>
      </c>
      <c r="Q1133" s="13" t="str">
        <f t="shared" ref="Q1133:Q1152" si="237">IF(O1133="","Not Delivered",IF(O1133&lt;=30,"Fast",IF(O1133&lt;=60,"Normal","Slow")))</f>
        <v>Fast</v>
      </c>
      <c r="S1133" s="21"/>
    </row>
    <row r="1134" customHeight="1" spans="1:19">
      <c r="A1134" s="2" t="s">
        <v>2603</v>
      </c>
      <c r="B1134" s="29" t="s">
        <v>2604</v>
      </c>
      <c r="C1134" s="2" t="s">
        <v>2165</v>
      </c>
      <c r="D1134" s="2" t="str">
        <f t="array" ref="D1134">_xlfn.XLOOKUP(C1134,Customers!A:A,Customers!B:B)</f>
        <v>Customer 0681</v>
      </c>
      <c r="E1134" s="2" t="s">
        <v>143</v>
      </c>
      <c r="F1134" s="2" t="str">
        <f t="array" ref="F1134">_xlfn.XLOOKUP(E1134,Restaurants!A:A,Restaurants!B:B)</f>
        <v>Restaurant 054</v>
      </c>
      <c r="G1134" s="2" t="s">
        <v>1701</v>
      </c>
      <c r="H1134" s="2" t="str">
        <f t="array" ref="H1134">_xlfn.XLOOKUP(G1134,Food_Menu!A:A,Food_Menu!B:B)</f>
        <v>Food Item 0085</v>
      </c>
      <c r="I1134" s="2">
        <f t="array" ref="I1134">_xlfn.XLOOKUP(G1134,Food_Menu!A:A,Food_Menu!D:D)</f>
        <v>423.46</v>
      </c>
      <c r="J1134" s="2" t="s">
        <v>73</v>
      </c>
      <c r="K1134" s="2" t="str">
        <f t="array" ref="K1134">_xlfn.XLOOKUP(J1134,Delivery_Partners!A:A,Delivery_Partners!B:B)</f>
        <v>Delivery Partner 064</v>
      </c>
      <c r="L1134" s="3">
        <v>1</v>
      </c>
      <c r="M1134" s="2" t="s">
        <v>23</v>
      </c>
      <c r="N1134" s="2" t="s">
        <v>24</v>
      </c>
      <c r="O1134" s="3">
        <v>28</v>
      </c>
      <c r="P1134" s="13">
        <f t="shared" si="236"/>
        <v>423.46</v>
      </c>
      <c r="Q1134" s="13" t="str">
        <f t="shared" si="237"/>
        <v>Fast</v>
      </c>
      <c r="S1134" s="21"/>
    </row>
    <row r="1135" customHeight="1" spans="1:19">
      <c r="A1135" s="2" t="s">
        <v>2605</v>
      </c>
      <c r="B1135" s="29" t="s">
        <v>1459</v>
      </c>
      <c r="C1135" s="2" t="s">
        <v>2606</v>
      </c>
      <c r="D1135" s="2" t="str">
        <f t="array" ref="D1135">_xlfn.XLOOKUP(C1135,Customers!A:A,Customers!B:B)</f>
        <v>Customer 0287</v>
      </c>
      <c r="E1135" s="2" t="s">
        <v>27</v>
      </c>
      <c r="F1135" s="2" t="str">
        <f t="array" ref="F1135">_xlfn.XLOOKUP(E1135,Restaurants!A:A,Restaurants!B:B)</f>
        <v>Restaurant 033</v>
      </c>
      <c r="G1135" s="2" t="s">
        <v>1018</v>
      </c>
      <c r="H1135" s="2" t="str">
        <f t="array" ref="H1135">_xlfn.XLOOKUP(G1135,Food_Menu!A:A,Food_Menu!B:B)</f>
        <v>Food Item 0175</v>
      </c>
      <c r="I1135" s="2">
        <f t="array" ref="I1135">_xlfn.XLOOKUP(G1135,Food_Menu!A:A,Food_Menu!D:D)</f>
        <v>114.67</v>
      </c>
      <c r="J1135" s="2" t="s">
        <v>1863</v>
      </c>
      <c r="K1135" s="2" t="str">
        <f t="array" ref="K1135">_xlfn.XLOOKUP(J1135,Delivery_Partners!A:A,Delivery_Partners!B:B)</f>
        <v>Delivery Partner 088</v>
      </c>
      <c r="L1135" s="3">
        <v>3</v>
      </c>
      <c r="M1135" s="2" t="s">
        <v>23</v>
      </c>
      <c r="N1135" s="2" t="s">
        <v>24</v>
      </c>
      <c r="O1135" s="3">
        <v>21</v>
      </c>
      <c r="P1135" s="13">
        <f t="shared" si="236"/>
        <v>344.01</v>
      </c>
      <c r="Q1135" s="13" t="str">
        <f t="shared" si="237"/>
        <v>Fast</v>
      </c>
      <c r="S1135" s="21"/>
    </row>
    <row r="1136" customHeight="1" spans="1:19">
      <c r="A1136" s="2" t="s">
        <v>2607</v>
      </c>
      <c r="B1136" s="29" t="s">
        <v>1667</v>
      </c>
      <c r="C1136" s="2" t="s">
        <v>1308</v>
      </c>
      <c r="D1136" s="2" t="str">
        <f t="array" ref="D1136">_xlfn.XLOOKUP(C1136,Customers!A:A,Customers!B:B)</f>
        <v>Customer 0675</v>
      </c>
      <c r="E1136" s="2" t="s">
        <v>71</v>
      </c>
      <c r="F1136" s="2" t="str">
        <f t="array" ref="F1136">_xlfn.XLOOKUP(E1136,Restaurants!A:A,Restaurants!B:B)</f>
        <v>Restaurant 013</v>
      </c>
      <c r="G1136" s="2" t="s">
        <v>1723</v>
      </c>
      <c r="H1136" s="2" t="str">
        <f t="array" ref="H1136">_xlfn.XLOOKUP(G1136,Food_Menu!A:A,Food_Menu!B:B)</f>
        <v>Food Item 0163</v>
      </c>
      <c r="I1136" s="2">
        <f t="array" ref="I1136">_xlfn.XLOOKUP(G1136,Food_Menu!A:A,Food_Menu!D:D)</f>
        <v>132.59</v>
      </c>
      <c r="J1136" s="2" t="s">
        <v>1319</v>
      </c>
      <c r="K1136" s="2" t="str">
        <f t="array" ref="K1136">_xlfn.XLOOKUP(J1136,Delivery_Partners!A:A,Delivery_Partners!B:B)</f>
        <v>Delivery Partner 173</v>
      </c>
      <c r="L1136" s="3">
        <v>1</v>
      </c>
      <c r="M1136" s="2" t="s">
        <v>23</v>
      </c>
      <c r="N1136" s="2" t="s">
        <v>55</v>
      </c>
      <c r="O1136" s="3">
        <v>40</v>
      </c>
      <c r="P1136" s="13">
        <f t="shared" si="236"/>
        <v>132.59</v>
      </c>
      <c r="Q1136" s="13" t="str">
        <f t="shared" si="237"/>
        <v>Normal</v>
      </c>
      <c r="S1136" s="21"/>
    </row>
    <row r="1137" customHeight="1" spans="1:19">
      <c r="A1137" s="2" t="s">
        <v>2608</v>
      </c>
      <c r="B1137" s="28">
        <v>45754</v>
      </c>
      <c r="C1137" s="2" t="s">
        <v>2609</v>
      </c>
      <c r="D1137" s="2" t="str">
        <f t="array" ref="D1137">_xlfn.XLOOKUP(C1137,Customers!A:A,Customers!B:B)</f>
        <v>Customer 0364</v>
      </c>
      <c r="E1137" s="2" t="s">
        <v>548</v>
      </c>
      <c r="F1137" s="2" t="str">
        <f t="array" ref="F1137">_xlfn.XLOOKUP(E1137,Restaurants!A:A,Restaurants!B:B)</f>
        <v>Restaurant 071</v>
      </c>
      <c r="G1137" s="2" t="s">
        <v>221</v>
      </c>
      <c r="H1137" s="2" t="str">
        <f t="array" ref="H1137">_xlfn.XLOOKUP(G1137,Food_Menu!A:A,Food_Menu!B:B)</f>
        <v>Food Item 0220</v>
      </c>
      <c r="I1137" s="2">
        <f t="array" ref="I1137">_xlfn.XLOOKUP(G1137,Food_Menu!A:A,Food_Menu!D:D)</f>
        <v>194.15</v>
      </c>
      <c r="J1137" s="2" t="s">
        <v>495</v>
      </c>
      <c r="K1137" s="2" t="str">
        <f t="array" ref="K1137">_xlfn.XLOOKUP(J1137,Delivery_Partners!A:A,Delivery_Partners!B:B)</f>
        <v>Delivery Partner 112</v>
      </c>
      <c r="L1137" s="3">
        <v>1</v>
      </c>
      <c r="M1137" s="2" t="s">
        <v>23</v>
      </c>
      <c r="N1137" s="2" t="s">
        <v>55</v>
      </c>
      <c r="O1137" s="3">
        <v>36</v>
      </c>
      <c r="P1137" s="13">
        <f t="shared" si="236"/>
        <v>194.15</v>
      </c>
      <c r="Q1137" s="13" t="str">
        <f t="shared" si="237"/>
        <v>Normal</v>
      </c>
      <c r="S1137" s="21"/>
    </row>
    <row r="1138" customHeight="1" spans="1:19">
      <c r="A1138" s="2" t="s">
        <v>2610</v>
      </c>
      <c r="B1138" s="29" t="s">
        <v>1659</v>
      </c>
      <c r="C1138" s="2" t="s">
        <v>1505</v>
      </c>
      <c r="D1138" s="2" t="str">
        <f t="array" ref="D1138">_xlfn.XLOOKUP(C1138,Customers!A:A,Customers!B:B)</f>
        <v>Customer 1146</v>
      </c>
      <c r="E1138" s="2" t="s">
        <v>1765</v>
      </c>
      <c r="F1138" s="2" t="str">
        <f t="array" ref="F1138">_xlfn.XLOOKUP(E1138,Restaurants!A:A,Restaurants!B:B)</f>
        <v>Restaurant 017</v>
      </c>
      <c r="G1138" s="2" t="s">
        <v>713</v>
      </c>
      <c r="H1138" s="2" t="str">
        <f t="array" ref="H1138">_xlfn.XLOOKUP(G1138,Food_Menu!A:A,Food_Menu!B:B)</f>
        <v>Food Item 0031</v>
      </c>
      <c r="I1138" s="2">
        <f t="array" ref="I1138">_xlfn.XLOOKUP(G1138,Food_Menu!A:A,Food_Menu!D:D)</f>
        <v>485.31</v>
      </c>
      <c r="J1138" s="2" t="s">
        <v>953</v>
      </c>
      <c r="K1138" s="2" t="str">
        <f t="array" ref="K1138">_xlfn.XLOOKUP(J1138,Delivery_Partners!A:A,Delivery_Partners!B:B)</f>
        <v>Delivery Partner 157</v>
      </c>
      <c r="L1138" s="3">
        <v>4</v>
      </c>
      <c r="M1138" s="2" t="s">
        <v>23</v>
      </c>
      <c r="N1138" s="2" t="s">
        <v>42</v>
      </c>
      <c r="O1138" s="3">
        <v>31</v>
      </c>
      <c r="P1138" s="13">
        <f t="shared" si="236"/>
        <v>1941.24</v>
      </c>
      <c r="Q1138" s="13" t="str">
        <f t="shared" si="237"/>
        <v>Normal</v>
      </c>
      <c r="S1138" s="21"/>
    </row>
    <row r="1139" customHeight="1" spans="1:19">
      <c r="A1139" s="2" t="s">
        <v>2611</v>
      </c>
      <c r="B1139" s="29" t="s">
        <v>2013</v>
      </c>
      <c r="C1139" s="2" t="s">
        <v>1819</v>
      </c>
      <c r="D1139" s="2" t="str">
        <f t="array" ref="D1139">_xlfn.XLOOKUP(C1139,Customers!A:A,Customers!B:B)</f>
        <v>Customer 0384</v>
      </c>
      <c r="E1139" s="2" t="s">
        <v>358</v>
      </c>
      <c r="F1139" s="2" t="str">
        <f t="array" ref="F1139">_xlfn.XLOOKUP(E1139,Restaurants!A:A,Restaurants!B:B)</f>
        <v>Restaurant 095</v>
      </c>
      <c r="G1139" s="2" t="s">
        <v>1083</v>
      </c>
      <c r="H1139" s="2" t="str">
        <f t="array" ref="H1139">_xlfn.XLOOKUP(G1139,Food_Menu!A:A,Food_Menu!B:B)</f>
        <v>Food Item 0206</v>
      </c>
      <c r="I1139" s="2">
        <f t="array" ref="I1139">_xlfn.XLOOKUP(G1139,Food_Menu!A:A,Food_Menu!D:D)</f>
        <v>635.73</v>
      </c>
      <c r="J1139" s="2" t="s">
        <v>597</v>
      </c>
      <c r="K1139" s="2" t="str">
        <f t="array" ref="K1139">_xlfn.XLOOKUP(J1139,Delivery_Partners!A:A,Delivery_Partners!B:B)</f>
        <v>Delivery Partner 113</v>
      </c>
      <c r="L1139" s="3">
        <v>2</v>
      </c>
      <c r="M1139" s="2" t="s">
        <v>23</v>
      </c>
      <c r="N1139" s="2" t="s">
        <v>42</v>
      </c>
      <c r="O1139" s="3">
        <v>26</v>
      </c>
      <c r="P1139" s="13">
        <f t="shared" si="236"/>
        <v>1271.46</v>
      </c>
      <c r="Q1139" s="13" t="str">
        <f t="shared" si="237"/>
        <v>Fast</v>
      </c>
      <c r="S1139" s="21"/>
    </row>
    <row r="1140" customHeight="1" spans="1:19">
      <c r="A1140" s="2" t="s">
        <v>2612</v>
      </c>
      <c r="B1140" s="29" t="s">
        <v>733</v>
      </c>
      <c r="C1140" s="2" t="s">
        <v>1629</v>
      </c>
      <c r="D1140" s="2" t="str">
        <f t="array" ref="D1140">_xlfn.XLOOKUP(C1140,Customers!A:A,Customers!B:B)</f>
        <v>Customer 1046</v>
      </c>
      <c r="E1140" s="2" t="s">
        <v>908</v>
      </c>
      <c r="F1140" s="2" t="str">
        <f t="array" ref="F1140">_xlfn.XLOOKUP(E1140,Restaurants!A:A,Restaurants!B:B)</f>
        <v>Restaurant 050</v>
      </c>
      <c r="G1140" s="2" t="s">
        <v>111</v>
      </c>
      <c r="H1140" s="2" t="str">
        <f t="array" ref="H1140">_xlfn.XLOOKUP(G1140,Food_Menu!A:A,Food_Menu!B:B)</f>
        <v>Food Item 0197</v>
      </c>
      <c r="I1140" s="2">
        <f t="array" ref="I1140">_xlfn.XLOOKUP(G1140,Food_Menu!A:A,Food_Menu!D:D)</f>
        <v>628.28</v>
      </c>
      <c r="J1140" s="2" t="s">
        <v>993</v>
      </c>
      <c r="K1140" s="2" t="str">
        <f t="array" ref="K1140">_xlfn.XLOOKUP(J1140,Delivery_Partners!A:A,Delivery_Partners!B:B)</f>
        <v>Delivery Partner 086</v>
      </c>
      <c r="L1140" s="3">
        <v>1</v>
      </c>
      <c r="M1140" s="2" t="s">
        <v>23</v>
      </c>
      <c r="N1140" s="2" t="s">
        <v>55</v>
      </c>
      <c r="O1140" s="3">
        <v>53</v>
      </c>
      <c r="P1140" s="13">
        <f t="shared" si="236"/>
        <v>628.28</v>
      </c>
      <c r="Q1140" s="13" t="str">
        <f t="shared" si="237"/>
        <v>Normal</v>
      </c>
      <c r="S1140" s="21"/>
    </row>
    <row r="1141" customHeight="1" spans="1:19">
      <c r="A1141" s="2" t="s">
        <v>2613</v>
      </c>
      <c r="B1141" s="29" t="s">
        <v>1265</v>
      </c>
      <c r="C1141" s="2" t="s">
        <v>2046</v>
      </c>
      <c r="D1141" s="2" t="str">
        <f t="array" ref="D1141">_xlfn.XLOOKUP(C1141,Customers!A:A,Customers!B:B)</f>
        <v>Customer 0211</v>
      </c>
      <c r="E1141" s="2" t="s">
        <v>46</v>
      </c>
      <c r="F1141" s="2" t="str">
        <f t="array" ref="F1141">_xlfn.XLOOKUP(E1141,Restaurants!A:A,Restaurants!B:B)</f>
        <v>Restaurant 043</v>
      </c>
      <c r="G1141" s="2" t="s">
        <v>202</v>
      </c>
      <c r="H1141" s="2" t="str">
        <f t="array" ref="H1141">_xlfn.XLOOKUP(G1141,Food_Menu!A:A,Food_Menu!B:B)</f>
        <v>Food Item 0096</v>
      </c>
      <c r="I1141" s="2">
        <f t="array" ref="I1141">_xlfn.XLOOKUP(G1141,Food_Menu!A:A,Food_Menu!D:D)</f>
        <v>399.57</v>
      </c>
      <c r="J1141" s="2" t="s">
        <v>684</v>
      </c>
      <c r="K1141" s="2" t="str">
        <f t="array" ref="K1141">_xlfn.XLOOKUP(J1141,Delivery_Partners!A:A,Delivery_Partners!B:B)</f>
        <v>Delivery Partner 003</v>
      </c>
      <c r="L1141" s="3">
        <v>2</v>
      </c>
      <c r="M1141" s="2" t="s">
        <v>23</v>
      </c>
      <c r="N1141" s="2" t="s">
        <v>24</v>
      </c>
      <c r="O1141" s="3">
        <v>27</v>
      </c>
      <c r="P1141" s="13">
        <f t="shared" si="236"/>
        <v>799.14</v>
      </c>
      <c r="Q1141" s="13" t="str">
        <f t="shared" si="237"/>
        <v>Fast</v>
      </c>
      <c r="S1141" s="21"/>
    </row>
    <row r="1142" customHeight="1" spans="1:19">
      <c r="A1142" s="2" t="s">
        <v>2614</v>
      </c>
      <c r="B1142" s="29" t="s">
        <v>329</v>
      </c>
      <c r="C1142" s="2" t="s">
        <v>1913</v>
      </c>
      <c r="D1142" s="2" t="str">
        <f t="array" ref="D1142">_xlfn.XLOOKUP(C1142,Customers!A:A,Customers!B:B)</f>
        <v>Customer 0102</v>
      </c>
      <c r="E1142" s="2" t="s">
        <v>819</v>
      </c>
      <c r="F1142" s="2" t="str">
        <f t="array" ref="F1142">_xlfn.XLOOKUP(E1142,Restaurants!A:A,Restaurants!B:B)</f>
        <v>Restaurant 004</v>
      </c>
      <c r="G1142" s="2" t="s">
        <v>117</v>
      </c>
      <c r="H1142" s="2" t="str">
        <f t="array" ref="H1142">_xlfn.XLOOKUP(G1142,Food_Menu!A:A,Food_Menu!B:B)</f>
        <v>Food Item 0030</v>
      </c>
      <c r="I1142" s="2">
        <f t="array" ref="I1142">_xlfn.XLOOKUP(G1142,Food_Menu!A:A,Food_Menu!D:D)</f>
        <v>373.16</v>
      </c>
      <c r="J1142" s="2" t="s">
        <v>29</v>
      </c>
      <c r="K1142" s="2" t="str">
        <f t="array" ref="K1142">_xlfn.XLOOKUP(J1142,Delivery_Partners!A:A,Delivery_Partners!B:B)</f>
        <v>Delivery Partner 017</v>
      </c>
      <c r="L1142" s="3">
        <v>3</v>
      </c>
      <c r="M1142" s="2" t="s">
        <v>23</v>
      </c>
      <c r="N1142" s="2" t="s">
        <v>24</v>
      </c>
      <c r="O1142" s="3">
        <v>27</v>
      </c>
      <c r="P1142" s="13">
        <f t="shared" si="236"/>
        <v>1119.48</v>
      </c>
      <c r="Q1142" s="13" t="str">
        <f t="shared" si="237"/>
        <v>Fast</v>
      </c>
      <c r="S1142" s="21"/>
    </row>
    <row r="1143" customHeight="1" spans="1:19">
      <c r="A1143" s="2" t="s">
        <v>2615</v>
      </c>
      <c r="B1143" s="28">
        <v>45695</v>
      </c>
      <c r="C1143" s="2" t="s">
        <v>695</v>
      </c>
      <c r="D1143" s="2" t="str">
        <f t="array" ref="D1143">_xlfn.XLOOKUP(C1143,Customers!A:A,Customers!B:B)</f>
        <v>Customer 0227</v>
      </c>
      <c r="E1143" s="2" t="s">
        <v>1072</v>
      </c>
      <c r="F1143" s="2" t="str">
        <f t="array" ref="F1143">_xlfn.XLOOKUP(E1143,Restaurants!A:A,Restaurants!B:B)</f>
        <v>Restaurant 030</v>
      </c>
      <c r="G1143" s="2" t="s">
        <v>117</v>
      </c>
      <c r="H1143" s="2" t="str">
        <f t="array" ref="H1143">_xlfn.XLOOKUP(G1143,Food_Menu!A:A,Food_Menu!B:B)</f>
        <v>Food Item 0030</v>
      </c>
      <c r="I1143" s="2">
        <f t="array" ref="I1143">_xlfn.XLOOKUP(G1143,Food_Menu!A:A,Food_Menu!D:D)</f>
        <v>373.16</v>
      </c>
      <c r="J1143" s="2" t="s">
        <v>801</v>
      </c>
      <c r="K1143" s="2" t="str">
        <f t="array" ref="K1143">_xlfn.XLOOKUP(J1143,Delivery_Partners!A:A,Delivery_Partners!B:B)</f>
        <v>Delivery Partner 096</v>
      </c>
      <c r="L1143" s="3">
        <v>1</v>
      </c>
      <c r="M1143" s="2" t="s">
        <v>23</v>
      </c>
      <c r="N1143" s="2" t="s">
        <v>74</v>
      </c>
      <c r="O1143" s="3">
        <v>32</v>
      </c>
      <c r="P1143" s="13">
        <f t="shared" si="236"/>
        <v>373.16</v>
      </c>
      <c r="Q1143" s="13" t="str">
        <f t="shared" si="237"/>
        <v>Normal</v>
      </c>
      <c r="S1143" s="21"/>
    </row>
    <row r="1144" customHeight="1" spans="1:19">
      <c r="A1144" s="2" t="s">
        <v>2616</v>
      </c>
      <c r="B1144" s="29" t="s">
        <v>2209</v>
      </c>
      <c r="C1144" s="2" t="s">
        <v>2617</v>
      </c>
      <c r="D1144" s="2" t="str">
        <f t="array" ref="D1144">_xlfn.XLOOKUP(C1144,Customers!A:A,Customers!B:B)</f>
        <v>Customer 0504</v>
      </c>
      <c r="E1144" s="2" t="s">
        <v>302</v>
      </c>
      <c r="F1144" s="2" t="str">
        <f t="array" ref="F1144">_xlfn.XLOOKUP(E1144,Restaurants!A:A,Restaurants!B:B)</f>
        <v>Restaurant 002</v>
      </c>
      <c r="G1144" s="2" t="s">
        <v>1100</v>
      </c>
      <c r="H1144" s="2" t="str">
        <f t="array" ref="H1144">_xlfn.XLOOKUP(G1144,Food_Menu!A:A,Food_Menu!B:B)</f>
        <v>Food Item 0113</v>
      </c>
      <c r="I1144" s="2">
        <f t="array" ref="I1144">_xlfn.XLOOKUP(G1144,Food_Menu!A:A,Food_Menu!D:D)</f>
        <v>545.03</v>
      </c>
      <c r="J1144" s="2" t="s">
        <v>887</v>
      </c>
      <c r="K1144" s="2" t="str">
        <f t="array" ref="K1144">_xlfn.XLOOKUP(J1144,Delivery_Partners!A:A,Delivery_Partners!B:B)</f>
        <v>Delivery Partner 091</v>
      </c>
      <c r="L1144" s="3">
        <v>1</v>
      </c>
      <c r="M1144" s="2" t="s">
        <v>23</v>
      </c>
      <c r="N1144" s="2" t="s">
        <v>24</v>
      </c>
      <c r="O1144" s="3">
        <v>34</v>
      </c>
      <c r="P1144" s="13">
        <f t="shared" si="236"/>
        <v>545.03</v>
      </c>
      <c r="Q1144" s="13" t="str">
        <f t="shared" si="237"/>
        <v>Normal</v>
      </c>
      <c r="S1144" s="21"/>
    </row>
    <row r="1145" customHeight="1" spans="1:19">
      <c r="A1145" s="2" t="s">
        <v>2618</v>
      </c>
      <c r="B1145" s="29" t="s">
        <v>769</v>
      </c>
      <c r="C1145" s="2" t="s">
        <v>344</v>
      </c>
      <c r="D1145" s="2" t="str">
        <f t="array" ref="D1145">_xlfn.XLOOKUP(C1145,Customers!A:A,Customers!B:B)</f>
        <v>Customer 1082</v>
      </c>
      <c r="E1145" s="2" t="s">
        <v>121</v>
      </c>
      <c r="F1145" s="2" t="str">
        <f t="array" ref="F1145">_xlfn.XLOOKUP(E1145,Restaurants!A:A,Restaurants!B:B)</f>
        <v>Restaurant 088</v>
      </c>
      <c r="G1145" s="2" t="s">
        <v>172</v>
      </c>
      <c r="H1145" s="2" t="str">
        <f t="array" ref="H1145">_xlfn.XLOOKUP(G1145,Food_Menu!A:A,Food_Menu!B:B)</f>
        <v>Food Item 0003</v>
      </c>
      <c r="I1145" s="2">
        <f t="array" ref="I1145">_xlfn.XLOOKUP(G1145,Food_Menu!A:A,Food_Menu!D:D)</f>
        <v>349.88</v>
      </c>
      <c r="J1145" s="2" t="s">
        <v>887</v>
      </c>
      <c r="K1145" s="2" t="str">
        <f t="array" ref="K1145">_xlfn.XLOOKUP(J1145,Delivery_Partners!A:A,Delivery_Partners!B:B)</f>
        <v>Delivery Partner 091</v>
      </c>
      <c r="L1145" s="3">
        <v>1</v>
      </c>
      <c r="M1145" s="2" t="s">
        <v>23</v>
      </c>
      <c r="N1145" s="2" t="s">
        <v>55</v>
      </c>
      <c r="O1145" s="3">
        <v>41</v>
      </c>
      <c r="P1145" s="13">
        <f t="shared" si="236"/>
        <v>349.88</v>
      </c>
      <c r="Q1145" s="13" t="str">
        <f t="shared" si="237"/>
        <v>Normal</v>
      </c>
      <c r="S1145" s="21"/>
    </row>
    <row r="1146" customHeight="1" spans="1:19">
      <c r="A1146" s="2" t="s">
        <v>2619</v>
      </c>
      <c r="B1146" s="29" t="s">
        <v>279</v>
      </c>
      <c r="C1146" s="2" t="s">
        <v>847</v>
      </c>
      <c r="D1146" s="2" t="str">
        <f t="array" ref="D1146">_xlfn.XLOOKUP(C1146,Customers!A:A,Customers!B:B)</f>
        <v>Customer 0212</v>
      </c>
      <c r="E1146" s="2" t="s">
        <v>89</v>
      </c>
      <c r="F1146" s="2" t="str">
        <f t="array" ref="F1146">_xlfn.XLOOKUP(E1146,Restaurants!A:A,Restaurants!B:B)</f>
        <v>Restaurant 059</v>
      </c>
      <c r="G1146" s="2" t="s">
        <v>841</v>
      </c>
      <c r="H1146" s="2" t="str">
        <f t="array" ref="H1146">_xlfn.XLOOKUP(G1146,Food_Menu!A:A,Food_Menu!B:B)</f>
        <v>Food Item 0022</v>
      </c>
      <c r="I1146" s="2">
        <f t="array" ref="I1146">_xlfn.XLOOKUP(G1146,Food_Menu!A:A,Food_Menu!D:D)</f>
        <v>395.32</v>
      </c>
      <c r="J1146" s="2" t="s">
        <v>808</v>
      </c>
      <c r="K1146" s="2" t="str">
        <f t="array" ref="K1146">_xlfn.XLOOKUP(J1146,Delivery_Partners!A:A,Delivery_Partners!B:B)</f>
        <v>Delivery Partner 153</v>
      </c>
      <c r="L1146" s="3">
        <v>3</v>
      </c>
      <c r="M1146" s="2" t="s">
        <v>23</v>
      </c>
      <c r="N1146" s="2" t="s">
        <v>55</v>
      </c>
      <c r="O1146" s="3">
        <v>46</v>
      </c>
      <c r="P1146" s="13">
        <f t="shared" si="236"/>
        <v>1185.96</v>
      </c>
      <c r="Q1146" s="13" t="str">
        <f t="shared" si="237"/>
        <v>Normal</v>
      </c>
      <c r="S1146" s="21"/>
    </row>
    <row r="1147" customHeight="1" spans="1:19">
      <c r="A1147" s="2" t="s">
        <v>2620</v>
      </c>
      <c r="B1147" s="28">
        <v>45841</v>
      </c>
      <c r="C1147" s="2" t="s">
        <v>886</v>
      </c>
      <c r="D1147" s="2" t="str">
        <f t="array" ref="D1147">_xlfn.XLOOKUP(C1147,Customers!A:A,Customers!B:B)</f>
        <v>Customer 0941</v>
      </c>
      <c r="E1147" s="2" t="s">
        <v>358</v>
      </c>
      <c r="F1147" s="2" t="str">
        <f t="array" ref="F1147">_xlfn.XLOOKUP(E1147,Restaurants!A:A,Restaurants!B:B)</f>
        <v>Restaurant 095</v>
      </c>
      <c r="G1147" s="2" t="s">
        <v>751</v>
      </c>
      <c r="H1147" s="2" t="str">
        <f t="array" ref="H1147">_xlfn.XLOOKUP(G1147,Food_Menu!A:A,Food_Menu!B:B)</f>
        <v>Food Item 0117</v>
      </c>
      <c r="I1147" s="2">
        <f t="array" ref="I1147">_xlfn.XLOOKUP(G1147,Food_Menu!A:A,Food_Menu!D:D)</f>
        <v>279.52</v>
      </c>
      <c r="J1147" s="2" t="s">
        <v>895</v>
      </c>
      <c r="K1147" s="2" t="str">
        <f t="array" ref="K1147">_xlfn.XLOOKUP(J1147,Delivery_Partners!A:A,Delivery_Partners!B:B)</f>
        <v>Delivery Partner 018</v>
      </c>
      <c r="L1147" s="3">
        <v>1</v>
      </c>
      <c r="M1147" s="2" t="s">
        <v>23</v>
      </c>
      <c r="N1147" s="2" t="s">
        <v>24</v>
      </c>
      <c r="O1147" s="3">
        <v>45</v>
      </c>
      <c r="P1147" s="13">
        <f t="shared" si="236"/>
        <v>279.52</v>
      </c>
      <c r="Q1147" s="13" t="str">
        <f t="shared" si="237"/>
        <v>Normal</v>
      </c>
      <c r="S1147" s="21"/>
    </row>
    <row r="1148" customHeight="1" spans="1:19">
      <c r="A1148" s="2" t="s">
        <v>2621</v>
      </c>
      <c r="B1148" s="29" t="s">
        <v>1137</v>
      </c>
      <c r="C1148" s="2" t="s">
        <v>2170</v>
      </c>
      <c r="D1148" s="2" t="str">
        <f t="array" ref="D1148">_xlfn.XLOOKUP(C1148,Customers!A:A,Customers!B:B)</f>
        <v>Customer 0837</v>
      </c>
      <c r="E1148" s="2" t="s">
        <v>526</v>
      </c>
      <c r="F1148" s="2" t="str">
        <f t="array" ref="F1148">_xlfn.XLOOKUP(E1148,Restaurants!A:A,Restaurants!B:B)</f>
        <v>Restaurant 068</v>
      </c>
      <c r="G1148" s="2" t="s">
        <v>1785</v>
      </c>
      <c r="H1148" s="2" t="str">
        <f t="array" ref="H1148">_xlfn.XLOOKUP(G1148,Food_Menu!A:A,Food_Menu!B:B)</f>
        <v>Food Item 0124</v>
      </c>
      <c r="I1148" s="2">
        <f t="array" ref="I1148">_xlfn.XLOOKUP(G1148,Food_Menu!A:A,Food_Menu!D:D)</f>
        <v>195.8</v>
      </c>
      <c r="J1148" s="2" t="s">
        <v>48</v>
      </c>
      <c r="K1148" s="2" t="str">
        <f t="array" ref="K1148">_xlfn.XLOOKUP(J1148,Delivery_Partners!A:A,Delivery_Partners!B:B)</f>
        <v>Delivery Partner 119</v>
      </c>
      <c r="L1148" s="3">
        <v>1</v>
      </c>
      <c r="M1148" s="2" t="s">
        <v>23</v>
      </c>
      <c r="N1148" s="2" t="s">
        <v>42</v>
      </c>
      <c r="O1148" s="3">
        <v>64</v>
      </c>
      <c r="P1148" s="13">
        <f t="shared" si="236"/>
        <v>195.8</v>
      </c>
      <c r="Q1148" s="13" t="str">
        <f t="shared" si="237"/>
        <v>Slow</v>
      </c>
      <c r="S1148" s="21"/>
    </row>
    <row r="1149" customHeight="1" spans="1:19">
      <c r="A1149" s="2" t="s">
        <v>2622</v>
      </c>
      <c r="B1149" s="29" t="s">
        <v>209</v>
      </c>
      <c r="C1149" s="2" t="s">
        <v>2623</v>
      </c>
      <c r="D1149" s="2" t="str">
        <f t="array" ref="D1149">_xlfn.XLOOKUP(C1149,Customers!A:A,Customers!B:B)</f>
        <v>Customer 0414</v>
      </c>
      <c r="E1149" s="2" t="s">
        <v>706</v>
      </c>
      <c r="F1149" s="2" t="str">
        <f t="array" ref="F1149">_xlfn.XLOOKUP(E1149,Restaurants!A:A,Restaurants!B:B)</f>
        <v>Restaurant 115</v>
      </c>
      <c r="G1149" s="2" t="s">
        <v>509</v>
      </c>
      <c r="H1149" s="2" t="str">
        <f t="array" ref="H1149">_xlfn.XLOOKUP(G1149,Food_Menu!A:A,Food_Menu!B:B)</f>
        <v>Food Item 0190</v>
      </c>
      <c r="I1149" s="2">
        <f t="array" ref="I1149">_xlfn.XLOOKUP(G1149,Food_Menu!A:A,Food_Menu!D:D)</f>
        <v>350.87</v>
      </c>
      <c r="J1149" s="2" t="s">
        <v>1146</v>
      </c>
      <c r="K1149" s="2" t="str">
        <f t="array" ref="K1149">_xlfn.XLOOKUP(J1149,Delivery_Partners!A:A,Delivery_Partners!B:B)</f>
        <v>Delivery Partner 135</v>
      </c>
      <c r="L1149" s="3">
        <v>1</v>
      </c>
      <c r="M1149" s="2" t="s">
        <v>23</v>
      </c>
      <c r="N1149" s="2" t="s">
        <v>24</v>
      </c>
      <c r="O1149" s="3">
        <v>15</v>
      </c>
      <c r="P1149" s="13">
        <f t="shared" si="236"/>
        <v>350.87</v>
      </c>
      <c r="Q1149" s="13" t="str">
        <f t="shared" si="237"/>
        <v>Fast</v>
      </c>
      <c r="S1149" s="21"/>
    </row>
    <row r="1150" customHeight="1" spans="1:19">
      <c r="A1150" s="2" t="s">
        <v>2624</v>
      </c>
      <c r="B1150" s="29" t="s">
        <v>1412</v>
      </c>
      <c r="C1150" s="2" t="s">
        <v>2625</v>
      </c>
      <c r="D1150" s="2" t="str">
        <f t="array" ref="D1150">_xlfn.XLOOKUP(C1150,Customers!A:A,Customers!B:B)</f>
        <v>Customer 0404</v>
      </c>
      <c r="E1150" s="2" t="s">
        <v>358</v>
      </c>
      <c r="F1150" s="2" t="str">
        <f t="array" ref="F1150">_xlfn.XLOOKUP(E1150,Restaurants!A:A,Restaurants!B:B)</f>
        <v>Restaurant 095</v>
      </c>
      <c r="G1150" s="2" t="s">
        <v>1516</v>
      </c>
      <c r="H1150" s="2" t="str">
        <f t="array" ref="H1150">_xlfn.XLOOKUP(G1150,Food_Menu!A:A,Food_Menu!B:B)</f>
        <v>Food Item 0215</v>
      </c>
      <c r="I1150" s="2">
        <f t="array" ref="I1150">_xlfn.XLOOKUP(G1150,Food_Menu!A:A,Food_Menu!D:D)</f>
        <v>131.38</v>
      </c>
      <c r="J1150" s="2" t="s">
        <v>448</v>
      </c>
      <c r="K1150" s="2" t="str">
        <f t="array" ref="K1150">_xlfn.XLOOKUP(J1150,Delivery_Partners!A:A,Delivery_Partners!B:B)</f>
        <v>Delivery Partner 117</v>
      </c>
      <c r="L1150" s="3">
        <v>1</v>
      </c>
      <c r="M1150" s="2" t="s">
        <v>23</v>
      </c>
      <c r="N1150" s="2" t="s">
        <v>74</v>
      </c>
      <c r="O1150" s="3">
        <v>38</v>
      </c>
      <c r="P1150" s="13">
        <f t="shared" si="236"/>
        <v>131.38</v>
      </c>
      <c r="Q1150" s="13" t="str">
        <f t="shared" si="237"/>
        <v>Normal</v>
      </c>
      <c r="S1150" s="21"/>
    </row>
    <row r="1151" customHeight="1" spans="1:19">
      <c r="A1151" s="2" t="s">
        <v>2626</v>
      </c>
      <c r="B1151" s="29" t="s">
        <v>329</v>
      </c>
      <c r="C1151" s="2" t="s">
        <v>1545</v>
      </c>
      <c r="D1151" s="2" t="str">
        <f t="array" ref="D1151">_xlfn.XLOOKUP(C1151,Customers!A:A,Customers!B:B)</f>
        <v>Customer 1138</v>
      </c>
      <c r="E1151" s="2" t="s">
        <v>93</v>
      </c>
      <c r="F1151" s="2" t="str">
        <f t="array" ref="F1151">_xlfn.XLOOKUP(E1151,Restaurants!A:A,Restaurants!B:B)</f>
        <v>Restaurant 018</v>
      </c>
      <c r="G1151" s="2" t="s">
        <v>2324</v>
      </c>
      <c r="H1151" s="2" t="str">
        <f t="array" ref="H1151">_xlfn.XLOOKUP(G1151,Food_Menu!A:A,Food_Menu!B:B)</f>
        <v>Food Item 0059</v>
      </c>
      <c r="I1151" s="2">
        <f t="array" ref="I1151">_xlfn.XLOOKUP(G1151,Food_Menu!A:A,Food_Menu!D:D)</f>
        <v>524.23</v>
      </c>
      <c r="J1151" s="2" t="s">
        <v>671</v>
      </c>
      <c r="K1151" s="2" t="str">
        <f t="array" ref="K1151">_xlfn.XLOOKUP(J1151,Delivery_Partners!A:A,Delivery_Partners!B:B)</f>
        <v>Delivery Partner 043</v>
      </c>
      <c r="L1151" s="3">
        <v>1</v>
      </c>
      <c r="M1151" s="2" t="s">
        <v>23</v>
      </c>
      <c r="N1151" s="2" t="s">
        <v>55</v>
      </c>
      <c r="O1151" s="3">
        <v>29</v>
      </c>
      <c r="P1151" s="13">
        <f t="shared" si="236"/>
        <v>524.23</v>
      </c>
      <c r="Q1151" s="13" t="str">
        <f t="shared" si="237"/>
        <v>Fast</v>
      </c>
      <c r="S1151" s="21"/>
    </row>
    <row r="1152" customHeight="1" spans="1:19">
      <c r="A1152" s="2" t="s">
        <v>2627</v>
      </c>
      <c r="B1152" s="29" t="s">
        <v>1429</v>
      </c>
      <c r="C1152" s="2" t="s">
        <v>2628</v>
      </c>
      <c r="D1152" s="2" t="str">
        <f t="array" ref="D1152">_xlfn.XLOOKUP(C1152,Customers!A:A,Customers!B:B)</f>
        <v>Customer 0858</v>
      </c>
      <c r="E1152" s="2" t="s">
        <v>800</v>
      </c>
      <c r="F1152" s="2" t="str">
        <f t="array" ref="F1152">_xlfn.XLOOKUP(E1152,Restaurants!A:A,Restaurants!B:B)</f>
        <v>Restaurant 014</v>
      </c>
      <c r="G1152" s="2" t="s">
        <v>90</v>
      </c>
      <c r="H1152" s="2" t="str">
        <f t="array" ref="H1152">_xlfn.XLOOKUP(G1152,Food_Menu!A:A,Food_Menu!B:B)</f>
        <v>Food Item 0073</v>
      </c>
      <c r="I1152" s="2">
        <f t="array" ref="I1152">_xlfn.XLOOKUP(G1152,Food_Menu!A:A,Food_Menu!D:D)</f>
        <v>365.69</v>
      </c>
      <c r="J1152" s="2" t="s">
        <v>1193</v>
      </c>
      <c r="K1152" s="2" t="str">
        <f t="array" ref="K1152">_xlfn.XLOOKUP(J1152,Delivery_Partners!A:A,Delivery_Partners!B:B)</f>
        <v>Delivery Partner 074</v>
      </c>
      <c r="L1152" s="3">
        <v>1</v>
      </c>
      <c r="M1152" s="2" t="s">
        <v>23</v>
      </c>
      <c r="N1152" s="2" t="s">
        <v>24</v>
      </c>
      <c r="O1152" s="3">
        <v>59</v>
      </c>
      <c r="P1152" s="13">
        <f t="shared" si="236"/>
        <v>365.69</v>
      </c>
      <c r="Q1152" s="13" t="str">
        <f t="shared" si="237"/>
        <v>Normal</v>
      </c>
      <c r="S1152" s="21"/>
    </row>
    <row r="1153" hidden="1" customHeight="1" spans="1:19">
      <c r="A1153" s="2" t="s">
        <v>2629</v>
      </c>
      <c r="B1153" s="29" t="s">
        <v>1823</v>
      </c>
      <c r="C1153" s="2" t="s">
        <v>2606</v>
      </c>
      <c r="D1153" s="2" t="str">
        <f t="array" ref="D1153">_xlfn.XLOOKUP(C1153,Customers!A:A,Customers!B:B)</f>
        <v>Customer 0287</v>
      </c>
      <c r="E1153" s="2" t="s">
        <v>771</v>
      </c>
      <c r="F1153" s="2" t="str">
        <f t="array" ref="F1153">_xlfn.XLOOKUP(E1153,Restaurants!A:A,Restaurants!B:B)</f>
        <v>Restaurant 107</v>
      </c>
      <c r="G1153" s="2" t="s">
        <v>722</v>
      </c>
      <c r="H1153" s="2" t="str">
        <f t="array" ref="H1153">_xlfn.XLOOKUP(G1153,Food_Menu!A:A,Food_Menu!B:B)</f>
        <v>Food Item 0044</v>
      </c>
      <c r="I1153" s="2"/>
      <c r="J1153" s="2" t="s">
        <v>271</v>
      </c>
      <c r="K1153" s="2" t="str">
        <f t="array" ref="K1153">_xlfn.XLOOKUP(J1153,Delivery_Partners!A:A,Delivery_Partners!B:B)</f>
        <v>Delivery Partner 010</v>
      </c>
      <c r="L1153" s="3">
        <v>1</v>
      </c>
      <c r="M1153" s="2" t="s">
        <v>189</v>
      </c>
      <c r="N1153" s="2" t="s">
        <v>42</v>
      </c>
      <c r="O1153" s="2"/>
    </row>
    <row r="1154" customHeight="1" spans="1:19">
      <c r="A1154" s="2" t="s">
        <v>2630</v>
      </c>
      <c r="B1154" s="28">
        <v>45782</v>
      </c>
      <c r="C1154" s="2" t="s">
        <v>1388</v>
      </c>
      <c r="D1154" s="2" t="str">
        <f t="array" ref="D1154">_xlfn.XLOOKUP(C1154,Customers!A:A,Customers!B:B)</f>
        <v>Customer 1095</v>
      </c>
      <c r="E1154" s="2" t="s">
        <v>27</v>
      </c>
      <c r="F1154" s="2" t="str">
        <f t="array" ref="F1154">_xlfn.XLOOKUP(E1154,Restaurants!A:A,Restaurants!B:B)</f>
        <v>Restaurant 033</v>
      </c>
      <c r="G1154" s="2" t="s">
        <v>303</v>
      </c>
      <c r="H1154" s="2" t="str">
        <f t="array" ref="H1154">_xlfn.XLOOKUP(G1154,Food_Menu!A:A,Food_Menu!B:B)</f>
        <v>Food Item 0050</v>
      </c>
      <c r="I1154" s="2">
        <f t="array" ref="I1154">_xlfn.XLOOKUP(G1154,Food_Menu!A:A,Food_Menu!D:D)</f>
        <v>122.02</v>
      </c>
      <c r="J1154" s="2" t="s">
        <v>1196</v>
      </c>
      <c r="K1154" s="2" t="str">
        <f t="array" ref="K1154">_xlfn.XLOOKUP(J1154,Delivery_Partners!A:A,Delivery_Partners!B:B)</f>
        <v>Delivery Partner 032</v>
      </c>
      <c r="L1154" s="3">
        <v>1</v>
      </c>
      <c r="M1154" s="2" t="s">
        <v>23</v>
      </c>
      <c r="N1154" s="2" t="s">
        <v>42</v>
      </c>
      <c r="O1154" s="3">
        <v>15</v>
      </c>
      <c r="P1154" s="13">
        <f>I1154*L1154</f>
        <v>122.02</v>
      </c>
      <c r="Q1154" s="13" t="str">
        <f>IF(O1154="","Not Delivered",IF(O1154&lt;=30,"Fast",IF(O1154&lt;=60,"Normal","Slow")))</f>
        <v>Fast</v>
      </c>
      <c r="S1154" s="21"/>
    </row>
    <row r="1155" hidden="1" customHeight="1" spans="1:19">
      <c r="A1155" s="2" t="s">
        <v>2631</v>
      </c>
      <c r="B1155" s="29" t="s">
        <v>209</v>
      </c>
      <c r="C1155" s="2" t="s">
        <v>2632</v>
      </c>
      <c r="D1155" s="2" t="str">
        <f t="array" ref="D1155">_xlfn.XLOOKUP(C1155,Customers!A:A,Customers!B:B)</f>
        <v>Customer 0489</v>
      </c>
      <c r="E1155" s="2" t="s">
        <v>586</v>
      </c>
      <c r="F1155" s="2" t="str">
        <f t="array" ref="F1155">_xlfn.XLOOKUP(E1155,Restaurants!A:A,Restaurants!B:B)</f>
        <v>Restaurant 092</v>
      </c>
      <c r="G1155" s="2" t="s">
        <v>1192</v>
      </c>
      <c r="H1155" s="2" t="str">
        <f t="array" ref="H1155">_xlfn.XLOOKUP(G1155,Food_Menu!A:A,Food_Menu!B:B)</f>
        <v>Food Item 0097</v>
      </c>
      <c r="I1155" s="2"/>
      <c r="J1155" s="2" t="s">
        <v>1160</v>
      </c>
      <c r="K1155" s="2" t="str">
        <f t="array" ref="K1155">_xlfn.XLOOKUP(J1155,Delivery_Partners!A:A,Delivery_Partners!B:B)</f>
        <v>Delivery Partner 145</v>
      </c>
      <c r="L1155" s="3">
        <v>1</v>
      </c>
      <c r="M1155" s="2" t="s">
        <v>101</v>
      </c>
      <c r="N1155" s="2" t="s">
        <v>24</v>
      </c>
      <c r="O1155" s="2"/>
    </row>
    <row r="1156" customHeight="1" spans="1:19">
      <c r="A1156" s="2" t="s">
        <v>2633</v>
      </c>
      <c r="B1156" s="28">
        <v>45845</v>
      </c>
      <c r="C1156" s="2" t="s">
        <v>2634</v>
      </c>
      <c r="D1156" s="2" t="str">
        <f t="array" ref="D1156">_xlfn.XLOOKUP(C1156,Customers!A:A,Customers!B:B)</f>
        <v>Customer 0096</v>
      </c>
      <c r="E1156" s="2" t="s">
        <v>750</v>
      </c>
      <c r="F1156" s="2" t="str">
        <f t="array" ref="F1156">_xlfn.XLOOKUP(E1156,Restaurants!A:A,Restaurants!B:B)</f>
        <v>Restaurant 076</v>
      </c>
      <c r="G1156" s="2" t="s">
        <v>2055</v>
      </c>
      <c r="H1156" s="2" t="str">
        <f t="array" ref="H1156">_xlfn.XLOOKUP(G1156,Food_Menu!A:A,Food_Menu!B:B)</f>
        <v>Food Item 0219</v>
      </c>
      <c r="I1156" s="2">
        <f t="array" ref="I1156">_xlfn.XLOOKUP(G1156,Food_Menu!A:A,Food_Menu!D:D)</f>
        <v>256.46</v>
      </c>
      <c r="J1156" s="2" t="s">
        <v>495</v>
      </c>
      <c r="K1156" s="2" t="str">
        <f t="array" ref="K1156">_xlfn.XLOOKUP(J1156,Delivery_Partners!A:A,Delivery_Partners!B:B)</f>
        <v>Delivery Partner 112</v>
      </c>
      <c r="L1156" s="3">
        <v>1</v>
      </c>
      <c r="M1156" s="2" t="s">
        <v>23</v>
      </c>
      <c r="N1156" s="2" t="s">
        <v>24</v>
      </c>
      <c r="O1156" s="3">
        <v>38</v>
      </c>
      <c r="P1156" s="13">
        <f t="shared" ref="P1156:P1199" si="238">I1156*L1156</f>
        <v>256.46</v>
      </c>
      <c r="Q1156" s="13" t="str">
        <f t="shared" ref="Q1156:Q1199" si="239">IF(O1156="","Not Delivered",IF(O1156&lt;=30,"Fast",IF(O1156&lt;=60,"Normal","Slow")))</f>
        <v>Normal</v>
      </c>
      <c r="S1156" s="21"/>
    </row>
    <row r="1157" customHeight="1" spans="1:19">
      <c r="A1157" s="2" t="s">
        <v>2635</v>
      </c>
      <c r="B1157" s="29" t="s">
        <v>574</v>
      </c>
      <c r="C1157" s="2" t="s">
        <v>2224</v>
      </c>
      <c r="D1157" s="2" t="str">
        <f t="array" ref="D1157">_xlfn.XLOOKUP(C1157,Customers!A:A,Customers!B:B)</f>
        <v>Customer 0977</v>
      </c>
      <c r="E1157" s="2" t="s">
        <v>674</v>
      </c>
      <c r="F1157" s="2" t="str">
        <f t="array" ref="F1157">_xlfn.XLOOKUP(E1157,Restaurants!A:A,Restaurants!B:B)</f>
        <v>Restaurant 085</v>
      </c>
      <c r="G1157" s="2" t="s">
        <v>111</v>
      </c>
      <c r="H1157" s="2" t="str">
        <f t="array" ref="H1157">_xlfn.XLOOKUP(G1157,Food_Menu!A:A,Food_Menu!B:B)</f>
        <v>Food Item 0197</v>
      </c>
      <c r="I1157" s="2">
        <f t="array" ref="I1157">_xlfn.XLOOKUP(G1157,Food_Menu!A:A,Food_Menu!D:D)</f>
        <v>628.28</v>
      </c>
      <c r="J1157" s="2" t="s">
        <v>159</v>
      </c>
      <c r="K1157" s="2" t="str">
        <f t="array" ref="K1157">_xlfn.XLOOKUP(J1157,Delivery_Partners!A:A,Delivery_Partners!B:B)</f>
        <v>Delivery Partner 156</v>
      </c>
      <c r="L1157" s="3">
        <v>1</v>
      </c>
      <c r="M1157" s="2" t="s">
        <v>23</v>
      </c>
      <c r="N1157" s="2" t="s">
        <v>55</v>
      </c>
      <c r="O1157" s="3">
        <v>44</v>
      </c>
      <c r="P1157" s="13">
        <f t="shared" si="238"/>
        <v>628.28</v>
      </c>
      <c r="Q1157" s="13" t="str">
        <f t="shared" si="239"/>
        <v>Normal</v>
      </c>
      <c r="S1157" s="21"/>
    </row>
    <row r="1158" customHeight="1" spans="1:19">
      <c r="A1158" s="2" t="s">
        <v>2636</v>
      </c>
      <c r="B1158" s="28">
        <v>45661</v>
      </c>
      <c r="C1158" s="2" t="s">
        <v>2637</v>
      </c>
      <c r="D1158" s="2" t="str">
        <f t="array" ref="D1158">_xlfn.XLOOKUP(C1158,Customers!A:A,Customers!B:B)</f>
        <v>Customer 1043</v>
      </c>
      <c r="E1158" s="2" t="s">
        <v>27</v>
      </c>
      <c r="F1158" s="2" t="str">
        <f t="array" ref="F1158">_xlfn.XLOOKUP(E1158,Restaurants!A:A,Restaurants!B:B)</f>
        <v>Restaurant 033</v>
      </c>
      <c r="G1158" s="2" t="s">
        <v>1919</v>
      </c>
      <c r="H1158" s="2" t="str">
        <f t="array" ref="H1158">_xlfn.XLOOKUP(G1158,Food_Menu!A:A,Food_Menu!B:B)</f>
        <v>Food Item 0201</v>
      </c>
      <c r="I1158" s="2">
        <f t="array" ref="I1158">_xlfn.XLOOKUP(G1158,Food_Menu!A:A,Food_Menu!D:D)</f>
        <v>613.68</v>
      </c>
      <c r="J1158" s="2" t="s">
        <v>693</v>
      </c>
      <c r="K1158" s="2" t="str">
        <f t="array" ref="K1158">_xlfn.XLOOKUP(J1158,Delivery_Partners!A:A,Delivery_Partners!B:B)</f>
        <v>Delivery Partner 125</v>
      </c>
      <c r="L1158" s="3">
        <v>2</v>
      </c>
      <c r="M1158" s="2" t="s">
        <v>23</v>
      </c>
      <c r="N1158" s="2" t="s">
        <v>55</v>
      </c>
      <c r="O1158" s="3">
        <v>26</v>
      </c>
      <c r="P1158" s="13">
        <f t="shared" si="238"/>
        <v>1227.36</v>
      </c>
      <c r="Q1158" s="13" t="str">
        <f t="shared" si="239"/>
        <v>Fast</v>
      </c>
      <c r="S1158" s="21"/>
    </row>
    <row r="1159" customHeight="1" spans="1:19">
      <c r="A1159" s="2" t="s">
        <v>2638</v>
      </c>
      <c r="B1159" s="28">
        <v>45847</v>
      </c>
      <c r="C1159" s="2" t="s">
        <v>2639</v>
      </c>
      <c r="D1159" s="2" t="str">
        <f t="array" ref="D1159">_xlfn.XLOOKUP(C1159,Customers!A:A,Customers!B:B)</f>
        <v>Customer 0532</v>
      </c>
      <c r="E1159" s="2" t="s">
        <v>523</v>
      </c>
      <c r="F1159" s="2" t="str">
        <f t="array" ref="F1159">_xlfn.XLOOKUP(E1159,Restaurants!A:A,Restaurants!B:B)</f>
        <v>Restaurant 038</v>
      </c>
      <c r="G1159" s="2" t="s">
        <v>957</v>
      </c>
      <c r="H1159" s="2" t="str">
        <f t="array" ref="H1159">_xlfn.XLOOKUP(G1159,Food_Menu!A:A,Food_Menu!B:B)</f>
        <v>Food Item 0100</v>
      </c>
      <c r="I1159" s="2">
        <f t="array" ref="I1159">_xlfn.XLOOKUP(G1159,Food_Menu!A:A,Food_Menu!D:D)</f>
        <v>188.17</v>
      </c>
      <c r="J1159" s="2" t="s">
        <v>217</v>
      </c>
      <c r="K1159" s="2" t="str">
        <f t="array" ref="K1159">_xlfn.XLOOKUP(J1159,Delivery_Partners!A:A,Delivery_Partners!B:B)</f>
        <v>Delivery Partner 044</v>
      </c>
      <c r="L1159" s="3">
        <v>1</v>
      </c>
      <c r="M1159" s="2" t="s">
        <v>23</v>
      </c>
      <c r="N1159" s="2" t="s">
        <v>24</v>
      </c>
      <c r="O1159" s="3">
        <v>39</v>
      </c>
      <c r="P1159" s="13">
        <f t="shared" si="238"/>
        <v>188.17</v>
      </c>
      <c r="Q1159" s="13" t="str">
        <f t="shared" si="239"/>
        <v>Normal</v>
      </c>
      <c r="S1159" s="21"/>
    </row>
    <row r="1160" customHeight="1" spans="1:19">
      <c r="A1160" s="2" t="s">
        <v>2640</v>
      </c>
      <c r="B1160" s="29" t="s">
        <v>911</v>
      </c>
      <c r="C1160" s="2" t="s">
        <v>1700</v>
      </c>
      <c r="D1160" s="2" t="str">
        <f t="array" ref="D1160">_xlfn.XLOOKUP(C1160,Customers!A:A,Customers!B:B)</f>
        <v>Customer 0845</v>
      </c>
      <c r="E1160" s="2" t="s">
        <v>468</v>
      </c>
      <c r="F1160" s="2" t="str">
        <f t="array" ref="F1160">_xlfn.XLOOKUP(E1160,Restaurants!A:A,Restaurants!B:B)</f>
        <v>Restaurant 067</v>
      </c>
      <c r="G1160" s="2" t="s">
        <v>276</v>
      </c>
      <c r="H1160" s="2" t="str">
        <f t="array" ref="H1160">_xlfn.XLOOKUP(G1160,Food_Menu!A:A,Food_Menu!B:B)</f>
        <v>Food Item 0145</v>
      </c>
      <c r="I1160" s="2">
        <f t="array" ref="I1160">_xlfn.XLOOKUP(G1160,Food_Menu!A:A,Food_Menu!D:D)</f>
        <v>530.68</v>
      </c>
      <c r="J1160" s="2" t="s">
        <v>811</v>
      </c>
      <c r="K1160" s="2" t="str">
        <f t="array" ref="K1160">_xlfn.XLOOKUP(J1160,Delivery_Partners!A:A,Delivery_Partners!B:B)</f>
        <v>Delivery Partner 147</v>
      </c>
      <c r="L1160" s="3">
        <v>1</v>
      </c>
      <c r="M1160" s="2" t="s">
        <v>23</v>
      </c>
      <c r="N1160" s="2" t="s">
        <v>55</v>
      </c>
      <c r="O1160" s="3">
        <v>32</v>
      </c>
      <c r="P1160" s="13">
        <f t="shared" si="238"/>
        <v>530.68</v>
      </c>
      <c r="Q1160" s="13" t="str">
        <f t="shared" si="239"/>
        <v>Normal</v>
      </c>
      <c r="S1160" s="21"/>
    </row>
    <row r="1161" customHeight="1" spans="1:19">
      <c r="A1161" s="2" t="s">
        <v>2641</v>
      </c>
      <c r="B1161" s="29" t="s">
        <v>512</v>
      </c>
      <c r="C1161" s="2" t="s">
        <v>2642</v>
      </c>
      <c r="D1161" s="2" t="str">
        <f t="array" ref="D1161">_xlfn.XLOOKUP(C1161,Customers!A:A,Customers!B:B)</f>
        <v>Customer 0282</v>
      </c>
      <c r="E1161" s="2" t="s">
        <v>498</v>
      </c>
      <c r="F1161" s="2" t="str">
        <f t="array" ref="F1161">_xlfn.XLOOKUP(E1161,Restaurants!A:A,Restaurants!B:B)</f>
        <v>Restaurant 003</v>
      </c>
      <c r="G1161" s="2" t="s">
        <v>792</v>
      </c>
      <c r="H1161" s="2" t="str">
        <f t="array" ref="H1161">_xlfn.XLOOKUP(G1161,Food_Menu!A:A,Food_Menu!B:B)</f>
        <v>Food Item 0159</v>
      </c>
      <c r="I1161" s="2">
        <f t="array" ref="I1161">_xlfn.XLOOKUP(G1161,Food_Menu!A:A,Food_Menu!D:D)</f>
        <v>430.63</v>
      </c>
      <c r="J1161" s="2" t="s">
        <v>1268</v>
      </c>
      <c r="K1161" s="2" t="str">
        <f t="array" ref="K1161">_xlfn.XLOOKUP(J1161,Delivery_Partners!A:A,Delivery_Partners!B:B)</f>
        <v>Delivery Partner 124</v>
      </c>
      <c r="L1161" s="3">
        <v>2</v>
      </c>
      <c r="M1161" s="2" t="s">
        <v>23</v>
      </c>
      <c r="N1161" s="2" t="s">
        <v>55</v>
      </c>
      <c r="O1161" s="3">
        <v>27</v>
      </c>
      <c r="P1161" s="13">
        <f t="shared" si="238"/>
        <v>861.26</v>
      </c>
      <c r="Q1161" s="13" t="str">
        <f t="shared" si="239"/>
        <v>Fast</v>
      </c>
      <c r="S1161" s="21"/>
    </row>
    <row r="1162" customHeight="1" spans="1:19">
      <c r="A1162" s="2" t="s">
        <v>2643</v>
      </c>
      <c r="B1162" s="29" t="s">
        <v>645</v>
      </c>
      <c r="C1162" s="2" t="s">
        <v>2644</v>
      </c>
      <c r="D1162" s="2" t="str">
        <f t="array" ref="D1162">_xlfn.XLOOKUP(C1162,Customers!A:A,Customers!B:B)</f>
        <v>Customer 1021</v>
      </c>
      <c r="E1162" s="2" t="s">
        <v>523</v>
      </c>
      <c r="F1162" s="2" t="str">
        <f t="array" ref="F1162">_xlfn.XLOOKUP(E1162,Restaurants!A:A,Restaurants!B:B)</f>
        <v>Restaurant 038</v>
      </c>
      <c r="G1162" s="2" t="s">
        <v>607</v>
      </c>
      <c r="H1162" s="2" t="str">
        <f t="array" ref="H1162">_xlfn.XLOOKUP(G1162,Food_Menu!A:A,Food_Menu!B:B)</f>
        <v>Food Item 0054</v>
      </c>
      <c r="I1162" s="2">
        <f t="array" ref="I1162">_xlfn.XLOOKUP(G1162,Food_Menu!A:A,Food_Menu!D:D)</f>
        <v>491.81</v>
      </c>
      <c r="J1162" s="2" t="s">
        <v>1290</v>
      </c>
      <c r="K1162" s="2" t="str">
        <f t="array" ref="K1162">_xlfn.XLOOKUP(J1162,Delivery_Partners!A:A,Delivery_Partners!B:B)</f>
        <v>Delivery Partner 035</v>
      </c>
      <c r="L1162" s="3">
        <v>2</v>
      </c>
      <c r="M1162" s="2" t="s">
        <v>23</v>
      </c>
      <c r="N1162" s="2" t="s">
        <v>42</v>
      </c>
      <c r="O1162" s="3">
        <v>39</v>
      </c>
      <c r="P1162" s="13">
        <f t="shared" si="238"/>
        <v>983.62</v>
      </c>
      <c r="Q1162" s="13" t="str">
        <f t="shared" si="239"/>
        <v>Normal</v>
      </c>
      <c r="S1162" s="21"/>
    </row>
    <row r="1163" customHeight="1" spans="1:19">
      <c r="A1163" s="2" t="s">
        <v>2645</v>
      </c>
      <c r="B1163" s="29" t="s">
        <v>574</v>
      </c>
      <c r="C1163" s="2" t="s">
        <v>2646</v>
      </c>
      <c r="D1163" s="2" t="str">
        <f t="array" ref="D1163">_xlfn.XLOOKUP(C1163,Customers!A:A,Customers!B:B)</f>
        <v>Customer 0443</v>
      </c>
      <c r="E1163" s="2" t="s">
        <v>249</v>
      </c>
      <c r="F1163" s="2" t="str">
        <f t="array" ref="F1163">_xlfn.XLOOKUP(E1163,Restaurants!A:A,Restaurants!B:B)</f>
        <v>Restaurant 061</v>
      </c>
      <c r="G1163" s="2" t="s">
        <v>363</v>
      </c>
      <c r="H1163" s="2" t="str">
        <f t="array" ref="H1163">_xlfn.XLOOKUP(G1163,Food_Menu!A:A,Food_Menu!B:B)</f>
        <v>Food Item 0102</v>
      </c>
      <c r="I1163" s="2">
        <f t="array" ref="I1163">_xlfn.XLOOKUP(G1163,Food_Menu!A:A,Food_Menu!D:D)</f>
        <v>630.13</v>
      </c>
      <c r="J1163" s="2" t="s">
        <v>1363</v>
      </c>
      <c r="K1163" s="2" t="str">
        <f t="array" ref="K1163">_xlfn.XLOOKUP(J1163,Delivery_Partners!A:A,Delivery_Partners!B:B)</f>
        <v>Delivery Partner 001</v>
      </c>
      <c r="L1163" s="3">
        <v>2</v>
      </c>
      <c r="M1163" s="2" t="s">
        <v>23</v>
      </c>
      <c r="N1163" s="2" t="s">
        <v>42</v>
      </c>
      <c r="O1163" s="3">
        <v>37</v>
      </c>
      <c r="P1163" s="13">
        <f t="shared" si="238"/>
        <v>1260.26</v>
      </c>
      <c r="Q1163" s="13" t="str">
        <f t="shared" si="239"/>
        <v>Normal</v>
      </c>
      <c r="S1163" s="21"/>
    </row>
    <row r="1164" customHeight="1" spans="1:19">
      <c r="A1164" s="2" t="s">
        <v>2647</v>
      </c>
      <c r="B1164" s="29" t="s">
        <v>512</v>
      </c>
      <c r="C1164" s="2" t="s">
        <v>505</v>
      </c>
      <c r="D1164" s="2" t="str">
        <f t="array" ref="D1164">_xlfn.XLOOKUP(C1164,Customers!A:A,Customers!B:B)</f>
        <v>Customer 0321</v>
      </c>
      <c r="E1164" s="2" t="s">
        <v>702</v>
      </c>
      <c r="F1164" s="2" t="str">
        <f t="array" ref="F1164">_xlfn.XLOOKUP(E1164,Restaurants!A:A,Restaurants!B:B)</f>
        <v>Restaurant 025</v>
      </c>
      <c r="G1164" s="2" t="s">
        <v>1180</v>
      </c>
      <c r="H1164" s="2" t="str">
        <f t="array" ref="H1164">_xlfn.XLOOKUP(G1164,Food_Menu!A:A,Food_Menu!B:B)</f>
        <v>Food Item 0122</v>
      </c>
      <c r="I1164" s="2">
        <f t="array" ref="I1164">_xlfn.XLOOKUP(G1164,Food_Menu!A:A,Food_Menu!D:D)</f>
        <v>199.81</v>
      </c>
      <c r="J1164" s="2" t="s">
        <v>898</v>
      </c>
      <c r="K1164" s="2" t="str">
        <f t="array" ref="K1164">_xlfn.XLOOKUP(J1164,Delivery_Partners!A:A,Delivery_Partners!B:B)</f>
        <v>Delivery Partner 138</v>
      </c>
      <c r="L1164" s="3">
        <v>4</v>
      </c>
      <c r="M1164" s="2" t="s">
        <v>23</v>
      </c>
      <c r="N1164" s="2" t="s">
        <v>24</v>
      </c>
      <c r="O1164" s="3">
        <v>48</v>
      </c>
      <c r="P1164" s="13">
        <f t="shared" si="238"/>
        <v>799.24</v>
      </c>
      <c r="Q1164" s="13" t="str">
        <f t="shared" si="239"/>
        <v>Normal</v>
      </c>
      <c r="S1164" s="21"/>
    </row>
    <row r="1165" customHeight="1" spans="1:19">
      <c r="A1165" s="2" t="s">
        <v>2648</v>
      </c>
      <c r="B1165" s="29" t="s">
        <v>1841</v>
      </c>
      <c r="C1165" s="2" t="s">
        <v>731</v>
      </c>
      <c r="D1165" s="2" t="str">
        <f t="array" ref="D1165">_xlfn.XLOOKUP(C1165,Customers!A:A,Customers!B:B)</f>
        <v>Customer 0601</v>
      </c>
      <c r="E1165" s="2" t="s">
        <v>33</v>
      </c>
      <c r="F1165" s="2" t="str">
        <f t="array" ref="F1165">_xlfn.XLOOKUP(E1165,Restaurants!A:A,Restaurants!B:B)</f>
        <v>Restaurant 035</v>
      </c>
      <c r="G1165" s="2" t="s">
        <v>1164</v>
      </c>
      <c r="H1165" s="2" t="str">
        <f t="array" ref="H1165">_xlfn.XLOOKUP(G1165,Food_Menu!A:A,Food_Menu!B:B)</f>
        <v>Food Item 0083</v>
      </c>
      <c r="I1165" s="2">
        <f t="array" ref="I1165">_xlfn.XLOOKUP(G1165,Food_Menu!A:A,Food_Menu!D:D)</f>
        <v>430.56</v>
      </c>
      <c r="J1165" s="2" t="s">
        <v>168</v>
      </c>
      <c r="K1165" s="2" t="str">
        <f t="array" ref="K1165">_xlfn.XLOOKUP(J1165,Delivery_Partners!A:A,Delivery_Partners!B:B)</f>
        <v>Delivery Partner 130</v>
      </c>
      <c r="L1165" s="3">
        <v>1</v>
      </c>
      <c r="M1165" s="2" t="s">
        <v>23</v>
      </c>
      <c r="N1165" s="2" t="s">
        <v>55</v>
      </c>
      <c r="O1165" s="3">
        <v>35</v>
      </c>
      <c r="P1165" s="13">
        <f t="shared" si="238"/>
        <v>430.56</v>
      </c>
      <c r="Q1165" s="13" t="str">
        <f t="shared" si="239"/>
        <v>Normal</v>
      </c>
      <c r="S1165" s="21"/>
    </row>
    <row r="1166" customHeight="1" spans="1:19">
      <c r="A1166" s="2" t="s">
        <v>2649</v>
      </c>
      <c r="B1166" s="29" t="s">
        <v>915</v>
      </c>
      <c r="C1166" s="2" t="s">
        <v>505</v>
      </c>
      <c r="D1166" s="2" t="str">
        <f t="array" ref="D1166">_xlfn.XLOOKUP(C1166,Customers!A:A,Customers!B:B)</f>
        <v>Customer 0321</v>
      </c>
      <c r="E1166" s="2" t="s">
        <v>372</v>
      </c>
      <c r="F1166" s="2" t="str">
        <f t="array" ref="F1166">_xlfn.XLOOKUP(E1166,Restaurants!A:A,Restaurants!B:B)</f>
        <v>Restaurant 119</v>
      </c>
      <c r="G1166" s="2" t="s">
        <v>717</v>
      </c>
      <c r="H1166" s="2" t="str">
        <f t="array" ref="H1166">_xlfn.XLOOKUP(G1166,Food_Menu!A:A,Food_Menu!B:B)</f>
        <v>Food Item 0105</v>
      </c>
      <c r="I1166" s="2">
        <f t="array" ref="I1166">_xlfn.XLOOKUP(G1166,Food_Menu!A:A,Food_Menu!D:D)</f>
        <v>415.74</v>
      </c>
      <c r="J1166" s="2" t="s">
        <v>29</v>
      </c>
      <c r="K1166" s="2" t="str">
        <f t="array" ref="K1166">_xlfn.XLOOKUP(J1166,Delivery_Partners!A:A,Delivery_Partners!B:B)</f>
        <v>Delivery Partner 017</v>
      </c>
      <c r="L1166" s="3">
        <v>1</v>
      </c>
      <c r="M1166" s="2" t="s">
        <v>23</v>
      </c>
      <c r="N1166" s="2" t="s">
        <v>24</v>
      </c>
      <c r="O1166" s="3">
        <v>42</v>
      </c>
      <c r="P1166" s="13">
        <f t="shared" si="238"/>
        <v>415.74</v>
      </c>
      <c r="Q1166" s="13" t="str">
        <f t="shared" si="239"/>
        <v>Normal</v>
      </c>
      <c r="S1166" s="21"/>
    </row>
    <row r="1167" customHeight="1" spans="1:19">
      <c r="A1167" s="2" t="s">
        <v>2650</v>
      </c>
      <c r="B1167" s="29" t="s">
        <v>2371</v>
      </c>
      <c r="C1167" s="2" t="s">
        <v>1710</v>
      </c>
      <c r="D1167" s="2" t="str">
        <f t="array" ref="D1167">_xlfn.XLOOKUP(C1167,Customers!A:A,Customers!B:B)</f>
        <v>Customer 0745</v>
      </c>
      <c r="E1167" s="2" t="s">
        <v>33</v>
      </c>
      <c r="F1167" s="2" t="str">
        <f t="array" ref="F1167">_xlfn.XLOOKUP(E1167,Restaurants!A:A,Restaurants!B:B)</f>
        <v>Restaurant 035</v>
      </c>
      <c r="G1167" s="2" t="s">
        <v>1560</v>
      </c>
      <c r="H1167" s="2" t="str">
        <f t="array" ref="H1167">_xlfn.XLOOKUP(G1167,Food_Menu!A:A,Food_Menu!B:B)</f>
        <v>Food Item 0098</v>
      </c>
      <c r="I1167" s="2">
        <f t="array" ref="I1167">_xlfn.XLOOKUP(G1167,Food_Menu!A:A,Food_Menu!D:D)</f>
        <v>463.29</v>
      </c>
      <c r="J1167" s="2" t="s">
        <v>1408</v>
      </c>
      <c r="K1167" s="2" t="str">
        <f t="array" ref="K1167">_xlfn.XLOOKUP(J1167,Delivery_Partners!A:A,Delivery_Partners!B:B)</f>
        <v>Delivery Partner 084</v>
      </c>
      <c r="L1167" s="3">
        <v>1</v>
      </c>
      <c r="M1167" s="2" t="s">
        <v>23</v>
      </c>
      <c r="N1167" s="2" t="s">
        <v>24</v>
      </c>
      <c r="O1167" s="3">
        <v>21</v>
      </c>
      <c r="P1167" s="13">
        <f t="shared" si="238"/>
        <v>463.29</v>
      </c>
      <c r="Q1167" s="13" t="str">
        <f t="shared" si="239"/>
        <v>Fast</v>
      </c>
      <c r="S1167" s="21"/>
    </row>
    <row r="1168" customHeight="1" spans="1:19">
      <c r="A1168" s="2" t="s">
        <v>2651</v>
      </c>
      <c r="B1168" s="29" t="s">
        <v>933</v>
      </c>
      <c r="C1168" s="2" t="s">
        <v>2652</v>
      </c>
      <c r="D1168" s="2" t="str">
        <f t="array" ref="D1168">_xlfn.XLOOKUP(C1168,Customers!A:A,Customers!B:B)</f>
        <v>Customer 0898</v>
      </c>
      <c r="E1168" s="2" t="s">
        <v>1209</v>
      </c>
      <c r="F1168" s="2" t="str">
        <f t="array" ref="F1168">_xlfn.XLOOKUP(E1168,Restaurants!A:A,Restaurants!B:B)</f>
        <v>Restaurant 109</v>
      </c>
      <c r="G1168" s="2" t="s">
        <v>1051</v>
      </c>
      <c r="H1168" s="2" t="str">
        <f t="array" ref="H1168">_xlfn.XLOOKUP(G1168,Food_Menu!A:A,Food_Menu!B:B)</f>
        <v>Food Item 0014</v>
      </c>
      <c r="I1168" s="2">
        <f t="array" ref="I1168">_xlfn.XLOOKUP(G1168,Food_Menu!A:A,Food_Menu!D:D)</f>
        <v>208.39</v>
      </c>
      <c r="J1168" s="2" t="s">
        <v>688</v>
      </c>
      <c r="K1168" s="2" t="str">
        <f t="array" ref="K1168">_xlfn.XLOOKUP(J1168,Delivery_Partners!A:A,Delivery_Partners!B:B)</f>
        <v>Delivery Partner 165</v>
      </c>
      <c r="L1168" s="3">
        <v>1</v>
      </c>
      <c r="M1168" s="2" t="s">
        <v>23</v>
      </c>
      <c r="N1168" s="2" t="s">
        <v>24</v>
      </c>
      <c r="O1168" s="3">
        <v>52</v>
      </c>
      <c r="P1168" s="13">
        <f t="shared" si="238"/>
        <v>208.39</v>
      </c>
      <c r="Q1168" s="13" t="str">
        <f t="shared" si="239"/>
        <v>Normal</v>
      </c>
      <c r="S1168" s="21"/>
    </row>
    <row r="1169" customHeight="1" spans="1:19">
      <c r="A1169" s="2" t="s">
        <v>2653</v>
      </c>
      <c r="B1169" s="28">
        <v>45942</v>
      </c>
      <c r="C1169" s="2" t="s">
        <v>441</v>
      </c>
      <c r="D1169" s="2" t="str">
        <f t="array" ref="D1169">_xlfn.XLOOKUP(C1169,Customers!A:A,Customers!B:B)</f>
        <v>Customer 0487</v>
      </c>
      <c r="E1169" s="2" t="s">
        <v>1292</v>
      </c>
      <c r="F1169" s="2" t="str">
        <f t="array" ref="F1169">_xlfn.XLOOKUP(E1169,Restaurants!A:A,Restaurants!B:B)</f>
        <v>Restaurant 112</v>
      </c>
      <c r="G1169" s="2" t="s">
        <v>1807</v>
      </c>
      <c r="H1169" s="2" t="str">
        <f t="array" ref="H1169">_xlfn.XLOOKUP(G1169,Food_Menu!A:A,Food_Menu!B:B)</f>
        <v>Food Item 0170</v>
      </c>
      <c r="I1169" s="2">
        <f t="array" ref="I1169">_xlfn.XLOOKUP(G1169,Food_Menu!A:A,Food_Menu!D:D)</f>
        <v>325.12</v>
      </c>
      <c r="J1169" s="2" t="s">
        <v>154</v>
      </c>
      <c r="K1169" s="2" t="str">
        <f t="array" ref="K1169">_xlfn.XLOOKUP(J1169,Delivery_Partners!A:A,Delivery_Partners!B:B)</f>
        <v>Delivery Partner 143</v>
      </c>
      <c r="L1169" s="3">
        <v>4</v>
      </c>
      <c r="M1169" s="2" t="s">
        <v>23</v>
      </c>
      <c r="N1169" s="2" t="s">
        <v>55</v>
      </c>
      <c r="O1169" s="3">
        <v>26</v>
      </c>
      <c r="P1169" s="13">
        <f t="shared" si="238"/>
        <v>1300.48</v>
      </c>
      <c r="Q1169" s="13" t="str">
        <f t="shared" si="239"/>
        <v>Fast</v>
      </c>
      <c r="S1169" s="21"/>
    </row>
    <row r="1170" customHeight="1" spans="1:19">
      <c r="A1170" s="2" t="s">
        <v>2654</v>
      </c>
      <c r="B1170" s="29" t="s">
        <v>1623</v>
      </c>
      <c r="C1170" s="2" t="s">
        <v>886</v>
      </c>
      <c r="D1170" s="2" t="str">
        <f t="array" ref="D1170">_xlfn.XLOOKUP(C1170,Customers!A:A,Customers!B:B)</f>
        <v>Customer 0941</v>
      </c>
      <c r="E1170" s="2" t="s">
        <v>647</v>
      </c>
      <c r="F1170" s="2" t="str">
        <f t="array" ref="F1170">_xlfn.XLOOKUP(E1170,Restaurants!A:A,Restaurants!B:B)</f>
        <v>Restaurant 081</v>
      </c>
      <c r="G1170" s="2" t="s">
        <v>591</v>
      </c>
      <c r="H1170" s="2" t="str">
        <f t="array" ref="H1170">_xlfn.XLOOKUP(G1170,Food_Menu!A:A,Food_Menu!B:B)</f>
        <v>Food Item 0199</v>
      </c>
      <c r="I1170" s="2">
        <f t="array" ref="I1170">_xlfn.XLOOKUP(G1170,Food_Menu!A:A,Food_Menu!D:D)</f>
        <v>484.48</v>
      </c>
      <c r="J1170" s="2" t="s">
        <v>327</v>
      </c>
      <c r="K1170" s="2" t="str">
        <f t="array" ref="K1170">_xlfn.XLOOKUP(J1170,Delivery_Partners!A:A,Delivery_Partners!B:B)</f>
        <v>Delivery Partner 148</v>
      </c>
      <c r="L1170" s="3">
        <v>2</v>
      </c>
      <c r="M1170" s="2" t="s">
        <v>23</v>
      </c>
      <c r="N1170" s="2" t="s">
        <v>42</v>
      </c>
      <c r="O1170" s="3">
        <v>46</v>
      </c>
      <c r="P1170" s="13">
        <f t="shared" si="238"/>
        <v>968.96</v>
      </c>
      <c r="Q1170" s="13" t="str">
        <f t="shared" si="239"/>
        <v>Normal</v>
      </c>
      <c r="S1170" s="21"/>
    </row>
    <row r="1171" customHeight="1" spans="1:19">
      <c r="A1171" s="2" t="s">
        <v>2655</v>
      </c>
      <c r="B1171" s="29" t="s">
        <v>1778</v>
      </c>
      <c r="C1171" s="2" t="s">
        <v>642</v>
      </c>
      <c r="D1171" s="2" t="str">
        <f t="array" ref="D1171">_xlfn.XLOOKUP(C1171,Customers!A:A,Customers!B:B)</f>
        <v>Customer 0518</v>
      </c>
      <c r="E1171" s="2" t="s">
        <v>60</v>
      </c>
      <c r="F1171" s="2" t="str">
        <f t="array" ref="F1171">_xlfn.XLOOKUP(E1171,Restaurants!A:A,Restaurants!B:B)</f>
        <v>Restaurant 019</v>
      </c>
      <c r="G1171" s="2" t="s">
        <v>1210</v>
      </c>
      <c r="H1171" s="2" t="str">
        <f t="array" ref="H1171">_xlfn.XLOOKUP(G1171,Food_Menu!A:A,Food_Menu!B:B)</f>
        <v>Food Item 0166</v>
      </c>
      <c r="I1171" s="2">
        <f t="array" ref="I1171">_xlfn.XLOOKUP(G1171,Food_Menu!A:A,Food_Menu!D:D)</f>
        <v>321.44</v>
      </c>
      <c r="J1171" s="2" t="s">
        <v>718</v>
      </c>
      <c r="K1171" s="2" t="str">
        <f t="array" ref="K1171">_xlfn.XLOOKUP(J1171,Delivery_Partners!A:A,Delivery_Partners!B:B)</f>
        <v>Delivery Partner 071</v>
      </c>
      <c r="L1171" s="3">
        <v>2</v>
      </c>
      <c r="M1171" s="2" t="s">
        <v>23</v>
      </c>
      <c r="N1171" s="2" t="s">
        <v>24</v>
      </c>
      <c r="O1171" s="3">
        <v>38</v>
      </c>
      <c r="P1171" s="13">
        <f t="shared" si="238"/>
        <v>642.88</v>
      </c>
      <c r="Q1171" s="13" t="str">
        <f t="shared" si="239"/>
        <v>Normal</v>
      </c>
      <c r="S1171" s="21"/>
    </row>
    <row r="1172" customHeight="1" spans="1:19">
      <c r="A1172" s="2" t="s">
        <v>2656</v>
      </c>
      <c r="B1172" s="29" t="s">
        <v>2069</v>
      </c>
      <c r="C1172" s="2" t="s">
        <v>2657</v>
      </c>
      <c r="D1172" s="2" t="str">
        <f t="array" ref="D1172">_xlfn.XLOOKUP(C1172,Customers!A:A,Customers!B:B)</f>
        <v>Customer 1165</v>
      </c>
      <c r="E1172" s="2" t="s">
        <v>702</v>
      </c>
      <c r="F1172" s="2" t="str">
        <f t="array" ref="F1172">_xlfn.XLOOKUP(E1172,Restaurants!A:A,Restaurants!B:B)</f>
        <v>Restaurant 025</v>
      </c>
      <c r="G1172" s="2" t="s">
        <v>1083</v>
      </c>
      <c r="H1172" s="2" t="str">
        <f t="array" ref="H1172">_xlfn.XLOOKUP(G1172,Food_Menu!A:A,Food_Menu!B:B)</f>
        <v>Food Item 0206</v>
      </c>
      <c r="I1172" s="2">
        <f t="array" ref="I1172">_xlfn.XLOOKUP(G1172,Food_Menu!A:A,Food_Menu!D:D)</f>
        <v>635.73</v>
      </c>
      <c r="J1172" s="2" t="s">
        <v>389</v>
      </c>
      <c r="K1172" s="2" t="str">
        <f t="array" ref="K1172">_xlfn.XLOOKUP(J1172,Delivery_Partners!A:A,Delivery_Partners!B:B)</f>
        <v>Delivery Partner 022</v>
      </c>
      <c r="L1172" s="3">
        <v>4</v>
      </c>
      <c r="M1172" s="2" t="s">
        <v>23</v>
      </c>
      <c r="N1172" s="2" t="s">
        <v>24</v>
      </c>
      <c r="O1172" s="3">
        <v>37</v>
      </c>
      <c r="P1172" s="13">
        <f t="shared" si="238"/>
        <v>2542.92</v>
      </c>
      <c r="Q1172" s="13" t="str">
        <f t="shared" si="239"/>
        <v>Normal</v>
      </c>
      <c r="S1172" s="21"/>
    </row>
    <row r="1173" customHeight="1" spans="1:19">
      <c r="A1173" s="2" t="s">
        <v>2658</v>
      </c>
      <c r="B1173" s="29" t="s">
        <v>2195</v>
      </c>
      <c r="C1173" s="2" t="s">
        <v>2659</v>
      </c>
      <c r="D1173" s="2" t="str">
        <f t="array" ref="D1173">_xlfn.XLOOKUP(C1173,Customers!A:A,Customers!B:B)</f>
        <v>Customer 0317</v>
      </c>
      <c r="E1173" s="2" t="s">
        <v>298</v>
      </c>
      <c r="F1173" s="2" t="str">
        <f t="array" ref="F1173">_xlfn.XLOOKUP(E1173,Restaurants!A:A,Restaurants!B:B)</f>
        <v>Restaurant 113</v>
      </c>
      <c r="G1173" s="2" t="s">
        <v>1809</v>
      </c>
      <c r="H1173" s="2" t="str">
        <f t="array" ref="H1173">_xlfn.XLOOKUP(G1173,Food_Menu!A:A,Food_Menu!B:B)</f>
        <v>Food Item 0095</v>
      </c>
      <c r="I1173" s="2">
        <f t="array" ref="I1173">_xlfn.XLOOKUP(G1173,Food_Menu!A:A,Food_Menu!D:D)</f>
        <v>461.01</v>
      </c>
      <c r="J1173" s="2" t="s">
        <v>73</v>
      </c>
      <c r="K1173" s="2" t="str">
        <f t="array" ref="K1173">_xlfn.XLOOKUP(J1173,Delivery_Partners!A:A,Delivery_Partners!B:B)</f>
        <v>Delivery Partner 064</v>
      </c>
      <c r="L1173" s="3">
        <v>3</v>
      </c>
      <c r="M1173" s="2" t="s">
        <v>23</v>
      </c>
      <c r="N1173" s="2" t="s">
        <v>55</v>
      </c>
      <c r="O1173" s="3">
        <v>44</v>
      </c>
      <c r="P1173" s="13">
        <f t="shared" si="238"/>
        <v>1383.03</v>
      </c>
      <c r="Q1173" s="13" t="str">
        <f t="shared" si="239"/>
        <v>Normal</v>
      </c>
      <c r="S1173" s="21"/>
    </row>
    <row r="1174" customHeight="1" spans="1:19">
      <c r="A1174" s="2" t="s">
        <v>2660</v>
      </c>
      <c r="B1174" s="29" t="s">
        <v>2028</v>
      </c>
      <c r="C1174" s="2" t="s">
        <v>2661</v>
      </c>
      <c r="D1174" s="2" t="str">
        <f t="array" ref="D1174">_xlfn.XLOOKUP(C1174,Customers!A:A,Customers!B:B)</f>
        <v>Customer 0846</v>
      </c>
      <c r="E1174" s="2" t="s">
        <v>350</v>
      </c>
      <c r="F1174" s="2" t="str">
        <f t="array" ref="F1174">_xlfn.XLOOKUP(E1174,Restaurants!A:A,Restaurants!B:B)</f>
        <v>Restaurant 001</v>
      </c>
      <c r="G1174" s="2" t="s">
        <v>514</v>
      </c>
      <c r="H1174" s="2" t="str">
        <f t="array" ref="H1174">_xlfn.XLOOKUP(G1174,Food_Menu!A:A,Food_Menu!B:B)</f>
        <v>Food Item 0013</v>
      </c>
      <c r="I1174" s="2">
        <f t="array" ref="I1174">_xlfn.XLOOKUP(G1174,Food_Menu!A:A,Food_Menu!D:D)</f>
        <v>584.96</v>
      </c>
      <c r="J1174" s="2" t="s">
        <v>1268</v>
      </c>
      <c r="K1174" s="2" t="str">
        <f t="array" ref="K1174">_xlfn.XLOOKUP(J1174,Delivery_Partners!A:A,Delivery_Partners!B:B)</f>
        <v>Delivery Partner 124</v>
      </c>
      <c r="L1174" s="3">
        <v>1</v>
      </c>
      <c r="M1174" s="2" t="s">
        <v>23</v>
      </c>
      <c r="N1174" s="2" t="s">
        <v>74</v>
      </c>
      <c r="O1174" s="3">
        <v>15</v>
      </c>
      <c r="P1174" s="13">
        <f t="shared" si="238"/>
        <v>584.96</v>
      </c>
      <c r="Q1174" s="13" t="str">
        <f t="shared" si="239"/>
        <v>Fast</v>
      </c>
      <c r="S1174" s="21"/>
    </row>
    <row r="1175" customHeight="1" spans="1:19">
      <c r="A1175" s="2" t="s">
        <v>2662</v>
      </c>
      <c r="B1175" s="28">
        <v>45667</v>
      </c>
      <c r="C1175" s="2" t="s">
        <v>2663</v>
      </c>
      <c r="D1175" s="2" t="str">
        <f t="array" ref="D1175">_xlfn.XLOOKUP(C1175,Customers!A:A,Customers!B:B)</f>
        <v>Customer 0643</v>
      </c>
      <c r="E1175" s="2" t="s">
        <v>249</v>
      </c>
      <c r="F1175" s="2" t="str">
        <f t="array" ref="F1175">_xlfn.XLOOKUP(E1175,Restaurants!A:A,Restaurants!B:B)</f>
        <v>Restaurant 061</v>
      </c>
      <c r="G1175" s="2" t="s">
        <v>2324</v>
      </c>
      <c r="H1175" s="2" t="str">
        <f t="array" ref="H1175">_xlfn.XLOOKUP(G1175,Food_Menu!A:A,Food_Menu!B:B)</f>
        <v>Food Item 0059</v>
      </c>
      <c r="I1175" s="2">
        <f t="array" ref="I1175">_xlfn.XLOOKUP(G1175,Food_Menu!A:A,Food_Menu!D:D)</f>
        <v>524.23</v>
      </c>
      <c r="J1175" s="2" t="s">
        <v>241</v>
      </c>
      <c r="K1175" s="2" t="str">
        <f t="array" ref="K1175">_xlfn.XLOOKUP(J1175,Delivery_Partners!A:A,Delivery_Partners!B:B)</f>
        <v>Delivery Partner 152</v>
      </c>
      <c r="L1175" s="3">
        <v>3</v>
      </c>
      <c r="M1175" s="2" t="s">
        <v>23</v>
      </c>
      <c r="N1175" s="2" t="s">
        <v>55</v>
      </c>
      <c r="O1175" s="3">
        <v>28</v>
      </c>
      <c r="P1175" s="13">
        <f t="shared" si="238"/>
        <v>1572.69</v>
      </c>
      <c r="Q1175" s="13" t="str">
        <f t="shared" si="239"/>
        <v>Fast</v>
      </c>
      <c r="S1175" s="21"/>
    </row>
    <row r="1176" customHeight="1" spans="1:19">
      <c r="A1176" s="2" t="s">
        <v>2664</v>
      </c>
      <c r="B1176" s="29" t="s">
        <v>380</v>
      </c>
      <c r="C1176" s="2" t="s">
        <v>1542</v>
      </c>
      <c r="D1176" s="2" t="str">
        <f t="array" ref="D1176">_xlfn.XLOOKUP(C1176,Customers!A:A,Customers!B:B)</f>
        <v>Customer 1133</v>
      </c>
      <c r="E1176" s="2" t="s">
        <v>566</v>
      </c>
      <c r="F1176" s="2" t="str">
        <f t="array" ref="F1176">_xlfn.XLOOKUP(E1176,Restaurants!A:A,Restaurants!B:B)</f>
        <v>Restaurant 072</v>
      </c>
      <c r="G1176" s="2" t="s">
        <v>627</v>
      </c>
      <c r="H1176" s="2" t="str">
        <f t="array" ref="H1176">_xlfn.XLOOKUP(G1176,Food_Menu!A:A,Food_Menu!B:B)</f>
        <v>Food Item 0188</v>
      </c>
      <c r="I1176" s="2">
        <f t="array" ref="I1176">_xlfn.XLOOKUP(G1176,Food_Menu!A:A,Food_Menu!D:D)</f>
        <v>537.03</v>
      </c>
      <c r="J1176" s="2" t="s">
        <v>735</v>
      </c>
      <c r="K1176" s="2" t="str">
        <f t="array" ref="K1176">_xlfn.XLOOKUP(J1176,Delivery_Partners!A:A,Delivery_Partners!B:B)</f>
        <v>Delivery Partner 116</v>
      </c>
      <c r="L1176" s="3">
        <v>1</v>
      </c>
      <c r="M1176" s="2" t="s">
        <v>23</v>
      </c>
      <c r="N1176" s="2" t="s">
        <v>24</v>
      </c>
      <c r="O1176" s="3">
        <v>44</v>
      </c>
      <c r="P1176" s="13">
        <f t="shared" si="238"/>
        <v>537.03</v>
      </c>
      <c r="Q1176" s="13" t="str">
        <f t="shared" si="239"/>
        <v>Normal</v>
      </c>
      <c r="S1176" s="21"/>
    </row>
    <row r="1177" customHeight="1" spans="1:19">
      <c r="A1177" s="2" t="s">
        <v>2665</v>
      </c>
      <c r="B1177" s="28">
        <v>45666</v>
      </c>
      <c r="C1177" s="2" t="s">
        <v>2666</v>
      </c>
      <c r="D1177" s="2" t="str">
        <f t="array" ref="D1177">_xlfn.XLOOKUP(C1177,Customers!A:A,Customers!B:B)</f>
        <v>Customer 0264</v>
      </c>
      <c r="E1177" s="2" t="s">
        <v>245</v>
      </c>
      <c r="F1177" s="2" t="str">
        <f t="array" ref="F1177">_xlfn.XLOOKUP(E1177,Restaurants!A:A,Restaurants!B:B)</f>
        <v>Restaurant 101</v>
      </c>
      <c r="G1177" s="2" t="s">
        <v>713</v>
      </c>
      <c r="H1177" s="2" t="str">
        <f t="array" ref="H1177">_xlfn.XLOOKUP(G1177,Food_Menu!A:A,Food_Menu!B:B)</f>
        <v>Food Item 0031</v>
      </c>
      <c r="I1177" s="2">
        <f t="array" ref="I1177">_xlfn.XLOOKUP(G1177,Food_Menu!A:A,Food_Menu!D:D)</f>
        <v>485.31</v>
      </c>
      <c r="J1177" s="2" t="s">
        <v>663</v>
      </c>
      <c r="K1177" s="2" t="str">
        <f t="array" ref="K1177">_xlfn.XLOOKUP(J1177,Delivery_Partners!A:A,Delivery_Partners!B:B)</f>
        <v>Delivery Partner 007</v>
      </c>
      <c r="L1177" s="3">
        <v>1</v>
      </c>
      <c r="M1177" s="2" t="s">
        <v>23</v>
      </c>
      <c r="N1177" s="2" t="s">
        <v>74</v>
      </c>
      <c r="O1177" s="3">
        <v>58</v>
      </c>
      <c r="P1177" s="13">
        <f t="shared" si="238"/>
        <v>485.31</v>
      </c>
      <c r="Q1177" s="13" t="str">
        <f t="shared" si="239"/>
        <v>Normal</v>
      </c>
      <c r="S1177" s="21"/>
    </row>
    <row r="1178" customHeight="1" spans="1:19">
      <c r="A1178" s="2" t="s">
        <v>2667</v>
      </c>
      <c r="B1178" s="28">
        <v>45724</v>
      </c>
      <c r="C1178" s="2" t="s">
        <v>1390</v>
      </c>
      <c r="D1178" s="2" t="str">
        <f t="array" ref="D1178">_xlfn.XLOOKUP(C1178,Customers!A:A,Customers!B:B)</f>
        <v>Customer 0237</v>
      </c>
      <c r="E1178" s="2" t="s">
        <v>382</v>
      </c>
      <c r="F1178" s="2" t="str">
        <f t="array" ref="F1178">_xlfn.XLOOKUP(E1178,Restaurants!A:A,Restaurants!B:B)</f>
        <v>Restaurant 108</v>
      </c>
      <c r="G1178" s="2" t="s">
        <v>631</v>
      </c>
      <c r="H1178" s="2" t="str">
        <f t="array" ref="H1178">_xlfn.XLOOKUP(G1178,Food_Menu!A:A,Food_Menu!B:B)</f>
        <v>Food Item 0121</v>
      </c>
      <c r="I1178" s="2">
        <f t="array" ref="I1178">_xlfn.XLOOKUP(G1178,Food_Menu!A:A,Food_Menu!D:D)</f>
        <v>249.48</v>
      </c>
      <c r="J1178" s="2" t="s">
        <v>643</v>
      </c>
      <c r="K1178" s="2" t="str">
        <f t="array" ref="K1178">_xlfn.XLOOKUP(J1178,Delivery_Partners!A:A,Delivery_Partners!B:B)</f>
        <v>Delivery Partner 107</v>
      </c>
      <c r="L1178" s="3">
        <v>1</v>
      </c>
      <c r="M1178" s="2" t="s">
        <v>23</v>
      </c>
      <c r="N1178" s="2" t="s">
        <v>55</v>
      </c>
      <c r="O1178" s="3">
        <v>35</v>
      </c>
      <c r="P1178" s="13">
        <f t="shared" si="238"/>
        <v>249.48</v>
      </c>
      <c r="Q1178" s="13" t="str">
        <f t="shared" si="239"/>
        <v>Normal</v>
      </c>
      <c r="S1178" s="21"/>
    </row>
    <row r="1179" customHeight="1" spans="1:19">
      <c r="A1179" s="2" t="s">
        <v>2668</v>
      </c>
      <c r="B1179" s="28">
        <v>45700</v>
      </c>
      <c r="C1179" s="2" t="s">
        <v>1690</v>
      </c>
      <c r="D1179" s="2" t="str">
        <f t="array" ref="D1179">_xlfn.XLOOKUP(C1179,Customers!A:A,Customers!B:B)</f>
        <v>Customer 1042</v>
      </c>
      <c r="E1179" s="2" t="s">
        <v>33</v>
      </c>
      <c r="F1179" s="2" t="str">
        <f t="array" ref="F1179">_xlfn.XLOOKUP(E1179,Restaurants!A:A,Restaurants!B:B)</f>
        <v>Restaurant 035</v>
      </c>
      <c r="G1179" s="2" t="s">
        <v>2284</v>
      </c>
      <c r="H1179" s="2" t="str">
        <f t="array" ref="H1179">_xlfn.XLOOKUP(G1179,Food_Menu!A:A,Food_Menu!B:B)</f>
        <v>Food Item 0001</v>
      </c>
      <c r="I1179" s="2">
        <f t="array" ref="I1179">_xlfn.XLOOKUP(G1179,Food_Menu!A:A,Food_Menu!D:D)</f>
        <v>107.77</v>
      </c>
      <c r="J1179" s="2" t="s">
        <v>299</v>
      </c>
      <c r="K1179" s="2" t="str">
        <f t="array" ref="K1179">_xlfn.XLOOKUP(J1179,Delivery_Partners!A:A,Delivery_Partners!B:B)</f>
        <v>Delivery Partner 034</v>
      </c>
      <c r="L1179" s="3">
        <v>3</v>
      </c>
      <c r="M1179" s="2" t="s">
        <v>23</v>
      </c>
      <c r="N1179" s="2" t="s">
        <v>24</v>
      </c>
      <c r="O1179" s="3">
        <v>15</v>
      </c>
      <c r="P1179" s="13">
        <f t="shared" si="238"/>
        <v>323.31</v>
      </c>
      <c r="Q1179" s="13" t="str">
        <f t="shared" si="239"/>
        <v>Fast</v>
      </c>
      <c r="S1179" s="21"/>
    </row>
    <row r="1180" customHeight="1" spans="1:19">
      <c r="A1180" s="2" t="s">
        <v>2669</v>
      </c>
      <c r="B1180" s="28">
        <v>45840</v>
      </c>
      <c r="C1180" s="2" t="s">
        <v>344</v>
      </c>
      <c r="D1180" s="2" t="str">
        <f t="array" ref="D1180">_xlfn.XLOOKUP(C1180,Customers!A:A,Customers!B:B)</f>
        <v>Customer 1082</v>
      </c>
      <c r="E1180" s="2" t="s">
        <v>249</v>
      </c>
      <c r="F1180" s="2" t="str">
        <f t="array" ref="F1180">_xlfn.XLOOKUP(E1180,Restaurants!A:A,Restaurants!B:B)</f>
        <v>Restaurant 061</v>
      </c>
      <c r="G1180" s="2" t="s">
        <v>826</v>
      </c>
      <c r="H1180" s="2" t="str">
        <f t="array" ref="H1180">_xlfn.XLOOKUP(G1180,Food_Menu!A:A,Food_Menu!B:B)</f>
        <v>Food Item 0072</v>
      </c>
      <c r="I1180" s="2">
        <f t="array" ref="I1180">_xlfn.XLOOKUP(G1180,Food_Menu!A:A,Food_Menu!D:D)</f>
        <v>154.11</v>
      </c>
      <c r="J1180" s="2" t="s">
        <v>203</v>
      </c>
      <c r="K1180" s="2" t="str">
        <f t="array" ref="K1180">_xlfn.XLOOKUP(J1180,Delivery_Partners!A:A,Delivery_Partners!B:B)</f>
        <v>Delivery Partner 110</v>
      </c>
      <c r="L1180" s="3">
        <v>2</v>
      </c>
      <c r="M1180" s="2" t="s">
        <v>23</v>
      </c>
      <c r="N1180" s="2" t="s">
        <v>24</v>
      </c>
      <c r="O1180" s="3">
        <v>31</v>
      </c>
      <c r="P1180" s="13">
        <f t="shared" si="238"/>
        <v>308.22</v>
      </c>
      <c r="Q1180" s="13" t="str">
        <f t="shared" si="239"/>
        <v>Normal</v>
      </c>
      <c r="S1180" s="21"/>
    </row>
    <row r="1181" customHeight="1" spans="1:19">
      <c r="A1181" s="2" t="s">
        <v>2670</v>
      </c>
      <c r="B1181" s="29" t="s">
        <v>429</v>
      </c>
      <c r="C1181" s="2" t="s">
        <v>2671</v>
      </c>
      <c r="D1181" s="2" t="str">
        <f t="array" ref="D1181">_xlfn.XLOOKUP(C1181,Customers!A:A,Customers!B:B)</f>
        <v>Customer 0897</v>
      </c>
      <c r="E1181" s="2" t="s">
        <v>39</v>
      </c>
      <c r="F1181" s="2" t="str">
        <f t="array" ref="F1181">_xlfn.XLOOKUP(E1181,Restaurants!A:A,Restaurants!B:B)</f>
        <v>Restaurant 077</v>
      </c>
      <c r="G1181" s="2" t="s">
        <v>99</v>
      </c>
      <c r="H1181" s="2" t="str">
        <f t="array" ref="H1181">_xlfn.XLOOKUP(G1181,Food_Menu!A:A,Food_Menu!B:B)</f>
        <v>Food Item 0025</v>
      </c>
      <c r="I1181" s="2">
        <f t="array" ref="I1181">_xlfn.XLOOKUP(G1181,Food_Menu!A:A,Food_Menu!D:D)</f>
        <v>246.71</v>
      </c>
      <c r="J1181" s="2" t="s">
        <v>54</v>
      </c>
      <c r="K1181" s="2" t="str">
        <f t="array" ref="K1181">_xlfn.XLOOKUP(J1181,Delivery_Partners!A:A,Delivery_Partners!B:B)</f>
        <v>Delivery Partner 075</v>
      </c>
      <c r="L1181" s="3">
        <v>1</v>
      </c>
      <c r="M1181" s="2" t="s">
        <v>23</v>
      </c>
      <c r="N1181" s="2" t="s">
        <v>24</v>
      </c>
      <c r="O1181" s="3">
        <v>34</v>
      </c>
      <c r="P1181" s="13">
        <f t="shared" si="238"/>
        <v>246.71</v>
      </c>
      <c r="Q1181" s="13" t="str">
        <f t="shared" si="239"/>
        <v>Normal</v>
      </c>
      <c r="S1181" s="21"/>
    </row>
    <row r="1182" customHeight="1" spans="1:19">
      <c r="A1182" s="2" t="s">
        <v>2672</v>
      </c>
      <c r="B1182" s="29" t="s">
        <v>1429</v>
      </c>
      <c r="C1182" s="2" t="s">
        <v>2673</v>
      </c>
      <c r="D1182" s="2" t="str">
        <f t="array" ref="D1182">_xlfn.XLOOKUP(C1182,Customers!A:A,Customers!B:B)</f>
        <v>Customer 0570</v>
      </c>
      <c r="E1182" s="2" t="s">
        <v>698</v>
      </c>
      <c r="F1182" s="2" t="str">
        <f t="array" ref="F1182">_xlfn.XLOOKUP(E1182,Restaurants!A:A,Restaurants!B:B)</f>
        <v>Restaurant 116</v>
      </c>
      <c r="G1182" s="2" t="s">
        <v>99</v>
      </c>
      <c r="H1182" s="2" t="str">
        <f t="array" ref="H1182">_xlfn.XLOOKUP(G1182,Food_Menu!A:A,Food_Menu!B:B)</f>
        <v>Food Item 0025</v>
      </c>
      <c r="I1182" s="2">
        <f t="array" ref="I1182">_xlfn.XLOOKUP(G1182,Food_Menu!A:A,Food_Menu!D:D)</f>
        <v>246.71</v>
      </c>
      <c r="J1182" s="2" t="s">
        <v>801</v>
      </c>
      <c r="K1182" s="2" t="str">
        <f t="array" ref="K1182">_xlfn.XLOOKUP(J1182,Delivery_Partners!A:A,Delivery_Partners!B:B)</f>
        <v>Delivery Partner 096</v>
      </c>
      <c r="L1182" s="3">
        <v>3</v>
      </c>
      <c r="M1182" s="2" t="s">
        <v>23</v>
      </c>
      <c r="N1182" s="2" t="s">
        <v>55</v>
      </c>
      <c r="O1182" s="3">
        <v>48</v>
      </c>
      <c r="P1182" s="13">
        <f t="shared" si="238"/>
        <v>740.13</v>
      </c>
      <c r="Q1182" s="13" t="str">
        <f t="shared" si="239"/>
        <v>Normal</v>
      </c>
      <c r="S1182" s="21"/>
    </row>
    <row r="1183" customHeight="1" spans="1:19">
      <c r="A1183" s="2" t="s">
        <v>2674</v>
      </c>
      <c r="B1183" s="29" t="s">
        <v>1906</v>
      </c>
      <c r="C1183" s="2" t="s">
        <v>1656</v>
      </c>
      <c r="D1183" s="2" t="str">
        <f t="array" ref="D1183">_xlfn.XLOOKUP(C1183,Customers!A:A,Customers!B:B)</f>
        <v>Customer 0493</v>
      </c>
      <c r="E1183" s="2" t="s">
        <v>468</v>
      </c>
      <c r="F1183" s="2" t="str">
        <f t="array" ref="F1183">_xlfn.XLOOKUP(E1183,Restaurants!A:A,Restaurants!B:B)</f>
        <v>Restaurant 067</v>
      </c>
      <c r="G1183" s="2" t="s">
        <v>466</v>
      </c>
      <c r="H1183" s="2" t="str">
        <f t="array" ref="H1183">_xlfn.XLOOKUP(G1183,Food_Menu!A:A,Food_Menu!B:B)</f>
        <v>Food Item 0037</v>
      </c>
      <c r="I1183" s="2">
        <f t="array" ref="I1183">_xlfn.XLOOKUP(G1183,Food_Menu!A:A,Food_Menu!D:D)</f>
        <v>570.62</v>
      </c>
      <c r="J1183" s="2" t="s">
        <v>1047</v>
      </c>
      <c r="K1183" s="2" t="str">
        <f t="array" ref="K1183">_xlfn.XLOOKUP(J1183,Delivery_Partners!A:A,Delivery_Partners!B:B)</f>
        <v>Delivery Partner 108</v>
      </c>
      <c r="L1183" s="3">
        <v>1</v>
      </c>
      <c r="M1183" s="2" t="s">
        <v>23</v>
      </c>
      <c r="N1183" s="2" t="s">
        <v>42</v>
      </c>
      <c r="O1183" s="3">
        <v>36</v>
      </c>
      <c r="P1183" s="13">
        <f t="shared" si="238"/>
        <v>570.62</v>
      </c>
      <c r="Q1183" s="13" t="str">
        <f t="shared" si="239"/>
        <v>Normal</v>
      </c>
      <c r="S1183" s="21"/>
    </row>
    <row r="1184" customHeight="1" spans="1:19">
      <c r="A1184" s="2" t="s">
        <v>2675</v>
      </c>
      <c r="B1184" s="29" t="s">
        <v>353</v>
      </c>
      <c r="C1184" s="2" t="s">
        <v>612</v>
      </c>
      <c r="D1184" s="2" t="str">
        <f t="array" ref="D1184">_xlfn.XLOOKUP(C1184,Customers!A:A,Customers!B:B)</f>
        <v>Customer 0800</v>
      </c>
      <c r="E1184" s="2" t="s">
        <v>871</v>
      </c>
      <c r="F1184" s="2" t="str">
        <f t="array" ref="F1184">_xlfn.XLOOKUP(E1184,Restaurants!A:A,Restaurants!B:B)</f>
        <v>Restaurant 015</v>
      </c>
      <c r="G1184" s="2" t="s">
        <v>1318</v>
      </c>
      <c r="H1184" s="2" t="str">
        <f t="array" ref="H1184">_xlfn.XLOOKUP(G1184,Food_Menu!A:A,Food_Menu!B:B)</f>
        <v>Food Item 0119</v>
      </c>
      <c r="I1184" s="2">
        <f t="array" ref="I1184">_xlfn.XLOOKUP(G1184,Food_Menu!A:A,Food_Menu!D:D)</f>
        <v>220.83</v>
      </c>
      <c r="J1184" s="2" t="s">
        <v>1481</v>
      </c>
      <c r="K1184" s="2" t="str">
        <f t="array" ref="K1184">_xlfn.XLOOKUP(J1184,Delivery_Partners!A:A,Delivery_Partners!B:B)</f>
        <v>Delivery Partner 115</v>
      </c>
      <c r="L1184" s="3">
        <v>2</v>
      </c>
      <c r="M1184" s="2" t="s">
        <v>23</v>
      </c>
      <c r="N1184" s="2" t="s">
        <v>42</v>
      </c>
      <c r="O1184" s="3">
        <v>20</v>
      </c>
      <c r="P1184" s="13">
        <f t="shared" si="238"/>
        <v>441.66</v>
      </c>
      <c r="Q1184" s="13" t="str">
        <f t="shared" si="239"/>
        <v>Fast</v>
      </c>
      <c r="S1184" s="21"/>
    </row>
    <row r="1185" customHeight="1" spans="1:19">
      <c r="A1185" s="2" t="s">
        <v>2676</v>
      </c>
      <c r="B1185" s="29" t="s">
        <v>1515</v>
      </c>
      <c r="C1185" s="2" t="s">
        <v>2671</v>
      </c>
      <c r="D1185" s="2" t="str">
        <f t="array" ref="D1185">_xlfn.XLOOKUP(C1185,Customers!A:A,Customers!B:B)</f>
        <v>Customer 0897</v>
      </c>
      <c r="E1185" s="2" t="s">
        <v>220</v>
      </c>
      <c r="F1185" s="2" t="str">
        <f t="array" ref="F1185">_xlfn.XLOOKUP(E1185,Restaurants!A:A,Restaurants!B:B)</f>
        <v>Restaurant 111</v>
      </c>
      <c r="G1185" s="2" t="s">
        <v>1382</v>
      </c>
      <c r="H1185" s="2" t="str">
        <f t="array" ref="H1185">_xlfn.XLOOKUP(G1185,Food_Menu!A:A,Food_Menu!B:B)</f>
        <v>Food Item 0152</v>
      </c>
      <c r="I1185" s="2">
        <f t="array" ref="I1185">_xlfn.XLOOKUP(G1185,Food_Menu!A:A,Food_Menu!D:D)</f>
        <v>177.47</v>
      </c>
      <c r="J1185" s="2" t="s">
        <v>1363</v>
      </c>
      <c r="K1185" s="2" t="str">
        <f t="array" ref="K1185">_xlfn.XLOOKUP(J1185,Delivery_Partners!A:A,Delivery_Partners!B:B)</f>
        <v>Delivery Partner 001</v>
      </c>
      <c r="L1185" s="3">
        <v>1</v>
      </c>
      <c r="M1185" s="2" t="s">
        <v>23</v>
      </c>
      <c r="N1185" s="2" t="s">
        <v>74</v>
      </c>
      <c r="O1185" s="3">
        <v>47</v>
      </c>
      <c r="P1185" s="13">
        <f t="shared" si="238"/>
        <v>177.47</v>
      </c>
      <c r="Q1185" s="13" t="str">
        <f t="shared" si="239"/>
        <v>Normal</v>
      </c>
      <c r="S1185" s="21"/>
    </row>
    <row r="1186" customHeight="1" spans="1:19">
      <c r="A1186" s="2" t="s">
        <v>2677</v>
      </c>
      <c r="B1186" s="29" t="s">
        <v>214</v>
      </c>
      <c r="C1186" s="2" t="s">
        <v>2018</v>
      </c>
      <c r="D1186" s="2" t="str">
        <f t="array" ref="D1186">_xlfn.XLOOKUP(C1186,Customers!A:A,Customers!B:B)</f>
        <v>Customer 0332</v>
      </c>
      <c r="E1186" s="2" t="s">
        <v>110</v>
      </c>
      <c r="F1186" s="2" t="str">
        <f t="array" ref="F1186">_xlfn.XLOOKUP(E1186,Restaurants!A:A,Restaurants!B:B)</f>
        <v>Restaurant 062</v>
      </c>
      <c r="G1186" s="2" t="s">
        <v>1833</v>
      </c>
      <c r="H1186" s="2" t="str">
        <f t="array" ref="H1186">_xlfn.XLOOKUP(G1186,Food_Menu!A:A,Food_Menu!B:B)</f>
        <v>Food Item 0064</v>
      </c>
      <c r="I1186" s="2">
        <f t="array" ref="I1186">_xlfn.XLOOKUP(G1186,Food_Menu!A:A,Food_Menu!D:D)</f>
        <v>129.48</v>
      </c>
      <c r="J1186" s="2" t="s">
        <v>401</v>
      </c>
      <c r="K1186" s="2" t="str">
        <f t="array" ref="K1186">_xlfn.XLOOKUP(J1186,Delivery_Partners!A:A,Delivery_Partners!B:B)</f>
        <v>Delivery Partner 174</v>
      </c>
      <c r="L1186" s="3">
        <v>1</v>
      </c>
      <c r="M1186" s="2" t="s">
        <v>23</v>
      </c>
      <c r="N1186" s="2" t="s">
        <v>24</v>
      </c>
      <c r="O1186" s="3">
        <v>42</v>
      </c>
      <c r="P1186" s="13">
        <f t="shared" si="238"/>
        <v>129.48</v>
      </c>
      <c r="Q1186" s="13" t="str">
        <f t="shared" si="239"/>
        <v>Normal</v>
      </c>
      <c r="S1186" s="21"/>
    </row>
    <row r="1187" customHeight="1" spans="1:19">
      <c r="A1187" s="2" t="s">
        <v>2678</v>
      </c>
      <c r="B1187" s="28">
        <v>45965</v>
      </c>
      <c r="C1187" s="2" t="s">
        <v>1425</v>
      </c>
      <c r="D1187" s="2" t="str">
        <f t="array" ref="D1187">_xlfn.XLOOKUP(C1187,Customers!A:A,Customers!B:B)</f>
        <v>Customer 0009</v>
      </c>
      <c r="E1187" s="2" t="s">
        <v>451</v>
      </c>
      <c r="F1187" s="2" t="str">
        <f t="array" ref="F1187">_xlfn.XLOOKUP(E1187,Restaurants!A:A,Restaurants!B:B)</f>
        <v>Restaurant 022</v>
      </c>
      <c r="G1187" s="2" t="s">
        <v>457</v>
      </c>
      <c r="H1187" s="2" t="str">
        <f t="array" ref="H1187">_xlfn.XLOOKUP(G1187,Food_Menu!A:A,Food_Menu!B:B)</f>
        <v>Food Item 0180</v>
      </c>
      <c r="I1187" s="2">
        <f t="array" ref="I1187">_xlfn.XLOOKUP(G1187,Food_Menu!A:A,Food_Menu!D:D)</f>
        <v>498.49</v>
      </c>
      <c r="J1187" s="2" t="s">
        <v>567</v>
      </c>
      <c r="K1187" s="2" t="str">
        <f t="array" ref="K1187">_xlfn.XLOOKUP(J1187,Delivery_Partners!A:A,Delivery_Partners!B:B)</f>
        <v>Delivery Partner 104</v>
      </c>
      <c r="L1187" s="3">
        <v>1</v>
      </c>
      <c r="M1187" s="2" t="s">
        <v>23</v>
      </c>
      <c r="N1187" s="2" t="s">
        <v>55</v>
      </c>
      <c r="O1187" s="3">
        <v>27</v>
      </c>
      <c r="P1187" s="13">
        <f t="shared" si="238"/>
        <v>498.49</v>
      </c>
      <c r="Q1187" s="13" t="str">
        <f t="shared" si="239"/>
        <v>Fast</v>
      </c>
      <c r="S1187" s="21"/>
    </row>
    <row r="1188" customHeight="1" spans="1:19">
      <c r="A1188" s="2" t="s">
        <v>2679</v>
      </c>
      <c r="B1188" s="29" t="s">
        <v>1823</v>
      </c>
      <c r="C1188" s="2" t="s">
        <v>2680</v>
      </c>
      <c r="D1188" s="2" t="str">
        <f t="array" ref="D1188">_xlfn.XLOOKUP(C1188,Customers!A:A,Customers!B:B)</f>
        <v>Customer 0089</v>
      </c>
      <c r="E1188" s="2" t="s">
        <v>425</v>
      </c>
      <c r="F1188" s="2" t="str">
        <f t="array" ref="F1188">_xlfn.XLOOKUP(E1188,Restaurants!A:A,Restaurants!B:B)</f>
        <v>Restaurant 023</v>
      </c>
      <c r="G1188" s="2" t="s">
        <v>2095</v>
      </c>
      <c r="H1188" s="2" t="str">
        <f t="array" ref="H1188">_xlfn.XLOOKUP(G1188,Food_Menu!A:A,Food_Menu!B:B)</f>
        <v>Food Item 0087</v>
      </c>
      <c r="I1188" s="2">
        <f t="array" ref="I1188">_xlfn.XLOOKUP(G1188,Food_Menu!A:A,Food_Menu!D:D)</f>
        <v>288.34</v>
      </c>
      <c r="J1188" s="2" t="s">
        <v>100</v>
      </c>
      <c r="K1188" s="2" t="str">
        <f t="array" ref="K1188">_xlfn.XLOOKUP(J1188,Delivery_Partners!A:A,Delivery_Partners!B:B)</f>
        <v>Delivery Partner 092</v>
      </c>
      <c r="L1188" s="3">
        <v>3</v>
      </c>
      <c r="M1188" s="2" t="s">
        <v>23</v>
      </c>
      <c r="N1188" s="2" t="s">
        <v>55</v>
      </c>
      <c r="O1188" s="3">
        <v>44</v>
      </c>
      <c r="P1188" s="13">
        <f t="shared" si="238"/>
        <v>865.02</v>
      </c>
      <c r="Q1188" s="13" t="str">
        <f t="shared" si="239"/>
        <v>Normal</v>
      </c>
      <c r="S1188" s="21"/>
    </row>
    <row r="1189" customHeight="1" spans="1:19">
      <c r="A1189" s="2" t="s">
        <v>2681</v>
      </c>
      <c r="B1189" s="29" t="s">
        <v>419</v>
      </c>
      <c r="C1189" s="2" t="s">
        <v>2623</v>
      </c>
      <c r="D1189" s="2" t="str">
        <f t="array" ref="D1189">_xlfn.XLOOKUP(C1189,Customers!A:A,Customers!B:B)</f>
        <v>Customer 0414</v>
      </c>
      <c r="E1189" s="2" t="s">
        <v>702</v>
      </c>
      <c r="F1189" s="2" t="str">
        <f t="array" ref="F1189">_xlfn.XLOOKUP(E1189,Restaurants!A:A,Restaurants!B:B)</f>
        <v>Restaurant 025</v>
      </c>
      <c r="G1189" s="2" t="s">
        <v>1723</v>
      </c>
      <c r="H1189" s="2" t="str">
        <f t="array" ref="H1189">_xlfn.XLOOKUP(G1189,Food_Menu!A:A,Food_Menu!B:B)</f>
        <v>Food Item 0163</v>
      </c>
      <c r="I1189" s="2">
        <f t="array" ref="I1189">_xlfn.XLOOKUP(G1189,Food_Menu!A:A,Food_Menu!D:D)</f>
        <v>132.59</v>
      </c>
      <c r="J1189" s="2" t="s">
        <v>145</v>
      </c>
      <c r="K1189" s="2" t="str">
        <f t="array" ref="K1189">_xlfn.XLOOKUP(J1189,Delivery_Partners!A:A,Delivery_Partners!B:B)</f>
        <v>Delivery Partner 069</v>
      </c>
      <c r="L1189" s="3">
        <v>4</v>
      </c>
      <c r="M1189" s="2" t="s">
        <v>23</v>
      </c>
      <c r="N1189" s="2" t="s">
        <v>24</v>
      </c>
      <c r="O1189" s="3">
        <v>28</v>
      </c>
      <c r="P1189" s="13">
        <f t="shared" si="238"/>
        <v>530.36</v>
      </c>
      <c r="Q1189" s="13" t="str">
        <f t="shared" si="239"/>
        <v>Fast</v>
      </c>
      <c r="S1189" s="21"/>
    </row>
    <row r="1190" customHeight="1" spans="1:19">
      <c r="A1190" s="2" t="s">
        <v>2682</v>
      </c>
      <c r="B1190" s="29" t="s">
        <v>1003</v>
      </c>
      <c r="C1190" s="2" t="s">
        <v>2683</v>
      </c>
      <c r="D1190" s="2" t="str">
        <f t="array" ref="D1190">_xlfn.XLOOKUP(C1190,Customers!A:A,Customers!B:B)</f>
        <v>Customer 0819</v>
      </c>
      <c r="E1190" s="2" t="s">
        <v>634</v>
      </c>
      <c r="F1190" s="2" t="str">
        <f t="array" ref="F1190">_xlfn.XLOOKUP(E1190,Restaurants!A:A,Restaurants!B:B)</f>
        <v>Restaurant 087</v>
      </c>
      <c r="G1190" s="2" t="s">
        <v>751</v>
      </c>
      <c r="H1190" s="2" t="str">
        <f t="array" ref="H1190">_xlfn.XLOOKUP(G1190,Food_Menu!A:A,Food_Menu!B:B)</f>
        <v>Food Item 0117</v>
      </c>
      <c r="I1190" s="2">
        <f t="array" ref="I1190">_xlfn.XLOOKUP(G1190,Food_Menu!A:A,Food_Menu!D:D)</f>
        <v>279.52</v>
      </c>
      <c r="J1190" s="2" t="s">
        <v>85</v>
      </c>
      <c r="K1190" s="2" t="str">
        <f t="array" ref="K1190">_xlfn.XLOOKUP(J1190,Delivery_Partners!A:A,Delivery_Partners!B:B)</f>
        <v>Delivery Partner 019</v>
      </c>
      <c r="L1190" s="3">
        <v>1</v>
      </c>
      <c r="M1190" s="2" t="s">
        <v>23</v>
      </c>
      <c r="N1190" s="2" t="s">
        <v>24</v>
      </c>
      <c r="O1190" s="3">
        <v>31</v>
      </c>
      <c r="P1190" s="13">
        <f t="shared" si="238"/>
        <v>279.52</v>
      </c>
      <c r="Q1190" s="13" t="str">
        <f t="shared" si="239"/>
        <v>Normal</v>
      </c>
      <c r="S1190" s="21"/>
    </row>
    <row r="1191" customHeight="1" spans="1:19">
      <c r="A1191" s="2" t="s">
        <v>2684</v>
      </c>
      <c r="B1191" s="29" t="s">
        <v>64</v>
      </c>
      <c r="C1191" s="2" t="s">
        <v>2685</v>
      </c>
      <c r="D1191" s="2" t="str">
        <f t="array" ref="D1191">_xlfn.XLOOKUP(C1191,Customers!A:A,Customers!B:B)</f>
        <v>Customer 0529</v>
      </c>
      <c r="E1191" s="2" t="s">
        <v>152</v>
      </c>
      <c r="F1191" s="2" t="str">
        <f t="array" ref="F1191">_xlfn.XLOOKUP(E1191,Restaurants!A:A,Restaurants!B:B)</f>
        <v>Restaurant 114</v>
      </c>
      <c r="G1191" s="2" t="s">
        <v>1608</v>
      </c>
      <c r="H1191" s="2" t="str">
        <f t="array" ref="H1191">_xlfn.XLOOKUP(G1191,Food_Menu!A:A,Food_Menu!B:B)</f>
        <v>Food Item 0160</v>
      </c>
      <c r="I1191" s="2">
        <f t="array" ref="I1191">_xlfn.XLOOKUP(G1191,Food_Menu!A:A,Food_Menu!D:D)</f>
        <v>297.4</v>
      </c>
      <c r="J1191" s="2" t="s">
        <v>91</v>
      </c>
      <c r="K1191" s="2" t="str">
        <f t="array" ref="K1191">_xlfn.XLOOKUP(J1191,Delivery_Partners!A:A,Delivery_Partners!B:B)</f>
        <v>Delivery Partner 114</v>
      </c>
      <c r="L1191" s="3">
        <v>1</v>
      </c>
      <c r="M1191" s="2" t="s">
        <v>23</v>
      </c>
      <c r="N1191" s="2" t="s">
        <v>42</v>
      </c>
      <c r="O1191" s="3">
        <v>29</v>
      </c>
      <c r="P1191" s="13">
        <f t="shared" si="238"/>
        <v>297.4</v>
      </c>
      <c r="Q1191" s="13" t="str">
        <f t="shared" si="239"/>
        <v>Fast</v>
      </c>
      <c r="S1191" s="21"/>
    </row>
    <row r="1192" customHeight="1" spans="1:19">
      <c r="A1192" s="2" t="s">
        <v>2686</v>
      </c>
      <c r="B1192" s="28">
        <v>45964</v>
      </c>
      <c r="C1192" s="2" t="s">
        <v>2687</v>
      </c>
      <c r="D1192" s="2" t="str">
        <f t="array" ref="D1192">_xlfn.XLOOKUP(C1192,Customers!A:A,Customers!B:B)</f>
        <v>Customer 0743</v>
      </c>
      <c r="E1192" s="2" t="s">
        <v>1176</v>
      </c>
      <c r="F1192" s="2" t="str">
        <f t="array" ref="F1192">_xlfn.XLOOKUP(E1192,Restaurants!A:A,Restaurants!B:B)</f>
        <v>Restaurant 053</v>
      </c>
      <c r="G1192" s="2" t="s">
        <v>596</v>
      </c>
      <c r="H1192" s="2" t="str">
        <f t="array" ref="H1192">_xlfn.XLOOKUP(G1192,Food_Menu!A:A,Food_Menu!B:B)</f>
        <v>Food Item 0216</v>
      </c>
      <c r="I1192" s="2">
        <f t="array" ref="I1192">_xlfn.XLOOKUP(G1192,Food_Menu!A:A,Food_Menu!D:D)</f>
        <v>488.7</v>
      </c>
      <c r="J1192" s="2" t="s">
        <v>397</v>
      </c>
      <c r="K1192" s="2" t="str">
        <f t="array" ref="K1192">_xlfn.XLOOKUP(J1192,Delivery_Partners!A:A,Delivery_Partners!B:B)</f>
        <v>Delivery Partner 066</v>
      </c>
      <c r="L1192" s="3">
        <v>1</v>
      </c>
      <c r="M1192" s="2" t="s">
        <v>23</v>
      </c>
      <c r="N1192" s="2" t="s">
        <v>24</v>
      </c>
      <c r="O1192" s="3">
        <v>31</v>
      </c>
      <c r="P1192" s="13">
        <f t="shared" si="238"/>
        <v>488.7</v>
      </c>
      <c r="Q1192" s="13" t="str">
        <f t="shared" si="239"/>
        <v>Normal</v>
      </c>
      <c r="S1192" s="21"/>
    </row>
    <row r="1193" customHeight="1" spans="1:19">
      <c r="A1193" s="2" t="s">
        <v>2688</v>
      </c>
      <c r="B1193" s="28">
        <v>45782</v>
      </c>
      <c r="C1193" s="2" t="s">
        <v>2689</v>
      </c>
      <c r="D1193" s="2" t="str">
        <f t="array" ref="D1193">_xlfn.XLOOKUP(C1193,Customers!A:A,Customers!B:B)</f>
        <v>Customer 0564</v>
      </c>
      <c r="E1193" s="2" t="s">
        <v>98</v>
      </c>
      <c r="F1193" s="2" t="str">
        <f t="array" ref="F1193">_xlfn.XLOOKUP(E1193,Restaurants!A:A,Restaurants!B:B)</f>
        <v>Restaurant 012</v>
      </c>
      <c r="G1193" s="2" t="s">
        <v>2055</v>
      </c>
      <c r="H1193" s="2" t="str">
        <f t="array" ref="H1193">_xlfn.XLOOKUP(G1193,Food_Menu!A:A,Food_Menu!B:B)</f>
        <v>Food Item 0219</v>
      </c>
      <c r="I1193" s="2">
        <f t="array" ref="I1193">_xlfn.XLOOKUP(G1193,Food_Menu!A:A,Food_Menu!D:D)</f>
        <v>256.46</v>
      </c>
      <c r="J1193" s="2" t="s">
        <v>332</v>
      </c>
      <c r="K1193" s="2" t="str">
        <f t="array" ref="K1193">_xlfn.XLOOKUP(J1193,Delivery_Partners!A:A,Delivery_Partners!B:B)</f>
        <v>Delivery Partner 164</v>
      </c>
      <c r="L1193" s="3">
        <v>2</v>
      </c>
      <c r="M1193" s="2" t="s">
        <v>23</v>
      </c>
      <c r="N1193" s="2" t="s">
        <v>74</v>
      </c>
      <c r="O1193" s="3">
        <v>46</v>
      </c>
      <c r="P1193" s="13">
        <f t="shared" si="238"/>
        <v>512.92</v>
      </c>
      <c r="Q1193" s="13" t="str">
        <f t="shared" si="239"/>
        <v>Normal</v>
      </c>
      <c r="S1193" s="21"/>
    </row>
    <row r="1194" customHeight="1" spans="1:19">
      <c r="A1194" s="2" t="s">
        <v>2690</v>
      </c>
      <c r="B1194" s="28">
        <v>45819</v>
      </c>
      <c r="C1194" s="2" t="s">
        <v>1693</v>
      </c>
      <c r="D1194" s="2" t="str">
        <f t="array" ref="D1194">_xlfn.XLOOKUP(C1194,Customers!A:A,Customers!B:B)</f>
        <v>Customer 0302</v>
      </c>
      <c r="E1194" s="2" t="s">
        <v>771</v>
      </c>
      <c r="F1194" s="2" t="str">
        <f t="array" ref="F1194">_xlfn.XLOOKUP(E1194,Restaurants!A:A,Restaurants!B:B)</f>
        <v>Restaurant 107</v>
      </c>
      <c r="G1194" s="2" t="s">
        <v>692</v>
      </c>
      <c r="H1194" s="2" t="str">
        <f t="array" ref="H1194">_xlfn.XLOOKUP(G1194,Food_Menu!A:A,Food_Menu!B:B)</f>
        <v>Food Item 0130</v>
      </c>
      <c r="I1194" s="2">
        <f t="array" ref="I1194">_xlfn.XLOOKUP(G1194,Food_Menu!A:A,Food_Menu!D:D)</f>
        <v>112.66</v>
      </c>
      <c r="J1194" s="2" t="s">
        <v>48</v>
      </c>
      <c r="K1194" s="2" t="str">
        <f t="array" ref="K1194">_xlfn.XLOOKUP(J1194,Delivery_Partners!A:A,Delivery_Partners!B:B)</f>
        <v>Delivery Partner 119</v>
      </c>
      <c r="L1194" s="3">
        <v>1</v>
      </c>
      <c r="M1194" s="2" t="s">
        <v>23</v>
      </c>
      <c r="N1194" s="2" t="s">
        <v>42</v>
      </c>
      <c r="O1194" s="3">
        <v>15</v>
      </c>
      <c r="P1194" s="13">
        <f t="shared" si="238"/>
        <v>112.66</v>
      </c>
      <c r="Q1194" s="13" t="str">
        <f t="shared" si="239"/>
        <v>Fast</v>
      </c>
      <c r="S1194" s="21"/>
    </row>
    <row r="1195" customHeight="1" spans="1:19">
      <c r="A1195" s="2" t="s">
        <v>2691</v>
      </c>
      <c r="B1195" s="29" t="s">
        <v>1648</v>
      </c>
      <c r="C1195" s="2" t="s">
        <v>1367</v>
      </c>
      <c r="D1195" s="2" t="str">
        <f t="array" ref="D1195">_xlfn.XLOOKUP(C1195,Customers!A:A,Customers!B:B)</f>
        <v>Customer 0899</v>
      </c>
      <c r="E1195" s="2" t="s">
        <v>39</v>
      </c>
      <c r="F1195" s="2" t="str">
        <f t="array" ref="F1195">_xlfn.XLOOKUP(E1195,Restaurants!A:A,Restaurants!B:B)</f>
        <v>Restaurant 077</v>
      </c>
      <c r="G1195" s="2" t="s">
        <v>1267</v>
      </c>
      <c r="H1195" s="2" t="str">
        <f t="array" ref="H1195">_xlfn.XLOOKUP(G1195,Food_Menu!A:A,Food_Menu!B:B)</f>
        <v>Food Item 0212</v>
      </c>
      <c r="I1195" s="2">
        <f t="array" ref="I1195">_xlfn.XLOOKUP(G1195,Food_Menu!A:A,Food_Menu!D:D)</f>
        <v>187.71</v>
      </c>
      <c r="J1195" s="2" t="s">
        <v>2141</v>
      </c>
      <c r="K1195" s="2" t="str">
        <f t="array" ref="K1195">_xlfn.XLOOKUP(J1195,Delivery_Partners!A:A,Delivery_Partners!B:B)</f>
        <v>Delivery Partner 080</v>
      </c>
      <c r="L1195" s="3">
        <v>2</v>
      </c>
      <c r="M1195" s="2" t="s">
        <v>23</v>
      </c>
      <c r="N1195" s="2" t="s">
        <v>24</v>
      </c>
      <c r="O1195" s="3">
        <v>48</v>
      </c>
      <c r="P1195" s="13">
        <f t="shared" si="238"/>
        <v>375.42</v>
      </c>
      <c r="Q1195" s="13" t="str">
        <f t="shared" si="239"/>
        <v>Normal</v>
      </c>
      <c r="S1195" s="21"/>
    </row>
    <row r="1196" customHeight="1" spans="1:19">
      <c r="A1196" s="2" t="s">
        <v>2692</v>
      </c>
      <c r="B1196" s="29" t="s">
        <v>258</v>
      </c>
      <c r="C1196" s="2" t="s">
        <v>2421</v>
      </c>
      <c r="D1196" s="2" t="str">
        <f t="array" ref="D1196">_xlfn.XLOOKUP(C1196,Customers!A:A,Customers!B:B)</f>
        <v>Customer 0869</v>
      </c>
      <c r="E1196" s="2" t="s">
        <v>776</v>
      </c>
      <c r="F1196" s="2" t="str">
        <f t="array" ref="F1196">_xlfn.XLOOKUP(E1196,Restaurants!A:A,Restaurants!B:B)</f>
        <v>Restaurant 069</v>
      </c>
      <c r="G1196" s="2" t="s">
        <v>1547</v>
      </c>
      <c r="H1196" s="2" t="str">
        <f t="array" ref="H1196">_xlfn.XLOOKUP(G1196,Food_Menu!A:A,Food_Menu!B:B)</f>
        <v>Food Item 0155</v>
      </c>
      <c r="I1196" s="2">
        <f t="array" ref="I1196">_xlfn.XLOOKUP(G1196,Food_Menu!A:A,Food_Menu!D:D)</f>
        <v>185.15</v>
      </c>
      <c r="J1196" s="2" t="s">
        <v>470</v>
      </c>
      <c r="K1196" s="2" t="str">
        <f t="array" ref="K1196">_xlfn.XLOOKUP(J1196,Delivery_Partners!A:A,Delivery_Partners!B:B)</f>
        <v>Delivery Partner 006</v>
      </c>
      <c r="L1196" s="3">
        <v>1</v>
      </c>
      <c r="M1196" s="2" t="s">
        <v>23</v>
      </c>
      <c r="N1196" s="2" t="s">
        <v>24</v>
      </c>
      <c r="O1196" s="3">
        <v>37</v>
      </c>
      <c r="P1196" s="13">
        <f t="shared" si="238"/>
        <v>185.15</v>
      </c>
      <c r="Q1196" s="13" t="str">
        <f t="shared" si="239"/>
        <v>Normal</v>
      </c>
      <c r="S1196" s="21"/>
    </row>
    <row r="1197" customHeight="1" spans="1:19">
      <c r="A1197" s="2" t="s">
        <v>2693</v>
      </c>
      <c r="B1197" s="29" t="s">
        <v>316</v>
      </c>
      <c r="C1197" s="2" t="s">
        <v>1618</v>
      </c>
      <c r="D1197" s="2" t="str">
        <f t="array" ref="D1197">_xlfn.XLOOKUP(C1197,Customers!A:A,Customers!B:B)</f>
        <v>Customer 1156</v>
      </c>
      <c r="E1197" s="2" t="s">
        <v>492</v>
      </c>
      <c r="F1197" s="2" t="str">
        <f t="array" ref="F1197">_xlfn.XLOOKUP(E1197,Restaurants!A:A,Restaurants!B:B)</f>
        <v>Restaurant 008</v>
      </c>
      <c r="G1197" s="2" t="s">
        <v>1951</v>
      </c>
      <c r="H1197" s="2" t="str">
        <f t="array" ref="H1197">_xlfn.XLOOKUP(G1197,Food_Menu!A:A,Food_Menu!B:B)</f>
        <v>Food Item 0060</v>
      </c>
      <c r="I1197" s="2">
        <f t="array" ref="I1197">_xlfn.XLOOKUP(G1197,Food_Menu!A:A,Food_Menu!D:D)</f>
        <v>246.78</v>
      </c>
      <c r="J1197" s="2" t="s">
        <v>481</v>
      </c>
      <c r="K1197" s="2" t="str">
        <f t="array" ref="K1197">_xlfn.XLOOKUP(J1197,Delivery_Partners!A:A,Delivery_Partners!B:B)</f>
        <v>Delivery Partner 100</v>
      </c>
      <c r="L1197" s="3">
        <v>1</v>
      </c>
      <c r="M1197" s="2" t="s">
        <v>23</v>
      </c>
      <c r="N1197" s="2" t="s">
        <v>55</v>
      </c>
      <c r="O1197" s="3">
        <v>30</v>
      </c>
      <c r="P1197" s="13">
        <f t="shared" si="238"/>
        <v>246.78</v>
      </c>
      <c r="Q1197" s="13" t="str">
        <f t="shared" si="239"/>
        <v>Fast</v>
      </c>
      <c r="S1197" s="21"/>
    </row>
    <row r="1198" customHeight="1" spans="1:19">
      <c r="A1198" s="2" t="s">
        <v>2694</v>
      </c>
      <c r="B1198" s="29" t="s">
        <v>44</v>
      </c>
      <c r="C1198" s="2" t="s">
        <v>686</v>
      </c>
      <c r="D1198" s="2" t="str">
        <f t="array" ref="D1198">_xlfn.XLOOKUP(C1198,Customers!A:A,Customers!B:B)</f>
        <v>Customer 0991</v>
      </c>
      <c r="E1198" s="2" t="s">
        <v>795</v>
      </c>
      <c r="F1198" s="2" t="str">
        <f t="array" ref="F1198">_xlfn.XLOOKUP(E1198,Restaurants!A:A,Restaurants!B:B)</f>
        <v>Restaurant 117</v>
      </c>
      <c r="G1198" s="2" t="s">
        <v>1083</v>
      </c>
      <c r="H1198" s="2" t="str">
        <f t="array" ref="H1198">_xlfn.XLOOKUP(G1198,Food_Menu!A:A,Food_Menu!B:B)</f>
        <v>Food Item 0206</v>
      </c>
      <c r="I1198" s="2">
        <f t="array" ref="I1198">_xlfn.XLOOKUP(G1198,Food_Menu!A:A,Food_Menu!D:D)</f>
        <v>635.73</v>
      </c>
      <c r="J1198" s="2" t="s">
        <v>808</v>
      </c>
      <c r="K1198" s="2" t="str">
        <f t="array" ref="K1198">_xlfn.XLOOKUP(J1198,Delivery_Partners!A:A,Delivery_Partners!B:B)</f>
        <v>Delivery Partner 153</v>
      </c>
      <c r="L1198" s="3">
        <v>3</v>
      </c>
      <c r="M1198" s="2" t="s">
        <v>23</v>
      </c>
      <c r="N1198" s="2" t="s">
        <v>55</v>
      </c>
      <c r="O1198" s="3">
        <v>35</v>
      </c>
      <c r="P1198" s="13">
        <f t="shared" si="238"/>
        <v>1907.19</v>
      </c>
      <c r="Q1198" s="13" t="str">
        <f t="shared" si="239"/>
        <v>Normal</v>
      </c>
      <c r="S1198" s="21"/>
    </row>
    <row r="1199" customHeight="1" spans="1:19">
      <c r="A1199" s="2" t="s">
        <v>2695</v>
      </c>
      <c r="B1199" s="29" t="s">
        <v>403</v>
      </c>
      <c r="C1199" s="2" t="s">
        <v>1826</v>
      </c>
      <c r="D1199" s="2" t="str">
        <f t="array" ref="D1199">_xlfn.XLOOKUP(C1199,Customers!A:A,Customers!B:B)</f>
        <v>Customer 0456</v>
      </c>
      <c r="E1199" s="2" t="s">
        <v>465</v>
      </c>
      <c r="F1199" s="2" t="str">
        <f t="array" ref="F1199">_xlfn.XLOOKUP(E1199,Restaurants!A:A,Restaurants!B:B)</f>
        <v>Restaurant 010</v>
      </c>
      <c r="G1199" s="2" t="s">
        <v>884</v>
      </c>
      <c r="H1199" s="2" t="str">
        <f t="array" ref="H1199">_xlfn.XLOOKUP(G1199,Food_Menu!A:A,Food_Menu!B:B)</f>
        <v>Food Item 0032</v>
      </c>
      <c r="I1199" s="2">
        <f t="array" ref="I1199">_xlfn.XLOOKUP(G1199,Food_Menu!A:A,Food_Menu!D:D)</f>
        <v>367.24</v>
      </c>
      <c r="J1199" s="2" t="s">
        <v>1408</v>
      </c>
      <c r="K1199" s="2" t="str">
        <f t="array" ref="K1199">_xlfn.XLOOKUP(J1199,Delivery_Partners!A:A,Delivery_Partners!B:B)</f>
        <v>Delivery Partner 084</v>
      </c>
      <c r="L1199" s="3">
        <v>2</v>
      </c>
      <c r="M1199" s="2" t="s">
        <v>23</v>
      </c>
      <c r="N1199" s="2" t="s">
        <v>55</v>
      </c>
      <c r="O1199" s="3">
        <v>24</v>
      </c>
      <c r="P1199" s="13">
        <f t="shared" si="238"/>
        <v>734.48</v>
      </c>
      <c r="Q1199" s="13" t="str">
        <f t="shared" si="239"/>
        <v>Fast</v>
      </c>
      <c r="S1199" s="21"/>
    </row>
    <row r="1200" hidden="1" customHeight="1" spans="1:19">
      <c r="A1200" s="2" t="s">
        <v>2696</v>
      </c>
      <c r="B1200" s="29" t="s">
        <v>1551</v>
      </c>
      <c r="C1200" s="2" t="s">
        <v>2661</v>
      </c>
      <c r="D1200" s="2" t="str">
        <f t="array" ref="D1200">_xlfn.XLOOKUP(C1200,Customers!A:A,Customers!B:B)</f>
        <v>Customer 0846</v>
      </c>
      <c r="E1200" s="2" t="s">
        <v>712</v>
      </c>
      <c r="F1200" s="2" t="str">
        <f t="array" ref="F1200">_xlfn.XLOOKUP(E1200,Restaurants!A:A,Restaurants!B:B)</f>
        <v>Restaurant 074</v>
      </c>
      <c r="G1200" s="2" t="s">
        <v>2196</v>
      </c>
      <c r="H1200" s="2" t="str">
        <f t="array" ref="H1200">_xlfn.XLOOKUP(G1200,Food_Menu!A:A,Food_Menu!B:B)</f>
        <v>Food Item 0104</v>
      </c>
      <c r="I1200" s="2"/>
      <c r="J1200" s="2" t="s">
        <v>461</v>
      </c>
      <c r="K1200" s="2" t="str">
        <f t="array" ref="K1200">_xlfn.XLOOKUP(J1200,Delivery_Partners!A:A,Delivery_Partners!B:B)</f>
        <v>Delivery Partner 118</v>
      </c>
      <c r="L1200" s="3">
        <v>1</v>
      </c>
      <c r="M1200" s="2" t="s">
        <v>101</v>
      </c>
      <c r="N1200" s="2" t="s">
        <v>24</v>
      </c>
      <c r="O1200" s="2"/>
    </row>
    <row r="1201" hidden="1" customHeight="1" spans="1:19">
      <c r="A1201" s="2" t="s">
        <v>2697</v>
      </c>
      <c r="B1201" s="29" t="s">
        <v>780</v>
      </c>
      <c r="C1201" s="2" t="s">
        <v>1483</v>
      </c>
      <c r="D1201" s="2" t="str">
        <f t="array" ref="D1201">_xlfn.XLOOKUP(C1201,Customers!A:A,Customers!B:B)</f>
        <v>Customer 0421</v>
      </c>
      <c r="E1201" s="2" t="s">
        <v>566</v>
      </c>
      <c r="F1201" s="2" t="str">
        <f t="array" ref="F1201">_xlfn.XLOOKUP(E1201,Restaurants!A:A,Restaurants!B:B)</f>
        <v>Restaurant 072</v>
      </c>
      <c r="G1201" s="2" t="s">
        <v>675</v>
      </c>
      <c r="H1201" s="2" t="str">
        <f t="array" ref="H1201">_xlfn.XLOOKUP(G1201,Food_Menu!A:A,Food_Menu!B:B)</f>
        <v>Food Item 0034</v>
      </c>
      <c r="I1201" s="2"/>
      <c r="J1201" s="2" t="s">
        <v>389</v>
      </c>
      <c r="K1201" s="2" t="str">
        <f t="array" ref="K1201">_xlfn.XLOOKUP(J1201,Delivery_Partners!A:A,Delivery_Partners!B:B)</f>
        <v>Delivery Partner 022</v>
      </c>
      <c r="L1201" s="3">
        <v>1</v>
      </c>
      <c r="M1201" s="2" t="s">
        <v>101</v>
      </c>
      <c r="N1201" s="2" t="s">
        <v>74</v>
      </c>
      <c r="O1201" s="2"/>
    </row>
    <row r="1202" customHeight="1" spans="1:19">
      <c r="A1202" s="2" t="s">
        <v>2698</v>
      </c>
      <c r="B1202" s="29" t="s">
        <v>2186</v>
      </c>
      <c r="C1202" s="2" t="s">
        <v>2699</v>
      </c>
      <c r="D1202" s="2" t="str">
        <f t="array" ref="D1202">_xlfn.XLOOKUP(C1202,Customers!A:A,Customers!B:B)</f>
        <v>Customer 1048</v>
      </c>
      <c r="E1202" s="2" t="s">
        <v>110</v>
      </c>
      <c r="F1202" s="2" t="str">
        <f t="array" ref="F1202">_xlfn.XLOOKUP(E1202,Restaurants!A:A,Restaurants!B:B)</f>
        <v>Restaurant 062</v>
      </c>
      <c r="G1202" s="2" t="s">
        <v>1086</v>
      </c>
      <c r="H1202" s="2" t="str">
        <f t="array" ref="H1202">_xlfn.XLOOKUP(G1202,Food_Menu!A:A,Food_Menu!B:B)</f>
        <v>Food Item 0173</v>
      </c>
      <c r="I1202" s="2">
        <f t="array" ref="I1202">_xlfn.XLOOKUP(G1202,Food_Menu!A:A,Food_Menu!D:D)</f>
        <v>407.21</v>
      </c>
      <c r="J1202" s="2" t="s">
        <v>1193</v>
      </c>
      <c r="K1202" s="2" t="str">
        <f t="array" ref="K1202">_xlfn.XLOOKUP(J1202,Delivery_Partners!A:A,Delivery_Partners!B:B)</f>
        <v>Delivery Partner 074</v>
      </c>
      <c r="L1202" s="3">
        <v>1</v>
      </c>
      <c r="M1202" s="2" t="s">
        <v>23</v>
      </c>
      <c r="N1202" s="2" t="s">
        <v>55</v>
      </c>
      <c r="O1202" s="3">
        <v>15</v>
      </c>
      <c r="P1202" s="13">
        <f t="shared" ref="P1202:P1209" si="240">I1202*L1202</f>
        <v>407.21</v>
      </c>
      <c r="Q1202" s="13" t="str">
        <f t="shared" ref="Q1202:Q1209" si="241">IF(O1202="","Not Delivered",IF(O1202&lt;=30,"Fast",IF(O1202&lt;=60,"Normal","Slow")))</f>
        <v>Fast</v>
      </c>
      <c r="S1202" s="21"/>
    </row>
    <row r="1203" customHeight="1" spans="1:19">
      <c r="A1203" s="2" t="s">
        <v>2700</v>
      </c>
      <c r="B1203" s="28">
        <v>45757</v>
      </c>
      <c r="C1203" s="2" t="s">
        <v>2701</v>
      </c>
      <c r="D1203" s="2" t="str">
        <f t="array" ref="D1203">_xlfn.XLOOKUP(C1203,Customers!A:A,Customers!B:B)</f>
        <v>Customer 0733</v>
      </c>
      <c r="E1203" s="2" t="s">
        <v>468</v>
      </c>
      <c r="F1203" s="2" t="str">
        <f t="array" ref="F1203">_xlfn.XLOOKUP(E1203,Restaurants!A:A,Restaurants!B:B)</f>
        <v>Restaurant 067</v>
      </c>
      <c r="G1203" s="2" t="s">
        <v>72</v>
      </c>
      <c r="H1203" s="2" t="str">
        <f t="array" ref="H1203">_xlfn.XLOOKUP(G1203,Food_Menu!A:A,Food_Menu!B:B)</f>
        <v>Food Item 0198</v>
      </c>
      <c r="I1203" s="2">
        <f t="array" ref="I1203">_xlfn.XLOOKUP(G1203,Food_Menu!A:A,Food_Menu!D:D)</f>
        <v>221.88</v>
      </c>
      <c r="J1203" s="2" t="s">
        <v>154</v>
      </c>
      <c r="K1203" s="2" t="str">
        <f t="array" ref="K1203">_xlfn.XLOOKUP(J1203,Delivery_Partners!A:A,Delivery_Partners!B:B)</f>
        <v>Delivery Partner 143</v>
      </c>
      <c r="L1203" s="3">
        <v>1</v>
      </c>
      <c r="M1203" s="2" t="s">
        <v>23</v>
      </c>
      <c r="N1203" s="2" t="s">
        <v>55</v>
      </c>
      <c r="O1203" s="3">
        <v>19</v>
      </c>
      <c r="P1203" s="13">
        <f t="shared" si="240"/>
        <v>221.88</v>
      </c>
      <c r="Q1203" s="13" t="str">
        <f t="shared" si="241"/>
        <v>Fast</v>
      </c>
      <c r="S1203" s="21"/>
    </row>
    <row r="1204" customHeight="1" spans="1:19">
      <c r="A1204" s="2" t="s">
        <v>2702</v>
      </c>
      <c r="B1204" s="28">
        <v>46002</v>
      </c>
      <c r="C1204" s="2" t="s">
        <v>668</v>
      </c>
      <c r="D1204" s="2" t="str">
        <f t="array" ref="D1204">_xlfn.XLOOKUP(C1204,Customers!A:A,Customers!B:B)</f>
        <v>Customer 1002</v>
      </c>
      <c r="E1204" s="2" t="s">
        <v>669</v>
      </c>
      <c r="F1204" s="2" t="str">
        <f t="array" ref="F1204">_xlfn.XLOOKUP(E1204,Restaurants!A:A,Restaurants!B:B)</f>
        <v>Restaurant 048</v>
      </c>
      <c r="G1204" s="2" t="s">
        <v>2703</v>
      </c>
      <c r="H1204" s="2" t="str">
        <f t="array" ref="H1204">_xlfn.XLOOKUP(G1204,Food_Menu!A:A,Food_Menu!B:B)</f>
        <v>Food Item 0181</v>
      </c>
      <c r="I1204" s="2">
        <f t="array" ref="I1204">_xlfn.XLOOKUP(G1204,Food_Menu!A:A,Food_Menu!D:D)</f>
        <v>574.53</v>
      </c>
      <c r="J1204" s="2" t="s">
        <v>1930</v>
      </c>
      <c r="K1204" s="2" t="str">
        <f t="array" ref="K1204">_xlfn.XLOOKUP(J1204,Delivery_Partners!A:A,Delivery_Partners!B:B)</f>
        <v>Delivery Partner 077</v>
      </c>
      <c r="L1204" s="3">
        <v>1</v>
      </c>
      <c r="M1204" s="2" t="s">
        <v>23</v>
      </c>
      <c r="N1204" s="2" t="s">
        <v>74</v>
      </c>
      <c r="O1204" s="3">
        <v>16</v>
      </c>
      <c r="P1204" s="13">
        <f t="shared" si="240"/>
        <v>574.53</v>
      </c>
      <c r="Q1204" s="13" t="str">
        <f t="shared" si="241"/>
        <v>Fast</v>
      </c>
      <c r="S1204" s="21"/>
    </row>
    <row r="1205" customHeight="1" spans="1:19">
      <c r="A1205" s="2" t="s">
        <v>2704</v>
      </c>
      <c r="B1205" s="29" t="s">
        <v>746</v>
      </c>
      <c r="C1205" s="2" t="s">
        <v>2705</v>
      </c>
      <c r="D1205" s="2" t="str">
        <f t="array" ref="D1205">_xlfn.XLOOKUP(C1205,Customers!A:A,Customers!B:B)</f>
        <v>Customer 0338</v>
      </c>
      <c r="E1205" s="2" t="s">
        <v>776</v>
      </c>
      <c r="F1205" s="2" t="str">
        <f t="array" ref="F1205">_xlfn.XLOOKUP(E1205,Restaurants!A:A,Restaurants!B:B)</f>
        <v>Restaurant 069</v>
      </c>
      <c r="G1205" s="2" t="s">
        <v>132</v>
      </c>
      <c r="H1205" s="2" t="str">
        <f t="array" ref="H1205">_xlfn.XLOOKUP(G1205,Food_Menu!A:A,Food_Menu!B:B)</f>
        <v>Food Item 0023</v>
      </c>
      <c r="I1205" s="2">
        <f t="array" ref="I1205">_xlfn.XLOOKUP(G1205,Food_Menu!A:A,Food_Menu!D:D)</f>
        <v>276.1</v>
      </c>
      <c r="J1205" s="2" t="s">
        <v>286</v>
      </c>
      <c r="K1205" s="2" t="str">
        <f t="array" ref="K1205">_xlfn.XLOOKUP(J1205,Delivery_Partners!A:A,Delivery_Partners!B:B)</f>
        <v>Delivery Partner 160</v>
      </c>
      <c r="L1205" s="3">
        <v>2</v>
      </c>
      <c r="M1205" s="2" t="s">
        <v>23</v>
      </c>
      <c r="N1205" s="2" t="s">
        <v>42</v>
      </c>
      <c r="O1205" s="3">
        <v>50</v>
      </c>
      <c r="P1205" s="13">
        <f t="shared" si="240"/>
        <v>552.2</v>
      </c>
      <c r="Q1205" s="13" t="str">
        <f t="shared" si="241"/>
        <v>Normal</v>
      </c>
      <c r="S1205" s="21"/>
    </row>
    <row r="1206" customHeight="1" spans="1:19">
      <c r="A1206" s="2" t="s">
        <v>2706</v>
      </c>
      <c r="B1206" s="29" t="s">
        <v>1003</v>
      </c>
      <c r="C1206" s="2" t="s">
        <v>1804</v>
      </c>
      <c r="D1206" s="2" t="str">
        <f t="array" ref="D1206">_xlfn.XLOOKUP(C1206,Customers!A:A,Customers!B:B)</f>
        <v>Customer 0018</v>
      </c>
      <c r="E1206" s="2" t="s">
        <v>537</v>
      </c>
      <c r="F1206" s="2" t="str">
        <f t="array" ref="F1206">_xlfn.XLOOKUP(E1206,Restaurants!A:A,Restaurants!B:B)</f>
        <v>Restaurant 044</v>
      </c>
      <c r="G1206" s="2" t="s">
        <v>1951</v>
      </c>
      <c r="H1206" s="2" t="str">
        <f t="array" ref="H1206">_xlfn.XLOOKUP(G1206,Food_Menu!A:A,Food_Menu!B:B)</f>
        <v>Food Item 0060</v>
      </c>
      <c r="I1206" s="2">
        <f t="array" ref="I1206">_xlfn.XLOOKUP(G1206,Food_Menu!A:A,Food_Menu!D:D)</f>
        <v>246.78</v>
      </c>
      <c r="J1206" s="2" t="s">
        <v>1193</v>
      </c>
      <c r="K1206" s="2" t="str">
        <f t="array" ref="K1206">_xlfn.XLOOKUP(J1206,Delivery_Partners!A:A,Delivery_Partners!B:B)</f>
        <v>Delivery Partner 074</v>
      </c>
      <c r="L1206" s="3">
        <v>1</v>
      </c>
      <c r="M1206" s="2" t="s">
        <v>23</v>
      </c>
      <c r="N1206" s="2" t="s">
        <v>55</v>
      </c>
      <c r="O1206" s="3">
        <v>20</v>
      </c>
      <c r="P1206" s="13">
        <f t="shared" si="240"/>
        <v>246.78</v>
      </c>
      <c r="Q1206" s="13" t="str">
        <f t="shared" si="241"/>
        <v>Fast</v>
      </c>
      <c r="S1206" s="21"/>
    </row>
    <row r="1207" customHeight="1" spans="1:19">
      <c r="A1207" s="2" t="s">
        <v>2707</v>
      </c>
      <c r="B1207" s="29" t="s">
        <v>1251</v>
      </c>
      <c r="C1207" s="2" t="s">
        <v>210</v>
      </c>
      <c r="D1207" s="2" t="str">
        <f t="array" ref="D1207">_xlfn.XLOOKUP(C1207,Customers!A:A,Customers!B:B)</f>
        <v>Customer 0170</v>
      </c>
      <c r="E1207" s="2" t="s">
        <v>293</v>
      </c>
      <c r="F1207" s="2" t="str">
        <f t="array" ref="F1207">_xlfn.XLOOKUP(E1207,Restaurants!A:A,Restaurants!B:B)</f>
        <v>Restaurant 057</v>
      </c>
      <c r="G1207" s="2" t="s">
        <v>126</v>
      </c>
      <c r="H1207" s="2" t="str">
        <f t="array" ref="H1207">_xlfn.XLOOKUP(G1207,Food_Menu!A:A,Food_Menu!B:B)</f>
        <v>Food Item 0075</v>
      </c>
      <c r="I1207" s="2">
        <f t="array" ref="I1207">_xlfn.XLOOKUP(G1207,Food_Menu!A:A,Food_Menu!D:D)</f>
        <v>613.26</v>
      </c>
      <c r="J1207" s="2" t="s">
        <v>811</v>
      </c>
      <c r="K1207" s="2" t="str">
        <f t="array" ref="K1207">_xlfn.XLOOKUP(J1207,Delivery_Partners!A:A,Delivery_Partners!B:B)</f>
        <v>Delivery Partner 147</v>
      </c>
      <c r="L1207" s="3">
        <v>1</v>
      </c>
      <c r="M1207" s="2" t="s">
        <v>23</v>
      </c>
      <c r="N1207" s="2" t="s">
        <v>42</v>
      </c>
      <c r="O1207" s="3">
        <v>35</v>
      </c>
      <c r="P1207" s="13">
        <f t="shared" si="240"/>
        <v>613.26</v>
      </c>
      <c r="Q1207" s="13" t="str">
        <f t="shared" si="241"/>
        <v>Normal</v>
      </c>
      <c r="S1207" s="21"/>
    </row>
    <row r="1208" customHeight="1" spans="1:19">
      <c r="A1208" s="2" t="s">
        <v>2708</v>
      </c>
      <c r="B1208" s="28">
        <v>45904</v>
      </c>
      <c r="C1208" s="2" t="s">
        <v>2080</v>
      </c>
      <c r="D1208" s="2" t="str">
        <f t="array" ref="D1208">_xlfn.XLOOKUP(C1208,Customers!A:A,Customers!B:B)</f>
        <v>Customer 0638</v>
      </c>
      <c r="E1208" s="2" t="s">
        <v>726</v>
      </c>
      <c r="F1208" s="2" t="str">
        <f t="array" ref="F1208">_xlfn.XLOOKUP(E1208,Restaurants!A:A,Restaurants!B:B)</f>
        <v>Restaurant 082</v>
      </c>
      <c r="G1208" s="2" t="s">
        <v>1285</v>
      </c>
      <c r="H1208" s="2" t="str">
        <f t="array" ref="H1208">_xlfn.XLOOKUP(G1208,Food_Menu!A:A,Food_Menu!B:B)</f>
        <v>Food Item 0026</v>
      </c>
      <c r="I1208" s="2">
        <f t="array" ref="I1208">_xlfn.XLOOKUP(G1208,Food_Menu!A:A,Food_Menu!D:D)</f>
        <v>535.49</v>
      </c>
      <c r="J1208" s="2" t="s">
        <v>735</v>
      </c>
      <c r="K1208" s="2" t="str">
        <f t="array" ref="K1208">_xlfn.XLOOKUP(J1208,Delivery_Partners!A:A,Delivery_Partners!B:B)</f>
        <v>Delivery Partner 116</v>
      </c>
      <c r="L1208" s="3">
        <v>1</v>
      </c>
      <c r="M1208" s="2" t="s">
        <v>23</v>
      </c>
      <c r="N1208" s="2" t="s">
        <v>74</v>
      </c>
      <c r="O1208" s="3">
        <v>48</v>
      </c>
      <c r="P1208" s="13">
        <f t="shared" si="240"/>
        <v>535.49</v>
      </c>
      <c r="Q1208" s="13" t="str">
        <f t="shared" si="241"/>
        <v>Normal</v>
      </c>
      <c r="S1208" s="21"/>
    </row>
    <row r="1209" customHeight="1" spans="1:19">
      <c r="A1209" s="2" t="s">
        <v>2709</v>
      </c>
      <c r="B1209" s="28">
        <v>45692</v>
      </c>
      <c r="C1209" s="2" t="s">
        <v>2710</v>
      </c>
      <c r="D1209" s="2" t="str">
        <f t="array" ref="D1209">_xlfn.XLOOKUP(C1209,Customers!A:A,Customers!B:B)</f>
        <v>Customer 1154</v>
      </c>
      <c r="E1209" s="2" t="s">
        <v>1309</v>
      </c>
      <c r="F1209" s="2" t="str">
        <f t="array" ref="F1209">_xlfn.XLOOKUP(E1209,Restaurants!A:A,Restaurants!B:B)</f>
        <v>Restaurant 090</v>
      </c>
      <c r="G1209" s="2" t="s">
        <v>751</v>
      </c>
      <c r="H1209" s="2" t="str">
        <f t="array" ref="H1209">_xlfn.XLOOKUP(G1209,Food_Menu!A:A,Food_Menu!B:B)</f>
        <v>Food Item 0117</v>
      </c>
      <c r="I1209" s="2">
        <f t="array" ref="I1209">_xlfn.XLOOKUP(G1209,Food_Menu!A:A,Food_Menu!D:D)</f>
        <v>279.52</v>
      </c>
      <c r="J1209" s="2" t="s">
        <v>707</v>
      </c>
      <c r="K1209" s="2" t="str">
        <f t="array" ref="K1209">_xlfn.XLOOKUP(J1209,Delivery_Partners!A:A,Delivery_Partners!B:B)</f>
        <v>Delivery Partner 171</v>
      </c>
      <c r="L1209" s="3">
        <v>1</v>
      </c>
      <c r="M1209" s="2" t="s">
        <v>23</v>
      </c>
      <c r="N1209" s="2" t="s">
        <v>42</v>
      </c>
      <c r="O1209" s="3">
        <v>45</v>
      </c>
      <c r="P1209" s="13">
        <f t="shared" si="240"/>
        <v>279.52</v>
      </c>
      <c r="Q1209" s="13" t="str">
        <f t="shared" si="241"/>
        <v>Normal</v>
      </c>
      <c r="S1209" s="21"/>
    </row>
    <row r="1210" hidden="1" customHeight="1" spans="1:19">
      <c r="A1210" s="2" t="s">
        <v>2711</v>
      </c>
      <c r="B1210" s="29" t="s">
        <v>2192</v>
      </c>
      <c r="C1210" s="2" t="s">
        <v>201</v>
      </c>
      <c r="D1210" s="2" t="str">
        <f t="array" ref="D1210">_xlfn.XLOOKUP(C1210,Customers!A:A,Customers!B:B)</f>
        <v>Customer 0753</v>
      </c>
      <c r="E1210" s="2" t="s">
        <v>60</v>
      </c>
      <c r="F1210" s="2" t="str">
        <f t="array" ref="F1210">_xlfn.XLOOKUP(E1210,Restaurants!A:A,Restaurants!B:B)</f>
        <v>Restaurant 019</v>
      </c>
      <c r="G1210" s="2" t="s">
        <v>2712</v>
      </c>
      <c r="H1210" s="2" t="str">
        <f t="array" ref="H1210">_xlfn.XLOOKUP(G1210,Food_Menu!A:A,Food_Menu!B:B)</f>
        <v>Food Item 0008</v>
      </c>
      <c r="I1210" s="2"/>
      <c r="J1210" s="2" t="s">
        <v>801</v>
      </c>
      <c r="K1210" s="2" t="str">
        <f t="array" ref="K1210">_xlfn.XLOOKUP(J1210,Delivery_Partners!A:A,Delivery_Partners!B:B)</f>
        <v>Delivery Partner 096</v>
      </c>
      <c r="L1210" s="3">
        <v>1</v>
      </c>
      <c r="M1210" s="2" t="s">
        <v>101</v>
      </c>
      <c r="N1210" s="2" t="s">
        <v>42</v>
      </c>
      <c r="O1210" s="2"/>
    </row>
    <row r="1211" customHeight="1" spans="1:19">
      <c r="A1211" s="2" t="s">
        <v>2713</v>
      </c>
      <c r="B1211" s="29" t="s">
        <v>2209</v>
      </c>
      <c r="C1211" s="2" t="s">
        <v>1088</v>
      </c>
      <c r="D1211" s="2" t="str">
        <f t="array" ref="D1211">_xlfn.XLOOKUP(C1211,Customers!A:A,Customers!B:B)</f>
        <v>Customer 0972</v>
      </c>
      <c r="E1211" s="2" t="s">
        <v>224</v>
      </c>
      <c r="F1211" s="2" t="str">
        <f t="array" ref="F1211">_xlfn.XLOOKUP(E1211,Restaurants!A:A,Restaurants!B:B)</f>
        <v>Restaurant 120</v>
      </c>
      <c r="G1211" s="2" t="s">
        <v>561</v>
      </c>
      <c r="H1211" s="2" t="str">
        <f t="array" ref="H1211">_xlfn.XLOOKUP(G1211,Food_Menu!A:A,Food_Menu!B:B)</f>
        <v>Food Item 0135</v>
      </c>
      <c r="I1211" s="2">
        <f t="array" ref="I1211">_xlfn.XLOOKUP(G1211,Food_Menu!A:A,Food_Menu!D:D)</f>
        <v>217.07</v>
      </c>
      <c r="J1211" s="2" t="s">
        <v>368</v>
      </c>
      <c r="K1211" s="2" t="str">
        <f t="array" ref="K1211">_xlfn.XLOOKUP(J1211,Delivery_Partners!A:A,Delivery_Partners!B:B)</f>
        <v>Delivery Partner 085</v>
      </c>
      <c r="L1211" s="3">
        <v>3</v>
      </c>
      <c r="M1211" s="2" t="s">
        <v>23</v>
      </c>
      <c r="N1211" s="2" t="s">
        <v>24</v>
      </c>
      <c r="O1211" s="3">
        <v>32</v>
      </c>
      <c r="P1211" s="13">
        <f>I1211*L1211</f>
        <v>651.21</v>
      </c>
      <c r="Q1211" s="13" t="str">
        <f>IF(O1211="","Not Delivered",IF(O1211&lt;=30,"Fast",IF(O1211&lt;=60,"Normal","Slow")))</f>
        <v>Normal</v>
      </c>
      <c r="S1211" s="21"/>
    </row>
    <row r="1212" hidden="1" customHeight="1" spans="1:19">
      <c r="A1212" s="2" t="s">
        <v>2714</v>
      </c>
      <c r="B1212" s="29" t="s">
        <v>1118</v>
      </c>
      <c r="C1212" s="2" t="s">
        <v>2689</v>
      </c>
      <c r="D1212" s="2" t="str">
        <f t="array" ref="D1212">_xlfn.XLOOKUP(C1212,Customers!A:A,Customers!B:B)</f>
        <v>Customer 0564</v>
      </c>
      <c r="E1212" s="2" t="s">
        <v>98</v>
      </c>
      <c r="F1212" s="2" t="str">
        <f t="array" ref="F1212">_xlfn.XLOOKUP(E1212,Restaurants!A:A,Restaurants!B:B)</f>
        <v>Restaurant 012</v>
      </c>
      <c r="G1212" s="2" t="s">
        <v>1378</v>
      </c>
      <c r="H1212" s="2" t="str">
        <f t="array" ref="H1212">_xlfn.XLOOKUP(G1212,Food_Menu!A:A,Food_Menu!B:B)</f>
        <v>Food Item 0127</v>
      </c>
      <c r="I1212" s="2"/>
      <c r="J1212" s="2" t="s">
        <v>73</v>
      </c>
      <c r="K1212" s="2" t="str">
        <f t="array" ref="K1212">_xlfn.XLOOKUP(J1212,Delivery_Partners!A:A,Delivery_Partners!B:B)</f>
        <v>Delivery Partner 064</v>
      </c>
      <c r="L1212" s="3">
        <v>1</v>
      </c>
      <c r="M1212" s="2" t="s">
        <v>101</v>
      </c>
      <c r="N1212" s="2" t="s">
        <v>74</v>
      </c>
      <c r="O1212" s="2"/>
    </row>
    <row r="1213" customHeight="1" spans="1:19">
      <c r="A1213" s="2" t="s">
        <v>2715</v>
      </c>
      <c r="B1213" s="29" t="s">
        <v>546</v>
      </c>
      <c r="C1213" s="2" t="s">
        <v>2716</v>
      </c>
      <c r="D1213" s="2" t="str">
        <f t="array" ref="D1213">_xlfn.XLOOKUP(C1213,Customers!A:A,Customers!B:B)</f>
        <v>Customer 1151</v>
      </c>
      <c r="E1213" s="2" t="s">
        <v>984</v>
      </c>
      <c r="F1213" s="2" t="str">
        <f t="array" ref="F1213">_xlfn.XLOOKUP(E1213,Restaurants!A:A,Restaurants!B:B)</f>
        <v>Restaurant 034</v>
      </c>
      <c r="G1213" s="2" t="s">
        <v>216</v>
      </c>
      <c r="H1213" s="2" t="str">
        <f t="array" ref="H1213">_xlfn.XLOOKUP(G1213,Food_Menu!A:A,Food_Menu!B:B)</f>
        <v>Food Item 0132</v>
      </c>
      <c r="I1213" s="2">
        <f t="array" ref="I1213">_xlfn.XLOOKUP(G1213,Food_Menu!A:A,Food_Menu!D:D)</f>
        <v>597.76</v>
      </c>
      <c r="J1213" s="2" t="s">
        <v>461</v>
      </c>
      <c r="K1213" s="2" t="str">
        <f t="array" ref="K1213">_xlfn.XLOOKUP(J1213,Delivery_Partners!A:A,Delivery_Partners!B:B)</f>
        <v>Delivery Partner 118</v>
      </c>
      <c r="L1213" s="3">
        <v>2</v>
      </c>
      <c r="M1213" s="2" t="s">
        <v>23</v>
      </c>
      <c r="N1213" s="2" t="s">
        <v>74</v>
      </c>
      <c r="O1213" s="3">
        <v>60</v>
      </c>
      <c r="P1213" s="13">
        <f t="shared" ref="P1213:P1216" si="242">I1213*L1213</f>
        <v>1195.52</v>
      </c>
      <c r="Q1213" s="13" t="str">
        <f t="shared" ref="Q1213:Q1216" si="243">IF(O1213="","Not Delivered",IF(O1213&lt;=30,"Fast",IF(O1213&lt;=60,"Normal","Slow")))</f>
        <v>Normal</v>
      </c>
      <c r="S1213" s="21"/>
    </row>
    <row r="1214" customHeight="1" spans="1:19">
      <c r="A1214" s="2" t="s">
        <v>2717</v>
      </c>
      <c r="B1214" s="28">
        <v>46001</v>
      </c>
      <c r="C1214" s="2" t="s">
        <v>2718</v>
      </c>
      <c r="D1214" s="2" t="str">
        <f t="array" ref="D1214">_xlfn.XLOOKUP(C1214,Customers!A:A,Customers!B:B)</f>
        <v>Customer 1130</v>
      </c>
      <c r="E1214" s="2" t="s">
        <v>1060</v>
      </c>
      <c r="F1214" s="2" t="str">
        <f t="array" ref="F1214">_xlfn.XLOOKUP(E1214,Restaurants!A:A,Restaurants!B:B)</f>
        <v>Restaurant 042</v>
      </c>
      <c r="G1214" s="2" t="s">
        <v>1919</v>
      </c>
      <c r="H1214" s="2" t="str">
        <f t="array" ref="H1214">_xlfn.XLOOKUP(G1214,Food_Menu!A:A,Food_Menu!B:B)</f>
        <v>Food Item 0201</v>
      </c>
      <c r="I1214" s="2">
        <f t="array" ref="I1214">_xlfn.XLOOKUP(G1214,Food_Menu!A:A,Food_Menu!D:D)</f>
        <v>613.68</v>
      </c>
      <c r="J1214" s="2" t="s">
        <v>212</v>
      </c>
      <c r="K1214" s="2" t="str">
        <f t="array" ref="K1214">_xlfn.XLOOKUP(J1214,Delivery_Partners!A:A,Delivery_Partners!B:B)</f>
        <v>Delivery Partner 177</v>
      </c>
      <c r="L1214" s="3">
        <v>1</v>
      </c>
      <c r="M1214" s="2" t="s">
        <v>23</v>
      </c>
      <c r="N1214" s="2" t="s">
        <v>55</v>
      </c>
      <c r="O1214" s="3">
        <v>40</v>
      </c>
      <c r="P1214" s="13">
        <f t="shared" si="242"/>
        <v>613.68</v>
      </c>
      <c r="Q1214" s="13" t="str">
        <f t="shared" si="243"/>
        <v>Normal</v>
      </c>
      <c r="S1214" s="21"/>
    </row>
    <row r="1215" customHeight="1" spans="1:19">
      <c r="A1215" s="2" t="s">
        <v>2719</v>
      </c>
      <c r="B1215" s="29" t="s">
        <v>1551</v>
      </c>
      <c r="C1215" s="2" t="s">
        <v>1814</v>
      </c>
      <c r="D1215" s="2" t="str">
        <f t="array" ref="D1215">_xlfn.XLOOKUP(C1215,Customers!A:A,Customers!B:B)</f>
        <v>Customer 0262</v>
      </c>
      <c r="E1215" s="2" t="s">
        <v>518</v>
      </c>
      <c r="F1215" s="2" t="str">
        <f t="array" ref="F1215">_xlfn.XLOOKUP(E1215,Restaurants!A:A,Restaurants!B:B)</f>
        <v>Restaurant 039</v>
      </c>
      <c r="G1215" s="2" t="s">
        <v>1600</v>
      </c>
      <c r="H1215" s="2" t="str">
        <f t="array" ref="H1215">_xlfn.XLOOKUP(G1215,Food_Menu!A:A,Food_Menu!B:B)</f>
        <v>Food Item 0174</v>
      </c>
      <c r="I1215" s="2">
        <f t="array" ref="I1215">_xlfn.XLOOKUP(G1215,Food_Menu!A:A,Food_Menu!D:D)</f>
        <v>470.05</v>
      </c>
      <c r="J1215" s="2" t="s">
        <v>1125</v>
      </c>
      <c r="K1215" s="2" t="str">
        <f t="array" ref="K1215">_xlfn.XLOOKUP(J1215,Delivery_Partners!A:A,Delivery_Partners!B:B)</f>
        <v>Delivery Partner 031</v>
      </c>
      <c r="L1215" s="3">
        <v>1</v>
      </c>
      <c r="M1215" s="2" t="s">
        <v>23</v>
      </c>
      <c r="N1215" s="2" t="s">
        <v>55</v>
      </c>
      <c r="O1215" s="3">
        <v>43</v>
      </c>
      <c r="P1215" s="13">
        <f t="shared" si="242"/>
        <v>470.05</v>
      </c>
      <c r="Q1215" s="13" t="str">
        <f t="shared" si="243"/>
        <v>Normal</v>
      </c>
      <c r="S1215" s="21"/>
    </row>
    <row r="1216" customHeight="1" spans="1:19">
      <c r="A1216" s="2" t="s">
        <v>2720</v>
      </c>
      <c r="B1216" s="29" t="s">
        <v>209</v>
      </c>
      <c r="C1216" s="2" t="s">
        <v>2302</v>
      </c>
      <c r="D1216" s="2" t="str">
        <f t="array" ref="D1216">_xlfn.XLOOKUP(C1216,Customers!A:A,Customers!B:B)</f>
        <v>Customer 1035</v>
      </c>
      <c r="E1216" s="2" t="s">
        <v>46</v>
      </c>
      <c r="F1216" s="2" t="str">
        <f t="array" ref="F1216">_xlfn.XLOOKUP(E1216,Restaurants!A:A,Restaurants!B:B)</f>
        <v>Restaurant 043</v>
      </c>
      <c r="G1216" s="2" t="s">
        <v>359</v>
      </c>
      <c r="H1216" s="2" t="str">
        <f t="array" ref="H1216">_xlfn.XLOOKUP(G1216,Food_Menu!A:A,Food_Menu!B:B)</f>
        <v>Food Item 0058</v>
      </c>
      <c r="I1216" s="2">
        <f t="array" ref="I1216">_xlfn.XLOOKUP(G1216,Food_Menu!A:A,Food_Menu!D:D)</f>
        <v>356</v>
      </c>
      <c r="J1216" s="2" t="s">
        <v>534</v>
      </c>
      <c r="K1216" s="2" t="str">
        <f t="array" ref="K1216">_xlfn.XLOOKUP(J1216,Delivery_Partners!A:A,Delivery_Partners!B:B)</f>
        <v>Delivery Partner 169</v>
      </c>
      <c r="L1216" s="3">
        <v>1</v>
      </c>
      <c r="M1216" s="2" t="s">
        <v>23</v>
      </c>
      <c r="N1216" s="2" t="s">
        <v>55</v>
      </c>
      <c r="O1216" s="3">
        <v>62</v>
      </c>
      <c r="P1216" s="13">
        <f t="shared" si="242"/>
        <v>356</v>
      </c>
      <c r="Q1216" s="13" t="str">
        <f t="shared" si="243"/>
        <v>Slow</v>
      </c>
      <c r="S1216" s="21"/>
    </row>
    <row r="1217" hidden="1" customHeight="1" spans="1:19">
      <c r="A1217" s="2" t="s">
        <v>2721</v>
      </c>
      <c r="B1217" s="29" t="s">
        <v>463</v>
      </c>
      <c r="C1217" s="2" t="s">
        <v>1241</v>
      </c>
      <c r="D1217" s="2" t="str">
        <f t="array" ref="D1217">_xlfn.XLOOKUP(C1217,Customers!A:A,Customers!B:B)</f>
        <v>Customer 0022</v>
      </c>
      <c r="E1217" s="2" t="s">
        <v>518</v>
      </c>
      <c r="F1217" s="2" t="str">
        <f t="array" ref="F1217">_xlfn.XLOOKUP(E1217,Restaurants!A:A,Restaurants!B:B)</f>
        <v>Restaurant 039</v>
      </c>
      <c r="G1217" s="2" t="s">
        <v>529</v>
      </c>
      <c r="H1217" s="2" t="str">
        <f t="array" ref="H1217">_xlfn.XLOOKUP(G1217,Food_Menu!A:A,Food_Menu!B:B)</f>
        <v>Food Item 0126</v>
      </c>
      <c r="I1217" s="2"/>
      <c r="J1217" s="2" t="s">
        <v>118</v>
      </c>
      <c r="K1217" s="2" t="str">
        <f t="array" ref="K1217">_xlfn.XLOOKUP(J1217,Delivery_Partners!A:A,Delivery_Partners!B:B)</f>
        <v>Delivery Partner 176</v>
      </c>
      <c r="L1217" s="3">
        <v>2</v>
      </c>
      <c r="M1217" s="2" t="s">
        <v>101</v>
      </c>
      <c r="N1217" s="2" t="s">
        <v>55</v>
      </c>
      <c r="O1217" s="2"/>
    </row>
    <row r="1218" customHeight="1" spans="1:19">
      <c r="A1218" s="2" t="s">
        <v>2722</v>
      </c>
      <c r="B1218" s="29" t="s">
        <v>1523</v>
      </c>
      <c r="C1218" s="2" t="s">
        <v>987</v>
      </c>
      <c r="D1218" s="2" t="str">
        <f t="array" ref="D1218">_xlfn.XLOOKUP(C1218,Customers!A:A,Customers!B:B)</f>
        <v>Customer 0712</v>
      </c>
      <c r="E1218" s="2" t="s">
        <v>1176</v>
      </c>
      <c r="F1218" s="2" t="str">
        <f t="array" ref="F1218">_xlfn.XLOOKUP(E1218,Restaurants!A:A,Restaurants!B:B)</f>
        <v>Restaurant 053</v>
      </c>
      <c r="G1218" s="2" t="s">
        <v>34</v>
      </c>
      <c r="H1218" s="2" t="str">
        <f t="array" ref="H1218">_xlfn.XLOOKUP(G1218,Food_Menu!A:A,Food_Menu!B:B)</f>
        <v>Food Item 0177</v>
      </c>
      <c r="I1218" s="2">
        <f t="array" ref="I1218">_xlfn.XLOOKUP(G1218,Food_Menu!A:A,Food_Menu!D:D)</f>
        <v>268.83</v>
      </c>
      <c r="J1218" s="2" t="s">
        <v>938</v>
      </c>
      <c r="K1218" s="2" t="str">
        <f t="array" ref="K1218">_xlfn.XLOOKUP(J1218,Delivery_Partners!A:A,Delivery_Partners!B:B)</f>
        <v>Delivery Partner 139</v>
      </c>
      <c r="L1218" s="3">
        <v>1</v>
      </c>
      <c r="M1218" s="2" t="s">
        <v>23</v>
      </c>
      <c r="N1218" s="2" t="s">
        <v>24</v>
      </c>
      <c r="O1218" s="3">
        <v>49</v>
      </c>
      <c r="P1218" s="13">
        <f t="shared" ref="P1218:P1220" si="244">I1218*L1218</f>
        <v>268.83</v>
      </c>
      <c r="Q1218" s="13" t="str">
        <f t="shared" ref="Q1218:Q1220" si="245">IF(O1218="","Not Delivered",IF(O1218&lt;=30,"Fast",IF(O1218&lt;=60,"Normal","Slow")))</f>
        <v>Normal</v>
      </c>
      <c r="S1218" s="21"/>
    </row>
    <row r="1219" customHeight="1" spans="1:19">
      <c r="A1219" s="2" t="s">
        <v>2723</v>
      </c>
      <c r="B1219" s="29" t="s">
        <v>2209</v>
      </c>
      <c r="C1219" s="2" t="s">
        <v>2724</v>
      </c>
      <c r="D1219" s="2" t="str">
        <f t="array" ref="D1219">_xlfn.XLOOKUP(C1219,Customers!A:A,Customers!B:B)</f>
        <v>Customer 0525</v>
      </c>
      <c r="E1219" s="2" t="s">
        <v>586</v>
      </c>
      <c r="F1219" s="2" t="str">
        <f t="array" ref="F1219">_xlfn.XLOOKUP(E1219,Restaurants!A:A,Restaurants!B:B)</f>
        <v>Restaurant 092</v>
      </c>
      <c r="G1219" s="2" t="s">
        <v>627</v>
      </c>
      <c r="H1219" s="2" t="str">
        <f t="array" ref="H1219">_xlfn.XLOOKUP(G1219,Food_Menu!A:A,Food_Menu!B:B)</f>
        <v>Food Item 0188</v>
      </c>
      <c r="I1219" s="2">
        <f t="array" ref="I1219">_xlfn.XLOOKUP(G1219,Food_Menu!A:A,Food_Menu!D:D)</f>
        <v>537.03</v>
      </c>
      <c r="J1219" s="2" t="s">
        <v>499</v>
      </c>
      <c r="K1219" s="2" t="str">
        <f t="array" ref="K1219">_xlfn.XLOOKUP(J1219,Delivery_Partners!A:A,Delivery_Partners!B:B)</f>
        <v>Delivery Partner 105</v>
      </c>
      <c r="L1219" s="3">
        <v>2</v>
      </c>
      <c r="M1219" s="2" t="s">
        <v>23</v>
      </c>
      <c r="N1219" s="2" t="s">
        <v>55</v>
      </c>
      <c r="O1219" s="3">
        <v>41</v>
      </c>
      <c r="P1219" s="13">
        <f t="shared" si="244"/>
        <v>1074.06</v>
      </c>
      <c r="Q1219" s="13" t="str">
        <f t="shared" si="245"/>
        <v>Normal</v>
      </c>
      <c r="S1219" s="21"/>
    </row>
    <row r="1220" customHeight="1" spans="1:19">
      <c r="A1220" s="2" t="s">
        <v>2725</v>
      </c>
      <c r="B1220" s="28">
        <v>45998</v>
      </c>
      <c r="C1220" s="2" t="s">
        <v>2726</v>
      </c>
      <c r="D1220" s="2" t="str">
        <f t="array" ref="D1220">_xlfn.XLOOKUP(C1220,Customers!A:A,Customers!B:B)</f>
        <v>Customer 0362</v>
      </c>
      <c r="E1220" s="2" t="s">
        <v>1711</v>
      </c>
      <c r="F1220" s="2" t="str">
        <f t="array" ref="F1220">_xlfn.XLOOKUP(E1220,Restaurants!A:A,Restaurants!B:B)</f>
        <v>Restaurant 100</v>
      </c>
      <c r="G1220" s="2" t="s">
        <v>426</v>
      </c>
      <c r="H1220" s="2" t="str">
        <f t="array" ref="H1220">_xlfn.XLOOKUP(G1220,Food_Menu!A:A,Food_Menu!B:B)</f>
        <v>Food Item 0142</v>
      </c>
      <c r="I1220" s="2">
        <f t="array" ref="I1220">_xlfn.XLOOKUP(G1220,Food_Menu!A:A,Food_Menu!D:D)</f>
        <v>428.17</v>
      </c>
      <c r="J1220" s="2" t="s">
        <v>159</v>
      </c>
      <c r="K1220" s="2" t="str">
        <f t="array" ref="K1220">_xlfn.XLOOKUP(J1220,Delivery_Partners!A:A,Delivery_Partners!B:B)</f>
        <v>Delivery Partner 156</v>
      </c>
      <c r="L1220" s="3">
        <v>1</v>
      </c>
      <c r="M1220" s="2" t="s">
        <v>23</v>
      </c>
      <c r="N1220" s="2" t="s">
        <v>24</v>
      </c>
      <c r="O1220" s="3">
        <v>41</v>
      </c>
      <c r="P1220" s="13">
        <f t="shared" si="244"/>
        <v>428.17</v>
      </c>
      <c r="Q1220" s="13" t="str">
        <f t="shared" si="245"/>
        <v>Normal</v>
      </c>
      <c r="S1220" s="21"/>
    </row>
    <row r="1221" hidden="1" customHeight="1" spans="1:19">
      <c r="A1221" s="2" t="s">
        <v>2727</v>
      </c>
      <c r="B1221" s="28">
        <v>45933</v>
      </c>
      <c r="C1221" s="2" t="s">
        <v>2728</v>
      </c>
      <c r="D1221" s="2" t="str">
        <f t="array" ref="D1221">_xlfn.XLOOKUP(C1221,Customers!A:A,Customers!B:B)</f>
        <v>Customer 1121</v>
      </c>
      <c r="E1221" s="2" t="s">
        <v>1060</v>
      </c>
      <c r="F1221" s="2" t="str">
        <f t="array" ref="F1221">_xlfn.XLOOKUP(E1221,Restaurants!A:A,Restaurants!B:B)</f>
        <v>Restaurant 042</v>
      </c>
      <c r="G1221" s="2" t="s">
        <v>519</v>
      </c>
      <c r="H1221" s="2" t="str">
        <f t="array" ref="H1221">_xlfn.XLOOKUP(G1221,Food_Menu!A:A,Food_Menu!B:B)</f>
        <v>Food Item 0019</v>
      </c>
      <c r="I1221" s="2"/>
      <c r="J1221" s="2" t="s">
        <v>1246</v>
      </c>
      <c r="K1221" s="2" t="str">
        <f t="array" ref="K1221">_xlfn.XLOOKUP(J1221,Delivery_Partners!A:A,Delivery_Partners!B:B)</f>
        <v>Delivery Partner 048</v>
      </c>
      <c r="L1221" s="3">
        <v>2</v>
      </c>
      <c r="M1221" s="2" t="s">
        <v>101</v>
      </c>
      <c r="N1221" s="2" t="s">
        <v>55</v>
      </c>
      <c r="O1221" s="2"/>
    </row>
    <row r="1222" customHeight="1" spans="1:19">
      <c r="A1222" s="2" t="s">
        <v>2729</v>
      </c>
      <c r="B1222" s="29" t="s">
        <v>1156</v>
      </c>
      <c r="C1222" s="2" t="s">
        <v>1676</v>
      </c>
      <c r="D1222" s="2" t="str">
        <f t="array" ref="D1222">_xlfn.XLOOKUP(C1222,Customers!A:A,Customers!B:B)</f>
        <v>Customer 0795</v>
      </c>
      <c r="E1222" s="2" t="s">
        <v>83</v>
      </c>
      <c r="F1222" s="2" t="str">
        <f t="array" ref="F1222">_xlfn.XLOOKUP(E1222,Restaurants!A:A,Restaurants!B:B)</f>
        <v>Restaurant 032</v>
      </c>
      <c r="G1222" s="2" t="s">
        <v>202</v>
      </c>
      <c r="H1222" s="2" t="str">
        <f t="array" ref="H1222">_xlfn.XLOOKUP(G1222,Food_Menu!A:A,Food_Menu!B:B)</f>
        <v>Food Item 0096</v>
      </c>
      <c r="I1222" s="2">
        <f t="array" ref="I1222">_xlfn.XLOOKUP(G1222,Food_Menu!A:A,Food_Menu!D:D)</f>
        <v>399.57</v>
      </c>
      <c r="J1222" s="2" t="s">
        <v>1481</v>
      </c>
      <c r="K1222" s="2" t="str">
        <f t="array" ref="K1222">_xlfn.XLOOKUP(J1222,Delivery_Partners!A:A,Delivery_Partners!B:B)</f>
        <v>Delivery Partner 115</v>
      </c>
      <c r="L1222" s="3">
        <v>1</v>
      </c>
      <c r="M1222" s="2" t="s">
        <v>23</v>
      </c>
      <c r="N1222" s="2" t="s">
        <v>74</v>
      </c>
      <c r="O1222" s="3">
        <v>21</v>
      </c>
      <c r="P1222" s="13">
        <f t="shared" ref="P1222:P1225" si="246">I1222*L1222</f>
        <v>399.57</v>
      </c>
      <c r="Q1222" s="13" t="str">
        <f t="shared" ref="Q1222:Q1225" si="247">IF(O1222="","Not Delivered",IF(O1222&lt;=30,"Fast",IF(O1222&lt;=60,"Normal","Slow")))</f>
        <v>Fast</v>
      </c>
      <c r="S1222" s="21"/>
    </row>
    <row r="1223" customHeight="1" spans="1:19">
      <c r="A1223" s="2" t="s">
        <v>2730</v>
      </c>
      <c r="B1223" s="28">
        <v>45941</v>
      </c>
      <c r="C1223" s="2" t="s">
        <v>2731</v>
      </c>
      <c r="D1223" s="2" t="str">
        <f t="array" ref="D1223">_xlfn.XLOOKUP(C1223,Customers!A:A,Customers!B:B)</f>
        <v>Customer 0166</v>
      </c>
      <c r="E1223" s="2" t="s">
        <v>726</v>
      </c>
      <c r="F1223" s="2" t="str">
        <f t="array" ref="F1223">_xlfn.XLOOKUP(E1223,Restaurants!A:A,Restaurants!B:B)</f>
        <v>Restaurant 082</v>
      </c>
      <c r="G1223" s="2" t="s">
        <v>94</v>
      </c>
      <c r="H1223" s="2" t="str">
        <f t="array" ref="H1223">_xlfn.XLOOKUP(G1223,Food_Menu!A:A,Food_Menu!B:B)</f>
        <v>Food Item 0189</v>
      </c>
      <c r="I1223" s="2">
        <f t="array" ref="I1223">_xlfn.XLOOKUP(G1223,Food_Menu!A:A,Food_Menu!D:D)</f>
        <v>612.77</v>
      </c>
      <c r="J1223" s="2" t="s">
        <v>1160</v>
      </c>
      <c r="K1223" s="2" t="str">
        <f t="array" ref="K1223">_xlfn.XLOOKUP(J1223,Delivery_Partners!A:A,Delivery_Partners!B:B)</f>
        <v>Delivery Partner 145</v>
      </c>
      <c r="L1223" s="3">
        <v>1</v>
      </c>
      <c r="M1223" s="2" t="s">
        <v>23</v>
      </c>
      <c r="N1223" s="2" t="s">
        <v>24</v>
      </c>
      <c r="O1223" s="3">
        <v>29</v>
      </c>
      <c r="P1223" s="13">
        <f t="shared" si="246"/>
        <v>612.77</v>
      </c>
      <c r="Q1223" s="13" t="str">
        <f t="shared" si="247"/>
        <v>Fast</v>
      </c>
      <c r="S1223" s="21"/>
    </row>
    <row r="1224" customHeight="1" spans="1:19">
      <c r="A1224" s="2" t="s">
        <v>2732</v>
      </c>
      <c r="B1224" s="29" t="s">
        <v>955</v>
      </c>
      <c r="C1224" s="2" t="s">
        <v>2733</v>
      </c>
      <c r="D1224" s="2" t="str">
        <f t="array" ref="D1224">_xlfn.XLOOKUP(C1224,Customers!A:A,Customers!B:B)</f>
        <v>Customer 0168</v>
      </c>
      <c r="E1224" s="2" t="s">
        <v>492</v>
      </c>
      <c r="F1224" s="2" t="str">
        <f t="array" ref="F1224">_xlfn.XLOOKUP(E1224,Restaurants!A:A,Restaurants!B:B)</f>
        <v>Restaurant 008</v>
      </c>
      <c r="G1224" s="2" t="s">
        <v>962</v>
      </c>
      <c r="H1224" s="2" t="str">
        <f t="array" ref="H1224">_xlfn.XLOOKUP(G1224,Food_Menu!A:A,Food_Menu!B:B)</f>
        <v>Food Item 0017</v>
      </c>
      <c r="I1224" s="2">
        <f t="array" ref="I1224">_xlfn.XLOOKUP(G1224,Food_Menu!A:A,Food_Menu!D:D)</f>
        <v>353.65</v>
      </c>
      <c r="J1224" s="2" t="s">
        <v>1160</v>
      </c>
      <c r="K1224" s="2" t="str">
        <f t="array" ref="K1224">_xlfn.XLOOKUP(J1224,Delivery_Partners!A:A,Delivery_Partners!B:B)</f>
        <v>Delivery Partner 145</v>
      </c>
      <c r="L1224" s="3">
        <v>2</v>
      </c>
      <c r="M1224" s="2" t="s">
        <v>23</v>
      </c>
      <c r="N1224" s="2" t="s">
        <v>74</v>
      </c>
      <c r="O1224" s="3">
        <v>46</v>
      </c>
      <c r="P1224" s="13">
        <f t="shared" si="246"/>
        <v>707.3</v>
      </c>
      <c r="Q1224" s="13" t="str">
        <f t="shared" si="247"/>
        <v>Normal</v>
      </c>
      <c r="S1224" s="21"/>
    </row>
    <row r="1225" customHeight="1" spans="1:19">
      <c r="A1225" s="2" t="s">
        <v>2734</v>
      </c>
      <c r="B1225" s="29" t="s">
        <v>730</v>
      </c>
      <c r="C1225" s="2" t="s">
        <v>407</v>
      </c>
      <c r="D1225" s="2" t="str">
        <f t="array" ref="D1225">_xlfn.XLOOKUP(C1225,Customers!A:A,Customers!B:B)</f>
        <v>Customer 0141</v>
      </c>
      <c r="E1225" s="2" t="s">
        <v>143</v>
      </c>
      <c r="F1225" s="2" t="str">
        <f t="array" ref="F1225">_xlfn.XLOOKUP(E1225,Restaurants!A:A,Restaurants!B:B)</f>
        <v>Restaurant 054</v>
      </c>
      <c r="G1225" s="2" t="s">
        <v>692</v>
      </c>
      <c r="H1225" s="2" t="str">
        <f t="array" ref="H1225">_xlfn.XLOOKUP(G1225,Food_Menu!A:A,Food_Menu!B:B)</f>
        <v>Food Item 0130</v>
      </c>
      <c r="I1225" s="2">
        <f t="array" ref="I1225">_xlfn.XLOOKUP(G1225,Food_Menu!A:A,Food_Menu!D:D)</f>
        <v>112.66</v>
      </c>
      <c r="J1225" s="2" t="s">
        <v>123</v>
      </c>
      <c r="K1225" s="2" t="str">
        <f t="array" ref="K1225">_xlfn.XLOOKUP(J1225,Delivery_Partners!A:A,Delivery_Partners!B:B)</f>
        <v>Delivery Partner 106</v>
      </c>
      <c r="L1225" s="3">
        <v>1</v>
      </c>
      <c r="M1225" s="2" t="s">
        <v>23</v>
      </c>
      <c r="N1225" s="2" t="s">
        <v>55</v>
      </c>
      <c r="O1225" s="3">
        <v>45</v>
      </c>
      <c r="P1225" s="13">
        <f t="shared" si="246"/>
        <v>112.66</v>
      </c>
      <c r="Q1225" s="13" t="str">
        <f t="shared" si="247"/>
        <v>Normal</v>
      </c>
      <c r="S1225" s="21"/>
    </row>
    <row r="1226" hidden="1" customHeight="1" spans="1:19">
      <c r="A1226" s="2" t="s">
        <v>2735</v>
      </c>
      <c r="B1226" s="29" t="s">
        <v>1327</v>
      </c>
      <c r="C1226" s="2" t="s">
        <v>2736</v>
      </c>
      <c r="D1226" s="2" t="str">
        <f t="array" ref="D1226">_xlfn.XLOOKUP(C1226,Customers!A:A,Customers!B:B)</f>
        <v>Customer 0365</v>
      </c>
      <c r="E1226" s="2" t="s">
        <v>616</v>
      </c>
      <c r="F1226" s="2" t="str">
        <f t="array" ref="F1226">_xlfn.XLOOKUP(E1226,Restaurants!A:A,Restaurants!B:B)</f>
        <v>Restaurant 027</v>
      </c>
      <c r="G1226" s="2" t="s">
        <v>1318</v>
      </c>
      <c r="H1226" s="2" t="str">
        <f t="array" ref="H1226">_xlfn.XLOOKUP(G1226,Food_Menu!A:A,Food_Menu!B:B)</f>
        <v>Food Item 0119</v>
      </c>
      <c r="I1226" s="2"/>
      <c r="J1226" s="2" t="s">
        <v>558</v>
      </c>
      <c r="K1226" s="2" t="str">
        <f t="array" ref="K1226">_xlfn.XLOOKUP(J1226,Delivery_Partners!A:A,Delivery_Partners!B:B)</f>
        <v>Delivery Partner 070</v>
      </c>
      <c r="L1226" s="3">
        <v>1</v>
      </c>
      <c r="M1226" s="2" t="s">
        <v>101</v>
      </c>
      <c r="N1226" s="2" t="s">
        <v>74</v>
      </c>
      <c r="O1226" s="2"/>
    </row>
    <row r="1227" customHeight="1" spans="1:19">
      <c r="A1227" s="2" t="s">
        <v>2737</v>
      </c>
      <c r="B1227" s="28">
        <v>45816</v>
      </c>
      <c r="C1227" s="2" t="s">
        <v>2738</v>
      </c>
      <c r="D1227" s="2" t="str">
        <f t="array" ref="D1227">_xlfn.XLOOKUP(C1227,Customers!A:A,Customers!B:B)</f>
        <v>Customer 0083</v>
      </c>
      <c r="E1227" s="2" t="s">
        <v>366</v>
      </c>
      <c r="F1227" s="2" t="str">
        <f t="array" ref="F1227">_xlfn.XLOOKUP(E1227,Restaurants!A:A,Restaurants!B:B)</f>
        <v>Restaurant 073</v>
      </c>
      <c r="G1227" s="2" t="s">
        <v>303</v>
      </c>
      <c r="H1227" s="2" t="str">
        <f t="array" ref="H1227">_xlfn.XLOOKUP(G1227,Food_Menu!A:A,Food_Menu!B:B)</f>
        <v>Food Item 0050</v>
      </c>
      <c r="I1227" s="2">
        <f t="array" ref="I1227">_xlfn.XLOOKUP(G1227,Food_Menu!A:A,Food_Menu!D:D)</f>
        <v>122.02</v>
      </c>
      <c r="J1227" s="2" t="s">
        <v>707</v>
      </c>
      <c r="K1227" s="2" t="str">
        <f t="array" ref="K1227">_xlfn.XLOOKUP(J1227,Delivery_Partners!A:A,Delivery_Partners!B:B)</f>
        <v>Delivery Partner 171</v>
      </c>
      <c r="L1227" s="3">
        <v>2</v>
      </c>
      <c r="M1227" s="2" t="s">
        <v>23</v>
      </c>
      <c r="N1227" s="2" t="s">
        <v>24</v>
      </c>
      <c r="O1227" s="3">
        <v>35</v>
      </c>
      <c r="P1227" s="13">
        <f t="shared" ref="P1227:P1241" si="248">I1227*L1227</f>
        <v>244.04</v>
      </c>
      <c r="Q1227" s="13" t="str">
        <f t="shared" ref="Q1227:Q1241" si="249">IF(O1227="","Not Delivered",IF(O1227&lt;=30,"Fast",IF(O1227&lt;=60,"Normal","Slow")))</f>
        <v>Normal</v>
      </c>
      <c r="S1227" s="21"/>
    </row>
    <row r="1228" customHeight="1" spans="1:19">
      <c r="A1228" s="2" t="s">
        <v>2739</v>
      </c>
      <c r="B1228" s="29" t="s">
        <v>746</v>
      </c>
      <c r="C1228" s="2" t="s">
        <v>1371</v>
      </c>
      <c r="D1228" s="2" t="str">
        <f t="array" ref="D1228">_xlfn.XLOOKUP(C1228,Customers!A:A,Customers!B:B)</f>
        <v>Customer 0318</v>
      </c>
      <c r="E1228" s="2" t="s">
        <v>465</v>
      </c>
      <c r="F1228" s="2" t="str">
        <f t="array" ref="F1228">_xlfn.XLOOKUP(E1228,Restaurants!A:A,Restaurants!B:B)</f>
        <v>Restaurant 010</v>
      </c>
      <c r="G1228" s="2" t="s">
        <v>308</v>
      </c>
      <c r="H1228" s="2" t="str">
        <f t="array" ref="H1228">_xlfn.XLOOKUP(G1228,Food_Menu!A:A,Food_Menu!B:B)</f>
        <v>Food Item 0076</v>
      </c>
      <c r="I1228" s="2">
        <f t="array" ref="I1228">_xlfn.XLOOKUP(G1228,Food_Menu!A:A,Food_Menu!D:D)</f>
        <v>82.28</v>
      </c>
      <c r="J1228" s="2" t="s">
        <v>414</v>
      </c>
      <c r="K1228" s="2" t="str">
        <f t="array" ref="K1228">_xlfn.XLOOKUP(J1228,Delivery_Partners!A:A,Delivery_Partners!B:B)</f>
        <v>Delivery Partner 122</v>
      </c>
      <c r="L1228" s="3">
        <v>2</v>
      </c>
      <c r="M1228" s="2" t="s">
        <v>23</v>
      </c>
      <c r="N1228" s="2" t="s">
        <v>24</v>
      </c>
      <c r="O1228" s="3">
        <v>41</v>
      </c>
      <c r="P1228" s="13">
        <f t="shared" si="248"/>
        <v>164.56</v>
      </c>
      <c r="Q1228" s="13" t="str">
        <f t="shared" si="249"/>
        <v>Normal</v>
      </c>
      <c r="S1228" s="21"/>
    </row>
    <row r="1229" customHeight="1" spans="1:19">
      <c r="A1229" s="2" t="s">
        <v>2740</v>
      </c>
      <c r="B1229" s="29" t="s">
        <v>2741</v>
      </c>
      <c r="C1229" s="2" t="s">
        <v>2742</v>
      </c>
      <c r="D1229" s="2" t="str">
        <f t="array" ref="D1229">_xlfn.XLOOKUP(C1229,Customers!A:A,Customers!B:B)</f>
        <v>Customer 0919</v>
      </c>
      <c r="E1229" s="2" t="s">
        <v>1711</v>
      </c>
      <c r="F1229" s="2" t="str">
        <f t="array" ref="F1229">_xlfn.XLOOKUP(E1229,Restaurants!A:A,Restaurants!B:B)</f>
        <v>Restaurant 100</v>
      </c>
      <c r="G1229" s="2" t="s">
        <v>596</v>
      </c>
      <c r="H1229" s="2" t="str">
        <f t="array" ref="H1229">_xlfn.XLOOKUP(G1229,Food_Menu!A:A,Food_Menu!B:B)</f>
        <v>Food Item 0216</v>
      </c>
      <c r="I1229" s="2">
        <f t="array" ref="I1229">_xlfn.XLOOKUP(G1229,Food_Menu!A:A,Food_Menu!D:D)</f>
        <v>488.7</v>
      </c>
      <c r="J1229" s="2" t="s">
        <v>938</v>
      </c>
      <c r="K1229" s="2" t="str">
        <f t="array" ref="K1229">_xlfn.XLOOKUP(J1229,Delivery_Partners!A:A,Delivery_Partners!B:B)</f>
        <v>Delivery Partner 139</v>
      </c>
      <c r="L1229" s="3">
        <v>2</v>
      </c>
      <c r="M1229" s="2" t="s">
        <v>23</v>
      </c>
      <c r="N1229" s="2" t="s">
        <v>55</v>
      </c>
      <c r="O1229" s="3">
        <v>42</v>
      </c>
      <c r="P1229" s="13">
        <f t="shared" si="248"/>
        <v>977.4</v>
      </c>
      <c r="Q1229" s="13" t="str">
        <f t="shared" si="249"/>
        <v>Normal</v>
      </c>
      <c r="S1229" s="21"/>
    </row>
    <row r="1230" customHeight="1" spans="1:19">
      <c r="A1230" s="2" t="s">
        <v>2743</v>
      </c>
      <c r="B1230" s="28">
        <v>45850</v>
      </c>
      <c r="C1230" s="2" t="s">
        <v>1486</v>
      </c>
      <c r="D1230" s="2" t="str">
        <f t="array" ref="D1230">_xlfn.XLOOKUP(C1230,Customers!A:A,Customers!B:B)</f>
        <v>Customer 1049</v>
      </c>
      <c r="E1230" s="2" t="s">
        <v>27</v>
      </c>
      <c r="F1230" s="2" t="str">
        <f t="array" ref="F1230">_xlfn.XLOOKUP(E1230,Restaurants!A:A,Restaurants!B:B)</f>
        <v>Restaurant 033</v>
      </c>
      <c r="G1230" s="2" t="s">
        <v>216</v>
      </c>
      <c r="H1230" s="2" t="str">
        <f t="array" ref="H1230">_xlfn.XLOOKUP(G1230,Food_Menu!A:A,Food_Menu!B:B)</f>
        <v>Food Item 0132</v>
      </c>
      <c r="I1230" s="2">
        <f t="array" ref="I1230">_xlfn.XLOOKUP(G1230,Food_Menu!A:A,Food_Menu!D:D)</f>
        <v>597.76</v>
      </c>
      <c r="J1230" s="2" t="s">
        <v>597</v>
      </c>
      <c r="K1230" s="2" t="str">
        <f t="array" ref="K1230">_xlfn.XLOOKUP(J1230,Delivery_Partners!A:A,Delivery_Partners!B:B)</f>
        <v>Delivery Partner 113</v>
      </c>
      <c r="L1230" s="3">
        <v>1</v>
      </c>
      <c r="M1230" s="2" t="s">
        <v>23</v>
      </c>
      <c r="N1230" s="2" t="s">
        <v>55</v>
      </c>
      <c r="O1230" s="3">
        <v>34</v>
      </c>
      <c r="P1230" s="13">
        <f t="shared" si="248"/>
        <v>597.76</v>
      </c>
      <c r="Q1230" s="13" t="str">
        <f t="shared" si="249"/>
        <v>Normal</v>
      </c>
      <c r="S1230" s="21"/>
    </row>
    <row r="1231" customHeight="1" spans="1:19">
      <c r="A1231" s="2" t="s">
        <v>2744</v>
      </c>
      <c r="B1231" s="29" t="s">
        <v>2186</v>
      </c>
      <c r="C1231" s="2" t="s">
        <v>2745</v>
      </c>
      <c r="D1231" s="2" t="str">
        <f t="array" ref="D1231">_xlfn.XLOOKUP(C1231,Customers!A:A,Customers!B:B)</f>
        <v>Customer 0944</v>
      </c>
      <c r="E1231" s="2" t="s">
        <v>110</v>
      </c>
      <c r="F1231" s="2" t="str">
        <f t="array" ref="F1231">_xlfn.XLOOKUP(E1231,Restaurants!A:A,Restaurants!B:B)</f>
        <v>Restaurant 062</v>
      </c>
      <c r="G1231" s="2" t="s">
        <v>340</v>
      </c>
      <c r="H1231" s="2" t="str">
        <f t="array" ref="H1231">_xlfn.XLOOKUP(G1231,Food_Menu!A:A,Food_Menu!B:B)</f>
        <v>Food Item 0207</v>
      </c>
      <c r="I1231" s="2">
        <f t="array" ref="I1231">_xlfn.XLOOKUP(G1231,Food_Menu!A:A,Food_Menu!D:D)</f>
        <v>225.36</v>
      </c>
      <c r="J1231" s="2" t="s">
        <v>1698</v>
      </c>
      <c r="K1231" s="2" t="str">
        <f t="array" ref="K1231">_xlfn.XLOOKUP(J1231,Delivery_Partners!A:A,Delivery_Partners!B:B)</f>
        <v>Delivery Partner 158</v>
      </c>
      <c r="L1231" s="3">
        <v>1</v>
      </c>
      <c r="M1231" s="2" t="s">
        <v>23</v>
      </c>
      <c r="N1231" s="2" t="s">
        <v>55</v>
      </c>
      <c r="O1231" s="3">
        <v>31</v>
      </c>
      <c r="P1231" s="13">
        <f t="shared" si="248"/>
        <v>225.36</v>
      </c>
      <c r="Q1231" s="13" t="str">
        <f t="shared" si="249"/>
        <v>Normal</v>
      </c>
      <c r="S1231" s="21"/>
    </row>
    <row r="1232" customHeight="1" spans="1:19">
      <c r="A1232" s="2" t="s">
        <v>2746</v>
      </c>
      <c r="B1232" s="29" t="s">
        <v>971</v>
      </c>
      <c r="C1232" s="2" t="s">
        <v>2747</v>
      </c>
      <c r="D1232" s="2" t="str">
        <f t="array" ref="D1232">_xlfn.XLOOKUP(C1232,Customers!A:A,Customers!B:B)</f>
        <v>Customer 0596</v>
      </c>
      <c r="E1232" s="2" t="s">
        <v>776</v>
      </c>
      <c r="F1232" s="2" t="str">
        <f t="array" ref="F1232">_xlfn.XLOOKUP(E1232,Restaurants!A:A,Restaurants!B:B)</f>
        <v>Restaurant 069</v>
      </c>
      <c r="G1232" s="2" t="s">
        <v>2196</v>
      </c>
      <c r="H1232" s="2" t="str">
        <f t="array" ref="H1232">_xlfn.XLOOKUP(G1232,Food_Menu!A:A,Food_Menu!B:B)</f>
        <v>Food Item 0104</v>
      </c>
      <c r="I1232" s="2">
        <f t="array" ref="I1232">_xlfn.XLOOKUP(G1232,Food_Menu!A:A,Food_Menu!D:D)</f>
        <v>316.94</v>
      </c>
      <c r="J1232" s="2" t="s">
        <v>993</v>
      </c>
      <c r="K1232" s="2" t="str">
        <f t="array" ref="K1232">_xlfn.XLOOKUP(J1232,Delivery_Partners!A:A,Delivery_Partners!B:B)</f>
        <v>Delivery Partner 086</v>
      </c>
      <c r="L1232" s="3">
        <v>1</v>
      </c>
      <c r="M1232" s="2" t="s">
        <v>23</v>
      </c>
      <c r="N1232" s="2" t="s">
        <v>55</v>
      </c>
      <c r="O1232" s="3">
        <v>17</v>
      </c>
      <c r="P1232" s="13">
        <f t="shared" si="248"/>
        <v>316.94</v>
      </c>
      <c r="Q1232" s="13" t="str">
        <f t="shared" si="249"/>
        <v>Fast</v>
      </c>
      <c r="S1232" s="21"/>
    </row>
    <row r="1233" customHeight="1" spans="1:19">
      <c r="A1233" s="2" t="s">
        <v>2748</v>
      </c>
      <c r="B1233" s="29" t="s">
        <v>864</v>
      </c>
      <c r="C1233" s="2" t="s">
        <v>2749</v>
      </c>
      <c r="D1233" s="2" t="str">
        <f t="array" ref="D1233">_xlfn.XLOOKUP(C1233,Customers!A:A,Customers!B:B)</f>
        <v>Customer 0835</v>
      </c>
      <c r="E1233" s="2" t="s">
        <v>797</v>
      </c>
      <c r="F1233" s="2" t="str">
        <f t="array" ref="F1233">_xlfn.XLOOKUP(E1233,Restaurants!A:A,Restaurants!B:B)</f>
        <v>Restaurant 058</v>
      </c>
      <c r="G1233" s="2" t="s">
        <v>1009</v>
      </c>
      <c r="H1233" s="2" t="str">
        <f t="array" ref="H1233">_xlfn.XLOOKUP(G1233,Food_Menu!A:A,Food_Menu!B:B)</f>
        <v>Food Item 0187</v>
      </c>
      <c r="I1233" s="2">
        <f t="array" ref="I1233">_xlfn.XLOOKUP(G1233,Food_Menu!A:A,Food_Menu!D:D)</f>
        <v>496.25</v>
      </c>
      <c r="J1233" s="2" t="s">
        <v>304</v>
      </c>
      <c r="K1233" s="2" t="str">
        <f t="array" ref="K1233">_xlfn.XLOOKUP(J1233,Delivery_Partners!A:A,Delivery_Partners!B:B)</f>
        <v>Delivery Partner 099</v>
      </c>
      <c r="L1233" s="3">
        <v>1</v>
      </c>
      <c r="M1233" s="2" t="s">
        <v>23</v>
      </c>
      <c r="N1233" s="2" t="s">
        <v>24</v>
      </c>
      <c r="O1233" s="3">
        <v>33</v>
      </c>
      <c r="P1233" s="13">
        <f t="shared" si="248"/>
        <v>496.25</v>
      </c>
      <c r="Q1233" s="13" t="str">
        <f t="shared" si="249"/>
        <v>Normal</v>
      </c>
      <c r="S1233" s="21"/>
    </row>
    <row r="1234" customHeight="1" spans="1:19">
      <c r="A1234" s="2" t="s">
        <v>2750</v>
      </c>
      <c r="B1234" s="29" t="s">
        <v>599</v>
      </c>
      <c r="C1234" s="2" t="s">
        <v>1542</v>
      </c>
      <c r="D1234" s="2" t="str">
        <f t="array" ref="D1234">_xlfn.XLOOKUP(C1234,Customers!A:A,Customers!B:B)</f>
        <v>Customer 1133</v>
      </c>
      <c r="E1234" s="2" t="s">
        <v>143</v>
      </c>
      <c r="F1234" s="2" t="str">
        <f t="array" ref="F1234">_xlfn.XLOOKUP(E1234,Restaurants!A:A,Restaurants!B:B)</f>
        <v>Restaurant 054</v>
      </c>
      <c r="G1234" s="2" t="s">
        <v>183</v>
      </c>
      <c r="H1234" s="2" t="str">
        <f t="array" ref="H1234">_xlfn.XLOOKUP(G1234,Food_Menu!A:A,Food_Menu!B:B)</f>
        <v>Food Item 0137</v>
      </c>
      <c r="I1234" s="2">
        <f t="array" ref="I1234">_xlfn.XLOOKUP(G1234,Food_Menu!A:A,Food_Menu!D:D)</f>
        <v>200.4</v>
      </c>
      <c r="J1234" s="2" t="s">
        <v>1160</v>
      </c>
      <c r="K1234" s="2" t="str">
        <f t="array" ref="K1234">_xlfn.XLOOKUP(J1234,Delivery_Partners!A:A,Delivery_Partners!B:B)</f>
        <v>Delivery Partner 145</v>
      </c>
      <c r="L1234" s="3">
        <v>1</v>
      </c>
      <c r="M1234" s="2" t="s">
        <v>23</v>
      </c>
      <c r="N1234" s="2" t="s">
        <v>74</v>
      </c>
      <c r="O1234" s="3">
        <v>34</v>
      </c>
      <c r="P1234" s="13">
        <f t="shared" si="248"/>
        <v>200.4</v>
      </c>
      <c r="Q1234" s="13" t="str">
        <f t="shared" si="249"/>
        <v>Normal</v>
      </c>
      <c r="S1234" s="21"/>
    </row>
    <row r="1235" customHeight="1" spans="1:19">
      <c r="A1235" s="2" t="s">
        <v>2751</v>
      </c>
      <c r="B1235" s="28">
        <v>45816</v>
      </c>
      <c r="C1235" s="2" t="s">
        <v>1352</v>
      </c>
      <c r="D1235" s="2" t="str">
        <f t="array" ref="D1235">_xlfn.XLOOKUP(C1235,Customers!A:A,Customers!B:B)</f>
        <v>Customer 0064</v>
      </c>
      <c r="E1235" s="2" t="s">
        <v>27</v>
      </c>
      <c r="F1235" s="2" t="str">
        <f t="array" ref="F1235">_xlfn.XLOOKUP(E1235,Restaurants!A:A,Restaurants!B:B)</f>
        <v>Restaurant 033</v>
      </c>
      <c r="G1235" s="2" t="s">
        <v>1919</v>
      </c>
      <c r="H1235" s="2" t="str">
        <f t="array" ref="H1235">_xlfn.XLOOKUP(G1235,Food_Menu!A:A,Food_Menu!B:B)</f>
        <v>Food Item 0201</v>
      </c>
      <c r="I1235" s="2">
        <f t="array" ref="I1235">_xlfn.XLOOKUP(G1235,Food_Menu!A:A,Food_Menu!D:D)</f>
        <v>613.68</v>
      </c>
      <c r="J1235" s="2" t="s">
        <v>1596</v>
      </c>
      <c r="K1235" s="2" t="str">
        <f t="array" ref="K1235">_xlfn.XLOOKUP(J1235,Delivery_Partners!A:A,Delivery_Partners!B:B)</f>
        <v>Delivery Partner 094</v>
      </c>
      <c r="L1235" s="3">
        <v>1</v>
      </c>
      <c r="M1235" s="2" t="s">
        <v>23</v>
      </c>
      <c r="N1235" s="2" t="s">
        <v>24</v>
      </c>
      <c r="O1235" s="3">
        <v>49</v>
      </c>
      <c r="P1235" s="13">
        <f t="shared" si="248"/>
        <v>613.68</v>
      </c>
      <c r="Q1235" s="13" t="str">
        <f t="shared" si="249"/>
        <v>Normal</v>
      </c>
      <c r="S1235" s="21"/>
    </row>
    <row r="1236" customHeight="1" spans="1:19">
      <c r="A1236" s="2" t="s">
        <v>2752</v>
      </c>
      <c r="B1236" s="29" t="s">
        <v>64</v>
      </c>
      <c r="C1236" s="2" t="s">
        <v>2753</v>
      </c>
      <c r="D1236" s="2" t="str">
        <f t="array" ref="D1236">_xlfn.XLOOKUP(C1236,Customers!A:A,Customers!B:B)</f>
        <v>Customer 1086</v>
      </c>
      <c r="E1236" s="2" t="s">
        <v>814</v>
      </c>
      <c r="F1236" s="2" t="str">
        <f t="array" ref="F1236">_xlfn.XLOOKUP(E1236,Restaurants!A:A,Restaurants!B:B)</f>
        <v>Restaurant 093</v>
      </c>
      <c r="G1236" s="2" t="s">
        <v>826</v>
      </c>
      <c r="H1236" s="2" t="str">
        <f t="array" ref="H1236">_xlfn.XLOOKUP(G1236,Food_Menu!A:A,Food_Menu!B:B)</f>
        <v>Food Item 0072</v>
      </c>
      <c r="I1236" s="2">
        <f t="array" ref="I1236">_xlfn.XLOOKUP(G1236,Food_Menu!A:A,Food_Menu!D:D)</f>
        <v>154.11</v>
      </c>
      <c r="J1236" s="2" t="s">
        <v>173</v>
      </c>
      <c r="K1236" s="2" t="str">
        <f t="array" ref="K1236">_xlfn.XLOOKUP(J1236,Delivery_Partners!A:A,Delivery_Partners!B:B)</f>
        <v>Delivery Partner 045</v>
      </c>
      <c r="L1236" s="3">
        <v>1</v>
      </c>
      <c r="M1236" s="2" t="s">
        <v>23</v>
      </c>
      <c r="N1236" s="2" t="s">
        <v>24</v>
      </c>
      <c r="O1236" s="3">
        <v>50</v>
      </c>
      <c r="P1236" s="13">
        <f t="shared" si="248"/>
        <v>154.11</v>
      </c>
      <c r="Q1236" s="13" t="str">
        <f t="shared" si="249"/>
        <v>Normal</v>
      </c>
      <c r="S1236" s="21"/>
    </row>
    <row r="1237" customHeight="1" spans="1:19">
      <c r="A1237" s="2" t="s">
        <v>2754</v>
      </c>
      <c r="B1237" s="29" t="s">
        <v>2755</v>
      </c>
      <c r="C1237" s="2" t="s">
        <v>464</v>
      </c>
      <c r="D1237" s="2" t="str">
        <f t="array" ref="D1237">_xlfn.XLOOKUP(C1237,Customers!A:A,Customers!B:B)</f>
        <v>Customer 0868</v>
      </c>
      <c r="E1237" s="2" t="s">
        <v>110</v>
      </c>
      <c r="F1237" s="2" t="str">
        <f t="array" ref="F1237">_xlfn.XLOOKUP(E1237,Restaurants!A:A,Restaurants!B:B)</f>
        <v>Restaurant 062</v>
      </c>
      <c r="G1237" s="2" t="s">
        <v>1701</v>
      </c>
      <c r="H1237" s="2" t="str">
        <f t="array" ref="H1237">_xlfn.XLOOKUP(G1237,Food_Menu!A:A,Food_Menu!B:B)</f>
        <v>Food Item 0085</v>
      </c>
      <c r="I1237" s="2">
        <f t="array" ref="I1237">_xlfn.XLOOKUP(G1237,Food_Menu!A:A,Food_Menu!D:D)</f>
        <v>423.46</v>
      </c>
      <c r="J1237" s="2" t="s">
        <v>1325</v>
      </c>
      <c r="K1237" s="2" t="str">
        <f t="array" ref="K1237">_xlfn.XLOOKUP(J1237,Delivery_Partners!A:A,Delivery_Partners!B:B)</f>
        <v>Delivery Partner 137</v>
      </c>
      <c r="L1237" s="3">
        <v>1</v>
      </c>
      <c r="M1237" s="2" t="s">
        <v>23</v>
      </c>
      <c r="N1237" s="2" t="s">
        <v>42</v>
      </c>
      <c r="O1237" s="3">
        <v>37</v>
      </c>
      <c r="P1237" s="13">
        <f t="shared" si="248"/>
        <v>423.46</v>
      </c>
      <c r="Q1237" s="13" t="str">
        <f t="shared" si="249"/>
        <v>Normal</v>
      </c>
      <c r="S1237" s="21"/>
    </row>
    <row r="1238" customHeight="1" spans="1:19">
      <c r="A1238" s="2" t="s">
        <v>2756</v>
      </c>
      <c r="B1238" s="29" t="s">
        <v>864</v>
      </c>
      <c r="C1238" s="2" t="s">
        <v>531</v>
      </c>
      <c r="D1238" s="2" t="str">
        <f t="array" ref="D1238">_xlfn.XLOOKUP(C1238,Customers!A:A,Customers!B:B)</f>
        <v>Customer 0464</v>
      </c>
      <c r="E1238" s="2" t="s">
        <v>281</v>
      </c>
      <c r="F1238" s="2" t="str">
        <f t="array" ref="F1238">_xlfn.XLOOKUP(E1238,Restaurants!A:A,Restaurants!B:B)</f>
        <v>Restaurant 026</v>
      </c>
      <c r="G1238" s="2" t="s">
        <v>194</v>
      </c>
      <c r="H1238" s="2" t="str">
        <f t="array" ref="H1238">_xlfn.XLOOKUP(G1238,Food_Menu!A:A,Food_Menu!B:B)</f>
        <v>Food Item 0009</v>
      </c>
      <c r="I1238" s="2">
        <f t="array" ref="I1238">_xlfn.XLOOKUP(G1238,Food_Menu!A:A,Food_Menu!D:D)</f>
        <v>168.03</v>
      </c>
      <c r="J1238" s="2" t="s">
        <v>236</v>
      </c>
      <c r="K1238" s="2" t="str">
        <f t="array" ref="K1238">_xlfn.XLOOKUP(J1238,Delivery_Partners!A:A,Delivery_Partners!B:B)</f>
        <v>Delivery Partner 068</v>
      </c>
      <c r="L1238" s="3">
        <v>1</v>
      </c>
      <c r="M1238" s="2" t="s">
        <v>23</v>
      </c>
      <c r="N1238" s="2" t="s">
        <v>24</v>
      </c>
      <c r="O1238" s="3">
        <v>60</v>
      </c>
      <c r="P1238" s="13">
        <f t="shared" si="248"/>
        <v>168.03</v>
      </c>
      <c r="Q1238" s="13" t="str">
        <f t="shared" si="249"/>
        <v>Normal</v>
      </c>
      <c r="S1238" s="21"/>
    </row>
    <row r="1239" customHeight="1" spans="1:19">
      <c r="A1239" s="2" t="s">
        <v>2757</v>
      </c>
      <c r="B1239" s="29" t="s">
        <v>258</v>
      </c>
      <c r="C1239" s="2" t="s">
        <v>1964</v>
      </c>
      <c r="D1239" s="2" t="str">
        <f t="array" ref="D1239">_xlfn.XLOOKUP(C1239,Customers!A:A,Customers!B:B)</f>
        <v>Customer 0539</v>
      </c>
      <c r="E1239" s="2" t="s">
        <v>83</v>
      </c>
      <c r="F1239" s="2" t="str">
        <f t="array" ref="F1239">_xlfn.XLOOKUP(E1239,Restaurants!A:A,Restaurants!B:B)</f>
        <v>Restaurant 032</v>
      </c>
      <c r="G1239" s="2" t="s">
        <v>861</v>
      </c>
      <c r="H1239" s="2" t="str">
        <f t="array" ref="H1239">_xlfn.XLOOKUP(G1239,Food_Menu!A:A,Food_Menu!B:B)</f>
        <v>Food Item 0051</v>
      </c>
      <c r="I1239" s="2">
        <f t="array" ref="I1239">_xlfn.XLOOKUP(G1239,Food_Menu!A:A,Food_Menu!D:D)</f>
        <v>516.47</v>
      </c>
      <c r="J1239" s="2" t="s">
        <v>85</v>
      </c>
      <c r="K1239" s="2" t="str">
        <f t="array" ref="K1239">_xlfn.XLOOKUP(J1239,Delivery_Partners!A:A,Delivery_Partners!B:B)</f>
        <v>Delivery Partner 019</v>
      </c>
      <c r="L1239" s="3">
        <v>1</v>
      </c>
      <c r="M1239" s="2" t="s">
        <v>23</v>
      </c>
      <c r="N1239" s="2" t="s">
        <v>55</v>
      </c>
      <c r="O1239" s="3">
        <v>37</v>
      </c>
      <c r="P1239" s="13">
        <f t="shared" si="248"/>
        <v>516.47</v>
      </c>
      <c r="Q1239" s="13" t="str">
        <f t="shared" si="249"/>
        <v>Normal</v>
      </c>
      <c r="S1239" s="21"/>
    </row>
    <row r="1240" customHeight="1" spans="1:19">
      <c r="A1240" s="2" t="s">
        <v>2758</v>
      </c>
      <c r="B1240" s="29" t="s">
        <v>258</v>
      </c>
      <c r="C1240" s="2" t="s">
        <v>2759</v>
      </c>
      <c r="D1240" s="2" t="str">
        <f t="array" ref="D1240">_xlfn.XLOOKUP(C1240,Customers!A:A,Customers!B:B)</f>
        <v>Customer 0527</v>
      </c>
      <c r="E1240" s="2" t="s">
        <v>1176</v>
      </c>
      <c r="F1240" s="2" t="str">
        <f t="array" ref="F1240">_xlfn.XLOOKUP(E1240,Restaurants!A:A,Restaurants!B:B)</f>
        <v>Restaurant 053</v>
      </c>
      <c r="G1240" s="2" t="s">
        <v>713</v>
      </c>
      <c r="H1240" s="2" t="str">
        <f t="array" ref="H1240">_xlfn.XLOOKUP(G1240,Food_Menu!A:A,Food_Menu!B:B)</f>
        <v>Food Item 0031</v>
      </c>
      <c r="I1240" s="2">
        <f t="array" ref="I1240">_xlfn.XLOOKUP(G1240,Food_Menu!A:A,Food_Menu!D:D)</f>
        <v>485.31</v>
      </c>
      <c r="J1240" s="2" t="s">
        <v>236</v>
      </c>
      <c r="K1240" s="2" t="str">
        <f t="array" ref="K1240">_xlfn.XLOOKUP(J1240,Delivery_Partners!A:A,Delivery_Partners!B:B)</f>
        <v>Delivery Partner 068</v>
      </c>
      <c r="L1240" s="3">
        <v>1</v>
      </c>
      <c r="M1240" s="2" t="s">
        <v>23</v>
      </c>
      <c r="N1240" s="2" t="s">
        <v>55</v>
      </c>
      <c r="O1240" s="3">
        <v>47</v>
      </c>
      <c r="P1240" s="13">
        <f t="shared" si="248"/>
        <v>485.31</v>
      </c>
      <c r="Q1240" s="13" t="str">
        <f t="shared" si="249"/>
        <v>Normal</v>
      </c>
      <c r="S1240" s="21"/>
    </row>
    <row r="1241" customHeight="1" spans="1:19">
      <c r="A1241" s="2" t="s">
        <v>2760</v>
      </c>
      <c r="B1241" s="28">
        <v>45939</v>
      </c>
      <c r="C1241" s="2" t="s">
        <v>2761</v>
      </c>
      <c r="D1241" s="2" t="str">
        <f t="array" ref="D1241">_xlfn.XLOOKUP(C1241,Customers!A:A,Customers!B:B)</f>
        <v>Customer 0190</v>
      </c>
      <c r="E1241" s="2" t="s">
        <v>917</v>
      </c>
      <c r="F1241" s="2" t="str">
        <f t="array" ref="F1241">_xlfn.XLOOKUP(E1241,Restaurants!A:A,Restaurants!B:B)</f>
        <v>Restaurant 102</v>
      </c>
      <c r="G1241" s="2" t="s">
        <v>1498</v>
      </c>
      <c r="H1241" s="2" t="str">
        <f t="array" ref="H1241">_xlfn.XLOOKUP(G1241,Food_Menu!A:A,Food_Menu!B:B)</f>
        <v>Food Item 0041</v>
      </c>
      <c r="I1241" s="2">
        <f t="array" ref="I1241">_xlfn.XLOOKUP(G1241,Food_Menu!A:A,Food_Menu!D:D)</f>
        <v>514.31</v>
      </c>
      <c r="J1241" s="2" t="s">
        <v>271</v>
      </c>
      <c r="K1241" s="2" t="str">
        <f t="array" ref="K1241">_xlfn.XLOOKUP(J1241,Delivery_Partners!A:A,Delivery_Partners!B:B)</f>
        <v>Delivery Partner 010</v>
      </c>
      <c r="L1241" s="3">
        <v>1</v>
      </c>
      <c r="M1241" s="2" t="s">
        <v>23</v>
      </c>
      <c r="N1241" s="2" t="s">
        <v>24</v>
      </c>
      <c r="O1241" s="3">
        <v>34</v>
      </c>
      <c r="P1241" s="13">
        <f t="shared" si="248"/>
        <v>514.31</v>
      </c>
      <c r="Q1241" s="13" t="str">
        <f t="shared" si="249"/>
        <v>Normal</v>
      </c>
      <c r="S1241" s="21"/>
    </row>
    <row r="1242" hidden="1" customHeight="1" spans="1:19">
      <c r="A1242" s="2" t="s">
        <v>2762</v>
      </c>
      <c r="B1242" s="29" t="s">
        <v>1893</v>
      </c>
      <c r="C1242" s="2" t="s">
        <v>1315</v>
      </c>
      <c r="D1242" s="2" t="str">
        <f t="array" ref="D1242">_xlfn.XLOOKUP(C1242,Customers!A:A,Customers!B:B)</f>
        <v>Customer 0277</v>
      </c>
      <c r="E1242" s="2" t="s">
        <v>698</v>
      </c>
      <c r="F1242" s="2" t="str">
        <f t="array" ref="F1242">_xlfn.XLOOKUP(E1242,Restaurants!A:A,Restaurants!B:B)</f>
        <v>Restaurant 116</v>
      </c>
      <c r="G1242" s="2" t="s">
        <v>313</v>
      </c>
      <c r="H1242" s="2" t="str">
        <f t="array" ref="H1242">_xlfn.XLOOKUP(G1242,Food_Menu!A:A,Food_Menu!B:B)</f>
        <v>Food Item 0068</v>
      </c>
      <c r="I1242" s="2"/>
      <c r="J1242" s="2" t="s">
        <v>862</v>
      </c>
      <c r="K1242" s="2" t="str">
        <f t="array" ref="K1242">_xlfn.XLOOKUP(J1242,Delivery_Partners!A:A,Delivery_Partners!B:B)</f>
        <v>Delivery Partner 159</v>
      </c>
      <c r="L1242" s="3">
        <v>2</v>
      </c>
      <c r="M1242" s="2" t="s">
        <v>101</v>
      </c>
      <c r="N1242" s="2" t="s">
        <v>24</v>
      </c>
      <c r="O1242" s="2"/>
    </row>
    <row r="1243" customHeight="1" spans="1:19">
      <c r="A1243" s="2" t="s">
        <v>2763</v>
      </c>
      <c r="B1243" s="29" t="s">
        <v>803</v>
      </c>
      <c r="C1243" s="2" t="s">
        <v>2764</v>
      </c>
      <c r="D1243" s="2" t="str">
        <f t="array" ref="D1243">_xlfn.XLOOKUP(C1243,Customers!A:A,Customers!B:B)</f>
        <v>Customer 0355</v>
      </c>
      <c r="E1243" s="2" t="s">
        <v>275</v>
      </c>
      <c r="F1243" s="2" t="str">
        <f t="array" ref="F1243">_xlfn.XLOOKUP(E1243,Restaurants!A:A,Restaurants!B:B)</f>
        <v>Restaurant 047</v>
      </c>
      <c r="G1243" s="2" t="s">
        <v>2114</v>
      </c>
      <c r="H1243" s="2" t="str">
        <f t="array" ref="H1243">_xlfn.XLOOKUP(G1243,Food_Menu!A:A,Food_Menu!B:B)</f>
        <v>Food Item 0193</v>
      </c>
      <c r="I1243" s="2">
        <f t="array" ref="I1243">_xlfn.XLOOKUP(G1243,Food_Menu!A:A,Food_Menu!D:D)</f>
        <v>565.09</v>
      </c>
      <c r="J1243" s="2" t="s">
        <v>1104</v>
      </c>
      <c r="K1243" s="2" t="str">
        <f t="array" ref="K1243">_xlfn.XLOOKUP(J1243,Delivery_Partners!A:A,Delivery_Partners!B:B)</f>
        <v>Delivery Partner 178</v>
      </c>
      <c r="L1243" s="3">
        <v>1</v>
      </c>
      <c r="M1243" s="2" t="s">
        <v>23</v>
      </c>
      <c r="N1243" s="2" t="s">
        <v>24</v>
      </c>
      <c r="O1243" s="3">
        <v>30</v>
      </c>
      <c r="P1243" s="13">
        <f t="shared" ref="P1243:P1246" si="250">I1243*L1243</f>
        <v>565.09</v>
      </c>
      <c r="Q1243" s="13" t="str">
        <f t="shared" ref="Q1243:Q1246" si="251">IF(O1243="","Not Delivered",IF(O1243&lt;=30,"Fast",IF(O1243&lt;=60,"Normal","Slow")))</f>
        <v>Fast</v>
      </c>
      <c r="S1243" s="21"/>
    </row>
    <row r="1244" customHeight="1" spans="1:19">
      <c r="A1244" s="2" t="s">
        <v>2765</v>
      </c>
      <c r="B1244" s="29" t="s">
        <v>416</v>
      </c>
      <c r="C1244" s="2" t="s">
        <v>1779</v>
      </c>
      <c r="D1244" s="2" t="str">
        <f t="array" ref="D1244">_xlfn.XLOOKUP(C1244,Customers!A:A,Customers!B:B)</f>
        <v>Customer 0007</v>
      </c>
      <c r="E1244" s="2" t="s">
        <v>669</v>
      </c>
      <c r="F1244" s="2" t="str">
        <f t="array" ref="F1244">_xlfn.XLOOKUP(E1244,Restaurants!A:A,Restaurants!B:B)</f>
        <v>Restaurant 048</v>
      </c>
      <c r="G1244" s="2" t="s">
        <v>413</v>
      </c>
      <c r="H1244" s="2" t="str">
        <f t="array" ref="H1244">_xlfn.XLOOKUP(G1244,Food_Menu!A:A,Food_Menu!B:B)</f>
        <v>Food Item 0084</v>
      </c>
      <c r="I1244" s="2">
        <f t="array" ref="I1244">_xlfn.XLOOKUP(G1244,Food_Menu!A:A,Food_Menu!D:D)</f>
        <v>587.45</v>
      </c>
      <c r="J1244" s="2" t="s">
        <v>1246</v>
      </c>
      <c r="K1244" s="2" t="str">
        <f t="array" ref="K1244">_xlfn.XLOOKUP(J1244,Delivery_Partners!A:A,Delivery_Partners!B:B)</f>
        <v>Delivery Partner 048</v>
      </c>
      <c r="L1244" s="3">
        <v>1</v>
      </c>
      <c r="M1244" s="2" t="s">
        <v>23</v>
      </c>
      <c r="N1244" s="2" t="s">
        <v>24</v>
      </c>
      <c r="O1244" s="3">
        <v>53</v>
      </c>
      <c r="P1244" s="13">
        <f t="shared" si="250"/>
        <v>587.45</v>
      </c>
      <c r="Q1244" s="13" t="str">
        <f t="shared" si="251"/>
        <v>Normal</v>
      </c>
      <c r="S1244" s="21"/>
    </row>
    <row r="1245" customHeight="1" spans="1:19">
      <c r="A1245" s="2" t="s">
        <v>2766</v>
      </c>
      <c r="B1245" s="29" t="s">
        <v>325</v>
      </c>
      <c r="C1245" s="2" t="s">
        <v>2767</v>
      </c>
      <c r="D1245" s="2" t="str">
        <f t="array" ref="D1245">_xlfn.XLOOKUP(C1245,Customers!A:A,Customers!B:B)</f>
        <v>Customer 0602</v>
      </c>
      <c r="E1245" s="2" t="s">
        <v>1031</v>
      </c>
      <c r="F1245" s="2" t="str">
        <f t="array" ref="F1245">_xlfn.XLOOKUP(E1245,Restaurants!A:A,Restaurants!B:B)</f>
        <v>Restaurant 016</v>
      </c>
      <c r="G1245" s="2" t="s">
        <v>211</v>
      </c>
      <c r="H1245" s="2" t="str">
        <f t="array" ref="H1245">_xlfn.XLOOKUP(G1245,Food_Menu!A:A,Food_Menu!B:B)</f>
        <v>Food Item 0182</v>
      </c>
      <c r="I1245" s="2">
        <f t="array" ref="I1245">_xlfn.XLOOKUP(G1245,Food_Menu!A:A,Food_Menu!D:D)</f>
        <v>512.27</v>
      </c>
      <c r="J1245" s="2" t="s">
        <v>688</v>
      </c>
      <c r="K1245" s="2" t="str">
        <f t="array" ref="K1245">_xlfn.XLOOKUP(J1245,Delivery_Partners!A:A,Delivery_Partners!B:B)</f>
        <v>Delivery Partner 165</v>
      </c>
      <c r="L1245" s="3">
        <v>3</v>
      </c>
      <c r="M1245" s="2" t="s">
        <v>23</v>
      </c>
      <c r="N1245" s="2" t="s">
        <v>24</v>
      </c>
      <c r="O1245" s="3">
        <v>32</v>
      </c>
      <c r="P1245" s="13">
        <f t="shared" si="250"/>
        <v>1536.81</v>
      </c>
      <c r="Q1245" s="13" t="str">
        <f t="shared" si="251"/>
        <v>Normal</v>
      </c>
      <c r="S1245" s="21"/>
    </row>
    <row r="1246" customHeight="1" spans="1:19">
      <c r="A1246" s="2" t="s">
        <v>2768</v>
      </c>
      <c r="B1246" s="29" t="s">
        <v>1248</v>
      </c>
      <c r="C1246" s="2" t="s">
        <v>2769</v>
      </c>
      <c r="D1246" s="2" t="str">
        <f t="array" ref="D1246">_xlfn.XLOOKUP(C1246,Customers!A:A,Customers!B:B)</f>
        <v>Customer 0572</v>
      </c>
      <c r="E1246" s="2" t="s">
        <v>157</v>
      </c>
      <c r="F1246" s="2" t="str">
        <f t="array" ref="F1246">_xlfn.XLOOKUP(E1246,Restaurants!A:A,Restaurants!B:B)</f>
        <v>Restaurant 066</v>
      </c>
      <c r="G1246" s="2" t="s">
        <v>457</v>
      </c>
      <c r="H1246" s="2" t="str">
        <f t="array" ref="H1246">_xlfn.XLOOKUP(G1246,Food_Menu!A:A,Food_Menu!B:B)</f>
        <v>Food Item 0180</v>
      </c>
      <c r="I1246" s="2">
        <f t="array" ref="I1246">_xlfn.XLOOKUP(G1246,Food_Menu!A:A,Food_Menu!D:D)</f>
        <v>498.49</v>
      </c>
      <c r="J1246" s="2" t="s">
        <v>1045</v>
      </c>
      <c r="K1246" s="2" t="str">
        <f t="array" ref="K1246">_xlfn.XLOOKUP(J1246,Delivery_Partners!A:A,Delivery_Partners!B:B)</f>
        <v>Delivery Partner 129</v>
      </c>
      <c r="L1246" s="3">
        <v>1</v>
      </c>
      <c r="M1246" s="2" t="s">
        <v>23</v>
      </c>
      <c r="N1246" s="2" t="s">
        <v>24</v>
      </c>
      <c r="O1246" s="3">
        <v>29</v>
      </c>
      <c r="P1246" s="13">
        <f t="shared" si="250"/>
        <v>498.49</v>
      </c>
      <c r="Q1246" s="13" t="str">
        <f t="shared" si="251"/>
        <v>Fast</v>
      </c>
      <c r="S1246" s="21"/>
    </row>
    <row r="1247" hidden="1" customHeight="1" spans="1:19">
      <c r="A1247" s="2" t="s">
        <v>2770</v>
      </c>
      <c r="B1247" s="29" t="s">
        <v>837</v>
      </c>
      <c r="C1247" s="2" t="s">
        <v>2328</v>
      </c>
      <c r="D1247" s="2" t="str">
        <f t="array" ref="D1247">_xlfn.XLOOKUP(C1247,Customers!A:A,Customers!B:B)</f>
        <v>Customer 0396</v>
      </c>
      <c r="E1247" s="2" t="s">
        <v>230</v>
      </c>
      <c r="F1247" s="2" t="str">
        <f t="array" ref="F1247">_xlfn.XLOOKUP(E1247,Restaurants!A:A,Restaurants!B:B)</f>
        <v>Restaurant 029</v>
      </c>
      <c r="G1247" s="2" t="s">
        <v>596</v>
      </c>
      <c r="H1247" s="2" t="str">
        <f t="array" ref="H1247">_xlfn.XLOOKUP(G1247,Food_Menu!A:A,Food_Menu!B:B)</f>
        <v>Food Item 0216</v>
      </c>
      <c r="I1247" s="2"/>
      <c r="J1247" s="2" t="s">
        <v>1319</v>
      </c>
      <c r="K1247" s="2" t="str">
        <f t="array" ref="K1247">_xlfn.XLOOKUP(J1247,Delivery_Partners!A:A,Delivery_Partners!B:B)</f>
        <v>Delivery Partner 173</v>
      </c>
      <c r="L1247" s="3">
        <v>1</v>
      </c>
      <c r="M1247" s="2" t="s">
        <v>189</v>
      </c>
      <c r="N1247" s="2" t="s">
        <v>42</v>
      </c>
      <c r="O1247" s="2"/>
    </row>
    <row r="1248" customHeight="1" spans="1:19">
      <c r="A1248" s="2" t="s">
        <v>2771</v>
      </c>
      <c r="B1248" s="29" t="s">
        <v>209</v>
      </c>
      <c r="C1248" s="2" t="s">
        <v>847</v>
      </c>
      <c r="D1248" s="2" t="str">
        <f t="array" ref="D1248">_xlfn.XLOOKUP(C1248,Customers!A:A,Customers!B:B)</f>
        <v>Customer 0212</v>
      </c>
      <c r="E1248" s="2" t="s">
        <v>945</v>
      </c>
      <c r="F1248" s="2" t="str">
        <f t="array" ref="F1248">_xlfn.XLOOKUP(E1248,Restaurants!A:A,Restaurants!B:B)</f>
        <v>Restaurant 099</v>
      </c>
      <c r="G1248" s="2" t="s">
        <v>1506</v>
      </c>
      <c r="H1248" s="2" t="str">
        <f t="array" ref="H1248">_xlfn.XLOOKUP(G1248,Food_Menu!A:A,Food_Menu!B:B)</f>
        <v>Food Item 0112</v>
      </c>
      <c r="I1248" s="2">
        <f t="array" ref="I1248">_xlfn.XLOOKUP(G1248,Food_Menu!A:A,Food_Menu!D:D)</f>
        <v>97.22</v>
      </c>
      <c r="J1248" s="2" t="s">
        <v>958</v>
      </c>
      <c r="K1248" s="2" t="str">
        <f t="array" ref="K1248">_xlfn.XLOOKUP(J1248,Delivery_Partners!A:A,Delivery_Partners!B:B)</f>
        <v>Delivery Partner 030</v>
      </c>
      <c r="L1248" s="3">
        <v>2</v>
      </c>
      <c r="M1248" s="2" t="s">
        <v>23</v>
      </c>
      <c r="N1248" s="2" t="s">
        <v>74</v>
      </c>
      <c r="O1248" s="3">
        <v>30</v>
      </c>
      <c r="P1248" s="13">
        <f t="shared" ref="P1248:P1257" si="252">I1248*L1248</f>
        <v>194.44</v>
      </c>
      <c r="Q1248" s="13" t="str">
        <f t="shared" ref="Q1248:Q1257" si="253">IF(O1248="","Not Delivered",IF(O1248&lt;=30,"Fast",IF(O1248&lt;=60,"Normal","Slow")))</f>
        <v>Fast</v>
      </c>
      <c r="S1248" s="21"/>
    </row>
    <row r="1249" customHeight="1" spans="1:19">
      <c r="A1249" s="2" t="s">
        <v>2772</v>
      </c>
      <c r="B1249" s="29" t="s">
        <v>361</v>
      </c>
      <c r="C1249" s="2" t="s">
        <v>2773</v>
      </c>
      <c r="D1249" s="2" t="str">
        <f t="array" ref="D1249">_xlfn.XLOOKUP(C1249,Customers!A:A,Customers!B:B)</f>
        <v>Customer 1164</v>
      </c>
      <c r="E1249" s="2" t="s">
        <v>187</v>
      </c>
      <c r="F1249" s="2" t="str">
        <f t="array" ref="F1249">_xlfn.XLOOKUP(E1249,Restaurants!A:A,Restaurants!B:B)</f>
        <v>Restaurant 065</v>
      </c>
      <c r="G1249" s="2" t="s">
        <v>1009</v>
      </c>
      <c r="H1249" s="2" t="str">
        <f t="array" ref="H1249">_xlfn.XLOOKUP(G1249,Food_Menu!A:A,Food_Menu!B:B)</f>
        <v>Food Item 0187</v>
      </c>
      <c r="I1249" s="2">
        <f t="array" ref="I1249">_xlfn.XLOOKUP(G1249,Food_Menu!A:A,Food_Menu!D:D)</f>
        <v>496.25</v>
      </c>
      <c r="J1249" s="2" t="s">
        <v>133</v>
      </c>
      <c r="K1249" s="2" t="str">
        <f t="array" ref="K1249">_xlfn.XLOOKUP(J1249,Delivery_Partners!A:A,Delivery_Partners!B:B)</f>
        <v>Delivery Partner 012</v>
      </c>
      <c r="L1249" s="3">
        <v>2</v>
      </c>
      <c r="M1249" s="2" t="s">
        <v>23</v>
      </c>
      <c r="N1249" s="2" t="s">
        <v>24</v>
      </c>
      <c r="O1249" s="3">
        <v>49</v>
      </c>
      <c r="P1249" s="13">
        <f t="shared" si="252"/>
        <v>992.5</v>
      </c>
      <c r="Q1249" s="13" t="str">
        <f t="shared" si="253"/>
        <v>Normal</v>
      </c>
      <c r="S1249" s="21"/>
    </row>
    <row r="1250" customHeight="1" spans="1:19">
      <c r="A1250" s="2" t="s">
        <v>2774</v>
      </c>
      <c r="B1250" s="29" t="s">
        <v>320</v>
      </c>
      <c r="C1250" s="2" t="s">
        <v>919</v>
      </c>
      <c r="D1250" s="2" t="str">
        <f t="array" ref="D1250">_xlfn.XLOOKUP(C1250,Customers!A:A,Customers!B:B)</f>
        <v>Customer 0815</v>
      </c>
      <c r="E1250" s="2" t="s">
        <v>616</v>
      </c>
      <c r="F1250" s="2" t="str">
        <f t="array" ref="F1250">_xlfn.XLOOKUP(E1250,Restaurants!A:A,Restaurants!B:B)</f>
        <v>Restaurant 027</v>
      </c>
      <c r="G1250" s="2" t="s">
        <v>294</v>
      </c>
      <c r="H1250" s="2" t="str">
        <f t="array" ref="H1250">_xlfn.XLOOKUP(G1250,Food_Menu!A:A,Food_Menu!B:B)</f>
        <v>Food Item 0093</v>
      </c>
      <c r="I1250" s="2">
        <f t="array" ref="I1250">_xlfn.XLOOKUP(G1250,Food_Menu!A:A,Food_Menu!D:D)</f>
        <v>337.02</v>
      </c>
      <c r="J1250" s="2" t="s">
        <v>267</v>
      </c>
      <c r="K1250" s="2" t="str">
        <f t="array" ref="K1250">_xlfn.XLOOKUP(J1250,Delivery_Partners!A:A,Delivery_Partners!B:B)</f>
        <v>Delivery Partner 166</v>
      </c>
      <c r="L1250" s="3">
        <v>3</v>
      </c>
      <c r="M1250" s="2" t="s">
        <v>23</v>
      </c>
      <c r="N1250" s="2" t="s">
        <v>55</v>
      </c>
      <c r="O1250" s="3">
        <v>58</v>
      </c>
      <c r="P1250" s="13">
        <f t="shared" si="252"/>
        <v>1011.06</v>
      </c>
      <c r="Q1250" s="13" t="str">
        <f t="shared" si="253"/>
        <v>Normal</v>
      </c>
      <c r="S1250" s="21"/>
    </row>
    <row r="1251" customHeight="1" spans="1:19">
      <c r="A1251" s="2" t="s">
        <v>2775</v>
      </c>
      <c r="B1251" s="29" t="s">
        <v>803</v>
      </c>
      <c r="C1251" s="2" t="s">
        <v>2673</v>
      </c>
      <c r="D1251" s="2" t="str">
        <f t="array" ref="D1251">_xlfn.XLOOKUP(C1251,Customers!A:A,Customers!B:B)</f>
        <v>Customer 0570</v>
      </c>
      <c r="E1251" s="2" t="s">
        <v>738</v>
      </c>
      <c r="F1251" s="2" t="str">
        <f t="array" ref="F1251">_xlfn.XLOOKUP(E1251,Restaurants!A:A,Restaurants!B:B)</f>
        <v>Restaurant 110</v>
      </c>
      <c r="G1251" s="2" t="s">
        <v>754</v>
      </c>
      <c r="H1251" s="2" t="str">
        <f t="array" ref="H1251">_xlfn.XLOOKUP(G1251,Food_Menu!A:A,Food_Menu!B:B)</f>
        <v>Food Item 0140</v>
      </c>
      <c r="I1251" s="2">
        <f t="array" ref="I1251">_xlfn.XLOOKUP(G1251,Food_Menu!A:A,Food_Menu!D:D)</f>
        <v>408.22</v>
      </c>
      <c r="J1251" s="2" t="s">
        <v>422</v>
      </c>
      <c r="K1251" s="2" t="str">
        <f t="array" ref="K1251">_xlfn.XLOOKUP(J1251,Delivery_Partners!A:A,Delivery_Partners!B:B)</f>
        <v>Delivery Partner 049</v>
      </c>
      <c r="L1251" s="3">
        <v>3</v>
      </c>
      <c r="M1251" s="2" t="s">
        <v>23</v>
      </c>
      <c r="N1251" s="2" t="s">
        <v>24</v>
      </c>
      <c r="O1251" s="3">
        <v>35</v>
      </c>
      <c r="P1251" s="13">
        <f t="shared" si="252"/>
        <v>1224.66</v>
      </c>
      <c r="Q1251" s="13" t="str">
        <f t="shared" si="253"/>
        <v>Normal</v>
      </c>
      <c r="S1251" s="21"/>
    </row>
    <row r="1252" customHeight="1" spans="1:19">
      <c r="A1252" s="2" t="s">
        <v>2776</v>
      </c>
      <c r="B1252" s="30">
        <v>45912</v>
      </c>
      <c r="C1252" s="2" t="s">
        <v>464</v>
      </c>
      <c r="D1252" s="2" t="str">
        <f t="array" ref="D1252">_xlfn.XLOOKUP(C1252,Customers!A:A,Customers!B:B)</f>
        <v>Customer 0868</v>
      </c>
      <c r="E1252" s="2" t="s">
        <v>721</v>
      </c>
      <c r="F1252" s="2" t="str">
        <f t="array" ref="F1252">_xlfn.XLOOKUP(E1252,Restaurants!A:A,Restaurants!B:B)</f>
        <v>Restaurant 098</v>
      </c>
      <c r="G1252" s="2" t="s">
        <v>1135</v>
      </c>
      <c r="H1252" s="2" t="str">
        <f t="array" ref="H1252">_xlfn.XLOOKUP(G1252,Food_Menu!A:A,Food_Menu!B:B)</f>
        <v>Food Item 0179</v>
      </c>
      <c r="I1252" s="2">
        <f t="array" ref="I1252">_xlfn.XLOOKUP(G1252,Food_Menu!A:A,Food_Menu!D:D)</f>
        <v>330.25</v>
      </c>
      <c r="J1252" s="2" t="s">
        <v>1047</v>
      </c>
      <c r="K1252" s="2" t="str">
        <f t="array" ref="K1252">_xlfn.XLOOKUP(J1252,Delivery_Partners!A:A,Delivery_Partners!B:B)</f>
        <v>Delivery Partner 108</v>
      </c>
      <c r="L1252" s="3">
        <v>2</v>
      </c>
      <c r="M1252" s="2" t="s">
        <v>23</v>
      </c>
      <c r="N1252" s="2" t="s">
        <v>1010</v>
      </c>
      <c r="O1252" s="3">
        <v>41</v>
      </c>
      <c r="P1252" s="13">
        <f t="shared" si="252"/>
        <v>660.5</v>
      </c>
      <c r="Q1252" s="13" t="str">
        <f t="shared" si="253"/>
        <v>Normal</v>
      </c>
      <c r="S1252" s="21"/>
    </row>
    <row r="1253" customHeight="1" spans="1:19">
      <c r="A1253" s="2" t="s">
        <v>2777</v>
      </c>
      <c r="B1253" s="29" t="s">
        <v>837</v>
      </c>
      <c r="C1253" s="2" t="s">
        <v>2778</v>
      </c>
      <c r="D1253" s="2" t="str">
        <f t="array" ref="D1253">_xlfn.XLOOKUP(C1253,Customers!A:A,Customers!B:B)</f>
        <v>Customer 0447</v>
      </c>
      <c r="E1253" s="2" t="s">
        <v>66</v>
      </c>
      <c r="F1253" s="2" t="str">
        <f t="array" ref="F1253">_xlfn.XLOOKUP(E1253,Restaurants!A:A,Restaurants!B:B)</f>
        <v>Restaurant 037</v>
      </c>
      <c r="G1253" s="2" t="s">
        <v>884</v>
      </c>
      <c r="H1253" s="2" t="str">
        <f t="array" ref="H1253">_xlfn.XLOOKUP(G1253,Food_Menu!A:A,Food_Menu!B:B)</f>
        <v>Food Item 0032</v>
      </c>
      <c r="I1253" s="2">
        <f t="array" ref="I1253">_xlfn.XLOOKUP(G1253,Food_Menu!A:A,Food_Menu!D:D)</f>
        <v>367.24</v>
      </c>
      <c r="J1253" s="2" t="s">
        <v>22</v>
      </c>
      <c r="K1253" s="2" t="str">
        <f t="array" ref="K1253">_xlfn.XLOOKUP(J1253,Delivery_Partners!A:A,Delivery_Partners!B:B)</f>
        <v>Delivery Partner 163</v>
      </c>
      <c r="L1253" s="3">
        <v>1</v>
      </c>
      <c r="M1253" s="2" t="s">
        <v>23</v>
      </c>
      <c r="N1253" s="2" t="s">
        <v>24</v>
      </c>
      <c r="O1253" s="3">
        <v>47</v>
      </c>
      <c r="P1253" s="13">
        <f t="shared" si="252"/>
        <v>367.24</v>
      </c>
      <c r="Q1253" s="13" t="str">
        <f t="shared" si="253"/>
        <v>Normal</v>
      </c>
      <c r="S1253" s="21"/>
    </row>
    <row r="1254" customHeight="1" spans="1:19">
      <c r="A1254" s="2" t="s">
        <v>2779</v>
      </c>
      <c r="B1254" s="28">
        <v>45844</v>
      </c>
      <c r="C1254" s="2" t="s">
        <v>2780</v>
      </c>
      <c r="D1254" s="2" t="str">
        <f t="array" ref="D1254">_xlfn.XLOOKUP(C1254,Customers!A:A,Customers!B:B)</f>
        <v>Customer 0259</v>
      </c>
      <c r="E1254" s="2" t="s">
        <v>871</v>
      </c>
      <c r="F1254" s="2" t="str">
        <f t="array" ref="F1254">_xlfn.XLOOKUP(E1254,Restaurants!A:A,Restaurants!B:B)</f>
        <v>Restaurant 015</v>
      </c>
      <c r="G1254" s="2" t="s">
        <v>514</v>
      </c>
      <c r="H1254" s="2" t="str">
        <f t="array" ref="H1254">_xlfn.XLOOKUP(G1254,Food_Menu!A:A,Food_Menu!B:B)</f>
        <v>Food Item 0013</v>
      </c>
      <c r="I1254" s="2">
        <f t="array" ref="I1254">_xlfn.XLOOKUP(G1254,Food_Menu!A:A,Food_Menu!D:D)</f>
        <v>584.96</v>
      </c>
      <c r="J1254" s="2" t="s">
        <v>583</v>
      </c>
      <c r="K1254" s="2" t="str">
        <f t="array" ref="K1254">_xlfn.XLOOKUP(J1254,Delivery_Partners!A:A,Delivery_Partners!B:B)</f>
        <v>Delivery Partner 062</v>
      </c>
      <c r="L1254" s="3">
        <v>1</v>
      </c>
      <c r="M1254" s="2" t="s">
        <v>23</v>
      </c>
      <c r="N1254" s="2" t="s">
        <v>55</v>
      </c>
      <c r="O1254" s="3">
        <v>36</v>
      </c>
      <c r="P1254" s="13">
        <f t="shared" si="252"/>
        <v>584.96</v>
      </c>
      <c r="Q1254" s="13" t="str">
        <f t="shared" si="253"/>
        <v>Normal</v>
      </c>
      <c r="S1254" s="21"/>
    </row>
    <row r="1255" customHeight="1" spans="1:19">
      <c r="A1255" s="2" t="s">
        <v>2781</v>
      </c>
      <c r="B1255" s="28">
        <v>45941</v>
      </c>
      <c r="C1255" s="2" t="s">
        <v>2782</v>
      </c>
      <c r="D1255" s="2" t="str">
        <f t="array" ref="D1255">_xlfn.XLOOKUP(C1255,Customers!A:A,Customers!B:B)</f>
        <v>Customer 0808</v>
      </c>
      <c r="E1255" s="2" t="s">
        <v>83</v>
      </c>
      <c r="F1255" s="2" t="str">
        <f t="array" ref="F1255">_xlfn.XLOOKUP(E1255,Restaurants!A:A,Restaurants!B:B)</f>
        <v>Restaurant 032</v>
      </c>
      <c r="G1255" s="2" t="s">
        <v>466</v>
      </c>
      <c r="H1255" s="2" t="str">
        <f t="array" ref="H1255">_xlfn.XLOOKUP(G1255,Food_Menu!A:A,Food_Menu!B:B)</f>
        <v>Food Item 0037</v>
      </c>
      <c r="I1255" s="2">
        <f t="array" ref="I1255">_xlfn.XLOOKUP(G1255,Food_Menu!A:A,Food_Menu!D:D)</f>
        <v>570.62</v>
      </c>
      <c r="J1255" s="2" t="s">
        <v>29</v>
      </c>
      <c r="K1255" s="2" t="str">
        <f t="array" ref="K1255">_xlfn.XLOOKUP(J1255,Delivery_Partners!A:A,Delivery_Partners!B:B)</f>
        <v>Delivery Partner 017</v>
      </c>
      <c r="L1255" s="3">
        <v>1</v>
      </c>
      <c r="M1255" s="2" t="s">
        <v>23</v>
      </c>
      <c r="N1255" s="2" t="s">
        <v>24</v>
      </c>
      <c r="O1255" s="3">
        <v>24</v>
      </c>
      <c r="P1255" s="13">
        <f t="shared" si="252"/>
        <v>570.62</v>
      </c>
      <c r="Q1255" s="13" t="str">
        <f t="shared" si="253"/>
        <v>Fast</v>
      </c>
      <c r="S1255" s="21"/>
    </row>
    <row r="1256" customHeight="1" spans="1:19">
      <c r="A1256" s="2" t="s">
        <v>2783</v>
      </c>
      <c r="B1256" s="28">
        <v>45937</v>
      </c>
      <c r="C1256" s="2" t="s">
        <v>2784</v>
      </c>
      <c r="D1256" s="2" t="str">
        <f t="array" ref="D1256">_xlfn.XLOOKUP(C1256,Customers!A:A,Customers!B:B)</f>
        <v>Customer 0925</v>
      </c>
      <c r="E1256" s="2" t="s">
        <v>532</v>
      </c>
      <c r="F1256" s="2" t="str">
        <f t="array" ref="F1256">_xlfn.XLOOKUP(E1256,Restaurants!A:A,Restaurants!B:B)</f>
        <v>Restaurant 046</v>
      </c>
      <c r="G1256" s="2" t="s">
        <v>792</v>
      </c>
      <c r="H1256" s="2" t="str">
        <f t="array" ref="H1256">_xlfn.XLOOKUP(G1256,Food_Menu!A:A,Food_Menu!B:B)</f>
        <v>Food Item 0159</v>
      </c>
      <c r="I1256" s="2">
        <f t="array" ref="I1256">_xlfn.XLOOKUP(G1256,Food_Menu!A:A,Food_Menu!D:D)</f>
        <v>430.63</v>
      </c>
      <c r="J1256" s="2" t="s">
        <v>154</v>
      </c>
      <c r="K1256" s="2" t="str">
        <f t="array" ref="K1256">_xlfn.XLOOKUP(J1256,Delivery_Partners!A:A,Delivery_Partners!B:B)</f>
        <v>Delivery Partner 143</v>
      </c>
      <c r="L1256" s="3">
        <v>1</v>
      </c>
      <c r="M1256" s="2" t="s">
        <v>23</v>
      </c>
      <c r="N1256" s="2" t="s">
        <v>74</v>
      </c>
      <c r="O1256" s="3">
        <v>30</v>
      </c>
      <c r="P1256" s="13">
        <f t="shared" si="252"/>
        <v>430.63</v>
      </c>
      <c r="Q1256" s="13" t="str">
        <f t="shared" si="253"/>
        <v>Fast</v>
      </c>
      <c r="S1256" s="21"/>
    </row>
    <row r="1257" customHeight="1" spans="1:19">
      <c r="A1257" s="2" t="s">
        <v>2785</v>
      </c>
      <c r="B1257" s="29" t="s">
        <v>334</v>
      </c>
      <c r="C1257" s="2" t="s">
        <v>883</v>
      </c>
      <c r="D1257" s="2" t="str">
        <f t="array" ref="D1257">_xlfn.XLOOKUP(C1257,Customers!A:A,Customers!B:B)</f>
        <v>Customer 0781</v>
      </c>
      <c r="E1257" s="2" t="s">
        <v>1022</v>
      </c>
      <c r="F1257" s="2" t="str">
        <f t="array" ref="F1257">_xlfn.XLOOKUP(E1257,Restaurants!A:A,Restaurants!B:B)</f>
        <v>Restaurant 049</v>
      </c>
      <c r="G1257" s="2" t="s">
        <v>717</v>
      </c>
      <c r="H1257" s="2" t="str">
        <f t="array" ref="H1257">_xlfn.XLOOKUP(G1257,Food_Menu!A:A,Food_Menu!B:B)</f>
        <v>Food Item 0105</v>
      </c>
      <c r="I1257" s="2">
        <f t="array" ref="I1257">_xlfn.XLOOKUP(G1257,Food_Menu!A:A,Food_Menu!D:D)</f>
        <v>415.74</v>
      </c>
      <c r="J1257" s="2" t="s">
        <v>1683</v>
      </c>
      <c r="K1257" s="2" t="str">
        <f t="array" ref="K1257">_xlfn.XLOOKUP(J1257,Delivery_Partners!A:A,Delivery_Partners!B:B)</f>
        <v>Delivery Partner 082</v>
      </c>
      <c r="L1257" s="3">
        <v>3</v>
      </c>
      <c r="M1257" s="2" t="s">
        <v>23</v>
      </c>
      <c r="N1257" s="2" t="s">
        <v>42</v>
      </c>
      <c r="O1257" s="3">
        <v>40</v>
      </c>
      <c r="P1257" s="13">
        <f t="shared" si="252"/>
        <v>1247.22</v>
      </c>
      <c r="Q1257" s="13" t="str">
        <f t="shared" si="253"/>
        <v>Normal</v>
      </c>
      <c r="S1257" s="21"/>
    </row>
    <row r="1258" hidden="1" customHeight="1" spans="1:19">
      <c r="A1258" s="2" t="s">
        <v>2786</v>
      </c>
      <c r="B1258" s="29" t="s">
        <v>2269</v>
      </c>
      <c r="C1258" s="2" t="s">
        <v>151</v>
      </c>
      <c r="D1258" s="2" t="str">
        <f t="array" ref="D1258">_xlfn.XLOOKUP(C1258,Customers!A:A,Customers!B:B)</f>
        <v>Customer 0680</v>
      </c>
      <c r="E1258" s="2" t="s">
        <v>945</v>
      </c>
      <c r="F1258" s="2" t="str">
        <f t="array" ref="F1258">_xlfn.XLOOKUP(E1258,Restaurants!A:A,Restaurants!B:B)</f>
        <v>Restaurant 099</v>
      </c>
      <c r="G1258" s="2" t="s">
        <v>408</v>
      </c>
      <c r="H1258" s="2" t="str">
        <f t="array" ref="H1258">_xlfn.XLOOKUP(G1258,Food_Menu!A:A,Food_Menu!B:B)</f>
        <v>Food Item 0062</v>
      </c>
      <c r="I1258" s="2"/>
      <c r="J1258" s="2" t="s">
        <v>909</v>
      </c>
      <c r="K1258" s="2" t="str">
        <f t="array" ref="K1258">_xlfn.XLOOKUP(J1258,Delivery_Partners!A:A,Delivery_Partners!B:B)</f>
        <v>Delivery Partner 005</v>
      </c>
      <c r="L1258" s="3">
        <v>1</v>
      </c>
      <c r="M1258" s="2" t="s">
        <v>101</v>
      </c>
      <c r="N1258" s="2" t="s">
        <v>55</v>
      </c>
      <c r="O1258" s="2"/>
    </row>
    <row r="1259" customHeight="1" spans="1:19">
      <c r="A1259" s="2" t="s">
        <v>2787</v>
      </c>
      <c r="B1259" s="28">
        <v>45996</v>
      </c>
      <c r="C1259" s="2" t="s">
        <v>1593</v>
      </c>
      <c r="D1259" s="2" t="str">
        <f t="array" ref="D1259">_xlfn.XLOOKUP(C1259,Customers!A:A,Customers!B:B)</f>
        <v>Customer 0003</v>
      </c>
      <c r="E1259" s="2" t="s">
        <v>795</v>
      </c>
      <c r="F1259" s="2" t="str">
        <f t="array" ref="F1259">_xlfn.XLOOKUP(E1259,Restaurants!A:A,Restaurants!B:B)</f>
        <v>Restaurant 117</v>
      </c>
      <c r="G1259" s="2" t="s">
        <v>985</v>
      </c>
      <c r="H1259" s="2" t="str">
        <f t="array" ref="H1259">_xlfn.XLOOKUP(G1259,Food_Menu!A:A,Food_Menu!B:B)</f>
        <v>Food Item 0169</v>
      </c>
      <c r="I1259" s="2">
        <f t="array" ref="I1259">_xlfn.XLOOKUP(G1259,Food_Menu!A:A,Food_Menu!D:D)</f>
        <v>94.12</v>
      </c>
      <c r="J1259" s="2" t="s">
        <v>583</v>
      </c>
      <c r="K1259" s="2" t="str">
        <f t="array" ref="K1259">_xlfn.XLOOKUP(J1259,Delivery_Partners!A:A,Delivery_Partners!B:B)</f>
        <v>Delivery Partner 062</v>
      </c>
      <c r="L1259" s="3">
        <v>3</v>
      </c>
      <c r="M1259" s="2" t="s">
        <v>23</v>
      </c>
      <c r="N1259" s="2" t="s">
        <v>42</v>
      </c>
      <c r="O1259" s="3">
        <v>15</v>
      </c>
      <c r="P1259" s="13">
        <f t="shared" ref="P1259:P1267" si="254">I1259*L1259</f>
        <v>282.36</v>
      </c>
      <c r="Q1259" s="13" t="str">
        <f t="shared" ref="Q1259:Q1267" si="255">IF(O1259="","Not Delivered",IF(O1259&lt;=30,"Fast",IF(O1259&lt;=60,"Normal","Slow")))</f>
        <v>Fast</v>
      </c>
      <c r="S1259" s="21"/>
    </row>
    <row r="1260" customHeight="1" spans="1:19">
      <c r="A1260" s="2" t="s">
        <v>2788</v>
      </c>
      <c r="B1260" s="28">
        <v>45725</v>
      </c>
      <c r="C1260" s="2" t="s">
        <v>2789</v>
      </c>
      <c r="D1260" s="2" t="str">
        <f t="array" ref="D1260">_xlfn.XLOOKUP(C1260,Customers!A:A,Customers!B:B)</f>
        <v>Customer 0766</v>
      </c>
      <c r="E1260" s="2" t="s">
        <v>1309</v>
      </c>
      <c r="F1260" s="2" t="str">
        <f t="array" ref="F1260">_xlfn.XLOOKUP(E1260,Restaurants!A:A,Restaurants!B:B)</f>
        <v>Restaurant 090</v>
      </c>
      <c r="G1260" s="2" t="s">
        <v>405</v>
      </c>
      <c r="H1260" s="2" t="str">
        <f t="array" ref="H1260">_xlfn.XLOOKUP(G1260,Food_Menu!A:A,Food_Menu!B:B)</f>
        <v>Food Item 0004</v>
      </c>
      <c r="I1260" s="2">
        <f t="array" ref="I1260">_xlfn.XLOOKUP(G1260,Food_Menu!A:A,Food_Menu!D:D)</f>
        <v>173.7</v>
      </c>
      <c r="J1260" s="2" t="s">
        <v>801</v>
      </c>
      <c r="K1260" s="2" t="str">
        <f t="array" ref="K1260">_xlfn.XLOOKUP(J1260,Delivery_Partners!A:A,Delivery_Partners!B:B)</f>
        <v>Delivery Partner 096</v>
      </c>
      <c r="L1260" s="3">
        <v>1</v>
      </c>
      <c r="M1260" s="2" t="s">
        <v>23</v>
      </c>
      <c r="N1260" s="2" t="s">
        <v>24</v>
      </c>
      <c r="O1260" s="3">
        <v>30</v>
      </c>
      <c r="P1260" s="13">
        <f t="shared" si="254"/>
        <v>173.7</v>
      </c>
      <c r="Q1260" s="13" t="str">
        <f t="shared" si="255"/>
        <v>Fast</v>
      </c>
      <c r="S1260" s="21"/>
    </row>
    <row r="1261" customHeight="1" spans="1:19">
      <c r="A1261" s="2" t="s">
        <v>2790</v>
      </c>
      <c r="B1261" s="29" t="s">
        <v>733</v>
      </c>
      <c r="C1261" s="2" t="s">
        <v>2687</v>
      </c>
      <c r="D1261" s="2" t="str">
        <f t="array" ref="D1261">_xlfn.XLOOKUP(C1261,Customers!A:A,Customers!B:B)</f>
        <v>Customer 0743</v>
      </c>
      <c r="E1261" s="2" t="s">
        <v>917</v>
      </c>
      <c r="F1261" s="2" t="str">
        <f t="array" ref="F1261">_xlfn.XLOOKUP(E1261,Restaurants!A:A,Restaurants!B:B)</f>
        <v>Restaurant 102</v>
      </c>
      <c r="G1261" s="2" t="s">
        <v>225</v>
      </c>
      <c r="H1261" s="2" t="str">
        <f t="array" ref="H1261">_xlfn.XLOOKUP(G1261,Food_Menu!A:A,Food_Menu!B:B)</f>
        <v>Food Item 0039</v>
      </c>
      <c r="I1261" s="2">
        <f t="array" ref="I1261">_xlfn.XLOOKUP(G1261,Food_Menu!A:A,Food_Menu!D:D)</f>
        <v>557.2</v>
      </c>
      <c r="J1261" s="2" t="s">
        <v>862</v>
      </c>
      <c r="K1261" s="2" t="str">
        <f t="array" ref="K1261">_xlfn.XLOOKUP(J1261,Delivery_Partners!A:A,Delivery_Partners!B:B)</f>
        <v>Delivery Partner 159</v>
      </c>
      <c r="L1261" s="3">
        <v>1</v>
      </c>
      <c r="M1261" s="2" t="s">
        <v>23</v>
      </c>
      <c r="N1261" s="2" t="s">
        <v>55</v>
      </c>
      <c r="O1261" s="3">
        <v>26</v>
      </c>
      <c r="P1261" s="13">
        <f t="shared" si="254"/>
        <v>557.2</v>
      </c>
      <c r="Q1261" s="13" t="str">
        <f t="shared" si="255"/>
        <v>Fast</v>
      </c>
      <c r="S1261" s="21"/>
    </row>
    <row r="1262" customHeight="1" spans="1:19">
      <c r="A1262" s="2" t="s">
        <v>2791</v>
      </c>
      <c r="B1262" s="29" t="s">
        <v>2792</v>
      </c>
      <c r="C1262" s="2" t="s">
        <v>2793</v>
      </c>
      <c r="D1262" s="2" t="str">
        <f t="array" ref="D1262">_xlfn.XLOOKUP(C1262,Customers!A:A,Customers!B:B)</f>
        <v>Customer 0495</v>
      </c>
      <c r="E1262" s="2" t="s">
        <v>1031</v>
      </c>
      <c r="F1262" s="2" t="str">
        <f t="array" ref="F1262">_xlfn.XLOOKUP(E1262,Restaurants!A:A,Restaurants!B:B)</f>
        <v>Restaurant 016</v>
      </c>
      <c r="G1262" s="2" t="s">
        <v>2196</v>
      </c>
      <c r="H1262" s="2" t="str">
        <f t="array" ref="H1262">_xlfn.XLOOKUP(G1262,Food_Menu!A:A,Food_Menu!B:B)</f>
        <v>Food Item 0104</v>
      </c>
      <c r="I1262" s="2">
        <f t="array" ref="I1262">_xlfn.XLOOKUP(G1262,Food_Menu!A:A,Food_Menu!D:D)</f>
        <v>316.94</v>
      </c>
      <c r="J1262" s="2" t="s">
        <v>41</v>
      </c>
      <c r="K1262" s="2" t="str">
        <f t="array" ref="K1262">_xlfn.XLOOKUP(J1262,Delivery_Partners!A:A,Delivery_Partners!B:B)</f>
        <v>Delivery Partner 041</v>
      </c>
      <c r="L1262" s="3">
        <v>3</v>
      </c>
      <c r="M1262" s="2" t="s">
        <v>23</v>
      </c>
      <c r="N1262" s="2" t="s">
        <v>24</v>
      </c>
      <c r="O1262" s="3">
        <v>46</v>
      </c>
      <c r="P1262" s="13">
        <f t="shared" si="254"/>
        <v>950.82</v>
      </c>
      <c r="Q1262" s="13" t="str">
        <f t="shared" si="255"/>
        <v>Normal</v>
      </c>
      <c r="S1262" s="21"/>
    </row>
    <row r="1263" customHeight="1" spans="1:19">
      <c r="A1263" s="2" t="s">
        <v>2794</v>
      </c>
      <c r="B1263" s="29" t="s">
        <v>629</v>
      </c>
      <c r="C1263" s="2" t="s">
        <v>1333</v>
      </c>
      <c r="D1263" s="2" t="str">
        <f t="array" ref="D1263">_xlfn.XLOOKUP(C1263,Customers!A:A,Customers!B:B)</f>
        <v>Customer 0293</v>
      </c>
      <c r="E1263" s="2" t="s">
        <v>93</v>
      </c>
      <c r="F1263" s="2" t="str">
        <f t="array" ref="F1263">_xlfn.XLOOKUP(E1263,Restaurants!A:A,Restaurants!B:B)</f>
        <v>Restaurant 018</v>
      </c>
      <c r="G1263" s="2" t="s">
        <v>367</v>
      </c>
      <c r="H1263" s="2" t="str">
        <f t="array" ref="H1263">_xlfn.XLOOKUP(G1263,Food_Menu!A:A,Food_Menu!B:B)</f>
        <v>Food Item 0202</v>
      </c>
      <c r="I1263" s="2">
        <f t="array" ref="I1263">_xlfn.XLOOKUP(G1263,Food_Menu!A:A,Food_Menu!D:D)</f>
        <v>596.93</v>
      </c>
      <c r="J1263" s="2" t="s">
        <v>1596</v>
      </c>
      <c r="K1263" s="2" t="str">
        <f t="array" ref="K1263">_xlfn.XLOOKUP(J1263,Delivery_Partners!A:A,Delivery_Partners!B:B)</f>
        <v>Delivery Partner 094</v>
      </c>
      <c r="L1263" s="3">
        <v>1</v>
      </c>
      <c r="M1263" s="2" t="s">
        <v>23</v>
      </c>
      <c r="N1263" s="2" t="s">
        <v>24</v>
      </c>
      <c r="O1263" s="3">
        <v>27</v>
      </c>
      <c r="P1263" s="13">
        <f t="shared" si="254"/>
        <v>596.93</v>
      </c>
      <c r="Q1263" s="13" t="str">
        <f t="shared" si="255"/>
        <v>Fast</v>
      </c>
      <c r="S1263" s="21"/>
    </row>
    <row r="1264" customHeight="1" spans="1:19">
      <c r="A1264" s="2" t="s">
        <v>2795</v>
      </c>
      <c r="B1264" s="29" t="s">
        <v>1410</v>
      </c>
      <c r="C1264" s="2" t="s">
        <v>2796</v>
      </c>
      <c r="D1264" s="2" t="str">
        <f t="array" ref="D1264">_xlfn.XLOOKUP(C1264,Customers!A:A,Customers!B:B)</f>
        <v>Customer 1175</v>
      </c>
      <c r="E1264" s="2" t="s">
        <v>1209</v>
      </c>
      <c r="F1264" s="2" t="str">
        <f t="array" ref="F1264">_xlfn.XLOOKUP(E1264,Restaurants!A:A,Restaurants!B:B)</f>
        <v>Restaurant 109</v>
      </c>
      <c r="G1264" s="2" t="s">
        <v>79</v>
      </c>
      <c r="H1264" s="2" t="str">
        <f t="array" ref="H1264">_xlfn.XLOOKUP(G1264,Food_Menu!A:A,Food_Menu!B:B)</f>
        <v>Food Item 0165</v>
      </c>
      <c r="I1264" s="2">
        <f t="array" ref="I1264">_xlfn.XLOOKUP(G1264,Food_Menu!A:A,Food_Menu!D:D)</f>
        <v>508.61</v>
      </c>
      <c r="J1264" s="2" t="s">
        <v>2158</v>
      </c>
      <c r="K1264" s="2" t="str">
        <f t="array" ref="K1264">_xlfn.XLOOKUP(J1264,Delivery_Partners!A:A,Delivery_Partners!B:B)</f>
        <v>Delivery Partner 033</v>
      </c>
      <c r="L1264" s="3">
        <v>1</v>
      </c>
      <c r="M1264" s="2" t="s">
        <v>23</v>
      </c>
      <c r="N1264" s="2" t="s">
        <v>24</v>
      </c>
      <c r="O1264" s="3">
        <v>29</v>
      </c>
      <c r="P1264" s="13">
        <f t="shared" si="254"/>
        <v>508.61</v>
      </c>
      <c r="Q1264" s="13" t="str">
        <f t="shared" si="255"/>
        <v>Fast</v>
      </c>
      <c r="S1264" s="21"/>
    </row>
    <row r="1265" customHeight="1" spans="1:19">
      <c r="A1265" s="2" t="s">
        <v>2797</v>
      </c>
      <c r="B1265" s="29" t="s">
        <v>1515</v>
      </c>
      <c r="C1265" s="2" t="s">
        <v>2798</v>
      </c>
      <c r="D1265" s="2" t="str">
        <f t="array" ref="D1265">_xlfn.XLOOKUP(C1265,Customers!A:A,Customers!B:B)</f>
        <v>Customer 0451</v>
      </c>
      <c r="E1265" s="2" t="s">
        <v>712</v>
      </c>
      <c r="F1265" s="2" t="str">
        <f t="array" ref="F1265">_xlfn.XLOOKUP(E1265,Restaurants!A:A,Restaurants!B:B)</f>
        <v>Restaurant 074</v>
      </c>
      <c r="G1265" s="2" t="s">
        <v>1860</v>
      </c>
      <c r="H1265" s="2" t="str">
        <f t="array" ref="H1265">_xlfn.XLOOKUP(G1265,Food_Menu!A:A,Food_Menu!B:B)</f>
        <v>Food Item 0151</v>
      </c>
      <c r="I1265" s="2">
        <f t="array" ref="I1265">_xlfn.XLOOKUP(G1265,Food_Menu!A:A,Food_Menu!D:D)</f>
        <v>500.58</v>
      </c>
      <c r="J1265" s="2" t="s">
        <v>458</v>
      </c>
      <c r="K1265" s="2" t="str">
        <f t="array" ref="K1265">_xlfn.XLOOKUP(J1265,Delivery_Partners!A:A,Delivery_Partners!B:B)</f>
        <v>Delivery Partner 053</v>
      </c>
      <c r="L1265" s="3">
        <v>1</v>
      </c>
      <c r="M1265" s="2" t="s">
        <v>23</v>
      </c>
      <c r="N1265" s="2" t="s">
        <v>24</v>
      </c>
      <c r="O1265" s="3">
        <v>29</v>
      </c>
      <c r="P1265" s="13">
        <f t="shared" si="254"/>
        <v>500.58</v>
      </c>
      <c r="Q1265" s="13" t="str">
        <f t="shared" si="255"/>
        <v>Fast</v>
      </c>
      <c r="S1265" s="21"/>
    </row>
    <row r="1266" customHeight="1" spans="1:19">
      <c r="A1266" s="2" t="s">
        <v>2799</v>
      </c>
      <c r="B1266" s="29" t="s">
        <v>2069</v>
      </c>
      <c r="C1266" s="2" t="s">
        <v>2800</v>
      </c>
      <c r="D1266" s="2" t="str">
        <f t="array" ref="D1266">_xlfn.XLOOKUP(C1266,Customers!A:A,Customers!B:B)</f>
        <v>Customer 0327</v>
      </c>
      <c r="E1266" s="2" t="s">
        <v>230</v>
      </c>
      <c r="F1266" s="2" t="str">
        <f t="array" ref="F1266">_xlfn.XLOOKUP(E1266,Restaurants!A:A,Restaurants!B:B)</f>
        <v>Restaurant 029</v>
      </c>
      <c r="G1266" s="2" t="s">
        <v>282</v>
      </c>
      <c r="H1266" s="2" t="str">
        <f t="array" ref="H1266">_xlfn.XLOOKUP(G1266,Food_Menu!A:A,Food_Menu!B:B)</f>
        <v>Food Item 0157</v>
      </c>
      <c r="I1266" s="2">
        <f t="array" ref="I1266">_xlfn.XLOOKUP(G1266,Food_Menu!A:A,Food_Menu!D:D)</f>
        <v>278.37</v>
      </c>
      <c r="J1266" s="2" t="s">
        <v>1246</v>
      </c>
      <c r="K1266" s="2" t="str">
        <f t="array" ref="K1266">_xlfn.XLOOKUP(J1266,Delivery_Partners!A:A,Delivery_Partners!B:B)</f>
        <v>Delivery Partner 048</v>
      </c>
      <c r="L1266" s="3">
        <v>1</v>
      </c>
      <c r="M1266" s="2" t="s">
        <v>23</v>
      </c>
      <c r="N1266" s="2" t="s">
        <v>55</v>
      </c>
      <c r="O1266" s="3">
        <v>44</v>
      </c>
      <c r="P1266" s="13">
        <f t="shared" si="254"/>
        <v>278.37</v>
      </c>
      <c r="Q1266" s="13" t="str">
        <f t="shared" si="255"/>
        <v>Normal</v>
      </c>
      <c r="S1266" s="21"/>
    </row>
    <row r="1267" customHeight="1" spans="1:19">
      <c r="A1267" s="2" t="s">
        <v>2801</v>
      </c>
      <c r="B1267" s="29" t="s">
        <v>316</v>
      </c>
      <c r="C1267" s="2" t="s">
        <v>2591</v>
      </c>
      <c r="D1267" s="2" t="str">
        <f t="array" ref="D1267">_xlfn.XLOOKUP(C1267,Customers!A:A,Customers!B:B)</f>
        <v>Customer 0848</v>
      </c>
      <c r="E1267" s="2" t="s">
        <v>655</v>
      </c>
      <c r="F1267" s="2" t="str">
        <f t="array" ref="F1267">_xlfn.XLOOKUP(E1267,Restaurants!A:A,Restaurants!B:B)</f>
        <v>Restaurant 096</v>
      </c>
      <c r="G1267" s="2" t="s">
        <v>346</v>
      </c>
      <c r="H1267" s="2" t="str">
        <f t="array" ref="H1267">_xlfn.XLOOKUP(G1267,Food_Menu!A:A,Food_Menu!B:B)</f>
        <v>Food Item 0069</v>
      </c>
      <c r="I1267" s="2">
        <f t="array" ref="I1267">_xlfn.XLOOKUP(G1267,Food_Menu!A:A,Food_Menu!D:D)</f>
        <v>622.23</v>
      </c>
      <c r="J1267" s="2" t="s">
        <v>564</v>
      </c>
      <c r="K1267" s="2" t="str">
        <f t="array" ref="K1267">_xlfn.XLOOKUP(J1267,Delivery_Partners!A:A,Delivery_Partners!B:B)</f>
        <v>Delivery Partner 095</v>
      </c>
      <c r="L1267" s="3">
        <v>1</v>
      </c>
      <c r="M1267" s="2" t="s">
        <v>23</v>
      </c>
      <c r="N1267" s="2" t="s">
        <v>24</v>
      </c>
      <c r="O1267" s="3">
        <v>47</v>
      </c>
      <c r="P1267" s="13">
        <f t="shared" si="254"/>
        <v>622.23</v>
      </c>
      <c r="Q1267" s="13" t="str">
        <f t="shared" si="255"/>
        <v>Normal</v>
      </c>
      <c r="S1267" s="21"/>
    </row>
    <row r="1268" hidden="1" customHeight="1" spans="1:19">
      <c r="A1268" s="2" t="s">
        <v>2802</v>
      </c>
      <c r="B1268" s="29" t="s">
        <v>1823</v>
      </c>
      <c r="C1268" s="2" t="s">
        <v>1605</v>
      </c>
      <c r="D1268" s="2" t="str">
        <f t="array" ref="D1268">_xlfn.XLOOKUP(C1268,Customers!A:A,Customers!B:B)</f>
        <v>Customer 0579</v>
      </c>
      <c r="E1268" s="2" t="s">
        <v>254</v>
      </c>
      <c r="F1268" s="2" t="str">
        <f t="array" ref="F1268">_xlfn.XLOOKUP(E1268,Restaurants!A:A,Restaurants!B:B)</f>
        <v>Restaurant 021</v>
      </c>
      <c r="G1268" s="2" t="s">
        <v>1259</v>
      </c>
      <c r="H1268" s="2" t="str">
        <f t="array" ref="H1268">_xlfn.XLOOKUP(G1268,Food_Menu!A:A,Food_Menu!B:B)</f>
        <v>Food Item 0099</v>
      </c>
      <c r="I1268" s="2"/>
      <c r="J1268" s="2" t="s">
        <v>988</v>
      </c>
      <c r="K1268" s="2" t="str">
        <f t="array" ref="K1268">_xlfn.XLOOKUP(J1268,Delivery_Partners!A:A,Delivery_Partners!B:B)</f>
        <v>Delivery Partner 120</v>
      </c>
      <c r="L1268" s="3">
        <v>2</v>
      </c>
      <c r="M1268" s="2" t="s">
        <v>101</v>
      </c>
      <c r="N1268" s="2" t="s">
        <v>24</v>
      </c>
      <c r="O1268" s="2"/>
    </row>
    <row r="1269" customHeight="1" spans="1:19">
      <c r="A1269" s="2" t="s">
        <v>2803</v>
      </c>
      <c r="B1269" s="29" t="s">
        <v>334</v>
      </c>
      <c r="C1269" s="2" t="s">
        <v>2804</v>
      </c>
      <c r="D1269" s="2" t="str">
        <f t="array" ref="D1269">_xlfn.XLOOKUP(C1269,Customers!A:A,Customers!B:B)</f>
        <v>Customer 0669</v>
      </c>
      <c r="E1269" s="2" t="s">
        <v>814</v>
      </c>
      <c r="F1269" s="2" t="str">
        <f t="array" ref="F1269">_xlfn.XLOOKUP(E1269,Restaurants!A:A,Restaurants!B:B)</f>
        <v>Restaurant 093</v>
      </c>
      <c r="G1269" s="2" t="s">
        <v>355</v>
      </c>
      <c r="H1269" s="2" t="str">
        <f t="array" ref="H1269">_xlfn.XLOOKUP(G1269,Food_Menu!A:A,Food_Menu!B:B)</f>
        <v>Food Item 0195</v>
      </c>
      <c r="I1269" s="2">
        <f t="array" ref="I1269">_xlfn.XLOOKUP(G1269,Food_Menu!A:A,Food_Menu!D:D)</f>
        <v>547.24</v>
      </c>
      <c r="J1269" s="2" t="s">
        <v>314</v>
      </c>
      <c r="K1269" s="2" t="str">
        <f t="array" ref="K1269">_xlfn.XLOOKUP(J1269,Delivery_Partners!A:A,Delivery_Partners!B:B)</f>
        <v>Delivery Partner 021</v>
      </c>
      <c r="L1269" s="3">
        <v>3</v>
      </c>
      <c r="M1269" s="2" t="s">
        <v>23</v>
      </c>
      <c r="N1269" s="2" t="s">
        <v>74</v>
      </c>
      <c r="O1269" s="3">
        <v>48</v>
      </c>
      <c r="P1269" s="13">
        <f t="shared" ref="P1269:P1272" si="256">I1269*L1269</f>
        <v>1641.72</v>
      </c>
      <c r="Q1269" s="13" t="str">
        <f t="shared" ref="Q1269:Q1272" si="257">IF(O1269="","Not Delivered",IF(O1269&lt;=30,"Fast",IF(O1269&lt;=60,"Normal","Slow")))</f>
        <v>Normal</v>
      </c>
      <c r="S1269" s="21"/>
    </row>
    <row r="1270" customHeight="1" spans="1:19">
      <c r="A1270" s="2" t="s">
        <v>2805</v>
      </c>
      <c r="B1270" s="29" t="s">
        <v>1202</v>
      </c>
      <c r="C1270" s="2" t="s">
        <v>2444</v>
      </c>
      <c r="D1270" s="2" t="str">
        <f t="array" ref="D1270">_xlfn.XLOOKUP(C1270,Customers!A:A,Customers!B:B)</f>
        <v>Customer 0778</v>
      </c>
      <c r="E1270" s="2" t="s">
        <v>105</v>
      </c>
      <c r="F1270" s="2" t="str">
        <f t="array" ref="F1270">_xlfn.XLOOKUP(E1270,Restaurants!A:A,Restaurants!B:B)</f>
        <v>Restaurant 106</v>
      </c>
      <c r="G1270" s="2" t="s">
        <v>992</v>
      </c>
      <c r="H1270" s="2" t="str">
        <f t="array" ref="H1270">_xlfn.XLOOKUP(G1270,Food_Menu!A:A,Food_Menu!B:B)</f>
        <v>Food Item 0161</v>
      </c>
      <c r="I1270" s="2">
        <f t="array" ref="I1270">_xlfn.XLOOKUP(G1270,Food_Menu!A:A,Food_Menu!D:D)</f>
        <v>102.18</v>
      </c>
      <c r="J1270" s="2" t="s">
        <v>636</v>
      </c>
      <c r="K1270" s="2" t="str">
        <f t="array" ref="K1270">_xlfn.XLOOKUP(J1270,Delivery_Partners!A:A,Delivery_Partners!B:B)</f>
        <v>Delivery Partner 014</v>
      </c>
      <c r="L1270" s="3">
        <v>2</v>
      </c>
      <c r="M1270" s="2" t="s">
        <v>23</v>
      </c>
      <c r="N1270" s="2" t="s">
        <v>24</v>
      </c>
      <c r="O1270" s="3">
        <v>50</v>
      </c>
      <c r="P1270" s="13">
        <f t="shared" si="256"/>
        <v>204.36</v>
      </c>
      <c r="Q1270" s="13" t="str">
        <f t="shared" si="257"/>
        <v>Normal</v>
      </c>
      <c r="S1270" s="21"/>
    </row>
    <row r="1271" customHeight="1" spans="1:19">
      <c r="A1271" s="2" t="s">
        <v>2806</v>
      </c>
      <c r="B1271" s="29" t="s">
        <v>837</v>
      </c>
      <c r="C1271" s="2" t="s">
        <v>2646</v>
      </c>
      <c r="D1271" s="2" t="str">
        <f t="array" ref="D1271">_xlfn.XLOOKUP(C1271,Customers!A:A,Customers!B:B)</f>
        <v>Customer 0443</v>
      </c>
      <c r="E1271" s="2" t="s">
        <v>89</v>
      </c>
      <c r="F1271" s="2" t="str">
        <f t="array" ref="F1271">_xlfn.XLOOKUP(E1271,Restaurants!A:A,Restaurants!B:B)</f>
        <v>Restaurant 059</v>
      </c>
      <c r="G1271" s="2" t="s">
        <v>216</v>
      </c>
      <c r="H1271" s="2" t="str">
        <f t="array" ref="H1271">_xlfn.XLOOKUP(G1271,Food_Menu!A:A,Food_Menu!B:B)</f>
        <v>Food Item 0132</v>
      </c>
      <c r="I1271" s="2">
        <f t="array" ref="I1271">_xlfn.XLOOKUP(G1271,Food_Menu!A:A,Food_Menu!D:D)</f>
        <v>597.76</v>
      </c>
      <c r="J1271" s="2" t="s">
        <v>502</v>
      </c>
      <c r="K1271" s="2" t="str">
        <f t="array" ref="K1271">_xlfn.XLOOKUP(J1271,Delivery_Partners!A:A,Delivery_Partners!B:B)</f>
        <v>Delivery Partner 132</v>
      </c>
      <c r="L1271" s="3">
        <v>3</v>
      </c>
      <c r="M1271" s="2" t="s">
        <v>23</v>
      </c>
      <c r="N1271" s="2" t="s">
        <v>24</v>
      </c>
      <c r="O1271" s="3">
        <v>15</v>
      </c>
      <c r="P1271" s="13">
        <f t="shared" si="256"/>
        <v>1793.28</v>
      </c>
      <c r="Q1271" s="13" t="str">
        <f t="shared" si="257"/>
        <v>Fast</v>
      </c>
      <c r="S1271" s="21"/>
    </row>
    <row r="1272" customHeight="1" spans="1:19">
      <c r="A1272" s="2" t="s">
        <v>2807</v>
      </c>
      <c r="B1272" s="28">
        <v>45813</v>
      </c>
      <c r="C1272" s="2" t="s">
        <v>2227</v>
      </c>
      <c r="D1272" s="2" t="str">
        <f t="array" ref="D1272">_xlfn.XLOOKUP(C1272,Customers!A:A,Customers!B:B)</f>
        <v>Customer 0183</v>
      </c>
      <c r="E1272" s="2" t="s">
        <v>20</v>
      </c>
      <c r="F1272" s="2" t="str">
        <f t="array" ref="F1272">_xlfn.XLOOKUP(E1272,Restaurants!A:A,Restaurants!B:B)</f>
        <v>Restaurant 079</v>
      </c>
      <c r="G1272" s="2" t="s">
        <v>519</v>
      </c>
      <c r="H1272" s="2" t="str">
        <f t="array" ref="H1272">_xlfn.XLOOKUP(G1272,Food_Menu!A:A,Food_Menu!B:B)</f>
        <v>Food Item 0019</v>
      </c>
      <c r="I1272" s="2">
        <f t="array" ref="I1272">_xlfn.XLOOKUP(G1272,Food_Menu!A:A,Food_Menu!D:D)</f>
        <v>145.23</v>
      </c>
      <c r="J1272" s="2" t="s">
        <v>458</v>
      </c>
      <c r="K1272" s="2" t="str">
        <f t="array" ref="K1272">_xlfn.XLOOKUP(J1272,Delivery_Partners!A:A,Delivery_Partners!B:B)</f>
        <v>Delivery Partner 053</v>
      </c>
      <c r="L1272" s="3">
        <v>3</v>
      </c>
      <c r="M1272" s="2" t="s">
        <v>23</v>
      </c>
      <c r="N1272" s="2" t="s">
        <v>24</v>
      </c>
      <c r="O1272" s="3">
        <v>42</v>
      </c>
      <c r="P1272" s="13">
        <f t="shared" si="256"/>
        <v>435.69</v>
      </c>
      <c r="Q1272" s="13" t="str">
        <f t="shared" si="257"/>
        <v>Normal</v>
      </c>
      <c r="S1272" s="21"/>
    </row>
    <row r="1273" hidden="1" customHeight="1" spans="1:19">
      <c r="A1273" s="2" t="s">
        <v>2808</v>
      </c>
      <c r="B1273" s="28">
        <v>45748</v>
      </c>
      <c r="C1273" s="2" t="s">
        <v>2809</v>
      </c>
      <c r="D1273" s="2" t="str">
        <f t="array" ref="D1273">_xlfn.XLOOKUP(C1273,Customers!A:A,Customers!B:B)</f>
        <v>Customer 0201</v>
      </c>
      <c r="E1273" s="2" t="s">
        <v>121</v>
      </c>
      <c r="F1273" s="2" t="str">
        <f t="array" ref="F1273">_xlfn.XLOOKUP(E1273,Restaurants!A:A,Restaurants!B:B)</f>
        <v>Restaurant 088</v>
      </c>
      <c r="G1273" s="2" t="s">
        <v>789</v>
      </c>
      <c r="H1273" s="2" t="str">
        <f t="array" ref="H1273">_xlfn.XLOOKUP(G1273,Food_Menu!A:A,Food_Menu!B:B)</f>
        <v>Food Item 0162</v>
      </c>
      <c r="I1273" s="2"/>
      <c r="J1273" s="2" t="s">
        <v>495</v>
      </c>
      <c r="K1273" s="2" t="str">
        <f t="array" ref="K1273">_xlfn.XLOOKUP(J1273,Delivery_Partners!A:A,Delivery_Partners!B:B)</f>
        <v>Delivery Partner 112</v>
      </c>
      <c r="L1273" s="3">
        <v>1</v>
      </c>
      <c r="M1273" s="2" t="s">
        <v>101</v>
      </c>
      <c r="N1273" s="2" t="s">
        <v>24</v>
      </c>
      <c r="O1273" s="2"/>
    </row>
    <row r="1274" customHeight="1" spans="1:19">
      <c r="A1274" s="2" t="s">
        <v>2810</v>
      </c>
      <c r="B1274" s="28">
        <v>45778</v>
      </c>
      <c r="C1274" s="2" t="s">
        <v>2811</v>
      </c>
      <c r="D1274" s="2" t="str">
        <f t="array" ref="D1274">_xlfn.XLOOKUP(C1274,Customers!A:A,Customers!B:B)</f>
        <v>Customer 1128</v>
      </c>
      <c r="E1274" s="2" t="s">
        <v>105</v>
      </c>
      <c r="F1274" s="2" t="str">
        <f t="array" ref="F1274">_xlfn.XLOOKUP(E1274,Restaurants!A:A,Restaurants!B:B)</f>
        <v>Restaurant 106</v>
      </c>
      <c r="G1274" s="2" t="s">
        <v>946</v>
      </c>
      <c r="H1274" s="2" t="str">
        <f t="array" ref="H1274">_xlfn.XLOOKUP(G1274,Food_Menu!A:A,Food_Menu!B:B)</f>
        <v>Food Item 0081</v>
      </c>
      <c r="I1274" s="2">
        <f t="array" ref="I1274">_xlfn.XLOOKUP(G1274,Food_Menu!A:A,Food_Menu!D:D)</f>
        <v>453.95</v>
      </c>
      <c r="J1274" s="2" t="s">
        <v>636</v>
      </c>
      <c r="K1274" s="2" t="str">
        <f t="array" ref="K1274">_xlfn.XLOOKUP(J1274,Delivery_Partners!A:A,Delivery_Partners!B:B)</f>
        <v>Delivery Partner 014</v>
      </c>
      <c r="L1274" s="3">
        <v>2</v>
      </c>
      <c r="M1274" s="2" t="s">
        <v>23</v>
      </c>
      <c r="N1274" s="2" t="s">
        <v>42</v>
      </c>
      <c r="O1274" s="3">
        <v>20</v>
      </c>
      <c r="P1274" s="13">
        <f t="shared" ref="P1274:P1277" si="258">I1274*L1274</f>
        <v>907.9</v>
      </c>
      <c r="Q1274" s="13" t="str">
        <f t="shared" ref="Q1274:Q1277" si="259">IF(O1274="","Not Delivered",IF(O1274&lt;=30,"Fast",IF(O1274&lt;=60,"Normal","Slow")))</f>
        <v>Fast</v>
      </c>
      <c r="S1274" s="21"/>
    </row>
    <row r="1275" customHeight="1" spans="1:19">
      <c r="A1275" s="2" t="s">
        <v>2812</v>
      </c>
      <c r="B1275" s="29" t="s">
        <v>704</v>
      </c>
      <c r="C1275" s="2" t="s">
        <v>2813</v>
      </c>
      <c r="D1275" s="2" t="str">
        <f t="array" ref="D1275">_xlfn.XLOOKUP(C1275,Customers!A:A,Customers!B:B)</f>
        <v>Customer 0607</v>
      </c>
      <c r="E1275" s="2" t="s">
        <v>548</v>
      </c>
      <c r="F1275" s="2" t="str">
        <f t="array" ref="F1275">_xlfn.XLOOKUP(E1275,Restaurants!A:A,Restaurants!B:B)</f>
        <v>Restaurant 071</v>
      </c>
      <c r="G1275" s="2" t="s">
        <v>1701</v>
      </c>
      <c r="H1275" s="2" t="str">
        <f t="array" ref="H1275">_xlfn.XLOOKUP(G1275,Food_Menu!A:A,Food_Menu!B:B)</f>
        <v>Food Item 0085</v>
      </c>
      <c r="I1275" s="2">
        <f t="array" ref="I1275">_xlfn.XLOOKUP(G1275,Food_Menu!A:A,Food_Menu!D:D)</f>
        <v>423.46</v>
      </c>
      <c r="J1275" s="2" t="s">
        <v>139</v>
      </c>
      <c r="K1275" s="2" t="str">
        <f t="array" ref="K1275">_xlfn.XLOOKUP(J1275,Delivery_Partners!A:A,Delivery_Partners!B:B)</f>
        <v>Delivery Partner 109</v>
      </c>
      <c r="L1275" s="3">
        <v>2</v>
      </c>
      <c r="M1275" s="2" t="s">
        <v>23</v>
      </c>
      <c r="N1275" s="2" t="s">
        <v>42</v>
      </c>
      <c r="O1275" s="3">
        <v>31</v>
      </c>
      <c r="P1275" s="13">
        <f t="shared" si="258"/>
        <v>846.92</v>
      </c>
      <c r="Q1275" s="13" t="str">
        <f t="shared" si="259"/>
        <v>Normal</v>
      </c>
      <c r="S1275" s="21"/>
    </row>
    <row r="1276" customHeight="1" spans="1:19">
      <c r="A1276" s="2" t="s">
        <v>2814</v>
      </c>
      <c r="B1276" s="28">
        <v>45870</v>
      </c>
      <c r="C1276" s="2" t="s">
        <v>2815</v>
      </c>
      <c r="D1276" s="2" t="str">
        <f t="array" ref="D1276">_xlfn.XLOOKUP(C1276,Customers!A:A,Customers!B:B)</f>
        <v>Customer 0501</v>
      </c>
      <c r="E1276" s="2" t="s">
        <v>666</v>
      </c>
      <c r="F1276" s="2" t="str">
        <f t="array" ref="F1276">_xlfn.XLOOKUP(E1276,Restaurants!A:A,Restaurants!B:B)</f>
        <v>Restaurant 036</v>
      </c>
      <c r="G1276" s="2" t="s">
        <v>153</v>
      </c>
      <c r="H1276" s="2" t="str">
        <f t="array" ref="H1276">_xlfn.XLOOKUP(G1276,Food_Menu!A:A,Food_Menu!B:B)</f>
        <v>Food Item 0149</v>
      </c>
      <c r="I1276" s="2">
        <f t="array" ref="I1276">_xlfn.XLOOKUP(G1276,Food_Menu!A:A,Food_Menu!D:D)</f>
        <v>238.55</v>
      </c>
      <c r="J1276" s="2" t="s">
        <v>332</v>
      </c>
      <c r="K1276" s="2" t="str">
        <f t="array" ref="K1276">_xlfn.XLOOKUP(J1276,Delivery_Partners!A:A,Delivery_Partners!B:B)</f>
        <v>Delivery Partner 164</v>
      </c>
      <c r="L1276" s="3">
        <v>1</v>
      </c>
      <c r="M1276" s="2" t="s">
        <v>23</v>
      </c>
      <c r="N1276" s="2" t="s">
        <v>55</v>
      </c>
      <c r="O1276" s="3">
        <v>44</v>
      </c>
      <c r="P1276" s="13">
        <f t="shared" si="258"/>
        <v>238.55</v>
      </c>
      <c r="Q1276" s="13" t="str">
        <f t="shared" si="259"/>
        <v>Normal</v>
      </c>
      <c r="S1276" s="21"/>
    </row>
    <row r="1277" customHeight="1" spans="1:19">
      <c r="A1277" s="2" t="s">
        <v>2816</v>
      </c>
      <c r="B1277" s="29" t="s">
        <v>501</v>
      </c>
      <c r="C1277" s="2" t="s">
        <v>1819</v>
      </c>
      <c r="D1277" s="2" t="str">
        <f t="array" ref="D1277">_xlfn.XLOOKUP(C1277,Customers!A:A,Customers!B:B)</f>
        <v>Customer 0384</v>
      </c>
      <c r="E1277" s="2" t="s">
        <v>702</v>
      </c>
      <c r="F1277" s="2" t="str">
        <f t="array" ref="F1277">_xlfn.XLOOKUP(E1277,Restaurants!A:A,Restaurants!B:B)</f>
        <v>Restaurant 025</v>
      </c>
      <c r="G1277" s="2" t="s">
        <v>2095</v>
      </c>
      <c r="H1277" s="2" t="str">
        <f t="array" ref="H1277">_xlfn.XLOOKUP(G1277,Food_Menu!A:A,Food_Menu!B:B)</f>
        <v>Food Item 0087</v>
      </c>
      <c r="I1277" s="2">
        <f t="array" ref="I1277">_xlfn.XLOOKUP(G1277,Food_Menu!A:A,Food_Menu!D:D)</f>
        <v>288.34</v>
      </c>
      <c r="J1277" s="2" t="s">
        <v>660</v>
      </c>
      <c r="K1277" s="2" t="str">
        <f t="array" ref="K1277">_xlfn.XLOOKUP(J1277,Delivery_Partners!A:A,Delivery_Partners!B:B)</f>
        <v>Delivery Partner 079</v>
      </c>
      <c r="L1277" s="3">
        <v>1</v>
      </c>
      <c r="M1277" s="2" t="s">
        <v>23</v>
      </c>
      <c r="N1277" s="2" t="s">
        <v>24</v>
      </c>
      <c r="O1277" s="3">
        <v>52</v>
      </c>
      <c r="P1277" s="13">
        <f t="shared" si="258"/>
        <v>288.34</v>
      </c>
      <c r="Q1277" s="13" t="str">
        <f t="shared" si="259"/>
        <v>Normal</v>
      </c>
      <c r="S1277" s="21"/>
    </row>
    <row r="1278" hidden="1" customHeight="1" spans="1:19">
      <c r="A1278" s="2" t="s">
        <v>2817</v>
      </c>
      <c r="B1278" s="28">
        <v>45665</v>
      </c>
      <c r="C1278" s="2" t="s">
        <v>2412</v>
      </c>
      <c r="D1278" s="2" t="str">
        <f t="array" ref="D1278">_xlfn.XLOOKUP(C1278,Customers!A:A,Customers!B:B)</f>
        <v>Customer 0866</v>
      </c>
      <c r="E1278" s="2" t="s">
        <v>46</v>
      </c>
      <c r="F1278" s="2" t="str">
        <f t="array" ref="F1278">_xlfn.XLOOKUP(E1278,Restaurants!A:A,Restaurants!B:B)</f>
        <v>Restaurant 043</v>
      </c>
      <c r="G1278" s="2" t="s">
        <v>1378</v>
      </c>
      <c r="H1278" s="2" t="str">
        <f t="array" ref="H1278">_xlfn.XLOOKUP(G1278,Food_Menu!A:A,Food_Menu!B:B)</f>
        <v>Food Item 0127</v>
      </c>
      <c r="I1278" s="2"/>
      <c r="J1278" s="2" t="s">
        <v>499</v>
      </c>
      <c r="K1278" s="2" t="str">
        <f t="array" ref="K1278">_xlfn.XLOOKUP(J1278,Delivery_Partners!A:A,Delivery_Partners!B:B)</f>
        <v>Delivery Partner 105</v>
      </c>
      <c r="L1278" s="3">
        <v>2</v>
      </c>
      <c r="M1278" s="2" t="s">
        <v>101</v>
      </c>
      <c r="N1278" s="2" t="s">
        <v>74</v>
      </c>
      <c r="O1278" s="2"/>
    </row>
    <row r="1279" customHeight="1" spans="1:19">
      <c r="A1279" s="2" t="s">
        <v>2818</v>
      </c>
      <c r="B1279" s="28">
        <v>45992</v>
      </c>
      <c r="C1279" s="2" t="s">
        <v>2819</v>
      </c>
      <c r="D1279" s="2" t="str">
        <f t="array" ref="D1279">_xlfn.XLOOKUP(C1279,Customers!A:A,Customers!B:B)</f>
        <v>Customer 1096</v>
      </c>
      <c r="E1279" s="2" t="s">
        <v>335</v>
      </c>
      <c r="F1279" s="2" t="str">
        <f t="array" ref="F1279">_xlfn.XLOOKUP(E1279,Restaurants!A:A,Restaurants!B:B)</f>
        <v>Restaurant 007</v>
      </c>
      <c r="G1279" s="2" t="s">
        <v>172</v>
      </c>
      <c r="H1279" s="2" t="str">
        <f t="array" ref="H1279">_xlfn.XLOOKUP(G1279,Food_Menu!A:A,Food_Menu!B:B)</f>
        <v>Food Item 0003</v>
      </c>
      <c r="I1279" s="2">
        <f t="array" ref="I1279">_xlfn.XLOOKUP(G1279,Food_Menu!A:A,Food_Menu!D:D)</f>
        <v>349.88</v>
      </c>
      <c r="J1279" s="2" t="s">
        <v>458</v>
      </c>
      <c r="K1279" s="2" t="str">
        <f t="array" ref="K1279">_xlfn.XLOOKUP(J1279,Delivery_Partners!A:A,Delivery_Partners!B:B)</f>
        <v>Delivery Partner 053</v>
      </c>
      <c r="L1279" s="3">
        <v>4</v>
      </c>
      <c r="M1279" s="2" t="s">
        <v>23</v>
      </c>
      <c r="N1279" s="2" t="s">
        <v>42</v>
      </c>
      <c r="O1279" s="3">
        <v>42</v>
      </c>
      <c r="P1279" s="13">
        <f>I1279*L1279</f>
        <v>1399.52</v>
      </c>
      <c r="Q1279" s="13" t="str">
        <f>IF(O1279="","Not Delivered",IF(O1279&lt;=30,"Fast",IF(O1279&lt;=60,"Normal","Slow")))</f>
        <v>Normal</v>
      </c>
      <c r="S1279" s="21"/>
    </row>
    <row r="1280" hidden="1" customHeight="1" spans="1:19">
      <c r="A1280" s="2" t="s">
        <v>2820</v>
      </c>
      <c r="B1280" s="29" t="s">
        <v>1248</v>
      </c>
      <c r="C1280" s="2" t="s">
        <v>2821</v>
      </c>
      <c r="D1280" s="2" t="str">
        <f t="array" ref="D1280">_xlfn.XLOOKUP(C1280,Customers!A:A,Customers!B:B)</f>
        <v>Customer 0923</v>
      </c>
      <c r="E1280" s="2" t="s">
        <v>1342</v>
      </c>
      <c r="F1280" s="2" t="str">
        <f t="array" ref="F1280">_xlfn.XLOOKUP(E1280,Restaurants!A:A,Restaurants!B:B)</f>
        <v>Restaurant 084</v>
      </c>
      <c r="G1280" s="2" t="s">
        <v>1498</v>
      </c>
      <c r="H1280" s="2" t="str">
        <f t="array" ref="H1280">_xlfn.XLOOKUP(G1280,Food_Menu!A:A,Food_Menu!B:B)</f>
        <v>Food Item 0041</v>
      </c>
      <c r="I1280" s="2"/>
      <c r="J1280" s="2" t="s">
        <v>374</v>
      </c>
      <c r="K1280" s="2" t="str">
        <f t="array" ref="K1280">_xlfn.XLOOKUP(J1280,Delivery_Partners!A:A,Delivery_Partners!B:B)</f>
        <v>Delivery Partner 052</v>
      </c>
      <c r="L1280" s="3">
        <v>4</v>
      </c>
      <c r="M1280" s="2" t="s">
        <v>101</v>
      </c>
      <c r="N1280" s="2" t="s">
        <v>74</v>
      </c>
      <c r="O1280" s="2"/>
    </row>
    <row r="1281" customHeight="1" spans="1:19">
      <c r="A1281" s="2" t="s">
        <v>2822</v>
      </c>
      <c r="B1281" s="29" t="s">
        <v>2823</v>
      </c>
      <c r="C1281" s="2" t="s">
        <v>1589</v>
      </c>
      <c r="D1281" s="2" t="str">
        <f t="array" ref="D1281">_xlfn.XLOOKUP(C1281,Customers!A:A,Customers!B:B)</f>
        <v>Customer 0642</v>
      </c>
      <c r="E1281" s="2" t="s">
        <v>623</v>
      </c>
      <c r="F1281" s="2" t="str">
        <f t="array" ref="F1281">_xlfn.XLOOKUP(E1281,Restaurants!A:A,Restaurants!B:B)</f>
        <v>Restaurant 045</v>
      </c>
      <c r="G1281" s="2" t="s">
        <v>1318</v>
      </c>
      <c r="H1281" s="2" t="str">
        <f t="array" ref="H1281">_xlfn.XLOOKUP(G1281,Food_Menu!A:A,Food_Menu!B:B)</f>
        <v>Food Item 0119</v>
      </c>
      <c r="I1281" s="2">
        <f t="array" ref="I1281">_xlfn.XLOOKUP(G1281,Food_Menu!A:A,Food_Menu!D:D)</f>
        <v>220.83</v>
      </c>
      <c r="J1281" s="2" t="s">
        <v>133</v>
      </c>
      <c r="K1281" s="2" t="str">
        <f t="array" ref="K1281">_xlfn.XLOOKUP(J1281,Delivery_Partners!A:A,Delivery_Partners!B:B)</f>
        <v>Delivery Partner 012</v>
      </c>
      <c r="L1281" s="3">
        <v>1</v>
      </c>
      <c r="M1281" s="2" t="s">
        <v>23</v>
      </c>
      <c r="N1281" s="2" t="s">
        <v>24</v>
      </c>
      <c r="O1281" s="3">
        <v>57</v>
      </c>
      <c r="P1281" s="13">
        <f t="shared" ref="P1281:P1284" si="260">I1281*L1281</f>
        <v>220.83</v>
      </c>
      <c r="Q1281" s="13" t="str">
        <f t="shared" ref="Q1281:Q1284" si="261">IF(O1281="","Not Delivered",IF(O1281&lt;=30,"Fast",IF(O1281&lt;=60,"Normal","Slow")))</f>
        <v>Normal</v>
      </c>
      <c r="S1281" s="21"/>
    </row>
    <row r="1282" customHeight="1" spans="1:19">
      <c r="A1282" s="2" t="s">
        <v>2824</v>
      </c>
      <c r="B1282" s="29" t="s">
        <v>1872</v>
      </c>
      <c r="C1282" s="2" t="s">
        <v>1037</v>
      </c>
      <c r="D1282" s="2" t="str">
        <f t="array" ref="D1282">_xlfn.XLOOKUP(C1282,Customers!A:A,Customers!B:B)</f>
        <v>Customer 0571</v>
      </c>
      <c r="E1282" s="2" t="s">
        <v>116</v>
      </c>
      <c r="F1282" s="2" t="str">
        <f t="array" ref="F1282">_xlfn.XLOOKUP(E1282,Restaurants!A:A,Restaurants!B:B)</f>
        <v>Restaurant 086</v>
      </c>
      <c r="G1282" s="2" t="s">
        <v>84</v>
      </c>
      <c r="H1282" s="2" t="str">
        <f t="array" ref="H1282">_xlfn.XLOOKUP(G1282,Food_Menu!A:A,Food_Menu!B:B)</f>
        <v>Food Item 0211</v>
      </c>
      <c r="I1282" s="2">
        <f t="array" ref="I1282">_xlfn.XLOOKUP(G1282,Food_Menu!A:A,Food_Menu!D:D)</f>
        <v>200.38</v>
      </c>
      <c r="J1282" s="2" t="s">
        <v>1350</v>
      </c>
      <c r="K1282" s="2" t="str">
        <f t="array" ref="K1282">_xlfn.XLOOKUP(J1282,Delivery_Partners!A:A,Delivery_Partners!B:B)</f>
        <v>Delivery Partner 087</v>
      </c>
      <c r="L1282" s="3">
        <v>2</v>
      </c>
      <c r="M1282" s="2" t="s">
        <v>23</v>
      </c>
      <c r="N1282" s="2" t="s">
        <v>55</v>
      </c>
      <c r="O1282" s="3">
        <v>15</v>
      </c>
      <c r="P1282" s="13">
        <f t="shared" si="260"/>
        <v>400.76</v>
      </c>
      <c r="Q1282" s="13" t="str">
        <f t="shared" si="261"/>
        <v>Fast</v>
      </c>
      <c r="S1282" s="21"/>
    </row>
    <row r="1283" customHeight="1" spans="1:19">
      <c r="A1283" s="2" t="s">
        <v>2825</v>
      </c>
      <c r="B1283" s="29" t="s">
        <v>320</v>
      </c>
      <c r="C1283" s="2" t="s">
        <v>386</v>
      </c>
      <c r="D1283" s="2" t="str">
        <f t="array" ref="D1283">_xlfn.XLOOKUP(C1283,Customers!A:A,Customers!B:B)</f>
        <v>Customer 1040</v>
      </c>
      <c r="E1283" s="2" t="s">
        <v>492</v>
      </c>
      <c r="F1283" s="2" t="str">
        <f t="array" ref="F1283">_xlfn.XLOOKUP(E1283,Restaurants!A:A,Restaurants!B:B)</f>
        <v>Restaurant 008</v>
      </c>
      <c r="G1283" s="2" t="s">
        <v>61</v>
      </c>
      <c r="H1283" s="2" t="str">
        <f t="array" ref="H1283">_xlfn.XLOOKUP(G1283,Food_Menu!A:A,Food_Menu!B:B)</f>
        <v>Food Item 0168</v>
      </c>
      <c r="I1283" s="2">
        <f t="array" ref="I1283">_xlfn.XLOOKUP(G1283,Food_Menu!A:A,Food_Menu!D:D)</f>
        <v>107.01</v>
      </c>
      <c r="J1283" s="2" t="s">
        <v>707</v>
      </c>
      <c r="K1283" s="2" t="str">
        <f t="array" ref="K1283">_xlfn.XLOOKUP(J1283,Delivery_Partners!A:A,Delivery_Partners!B:B)</f>
        <v>Delivery Partner 171</v>
      </c>
      <c r="L1283" s="3">
        <v>1</v>
      </c>
      <c r="M1283" s="2" t="s">
        <v>23</v>
      </c>
      <c r="N1283" s="2" t="s">
        <v>24</v>
      </c>
      <c r="O1283" s="3">
        <v>61</v>
      </c>
      <c r="P1283" s="13">
        <f t="shared" si="260"/>
        <v>107.01</v>
      </c>
      <c r="Q1283" s="13" t="str">
        <f t="shared" si="261"/>
        <v>Slow</v>
      </c>
      <c r="S1283" s="21"/>
    </row>
    <row r="1284" customHeight="1" spans="1:19">
      <c r="A1284" s="2" t="s">
        <v>2826</v>
      </c>
      <c r="B1284" s="29" t="s">
        <v>1709</v>
      </c>
      <c r="C1284" s="2" t="s">
        <v>2175</v>
      </c>
      <c r="D1284" s="2" t="str">
        <f t="array" ref="D1284">_xlfn.XLOOKUP(C1284,Customers!A:A,Customers!B:B)</f>
        <v>Customer 1028</v>
      </c>
      <c r="E1284" s="2" t="s">
        <v>518</v>
      </c>
      <c r="F1284" s="2" t="str">
        <f t="array" ref="F1284">_xlfn.XLOOKUP(E1284,Restaurants!A:A,Restaurants!B:B)</f>
        <v>Restaurant 039</v>
      </c>
      <c r="G1284" s="2" t="s">
        <v>617</v>
      </c>
      <c r="H1284" s="2" t="str">
        <f t="array" ref="H1284">_xlfn.XLOOKUP(G1284,Food_Menu!A:A,Food_Menu!B:B)</f>
        <v>Food Item 0092</v>
      </c>
      <c r="I1284" s="2">
        <f t="array" ref="I1284">_xlfn.XLOOKUP(G1284,Food_Menu!A:A,Food_Menu!D:D)</f>
        <v>238.18</v>
      </c>
      <c r="J1284" s="2" t="s">
        <v>314</v>
      </c>
      <c r="K1284" s="2" t="str">
        <f t="array" ref="K1284">_xlfn.XLOOKUP(J1284,Delivery_Partners!A:A,Delivery_Partners!B:B)</f>
        <v>Delivery Partner 021</v>
      </c>
      <c r="L1284" s="3">
        <v>3</v>
      </c>
      <c r="M1284" s="2" t="s">
        <v>23</v>
      </c>
      <c r="N1284" s="2" t="s">
        <v>55</v>
      </c>
      <c r="O1284" s="3">
        <v>47</v>
      </c>
      <c r="P1284" s="13">
        <f t="shared" si="260"/>
        <v>714.54</v>
      </c>
      <c r="Q1284" s="13" t="str">
        <f t="shared" si="261"/>
        <v>Normal</v>
      </c>
      <c r="S1284" s="21"/>
    </row>
    <row r="1285" hidden="1" customHeight="1" spans="1:19">
      <c r="A1285" s="2" t="s">
        <v>2827</v>
      </c>
      <c r="B1285" s="29" t="s">
        <v>87</v>
      </c>
      <c r="C1285" s="2" t="s">
        <v>2437</v>
      </c>
      <c r="D1285" s="2" t="str">
        <f t="array" ref="D1285">_xlfn.XLOOKUP(C1285,Customers!A:A,Customers!B:B)</f>
        <v>Customer 0469</v>
      </c>
      <c r="E1285" s="2" t="s">
        <v>669</v>
      </c>
      <c r="F1285" s="2" t="str">
        <f t="array" ref="F1285">_xlfn.XLOOKUP(E1285,Restaurants!A:A,Restaurants!B:B)</f>
        <v>Restaurant 048</v>
      </c>
      <c r="G1285" s="2" t="s">
        <v>438</v>
      </c>
      <c r="H1285" s="2" t="str">
        <f t="array" ref="H1285">_xlfn.XLOOKUP(G1285,Food_Menu!A:A,Food_Menu!B:B)</f>
        <v>Food Item 0214</v>
      </c>
      <c r="I1285" s="2"/>
      <c r="J1285" s="2" t="s">
        <v>54</v>
      </c>
      <c r="K1285" s="2" t="str">
        <f t="array" ref="K1285">_xlfn.XLOOKUP(J1285,Delivery_Partners!A:A,Delivery_Partners!B:B)</f>
        <v>Delivery Partner 075</v>
      </c>
      <c r="L1285" s="3">
        <v>2</v>
      </c>
      <c r="M1285" s="2" t="s">
        <v>101</v>
      </c>
      <c r="N1285" s="2" t="s">
        <v>74</v>
      </c>
      <c r="O1285" s="2"/>
    </row>
    <row r="1286" customHeight="1" spans="1:19">
      <c r="A1286" s="2" t="s">
        <v>2828</v>
      </c>
      <c r="B1286" s="28">
        <v>45719</v>
      </c>
      <c r="C1286" s="2" t="s">
        <v>2499</v>
      </c>
      <c r="D1286" s="2" t="str">
        <f t="array" ref="D1286">_xlfn.XLOOKUP(C1286,Customers!A:A,Customers!B:B)</f>
        <v>Customer 1158</v>
      </c>
      <c r="E1286" s="2" t="s">
        <v>78</v>
      </c>
      <c r="F1286" s="2" t="str">
        <f t="array" ref="F1286">_xlfn.XLOOKUP(E1286,Restaurants!A:A,Restaurants!B:B)</f>
        <v>Restaurant 011</v>
      </c>
      <c r="G1286" s="2" t="s">
        <v>261</v>
      </c>
      <c r="H1286" s="2" t="str">
        <f t="array" ref="H1286">_xlfn.XLOOKUP(G1286,Food_Menu!A:A,Food_Menu!B:B)</f>
        <v>Food Item 0061</v>
      </c>
      <c r="I1286" s="2">
        <f t="array" ref="I1286">_xlfn.XLOOKUP(G1286,Food_Menu!A:A,Food_Menu!D:D)</f>
        <v>538.21</v>
      </c>
      <c r="J1286" s="2" t="s">
        <v>1132</v>
      </c>
      <c r="K1286" s="2" t="str">
        <f t="array" ref="K1286">_xlfn.XLOOKUP(J1286,Delivery_Partners!A:A,Delivery_Partners!B:B)</f>
        <v>Delivery Partner 151</v>
      </c>
      <c r="L1286" s="3">
        <v>3</v>
      </c>
      <c r="M1286" s="2" t="s">
        <v>23</v>
      </c>
      <c r="N1286" s="2" t="s">
        <v>55</v>
      </c>
      <c r="O1286" s="3">
        <v>26</v>
      </c>
      <c r="P1286" s="13">
        <f t="shared" ref="P1286:P1298" si="262">I1286*L1286</f>
        <v>1614.63</v>
      </c>
      <c r="Q1286" s="13" t="str">
        <f t="shared" ref="Q1286:Q1298" si="263">IF(O1286="","Not Delivered",IF(O1286&lt;=30,"Fast",IF(O1286&lt;=60,"Normal","Slow")))</f>
        <v>Fast</v>
      </c>
      <c r="S1286" s="21"/>
    </row>
    <row r="1287" customHeight="1" spans="1:19">
      <c r="A1287" s="2" t="s">
        <v>2829</v>
      </c>
      <c r="B1287" s="29" t="s">
        <v>1384</v>
      </c>
      <c r="C1287" s="2" t="s">
        <v>1149</v>
      </c>
      <c r="D1287" s="2" t="str">
        <f t="array" ref="D1287">_xlfn.XLOOKUP(C1287,Customers!A:A,Customers!B:B)</f>
        <v>Customer 0993</v>
      </c>
      <c r="E1287" s="2" t="s">
        <v>1711</v>
      </c>
      <c r="F1287" s="2" t="str">
        <f t="array" ref="F1287">_xlfn.XLOOKUP(E1287,Restaurants!A:A,Restaurants!B:B)</f>
        <v>Restaurant 100</v>
      </c>
      <c r="G1287" s="2" t="s">
        <v>111</v>
      </c>
      <c r="H1287" s="2" t="str">
        <f t="array" ref="H1287">_xlfn.XLOOKUP(G1287,Food_Menu!A:A,Food_Menu!B:B)</f>
        <v>Food Item 0197</v>
      </c>
      <c r="I1287" s="2">
        <f t="array" ref="I1287">_xlfn.XLOOKUP(G1287,Food_Menu!A:A,Food_Menu!D:D)</f>
        <v>628.28</v>
      </c>
      <c r="J1287" s="2" t="s">
        <v>1122</v>
      </c>
      <c r="K1287" s="2" t="str">
        <f t="array" ref="K1287">_xlfn.XLOOKUP(J1287,Delivery_Partners!A:A,Delivery_Partners!B:B)</f>
        <v>Delivery Partner 090</v>
      </c>
      <c r="L1287" s="3">
        <v>4</v>
      </c>
      <c r="M1287" s="2" t="s">
        <v>23</v>
      </c>
      <c r="N1287" s="2" t="s">
        <v>42</v>
      </c>
      <c r="O1287" s="3">
        <v>50</v>
      </c>
      <c r="P1287" s="13">
        <f t="shared" si="262"/>
        <v>2513.12</v>
      </c>
      <c r="Q1287" s="13" t="str">
        <f t="shared" si="263"/>
        <v>Normal</v>
      </c>
      <c r="S1287" s="21"/>
    </row>
    <row r="1288" customHeight="1" spans="1:19">
      <c r="A1288" s="2" t="s">
        <v>2830</v>
      </c>
      <c r="B1288" s="28">
        <v>45909</v>
      </c>
      <c r="C1288" s="2" t="s">
        <v>2831</v>
      </c>
      <c r="D1288" s="2" t="str">
        <f t="array" ref="D1288">_xlfn.XLOOKUP(C1288,Customers!A:A,Customers!B:B)</f>
        <v>Customer 1016</v>
      </c>
      <c r="E1288" s="2" t="s">
        <v>566</v>
      </c>
      <c r="F1288" s="2" t="str">
        <f t="array" ref="F1288">_xlfn.XLOOKUP(E1288,Restaurants!A:A,Restaurants!B:B)</f>
        <v>Restaurant 072</v>
      </c>
      <c r="G1288" s="2" t="s">
        <v>290</v>
      </c>
      <c r="H1288" s="2" t="str">
        <f t="array" ref="H1288">_xlfn.XLOOKUP(G1288,Food_Menu!A:A,Food_Menu!B:B)</f>
        <v>Food Item 0089</v>
      </c>
      <c r="I1288" s="2">
        <f t="array" ref="I1288">_xlfn.XLOOKUP(G1288,Food_Menu!A:A,Food_Menu!D:D)</f>
        <v>262.73</v>
      </c>
      <c r="J1288" s="2" t="s">
        <v>1325</v>
      </c>
      <c r="K1288" s="2" t="str">
        <f t="array" ref="K1288">_xlfn.XLOOKUP(J1288,Delivery_Partners!A:A,Delivery_Partners!B:B)</f>
        <v>Delivery Partner 137</v>
      </c>
      <c r="L1288" s="3">
        <v>1</v>
      </c>
      <c r="M1288" s="2" t="s">
        <v>23</v>
      </c>
      <c r="N1288" s="2" t="s">
        <v>24</v>
      </c>
      <c r="O1288" s="3">
        <v>39</v>
      </c>
      <c r="P1288" s="13">
        <f t="shared" si="262"/>
        <v>262.73</v>
      </c>
      <c r="Q1288" s="13" t="str">
        <f t="shared" si="263"/>
        <v>Normal</v>
      </c>
      <c r="S1288" s="21"/>
    </row>
    <row r="1289" customHeight="1" spans="1:19">
      <c r="A1289" s="2" t="s">
        <v>2832</v>
      </c>
      <c r="B1289" s="29" t="s">
        <v>1623</v>
      </c>
      <c r="C1289" s="2" t="s">
        <v>2076</v>
      </c>
      <c r="D1289" s="2" t="str">
        <f t="array" ref="D1289">_xlfn.XLOOKUP(C1289,Customers!A:A,Customers!B:B)</f>
        <v>Customer 0068</v>
      </c>
      <c r="E1289" s="2" t="s">
        <v>917</v>
      </c>
      <c r="F1289" s="2" t="str">
        <f t="array" ref="F1289">_xlfn.XLOOKUP(E1289,Restaurants!A:A,Restaurants!B:B)</f>
        <v>Restaurant 102</v>
      </c>
      <c r="G1289" s="2" t="s">
        <v>235</v>
      </c>
      <c r="H1289" s="2" t="str">
        <f t="array" ref="H1289">_xlfn.XLOOKUP(G1289,Food_Menu!A:A,Food_Menu!B:B)</f>
        <v>Food Item 0020</v>
      </c>
      <c r="I1289" s="2">
        <f t="array" ref="I1289">_xlfn.XLOOKUP(G1289,Food_Menu!A:A,Food_Menu!D:D)</f>
        <v>565.62</v>
      </c>
      <c r="J1289" s="2" t="s">
        <v>236</v>
      </c>
      <c r="K1289" s="2" t="str">
        <f t="array" ref="K1289">_xlfn.XLOOKUP(J1289,Delivery_Partners!A:A,Delivery_Partners!B:B)</f>
        <v>Delivery Partner 068</v>
      </c>
      <c r="L1289" s="3">
        <v>4</v>
      </c>
      <c r="M1289" s="2" t="s">
        <v>23</v>
      </c>
      <c r="N1289" s="2" t="s">
        <v>24</v>
      </c>
      <c r="O1289" s="3">
        <v>28</v>
      </c>
      <c r="P1289" s="13">
        <f t="shared" si="262"/>
        <v>2262.48</v>
      </c>
      <c r="Q1289" s="13" t="str">
        <f t="shared" si="263"/>
        <v>Fast</v>
      </c>
      <c r="S1289" s="21"/>
    </row>
    <row r="1290" customHeight="1" spans="1:19">
      <c r="A1290" s="2" t="s">
        <v>2833</v>
      </c>
      <c r="B1290" s="28">
        <v>45700</v>
      </c>
      <c r="C1290" s="2" t="s">
        <v>1806</v>
      </c>
      <c r="D1290" s="2" t="str">
        <f t="array" ref="D1290">_xlfn.XLOOKUP(C1290,Customers!A:A,Customers!B:B)</f>
        <v>Customer 0157</v>
      </c>
      <c r="E1290" s="2" t="s">
        <v>182</v>
      </c>
      <c r="F1290" s="2" t="str">
        <f t="array" ref="F1290">_xlfn.XLOOKUP(E1290,Restaurants!A:A,Restaurants!B:B)</f>
        <v>Restaurant 097</v>
      </c>
      <c r="G1290" s="2" t="s">
        <v>2284</v>
      </c>
      <c r="H1290" s="2" t="str">
        <f t="array" ref="H1290">_xlfn.XLOOKUP(G1290,Food_Menu!A:A,Food_Menu!B:B)</f>
        <v>Food Item 0001</v>
      </c>
      <c r="I1290" s="2">
        <f t="array" ref="I1290">_xlfn.XLOOKUP(G1290,Food_Menu!A:A,Food_Menu!D:D)</f>
        <v>107.77</v>
      </c>
      <c r="J1290" s="2" t="s">
        <v>139</v>
      </c>
      <c r="K1290" s="2" t="str">
        <f t="array" ref="K1290">_xlfn.XLOOKUP(J1290,Delivery_Partners!A:A,Delivery_Partners!B:B)</f>
        <v>Delivery Partner 109</v>
      </c>
      <c r="L1290" s="3">
        <v>2</v>
      </c>
      <c r="M1290" s="2" t="s">
        <v>23</v>
      </c>
      <c r="N1290" s="2" t="s">
        <v>74</v>
      </c>
      <c r="O1290" s="3">
        <v>36</v>
      </c>
      <c r="P1290" s="13">
        <f t="shared" si="262"/>
        <v>215.54</v>
      </c>
      <c r="Q1290" s="13" t="str">
        <f t="shared" si="263"/>
        <v>Normal</v>
      </c>
      <c r="S1290" s="21"/>
    </row>
    <row r="1291" customHeight="1" spans="1:19">
      <c r="A1291" s="2" t="s">
        <v>2834</v>
      </c>
      <c r="B1291" s="28">
        <v>45665</v>
      </c>
      <c r="C1291" s="2" t="s">
        <v>691</v>
      </c>
      <c r="D1291" s="2" t="str">
        <f t="array" ref="D1291">_xlfn.XLOOKUP(C1291,Customers!A:A,Customers!B:B)</f>
        <v>Customer 0358</v>
      </c>
      <c r="E1291" s="2" t="s">
        <v>506</v>
      </c>
      <c r="F1291" s="2" t="str">
        <f t="array" ref="F1291">_xlfn.XLOOKUP(E1291,Restaurants!A:A,Restaurants!B:B)</f>
        <v>Restaurant 005</v>
      </c>
      <c r="G1291" s="2" t="s">
        <v>596</v>
      </c>
      <c r="H1291" s="2" t="str">
        <f t="array" ref="H1291">_xlfn.XLOOKUP(G1291,Food_Menu!A:A,Food_Menu!B:B)</f>
        <v>Food Item 0216</v>
      </c>
      <c r="I1291" s="2">
        <f t="array" ref="I1291">_xlfn.XLOOKUP(G1291,Food_Menu!A:A,Food_Menu!D:D)</f>
        <v>488.7</v>
      </c>
      <c r="J1291" s="2" t="s">
        <v>1104</v>
      </c>
      <c r="K1291" s="2" t="str">
        <f t="array" ref="K1291">_xlfn.XLOOKUP(J1291,Delivery_Partners!A:A,Delivery_Partners!B:B)</f>
        <v>Delivery Partner 178</v>
      </c>
      <c r="L1291" s="3">
        <v>1</v>
      </c>
      <c r="M1291" s="2" t="s">
        <v>23</v>
      </c>
      <c r="N1291" s="2" t="s">
        <v>24</v>
      </c>
      <c r="O1291" s="3">
        <v>42</v>
      </c>
      <c r="P1291" s="13">
        <f t="shared" si="262"/>
        <v>488.7</v>
      </c>
      <c r="Q1291" s="13" t="str">
        <f t="shared" si="263"/>
        <v>Normal</v>
      </c>
      <c r="S1291" s="21"/>
    </row>
    <row r="1292" customHeight="1" spans="1:19">
      <c r="A1292" s="2" t="s">
        <v>2835</v>
      </c>
      <c r="B1292" s="29" t="s">
        <v>1346</v>
      </c>
      <c r="C1292" s="2" t="s">
        <v>2836</v>
      </c>
      <c r="D1292" s="2" t="str">
        <f t="array" ref="D1292">_xlfn.XLOOKUP(C1292,Customers!A:A,Customers!B:B)</f>
        <v>Customer 0914</v>
      </c>
      <c r="E1292" s="2" t="s">
        <v>137</v>
      </c>
      <c r="F1292" s="2" t="str">
        <f t="array" ref="F1292">_xlfn.XLOOKUP(E1292,Restaurants!A:A,Restaurants!B:B)</f>
        <v>Restaurant 104</v>
      </c>
      <c r="G1292" s="2" t="s">
        <v>426</v>
      </c>
      <c r="H1292" s="2" t="str">
        <f t="array" ref="H1292">_xlfn.XLOOKUP(G1292,Food_Menu!A:A,Food_Menu!B:B)</f>
        <v>Food Item 0142</v>
      </c>
      <c r="I1292" s="2">
        <f t="array" ref="I1292">_xlfn.XLOOKUP(G1292,Food_Menu!A:A,Food_Menu!D:D)</f>
        <v>428.17</v>
      </c>
      <c r="J1292" s="2" t="s">
        <v>1047</v>
      </c>
      <c r="K1292" s="2" t="str">
        <f t="array" ref="K1292">_xlfn.XLOOKUP(J1292,Delivery_Partners!A:A,Delivery_Partners!B:B)</f>
        <v>Delivery Partner 108</v>
      </c>
      <c r="L1292" s="3">
        <v>1</v>
      </c>
      <c r="M1292" s="2" t="s">
        <v>23</v>
      </c>
      <c r="N1292" s="2" t="s">
        <v>24</v>
      </c>
      <c r="O1292" s="3">
        <v>28</v>
      </c>
      <c r="P1292" s="13">
        <f t="shared" si="262"/>
        <v>428.17</v>
      </c>
      <c r="Q1292" s="13" t="str">
        <f t="shared" si="263"/>
        <v>Fast</v>
      </c>
      <c r="S1292" s="21"/>
    </row>
    <row r="1293" customHeight="1" spans="1:19">
      <c r="A1293" s="2" t="s">
        <v>2837</v>
      </c>
      <c r="B1293" s="29" t="s">
        <v>1270</v>
      </c>
      <c r="C1293" s="2" t="s">
        <v>2838</v>
      </c>
      <c r="D1293" s="2" t="str">
        <f t="array" ref="D1293">_xlfn.XLOOKUP(C1293,Customers!A:A,Customers!B:B)</f>
        <v>Customer 0094</v>
      </c>
      <c r="E1293" s="2" t="s">
        <v>603</v>
      </c>
      <c r="F1293" s="2" t="str">
        <f t="array" ref="F1293">_xlfn.XLOOKUP(E1293,Restaurants!A:A,Restaurants!B:B)</f>
        <v>Restaurant 009</v>
      </c>
      <c r="G1293" s="2" t="s">
        <v>1044</v>
      </c>
      <c r="H1293" s="2" t="str">
        <f t="array" ref="H1293">_xlfn.XLOOKUP(G1293,Food_Menu!A:A,Food_Menu!B:B)</f>
        <v>Food Item 0033</v>
      </c>
      <c r="I1293" s="2">
        <f t="array" ref="I1293">_xlfn.XLOOKUP(G1293,Food_Menu!A:A,Food_Menu!D:D)</f>
        <v>595.57</v>
      </c>
      <c r="J1293" s="2" t="s">
        <v>199</v>
      </c>
      <c r="K1293" s="2" t="str">
        <f t="array" ref="K1293">_xlfn.XLOOKUP(J1293,Delivery_Partners!A:A,Delivery_Partners!B:B)</f>
        <v>Delivery Partner 144</v>
      </c>
      <c r="L1293" s="3">
        <v>2</v>
      </c>
      <c r="M1293" s="2" t="s">
        <v>23</v>
      </c>
      <c r="N1293" s="2" t="s">
        <v>24</v>
      </c>
      <c r="O1293" s="3">
        <v>33</v>
      </c>
      <c r="P1293" s="13">
        <f t="shared" si="262"/>
        <v>1191.14</v>
      </c>
      <c r="Q1293" s="13" t="str">
        <f t="shared" si="263"/>
        <v>Normal</v>
      </c>
      <c r="S1293" s="21"/>
    </row>
    <row r="1294" customHeight="1" spans="1:19">
      <c r="A1294" s="2" t="s">
        <v>2839</v>
      </c>
      <c r="B1294" s="29" t="s">
        <v>2078</v>
      </c>
      <c r="C1294" s="2" t="s">
        <v>2840</v>
      </c>
      <c r="D1294" s="2" t="str">
        <f t="array" ref="D1294">_xlfn.XLOOKUP(C1294,Customers!A:A,Customers!B:B)</f>
        <v>Customer 0100</v>
      </c>
      <c r="E1294" s="2" t="s">
        <v>239</v>
      </c>
      <c r="F1294" s="2" t="str">
        <f t="array" ref="F1294">_xlfn.XLOOKUP(E1294,Restaurants!A:A,Restaurants!B:B)</f>
        <v>Restaurant 105</v>
      </c>
      <c r="G1294" s="2" t="s">
        <v>2055</v>
      </c>
      <c r="H1294" s="2" t="str">
        <f t="array" ref="H1294">_xlfn.XLOOKUP(G1294,Food_Menu!A:A,Food_Menu!B:B)</f>
        <v>Food Item 0219</v>
      </c>
      <c r="I1294" s="2">
        <f t="array" ref="I1294">_xlfn.XLOOKUP(G1294,Food_Menu!A:A,Food_Menu!D:D)</f>
        <v>256.46</v>
      </c>
      <c r="J1294" s="2" t="s">
        <v>693</v>
      </c>
      <c r="K1294" s="2" t="str">
        <f t="array" ref="K1294">_xlfn.XLOOKUP(J1294,Delivery_Partners!A:A,Delivery_Partners!B:B)</f>
        <v>Delivery Partner 125</v>
      </c>
      <c r="L1294" s="3">
        <v>1</v>
      </c>
      <c r="M1294" s="2" t="s">
        <v>23</v>
      </c>
      <c r="N1294" s="2" t="s">
        <v>42</v>
      </c>
      <c r="O1294" s="3">
        <v>46</v>
      </c>
      <c r="P1294" s="13">
        <f t="shared" si="262"/>
        <v>256.46</v>
      </c>
      <c r="Q1294" s="13" t="str">
        <f t="shared" si="263"/>
        <v>Normal</v>
      </c>
      <c r="S1294" s="21"/>
    </row>
    <row r="1295" customHeight="1" spans="1:19">
      <c r="A1295" s="2" t="s">
        <v>2841</v>
      </c>
      <c r="B1295" s="29" t="s">
        <v>1841</v>
      </c>
      <c r="C1295" s="2" t="s">
        <v>2842</v>
      </c>
      <c r="D1295" s="2" t="str">
        <f t="array" ref="D1295">_xlfn.XLOOKUP(C1295,Customers!A:A,Customers!B:B)</f>
        <v>Customer 0038</v>
      </c>
      <c r="E1295" s="2" t="s">
        <v>647</v>
      </c>
      <c r="F1295" s="2" t="str">
        <f t="array" ref="F1295">_xlfn.XLOOKUP(E1295,Restaurants!A:A,Restaurants!B:B)</f>
        <v>Restaurant 081</v>
      </c>
      <c r="G1295" s="2" t="s">
        <v>683</v>
      </c>
      <c r="H1295" s="2" t="str">
        <f t="array" ref="H1295">_xlfn.XLOOKUP(G1295,Food_Menu!A:A,Food_Menu!B:B)</f>
        <v>Food Item 0010</v>
      </c>
      <c r="I1295" s="2">
        <f t="array" ref="I1295">_xlfn.XLOOKUP(G1295,Food_Menu!A:A,Food_Menu!D:D)</f>
        <v>253.04</v>
      </c>
      <c r="J1295" s="2" t="s">
        <v>895</v>
      </c>
      <c r="K1295" s="2" t="str">
        <f t="array" ref="K1295">_xlfn.XLOOKUP(J1295,Delivery_Partners!A:A,Delivery_Partners!B:B)</f>
        <v>Delivery Partner 018</v>
      </c>
      <c r="L1295" s="3">
        <v>1</v>
      </c>
      <c r="M1295" s="2" t="s">
        <v>23</v>
      </c>
      <c r="N1295" s="2" t="s">
        <v>55</v>
      </c>
      <c r="O1295" s="3">
        <v>27</v>
      </c>
      <c r="P1295" s="13">
        <f t="shared" si="262"/>
        <v>253.04</v>
      </c>
      <c r="Q1295" s="13" t="str">
        <f t="shared" si="263"/>
        <v>Fast</v>
      </c>
      <c r="S1295" s="21"/>
    </row>
    <row r="1296" customHeight="1" spans="1:19">
      <c r="A1296" s="2" t="s">
        <v>2843</v>
      </c>
      <c r="B1296" s="28">
        <v>45845</v>
      </c>
      <c r="C1296" s="2" t="s">
        <v>26</v>
      </c>
      <c r="D1296" s="2" t="str">
        <f t="array" ref="D1296">_xlfn.XLOOKUP(C1296,Customers!A:A,Customers!B:B)</f>
        <v>Customer 0231</v>
      </c>
      <c r="E1296" s="2" t="s">
        <v>945</v>
      </c>
      <c r="F1296" s="2" t="str">
        <f t="array" ref="F1296">_xlfn.XLOOKUP(E1296,Restaurants!A:A,Restaurants!B:B)</f>
        <v>Restaurant 099</v>
      </c>
      <c r="G1296" s="2" t="s">
        <v>635</v>
      </c>
      <c r="H1296" s="2" t="str">
        <f t="array" ref="H1296">_xlfn.XLOOKUP(G1296,Food_Menu!A:A,Food_Menu!B:B)</f>
        <v>Food Item 0074</v>
      </c>
      <c r="I1296" s="2">
        <f t="array" ref="I1296">_xlfn.XLOOKUP(G1296,Food_Menu!A:A,Food_Menu!D:D)</f>
        <v>205.43</v>
      </c>
      <c r="J1296" s="2" t="s">
        <v>432</v>
      </c>
      <c r="K1296" s="2" t="str">
        <f t="array" ref="K1296">_xlfn.XLOOKUP(J1296,Delivery_Partners!A:A,Delivery_Partners!B:B)</f>
        <v>Delivery Partner 029</v>
      </c>
      <c r="L1296" s="3">
        <v>2</v>
      </c>
      <c r="M1296" s="2" t="s">
        <v>23</v>
      </c>
      <c r="N1296" s="2" t="s">
        <v>24</v>
      </c>
      <c r="O1296" s="3">
        <v>19</v>
      </c>
      <c r="P1296" s="13">
        <f t="shared" si="262"/>
        <v>410.86</v>
      </c>
      <c r="Q1296" s="13" t="str">
        <f t="shared" si="263"/>
        <v>Fast</v>
      </c>
      <c r="S1296" s="21"/>
    </row>
    <row r="1297" customHeight="1" spans="1:19">
      <c r="A1297" s="2" t="s">
        <v>2844</v>
      </c>
      <c r="B1297" s="29" t="s">
        <v>453</v>
      </c>
      <c r="C1297" s="2" t="s">
        <v>2238</v>
      </c>
      <c r="D1297" s="2" t="str">
        <f t="array" ref="D1297">_xlfn.XLOOKUP(C1297,Customers!A:A,Customers!B:B)</f>
        <v>Customer 1103</v>
      </c>
      <c r="E1297" s="2" t="s">
        <v>1191</v>
      </c>
      <c r="F1297" s="2" t="str">
        <f t="array" ref="F1297">_xlfn.XLOOKUP(E1297,Restaurants!A:A,Restaurants!B:B)</f>
        <v>Restaurant 060</v>
      </c>
      <c r="G1297" s="2" t="s">
        <v>79</v>
      </c>
      <c r="H1297" s="2" t="str">
        <f t="array" ref="H1297">_xlfn.XLOOKUP(G1297,Food_Menu!A:A,Food_Menu!B:B)</f>
        <v>Food Item 0165</v>
      </c>
      <c r="I1297" s="2">
        <f t="array" ref="I1297">_xlfn.XLOOKUP(G1297,Food_Menu!A:A,Food_Menu!D:D)</f>
        <v>508.61</v>
      </c>
      <c r="J1297" s="2" t="s">
        <v>203</v>
      </c>
      <c r="K1297" s="2" t="str">
        <f t="array" ref="K1297">_xlfn.XLOOKUP(J1297,Delivery_Partners!A:A,Delivery_Partners!B:B)</f>
        <v>Delivery Partner 110</v>
      </c>
      <c r="L1297" s="3">
        <v>1</v>
      </c>
      <c r="M1297" s="2" t="s">
        <v>23</v>
      </c>
      <c r="N1297" s="2" t="s">
        <v>55</v>
      </c>
      <c r="O1297" s="3">
        <v>27</v>
      </c>
      <c r="P1297" s="13">
        <f t="shared" si="262"/>
        <v>508.61</v>
      </c>
      <c r="Q1297" s="13" t="str">
        <f t="shared" si="263"/>
        <v>Fast</v>
      </c>
      <c r="S1297" s="21"/>
    </row>
    <row r="1298" customHeight="1" spans="1:19">
      <c r="A1298" s="2" t="s">
        <v>2845</v>
      </c>
      <c r="B1298" s="28">
        <v>45879</v>
      </c>
      <c r="C1298" s="2" t="s">
        <v>2412</v>
      </c>
      <c r="D1298" s="2" t="str">
        <f t="array" ref="D1298">_xlfn.XLOOKUP(C1298,Customers!A:A,Customers!B:B)</f>
        <v>Customer 0866</v>
      </c>
      <c r="E1298" s="2" t="s">
        <v>950</v>
      </c>
      <c r="F1298" s="2" t="str">
        <f t="array" ref="F1298">_xlfn.XLOOKUP(E1298,Restaurants!A:A,Restaurants!B:B)</f>
        <v>Restaurant 020</v>
      </c>
      <c r="G1298" s="2" t="s">
        <v>266</v>
      </c>
      <c r="H1298" s="2" t="str">
        <f t="array" ref="H1298">_xlfn.XLOOKUP(G1298,Food_Menu!A:A,Food_Menu!B:B)</f>
        <v>Food Item 0012</v>
      </c>
      <c r="I1298" s="2">
        <f t="array" ref="I1298">_xlfn.XLOOKUP(G1298,Food_Menu!A:A,Food_Menu!D:D)</f>
        <v>390.14</v>
      </c>
      <c r="J1298" s="2" t="s">
        <v>262</v>
      </c>
      <c r="K1298" s="2" t="str">
        <f t="array" ref="K1298">_xlfn.XLOOKUP(J1298,Delivery_Partners!A:A,Delivery_Partners!B:B)</f>
        <v>Delivery Partner 063</v>
      </c>
      <c r="L1298" s="3">
        <v>1</v>
      </c>
      <c r="M1298" s="2" t="s">
        <v>23</v>
      </c>
      <c r="N1298" s="2" t="s">
        <v>55</v>
      </c>
      <c r="O1298" s="3">
        <v>24</v>
      </c>
      <c r="P1298" s="13">
        <f t="shared" si="262"/>
        <v>390.14</v>
      </c>
      <c r="Q1298" s="13" t="str">
        <f t="shared" si="263"/>
        <v>Fast</v>
      </c>
      <c r="S1298" s="21"/>
    </row>
    <row r="1299" hidden="1" customHeight="1" spans="1:19">
      <c r="A1299" s="2" t="s">
        <v>2846</v>
      </c>
      <c r="B1299" s="29" t="s">
        <v>129</v>
      </c>
      <c r="C1299" s="2" t="s">
        <v>2847</v>
      </c>
      <c r="D1299" s="2" t="str">
        <f t="array" ref="D1299">_xlfn.XLOOKUP(C1299,Customers!A:A,Customers!B:B)</f>
        <v>Customer 0861</v>
      </c>
      <c r="E1299" s="2" t="s">
        <v>93</v>
      </c>
      <c r="F1299" s="2" t="str">
        <f t="array" ref="F1299">_xlfn.XLOOKUP(E1299,Restaurants!A:A,Restaurants!B:B)</f>
        <v>Restaurant 018</v>
      </c>
      <c r="G1299" s="2" t="s">
        <v>579</v>
      </c>
      <c r="H1299" s="2" t="str">
        <f t="array" ref="H1299">_xlfn.XLOOKUP(G1299,Food_Menu!A:A,Food_Menu!B:B)</f>
        <v>Food Item 0200</v>
      </c>
      <c r="I1299" s="2"/>
      <c r="J1299" s="2" t="s">
        <v>1863</v>
      </c>
      <c r="K1299" s="2" t="str">
        <f t="array" ref="K1299">_xlfn.XLOOKUP(J1299,Delivery_Partners!A:A,Delivery_Partners!B:B)</f>
        <v>Delivery Partner 088</v>
      </c>
      <c r="L1299" s="3">
        <v>2</v>
      </c>
      <c r="M1299" s="2" t="s">
        <v>101</v>
      </c>
      <c r="N1299" s="2" t="s">
        <v>55</v>
      </c>
      <c r="O1299" s="2"/>
    </row>
    <row r="1300" customHeight="1" spans="1:19">
      <c r="A1300" s="2" t="s">
        <v>2848</v>
      </c>
      <c r="B1300" s="29" t="s">
        <v>539</v>
      </c>
      <c r="C1300" s="2" t="s">
        <v>753</v>
      </c>
      <c r="D1300" s="2" t="str">
        <f t="array" ref="D1300">_xlfn.XLOOKUP(C1300,Customers!A:A,Customers!B:B)</f>
        <v>Customer 0352</v>
      </c>
      <c r="E1300" s="2" t="s">
        <v>871</v>
      </c>
      <c r="F1300" s="2" t="str">
        <f t="array" ref="F1300">_xlfn.XLOOKUP(E1300,Restaurants!A:A,Restaurants!B:B)</f>
        <v>Restaurant 015</v>
      </c>
      <c r="G1300" s="2" t="s">
        <v>767</v>
      </c>
      <c r="H1300" s="2" t="str">
        <f t="array" ref="H1300">_xlfn.XLOOKUP(G1300,Food_Menu!A:A,Food_Menu!B:B)</f>
        <v>Food Item 0150</v>
      </c>
      <c r="I1300" s="2">
        <f t="array" ref="I1300">_xlfn.XLOOKUP(G1300,Food_Menu!A:A,Food_Menu!D:D)</f>
        <v>110.4</v>
      </c>
      <c r="J1300" s="2" t="s">
        <v>1863</v>
      </c>
      <c r="K1300" s="2" t="str">
        <f t="array" ref="K1300">_xlfn.XLOOKUP(J1300,Delivery_Partners!A:A,Delivery_Partners!B:B)</f>
        <v>Delivery Partner 088</v>
      </c>
      <c r="L1300" s="3">
        <v>1</v>
      </c>
      <c r="M1300" s="2" t="s">
        <v>23</v>
      </c>
      <c r="N1300" s="2" t="s">
        <v>24</v>
      </c>
      <c r="O1300" s="3">
        <v>15</v>
      </c>
      <c r="P1300" s="13">
        <f t="shared" ref="P1300:P1305" si="264">I1300*L1300</f>
        <v>110.4</v>
      </c>
      <c r="Q1300" s="13" t="str">
        <f t="shared" ref="Q1300:Q1305" si="265">IF(O1300="","Not Delivered",IF(O1300&lt;=30,"Fast",IF(O1300&lt;=60,"Normal","Slow")))</f>
        <v>Fast</v>
      </c>
      <c r="S1300" s="21"/>
    </row>
    <row r="1301" customHeight="1" spans="1:19">
      <c r="A1301" s="2" t="s">
        <v>2849</v>
      </c>
      <c r="B1301" s="29" t="s">
        <v>1612</v>
      </c>
      <c r="C1301" s="2" t="s">
        <v>2850</v>
      </c>
      <c r="D1301" s="2" t="str">
        <f t="array" ref="D1301">_xlfn.XLOOKUP(C1301,Customers!A:A,Customers!B:B)</f>
        <v>Customer 0751</v>
      </c>
      <c r="E1301" s="2" t="s">
        <v>182</v>
      </c>
      <c r="F1301" s="2" t="str">
        <f t="array" ref="F1301">_xlfn.XLOOKUP(E1301,Restaurants!A:A,Restaurants!B:B)</f>
        <v>Restaurant 097</v>
      </c>
      <c r="G1301" s="2" t="s">
        <v>650</v>
      </c>
      <c r="H1301" s="2" t="str">
        <f t="array" ref="H1301">_xlfn.XLOOKUP(G1301,Food_Menu!A:A,Food_Menu!B:B)</f>
        <v>Food Item 0209</v>
      </c>
      <c r="I1301" s="2">
        <f t="array" ref="I1301">_xlfn.XLOOKUP(G1301,Food_Menu!A:A,Food_Menu!D:D)</f>
        <v>533.6</v>
      </c>
      <c r="J1301" s="2" t="s">
        <v>154</v>
      </c>
      <c r="K1301" s="2" t="str">
        <f t="array" ref="K1301">_xlfn.XLOOKUP(J1301,Delivery_Partners!A:A,Delivery_Partners!B:B)</f>
        <v>Delivery Partner 143</v>
      </c>
      <c r="L1301" s="3">
        <v>2</v>
      </c>
      <c r="M1301" s="2" t="s">
        <v>23</v>
      </c>
      <c r="N1301" s="2" t="s">
        <v>24</v>
      </c>
      <c r="O1301" s="3">
        <v>38</v>
      </c>
      <c r="P1301" s="13">
        <f t="shared" si="264"/>
        <v>1067.2</v>
      </c>
      <c r="Q1301" s="13" t="str">
        <f t="shared" si="265"/>
        <v>Normal</v>
      </c>
      <c r="S1301" s="21"/>
    </row>
    <row r="1302" customHeight="1" spans="1:19">
      <c r="A1302" s="2" t="s">
        <v>2851</v>
      </c>
      <c r="B1302" s="28">
        <v>45902</v>
      </c>
      <c r="C1302" s="2" t="s">
        <v>1296</v>
      </c>
      <c r="D1302" s="2" t="str">
        <f t="array" ref="D1302">_xlfn.XLOOKUP(C1302,Customers!A:A,Customers!B:B)</f>
        <v>Customer 0935</v>
      </c>
      <c r="E1302" s="2" t="s">
        <v>187</v>
      </c>
      <c r="F1302" s="2" t="str">
        <f t="array" ref="F1302">_xlfn.XLOOKUP(E1302,Restaurants!A:A,Restaurants!B:B)</f>
        <v>Restaurant 065</v>
      </c>
      <c r="G1302" s="2" t="s">
        <v>1040</v>
      </c>
      <c r="H1302" s="2" t="str">
        <f t="array" ref="H1302">_xlfn.XLOOKUP(G1302,Food_Menu!A:A,Food_Menu!B:B)</f>
        <v>Food Item 0185</v>
      </c>
      <c r="I1302" s="2">
        <f t="array" ref="I1302">_xlfn.XLOOKUP(G1302,Food_Menu!A:A,Food_Menu!D:D)</f>
        <v>565.74</v>
      </c>
      <c r="J1302" s="2" t="s">
        <v>1372</v>
      </c>
      <c r="K1302" s="2" t="str">
        <f t="array" ref="K1302">_xlfn.XLOOKUP(J1302,Delivery_Partners!A:A,Delivery_Partners!B:B)</f>
        <v>Delivery Partner 179</v>
      </c>
      <c r="L1302" s="3">
        <v>1</v>
      </c>
      <c r="M1302" s="2" t="s">
        <v>23</v>
      </c>
      <c r="N1302" s="2" t="s">
        <v>24</v>
      </c>
      <c r="O1302" s="3">
        <v>45</v>
      </c>
      <c r="P1302" s="13">
        <f t="shared" si="264"/>
        <v>565.74</v>
      </c>
      <c r="Q1302" s="13" t="str">
        <f t="shared" si="265"/>
        <v>Normal</v>
      </c>
      <c r="S1302" s="21"/>
    </row>
    <row r="1303" customHeight="1" spans="1:19">
      <c r="A1303" s="2" t="s">
        <v>2852</v>
      </c>
      <c r="B1303" s="29" t="s">
        <v>933</v>
      </c>
      <c r="C1303" s="2" t="s">
        <v>2853</v>
      </c>
      <c r="D1303" s="2" t="str">
        <f t="array" ref="D1303">_xlfn.XLOOKUP(C1303,Customers!A:A,Customers!B:B)</f>
        <v>Customer 0639</v>
      </c>
      <c r="E1303" s="2" t="s">
        <v>281</v>
      </c>
      <c r="F1303" s="2" t="str">
        <f t="array" ref="F1303">_xlfn.XLOOKUP(E1303,Restaurants!A:A,Restaurants!B:B)</f>
        <v>Restaurant 026</v>
      </c>
      <c r="G1303" s="2" t="s">
        <v>211</v>
      </c>
      <c r="H1303" s="2" t="str">
        <f t="array" ref="H1303">_xlfn.XLOOKUP(G1303,Food_Menu!A:A,Food_Menu!B:B)</f>
        <v>Food Item 0182</v>
      </c>
      <c r="I1303" s="2">
        <f t="array" ref="I1303">_xlfn.XLOOKUP(G1303,Food_Menu!A:A,Food_Menu!D:D)</f>
        <v>512.27</v>
      </c>
      <c r="J1303" s="2" t="s">
        <v>610</v>
      </c>
      <c r="K1303" s="2" t="str">
        <f t="array" ref="K1303">_xlfn.XLOOKUP(J1303,Delivery_Partners!A:A,Delivery_Partners!B:B)</f>
        <v>Delivery Partner 180</v>
      </c>
      <c r="L1303" s="3">
        <v>3</v>
      </c>
      <c r="M1303" s="2" t="s">
        <v>23</v>
      </c>
      <c r="N1303" s="2" t="s">
        <v>24</v>
      </c>
      <c r="O1303" s="3">
        <v>25</v>
      </c>
      <c r="P1303" s="13">
        <f t="shared" si="264"/>
        <v>1536.81</v>
      </c>
      <c r="Q1303" s="13" t="str">
        <f t="shared" si="265"/>
        <v>Fast</v>
      </c>
      <c r="S1303" s="21"/>
    </row>
    <row r="1304" customHeight="1" spans="1:19">
      <c r="A1304" s="2" t="s">
        <v>2854</v>
      </c>
      <c r="B1304" s="28">
        <v>45879</v>
      </c>
      <c r="C1304" s="2" t="s">
        <v>2175</v>
      </c>
      <c r="D1304" s="2" t="str">
        <f t="array" ref="D1304">_xlfn.XLOOKUP(C1304,Customers!A:A,Customers!B:B)</f>
        <v>Customer 1028</v>
      </c>
      <c r="E1304" s="2" t="s">
        <v>871</v>
      </c>
      <c r="F1304" s="2" t="str">
        <f t="array" ref="F1304">_xlfn.XLOOKUP(E1304,Restaurants!A:A,Restaurants!B:B)</f>
        <v>Restaurant 015</v>
      </c>
      <c r="G1304" s="2" t="s">
        <v>861</v>
      </c>
      <c r="H1304" s="2" t="str">
        <f t="array" ref="H1304">_xlfn.XLOOKUP(G1304,Food_Menu!A:A,Food_Menu!B:B)</f>
        <v>Food Item 0051</v>
      </c>
      <c r="I1304" s="2">
        <f t="array" ref="I1304">_xlfn.XLOOKUP(G1304,Food_Menu!A:A,Food_Menu!D:D)</f>
        <v>516.47</v>
      </c>
      <c r="J1304" s="2" t="s">
        <v>900</v>
      </c>
      <c r="K1304" s="2" t="str">
        <f t="array" ref="K1304">_xlfn.XLOOKUP(J1304,Delivery_Partners!A:A,Delivery_Partners!B:B)</f>
        <v>Delivery Partner 015</v>
      </c>
      <c r="L1304" s="3">
        <v>1</v>
      </c>
      <c r="M1304" s="2" t="s">
        <v>23</v>
      </c>
      <c r="N1304" s="2" t="s">
        <v>24</v>
      </c>
      <c r="O1304" s="3">
        <v>27</v>
      </c>
      <c r="P1304" s="13">
        <f t="shared" si="264"/>
        <v>516.47</v>
      </c>
      <c r="Q1304" s="13" t="str">
        <f t="shared" si="265"/>
        <v>Fast</v>
      </c>
      <c r="S1304" s="21"/>
    </row>
    <row r="1305" customHeight="1" spans="1:19">
      <c r="A1305" s="2" t="s">
        <v>2855</v>
      </c>
      <c r="B1305" s="29" t="s">
        <v>2792</v>
      </c>
      <c r="C1305" s="2" t="s">
        <v>1271</v>
      </c>
      <c r="D1305" s="2" t="str">
        <f t="array" ref="D1305">_xlfn.XLOOKUP(C1305,Customers!A:A,Customers!B:B)</f>
        <v>Customer 0684</v>
      </c>
      <c r="E1305" s="2" t="s">
        <v>465</v>
      </c>
      <c r="F1305" s="2" t="str">
        <f t="array" ref="F1305">_xlfn.XLOOKUP(E1305,Restaurants!A:A,Restaurants!B:B)</f>
        <v>Restaurant 010</v>
      </c>
      <c r="G1305" s="2" t="s">
        <v>998</v>
      </c>
      <c r="H1305" s="2" t="str">
        <f t="array" ref="H1305">_xlfn.XLOOKUP(G1305,Food_Menu!A:A,Food_Menu!B:B)</f>
        <v>Food Item 0046</v>
      </c>
      <c r="I1305" s="2">
        <f t="array" ref="I1305">_xlfn.XLOOKUP(G1305,Food_Menu!A:A,Food_Menu!D:D)</f>
        <v>300.6</v>
      </c>
      <c r="J1305" s="2" t="s">
        <v>127</v>
      </c>
      <c r="K1305" s="2" t="str">
        <f t="array" ref="K1305">_xlfn.XLOOKUP(J1305,Delivery_Partners!A:A,Delivery_Partners!B:B)</f>
        <v>Delivery Partner 134</v>
      </c>
      <c r="L1305" s="3">
        <v>2</v>
      </c>
      <c r="M1305" s="2" t="s">
        <v>23</v>
      </c>
      <c r="N1305" s="2" t="s">
        <v>42</v>
      </c>
      <c r="O1305" s="3">
        <v>33</v>
      </c>
      <c r="P1305" s="13">
        <f t="shared" si="264"/>
        <v>601.2</v>
      </c>
      <c r="Q1305" s="13" t="str">
        <f t="shared" si="265"/>
        <v>Normal</v>
      </c>
      <c r="S1305" s="21"/>
    </row>
    <row r="1306" hidden="1" customHeight="1" spans="1:19">
      <c r="A1306" s="2" t="s">
        <v>2856</v>
      </c>
      <c r="B1306" s="29" t="s">
        <v>1671</v>
      </c>
      <c r="C1306" s="2" t="s">
        <v>2857</v>
      </c>
      <c r="D1306" s="2" t="str">
        <f t="array" ref="D1306">_xlfn.XLOOKUP(C1306,Customers!A:A,Customers!B:B)</f>
        <v>Customer 0390</v>
      </c>
      <c r="E1306" s="2" t="s">
        <v>488</v>
      </c>
      <c r="F1306" s="2" t="str">
        <f t="array" ref="F1306">_xlfn.XLOOKUP(E1306,Restaurants!A:A,Restaurants!B:B)</f>
        <v>Restaurant 031</v>
      </c>
      <c r="G1306" s="2" t="s">
        <v>607</v>
      </c>
      <c r="H1306" s="2" t="str">
        <f t="array" ref="H1306">_xlfn.XLOOKUP(G1306,Food_Menu!A:A,Food_Menu!B:B)</f>
        <v>Food Item 0054</v>
      </c>
      <c r="I1306" s="2"/>
      <c r="J1306" s="2" t="s">
        <v>323</v>
      </c>
      <c r="K1306" s="2" t="str">
        <f t="array" ref="K1306">_xlfn.XLOOKUP(J1306,Delivery_Partners!A:A,Delivery_Partners!B:B)</f>
        <v>Delivery Partner 131</v>
      </c>
      <c r="L1306" s="3">
        <v>2</v>
      </c>
      <c r="M1306" s="2" t="s">
        <v>101</v>
      </c>
      <c r="N1306" s="2" t="s">
        <v>74</v>
      </c>
      <c r="O1306" s="2"/>
    </row>
    <row r="1307" customHeight="1" spans="1:19">
      <c r="A1307" s="2" t="s">
        <v>2858</v>
      </c>
      <c r="B1307" s="29" t="s">
        <v>1836</v>
      </c>
      <c r="C1307" s="2" t="s">
        <v>2859</v>
      </c>
      <c r="D1307" s="2" t="str">
        <f t="array" ref="D1307">_xlfn.XLOOKUP(C1307,Customers!A:A,Customers!B:B)</f>
        <v>Customer 0767</v>
      </c>
      <c r="E1307" s="2" t="s">
        <v>1309</v>
      </c>
      <c r="F1307" s="2" t="str">
        <f t="array" ref="F1307">_xlfn.XLOOKUP(E1307,Restaurants!A:A,Restaurants!B:B)</f>
        <v>Restaurant 090</v>
      </c>
      <c r="G1307" s="2" t="s">
        <v>675</v>
      </c>
      <c r="H1307" s="2" t="str">
        <f t="array" ref="H1307">_xlfn.XLOOKUP(G1307,Food_Menu!A:A,Food_Menu!B:B)</f>
        <v>Food Item 0034</v>
      </c>
      <c r="I1307" s="2">
        <f t="array" ref="I1307">_xlfn.XLOOKUP(G1307,Food_Menu!A:A,Food_Menu!D:D)</f>
        <v>185.13</v>
      </c>
      <c r="J1307" s="2" t="s">
        <v>159</v>
      </c>
      <c r="K1307" s="2" t="str">
        <f t="array" ref="K1307">_xlfn.XLOOKUP(J1307,Delivery_Partners!A:A,Delivery_Partners!B:B)</f>
        <v>Delivery Partner 156</v>
      </c>
      <c r="L1307" s="3">
        <v>3</v>
      </c>
      <c r="M1307" s="2" t="s">
        <v>23</v>
      </c>
      <c r="N1307" s="2" t="s">
        <v>24</v>
      </c>
      <c r="O1307" s="3">
        <v>47</v>
      </c>
      <c r="P1307" s="13">
        <f t="shared" ref="P1307:P1322" si="266">I1307*L1307</f>
        <v>555.39</v>
      </c>
      <c r="Q1307" s="13" t="str">
        <f t="shared" ref="Q1307:Q1322" si="267">IF(O1307="","Not Delivered",IF(O1307&lt;=30,"Fast",IF(O1307&lt;=60,"Normal","Slow")))</f>
        <v>Normal</v>
      </c>
      <c r="S1307" s="21"/>
    </row>
    <row r="1308" customHeight="1" spans="1:19">
      <c r="A1308" s="2" t="s">
        <v>2860</v>
      </c>
      <c r="B1308" s="29" t="s">
        <v>645</v>
      </c>
      <c r="C1308" s="2" t="s">
        <v>761</v>
      </c>
      <c r="D1308" s="2" t="str">
        <f t="array" ref="D1308">_xlfn.XLOOKUP(C1308,Customers!A:A,Customers!B:B)</f>
        <v>Customer 1132</v>
      </c>
      <c r="E1308" s="2" t="s">
        <v>382</v>
      </c>
      <c r="F1308" s="2" t="str">
        <f t="array" ref="F1308">_xlfn.XLOOKUP(E1308,Restaurants!A:A,Restaurants!B:B)</f>
        <v>Restaurant 108</v>
      </c>
      <c r="G1308" s="2" t="s">
        <v>1212</v>
      </c>
      <c r="H1308" s="2" t="str">
        <f t="array" ref="H1308">_xlfn.XLOOKUP(G1308,Food_Menu!A:A,Food_Menu!B:B)</f>
        <v>Food Item 0147</v>
      </c>
      <c r="I1308" s="2">
        <f t="array" ref="I1308">_xlfn.XLOOKUP(G1308,Food_Menu!A:A,Food_Menu!D:D)</f>
        <v>263.56</v>
      </c>
      <c r="J1308" s="2" t="s">
        <v>1930</v>
      </c>
      <c r="K1308" s="2" t="str">
        <f t="array" ref="K1308">_xlfn.XLOOKUP(J1308,Delivery_Partners!A:A,Delivery_Partners!B:B)</f>
        <v>Delivery Partner 077</v>
      </c>
      <c r="L1308" s="3">
        <v>1</v>
      </c>
      <c r="M1308" s="2" t="s">
        <v>23</v>
      </c>
      <c r="N1308" s="2" t="s">
        <v>55</v>
      </c>
      <c r="O1308" s="3">
        <v>24</v>
      </c>
      <c r="P1308" s="13">
        <f t="shared" si="266"/>
        <v>263.56</v>
      </c>
      <c r="Q1308" s="13" t="str">
        <f t="shared" si="267"/>
        <v>Fast</v>
      </c>
      <c r="S1308" s="21"/>
    </row>
    <row r="1309" customHeight="1" spans="1:19">
      <c r="A1309" s="2" t="s">
        <v>2861</v>
      </c>
      <c r="B1309" s="29" t="s">
        <v>1515</v>
      </c>
      <c r="C1309" s="2" t="s">
        <v>2862</v>
      </c>
      <c r="D1309" s="2" t="str">
        <f t="array" ref="D1309">_xlfn.XLOOKUP(C1309,Customers!A:A,Customers!B:B)</f>
        <v>Customer 0992</v>
      </c>
      <c r="E1309" s="2" t="s">
        <v>366</v>
      </c>
      <c r="F1309" s="2" t="str">
        <f t="array" ref="F1309">_xlfn.XLOOKUP(E1309,Restaurants!A:A,Restaurants!B:B)</f>
        <v>Restaurant 073</v>
      </c>
      <c r="G1309" s="2" t="s">
        <v>514</v>
      </c>
      <c r="H1309" s="2" t="str">
        <f t="array" ref="H1309">_xlfn.XLOOKUP(G1309,Food_Menu!A:A,Food_Menu!B:B)</f>
        <v>Food Item 0013</v>
      </c>
      <c r="I1309" s="2">
        <f t="array" ref="I1309">_xlfn.XLOOKUP(G1309,Food_Menu!A:A,Food_Menu!D:D)</f>
        <v>584.96</v>
      </c>
      <c r="J1309" s="2" t="s">
        <v>887</v>
      </c>
      <c r="K1309" s="2" t="str">
        <f t="array" ref="K1309">_xlfn.XLOOKUP(J1309,Delivery_Partners!A:A,Delivery_Partners!B:B)</f>
        <v>Delivery Partner 091</v>
      </c>
      <c r="L1309" s="3">
        <v>1</v>
      </c>
      <c r="M1309" s="2" t="s">
        <v>23</v>
      </c>
      <c r="N1309" s="2" t="s">
        <v>24</v>
      </c>
      <c r="O1309" s="3">
        <v>29</v>
      </c>
      <c r="P1309" s="13">
        <f t="shared" si="266"/>
        <v>584.96</v>
      </c>
      <c r="Q1309" s="13" t="str">
        <f t="shared" si="267"/>
        <v>Fast</v>
      </c>
      <c r="S1309" s="21"/>
    </row>
    <row r="1310" customHeight="1" spans="1:19">
      <c r="A1310" s="2" t="s">
        <v>2863</v>
      </c>
      <c r="B1310" s="29" t="s">
        <v>1327</v>
      </c>
      <c r="C1310" s="2" t="s">
        <v>349</v>
      </c>
      <c r="D1310" s="2" t="str">
        <f t="array" ref="D1310">_xlfn.XLOOKUP(C1310,Customers!A:A,Customers!B:B)</f>
        <v>Customer 0599</v>
      </c>
      <c r="E1310" s="2" t="s">
        <v>224</v>
      </c>
      <c r="F1310" s="2" t="str">
        <f t="array" ref="F1310">_xlfn.XLOOKUP(E1310,Restaurants!A:A,Restaurants!B:B)</f>
        <v>Restaurant 120</v>
      </c>
      <c r="G1310" s="2" t="s">
        <v>1809</v>
      </c>
      <c r="H1310" s="2" t="str">
        <f t="array" ref="H1310">_xlfn.XLOOKUP(G1310,Food_Menu!A:A,Food_Menu!B:B)</f>
        <v>Food Item 0095</v>
      </c>
      <c r="I1310" s="2">
        <f t="array" ref="I1310">_xlfn.XLOOKUP(G1310,Food_Menu!A:A,Food_Menu!D:D)</f>
        <v>461.01</v>
      </c>
      <c r="J1310" s="2" t="s">
        <v>1683</v>
      </c>
      <c r="K1310" s="2" t="str">
        <f t="array" ref="K1310">_xlfn.XLOOKUP(J1310,Delivery_Partners!A:A,Delivery_Partners!B:B)</f>
        <v>Delivery Partner 082</v>
      </c>
      <c r="L1310" s="3">
        <v>1</v>
      </c>
      <c r="M1310" s="2" t="s">
        <v>23</v>
      </c>
      <c r="N1310" s="2" t="s">
        <v>24</v>
      </c>
      <c r="O1310" s="3">
        <v>26</v>
      </c>
      <c r="P1310" s="13">
        <f t="shared" si="266"/>
        <v>461.01</v>
      </c>
      <c r="Q1310" s="13" t="str">
        <f t="shared" si="267"/>
        <v>Fast</v>
      </c>
      <c r="S1310" s="21"/>
    </row>
    <row r="1311" customHeight="1" spans="1:19">
      <c r="A1311" s="2" t="s">
        <v>2864</v>
      </c>
      <c r="B1311" s="29" t="s">
        <v>850</v>
      </c>
      <c r="C1311" s="2" t="s">
        <v>1908</v>
      </c>
      <c r="D1311" s="2" t="str">
        <f t="array" ref="D1311">_xlfn.XLOOKUP(C1311,Customers!A:A,Customers!B:B)</f>
        <v>Customer 0717</v>
      </c>
      <c r="E1311" s="2" t="s">
        <v>669</v>
      </c>
      <c r="F1311" s="2" t="str">
        <f t="array" ref="F1311">_xlfn.XLOOKUP(E1311,Restaurants!A:A,Restaurants!B:B)</f>
        <v>Restaurant 048</v>
      </c>
      <c r="G1311" s="2" t="s">
        <v>624</v>
      </c>
      <c r="H1311" s="2" t="str">
        <f t="array" ref="H1311">_xlfn.XLOOKUP(G1311,Food_Menu!A:A,Food_Menu!B:B)</f>
        <v>Food Item 0129</v>
      </c>
      <c r="I1311" s="2">
        <f t="array" ref="I1311">_xlfn.XLOOKUP(G1311,Food_Menu!A:A,Food_Menu!D:D)</f>
        <v>581.3</v>
      </c>
      <c r="J1311" s="2" t="s">
        <v>236</v>
      </c>
      <c r="K1311" s="2" t="str">
        <f t="array" ref="K1311">_xlfn.XLOOKUP(J1311,Delivery_Partners!A:A,Delivery_Partners!B:B)</f>
        <v>Delivery Partner 068</v>
      </c>
      <c r="L1311" s="3">
        <v>1</v>
      </c>
      <c r="M1311" s="2" t="s">
        <v>23</v>
      </c>
      <c r="N1311" s="2" t="s">
        <v>55</v>
      </c>
      <c r="O1311" s="3">
        <v>47</v>
      </c>
      <c r="P1311" s="13">
        <f t="shared" si="266"/>
        <v>581.3</v>
      </c>
      <c r="Q1311" s="13" t="str">
        <f t="shared" si="267"/>
        <v>Normal</v>
      </c>
      <c r="S1311" s="21"/>
    </row>
    <row r="1312" customHeight="1" spans="1:19">
      <c r="A1312" s="2" t="s">
        <v>2865</v>
      </c>
      <c r="B1312" s="29" t="s">
        <v>2866</v>
      </c>
      <c r="C1312" s="2" t="s">
        <v>682</v>
      </c>
      <c r="D1312" s="2" t="str">
        <f t="array" ref="D1312">_xlfn.XLOOKUP(C1312,Customers!A:A,Customers!B:B)</f>
        <v>Customer 1172</v>
      </c>
      <c r="E1312" s="2" t="s">
        <v>658</v>
      </c>
      <c r="F1312" s="2" t="str">
        <f t="array" ref="F1312">_xlfn.XLOOKUP(E1312,Restaurants!A:A,Restaurants!B:B)</f>
        <v>Restaurant 040</v>
      </c>
      <c r="G1312" s="2" t="s">
        <v>1318</v>
      </c>
      <c r="H1312" s="2" t="str">
        <f t="array" ref="H1312">_xlfn.XLOOKUP(G1312,Food_Menu!A:A,Food_Menu!B:B)</f>
        <v>Food Item 0119</v>
      </c>
      <c r="I1312" s="2">
        <f t="array" ref="I1312">_xlfn.XLOOKUP(G1312,Food_Menu!A:A,Food_Menu!D:D)</f>
        <v>220.83</v>
      </c>
      <c r="J1312" s="2" t="s">
        <v>173</v>
      </c>
      <c r="K1312" s="2" t="str">
        <f t="array" ref="K1312">_xlfn.XLOOKUP(J1312,Delivery_Partners!A:A,Delivery_Partners!B:B)</f>
        <v>Delivery Partner 045</v>
      </c>
      <c r="L1312" s="3">
        <v>1</v>
      </c>
      <c r="M1312" s="2" t="s">
        <v>23</v>
      </c>
      <c r="N1312" s="2" t="s">
        <v>24</v>
      </c>
      <c r="O1312" s="3">
        <v>32</v>
      </c>
      <c r="P1312" s="13">
        <f t="shared" si="266"/>
        <v>220.83</v>
      </c>
      <c r="Q1312" s="13" t="str">
        <f t="shared" si="267"/>
        <v>Normal</v>
      </c>
      <c r="S1312" s="21"/>
    </row>
    <row r="1313" customHeight="1" spans="1:19">
      <c r="A1313" s="2" t="s">
        <v>2867</v>
      </c>
      <c r="B1313" s="28">
        <v>45693</v>
      </c>
      <c r="C1313" s="2" t="s">
        <v>1367</v>
      </c>
      <c r="D1313" s="2" t="str">
        <f t="array" ref="D1313">_xlfn.XLOOKUP(C1313,Customers!A:A,Customers!B:B)</f>
        <v>Customer 0899</v>
      </c>
      <c r="E1313" s="2" t="s">
        <v>1342</v>
      </c>
      <c r="F1313" s="2" t="str">
        <f t="array" ref="F1313">_xlfn.XLOOKUP(E1313,Restaurants!A:A,Restaurants!B:B)</f>
        <v>Restaurant 084</v>
      </c>
      <c r="G1313" s="2" t="s">
        <v>563</v>
      </c>
      <c r="H1313" s="2" t="str">
        <f t="array" ref="H1313">_xlfn.XLOOKUP(G1313,Food_Menu!A:A,Food_Menu!B:B)</f>
        <v>Food Item 0108</v>
      </c>
      <c r="I1313" s="2">
        <f t="array" ref="I1313">_xlfn.XLOOKUP(G1313,Food_Menu!A:A,Food_Menu!D:D)</f>
        <v>203.49</v>
      </c>
      <c r="J1313" s="2" t="s">
        <v>735</v>
      </c>
      <c r="K1313" s="2" t="str">
        <f t="array" ref="K1313">_xlfn.XLOOKUP(J1313,Delivery_Partners!A:A,Delivery_Partners!B:B)</f>
        <v>Delivery Partner 116</v>
      </c>
      <c r="L1313" s="3">
        <v>2</v>
      </c>
      <c r="M1313" s="2" t="s">
        <v>23</v>
      </c>
      <c r="N1313" s="2" t="s">
        <v>24</v>
      </c>
      <c r="O1313" s="3">
        <v>59</v>
      </c>
      <c r="P1313" s="13">
        <f t="shared" si="266"/>
        <v>406.98</v>
      </c>
      <c r="Q1313" s="13" t="str">
        <f t="shared" si="267"/>
        <v>Normal</v>
      </c>
      <c r="S1313" s="21"/>
    </row>
    <row r="1314" customHeight="1" spans="1:19">
      <c r="A1314" s="2" t="s">
        <v>2868</v>
      </c>
      <c r="B1314" s="28">
        <v>45877</v>
      </c>
      <c r="C1314" s="2" t="s">
        <v>1067</v>
      </c>
      <c r="D1314" s="2" t="str">
        <f t="array" ref="D1314">_xlfn.XLOOKUP(C1314,Customers!A:A,Customers!B:B)</f>
        <v>Customer 0604</v>
      </c>
      <c r="E1314" s="2" t="s">
        <v>1765</v>
      </c>
      <c r="F1314" s="2" t="str">
        <f t="array" ref="F1314">_xlfn.XLOOKUP(E1314,Restaurants!A:A,Restaurants!B:B)</f>
        <v>Restaurant 017</v>
      </c>
      <c r="G1314" s="2" t="s">
        <v>303</v>
      </c>
      <c r="H1314" s="2" t="str">
        <f t="array" ref="H1314">_xlfn.XLOOKUP(G1314,Food_Menu!A:A,Food_Menu!B:B)</f>
        <v>Food Item 0050</v>
      </c>
      <c r="I1314" s="2">
        <f t="array" ref="I1314">_xlfn.XLOOKUP(G1314,Food_Menu!A:A,Food_Menu!D:D)</f>
        <v>122.02</v>
      </c>
      <c r="J1314" s="2" t="s">
        <v>337</v>
      </c>
      <c r="K1314" s="2" t="str">
        <f t="array" ref="K1314">_xlfn.XLOOKUP(J1314,Delivery_Partners!A:A,Delivery_Partners!B:B)</f>
        <v>Delivery Partner 004</v>
      </c>
      <c r="L1314" s="3">
        <v>1</v>
      </c>
      <c r="M1314" s="2" t="s">
        <v>23</v>
      </c>
      <c r="N1314" s="2" t="s">
        <v>24</v>
      </c>
      <c r="O1314" s="3">
        <v>39</v>
      </c>
      <c r="P1314" s="13">
        <f t="shared" si="266"/>
        <v>122.02</v>
      </c>
      <c r="Q1314" s="13" t="str">
        <f t="shared" si="267"/>
        <v>Normal</v>
      </c>
      <c r="S1314" s="21"/>
    </row>
    <row r="1315" customHeight="1" spans="1:19">
      <c r="A1315" s="2" t="s">
        <v>2869</v>
      </c>
      <c r="B1315" s="29" t="s">
        <v>1532</v>
      </c>
      <c r="C1315" s="2" t="s">
        <v>2705</v>
      </c>
      <c r="D1315" s="2" t="str">
        <f t="array" ref="D1315">_xlfn.XLOOKUP(C1315,Customers!A:A,Customers!B:B)</f>
        <v>Customer 0338</v>
      </c>
      <c r="E1315" s="2" t="s">
        <v>738</v>
      </c>
      <c r="F1315" s="2" t="str">
        <f t="array" ref="F1315">_xlfn.XLOOKUP(E1315,Restaurants!A:A,Restaurants!B:B)</f>
        <v>Restaurant 110</v>
      </c>
      <c r="G1315" s="2" t="s">
        <v>99</v>
      </c>
      <c r="H1315" s="2" t="str">
        <f t="array" ref="H1315">_xlfn.XLOOKUP(G1315,Food_Menu!A:A,Food_Menu!B:B)</f>
        <v>Food Item 0025</v>
      </c>
      <c r="I1315" s="2">
        <f t="array" ref="I1315">_xlfn.XLOOKUP(G1315,Food_Menu!A:A,Food_Menu!D:D)</f>
        <v>246.71</v>
      </c>
      <c r="J1315" s="2" t="s">
        <v>1146</v>
      </c>
      <c r="K1315" s="2" t="str">
        <f t="array" ref="K1315">_xlfn.XLOOKUP(J1315,Delivery_Partners!A:A,Delivery_Partners!B:B)</f>
        <v>Delivery Partner 135</v>
      </c>
      <c r="L1315" s="3">
        <v>1</v>
      </c>
      <c r="M1315" s="2" t="s">
        <v>23</v>
      </c>
      <c r="N1315" s="2" t="s">
        <v>55</v>
      </c>
      <c r="O1315" s="3">
        <v>49</v>
      </c>
      <c r="P1315" s="13">
        <f t="shared" si="266"/>
        <v>246.71</v>
      </c>
      <c r="Q1315" s="13" t="str">
        <f t="shared" si="267"/>
        <v>Normal</v>
      </c>
      <c r="S1315" s="21"/>
    </row>
    <row r="1316" customHeight="1" spans="1:19">
      <c r="A1316" s="2" t="s">
        <v>2870</v>
      </c>
      <c r="B1316" s="29" t="s">
        <v>971</v>
      </c>
      <c r="C1316" s="2" t="s">
        <v>1448</v>
      </c>
      <c r="D1316" s="2" t="str">
        <f t="array" ref="D1316">_xlfn.XLOOKUP(C1316,Customers!A:A,Customers!B:B)</f>
        <v>Customer 1088</v>
      </c>
      <c r="E1316" s="2" t="s">
        <v>265</v>
      </c>
      <c r="F1316" s="2" t="str">
        <f t="array" ref="F1316">_xlfn.XLOOKUP(E1316,Restaurants!A:A,Restaurants!B:B)</f>
        <v>Restaurant 094</v>
      </c>
      <c r="G1316" s="2" t="s">
        <v>785</v>
      </c>
      <c r="H1316" s="2" t="str">
        <f t="array" ref="H1316">_xlfn.XLOOKUP(G1316,Food_Menu!A:A,Food_Menu!B:B)</f>
        <v>Food Item 0218</v>
      </c>
      <c r="I1316" s="2">
        <f t="array" ref="I1316">_xlfn.XLOOKUP(G1316,Food_Menu!A:A,Food_Menu!D:D)</f>
        <v>579.55</v>
      </c>
      <c r="J1316" s="2" t="s">
        <v>241</v>
      </c>
      <c r="K1316" s="2" t="str">
        <f t="array" ref="K1316">_xlfn.XLOOKUP(J1316,Delivery_Partners!A:A,Delivery_Partners!B:B)</f>
        <v>Delivery Partner 152</v>
      </c>
      <c r="L1316" s="3">
        <v>1</v>
      </c>
      <c r="M1316" s="2" t="s">
        <v>23</v>
      </c>
      <c r="N1316" s="2" t="s">
        <v>55</v>
      </c>
      <c r="O1316" s="3">
        <v>31</v>
      </c>
      <c r="P1316" s="13">
        <f t="shared" si="266"/>
        <v>579.55</v>
      </c>
      <c r="Q1316" s="13" t="str">
        <f t="shared" si="267"/>
        <v>Normal</v>
      </c>
      <c r="S1316" s="21"/>
    </row>
    <row r="1317" customHeight="1" spans="1:19">
      <c r="A1317" s="2" t="s">
        <v>2871</v>
      </c>
      <c r="B1317" s="28">
        <v>45964</v>
      </c>
      <c r="C1317" s="2" t="s">
        <v>2872</v>
      </c>
      <c r="D1317" s="2" t="str">
        <f t="array" ref="D1317">_xlfn.XLOOKUP(C1317,Customers!A:A,Customers!B:B)</f>
        <v>Customer 1173</v>
      </c>
      <c r="E1317" s="2" t="s">
        <v>506</v>
      </c>
      <c r="F1317" s="2" t="str">
        <f t="array" ref="F1317">_xlfn.XLOOKUP(E1317,Restaurants!A:A,Restaurants!B:B)</f>
        <v>Restaurant 005</v>
      </c>
      <c r="G1317" s="2" t="s">
        <v>1185</v>
      </c>
      <c r="H1317" s="2" t="str">
        <f t="array" ref="H1317">_xlfn.XLOOKUP(G1317,Food_Menu!A:A,Food_Menu!B:B)</f>
        <v>Food Item 0103</v>
      </c>
      <c r="I1317" s="2">
        <f t="array" ref="I1317">_xlfn.XLOOKUP(G1317,Food_Menu!A:A,Food_Menu!D:D)</f>
        <v>421.35</v>
      </c>
      <c r="J1317" s="2" t="s">
        <v>41</v>
      </c>
      <c r="K1317" s="2" t="str">
        <f t="array" ref="K1317">_xlfn.XLOOKUP(J1317,Delivery_Partners!A:A,Delivery_Partners!B:B)</f>
        <v>Delivery Partner 041</v>
      </c>
      <c r="L1317" s="3">
        <v>2</v>
      </c>
      <c r="M1317" s="2" t="s">
        <v>23</v>
      </c>
      <c r="N1317" s="2" t="s">
        <v>24</v>
      </c>
      <c r="O1317" s="3">
        <v>24</v>
      </c>
      <c r="P1317" s="13">
        <f t="shared" si="266"/>
        <v>842.7</v>
      </c>
      <c r="Q1317" s="13" t="str">
        <f t="shared" si="267"/>
        <v>Fast</v>
      </c>
      <c r="S1317" s="21"/>
    </row>
    <row r="1318" customHeight="1" spans="1:19">
      <c r="A1318" s="2" t="s">
        <v>2873</v>
      </c>
      <c r="B1318" s="29" t="s">
        <v>569</v>
      </c>
      <c r="C1318" s="2" t="s">
        <v>1420</v>
      </c>
      <c r="D1318" s="2" t="str">
        <f t="array" ref="D1318">_xlfn.XLOOKUP(C1318,Customers!A:A,Customers!B:B)</f>
        <v>Customer 0085</v>
      </c>
      <c r="E1318" s="2" t="s">
        <v>425</v>
      </c>
      <c r="F1318" s="2" t="str">
        <f t="array" ref="F1318">_xlfn.XLOOKUP(E1318,Restaurants!A:A,Restaurants!B:B)</f>
        <v>Restaurant 023</v>
      </c>
      <c r="G1318" s="2" t="s">
        <v>1794</v>
      </c>
      <c r="H1318" s="2" t="str">
        <f t="array" ref="H1318">_xlfn.XLOOKUP(G1318,Food_Menu!A:A,Food_Menu!B:B)</f>
        <v>Food Item 0131</v>
      </c>
      <c r="I1318" s="2">
        <f t="array" ref="I1318">_xlfn.XLOOKUP(G1318,Food_Menu!A:A,Food_Menu!D:D)</f>
        <v>201.22</v>
      </c>
      <c r="J1318" s="2" t="s">
        <v>1233</v>
      </c>
      <c r="K1318" s="2" t="str">
        <f t="array" ref="K1318">_xlfn.XLOOKUP(J1318,Delivery_Partners!A:A,Delivery_Partners!B:B)</f>
        <v>Delivery Partner 039</v>
      </c>
      <c r="L1318" s="3">
        <v>2</v>
      </c>
      <c r="M1318" s="2" t="s">
        <v>23</v>
      </c>
      <c r="N1318" s="2" t="s">
        <v>24</v>
      </c>
      <c r="O1318" s="3">
        <v>35</v>
      </c>
      <c r="P1318" s="13">
        <f t="shared" si="266"/>
        <v>402.44</v>
      </c>
      <c r="Q1318" s="13" t="str">
        <f t="shared" si="267"/>
        <v>Normal</v>
      </c>
      <c r="S1318" s="21"/>
    </row>
    <row r="1319" customHeight="1" spans="1:19">
      <c r="A1319" s="2" t="s">
        <v>2874</v>
      </c>
      <c r="B1319" s="28">
        <v>45700</v>
      </c>
      <c r="C1319" s="2" t="s">
        <v>1981</v>
      </c>
      <c r="D1319" s="2" t="str">
        <f t="array" ref="D1319">_xlfn.XLOOKUP(C1319,Customers!A:A,Customers!B:B)</f>
        <v>Customer 0039</v>
      </c>
      <c r="E1319" s="2" t="s">
        <v>750</v>
      </c>
      <c r="F1319" s="2" t="str">
        <f t="array" ref="F1319">_xlfn.XLOOKUP(E1319,Restaurants!A:A,Restaurants!B:B)</f>
        <v>Restaurant 076</v>
      </c>
      <c r="G1319" s="2" t="s">
        <v>639</v>
      </c>
      <c r="H1319" s="2" t="str">
        <f t="array" ref="H1319">_xlfn.XLOOKUP(G1319,Food_Menu!A:A,Food_Menu!B:B)</f>
        <v>Food Item 0125</v>
      </c>
      <c r="I1319" s="2">
        <f t="array" ref="I1319">_xlfn.XLOOKUP(G1319,Food_Menu!A:A,Food_Menu!D:D)</f>
        <v>261.06</v>
      </c>
      <c r="J1319" s="2" t="s">
        <v>887</v>
      </c>
      <c r="K1319" s="2" t="str">
        <f t="array" ref="K1319">_xlfn.XLOOKUP(J1319,Delivery_Partners!A:A,Delivery_Partners!B:B)</f>
        <v>Delivery Partner 091</v>
      </c>
      <c r="L1319" s="3">
        <v>1</v>
      </c>
      <c r="M1319" s="2" t="s">
        <v>23</v>
      </c>
      <c r="N1319" s="2" t="s">
        <v>24</v>
      </c>
      <c r="O1319" s="3">
        <v>27</v>
      </c>
      <c r="P1319" s="13">
        <f t="shared" si="266"/>
        <v>261.06</v>
      </c>
      <c r="Q1319" s="13" t="str">
        <f t="shared" si="267"/>
        <v>Fast</v>
      </c>
      <c r="S1319" s="21"/>
    </row>
    <row r="1320" customHeight="1" spans="1:19">
      <c r="A1320" s="2" t="s">
        <v>2875</v>
      </c>
      <c r="B1320" s="28">
        <v>45692</v>
      </c>
      <c r="C1320" s="2" t="s">
        <v>307</v>
      </c>
      <c r="D1320" s="2" t="str">
        <f t="array" ref="D1320">_xlfn.XLOOKUP(C1320,Customers!A:A,Customers!B:B)</f>
        <v>Customer 0139</v>
      </c>
      <c r="E1320" s="2" t="s">
        <v>552</v>
      </c>
      <c r="F1320" s="2" t="str">
        <f t="array" ref="F1320">_xlfn.XLOOKUP(E1320,Restaurants!A:A,Restaurants!B:B)</f>
        <v>Restaurant 089</v>
      </c>
      <c r="G1320" s="2" t="s">
        <v>188</v>
      </c>
      <c r="H1320" s="2" t="str">
        <f t="array" ref="H1320">_xlfn.XLOOKUP(G1320,Food_Menu!A:A,Food_Menu!B:B)</f>
        <v>Food Item 0082</v>
      </c>
      <c r="I1320" s="2">
        <f t="array" ref="I1320">_xlfn.XLOOKUP(G1320,Food_Menu!A:A,Food_Menu!D:D)</f>
        <v>266.68</v>
      </c>
      <c r="J1320" s="2" t="s">
        <v>808</v>
      </c>
      <c r="K1320" s="2" t="str">
        <f t="array" ref="K1320">_xlfn.XLOOKUP(J1320,Delivery_Partners!A:A,Delivery_Partners!B:B)</f>
        <v>Delivery Partner 153</v>
      </c>
      <c r="L1320" s="3">
        <v>1</v>
      </c>
      <c r="M1320" s="2" t="s">
        <v>23</v>
      </c>
      <c r="N1320" s="2" t="s">
        <v>24</v>
      </c>
      <c r="O1320" s="3">
        <v>15</v>
      </c>
      <c r="P1320" s="13">
        <f t="shared" si="266"/>
        <v>266.68</v>
      </c>
      <c r="Q1320" s="13" t="str">
        <f t="shared" si="267"/>
        <v>Fast</v>
      </c>
      <c r="S1320" s="21"/>
    </row>
    <row r="1321" customHeight="1" spans="1:19">
      <c r="A1321" s="2" t="s">
        <v>2876</v>
      </c>
      <c r="B1321" s="28">
        <v>45840</v>
      </c>
      <c r="C1321" s="2" t="s">
        <v>531</v>
      </c>
      <c r="D1321" s="2" t="str">
        <f t="array" ref="D1321">_xlfn.XLOOKUP(C1321,Customers!A:A,Customers!B:B)</f>
        <v>Customer 0464</v>
      </c>
      <c r="E1321" s="2" t="s">
        <v>616</v>
      </c>
      <c r="F1321" s="2" t="str">
        <f t="array" ref="F1321">_xlfn.XLOOKUP(E1321,Restaurants!A:A,Restaurants!B:B)</f>
        <v>Restaurant 027</v>
      </c>
      <c r="G1321" s="2" t="s">
        <v>1608</v>
      </c>
      <c r="H1321" s="2" t="str">
        <f t="array" ref="H1321">_xlfn.XLOOKUP(G1321,Food_Menu!A:A,Food_Menu!B:B)</f>
        <v>Food Item 0160</v>
      </c>
      <c r="I1321" s="2">
        <f t="array" ref="I1321">_xlfn.XLOOKUP(G1321,Food_Menu!A:A,Food_Menu!D:D)</f>
        <v>297.4</v>
      </c>
      <c r="J1321" s="2" t="s">
        <v>314</v>
      </c>
      <c r="K1321" s="2" t="str">
        <f t="array" ref="K1321">_xlfn.XLOOKUP(J1321,Delivery_Partners!A:A,Delivery_Partners!B:B)</f>
        <v>Delivery Partner 021</v>
      </c>
      <c r="L1321" s="3">
        <v>1</v>
      </c>
      <c r="M1321" s="2" t="s">
        <v>23</v>
      </c>
      <c r="N1321" s="2" t="s">
        <v>24</v>
      </c>
      <c r="O1321" s="3">
        <v>47</v>
      </c>
      <c r="P1321" s="13">
        <f t="shared" si="266"/>
        <v>297.4</v>
      </c>
      <c r="Q1321" s="13" t="str">
        <f t="shared" si="267"/>
        <v>Normal</v>
      </c>
      <c r="S1321" s="21"/>
    </row>
    <row r="1322" customHeight="1" spans="1:19">
      <c r="A1322" s="2" t="s">
        <v>2877</v>
      </c>
      <c r="B1322" s="29" t="s">
        <v>205</v>
      </c>
      <c r="C1322" s="2" t="s">
        <v>1223</v>
      </c>
      <c r="D1322" s="2" t="str">
        <f t="array" ref="D1322">_xlfn.XLOOKUP(C1322,Customers!A:A,Customers!B:B)</f>
        <v>Customer 0192</v>
      </c>
      <c r="E1322" s="2" t="s">
        <v>1309</v>
      </c>
      <c r="F1322" s="2" t="str">
        <f t="array" ref="F1322">_xlfn.XLOOKUP(E1322,Restaurants!A:A,Restaurants!B:B)</f>
        <v>Restaurant 090</v>
      </c>
      <c r="G1322" s="2" t="s">
        <v>1164</v>
      </c>
      <c r="H1322" s="2" t="str">
        <f t="array" ref="H1322">_xlfn.XLOOKUP(G1322,Food_Menu!A:A,Food_Menu!B:B)</f>
        <v>Food Item 0083</v>
      </c>
      <c r="I1322" s="2">
        <f t="array" ref="I1322">_xlfn.XLOOKUP(G1322,Food_Menu!A:A,Food_Menu!D:D)</f>
        <v>430.56</v>
      </c>
      <c r="J1322" s="2" t="s">
        <v>1443</v>
      </c>
      <c r="K1322" s="2" t="str">
        <f t="array" ref="K1322">_xlfn.XLOOKUP(J1322,Delivery_Partners!A:A,Delivery_Partners!B:B)</f>
        <v>Delivery Partner 078</v>
      </c>
      <c r="L1322" s="3">
        <v>2</v>
      </c>
      <c r="M1322" s="2" t="s">
        <v>23</v>
      </c>
      <c r="N1322" s="2" t="s">
        <v>55</v>
      </c>
      <c r="O1322" s="3">
        <v>35</v>
      </c>
      <c r="P1322" s="13">
        <f t="shared" si="266"/>
        <v>861.12</v>
      </c>
      <c r="Q1322" s="13" t="str">
        <f t="shared" si="267"/>
        <v>Normal</v>
      </c>
      <c r="S1322" s="21"/>
    </row>
    <row r="1323" hidden="1" customHeight="1" spans="1:19">
      <c r="A1323" s="2" t="s">
        <v>2878</v>
      </c>
      <c r="B1323" s="28">
        <v>45717</v>
      </c>
      <c r="C1323" s="2" t="s">
        <v>867</v>
      </c>
      <c r="D1323" s="2" t="str">
        <f t="array" ref="D1323">_xlfn.XLOOKUP(C1323,Customers!A:A,Customers!B:B)</f>
        <v>Customer 1059</v>
      </c>
      <c r="E1323" s="2" t="s">
        <v>293</v>
      </c>
      <c r="F1323" s="2" t="str">
        <f t="array" ref="F1323">_xlfn.XLOOKUP(E1323,Restaurants!A:A,Restaurants!B:B)</f>
        <v>Restaurant 057</v>
      </c>
      <c r="G1323" s="2" t="s">
        <v>617</v>
      </c>
      <c r="H1323" s="2" t="str">
        <f t="array" ref="H1323">_xlfn.XLOOKUP(G1323,Food_Menu!A:A,Food_Menu!B:B)</f>
        <v>Food Item 0092</v>
      </c>
      <c r="I1323" s="2"/>
      <c r="J1323" s="2" t="s">
        <v>1233</v>
      </c>
      <c r="K1323" s="2" t="str">
        <f t="array" ref="K1323">_xlfn.XLOOKUP(J1323,Delivery_Partners!A:A,Delivery_Partners!B:B)</f>
        <v>Delivery Partner 039</v>
      </c>
      <c r="L1323" s="3">
        <v>2</v>
      </c>
      <c r="M1323" s="2" t="s">
        <v>189</v>
      </c>
      <c r="N1323" s="2" t="s">
        <v>55</v>
      </c>
      <c r="O1323" s="2"/>
    </row>
    <row r="1324" customHeight="1" spans="1:19">
      <c r="A1324" s="2" t="s">
        <v>2879</v>
      </c>
      <c r="B1324" s="28">
        <v>45813</v>
      </c>
      <c r="C1324" s="2" t="s">
        <v>1228</v>
      </c>
      <c r="D1324" s="2" t="str">
        <f t="array" ref="D1324">_xlfn.XLOOKUP(C1324,Customers!A:A,Customers!B:B)</f>
        <v>Customer 1098</v>
      </c>
      <c r="E1324" s="2" t="s">
        <v>726</v>
      </c>
      <c r="F1324" s="2" t="str">
        <f t="array" ref="F1324">_xlfn.XLOOKUP(E1324,Restaurants!A:A,Restaurants!B:B)</f>
        <v>Restaurant 082</v>
      </c>
      <c r="G1324" s="2" t="s">
        <v>34</v>
      </c>
      <c r="H1324" s="2" t="str">
        <f t="array" ref="H1324">_xlfn.XLOOKUP(G1324,Food_Menu!A:A,Food_Menu!B:B)</f>
        <v>Food Item 0177</v>
      </c>
      <c r="I1324" s="2">
        <f t="array" ref="I1324">_xlfn.XLOOKUP(G1324,Food_Menu!A:A,Food_Menu!D:D)</f>
        <v>268.83</v>
      </c>
      <c r="J1324" s="2" t="s">
        <v>520</v>
      </c>
      <c r="K1324" s="2" t="str">
        <f t="array" ref="K1324">_xlfn.XLOOKUP(J1324,Delivery_Partners!A:A,Delivery_Partners!B:B)</f>
        <v>Delivery Partner 154</v>
      </c>
      <c r="L1324" s="3">
        <v>1</v>
      </c>
      <c r="M1324" s="2" t="s">
        <v>23</v>
      </c>
      <c r="N1324" s="2" t="s">
        <v>55</v>
      </c>
      <c r="O1324" s="3">
        <v>40</v>
      </c>
      <c r="P1324" s="13">
        <f t="shared" ref="P1324:P1342" si="268">I1324*L1324</f>
        <v>268.83</v>
      </c>
      <c r="Q1324" s="13" t="str">
        <f t="shared" ref="Q1324:Q1342" si="269">IF(O1324="","Not Delivered",IF(O1324&lt;=30,"Fast",IF(O1324&lt;=60,"Normal","Slow")))</f>
        <v>Normal</v>
      </c>
      <c r="S1324" s="21"/>
    </row>
    <row r="1325" customHeight="1" spans="1:19">
      <c r="A1325" s="2" t="s">
        <v>2880</v>
      </c>
      <c r="B1325" s="28">
        <v>45911</v>
      </c>
      <c r="C1325" s="2" t="s">
        <v>1739</v>
      </c>
      <c r="D1325" s="2" t="str">
        <f t="array" ref="D1325">_xlfn.XLOOKUP(C1325,Customers!A:A,Customers!B:B)</f>
        <v>Customer 0217</v>
      </c>
      <c r="E1325" s="2" t="s">
        <v>193</v>
      </c>
      <c r="F1325" s="2" t="str">
        <f t="array" ref="F1325">_xlfn.XLOOKUP(E1325,Restaurants!A:A,Restaurants!B:B)</f>
        <v>Restaurant 051</v>
      </c>
      <c r="G1325" s="2" t="s">
        <v>163</v>
      </c>
      <c r="H1325" s="2" t="str">
        <f t="array" ref="H1325">_xlfn.XLOOKUP(G1325,Food_Menu!A:A,Food_Menu!B:B)</f>
        <v>Food Item 0071</v>
      </c>
      <c r="I1325" s="2">
        <f t="array" ref="I1325">_xlfn.XLOOKUP(G1325,Food_Menu!A:A,Food_Menu!D:D)</f>
        <v>243.5</v>
      </c>
      <c r="J1325" s="2" t="s">
        <v>862</v>
      </c>
      <c r="K1325" s="2" t="str">
        <f t="array" ref="K1325">_xlfn.XLOOKUP(J1325,Delivery_Partners!A:A,Delivery_Partners!B:B)</f>
        <v>Delivery Partner 159</v>
      </c>
      <c r="L1325" s="3">
        <v>1</v>
      </c>
      <c r="M1325" s="2" t="s">
        <v>23</v>
      </c>
      <c r="N1325" s="2" t="s">
        <v>24</v>
      </c>
      <c r="O1325" s="3">
        <v>36</v>
      </c>
      <c r="P1325" s="13">
        <f t="shared" si="268"/>
        <v>243.5</v>
      </c>
      <c r="Q1325" s="13" t="str">
        <f t="shared" si="269"/>
        <v>Normal</v>
      </c>
      <c r="S1325" s="21"/>
    </row>
    <row r="1326" customHeight="1" spans="1:19">
      <c r="A1326" s="2" t="s">
        <v>2881</v>
      </c>
      <c r="B1326" s="28">
        <v>45873</v>
      </c>
      <c r="C1326" s="2" t="s">
        <v>2193</v>
      </c>
      <c r="D1326" s="2" t="str">
        <f t="array" ref="D1326">_xlfn.XLOOKUP(C1326,Customers!A:A,Customers!B:B)</f>
        <v>Customer 0995</v>
      </c>
      <c r="E1326" s="2" t="s">
        <v>1224</v>
      </c>
      <c r="F1326" s="2" t="str">
        <f t="array" ref="F1326">_xlfn.XLOOKUP(E1326,Restaurants!A:A,Restaurants!B:B)</f>
        <v>Restaurant 055</v>
      </c>
      <c r="G1326" s="2" t="s">
        <v>1737</v>
      </c>
      <c r="H1326" s="2" t="str">
        <f t="array" ref="H1326">_xlfn.XLOOKUP(G1326,Food_Menu!A:A,Food_Menu!B:B)</f>
        <v>Food Item 0154</v>
      </c>
      <c r="I1326" s="2">
        <f t="array" ref="I1326">_xlfn.XLOOKUP(G1326,Food_Menu!A:A,Food_Menu!D:D)</f>
        <v>357.62</v>
      </c>
      <c r="J1326" s="2" t="s">
        <v>439</v>
      </c>
      <c r="K1326" s="2" t="str">
        <f t="array" ref="K1326">_xlfn.XLOOKUP(J1326,Delivery_Partners!A:A,Delivery_Partners!B:B)</f>
        <v>Delivery Partner 016</v>
      </c>
      <c r="L1326" s="3">
        <v>2</v>
      </c>
      <c r="M1326" s="2" t="s">
        <v>23</v>
      </c>
      <c r="N1326" s="2" t="s">
        <v>55</v>
      </c>
      <c r="O1326" s="3">
        <v>52</v>
      </c>
      <c r="P1326" s="13">
        <f t="shared" si="268"/>
        <v>715.24</v>
      </c>
      <c r="Q1326" s="13" t="str">
        <f t="shared" si="269"/>
        <v>Normal</v>
      </c>
      <c r="S1326" s="21"/>
    </row>
    <row r="1327" customHeight="1" spans="1:19">
      <c r="A1327" s="2" t="s">
        <v>2882</v>
      </c>
      <c r="B1327" s="29" t="s">
        <v>1410</v>
      </c>
      <c r="C1327" s="2" t="s">
        <v>210</v>
      </c>
      <c r="D1327" s="2" t="str">
        <f t="array" ref="D1327">_xlfn.XLOOKUP(C1327,Customers!A:A,Customers!B:B)</f>
        <v>Customer 0170</v>
      </c>
      <c r="E1327" s="2" t="s">
        <v>275</v>
      </c>
      <c r="F1327" s="2" t="str">
        <f t="array" ref="F1327">_xlfn.XLOOKUP(E1327,Restaurants!A:A,Restaurants!B:B)</f>
        <v>Restaurant 047</v>
      </c>
      <c r="G1327" s="2" t="s">
        <v>1212</v>
      </c>
      <c r="H1327" s="2" t="str">
        <f t="array" ref="H1327">_xlfn.XLOOKUP(G1327,Food_Menu!A:A,Food_Menu!B:B)</f>
        <v>Food Item 0147</v>
      </c>
      <c r="I1327" s="2">
        <f t="array" ref="I1327">_xlfn.XLOOKUP(G1327,Food_Menu!A:A,Food_Menu!D:D)</f>
        <v>263.56</v>
      </c>
      <c r="J1327" s="2" t="s">
        <v>226</v>
      </c>
      <c r="K1327" s="2" t="str">
        <f t="array" ref="K1327">_xlfn.XLOOKUP(J1327,Delivery_Partners!A:A,Delivery_Partners!B:B)</f>
        <v>Delivery Partner 027</v>
      </c>
      <c r="L1327" s="3">
        <v>2</v>
      </c>
      <c r="M1327" s="2" t="s">
        <v>23</v>
      </c>
      <c r="N1327" s="2" t="s">
        <v>42</v>
      </c>
      <c r="O1327" s="3">
        <v>40</v>
      </c>
      <c r="P1327" s="13">
        <f t="shared" si="268"/>
        <v>527.12</v>
      </c>
      <c r="Q1327" s="13" t="str">
        <f t="shared" si="269"/>
        <v>Normal</v>
      </c>
      <c r="S1327" s="21"/>
    </row>
    <row r="1328" customHeight="1" spans="1:19">
      <c r="A1328" s="2" t="s">
        <v>2883</v>
      </c>
      <c r="B1328" s="29" t="s">
        <v>964</v>
      </c>
      <c r="C1328" s="2" t="s">
        <v>1151</v>
      </c>
      <c r="D1328" s="2" t="str">
        <f t="array" ref="D1328">_xlfn.XLOOKUP(C1328,Customers!A:A,Customers!B:B)</f>
        <v>Customer 0945</v>
      </c>
      <c r="E1328" s="2" t="s">
        <v>60</v>
      </c>
      <c r="F1328" s="2" t="str">
        <f t="array" ref="F1328">_xlfn.XLOOKUP(E1328,Restaurants!A:A,Restaurants!B:B)</f>
        <v>Restaurant 019</v>
      </c>
      <c r="G1328" s="2" t="s">
        <v>969</v>
      </c>
      <c r="H1328" s="2" t="str">
        <f t="array" ref="H1328">_xlfn.XLOOKUP(G1328,Food_Menu!A:A,Food_Menu!B:B)</f>
        <v>Food Item 0007</v>
      </c>
      <c r="I1328" s="2">
        <f t="array" ref="I1328">_xlfn.XLOOKUP(G1328,Food_Menu!A:A,Food_Menu!D:D)</f>
        <v>210.13</v>
      </c>
      <c r="J1328" s="2" t="s">
        <v>432</v>
      </c>
      <c r="K1328" s="2" t="str">
        <f t="array" ref="K1328">_xlfn.XLOOKUP(J1328,Delivery_Partners!A:A,Delivery_Partners!B:B)</f>
        <v>Delivery Partner 029</v>
      </c>
      <c r="L1328" s="3">
        <v>1</v>
      </c>
      <c r="M1328" s="2" t="s">
        <v>23</v>
      </c>
      <c r="N1328" s="2" t="s">
        <v>24</v>
      </c>
      <c r="O1328" s="3">
        <v>33</v>
      </c>
      <c r="P1328" s="13">
        <f t="shared" si="268"/>
        <v>210.13</v>
      </c>
      <c r="Q1328" s="13" t="str">
        <f t="shared" si="269"/>
        <v>Normal</v>
      </c>
      <c r="S1328" s="21"/>
    </row>
    <row r="1329" customHeight="1" spans="1:19">
      <c r="A1329" s="2" t="s">
        <v>2884</v>
      </c>
      <c r="B1329" s="28">
        <v>45935</v>
      </c>
      <c r="C1329" s="2" t="s">
        <v>1335</v>
      </c>
      <c r="D1329" s="2" t="str">
        <f t="array" ref="D1329">_xlfn.XLOOKUP(C1329,Customers!A:A,Customers!B:B)</f>
        <v>Customer 0439</v>
      </c>
      <c r="E1329" s="2" t="s">
        <v>425</v>
      </c>
      <c r="F1329" s="2" t="str">
        <f t="array" ref="F1329">_xlfn.XLOOKUP(E1329,Restaurants!A:A,Restaurants!B:B)</f>
        <v>Restaurant 023</v>
      </c>
      <c r="G1329" s="2" t="s">
        <v>1860</v>
      </c>
      <c r="H1329" s="2" t="str">
        <f t="array" ref="H1329">_xlfn.XLOOKUP(G1329,Food_Menu!A:A,Food_Menu!B:B)</f>
        <v>Food Item 0151</v>
      </c>
      <c r="I1329" s="2">
        <f t="array" ref="I1329">_xlfn.XLOOKUP(G1329,Food_Menu!A:A,Food_Menu!D:D)</f>
        <v>500.58</v>
      </c>
      <c r="J1329" s="2" t="s">
        <v>811</v>
      </c>
      <c r="K1329" s="2" t="str">
        <f t="array" ref="K1329">_xlfn.XLOOKUP(J1329,Delivery_Partners!A:A,Delivery_Partners!B:B)</f>
        <v>Delivery Partner 147</v>
      </c>
      <c r="L1329" s="3">
        <v>1</v>
      </c>
      <c r="M1329" s="2" t="s">
        <v>23</v>
      </c>
      <c r="N1329" s="2" t="s">
        <v>24</v>
      </c>
      <c r="O1329" s="3">
        <v>43</v>
      </c>
      <c r="P1329" s="13">
        <f t="shared" si="268"/>
        <v>500.58</v>
      </c>
      <c r="Q1329" s="13" t="str">
        <f t="shared" si="269"/>
        <v>Normal</v>
      </c>
      <c r="S1329" s="21"/>
    </row>
    <row r="1330" customHeight="1" spans="1:19">
      <c r="A1330" s="2" t="s">
        <v>2885</v>
      </c>
      <c r="B1330" s="29" t="s">
        <v>1003</v>
      </c>
      <c r="C1330" s="2" t="s">
        <v>2886</v>
      </c>
      <c r="D1330" s="2" t="str">
        <f t="array" ref="D1330">_xlfn.XLOOKUP(C1330,Customers!A:A,Customers!B:B)</f>
        <v>Customer 0049</v>
      </c>
      <c r="E1330" s="2" t="s">
        <v>254</v>
      </c>
      <c r="F1330" s="2" t="str">
        <f t="array" ref="F1330">_xlfn.XLOOKUP(E1330,Restaurants!A:A,Restaurants!B:B)</f>
        <v>Restaurant 021</v>
      </c>
      <c r="G1330" s="2" t="s">
        <v>34</v>
      </c>
      <c r="H1330" s="2" t="str">
        <f t="array" ref="H1330">_xlfn.XLOOKUP(G1330,Food_Menu!A:A,Food_Menu!B:B)</f>
        <v>Food Item 0177</v>
      </c>
      <c r="I1330" s="2">
        <f t="array" ref="I1330">_xlfn.XLOOKUP(G1330,Food_Menu!A:A,Food_Menu!D:D)</f>
        <v>268.83</v>
      </c>
      <c r="J1330" s="2" t="s">
        <v>22</v>
      </c>
      <c r="K1330" s="2" t="str">
        <f t="array" ref="K1330">_xlfn.XLOOKUP(J1330,Delivery_Partners!A:A,Delivery_Partners!B:B)</f>
        <v>Delivery Partner 163</v>
      </c>
      <c r="L1330" s="3">
        <v>1</v>
      </c>
      <c r="M1330" s="2" t="s">
        <v>23</v>
      </c>
      <c r="N1330" s="2" t="s">
        <v>74</v>
      </c>
      <c r="O1330" s="3">
        <v>35</v>
      </c>
      <c r="P1330" s="13">
        <f t="shared" si="268"/>
        <v>268.83</v>
      </c>
      <c r="Q1330" s="13" t="str">
        <f t="shared" si="269"/>
        <v>Normal</v>
      </c>
      <c r="S1330" s="21"/>
    </row>
    <row r="1331" customHeight="1" spans="1:19">
      <c r="A1331" s="2" t="s">
        <v>2887</v>
      </c>
      <c r="B1331" s="28">
        <v>45816</v>
      </c>
      <c r="C1331" s="2" t="s">
        <v>2888</v>
      </c>
      <c r="D1331" s="2" t="str">
        <f t="array" ref="D1331">_xlfn.XLOOKUP(C1331,Customers!A:A,Customers!B:B)</f>
        <v>Customer 0514</v>
      </c>
      <c r="E1331" s="2" t="s">
        <v>182</v>
      </c>
      <c r="F1331" s="2" t="str">
        <f t="array" ref="F1331">_xlfn.XLOOKUP(E1331,Restaurants!A:A,Restaurants!B:B)</f>
        <v>Restaurant 097</v>
      </c>
      <c r="G1331" s="2" t="s">
        <v>1951</v>
      </c>
      <c r="H1331" s="2" t="str">
        <f t="array" ref="H1331">_xlfn.XLOOKUP(G1331,Food_Menu!A:A,Food_Menu!B:B)</f>
        <v>Food Item 0060</v>
      </c>
      <c r="I1331" s="2">
        <f t="array" ref="I1331">_xlfn.XLOOKUP(G1331,Food_Menu!A:A,Food_Menu!D:D)</f>
        <v>246.78</v>
      </c>
      <c r="J1331" s="2" t="s">
        <v>236</v>
      </c>
      <c r="K1331" s="2" t="str">
        <f t="array" ref="K1331">_xlfn.XLOOKUP(J1331,Delivery_Partners!A:A,Delivery_Partners!B:B)</f>
        <v>Delivery Partner 068</v>
      </c>
      <c r="L1331" s="3">
        <v>2</v>
      </c>
      <c r="M1331" s="2" t="s">
        <v>23</v>
      </c>
      <c r="N1331" s="2" t="s">
        <v>55</v>
      </c>
      <c r="O1331" s="3">
        <v>37</v>
      </c>
      <c r="P1331" s="13">
        <f t="shared" si="268"/>
        <v>493.56</v>
      </c>
      <c r="Q1331" s="13" t="str">
        <f t="shared" si="269"/>
        <v>Normal</v>
      </c>
      <c r="S1331" s="21"/>
    </row>
    <row r="1332" customHeight="1" spans="1:19">
      <c r="A1332" s="2" t="s">
        <v>2889</v>
      </c>
      <c r="B1332" s="29" t="s">
        <v>501</v>
      </c>
      <c r="C1332" s="2" t="s">
        <v>2363</v>
      </c>
      <c r="D1332" s="2" t="str">
        <f t="array" ref="D1332">_xlfn.XLOOKUP(C1332,Customers!A:A,Customers!B:B)</f>
        <v>Customer 0988</v>
      </c>
      <c r="E1332" s="2" t="s">
        <v>193</v>
      </c>
      <c r="F1332" s="2" t="str">
        <f t="array" ref="F1332">_xlfn.XLOOKUP(E1332,Restaurants!A:A,Restaurants!B:B)</f>
        <v>Restaurant 051</v>
      </c>
      <c r="G1332" s="2" t="s">
        <v>367</v>
      </c>
      <c r="H1332" s="2" t="str">
        <f t="array" ref="H1332">_xlfn.XLOOKUP(G1332,Food_Menu!A:A,Food_Menu!B:B)</f>
        <v>Food Item 0202</v>
      </c>
      <c r="I1332" s="2">
        <f t="array" ref="I1332">_xlfn.XLOOKUP(G1332,Food_Menu!A:A,Food_Menu!D:D)</f>
        <v>596.93</v>
      </c>
      <c r="J1332" s="2" t="s">
        <v>432</v>
      </c>
      <c r="K1332" s="2" t="str">
        <f t="array" ref="K1332">_xlfn.XLOOKUP(J1332,Delivery_Partners!A:A,Delivery_Partners!B:B)</f>
        <v>Delivery Partner 029</v>
      </c>
      <c r="L1332" s="3">
        <v>1</v>
      </c>
      <c r="M1332" s="2" t="s">
        <v>23</v>
      </c>
      <c r="N1332" s="2" t="s">
        <v>24</v>
      </c>
      <c r="O1332" s="3">
        <v>50</v>
      </c>
      <c r="P1332" s="13">
        <f t="shared" si="268"/>
        <v>596.93</v>
      </c>
      <c r="Q1332" s="13" t="str">
        <f t="shared" si="269"/>
        <v>Normal</v>
      </c>
      <c r="S1332" s="21"/>
    </row>
    <row r="1333" customHeight="1" spans="1:19">
      <c r="A1333" s="2" t="s">
        <v>2890</v>
      </c>
      <c r="B1333" s="29" t="s">
        <v>2792</v>
      </c>
      <c r="C1333" s="2" t="s">
        <v>2728</v>
      </c>
      <c r="D1333" s="2" t="str">
        <f t="array" ref="D1333">_xlfn.XLOOKUP(C1333,Customers!A:A,Customers!B:B)</f>
        <v>Customer 1121</v>
      </c>
      <c r="E1333" s="2" t="s">
        <v>532</v>
      </c>
      <c r="F1333" s="2" t="str">
        <f t="array" ref="F1333">_xlfn.XLOOKUP(E1333,Restaurants!A:A,Restaurants!B:B)</f>
        <v>Restaurant 046</v>
      </c>
      <c r="G1333" s="2" t="s">
        <v>240</v>
      </c>
      <c r="H1333" s="2" t="str">
        <f t="array" ref="H1333">_xlfn.XLOOKUP(G1333,Food_Menu!A:A,Food_Menu!B:B)</f>
        <v>Food Item 0005</v>
      </c>
      <c r="I1333" s="2">
        <f t="array" ref="I1333">_xlfn.XLOOKUP(G1333,Food_Menu!A:A,Food_Menu!D:D)</f>
        <v>481.92</v>
      </c>
      <c r="J1333" s="2" t="s">
        <v>988</v>
      </c>
      <c r="K1333" s="2" t="str">
        <f t="array" ref="K1333">_xlfn.XLOOKUP(J1333,Delivery_Partners!A:A,Delivery_Partners!B:B)</f>
        <v>Delivery Partner 120</v>
      </c>
      <c r="L1333" s="3">
        <v>2</v>
      </c>
      <c r="M1333" s="2" t="s">
        <v>23</v>
      </c>
      <c r="N1333" s="2" t="s">
        <v>55</v>
      </c>
      <c r="O1333" s="3">
        <v>21</v>
      </c>
      <c r="P1333" s="13">
        <f t="shared" si="268"/>
        <v>963.84</v>
      </c>
      <c r="Q1333" s="13" t="str">
        <f t="shared" si="269"/>
        <v>Fast</v>
      </c>
      <c r="S1333" s="21"/>
    </row>
    <row r="1334" customHeight="1" spans="1:19">
      <c r="A1334" s="2" t="s">
        <v>2891</v>
      </c>
      <c r="B1334" s="28">
        <v>45669</v>
      </c>
      <c r="C1334" s="2" t="s">
        <v>2892</v>
      </c>
      <c r="D1334" s="2" t="str">
        <f t="array" ref="D1334">_xlfn.XLOOKUP(C1334,Customers!A:A,Customers!B:B)</f>
        <v>Customer 0146</v>
      </c>
      <c r="E1334" s="2" t="s">
        <v>860</v>
      </c>
      <c r="F1334" s="2" t="str">
        <f t="array" ref="F1334">_xlfn.XLOOKUP(E1334,Restaurants!A:A,Restaurants!B:B)</f>
        <v>Restaurant 103</v>
      </c>
      <c r="G1334" s="2" t="s">
        <v>1650</v>
      </c>
      <c r="H1334" s="2" t="str">
        <f t="array" ref="H1334">_xlfn.XLOOKUP(G1334,Food_Menu!A:A,Food_Menu!B:B)</f>
        <v>Food Item 0040</v>
      </c>
      <c r="I1334" s="2">
        <f t="array" ref="I1334">_xlfn.XLOOKUP(G1334,Food_Menu!A:A,Food_Menu!D:D)</f>
        <v>254.86</v>
      </c>
      <c r="J1334" s="2" t="s">
        <v>164</v>
      </c>
      <c r="K1334" s="2" t="str">
        <f t="array" ref="K1334">_xlfn.XLOOKUP(J1334,Delivery_Partners!A:A,Delivery_Partners!B:B)</f>
        <v>Delivery Partner 161</v>
      </c>
      <c r="L1334" s="3">
        <v>2</v>
      </c>
      <c r="M1334" s="2" t="s">
        <v>23</v>
      </c>
      <c r="N1334" s="2" t="s">
        <v>24</v>
      </c>
      <c r="O1334" s="3">
        <v>25</v>
      </c>
      <c r="P1334" s="13">
        <f t="shared" si="268"/>
        <v>509.72</v>
      </c>
      <c r="Q1334" s="13" t="str">
        <f t="shared" si="269"/>
        <v>Fast</v>
      </c>
      <c r="S1334" s="21"/>
    </row>
    <row r="1335" customHeight="1" spans="1:19">
      <c r="A1335" s="2" t="s">
        <v>2893</v>
      </c>
      <c r="B1335" s="28">
        <v>45719</v>
      </c>
      <c r="C1335" s="2" t="s">
        <v>473</v>
      </c>
      <c r="D1335" s="2" t="str">
        <f t="array" ref="D1335">_xlfn.XLOOKUP(C1335,Customers!A:A,Customers!B:B)</f>
        <v>Customer 1004</v>
      </c>
      <c r="E1335" s="2" t="s">
        <v>771</v>
      </c>
      <c r="F1335" s="2" t="str">
        <f t="array" ref="F1335">_xlfn.XLOOKUP(E1335,Restaurants!A:A,Restaurants!B:B)</f>
        <v>Restaurant 107</v>
      </c>
      <c r="G1335" s="2" t="s">
        <v>650</v>
      </c>
      <c r="H1335" s="2" t="str">
        <f t="array" ref="H1335">_xlfn.XLOOKUP(G1335,Food_Menu!A:A,Food_Menu!B:B)</f>
        <v>Food Item 0209</v>
      </c>
      <c r="I1335" s="2">
        <f t="array" ref="I1335">_xlfn.XLOOKUP(G1335,Food_Menu!A:A,Food_Menu!D:D)</f>
        <v>533.6</v>
      </c>
      <c r="J1335" s="2" t="s">
        <v>332</v>
      </c>
      <c r="K1335" s="2" t="str">
        <f t="array" ref="K1335">_xlfn.XLOOKUP(J1335,Delivery_Partners!A:A,Delivery_Partners!B:B)</f>
        <v>Delivery Partner 164</v>
      </c>
      <c r="L1335" s="3">
        <v>3</v>
      </c>
      <c r="M1335" s="2" t="s">
        <v>23</v>
      </c>
      <c r="N1335" s="2" t="s">
        <v>24</v>
      </c>
      <c r="O1335" s="3">
        <v>30</v>
      </c>
      <c r="P1335" s="13">
        <f t="shared" si="268"/>
        <v>1600.8</v>
      </c>
      <c r="Q1335" s="13" t="str">
        <f t="shared" si="269"/>
        <v>Fast</v>
      </c>
      <c r="S1335" s="21"/>
    </row>
    <row r="1336" customHeight="1" spans="1:19">
      <c r="A1336" s="2" t="s">
        <v>2894</v>
      </c>
      <c r="B1336" s="29" t="s">
        <v>846</v>
      </c>
      <c r="C1336" s="2" t="s">
        <v>753</v>
      </c>
      <c r="D1336" s="2" t="str">
        <f t="array" ref="D1336">_xlfn.XLOOKUP(C1336,Customers!A:A,Customers!B:B)</f>
        <v>Customer 0352</v>
      </c>
      <c r="E1336" s="2" t="s">
        <v>230</v>
      </c>
      <c r="F1336" s="2" t="str">
        <f t="array" ref="F1336">_xlfn.XLOOKUP(E1336,Restaurants!A:A,Restaurants!B:B)</f>
        <v>Restaurant 029</v>
      </c>
      <c r="G1336" s="2" t="s">
        <v>94</v>
      </c>
      <c r="H1336" s="2" t="str">
        <f t="array" ref="H1336">_xlfn.XLOOKUP(G1336,Food_Menu!A:A,Food_Menu!B:B)</f>
        <v>Food Item 0189</v>
      </c>
      <c r="I1336" s="2">
        <f t="array" ref="I1336">_xlfn.XLOOKUP(G1336,Food_Menu!A:A,Food_Menu!D:D)</f>
        <v>612.77</v>
      </c>
      <c r="J1336" s="2" t="s">
        <v>35</v>
      </c>
      <c r="K1336" s="2" t="str">
        <f t="array" ref="K1336">_xlfn.XLOOKUP(J1336,Delivery_Partners!A:A,Delivery_Partners!B:B)</f>
        <v>Delivery Partner 081</v>
      </c>
      <c r="L1336" s="3">
        <v>4</v>
      </c>
      <c r="M1336" s="2" t="s">
        <v>23</v>
      </c>
      <c r="N1336" s="2" t="s">
        <v>55</v>
      </c>
      <c r="O1336" s="3">
        <v>32</v>
      </c>
      <c r="P1336" s="13">
        <f t="shared" si="268"/>
        <v>2451.08</v>
      </c>
      <c r="Q1336" s="13" t="str">
        <f t="shared" si="269"/>
        <v>Normal</v>
      </c>
      <c r="S1336" s="21"/>
    </row>
    <row r="1337" customHeight="1" spans="1:19">
      <c r="A1337" s="2" t="s">
        <v>2895</v>
      </c>
      <c r="B1337" s="29" t="s">
        <v>2049</v>
      </c>
      <c r="C1337" s="2" t="s">
        <v>2896</v>
      </c>
      <c r="D1337" s="2" t="str">
        <f t="array" ref="D1337">_xlfn.XLOOKUP(C1337,Customers!A:A,Customers!B:B)</f>
        <v>Customer 0557</v>
      </c>
      <c r="E1337" s="2" t="s">
        <v>46</v>
      </c>
      <c r="F1337" s="2" t="str">
        <f t="array" ref="F1337">_xlfn.XLOOKUP(E1337,Restaurants!A:A,Restaurants!B:B)</f>
        <v>Restaurant 043</v>
      </c>
      <c r="G1337" s="2" t="s">
        <v>852</v>
      </c>
      <c r="H1337" s="2" t="str">
        <f t="array" ref="H1337">_xlfn.XLOOKUP(G1337,Food_Menu!A:A,Food_Menu!B:B)</f>
        <v>Food Item 0167</v>
      </c>
      <c r="I1337" s="2">
        <f t="array" ref="I1337">_xlfn.XLOOKUP(G1337,Food_Menu!A:A,Food_Menu!D:D)</f>
        <v>250.66</v>
      </c>
      <c r="J1337" s="2" t="s">
        <v>474</v>
      </c>
      <c r="K1337" s="2" t="str">
        <f t="array" ref="K1337">_xlfn.XLOOKUP(J1337,Delivery_Partners!A:A,Delivery_Partners!B:B)</f>
        <v>Delivery Partner 141</v>
      </c>
      <c r="L1337" s="3">
        <v>1</v>
      </c>
      <c r="M1337" s="2" t="s">
        <v>23</v>
      </c>
      <c r="N1337" s="2" t="s">
        <v>55</v>
      </c>
      <c r="O1337" s="3">
        <v>49</v>
      </c>
      <c r="P1337" s="13">
        <f t="shared" si="268"/>
        <v>250.66</v>
      </c>
      <c r="Q1337" s="13" t="str">
        <f t="shared" si="269"/>
        <v>Normal</v>
      </c>
      <c r="S1337" s="21"/>
    </row>
    <row r="1338" customHeight="1" spans="1:19">
      <c r="A1338" s="2" t="s">
        <v>2897</v>
      </c>
      <c r="B1338" s="29" t="s">
        <v>1206</v>
      </c>
      <c r="C1338" s="2" t="s">
        <v>1585</v>
      </c>
      <c r="D1338" s="2" t="str">
        <f t="array" ref="D1338">_xlfn.XLOOKUP(C1338,Customers!A:A,Customers!B:B)</f>
        <v>Customer 0131</v>
      </c>
      <c r="E1338" s="2" t="s">
        <v>908</v>
      </c>
      <c r="F1338" s="2" t="str">
        <f t="array" ref="F1338">_xlfn.XLOOKUP(E1338,Restaurants!A:A,Restaurants!B:B)</f>
        <v>Restaurant 050</v>
      </c>
      <c r="G1338" s="2" t="s">
        <v>2199</v>
      </c>
      <c r="H1338" s="2" t="str">
        <f t="array" ref="H1338">_xlfn.XLOOKUP(G1338,Food_Menu!A:A,Food_Menu!B:B)</f>
        <v>Food Item 0133</v>
      </c>
      <c r="I1338" s="2">
        <f t="array" ref="I1338">_xlfn.XLOOKUP(G1338,Food_Menu!A:A,Food_Menu!D:D)</f>
        <v>587.31</v>
      </c>
      <c r="J1338" s="2" t="s">
        <v>1319</v>
      </c>
      <c r="K1338" s="2" t="str">
        <f t="array" ref="K1338">_xlfn.XLOOKUP(J1338,Delivery_Partners!A:A,Delivery_Partners!B:B)</f>
        <v>Delivery Partner 173</v>
      </c>
      <c r="L1338" s="3">
        <v>2</v>
      </c>
      <c r="M1338" s="2" t="s">
        <v>23</v>
      </c>
      <c r="N1338" s="2" t="s">
        <v>24</v>
      </c>
      <c r="O1338" s="3">
        <v>18</v>
      </c>
      <c r="P1338" s="13">
        <f t="shared" si="268"/>
        <v>1174.62</v>
      </c>
      <c r="Q1338" s="13" t="str">
        <f t="shared" si="269"/>
        <v>Fast</v>
      </c>
      <c r="S1338" s="21"/>
    </row>
    <row r="1339" customHeight="1" spans="1:19">
      <c r="A1339" s="2" t="s">
        <v>2898</v>
      </c>
      <c r="B1339" s="28">
        <v>45905</v>
      </c>
      <c r="C1339" s="2" t="s">
        <v>2899</v>
      </c>
      <c r="D1339" s="2" t="str">
        <f t="array" ref="D1339">_xlfn.XLOOKUP(C1339,Customers!A:A,Customers!B:B)</f>
        <v>Customer 1168</v>
      </c>
      <c r="E1339" s="2" t="s">
        <v>245</v>
      </c>
      <c r="F1339" s="2" t="str">
        <f t="array" ref="F1339">_xlfn.XLOOKUP(E1339,Restaurants!A:A,Restaurants!B:B)</f>
        <v>Restaurant 101</v>
      </c>
      <c r="G1339" s="2" t="s">
        <v>336</v>
      </c>
      <c r="H1339" s="2" t="str">
        <f t="array" ref="H1339">_xlfn.XLOOKUP(G1339,Food_Menu!A:A,Food_Menu!B:B)</f>
        <v>Food Item 0045</v>
      </c>
      <c r="I1339" s="2">
        <f t="array" ref="I1339">_xlfn.XLOOKUP(G1339,Food_Menu!A:A,Food_Menu!D:D)</f>
        <v>263.72</v>
      </c>
      <c r="J1339" s="2" t="s">
        <v>383</v>
      </c>
      <c r="K1339" s="2" t="str">
        <f t="array" ref="K1339">_xlfn.XLOOKUP(J1339,Delivery_Partners!A:A,Delivery_Partners!B:B)</f>
        <v>Delivery Partner 149</v>
      </c>
      <c r="L1339" s="3">
        <v>2</v>
      </c>
      <c r="M1339" s="2" t="s">
        <v>23</v>
      </c>
      <c r="N1339" s="2" t="s">
        <v>24</v>
      </c>
      <c r="O1339" s="3">
        <v>35</v>
      </c>
      <c r="P1339" s="13">
        <f t="shared" si="268"/>
        <v>527.44</v>
      </c>
      <c r="Q1339" s="13" t="str">
        <f t="shared" si="269"/>
        <v>Normal</v>
      </c>
      <c r="S1339" s="21"/>
    </row>
    <row r="1340" customHeight="1" spans="1:19">
      <c r="A1340" s="2" t="s">
        <v>2900</v>
      </c>
      <c r="B1340" s="29" t="s">
        <v>2067</v>
      </c>
      <c r="C1340" s="2" t="s">
        <v>825</v>
      </c>
      <c r="D1340" s="2" t="str">
        <f t="array" ref="D1340">_xlfn.XLOOKUP(C1340,Customers!A:A,Customers!B:B)</f>
        <v>Customer 0949</v>
      </c>
      <c r="E1340" s="2" t="s">
        <v>647</v>
      </c>
      <c r="F1340" s="2" t="str">
        <f t="array" ref="F1340">_xlfn.XLOOKUP(E1340,Restaurants!A:A,Restaurants!B:B)</f>
        <v>Restaurant 081</v>
      </c>
      <c r="G1340" s="2" t="s">
        <v>563</v>
      </c>
      <c r="H1340" s="2" t="str">
        <f t="array" ref="H1340">_xlfn.XLOOKUP(G1340,Food_Menu!A:A,Food_Menu!B:B)</f>
        <v>Food Item 0108</v>
      </c>
      <c r="I1340" s="2">
        <f t="array" ref="I1340">_xlfn.XLOOKUP(G1340,Food_Menu!A:A,Food_Menu!D:D)</f>
        <v>203.49</v>
      </c>
      <c r="J1340" s="2" t="s">
        <v>993</v>
      </c>
      <c r="K1340" s="2" t="str">
        <f t="array" ref="K1340">_xlfn.XLOOKUP(J1340,Delivery_Partners!A:A,Delivery_Partners!B:B)</f>
        <v>Delivery Partner 086</v>
      </c>
      <c r="L1340" s="3">
        <v>3</v>
      </c>
      <c r="M1340" s="2" t="s">
        <v>23</v>
      </c>
      <c r="N1340" s="2" t="s">
        <v>74</v>
      </c>
      <c r="O1340" s="3">
        <v>28</v>
      </c>
      <c r="P1340" s="13">
        <f t="shared" si="268"/>
        <v>610.47</v>
      </c>
      <c r="Q1340" s="13" t="str">
        <f t="shared" si="269"/>
        <v>Fast</v>
      </c>
      <c r="S1340" s="21"/>
    </row>
    <row r="1341" customHeight="1" spans="1:19">
      <c r="A1341" s="2" t="s">
        <v>2901</v>
      </c>
      <c r="B1341" s="29" t="s">
        <v>1162</v>
      </c>
      <c r="C1341" s="2" t="s">
        <v>1377</v>
      </c>
      <c r="D1341" s="2" t="str">
        <f t="array" ref="D1341">_xlfn.XLOOKUP(C1341,Customers!A:A,Customers!B:B)</f>
        <v>Customer 0771</v>
      </c>
      <c r="E1341" s="2" t="s">
        <v>157</v>
      </c>
      <c r="F1341" s="2" t="str">
        <f t="array" ref="F1341">_xlfn.XLOOKUP(E1341,Restaurants!A:A,Restaurants!B:B)</f>
        <v>Restaurant 066</v>
      </c>
      <c r="G1341" s="2" t="s">
        <v>639</v>
      </c>
      <c r="H1341" s="2" t="str">
        <f t="array" ref="H1341">_xlfn.XLOOKUP(G1341,Food_Menu!A:A,Food_Menu!B:B)</f>
        <v>Food Item 0125</v>
      </c>
      <c r="I1341" s="2">
        <f t="array" ref="I1341">_xlfn.XLOOKUP(G1341,Food_Menu!A:A,Food_Menu!D:D)</f>
        <v>261.06</v>
      </c>
      <c r="J1341" s="2" t="s">
        <v>1246</v>
      </c>
      <c r="K1341" s="2" t="str">
        <f t="array" ref="K1341">_xlfn.XLOOKUP(J1341,Delivery_Partners!A:A,Delivery_Partners!B:B)</f>
        <v>Delivery Partner 048</v>
      </c>
      <c r="L1341" s="3">
        <v>1</v>
      </c>
      <c r="M1341" s="2" t="s">
        <v>23</v>
      </c>
      <c r="N1341" s="2" t="s">
        <v>55</v>
      </c>
      <c r="O1341" s="3">
        <v>55</v>
      </c>
      <c r="P1341" s="13">
        <f t="shared" si="268"/>
        <v>261.06</v>
      </c>
      <c r="Q1341" s="13" t="str">
        <f t="shared" si="269"/>
        <v>Normal</v>
      </c>
      <c r="S1341" s="21"/>
    </row>
    <row r="1342" customHeight="1" spans="1:19">
      <c r="A1342" s="2" t="s">
        <v>2902</v>
      </c>
      <c r="B1342" s="28">
        <v>45752</v>
      </c>
      <c r="C1342" s="2" t="s">
        <v>2903</v>
      </c>
      <c r="D1342" s="2" t="str">
        <f t="array" ref="D1342">_xlfn.XLOOKUP(C1342,Customers!A:A,Customers!B:B)</f>
        <v>Customer 0873</v>
      </c>
      <c r="E1342" s="2" t="s">
        <v>230</v>
      </c>
      <c r="F1342" s="2" t="str">
        <f t="array" ref="F1342">_xlfn.XLOOKUP(E1342,Restaurants!A:A,Restaurants!B:B)</f>
        <v>Restaurant 029</v>
      </c>
      <c r="G1342" s="2" t="s">
        <v>235</v>
      </c>
      <c r="H1342" s="2" t="str">
        <f t="array" ref="H1342">_xlfn.XLOOKUP(G1342,Food_Menu!A:A,Food_Menu!B:B)</f>
        <v>Food Item 0020</v>
      </c>
      <c r="I1342" s="2">
        <f t="array" ref="I1342">_xlfn.XLOOKUP(G1342,Food_Menu!A:A,Food_Menu!D:D)</f>
        <v>565.62</v>
      </c>
      <c r="J1342" s="2" t="s">
        <v>1204</v>
      </c>
      <c r="K1342" s="2" t="str">
        <f t="array" ref="K1342">_xlfn.XLOOKUP(J1342,Delivery_Partners!A:A,Delivery_Partners!B:B)</f>
        <v>Delivery Partner 067</v>
      </c>
      <c r="L1342" s="3">
        <v>1</v>
      </c>
      <c r="M1342" s="2" t="s">
        <v>23</v>
      </c>
      <c r="N1342" s="2" t="s">
        <v>24</v>
      </c>
      <c r="O1342" s="3">
        <v>46</v>
      </c>
      <c r="P1342" s="13">
        <f t="shared" si="268"/>
        <v>565.62</v>
      </c>
      <c r="Q1342" s="13" t="str">
        <f t="shared" si="269"/>
        <v>Normal</v>
      </c>
      <c r="S1342" s="21"/>
    </row>
    <row r="1343" hidden="1" customHeight="1" spans="1:19">
      <c r="A1343" s="2" t="s">
        <v>2904</v>
      </c>
      <c r="B1343" s="29" t="s">
        <v>512</v>
      </c>
      <c r="C1343" s="2" t="s">
        <v>1486</v>
      </c>
      <c r="D1343" s="2" t="str">
        <f t="array" ref="D1343">_xlfn.XLOOKUP(C1343,Customers!A:A,Customers!B:B)</f>
        <v>Customer 1049</v>
      </c>
      <c r="E1343" s="2" t="s">
        <v>275</v>
      </c>
      <c r="F1343" s="2" t="str">
        <f t="array" ref="F1343">_xlfn.XLOOKUP(E1343,Restaurants!A:A,Restaurants!B:B)</f>
        <v>Restaurant 047</v>
      </c>
      <c r="G1343" s="2" t="s">
        <v>1794</v>
      </c>
      <c r="H1343" s="2" t="str">
        <f t="array" ref="H1343">_xlfn.XLOOKUP(G1343,Food_Menu!A:A,Food_Menu!B:B)</f>
        <v>Food Item 0131</v>
      </c>
      <c r="I1343" s="2"/>
      <c r="J1343" s="2" t="s">
        <v>397</v>
      </c>
      <c r="K1343" s="2" t="str">
        <f t="array" ref="K1343">_xlfn.XLOOKUP(J1343,Delivery_Partners!A:A,Delivery_Partners!B:B)</f>
        <v>Delivery Partner 066</v>
      </c>
      <c r="L1343" s="3">
        <v>4</v>
      </c>
      <c r="M1343" s="2" t="s">
        <v>101</v>
      </c>
      <c r="N1343" s="2" t="s">
        <v>24</v>
      </c>
      <c r="O1343" s="2"/>
    </row>
    <row r="1344" customHeight="1" spans="1:19">
      <c r="A1344" s="2" t="s">
        <v>2905</v>
      </c>
      <c r="B1344" s="28">
        <v>45907</v>
      </c>
      <c r="C1344" s="2" t="s">
        <v>1226</v>
      </c>
      <c r="D1344" s="2" t="str">
        <f t="array" ref="D1344">_xlfn.XLOOKUP(C1344,Customers!A:A,Customers!B:B)</f>
        <v>Customer 0173</v>
      </c>
      <c r="E1344" s="2" t="s">
        <v>819</v>
      </c>
      <c r="F1344" s="2" t="str">
        <f t="array" ref="F1344">_xlfn.XLOOKUP(E1344,Restaurants!A:A,Restaurants!B:B)</f>
        <v>Restaurant 004</v>
      </c>
      <c r="G1344" s="2" t="s">
        <v>235</v>
      </c>
      <c r="H1344" s="2" t="str">
        <f t="array" ref="H1344">_xlfn.XLOOKUP(G1344,Food_Menu!A:A,Food_Menu!B:B)</f>
        <v>Food Item 0020</v>
      </c>
      <c r="I1344" s="2">
        <f t="array" ref="I1344">_xlfn.XLOOKUP(G1344,Food_Menu!A:A,Food_Menu!D:D)</f>
        <v>565.62</v>
      </c>
      <c r="J1344" s="2" t="s">
        <v>1104</v>
      </c>
      <c r="K1344" s="2" t="str">
        <f t="array" ref="K1344">_xlfn.XLOOKUP(J1344,Delivery_Partners!A:A,Delivery_Partners!B:B)</f>
        <v>Delivery Partner 178</v>
      </c>
      <c r="L1344" s="3">
        <v>1</v>
      </c>
      <c r="M1344" s="2" t="s">
        <v>23</v>
      </c>
      <c r="N1344" s="2" t="s">
        <v>55</v>
      </c>
      <c r="O1344" s="3">
        <v>47</v>
      </c>
      <c r="P1344" s="13">
        <f>I1344*L1344</f>
        <v>565.62</v>
      </c>
      <c r="Q1344" s="13" t="str">
        <f>IF(O1344="","Not Delivered",IF(O1344&lt;=30,"Fast",IF(O1344&lt;=60,"Normal","Slow")))</f>
        <v>Normal</v>
      </c>
      <c r="S1344" s="21"/>
    </row>
    <row r="1345" hidden="1" customHeight="1" spans="1:19">
      <c r="A1345" s="2" t="s">
        <v>2906</v>
      </c>
      <c r="B1345" s="29" t="s">
        <v>1003</v>
      </c>
      <c r="C1345" s="2" t="s">
        <v>1966</v>
      </c>
      <c r="D1345" s="2" t="str">
        <f t="array" ref="D1345">_xlfn.XLOOKUP(C1345,Customers!A:A,Customers!B:B)</f>
        <v>Customer 0296</v>
      </c>
      <c r="E1345" s="2" t="s">
        <v>674</v>
      </c>
      <c r="F1345" s="2" t="str">
        <f t="array" ref="F1345">_xlfn.XLOOKUP(E1345,Restaurants!A:A,Restaurants!B:B)</f>
        <v>Restaurant 085</v>
      </c>
      <c r="G1345" s="2" t="s">
        <v>553</v>
      </c>
      <c r="H1345" s="2" t="str">
        <f t="array" ref="H1345">_xlfn.XLOOKUP(G1345,Food_Menu!A:A,Food_Menu!B:B)</f>
        <v>Food Item 0028</v>
      </c>
      <c r="I1345" s="2"/>
      <c r="J1345" s="2" t="s">
        <v>502</v>
      </c>
      <c r="K1345" s="2" t="str">
        <f t="array" ref="K1345">_xlfn.XLOOKUP(J1345,Delivery_Partners!A:A,Delivery_Partners!B:B)</f>
        <v>Delivery Partner 132</v>
      </c>
      <c r="L1345" s="3">
        <v>4</v>
      </c>
      <c r="M1345" s="2" t="s">
        <v>101</v>
      </c>
      <c r="N1345" s="2" t="s">
        <v>24</v>
      </c>
      <c r="O1345" s="2"/>
    </row>
    <row r="1346" customHeight="1" spans="1:19">
      <c r="A1346" s="2" t="s">
        <v>2907</v>
      </c>
      <c r="B1346" s="28">
        <v>45812</v>
      </c>
      <c r="C1346" s="2" t="s">
        <v>1356</v>
      </c>
      <c r="D1346" s="2" t="str">
        <f t="array" ref="D1346">_xlfn.XLOOKUP(C1346,Customers!A:A,Customers!B:B)</f>
        <v>Customer 0045</v>
      </c>
      <c r="E1346" s="2" t="s">
        <v>220</v>
      </c>
      <c r="F1346" s="2" t="str">
        <f t="array" ref="F1346">_xlfn.XLOOKUP(E1346,Restaurants!A:A,Restaurants!B:B)</f>
        <v>Restaurant 111</v>
      </c>
      <c r="G1346" s="2" t="s">
        <v>881</v>
      </c>
      <c r="H1346" s="2" t="str">
        <f t="array" ref="H1346">_xlfn.XLOOKUP(G1346,Food_Menu!A:A,Food_Menu!B:B)</f>
        <v>Food Item 0038</v>
      </c>
      <c r="I1346" s="2">
        <f t="array" ref="I1346">_xlfn.XLOOKUP(G1346,Food_Menu!A:A,Food_Menu!D:D)</f>
        <v>355.26</v>
      </c>
      <c r="J1346" s="2" t="s">
        <v>184</v>
      </c>
      <c r="K1346" s="2" t="str">
        <f t="array" ref="K1346">_xlfn.XLOOKUP(J1346,Delivery_Partners!A:A,Delivery_Partners!B:B)</f>
        <v>Delivery Partner 155</v>
      </c>
      <c r="L1346" s="3">
        <v>1</v>
      </c>
      <c r="M1346" s="2" t="s">
        <v>23</v>
      </c>
      <c r="N1346" s="2" t="s">
        <v>24</v>
      </c>
      <c r="O1346" s="3">
        <v>59</v>
      </c>
      <c r="P1346" s="13">
        <f t="shared" ref="P1346:P1347" si="270">I1346*L1346</f>
        <v>355.26</v>
      </c>
      <c r="Q1346" s="13" t="str">
        <f t="shared" ref="Q1346:Q1347" si="271">IF(O1346="","Not Delivered",IF(O1346&lt;=30,"Fast",IF(O1346&lt;=60,"Normal","Slow")))</f>
        <v>Normal</v>
      </c>
      <c r="S1346" s="21"/>
    </row>
    <row r="1347" customHeight="1" spans="1:19">
      <c r="A1347" s="2" t="s">
        <v>2908</v>
      </c>
      <c r="B1347" s="28">
        <v>45848</v>
      </c>
      <c r="C1347" s="2" t="s">
        <v>2909</v>
      </c>
      <c r="D1347" s="2" t="str">
        <f t="array" ref="D1347">_xlfn.XLOOKUP(C1347,Customers!A:A,Customers!B:B)</f>
        <v>Customer 0587</v>
      </c>
      <c r="E1347" s="2" t="s">
        <v>358</v>
      </c>
      <c r="F1347" s="2" t="str">
        <f t="array" ref="F1347">_xlfn.XLOOKUP(E1347,Restaurants!A:A,Restaurants!B:B)</f>
        <v>Restaurant 095</v>
      </c>
      <c r="G1347" s="2" t="s">
        <v>941</v>
      </c>
      <c r="H1347" s="2" t="str">
        <f t="array" ref="H1347">_xlfn.XLOOKUP(G1347,Food_Menu!A:A,Food_Menu!B:B)</f>
        <v>Food Item 0043</v>
      </c>
      <c r="I1347" s="2">
        <f t="array" ref="I1347">_xlfn.XLOOKUP(G1347,Food_Menu!A:A,Food_Menu!D:D)</f>
        <v>255.02</v>
      </c>
      <c r="J1347" s="2" t="s">
        <v>341</v>
      </c>
      <c r="K1347" s="2" t="str">
        <f t="array" ref="K1347">_xlfn.XLOOKUP(J1347,Delivery_Partners!A:A,Delivery_Partners!B:B)</f>
        <v>Delivery Partner 140</v>
      </c>
      <c r="L1347" s="3">
        <v>1</v>
      </c>
      <c r="M1347" s="2" t="s">
        <v>23</v>
      </c>
      <c r="N1347" s="2" t="s">
        <v>74</v>
      </c>
      <c r="O1347" s="3">
        <v>25</v>
      </c>
      <c r="P1347" s="13">
        <f t="shared" si="270"/>
        <v>255.02</v>
      </c>
      <c r="Q1347" s="13" t="str">
        <f t="shared" si="271"/>
        <v>Fast</v>
      </c>
      <c r="S1347" s="21"/>
    </row>
    <row r="1348" hidden="1" customHeight="1" spans="1:19">
      <c r="A1348" s="2" t="s">
        <v>2910</v>
      </c>
      <c r="B1348" s="29" t="s">
        <v>1380</v>
      </c>
      <c r="C1348" s="2" t="s">
        <v>1902</v>
      </c>
      <c r="D1348" s="2" t="str">
        <f t="array" ref="D1348">_xlfn.XLOOKUP(C1348,Customers!A:A,Customers!B:B)</f>
        <v>Customer 0593</v>
      </c>
      <c r="E1348" s="2" t="s">
        <v>523</v>
      </c>
      <c r="F1348" s="2" t="str">
        <f t="array" ref="F1348">_xlfn.XLOOKUP(E1348,Restaurants!A:A,Restaurants!B:B)</f>
        <v>Restaurant 038</v>
      </c>
      <c r="G1348" s="2" t="s">
        <v>519</v>
      </c>
      <c r="H1348" s="2" t="str">
        <f t="array" ref="H1348">_xlfn.XLOOKUP(G1348,Food_Menu!A:A,Food_Menu!B:B)</f>
        <v>Food Item 0019</v>
      </c>
      <c r="I1348" s="2"/>
      <c r="J1348" s="2" t="s">
        <v>993</v>
      </c>
      <c r="K1348" s="2" t="str">
        <f t="array" ref="K1348">_xlfn.XLOOKUP(J1348,Delivery_Partners!A:A,Delivery_Partners!B:B)</f>
        <v>Delivery Partner 086</v>
      </c>
      <c r="L1348" s="3">
        <v>4</v>
      </c>
      <c r="M1348" s="2" t="s">
        <v>101</v>
      </c>
      <c r="N1348" s="2" t="s">
        <v>55</v>
      </c>
      <c r="O1348" s="2"/>
    </row>
    <row r="1349" customHeight="1" spans="1:19">
      <c r="A1349" s="2" t="s">
        <v>2911</v>
      </c>
      <c r="B1349" s="28">
        <v>45691</v>
      </c>
      <c r="C1349" s="2" t="s">
        <v>2912</v>
      </c>
      <c r="D1349" s="2" t="str">
        <f t="array" ref="D1349">_xlfn.XLOOKUP(C1349,Customers!A:A,Customers!B:B)</f>
        <v>Customer 0036</v>
      </c>
      <c r="E1349" s="2" t="s">
        <v>797</v>
      </c>
      <c r="F1349" s="2" t="str">
        <f t="array" ref="F1349">_xlfn.XLOOKUP(E1349,Restaurants!A:A,Restaurants!B:B)</f>
        <v>Restaurant 058</v>
      </c>
      <c r="G1349" s="2" t="s">
        <v>84</v>
      </c>
      <c r="H1349" s="2" t="str">
        <f t="array" ref="H1349">_xlfn.XLOOKUP(G1349,Food_Menu!A:A,Food_Menu!B:B)</f>
        <v>Food Item 0211</v>
      </c>
      <c r="I1349" s="2">
        <f t="array" ref="I1349">_xlfn.XLOOKUP(G1349,Food_Menu!A:A,Food_Menu!D:D)</f>
        <v>200.38</v>
      </c>
      <c r="J1349" s="2" t="s">
        <v>154</v>
      </c>
      <c r="K1349" s="2" t="str">
        <f t="array" ref="K1349">_xlfn.XLOOKUP(J1349,Delivery_Partners!A:A,Delivery_Partners!B:B)</f>
        <v>Delivery Partner 143</v>
      </c>
      <c r="L1349" s="3">
        <v>2</v>
      </c>
      <c r="M1349" s="2" t="s">
        <v>23</v>
      </c>
      <c r="N1349" s="2" t="s">
        <v>74</v>
      </c>
      <c r="O1349" s="3">
        <v>42</v>
      </c>
      <c r="P1349" s="13">
        <f t="shared" ref="P1349:P1351" si="272">I1349*L1349</f>
        <v>400.76</v>
      </c>
      <c r="Q1349" s="13" t="str">
        <f t="shared" ref="Q1349:Q1351" si="273">IF(O1349="","Not Delivered",IF(O1349&lt;=30,"Fast",IF(O1349&lt;=60,"Normal","Slow")))</f>
        <v>Normal</v>
      </c>
      <c r="S1349" s="21"/>
    </row>
    <row r="1350" customHeight="1" spans="1:19">
      <c r="A1350" s="2" t="s">
        <v>2913</v>
      </c>
      <c r="B1350" s="28">
        <v>45912</v>
      </c>
      <c r="C1350" s="2" t="s">
        <v>1457</v>
      </c>
      <c r="D1350" s="2" t="str">
        <f t="array" ref="D1350">_xlfn.XLOOKUP(C1350,Customers!A:A,Customers!B:B)</f>
        <v>Customer 0794</v>
      </c>
      <c r="E1350" s="2" t="s">
        <v>706</v>
      </c>
      <c r="F1350" s="2" t="str">
        <f t="array" ref="F1350">_xlfn.XLOOKUP(E1350,Restaurants!A:A,Restaurants!B:B)</f>
        <v>Restaurant 115</v>
      </c>
      <c r="G1350" s="2" t="s">
        <v>34</v>
      </c>
      <c r="H1350" s="2" t="str">
        <f t="array" ref="H1350">_xlfn.XLOOKUP(G1350,Food_Menu!A:A,Food_Menu!B:B)</f>
        <v>Food Item 0177</v>
      </c>
      <c r="I1350" s="2">
        <f t="array" ref="I1350">_xlfn.XLOOKUP(G1350,Food_Menu!A:A,Food_Menu!D:D)</f>
        <v>268.83</v>
      </c>
      <c r="J1350" s="2" t="s">
        <v>735</v>
      </c>
      <c r="K1350" s="2" t="str">
        <f t="array" ref="K1350">_xlfn.XLOOKUP(J1350,Delivery_Partners!A:A,Delivery_Partners!B:B)</f>
        <v>Delivery Partner 116</v>
      </c>
      <c r="L1350" s="3">
        <v>2</v>
      </c>
      <c r="M1350" s="2" t="s">
        <v>23</v>
      </c>
      <c r="N1350" s="2" t="s">
        <v>24</v>
      </c>
      <c r="O1350" s="3">
        <v>38</v>
      </c>
      <c r="P1350" s="13">
        <f t="shared" si="272"/>
        <v>537.66</v>
      </c>
      <c r="Q1350" s="13" t="str">
        <f t="shared" si="273"/>
        <v>Normal</v>
      </c>
      <c r="S1350" s="21"/>
    </row>
    <row r="1351" customHeight="1" spans="1:19">
      <c r="A1351" s="2" t="s">
        <v>2914</v>
      </c>
      <c r="B1351" s="29" t="s">
        <v>1027</v>
      </c>
      <c r="C1351" s="2" t="s">
        <v>926</v>
      </c>
      <c r="D1351" s="2" t="str">
        <f t="array" ref="D1351">_xlfn.XLOOKUP(C1351,Customers!A:A,Customers!B:B)</f>
        <v>Customer 0011</v>
      </c>
      <c r="E1351" s="2" t="s">
        <v>289</v>
      </c>
      <c r="F1351" s="2" t="str">
        <f t="array" ref="F1351">_xlfn.XLOOKUP(E1351,Restaurants!A:A,Restaurants!B:B)</f>
        <v>Restaurant 052</v>
      </c>
      <c r="G1351" s="2" t="s">
        <v>1506</v>
      </c>
      <c r="H1351" s="2" t="str">
        <f t="array" ref="H1351">_xlfn.XLOOKUP(G1351,Food_Menu!A:A,Food_Menu!B:B)</f>
        <v>Food Item 0112</v>
      </c>
      <c r="I1351" s="2">
        <f t="array" ref="I1351">_xlfn.XLOOKUP(G1351,Food_Menu!A:A,Food_Menu!D:D)</f>
        <v>97.22</v>
      </c>
      <c r="J1351" s="2" t="s">
        <v>127</v>
      </c>
      <c r="K1351" s="2" t="str">
        <f t="array" ref="K1351">_xlfn.XLOOKUP(J1351,Delivery_Partners!A:A,Delivery_Partners!B:B)</f>
        <v>Delivery Partner 134</v>
      </c>
      <c r="L1351" s="3">
        <v>1</v>
      </c>
      <c r="M1351" s="2" t="s">
        <v>23</v>
      </c>
      <c r="N1351" s="2" t="s">
        <v>24</v>
      </c>
      <c r="O1351" s="3">
        <v>50</v>
      </c>
      <c r="P1351" s="13">
        <f t="shared" si="272"/>
        <v>97.22</v>
      </c>
      <c r="Q1351" s="13" t="str">
        <f t="shared" si="273"/>
        <v>Normal</v>
      </c>
      <c r="S1351" s="21"/>
    </row>
    <row r="1352" hidden="1" customHeight="1" spans="1:19">
      <c r="A1352" s="2" t="s">
        <v>2915</v>
      </c>
      <c r="B1352" s="29" t="s">
        <v>594</v>
      </c>
      <c r="C1352" s="2" t="s">
        <v>1093</v>
      </c>
      <c r="D1352" s="2" t="str">
        <f t="array" ref="D1352">_xlfn.XLOOKUP(C1352,Customers!A:A,Customers!B:B)</f>
        <v>Customer 0952</v>
      </c>
      <c r="E1352" s="2" t="s">
        <v>245</v>
      </c>
      <c r="F1352" s="2" t="str">
        <f t="array" ref="F1352">_xlfn.XLOOKUP(E1352,Restaurants!A:A,Restaurants!B:B)</f>
        <v>Restaurant 101</v>
      </c>
      <c r="G1352" s="2" t="s">
        <v>188</v>
      </c>
      <c r="H1352" s="2" t="str">
        <f t="array" ref="H1352">_xlfn.XLOOKUP(G1352,Food_Menu!A:A,Food_Menu!B:B)</f>
        <v>Food Item 0082</v>
      </c>
      <c r="I1352" s="2"/>
      <c r="J1352" s="2" t="s">
        <v>679</v>
      </c>
      <c r="K1352" s="2" t="str">
        <f t="array" ref="K1352">_xlfn.XLOOKUP(J1352,Delivery_Partners!A:A,Delivery_Partners!B:B)</f>
        <v>Delivery Partner 055</v>
      </c>
      <c r="L1352" s="3">
        <v>1</v>
      </c>
      <c r="M1352" s="2" t="s">
        <v>101</v>
      </c>
      <c r="N1352" s="2" t="s">
        <v>74</v>
      </c>
      <c r="O1352" s="2"/>
    </row>
    <row r="1353" customHeight="1" spans="1:19">
      <c r="A1353" s="2" t="s">
        <v>2916</v>
      </c>
      <c r="B1353" s="28">
        <v>45936</v>
      </c>
      <c r="C1353" s="2" t="s">
        <v>2917</v>
      </c>
      <c r="D1353" s="2" t="str">
        <f t="array" ref="D1353">_xlfn.XLOOKUP(C1353,Customers!A:A,Customers!B:B)</f>
        <v>Customer 0847</v>
      </c>
      <c r="E1353" s="2" t="s">
        <v>177</v>
      </c>
      <c r="F1353" s="2" t="str">
        <f t="array" ref="F1353">_xlfn.XLOOKUP(E1353,Restaurants!A:A,Restaurants!B:B)</f>
        <v>Restaurant 070</v>
      </c>
      <c r="G1353" s="2" t="s">
        <v>941</v>
      </c>
      <c r="H1353" s="2" t="str">
        <f t="array" ref="H1353">_xlfn.XLOOKUP(G1353,Food_Menu!A:A,Food_Menu!B:B)</f>
        <v>Food Item 0043</v>
      </c>
      <c r="I1353" s="2">
        <f t="array" ref="I1353">_xlfn.XLOOKUP(G1353,Food_Menu!A:A,Food_Menu!D:D)</f>
        <v>255.02</v>
      </c>
      <c r="J1353" s="2" t="s">
        <v>1716</v>
      </c>
      <c r="K1353" s="2" t="str">
        <f t="array" ref="K1353">_xlfn.XLOOKUP(J1353,Delivery_Partners!A:A,Delivery_Partners!B:B)</f>
        <v>Delivery Partner 042</v>
      </c>
      <c r="L1353" s="3">
        <v>1</v>
      </c>
      <c r="M1353" s="2" t="s">
        <v>23</v>
      </c>
      <c r="N1353" s="2" t="s">
        <v>42</v>
      </c>
      <c r="O1353" s="3">
        <v>36</v>
      </c>
      <c r="P1353" s="13">
        <f t="shared" ref="P1353:P1372" si="274">I1353*L1353</f>
        <v>255.02</v>
      </c>
      <c r="Q1353" s="13" t="str">
        <f t="shared" ref="Q1353:Q1372" si="275">IF(O1353="","Not Delivered",IF(O1353&lt;=30,"Fast",IF(O1353&lt;=60,"Normal","Slow")))</f>
        <v>Normal</v>
      </c>
      <c r="S1353" s="21"/>
    </row>
    <row r="1354" customHeight="1" spans="1:19">
      <c r="A1354" s="2" t="s">
        <v>2918</v>
      </c>
      <c r="B1354" s="29" t="s">
        <v>594</v>
      </c>
      <c r="C1354" s="2" t="s">
        <v>1940</v>
      </c>
      <c r="D1354" s="2" t="str">
        <f t="array" ref="D1354">_xlfn.XLOOKUP(C1354,Customers!A:A,Customers!B:B)</f>
        <v>Customer 0979</v>
      </c>
      <c r="E1354" s="2" t="s">
        <v>1191</v>
      </c>
      <c r="F1354" s="2" t="str">
        <f t="array" ref="F1354">_xlfn.XLOOKUP(E1354,Restaurants!A:A,Restaurants!B:B)</f>
        <v>Restaurant 060</v>
      </c>
      <c r="G1354" s="2" t="s">
        <v>650</v>
      </c>
      <c r="H1354" s="2" t="str">
        <f t="array" ref="H1354">_xlfn.XLOOKUP(G1354,Food_Menu!A:A,Food_Menu!B:B)</f>
        <v>Food Item 0209</v>
      </c>
      <c r="I1354" s="2">
        <f t="array" ref="I1354">_xlfn.XLOOKUP(G1354,Food_Menu!A:A,Food_Menu!D:D)</f>
        <v>533.6</v>
      </c>
      <c r="J1354" s="2" t="s">
        <v>2158</v>
      </c>
      <c r="K1354" s="2" t="str">
        <f t="array" ref="K1354">_xlfn.XLOOKUP(J1354,Delivery_Partners!A:A,Delivery_Partners!B:B)</f>
        <v>Delivery Partner 033</v>
      </c>
      <c r="L1354" s="3">
        <v>2</v>
      </c>
      <c r="M1354" s="2" t="s">
        <v>23</v>
      </c>
      <c r="N1354" s="2" t="s">
        <v>55</v>
      </c>
      <c r="O1354" s="3">
        <v>30</v>
      </c>
      <c r="P1354" s="13">
        <f t="shared" si="274"/>
        <v>1067.2</v>
      </c>
      <c r="Q1354" s="13" t="str">
        <f t="shared" si="275"/>
        <v>Fast</v>
      </c>
      <c r="S1354" s="21"/>
    </row>
    <row r="1355" customHeight="1" spans="1:19">
      <c r="A1355" s="2" t="s">
        <v>2919</v>
      </c>
      <c r="B1355" s="28">
        <v>45940</v>
      </c>
      <c r="C1355" s="2" t="s">
        <v>2920</v>
      </c>
      <c r="D1355" s="2" t="str">
        <f t="array" ref="D1355">_xlfn.XLOOKUP(C1355,Customers!A:A,Customers!B:B)</f>
        <v>Customer 0142</v>
      </c>
      <c r="E1355" s="2" t="s">
        <v>548</v>
      </c>
      <c r="F1355" s="2" t="str">
        <f t="array" ref="F1355">_xlfn.XLOOKUP(E1355,Restaurants!A:A,Restaurants!B:B)</f>
        <v>Restaurant 071</v>
      </c>
      <c r="G1355" s="2" t="s">
        <v>1114</v>
      </c>
      <c r="H1355" s="2" t="str">
        <f t="array" ref="H1355">_xlfn.XLOOKUP(G1355,Food_Menu!A:A,Food_Menu!B:B)</f>
        <v>Food Item 0176</v>
      </c>
      <c r="I1355" s="2">
        <f t="array" ref="I1355">_xlfn.XLOOKUP(G1355,Food_Menu!A:A,Food_Menu!D:D)</f>
        <v>167.27</v>
      </c>
      <c r="J1355" s="2" t="s">
        <v>458</v>
      </c>
      <c r="K1355" s="2" t="str">
        <f t="array" ref="K1355">_xlfn.XLOOKUP(J1355,Delivery_Partners!A:A,Delivery_Partners!B:B)</f>
        <v>Delivery Partner 053</v>
      </c>
      <c r="L1355" s="3">
        <v>1</v>
      </c>
      <c r="M1355" s="2" t="s">
        <v>23</v>
      </c>
      <c r="N1355" s="2" t="s">
        <v>24</v>
      </c>
      <c r="O1355" s="3">
        <v>36</v>
      </c>
      <c r="P1355" s="13">
        <f t="shared" si="274"/>
        <v>167.27</v>
      </c>
      <c r="Q1355" s="13" t="str">
        <f t="shared" si="275"/>
        <v>Normal</v>
      </c>
      <c r="S1355" s="21"/>
    </row>
    <row r="1356" customHeight="1" spans="1:19">
      <c r="A1356" s="2" t="s">
        <v>2921</v>
      </c>
      <c r="B1356" s="28">
        <v>45878</v>
      </c>
      <c r="C1356" s="2" t="s">
        <v>2922</v>
      </c>
      <c r="D1356" s="2" t="str">
        <f t="array" ref="D1356">_xlfn.XLOOKUP(C1356,Customers!A:A,Customers!B:B)</f>
        <v>Customer 1045</v>
      </c>
      <c r="E1356" s="2" t="s">
        <v>616</v>
      </c>
      <c r="F1356" s="2" t="str">
        <f t="array" ref="F1356">_xlfn.XLOOKUP(E1356,Restaurants!A:A,Restaurants!B:B)</f>
        <v>Restaurant 027</v>
      </c>
      <c r="G1356" s="2" t="s">
        <v>1210</v>
      </c>
      <c r="H1356" s="2" t="str">
        <f t="array" ref="H1356">_xlfn.XLOOKUP(G1356,Food_Menu!A:A,Food_Menu!B:B)</f>
        <v>Food Item 0166</v>
      </c>
      <c r="I1356" s="2">
        <f t="array" ref="I1356">_xlfn.XLOOKUP(G1356,Food_Menu!A:A,Food_Menu!D:D)</f>
        <v>321.44</v>
      </c>
      <c r="J1356" s="2" t="s">
        <v>212</v>
      </c>
      <c r="K1356" s="2" t="str">
        <f t="array" ref="K1356">_xlfn.XLOOKUP(J1356,Delivery_Partners!A:A,Delivery_Partners!B:B)</f>
        <v>Delivery Partner 177</v>
      </c>
      <c r="L1356" s="3">
        <v>1</v>
      </c>
      <c r="M1356" s="2" t="s">
        <v>23</v>
      </c>
      <c r="N1356" s="2" t="s">
        <v>55</v>
      </c>
      <c r="O1356" s="3">
        <v>34</v>
      </c>
      <c r="P1356" s="13">
        <f t="shared" si="274"/>
        <v>321.44</v>
      </c>
      <c r="Q1356" s="13" t="str">
        <f t="shared" si="275"/>
        <v>Normal</v>
      </c>
      <c r="S1356" s="21"/>
    </row>
    <row r="1357" customHeight="1" spans="1:19">
      <c r="A1357" s="2" t="s">
        <v>2923</v>
      </c>
      <c r="B1357" s="29" t="s">
        <v>1671</v>
      </c>
      <c r="C1357" s="2" t="s">
        <v>2924</v>
      </c>
      <c r="D1357" s="2" t="str">
        <f t="array" ref="D1357">_xlfn.XLOOKUP(C1357,Customers!A:A,Customers!B:B)</f>
        <v>Customer 0658</v>
      </c>
      <c r="E1357" s="2" t="s">
        <v>289</v>
      </c>
      <c r="F1357" s="2" t="str">
        <f t="array" ref="F1357">_xlfn.XLOOKUP(E1357,Restaurants!A:A,Restaurants!B:B)</f>
        <v>Restaurant 052</v>
      </c>
      <c r="G1357" s="2" t="s">
        <v>2196</v>
      </c>
      <c r="H1357" s="2" t="str">
        <f t="array" ref="H1357">_xlfn.XLOOKUP(G1357,Food_Menu!A:A,Food_Menu!B:B)</f>
        <v>Food Item 0104</v>
      </c>
      <c r="I1357" s="2">
        <f t="array" ref="I1357">_xlfn.XLOOKUP(G1357,Food_Menu!A:A,Food_Menu!D:D)</f>
        <v>316.94</v>
      </c>
      <c r="J1357" s="2" t="s">
        <v>95</v>
      </c>
      <c r="K1357" s="2" t="str">
        <f t="array" ref="K1357">_xlfn.XLOOKUP(J1357,Delivery_Partners!A:A,Delivery_Partners!B:B)</f>
        <v>Delivery Partner 170</v>
      </c>
      <c r="L1357" s="3">
        <v>1</v>
      </c>
      <c r="M1357" s="2" t="s">
        <v>23</v>
      </c>
      <c r="N1357" s="2" t="s">
        <v>24</v>
      </c>
      <c r="O1357" s="3">
        <v>39</v>
      </c>
      <c r="P1357" s="13">
        <f t="shared" si="274"/>
        <v>316.94</v>
      </c>
      <c r="Q1357" s="13" t="str">
        <f t="shared" si="275"/>
        <v>Normal</v>
      </c>
      <c r="S1357" s="21"/>
    </row>
    <row r="1358" customHeight="1" spans="1:19">
      <c r="A1358" s="2" t="s">
        <v>2925</v>
      </c>
      <c r="B1358" s="28">
        <v>45727</v>
      </c>
      <c r="C1358" s="2" t="s">
        <v>940</v>
      </c>
      <c r="D1358" s="2" t="str">
        <f t="array" ref="D1358">_xlfn.XLOOKUP(C1358,Customers!A:A,Customers!B:B)</f>
        <v>Customer 1037</v>
      </c>
      <c r="E1358" s="2" t="s">
        <v>66</v>
      </c>
      <c r="F1358" s="2" t="str">
        <f t="array" ref="F1358">_xlfn.XLOOKUP(E1358,Restaurants!A:A,Restaurants!B:B)</f>
        <v>Restaurant 037</v>
      </c>
      <c r="G1358" s="2" t="s">
        <v>969</v>
      </c>
      <c r="H1358" s="2" t="str">
        <f t="array" ref="H1358">_xlfn.XLOOKUP(G1358,Food_Menu!A:A,Food_Menu!B:B)</f>
        <v>Food Item 0007</v>
      </c>
      <c r="I1358" s="2">
        <f t="array" ref="I1358">_xlfn.XLOOKUP(G1358,Food_Menu!A:A,Food_Menu!D:D)</f>
        <v>210.13</v>
      </c>
      <c r="J1358" s="2" t="s">
        <v>226</v>
      </c>
      <c r="K1358" s="2" t="str">
        <f t="array" ref="K1358">_xlfn.XLOOKUP(J1358,Delivery_Partners!A:A,Delivery_Partners!B:B)</f>
        <v>Delivery Partner 027</v>
      </c>
      <c r="L1358" s="3">
        <v>3</v>
      </c>
      <c r="M1358" s="2" t="s">
        <v>23</v>
      </c>
      <c r="N1358" s="2" t="s">
        <v>74</v>
      </c>
      <c r="O1358" s="3">
        <v>47</v>
      </c>
      <c r="P1358" s="13">
        <f t="shared" si="274"/>
        <v>630.39</v>
      </c>
      <c r="Q1358" s="13" t="str">
        <f t="shared" si="275"/>
        <v>Normal</v>
      </c>
      <c r="S1358" s="21"/>
    </row>
    <row r="1359" customHeight="1" spans="1:19">
      <c r="A1359" s="2" t="s">
        <v>2926</v>
      </c>
      <c r="B1359" s="29" t="s">
        <v>1410</v>
      </c>
      <c r="C1359" s="2" t="s">
        <v>2927</v>
      </c>
      <c r="D1359" s="2" t="str">
        <f t="array" ref="D1359">_xlfn.XLOOKUP(C1359,Customers!A:A,Customers!B:B)</f>
        <v>Customer 0836</v>
      </c>
      <c r="E1359" s="2" t="s">
        <v>421</v>
      </c>
      <c r="F1359" s="2" t="str">
        <f t="array" ref="F1359">_xlfn.XLOOKUP(E1359,Restaurants!A:A,Restaurants!B:B)</f>
        <v>Restaurant 091</v>
      </c>
      <c r="G1359" s="2" t="s">
        <v>1539</v>
      </c>
      <c r="H1359" s="2" t="str">
        <f t="array" ref="H1359">_xlfn.XLOOKUP(G1359,Food_Menu!A:A,Food_Menu!B:B)</f>
        <v>Food Item 0141</v>
      </c>
      <c r="I1359" s="2">
        <f t="array" ref="I1359">_xlfn.XLOOKUP(G1359,Food_Menu!A:A,Food_Menu!D:D)</f>
        <v>285.16</v>
      </c>
      <c r="J1359" s="2" t="s">
        <v>481</v>
      </c>
      <c r="K1359" s="2" t="str">
        <f t="array" ref="K1359">_xlfn.XLOOKUP(J1359,Delivery_Partners!A:A,Delivery_Partners!B:B)</f>
        <v>Delivery Partner 100</v>
      </c>
      <c r="L1359" s="3">
        <v>3</v>
      </c>
      <c r="M1359" s="2" t="s">
        <v>23</v>
      </c>
      <c r="N1359" s="2" t="s">
        <v>55</v>
      </c>
      <c r="O1359" s="3">
        <v>41</v>
      </c>
      <c r="P1359" s="13">
        <f t="shared" si="274"/>
        <v>855.48</v>
      </c>
      <c r="Q1359" s="13" t="str">
        <f t="shared" si="275"/>
        <v>Normal</v>
      </c>
      <c r="S1359" s="21"/>
    </row>
    <row r="1360" customHeight="1" spans="1:19">
      <c r="A1360" s="2" t="s">
        <v>2928</v>
      </c>
      <c r="B1360" s="29" t="s">
        <v>2195</v>
      </c>
      <c r="C1360" s="2" t="s">
        <v>1897</v>
      </c>
      <c r="D1360" s="2" t="str">
        <f t="array" ref="D1360">_xlfn.XLOOKUP(C1360,Customers!A:A,Customers!B:B)</f>
        <v>Customer 0788</v>
      </c>
      <c r="E1360" s="2" t="s">
        <v>712</v>
      </c>
      <c r="F1360" s="2" t="str">
        <f t="array" ref="F1360">_xlfn.XLOOKUP(E1360,Restaurants!A:A,Restaurants!B:B)</f>
        <v>Restaurant 074</v>
      </c>
      <c r="G1360" s="2" t="s">
        <v>563</v>
      </c>
      <c r="H1360" s="2" t="str">
        <f t="array" ref="H1360">_xlfn.XLOOKUP(G1360,Food_Menu!A:A,Food_Menu!B:B)</f>
        <v>Food Item 0108</v>
      </c>
      <c r="I1360" s="2">
        <f t="array" ref="I1360">_xlfn.XLOOKUP(G1360,Food_Menu!A:A,Food_Menu!D:D)</f>
        <v>203.49</v>
      </c>
      <c r="J1360" s="2" t="s">
        <v>95</v>
      </c>
      <c r="K1360" s="2" t="str">
        <f t="array" ref="K1360">_xlfn.XLOOKUP(J1360,Delivery_Partners!A:A,Delivery_Partners!B:B)</f>
        <v>Delivery Partner 170</v>
      </c>
      <c r="L1360" s="3">
        <v>1</v>
      </c>
      <c r="M1360" s="2" t="s">
        <v>23</v>
      </c>
      <c r="N1360" s="2" t="s">
        <v>24</v>
      </c>
      <c r="O1360" s="3">
        <v>37</v>
      </c>
      <c r="P1360" s="13">
        <f t="shared" si="274"/>
        <v>203.49</v>
      </c>
      <c r="Q1360" s="13" t="str">
        <f t="shared" si="275"/>
        <v>Normal</v>
      </c>
      <c r="S1360" s="21"/>
    </row>
    <row r="1361" customHeight="1" spans="1:19">
      <c r="A1361" s="2" t="s">
        <v>2929</v>
      </c>
      <c r="B1361" s="29" t="s">
        <v>1635</v>
      </c>
      <c r="C1361" s="2" t="s">
        <v>1981</v>
      </c>
      <c r="D1361" s="2" t="str">
        <f t="array" ref="D1361">_xlfn.XLOOKUP(C1361,Customers!A:A,Customers!B:B)</f>
        <v>Customer 0039</v>
      </c>
      <c r="E1361" s="2" t="s">
        <v>669</v>
      </c>
      <c r="F1361" s="2" t="str">
        <f t="array" ref="F1361">_xlfn.XLOOKUP(E1361,Restaurants!A:A,Restaurants!B:B)</f>
        <v>Restaurant 048</v>
      </c>
      <c r="G1361" s="2" t="s">
        <v>687</v>
      </c>
      <c r="H1361" s="2" t="str">
        <f t="array" ref="H1361">_xlfn.XLOOKUP(G1361,Food_Menu!A:A,Food_Menu!B:B)</f>
        <v>Food Item 0066</v>
      </c>
      <c r="I1361" s="2">
        <f t="array" ref="I1361">_xlfn.XLOOKUP(G1361,Food_Menu!A:A,Food_Menu!D:D)</f>
        <v>648.68</v>
      </c>
      <c r="J1361" s="2" t="s">
        <v>1239</v>
      </c>
      <c r="K1361" s="2" t="str">
        <f t="array" ref="K1361">_xlfn.XLOOKUP(J1361,Delivery_Partners!A:A,Delivery_Partners!B:B)</f>
        <v>Delivery Partner 136</v>
      </c>
      <c r="L1361" s="3">
        <v>4</v>
      </c>
      <c r="M1361" s="2" t="s">
        <v>23</v>
      </c>
      <c r="N1361" s="2" t="s">
        <v>24</v>
      </c>
      <c r="O1361" s="3">
        <v>27</v>
      </c>
      <c r="P1361" s="13">
        <f t="shared" si="274"/>
        <v>2594.72</v>
      </c>
      <c r="Q1361" s="13" t="str">
        <f t="shared" si="275"/>
        <v>Fast</v>
      </c>
      <c r="S1361" s="21"/>
    </row>
    <row r="1362" customHeight="1" spans="1:19">
      <c r="A1362" s="2" t="s">
        <v>2930</v>
      </c>
      <c r="B1362" s="29" t="s">
        <v>2528</v>
      </c>
      <c r="C1362" s="2" t="s">
        <v>2931</v>
      </c>
      <c r="D1362" s="2" t="str">
        <f t="array" ref="D1362">_xlfn.XLOOKUP(C1362,Customers!A:A,Customers!B:B)</f>
        <v>Customer 0831</v>
      </c>
      <c r="E1362" s="2" t="s">
        <v>945</v>
      </c>
      <c r="F1362" s="2" t="str">
        <f t="array" ref="F1362">_xlfn.XLOOKUP(E1362,Restaurants!A:A,Restaurants!B:B)</f>
        <v>Restaurant 099</v>
      </c>
      <c r="G1362" s="2" t="s">
        <v>373</v>
      </c>
      <c r="H1362" s="2" t="str">
        <f t="array" ref="H1362">_xlfn.XLOOKUP(G1362,Food_Menu!A:A,Food_Menu!B:B)</f>
        <v>Food Item 0070</v>
      </c>
      <c r="I1362" s="2">
        <f t="array" ref="I1362">_xlfn.XLOOKUP(G1362,Food_Menu!A:A,Food_Menu!D:D)</f>
        <v>329.84</v>
      </c>
      <c r="J1362" s="2" t="s">
        <v>378</v>
      </c>
      <c r="K1362" s="2" t="str">
        <f t="array" ref="K1362">_xlfn.XLOOKUP(J1362,Delivery_Partners!A:A,Delivery_Partners!B:B)</f>
        <v>Delivery Partner 111</v>
      </c>
      <c r="L1362" s="3">
        <v>1</v>
      </c>
      <c r="M1362" s="2" t="s">
        <v>23</v>
      </c>
      <c r="N1362" s="2" t="s">
        <v>24</v>
      </c>
      <c r="O1362" s="3">
        <v>39</v>
      </c>
      <c r="P1362" s="13">
        <f t="shared" si="274"/>
        <v>329.84</v>
      </c>
      <c r="Q1362" s="13" t="str">
        <f t="shared" si="275"/>
        <v>Normal</v>
      </c>
      <c r="S1362" s="21"/>
    </row>
    <row r="1363" customHeight="1" spans="1:19">
      <c r="A1363" s="2" t="s">
        <v>2932</v>
      </c>
      <c r="B1363" s="29" t="s">
        <v>170</v>
      </c>
      <c r="C1363" s="2" t="s">
        <v>1964</v>
      </c>
      <c r="D1363" s="2" t="str">
        <f t="array" ref="D1363">_xlfn.XLOOKUP(C1363,Customers!A:A,Customers!B:B)</f>
        <v>Customer 0539</v>
      </c>
      <c r="E1363" s="2" t="s">
        <v>1224</v>
      </c>
      <c r="F1363" s="2" t="str">
        <f t="array" ref="F1363">_xlfn.XLOOKUP(E1363,Restaurants!A:A,Restaurants!B:B)</f>
        <v>Restaurant 055</v>
      </c>
      <c r="G1363" s="2" t="s">
        <v>514</v>
      </c>
      <c r="H1363" s="2" t="str">
        <f t="array" ref="H1363">_xlfn.XLOOKUP(G1363,Food_Menu!A:A,Food_Menu!B:B)</f>
        <v>Food Item 0013</v>
      </c>
      <c r="I1363" s="2">
        <f t="array" ref="I1363">_xlfn.XLOOKUP(G1363,Food_Menu!A:A,Food_Menu!D:D)</f>
        <v>584.96</v>
      </c>
      <c r="J1363" s="2" t="s">
        <v>1047</v>
      </c>
      <c r="K1363" s="2" t="str">
        <f t="array" ref="K1363">_xlfn.XLOOKUP(J1363,Delivery_Partners!A:A,Delivery_Partners!B:B)</f>
        <v>Delivery Partner 108</v>
      </c>
      <c r="L1363" s="3">
        <v>1</v>
      </c>
      <c r="M1363" s="2" t="s">
        <v>23</v>
      </c>
      <c r="N1363" s="2" t="s">
        <v>42</v>
      </c>
      <c r="O1363" s="3">
        <v>15</v>
      </c>
      <c r="P1363" s="13">
        <f t="shared" si="274"/>
        <v>584.96</v>
      </c>
      <c r="Q1363" s="13" t="str">
        <f t="shared" si="275"/>
        <v>Fast</v>
      </c>
      <c r="S1363" s="21"/>
    </row>
    <row r="1364" customHeight="1" spans="1:19">
      <c r="A1364" s="2" t="s">
        <v>2933</v>
      </c>
      <c r="B1364" s="28">
        <v>45999</v>
      </c>
      <c r="C1364" s="2" t="s">
        <v>2435</v>
      </c>
      <c r="D1364" s="2" t="str">
        <f t="array" ref="D1364">_xlfn.XLOOKUP(C1364,Customers!A:A,Customers!B:B)</f>
        <v>Customer 1020</v>
      </c>
      <c r="E1364" s="2" t="s">
        <v>706</v>
      </c>
      <c r="F1364" s="2" t="str">
        <f t="array" ref="F1364">_xlfn.XLOOKUP(E1364,Restaurants!A:A,Restaurants!B:B)</f>
        <v>Restaurant 115</v>
      </c>
      <c r="G1364" s="2" t="s">
        <v>1152</v>
      </c>
      <c r="H1364" s="2" t="str">
        <f t="array" ref="H1364">_xlfn.XLOOKUP(G1364,Food_Menu!A:A,Food_Menu!B:B)</f>
        <v>Food Item 0192</v>
      </c>
      <c r="I1364" s="2">
        <f t="array" ref="I1364">_xlfn.XLOOKUP(G1364,Food_Menu!A:A,Food_Menu!D:D)</f>
        <v>373.52</v>
      </c>
      <c r="J1364" s="2" t="s">
        <v>1142</v>
      </c>
      <c r="K1364" s="2" t="str">
        <f t="array" ref="K1364">_xlfn.XLOOKUP(J1364,Delivery_Partners!A:A,Delivery_Partners!B:B)</f>
        <v>Delivery Partner 059</v>
      </c>
      <c r="L1364" s="3">
        <v>1</v>
      </c>
      <c r="M1364" s="2" t="s">
        <v>23</v>
      </c>
      <c r="N1364" s="2" t="s">
        <v>24</v>
      </c>
      <c r="O1364" s="3">
        <v>25</v>
      </c>
      <c r="P1364" s="13">
        <f t="shared" si="274"/>
        <v>373.52</v>
      </c>
      <c r="Q1364" s="13" t="str">
        <f t="shared" si="275"/>
        <v>Fast</v>
      </c>
      <c r="S1364" s="21"/>
    </row>
    <row r="1365" customHeight="1" spans="1:19">
      <c r="A1365" s="2" t="s">
        <v>2934</v>
      </c>
      <c r="B1365" s="29" t="s">
        <v>1187</v>
      </c>
      <c r="C1365" s="2" t="s">
        <v>711</v>
      </c>
      <c r="D1365" s="2" t="str">
        <f t="array" ref="D1365">_xlfn.XLOOKUP(C1365,Customers!A:A,Customers!B:B)</f>
        <v>Customer 0821</v>
      </c>
      <c r="E1365" s="2" t="s">
        <v>366</v>
      </c>
      <c r="F1365" s="2" t="str">
        <f t="array" ref="F1365">_xlfn.XLOOKUP(E1365,Restaurants!A:A,Restaurants!B:B)</f>
        <v>Restaurant 073</v>
      </c>
      <c r="G1365" s="2" t="s">
        <v>466</v>
      </c>
      <c r="H1365" s="2" t="str">
        <f t="array" ref="H1365">_xlfn.XLOOKUP(G1365,Food_Menu!A:A,Food_Menu!B:B)</f>
        <v>Food Item 0037</v>
      </c>
      <c r="I1365" s="2">
        <f t="array" ref="I1365">_xlfn.XLOOKUP(G1365,Food_Menu!A:A,Food_Menu!D:D)</f>
        <v>570.62</v>
      </c>
      <c r="J1365" s="2" t="s">
        <v>107</v>
      </c>
      <c r="K1365" s="2" t="str">
        <f t="array" ref="K1365">_xlfn.XLOOKUP(J1365,Delivery_Partners!A:A,Delivery_Partners!B:B)</f>
        <v>Delivery Partner 167</v>
      </c>
      <c r="L1365" s="3">
        <v>3</v>
      </c>
      <c r="M1365" s="2" t="s">
        <v>23</v>
      </c>
      <c r="N1365" s="2" t="s">
        <v>55</v>
      </c>
      <c r="O1365" s="3">
        <v>42</v>
      </c>
      <c r="P1365" s="13">
        <f t="shared" si="274"/>
        <v>1711.86</v>
      </c>
      <c r="Q1365" s="13" t="str">
        <f t="shared" si="275"/>
        <v>Normal</v>
      </c>
      <c r="S1365" s="21"/>
    </row>
    <row r="1366" customHeight="1" spans="1:19">
      <c r="A1366" s="2" t="s">
        <v>2935</v>
      </c>
      <c r="B1366" s="29" t="s">
        <v>1571</v>
      </c>
      <c r="C1366" s="2" t="s">
        <v>2936</v>
      </c>
      <c r="D1366" s="2" t="str">
        <f t="array" ref="D1366">_xlfn.XLOOKUP(C1366,Customers!A:A,Customers!B:B)</f>
        <v>Customer 0090</v>
      </c>
      <c r="E1366" s="2" t="s">
        <v>771</v>
      </c>
      <c r="F1366" s="2" t="str">
        <f t="array" ref="F1366">_xlfn.XLOOKUP(E1366,Restaurants!A:A,Restaurants!B:B)</f>
        <v>Restaurant 107</v>
      </c>
      <c r="G1366" s="2" t="s">
        <v>1135</v>
      </c>
      <c r="H1366" s="2" t="str">
        <f t="array" ref="H1366">_xlfn.XLOOKUP(G1366,Food_Menu!A:A,Food_Menu!B:B)</f>
        <v>Food Item 0179</v>
      </c>
      <c r="I1366" s="2">
        <f t="array" ref="I1366">_xlfn.XLOOKUP(G1366,Food_Menu!A:A,Food_Menu!D:D)</f>
        <v>330.25</v>
      </c>
      <c r="J1366" s="2" t="s">
        <v>900</v>
      </c>
      <c r="K1366" s="2" t="str">
        <f t="array" ref="K1366">_xlfn.XLOOKUP(J1366,Delivery_Partners!A:A,Delivery_Partners!B:B)</f>
        <v>Delivery Partner 015</v>
      </c>
      <c r="L1366" s="3">
        <v>1</v>
      </c>
      <c r="M1366" s="2" t="s">
        <v>23</v>
      </c>
      <c r="N1366" s="2" t="s">
        <v>24</v>
      </c>
      <c r="O1366" s="3">
        <v>46</v>
      </c>
      <c r="P1366" s="13">
        <f t="shared" si="274"/>
        <v>330.25</v>
      </c>
      <c r="Q1366" s="13" t="str">
        <f t="shared" si="275"/>
        <v>Normal</v>
      </c>
      <c r="S1366" s="21"/>
    </row>
    <row r="1367" customHeight="1" spans="1:19">
      <c r="A1367" s="2" t="s">
        <v>2937</v>
      </c>
      <c r="B1367" s="29" t="s">
        <v>2528</v>
      </c>
      <c r="C1367" s="2" t="s">
        <v>1911</v>
      </c>
      <c r="D1367" s="2" t="str">
        <f t="array" ref="D1367">_xlfn.XLOOKUP(C1367,Customers!A:A,Customers!B:B)</f>
        <v>Customer 1068</v>
      </c>
      <c r="E1367" s="2" t="s">
        <v>372</v>
      </c>
      <c r="F1367" s="2" t="str">
        <f t="array" ref="F1367">_xlfn.XLOOKUP(E1367,Restaurants!A:A,Restaurants!B:B)</f>
        <v>Restaurant 119</v>
      </c>
      <c r="G1367" s="2" t="s">
        <v>1516</v>
      </c>
      <c r="H1367" s="2" t="str">
        <f t="array" ref="H1367">_xlfn.XLOOKUP(G1367,Food_Menu!A:A,Food_Menu!B:B)</f>
        <v>Food Item 0215</v>
      </c>
      <c r="I1367" s="2">
        <f t="array" ref="I1367">_xlfn.XLOOKUP(G1367,Food_Menu!A:A,Food_Menu!D:D)</f>
        <v>131.38</v>
      </c>
      <c r="J1367" s="2" t="s">
        <v>953</v>
      </c>
      <c r="K1367" s="2" t="str">
        <f t="array" ref="K1367">_xlfn.XLOOKUP(J1367,Delivery_Partners!A:A,Delivery_Partners!B:B)</f>
        <v>Delivery Partner 157</v>
      </c>
      <c r="L1367" s="3">
        <v>1</v>
      </c>
      <c r="M1367" s="2" t="s">
        <v>23</v>
      </c>
      <c r="N1367" s="2" t="s">
        <v>55</v>
      </c>
      <c r="O1367" s="3">
        <v>35</v>
      </c>
      <c r="P1367" s="13">
        <f t="shared" si="274"/>
        <v>131.38</v>
      </c>
      <c r="Q1367" s="13" t="str">
        <f t="shared" si="275"/>
        <v>Normal</v>
      </c>
      <c r="S1367" s="21"/>
    </row>
    <row r="1368" customHeight="1" spans="1:19">
      <c r="A1368" s="2" t="s">
        <v>2938</v>
      </c>
      <c r="B1368" s="29" t="s">
        <v>1049</v>
      </c>
      <c r="C1368" s="2" t="s">
        <v>2939</v>
      </c>
      <c r="D1368" s="2" t="str">
        <f t="array" ref="D1368">_xlfn.XLOOKUP(C1368,Customers!A:A,Customers!B:B)</f>
        <v>Customer 0076</v>
      </c>
      <c r="E1368" s="2" t="s">
        <v>658</v>
      </c>
      <c r="F1368" s="2" t="str">
        <f t="array" ref="F1368">_xlfn.XLOOKUP(E1368,Restaurants!A:A,Restaurants!B:B)</f>
        <v>Restaurant 040</v>
      </c>
      <c r="G1368" s="2" t="s">
        <v>582</v>
      </c>
      <c r="H1368" s="2" t="str">
        <f t="array" ref="H1368">_xlfn.XLOOKUP(G1368,Food_Menu!A:A,Food_Menu!B:B)</f>
        <v>Food Item 0011</v>
      </c>
      <c r="I1368" s="2">
        <f t="array" ref="I1368">_xlfn.XLOOKUP(G1368,Food_Menu!A:A,Food_Menu!D:D)</f>
        <v>586.61</v>
      </c>
      <c r="J1368" s="2" t="s">
        <v>953</v>
      </c>
      <c r="K1368" s="2" t="str">
        <f t="array" ref="K1368">_xlfn.XLOOKUP(J1368,Delivery_Partners!A:A,Delivery_Partners!B:B)</f>
        <v>Delivery Partner 157</v>
      </c>
      <c r="L1368" s="3">
        <v>4</v>
      </c>
      <c r="M1368" s="2" t="s">
        <v>23</v>
      </c>
      <c r="N1368" s="2" t="s">
        <v>55</v>
      </c>
      <c r="O1368" s="3">
        <v>37</v>
      </c>
      <c r="P1368" s="13">
        <f t="shared" si="274"/>
        <v>2346.44</v>
      </c>
      <c r="Q1368" s="13" t="str">
        <f t="shared" si="275"/>
        <v>Normal</v>
      </c>
      <c r="S1368" s="21"/>
    </row>
    <row r="1369" customHeight="1" spans="1:19">
      <c r="A1369" s="2" t="s">
        <v>2940</v>
      </c>
      <c r="B1369" s="29" t="s">
        <v>214</v>
      </c>
      <c r="C1369" s="2" t="s">
        <v>697</v>
      </c>
      <c r="D1369" s="2" t="str">
        <f t="array" ref="D1369">_xlfn.XLOOKUP(C1369,Customers!A:A,Customers!B:B)</f>
        <v>Customer 0360</v>
      </c>
      <c r="E1369" s="2" t="s">
        <v>83</v>
      </c>
      <c r="F1369" s="2" t="str">
        <f t="array" ref="F1369">_xlfn.XLOOKUP(E1369,Restaurants!A:A,Restaurants!B:B)</f>
        <v>Restaurant 032</v>
      </c>
      <c r="G1369" s="2" t="s">
        <v>377</v>
      </c>
      <c r="H1369" s="2" t="str">
        <f t="array" ref="H1369">_xlfn.XLOOKUP(G1369,Food_Menu!A:A,Food_Menu!B:B)</f>
        <v>Food Item 0138</v>
      </c>
      <c r="I1369" s="2">
        <f t="array" ref="I1369">_xlfn.XLOOKUP(G1369,Food_Menu!A:A,Food_Menu!D:D)</f>
        <v>153.3</v>
      </c>
      <c r="J1369" s="2" t="s">
        <v>1246</v>
      </c>
      <c r="K1369" s="2" t="str">
        <f t="array" ref="K1369">_xlfn.XLOOKUP(J1369,Delivery_Partners!A:A,Delivery_Partners!B:B)</f>
        <v>Delivery Partner 048</v>
      </c>
      <c r="L1369" s="3">
        <v>2</v>
      </c>
      <c r="M1369" s="2" t="s">
        <v>23</v>
      </c>
      <c r="N1369" s="2" t="s">
        <v>24</v>
      </c>
      <c r="O1369" s="3">
        <v>39</v>
      </c>
      <c r="P1369" s="13">
        <f t="shared" si="274"/>
        <v>306.6</v>
      </c>
      <c r="Q1369" s="13" t="str">
        <f t="shared" si="275"/>
        <v>Normal</v>
      </c>
      <c r="S1369" s="21"/>
    </row>
    <row r="1370" customHeight="1" spans="1:19">
      <c r="A1370" s="2" t="s">
        <v>2941</v>
      </c>
      <c r="B1370" s="28">
        <v>45726</v>
      </c>
      <c r="C1370" s="2" t="s">
        <v>2595</v>
      </c>
      <c r="D1370" s="2" t="str">
        <f t="array" ref="D1370">_xlfn.XLOOKUP(C1370,Customers!A:A,Customers!B:B)</f>
        <v>Customer 0261</v>
      </c>
      <c r="E1370" s="2" t="s">
        <v>245</v>
      </c>
      <c r="F1370" s="2" t="str">
        <f t="array" ref="F1370">_xlfn.XLOOKUP(E1370,Restaurants!A:A,Restaurants!B:B)</f>
        <v>Restaurant 101</v>
      </c>
      <c r="G1370" s="2" t="s">
        <v>1509</v>
      </c>
      <c r="H1370" s="2" t="str">
        <f t="array" ref="H1370">_xlfn.XLOOKUP(G1370,Food_Menu!A:A,Food_Menu!B:B)</f>
        <v>Food Item 0015</v>
      </c>
      <c r="I1370" s="2">
        <f t="array" ref="I1370">_xlfn.XLOOKUP(G1370,Food_Menu!A:A,Food_Menu!D:D)</f>
        <v>268.11</v>
      </c>
      <c r="J1370" s="2" t="s">
        <v>842</v>
      </c>
      <c r="K1370" s="2" t="str">
        <f t="array" ref="K1370">_xlfn.XLOOKUP(J1370,Delivery_Partners!A:A,Delivery_Partners!B:B)</f>
        <v>Delivery Partner 093</v>
      </c>
      <c r="L1370" s="3">
        <v>2</v>
      </c>
      <c r="M1370" s="2" t="s">
        <v>23</v>
      </c>
      <c r="N1370" s="2" t="s">
        <v>24</v>
      </c>
      <c r="O1370" s="3">
        <v>43</v>
      </c>
      <c r="P1370" s="13">
        <f t="shared" si="274"/>
        <v>536.22</v>
      </c>
      <c r="Q1370" s="13" t="str">
        <f t="shared" si="275"/>
        <v>Normal</v>
      </c>
      <c r="S1370" s="21"/>
    </row>
    <row r="1371" customHeight="1" spans="1:19">
      <c r="A1371" s="2" t="s">
        <v>2942</v>
      </c>
      <c r="B1371" s="29" t="s">
        <v>472</v>
      </c>
      <c r="C1371" s="2" t="s">
        <v>1434</v>
      </c>
      <c r="D1371" s="2" t="str">
        <f t="array" ref="D1371">_xlfn.XLOOKUP(C1371,Customers!A:A,Customers!B:B)</f>
        <v>Customer 1170</v>
      </c>
      <c r="E1371" s="2" t="s">
        <v>376</v>
      </c>
      <c r="F1371" s="2" t="str">
        <f t="array" ref="F1371">_xlfn.XLOOKUP(E1371,Restaurants!A:A,Restaurants!B:B)</f>
        <v>Restaurant 028</v>
      </c>
      <c r="G1371" s="2" t="s">
        <v>431</v>
      </c>
      <c r="H1371" s="2" t="str">
        <f t="array" ref="H1371">_xlfn.XLOOKUP(G1371,Food_Menu!A:A,Food_Menu!B:B)</f>
        <v>Food Item 0183</v>
      </c>
      <c r="I1371" s="2">
        <f t="array" ref="I1371">_xlfn.XLOOKUP(G1371,Food_Menu!A:A,Food_Menu!D:D)</f>
        <v>645.58</v>
      </c>
      <c r="J1371" s="2" t="s">
        <v>286</v>
      </c>
      <c r="K1371" s="2" t="str">
        <f t="array" ref="K1371">_xlfn.XLOOKUP(J1371,Delivery_Partners!A:A,Delivery_Partners!B:B)</f>
        <v>Delivery Partner 160</v>
      </c>
      <c r="L1371" s="3">
        <v>2</v>
      </c>
      <c r="M1371" s="2" t="s">
        <v>23</v>
      </c>
      <c r="N1371" s="2" t="s">
        <v>24</v>
      </c>
      <c r="O1371" s="3">
        <v>33</v>
      </c>
      <c r="P1371" s="13">
        <f t="shared" si="274"/>
        <v>1291.16</v>
      </c>
      <c r="Q1371" s="13" t="str">
        <f t="shared" si="275"/>
        <v>Normal</v>
      </c>
      <c r="S1371" s="21"/>
    </row>
    <row r="1372" customHeight="1" spans="1:19">
      <c r="A1372" s="2" t="s">
        <v>2943</v>
      </c>
      <c r="B1372" s="29" t="s">
        <v>2069</v>
      </c>
      <c r="C1372" s="2" t="s">
        <v>997</v>
      </c>
      <c r="D1372" s="2" t="str">
        <f t="array" ref="D1372">_xlfn.XLOOKUP(C1372,Customers!A:A,Customers!B:B)</f>
        <v>Customer 0184</v>
      </c>
      <c r="E1372" s="2" t="s">
        <v>421</v>
      </c>
      <c r="F1372" s="2" t="str">
        <f t="array" ref="F1372">_xlfn.XLOOKUP(E1372,Restaurants!A:A,Restaurants!B:B)</f>
        <v>Restaurant 091</v>
      </c>
      <c r="G1372" s="2" t="s">
        <v>1506</v>
      </c>
      <c r="H1372" s="2" t="str">
        <f t="array" ref="H1372">_xlfn.XLOOKUP(G1372,Food_Menu!A:A,Food_Menu!B:B)</f>
        <v>Food Item 0112</v>
      </c>
      <c r="I1372" s="2">
        <f t="array" ref="I1372">_xlfn.XLOOKUP(G1372,Food_Menu!A:A,Food_Menu!D:D)</f>
        <v>97.22</v>
      </c>
      <c r="J1372" s="2" t="s">
        <v>993</v>
      </c>
      <c r="K1372" s="2" t="str">
        <f t="array" ref="K1372">_xlfn.XLOOKUP(J1372,Delivery_Partners!A:A,Delivery_Partners!B:B)</f>
        <v>Delivery Partner 086</v>
      </c>
      <c r="L1372" s="3">
        <v>2</v>
      </c>
      <c r="M1372" s="2" t="s">
        <v>23</v>
      </c>
      <c r="N1372" s="2" t="s">
        <v>74</v>
      </c>
      <c r="O1372" s="3">
        <v>23</v>
      </c>
      <c r="P1372" s="13">
        <f t="shared" si="274"/>
        <v>194.44</v>
      </c>
      <c r="Q1372" s="13" t="str">
        <f t="shared" si="275"/>
        <v>Fast</v>
      </c>
      <c r="S1372" s="21"/>
    </row>
    <row r="1373" hidden="1" customHeight="1" spans="1:19">
      <c r="A1373" s="2" t="s">
        <v>2944</v>
      </c>
      <c r="B1373" s="29" t="s">
        <v>2146</v>
      </c>
      <c r="C1373" s="2" t="s">
        <v>2945</v>
      </c>
      <c r="D1373" s="2" t="str">
        <f t="array" ref="D1373">_xlfn.XLOOKUP(C1373,Customers!A:A,Customers!B:B)</f>
        <v>Customer 1014</v>
      </c>
      <c r="E1373" s="2" t="s">
        <v>451</v>
      </c>
      <c r="F1373" s="2" t="str">
        <f t="array" ref="F1373">_xlfn.XLOOKUP(E1373,Restaurants!A:A,Restaurants!B:B)</f>
        <v>Restaurant 022</v>
      </c>
      <c r="G1373" s="2" t="s">
        <v>240</v>
      </c>
      <c r="H1373" s="2" t="str">
        <f t="array" ref="H1373">_xlfn.XLOOKUP(G1373,Food_Menu!A:A,Food_Menu!B:B)</f>
        <v>Food Item 0005</v>
      </c>
      <c r="I1373" s="2"/>
      <c r="J1373" s="2" t="s">
        <v>679</v>
      </c>
      <c r="K1373" s="2" t="str">
        <f t="array" ref="K1373">_xlfn.XLOOKUP(J1373,Delivery_Partners!A:A,Delivery_Partners!B:B)</f>
        <v>Delivery Partner 055</v>
      </c>
      <c r="L1373" s="3">
        <v>1</v>
      </c>
      <c r="M1373" s="2" t="s">
        <v>189</v>
      </c>
      <c r="N1373" s="2" t="s">
        <v>24</v>
      </c>
      <c r="O1373" s="2"/>
    </row>
    <row r="1374" customHeight="1" spans="1:19">
      <c r="A1374" s="2" t="s">
        <v>2946</v>
      </c>
      <c r="B1374" s="28">
        <v>45911</v>
      </c>
      <c r="C1374" s="2" t="s">
        <v>1474</v>
      </c>
      <c r="D1374" s="2" t="str">
        <f t="array" ref="D1374">_xlfn.XLOOKUP(C1374,Customers!A:A,Customers!B:B)</f>
        <v>Customer 0267</v>
      </c>
      <c r="E1374" s="2" t="s">
        <v>239</v>
      </c>
      <c r="F1374" s="2" t="str">
        <f t="array" ref="F1374">_xlfn.XLOOKUP(E1374,Restaurants!A:A,Restaurants!B:B)</f>
        <v>Restaurant 105</v>
      </c>
      <c r="G1374" s="2" t="s">
        <v>1807</v>
      </c>
      <c r="H1374" s="2" t="str">
        <f t="array" ref="H1374">_xlfn.XLOOKUP(G1374,Food_Menu!A:A,Food_Menu!B:B)</f>
        <v>Food Item 0170</v>
      </c>
      <c r="I1374" s="2">
        <f t="array" ref="I1374">_xlfn.XLOOKUP(G1374,Food_Menu!A:A,Food_Menu!D:D)</f>
        <v>325.12</v>
      </c>
      <c r="J1374" s="2" t="s">
        <v>231</v>
      </c>
      <c r="K1374" s="2" t="str">
        <f t="array" ref="K1374">_xlfn.XLOOKUP(J1374,Delivery_Partners!A:A,Delivery_Partners!B:B)</f>
        <v>Delivery Partner 013</v>
      </c>
      <c r="L1374" s="3">
        <v>2</v>
      </c>
      <c r="M1374" s="2" t="s">
        <v>23</v>
      </c>
      <c r="N1374" s="2" t="s">
        <v>24</v>
      </c>
      <c r="O1374" s="3">
        <v>58</v>
      </c>
      <c r="P1374" s="13">
        <f>I1374*L1374</f>
        <v>650.24</v>
      </c>
      <c r="Q1374" s="13" t="str">
        <f>IF(O1374="","Not Delivered",IF(O1374&lt;=30,"Fast",IF(O1374&lt;=60,"Normal","Slow")))</f>
        <v>Normal</v>
      </c>
      <c r="S1374" s="21"/>
    </row>
    <row r="1375" hidden="1" customHeight="1" spans="1:19">
      <c r="A1375" s="2" t="s">
        <v>2947</v>
      </c>
      <c r="B1375" s="28">
        <v>45754</v>
      </c>
      <c r="C1375" s="2" t="s">
        <v>883</v>
      </c>
      <c r="D1375" s="2" t="str">
        <f t="array" ref="D1375">_xlfn.XLOOKUP(C1375,Customers!A:A,Customers!B:B)</f>
        <v>Customer 0781</v>
      </c>
      <c r="E1375" s="2" t="s">
        <v>52</v>
      </c>
      <c r="F1375" s="2" t="str">
        <f t="array" ref="F1375">_xlfn.XLOOKUP(E1375,Restaurants!A:A,Restaurants!B:B)</f>
        <v>Restaurant 083</v>
      </c>
      <c r="G1375" s="2" t="s">
        <v>985</v>
      </c>
      <c r="H1375" s="2" t="str">
        <f t="array" ref="H1375">_xlfn.XLOOKUP(G1375,Food_Menu!A:A,Food_Menu!B:B)</f>
        <v>Food Item 0169</v>
      </c>
      <c r="I1375" s="2"/>
      <c r="J1375" s="2" t="s">
        <v>2141</v>
      </c>
      <c r="K1375" s="2" t="str">
        <f t="array" ref="K1375">_xlfn.XLOOKUP(J1375,Delivery_Partners!A:A,Delivery_Partners!B:B)</f>
        <v>Delivery Partner 080</v>
      </c>
      <c r="L1375" s="3">
        <v>1</v>
      </c>
      <c r="M1375" s="2" t="s">
        <v>101</v>
      </c>
      <c r="N1375" s="2" t="s">
        <v>24</v>
      </c>
      <c r="O1375" s="2"/>
    </row>
    <row r="1376" customHeight="1" spans="1:19">
      <c r="A1376" s="2" t="s">
        <v>2948</v>
      </c>
      <c r="B1376" s="29" t="s">
        <v>2420</v>
      </c>
      <c r="C1376" s="2" t="s">
        <v>2062</v>
      </c>
      <c r="D1376" s="2" t="str">
        <f t="array" ref="D1376">_xlfn.XLOOKUP(C1376,Customers!A:A,Customers!B:B)</f>
        <v>Customer 0109</v>
      </c>
      <c r="E1376" s="2" t="s">
        <v>578</v>
      </c>
      <c r="F1376" s="2" t="str">
        <f t="array" ref="F1376">_xlfn.XLOOKUP(E1376,Restaurants!A:A,Restaurants!B:B)</f>
        <v>Restaurant 063</v>
      </c>
      <c r="G1376" s="2" t="s">
        <v>246</v>
      </c>
      <c r="H1376" s="2" t="str">
        <f t="array" ref="H1376">_xlfn.XLOOKUP(G1376,Food_Menu!A:A,Food_Menu!B:B)</f>
        <v>Food Item 0204</v>
      </c>
      <c r="I1376" s="2">
        <f t="array" ref="I1376">_xlfn.XLOOKUP(G1376,Food_Menu!A:A,Food_Menu!D:D)</f>
        <v>410.12</v>
      </c>
      <c r="J1376" s="2" t="s">
        <v>2409</v>
      </c>
      <c r="K1376" s="2" t="str">
        <f t="array" ref="K1376">_xlfn.XLOOKUP(J1376,Delivery_Partners!A:A,Delivery_Partners!B:B)</f>
        <v>Delivery Partner 050</v>
      </c>
      <c r="L1376" s="3">
        <v>1</v>
      </c>
      <c r="M1376" s="2" t="s">
        <v>23</v>
      </c>
      <c r="N1376" s="2" t="s">
        <v>24</v>
      </c>
      <c r="O1376" s="3">
        <v>33</v>
      </c>
      <c r="P1376" s="13">
        <f t="shared" ref="P1376:P1387" si="276">I1376*L1376</f>
        <v>410.12</v>
      </c>
      <c r="Q1376" s="13" t="str">
        <f t="shared" ref="Q1376:Q1387" si="277">IF(O1376="","Not Delivered",IF(O1376&lt;=30,"Fast",IF(O1376&lt;=60,"Normal","Slow")))</f>
        <v>Normal</v>
      </c>
      <c r="S1376" s="21"/>
    </row>
    <row r="1377" customHeight="1" spans="1:19">
      <c r="A1377" s="2" t="s">
        <v>2949</v>
      </c>
      <c r="B1377" s="29" t="s">
        <v>316</v>
      </c>
      <c r="C1377" s="2" t="s">
        <v>1796</v>
      </c>
      <c r="D1377" s="2" t="str">
        <f t="array" ref="D1377">_xlfn.XLOOKUP(C1377,Customers!A:A,Customers!B:B)</f>
        <v>Customer 0471</v>
      </c>
      <c r="E1377" s="2" t="s">
        <v>143</v>
      </c>
      <c r="F1377" s="2" t="str">
        <f t="array" ref="F1377">_xlfn.XLOOKUP(E1377,Restaurants!A:A,Restaurants!B:B)</f>
        <v>Restaurant 054</v>
      </c>
      <c r="G1377" s="2" t="s">
        <v>587</v>
      </c>
      <c r="H1377" s="2" t="str">
        <f t="array" ref="H1377">_xlfn.XLOOKUP(G1377,Food_Menu!A:A,Food_Menu!B:B)</f>
        <v>Food Item 0107</v>
      </c>
      <c r="I1377" s="2">
        <f t="array" ref="I1377">_xlfn.XLOOKUP(G1377,Food_Menu!A:A,Food_Menu!D:D)</f>
        <v>548.61</v>
      </c>
      <c r="J1377" s="2" t="s">
        <v>520</v>
      </c>
      <c r="K1377" s="2" t="str">
        <f t="array" ref="K1377">_xlfn.XLOOKUP(J1377,Delivery_Partners!A:A,Delivery_Partners!B:B)</f>
        <v>Delivery Partner 154</v>
      </c>
      <c r="L1377" s="3">
        <v>4</v>
      </c>
      <c r="M1377" s="2" t="s">
        <v>23</v>
      </c>
      <c r="N1377" s="2" t="s">
        <v>42</v>
      </c>
      <c r="O1377" s="3">
        <v>30</v>
      </c>
      <c r="P1377" s="13">
        <f t="shared" si="276"/>
        <v>2194.44</v>
      </c>
      <c r="Q1377" s="13" t="str">
        <f t="shared" si="277"/>
        <v>Fast</v>
      </c>
      <c r="S1377" s="21"/>
    </row>
    <row r="1378" customHeight="1" spans="1:19">
      <c r="A1378" s="2" t="s">
        <v>2950</v>
      </c>
      <c r="B1378" s="29" t="s">
        <v>964</v>
      </c>
      <c r="C1378" s="2" t="s">
        <v>2951</v>
      </c>
      <c r="D1378" s="2" t="str">
        <f t="array" ref="D1378">_xlfn.XLOOKUP(C1378,Customers!A:A,Customers!B:B)</f>
        <v>Customer 0748</v>
      </c>
      <c r="E1378" s="2" t="s">
        <v>39</v>
      </c>
      <c r="F1378" s="2" t="str">
        <f t="array" ref="F1378">_xlfn.XLOOKUP(E1378,Restaurants!A:A,Restaurants!B:B)</f>
        <v>Restaurant 077</v>
      </c>
      <c r="G1378" s="2" t="s">
        <v>1083</v>
      </c>
      <c r="H1378" s="2" t="str">
        <f t="array" ref="H1378">_xlfn.XLOOKUP(G1378,Food_Menu!A:A,Food_Menu!B:B)</f>
        <v>Food Item 0206</v>
      </c>
      <c r="I1378" s="2">
        <f t="array" ref="I1378">_xlfn.XLOOKUP(G1378,Food_Menu!A:A,Food_Menu!D:D)</f>
        <v>635.73</v>
      </c>
      <c r="J1378" s="2" t="s">
        <v>159</v>
      </c>
      <c r="K1378" s="2" t="str">
        <f t="array" ref="K1378">_xlfn.XLOOKUP(J1378,Delivery_Partners!A:A,Delivery_Partners!B:B)</f>
        <v>Delivery Partner 156</v>
      </c>
      <c r="L1378" s="3">
        <v>1</v>
      </c>
      <c r="M1378" s="2" t="s">
        <v>23</v>
      </c>
      <c r="N1378" s="2" t="s">
        <v>24</v>
      </c>
      <c r="O1378" s="3">
        <v>64</v>
      </c>
      <c r="P1378" s="13">
        <f t="shared" si="276"/>
        <v>635.73</v>
      </c>
      <c r="Q1378" s="13" t="str">
        <f t="shared" si="277"/>
        <v>Slow</v>
      </c>
      <c r="S1378" s="21"/>
    </row>
    <row r="1379" customHeight="1" spans="1:19">
      <c r="A1379" s="2" t="s">
        <v>2952</v>
      </c>
      <c r="B1379" s="28">
        <v>45877</v>
      </c>
      <c r="C1379" s="2" t="s">
        <v>2953</v>
      </c>
      <c r="D1379" s="2" t="str">
        <f t="array" ref="D1379">_xlfn.XLOOKUP(C1379,Customers!A:A,Customers!B:B)</f>
        <v>Customer 0854</v>
      </c>
      <c r="E1379" s="2" t="s">
        <v>275</v>
      </c>
      <c r="F1379" s="2" t="str">
        <f t="array" ref="F1379">_xlfn.XLOOKUP(E1379,Restaurants!A:A,Restaurants!B:B)</f>
        <v>Restaurant 047</v>
      </c>
      <c r="G1379" s="2" t="s">
        <v>1212</v>
      </c>
      <c r="H1379" s="2" t="str">
        <f t="array" ref="H1379">_xlfn.XLOOKUP(G1379,Food_Menu!A:A,Food_Menu!B:B)</f>
        <v>Food Item 0147</v>
      </c>
      <c r="I1379" s="2">
        <f t="array" ref="I1379">_xlfn.XLOOKUP(G1379,Food_Menu!A:A,Food_Menu!D:D)</f>
        <v>263.56</v>
      </c>
      <c r="J1379" s="2" t="s">
        <v>1142</v>
      </c>
      <c r="K1379" s="2" t="str">
        <f t="array" ref="K1379">_xlfn.XLOOKUP(J1379,Delivery_Partners!A:A,Delivery_Partners!B:B)</f>
        <v>Delivery Partner 059</v>
      </c>
      <c r="L1379" s="3">
        <v>1</v>
      </c>
      <c r="M1379" s="2" t="s">
        <v>23</v>
      </c>
      <c r="N1379" s="2" t="s">
        <v>74</v>
      </c>
      <c r="O1379" s="3">
        <v>23</v>
      </c>
      <c r="P1379" s="13">
        <f t="shared" si="276"/>
        <v>263.56</v>
      </c>
      <c r="Q1379" s="13" t="str">
        <f t="shared" si="277"/>
        <v>Fast</v>
      </c>
      <c r="S1379" s="21"/>
    </row>
    <row r="1380" customHeight="1" spans="1:19">
      <c r="A1380" s="2" t="s">
        <v>2954</v>
      </c>
      <c r="B1380" s="29" t="s">
        <v>846</v>
      </c>
      <c r="C1380" s="2" t="s">
        <v>626</v>
      </c>
      <c r="D1380" s="2" t="str">
        <f t="array" ref="D1380">_xlfn.XLOOKUP(C1380,Customers!A:A,Customers!B:B)</f>
        <v>Customer 1047</v>
      </c>
      <c r="E1380" s="2" t="s">
        <v>669</v>
      </c>
      <c r="F1380" s="2" t="str">
        <f t="array" ref="F1380">_xlfn.XLOOKUP(E1380,Restaurants!A:A,Restaurants!B:B)</f>
        <v>Restaurant 048</v>
      </c>
      <c r="G1380" s="2" t="s">
        <v>815</v>
      </c>
      <c r="H1380" s="2" t="str">
        <f t="array" ref="H1380">_xlfn.XLOOKUP(G1380,Food_Menu!A:A,Food_Menu!B:B)</f>
        <v>Food Item 0116</v>
      </c>
      <c r="I1380" s="2">
        <f t="array" ref="I1380">_xlfn.XLOOKUP(G1380,Food_Menu!A:A,Food_Menu!D:D)</f>
        <v>510.85</v>
      </c>
      <c r="J1380" s="2" t="s">
        <v>621</v>
      </c>
      <c r="K1380" s="2" t="str">
        <f t="array" ref="K1380">_xlfn.XLOOKUP(J1380,Delivery_Partners!A:A,Delivery_Partners!B:B)</f>
        <v>Delivery Partner 038</v>
      </c>
      <c r="L1380" s="3">
        <v>1</v>
      </c>
      <c r="M1380" s="2" t="s">
        <v>23</v>
      </c>
      <c r="N1380" s="2" t="s">
        <v>55</v>
      </c>
      <c r="O1380" s="3">
        <v>33</v>
      </c>
      <c r="P1380" s="13">
        <f t="shared" si="276"/>
        <v>510.85</v>
      </c>
      <c r="Q1380" s="13" t="str">
        <f t="shared" si="277"/>
        <v>Normal</v>
      </c>
      <c r="S1380" s="21"/>
    </row>
    <row r="1381" customHeight="1" spans="1:19">
      <c r="A1381" s="2" t="s">
        <v>2955</v>
      </c>
      <c r="B1381" s="28">
        <v>45906</v>
      </c>
      <c r="C1381" s="2" t="s">
        <v>2956</v>
      </c>
      <c r="D1381" s="2" t="str">
        <f t="array" ref="D1381">_xlfn.XLOOKUP(C1381,Customers!A:A,Customers!B:B)</f>
        <v>Customer 0980</v>
      </c>
      <c r="E1381" s="2" t="s">
        <v>702</v>
      </c>
      <c r="F1381" s="2" t="str">
        <f t="array" ref="F1381">_xlfn.XLOOKUP(E1381,Restaurants!A:A,Restaurants!B:B)</f>
        <v>Restaurant 025</v>
      </c>
      <c r="G1381" s="2" t="s">
        <v>207</v>
      </c>
      <c r="H1381" s="2" t="str">
        <f t="array" ref="H1381">_xlfn.XLOOKUP(G1381,Food_Menu!A:A,Food_Menu!B:B)</f>
        <v>Food Item 0079</v>
      </c>
      <c r="I1381" s="2">
        <f t="array" ref="I1381">_xlfn.XLOOKUP(G1381,Food_Menu!A:A,Food_Menu!D:D)</f>
        <v>193.41</v>
      </c>
      <c r="J1381" s="2" t="s">
        <v>458</v>
      </c>
      <c r="K1381" s="2" t="str">
        <f t="array" ref="K1381">_xlfn.XLOOKUP(J1381,Delivery_Partners!A:A,Delivery_Partners!B:B)</f>
        <v>Delivery Partner 053</v>
      </c>
      <c r="L1381" s="3">
        <v>3</v>
      </c>
      <c r="M1381" s="2" t="s">
        <v>23</v>
      </c>
      <c r="N1381" s="2" t="s">
        <v>55</v>
      </c>
      <c r="O1381" s="3">
        <v>31</v>
      </c>
      <c r="P1381" s="13">
        <f t="shared" si="276"/>
        <v>580.23</v>
      </c>
      <c r="Q1381" s="13" t="str">
        <f t="shared" si="277"/>
        <v>Normal</v>
      </c>
      <c r="S1381" s="21"/>
    </row>
    <row r="1382" customHeight="1" spans="1:19">
      <c r="A1382" s="2" t="s">
        <v>2957</v>
      </c>
      <c r="B1382" s="28">
        <v>45816</v>
      </c>
      <c r="C1382" s="2" t="s">
        <v>2958</v>
      </c>
      <c r="D1382" s="2" t="str">
        <f t="array" ref="D1382">_xlfn.XLOOKUP(C1382,Customers!A:A,Customers!B:B)</f>
        <v>Customer 0623</v>
      </c>
      <c r="E1382" s="2" t="s">
        <v>60</v>
      </c>
      <c r="F1382" s="2" t="str">
        <f t="array" ref="F1382">_xlfn.XLOOKUP(E1382,Restaurants!A:A,Restaurants!B:B)</f>
        <v>Restaurant 019</v>
      </c>
      <c r="G1382" s="2" t="s">
        <v>848</v>
      </c>
      <c r="H1382" s="2" t="str">
        <f t="array" ref="H1382">_xlfn.XLOOKUP(G1382,Food_Menu!A:A,Food_Menu!B:B)</f>
        <v>Food Item 0065</v>
      </c>
      <c r="I1382" s="2">
        <f t="array" ref="I1382">_xlfn.XLOOKUP(G1382,Food_Menu!A:A,Food_Menu!D:D)</f>
        <v>105.31</v>
      </c>
      <c r="J1382" s="2" t="s">
        <v>409</v>
      </c>
      <c r="K1382" s="2" t="str">
        <f t="array" ref="K1382">_xlfn.XLOOKUP(J1382,Delivery_Partners!A:A,Delivery_Partners!B:B)</f>
        <v>Delivery Partner 073</v>
      </c>
      <c r="L1382" s="3">
        <v>4</v>
      </c>
      <c r="M1382" s="2" t="s">
        <v>23</v>
      </c>
      <c r="N1382" s="2" t="s">
        <v>24</v>
      </c>
      <c r="O1382" s="3">
        <v>20</v>
      </c>
      <c r="P1382" s="13">
        <f t="shared" si="276"/>
        <v>421.24</v>
      </c>
      <c r="Q1382" s="13" t="str">
        <f t="shared" si="277"/>
        <v>Fast</v>
      </c>
      <c r="S1382" s="21"/>
    </row>
    <row r="1383" customHeight="1" spans="1:19">
      <c r="A1383" s="2" t="s">
        <v>2959</v>
      </c>
      <c r="B1383" s="28">
        <v>45700</v>
      </c>
      <c r="C1383" s="2" t="s">
        <v>2609</v>
      </c>
      <c r="D1383" s="2" t="str">
        <f t="array" ref="D1383">_xlfn.XLOOKUP(C1383,Customers!A:A,Customers!B:B)</f>
        <v>Customer 0364</v>
      </c>
      <c r="E1383" s="2" t="s">
        <v>771</v>
      </c>
      <c r="F1383" s="2" t="str">
        <f t="array" ref="F1383">_xlfn.XLOOKUP(E1383,Restaurants!A:A,Restaurants!B:B)</f>
        <v>Restaurant 107</v>
      </c>
      <c r="G1383" s="2" t="s">
        <v>183</v>
      </c>
      <c r="H1383" s="2" t="str">
        <f t="array" ref="H1383">_xlfn.XLOOKUP(G1383,Food_Menu!A:A,Food_Menu!B:B)</f>
        <v>Food Item 0137</v>
      </c>
      <c r="I1383" s="2">
        <f t="array" ref="I1383">_xlfn.XLOOKUP(G1383,Food_Menu!A:A,Food_Menu!D:D)</f>
        <v>200.4</v>
      </c>
      <c r="J1383" s="2" t="s">
        <v>613</v>
      </c>
      <c r="K1383" s="2" t="str">
        <f t="array" ref="K1383">_xlfn.XLOOKUP(J1383,Delivery_Partners!A:A,Delivery_Partners!B:B)</f>
        <v>Delivery Partner 121</v>
      </c>
      <c r="L1383" s="3">
        <v>1</v>
      </c>
      <c r="M1383" s="2" t="s">
        <v>23</v>
      </c>
      <c r="N1383" s="2" t="s">
        <v>24</v>
      </c>
      <c r="O1383" s="3">
        <v>19</v>
      </c>
      <c r="P1383" s="13">
        <f t="shared" si="276"/>
        <v>200.4</v>
      </c>
      <c r="Q1383" s="13" t="str">
        <f t="shared" si="277"/>
        <v>Fast</v>
      </c>
      <c r="S1383" s="21"/>
    </row>
    <row r="1384" customHeight="1" spans="1:19">
      <c r="A1384" s="2" t="s">
        <v>2960</v>
      </c>
      <c r="B1384" s="29" t="s">
        <v>704</v>
      </c>
      <c r="C1384" s="2" t="s">
        <v>2961</v>
      </c>
      <c r="D1384" s="2" t="str">
        <f t="array" ref="D1384">_xlfn.XLOOKUP(C1384,Customers!A:A,Customers!B:B)</f>
        <v>Customer 0314</v>
      </c>
      <c r="E1384" s="2" t="s">
        <v>1309</v>
      </c>
      <c r="F1384" s="2" t="str">
        <f t="array" ref="F1384">_xlfn.XLOOKUP(E1384,Restaurants!A:A,Restaurants!B:B)</f>
        <v>Restaurant 090</v>
      </c>
      <c r="G1384" s="2" t="s">
        <v>1723</v>
      </c>
      <c r="H1384" s="2" t="str">
        <f t="array" ref="H1384">_xlfn.XLOOKUP(G1384,Food_Menu!A:A,Food_Menu!B:B)</f>
        <v>Food Item 0163</v>
      </c>
      <c r="I1384" s="2">
        <f t="array" ref="I1384">_xlfn.XLOOKUP(G1384,Food_Menu!A:A,Food_Menu!D:D)</f>
        <v>132.59</v>
      </c>
      <c r="J1384" s="2" t="s">
        <v>112</v>
      </c>
      <c r="K1384" s="2" t="str">
        <f t="array" ref="K1384">_xlfn.XLOOKUP(J1384,Delivery_Partners!A:A,Delivery_Partners!B:B)</f>
        <v>Delivery Partner 028</v>
      </c>
      <c r="L1384" s="3">
        <v>1</v>
      </c>
      <c r="M1384" s="2" t="s">
        <v>23</v>
      </c>
      <c r="N1384" s="2" t="s">
        <v>24</v>
      </c>
      <c r="O1384" s="3">
        <v>42</v>
      </c>
      <c r="P1384" s="13">
        <f t="shared" si="276"/>
        <v>132.59</v>
      </c>
      <c r="Q1384" s="13" t="str">
        <f t="shared" si="277"/>
        <v>Normal</v>
      </c>
      <c r="S1384" s="21"/>
    </row>
    <row r="1385" customHeight="1" spans="1:19">
      <c r="A1385" s="2" t="s">
        <v>2962</v>
      </c>
      <c r="B1385" s="28">
        <v>45727</v>
      </c>
      <c r="C1385" s="2" t="s">
        <v>2963</v>
      </c>
      <c r="D1385" s="2" t="str">
        <f t="array" ref="D1385">_xlfn.XLOOKUP(C1385,Customers!A:A,Customers!B:B)</f>
        <v>Customer 1192</v>
      </c>
      <c r="E1385" s="2" t="s">
        <v>143</v>
      </c>
      <c r="F1385" s="2" t="str">
        <f t="array" ref="F1385">_xlfn.XLOOKUP(E1385,Restaurants!A:A,Restaurants!B:B)</f>
        <v>Restaurant 054</v>
      </c>
      <c r="G1385" s="2" t="s">
        <v>2712</v>
      </c>
      <c r="H1385" s="2" t="str">
        <f t="array" ref="H1385">_xlfn.XLOOKUP(G1385,Food_Menu!A:A,Food_Menu!B:B)</f>
        <v>Food Item 0008</v>
      </c>
      <c r="I1385" s="2">
        <f t="array" ref="I1385">_xlfn.XLOOKUP(G1385,Food_Menu!A:A,Food_Menu!D:D)</f>
        <v>417.54</v>
      </c>
      <c r="J1385" s="2" t="s">
        <v>610</v>
      </c>
      <c r="K1385" s="2" t="str">
        <f t="array" ref="K1385">_xlfn.XLOOKUP(J1385,Delivery_Partners!A:A,Delivery_Partners!B:B)</f>
        <v>Delivery Partner 180</v>
      </c>
      <c r="L1385" s="3">
        <v>2</v>
      </c>
      <c r="M1385" s="2" t="s">
        <v>23</v>
      </c>
      <c r="N1385" s="2" t="s">
        <v>42</v>
      </c>
      <c r="O1385" s="3">
        <v>44</v>
      </c>
      <c r="P1385" s="13">
        <f t="shared" si="276"/>
        <v>835.08</v>
      </c>
      <c r="Q1385" s="13" t="str">
        <f t="shared" si="277"/>
        <v>Normal</v>
      </c>
      <c r="S1385" s="21"/>
    </row>
    <row r="1386" customHeight="1" spans="1:19">
      <c r="A1386" s="2" t="s">
        <v>2964</v>
      </c>
      <c r="B1386" s="29" t="s">
        <v>760</v>
      </c>
      <c r="C1386" s="2" t="s">
        <v>1955</v>
      </c>
      <c r="D1386" s="2" t="str">
        <f t="array" ref="D1386">_xlfn.XLOOKUP(C1386,Customers!A:A,Customers!B:B)</f>
        <v>Customer 0730</v>
      </c>
      <c r="E1386" s="2" t="s">
        <v>1711</v>
      </c>
      <c r="F1386" s="2" t="str">
        <f t="array" ref="F1386">_xlfn.XLOOKUP(E1386,Restaurants!A:A,Restaurants!B:B)</f>
        <v>Restaurant 100</v>
      </c>
      <c r="G1386" s="2" t="s">
        <v>447</v>
      </c>
      <c r="H1386" s="2" t="str">
        <f t="array" ref="H1386">_xlfn.XLOOKUP(G1386,Food_Menu!A:A,Food_Menu!B:B)</f>
        <v>Food Item 0091</v>
      </c>
      <c r="I1386" s="2">
        <f t="array" ref="I1386">_xlfn.XLOOKUP(G1386,Food_Menu!A:A,Food_Menu!D:D)</f>
        <v>434.43</v>
      </c>
      <c r="J1386" s="2" t="s">
        <v>1694</v>
      </c>
      <c r="K1386" s="2" t="str">
        <f t="array" ref="K1386">_xlfn.XLOOKUP(J1386,Delivery_Partners!A:A,Delivery_Partners!B:B)</f>
        <v>Delivery Partner 127</v>
      </c>
      <c r="L1386" s="3">
        <v>2</v>
      </c>
      <c r="M1386" s="2" t="s">
        <v>23</v>
      </c>
      <c r="N1386" s="2" t="s">
        <v>74</v>
      </c>
      <c r="O1386" s="3">
        <v>28</v>
      </c>
      <c r="P1386" s="13">
        <f t="shared" si="276"/>
        <v>868.86</v>
      </c>
      <c r="Q1386" s="13" t="str">
        <f t="shared" si="277"/>
        <v>Fast</v>
      </c>
      <c r="S1386" s="21"/>
    </row>
    <row r="1387" customHeight="1" spans="1:19">
      <c r="A1387" s="2" t="s">
        <v>2965</v>
      </c>
      <c r="B1387" s="29" t="s">
        <v>209</v>
      </c>
      <c r="C1387" s="2" t="s">
        <v>2966</v>
      </c>
      <c r="D1387" s="2" t="str">
        <f t="array" ref="D1387">_xlfn.XLOOKUP(C1387,Customers!A:A,Customers!B:B)</f>
        <v>Customer 1091</v>
      </c>
      <c r="E1387" s="2" t="s">
        <v>366</v>
      </c>
      <c r="F1387" s="2" t="str">
        <f t="array" ref="F1387">_xlfn.XLOOKUP(E1387,Restaurants!A:A,Restaurants!B:B)</f>
        <v>Restaurant 073</v>
      </c>
      <c r="G1387" s="2" t="s">
        <v>582</v>
      </c>
      <c r="H1387" s="2" t="str">
        <f t="array" ref="H1387">_xlfn.XLOOKUP(G1387,Food_Menu!A:A,Food_Menu!B:B)</f>
        <v>Food Item 0011</v>
      </c>
      <c r="I1387" s="2">
        <f t="array" ref="I1387">_xlfn.XLOOKUP(G1387,Food_Menu!A:A,Food_Menu!D:D)</f>
        <v>586.61</v>
      </c>
      <c r="J1387" s="2" t="s">
        <v>741</v>
      </c>
      <c r="K1387" s="2" t="str">
        <f t="array" ref="K1387">_xlfn.XLOOKUP(J1387,Delivery_Partners!A:A,Delivery_Partners!B:B)</f>
        <v>Delivery Partner 024</v>
      </c>
      <c r="L1387" s="3">
        <v>1</v>
      </c>
      <c r="M1387" s="2" t="s">
        <v>23</v>
      </c>
      <c r="N1387" s="2" t="s">
        <v>24</v>
      </c>
      <c r="O1387" s="3">
        <v>52</v>
      </c>
      <c r="P1387" s="13">
        <f t="shared" si="276"/>
        <v>586.61</v>
      </c>
      <c r="Q1387" s="13" t="str">
        <f t="shared" si="277"/>
        <v>Normal</v>
      </c>
      <c r="S1387" s="21"/>
    </row>
    <row r="1388" hidden="1" customHeight="1" spans="1:19">
      <c r="A1388" s="2" t="s">
        <v>2967</v>
      </c>
      <c r="B1388" s="29" t="s">
        <v>677</v>
      </c>
      <c r="C1388" s="2" t="s">
        <v>956</v>
      </c>
      <c r="D1388" s="2" t="str">
        <f t="array" ref="D1388">_xlfn.XLOOKUP(C1388,Customers!A:A,Customers!B:B)</f>
        <v>Customer 0521</v>
      </c>
      <c r="E1388" s="2" t="s">
        <v>566</v>
      </c>
      <c r="F1388" s="2" t="str">
        <f t="array" ref="F1388">_xlfn.XLOOKUP(E1388,Restaurants!A:A,Restaurants!B:B)</f>
        <v>Restaurant 072</v>
      </c>
      <c r="G1388" s="2" t="s">
        <v>1414</v>
      </c>
      <c r="H1388" s="2" t="str">
        <f t="array" ref="H1388">_xlfn.XLOOKUP(G1388,Food_Menu!A:A,Food_Menu!B:B)</f>
        <v>Food Item 0088</v>
      </c>
      <c r="I1388" s="2"/>
      <c r="J1388" s="2" t="s">
        <v>256</v>
      </c>
      <c r="K1388" s="2" t="str">
        <f t="array" ref="K1388">_xlfn.XLOOKUP(J1388,Delivery_Partners!A:A,Delivery_Partners!B:B)</f>
        <v>Delivery Partner 057</v>
      </c>
      <c r="L1388" s="3">
        <v>1</v>
      </c>
      <c r="M1388" s="2" t="s">
        <v>101</v>
      </c>
      <c r="N1388" s="2" t="s">
        <v>74</v>
      </c>
      <c r="O1388" s="2"/>
    </row>
    <row r="1389" hidden="1" customHeight="1" spans="1:19">
      <c r="A1389" s="2" t="s">
        <v>2968</v>
      </c>
      <c r="B1389" s="29" t="s">
        <v>746</v>
      </c>
      <c r="C1389" s="2" t="s">
        <v>2969</v>
      </c>
      <c r="D1389" s="2" t="str">
        <f t="array" ref="D1389">_xlfn.XLOOKUP(C1389,Customers!A:A,Customers!B:B)</f>
        <v>Customer 0583</v>
      </c>
      <c r="E1389" s="2" t="s">
        <v>800</v>
      </c>
      <c r="F1389" s="2" t="str">
        <f t="array" ref="F1389">_xlfn.XLOOKUP(E1389,Restaurants!A:A,Restaurants!B:B)</f>
        <v>Restaurant 014</v>
      </c>
      <c r="G1389" s="2" t="s">
        <v>1114</v>
      </c>
      <c r="H1389" s="2" t="str">
        <f t="array" ref="H1389">_xlfn.XLOOKUP(G1389,Food_Menu!A:A,Food_Menu!B:B)</f>
        <v>Food Item 0176</v>
      </c>
      <c r="I1389" s="2"/>
      <c r="J1389" s="2" t="s">
        <v>1694</v>
      </c>
      <c r="K1389" s="2" t="str">
        <f t="array" ref="K1389">_xlfn.XLOOKUP(J1389,Delivery_Partners!A:A,Delivery_Partners!B:B)</f>
        <v>Delivery Partner 127</v>
      </c>
      <c r="L1389" s="3">
        <v>2</v>
      </c>
      <c r="M1389" s="2" t="s">
        <v>101</v>
      </c>
      <c r="N1389" s="2" t="s">
        <v>55</v>
      </c>
      <c r="O1389" s="2"/>
    </row>
    <row r="1390" hidden="1" customHeight="1" spans="1:19">
      <c r="A1390" s="2" t="s">
        <v>2970</v>
      </c>
      <c r="B1390" s="29" t="s">
        <v>44</v>
      </c>
      <c r="C1390" s="2" t="s">
        <v>686</v>
      </c>
      <c r="D1390" s="2" t="str">
        <f t="array" ref="D1390">_xlfn.XLOOKUP(C1390,Customers!A:A,Customers!B:B)</f>
        <v>Customer 0991</v>
      </c>
      <c r="E1390" s="2" t="s">
        <v>187</v>
      </c>
      <c r="F1390" s="2" t="str">
        <f t="array" ref="F1390">_xlfn.XLOOKUP(E1390,Restaurants!A:A,Restaurants!B:B)</f>
        <v>Restaurant 065</v>
      </c>
      <c r="G1390" s="2" t="s">
        <v>1382</v>
      </c>
      <c r="H1390" s="2" t="str">
        <f t="array" ref="H1390">_xlfn.XLOOKUP(G1390,Food_Menu!A:A,Food_Menu!B:B)</f>
        <v>Food Item 0152</v>
      </c>
      <c r="I1390" s="2"/>
      <c r="J1390" s="2" t="s">
        <v>887</v>
      </c>
      <c r="K1390" s="2" t="str">
        <f t="array" ref="K1390">_xlfn.XLOOKUP(J1390,Delivery_Partners!A:A,Delivery_Partners!B:B)</f>
        <v>Delivery Partner 091</v>
      </c>
      <c r="L1390" s="3">
        <v>1</v>
      </c>
      <c r="M1390" s="2" t="s">
        <v>101</v>
      </c>
      <c r="N1390" s="2" t="s">
        <v>42</v>
      </c>
      <c r="O1390" s="2"/>
    </row>
    <row r="1391" customHeight="1" spans="1:19">
      <c r="A1391" s="2" t="s">
        <v>2971</v>
      </c>
      <c r="B1391" s="29" t="s">
        <v>1532</v>
      </c>
      <c r="C1391" s="2" t="s">
        <v>464</v>
      </c>
      <c r="D1391" s="2" t="str">
        <f t="array" ref="D1391">_xlfn.XLOOKUP(C1391,Customers!A:A,Customers!B:B)</f>
        <v>Customer 0868</v>
      </c>
      <c r="E1391" s="2" t="s">
        <v>71</v>
      </c>
      <c r="F1391" s="2" t="str">
        <f t="array" ref="F1391">_xlfn.XLOOKUP(E1391,Restaurants!A:A,Restaurants!B:B)</f>
        <v>Restaurant 013</v>
      </c>
      <c r="G1391" s="2" t="s">
        <v>553</v>
      </c>
      <c r="H1391" s="2" t="str">
        <f t="array" ref="H1391">_xlfn.XLOOKUP(G1391,Food_Menu!A:A,Food_Menu!B:B)</f>
        <v>Food Item 0028</v>
      </c>
      <c r="I1391" s="2">
        <f t="array" ref="I1391">_xlfn.XLOOKUP(G1391,Food_Menu!A:A,Food_Menu!D:D)</f>
        <v>607.73</v>
      </c>
      <c r="J1391" s="2" t="s">
        <v>564</v>
      </c>
      <c r="K1391" s="2" t="str">
        <f t="array" ref="K1391">_xlfn.XLOOKUP(J1391,Delivery_Partners!A:A,Delivery_Partners!B:B)</f>
        <v>Delivery Partner 095</v>
      </c>
      <c r="L1391" s="3">
        <v>2</v>
      </c>
      <c r="M1391" s="2" t="s">
        <v>23</v>
      </c>
      <c r="N1391" s="2" t="s">
        <v>74</v>
      </c>
      <c r="O1391" s="3">
        <v>35</v>
      </c>
      <c r="P1391" s="13">
        <f t="shared" ref="P1391:P1393" si="278">I1391*L1391</f>
        <v>1215.46</v>
      </c>
      <c r="Q1391" s="13" t="str">
        <f t="shared" ref="Q1391:Q1393" si="279">IF(O1391="","Not Delivered",IF(O1391&lt;=30,"Fast",IF(O1391&lt;=60,"Normal","Slow")))</f>
        <v>Normal</v>
      </c>
      <c r="S1391" s="21"/>
    </row>
    <row r="1392" customHeight="1" spans="1:19">
      <c r="A1392" s="2" t="s">
        <v>2972</v>
      </c>
      <c r="B1392" s="29" t="s">
        <v>1042</v>
      </c>
      <c r="C1392" s="2" t="s">
        <v>2973</v>
      </c>
      <c r="D1392" s="2" t="str">
        <f t="array" ref="D1392">_xlfn.XLOOKUP(C1392,Customers!A:A,Customers!B:B)</f>
        <v>Customer 0241</v>
      </c>
      <c r="E1392" s="2" t="s">
        <v>52</v>
      </c>
      <c r="F1392" s="2" t="str">
        <f t="array" ref="F1392">_xlfn.XLOOKUP(E1392,Restaurants!A:A,Restaurants!B:B)</f>
        <v>Restaurant 083</v>
      </c>
      <c r="G1392" s="2" t="s">
        <v>1013</v>
      </c>
      <c r="H1392" s="2" t="str">
        <f t="array" ref="H1392">_xlfn.XLOOKUP(G1392,Food_Menu!A:A,Food_Menu!B:B)</f>
        <v>Food Item 0158</v>
      </c>
      <c r="I1392" s="2">
        <f t="array" ref="I1392">_xlfn.XLOOKUP(G1392,Food_Menu!A:A,Food_Menu!D:D)</f>
        <v>622.8</v>
      </c>
      <c r="J1392" s="2" t="s">
        <v>1375</v>
      </c>
      <c r="K1392" s="2" t="str">
        <f t="array" ref="K1392">_xlfn.XLOOKUP(J1392,Delivery_Partners!A:A,Delivery_Partners!B:B)</f>
        <v>Delivery Partner 008</v>
      </c>
      <c r="L1392" s="3">
        <v>1</v>
      </c>
      <c r="M1392" s="2" t="s">
        <v>23</v>
      </c>
      <c r="N1392" s="2" t="s">
        <v>74</v>
      </c>
      <c r="O1392" s="3">
        <v>30</v>
      </c>
      <c r="P1392" s="13">
        <f t="shared" si="278"/>
        <v>622.8</v>
      </c>
      <c r="Q1392" s="13" t="str">
        <f t="shared" si="279"/>
        <v>Fast</v>
      </c>
      <c r="S1392" s="21"/>
    </row>
    <row r="1393" customHeight="1" spans="1:19">
      <c r="A1393" s="2" t="s">
        <v>2974</v>
      </c>
      <c r="B1393" s="28">
        <v>45969</v>
      </c>
      <c r="C1393" s="2" t="s">
        <v>274</v>
      </c>
      <c r="D1393" s="2" t="str">
        <f t="array" ref="D1393">_xlfn.XLOOKUP(C1393,Customers!A:A,Customers!B:B)</f>
        <v>Customer 0629</v>
      </c>
      <c r="E1393" s="2" t="s">
        <v>603</v>
      </c>
      <c r="F1393" s="2" t="str">
        <f t="array" ref="F1393">_xlfn.XLOOKUP(E1393,Restaurants!A:A,Restaurants!B:B)</f>
        <v>Restaurant 009</v>
      </c>
      <c r="G1393" s="2" t="s">
        <v>405</v>
      </c>
      <c r="H1393" s="2" t="str">
        <f t="array" ref="H1393">_xlfn.XLOOKUP(G1393,Food_Menu!A:A,Food_Menu!B:B)</f>
        <v>Food Item 0004</v>
      </c>
      <c r="I1393" s="2">
        <f t="array" ref="I1393">_xlfn.XLOOKUP(G1393,Food_Menu!A:A,Food_Menu!D:D)</f>
        <v>173.7</v>
      </c>
      <c r="J1393" s="2" t="s">
        <v>1193</v>
      </c>
      <c r="K1393" s="2" t="str">
        <f t="array" ref="K1393">_xlfn.XLOOKUP(J1393,Delivery_Partners!A:A,Delivery_Partners!B:B)</f>
        <v>Delivery Partner 074</v>
      </c>
      <c r="L1393" s="3">
        <v>2</v>
      </c>
      <c r="M1393" s="2" t="s">
        <v>23</v>
      </c>
      <c r="N1393" s="2" t="s">
        <v>55</v>
      </c>
      <c r="O1393" s="3">
        <v>33</v>
      </c>
      <c r="P1393" s="13">
        <f t="shared" si="278"/>
        <v>347.4</v>
      </c>
      <c r="Q1393" s="13" t="str">
        <f t="shared" si="279"/>
        <v>Normal</v>
      </c>
      <c r="S1393" s="21"/>
    </row>
    <row r="1394" hidden="1" customHeight="1" spans="1:19">
      <c r="A1394" s="2" t="s">
        <v>2975</v>
      </c>
      <c r="B1394" s="29" t="s">
        <v>1251</v>
      </c>
      <c r="C1394" s="2" t="s">
        <v>2507</v>
      </c>
      <c r="D1394" s="2" t="str">
        <f t="array" ref="D1394">_xlfn.XLOOKUP(C1394,Customers!A:A,Customers!B:B)</f>
        <v>Customer 0257</v>
      </c>
      <c r="E1394" s="2" t="s">
        <v>110</v>
      </c>
      <c r="F1394" s="2" t="str">
        <f t="array" ref="F1394">_xlfn.XLOOKUP(E1394,Restaurants!A:A,Restaurants!B:B)</f>
        <v>Restaurant 062</v>
      </c>
      <c r="G1394" s="2" t="s">
        <v>172</v>
      </c>
      <c r="H1394" s="2" t="str">
        <f t="array" ref="H1394">_xlfn.XLOOKUP(G1394,Food_Menu!A:A,Food_Menu!B:B)</f>
        <v>Food Item 0003</v>
      </c>
      <c r="I1394" s="2"/>
      <c r="J1394" s="2" t="s">
        <v>378</v>
      </c>
      <c r="K1394" s="2" t="str">
        <f t="array" ref="K1394">_xlfn.XLOOKUP(J1394,Delivery_Partners!A:A,Delivery_Partners!B:B)</f>
        <v>Delivery Partner 111</v>
      </c>
      <c r="L1394" s="3">
        <v>2</v>
      </c>
      <c r="M1394" s="2" t="s">
        <v>101</v>
      </c>
      <c r="N1394" s="2" t="s">
        <v>55</v>
      </c>
      <c r="O1394" s="2"/>
    </row>
    <row r="1395" customHeight="1" spans="1:19">
      <c r="A1395" s="2" t="s">
        <v>2976</v>
      </c>
      <c r="B1395" s="28">
        <v>45875</v>
      </c>
      <c r="C1395" s="2" t="s">
        <v>2836</v>
      </c>
      <c r="D1395" s="2" t="str">
        <f t="array" ref="D1395">_xlfn.XLOOKUP(C1395,Customers!A:A,Customers!B:B)</f>
        <v>Customer 0914</v>
      </c>
      <c r="E1395" s="2" t="s">
        <v>623</v>
      </c>
      <c r="F1395" s="2" t="str">
        <f t="array" ref="F1395">_xlfn.XLOOKUP(E1395,Restaurants!A:A,Restaurants!B:B)</f>
        <v>Restaurant 045</v>
      </c>
      <c r="G1395" s="2" t="s">
        <v>1919</v>
      </c>
      <c r="H1395" s="2" t="str">
        <f t="array" ref="H1395">_xlfn.XLOOKUP(G1395,Food_Menu!A:A,Food_Menu!B:B)</f>
        <v>Food Item 0201</v>
      </c>
      <c r="I1395" s="2">
        <f t="array" ref="I1395">_xlfn.XLOOKUP(G1395,Food_Menu!A:A,Food_Menu!D:D)</f>
        <v>613.68</v>
      </c>
      <c r="J1395" s="2" t="s">
        <v>1146</v>
      </c>
      <c r="K1395" s="2" t="str">
        <f t="array" ref="K1395">_xlfn.XLOOKUP(J1395,Delivery_Partners!A:A,Delivery_Partners!B:B)</f>
        <v>Delivery Partner 135</v>
      </c>
      <c r="L1395" s="3">
        <v>2</v>
      </c>
      <c r="M1395" s="2" t="s">
        <v>23</v>
      </c>
      <c r="N1395" s="2" t="s">
        <v>55</v>
      </c>
      <c r="O1395" s="3">
        <v>52</v>
      </c>
      <c r="P1395" s="13">
        <f t="shared" ref="P1395:P1399" si="280">I1395*L1395</f>
        <v>1227.36</v>
      </c>
      <c r="Q1395" s="13" t="str">
        <f t="shared" ref="Q1395:Q1399" si="281">IF(O1395="","Not Delivered",IF(O1395&lt;=30,"Fast",IF(O1395&lt;=60,"Normal","Slow")))</f>
        <v>Normal</v>
      </c>
      <c r="S1395" s="21"/>
    </row>
    <row r="1396" customHeight="1" spans="1:19">
      <c r="A1396" s="2" t="s">
        <v>2977</v>
      </c>
      <c r="B1396" s="28">
        <v>45814</v>
      </c>
      <c r="C1396" s="2" t="s">
        <v>2912</v>
      </c>
      <c r="D1396" s="2" t="str">
        <f t="array" ref="D1396">_xlfn.XLOOKUP(C1396,Customers!A:A,Customers!B:B)</f>
        <v>Customer 0036</v>
      </c>
      <c r="E1396" s="2" t="s">
        <v>1031</v>
      </c>
      <c r="F1396" s="2" t="str">
        <f t="array" ref="F1396">_xlfn.XLOOKUP(E1396,Restaurants!A:A,Restaurants!B:B)</f>
        <v>Restaurant 016</v>
      </c>
      <c r="G1396" s="2" t="s">
        <v>2712</v>
      </c>
      <c r="H1396" s="2" t="str">
        <f t="array" ref="H1396">_xlfn.XLOOKUP(G1396,Food_Menu!A:A,Food_Menu!B:B)</f>
        <v>Food Item 0008</v>
      </c>
      <c r="I1396" s="2">
        <f t="array" ref="I1396">_xlfn.XLOOKUP(G1396,Food_Menu!A:A,Food_Menu!D:D)</f>
        <v>417.54</v>
      </c>
      <c r="J1396" s="2" t="s">
        <v>35</v>
      </c>
      <c r="K1396" s="2" t="str">
        <f t="array" ref="K1396">_xlfn.XLOOKUP(J1396,Delivery_Partners!A:A,Delivery_Partners!B:B)</f>
        <v>Delivery Partner 081</v>
      </c>
      <c r="L1396" s="3">
        <v>2</v>
      </c>
      <c r="M1396" s="2" t="s">
        <v>23</v>
      </c>
      <c r="N1396" s="2" t="s">
        <v>24</v>
      </c>
      <c r="O1396" s="3">
        <v>45</v>
      </c>
      <c r="P1396" s="13">
        <f t="shared" si="280"/>
        <v>835.08</v>
      </c>
      <c r="Q1396" s="13" t="str">
        <f t="shared" si="281"/>
        <v>Normal</v>
      </c>
      <c r="S1396" s="21"/>
    </row>
    <row r="1397" customHeight="1" spans="1:19">
      <c r="A1397" s="2" t="s">
        <v>2978</v>
      </c>
      <c r="B1397" s="29" t="s">
        <v>44</v>
      </c>
      <c r="C1397" s="2" t="s">
        <v>1149</v>
      </c>
      <c r="D1397" s="2" t="str">
        <f t="array" ref="D1397">_xlfn.XLOOKUP(C1397,Customers!A:A,Customers!B:B)</f>
        <v>Customer 0993</v>
      </c>
      <c r="E1397" s="2" t="s">
        <v>293</v>
      </c>
      <c r="F1397" s="2" t="str">
        <f t="array" ref="F1397">_xlfn.XLOOKUP(E1397,Restaurants!A:A,Restaurants!B:B)</f>
        <v>Restaurant 057</v>
      </c>
      <c r="G1397" s="2" t="s">
        <v>2324</v>
      </c>
      <c r="H1397" s="2" t="str">
        <f t="array" ref="H1397">_xlfn.XLOOKUP(G1397,Food_Menu!A:A,Food_Menu!B:B)</f>
        <v>Food Item 0059</v>
      </c>
      <c r="I1397" s="2">
        <f t="array" ref="I1397">_xlfn.XLOOKUP(G1397,Food_Menu!A:A,Food_Menu!D:D)</f>
        <v>524.23</v>
      </c>
      <c r="J1397" s="2" t="s">
        <v>481</v>
      </c>
      <c r="K1397" s="2" t="str">
        <f t="array" ref="K1397">_xlfn.XLOOKUP(J1397,Delivery_Partners!A:A,Delivery_Partners!B:B)</f>
        <v>Delivery Partner 100</v>
      </c>
      <c r="L1397" s="3">
        <v>1</v>
      </c>
      <c r="M1397" s="2" t="s">
        <v>23</v>
      </c>
      <c r="N1397" s="2" t="s">
        <v>24</v>
      </c>
      <c r="O1397" s="3">
        <v>36</v>
      </c>
      <c r="P1397" s="13">
        <f t="shared" si="280"/>
        <v>524.23</v>
      </c>
      <c r="Q1397" s="13" t="str">
        <f t="shared" si="281"/>
        <v>Normal</v>
      </c>
      <c r="S1397" s="21"/>
    </row>
    <row r="1398" customHeight="1" spans="1:19">
      <c r="A1398" s="2" t="s">
        <v>2979</v>
      </c>
      <c r="B1398" s="29" t="s">
        <v>180</v>
      </c>
      <c r="C1398" s="2" t="s">
        <v>1313</v>
      </c>
      <c r="D1398" s="2" t="str">
        <f t="array" ref="D1398">_xlfn.XLOOKUP(C1398,Customers!A:A,Customers!B:B)</f>
        <v>Customer 1115</v>
      </c>
      <c r="E1398" s="2" t="s">
        <v>702</v>
      </c>
      <c r="F1398" s="2" t="str">
        <f t="array" ref="F1398">_xlfn.XLOOKUP(E1398,Restaurants!A:A,Restaurants!B:B)</f>
        <v>Restaurant 025</v>
      </c>
      <c r="G1398" s="2" t="s">
        <v>117</v>
      </c>
      <c r="H1398" s="2" t="str">
        <f t="array" ref="H1398">_xlfn.XLOOKUP(G1398,Food_Menu!A:A,Food_Menu!B:B)</f>
        <v>Food Item 0030</v>
      </c>
      <c r="I1398" s="2">
        <f t="array" ref="I1398">_xlfn.XLOOKUP(G1398,Food_Menu!A:A,Food_Menu!D:D)</f>
        <v>373.16</v>
      </c>
      <c r="J1398" s="2" t="s">
        <v>435</v>
      </c>
      <c r="K1398" s="2" t="str">
        <f t="array" ref="K1398">_xlfn.XLOOKUP(J1398,Delivery_Partners!A:A,Delivery_Partners!B:B)</f>
        <v>Delivery Partner 040</v>
      </c>
      <c r="L1398" s="3">
        <v>1</v>
      </c>
      <c r="M1398" s="2" t="s">
        <v>23</v>
      </c>
      <c r="N1398" s="2" t="s">
        <v>42</v>
      </c>
      <c r="O1398" s="3">
        <v>34</v>
      </c>
      <c r="P1398" s="13">
        <f t="shared" si="280"/>
        <v>373.16</v>
      </c>
      <c r="Q1398" s="13" t="str">
        <f t="shared" si="281"/>
        <v>Normal</v>
      </c>
      <c r="S1398" s="21"/>
    </row>
    <row r="1399" customHeight="1" spans="1:19">
      <c r="A1399" s="2" t="s">
        <v>2980</v>
      </c>
      <c r="B1399" s="28">
        <v>45785</v>
      </c>
      <c r="C1399" s="2" t="s">
        <v>219</v>
      </c>
      <c r="D1399" s="2" t="str">
        <f t="array" ref="D1399">_xlfn.XLOOKUP(C1399,Customers!A:A,Customers!B:B)</f>
        <v>Customer 0028</v>
      </c>
      <c r="E1399" s="2" t="s">
        <v>1072</v>
      </c>
      <c r="F1399" s="2" t="str">
        <f t="array" ref="F1399">_xlfn.XLOOKUP(E1399,Restaurants!A:A,Restaurants!B:B)</f>
        <v>Restaurant 030</v>
      </c>
      <c r="G1399" s="2" t="s">
        <v>624</v>
      </c>
      <c r="H1399" s="2" t="str">
        <f t="array" ref="H1399">_xlfn.XLOOKUP(G1399,Food_Menu!A:A,Food_Menu!B:B)</f>
        <v>Food Item 0129</v>
      </c>
      <c r="I1399" s="2">
        <f t="array" ref="I1399">_xlfn.XLOOKUP(G1399,Food_Menu!A:A,Food_Menu!D:D)</f>
        <v>581.3</v>
      </c>
      <c r="J1399" s="2" t="s">
        <v>199</v>
      </c>
      <c r="K1399" s="2" t="str">
        <f t="array" ref="K1399">_xlfn.XLOOKUP(J1399,Delivery_Partners!A:A,Delivery_Partners!B:B)</f>
        <v>Delivery Partner 144</v>
      </c>
      <c r="L1399" s="3">
        <v>1</v>
      </c>
      <c r="M1399" s="2" t="s">
        <v>23</v>
      </c>
      <c r="N1399" s="2" t="s">
        <v>24</v>
      </c>
      <c r="O1399" s="3">
        <v>48</v>
      </c>
      <c r="P1399" s="13">
        <f t="shared" si="280"/>
        <v>581.3</v>
      </c>
      <c r="Q1399" s="13" t="str">
        <f t="shared" si="281"/>
        <v>Normal</v>
      </c>
      <c r="S1399" s="21"/>
    </row>
    <row r="1400" hidden="1" customHeight="1" spans="1:19">
      <c r="A1400" s="2" t="s">
        <v>2981</v>
      </c>
      <c r="B1400" s="28">
        <v>45876</v>
      </c>
      <c r="C1400" s="2" t="s">
        <v>2982</v>
      </c>
      <c r="D1400" s="2" t="str">
        <f t="array" ref="D1400">_xlfn.XLOOKUP(C1400,Customers!A:A,Customers!B:B)</f>
        <v>Customer 0757</v>
      </c>
      <c r="E1400" s="2" t="s">
        <v>771</v>
      </c>
      <c r="F1400" s="2" t="str">
        <f t="array" ref="F1400">_xlfn.XLOOKUP(E1400,Restaurants!A:A,Restaurants!B:B)</f>
        <v>Restaurant 107</v>
      </c>
      <c r="G1400" s="2" t="s">
        <v>318</v>
      </c>
      <c r="H1400" s="2" t="str">
        <f t="array" ref="H1400">_xlfn.XLOOKUP(G1400,Food_Menu!A:A,Food_Menu!B:B)</f>
        <v>Food Item 0115</v>
      </c>
      <c r="I1400" s="2"/>
      <c r="J1400" s="2" t="s">
        <v>756</v>
      </c>
      <c r="K1400" s="2" t="str">
        <f t="array" ref="K1400">_xlfn.XLOOKUP(J1400,Delivery_Partners!A:A,Delivery_Partners!B:B)</f>
        <v>Delivery Partner 126</v>
      </c>
      <c r="L1400" s="3">
        <v>2</v>
      </c>
      <c r="M1400" s="2" t="s">
        <v>101</v>
      </c>
      <c r="N1400" s="2" t="s">
        <v>24</v>
      </c>
      <c r="O1400" s="2"/>
    </row>
    <row r="1401" hidden="1" customHeight="1" spans="1:19">
      <c r="A1401" s="2" t="s">
        <v>2983</v>
      </c>
      <c r="B1401" s="28">
        <v>45931</v>
      </c>
      <c r="C1401" s="2" t="s">
        <v>1012</v>
      </c>
      <c r="D1401" s="2" t="str">
        <f t="array" ref="D1401">_xlfn.XLOOKUP(C1401,Customers!A:A,Customers!B:B)</f>
        <v>Customer 0095</v>
      </c>
      <c r="E1401" s="2" t="s">
        <v>1060</v>
      </c>
      <c r="F1401" s="2" t="str">
        <f t="array" ref="F1401">_xlfn.XLOOKUP(E1401,Restaurants!A:A,Restaurants!B:B)</f>
        <v>Restaurant 042</v>
      </c>
      <c r="G1401" s="2" t="s">
        <v>1040</v>
      </c>
      <c r="H1401" s="2" t="str">
        <f t="array" ref="H1401">_xlfn.XLOOKUP(G1401,Food_Menu!A:A,Food_Menu!B:B)</f>
        <v>Food Item 0185</v>
      </c>
      <c r="I1401" s="2"/>
      <c r="J1401" s="2" t="s">
        <v>127</v>
      </c>
      <c r="K1401" s="2" t="str">
        <f t="array" ref="K1401">_xlfn.XLOOKUP(J1401,Delivery_Partners!A:A,Delivery_Partners!B:B)</f>
        <v>Delivery Partner 134</v>
      </c>
      <c r="L1401" s="3">
        <v>3</v>
      </c>
      <c r="M1401" s="2" t="s">
        <v>101</v>
      </c>
      <c r="N1401" s="2" t="s">
        <v>24</v>
      </c>
      <c r="O1401" s="2"/>
    </row>
    <row r="1402" customHeight="1" spans="1:19">
      <c r="A1402" s="2" t="s">
        <v>2984</v>
      </c>
      <c r="B1402" s="28">
        <v>45932</v>
      </c>
      <c r="C1402" s="2" t="s">
        <v>1076</v>
      </c>
      <c r="D1402" s="2" t="str">
        <f t="array" ref="D1402">_xlfn.XLOOKUP(C1402,Customers!A:A,Customers!B:B)</f>
        <v>Customer 0433</v>
      </c>
      <c r="E1402" s="2" t="s">
        <v>1022</v>
      </c>
      <c r="F1402" s="2" t="str">
        <f t="array" ref="F1402">_xlfn.XLOOKUP(E1402,Restaurants!A:A,Restaurants!B:B)</f>
        <v>Restaurant 049</v>
      </c>
      <c r="G1402" s="2" t="s">
        <v>785</v>
      </c>
      <c r="H1402" s="2" t="str">
        <f t="array" ref="H1402">_xlfn.XLOOKUP(G1402,Food_Menu!A:A,Food_Menu!B:B)</f>
        <v>Food Item 0218</v>
      </c>
      <c r="I1402" s="2">
        <f t="array" ref="I1402">_xlfn.XLOOKUP(G1402,Food_Menu!A:A,Food_Menu!D:D)</f>
        <v>579.55</v>
      </c>
      <c r="J1402" s="2" t="s">
        <v>613</v>
      </c>
      <c r="K1402" s="2" t="str">
        <f t="array" ref="K1402">_xlfn.XLOOKUP(J1402,Delivery_Partners!A:A,Delivery_Partners!B:B)</f>
        <v>Delivery Partner 121</v>
      </c>
      <c r="L1402" s="3">
        <v>1</v>
      </c>
      <c r="M1402" s="2" t="s">
        <v>23</v>
      </c>
      <c r="N1402" s="2" t="s">
        <v>55</v>
      </c>
      <c r="O1402" s="3">
        <v>29</v>
      </c>
      <c r="P1402" s="13">
        <f t="shared" ref="P1402:P1414" si="282">I1402*L1402</f>
        <v>579.55</v>
      </c>
      <c r="Q1402" s="13" t="str">
        <f t="shared" ref="Q1402:Q1414" si="283">IF(O1402="","Not Delivered",IF(O1402&lt;=30,"Fast",IF(O1402&lt;=60,"Normal","Slow")))</f>
        <v>Fast</v>
      </c>
      <c r="S1402" s="21"/>
    </row>
    <row r="1403" customHeight="1" spans="1:19">
      <c r="A1403" s="2" t="s">
        <v>2985</v>
      </c>
      <c r="B1403" s="28">
        <v>45717</v>
      </c>
      <c r="C1403" s="2" t="s">
        <v>2625</v>
      </c>
      <c r="D1403" s="2" t="str">
        <f t="array" ref="D1403">_xlfn.XLOOKUP(C1403,Customers!A:A,Customers!B:B)</f>
        <v>Customer 0404</v>
      </c>
      <c r="E1403" s="2" t="s">
        <v>350</v>
      </c>
      <c r="F1403" s="2" t="str">
        <f t="array" ref="F1403">_xlfn.XLOOKUP(E1403,Restaurants!A:A,Restaurants!B:B)</f>
        <v>Restaurant 001</v>
      </c>
      <c r="G1403" s="2" t="s">
        <v>79</v>
      </c>
      <c r="H1403" s="2" t="str">
        <f t="array" ref="H1403">_xlfn.XLOOKUP(G1403,Food_Menu!A:A,Food_Menu!B:B)</f>
        <v>Food Item 0165</v>
      </c>
      <c r="I1403" s="2">
        <f t="array" ref="I1403">_xlfn.XLOOKUP(G1403,Food_Menu!A:A,Food_Menu!D:D)</f>
        <v>508.61</v>
      </c>
      <c r="J1403" s="2" t="s">
        <v>1104</v>
      </c>
      <c r="K1403" s="2" t="str">
        <f t="array" ref="K1403">_xlfn.XLOOKUP(J1403,Delivery_Partners!A:A,Delivery_Partners!B:B)</f>
        <v>Delivery Partner 178</v>
      </c>
      <c r="L1403" s="3">
        <v>2</v>
      </c>
      <c r="M1403" s="2" t="s">
        <v>23</v>
      </c>
      <c r="N1403" s="2" t="s">
        <v>24</v>
      </c>
      <c r="O1403" s="3">
        <v>38</v>
      </c>
      <c r="P1403" s="13">
        <f t="shared" si="282"/>
        <v>1017.22</v>
      </c>
      <c r="Q1403" s="13" t="str">
        <f t="shared" si="283"/>
        <v>Normal</v>
      </c>
      <c r="S1403" s="21"/>
    </row>
    <row r="1404" customHeight="1" spans="1:19">
      <c r="A1404" s="2" t="s">
        <v>2986</v>
      </c>
      <c r="B1404" s="28">
        <v>45849</v>
      </c>
      <c r="C1404" s="2" t="s">
        <v>2182</v>
      </c>
      <c r="D1404" s="2" t="str">
        <f t="array" ref="D1404">_xlfn.XLOOKUP(C1404,Customers!A:A,Customers!B:B)</f>
        <v>Customer 0624</v>
      </c>
      <c r="E1404" s="2" t="s">
        <v>66</v>
      </c>
      <c r="F1404" s="2" t="str">
        <f t="array" ref="F1404">_xlfn.XLOOKUP(E1404,Restaurants!A:A,Restaurants!B:B)</f>
        <v>Restaurant 037</v>
      </c>
      <c r="G1404" s="2" t="s">
        <v>1185</v>
      </c>
      <c r="H1404" s="2" t="str">
        <f t="array" ref="H1404">_xlfn.XLOOKUP(G1404,Food_Menu!A:A,Food_Menu!B:B)</f>
        <v>Food Item 0103</v>
      </c>
      <c r="I1404" s="2">
        <f t="array" ref="I1404">_xlfn.XLOOKUP(G1404,Food_Menu!A:A,Food_Menu!D:D)</f>
        <v>421.35</v>
      </c>
      <c r="J1404" s="2" t="s">
        <v>862</v>
      </c>
      <c r="K1404" s="2" t="str">
        <f t="array" ref="K1404">_xlfn.XLOOKUP(J1404,Delivery_Partners!A:A,Delivery_Partners!B:B)</f>
        <v>Delivery Partner 159</v>
      </c>
      <c r="L1404" s="3">
        <v>1</v>
      </c>
      <c r="M1404" s="2" t="s">
        <v>23</v>
      </c>
      <c r="N1404" s="2" t="s">
        <v>74</v>
      </c>
      <c r="O1404" s="3">
        <v>42</v>
      </c>
      <c r="P1404" s="13">
        <f t="shared" si="282"/>
        <v>421.35</v>
      </c>
      <c r="Q1404" s="13" t="str">
        <f t="shared" si="283"/>
        <v>Normal</v>
      </c>
      <c r="S1404" s="21"/>
    </row>
    <row r="1405" customHeight="1" spans="1:19">
      <c r="A1405" s="2" t="s">
        <v>2987</v>
      </c>
      <c r="B1405" s="28">
        <v>45849</v>
      </c>
      <c r="C1405" s="2" t="s">
        <v>2988</v>
      </c>
      <c r="D1405" s="2" t="str">
        <f t="array" ref="D1405">_xlfn.XLOOKUP(C1405,Customers!A:A,Customers!B:B)</f>
        <v>Customer 1102</v>
      </c>
      <c r="E1405" s="2" t="s">
        <v>46</v>
      </c>
      <c r="F1405" s="2" t="str">
        <f t="array" ref="F1405">_xlfn.XLOOKUP(E1405,Restaurants!A:A,Restaurants!B:B)</f>
        <v>Restaurant 043</v>
      </c>
      <c r="G1405" s="2" t="s">
        <v>582</v>
      </c>
      <c r="H1405" s="2" t="str">
        <f t="array" ref="H1405">_xlfn.XLOOKUP(G1405,Food_Menu!A:A,Food_Menu!B:B)</f>
        <v>Food Item 0011</v>
      </c>
      <c r="I1405" s="2">
        <f t="array" ref="I1405">_xlfn.XLOOKUP(G1405,Food_Menu!A:A,Food_Menu!D:D)</f>
        <v>586.61</v>
      </c>
      <c r="J1405" s="2" t="s">
        <v>1829</v>
      </c>
      <c r="K1405" s="2" t="str">
        <f t="array" ref="K1405">_xlfn.XLOOKUP(J1405,Delivery_Partners!A:A,Delivery_Partners!B:B)</f>
        <v>Delivery Partner 146</v>
      </c>
      <c r="L1405" s="3">
        <v>1</v>
      </c>
      <c r="M1405" s="2" t="s">
        <v>23</v>
      </c>
      <c r="N1405" s="2" t="s">
        <v>42</v>
      </c>
      <c r="O1405" s="3">
        <v>28</v>
      </c>
      <c r="P1405" s="13">
        <f t="shared" si="282"/>
        <v>586.61</v>
      </c>
      <c r="Q1405" s="13" t="str">
        <f t="shared" si="283"/>
        <v>Fast</v>
      </c>
      <c r="S1405" s="21"/>
    </row>
    <row r="1406" customHeight="1" spans="1:19">
      <c r="A1406" s="2" t="s">
        <v>2989</v>
      </c>
      <c r="B1406" s="29" t="s">
        <v>50</v>
      </c>
      <c r="C1406" s="2" t="s">
        <v>2990</v>
      </c>
      <c r="D1406" s="2" t="str">
        <f t="array" ref="D1406">_xlfn.XLOOKUP(C1406,Customers!A:A,Customers!B:B)</f>
        <v>Customer 0554</v>
      </c>
      <c r="E1406" s="2" t="s">
        <v>634</v>
      </c>
      <c r="F1406" s="2" t="str">
        <f t="array" ref="F1406">_xlfn.XLOOKUP(E1406,Restaurants!A:A,Restaurants!B:B)</f>
        <v>Restaurant 087</v>
      </c>
      <c r="G1406" s="2" t="s">
        <v>659</v>
      </c>
      <c r="H1406" s="2" t="str">
        <f t="array" ref="H1406">_xlfn.XLOOKUP(G1406,Food_Menu!A:A,Food_Menu!B:B)</f>
        <v>Food Item 0203</v>
      </c>
      <c r="I1406" s="2">
        <f t="array" ref="I1406">_xlfn.XLOOKUP(G1406,Food_Menu!A:A,Food_Menu!D:D)</f>
        <v>406.91</v>
      </c>
      <c r="J1406" s="2" t="s">
        <v>1120</v>
      </c>
      <c r="K1406" s="2" t="str">
        <f t="array" ref="K1406">_xlfn.XLOOKUP(J1406,Delivery_Partners!A:A,Delivery_Partners!B:B)</f>
        <v>Delivery Partner 061</v>
      </c>
      <c r="L1406" s="3">
        <v>1</v>
      </c>
      <c r="M1406" s="2" t="s">
        <v>23</v>
      </c>
      <c r="N1406" s="2" t="s">
        <v>24</v>
      </c>
      <c r="O1406" s="3">
        <v>45</v>
      </c>
      <c r="P1406" s="13">
        <f t="shared" si="282"/>
        <v>406.91</v>
      </c>
      <c r="Q1406" s="13" t="str">
        <f t="shared" si="283"/>
        <v>Normal</v>
      </c>
      <c r="S1406" s="21"/>
    </row>
    <row r="1407" customHeight="1" spans="1:19">
      <c r="A1407" s="2" t="s">
        <v>2991</v>
      </c>
      <c r="B1407" s="29" t="s">
        <v>1027</v>
      </c>
      <c r="C1407" s="2" t="s">
        <v>2522</v>
      </c>
      <c r="D1407" s="2" t="str">
        <f t="array" ref="D1407">_xlfn.XLOOKUP(C1407,Customers!A:A,Customers!B:B)</f>
        <v>Customer 0478</v>
      </c>
      <c r="E1407" s="2" t="s">
        <v>871</v>
      </c>
      <c r="F1407" s="2" t="str">
        <f t="array" ref="F1407">_xlfn.XLOOKUP(E1407,Restaurants!A:A,Restaurants!B:B)</f>
        <v>Restaurant 015</v>
      </c>
      <c r="G1407" s="2" t="s">
        <v>1785</v>
      </c>
      <c r="H1407" s="2" t="str">
        <f t="array" ref="H1407">_xlfn.XLOOKUP(G1407,Food_Menu!A:A,Food_Menu!B:B)</f>
        <v>Food Item 0124</v>
      </c>
      <c r="I1407" s="2">
        <f t="array" ref="I1407">_xlfn.XLOOKUP(G1407,Food_Menu!A:A,Food_Menu!D:D)</f>
        <v>195.8</v>
      </c>
      <c r="J1407" s="2" t="s">
        <v>231</v>
      </c>
      <c r="K1407" s="2" t="str">
        <f t="array" ref="K1407">_xlfn.XLOOKUP(J1407,Delivery_Partners!A:A,Delivery_Partners!B:B)</f>
        <v>Delivery Partner 013</v>
      </c>
      <c r="L1407" s="3">
        <v>3</v>
      </c>
      <c r="M1407" s="2" t="s">
        <v>23</v>
      </c>
      <c r="N1407" s="2" t="s">
        <v>24</v>
      </c>
      <c r="O1407" s="3">
        <v>38</v>
      </c>
      <c r="P1407" s="13">
        <f t="shared" si="282"/>
        <v>587.4</v>
      </c>
      <c r="Q1407" s="13" t="str">
        <f t="shared" si="283"/>
        <v>Normal</v>
      </c>
      <c r="S1407" s="21"/>
    </row>
    <row r="1408" customHeight="1" spans="1:19">
      <c r="A1408" s="2" t="s">
        <v>2992</v>
      </c>
      <c r="B1408" s="29" t="s">
        <v>2755</v>
      </c>
      <c r="C1408" s="2" t="s">
        <v>2993</v>
      </c>
      <c r="D1408" s="2" t="str">
        <f t="array" ref="D1408">_xlfn.XLOOKUP(C1408,Customers!A:A,Customers!B:B)</f>
        <v>Customer 0112</v>
      </c>
      <c r="E1408" s="2" t="s">
        <v>1292</v>
      </c>
      <c r="F1408" s="2" t="str">
        <f t="array" ref="F1408">_xlfn.XLOOKUP(E1408,Restaurants!A:A,Restaurants!B:B)</f>
        <v>Restaurant 112</v>
      </c>
      <c r="G1408" s="2" t="s">
        <v>835</v>
      </c>
      <c r="H1408" s="2" t="str">
        <f t="array" ref="H1408">_xlfn.XLOOKUP(G1408,Food_Menu!A:A,Food_Menu!B:B)</f>
        <v>Food Item 0048</v>
      </c>
      <c r="I1408" s="2">
        <f t="array" ref="I1408">_xlfn.XLOOKUP(G1408,Food_Menu!A:A,Food_Menu!D:D)</f>
        <v>226.31</v>
      </c>
      <c r="J1408" s="2" t="s">
        <v>1363</v>
      </c>
      <c r="K1408" s="2" t="str">
        <f t="array" ref="K1408">_xlfn.XLOOKUP(J1408,Delivery_Partners!A:A,Delivery_Partners!B:B)</f>
        <v>Delivery Partner 001</v>
      </c>
      <c r="L1408" s="3">
        <v>1</v>
      </c>
      <c r="M1408" s="2" t="s">
        <v>23</v>
      </c>
      <c r="N1408" s="2" t="s">
        <v>24</v>
      </c>
      <c r="O1408" s="3">
        <v>49</v>
      </c>
      <c r="P1408" s="13">
        <f t="shared" si="282"/>
        <v>226.31</v>
      </c>
      <c r="Q1408" s="13" t="str">
        <f t="shared" si="283"/>
        <v>Normal</v>
      </c>
      <c r="S1408" s="21"/>
    </row>
    <row r="1409" customHeight="1" spans="1:19">
      <c r="A1409" s="2" t="s">
        <v>2994</v>
      </c>
      <c r="B1409" s="28">
        <v>45968</v>
      </c>
      <c r="C1409" s="2" t="s">
        <v>437</v>
      </c>
      <c r="D1409" s="2" t="str">
        <f t="array" ref="D1409">_xlfn.XLOOKUP(C1409,Customers!A:A,Customers!B:B)</f>
        <v>Customer 1066</v>
      </c>
      <c r="E1409" s="2" t="s">
        <v>1031</v>
      </c>
      <c r="F1409" s="2" t="str">
        <f t="array" ref="F1409">_xlfn.XLOOKUP(E1409,Restaurants!A:A,Restaurants!B:B)</f>
        <v>Restaurant 016</v>
      </c>
      <c r="G1409" s="2" t="s">
        <v>331</v>
      </c>
      <c r="H1409" s="2" t="str">
        <f t="array" ref="H1409">_xlfn.XLOOKUP(G1409,Food_Menu!A:A,Food_Menu!B:B)</f>
        <v>Food Item 0120</v>
      </c>
      <c r="I1409" s="2">
        <f t="array" ref="I1409">_xlfn.XLOOKUP(G1409,Food_Menu!A:A,Food_Menu!D:D)</f>
        <v>569.73</v>
      </c>
      <c r="J1409" s="2" t="s">
        <v>474</v>
      </c>
      <c r="K1409" s="2" t="str">
        <f t="array" ref="K1409">_xlfn.XLOOKUP(J1409,Delivery_Partners!A:A,Delivery_Partners!B:B)</f>
        <v>Delivery Partner 141</v>
      </c>
      <c r="L1409" s="3">
        <v>1</v>
      </c>
      <c r="M1409" s="2" t="s">
        <v>23</v>
      </c>
      <c r="N1409" s="2" t="s">
        <v>24</v>
      </c>
      <c r="O1409" s="3">
        <v>23</v>
      </c>
      <c r="P1409" s="13">
        <f t="shared" si="282"/>
        <v>569.73</v>
      </c>
      <c r="Q1409" s="13" t="str">
        <f t="shared" si="283"/>
        <v>Fast</v>
      </c>
      <c r="S1409" s="21"/>
    </row>
    <row r="1410" customHeight="1" spans="1:19">
      <c r="A1410" s="2" t="s">
        <v>2995</v>
      </c>
      <c r="B1410" s="29" t="s">
        <v>850</v>
      </c>
      <c r="C1410" s="2" t="s">
        <v>2996</v>
      </c>
      <c r="D1410" s="2" t="str">
        <f t="array" ref="D1410">_xlfn.XLOOKUP(C1410,Customers!A:A,Customers!B:B)</f>
        <v>Customer 0378</v>
      </c>
      <c r="E1410" s="2" t="s">
        <v>20</v>
      </c>
      <c r="F1410" s="2" t="str">
        <f t="array" ref="F1410">_xlfn.XLOOKUP(E1410,Restaurants!A:A,Restaurants!B:B)</f>
        <v>Restaurant 079</v>
      </c>
      <c r="G1410" s="2" t="s">
        <v>2095</v>
      </c>
      <c r="H1410" s="2" t="str">
        <f t="array" ref="H1410">_xlfn.XLOOKUP(G1410,Food_Menu!A:A,Food_Menu!B:B)</f>
        <v>Food Item 0087</v>
      </c>
      <c r="I1410" s="2">
        <f t="array" ref="I1410">_xlfn.XLOOKUP(G1410,Food_Menu!A:A,Food_Menu!D:D)</f>
        <v>288.34</v>
      </c>
      <c r="J1410" s="2" t="s">
        <v>148</v>
      </c>
      <c r="K1410" s="2" t="str">
        <f t="array" ref="K1410">_xlfn.XLOOKUP(J1410,Delivery_Partners!A:A,Delivery_Partners!B:B)</f>
        <v>Delivery Partner 162</v>
      </c>
      <c r="L1410" s="3">
        <v>2</v>
      </c>
      <c r="M1410" s="2" t="s">
        <v>23</v>
      </c>
      <c r="N1410" s="2" t="s">
        <v>24</v>
      </c>
      <c r="O1410" s="3">
        <v>15</v>
      </c>
      <c r="P1410" s="13">
        <f t="shared" si="282"/>
        <v>576.68</v>
      </c>
      <c r="Q1410" s="13" t="str">
        <f t="shared" si="283"/>
        <v>Fast</v>
      </c>
      <c r="S1410" s="21"/>
    </row>
    <row r="1411" customHeight="1" spans="1:19">
      <c r="A1411" s="2" t="s">
        <v>2997</v>
      </c>
      <c r="B1411" s="29" t="s">
        <v>1162</v>
      </c>
      <c r="C1411" s="2" t="s">
        <v>1674</v>
      </c>
      <c r="D1411" s="2" t="str">
        <f t="array" ref="D1411">_xlfn.XLOOKUP(C1411,Customers!A:A,Customers!B:B)</f>
        <v>Customer 0555</v>
      </c>
      <c r="E1411" s="2" t="s">
        <v>350</v>
      </c>
      <c r="F1411" s="2" t="str">
        <f t="array" ref="F1411">_xlfn.XLOOKUP(E1411,Restaurants!A:A,Restaurants!B:B)</f>
        <v>Restaurant 001</v>
      </c>
      <c r="G1411" s="2" t="s">
        <v>533</v>
      </c>
      <c r="H1411" s="2" t="str">
        <f t="array" ref="H1411">_xlfn.XLOOKUP(G1411,Food_Menu!A:A,Food_Menu!B:B)</f>
        <v>Food Item 0078</v>
      </c>
      <c r="I1411" s="2">
        <f t="array" ref="I1411">_xlfn.XLOOKUP(G1411,Food_Menu!A:A,Food_Menu!D:D)</f>
        <v>220.49</v>
      </c>
      <c r="J1411" s="2" t="s">
        <v>448</v>
      </c>
      <c r="K1411" s="2" t="str">
        <f t="array" ref="K1411">_xlfn.XLOOKUP(J1411,Delivery_Partners!A:A,Delivery_Partners!B:B)</f>
        <v>Delivery Partner 117</v>
      </c>
      <c r="L1411" s="3">
        <v>1</v>
      </c>
      <c r="M1411" s="2" t="s">
        <v>23</v>
      </c>
      <c r="N1411" s="2" t="s">
        <v>24</v>
      </c>
      <c r="O1411" s="3">
        <v>30</v>
      </c>
      <c r="P1411" s="13">
        <f t="shared" si="282"/>
        <v>220.49</v>
      </c>
      <c r="Q1411" s="13" t="str">
        <f t="shared" si="283"/>
        <v>Fast</v>
      </c>
      <c r="S1411" s="21"/>
    </row>
    <row r="1412" customHeight="1" spans="1:19">
      <c r="A1412" s="2" t="s">
        <v>2998</v>
      </c>
      <c r="B1412" s="29" t="s">
        <v>837</v>
      </c>
      <c r="C1412" s="2" t="s">
        <v>2999</v>
      </c>
      <c r="D1412" s="2" t="str">
        <f t="array" ref="D1412">_xlfn.XLOOKUP(C1412,Customers!A:A,Customers!B:B)</f>
        <v>Customer 0111</v>
      </c>
      <c r="E1412" s="2" t="s">
        <v>945</v>
      </c>
      <c r="F1412" s="2" t="str">
        <f t="array" ref="F1412">_xlfn.XLOOKUP(E1412,Restaurants!A:A,Restaurants!B:B)</f>
        <v>Restaurant 099</v>
      </c>
      <c r="G1412" s="2" t="s">
        <v>957</v>
      </c>
      <c r="H1412" s="2" t="str">
        <f t="array" ref="H1412">_xlfn.XLOOKUP(G1412,Food_Menu!A:A,Food_Menu!B:B)</f>
        <v>Food Item 0100</v>
      </c>
      <c r="I1412" s="2">
        <f t="array" ref="I1412">_xlfn.XLOOKUP(G1412,Food_Menu!A:A,Food_Menu!D:D)</f>
        <v>188.17</v>
      </c>
      <c r="J1412" s="2" t="s">
        <v>168</v>
      </c>
      <c r="K1412" s="2" t="str">
        <f t="array" ref="K1412">_xlfn.XLOOKUP(J1412,Delivery_Partners!A:A,Delivery_Partners!B:B)</f>
        <v>Delivery Partner 130</v>
      </c>
      <c r="L1412" s="3">
        <v>1</v>
      </c>
      <c r="M1412" s="2" t="s">
        <v>23</v>
      </c>
      <c r="N1412" s="2" t="s">
        <v>55</v>
      </c>
      <c r="O1412" s="3">
        <v>35</v>
      </c>
      <c r="P1412" s="13">
        <f t="shared" si="282"/>
        <v>188.17</v>
      </c>
      <c r="Q1412" s="13" t="str">
        <f t="shared" si="283"/>
        <v>Normal</v>
      </c>
      <c r="S1412" s="21"/>
    </row>
    <row r="1413" customHeight="1" spans="1:19">
      <c r="A1413" s="2" t="s">
        <v>3000</v>
      </c>
      <c r="B1413" s="29" t="s">
        <v>2866</v>
      </c>
      <c r="C1413" s="2" t="s">
        <v>3001</v>
      </c>
      <c r="D1413" s="2" t="str">
        <f t="array" ref="D1413">_xlfn.XLOOKUP(C1413,Customers!A:A,Customers!B:B)</f>
        <v>Customer 0347</v>
      </c>
      <c r="E1413" s="2" t="s">
        <v>1342</v>
      </c>
      <c r="F1413" s="2" t="str">
        <f t="array" ref="F1413">_xlfn.XLOOKUP(E1413,Restaurants!A:A,Restaurants!B:B)</f>
        <v>Restaurant 084</v>
      </c>
      <c r="G1413" s="2" t="s">
        <v>1210</v>
      </c>
      <c r="H1413" s="2" t="str">
        <f t="array" ref="H1413">_xlfn.XLOOKUP(G1413,Food_Menu!A:A,Food_Menu!B:B)</f>
        <v>Food Item 0166</v>
      </c>
      <c r="I1413" s="2">
        <f t="array" ref="I1413">_xlfn.XLOOKUP(G1413,Food_Menu!A:A,Food_Menu!D:D)</f>
        <v>321.44</v>
      </c>
      <c r="J1413" s="2" t="s">
        <v>29</v>
      </c>
      <c r="K1413" s="2" t="str">
        <f t="array" ref="K1413">_xlfn.XLOOKUP(J1413,Delivery_Partners!A:A,Delivery_Partners!B:B)</f>
        <v>Delivery Partner 017</v>
      </c>
      <c r="L1413" s="3">
        <v>1</v>
      </c>
      <c r="M1413" s="2" t="s">
        <v>23</v>
      </c>
      <c r="N1413" s="2" t="s">
        <v>24</v>
      </c>
      <c r="O1413" s="3">
        <v>15</v>
      </c>
      <c r="P1413" s="13">
        <f t="shared" si="282"/>
        <v>321.44</v>
      </c>
      <c r="Q1413" s="13" t="str">
        <f t="shared" si="283"/>
        <v>Fast</v>
      </c>
      <c r="S1413" s="21"/>
    </row>
    <row r="1414" customHeight="1" spans="1:19">
      <c r="A1414" s="2" t="s">
        <v>3002</v>
      </c>
      <c r="B1414" s="29" t="s">
        <v>1108</v>
      </c>
      <c r="C1414" s="2" t="s">
        <v>371</v>
      </c>
      <c r="D1414" s="2" t="str">
        <f t="array" ref="D1414">_xlfn.XLOOKUP(C1414,Customers!A:A,Customers!B:B)</f>
        <v>Customer 0665</v>
      </c>
      <c r="E1414" s="2" t="s">
        <v>245</v>
      </c>
      <c r="F1414" s="2" t="str">
        <f t="array" ref="F1414">_xlfn.XLOOKUP(E1414,Restaurants!A:A,Restaurants!B:B)</f>
        <v>Restaurant 101</v>
      </c>
      <c r="G1414" s="2" t="s">
        <v>466</v>
      </c>
      <c r="H1414" s="2" t="str">
        <f t="array" ref="H1414">_xlfn.XLOOKUP(G1414,Food_Menu!A:A,Food_Menu!B:B)</f>
        <v>Food Item 0037</v>
      </c>
      <c r="I1414" s="2">
        <f t="array" ref="I1414">_xlfn.XLOOKUP(G1414,Food_Menu!A:A,Food_Menu!D:D)</f>
        <v>570.62</v>
      </c>
      <c r="J1414" s="2" t="s">
        <v>592</v>
      </c>
      <c r="K1414" s="2" t="str">
        <f t="array" ref="K1414">_xlfn.XLOOKUP(J1414,Delivery_Partners!A:A,Delivery_Partners!B:B)</f>
        <v>Delivery Partner 102</v>
      </c>
      <c r="L1414" s="3">
        <v>1</v>
      </c>
      <c r="M1414" s="2" t="s">
        <v>23</v>
      </c>
      <c r="N1414" s="2" t="s">
        <v>24</v>
      </c>
      <c r="O1414" s="3">
        <v>28</v>
      </c>
      <c r="P1414" s="13">
        <f t="shared" si="282"/>
        <v>570.62</v>
      </c>
      <c r="Q1414" s="13" t="str">
        <f t="shared" si="283"/>
        <v>Fast</v>
      </c>
      <c r="S1414" s="21"/>
    </row>
    <row r="1415" hidden="1" customHeight="1" spans="1:19">
      <c r="A1415" s="2" t="s">
        <v>3003</v>
      </c>
      <c r="B1415" s="29" t="s">
        <v>135</v>
      </c>
      <c r="C1415" s="2" t="s">
        <v>3004</v>
      </c>
      <c r="D1415" s="2" t="str">
        <f t="array" ref="D1415">_xlfn.XLOOKUP(C1415,Customers!A:A,Customers!B:B)</f>
        <v>Customer 1081</v>
      </c>
      <c r="E1415" s="2" t="s">
        <v>1292</v>
      </c>
      <c r="F1415" s="2" t="str">
        <f t="array" ref="F1415">_xlfn.XLOOKUP(E1415,Restaurants!A:A,Restaurants!B:B)</f>
        <v>Restaurant 112</v>
      </c>
      <c r="G1415" s="2" t="s">
        <v>322</v>
      </c>
      <c r="H1415" s="2" t="str">
        <f t="array" ref="H1415">_xlfn.XLOOKUP(G1415,Food_Menu!A:A,Food_Menu!B:B)</f>
        <v>Food Item 0213</v>
      </c>
      <c r="I1415" s="2"/>
      <c r="J1415" s="2" t="s">
        <v>139</v>
      </c>
      <c r="K1415" s="2" t="str">
        <f t="array" ref="K1415">_xlfn.XLOOKUP(J1415,Delivery_Partners!A:A,Delivery_Partners!B:B)</f>
        <v>Delivery Partner 109</v>
      </c>
      <c r="L1415" s="3">
        <v>1</v>
      </c>
      <c r="M1415" s="2" t="s">
        <v>101</v>
      </c>
      <c r="N1415" s="2" t="s">
        <v>74</v>
      </c>
      <c r="O1415" s="2"/>
    </row>
    <row r="1416" customHeight="1" spans="1:19">
      <c r="A1416" s="2" t="s">
        <v>3005</v>
      </c>
      <c r="B1416" s="28">
        <v>45879</v>
      </c>
      <c r="C1416" s="2" t="s">
        <v>2300</v>
      </c>
      <c r="D1416" s="2" t="str">
        <f t="array" ref="D1416">_xlfn.XLOOKUP(C1416,Customers!A:A,Customers!B:B)</f>
        <v>Customer 0395</v>
      </c>
      <c r="E1416" s="2" t="s">
        <v>245</v>
      </c>
      <c r="F1416" s="2" t="str">
        <f t="array" ref="F1416">_xlfn.XLOOKUP(E1416,Restaurants!A:A,Restaurants!B:B)</f>
        <v>Restaurant 101</v>
      </c>
      <c r="G1416" s="2" t="s">
        <v>1051</v>
      </c>
      <c r="H1416" s="2" t="str">
        <f t="array" ref="H1416">_xlfn.XLOOKUP(G1416,Food_Menu!A:A,Food_Menu!B:B)</f>
        <v>Food Item 0014</v>
      </c>
      <c r="I1416" s="2">
        <f t="array" ref="I1416">_xlfn.XLOOKUP(G1416,Food_Menu!A:A,Food_Menu!D:D)</f>
        <v>208.39</v>
      </c>
      <c r="J1416" s="2" t="s">
        <v>432</v>
      </c>
      <c r="K1416" s="2" t="str">
        <f t="array" ref="K1416">_xlfn.XLOOKUP(J1416,Delivery_Partners!A:A,Delivery_Partners!B:B)</f>
        <v>Delivery Partner 029</v>
      </c>
      <c r="L1416" s="3">
        <v>1</v>
      </c>
      <c r="M1416" s="2" t="s">
        <v>23</v>
      </c>
      <c r="N1416" s="2" t="s">
        <v>74</v>
      </c>
      <c r="O1416" s="3">
        <v>41</v>
      </c>
      <c r="P1416" s="13">
        <f t="shared" ref="P1416:P1417" si="284">I1416*L1416</f>
        <v>208.39</v>
      </c>
      <c r="Q1416" s="13" t="str">
        <f t="shared" ref="Q1416:Q1417" si="285">IF(O1416="","Not Delivered",IF(O1416&lt;=30,"Fast",IF(O1416&lt;=60,"Normal","Slow")))</f>
        <v>Normal</v>
      </c>
      <c r="S1416" s="21"/>
    </row>
    <row r="1417" customHeight="1" spans="1:19">
      <c r="A1417" s="2" t="s">
        <v>3006</v>
      </c>
      <c r="B1417" s="28">
        <v>45964</v>
      </c>
      <c r="C1417" s="2" t="s">
        <v>828</v>
      </c>
      <c r="D1417" s="2" t="str">
        <f t="array" ref="D1417">_xlfn.XLOOKUP(C1417,Customers!A:A,Customers!B:B)</f>
        <v>Customer 0673</v>
      </c>
      <c r="E1417" s="2" t="s">
        <v>131</v>
      </c>
      <c r="F1417" s="2" t="str">
        <f t="array" ref="F1417">_xlfn.XLOOKUP(E1417,Restaurants!A:A,Restaurants!B:B)</f>
        <v>Restaurant 075</v>
      </c>
      <c r="G1417" s="2" t="s">
        <v>1044</v>
      </c>
      <c r="H1417" s="2" t="str">
        <f t="array" ref="H1417">_xlfn.XLOOKUP(G1417,Food_Menu!A:A,Food_Menu!B:B)</f>
        <v>Food Item 0033</v>
      </c>
      <c r="I1417" s="2">
        <f t="array" ref="I1417">_xlfn.XLOOKUP(G1417,Food_Menu!A:A,Food_Menu!D:D)</f>
        <v>595.57</v>
      </c>
      <c r="J1417" s="2" t="s">
        <v>1239</v>
      </c>
      <c r="K1417" s="2" t="str">
        <f t="array" ref="K1417">_xlfn.XLOOKUP(J1417,Delivery_Partners!A:A,Delivery_Partners!B:B)</f>
        <v>Delivery Partner 136</v>
      </c>
      <c r="L1417" s="3">
        <v>2</v>
      </c>
      <c r="M1417" s="2" t="s">
        <v>23</v>
      </c>
      <c r="N1417" s="2" t="s">
        <v>24</v>
      </c>
      <c r="O1417" s="3">
        <v>37</v>
      </c>
      <c r="P1417" s="13">
        <f t="shared" si="284"/>
        <v>1191.14</v>
      </c>
      <c r="Q1417" s="13" t="str">
        <f t="shared" si="285"/>
        <v>Normal</v>
      </c>
      <c r="S1417" s="21"/>
    </row>
    <row r="1418" hidden="1" customHeight="1" spans="1:19">
      <c r="A1418" s="2" t="s">
        <v>3007</v>
      </c>
      <c r="B1418" s="29" t="s">
        <v>1518</v>
      </c>
      <c r="C1418" s="2" t="s">
        <v>3008</v>
      </c>
      <c r="D1418" s="2" t="str">
        <f t="array" ref="D1418">_xlfn.XLOOKUP(C1418,Customers!A:A,Customers!B:B)</f>
        <v>Customer 1051</v>
      </c>
      <c r="E1418" s="2" t="s">
        <v>245</v>
      </c>
      <c r="F1418" s="2" t="str">
        <f t="array" ref="F1418">_xlfn.XLOOKUP(E1418,Restaurants!A:A,Restaurants!B:B)</f>
        <v>Restaurant 101</v>
      </c>
      <c r="G1418" s="2" t="s">
        <v>153</v>
      </c>
      <c r="H1418" s="2" t="str">
        <f t="array" ref="H1418">_xlfn.XLOOKUP(G1418,Food_Menu!A:A,Food_Menu!B:B)</f>
        <v>Food Item 0149</v>
      </c>
      <c r="I1418" s="2"/>
      <c r="J1418" s="2" t="s">
        <v>1120</v>
      </c>
      <c r="K1418" s="2" t="str">
        <f t="array" ref="K1418">_xlfn.XLOOKUP(J1418,Delivery_Partners!A:A,Delivery_Partners!B:B)</f>
        <v>Delivery Partner 061</v>
      </c>
      <c r="L1418" s="3">
        <v>3</v>
      </c>
      <c r="M1418" s="2" t="s">
        <v>101</v>
      </c>
      <c r="N1418" s="2" t="s">
        <v>55</v>
      </c>
      <c r="O1418" s="2"/>
    </row>
    <row r="1419" customHeight="1" spans="1:19">
      <c r="A1419" s="2" t="s">
        <v>3009</v>
      </c>
      <c r="B1419" s="29" t="s">
        <v>1137</v>
      </c>
      <c r="C1419" s="2" t="s">
        <v>1076</v>
      </c>
      <c r="D1419" s="2" t="str">
        <f t="array" ref="D1419">_xlfn.XLOOKUP(C1419,Customers!A:A,Customers!B:B)</f>
        <v>Customer 0433</v>
      </c>
      <c r="E1419" s="2" t="s">
        <v>98</v>
      </c>
      <c r="F1419" s="2" t="str">
        <f t="array" ref="F1419">_xlfn.XLOOKUP(E1419,Restaurants!A:A,Restaurants!B:B)</f>
        <v>Restaurant 012</v>
      </c>
      <c r="G1419" s="2" t="s">
        <v>884</v>
      </c>
      <c r="H1419" s="2" t="str">
        <f t="array" ref="H1419">_xlfn.XLOOKUP(G1419,Food_Menu!A:A,Food_Menu!B:B)</f>
        <v>Food Item 0032</v>
      </c>
      <c r="I1419" s="2">
        <f t="array" ref="I1419">_xlfn.XLOOKUP(G1419,Food_Menu!A:A,Food_Menu!D:D)</f>
        <v>367.24</v>
      </c>
      <c r="J1419" s="2" t="s">
        <v>651</v>
      </c>
      <c r="K1419" s="2" t="str">
        <f t="array" ref="K1419">_xlfn.XLOOKUP(J1419,Delivery_Partners!A:A,Delivery_Partners!B:B)</f>
        <v>Delivery Partner 036</v>
      </c>
      <c r="L1419" s="3">
        <v>3</v>
      </c>
      <c r="M1419" s="2" t="s">
        <v>23</v>
      </c>
      <c r="N1419" s="2" t="s">
        <v>24</v>
      </c>
      <c r="O1419" s="3">
        <v>50</v>
      </c>
      <c r="P1419" s="13">
        <f t="shared" ref="P1419:P1424" si="286">I1419*L1419</f>
        <v>1101.72</v>
      </c>
      <c r="Q1419" s="13" t="str">
        <f t="shared" ref="Q1419:Q1424" si="287">IF(O1419="","Not Delivered",IF(O1419&lt;=30,"Fast",IF(O1419&lt;=60,"Normal","Slow")))</f>
        <v>Normal</v>
      </c>
      <c r="S1419" s="21"/>
    </row>
    <row r="1420" customHeight="1" spans="1:19">
      <c r="A1420" s="2" t="s">
        <v>3010</v>
      </c>
      <c r="B1420" s="29" t="s">
        <v>296</v>
      </c>
      <c r="C1420" s="2" t="s">
        <v>744</v>
      </c>
      <c r="D1420" s="2" t="str">
        <f t="array" ref="D1420">_xlfn.XLOOKUP(C1420,Customers!A:A,Customers!B:B)</f>
        <v>Customer 0354</v>
      </c>
      <c r="E1420" s="2" t="s">
        <v>446</v>
      </c>
      <c r="F1420" s="2" t="str">
        <f t="array" ref="F1420">_xlfn.XLOOKUP(E1420,Restaurants!A:A,Restaurants!B:B)</f>
        <v>Restaurant 078</v>
      </c>
      <c r="G1420" s="2" t="s">
        <v>67</v>
      </c>
      <c r="H1420" s="2" t="str">
        <f t="array" ref="H1420">_xlfn.XLOOKUP(G1420,Food_Menu!A:A,Food_Menu!B:B)</f>
        <v>Food Item 0172</v>
      </c>
      <c r="I1420" s="2">
        <f t="array" ref="I1420">_xlfn.XLOOKUP(G1420,Food_Menu!A:A,Food_Menu!D:D)</f>
        <v>219.12</v>
      </c>
      <c r="J1420" s="2" t="s">
        <v>756</v>
      </c>
      <c r="K1420" s="2" t="str">
        <f t="array" ref="K1420">_xlfn.XLOOKUP(J1420,Delivery_Partners!A:A,Delivery_Partners!B:B)</f>
        <v>Delivery Partner 126</v>
      </c>
      <c r="L1420" s="3">
        <v>1</v>
      </c>
      <c r="M1420" s="2" t="s">
        <v>23</v>
      </c>
      <c r="N1420" s="2" t="s">
        <v>42</v>
      </c>
      <c r="O1420" s="3">
        <v>30</v>
      </c>
      <c r="P1420" s="13">
        <f t="shared" si="286"/>
        <v>219.12</v>
      </c>
      <c r="Q1420" s="13" t="str">
        <f t="shared" si="287"/>
        <v>Fast</v>
      </c>
      <c r="S1420" s="21"/>
    </row>
    <row r="1421" customHeight="1" spans="1:19">
      <c r="A1421" s="2" t="s">
        <v>3011</v>
      </c>
      <c r="B1421" s="28">
        <v>45818</v>
      </c>
      <c r="C1421" s="2" t="s">
        <v>3012</v>
      </c>
      <c r="D1421" s="2" t="str">
        <f t="array" ref="D1421">_xlfn.XLOOKUP(C1421,Customers!A:A,Customers!B:B)</f>
        <v>Customer 0054</v>
      </c>
      <c r="E1421" s="2" t="s">
        <v>372</v>
      </c>
      <c r="F1421" s="2" t="str">
        <f t="array" ref="F1421">_xlfn.XLOOKUP(E1421,Restaurants!A:A,Restaurants!B:B)</f>
        <v>Restaurant 119</v>
      </c>
      <c r="G1421" s="2" t="s">
        <v>789</v>
      </c>
      <c r="H1421" s="2" t="str">
        <f t="array" ref="H1421">_xlfn.XLOOKUP(G1421,Food_Menu!A:A,Food_Menu!B:B)</f>
        <v>Food Item 0162</v>
      </c>
      <c r="I1421" s="2">
        <f t="array" ref="I1421">_xlfn.XLOOKUP(G1421,Food_Menu!A:A,Food_Menu!D:D)</f>
        <v>422.16</v>
      </c>
      <c r="J1421" s="2" t="s">
        <v>660</v>
      </c>
      <c r="K1421" s="2" t="str">
        <f t="array" ref="K1421">_xlfn.XLOOKUP(J1421,Delivery_Partners!A:A,Delivery_Partners!B:B)</f>
        <v>Delivery Partner 079</v>
      </c>
      <c r="L1421" s="3">
        <v>1</v>
      </c>
      <c r="M1421" s="2" t="s">
        <v>23</v>
      </c>
      <c r="N1421" s="2" t="s">
        <v>42</v>
      </c>
      <c r="O1421" s="3">
        <v>36</v>
      </c>
      <c r="P1421" s="13">
        <f t="shared" si="286"/>
        <v>422.16</v>
      </c>
      <c r="Q1421" s="13" t="str">
        <f t="shared" si="287"/>
        <v>Normal</v>
      </c>
      <c r="S1421" s="21"/>
    </row>
    <row r="1422" customHeight="1" spans="1:19">
      <c r="A1422" s="2" t="s">
        <v>3013</v>
      </c>
      <c r="B1422" s="29" t="s">
        <v>980</v>
      </c>
      <c r="C1422" s="2" t="s">
        <v>3014</v>
      </c>
      <c r="D1422" s="2" t="str">
        <f t="array" ref="D1422">_xlfn.XLOOKUP(C1422,Customers!A:A,Customers!B:B)</f>
        <v>Customer 1090</v>
      </c>
      <c r="E1422" s="2" t="s">
        <v>532</v>
      </c>
      <c r="F1422" s="2" t="str">
        <f t="array" ref="F1422">_xlfn.XLOOKUP(E1422,Restaurants!A:A,Restaurants!B:B)</f>
        <v>Restaurant 046</v>
      </c>
      <c r="G1422" s="2" t="s">
        <v>1809</v>
      </c>
      <c r="H1422" s="2" t="str">
        <f t="array" ref="H1422">_xlfn.XLOOKUP(G1422,Food_Menu!A:A,Food_Menu!B:B)</f>
        <v>Food Item 0095</v>
      </c>
      <c r="I1422" s="2">
        <f t="array" ref="I1422">_xlfn.XLOOKUP(G1422,Food_Menu!A:A,Food_Menu!D:D)</f>
        <v>461.01</v>
      </c>
      <c r="J1422" s="2" t="s">
        <v>640</v>
      </c>
      <c r="K1422" s="2" t="str">
        <f t="array" ref="K1422">_xlfn.XLOOKUP(J1422,Delivery_Partners!A:A,Delivery_Partners!B:B)</f>
        <v>Delivery Partner 097</v>
      </c>
      <c r="L1422" s="3">
        <v>1</v>
      </c>
      <c r="M1422" s="2" t="s">
        <v>23</v>
      </c>
      <c r="N1422" s="2" t="s">
        <v>55</v>
      </c>
      <c r="O1422" s="3">
        <v>40</v>
      </c>
      <c r="P1422" s="13">
        <f t="shared" si="286"/>
        <v>461.01</v>
      </c>
      <c r="Q1422" s="13" t="str">
        <f t="shared" si="287"/>
        <v>Normal</v>
      </c>
      <c r="S1422" s="21"/>
    </row>
    <row r="1423" customHeight="1" spans="1:19">
      <c r="A1423" s="2" t="s">
        <v>3015</v>
      </c>
      <c r="B1423" s="29" t="s">
        <v>284</v>
      </c>
      <c r="C1423" s="2" t="s">
        <v>1403</v>
      </c>
      <c r="D1423" s="2" t="str">
        <f t="array" ref="D1423">_xlfn.XLOOKUP(C1423,Customers!A:A,Customers!B:B)</f>
        <v>Customer 0134</v>
      </c>
      <c r="E1423" s="2" t="s">
        <v>807</v>
      </c>
      <c r="F1423" s="2" t="str">
        <f t="array" ref="F1423">_xlfn.XLOOKUP(E1423,Restaurants!A:A,Restaurants!B:B)</f>
        <v>Restaurant 118</v>
      </c>
      <c r="G1423" s="2" t="s">
        <v>957</v>
      </c>
      <c r="H1423" s="2" t="str">
        <f t="array" ref="H1423">_xlfn.XLOOKUP(G1423,Food_Menu!A:A,Food_Menu!B:B)</f>
        <v>Food Item 0100</v>
      </c>
      <c r="I1423" s="2">
        <f t="array" ref="I1423">_xlfn.XLOOKUP(G1423,Food_Menu!A:A,Food_Menu!D:D)</f>
        <v>188.17</v>
      </c>
      <c r="J1423" s="2" t="s">
        <v>572</v>
      </c>
      <c r="K1423" s="2" t="str">
        <f t="array" ref="K1423">_xlfn.XLOOKUP(J1423,Delivery_Partners!A:A,Delivery_Partners!B:B)</f>
        <v>Delivery Partner 098</v>
      </c>
      <c r="L1423" s="3">
        <v>1</v>
      </c>
      <c r="M1423" s="2" t="s">
        <v>23</v>
      </c>
      <c r="N1423" s="2" t="s">
        <v>55</v>
      </c>
      <c r="O1423" s="3">
        <v>37</v>
      </c>
      <c r="P1423" s="13">
        <f t="shared" si="286"/>
        <v>188.17</v>
      </c>
      <c r="Q1423" s="13" t="str">
        <f t="shared" si="287"/>
        <v>Normal</v>
      </c>
      <c r="S1423" s="21"/>
    </row>
    <row r="1424" customHeight="1" spans="1:19">
      <c r="A1424" s="2" t="s">
        <v>3016</v>
      </c>
      <c r="B1424" s="29" t="s">
        <v>512</v>
      </c>
      <c r="C1424" s="2" t="s">
        <v>2780</v>
      </c>
      <c r="D1424" s="2" t="str">
        <f t="array" ref="D1424">_xlfn.XLOOKUP(C1424,Customers!A:A,Customers!B:B)</f>
        <v>Customer 0259</v>
      </c>
      <c r="E1424" s="2" t="s">
        <v>249</v>
      </c>
      <c r="F1424" s="2" t="str">
        <f t="array" ref="F1424">_xlfn.XLOOKUP(E1424,Restaurants!A:A,Restaurants!B:B)</f>
        <v>Restaurant 061</v>
      </c>
      <c r="G1424" s="2" t="s">
        <v>221</v>
      </c>
      <c r="H1424" s="2" t="str">
        <f t="array" ref="H1424">_xlfn.XLOOKUP(G1424,Food_Menu!A:A,Food_Menu!B:B)</f>
        <v>Food Item 0220</v>
      </c>
      <c r="I1424" s="2">
        <f t="array" ref="I1424">_xlfn.XLOOKUP(G1424,Food_Menu!A:A,Food_Menu!D:D)</f>
        <v>194.15</v>
      </c>
      <c r="J1424" s="2" t="s">
        <v>597</v>
      </c>
      <c r="K1424" s="2" t="str">
        <f t="array" ref="K1424">_xlfn.XLOOKUP(J1424,Delivery_Partners!A:A,Delivery_Partners!B:B)</f>
        <v>Delivery Partner 113</v>
      </c>
      <c r="L1424" s="3">
        <v>2</v>
      </c>
      <c r="M1424" s="2" t="s">
        <v>23</v>
      </c>
      <c r="N1424" s="2" t="s">
        <v>42</v>
      </c>
      <c r="O1424" s="3">
        <v>53</v>
      </c>
      <c r="P1424" s="13">
        <f t="shared" si="286"/>
        <v>388.3</v>
      </c>
      <c r="Q1424" s="13" t="str">
        <f t="shared" si="287"/>
        <v>Normal</v>
      </c>
      <c r="S1424" s="21"/>
    </row>
    <row r="1425" hidden="1" customHeight="1" spans="1:19">
      <c r="A1425" s="2" t="s">
        <v>3017</v>
      </c>
      <c r="B1425" s="29" t="s">
        <v>925</v>
      </c>
      <c r="C1425" s="2" t="s">
        <v>2733</v>
      </c>
      <c r="D1425" s="2" t="str">
        <f t="array" ref="D1425">_xlfn.XLOOKUP(C1425,Customers!A:A,Customers!B:B)</f>
        <v>Customer 0168</v>
      </c>
      <c r="E1425" s="2" t="s">
        <v>293</v>
      </c>
      <c r="F1425" s="2" t="str">
        <f t="array" ref="F1425">_xlfn.XLOOKUP(E1425,Restaurants!A:A,Restaurants!B:B)</f>
        <v>Restaurant 057</v>
      </c>
      <c r="G1425" s="2" t="s">
        <v>1018</v>
      </c>
      <c r="H1425" s="2" t="str">
        <f t="array" ref="H1425">_xlfn.XLOOKUP(G1425,Food_Menu!A:A,Food_Menu!B:B)</f>
        <v>Food Item 0175</v>
      </c>
      <c r="I1425" s="2"/>
      <c r="J1425" s="2" t="s">
        <v>54</v>
      </c>
      <c r="K1425" s="2" t="str">
        <f t="array" ref="K1425">_xlfn.XLOOKUP(J1425,Delivery_Partners!A:A,Delivery_Partners!B:B)</f>
        <v>Delivery Partner 075</v>
      </c>
      <c r="L1425" s="3">
        <v>1</v>
      </c>
      <c r="M1425" s="2" t="s">
        <v>101</v>
      </c>
      <c r="N1425" s="2" t="s">
        <v>24</v>
      </c>
      <c r="O1425" s="2"/>
    </row>
    <row r="1426" customHeight="1" spans="1:19">
      <c r="A1426" s="2" t="s">
        <v>3018</v>
      </c>
      <c r="B1426" s="28">
        <v>45780</v>
      </c>
      <c r="C1426" s="2" t="s">
        <v>3019</v>
      </c>
      <c r="D1426" s="2" t="str">
        <f t="array" ref="D1426">_xlfn.XLOOKUP(C1426,Customers!A:A,Customers!B:B)</f>
        <v>Customer 0850</v>
      </c>
      <c r="E1426" s="2" t="s">
        <v>66</v>
      </c>
      <c r="F1426" s="2" t="str">
        <f t="array" ref="F1426">_xlfn.XLOOKUP(E1426,Restaurants!A:A,Restaurants!B:B)</f>
        <v>Restaurant 037</v>
      </c>
      <c r="G1426" s="2" t="s">
        <v>754</v>
      </c>
      <c r="H1426" s="2" t="str">
        <f t="array" ref="H1426">_xlfn.XLOOKUP(G1426,Food_Menu!A:A,Food_Menu!B:B)</f>
        <v>Food Item 0140</v>
      </c>
      <c r="I1426" s="2">
        <f t="array" ref="I1426">_xlfn.XLOOKUP(G1426,Food_Menu!A:A,Food_Menu!D:D)</f>
        <v>408.22</v>
      </c>
      <c r="J1426" s="2" t="s">
        <v>811</v>
      </c>
      <c r="K1426" s="2" t="str">
        <f t="array" ref="K1426">_xlfn.XLOOKUP(J1426,Delivery_Partners!A:A,Delivery_Partners!B:B)</f>
        <v>Delivery Partner 147</v>
      </c>
      <c r="L1426" s="3">
        <v>2</v>
      </c>
      <c r="M1426" s="2" t="s">
        <v>23</v>
      </c>
      <c r="N1426" s="2" t="s">
        <v>55</v>
      </c>
      <c r="O1426" s="3">
        <v>39</v>
      </c>
      <c r="P1426" s="13">
        <f t="shared" ref="P1426:P1430" si="288">I1426*L1426</f>
        <v>816.44</v>
      </c>
      <c r="Q1426" s="13" t="str">
        <f t="shared" ref="Q1426:Q1430" si="289">IF(O1426="","Not Delivered",IF(O1426&lt;=30,"Fast",IF(O1426&lt;=60,"Normal","Slow")))</f>
        <v>Normal</v>
      </c>
      <c r="S1426" s="21"/>
    </row>
    <row r="1427" customHeight="1" spans="1:19">
      <c r="A1427" s="2" t="s">
        <v>3020</v>
      </c>
      <c r="B1427" s="29" t="s">
        <v>1384</v>
      </c>
      <c r="C1427" s="2" t="s">
        <v>581</v>
      </c>
      <c r="D1427" s="2" t="str">
        <f t="array" ref="D1427">_xlfn.XLOOKUP(C1427,Customers!A:A,Customers!B:B)</f>
        <v>Customer 0438</v>
      </c>
      <c r="E1427" s="2" t="s">
        <v>71</v>
      </c>
      <c r="F1427" s="2" t="str">
        <f t="array" ref="F1427">_xlfn.XLOOKUP(E1427,Restaurants!A:A,Restaurants!B:B)</f>
        <v>Restaurant 013</v>
      </c>
      <c r="G1427" s="2" t="s">
        <v>884</v>
      </c>
      <c r="H1427" s="2" t="str">
        <f t="array" ref="H1427">_xlfn.XLOOKUP(G1427,Food_Menu!A:A,Food_Menu!B:B)</f>
        <v>Food Item 0032</v>
      </c>
      <c r="I1427" s="2">
        <f t="array" ref="I1427">_xlfn.XLOOKUP(G1427,Food_Menu!A:A,Food_Menu!D:D)</f>
        <v>367.24</v>
      </c>
      <c r="J1427" s="2" t="s">
        <v>1698</v>
      </c>
      <c r="K1427" s="2" t="str">
        <f t="array" ref="K1427">_xlfn.XLOOKUP(J1427,Delivery_Partners!A:A,Delivery_Partners!B:B)</f>
        <v>Delivery Partner 158</v>
      </c>
      <c r="L1427" s="3">
        <v>3</v>
      </c>
      <c r="M1427" s="2" t="s">
        <v>23</v>
      </c>
      <c r="N1427" s="2" t="s">
        <v>24</v>
      </c>
      <c r="O1427" s="3">
        <v>34</v>
      </c>
      <c r="P1427" s="13">
        <f t="shared" si="288"/>
        <v>1101.72</v>
      </c>
      <c r="Q1427" s="13" t="str">
        <f t="shared" si="289"/>
        <v>Normal</v>
      </c>
      <c r="S1427" s="21"/>
    </row>
    <row r="1428" customHeight="1" spans="1:19">
      <c r="A1428" s="2" t="s">
        <v>3021</v>
      </c>
      <c r="B1428" s="29" t="s">
        <v>971</v>
      </c>
      <c r="C1428" s="2" t="s">
        <v>2661</v>
      </c>
      <c r="D1428" s="2" t="str">
        <f t="array" ref="D1428">_xlfn.XLOOKUP(C1428,Customers!A:A,Customers!B:B)</f>
        <v>Customer 0846</v>
      </c>
      <c r="E1428" s="2" t="s">
        <v>105</v>
      </c>
      <c r="F1428" s="2" t="str">
        <f t="array" ref="F1428">_xlfn.XLOOKUP(E1428,Restaurants!A:A,Restaurants!B:B)</f>
        <v>Restaurant 106</v>
      </c>
      <c r="G1428" s="2" t="s">
        <v>692</v>
      </c>
      <c r="H1428" s="2" t="str">
        <f t="array" ref="H1428">_xlfn.XLOOKUP(G1428,Food_Menu!A:A,Food_Menu!B:B)</f>
        <v>Food Item 0130</v>
      </c>
      <c r="I1428" s="2">
        <f t="array" ref="I1428">_xlfn.XLOOKUP(G1428,Food_Menu!A:A,Food_Menu!D:D)</f>
        <v>112.66</v>
      </c>
      <c r="J1428" s="2" t="s">
        <v>1863</v>
      </c>
      <c r="K1428" s="2" t="str">
        <f t="array" ref="K1428">_xlfn.XLOOKUP(J1428,Delivery_Partners!A:A,Delivery_Partners!B:B)</f>
        <v>Delivery Partner 088</v>
      </c>
      <c r="L1428" s="3">
        <v>1</v>
      </c>
      <c r="M1428" s="2" t="s">
        <v>23</v>
      </c>
      <c r="N1428" s="2" t="s">
        <v>24</v>
      </c>
      <c r="O1428" s="3">
        <v>40</v>
      </c>
      <c r="P1428" s="13">
        <f t="shared" si="288"/>
        <v>112.66</v>
      </c>
      <c r="Q1428" s="13" t="str">
        <f t="shared" si="289"/>
        <v>Normal</v>
      </c>
      <c r="S1428" s="21"/>
    </row>
    <row r="1429" customHeight="1" spans="1:19">
      <c r="A1429" s="2" t="s">
        <v>3022</v>
      </c>
      <c r="B1429" s="29" t="s">
        <v>1156</v>
      </c>
      <c r="C1429" s="2" t="s">
        <v>3023</v>
      </c>
      <c r="D1429" s="2" t="str">
        <f t="array" ref="D1429">_xlfn.XLOOKUP(C1429,Customers!A:A,Customers!B:B)</f>
        <v>Customer 0729</v>
      </c>
      <c r="E1429" s="2" t="s">
        <v>634</v>
      </c>
      <c r="F1429" s="2" t="str">
        <f t="array" ref="F1429">_xlfn.XLOOKUP(E1429,Restaurants!A:A,Restaurants!B:B)</f>
        <v>Restaurant 087</v>
      </c>
      <c r="G1429" s="2" t="s">
        <v>194</v>
      </c>
      <c r="H1429" s="2" t="str">
        <f t="array" ref="H1429">_xlfn.XLOOKUP(G1429,Food_Menu!A:A,Food_Menu!B:B)</f>
        <v>Food Item 0009</v>
      </c>
      <c r="I1429" s="2">
        <f t="array" ref="I1429">_xlfn.XLOOKUP(G1429,Food_Menu!A:A,Food_Menu!D:D)</f>
        <v>168.03</v>
      </c>
      <c r="J1429" s="2" t="s">
        <v>1125</v>
      </c>
      <c r="K1429" s="2" t="str">
        <f t="array" ref="K1429">_xlfn.XLOOKUP(J1429,Delivery_Partners!A:A,Delivery_Partners!B:B)</f>
        <v>Delivery Partner 031</v>
      </c>
      <c r="L1429" s="3">
        <v>3</v>
      </c>
      <c r="M1429" s="2" t="s">
        <v>23</v>
      </c>
      <c r="N1429" s="2" t="s">
        <v>55</v>
      </c>
      <c r="O1429" s="3">
        <v>32</v>
      </c>
      <c r="P1429" s="13">
        <f t="shared" si="288"/>
        <v>504.09</v>
      </c>
      <c r="Q1429" s="13" t="str">
        <f t="shared" si="289"/>
        <v>Normal</v>
      </c>
      <c r="S1429" s="21"/>
    </row>
    <row r="1430" customHeight="1" spans="1:19">
      <c r="A1430" s="2" t="s">
        <v>3024</v>
      </c>
      <c r="B1430" s="28">
        <v>45722</v>
      </c>
      <c r="C1430" s="2" t="s">
        <v>788</v>
      </c>
      <c r="D1430" s="2" t="str">
        <f t="array" ref="D1430">_xlfn.XLOOKUP(C1430,Customers!A:A,Customers!B:B)</f>
        <v>Customer 0019</v>
      </c>
      <c r="E1430" s="2" t="s">
        <v>1022</v>
      </c>
      <c r="F1430" s="2" t="str">
        <f t="array" ref="F1430">_xlfn.XLOOKUP(E1430,Restaurants!A:A,Restaurants!B:B)</f>
        <v>Restaurant 049</v>
      </c>
      <c r="G1430" s="2" t="s">
        <v>47</v>
      </c>
      <c r="H1430" s="2" t="str">
        <f t="array" ref="H1430">_xlfn.XLOOKUP(G1430,Food_Menu!A:A,Food_Menu!B:B)</f>
        <v>Food Item 0056</v>
      </c>
      <c r="I1430" s="2">
        <f t="array" ref="I1430">_xlfn.XLOOKUP(G1430,Food_Menu!A:A,Food_Menu!D:D)</f>
        <v>536.41</v>
      </c>
      <c r="J1430" s="2" t="s">
        <v>62</v>
      </c>
      <c r="K1430" s="2" t="str">
        <f t="array" ref="K1430">_xlfn.XLOOKUP(J1430,Delivery_Partners!A:A,Delivery_Partners!B:B)</f>
        <v>Delivery Partner 051</v>
      </c>
      <c r="L1430" s="3">
        <v>1</v>
      </c>
      <c r="M1430" s="2" t="s">
        <v>23</v>
      </c>
      <c r="N1430" s="2" t="s">
        <v>24</v>
      </c>
      <c r="O1430" s="3">
        <v>37</v>
      </c>
      <c r="P1430" s="13">
        <f t="shared" si="288"/>
        <v>536.41</v>
      </c>
      <c r="Q1430" s="13" t="str">
        <f t="shared" si="289"/>
        <v>Normal</v>
      </c>
      <c r="S1430" s="21"/>
    </row>
    <row r="1431" hidden="1" customHeight="1" spans="1:19">
      <c r="A1431" s="2" t="s">
        <v>3025</v>
      </c>
      <c r="B1431" s="29" t="s">
        <v>1327</v>
      </c>
      <c r="C1431" s="2" t="s">
        <v>922</v>
      </c>
      <c r="D1431" s="2" t="str">
        <f t="array" ref="D1431">_xlfn.XLOOKUP(C1431,Customers!A:A,Customers!B:B)</f>
        <v>Customer 0370</v>
      </c>
      <c r="E1431" s="2" t="s">
        <v>698</v>
      </c>
      <c r="F1431" s="2" t="str">
        <f t="array" ref="F1431">_xlfn.XLOOKUP(E1431,Restaurants!A:A,Restaurants!B:B)</f>
        <v>Restaurant 116</v>
      </c>
      <c r="G1431" s="2" t="s">
        <v>1737</v>
      </c>
      <c r="H1431" s="2" t="str">
        <f t="array" ref="H1431">_xlfn.XLOOKUP(G1431,Food_Menu!A:A,Food_Menu!B:B)</f>
        <v>Food Item 0154</v>
      </c>
      <c r="I1431" s="2"/>
      <c r="J1431" s="2" t="s">
        <v>938</v>
      </c>
      <c r="K1431" s="2" t="str">
        <f t="array" ref="K1431">_xlfn.XLOOKUP(J1431,Delivery_Partners!A:A,Delivery_Partners!B:B)</f>
        <v>Delivery Partner 139</v>
      </c>
      <c r="L1431" s="3">
        <v>4</v>
      </c>
      <c r="M1431" s="2" t="s">
        <v>101</v>
      </c>
      <c r="N1431" s="2" t="s">
        <v>24</v>
      </c>
      <c r="O1431" s="2"/>
    </row>
    <row r="1432" customHeight="1" spans="1:19">
      <c r="A1432" s="2" t="s">
        <v>3026</v>
      </c>
      <c r="B1432" s="29" t="s">
        <v>925</v>
      </c>
      <c r="C1432" s="2" t="s">
        <v>606</v>
      </c>
      <c r="D1432" s="2" t="str">
        <f t="array" ref="D1432">_xlfn.XLOOKUP(C1432,Customers!A:A,Customers!B:B)</f>
        <v>Customer 0005</v>
      </c>
      <c r="E1432" s="2" t="s">
        <v>425</v>
      </c>
      <c r="F1432" s="2" t="str">
        <f t="array" ref="F1432">_xlfn.XLOOKUP(E1432,Restaurants!A:A,Restaurants!B:B)</f>
        <v>Restaurant 023</v>
      </c>
      <c r="G1432" s="2" t="s">
        <v>400</v>
      </c>
      <c r="H1432" s="2" t="str">
        <f t="array" ref="H1432">_xlfn.XLOOKUP(G1432,Food_Menu!A:A,Food_Menu!B:B)</f>
        <v>Food Item 0090</v>
      </c>
      <c r="I1432" s="2">
        <f t="array" ref="I1432">_xlfn.XLOOKUP(G1432,Food_Menu!A:A,Food_Menu!D:D)</f>
        <v>629.64</v>
      </c>
      <c r="J1432" s="2" t="s">
        <v>976</v>
      </c>
      <c r="K1432" s="2" t="str">
        <f t="array" ref="K1432">_xlfn.XLOOKUP(J1432,Delivery_Partners!A:A,Delivery_Partners!B:B)</f>
        <v>Delivery Partner 047</v>
      </c>
      <c r="L1432" s="3">
        <v>2</v>
      </c>
      <c r="M1432" s="2" t="s">
        <v>23</v>
      </c>
      <c r="N1432" s="2" t="s">
        <v>24</v>
      </c>
      <c r="O1432" s="3">
        <v>29</v>
      </c>
      <c r="P1432" s="13">
        <f t="shared" ref="P1432:P1442" si="290">I1432*L1432</f>
        <v>1259.28</v>
      </c>
      <c r="Q1432" s="13" t="str">
        <f t="shared" ref="Q1432:Q1442" si="291">IF(O1432="","Not Delivered",IF(O1432&lt;=30,"Fast",IF(O1432&lt;=60,"Normal","Slow")))</f>
        <v>Fast</v>
      </c>
      <c r="S1432" s="21"/>
    </row>
    <row r="1433" customHeight="1" spans="1:19">
      <c r="A1433" s="2" t="s">
        <v>3027</v>
      </c>
      <c r="B1433" s="29" t="s">
        <v>243</v>
      </c>
      <c r="C1433" s="2" t="s">
        <v>3028</v>
      </c>
      <c r="D1433" s="2" t="str">
        <f t="array" ref="D1433">_xlfn.XLOOKUP(C1433,Customers!A:A,Customers!B:B)</f>
        <v>Customer 0079</v>
      </c>
      <c r="E1433" s="2" t="s">
        <v>265</v>
      </c>
      <c r="F1433" s="2" t="str">
        <f t="array" ref="F1433">_xlfn.XLOOKUP(E1433,Restaurants!A:A,Restaurants!B:B)</f>
        <v>Restaurant 094</v>
      </c>
      <c r="G1433" s="2" t="s">
        <v>2055</v>
      </c>
      <c r="H1433" s="2" t="str">
        <f t="array" ref="H1433">_xlfn.XLOOKUP(G1433,Food_Menu!A:A,Food_Menu!B:B)</f>
        <v>Food Item 0219</v>
      </c>
      <c r="I1433" s="2">
        <f t="array" ref="I1433">_xlfn.XLOOKUP(G1433,Food_Menu!A:A,Food_Menu!D:D)</f>
        <v>256.46</v>
      </c>
      <c r="J1433" s="2" t="s">
        <v>474</v>
      </c>
      <c r="K1433" s="2" t="str">
        <f t="array" ref="K1433">_xlfn.XLOOKUP(J1433,Delivery_Partners!A:A,Delivery_Partners!B:B)</f>
        <v>Delivery Partner 141</v>
      </c>
      <c r="L1433" s="3">
        <v>1</v>
      </c>
      <c r="M1433" s="2" t="s">
        <v>23</v>
      </c>
      <c r="N1433" s="2" t="s">
        <v>74</v>
      </c>
      <c r="O1433" s="3">
        <v>24</v>
      </c>
      <c r="P1433" s="13">
        <f t="shared" si="290"/>
        <v>256.46</v>
      </c>
      <c r="Q1433" s="13" t="str">
        <f t="shared" si="291"/>
        <v>Fast</v>
      </c>
      <c r="S1433" s="21"/>
    </row>
    <row r="1434" customHeight="1" spans="1:19">
      <c r="A1434" s="2" t="s">
        <v>3029</v>
      </c>
      <c r="B1434" s="28">
        <v>45846</v>
      </c>
      <c r="C1434" s="2" t="s">
        <v>2520</v>
      </c>
      <c r="D1434" s="2" t="str">
        <f t="array" ref="D1434">_xlfn.XLOOKUP(C1434,Customers!A:A,Customers!B:B)</f>
        <v>Customer 0568</v>
      </c>
      <c r="E1434" s="2" t="s">
        <v>1224</v>
      </c>
      <c r="F1434" s="2" t="str">
        <f t="array" ref="F1434">_xlfn.XLOOKUP(E1434,Restaurants!A:A,Restaurants!B:B)</f>
        <v>Restaurant 055</v>
      </c>
      <c r="G1434" s="2" t="s">
        <v>340</v>
      </c>
      <c r="H1434" s="2" t="str">
        <f t="array" ref="H1434">_xlfn.XLOOKUP(G1434,Food_Menu!A:A,Food_Menu!B:B)</f>
        <v>Food Item 0207</v>
      </c>
      <c r="I1434" s="2">
        <f t="array" ref="I1434">_xlfn.XLOOKUP(G1434,Food_Menu!A:A,Food_Menu!D:D)</f>
        <v>225.36</v>
      </c>
      <c r="J1434" s="2" t="s">
        <v>988</v>
      </c>
      <c r="K1434" s="2" t="str">
        <f t="array" ref="K1434">_xlfn.XLOOKUP(J1434,Delivery_Partners!A:A,Delivery_Partners!B:B)</f>
        <v>Delivery Partner 120</v>
      </c>
      <c r="L1434" s="3">
        <v>1</v>
      </c>
      <c r="M1434" s="2" t="s">
        <v>23</v>
      </c>
      <c r="N1434" s="2" t="s">
        <v>24</v>
      </c>
      <c r="O1434" s="3">
        <v>32</v>
      </c>
      <c r="P1434" s="13">
        <f t="shared" si="290"/>
        <v>225.36</v>
      </c>
      <c r="Q1434" s="13" t="str">
        <f t="shared" si="291"/>
        <v>Normal</v>
      </c>
      <c r="S1434" s="21"/>
    </row>
    <row r="1435" customHeight="1" spans="1:19">
      <c r="A1435" s="2" t="s">
        <v>3030</v>
      </c>
      <c r="B1435" s="29" t="s">
        <v>803</v>
      </c>
      <c r="C1435" s="2" t="s">
        <v>1371</v>
      </c>
      <c r="D1435" s="2" t="str">
        <f t="array" ref="D1435">_xlfn.XLOOKUP(C1435,Customers!A:A,Customers!B:B)</f>
        <v>Customer 0318</v>
      </c>
      <c r="E1435" s="2" t="s">
        <v>131</v>
      </c>
      <c r="F1435" s="2" t="str">
        <f t="array" ref="F1435">_xlfn.XLOOKUP(E1435,Restaurants!A:A,Restaurants!B:B)</f>
        <v>Restaurant 075</v>
      </c>
      <c r="G1435" s="2" t="s">
        <v>524</v>
      </c>
      <c r="H1435" s="2" t="str">
        <f t="array" ref="H1435">_xlfn.XLOOKUP(G1435,Food_Menu!A:A,Food_Menu!B:B)</f>
        <v>Food Item 0021</v>
      </c>
      <c r="I1435" s="2">
        <f t="array" ref="I1435">_xlfn.XLOOKUP(G1435,Food_Menu!A:A,Food_Menu!D:D)</f>
        <v>572.3</v>
      </c>
      <c r="J1435" s="2" t="s">
        <v>35</v>
      </c>
      <c r="K1435" s="2" t="str">
        <f t="array" ref="K1435">_xlfn.XLOOKUP(J1435,Delivery_Partners!A:A,Delivery_Partners!B:B)</f>
        <v>Delivery Partner 081</v>
      </c>
      <c r="L1435" s="3">
        <v>1</v>
      </c>
      <c r="M1435" s="2" t="s">
        <v>23</v>
      </c>
      <c r="N1435" s="2" t="s">
        <v>24</v>
      </c>
      <c r="O1435" s="3">
        <v>31</v>
      </c>
      <c r="P1435" s="13">
        <f t="shared" si="290"/>
        <v>572.3</v>
      </c>
      <c r="Q1435" s="13" t="str">
        <f t="shared" si="291"/>
        <v>Normal</v>
      </c>
      <c r="S1435" s="21"/>
    </row>
    <row r="1436" customHeight="1" spans="1:19">
      <c r="A1436" s="2" t="s">
        <v>3031</v>
      </c>
      <c r="B1436" s="29" t="s">
        <v>1709</v>
      </c>
      <c r="C1436" s="2" t="s">
        <v>32</v>
      </c>
      <c r="D1436" s="2" t="str">
        <f t="array" ref="D1436">_xlfn.XLOOKUP(C1436,Customers!A:A,Customers!B:B)</f>
        <v>Customer 0107</v>
      </c>
      <c r="E1436" s="2" t="s">
        <v>506</v>
      </c>
      <c r="F1436" s="2" t="str">
        <f t="array" ref="F1436">_xlfn.XLOOKUP(E1436,Restaurants!A:A,Restaurants!B:B)</f>
        <v>Restaurant 005</v>
      </c>
      <c r="G1436" s="2" t="s">
        <v>355</v>
      </c>
      <c r="H1436" s="2" t="str">
        <f t="array" ref="H1436">_xlfn.XLOOKUP(G1436,Food_Menu!A:A,Food_Menu!B:B)</f>
        <v>Food Item 0195</v>
      </c>
      <c r="I1436" s="2">
        <f t="array" ref="I1436">_xlfn.XLOOKUP(G1436,Food_Menu!A:A,Food_Menu!D:D)</f>
        <v>547.24</v>
      </c>
      <c r="J1436" s="2" t="s">
        <v>427</v>
      </c>
      <c r="K1436" s="2" t="str">
        <f t="array" ref="K1436">_xlfn.XLOOKUP(J1436,Delivery_Partners!A:A,Delivery_Partners!B:B)</f>
        <v>Delivery Partner 023</v>
      </c>
      <c r="L1436" s="3">
        <v>2</v>
      </c>
      <c r="M1436" s="2" t="s">
        <v>23</v>
      </c>
      <c r="N1436" s="2" t="s">
        <v>24</v>
      </c>
      <c r="O1436" s="3">
        <v>57</v>
      </c>
      <c r="P1436" s="13">
        <f t="shared" si="290"/>
        <v>1094.48</v>
      </c>
      <c r="Q1436" s="13" t="str">
        <f t="shared" si="291"/>
        <v>Normal</v>
      </c>
      <c r="S1436" s="21"/>
    </row>
    <row r="1437" customHeight="1" spans="1:19">
      <c r="A1437" s="2" t="s">
        <v>3032</v>
      </c>
      <c r="B1437" s="29" t="s">
        <v>228</v>
      </c>
      <c r="C1437" s="2" t="s">
        <v>480</v>
      </c>
      <c r="D1437" s="2" t="str">
        <f t="array" ref="D1437">_xlfn.XLOOKUP(C1437,Customers!A:A,Customers!B:B)</f>
        <v>Customer 0491</v>
      </c>
      <c r="E1437" s="2" t="s">
        <v>712</v>
      </c>
      <c r="F1437" s="2" t="str">
        <f t="array" ref="F1437">_xlfn.XLOOKUP(E1437,Restaurants!A:A,Restaurants!B:B)</f>
        <v>Restaurant 074</v>
      </c>
      <c r="G1437" s="2" t="s">
        <v>856</v>
      </c>
      <c r="H1437" s="2" t="str">
        <f t="array" ref="H1437">_xlfn.XLOOKUP(G1437,Food_Menu!A:A,Food_Menu!B:B)</f>
        <v>Food Item 0191</v>
      </c>
      <c r="I1437" s="2">
        <f t="array" ref="I1437">_xlfn.XLOOKUP(G1437,Food_Menu!A:A,Food_Menu!D:D)</f>
        <v>443.82</v>
      </c>
      <c r="J1437" s="2" t="s">
        <v>572</v>
      </c>
      <c r="K1437" s="2" t="str">
        <f t="array" ref="K1437">_xlfn.XLOOKUP(J1437,Delivery_Partners!A:A,Delivery_Partners!B:B)</f>
        <v>Delivery Partner 098</v>
      </c>
      <c r="L1437" s="3">
        <v>1</v>
      </c>
      <c r="M1437" s="2" t="s">
        <v>23</v>
      </c>
      <c r="N1437" s="2" t="s">
        <v>74</v>
      </c>
      <c r="O1437" s="3">
        <v>47</v>
      </c>
      <c r="P1437" s="13">
        <f t="shared" si="290"/>
        <v>443.82</v>
      </c>
      <c r="Q1437" s="13" t="str">
        <f t="shared" si="291"/>
        <v>Normal</v>
      </c>
      <c r="S1437" s="21"/>
    </row>
    <row r="1438" customHeight="1" spans="1:19">
      <c r="A1438" s="2" t="s">
        <v>3033</v>
      </c>
      <c r="B1438" s="29" t="s">
        <v>1360</v>
      </c>
      <c r="C1438" s="2" t="s">
        <v>865</v>
      </c>
      <c r="D1438" s="2" t="str">
        <f t="array" ref="D1438">_xlfn.XLOOKUP(C1438,Customers!A:A,Customers!B:B)</f>
        <v>Customer 0543</v>
      </c>
      <c r="E1438" s="2" t="s">
        <v>726</v>
      </c>
      <c r="F1438" s="2" t="str">
        <f t="array" ref="F1438">_xlfn.XLOOKUP(E1438,Restaurants!A:A,Restaurants!B:B)</f>
        <v>Restaurant 082</v>
      </c>
      <c r="G1438" s="2" t="s">
        <v>966</v>
      </c>
      <c r="H1438" s="2" t="str">
        <f t="array" ref="H1438">_xlfn.XLOOKUP(G1438,Food_Menu!A:A,Food_Menu!B:B)</f>
        <v>Food Item 0024</v>
      </c>
      <c r="I1438" s="2">
        <f t="array" ref="I1438">_xlfn.XLOOKUP(G1438,Food_Menu!A:A,Food_Menu!D:D)</f>
        <v>375.96</v>
      </c>
      <c r="J1438" s="2" t="s">
        <v>693</v>
      </c>
      <c r="K1438" s="2" t="str">
        <f t="array" ref="K1438">_xlfn.XLOOKUP(J1438,Delivery_Partners!A:A,Delivery_Partners!B:B)</f>
        <v>Delivery Partner 125</v>
      </c>
      <c r="L1438" s="3">
        <v>2</v>
      </c>
      <c r="M1438" s="2" t="s">
        <v>23</v>
      </c>
      <c r="N1438" s="2" t="s">
        <v>24</v>
      </c>
      <c r="O1438" s="3">
        <v>33</v>
      </c>
      <c r="P1438" s="13">
        <f t="shared" si="290"/>
        <v>751.92</v>
      </c>
      <c r="Q1438" s="13" t="str">
        <f t="shared" si="291"/>
        <v>Normal</v>
      </c>
      <c r="S1438" s="21"/>
    </row>
    <row r="1439" customHeight="1" spans="1:19">
      <c r="A1439" s="2" t="s">
        <v>3034</v>
      </c>
      <c r="B1439" s="29" t="s">
        <v>1515</v>
      </c>
      <c r="C1439" s="2" t="s">
        <v>1886</v>
      </c>
      <c r="D1439" s="2" t="str">
        <f t="array" ref="D1439">_xlfn.XLOOKUP(C1439,Customers!A:A,Customers!B:B)</f>
        <v>Customer 1191</v>
      </c>
      <c r="E1439" s="2" t="s">
        <v>807</v>
      </c>
      <c r="F1439" s="2" t="str">
        <f t="array" ref="F1439">_xlfn.XLOOKUP(E1439,Restaurants!A:A,Restaurants!B:B)</f>
        <v>Restaurant 118</v>
      </c>
      <c r="G1439" s="2" t="s">
        <v>1701</v>
      </c>
      <c r="H1439" s="2" t="str">
        <f t="array" ref="H1439">_xlfn.XLOOKUP(G1439,Food_Menu!A:A,Food_Menu!B:B)</f>
        <v>Food Item 0085</v>
      </c>
      <c r="I1439" s="2">
        <f t="array" ref="I1439">_xlfn.XLOOKUP(G1439,Food_Menu!A:A,Food_Menu!D:D)</f>
        <v>423.46</v>
      </c>
      <c r="J1439" s="2" t="s">
        <v>112</v>
      </c>
      <c r="K1439" s="2" t="str">
        <f t="array" ref="K1439">_xlfn.XLOOKUP(J1439,Delivery_Partners!A:A,Delivery_Partners!B:B)</f>
        <v>Delivery Partner 028</v>
      </c>
      <c r="L1439" s="3">
        <v>1</v>
      </c>
      <c r="M1439" s="2" t="s">
        <v>23</v>
      </c>
      <c r="N1439" s="2" t="s">
        <v>55</v>
      </c>
      <c r="O1439" s="3">
        <v>30</v>
      </c>
      <c r="P1439" s="13">
        <f t="shared" si="290"/>
        <v>423.46</v>
      </c>
      <c r="Q1439" s="13" t="str">
        <f t="shared" si="291"/>
        <v>Fast</v>
      </c>
      <c r="S1439" s="21"/>
    </row>
    <row r="1440" customHeight="1" spans="1:19">
      <c r="A1440" s="2" t="s">
        <v>3035</v>
      </c>
      <c r="B1440" s="29" t="s">
        <v>1380</v>
      </c>
      <c r="C1440" s="2" t="s">
        <v>1457</v>
      </c>
      <c r="D1440" s="2" t="str">
        <f t="array" ref="D1440">_xlfn.XLOOKUP(C1440,Customers!A:A,Customers!B:B)</f>
        <v>Customer 0794</v>
      </c>
      <c r="E1440" s="2" t="s">
        <v>1060</v>
      </c>
      <c r="F1440" s="2" t="str">
        <f t="array" ref="F1440">_xlfn.XLOOKUP(E1440,Restaurants!A:A,Restaurants!B:B)</f>
        <v>Restaurant 042</v>
      </c>
      <c r="G1440" s="2" t="s">
        <v>650</v>
      </c>
      <c r="H1440" s="2" t="str">
        <f t="array" ref="H1440">_xlfn.XLOOKUP(G1440,Food_Menu!A:A,Food_Menu!B:B)</f>
        <v>Food Item 0209</v>
      </c>
      <c r="I1440" s="2">
        <f t="array" ref="I1440">_xlfn.XLOOKUP(G1440,Food_Menu!A:A,Food_Menu!D:D)</f>
        <v>533.6</v>
      </c>
      <c r="J1440" s="2" t="s">
        <v>383</v>
      </c>
      <c r="K1440" s="2" t="str">
        <f t="array" ref="K1440">_xlfn.XLOOKUP(J1440,Delivery_Partners!A:A,Delivery_Partners!B:B)</f>
        <v>Delivery Partner 149</v>
      </c>
      <c r="L1440" s="3">
        <v>4</v>
      </c>
      <c r="M1440" s="2" t="s">
        <v>23</v>
      </c>
      <c r="N1440" s="2" t="s">
        <v>24</v>
      </c>
      <c r="O1440" s="3">
        <v>42</v>
      </c>
      <c r="P1440" s="13">
        <f t="shared" si="290"/>
        <v>2134.4</v>
      </c>
      <c r="Q1440" s="13" t="str">
        <f t="shared" si="291"/>
        <v>Normal</v>
      </c>
      <c r="S1440" s="21"/>
    </row>
    <row r="1441" customHeight="1" spans="1:19">
      <c r="A1441" s="2" t="s">
        <v>3036</v>
      </c>
      <c r="B1441" s="29" t="s">
        <v>361</v>
      </c>
      <c r="C1441" s="2" t="s">
        <v>2213</v>
      </c>
      <c r="D1441" s="2" t="str">
        <f t="array" ref="D1441">_xlfn.XLOOKUP(C1441,Customers!A:A,Customers!B:B)</f>
        <v>Customer 0472</v>
      </c>
      <c r="E1441" s="2" t="s">
        <v>603</v>
      </c>
      <c r="F1441" s="2" t="str">
        <f t="array" ref="F1441">_xlfn.XLOOKUP(E1441,Restaurants!A:A,Restaurants!B:B)</f>
        <v>Restaurant 009</v>
      </c>
      <c r="G1441" s="2" t="s">
        <v>405</v>
      </c>
      <c r="H1441" s="2" t="str">
        <f t="array" ref="H1441">_xlfn.XLOOKUP(G1441,Food_Menu!A:A,Food_Menu!B:B)</f>
        <v>Food Item 0004</v>
      </c>
      <c r="I1441" s="2">
        <f t="array" ref="I1441">_xlfn.XLOOKUP(G1441,Food_Menu!A:A,Food_Menu!D:D)</f>
        <v>173.7</v>
      </c>
      <c r="J1441" s="2" t="s">
        <v>651</v>
      </c>
      <c r="K1441" s="2" t="str">
        <f t="array" ref="K1441">_xlfn.XLOOKUP(J1441,Delivery_Partners!A:A,Delivery_Partners!B:B)</f>
        <v>Delivery Partner 036</v>
      </c>
      <c r="L1441" s="3">
        <v>1</v>
      </c>
      <c r="M1441" s="2" t="s">
        <v>23</v>
      </c>
      <c r="N1441" s="2" t="s">
        <v>55</v>
      </c>
      <c r="O1441" s="3">
        <v>58</v>
      </c>
      <c r="P1441" s="13">
        <f t="shared" si="290"/>
        <v>173.7</v>
      </c>
      <c r="Q1441" s="13" t="str">
        <f t="shared" si="291"/>
        <v>Normal</v>
      </c>
      <c r="S1441" s="21"/>
    </row>
    <row r="1442" customHeight="1" spans="1:19">
      <c r="A1442" s="2" t="s">
        <v>3037</v>
      </c>
      <c r="B1442" s="29" t="s">
        <v>2484</v>
      </c>
      <c r="C1442" s="2" t="s">
        <v>2520</v>
      </c>
      <c r="D1442" s="2" t="str">
        <f t="array" ref="D1442">_xlfn.XLOOKUP(C1442,Customers!A:A,Customers!B:B)</f>
        <v>Customer 0568</v>
      </c>
      <c r="E1442" s="2" t="s">
        <v>492</v>
      </c>
      <c r="F1442" s="2" t="str">
        <f t="array" ref="F1442">_xlfn.XLOOKUP(E1442,Restaurants!A:A,Restaurants!B:B)</f>
        <v>Restaurant 008</v>
      </c>
      <c r="G1442" s="2" t="s">
        <v>514</v>
      </c>
      <c r="H1442" s="2" t="str">
        <f t="array" ref="H1442">_xlfn.XLOOKUP(G1442,Food_Menu!A:A,Food_Menu!B:B)</f>
        <v>Food Item 0013</v>
      </c>
      <c r="I1442" s="2">
        <f t="array" ref="I1442">_xlfn.XLOOKUP(G1442,Food_Menu!A:A,Food_Menu!D:D)</f>
        <v>584.96</v>
      </c>
      <c r="J1442" s="2" t="s">
        <v>54</v>
      </c>
      <c r="K1442" s="2" t="str">
        <f t="array" ref="K1442">_xlfn.XLOOKUP(J1442,Delivery_Partners!A:A,Delivery_Partners!B:B)</f>
        <v>Delivery Partner 075</v>
      </c>
      <c r="L1442" s="3">
        <v>2</v>
      </c>
      <c r="M1442" s="2" t="s">
        <v>23</v>
      </c>
      <c r="N1442" s="2" t="s">
        <v>74</v>
      </c>
      <c r="O1442" s="3">
        <v>45</v>
      </c>
      <c r="P1442" s="13">
        <f t="shared" si="290"/>
        <v>1169.92</v>
      </c>
      <c r="Q1442" s="13" t="str">
        <f t="shared" si="291"/>
        <v>Normal</v>
      </c>
      <c r="S1442" s="21"/>
    </row>
    <row r="1443" hidden="1" customHeight="1" spans="1:19">
      <c r="A1443" s="2" t="s">
        <v>3038</v>
      </c>
      <c r="B1443" s="29" t="s">
        <v>483</v>
      </c>
      <c r="C1443" s="2" t="s">
        <v>1983</v>
      </c>
      <c r="D1443" s="2" t="str">
        <f t="array" ref="D1443">_xlfn.XLOOKUP(C1443,Customers!A:A,Customers!B:B)</f>
        <v>Customer 0108</v>
      </c>
      <c r="E1443" s="2" t="s">
        <v>93</v>
      </c>
      <c r="F1443" s="2" t="str">
        <f t="array" ref="F1443">_xlfn.XLOOKUP(E1443,Restaurants!A:A,Restaurants!B:B)</f>
        <v>Restaurant 018</v>
      </c>
      <c r="G1443" s="2" t="s">
        <v>1100</v>
      </c>
      <c r="H1443" s="2" t="str">
        <f t="array" ref="H1443">_xlfn.XLOOKUP(G1443,Food_Menu!A:A,Food_Menu!B:B)</f>
        <v>Food Item 0113</v>
      </c>
      <c r="I1443" s="2"/>
      <c r="J1443" s="2" t="s">
        <v>801</v>
      </c>
      <c r="K1443" s="2" t="str">
        <f t="array" ref="K1443">_xlfn.XLOOKUP(J1443,Delivery_Partners!A:A,Delivery_Partners!B:B)</f>
        <v>Delivery Partner 096</v>
      </c>
      <c r="L1443" s="3">
        <v>2</v>
      </c>
      <c r="M1443" s="2" t="s">
        <v>189</v>
      </c>
      <c r="N1443" s="2" t="s">
        <v>24</v>
      </c>
      <c r="O1443" s="2"/>
    </row>
    <row r="1444" hidden="1" customHeight="1" spans="1:19">
      <c r="A1444" s="2" t="s">
        <v>3039</v>
      </c>
      <c r="B1444" s="29" t="s">
        <v>279</v>
      </c>
      <c r="C1444" s="2" t="s">
        <v>531</v>
      </c>
      <c r="D1444" s="2" t="str">
        <f t="array" ref="D1444">_xlfn.XLOOKUP(C1444,Customers!A:A,Customers!B:B)</f>
        <v>Customer 0464</v>
      </c>
      <c r="E1444" s="2" t="s">
        <v>666</v>
      </c>
      <c r="F1444" s="2" t="str">
        <f t="array" ref="F1444">_xlfn.XLOOKUP(E1444,Restaurants!A:A,Restaurants!B:B)</f>
        <v>Restaurant 036</v>
      </c>
      <c r="G1444" s="2" t="s">
        <v>1973</v>
      </c>
      <c r="H1444" s="2" t="str">
        <f t="array" ref="H1444">_xlfn.XLOOKUP(G1444,Food_Menu!A:A,Food_Menu!B:B)</f>
        <v>Food Item 0210</v>
      </c>
      <c r="I1444" s="2"/>
      <c r="J1444" s="2" t="s">
        <v>127</v>
      </c>
      <c r="K1444" s="2" t="str">
        <f t="array" ref="K1444">_xlfn.XLOOKUP(J1444,Delivery_Partners!A:A,Delivery_Partners!B:B)</f>
        <v>Delivery Partner 134</v>
      </c>
      <c r="L1444" s="3">
        <v>1</v>
      </c>
      <c r="M1444" s="2" t="s">
        <v>189</v>
      </c>
      <c r="N1444" s="2" t="s">
        <v>24</v>
      </c>
      <c r="O1444" s="2"/>
    </row>
    <row r="1445" customHeight="1" spans="1:19">
      <c r="A1445" s="2" t="s">
        <v>3040</v>
      </c>
      <c r="B1445" s="28">
        <v>45722</v>
      </c>
      <c r="C1445" s="2" t="s">
        <v>3041</v>
      </c>
      <c r="D1445" s="2" t="str">
        <f t="array" ref="D1445">_xlfn.XLOOKUP(C1445,Customers!A:A,Customers!B:B)</f>
        <v>Customer 0698</v>
      </c>
      <c r="E1445" s="2" t="s">
        <v>1711</v>
      </c>
      <c r="F1445" s="2" t="str">
        <f t="array" ref="F1445">_xlfn.XLOOKUP(E1445,Restaurants!A:A,Restaurants!B:B)</f>
        <v>Restaurant 100</v>
      </c>
      <c r="G1445" s="2" t="s">
        <v>408</v>
      </c>
      <c r="H1445" s="2" t="str">
        <f t="array" ref="H1445">_xlfn.XLOOKUP(G1445,Food_Menu!A:A,Food_Menu!B:B)</f>
        <v>Food Item 0062</v>
      </c>
      <c r="I1445" s="2">
        <f t="array" ref="I1445">_xlfn.XLOOKUP(G1445,Food_Menu!A:A,Food_Menu!D:D)</f>
        <v>267</v>
      </c>
      <c r="J1445" s="2" t="s">
        <v>41</v>
      </c>
      <c r="K1445" s="2" t="str">
        <f t="array" ref="K1445">_xlfn.XLOOKUP(J1445,Delivery_Partners!A:A,Delivery_Partners!B:B)</f>
        <v>Delivery Partner 041</v>
      </c>
      <c r="L1445" s="3">
        <v>1</v>
      </c>
      <c r="M1445" s="2" t="s">
        <v>23</v>
      </c>
      <c r="N1445" s="2" t="s">
        <v>24</v>
      </c>
      <c r="O1445" s="3">
        <v>47</v>
      </c>
      <c r="P1445" s="13">
        <f t="shared" ref="P1445:P1463" si="292">I1445*L1445</f>
        <v>267</v>
      </c>
      <c r="Q1445" s="13" t="str">
        <f t="shared" ref="Q1445:Q1463" si="293">IF(O1445="","Not Delivered",IF(O1445&lt;=30,"Fast",IF(O1445&lt;=60,"Normal","Slow")))</f>
        <v>Normal</v>
      </c>
      <c r="S1445" s="21"/>
    </row>
    <row r="1446" customHeight="1" spans="1:19">
      <c r="A1446" s="2" t="s">
        <v>3042</v>
      </c>
      <c r="B1446" s="29" t="s">
        <v>964</v>
      </c>
      <c r="C1446" s="2" t="s">
        <v>2120</v>
      </c>
      <c r="D1446" s="2" t="str">
        <f t="array" ref="D1446">_xlfn.XLOOKUP(C1446,Customers!A:A,Customers!B:B)</f>
        <v>Customer 0026</v>
      </c>
      <c r="E1446" s="2" t="s">
        <v>1450</v>
      </c>
      <c r="F1446" s="2" t="str">
        <f t="array" ref="F1446">_xlfn.XLOOKUP(E1446,Restaurants!A:A,Restaurants!B:B)</f>
        <v>Restaurant 024</v>
      </c>
      <c r="G1446" s="2" t="s">
        <v>913</v>
      </c>
      <c r="H1446" s="2" t="str">
        <f t="array" ref="H1446">_xlfn.XLOOKUP(G1446,Food_Menu!A:A,Food_Menu!B:B)</f>
        <v>Food Item 0171</v>
      </c>
      <c r="I1446" s="2">
        <f t="array" ref="I1446">_xlfn.XLOOKUP(G1446,Food_Menu!A:A,Food_Menu!D:D)</f>
        <v>583.51</v>
      </c>
      <c r="J1446" s="2" t="s">
        <v>1120</v>
      </c>
      <c r="K1446" s="2" t="str">
        <f t="array" ref="K1446">_xlfn.XLOOKUP(J1446,Delivery_Partners!A:A,Delivery_Partners!B:B)</f>
        <v>Delivery Partner 061</v>
      </c>
      <c r="L1446" s="3">
        <v>2</v>
      </c>
      <c r="M1446" s="2" t="s">
        <v>23</v>
      </c>
      <c r="N1446" s="2" t="s">
        <v>24</v>
      </c>
      <c r="O1446" s="3">
        <v>61</v>
      </c>
      <c r="P1446" s="13">
        <f t="shared" si="292"/>
        <v>1167.02</v>
      </c>
      <c r="Q1446" s="13" t="str">
        <f t="shared" si="293"/>
        <v>Slow</v>
      </c>
      <c r="S1446" s="21"/>
    </row>
    <row r="1447" customHeight="1" spans="1:19">
      <c r="A1447" s="2" t="s">
        <v>3043</v>
      </c>
      <c r="B1447" s="29" t="s">
        <v>233</v>
      </c>
      <c r="C1447" s="2" t="s">
        <v>1035</v>
      </c>
      <c r="D1447" s="2" t="str">
        <f t="array" ref="D1447">_xlfn.XLOOKUP(C1447,Customers!A:A,Customers!B:B)</f>
        <v>Customer 1104</v>
      </c>
      <c r="E1447" s="2" t="s">
        <v>93</v>
      </c>
      <c r="F1447" s="2" t="str">
        <f t="array" ref="F1447">_xlfn.XLOOKUP(E1447,Restaurants!A:A,Restaurants!B:B)</f>
        <v>Restaurant 018</v>
      </c>
      <c r="G1447" s="2" t="s">
        <v>1063</v>
      </c>
      <c r="H1447" s="2" t="str">
        <f t="array" ref="H1447">_xlfn.XLOOKUP(G1447,Food_Menu!A:A,Food_Menu!B:B)</f>
        <v>Food Item 0153</v>
      </c>
      <c r="I1447" s="2">
        <f t="array" ref="I1447">_xlfn.XLOOKUP(G1447,Food_Menu!A:A,Food_Menu!D:D)</f>
        <v>322.66</v>
      </c>
      <c r="J1447" s="2" t="s">
        <v>1829</v>
      </c>
      <c r="K1447" s="2" t="str">
        <f t="array" ref="K1447">_xlfn.XLOOKUP(J1447,Delivery_Partners!A:A,Delivery_Partners!B:B)</f>
        <v>Delivery Partner 146</v>
      </c>
      <c r="L1447" s="3">
        <v>2</v>
      </c>
      <c r="M1447" s="2" t="s">
        <v>23</v>
      </c>
      <c r="N1447" s="2" t="s">
        <v>74</v>
      </c>
      <c r="O1447" s="3">
        <v>32</v>
      </c>
      <c r="P1447" s="13">
        <f t="shared" si="292"/>
        <v>645.32</v>
      </c>
      <c r="Q1447" s="13" t="str">
        <f t="shared" si="293"/>
        <v>Normal</v>
      </c>
      <c r="S1447" s="21"/>
    </row>
    <row r="1448" customHeight="1" spans="1:19">
      <c r="A1448" s="2" t="s">
        <v>3044</v>
      </c>
      <c r="B1448" s="28">
        <v>45910</v>
      </c>
      <c r="C1448" s="2" t="s">
        <v>3045</v>
      </c>
      <c r="D1448" s="2" t="str">
        <f t="array" ref="D1448">_xlfn.XLOOKUP(C1448,Customers!A:A,Customers!B:B)</f>
        <v>Customer 0619</v>
      </c>
      <c r="E1448" s="2" t="s">
        <v>819</v>
      </c>
      <c r="F1448" s="2" t="str">
        <f t="array" ref="F1448">_xlfn.XLOOKUP(E1448,Restaurants!A:A,Restaurants!B:B)</f>
        <v>Restaurant 004</v>
      </c>
      <c r="G1448" s="2" t="s">
        <v>1044</v>
      </c>
      <c r="H1448" s="2" t="str">
        <f t="array" ref="H1448">_xlfn.XLOOKUP(G1448,Food_Menu!A:A,Food_Menu!B:B)</f>
        <v>Food Item 0033</v>
      </c>
      <c r="I1448" s="2">
        <f t="array" ref="I1448">_xlfn.XLOOKUP(G1448,Food_Menu!A:A,Food_Menu!D:D)</f>
        <v>595.57</v>
      </c>
      <c r="J1448" s="2" t="s">
        <v>1286</v>
      </c>
      <c r="K1448" s="2" t="str">
        <f t="array" ref="K1448">_xlfn.XLOOKUP(J1448,Delivery_Partners!A:A,Delivery_Partners!B:B)</f>
        <v>Delivery Partner 060</v>
      </c>
      <c r="L1448" s="3">
        <v>2</v>
      </c>
      <c r="M1448" s="2" t="s">
        <v>23</v>
      </c>
      <c r="N1448" s="2" t="s">
        <v>24</v>
      </c>
      <c r="O1448" s="3">
        <v>37</v>
      </c>
      <c r="P1448" s="13">
        <f t="shared" si="292"/>
        <v>1191.14</v>
      </c>
      <c r="Q1448" s="13" t="str">
        <f t="shared" si="293"/>
        <v>Normal</v>
      </c>
      <c r="S1448" s="21"/>
    </row>
    <row r="1449" customHeight="1" spans="1:19">
      <c r="A1449" s="2" t="s">
        <v>3046</v>
      </c>
      <c r="B1449" s="29" t="s">
        <v>380</v>
      </c>
      <c r="C1449" s="2" t="s">
        <v>1151</v>
      </c>
      <c r="D1449" s="2" t="str">
        <f t="array" ref="D1449">_xlfn.XLOOKUP(C1449,Customers!A:A,Customers!B:B)</f>
        <v>Customer 0945</v>
      </c>
      <c r="E1449" s="2" t="s">
        <v>532</v>
      </c>
      <c r="F1449" s="2" t="str">
        <f t="array" ref="F1449">_xlfn.XLOOKUP(E1449,Restaurants!A:A,Restaurants!B:B)</f>
        <v>Restaurant 046</v>
      </c>
      <c r="G1449" s="2" t="s">
        <v>1833</v>
      </c>
      <c r="H1449" s="2" t="str">
        <f t="array" ref="H1449">_xlfn.XLOOKUP(G1449,Food_Menu!A:A,Food_Menu!B:B)</f>
        <v>Food Item 0064</v>
      </c>
      <c r="I1449" s="2">
        <f t="array" ref="I1449">_xlfn.XLOOKUP(G1449,Food_Menu!A:A,Food_Menu!D:D)</f>
        <v>129.48</v>
      </c>
      <c r="J1449" s="2" t="s">
        <v>378</v>
      </c>
      <c r="K1449" s="2" t="str">
        <f t="array" ref="K1449">_xlfn.XLOOKUP(J1449,Delivery_Partners!A:A,Delivery_Partners!B:B)</f>
        <v>Delivery Partner 111</v>
      </c>
      <c r="L1449" s="3">
        <v>1</v>
      </c>
      <c r="M1449" s="2" t="s">
        <v>23</v>
      </c>
      <c r="N1449" s="2" t="s">
        <v>42</v>
      </c>
      <c r="O1449" s="3">
        <v>40</v>
      </c>
      <c r="P1449" s="13">
        <f t="shared" si="292"/>
        <v>129.48</v>
      </c>
      <c r="Q1449" s="13" t="str">
        <f t="shared" si="293"/>
        <v>Normal</v>
      </c>
      <c r="S1449" s="21"/>
    </row>
    <row r="1450" customHeight="1" spans="1:19">
      <c r="A1450" s="2" t="s">
        <v>3047</v>
      </c>
      <c r="B1450" s="29" t="s">
        <v>175</v>
      </c>
      <c r="C1450" s="2" t="s">
        <v>3048</v>
      </c>
      <c r="D1450" s="2" t="str">
        <f t="array" ref="D1450">_xlfn.XLOOKUP(C1450,Customers!A:A,Customers!B:B)</f>
        <v>Customer 0331</v>
      </c>
      <c r="E1450" s="2" t="s">
        <v>366</v>
      </c>
      <c r="F1450" s="2" t="str">
        <f t="array" ref="F1450">_xlfn.XLOOKUP(E1450,Restaurants!A:A,Restaurants!B:B)</f>
        <v>Restaurant 073</v>
      </c>
      <c r="G1450" s="2" t="s">
        <v>377</v>
      </c>
      <c r="H1450" s="2" t="str">
        <f t="array" ref="H1450">_xlfn.XLOOKUP(G1450,Food_Menu!A:A,Food_Menu!B:B)</f>
        <v>Food Item 0138</v>
      </c>
      <c r="I1450" s="2">
        <f t="array" ref="I1450">_xlfn.XLOOKUP(G1450,Food_Menu!A:A,Food_Menu!D:D)</f>
        <v>153.3</v>
      </c>
      <c r="J1450" s="2" t="s">
        <v>2005</v>
      </c>
      <c r="K1450" s="2" t="str">
        <f t="array" ref="K1450">_xlfn.XLOOKUP(J1450,Delivery_Partners!A:A,Delivery_Partners!B:B)</f>
        <v>Delivery Partner 072</v>
      </c>
      <c r="L1450" s="3">
        <v>3</v>
      </c>
      <c r="M1450" s="2" t="s">
        <v>23</v>
      </c>
      <c r="N1450" s="2" t="s">
        <v>24</v>
      </c>
      <c r="O1450" s="3">
        <v>26</v>
      </c>
      <c r="P1450" s="13">
        <f t="shared" si="292"/>
        <v>459.9</v>
      </c>
      <c r="Q1450" s="13" t="str">
        <f t="shared" si="293"/>
        <v>Fast</v>
      </c>
      <c r="S1450" s="21"/>
    </row>
    <row r="1451" customHeight="1" spans="1:19">
      <c r="A1451" s="2" t="s">
        <v>3049</v>
      </c>
      <c r="B1451" s="29" t="s">
        <v>2448</v>
      </c>
      <c r="C1451" s="2" t="s">
        <v>473</v>
      </c>
      <c r="D1451" s="2" t="str">
        <f t="array" ref="D1451">_xlfn.XLOOKUP(C1451,Customers!A:A,Customers!B:B)</f>
        <v>Customer 1004</v>
      </c>
      <c r="E1451" s="2" t="s">
        <v>984</v>
      </c>
      <c r="F1451" s="2" t="str">
        <f t="array" ref="F1451">_xlfn.XLOOKUP(E1451,Restaurants!A:A,Restaurants!B:B)</f>
        <v>Restaurant 034</v>
      </c>
      <c r="G1451" s="2" t="s">
        <v>762</v>
      </c>
      <c r="H1451" s="2" t="str">
        <f t="array" ref="H1451">_xlfn.XLOOKUP(G1451,Food_Menu!A:A,Food_Menu!B:B)</f>
        <v>Food Item 0106</v>
      </c>
      <c r="I1451" s="2">
        <f t="array" ref="I1451">_xlfn.XLOOKUP(G1451,Food_Menu!A:A,Food_Menu!D:D)</f>
        <v>115.23</v>
      </c>
      <c r="J1451" s="2" t="s">
        <v>277</v>
      </c>
      <c r="K1451" s="2" t="str">
        <f t="array" ref="K1451">_xlfn.XLOOKUP(J1451,Delivery_Partners!A:A,Delivery_Partners!B:B)</f>
        <v>Delivery Partner 011</v>
      </c>
      <c r="L1451" s="3">
        <v>3</v>
      </c>
      <c r="M1451" s="2" t="s">
        <v>23</v>
      </c>
      <c r="N1451" s="2" t="s">
        <v>24</v>
      </c>
      <c r="O1451" s="3">
        <v>25</v>
      </c>
      <c r="P1451" s="13">
        <f t="shared" si="292"/>
        <v>345.69</v>
      </c>
      <c r="Q1451" s="13" t="str">
        <f t="shared" si="293"/>
        <v>Fast</v>
      </c>
      <c r="S1451" s="21"/>
    </row>
    <row r="1452" customHeight="1" spans="1:19">
      <c r="A1452" s="2" t="s">
        <v>3050</v>
      </c>
      <c r="B1452" s="29" t="s">
        <v>690</v>
      </c>
      <c r="C1452" s="2" t="s">
        <v>3051</v>
      </c>
      <c r="D1452" s="2" t="str">
        <f t="array" ref="D1452">_xlfn.XLOOKUP(C1452,Customers!A:A,Customers!B:B)</f>
        <v>Customer 0441</v>
      </c>
      <c r="E1452" s="2" t="s">
        <v>1191</v>
      </c>
      <c r="F1452" s="2" t="str">
        <f t="array" ref="F1452">_xlfn.XLOOKUP(E1452,Restaurants!A:A,Restaurants!B:B)</f>
        <v>Restaurant 060</v>
      </c>
      <c r="G1452" s="2" t="s">
        <v>1475</v>
      </c>
      <c r="H1452" s="2" t="str">
        <f t="array" ref="H1452">_xlfn.XLOOKUP(G1452,Food_Menu!A:A,Food_Menu!B:B)</f>
        <v>Food Item 0053</v>
      </c>
      <c r="I1452" s="2">
        <f t="array" ref="I1452">_xlfn.XLOOKUP(G1452,Food_Menu!A:A,Food_Menu!D:D)</f>
        <v>308.97</v>
      </c>
      <c r="J1452" s="2" t="s">
        <v>842</v>
      </c>
      <c r="K1452" s="2" t="str">
        <f t="array" ref="K1452">_xlfn.XLOOKUP(J1452,Delivery_Partners!A:A,Delivery_Partners!B:B)</f>
        <v>Delivery Partner 093</v>
      </c>
      <c r="L1452" s="3">
        <v>2</v>
      </c>
      <c r="M1452" s="2" t="s">
        <v>23</v>
      </c>
      <c r="N1452" s="2" t="s">
        <v>55</v>
      </c>
      <c r="O1452" s="3">
        <v>40</v>
      </c>
      <c r="P1452" s="13">
        <f t="shared" si="292"/>
        <v>617.94</v>
      </c>
      <c r="Q1452" s="13" t="str">
        <f t="shared" si="293"/>
        <v>Normal</v>
      </c>
      <c r="S1452" s="21"/>
    </row>
    <row r="1453" customHeight="1" spans="1:19">
      <c r="A1453" s="2" t="s">
        <v>3052</v>
      </c>
      <c r="B1453" s="28">
        <v>45965</v>
      </c>
      <c r="C1453" s="2" t="s">
        <v>3053</v>
      </c>
      <c r="D1453" s="2" t="str">
        <f t="array" ref="D1453">_xlfn.XLOOKUP(C1453,Customers!A:A,Customers!B:B)</f>
        <v>Customer 1114</v>
      </c>
      <c r="E1453" s="2" t="s">
        <v>1072</v>
      </c>
      <c r="F1453" s="2" t="str">
        <f t="array" ref="F1453">_xlfn.XLOOKUP(E1453,Restaurants!A:A,Restaurants!B:B)</f>
        <v>Restaurant 030</v>
      </c>
      <c r="G1453" s="2" t="s">
        <v>336</v>
      </c>
      <c r="H1453" s="2" t="str">
        <f t="array" ref="H1453">_xlfn.XLOOKUP(G1453,Food_Menu!A:A,Food_Menu!B:B)</f>
        <v>Food Item 0045</v>
      </c>
      <c r="I1453" s="2">
        <f t="array" ref="I1453">_xlfn.XLOOKUP(G1453,Food_Menu!A:A,Food_Menu!D:D)</f>
        <v>263.72</v>
      </c>
      <c r="J1453" s="2" t="s">
        <v>1557</v>
      </c>
      <c r="K1453" s="2" t="str">
        <f t="array" ref="K1453">_xlfn.XLOOKUP(J1453,Delivery_Partners!A:A,Delivery_Partners!B:B)</f>
        <v>Delivery Partner 065</v>
      </c>
      <c r="L1453" s="3">
        <v>1</v>
      </c>
      <c r="M1453" s="2" t="s">
        <v>23</v>
      </c>
      <c r="N1453" s="2" t="s">
        <v>42</v>
      </c>
      <c r="O1453" s="3">
        <v>16</v>
      </c>
      <c r="P1453" s="13">
        <f t="shared" si="292"/>
        <v>263.72</v>
      </c>
      <c r="Q1453" s="13" t="str">
        <f t="shared" si="293"/>
        <v>Fast</v>
      </c>
      <c r="S1453" s="21"/>
    </row>
    <row r="1454" customHeight="1" spans="1:19">
      <c r="A1454" s="2" t="s">
        <v>3054</v>
      </c>
      <c r="B1454" s="29" t="s">
        <v>2604</v>
      </c>
      <c r="C1454" s="2" t="s">
        <v>1071</v>
      </c>
      <c r="D1454" s="2" t="str">
        <f t="array" ref="D1454">_xlfn.XLOOKUP(C1454,Customers!A:A,Customers!B:B)</f>
        <v>Customer 0627</v>
      </c>
      <c r="E1454" s="2" t="s">
        <v>182</v>
      </c>
      <c r="F1454" s="2" t="str">
        <f t="array" ref="F1454">_xlfn.XLOOKUP(E1454,Restaurants!A:A,Restaurants!B:B)</f>
        <v>Restaurant 097</v>
      </c>
      <c r="G1454" s="2" t="s">
        <v>670</v>
      </c>
      <c r="H1454" s="2" t="str">
        <f t="array" ref="H1454">_xlfn.XLOOKUP(G1454,Food_Menu!A:A,Food_Menu!B:B)</f>
        <v>Food Item 0123</v>
      </c>
      <c r="I1454" s="2">
        <f t="array" ref="I1454">_xlfn.XLOOKUP(G1454,Food_Menu!A:A,Food_Menu!D:D)</f>
        <v>256.27</v>
      </c>
      <c r="J1454" s="2" t="s">
        <v>1246</v>
      </c>
      <c r="K1454" s="2" t="str">
        <f t="array" ref="K1454">_xlfn.XLOOKUP(J1454,Delivery_Partners!A:A,Delivery_Partners!B:B)</f>
        <v>Delivery Partner 048</v>
      </c>
      <c r="L1454" s="3">
        <v>1</v>
      </c>
      <c r="M1454" s="2" t="s">
        <v>23</v>
      </c>
      <c r="N1454" s="2" t="s">
        <v>24</v>
      </c>
      <c r="O1454" s="3">
        <v>19</v>
      </c>
      <c r="P1454" s="13">
        <f t="shared" si="292"/>
        <v>256.27</v>
      </c>
      <c r="Q1454" s="13" t="str">
        <f t="shared" si="293"/>
        <v>Fast</v>
      </c>
      <c r="S1454" s="21"/>
    </row>
    <row r="1455" customHeight="1" spans="1:19">
      <c r="A1455" s="2" t="s">
        <v>3055</v>
      </c>
      <c r="B1455" s="29" t="s">
        <v>690</v>
      </c>
      <c r="C1455" s="2" t="s">
        <v>740</v>
      </c>
      <c r="D1455" s="2" t="str">
        <f t="array" ref="D1455">_xlfn.XLOOKUP(C1455,Customers!A:A,Customers!B:B)</f>
        <v>Customer 0764</v>
      </c>
      <c r="E1455" s="2" t="s">
        <v>819</v>
      </c>
      <c r="F1455" s="2" t="str">
        <f t="array" ref="F1455">_xlfn.XLOOKUP(E1455,Restaurants!A:A,Restaurants!B:B)</f>
        <v>Restaurant 004</v>
      </c>
      <c r="G1455" s="2" t="s">
        <v>431</v>
      </c>
      <c r="H1455" s="2" t="str">
        <f t="array" ref="H1455">_xlfn.XLOOKUP(G1455,Food_Menu!A:A,Food_Menu!B:B)</f>
        <v>Food Item 0183</v>
      </c>
      <c r="I1455" s="2">
        <f t="array" ref="I1455">_xlfn.XLOOKUP(G1455,Food_Menu!A:A,Food_Menu!D:D)</f>
        <v>645.58</v>
      </c>
      <c r="J1455" s="2" t="s">
        <v>184</v>
      </c>
      <c r="K1455" s="2" t="str">
        <f t="array" ref="K1455">_xlfn.XLOOKUP(J1455,Delivery_Partners!A:A,Delivery_Partners!B:B)</f>
        <v>Delivery Partner 155</v>
      </c>
      <c r="L1455" s="3">
        <v>4</v>
      </c>
      <c r="M1455" s="2" t="s">
        <v>23</v>
      </c>
      <c r="N1455" s="2" t="s">
        <v>74</v>
      </c>
      <c r="O1455" s="3">
        <v>45</v>
      </c>
      <c r="P1455" s="13">
        <f t="shared" si="292"/>
        <v>2582.32</v>
      </c>
      <c r="Q1455" s="13" t="str">
        <f t="shared" si="293"/>
        <v>Normal</v>
      </c>
      <c r="S1455" s="21"/>
    </row>
    <row r="1456" customHeight="1" spans="1:19">
      <c r="A1456" s="2" t="s">
        <v>3056</v>
      </c>
      <c r="B1456" s="29" t="s">
        <v>1410</v>
      </c>
      <c r="C1456" s="2" t="s">
        <v>3057</v>
      </c>
      <c r="D1456" s="2" t="str">
        <f t="array" ref="D1456">_xlfn.XLOOKUP(C1456,Customers!A:A,Customers!B:B)</f>
        <v>Customer 0245</v>
      </c>
      <c r="E1456" s="2" t="s">
        <v>702</v>
      </c>
      <c r="F1456" s="2" t="str">
        <f t="array" ref="F1456">_xlfn.XLOOKUP(E1456,Restaurants!A:A,Restaurants!B:B)</f>
        <v>Restaurant 025</v>
      </c>
      <c r="G1456" s="2" t="s">
        <v>447</v>
      </c>
      <c r="H1456" s="2" t="str">
        <f t="array" ref="H1456">_xlfn.XLOOKUP(G1456,Food_Menu!A:A,Food_Menu!B:B)</f>
        <v>Food Item 0091</v>
      </c>
      <c r="I1456" s="2">
        <f t="array" ref="I1456">_xlfn.XLOOKUP(G1456,Food_Menu!A:A,Food_Menu!D:D)</f>
        <v>434.43</v>
      </c>
      <c r="J1456" s="2" t="s">
        <v>341</v>
      </c>
      <c r="K1456" s="2" t="str">
        <f t="array" ref="K1456">_xlfn.XLOOKUP(J1456,Delivery_Partners!A:A,Delivery_Partners!B:B)</f>
        <v>Delivery Partner 140</v>
      </c>
      <c r="L1456" s="3">
        <v>2</v>
      </c>
      <c r="M1456" s="2" t="s">
        <v>23</v>
      </c>
      <c r="N1456" s="2" t="s">
        <v>24</v>
      </c>
      <c r="O1456" s="3">
        <v>41</v>
      </c>
      <c r="P1456" s="13">
        <f t="shared" si="292"/>
        <v>868.86</v>
      </c>
      <c r="Q1456" s="13" t="str">
        <f t="shared" si="293"/>
        <v>Normal</v>
      </c>
      <c r="S1456" s="21"/>
    </row>
    <row r="1457" customHeight="1" spans="1:19">
      <c r="A1457" s="2" t="s">
        <v>3058</v>
      </c>
      <c r="B1457" s="29" t="s">
        <v>690</v>
      </c>
      <c r="C1457" s="2" t="s">
        <v>3059</v>
      </c>
      <c r="D1457" s="2" t="str">
        <f t="array" ref="D1457">_xlfn.XLOOKUP(C1457,Customers!A:A,Customers!B:B)</f>
        <v>Customer 1194</v>
      </c>
      <c r="E1457" s="2" t="s">
        <v>526</v>
      </c>
      <c r="F1457" s="2" t="str">
        <f t="array" ref="F1457">_xlfn.XLOOKUP(E1457,Restaurants!A:A,Restaurants!B:B)</f>
        <v>Restaurant 068</v>
      </c>
      <c r="G1457" s="2" t="s">
        <v>246</v>
      </c>
      <c r="H1457" s="2" t="str">
        <f t="array" ref="H1457">_xlfn.XLOOKUP(G1457,Food_Menu!A:A,Food_Menu!B:B)</f>
        <v>Food Item 0204</v>
      </c>
      <c r="I1457" s="2">
        <f t="array" ref="I1457">_xlfn.XLOOKUP(G1457,Food_Menu!A:A,Food_Menu!D:D)</f>
        <v>410.12</v>
      </c>
      <c r="J1457" s="2" t="s">
        <v>2409</v>
      </c>
      <c r="K1457" s="2" t="str">
        <f t="array" ref="K1457">_xlfn.XLOOKUP(J1457,Delivery_Partners!A:A,Delivery_Partners!B:B)</f>
        <v>Delivery Partner 050</v>
      </c>
      <c r="L1457" s="3">
        <v>2</v>
      </c>
      <c r="M1457" s="2" t="s">
        <v>23</v>
      </c>
      <c r="N1457" s="2" t="s">
        <v>74</v>
      </c>
      <c r="O1457" s="3">
        <v>50</v>
      </c>
      <c r="P1457" s="13">
        <f t="shared" si="292"/>
        <v>820.24</v>
      </c>
      <c r="Q1457" s="13" t="str">
        <f t="shared" si="293"/>
        <v>Normal</v>
      </c>
      <c r="S1457" s="21"/>
    </row>
    <row r="1458" customHeight="1" spans="1:19">
      <c r="A1458" s="2" t="s">
        <v>3060</v>
      </c>
      <c r="B1458" s="29" t="s">
        <v>361</v>
      </c>
      <c r="C1458" s="2" t="s">
        <v>2216</v>
      </c>
      <c r="D1458" s="2" t="str">
        <f t="array" ref="D1458">_xlfn.XLOOKUP(C1458,Customers!A:A,Customers!B:B)</f>
        <v>Customer 0232</v>
      </c>
      <c r="E1458" s="2" t="s">
        <v>917</v>
      </c>
      <c r="F1458" s="2" t="str">
        <f t="array" ref="F1458">_xlfn.XLOOKUP(E1458,Restaurants!A:A,Restaurants!B:B)</f>
        <v>Restaurant 102</v>
      </c>
      <c r="G1458" s="2" t="s">
        <v>1212</v>
      </c>
      <c r="H1458" s="2" t="str">
        <f t="array" ref="H1458">_xlfn.XLOOKUP(G1458,Food_Menu!A:A,Food_Menu!B:B)</f>
        <v>Food Item 0147</v>
      </c>
      <c r="I1458" s="2">
        <f t="array" ref="I1458">_xlfn.XLOOKUP(G1458,Food_Menu!A:A,Food_Menu!D:D)</f>
        <v>263.56</v>
      </c>
      <c r="J1458" s="2" t="s">
        <v>564</v>
      </c>
      <c r="K1458" s="2" t="str">
        <f t="array" ref="K1458">_xlfn.XLOOKUP(J1458,Delivery_Partners!A:A,Delivery_Partners!B:B)</f>
        <v>Delivery Partner 095</v>
      </c>
      <c r="L1458" s="3">
        <v>3</v>
      </c>
      <c r="M1458" s="2" t="s">
        <v>23</v>
      </c>
      <c r="N1458" s="2" t="s">
        <v>24</v>
      </c>
      <c r="O1458" s="3">
        <v>41</v>
      </c>
      <c r="P1458" s="13">
        <f t="shared" si="292"/>
        <v>790.68</v>
      </c>
      <c r="Q1458" s="13" t="str">
        <f t="shared" si="293"/>
        <v>Normal</v>
      </c>
      <c r="S1458" s="21"/>
    </row>
    <row r="1459" customHeight="1" spans="1:19">
      <c r="A1459" s="2" t="s">
        <v>3061</v>
      </c>
      <c r="B1459" s="28">
        <v>45877</v>
      </c>
      <c r="C1459" s="2" t="s">
        <v>3062</v>
      </c>
      <c r="D1459" s="2" t="str">
        <f t="array" ref="D1459">_xlfn.XLOOKUP(C1459,Customers!A:A,Customers!B:B)</f>
        <v>Customer 0040</v>
      </c>
      <c r="E1459" s="2" t="s">
        <v>1022</v>
      </c>
      <c r="F1459" s="2" t="str">
        <f t="array" ref="F1459">_xlfn.XLOOKUP(E1459,Restaurants!A:A,Restaurants!B:B)</f>
        <v>Restaurant 049</v>
      </c>
      <c r="G1459" s="2" t="s">
        <v>290</v>
      </c>
      <c r="H1459" s="2" t="str">
        <f t="array" ref="H1459">_xlfn.XLOOKUP(G1459,Food_Menu!A:A,Food_Menu!B:B)</f>
        <v>Food Item 0089</v>
      </c>
      <c r="I1459" s="2">
        <f t="array" ref="I1459">_xlfn.XLOOKUP(G1459,Food_Menu!A:A,Food_Menu!D:D)</f>
        <v>262.73</v>
      </c>
      <c r="J1459" s="2" t="s">
        <v>168</v>
      </c>
      <c r="K1459" s="2" t="str">
        <f t="array" ref="K1459">_xlfn.XLOOKUP(J1459,Delivery_Partners!A:A,Delivery_Partners!B:B)</f>
        <v>Delivery Partner 130</v>
      </c>
      <c r="L1459" s="3">
        <v>1</v>
      </c>
      <c r="M1459" s="2" t="s">
        <v>23</v>
      </c>
      <c r="N1459" s="2" t="s">
        <v>24</v>
      </c>
      <c r="O1459" s="3">
        <v>35</v>
      </c>
      <c r="P1459" s="13">
        <f t="shared" si="292"/>
        <v>262.73</v>
      </c>
      <c r="Q1459" s="13" t="str">
        <f t="shared" si="293"/>
        <v>Normal</v>
      </c>
      <c r="S1459" s="21"/>
    </row>
    <row r="1460" customHeight="1" spans="1:19">
      <c r="A1460" s="2" t="s">
        <v>3063</v>
      </c>
      <c r="B1460" s="28">
        <v>45784</v>
      </c>
      <c r="C1460" s="2" t="s">
        <v>3064</v>
      </c>
      <c r="D1460" s="2" t="str">
        <f t="array" ref="D1460">_xlfn.XLOOKUP(C1460,Customers!A:A,Customers!B:B)</f>
        <v>Customer 0528</v>
      </c>
      <c r="E1460" s="2" t="s">
        <v>603</v>
      </c>
      <c r="F1460" s="2" t="str">
        <f t="array" ref="F1460">_xlfn.XLOOKUP(E1460,Restaurants!A:A,Restaurants!B:B)</f>
        <v>Restaurant 009</v>
      </c>
      <c r="G1460" s="2" t="s">
        <v>872</v>
      </c>
      <c r="H1460" s="2" t="str">
        <f t="array" ref="H1460">_xlfn.XLOOKUP(G1460,Food_Menu!A:A,Food_Menu!B:B)</f>
        <v>Food Item 0156</v>
      </c>
      <c r="I1460" s="2">
        <f t="array" ref="I1460">_xlfn.XLOOKUP(G1460,Food_Menu!A:A,Food_Menu!D:D)</f>
        <v>133.9</v>
      </c>
      <c r="J1460" s="2" t="s">
        <v>271</v>
      </c>
      <c r="K1460" s="2" t="str">
        <f t="array" ref="K1460">_xlfn.XLOOKUP(J1460,Delivery_Partners!A:A,Delivery_Partners!B:B)</f>
        <v>Delivery Partner 010</v>
      </c>
      <c r="L1460" s="3">
        <v>2</v>
      </c>
      <c r="M1460" s="2" t="s">
        <v>23</v>
      </c>
      <c r="N1460" s="2" t="s">
        <v>42</v>
      </c>
      <c r="O1460" s="3">
        <v>50</v>
      </c>
      <c r="P1460" s="13">
        <f t="shared" si="292"/>
        <v>267.8</v>
      </c>
      <c r="Q1460" s="13" t="str">
        <f t="shared" si="293"/>
        <v>Normal</v>
      </c>
      <c r="S1460" s="21"/>
    </row>
    <row r="1461" customHeight="1" spans="1:19">
      <c r="A1461" s="2" t="s">
        <v>3065</v>
      </c>
      <c r="B1461" s="29" t="s">
        <v>2604</v>
      </c>
      <c r="C1461" s="2" t="s">
        <v>668</v>
      </c>
      <c r="D1461" s="2" t="str">
        <f t="array" ref="D1461">_xlfn.XLOOKUP(C1461,Customers!A:A,Customers!B:B)</f>
        <v>Customer 1002</v>
      </c>
      <c r="E1461" s="2" t="s">
        <v>468</v>
      </c>
      <c r="F1461" s="2" t="str">
        <f t="array" ref="F1461">_xlfn.XLOOKUP(E1461,Restaurants!A:A,Restaurants!B:B)</f>
        <v>Restaurant 067</v>
      </c>
      <c r="G1461" s="2" t="s">
        <v>1259</v>
      </c>
      <c r="H1461" s="2" t="str">
        <f t="array" ref="H1461">_xlfn.XLOOKUP(G1461,Food_Menu!A:A,Food_Menu!B:B)</f>
        <v>Food Item 0099</v>
      </c>
      <c r="I1461" s="2">
        <f t="array" ref="I1461">_xlfn.XLOOKUP(G1461,Food_Menu!A:A,Food_Menu!D:D)</f>
        <v>446.36</v>
      </c>
      <c r="J1461" s="2" t="s">
        <v>29</v>
      </c>
      <c r="K1461" s="2" t="str">
        <f t="array" ref="K1461">_xlfn.XLOOKUP(J1461,Delivery_Partners!A:A,Delivery_Partners!B:B)</f>
        <v>Delivery Partner 017</v>
      </c>
      <c r="L1461" s="3">
        <v>2</v>
      </c>
      <c r="M1461" s="2" t="s">
        <v>23</v>
      </c>
      <c r="N1461" s="2" t="s">
        <v>24</v>
      </c>
      <c r="O1461" s="3">
        <v>30</v>
      </c>
      <c r="P1461" s="13">
        <f t="shared" si="292"/>
        <v>892.72</v>
      </c>
      <c r="Q1461" s="13" t="str">
        <f t="shared" si="293"/>
        <v>Fast</v>
      </c>
      <c r="S1461" s="21"/>
    </row>
    <row r="1462" customHeight="1" spans="1:19">
      <c r="A1462" s="2" t="s">
        <v>3066</v>
      </c>
      <c r="B1462" s="29" t="s">
        <v>233</v>
      </c>
      <c r="C1462" s="2" t="s">
        <v>3067</v>
      </c>
      <c r="D1462" s="2" t="str">
        <f t="array" ref="D1462">_xlfn.XLOOKUP(C1462,Customers!A:A,Customers!B:B)</f>
        <v>Customer 1106</v>
      </c>
      <c r="E1462" s="2" t="s">
        <v>27</v>
      </c>
      <c r="F1462" s="2" t="str">
        <f t="array" ref="F1462">_xlfn.XLOOKUP(E1462,Restaurants!A:A,Restaurants!B:B)</f>
        <v>Restaurant 033</v>
      </c>
      <c r="G1462" s="2" t="s">
        <v>852</v>
      </c>
      <c r="H1462" s="2" t="str">
        <f t="array" ref="H1462">_xlfn.XLOOKUP(G1462,Food_Menu!A:A,Food_Menu!B:B)</f>
        <v>Food Item 0167</v>
      </c>
      <c r="I1462" s="2">
        <f t="array" ref="I1462">_xlfn.XLOOKUP(G1462,Food_Menu!A:A,Food_Menu!D:D)</f>
        <v>250.66</v>
      </c>
      <c r="J1462" s="2" t="s">
        <v>572</v>
      </c>
      <c r="K1462" s="2" t="str">
        <f t="array" ref="K1462">_xlfn.XLOOKUP(J1462,Delivery_Partners!A:A,Delivery_Partners!B:B)</f>
        <v>Delivery Partner 098</v>
      </c>
      <c r="L1462" s="3">
        <v>3</v>
      </c>
      <c r="M1462" s="2" t="s">
        <v>23</v>
      </c>
      <c r="N1462" s="2" t="s">
        <v>55</v>
      </c>
      <c r="O1462" s="3">
        <v>31</v>
      </c>
      <c r="P1462" s="13">
        <f t="shared" si="292"/>
        <v>751.98</v>
      </c>
      <c r="Q1462" s="13" t="str">
        <f t="shared" si="293"/>
        <v>Normal</v>
      </c>
      <c r="S1462" s="21"/>
    </row>
    <row r="1463" customHeight="1" spans="1:19">
      <c r="A1463" s="2" t="s">
        <v>3068</v>
      </c>
      <c r="B1463" s="28">
        <v>45719</v>
      </c>
      <c r="C1463" s="2" t="s">
        <v>766</v>
      </c>
      <c r="D1463" s="2" t="str">
        <f t="array" ref="D1463">_xlfn.XLOOKUP(C1463,Customers!A:A,Customers!B:B)</f>
        <v>Customer 1029</v>
      </c>
      <c r="E1463" s="2" t="s">
        <v>66</v>
      </c>
      <c r="F1463" s="2" t="str">
        <f t="array" ref="F1463">_xlfn.XLOOKUP(E1463,Restaurants!A:A,Restaurants!B:B)</f>
        <v>Restaurant 037</v>
      </c>
      <c r="G1463" s="2" t="s">
        <v>1177</v>
      </c>
      <c r="H1463" s="2" t="str">
        <f t="array" ref="H1463">_xlfn.XLOOKUP(G1463,Food_Menu!A:A,Food_Menu!B:B)</f>
        <v>Food Item 0217</v>
      </c>
      <c r="I1463" s="2">
        <f t="array" ref="I1463">_xlfn.XLOOKUP(G1463,Food_Menu!A:A,Food_Menu!D:D)</f>
        <v>222.6</v>
      </c>
      <c r="J1463" s="2" t="s">
        <v>723</v>
      </c>
      <c r="K1463" s="2" t="str">
        <f t="array" ref="K1463">_xlfn.XLOOKUP(J1463,Delivery_Partners!A:A,Delivery_Partners!B:B)</f>
        <v>Delivery Partner 168</v>
      </c>
      <c r="L1463" s="3">
        <v>2</v>
      </c>
      <c r="M1463" s="2" t="s">
        <v>23</v>
      </c>
      <c r="N1463" s="2" t="s">
        <v>42</v>
      </c>
      <c r="O1463" s="3">
        <v>34</v>
      </c>
      <c r="P1463" s="13">
        <f t="shared" si="292"/>
        <v>445.2</v>
      </c>
      <c r="Q1463" s="13" t="str">
        <f t="shared" si="293"/>
        <v>Normal</v>
      </c>
      <c r="S1463" s="21"/>
    </row>
    <row r="1464" hidden="1" customHeight="1" spans="1:19">
      <c r="A1464" s="2" t="s">
        <v>3069</v>
      </c>
      <c r="B1464" s="29" t="s">
        <v>463</v>
      </c>
      <c r="C1464" s="2" t="s">
        <v>3070</v>
      </c>
      <c r="D1464" s="2" t="str">
        <f t="array" ref="D1464">_xlfn.XLOOKUP(C1464,Customers!A:A,Customers!B:B)</f>
        <v>Customer 0664</v>
      </c>
      <c r="E1464" s="2" t="s">
        <v>220</v>
      </c>
      <c r="F1464" s="2" t="str">
        <f t="array" ref="F1464">_xlfn.XLOOKUP(E1464,Restaurants!A:A,Restaurants!B:B)</f>
        <v>Restaurant 111</v>
      </c>
      <c r="G1464" s="2" t="s">
        <v>1600</v>
      </c>
      <c r="H1464" s="2" t="str">
        <f t="array" ref="H1464">_xlfn.XLOOKUP(G1464,Food_Menu!A:A,Food_Menu!B:B)</f>
        <v>Food Item 0174</v>
      </c>
      <c r="I1464" s="2"/>
      <c r="J1464" s="2" t="s">
        <v>107</v>
      </c>
      <c r="K1464" s="2" t="str">
        <f t="array" ref="K1464">_xlfn.XLOOKUP(J1464,Delivery_Partners!A:A,Delivery_Partners!B:B)</f>
        <v>Delivery Partner 167</v>
      </c>
      <c r="L1464" s="3">
        <v>1</v>
      </c>
      <c r="M1464" s="2" t="s">
        <v>189</v>
      </c>
      <c r="N1464" s="2" t="s">
        <v>24</v>
      </c>
      <c r="O1464" s="2"/>
    </row>
    <row r="1465" customHeight="1" spans="1:19">
      <c r="A1465" s="2" t="s">
        <v>3071</v>
      </c>
      <c r="B1465" s="29" t="s">
        <v>1515</v>
      </c>
      <c r="C1465" s="2" t="s">
        <v>1527</v>
      </c>
      <c r="D1465" s="2" t="str">
        <f t="array" ref="D1465">_xlfn.XLOOKUP(C1465,Customers!A:A,Customers!B:B)</f>
        <v>Customer 1101</v>
      </c>
      <c r="E1465" s="2" t="s">
        <v>298</v>
      </c>
      <c r="F1465" s="2" t="str">
        <f t="array" ref="F1465">_xlfn.XLOOKUP(E1465,Restaurants!A:A,Restaurants!B:B)</f>
        <v>Restaurant 113</v>
      </c>
      <c r="G1465" s="2" t="s">
        <v>884</v>
      </c>
      <c r="H1465" s="2" t="str">
        <f t="array" ref="H1465">_xlfn.XLOOKUP(G1465,Food_Menu!A:A,Food_Menu!B:B)</f>
        <v>Food Item 0032</v>
      </c>
      <c r="I1465" s="2">
        <f t="array" ref="I1465">_xlfn.XLOOKUP(G1465,Food_Menu!A:A,Food_Menu!D:D)</f>
        <v>367.24</v>
      </c>
      <c r="J1465" s="2" t="s">
        <v>35</v>
      </c>
      <c r="K1465" s="2" t="str">
        <f t="array" ref="K1465">_xlfn.XLOOKUP(J1465,Delivery_Partners!A:A,Delivery_Partners!B:B)</f>
        <v>Delivery Partner 081</v>
      </c>
      <c r="L1465" s="3">
        <v>1</v>
      </c>
      <c r="M1465" s="2" t="s">
        <v>23</v>
      </c>
      <c r="N1465" s="2" t="s">
        <v>55</v>
      </c>
      <c r="O1465" s="3">
        <v>34</v>
      </c>
      <c r="P1465" s="13">
        <f t="shared" ref="P1465:P1468" si="294">I1465*L1465</f>
        <v>367.24</v>
      </c>
      <c r="Q1465" s="13" t="str">
        <f t="shared" ref="Q1465:Q1468" si="295">IF(O1465="","Not Delivered",IF(O1465&lt;=30,"Fast",IF(O1465&lt;=60,"Normal","Slow")))</f>
        <v>Normal</v>
      </c>
      <c r="S1465" s="21"/>
    </row>
    <row r="1466" customHeight="1" spans="1:19">
      <c r="A1466" s="2" t="s">
        <v>3072</v>
      </c>
      <c r="B1466" s="29" t="s">
        <v>681</v>
      </c>
      <c r="C1466" s="2" t="s">
        <v>3073</v>
      </c>
      <c r="D1466" s="2" t="str">
        <f t="array" ref="D1466">_xlfn.XLOOKUP(C1466,Customers!A:A,Customers!B:B)</f>
        <v>Customer 0591</v>
      </c>
      <c r="E1466" s="2" t="s">
        <v>83</v>
      </c>
      <c r="F1466" s="2" t="str">
        <f t="array" ref="F1466">_xlfn.XLOOKUP(E1466,Restaurants!A:A,Restaurants!B:B)</f>
        <v>Restaurant 032</v>
      </c>
      <c r="G1466" s="2" t="s">
        <v>21</v>
      </c>
      <c r="H1466" s="2" t="str">
        <f t="array" ref="H1466">_xlfn.XLOOKUP(G1466,Food_Menu!A:A,Food_Menu!B:B)</f>
        <v>Food Item 0016</v>
      </c>
      <c r="I1466" s="2">
        <f t="array" ref="I1466">_xlfn.XLOOKUP(G1466,Food_Menu!A:A,Food_Menu!D:D)</f>
        <v>348.44</v>
      </c>
      <c r="J1466" s="2" t="s">
        <v>1694</v>
      </c>
      <c r="K1466" s="2" t="str">
        <f t="array" ref="K1466">_xlfn.XLOOKUP(J1466,Delivery_Partners!A:A,Delivery_Partners!B:B)</f>
        <v>Delivery Partner 127</v>
      </c>
      <c r="L1466" s="3">
        <v>3</v>
      </c>
      <c r="M1466" s="2" t="s">
        <v>23</v>
      </c>
      <c r="N1466" s="2" t="s">
        <v>55</v>
      </c>
      <c r="O1466" s="3">
        <v>17</v>
      </c>
      <c r="P1466" s="13">
        <f t="shared" si="294"/>
        <v>1045.32</v>
      </c>
      <c r="Q1466" s="13" t="str">
        <f t="shared" si="295"/>
        <v>Fast</v>
      </c>
      <c r="S1466" s="21"/>
    </row>
    <row r="1467" customHeight="1" spans="1:19">
      <c r="A1467" s="2" t="s">
        <v>3074</v>
      </c>
      <c r="B1467" s="29" t="s">
        <v>539</v>
      </c>
      <c r="C1467" s="2" t="s">
        <v>2031</v>
      </c>
      <c r="D1467" s="2" t="str">
        <f t="array" ref="D1467">_xlfn.XLOOKUP(C1467,Customers!A:A,Customers!B:B)</f>
        <v>Customer 0574</v>
      </c>
      <c r="E1467" s="2" t="s">
        <v>548</v>
      </c>
      <c r="F1467" s="2" t="str">
        <f t="array" ref="F1467">_xlfn.XLOOKUP(E1467,Restaurants!A:A,Restaurants!B:B)</f>
        <v>Restaurant 071</v>
      </c>
      <c r="G1467" s="2" t="s">
        <v>823</v>
      </c>
      <c r="H1467" s="2" t="str">
        <f t="array" ref="H1467">_xlfn.XLOOKUP(G1467,Food_Menu!A:A,Food_Menu!B:B)</f>
        <v>Food Item 0178</v>
      </c>
      <c r="I1467" s="2">
        <f t="array" ref="I1467">_xlfn.XLOOKUP(G1467,Food_Menu!A:A,Food_Menu!D:D)</f>
        <v>461.95</v>
      </c>
      <c r="J1467" s="2" t="s">
        <v>251</v>
      </c>
      <c r="K1467" s="2" t="str">
        <f t="array" ref="K1467">_xlfn.XLOOKUP(J1467,Delivery_Partners!A:A,Delivery_Partners!B:B)</f>
        <v>Delivery Partner 089</v>
      </c>
      <c r="L1467" s="3">
        <v>2</v>
      </c>
      <c r="M1467" s="2" t="s">
        <v>23</v>
      </c>
      <c r="N1467" s="2" t="s">
        <v>24</v>
      </c>
      <c r="O1467" s="3">
        <v>32</v>
      </c>
      <c r="P1467" s="13">
        <f t="shared" si="294"/>
        <v>923.9</v>
      </c>
      <c r="Q1467" s="13" t="str">
        <f t="shared" si="295"/>
        <v>Normal</v>
      </c>
      <c r="S1467" s="21"/>
    </row>
    <row r="1468" customHeight="1" spans="1:19">
      <c r="A1468" s="2" t="s">
        <v>3075</v>
      </c>
      <c r="B1468" s="28">
        <v>45875</v>
      </c>
      <c r="C1468" s="2" t="s">
        <v>1739</v>
      </c>
      <c r="D1468" s="2" t="str">
        <f t="array" ref="D1468">_xlfn.XLOOKUP(C1468,Customers!A:A,Customers!B:B)</f>
        <v>Customer 0217</v>
      </c>
      <c r="E1468" s="2" t="s">
        <v>187</v>
      </c>
      <c r="F1468" s="2" t="str">
        <f t="array" ref="F1468">_xlfn.XLOOKUP(E1468,Restaurants!A:A,Restaurants!B:B)</f>
        <v>Restaurant 065</v>
      </c>
      <c r="G1468" s="2" t="s">
        <v>1009</v>
      </c>
      <c r="H1468" s="2" t="str">
        <f t="array" ref="H1468">_xlfn.XLOOKUP(G1468,Food_Menu!A:A,Food_Menu!B:B)</f>
        <v>Food Item 0187</v>
      </c>
      <c r="I1468" s="2">
        <f t="array" ref="I1468">_xlfn.XLOOKUP(G1468,Food_Menu!A:A,Food_Menu!D:D)</f>
        <v>496.25</v>
      </c>
      <c r="J1468" s="2" t="s">
        <v>22</v>
      </c>
      <c r="K1468" s="2" t="str">
        <f t="array" ref="K1468">_xlfn.XLOOKUP(J1468,Delivery_Partners!A:A,Delivery_Partners!B:B)</f>
        <v>Delivery Partner 163</v>
      </c>
      <c r="L1468" s="3">
        <v>1</v>
      </c>
      <c r="M1468" s="2" t="s">
        <v>23</v>
      </c>
      <c r="N1468" s="2" t="s">
        <v>24</v>
      </c>
      <c r="O1468" s="3">
        <v>35</v>
      </c>
      <c r="P1468" s="13">
        <f t="shared" si="294"/>
        <v>496.25</v>
      </c>
      <c r="Q1468" s="13" t="str">
        <f t="shared" si="295"/>
        <v>Normal</v>
      </c>
      <c r="S1468" s="21"/>
    </row>
    <row r="1469" hidden="1" customHeight="1" spans="1:19">
      <c r="A1469" s="2" t="s">
        <v>3076</v>
      </c>
      <c r="B1469" s="29" t="s">
        <v>833</v>
      </c>
      <c r="C1469" s="2" t="s">
        <v>3077</v>
      </c>
      <c r="D1469" s="2" t="str">
        <f t="array" ref="D1469">_xlfn.XLOOKUP(C1469,Customers!A:A,Customers!B:B)</f>
        <v>Customer 0946</v>
      </c>
      <c r="E1469" s="2" t="s">
        <v>698</v>
      </c>
      <c r="F1469" s="2" t="str">
        <f t="array" ref="F1469">_xlfn.XLOOKUP(E1469,Restaurants!A:A,Restaurants!B:B)</f>
        <v>Restaurant 116</v>
      </c>
      <c r="G1469" s="2" t="s">
        <v>639</v>
      </c>
      <c r="H1469" s="2" t="str">
        <f t="array" ref="H1469">_xlfn.XLOOKUP(G1469,Food_Menu!A:A,Food_Menu!B:B)</f>
        <v>Food Item 0125</v>
      </c>
      <c r="I1469" s="2"/>
      <c r="J1469" s="2" t="s">
        <v>927</v>
      </c>
      <c r="K1469" s="2" t="str">
        <f t="array" ref="K1469">_xlfn.XLOOKUP(J1469,Delivery_Partners!A:A,Delivery_Partners!B:B)</f>
        <v>Delivery Partner 103</v>
      </c>
      <c r="L1469" s="3">
        <v>4</v>
      </c>
      <c r="M1469" s="2" t="s">
        <v>189</v>
      </c>
      <c r="N1469" s="2" t="s">
        <v>24</v>
      </c>
      <c r="O1469" s="2"/>
    </row>
    <row r="1470" customHeight="1" spans="1:19">
      <c r="A1470" s="2" t="s">
        <v>3078</v>
      </c>
      <c r="B1470" s="29" t="s">
        <v>453</v>
      </c>
      <c r="C1470" s="2" t="s">
        <v>3079</v>
      </c>
      <c r="D1470" s="2" t="str">
        <f t="array" ref="D1470">_xlfn.XLOOKUP(C1470,Customers!A:A,Customers!B:B)</f>
        <v>Customer 0380</v>
      </c>
      <c r="E1470" s="2" t="s">
        <v>152</v>
      </c>
      <c r="F1470" s="2" t="str">
        <f t="array" ref="F1470">_xlfn.XLOOKUP(E1470,Restaurants!A:A,Restaurants!B:B)</f>
        <v>Restaurant 114</v>
      </c>
      <c r="G1470" s="2" t="s">
        <v>607</v>
      </c>
      <c r="H1470" s="2" t="str">
        <f t="array" ref="H1470">_xlfn.XLOOKUP(G1470,Food_Menu!A:A,Food_Menu!B:B)</f>
        <v>Food Item 0054</v>
      </c>
      <c r="I1470" s="2">
        <f t="array" ref="I1470">_xlfn.XLOOKUP(G1470,Food_Menu!A:A,Food_Menu!D:D)</f>
        <v>491.81</v>
      </c>
      <c r="J1470" s="2" t="s">
        <v>164</v>
      </c>
      <c r="K1470" s="2" t="str">
        <f t="array" ref="K1470">_xlfn.XLOOKUP(J1470,Delivery_Partners!A:A,Delivery_Partners!B:B)</f>
        <v>Delivery Partner 161</v>
      </c>
      <c r="L1470" s="3">
        <v>1</v>
      </c>
      <c r="M1470" s="2" t="s">
        <v>23</v>
      </c>
      <c r="N1470" s="2" t="s">
        <v>24</v>
      </c>
      <c r="O1470" s="3">
        <v>30</v>
      </c>
      <c r="P1470" s="13">
        <f>I1470*L1470</f>
        <v>491.81</v>
      </c>
      <c r="Q1470" s="13" t="str">
        <f>IF(O1470="","Not Delivered",IF(O1470&lt;=30,"Fast",IF(O1470&lt;=60,"Normal","Slow")))</f>
        <v>Fast</v>
      </c>
      <c r="S1470" s="21"/>
    </row>
    <row r="1471" hidden="1" customHeight="1" spans="1:19">
      <c r="A1471" s="2" t="s">
        <v>3080</v>
      </c>
      <c r="B1471" s="28">
        <v>45728</v>
      </c>
      <c r="C1471" s="2" t="s">
        <v>2073</v>
      </c>
      <c r="D1471" s="2" t="str">
        <f t="array" ref="D1471">_xlfn.XLOOKUP(C1471,Customers!A:A,Customers!B:B)</f>
        <v>Customer 0235</v>
      </c>
      <c r="E1471" s="2" t="s">
        <v>46</v>
      </c>
      <c r="F1471" s="2" t="str">
        <f t="array" ref="F1471">_xlfn.XLOOKUP(E1471,Restaurants!A:A,Restaurants!B:B)</f>
        <v>Restaurant 043</v>
      </c>
      <c r="G1471" s="2" t="s">
        <v>1103</v>
      </c>
      <c r="H1471" s="2" t="str">
        <f t="array" ref="H1471">_xlfn.XLOOKUP(G1471,Food_Menu!A:A,Food_Menu!B:B)</f>
        <v>Food Item 0194</v>
      </c>
      <c r="I1471" s="2"/>
      <c r="J1471" s="2" t="s">
        <v>397</v>
      </c>
      <c r="K1471" s="2" t="str">
        <f t="array" ref="K1471">_xlfn.XLOOKUP(J1471,Delivery_Partners!A:A,Delivery_Partners!B:B)</f>
        <v>Delivery Partner 066</v>
      </c>
      <c r="L1471" s="3">
        <v>1</v>
      </c>
      <c r="M1471" s="2" t="s">
        <v>101</v>
      </c>
      <c r="N1471" s="2" t="s">
        <v>24</v>
      </c>
      <c r="O1471" s="2"/>
    </row>
    <row r="1472" customHeight="1" spans="1:19">
      <c r="A1472" s="2" t="s">
        <v>3081</v>
      </c>
      <c r="B1472" s="29" t="s">
        <v>416</v>
      </c>
      <c r="C1472" s="2" t="s">
        <v>104</v>
      </c>
      <c r="D1472" s="2" t="str">
        <f t="array" ref="D1472">_xlfn.XLOOKUP(C1472,Customers!A:A,Customers!B:B)</f>
        <v>Customer 0444</v>
      </c>
      <c r="E1472" s="2" t="s">
        <v>819</v>
      </c>
      <c r="F1472" s="2" t="str">
        <f t="array" ref="F1472">_xlfn.XLOOKUP(E1472,Restaurants!A:A,Restaurants!B:B)</f>
        <v>Restaurant 004</v>
      </c>
      <c r="G1472" s="2" t="s">
        <v>1259</v>
      </c>
      <c r="H1472" s="2" t="str">
        <f t="array" ref="H1472">_xlfn.XLOOKUP(G1472,Food_Menu!A:A,Food_Menu!B:B)</f>
        <v>Food Item 0099</v>
      </c>
      <c r="I1472" s="2">
        <f t="array" ref="I1472">_xlfn.XLOOKUP(G1472,Food_Menu!A:A,Food_Menu!D:D)</f>
        <v>446.36</v>
      </c>
      <c r="J1472" s="2" t="s">
        <v>723</v>
      </c>
      <c r="K1472" s="2" t="str">
        <f t="array" ref="K1472">_xlfn.XLOOKUP(J1472,Delivery_Partners!A:A,Delivery_Partners!B:B)</f>
        <v>Delivery Partner 168</v>
      </c>
      <c r="L1472" s="3">
        <v>4</v>
      </c>
      <c r="M1472" s="2" t="s">
        <v>23</v>
      </c>
      <c r="N1472" s="2" t="s">
        <v>55</v>
      </c>
      <c r="O1472" s="3">
        <v>16</v>
      </c>
      <c r="P1472" s="13">
        <f t="shared" ref="P1472:P1483" si="296">I1472*L1472</f>
        <v>1785.44</v>
      </c>
      <c r="Q1472" s="13" t="str">
        <f t="shared" ref="Q1472:Q1483" si="297">IF(O1472="","Not Delivered",IF(O1472&lt;=30,"Fast",IF(O1472&lt;=60,"Normal","Slow")))</f>
        <v>Fast</v>
      </c>
      <c r="S1472" s="21"/>
    </row>
    <row r="1473" customHeight="1" spans="1:19">
      <c r="A1473" s="2" t="s">
        <v>3082</v>
      </c>
      <c r="B1473" s="28">
        <v>45845</v>
      </c>
      <c r="C1473" s="2" t="s">
        <v>1846</v>
      </c>
      <c r="D1473" s="2" t="str">
        <f t="array" ref="D1473">_xlfn.XLOOKUP(C1473,Customers!A:A,Customers!B:B)</f>
        <v>Customer 0724</v>
      </c>
      <c r="E1473" s="2" t="s">
        <v>350</v>
      </c>
      <c r="F1473" s="2" t="str">
        <f t="array" ref="F1473">_xlfn.XLOOKUP(E1473,Restaurants!A:A,Restaurants!B:B)</f>
        <v>Restaurant 001</v>
      </c>
      <c r="G1473" s="2" t="s">
        <v>848</v>
      </c>
      <c r="H1473" s="2" t="str">
        <f t="array" ref="H1473">_xlfn.XLOOKUP(G1473,Food_Menu!A:A,Food_Menu!B:B)</f>
        <v>Food Item 0065</v>
      </c>
      <c r="I1473" s="2">
        <f t="array" ref="I1473">_xlfn.XLOOKUP(G1473,Food_Menu!A:A,Food_Menu!D:D)</f>
        <v>105.31</v>
      </c>
      <c r="J1473" s="2" t="s">
        <v>323</v>
      </c>
      <c r="K1473" s="2" t="str">
        <f t="array" ref="K1473">_xlfn.XLOOKUP(J1473,Delivery_Partners!A:A,Delivery_Partners!B:B)</f>
        <v>Delivery Partner 131</v>
      </c>
      <c r="L1473" s="3">
        <v>2</v>
      </c>
      <c r="M1473" s="2" t="s">
        <v>23</v>
      </c>
      <c r="N1473" s="2" t="s">
        <v>24</v>
      </c>
      <c r="O1473" s="3">
        <v>40</v>
      </c>
      <c r="P1473" s="13">
        <f t="shared" si="296"/>
        <v>210.62</v>
      </c>
      <c r="Q1473" s="13" t="str">
        <f t="shared" si="297"/>
        <v>Normal</v>
      </c>
      <c r="S1473" s="21"/>
    </row>
    <row r="1474" customHeight="1" spans="1:19">
      <c r="A1474" s="2" t="s">
        <v>3083</v>
      </c>
      <c r="B1474" s="29" t="s">
        <v>1523</v>
      </c>
      <c r="C1474" s="2" t="s">
        <v>3084</v>
      </c>
      <c r="D1474" s="2" t="str">
        <f t="array" ref="D1474">_xlfn.XLOOKUP(C1474,Customers!A:A,Customers!B:B)</f>
        <v>Customer 0325</v>
      </c>
      <c r="E1474" s="2" t="s">
        <v>350</v>
      </c>
      <c r="F1474" s="2" t="str">
        <f t="array" ref="F1474">_xlfn.XLOOKUP(E1474,Restaurants!A:A,Restaurants!B:B)</f>
        <v>Restaurant 001</v>
      </c>
      <c r="G1474" s="2" t="s">
        <v>946</v>
      </c>
      <c r="H1474" s="2" t="str">
        <f t="array" ref="H1474">_xlfn.XLOOKUP(G1474,Food_Menu!A:A,Food_Menu!B:B)</f>
        <v>Food Item 0081</v>
      </c>
      <c r="I1474" s="2">
        <f t="array" ref="I1474">_xlfn.XLOOKUP(G1474,Food_Menu!A:A,Food_Menu!D:D)</f>
        <v>453.95</v>
      </c>
      <c r="J1474" s="2" t="s">
        <v>938</v>
      </c>
      <c r="K1474" s="2" t="str">
        <f t="array" ref="K1474">_xlfn.XLOOKUP(J1474,Delivery_Partners!A:A,Delivery_Partners!B:B)</f>
        <v>Delivery Partner 139</v>
      </c>
      <c r="L1474" s="3">
        <v>3</v>
      </c>
      <c r="M1474" s="2" t="s">
        <v>23</v>
      </c>
      <c r="N1474" s="2" t="s">
        <v>24</v>
      </c>
      <c r="O1474" s="3">
        <v>57</v>
      </c>
      <c r="P1474" s="13">
        <f t="shared" si="296"/>
        <v>1361.85</v>
      </c>
      <c r="Q1474" s="13" t="str">
        <f t="shared" si="297"/>
        <v>Normal</v>
      </c>
      <c r="S1474" s="21"/>
    </row>
    <row r="1475" customHeight="1" spans="1:19">
      <c r="A1475" s="2" t="s">
        <v>3085</v>
      </c>
      <c r="B1475" s="29" t="s">
        <v>1659</v>
      </c>
      <c r="C1475" s="2" t="s">
        <v>734</v>
      </c>
      <c r="D1475" s="2" t="str">
        <f t="array" ref="D1475">_xlfn.XLOOKUP(C1475,Customers!A:A,Customers!B:B)</f>
        <v>Customer 0431</v>
      </c>
      <c r="E1475" s="2" t="s">
        <v>265</v>
      </c>
      <c r="F1475" s="2" t="str">
        <f t="array" ref="F1475">_xlfn.XLOOKUP(E1475,Restaurants!A:A,Restaurants!B:B)</f>
        <v>Restaurant 094</v>
      </c>
      <c r="G1475" s="2" t="s">
        <v>687</v>
      </c>
      <c r="H1475" s="2" t="str">
        <f t="array" ref="H1475">_xlfn.XLOOKUP(G1475,Food_Menu!A:A,Food_Menu!B:B)</f>
        <v>Food Item 0066</v>
      </c>
      <c r="I1475" s="2">
        <f t="array" ref="I1475">_xlfn.XLOOKUP(G1475,Food_Menu!A:A,Food_Menu!D:D)</f>
        <v>648.68</v>
      </c>
      <c r="J1475" s="2" t="s">
        <v>684</v>
      </c>
      <c r="K1475" s="2" t="str">
        <f t="array" ref="K1475">_xlfn.XLOOKUP(J1475,Delivery_Partners!A:A,Delivery_Partners!B:B)</f>
        <v>Delivery Partner 003</v>
      </c>
      <c r="L1475" s="3">
        <v>3</v>
      </c>
      <c r="M1475" s="2" t="s">
        <v>23</v>
      </c>
      <c r="N1475" s="2" t="s">
        <v>42</v>
      </c>
      <c r="O1475" s="3">
        <v>28</v>
      </c>
      <c r="P1475" s="13">
        <f t="shared" si="296"/>
        <v>1946.04</v>
      </c>
      <c r="Q1475" s="13" t="str">
        <f t="shared" si="297"/>
        <v>Fast</v>
      </c>
      <c r="S1475" s="21"/>
    </row>
    <row r="1476" customHeight="1" spans="1:19">
      <c r="A1476" s="2" t="s">
        <v>3086</v>
      </c>
      <c r="B1476" s="29" t="s">
        <v>3087</v>
      </c>
      <c r="C1476" s="2" t="s">
        <v>1288</v>
      </c>
      <c r="D1476" s="2" t="str">
        <f t="array" ref="D1476">_xlfn.XLOOKUP(C1476,Customers!A:A,Customers!B:B)</f>
        <v>Customer 0397</v>
      </c>
      <c r="E1476" s="2" t="s">
        <v>552</v>
      </c>
      <c r="F1476" s="2" t="str">
        <f t="array" ref="F1476">_xlfn.XLOOKUP(E1476,Restaurants!A:A,Restaurants!B:B)</f>
        <v>Restaurant 089</v>
      </c>
      <c r="G1476" s="2" t="s">
        <v>1272</v>
      </c>
      <c r="H1476" s="2" t="str">
        <f t="array" ref="H1476">_xlfn.XLOOKUP(G1476,Food_Menu!A:A,Food_Menu!B:B)</f>
        <v>Food Item 0063</v>
      </c>
      <c r="I1476" s="2">
        <f t="array" ref="I1476">_xlfn.XLOOKUP(G1476,Food_Menu!A:A,Food_Menu!D:D)</f>
        <v>539.41</v>
      </c>
      <c r="J1476" s="2" t="s">
        <v>1829</v>
      </c>
      <c r="K1476" s="2" t="str">
        <f t="array" ref="K1476">_xlfn.XLOOKUP(J1476,Delivery_Partners!A:A,Delivery_Partners!B:B)</f>
        <v>Delivery Partner 146</v>
      </c>
      <c r="L1476" s="3">
        <v>1</v>
      </c>
      <c r="M1476" s="2" t="s">
        <v>23</v>
      </c>
      <c r="N1476" s="2" t="s">
        <v>24</v>
      </c>
      <c r="O1476" s="3">
        <v>36</v>
      </c>
      <c r="P1476" s="13">
        <f t="shared" si="296"/>
        <v>539.41</v>
      </c>
      <c r="Q1476" s="13" t="str">
        <f t="shared" si="297"/>
        <v>Normal</v>
      </c>
      <c r="S1476" s="21"/>
    </row>
    <row r="1477" customHeight="1" spans="1:19">
      <c r="A1477" s="2" t="s">
        <v>3088</v>
      </c>
      <c r="B1477" s="28">
        <v>45966</v>
      </c>
      <c r="C1477" s="2" t="s">
        <v>2278</v>
      </c>
      <c r="D1477" s="2" t="str">
        <f t="array" ref="D1477">_xlfn.XLOOKUP(C1477,Customers!A:A,Customers!B:B)</f>
        <v>Customer 0716</v>
      </c>
      <c r="E1477" s="2" t="s">
        <v>1711</v>
      </c>
      <c r="F1477" s="2" t="str">
        <f t="array" ref="F1477">_xlfn.XLOOKUP(E1477,Restaurants!A:A,Restaurants!B:B)</f>
        <v>Restaurant 100</v>
      </c>
      <c r="G1477" s="2" t="s">
        <v>826</v>
      </c>
      <c r="H1477" s="2" t="str">
        <f t="array" ref="H1477">_xlfn.XLOOKUP(G1477,Food_Menu!A:A,Food_Menu!B:B)</f>
        <v>Food Item 0072</v>
      </c>
      <c r="I1477" s="2">
        <f t="array" ref="I1477">_xlfn.XLOOKUP(G1477,Food_Menu!A:A,Food_Menu!D:D)</f>
        <v>154.11</v>
      </c>
      <c r="J1477" s="2" t="s">
        <v>958</v>
      </c>
      <c r="K1477" s="2" t="str">
        <f t="array" ref="K1477">_xlfn.XLOOKUP(J1477,Delivery_Partners!A:A,Delivery_Partners!B:B)</f>
        <v>Delivery Partner 030</v>
      </c>
      <c r="L1477" s="3">
        <v>1</v>
      </c>
      <c r="M1477" s="2" t="s">
        <v>23</v>
      </c>
      <c r="N1477" s="2" t="s">
        <v>74</v>
      </c>
      <c r="O1477" s="3">
        <v>32</v>
      </c>
      <c r="P1477" s="13">
        <f t="shared" si="296"/>
        <v>154.11</v>
      </c>
      <c r="Q1477" s="13" t="str">
        <f t="shared" si="297"/>
        <v>Normal</v>
      </c>
      <c r="S1477" s="21"/>
    </row>
    <row r="1478" customHeight="1" spans="1:19">
      <c r="A1478" s="2" t="s">
        <v>3089</v>
      </c>
      <c r="B1478" s="29" t="s">
        <v>2371</v>
      </c>
      <c r="C1478" s="2" t="s">
        <v>3090</v>
      </c>
      <c r="D1478" s="2" t="str">
        <f t="array" ref="D1478">_xlfn.XLOOKUP(C1478,Customers!A:A,Customers!B:B)</f>
        <v>Customer 0857</v>
      </c>
      <c r="E1478" s="2" t="s">
        <v>1765</v>
      </c>
      <c r="F1478" s="2" t="str">
        <f t="array" ref="F1478">_xlfn.XLOOKUP(E1478,Restaurants!A:A,Restaurants!B:B)</f>
        <v>Restaurant 017</v>
      </c>
      <c r="G1478" s="2" t="s">
        <v>153</v>
      </c>
      <c r="H1478" s="2" t="str">
        <f t="array" ref="H1478">_xlfn.XLOOKUP(G1478,Food_Menu!A:A,Food_Menu!B:B)</f>
        <v>Food Item 0149</v>
      </c>
      <c r="I1478" s="2">
        <f t="array" ref="I1478">_xlfn.XLOOKUP(G1478,Food_Menu!A:A,Food_Menu!D:D)</f>
        <v>238.55</v>
      </c>
      <c r="J1478" s="2" t="s">
        <v>534</v>
      </c>
      <c r="K1478" s="2" t="str">
        <f t="array" ref="K1478">_xlfn.XLOOKUP(J1478,Delivery_Partners!A:A,Delivery_Partners!B:B)</f>
        <v>Delivery Partner 169</v>
      </c>
      <c r="L1478" s="3">
        <v>3</v>
      </c>
      <c r="M1478" s="2" t="s">
        <v>23</v>
      </c>
      <c r="N1478" s="2" t="s">
        <v>55</v>
      </c>
      <c r="O1478" s="3">
        <v>32</v>
      </c>
      <c r="P1478" s="13">
        <f t="shared" si="296"/>
        <v>715.65</v>
      </c>
      <c r="Q1478" s="13" t="str">
        <f t="shared" si="297"/>
        <v>Normal</v>
      </c>
      <c r="S1478" s="21"/>
    </row>
    <row r="1479" customHeight="1" spans="1:19">
      <c r="A1479" s="2" t="s">
        <v>3091</v>
      </c>
      <c r="B1479" s="28">
        <v>45965</v>
      </c>
      <c r="C1479" s="2" t="s">
        <v>2100</v>
      </c>
      <c r="D1479" s="2" t="str">
        <f t="array" ref="D1479">_xlfn.XLOOKUP(C1479,Customers!A:A,Customers!B:B)</f>
        <v>Customer 0811</v>
      </c>
      <c r="E1479" s="2" t="s">
        <v>492</v>
      </c>
      <c r="F1479" s="2" t="str">
        <f t="array" ref="F1479">_xlfn.XLOOKUP(E1479,Restaurants!A:A,Restaurants!B:B)</f>
        <v>Restaurant 008</v>
      </c>
      <c r="G1479" s="2" t="s">
        <v>405</v>
      </c>
      <c r="H1479" s="2" t="str">
        <f t="array" ref="H1479">_xlfn.XLOOKUP(G1479,Food_Menu!A:A,Food_Menu!B:B)</f>
        <v>Food Item 0004</v>
      </c>
      <c r="I1479" s="2">
        <f t="array" ref="I1479">_xlfn.XLOOKUP(G1479,Food_Menu!A:A,Food_Menu!D:D)</f>
        <v>173.7</v>
      </c>
      <c r="J1479" s="2" t="s">
        <v>299</v>
      </c>
      <c r="K1479" s="2" t="str">
        <f t="array" ref="K1479">_xlfn.XLOOKUP(J1479,Delivery_Partners!A:A,Delivery_Partners!B:B)</f>
        <v>Delivery Partner 034</v>
      </c>
      <c r="L1479" s="3">
        <v>1</v>
      </c>
      <c r="M1479" s="2" t="s">
        <v>23</v>
      </c>
      <c r="N1479" s="2" t="s">
        <v>74</v>
      </c>
      <c r="O1479" s="3">
        <v>23</v>
      </c>
      <c r="P1479" s="13">
        <f t="shared" si="296"/>
        <v>173.7</v>
      </c>
      <c r="Q1479" s="13" t="str">
        <f t="shared" si="297"/>
        <v>Fast</v>
      </c>
      <c r="S1479" s="21"/>
    </row>
    <row r="1480" customHeight="1" spans="1:19">
      <c r="A1480" s="2" t="s">
        <v>3092</v>
      </c>
      <c r="B1480" s="29" t="s">
        <v>334</v>
      </c>
      <c r="C1480" s="2" t="s">
        <v>210</v>
      </c>
      <c r="D1480" s="2" t="str">
        <f t="array" ref="D1480">_xlfn.XLOOKUP(C1480,Customers!A:A,Customers!B:B)</f>
        <v>Customer 0170</v>
      </c>
      <c r="E1480" s="2" t="s">
        <v>254</v>
      </c>
      <c r="F1480" s="2" t="str">
        <f t="array" ref="F1480">_xlfn.XLOOKUP(E1480,Restaurants!A:A,Restaurants!B:B)</f>
        <v>Restaurant 021</v>
      </c>
      <c r="G1480" s="2" t="s">
        <v>1073</v>
      </c>
      <c r="H1480" s="2" t="str">
        <f t="array" ref="H1480">_xlfn.XLOOKUP(G1480,Food_Menu!A:A,Food_Menu!B:B)</f>
        <v>Food Item 0080</v>
      </c>
      <c r="I1480" s="2">
        <f t="array" ref="I1480">_xlfn.XLOOKUP(G1480,Food_Menu!A:A,Food_Menu!D:D)</f>
        <v>208.69</v>
      </c>
      <c r="J1480" s="2" t="s">
        <v>383</v>
      </c>
      <c r="K1480" s="2" t="str">
        <f t="array" ref="K1480">_xlfn.XLOOKUP(J1480,Delivery_Partners!A:A,Delivery_Partners!B:B)</f>
        <v>Delivery Partner 149</v>
      </c>
      <c r="L1480" s="3">
        <v>2</v>
      </c>
      <c r="M1480" s="2" t="s">
        <v>23</v>
      </c>
      <c r="N1480" s="2" t="s">
        <v>74</v>
      </c>
      <c r="O1480" s="3">
        <v>59</v>
      </c>
      <c r="P1480" s="13">
        <f t="shared" si="296"/>
        <v>417.38</v>
      </c>
      <c r="Q1480" s="13" t="str">
        <f t="shared" si="297"/>
        <v>Normal</v>
      </c>
      <c r="S1480" s="21"/>
    </row>
    <row r="1481" customHeight="1" spans="1:19">
      <c r="A1481" s="2" t="s">
        <v>3093</v>
      </c>
      <c r="B1481" s="28">
        <v>45723</v>
      </c>
      <c r="C1481" s="2" t="s">
        <v>3094</v>
      </c>
      <c r="D1481" s="2" t="str">
        <f t="array" ref="D1481">_xlfn.XLOOKUP(C1481,Customers!A:A,Customers!B:B)</f>
        <v>Customer 0417</v>
      </c>
      <c r="E1481" s="2" t="s">
        <v>750</v>
      </c>
      <c r="F1481" s="2" t="str">
        <f t="array" ref="F1481">_xlfn.XLOOKUP(E1481,Restaurants!A:A,Restaurants!B:B)</f>
        <v>Restaurant 076</v>
      </c>
      <c r="G1481" s="2" t="s">
        <v>881</v>
      </c>
      <c r="H1481" s="2" t="str">
        <f t="array" ref="H1481">_xlfn.XLOOKUP(G1481,Food_Menu!A:A,Food_Menu!B:B)</f>
        <v>Food Item 0038</v>
      </c>
      <c r="I1481" s="2">
        <f t="array" ref="I1481">_xlfn.XLOOKUP(G1481,Food_Menu!A:A,Food_Menu!D:D)</f>
        <v>355.26</v>
      </c>
      <c r="J1481" s="2" t="s">
        <v>1481</v>
      </c>
      <c r="K1481" s="2" t="str">
        <f t="array" ref="K1481">_xlfn.XLOOKUP(J1481,Delivery_Partners!A:A,Delivery_Partners!B:B)</f>
        <v>Delivery Partner 115</v>
      </c>
      <c r="L1481" s="3">
        <v>1</v>
      </c>
      <c r="M1481" s="2" t="s">
        <v>23</v>
      </c>
      <c r="N1481" s="2" t="s">
        <v>24</v>
      </c>
      <c r="O1481" s="3">
        <v>40</v>
      </c>
      <c r="P1481" s="13">
        <f t="shared" si="296"/>
        <v>355.26</v>
      </c>
      <c r="Q1481" s="13" t="str">
        <f t="shared" si="297"/>
        <v>Normal</v>
      </c>
      <c r="S1481" s="21"/>
    </row>
    <row r="1482" customHeight="1" spans="1:19">
      <c r="A1482" s="2" t="s">
        <v>3095</v>
      </c>
      <c r="B1482" s="29" t="s">
        <v>700</v>
      </c>
      <c r="C1482" s="2" t="s">
        <v>1790</v>
      </c>
      <c r="D1482" s="2" t="str">
        <f t="array" ref="D1482">_xlfn.XLOOKUP(C1482,Customers!A:A,Customers!B:B)</f>
        <v>Customer 0779</v>
      </c>
      <c r="E1482" s="2" t="s">
        <v>302</v>
      </c>
      <c r="F1482" s="2" t="str">
        <f t="array" ref="F1482">_xlfn.XLOOKUP(E1482,Restaurants!A:A,Restaurants!B:B)</f>
        <v>Restaurant 002</v>
      </c>
      <c r="G1482" s="2" t="s">
        <v>442</v>
      </c>
      <c r="H1482" s="2" t="str">
        <f t="array" ref="H1482">_xlfn.XLOOKUP(G1482,Food_Menu!A:A,Food_Menu!B:B)</f>
        <v>Food Item 0143</v>
      </c>
      <c r="I1482" s="2">
        <f t="array" ref="I1482">_xlfn.XLOOKUP(G1482,Food_Menu!A:A,Food_Menu!D:D)</f>
        <v>248.87</v>
      </c>
      <c r="J1482" s="2" t="s">
        <v>718</v>
      </c>
      <c r="K1482" s="2" t="str">
        <f t="array" ref="K1482">_xlfn.XLOOKUP(J1482,Delivery_Partners!A:A,Delivery_Partners!B:B)</f>
        <v>Delivery Partner 071</v>
      </c>
      <c r="L1482" s="3">
        <v>1</v>
      </c>
      <c r="M1482" s="2" t="s">
        <v>23</v>
      </c>
      <c r="N1482" s="2" t="s">
        <v>55</v>
      </c>
      <c r="O1482" s="3">
        <v>27</v>
      </c>
      <c r="P1482" s="13">
        <f t="shared" si="296"/>
        <v>248.87</v>
      </c>
      <c r="Q1482" s="13" t="str">
        <f t="shared" si="297"/>
        <v>Fast</v>
      </c>
      <c r="S1482" s="21"/>
    </row>
    <row r="1483" customHeight="1" spans="1:19">
      <c r="A1483" s="2" t="s">
        <v>3096</v>
      </c>
      <c r="B1483" s="29" t="s">
        <v>2406</v>
      </c>
      <c r="C1483" s="2" t="s">
        <v>1856</v>
      </c>
      <c r="D1483" s="2" t="str">
        <f t="array" ref="D1483">_xlfn.XLOOKUP(C1483,Customers!A:A,Customers!B:B)</f>
        <v>Customer 0260</v>
      </c>
      <c r="E1483" s="2" t="s">
        <v>1173</v>
      </c>
      <c r="F1483" s="2" t="str">
        <f t="array" ref="F1483">_xlfn.XLOOKUP(E1483,Restaurants!A:A,Restaurants!B:B)</f>
        <v>Restaurant 080</v>
      </c>
      <c r="G1483" s="2" t="s">
        <v>2055</v>
      </c>
      <c r="H1483" s="2" t="str">
        <f t="array" ref="H1483">_xlfn.XLOOKUP(G1483,Food_Menu!A:A,Food_Menu!B:B)</f>
        <v>Food Item 0219</v>
      </c>
      <c r="I1483" s="2">
        <f t="array" ref="I1483">_xlfn.XLOOKUP(G1483,Food_Menu!A:A,Food_Menu!D:D)</f>
        <v>256.46</v>
      </c>
      <c r="J1483" s="2" t="s">
        <v>164</v>
      </c>
      <c r="K1483" s="2" t="str">
        <f t="array" ref="K1483">_xlfn.XLOOKUP(J1483,Delivery_Partners!A:A,Delivery_Partners!B:B)</f>
        <v>Delivery Partner 161</v>
      </c>
      <c r="L1483" s="3">
        <v>1</v>
      </c>
      <c r="M1483" s="2" t="s">
        <v>23</v>
      </c>
      <c r="N1483" s="2" t="s">
        <v>24</v>
      </c>
      <c r="O1483" s="3">
        <v>26</v>
      </c>
      <c r="P1483" s="13">
        <f t="shared" si="296"/>
        <v>256.46</v>
      </c>
      <c r="Q1483" s="13" t="str">
        <f t="shared" si="297"/>
        <v>Fast</v>
      </c>
      <c r="S1483" s="21"/>
    </row>
    <row r="1484" hidden="1" customHeight="1" spans="1:19">
      <c r="A1484" s="2" t="s">
        <v>3097</v>
      </c>
      <c r="B1484" s="29" t="s">
        <v>1270</v>
      </c>
      <c r="C1484" s="2" t="s">
        <v>1707</v>
      </c>
      <c r="D1484" s="2" t="str">
        <f t="array" ref="D1484">_xlfn.XLOOKUP(C1484,Customers!A:A,Customers!B:B)</f>
        <v>Customer 0084</v>
      </c>
      <c r="E1484" s="2" t="s">
        <v>771</v>
      </c>
      <c r="F1484" s="2" t="str">
        <f t="array" ref="F1484">_xlfn.XLOOKUP(E1484,Restaurants!A:A,Restaurants!B:B)</f>
        <v>Restaurant 107</v>
      </c>
      <c r="G1484" s="2" t="s">
        <v>1600</v>
      </c>
      <c r="H1484" s="2" t="str">
        <f t="array" ref="H1484">_xlfn.XLOOKUP(G1484,Food_Menu!A:A,Food_Menu!B:B)</f>
        <v>Food Item 0174</v>
      </c>
      <c r="I1484" s="2"/>
      <c r="J1484" s="2" t="s">
        <v>558</v>
      </c>
      <c r="K1484" s="2" t="str">
        <f t="array" ref="K1484">_xlfn.XLOOKUP(J1484,Delivery_Partners!A:A,Delivery_Partners!B:B)</f>
        <v>Delivery Partner 070</v>
      </c>
      <c r="L1484" s="3">
        <v>2</v>
      </c>
      <c r="M1484" s="2" t="s">
        <v>189</v>
      </c>
      <c r="N1484" s="2" t="s">
        <v>55</v>
      </c>
      <c r="O1484" s="2"/>
    </row>
    <row r="1485" customHeight="1" spans="1:19">
      <c r="A1485" s="2" t="s">
        <v>3098</v>
      </c>
      <c r="B1485" s="28">
        <v>45813</v>
      </c>
      <c r="C1485" s="2" t="s">
        <v>1844</v>
      </c>
      <c r="D1485" s="2" t="str">
        <f t="array" ref="D1485">_xlfn.XLOOKUP(C1485,Customers!A:A,Customers!B:B)</f>
        <v>Customer 0387</v>
      </c>
      <c r="E1485" s="2" t="s">
        <v>93</v>
      </c>
      <c r="F1485" s="2" t="str">
        <f t="array" ref="F1485">_xlfn.XLOOKUP(E1485,Restaurants!A:A,Restaurants!B:B)</f>
        <v>Restaurant 018</v>
      </c>
      <c r="G1485" s="2" t="s">
        <v>1016</v>
      </c>
      <c r="H1485" s="2" t="str">
        <f t="array" ref="H1485">_xlfn.XLOOKUP(G1485,Food_Menu!A:A,Food_Menu!B:B)</f>
        <v>Food Item 0055</v>
      </c>
      <c r="I1485" s="2">
        <f t="array" ref="I1485">_xlfn.XLOOKUP(G1485,Food_Menu!A:A,Food_Menu!D:D)</f>
        <v>601.63</v>
      </c>
      <c r="J1485" s="2" t="s">
        <v>133</v>
      </c>
      <c r="K1485" s="2" t="str">
        <f t="array" ref="K1485">_xlfn.XLOOKUP(J1485,Delivery_Partners!A:A,Delivery_Partners!B:B)</f>
        <v>Delivery Partner 012</v>
      </c>
      <c r="L1485" s="3">
        <v>2</v>
      </c>
      <c r="M1485" s="2" t="s">
        <v>23</v>
      </c>
      <c r="N1485" s="2" t="s">
        <v>24</v>
      </c>
      <c r="O1485" s="3">
        <v>15</v>
      </c>
      <c r="P1485" s="13">
        <f>I1485*L1485</f>
        <v>1203.26</v>
      </c>
      <c r="Q1485" s="13" t="str">
        <f>IF(O1485="","Not Delivered",IF(O1485&lt;=30,"Fast",IF(O1485&lt;=60,"Normal","Slow")))</f>
        <v>Fast</v>
      </c>
      <c r="S1485" s="21"/>
    </row>
    <row r="1486" hidden="1" customHeight="1" spans="1:19">
      <c r="A1486" s="2" t="s">
        <v>3099</v>
      </c>
      <c r="B1486" s="29" t="s">
        <v>803</v>
      </c>
      <c r="C1486" s="2" t="s">
        <v>919</v>
      </c>
      <c r="D1486" s="2" t="str">
        <f t="array" ref="D1486">_xlfn.XLOOKUP(C1486,Customers!A:A,Customers!B:B)</f>
        <v>Customer 0815</v>
      </c>
      <c r="E1486" s="2" t="s">
        <v>552</v>
      </c>
      <c r="F1486" s="2" t="str">
        <f t="array" ref="F1486">_xlfn.XLOOKUP(E1486,Restaurants!A:A,Restaurants!B:B)</f>
        <v>Restaurant 089</v>
      </c>
      <c r="G1486" s="2" t="s">
        <v>1100</v>
      </c>
      <c r="H1486" s="2" t="str">
        <f t="array" ref="H1486">_xlfn.XLOOKUP(G1486,Food_Menu!A:A,Food_Menu!B:B)</f>
        <v>Food Item 0113</v>
      </c>
      <c r="I1486" s="2"/>
      <c r="J1486" s="2" t="s">
        <v>636</v>
      </c>
      <c r="K1486" s="2" t="str">
        <f t="array" ref="K1486">_xlfn.XLOOKUP(J1486,Delivery_Partners!A:A,Delivery_Partners!B:B)</f>
        <v>Delivery Partner 014</v>
      </c>
      <c r="L1486" s="3">
        <v>1</v>
      </c>
      <c r="M1486" s="2" t="s">
        <v>189</v>
      </c>
      <c r="N1486" s="2" t="s">
        <v>24</v>
      </c>
      <c r="O1486" s="2"/>
    </row>
    <row r="1487" customHeight="1" spans="1:19">
      <c r="A1487" s="2" t="s">
        <v>3100</v>
      </c>
      <c r="B1487" s="29" t="s">
        <v>205</v>
      </c>
      <c r="C1487" s="2" t="s">
        <v>3101</v>
      </c>
      <c r="D1487" s="2" t="str">
        <f t="array" ref="D1487">_xlfn.XLOOKUP(C1487,Customers!A:A,Customers!B:B)</f>
        <v>Customer 0797</v>
      </c>
      <c r="E1487" s="2" t="s">
        <v>468</v>
      </c>
      <c r="F1487" s="2" t="str">
        <f t="array" ref="F1487">_xlfn.XLOOKUP(E1487,Restaurants!A:A,Restaurants!B:B)</f>
        <v>Restaurant 067</v>
      </c>
      <c r="G1487" s="2" t="s">
        <v>240</v>
      </c>
      <c r="H1487" s="2" t="str">
        <f t="array" ref="H1487">_xlfn.XLOOKUP(G1487,Food_Menu!A:A,Food_Menu!B:B)</f>
        <v>Food Item 0005</v>
      </c>
      <c r="I1487" s="2">
        <f t="array" ref="I1487">_xlfn.XLOOKUP(G1487,Food_Menu!A:A,Food_Menu!D:D)</f>
        <v>481.92</v>
      </c>
      <c r="J1487" s="2" t="s">
        <v>520</v>
      </c>
      <c r="K1487" s="2" t="str">
        <f t="array" ref="K1487">_xlfn.XLOOKUP(J1487,Delivery_Partners!A:A,Delivery_Partners!B:B)</f>
        <v>Delivery Partner 154</v>
      </c>
      <c r="L1487" s="3">
        <v>1</v>
      </c>
      <c r="M1487" s="2" t="s">
        <v>23</v>
      </c>
      <c r="N1487" s="2" t="s">
        <v>24</v>
      </c>
      <c r="O1487" s="3">
        <v>29</v>
      </c>
      <c r="P1487" s="13">
        <f>I1487*L1487</f>
        <v>481.92</v>
      </c>
      <c r="Q1487" s="13" t="str">
        <f>IF(O1487="","Not Delivered",IF(O1487&lt;=30,"Fast",IF(O1487&lt;=60,"Normal","Slow")))</f>
        <v>Fast</v>
      </c>
      <c r="S1487" s="21"/>
    </row>
    <row r="1488" hidden="1" customHeight="1" spans="1:19">
      <c r="A1488" s="2" t="s">
        <v>3102</v>
      </c>
      <c r="B1488" s="28">
        <v>45942</v>
      </c>
      <c r="C1488" s="2" t="s">
        <v>1742</v>
      </c>
      <c r="D1488" s="2" t="str">
        <f t="array" ref="D1488">_xlfn.XLOOKUP(C1488,Customers!A:A,Customers!B:B)</f>
        <v>Customer 0156</v>
      </c>
      <c r="E1488" s="2" t="s">
        <v>152</v>
      </c>
      <c r="F1488" s="2" t="str">
        <f t="array" ref="F1488">_xlfn.XLOOKUP(E1488,Restaurants!A:A,Restaurants!B:B)</f>
        <v>Restaurant 114</v>
      </c>
      <c r="G1488" s="2" t="s">
        <v>447</v>
      </c>
      <c r="H1488" s="2" t="str">
        <f t="array" ref="H1488">_xlfn.XLOOKUP(G1488,Food_Menu!A:A,Food_Menu!B:B)</f>
        <v>Food Item 0091</v>
      </c>
      <c r="I1488" s="2"/>
      <c r="J1488" s="2" t="s">
        <v>558</v>
      </c>
      <c r="K1488" s="2" t="str">
        <f t="array" ref="K1488">_xlfn.XLOOKUP(J1488,Delivery_Partners!A:A,Delivery_Partners!B:B)</f>
        <v>Delivery Partner 070</v>
      </c>
      <c r="L1488" s="3">
        <v>1</v>
      </c>
      <c r="M1488" s="2" t="s">
        <v>101</v>
      </c>
      <c r="N1488" s="2" t="s">
        <v>42</v>
      </c>
      <c r="O1488" s="2"/>
    </row>
    <row r="1489" customHeight="1" spans="1:19">
      <c r="A1489" s="2" t="s">
        <v>3103</v>
      </c>
      <c r="B1489" s="28">
        <v>45754</v>
      </c>
      <c r="C1489" s="2" t="s">
        <v>3104</v>
      </c>
      <c r="D1489" s="2" t="str">
        <f t="array" ref="D1489">_xlfn.XLOOKUP(C1489,Customers!A:A,Customers!B:B)</f>
        <v>Customer 0813</v>
      </c>
      <c r="E1489" s="2" t="s">
        <v>1072</v>
      </c>
      <c r="F1489" s="2" t="str">
        <f t="array" ref="F1489">_xlfn.XLOOKUP(E1489,Restaurants!A:A,Restaurants!B:B)</f>
        <v>Restaurant 030</v>
      </c>
      <c r="G1489" s="2" t="s">
        <v>408</v>
      </c>
      <c r="H1489" s="2" t="str">
        <f t="array" ref="H1489">_xlfn.XLOOKUP(G1489,Food_Menu!A:A,Food_Menu!B:B)</f>
        <v>Food Item 0062</v>
      </c>
      <c r="I1489" s="2">
        <f t="array" ref="I1489">_xlfn.XLOOKUP(G1489,Food_Menu!A:A,Food_Menu!D:D)</f>
        <v>267</v>
      </c>
      <c r="J1489" s="2" t="s">
        <v>327</v>
      </c>
      <c r="K1489" s="2" t="str">
        <f t="array" ref="K1489">_xlfn.XLOOKUP(J1489,Delivery_Partners!A:A,Delivery_Partners!B:B)</f>
        <v>Delivery Partner 148</v>
      </c>
      <c r="L1489" s="3">
        <v>2</v>
      </c>
      <c r="M1489" s="2" t="s">
        <v>23</v>
      </c>
      <c r="N1489" s="2" t="s">
        <v>24</v>
      </c>
      <c r="O1489" s="3">
        <v>40</v>
      </c>
      <c r="P1489" s="13">
        <f t="shared" ref="P1489:P1492" si="298">I1489*L1489</f>
        <v>534</v>
      </c>
      <c r="Q1489" s="13" t="str">
        <f t="shared" ref="Q1489:Q1492" si="299">IF(O1489="","Not Delivered",IF(O1489&lt;=30,"Fast",IF(O1489&lt;=60,"Normal","Slow")))</f>
        <v>Normal</v>
      </c>
      <c r="S1489" s="21"/>
    </row>
    <row r="1490" customHeight="1" spans="1:19">
      <c r="A1490" s="2" t="s">
        <v>3105</v>
      </c>
      <c r="B1490" s="28">
        <v>45846</v>
      </c>
      <c r="C1490" s="2" t="s">
        <v>3106</v>
      </c>
      <c r="D1490" s="2" t="str">
        <f t="array" ref="D1490">_xlfn.XLOOKUP(C1490,Customers!A:A,Customers!B:B)</f>
        <v>Customer 0234</v>
      </c>
      <c r="E1490" s="2" t="s">
        <v>376</v>
      </c>
      <c r="F1490" s="2" t="str">
        <f t="array" ref="F1490">_xlfn.XLOOKUP(E1490,Restaurants!A:A,Restaurants!B:B)</f>
        <v>Restaurant 028</v>
      </c>
      <c r="G1490" s="2" t="s">
        <v>122</v>
      </c>
      <c r="H1490" s="2" t="str">
        <f t="array" ref="H1490">_xlfn.XLOOKUP(G1490,Food_Menu!A:A,Food_Menu!B:B)</f>
        <v>Food Item 0111</v>
      </c>
      <c r="I1490" s="2">
        <f t="array" ref="I1490">_xlfn.XLOOKUP(G1490,Food_Menu!A:A,Food_Menu!D:D)</f>
        <v>237.65</v>
      </c>
      <c r="J1490" s="2" t="s">
        <v>337</v>
      </c>
      <c r="K1490" s="2" t="str">
        <f t="array" ref="K1490">_xlfn.XLOOKUP(J1490,Delivery_Partners!A:A,Delivery_Partners!B:B)</f>
        <v>Delivery Partner 004</v>
      </c>
      <c r="L1490" s="3">
        <v>1</v>
      </c>
      <c r="M1490" s="2" t="s">
        <v>23</v>
      </c>
      <c r="N1490" s="2" t="s">
        <v>42</v>
      </c>
      <c r="O1490" s="3">
        <v>47</v>
      </c>
      <c r="P1490" s="13">
        <f t="shared" si="298"/>
        <v>237.65</v>
      </c>
      <c r="Q1490" s="13" t="str">
        <f t="shared" si="299"/>
        <v>Normal</v>
      </c>
      <c r="S1490" s="21"/>
    </row>
    <row r="1491" customHeight="1" spans="1:19">
      <c r="A1491" s="2" t="s">
        <v>3107</v>
      </c>
      <c r="B1491" s="29" t="s">
        <v>2741</v>
      </c>
      <c r="C1491" s="2" t="s">
        <v>3108</v>
      </c>
      <c r="D1491" s="2" t="str">
        <f t="array" ref="D1491">_xlfn.XLOOKUP(C1491,Customers!A:A,Customers!B:B)</f>
        <v>Customer 0890</v>
      </c>
      <c r="E1491" s="2" t="s">
        <v>302</v>
      </c>
      <c r="F1491" s="2" t="str">
        <f t="array" ref="F1491">_xlfn.XLOOKUP(E1491,Restaurants!A:A,Restaurants!B:B)</f>
        <v>Restaurant 002</v>
      </c>
      <c r="G1491" s="2" t="s">
        <v>400</v>
      </c>
      <c r="H1491" s="2" t="str">
        <f t="array" ref="H1491">_xlfn.XLOOKUP(G1491,Food_Menu!A:A,Food_Menu!B:B)</f>
        <v>Food Item 0090</v>
      </c>
      <c r="I1491" s="2">
        <f t="array" ref="I1491">_xlfn.XLOOKUP(G1491,Food_Menu!A:A,Food_Menu!D:D)</f>
        <v>629.64</v>
      </c>
      <c r="J1491" s="2" t="s">
        <v>636</v>
      </c>
      <c r="K1491" s="2" t="str">
        <f t="array" ref="K1491">_xlfn.XLOOKUP(J1491,Delivery_Partners!A:A,Delivery_Partners!B:B)</f>
        <v>Delivery Partner 014</v>
      </c>
      <c r="L1491" s="3">
        <v>2</v>
      </c>
      <c r="M1491" s="2" t="s">
        <v>23</v>
      </c>
      <c r="N1491" s="2" t="s">
        <v>74</v>
      </c>
      <c r="O1491" s="3">
        <v>41</v>
      </c>
      <c r="P1491" s="13">
        <f t="shared" si="298"/>
        <v>1259.28</v>
      </c>
      <c r="Q1491" s="13" t="str">
        <f t="shared" si="299"/>
        <v>Normal</v>
      </c>
      <c r="S1491" s="21"/>
    </row>
    <row r="1492" customHeight="1" spans="1:19">
      <c r="A1492" s="2" t="s">
        <v>3109</v>
      </c>
      <c r="B1492" s="28">
        <v>45999</v>
      </c>
      <c r="C1492" s="2" t="s">
        <v>151</v>
      </c>
      <c r="D1492" s="2" t="str">
        <f t="array" ref="D1492">_xlfn.XLOOKUP(C1492,Customers!A:A,Customers!B:B)</f>
        <v>Customer 0680</v>
      </c>
      <c r="E1492" s="2" t="s">
        <v>674</v>
      </c>
      <c r="F1492" s="2" t="str">
        <f t="array" ref="F1492">_xlfn.XLOOKUP(E1492,Restaurants!A:A,Restaurants!B:B)</f>
        <v>Restaurant 085</v>
      </c>
      <c r="G1492" s="2" t="s">
        <v>1860</v>
      </c>
      <c r="H1492" s="2" t="str">
        <f t="array" ref="H1492">_xlfn.XLOOKUP(G1492,Food_Menu!A:A,Food_Menu!B:B)</f>
        <v>Food Item 0151</v>
      </c>
      <c r="I1492" s="2">
        <f t="array" ref="I1492">_xlfn.XLOOKUP(G1492,Food_Menu!A:A,Food_Menu!D:D)</f>
        <v>500.58</v>
      </c>
      <c r="J1492" s="2" t="s">
        <v>1104</v>
      </c>
      <c r="K1492" s="2" t="str">
        <f t="array" ref="K1492">_xlfn.XLOOKUP(J1492,Delivery_Partners!A:A,Delivery_Partners!B:B)</f>
        <v>Delivery Partner 178</v>
      </c>
      <c r="L1492" s="3">
        <v>2</v>
      </c>
      <c r="M1492" s="2" t="s">
        <v>23</v>
      </c>
      <c r="N1492" s="2" t="s">
        <v>24</v>
      </c>
      <c r="O1492" s="3">
        <v>44</v>
      </c>
      <c r="P1492" s="13">
        <f t="shared" si="298"/>
        <v>1001.16</v>
      </c>
      <c r="Q1492" s="13" t="str">
        <f t="shared" si="299"/>
        <v>Normal</v>
      </c>
      <c r="S1492" s="21"/>
    </row>
    <row r="1493" hidden="1" customHeight="1" spans="1:19">
      <c r="A1493" s="2" t="s">
        <v>3110</v>
      </c>
      <c r="B1493" s="29" t="s">
        <v>2792</v>
      </c>
      <c r="C1493" s="2" t="s">
        <v>2113</v>
      </c>
      <c r="D1493" s="2" t="str">
        <f t="array" ref="D1493">_xlfn.XLOOKUP(C1493,Customers!A:A,Customers!B:B)</f>
        <v>Customer 0152</v>
      </c>
      <c r="E1493" s="2" t="s">
        <v>239</v>
      </c>
      <c r="F1493" s="2" t="str">
        <f t="array" ref="F1493">_xlfn.XLOOKUP(E1493,Restaurants!A:A,Restaurants!B:B)</f>
        <v>Restaurant 105</v>
      </c>
      <c r="G1493" s="2" t="s">
        <v>631</v>
      </c>
      <c r="H1493" s="2" t="str">
        <f t="array" ref="H1493">_xlfn.XLOOKUP(G1493,Food_Menu!A:A,Food_Menu!B:B)</f>
        <v>Food Item 0121</v>
      </c>
      <c r="I1493" s="2"/>
      <c r="J1493" s="2" t="s">
        <v>588</v>
      </c>
      <c r="K1493" s="2" t="str">
        <f t="array" ref="K1493">_xlfn.XLOOKUP(J1493,Delivery_Partners!A:A,Delivery_Partners!B:B)</f>
        <v>Delivery Partner 026</v>
      </c>
      <c r="L1493" s="3">
        <v>1</v>
      </c>
      <c r="M1493" s="2" t="s">
        <v>101</v>
      </c>
      <c r="N1493" s="2" t="s">
        <v>24</v>
      </c>
      <c r="O1493" s="2"/>
    </row>
    <row r="1494" hidden="1" customHeight="1" spans="1:19">
      <c r="A1494" s="2" t="s">
        <v>3111</v>
      </c>
      <c r="B1494" s="29" t="s">
        <v>1156</v>
      </c>
      <c r="C1494" s="2" t="s">
        <v>1483</v>
      </c>
      <c r="D1494" s="2" t="str">
        <f t="array" ref="D1494">_xlfn.XLOOKUP(C1494,Customers!A:A,Customers!B:B)</f>
        <v>Customer 0421</v>
      </c>
      <c r="E1494" s="2" t="s">
        <v>498</v>
      </c>
      <c r="F1494" s="2" t="str">
        <f t="array" ref="F1494">_xlfn.XLOOKUP(E1494,Restaurants!A:A,Restaurants!B:B)</f>
        <v>Restaurant 003</v>
      </c>
      <c r="G1494" s="2" t="s">
        <v>340</v>
      </c>
      <c r="H1494" s="2" t="str">
        <f t="array" ref="H1494">_xlfn.XLOOKUP(G1494,Food_Menu!A:A,Food_Menu!B:B)</f>
        <v>Food Item 0207</v>
      </c>
      <c r="I1494" s="2"/>
      <c r="J1494" s="2" t="s">
        <v>1268</v>
      </c>
      <c r="K1494" s="2" t="str">
        <f t="array" ref="K1494">_xlfn.XLOOKUP(J1494,Delivery_Partners!A:A,Delivery_Partners!B:B)</f>
        <v>Delivery Partner 124</v>
      </c>
      <c r="L1494" s="3">
        <v>2</v>
      </c>
      <c r="M1494" s="2" t="s">
        <v>101</v>
      </c>
      <c r="N1494" s="2" t="s">
        <v>55</v>
      </c>
      <c r="O1494" s="2"/>
    </row>
    <row r="1495" customHeight="1" spans="1:19">
      <c r="A1495" s="2" t="s">
        <v>3112</v>
      </c>
      <c r="B1495" s="29" t="s">
        <v>964</v>
      </c>
      <c r="C1495" s="2" t="s">
        <v>2304</v>
      </c>
      <c r="D1495" s="2" t="str">
        <f t="array" ref="D1495">_xlfn.XLOOKUP(C1495,Customers!A:A,Customers!B:B)</f>
        <v>Customer 0983</v>
      </c>
      <c r="E1495" s="2" t="s">
        <v>1191</v>
      </c>
      <c r="F1495" s="2" t="str">
        <f t="array" ref="F1495">_xlfn.XLOOKUP(E1495,Restaurants!A:A,Restaurants!B:B)</f>
        <v>Restaurant 060</v>
      </c>
      <c r="G1495" s="2" t="s">
        <v>21</v>
      </c>
      <c r="H1495" s="2" t="str">
        <f t="array" ref="H1495">_xlfn.XLOOKUP(G1495,Food_Menu!A:A,Food_Menu!B:B)</f>
        <v>Food Item 0016</v>
      </c>
      <c r="I1495" s="2">
        <f t="array" ref="I1495">_xlfn.XLOOKUP(G1495,Food_Menu!A:A,Food_Menu!D:D)</f>
        <v>348.44</v>
      </c>
      <c r="J1495" s="2" t="s">
        <v>73</v>
      </c>
      <c r="K1495" s="2" t="str">
        <f t="array" ref="K1495">_xlfn.XLOOKUP(J1495,Delivery_Partners!A:A,Delivery_Partners!B:B)</f>
        <v>Delivery Partner 064</v>
      </c>
      <c r="L1495" s="3">
        <v>3</v>
      </c>
      <c r="M1495" s="2" t="s">
        <v>23</v>
      </c>
      <c r="N1495" s="2" t="s">
        <v>74</v>
      </c>
      <c r="O1495" s="3">
        <v>61</v>
      </c>
      <c r="P1495" s="13">
        <f t="shared" ref="P1495:P1501" si="300">I1495*L1495</f>
        <v>1045.32</v>
      </c>
      <c r="Q1495" s="13" t="str">
        <f t="shared" ref="Q1495:Q1501" si="301">IF(O1495="","Not Delivered",IF(O1495&lt;=30,"Fast",IF(O1495&lt;=60,"Normal","Slow")))</f>
        <v>Slow</v>
      </c>
      <c r="S1495" s="21"/>
    </row>
    <row r="1496" customHeight="1" spans="1:19">
      <c r="A1496" s="2" t="s">
        <v>3113</v>
      </c>
      <c r="B1496" s="29" t="s">
        <v>64</v>
      </c>
      <c r="C1496" s="2" t="s">
        <v>3114</v>
      </c>
      <c r="D1496" s="2" t="str">
        <f t="array" ref="D1496">_xlfn.XLOOKUP(C1496,Customers!A:A,Customers!B:B)</f>
        <v>Customer 0520</v>
      </c>
      <c r="E1496" s="2" t="s">
        <v>634</v>
      </c>
      <c r="F1496" s="2" t="str">
        <f t="array" ref="F1496">_xlfn.XLOOKUP(E1496,Restaurants!A:A,Restaurants!B:B)</f>
        <v>Restaurant 087</v>
      </c>
      <c r="G1496" s="2" t="s">
        <v>1569</v>
      </c>
      <c r="H1496" s="2" t="str">
        <f t="array" ref="H1496">_xlfn.XLOOKUP(G1496,Food_Menu!A:A,Food_Menu!B:B)</f>
        <v>Food Item 0208</v>
      </c>
      <c r="I1496" s="2">
        <f t="array" ref="I1496">_xlfn.XLOOKUP(G1496,Food_Menu!A:A,Food_Menu!D:D)</f>
        <v>493.1</v>
      </c>
      <c r="J1496" s="2" t="s">
        <v>887</v>
      </c>
      <c r="K1496" s="2" t="str">
        <f t="array" ref="K1496">_xlfn.XLOOKUP(J1496,Delivery_Partners!A:A,Delivery_Partners!B:B)</f>
        <v>Delivery Partner 091</v>
      </c>
      <c r="L1496" s="3">
        <v>1</v>
      </c>
      <c r="M1496" s="2" t="s">
        <v>23</v>
      </c>
      <c r="N1496" s="2" t="s">
        <v>42</v>
      </c>
      <c r="O1496" s="3">
        <v>39</v>
      </c>
      <c r="P1496" s="13">
        <f t="shared" si="300"/>
        <v>493.1</v>
      </c>
      <c r="Q1496" s="13" t="str">
        <f t="shared" si="301"/>
        <v>Normal</v>
      </c>
      <c r="S1496" s="21"/>
    </row>
    <row r="1497" customHeight="1" spans="1:19">
      <c r="A1497" s="2" t="s">
        <v>3115</v>
      </c>
      <c r="B1497" s="29" t="s">
        <v>743</v>
      </c>
      <c r="C1497" s="2" t="s">
        <v>1069</v>
      </c>
      <c r="D1497" s="2" t="str">
        <f t="array" ref="D1497">_xlfn.XLOOKUP(C1497,Customers!A:A,Customers!B:B)</f>
        <v>Customer 0826</v>
      </c>
      <c r="E1497" s="2" t="s">
        <v>265</v>
      </c>
      <c r="F1497" s="2" t="str">
        <f t="array" ref="F1497">_xlfn.XLOOKUP(E1497,Restaurants!A:A,Restaurants!B:B)</f>
        <v>Restaurant 094</v>
      </c>
      <c r="G1497" s="2" t="s">
        <v>1600</v>
      </c>
      <c r="H1497" s="2" t="str">
        <f t="array" ref="H1497">_xlfn.XLOOKUP(G1497,Food_Menu!A:A,Food_Menu!B:B)</f>
        <v>Food Item 0174</v>
      </c>
      <c r="I1497" s="2">
        <f t="array" ref="I1497">_xlfn.XLOOKUP(G1497,Food_Menu!A:A,Food_Menu!D:D)</f>
        <v>470.05</v>
      </c>
      <c r="J1497" s="2" t="s">
        <v>314</v>
      </c>
      <c r="K1497" s="2" t="str">
        <f t="array" ref="K1497">_xlfn.XLOOKUP(J1497,Delivery_Partners!A:A,Delivery_Partners!B:B)</f>
        <v>Delivery Partner 021</v>
      </c>
      <c r="L1497" s="3">
        <v>1</v>
      </c>
      <c r="M1497" s="2" t="s">
        <v>23</v>
      </c>
      <c r="N1497" s="2" t="s">
        <v>24</v>
      </c>
      <c r="O1497" s="3">
        <v>35</v>
      </c>
      <c r="P1497" s="13">
        <f t="shared" si="300"/>
        <v>470.05</v>
      </c>
      <c r="Q1497" s="13" t="str">
        <f t="shared" si="301"/>
        <v>Normal</v>
      </c>
      <c r="S1497" s="21"/>
    </row>
    <row r="1498" customHeight="1" spans="1:19">
      <c r="A1498" s="2" t="s">
        <v>3116</v>
      </c>
      <c r="B1498" s="28">
        <v>45871</v>
      </c>
      <c r="C1498" s="2" t="s">
        <v>2652</v>
      </c>
      <c r="D1498" s="2" t="str">
        <f t="array" ref="D1498">_xlfn.XLOOKUP(C1498,Customers!A:A,Customers!B:B)</f>
        <v>Customer 0898</v>
      </c>
      <c r="E1498" s="2" t="s">
        <v>1292</v>
      </c>
      <c r="F1498" s="2" t="str">
        <f t="array" ref="F1498">_xlfn.XLOOKUP(E1498,Restaurants!A:A,Restaurants!B:B)</f>
        <v>Restaurant 112</v>
      </c>
      <c r="G1498" s="2" t="s">
        <v>282</v>
      </c>
      <c r="H1498" s="2" t="str">
        <f t="array" ref="H1498">_xlfn.XLOOKUP(G1498,Food_Menu!A:A,Food_Menu!B:B)</f>
        <v>Food Item 0157</v>
      </c>
      <c r="I1498" s="2">
        <f t="array" ref="I1498">_xlfn.XLOOKUP(G1498,Food_Menu!A:A,Food_Menu!D:D)</f>
        <v>278.37</v>
      </c>
      <c r="J1498" s="2" t="s">
        <v>422</v>
      </c>
      <c r="K1498" s="2" t="str">
        <f t="array" ref="K1498">_xlfn.XLOOKUP(J1498,Delivery_Partners!A:A,Delivery_Partners!B:B)</f>
        <v>Delivery Partner 049</v>
      </c>
      <c r="L1498" s="3">
        <v>1</v>
      </c>
      <c r="M1498" s="2" t="s">
        <v>23</v>
      </c>
      <c r="N1498" s="2" t="s">
        <v>74</v>
      </c>
      <c r="O1498" s="3">
        <v>25</v>
      </c>
      <c r="P1498" s="13">
        <f t="shared" si="300"/>
        <v>278.37</v>
      </c>
      <c r="Q1498" s="13" t="str">
        <f t="shared" si="301"/>
        <v>Fast</v>
      </c>
      <c r="S1498" s="21"/>
    </row>
    <row r="1499" customHeight="1" spans="1:19">
      <c r="A1499" s="2" t="s">
        <v>3117</v>
      </c>
      <c r="B1499" s="28">
        <v>45874</v>
      </c>
      <c r="C1499" s="2" t="s">
        <v>3118</v>
      </c>
      <c r="D1499" s="2" t="str">
        <f t="array" ref="D1499">_xlfn.XLOOKUP(C1499,Customers!A:A,Customers!B:B)</f>
        <v>Customer 0037</v>
      </c>
      <c r="E1499" s="2" t="s">
        <v>634</v>
      </c>
      <c r="F1499" s="2" t="str">
        <f t="array" ref="F1499">_xlfn.XLOOKUP(E1499,Restaurants!A:A,Restaurants!B:B)</f>
        <v>Restaurant 087</v>
      </c>
      <c r="G1499" s="2" t="s">
        <v>211</v>
      </c>
      <c r="H1499" s="2" t="str">
        <f t="array" ref="H1499">_xlfn.XLOOKUP(G1499,Food_Menu!A:A,Food_Menu!B:B)</f>
        <v>Food Item 0182</v>
      </c>
      <c r="I1499" s="2">
        <f t="array" ref="I1499">_xlfn.XLOOKUP(G1499,Food_Menu!A:A,Food_Menu!D:D)</f>
        <v>512.27</v>
      </c>
      <c r="J1499" s="2" t="s">
        <v>1325</v>
      </c>
      <c r="K1499" s="2" t="str">
        <f t="array" ref="K1499">_xlfn.XLOOKUP(J1499,Delivery_Partners!A:A,Delivery_Partners!B:B)</f>
        <v>Delivery Partner 137</v>
      </c>
      <c r="L1499" s="3">
        <v>2</v>
      </c>
      <c r="M1499" s="2" t="s">
        <v>23</v>
      </c>
      <c r="N1499" s="2" t="s">
        <v>24</v>
      </c>
      <c r="O1499" s="3">
        <v>33</v>
      </c>
      <c r="P1499" s="13">
        <f t="shared" si="300"/>
        <v>1024.54</v>
      </c>
      <c r="Q1499" s="13" t="str">
        <f t="shared" si="301"/>
        <v>Normal</v>
      </c>
      <c r="S1499" s="21"/>
    </row>
    <row r="1500" customHeight="1" spans="1:19">
      <c r="A1500" s="2" t="s">
        <v>3119</v>
      </c>
      <c r="B1500" s="29" t="s">
        <v>1612</v>
      </c>
      <c r="C1500" s="2" t="s">
        <v>3120</v>
      </c>
      <c r="D1500" s="2" t="str">
        <f t="array" ref="D1500">_xlfn.XLOOKUP(C1500,Customers!A:A,Customers!B:B)</f>
        <v>Customer 1118</v>
      </c>
      <c r="E1500" s="2" t="s">
        <v>220</v>
      </c>
      <c r="F1500" s="2" t="str">
        <f t="array" ref="F1500">_xlfn.XLOOKUP(E1500,Restaurants!A:A,Restaurants!B:B)</f>
        <v>Restaurant 111</v>
      </c>
      <c r="G1500" s="2" t="s">
        <v>266</v>
      </c>
      <c r="H1500" s="2" t="str">
        <f t="array" ref="H1500">_xlfn.XLOOKUP(G1500,Food_Menu!A:A,Food_Menu!B:B)</f>
        <v>Food Item 0012</v>
      </c>
      <c r="I1500" s="2">
        <f t="array" ref="I1500">_xlfn.XLOOKUP(G1500,Food_Menu!A:A,Food_Menu!D:D)</f>
        <v>390.14</v>
      </c>
      <c r="J1500" s="2" t="s">
        <v>640</v>
      </c>
      <c r="K1500" s="2" t="str">
        <f t="array" ref="K1500">_xlfn.XLOOKUP(J1500,Delivery_Partners!A:A,Delivery_Partners!B:B)</f>
        <v>Delivery Partner 097</v>
      </c>
      <c r="L1500" s="3">
        <v>3</v>
      </c>
      <c r="M1500" s="2" t="s">
        <v>23</v>
      </c>
      <c r="N1500" s="2" t="s">
        <v>24</v>
      </c>
      <c r="O1500" s="3">
        <v>40</v>
      </c>
      <c r="P1500" s="13">
        <f t="shared" si="300"/>
        <v>1170.42</v>
      </c>
      <c r="Q1500" s="13" t="str">
        <f t="shared" si="301"/>
        <v>Normal</v>
      </c>
      <c r="S1500" s="21"/>
    </row>
    <row r="1501" customHeight="1" spans="1:19">
      <c r="A1501" s="2" t="s">
        <v>3121</v>
      </c>
      <c r="B1501" s="29" t="s">
        <v>403</v>
      </c>
      <c r="C1501" s="2" t="s">
        <v>1460</v>
      </c>
      <c r="D1501" s="2" t="str">
        <f t="array" ref="D1501">_xlfn.XLOOKUP(C1501,Customers!A:A,Customers!B:B)</f>
        <v>Customer 0403</v>
      </c>
      <c r="E1501" s="2" t="s">
        <v>224</v>
      </c>
      <c r="F1501" s="2" t="str">
        <f t="array" ref="F1501">_xlfn.XLOOKUP(E1501,Restaurants!A:A,Restaurants!B:B)</f>
        <v>Restaurant 120</v>
      </c>
      <c r="G1501" s="2" t="s">
        <v>1025</v>
      </c>
      <c r="H1501" s="2" t="str">
        <f t="array" ref="H1501">_xlfn.XLOOKUP(G1501,Food_Menu!A:A,Food_Menu!B:B)</f>
        <v>Food Item 0047</v>
      </c>
      <c r="I1501" s="2">
        <f t="array" ref="I1501">_xlfn.XLOOKUP(G1501,Food_Menu!A:A,Food_Menu!D:D)</f>
        <v>547.46</v>
      </c>
      <c r="J1501" s="2" t="s">
        <v>887</v>
      </c>
      <c r="K1501" s="2" t="str">
        <f t="array" ref="K1501">_xlfn.XLOOKUP(J1501,Delivery_Partners!A:A,Delivery_Partners!B:B)</f>
        <v>Delivery Partner 091</v>
      </c>
      <c r="L1501" s="3">
        <v>2</v>
      </c>
      <c r="M1501" s="2" t="s">
        <v>23</v>
      </c>
      <c r="N1501" s="2" t="s">
        <v>24</v>
      </c>
      <c r="O1501" s="3">
        <v>36</v>
      </c>
      <c r="P1501" s="13">
        <f t="shared" si="300"/>
        <v>1094.92</v>
      </c>
      <c r="Q1501" s="13" t="str">
        <f t="shared" si="301"/>
        <v>Normal</v>
      </c>
      <c r="S1501" s="21"/>
    </row>
    <row r="1502" hidden="1" customHeight="1" spans="1:19">
      <c r="A1502" s="2" t="s">
        <v>3122</v>
      </c>
      <c r="B1502" s="28">
        <v>45758</v>
      </c>
      <c r="C1502" s="2" t="s">
        <v>1111</v>
      </c>
      <c r="D1502" s="2" t="str">
        <f t="array" ref="D1502">_xlfn.XLOOKUP(C1502,Customers!A:A,Customers!B:B)</f>
        <v>Customer 0953</v>
      </c>
      <c r="E1502" s="2" t="s">
        <v>1292</v>
      </c>
      <c r="F1502" s="2" t="str">
        <f t="array" ref="F1502">_xlfn.XLOOKUP(E1502,Restaurants!A:A,Restaurants!B:B)</f>
        <v>Restaurant 112</v>
      </c>
      <c r="G1502" s="2" t="s">
        <v>2284</v>
      </c>
      <c r="H1502" s="2" t="str">
        <f t="array" ref="H1502">_xlfn.XLOOKUP(G1502,Food_Menu!A:A,Food_Menu!B:B)</f>
        <v>Food Item 0001</v>
      </c>
      <c r="I1502" s="2"/>
      <c r="J1502" s="2" t="s">
        <v>707</v>
      </c>
      <c r="K1502" s="2" t="str">
        <f t="array" ref="K1502">_xlfn.XLOOKUP(J1502,Delivery_Partners!A:A,Delivery_Partners!B:B)</f>
        <v>Delivery Partner 171</v>
      </c>
      <c r="L1502" s="3">
        <v>4</v>
      </c>
      <c r="M1502" s="2" t="s">
        <v>189</v>
      </c>
      <c r="N1502" s="2" t="s">
        <v>42</v>
      </c>
      <c r="O1502" s="2"/>
    </row>
    <row r="1503" customHeight="1" spans="1:19">
      <c r="A1503" s="2" t="s">
        <v>3123</v>
      </c>
      <c r="B1503" s="28">
        <v>45780</v>
      </c>
      <c r="C1503" s="2" t="s">
        <v>3124</v>
      </c>
      <c r="D1503" s="2" t="str">
        <f t="array" ref="D1503">_xlfn.XLOOKUP(C1503,Customers!A:A,Customers!B:B)</f>
        <v>Customer 0561</v>
      </c>
      <c r="E1503" s="2" t="s">
        <v>1176</v>
      </c>
      <c r="F1503" s="2" t="str">
        <f t="array" ref="F1503">_xlfn.XLOOKUP(E1503,Restaurants!A:A,Restaurants!B:B)</f>
        <v>Restaurant 053</v>
      </c>
      <c r="G1503" s="2" t="s">
        <v>1114</v>
      </c>
      <c r="H1503" s="2" t="str">
        <f t="array" ref="H1503">_xlfn.XLOOKUP(G1503,Food_Menu!A:A,Food_Menu!B:B)</f>
        <v>Food Item 0176</v>
      </c>
      <c r="I1503" s="2">
        <f t="array" ref="I1503">_xlfn.XLOOKUP(G1503,Food_Menu!A:A,Food_Menu!D:D)</f>
        <v>167.27</v>
      </c>
      <c r="J1503" s="2" t="s">
        <v>1193</v>
      </c>
      <c r="K1503" s="2" t="str">
        <f t="array" ref="K1503">_xlfn.XLOOKUP(J1503,Delivery_Partners!A:A,Delivery_Partners!B:B)</f>
        <v>Delivery Partner 074</v>
      </c>
      <c r="L1503" s="3">
        <v>2</v>
      </c>
      <c r="M1503" s="2" t="s">
        <v>23</v>
      </c>
      <c r="N1503" s="2" t="s">
        <v>24</v>
      </c>
      <c r="O1503" s="3">
        <v>30</v>
      </c>
      <c r="P1503" s="13">
        <f t="shared" ref="P1503:P1511" si="302">I1503*L1503</f>
        <v>334.54</v>
      </c>
      <c r="Q1503" s="13" t="str">
        <f t="shared" ref="Q1503:Q1511" si="303">IF(O1503="","Not Delivered",IF(O1503&lt;=30,"Fast",IF(O1503&lt;=60,"Normal","Slow")))</f>
        <v>Fast</v>
      </c>
      <c r="S1503" s="21"/>
    </row>
    <row r="1504" customHeight="1" spans="1:19">
      <c r="A1504" s="2" t="s">
        <v>3125</v>
      </c>
      <c r="B1504" s="28">
        <v>45663</v>
      </c>
      <c r="C1504" s="2" t="s">
        <v>3126</v>
      </c>
      <c r="D1504" s="2" t="str">
        <f t="array" ref="D1504">_xlfn.XLOOKUP(C1504,Customers!A:A,Customers!B:B)</f>
        <v>Customer 0693</v>
      </c>
      <c r="E1504" s="2" t="s">
        <v>1022</v>
      </c>
      <c r="F1504" s="2" t="str">
        <f t="array" ref="F1504">_xlfn.XLOOKUP(E1504,Restaurants!A:A,Restaurants!B:B)</f>
        <v>Restaurant 049</v>
      </c>
      <c r="G1504" s="2" t="s">
        <v>207</v>
      </c>
      <c r="H1504" s="2" t="str">
        <f t="array" ref="H1504">_xlfn.XLOOKUP(G1504,Food_Menu!A:A,Food_Menu!B:B)</f>
        <v>Food Item 0079</v>
      </c>
      <c r="I1504" s="2">
        <f t="array" ref="I1504">_xlfn.XLOOKUP(G1504,Food_Menu!A:A,Food_Menu!D:D)</f>
        <v>193.41</v>
      </c>
      <c r="J1504" s="2" t="s">
        <v>1160</v>
      </c>
      <c r="K1504" s="2" t="str">
        <f t="array" ref="K1504">_xlfn.XLOOKUP(J1504,Delivery_Partners!A:A,Delivery_Partners!B:B)</f>
        <v>Delivery Partner 145</v>
      </c>
      <c r="L1504" s="3">
        <v>1</v>
      </c>
      <c r="M1504" s="2" t="s">
        <v>23</v>
      </c>
      <c r="N1504" s="2" t="s">
        <v>55</v>
      </c>
      <c r="O1504" s="3">
        <v>43</v>
      </c>
      <c r="P1504" s="13">
        <f t="shared" si="302"/>
        <v>193.41</v>
      </c>
      <c r="Q1504" s="13" t="str">
        <f t="shared" si="303"/>
        <v>Normal</v>
      </c>
      <c r="S1504" s="21"/>
    </row>
    <row r="1505" customHeight="1" spans="1:19">
      <c r="A1505" s="2" t="s">
        <v>3127</v>
      </c>
      <c r="B1505" s="28">
        <v>45665</v>
      </c>
      <c r="C1505" s="2" t="s">
        <v>1076</v>
      </c>
      <c r="D1505" s="2" t="str">
        <f t="array" ref="D1505">_xlfn.XLOOKUP(C1505,Customers!A:A,Customers!B:B)</f>
        <v>Customer 0433</v>
      </c>
      <c r="E1505" s="2" t="s">
        <v>289</v>
      </c>
      <c r="F1505" s="2" t="str">
        <f t="array" ref="F1505">_xlfn.XLOOKUP(E1505,Restaurants!A:A,Restaurants!B:B)</f>
        <v>Restaurant 052</v>
      </c>
      <c r="G1505" s="2" t="s">
        <v>1073</v>
      </c>
      <c r="H1505" s="2" t="str">
        <f t="array" ref="H1505">_xlfn.XLOOKUP(G1505,Food_Menu!A:A,Food_Menu!B:B)</f>
        <v>Food Item 0080</v>
      </c>
      <c r="I1505" s="2">
        <f t="array" ref="I1505">_xlfn.XLOOKUP(G1505,Food_Menu!A:A,Food_Menu!D:D)</f>
        <v>208.69</v>
      </c>
      <c r="J1505" s="2" t="s">
        <v>323</v>
      </c>
      <c r="K1505" s="2" t="str">
        <f t="array" ref="K1505">_xlfn.XLOOKUP(J1505,Delivery_Partners!A:A,Delivery_Partners!B:B)</f>
        <v>Delivery Partner 131</v>
      </c>
      <c r="L1505" s="3">
        <v>1</v>
      </c>
      <c r="M1505" s="2" t="s">
        <v>23</v>
      </c>
      <c r="N1505" s="2" t="s">
        <v>24</v>
      </c>
      <c r="O1505" s="3">
        <v>21</v>
      </c>
      <c r="P1505" s="13">
        <f t="shared" si="302"/>
        <v>208.69</v>
      </c>
      <c r="Q1505" s="13" t="str">
        <f t="shared" si="303"/>
        <v>Fast</v>
      </c>
      <c r="S1505" s="21"/>
    </row>
    <row r="1506" customHeight="1" spans="1:19">
      <c r="A1506" s="2" t="s">
        <v>3128</v>
      </c>
      <c r="B1506" s="28">
        <v>45875</v>
      </c>
      <c r="C1506" s="2" t="s">
        <v>2512</v>
      </c>
      <c r="D1506" s="2" t="str">
        <f t="array" ref="D1506">_xlfn.XLOOKUP(C1506,Customers!A:A,Customers!B:B)</f>
        <v>Customer 1024</v>
      </c>
      <c r="E1506" s="2" t="s">
        <v>706</v>
      </c>
      <c r="F1506" s="2" t="str">
        <f t="array" ref="F1506">_xlfn.XLOOKUP(E1506,Restaurants!A:A,Restaurants!B:B)</f>
        <v>Restaurant 115</v>
      </c>
      <c r="G1506" s="2" t="s">
        <v>561</v>
      </c>
      <c r="H1506" s="2" t="str">
        <f t="array" ref="H1506">_xlfn.XLOOKUP(G1506,Food_Menu!A:A,Food_Menu!B:B)</f>
        <v>Food Item 0135</v>
      </c>
      <c r="I1506" s="2">
        <f t="array" ref="I1506">_xlfn.XLOOKUP(G1506,Food_Menu!A:A,Food_Menu!D:D)</f>
        <v>217.07</v>
      </c>
      <c r="J1506" s="2" t="s">
        <v>443</v>
      </c>
      <c r="K1506" s="2" t="str">
        <f t="array" ref="K1506">_xlfn.XLOOKUP(J1506,Delivery_Partners!A:A,Delivery_Partners!B:B)</f>
        <v>Delivery Partner 083</v>
      </c>
      <c r="L1506" s="3">
        <v>2</v>
      </c>
      <c r="M1506" s="2" t="s">
        <v>23</v>
      </c>
      <c r="N1506" s="2" t="s">
        <v>24</v>
      </c>
      <c r="O1506" s="3">
        <v>61</v>
      </c>
      <c r="P1506" s="13">
        <f t="shared" si="302"/>
        <v>434.14</v>
      </c>
      <c r="Q1506" s="13" t="str">
        <f t="shared" si="303"/>
        <v>Slow</v>
      </c>
      <c r="S1506" s="21"/>
    </row>
    <row r="1507" customHeight="1" spans="1:19">
      <c r="A1507" s="2" t="s">
        <v>3129</v>
      </c>
      <c r="B1507" s="28">
        <v>45694</v>
      </c>
      <c r="C1507" s="2" t="s">
        <v>407</v>
      </c>
      <c r="D1507" s="2" t="str">
        <f t="array" ref="D1507">_xlfn.XLOOKUP(C1507,Customers!A:A,Customers!B:B)</f>
        <v>Customer 0141</v>
      </c>
      <c r="E1507" s="2" t="s">
        <v>984</v>
      </c>
      <c r="F1507" s="2" t="str">
        <f t="array" ref="F1507">_xlfn.XLOOKUP(E1507,Restaurants!A:A,Restaurants!B:B)</f>
        <v>Restaurant 034</v>
      </c>
      <c r="G1507" s="2" t="s">
        <v>469</v>
      </c>
      <c r="H1507" s="2" t="str">
        <f t="array" ref="H1507">_xlfn.XLOOKUP(G1507,Food_Menu!A:A,Food_Menu!B:B)</f>
        <v>Food Item 0094</v>
      </c>
      <c r="I1507" s="2">
        <f t="array" ref="I1507">_xlfn.XLOOKUP(G1507,Food_Menu!A:A,Food_Menu!D:D)</f>
        <v>556.24</v>
      </c>
      <c r="J1507" s="2" t="s">
        <v>458</v>
      </c>
      <c r="K1507" s="2" t="str">
        <f t="array" ref="K1507">_xlfn.XLOOKUP(J1507,Delivery_Partners!A:A,Delivery_Partners!B:B)</f>
        <v>Delivery Partner 053</v>
      </c>
      <c r="L1507" s="3">
        <v>2</v>
      </c>
      <c r="M1507" s="2" t="s">
        <v>23</v>
      </c>
      <c r="N1507" s="2" t="s">
        <v>74</v>
      </c>
      <c r="O1507" s="3">
        <v>21</v>
      </c>
      <c r="P1507" s="13">
        <f t="shared" si="302"/>
        <v>1112.48</v>
      </c>
      <c r="Q1507" s="13" t="str">
        <f t="shared" si="303"/>
        <v>Fast</v>
      </c>
      <c r="S1507" s="21"/>
    </row>
    <row r="1508" customHeight="1" spans="1:19">
      <c r="A1508" s="2" t="s">
        <v>3130</v>
      </c>
      <c r="B1508" s="28">
        <v>45996</v>
      </c>
      <c r="C1508" s="2" t="s">
        <v>2388</v>
      </c>
      <c r="D1508" s="2" t="str">
        <f t="array" ref="D1508">_xlfn.XLOOKUP(C1508,Customers!A:A,Customers!B:B)</f>
        <v>Customer 1076</v>
      </c>
      <c r="E1508" s="2" t="s">
        <v>421</v>
      </c>
      <c r="F1508" s="2" t="str">
        <f t="array" ref="F1508">_xlfn.XLOOKUP(E1508,Restaurants!A:A,Restaurants!B:B)</f>
        <v>Restaurant 091</v>
      </c>
      <c r="G1508" s="2" t="s">
        <v>1539</v>
      </c>
      <c r="H1508" s="2" t="str">
        <f t="array" ref="H1508">_xlfn.XLOOKUP(G1508,Food_Menu!A:A,Food_Menu!B:B)</f>
        <v>Food Item 0141</v>
      </c>
      <c r="I1508" s="2">
        <f t="array" ref="I1508">_xlfn.XLOOKUP(G1508,Food_Menu!A:A,Food_Menu!D:D)</f>
        <v>285.16</v>
      </c>
      <c r="J1508" s="2" t="s">
        <v>73</v>
      </c>
      <c r="K1508" s="2" t="str">
        <f t="array" ref="K1508">_xlfn.XLOOKUP(J1508,Delivery_Partners!A:A,Delivery_Partners!B:B)</f>
        <v>Delivery Partner 064</v>
      </c>
      <c r="L1508" s="3">
        <v>1</v>
      </c>
      <c r="M1508" s="2" t="s">
        <v>23</v>
      </c>
      <c r="N1508" s="2" t="s">
        <v>55</v>
      </c>
      <c r="O1508" s="3">
        <v>60</v>
      </c>
      <c r="P1508" s="13">
        <f t="shared" si="302"/>
        <v>285.16</v>
      </c>
      <c r="Q1508" s="13" t="str">
        <f t="shared" si="303"/>
        <v>Normal</v>
      </c>
      <c r="S1508" s="21"/>
    </row>
    <row r="1509" customHeight="1" spans="1:19">
      <c r="A1509" s="2" t="s">
        <v>3131</v>
      </c>
      <c r="B1509" s="29" t="s">
        <v>269</v>
      </c>
      <c r="C1509" s="2" t="s">
        <v>1195</v>
      </c>
      <c r="D1509" s="2" t="str">
        <f t="array" ref="D1509">_xlfn.XLOOKUP(C1509,Customers!A:A,Customers!B:B)</f>
        <v>Customer 0249</v>
      </c>
      <c r="E1509" s="2" t="s">
        <v>750</v>
      </c>
      <c r="F1509" s="2" t="str">
        <f t="array" ref="F1509">_xlfn.XLOOKUP(E1509,Restaurants!A:A,Restaurants!B:B)</f>
        <v>Restaurant 076</v>
      </c>
      <c r="G1509" s="2" t="s">
        <v>340</v>
      </c>
      <c r="H1509" s="2" t="str">
        <f t="array" ref="H1509">_xlfn.XLOOKUP(G1509,Food_Menu!A:A,Food_Menu!B:B)</f>
        <v>Food Item 0207</v>
      </c>
      <c r="I1509" s="2">
        <f t="array" ref="I1509">_xlfn.XLOOKUP(G1509,Food_Menu!A:A,Food_Menu!D:D)</f>
        <v>225.36</v>
      </c>
      <c r="J1509" s="2" t="s">
        <v>953</v>
      </c>
      <c r="K1509" s="2" t="str">
        <f t="array" ref="K1509">_xlfn.XLOOKUP(J1509,Delivery_Partners!A:A,Delivery_Partners!B:B)</f>
        <v>Delivery Partner 157</v>
      </c>
      <c r="L1509" s="3">
        <v>1</v>
      </c>
      <c r="M1509" s="2" t="s">
        <v>23</v>
      </c>
      <c r="N1509" s="2" t="s">
        <v>24</v>
      </c>
      <c r="O1509" s="3">
        <v>33</v>
      </c>
      <c r="P1509" s="13">
        <f t="shared" si="302"/>
        <v>225.36</v>
      </c>
      <c r="Q1509" s="13" t="str">
        <f t="shared" si="303"/>
        <v>Normal</v>
      </c>
      <c r="S1509" s="21"/>
    </row>
    <row r="1510" customHeight="1" spans="1:19">
      <c r="A1510" s="2" t="s">
        <v>3132</v>
      </c>
      <c r="B1510" s="28">
        <v>45911</v>
      </c>
      <c r="C1510" s="2" t="s">
        <v>248</v>
      </c>
      <c r="D1510" s="2" t="str">
        <f t="array" ref="D1510">_xlfn.XLOOKUP(C1510,Customers!A:A,Customers!B:B)</f>
        <v>Customer 1060</v>
      </c>
      <c r="E1510" s="2" t="s">
        <v>492</v>
      </c>
      <c r="F1510" s="2" t="str">
        <f t="array" ref="F1510">_xlfn.XLOOKUP(E1510,Restaurants!A:A,Restaurants!B:B)</f>
        <v>Restaurant 008</v>
      </c>
      <c r="G1510" s="2" t="s">
        <v>635</v>
      </c>
      <c r="H1510" s="2" t="str">
        <f t="array" ref="H1510">_xlfn.XLOOKUP(G1510,Food_Menu!A:A,Food_Menu!B:B)</f>
        <v>Food Item 0074</v>
      </c>
      <c r="I1510" s="2">
        <f t="array" ref="I1510">_xlfn.XLOOKUP(G1510,Food_Menu!A:A,Food_Menu!D:D)</f>
        <v>205.43</v>
      </c>
      <c r="J1510" s="2" t="s">
        <v>1090</v>
      </c>
      <c r="K1510" s="2" t="str">
        <f t="array" ref="K1510">_xlfn.XLOOKUP(J1510,Delivery_Partners!A:A,Delivery_Partners!B:B)</f>
        <v>Delivery Partner 056</v>
      </c>
      <c r="L1510" s="3">
        <v>1</v>
      </c>
      <c r="M1510" s="2" t="s">
        <v>23</v>
      </c>
      <c r="N1510" s="2" t="s">
        <v>55</v>
      </c>
      <c r="O1510" s="3">
        <v>15</v>
      </c>
      <c r="P1510" s="13">
        <f t="shared" si="302"/>
        <v>205.43</v>
      </c>
      <c r="Q1510" s="13" t="str">
        <f t="shared" si="303"/>
        <v>Fast</v>
      </c>
      <c r="S1510" s="21"/>
    </row>
    <row r="1511" customHeight="1" spans="1:19">
      <c r="A1511" s="2" t="s">
        <v>3133</v>
      </c>
      <c r="B1511" s="28">
        <v>45850</v>
      </c>
      <c r="C1511" s="2" t="s">
        <v>321</v>
      </c>
      <c r="D1511" s="2" t="str">
        <f t="array" ref="D1511">_xlfn.XLOOKUP(C1511,Customers!A:A,Customers!B:B)</f>
        <v>Customer 0030</v>
      </c>
      <c r="E1511" s="2" t="s">
        <v>89</v>
      </c>
      <c r="F1511" s="2" t="str">
        <f t="array" ref="F1511">_xlfn.XLOOKUP(E1511,Restaurants!A:A,Restaurants!B:B)</f>
        <v>Restaurant 059</v>
      </c>
      <c r="G1511" s="2" t="s">
        <v>111</v>
      </c>
      <c r="H1511" s="2" t="str">
        <f t="array" ref="H1511">_xlfn.XLOOKUP(G1511,Food_Menu!A:A,Food_Menu!B:B)</f>
        <v>Food Item 0197</v>
      </c>
      <c r="I1511" s="2">
        <f t="array" ref="I1511">_xlfn.XLOOKUP(G1511,Food_Menu!A:A,Food_Menu!D:D)</f>
        <v>628.28</v>
      </c>
      <c r="J1511" s="2" t="s">
        <v>461</v>
      </c>
      <c r="K1511" s="2" t="str">
        <f t="array" ref="K1511">_xlfn.XLOOKUP(J1511,Delivery_Partners!A:A,Delivery_Partners!B:B)</f>
        <v>Delivery Partner 118</v>
      </c>
      <c r="L1511" s="3">
        <v>1</v>
      </c>
      <c r="M1511" s="2" t="s">
        <v>23</v>
      </c>
      <c r="N1511" s="2" t="s">
        <v>24</v>
      </c>
      <c r="O1511" s="3">
        <v>51</v>
      </c>
      <c r="P1511" s="13">
        <f t="shared" si="302"/>
        <v>628.28</v>
      </c>
      <c r="Q1511" s="13" t="str">
        <f t="shared" si="303"/>
        <v>Normal</v>
      </c>
      <c r="S1511" s="21"/>
    </row>
    <row r="1512" hidden="1" customHeight="1" spans="1:19">
      <c r="A1512" s="2" t="s">
        <v>3134</v>
      </c>
      <c r="B1512" s="29" t="s">
        <v>2269</v>
      </c>
      <c r="C1512" s="2" t="s">
        <v>2220</v>
      </c>
      <c r="D1512" s="2" t="str">
        <f t="array" ref="D1512">_xlfn.XLOOKUP(C1512,Customers!A:A,Customers!B:B)</f>
        <v>Customer 0017</v>
      </c>
      <c r="E1512" s="2" t="s">
        <v>1450</v>
      </c>
      <c r="F1512" s="2" t="str">
        <f t="array" ref="F1512">_xlfn.XLOOKUP(E1512,Restaurants!A:A,Restaurants!B:B)</f>
        <v>Restaurant 024</v>
      </c>
      <c r="G1512" s="2" t="s">
        <v>144</v>
      </c>
      <c r="H1512" s="2" t="str">
        <f t="array" ref="H1512">_xlfn.XLOOKUP(G1512,Food_Menu!A:A,Food_Menu!B:B)</f>
        <v>Food Item 0118</v>
      </c>
      <c r="I1512" s="2"/>
      <c r="J1512" s="2" t="s">
        <v>427</v>
      </c>
      <c r="K1512" s="2" t="str">
        <f t="array" ref="K1512">_xlfn.XLOOKUP(J1512,Delivery_Partners!A:A,Delivery_Partners!B:B)</f>
        <v>Delivery Partner 023</v>
      </c>
      <c r="L1512" s="3">
        <v>2</v>
      </c>
      <c r="M1512" s="2" t="s">
        <v>189</v>
      </c>
      <c r="N1512" s="2" t="s">
        <v>24</v>
      </c>
      <c r="O1512" s="2"/>
    </row>
    <row r="1513" customHeight="1" spans="1:19">
      <c r="A1513" s="2" t="s">
        <v>3135</v>
      </c>
      <c r="B1513" s="29" t="s">
        <v>1270</v>
      </c>
      <c r="C1513" s="2" t="s">
        <v>2993</v>
      </c>
      <c r="D1513" s="2" t="str">
        <f t="array" ref="D1513">_xlfn.XLOOKUP(C1513,Customers!A:A,Customers!B:B)</f>
        <v>Customer 0112</v>
      </c>
      <c r="E1513" s="2" t="s">
        <v>121</v>
      </c>
      <c r="F1513" s="2" t="str">
        <f t="array" ref="F1513">_xlfn.XLOOKUP(E1513,Restaurants!A:A,Restaurants!B:B)</f>
        <v>Restaurant 088</v>
      </c>
      <c r="G1513" s="2" t="s">
        <v>1164</v>
      </c>
      <c r="H1513" s="2" t="str">
        <f t="array" ref="H1513">_xlfn.XLOOKUP(G1513,Food_Menu!A:A,Food_Menu!B:B)</f>
        <v>Food Item 0083</v>
      </c>
      <c r="I1513" s="2">
        <f t="array" ref="I1513">_xlfn.XLOOKUP(G1513,Food_Menu!A:A,Food_Menu!D:D)</f>
        <v>430.56</v>
      </c>
      <c r="J1513" s="2" t="s">
        <v>262</v>
      </c>
      <c r="K1513" s="2" t="str">
        <f t="array" ref="K1513">_xlfn.XLOOKUP(J1513,Delivery_Partners!A:A,Delivery_Partners!B:B)</f>
        <v>Delivery Partner 063</v>
      </c>
      <c r="L1513" s="3">
        <v>2</v>
      </c>
      <c r="M1513" s="2" t="s">
        <v>23</v>
      </c>
      <c r="N1513" s="2" t="s">
        <v>24</v>
      </c>
      <c r="O1513" s="3">
        <v>30</v>
      </c>
      <c r="P1513" s="13">
        <f t="shared" ref="P1513:P1521" si="304">I1513*L1513</f>
        <v>861.12</v>
      </c>
      <c r="Q1513" s="13" t="str">
        <f t="shared" ref="Q1513:Q1521" si="305">IF(O1513="","Not Delivered",IF(O1513&lt;=30,"Fast",IF(O1513&lt;=60,"Normal","Slow")))</f>
        <v>Fast</v>
      </c>
      <c r="S1513" s="21"/>
    </row>
    <row r="1514" customHeight="1" spans="1:19">
      <c r="A1514" s="2" t="s">
        <v>3136</v>
      </c>
      <c r="B1514" s="28">
        <v>45907</v>
      </c>
      <c r="C1514" s="2" t="s">
        <v>2924</v>
      </c>
      <c r="D1514" s="2" t="str">
        <f t="array" ref="D1514">_xlfn.XLOOKUP(C1514,Customers!A:A,Customers!B:B)</f>
        <v>Customer 0658</v>
      </c>
      <c r="E1514" s="2" t="s">
        <v>143</v>
      </c>
      <c r="F1514" s="2" t="str">
        <f t="array" ref="F1514">_xlfn.XLOOKUP(E1514,Restaurants!A:A,Restaurants!B:B)</f>
        <v>Restaurant 054</v>
      </c>
      <c r="G1514" s="2" t="s">
        <v>659</v>
      </c>
      <c r="H1514" s="2" t="str">
        <f t="array" ref="H1514">_xlfn.XLOOKUP(G1514,Food_Menu!A:A,Food_Menu!B:B)</f>
        <v>Food Item 0203</v>
      </c>
      <c r="I1514" s="2">
        <f t="array" ref="I1514">_xlfn.XLOOKUP(G1514,Food_Menu!A:A,Food_Menu!D:D)</f>
        <v>406.91</v>
      </c>
      <c r="J1514" s="2" t="s">
        <v>534</v>
      </c>
      <c r="K1514" s="2" t="str">
        <f t="array" ref="K1514">_xlfn.XLOOKUP(J1514,Delivery_Partners!A:A,Delivery_Partners!B:B)</f>
        <v>Delivery Partner 169</v>
      </c>
      <c r="L1514" s="3">
        <v>2</v>
      </c>
      <c r="M1514" s="2" t="s">
        <v>23</v>
      </c>
      <c r="N1514" s="2" t="s">
        <v>74</v>
      </c>
      <c r="O1514" s="3">
        <v>43</v>
      </c>
      <c r="P1514" s="13">
        <f t="shared" si="304"/>
        <v>813.82</v>
      </c>
      <c r="Q1514" s="13" t="str">
        <f t="shared" si="305"/>
        <v>Normal</v>
      </c>
      <c r="S1514" s="21"/>
    </row>
    <row r="1515" customHeight="1" spans="1:19">
      <c r="A1515" s="2" t="s">
        <v>3137</v>
      </c>
      <c r="B1515" s="29" t="s">
        <v>2420</v>
      </c>
      <c r="C1515" s="2" t="s">
        <v>3138</v>
      </c>
      <c r="D1515" s="2" t="str">
        <f t="array" ref="D1515">_xlfn.XLOOKUP(C1515,Customers!A:A,Customers!B:B)</f>
        <v>Customer 0320</v>
      </c>
      <c r="E1515" s="2" t="s">
        <v>46</v>
      </c>
      <c r="F1515" s="2" t="str">
        <f t="array" ref="F1515">_xlfn.XLOOKUP(E1515,Restaurants!A:A,Restaurants!B:B)</f>
        <v>Restaurant 043</v>
      </c>
      <c r="G1515" s="2" t="s">
        <v>563</v>
      </c>
      <c r="H1515" s="2" t="str">
        <f t="array" ref="H1515">_xlfn.XLOOKUP(G1515,Food_Menu!A:A,Food_Menu!B:B)</f>
        <v>Food Item 0108</v>
      </c>
      <c r="I1515" s="2">
        <f t="array" ref="I1515">_xlfn.XLOOKUP(G1515,Food_Menu!A:A,Food_Menu!D:D)</f>
        <v>203.49</v>
      </c>
      <c r="J1515" s="2" t="s">
        <v>572</v>
      </c>
      <c r="K1515" s="2" t="str">
        <f t="array" ref="K1515">_xlfn.XLOOKUP(J1515,Delivery_Partners!A:A,Delivery_Partners!B:B)</f>
        <v>Delivery Partner 098</v>
      </c>
      <c r="L1515" s="3">
        <v>1</v>
      </c>
      <c r="M1515" s="2" t="s">
        <v>23</v>
      </c>
      <c r="N1515" s="2" t="s">
        <v>24</v>
      </c>
      <c r="O1515" s="3">
        <v>43</v>
      </c>
      <c r="P1515" s="13">
        <f t="shared" si="304"/>
        <v>203.49</v>
      </c>
      <c r="Q1515" s="13" t="str">
        <f t="shared" si="305"/>
        <v>Normal</v>
      </c>
      <c r="S1515" s="21"/>
    </row>
    <row r="1516" customHeight="1" spans="1:19">
      <c r="A1516" s="2" t="s">
        <v>3139</v>
      </c>
      <c r="B1516" s="29" t="s">
        <v>1667</v>
      </c>
      <c r="C1516" s="2" t="s">
        <v>1374</v>
      </c>
      <c r="D1516" s="2" t="str">
        <f t="array" ref="D1516">_xlfn.XLOOKUP(C1516,Customers!A:A,Customers!B:B)</f>
        <v>Customer 0718</v>
      </c>
      <c r="E1516" s="2" t="s">
        <v>492</v>
      </c>
      <c r="F1516" s="2" t="str">
        <f t="array" ref="F1516">_xlfn.XLOOKUP(E1516,Restaurants!A:A,Restaurants!B:B)</f>
        <v>Restaurant 008</v>
      </c>
      <c r="G1516" s="2" t="s">
        <v>158</v>
      </c>
      <c r="H1516" s="2" t="str">
        <f t="array" ref="H1516">_xlfn.XLOOKUP(G1516,Food_Menu!A:A,Food_Menu!B:B)</f>
        <v>Food Item 0029</v>
      </c>
      <c r="I1516" s="2">
        <f t="array" ref="I1516">_xlfn.XLOOKUP(G1516,Food_Menu!A:A,Food_Menu!D:D)</f>
        <v>434.93</v>
      </c>
      <c r="J1516" s="2" t="s">
        <v>383</v>
      </c>
      <c r="K1516" s="2" t="str">
        <f t="array" ref="K1516">_xlfn.XLOOKUP(J1516,Delivery_Partners!A:A,Delivery_Partners!B:B)</f>
        <v>Delivery Partner 149</v>
      </c>
      <c r="L1516" s="3">
        <v>3</v>
      </c>
      <c r="M1516" s="2" t="s">
        <v>23</v>
      </c>
      <c r="N1516" s="2" t="s">
        <v>24</v>
      </c>
      <c r="O1516" s="3">
        <v>40</v>
      </c>
      <c r="P1516" s="13">
        <f t="shared" si="304"/>
        <v>1304.79</v>
      </c>
      <c r="Q1516" s="13" t="str">
        <f t="shared" si="305"/>
        <v>Normal</v>
      </c>
      <c r="S1516" s="21"/>
    </row>
    <row r="1517" customHeight="1" spans="1:19">
      <c r="A1517" s="2" t="s">
        <v>3140</v>
      </c>
      <c r="B1517" s="28">
        <v>45663</v>
      </c>
      <c r="C1517" s="2" t="s">
        <v>3141</v>
      </c>
      <c r="D1517" s="2" t="str">
        <f t="array" ref="D1517">_xlfn.XLOOKUP(C1517,Customers!A:A,Customers!B:B)</f>
        <v>Customer 0984</v>
      </c>
      <c r="E1517" s="2" t="s">
        <v>1031</v>
      </c>
      <c r="F1517" s="2" t="str">
        <f t="array" ref="F1517">_xlfn.XLOOKUP(E1517,Restaurants!A:A,Restaurants!B:B)</f>
        <v>Restaurant 016</v>
      </c>
      <c r="G1517" s="2" t="s">
        <v>1833</v>
      </c>
      <c r="H1517" s="2" t="str">
        <f t="array" ref="H1517">_xlfn.XLOOKUP(G1517,Food_Menu!A:A,Food_Menu!B:B)</f>
        <v>Food Item 0064</v>
      </c>
      <c r="I1517" s="2">
        <f t="array" ref="I1517">_xlfn.XLOOKUP(G1517,Food_Menu!A:A,Food_Menu!D:D)</f>
        <v>129.48</v>
      </c>
      <c r="J1517" s="2" t="s">
        <v>976</v>
      </c>
      <c r="K1517" s="2" t="str">
        <f t="array" ref="K1517">_xlfn.XLOOKUP(J1517,Delivery_Partners!A:A,Delivery_Partners!B:B)</f>
        <v>Delivery Partner 047</v>
      </c>
      <c r="L1517" s="3">
        <v>1</v>
      </c>
      <c r="M1517" s="2" t="s">
        <v>23</v>
      </c>
      <c r="N1517" s="2" t="s">
        <v>55</v>
      </c>
      <c r="O1517" s="3">
        <v>49</v>
      </c>
      <c r="P1517" s="13">
        <f t="shared" si="304"/>
        <v>129.48</v>
      </c>
      <c r="Q1517" s="13" t="str">
        <f t="shared" si="305"/>
        <v>Normal</v>
      </c>
      <c r="S1517" s="21"/>
    </row>
    <row r="1518" customHeight="1" spans="1:19">
      <c r="A1518" s="2" t="s">
        <v>3142</v>
      </c>
      <c r="B1518" s="28">
        <v>45667</v>
      </c>
      <c r="C1518" s="2" t="s">
        <v>1324</v>
      </c>
      <c r="D1518" s="2" t="str">
        <f t="array" ref="D1518">_xlfn.XLOOKUP(C1518,Customers!A:A,Customers!B:B)</f>
        <v>Customer 0033</v>
      </c>
      <c r="E1518" s="2" t="s">
        <v>586</v>
      </c>
      <c r="F1518" s="2" t="str">
        <f t="array" ref="F1518">_xlfn.XLOOKUP(E1518,Restaurants!A:A,Restaurants!B:B)</f>
        <v>Restaurant 092</v>
      </c>
      <c r="G1518" s="2" t="s">
        <v>1009</v>
      </c>
      <c r="H1518" s="2" t="str">
        <f t="array" ref="H1518">_xlfn.XLOOKUP(G1518,Food_Menu!A:A,Food_Menu!B:B)</f>
        <v>Food Item 0187</v>
      </c>
      <c r="I1518" s="2">
        <f t="array" ref="I1518">_xlfn.XLOOKUP(G1518,Food_Menu!A:A,Food_Menu!D:D)</f>
        <v>496.25</v>
      </c>
      <c r="J1518" s="2" t="s">
        <v>898</v>
      </c>
      <c r="K1518" s="2" t="str">
        <f t="array" ref="K1518">_xlfn.XLOOKUP(J1518,Delivery_Partners!A:A,Delivery_Partners!B:B)</f>
        <v>Delivery Partner 138</v>
      </c>
      <c r="L1518" s="3">
        <v>1</v>
      </c>
      <c r="M1518" s="2" t="s">
        <v>23</v>
      </c>
      <c r="N1518" s="2" t="s">
        <v>24</v>
      </c>
      <c r="O1518" s="3">
        <v>38</v>
      </c>
      <c r="P1518" s="13">
        <f t="shared" si="304"/>
        <v>496.25</v>
      </c>
      <c r="Q1518" s="13" t="str">
        <f t="shared" si="305"/>
        <v>Normal</v>
      </c>
      <c r="S1518" s="21"/>
    </row>
    <row r="1519" customHeight="1" spans="1:19">
      <c r="A1519" s="2" t="s">
        <v>3143</v>
      </c>
      <c r="B1519" s="28">
        <v>45912</v>
      </c>
      <c r="C1519" s="2" t="s">
        <v>822</v>
      </c>
      <c r="D1519" s="2" t="str">
        <f t="array" ref="D1519">_xlfn.XLOOKUP(C1519,Customers!A:A,Customers!B:B)</f>
        <v>Customer 0632</v>
      </c>
      <c r="E1519" s="2" t="s">
        <v>137</v>
      </c>
      <c r="F1519" s="2" t="str">
        <f t="array" ref="F1519">_xlfn.XLOOKUP(E1519,Restaurants!A:A,Restaurants!B:B)</f>
        <v>Restaurant 104</v>
      </c>
      <c r="G1519" s="2" t="s">
        <v>1530</v>
      </c>
      <c r="H1519" s="2" t="str">
        <f t="array" ref="H1519">_xlfn.XLOOKUP(G1519,Food_Menu!A:A,Food_Menu!B:B)</f>
        <v>Food Item 0114</v>
      </c>
      <c r="I1519" s="2">
        <f t="array" ref="I1519">_xlfn.XLOOKUP(G1519,Food_Menu!A:A,Food_Menu!D:D)</f>
        <v>180.58</v>
      </c>
      <c r="J1519" s="2" t="s">
        <v>1104</v>
      </c>
      <c r="K1519" s="2" t="str">
        <f t="array" ref="K1519">_xlfn.XLOOKUP(J1519,Delivery_Partners!A:A,Delivery_Partners!B:B)</f>
        <v>Delivery Partner 178</v>
      </c>
      <c r="L1519" s="3">
        <v>2</v>
      </c>
      <c r="M1519" s="2" t="s">
        <v>23</v>
      </c>
      <c r="N1519" s="2" t="s">
        <v>24</v>
      </c>
      <c r="O1519" s="3">
        <v>43</v>
      </c>
      <c r="P1519" s="13">
        <f t="shared" si="304"/>
        <v>361.16</v>
      </c>
      <c r="Q1519" s="13" t="str">
        <f t="shared" si="305"/>
        <v>Normal</v>
      </c>
      <c r="S1519" s="21"/>
    </row>
    <row r="1520" customHeight="1" spans="1:19">
      <c r="A1520" s="2" t="s">
        <v>3144</v>
      </c>
      <c r="B1520" s="29" t="s">
        <v>228</v>
      </c>
      <c r="C1520" s="2" t="s">
        <v>264</v>
      </c>
      <c r="D1520" s="2" t="str">
        <f t="array" ref="D1520">_xlfn.XLOOKUP(C1520,Customers!A:A,Customers!B:B)</f>
        <v>Customer 0888</v>
      </c>
      <c r="E1520" s="2" t="s">
        <v>33</v>
      </c>
      <c r="F1520" s="2" t="str">
        <f t="array" ref="F1520">_xlfn.XLOOKUP(E1520,Restaurants!A:A,Restaurants!B:B)</f>
        <v>Restaurant 035</v>
      </c>
      <c r="G1520" s="2" t="s">
        <v>1785</v>
      </c>
      <c r="H1520" s="2" t="str">
        <f t="array" ref="H1520">_xlfn.XLOOKUP(G1520,Food_Menu!A:A,Food_Menu!B:B)</f>
        <v>Food Item 0124</v>
      </c>
      <c r="I1520" s="2">
        <f t="array" ref="I1520">_xlfn.XLOOKUP(G1520,Food_Menu!A:A,Food_Menu!D:D)</f>
        <v>195.8</v>
      </c>
      <c r="J1520" s="2" t="s">
        <v>107</v>
      </c>
      <c r="K1520" s="2" t="str">
        <f t="array" ref="K1520">_xlfn.XLOOKUP(J1520,Delivery_Partners!A:A,Delivery_Partners!B:B)</f>
        <v>Delivery Partner 167</v>
      </c>
      <c r="L1520" s="3">
        <v>4</v>
      </c>
      <c r="M1520" s="2" t="s">
        <v>23</v>
      </c>
      <c r="N1520" s="2" t="s">
        <v>24</v>
      </c>
      <c r="O1520" s="3">
        <v>29</v>
      </c>
      <c r="P1520" s="13">
        <f t="shared" si="304"/>
        <v>783.2</v>
      </c>
      <c r="Q1520" s="13" t="str">
        <f t="shared" si="305"/>
        <v>Fast</v>
      </c>
      <c r="S1520" s="21"/>
    </row>
    <row r="1521" customHeight="1" spans="1:19">
      <c r="A1521" s="2" t="s">
        <v>3145</v>
      </c>
      <c r="B1521" s="29" t="s">
        <v>2146</v>
      </c>
      <c r="C1521" s="2" t="s">
        <v>2016</v>
      </c>
      <c r="D1521" s="2" t="str">
        <f t="array" ref="D1521">_xlfn.XLOOKUP(C1521,Customers!A:A,Customers!B:B)</f>
        <v>Customer 0510</v>
      </c>
      <c r="E1521" s="2" t="s">
        <v>1711</v>
      </c>
      <c r="F1521" s="2" t="str">
        <f t="array" ref="F1521">_xlfn.XLOOKUP(E1521,Restaurants!A:A,Restaurants!B:B)</f>
        <v>Restaurant 100</v>
      </c>
      <c r="G1521" s="2" t="s">
        <v>1860</v>
      </c>
      <c r="H1521" s="2" t="str">
        <f t="array" ref="H1521">_xlfn.XLOOKUP(G1521,Food_Menu!A:A,Food_Menu!B:B)</f>
        <v>Food Item 0151</v>
      </c>
      <c r="I1521" s="2">
        <f t="array" ref="I1521">_xlfn.XLOOKUP(G1521,Food_Menu!A:A,Food_Menu!D:D)</f>
        <v>500.58</v>
      </c>
      <c r="J1521" s="2" t="s">
        <v>660</v>
      </c>
      <c r="K1521" s="2" t="str">
        <f t="array" ref="K1521">_xlfn.XLOOKUP(J1521,Delivery_Partners!A:A,Delivery_Partners!B:B)</f>
        <v>Delivery Partner 079</v>
      </c>
      <c r="L1521" s="3">
        <v>3</v>
      </c>
      <c r="M1521" s="2" t="s">
        <v>23</v>
      </c>
      <c r="N1521" s="2" t="s">
        <v>74</v>
      </c>
      <c r="O1521" s="3">
        <v>44</v>
      </c>
      <c r="P1521" s="13">
        <f t="shared" si="304"/>
        <v>1501.74</v>
      </c>
      <c r="Q1521" s="13" t="str">
        <f t="shared" si="305"/>
        <v>Normal</v>
      </c>
      <c r="S1521" s="21"/>
    </row>
    <row r="1522" hidden="1" customHeight="1" spans="1:19">
      <c r="A1522" s="2" t="s">
        <v>3146</v>
      </c>
      <c r="B1522" s="29" t="s">
        <v>2448</v>
      </c>
      <c r="C1522" s="2" t="s">
        <v>2105</v>
      </c>
      <c r="D1522" s="2" t="str">
        <f t="array" ref="D1522">_xlfn.XLOOKUP(C1522,Customers!A:A,Customers!B:B)</f>
        <v>Customer 1111</v>
      </c>
      <c r="E1522" s="2" t="s">
        <v>468</v>
      </c>
      <c r="F1522" s="2" t="str">
        <f t="array" ref="F1522">_xlfn.XLOOKUP(E1522,Restaurants!A:A,Restaurants!B:B)</f>
        <v>Restaurant 067</v>
      </c>
      <c r="G1522" s="2" t="s">
        <v>941</v>
      </c>
      <c r="H1522" s="2" t="str">
        <f t="array" ref="H1522">_xlfn.XLOOKUP(G1522,Food_Menu!A:A,Food_Menu!B:B)</f>
        <v>Food Item 0043</v>
      </c>
      <c r="I1522" s="2"/>
      <c r="J1522" s="2" t="s">
        <v>877</v>
      </c>
      <c r="K1522" s="2" t="str">
        <f t="array" ref="K1522">_xlfn.XLOOKUP(J1522,Delivery_Partners!A:A,Delivery_Partners!B:B)</f>
        <v>Delivery Partner 123</v>
      </c>
      <c r="L1522" s="3">
        <v>1</v>
      </c>
      <c r="M1522" s="2" t="s">
        <v>189</v>
      </c>
      <c r="N1522" s="2" t="s">
        <v>24</v>
      </c>
      <c r="O1522" s="2"/>
    </row>
    <row r="1523" customHeight="1" spans="1:19">
      <c r="A1523" s="2" t="s">
        <v>3147</v>
      </c>
      <c r="B1523" s="29" t="s">
        <v>1270</v>
      </c>
      <c r="C1523" s="2" t="s">
        <v>1676</v>
      </c>
      <c r="D1523" s="2" t="str">
        <f t="array" ref="D1523">_xlfn.XLOOKUP(C1523,Customers!A:A,Customers!B:B)</f>
        <v>Customer 0795</v>
      </c>
      <c r="E1523" s="2" t="s">
        <v>46</v>
      </c>
      <c r="F1523" s="2" t="str">
        <f t="array" ref="F1523">_xlfn.XLOOKUP(E1523,Restaurants!A:A,Restaurants!B:B)</f>
        <v>Restaurant 043</v>
      </c>
      <c r="G1523" s="2" t="s">
        <v>524</v>
      </c>
      <c r="H1523" s="2" t="str">
        <f t="array" ref="H1523">_xlfn.XLOOKUP(G1523,Food_Menu!A:A,Food_Menu!B:B)</f>
        <v>Food Item 0021</v>
      </c>
      <c r="I1523" s="2">
        <f t="array" ref="I1523">_xlfn.XLOOKUP(G1523,Food_Menu!A:A,Food_Menu!D:D)</f>
        <v>572.3</v>
      </c>
      <c r="J1523" s="2" t="s">
        <v>148</v>
      </c>
      <c r="K1523" s="2" t="str">
        <f t="array" ref="K1523">_xlfn.XLOOKUP(J1523,Delivery_Partners!A:A,Delivery_Partners!B:B)</f>
        <v>Delivery Partner 162</v>
      </c>
      <c r="L1523" s="3">
        <v>1</v>
      </c>
      <c r="M1523" s="2" t="s">
        <v>23</v>
      </c>
      <c r="N1523" s="2" t="s">
        <v>24</v>
      </c>
      <c r="O1523" s="3">
        <v>22</v>
      </c>
      <c r="P1523" s="13">
        <f t="shared" ref="P1523:P1534" si="306">I1523*L1523</f>
        <v>572.3</v>
      </c>
      <c r="Q1523" s="13" t="str">
        <f t="shared" ref="Q1523:Q1534" si="307">IF(O1523="","Not Delivered",IF(O1523&lt;=30,"Fast",IF(O1523&lt;=60,"Normal","Slow")))</f>
        <v>Fast</v>
      </c>
      <c r="S1523" s="21"/>
    </row>
    <row r="1524" customHeight="1" spans="1:19">
      <c r="A1524" s="2" t="s">
        <v>3148</v>
      </c>
      <c r="B1524" s="28">
        <v>45839</v>
      </c>
      <c r="C1524" s="2" t="s">
        <v>1033</v>
      </c>
      <c r="D1524" s="2" t="str">
        <f t="array" ref="D1524">_xlfn.XLOOKUP(C1524,Customers!A:A,Customers!B:B)</f>
        <v>Customer 0042</v>
      </c>
      <c r="E1524" s="2" t="s">
        <v>1224</v>
      </c>
      <c r="F1524" s="2" t="str">
        <f t="array" ref="F1524">_xlfn.XLOOKUP(E1524,Restaurants!A:A,Restaurants!B:B)</f>
        <v>Restaurant 055</v>
      </c>
      <c r="G1524" s="2" t="s">
        <v>1192</v>
      </c>
      <c r="H1524" s="2" t="str">
        <f t="array" ref="H1524">_xlfn.XLOOKUP(G1524,Food_Menu!A:A,Food_Menu!B:B)</f>
        <v>Food Item 0097</v>
      </c>
      <c r="I1524" s="2">
        <f t="array" ref="I1524">_xlfn.XLOOKUP(G1524,Food_Menu!A:A,Food_Menu!D:D)</f>
        <v>584.54</v>
      </c>
      <c r="J1524" s="2" t="s">
        <v>811</v>
      </c>
      <c r="K1524" s="2" t="str">
        <f t="array" ref="K1524">_xlfn.XLOOKUP(J1524,Delivery_Partners!A:A,Delivery_Partners!B:B)</f>
        <v>Delivery Partner 147</v>
      </c>
      <c r="L1524" s="3">
        <v>2</v>
      </c>
      <c r="M1524" s="2" t="s">
        <v>23</v>
      </c>
      <c r="N1524" s="2" t="s">
        <v>55</v>
      </c>
      <c r="O1524" s="3">
        <v>33</v>
      </c>
      <c r="P1524" s="13">
        <f t="shared" si="306"/>
        <v>1169.08</v>
      </c>
      <c r="Q1524" s="13" t="str">
        <f t="shared" si="307"/>
        <v>Normal</v>
      </c>
      <c r="S1524" s="21"/>
    </row>
    <row r="1525" customHeight="1" spans="1:19">
      <c r="A1525" s="2" t="s">
        <v>3149</v>
      </c>
      <c r="B1525" s="28">
        <v>45757</v>
      </c>
      <c r="C1525" s="2" t="s">
        <v>3150</v>
      </c>
      <c r="D1525" s="2" t="str">
        <f t="array" ref="D1525">_xlfn.XLOOKUP(C1525,Customers!A:A,Customers!B:B)</f>
        <v>Customer 0650</v>
      </c>
      <c r="E1525" s="2" t="s">
        <v>52</v>
      </c>
      <c r="F1525" s="2" t="str">
        <f t="array" ref="F1525">_xlfn.XLOOKUP(E1525,Restaurants!A:A,Restaurants!B:B)</f>
        <v>Restaurant 083</v>
      </c>
      <c r="G1525" s="2" t="s">
        <v>659</v>
      </c>
      <c r="H1525" s="2" t="str">
        <f t="array" ref="H1525">_xlfn.XLOOKUP(G1525,Food_Menu!A:A,Food_Menu!B:B)</f>
        <v>Food Item 0203</v>
      </c>
      <c r="I1525" s="2">
        <f t="array" ref="I1525">_xlfn.XLOOKUP(G1525,Food_Menu!A:A,Food_Menu!D:D)</f>
        <v>406.91</v>
      </c>
      <c r="J1525" s="2" t="s">
        <v>212</v>
      </c>
      <c r="K1525" s="2" t="str">
        <f t="array" ref="K1525">_xlfn.XLOOKUP(J1525,Delivery_Partners!A:A,Delivery_Partners!B:B)</f>
        <v>Delivery Partner 177</v>
      </c>
      <c r="L1525" s="3">
        <v>2</v>
      </c>
      <c r="M1525" s="2" t="s">
        <v>23</v>
      </c>
      <c r="N1525" s="2" t="s">
        <v>24</v>
      </c>
      <c r="O1525" s="3">
        <v>32</v>
      </c>
      <c r="P1525" s="13">
        <f t="shared" si="306"/>
        <v>813.82</v>
      </c>
      <c r="Q1525" s="13" t="str">
        <f t="shared" si="307"/>
        <v>Normal</v>
      </c>
      <c r="S1525" s="21"/>
    </row>
    <row r="1526" customHeight="1" spans="1:19">
      <c r="A1526" s="2" t="s">
        <v>3151</v>
      </c>
      <c r="B1526" s="28">
        <v>45668</v>
      </c>
      <c r="C1526" s="2" t="s">
        <v>1722</v>
      </c>
      <c r="D1526" s="2" t="str">
        <f t="array" ref="D1526">_xlfn.XLOOKUP(C1526,Customers!A:A,Customers!B:B)</f>
        <v>Customer 0461</v>
      </c>
      <c r="E1526" s="2" t="s">
        <v>738</v>
      </c>
      <c r="F1526" s="2" t="str">
        <f t="array" ref="F1526">_xlfn.XLOOKUP(E1526,Restaurants!A:A,Restaurants!B:B)</f>
        <v>Restaurant 110</v>
      </c>
      <c r="G1526" s="2" t="s">
        <v>553</v>
      </c>
      <c r="H1526" s="2" t="str">
        <f t="array" ref="H1526">_xlfn.XLOOKUP(G1526,Food_Menu!A:A,Food_Menu!B:B)</f>
        <v>Food Item 0028</v>
      </c>
      <c r="I1526" s="2">
        <f t="array" ref="I1526">_xlfn.XLOOKUP(G1526,Food_Menu!A:A,Food_Menu!D:D)</f>
        <v>607.73</v>
      </c>
      <c r="J1526" s="2" t="s">
        <v>470</v>
      </c>
      <c r="K1526" s="2" t="str">
        <f t="array" ref="K1526">_xlfn.XLOOKUP(J1526,Delivery_Partners!A:A,Delivery_Partners!B:B)</f>
        <v>Delivery Partner 006</v>
      </c>
      <c r="L1526" s="3">
        <v>1</v>
      </c>
      <c r="M1526" s="2" t="s">
        <v>23</v>
      </c>
      <c r="N1526" s="2" t="s">
        <v>24</v>
      </c>
      <c r="O1526" s="3">
        <v>46</v>
      </c>
      <c r="P1526" s="13">
        <f t="shared" si="306"/>
        <v>607.73</v>
      </c>
      <c r="Q1526" s="13" t="str">
        <f t="shared" si="307"/>
        <v>Normal</v>
      </c>
      <c r="S1526" s="21"/>
    </row>
    <row r="1527" customHeight="1" spans="1:19">
      <c r="A1527" s="2" t="s">
        <v>3152</v>
      </c>
      <c r="B1527" s="28">
        <v>45813</v>
      </c>
      <c r="C1527" s="2" t="s">
        <v>2057</v>
      </c>
      <c r="D1527" s="2" t="str">
        <f t="array" ref="D1527">_xlfn.XLOOKUP(C1527,Customers!A:A,Customers!B:B)</f>
        <v>Customer 0158</v>
      </c>
      <c r="E1527" s="2" t="s">
        <v>1191</v>
      </c>
      <c r="F1527" s="2" t="str">
        <f t="array" ref="F1527">_xlfn.XLOOKUP(E1527,Restaurants!A:A,Restaurants!B:B)</f>
        <v>Restaurant 060</v>
      </c>
      <c r="G1527" s="2" t="s">
        <v>792</v>
      </c>
      <c r="H1527" s="2" t="str">
        <f t="array" ref="H1527">_xlfn.XLOOKUP(G1527,Food_Menu!A:A,Food_Menu!B:B)</f>
        <v>Food Item 0159</v>
      </c>
      <c r="I1527" s="2">
        <f t="array" ref="I1527">_xlfn.XLOOKUP(G1527,Food_Menu!A:A,Food_Menu!D:D)</f>
        <v>430.63</v>
      </c>
      <c r="J1527" s="2" t="s">
        <v>640</v>
      </c>
      <c r="K1527" s="2" t="str">
        <f t="array" ref="K1527">_xlfn.XLOOKUP(J1527,Delivery_Partners!A:A,Delivery_Partners!B:B)</f>
        <v>Delivery Partner 097</v>
      </c>
      <c r="L1527" s="3">
        <v>1</v>
      </c>
      <c r="M1527" s="2" t="s">
        <v>23</v>
      </c>
      <c r="N1527" s="2" t="s">
        <v>55</v>
      </c>
      <c r="O1527" s="3">
        <v>18</v>
      </c>
      <c r="P1527" s="13">
        <f t="shared" si="306"/>
        <v>430.63</v>
      </c>
      <c r="Q1527" s="13" t="str">
        <f t="shared" si="307"/>
        <v>Fast</v>
      </c>
      <c r="S1527" s="21"/>
    </row>
    <row r="1528" customHeight="1" spans="1:19">
      <c r="A1528" s="2" t="s">
        <v>3153</v>
      </c>
      <c r="B1528" s="29" t="s">
        <v>1875</v>
      </c>
      <c r="C1528" s="2" t="s">
        <v>1556</v>
      </c>
      <c r="D1528" s="2" t="str">
        <f t="array" ref="D1528">_xlfn.XLOOKUP(C1528,Customers!A:A,Customers!B:B)</f>
        <v>Customer 1141</v>
      </c>
      <c r="E1528" s="2" t="s">
        <v>1060</v>
      </c>
      <c r="F1528" s="2" t="str">
        <f t="array" ref="F1528">_xlfn.XLOOKUP(E1528,Restaurants!A:A,Restaurants!B:B)</f>
        <v>Restaurant 042</v>
      </c>
      <c r="G1528" s="2" t="s">
        <v>596</v>
      </c>
      <c r="H1528" s="2" t="str">
        <f t="array" ref="H1528">_xlfn.XLOOKUP(G1528,Food_Menu!A:A,Food_Menu!B:B)</f>
        <v>Food Item 0216</v>
      </c>
      <c r="I1528" s="2">
        <f t="array" ref="I1528">_xlfn.XLOOKUP(G1528,Food_Menu!A:A,Food_Menu!D:D)</f>
        <v>488.7</v>
      </c>
      <c r="J1528" s="2" t="s">
        <v>154</v>
      </c>
      <c r="K1528" s="2" t="str">
        <f t="array" ref="K1528">_xlfn.XLOOKUP(J1528,Delivery_Partners!A:A,Delivery_Partners!B:B)</f>
        <v>Delivery Partner 143</v>
      </c>
      <c r="L1528" s="3">
        <v>1</v>
      </c>
      <c r="M1528" s="2" t="s">
        <v>23</v>
      </c>
      <c r="N1528" s="2" t="s">
        <v>55</v>
      </c>
      <c r="O1528" s="3">
        <v>48</v>
      </c>
      <c r="P1528" s="13">
        <f t="shared" si="306"/>
        <v>488.7</v>
      </c>
      <c r="Q1528" s="13" t="str">
        <f t="shared" si="307"/>
        <v>Normal</v>
      </c>
      <c r="S1528" s="21"/>
    </row>
    <row r="1529" customHeight="1" spans="1:19">
      <c r="A1529" s="2" t="s">
        <v>3154</v>
      </c>
      <c r="B1529" s="29" t="s">
        <v>1551</v>
      </c>
      <c r="C1529" s="2" t="s">
        <v>3155</v>
      </c>
      <c r="D1529" s="2" t="str">
        <f t="array" ref="D1529">_xlfn.XLOOKUP(C1529,Customers!A:A,Customers!B:B)</f>
        <v>Customer 0268</v>
      </c>
      <c r="E1529" s="2" t="s">
        <v>586</v>
      </c>
      <c r="F1529" s="2" t="str">
        <f t="array" ref="F1529">_xlfn.XLOOKUP(E1529,Restaurants!A:A,Restaurants!B:B)</f>
        <v>Restaurant 092</v>
      </c>
      <c r="G1529" s="2" t="s">
        <v>841</v>
      </c>
      <c r="H1529" s="2" t="str">
        <f t="array" ref="H1529">_xlfn.XLOOKUP(G1529,Food_Menu!A:A,Food_Menu!B:B)</f>
        <v>Food Item 0022</v>
      </c>
      <c r="I1529" s="2">
        <f t="array" ref="I1529">_xlfn.XLOOKUP(G1529,Food_Menu!A:A,Food_Menu!D:D)</f>
        <v>395.32</v>
      </c>
      <c r="J1529" s="2" t="s">
        <v>502</v>
      </c>
      <c r="K1529" s="2" t="str">
        <f t="array" ref="K1529">_xlfn.XLOOKUP(J1529,Delivery_Partners!A:A,Delivery_Partners!B:B)</f>
        <v>Delivery Partner 132</v>
      </c>
      <c r="L1529" s="3">
        <v>1</v>
      </c>
      <c r="M1529" s="2" t="s">
        <v>23</v>
      </c>
      <c r="N1529" s="2" t="s">
        <v>55</v>
      </c>
      <c r="O1529" s="3">
        <v>28</v>
      </c>
      <c r="P1529" s="13">
        <f t="shared" si="306"/>
        <v>395.32</v>
      </c>
      <c r="Q1529" s="13" t="str">
        <f t="shared" si="307"/>
        <v>Fast</v>
      </c>
      <c r="S1529" s="21"/>
    </row>
    <row r="1530" customHeight="1" spans="1:19">
      <c r="A1530" s="2" t="s">
        <v>3156</v>
      </c>
      <c r="B1530" s="28">
        <v>45993</v>
      </c>
      <c r="C1530" s="2" t="s">
        <v>3157</v>
      </c>
      <c r="D1530" s="2" t="str">
        <f t="array" ref="D1530">_xlfn.XLOOKUP(C1530,Customers!A:A,Customers!B:B)</f>
        <v>Customer 0101</v>
      </c>
      <c r="E1530" s="2" t="s">
        <v>345</v>
      </c>
      <c r="F1530" s="2" t="str">
        <f t="array" ref="F1530">_xlfn.XLOOKUP(E1530,Restaurants!A:A,Restaurants!B:B)</f>
        <v>Restaurant 064</v>
      </c>
      <c r="G1530" s="2" t="s">
        <v>117</v>
      </c>
      <c r="H1530" s="2" t="str">
        <f t="array" ref="H1530">_xlfn.XLOOKUP(G1530,Food_Menu!A:A,Food_Menu!B:B)</f>
        <v>Food Item 0030</v>
      </c>
      <c r="I1530" s="2">
        <f t="array" ref="I1530">_xlfn.XLOOKUP(G1530,Food_Menu!A:A,Food_Menu!D:D)</f>
        <v>373.16</v>
      </c>
      <c r="J1530" s="2" t="s">
        <v>112</v>
      </c>
      <c r="K1530" s="2" t="str">
        <f t="array" ref="K1530">_xlfn.XLOOKUP(J1530,Delivery_Partners!A:A,Delivery_Partners!B:B)</f>
        <v>Delivery Partner 028</v>
      </c>
      <c r="L1530" s="3">
        <v>1</v>
      </c>
      <c r="M1530" s="2" t="s">
        <v>23</v>
      </c>
      <c r="N1530" s="2" t="s">
        <v>24</v>
      </c>
      <c r="O1530" s="3">
        <v>15</v>
      </c>
      <c r="P1530" s="13">
        <f t="shared" si="306"/>
        <v>373.16</v>
      </c>
      <c r="Q1530" s="13" t="str">
        <f t="shared" si="307"/>
        <v>Fast</v>
      </c>
      <c r="S1530" s="21"/>
    </row>
    <row r="1531" customHeight="1" spans="1:19">
      <c r="A1531" s="2" t="s">
        <v>3158</v>
      </c>
      <c r="B1531" s="29" t="s">
        <v>1206</v>
      </c>
      <c r="C1531" s="2" t="s">
        <v>3155</v>
      </c>
      <c r="D1531" s="2" t="str">
        <f t="array" ref="D1531">_xlfn.XLOOKUP(C1531,Customers!A:A,Customers!B:B)</f>
        <v>Customer 0268</v>
      </c>
      <c r="E1531" s="2" t="s">
        <v>275</v>
      </c>
      <c r="F1531" s="2" t="str">
        <f t="array" ref="F1531">_xlfn.XLOOKUP(E1531,Restaurants!A:A,Restaurants!B:B)</f>
        <v>Restaurant 047</v>
      </c>
      <c r="G1531" s="2" t="s">
        <v>1152</v>
      </c>
      <c r="H1531" s="2" t="str">
        <f t="array" ref="H1531">_xlfn.XLOOKUP(G1531,Food_Menu!A:A,Food_Menu!B:B)</f>
        <v>Food Item 0192</v>
      </c>
      <c r="I1531" s="2">
        <f t="array" ref="I1531">_xlfn.XLOOKUP(G1531,Food_Menu!A:A,Food_Menu!D:D)</f>
        <v>373.52</v>
      </c>
      <c r="J1531" s="2" t="s">
        <v>567</v>
      </c>
      <c r="K1531" s="2" t="str">
        <f t="array" ref="K1531">_xlfn.XLOOKUP(J1531,Delivery_Partners!A:A,Delivery_Partners!B:B)</f>
        <v>Delivery Partner 104</v>
      </c>
      <c r="L1531" s="3">
        <v>2</v>
      </c>
      <c r="M1531" s="2" t="s">
        <v>23</v>
      </c>
      <c r="N1531" s="2" t="s">
        <v>24</v>
      </c>
      <c r="O1531" s="3">
        <v>21</v>
      </c>
      <c r="P1531" s="13">
        <f t="shared" si="306"/>
        <v>747.04</v>
      </c>
      <c r="Q1531" s="13" t="str">
        <f t="shared" si="307"/>
        <v>Fast</v>
      </c>
      <c r="S1531" s="21"/>
    </row>
    <row r="1532" customHeight="1" spans="1:19">
      <c r="A1532" s="2" t="s">
        <v>3159</v>
      </c>
      <c r="B1532" s="28">
        <v>45901</v>
      </c>
      <c r="C1532" s="2" t="s">
        <v>2363</v>
      </c>
      <c r="D1532" s="2" t="str">
        <f t="array" ref="D1532">_xlfn.XLOOKUP(C1532,Customers!A:A,Customers!B:B)</f>
        <v>Customer 0988</v>
      </c>
      <c r="E1532" s="2" t="s">
        <v>260</v>
      </c>
      <c r="F1532" s="2" t="str">
        <f t="array" ref="F1532">_xlfn.XLOOKUP(E1532,Restaurants!A:A,Restaurants!B:B)</f>
        <v>Restaurant 056</v>
      </c>
      <c r="G1532" s="2" t="s">
        <v>966</v>
      </c>
      <c r="H1532" s="2" t="str">
        <f t="array" ref="H1532">_xlfn.XLOOKUP(G1532,Food_Menu!A:A,Food_Menu!B:B)</f>
        <v>Food Item 0024</v>
      </c>
      <c r="I1532" s="2">
        <f t="array" ref="I1532">_xlfn.XLOOKUP(G1532,Food_Menu!A:A,Food_Menu!D:D)</f>
        <v>375.96</v>
      </c>
      <c r="J1532" s="2" t="s">
        <v>958</v>
      </c>
      <c r="K1532" s="2" t="str">
        <f t="array" ref="K1532">_xlfn.XLOOKUP(J1532,Delivery_Partners!A:A,Delivery_Partners!B:B)</f>
        <v>Delivery Partner 030</v>
      </c>
      <c r="L1532" s="3">
        <v>1</v>
      </c>
      <c r="M1532" s="2" t="s">
        <v>23</v>
      </c>
      <c r="N1532" s="2" t="s">
        <v>24</v>
      </c>
      <c r="O1532" s="3">
        <v>31</v>
      </c>
      <c r="P1532" s="13">
        <f t="shared" si="306"/>
        <v>375.96</v>
      </c>
      <c r="Q1532" s="13" t="str">
        <f t="shared" si="307"/>
        <v>Normal</v>
      </c>
      <c r="S1532" s="21"/>
    </row>
    <row r="1533" customHeight="1" spans="1:19">
      <c r="A1533" s="2" t="s">
        <v>3160</v>
      </c>
      <c r="B1533" s="29" t="s">
        <v>971</v>
      </c>
      <c r="C1533" s="2" t="s">
        <v>3161</v>
      </c>
      <c r="D1533" s="2" t="str">
        <f t="array" ref="D1533">_xlfn.XLOOKUP(C1533,Customers!A:A,Customers!B:B)</f>
        <v>Customer 0720</v>
      </c>
      <c r="E1533" s="2" t="s">
        <v>187</v>
      </c>
      <c r="F1533" s="2" t="str">
        <f t="array" ref="F1533">_xlfn.XLOOKUP(E1533,Restaurants!A:A,Restaurants!B:B)</f>
        <v>Restaurant 065</v>
      </c>
      <c r="G1533" s="2" t="s">
        <v>920</v>
      </c>
      <c r="H1533" s="2" t="str">
        <f t="array" ref="H1533">_xlfn.XLOOKUP(G1533,Food_Menu!A:A,Food_Menu!B:B)</f>
        <v>Food Item 0164</v>
      </c>
      <c r="I1533" s="2">
        <f t="array" ref="I1533">_xlfn.XLOOKUP(G1533,Food_Menu!A:A,Food_Menu!D:D)</f>
        <v>389.25</v>
      </c>
      <c r="J1533" s="2" t="s">
        <v>29</v>
      </c>
      <c r="K1533" s="2" t="str">
        <f t="array" ref="K1533">_xlfn.XLOOKUP(J1533,Delivery_Partners!A:A,Delivery_Partners!B:B)</f>
        <v>Delivery Partner 017</v>
      </c>
      <c r="L1533" s="3">
        <v>2</v>
      </c>
      <c r="M1533" s="2" t="s">
        <v>23</v>
      </c>
      <c r="N1533" s="2" t="s">
        <v>42</v>
      </c>
      <c r="O1533" s="3">
        <v>40</v>
      </c>
      <c r="P1533" s="13">
        <f t="shared" si="306"/>
        <v>778.5</v>
      </c>
      <c r="Q1533" s="13" t="str">
        <f t="shared" si="307"/>
        <v>Normal</v>
      </c>
      <c r="S1533" s="21"/>
    </row>
    <row r="1534" customHeight="1" spans="1:19">
      <c r="A1534" s="2" t="s">
        <v>3162</v>
      </c>
      <c r="B1534" s="28">
        <v>45809</v>
      </c>
      <c r="C1534" s="2" t="s">
        <v>3141</v>
      </c>
      <c r="D1534" s="2" t="str">
        <f t="array" ref="D1534">_xlfn.XLOOKUP(C1534,Customers!A:A,Customers!B:B)</f>
        <v>Customer 0984</v>
      </c>
      <c r="E1534" s="2" t="s">
        <v>1765</v>
      </c>
      <c r="F1534" s="2" t="str">
        <f t="array" ref="F1534">_xlfn.XLOOKUP(E1534,Restaurants!A:A,Restaurants!B:B)</f>
        <v>Restaurant 017</v>
      </c>
      <c r="G1534" s="2" t="s">
        <v>1114</v>
      </c>
      <c r="H1534" s="2" t="str">
        <f t="array" ref="H1534">_xlfn.XLOOKUP(G1534,Food_Menu!A:A,Food_Menu!B:B)</f>
        <v>Food Item 0176</v>
      </c>
      <c r="I1534" s="2">
        <f t="array" ref="I1534">_xlfn.XLOOKUP(G1534,Food_Menu!A:A,Food_Menu!D:D)</f>
        <v>167.27</v>
      </c>
      <c r="J1534" s="2" t="s">
        <v>314</v>
      </c>
      <c r="K1534" s="2" t="str">
        <f t="array" ref="K1534">_xlfn.XLOOKUP(J1534,Delivery_Partners!A:A,Delivery_Partners!B:B)</f>
        <v>Delivery Partner 021</v>
      </c>
      <c r="L1534" s="3">
        <v>2</v>
      </c>
      <c r="M1534" s="2" t="s">
        <v>23</v>
      </c>
      <c r="N1534" s="2" t="s">
        <v>55</v>
      </c>
      <c r="O1534" s="3">
        <v>33</v>
      </c>
      <c r="P1534" s="13">
        <f t="shared" si="306"/>
        <v>334.54</v>
      </c>
      <c r="Q1534" s="13" t="str">
        <f t="shared" si="307"/>
        <v>Normal</v>
      </c>
      <c r="S1534" s="21"/>
    </row>
    <row r="1535" hidden="1" customHeight="1" spans="1:19">
      <c r="A1535" s="2" t="s">
        <v>3163</v>
      </c>
      <c r="B1535" s="28">
        <v>45909</v>
      </c>
      <c r="C1535" s="2" t="s">
        <v>2990</v>
      </c>
      <c r="D1535" s="2" t="str">
        <f t="array" ref="D1535">_xlfn.XLOOKUP(C1535,Customers!A:A,Customers!B:B)</f>
        <v>Customer 0554</v>
      </c>
      <c r="E1535" s="2" t="s">
        <v>335</v>
      </c>
      <c r="F1535" s="2" t="str">
        <f t="array" ref="F1535">_xlfn.XLOOKUP(E1535,Restaurants!A:A,Restaurants!B:B)</f>
        <v>Restaurant 007</v>
      </c>
      <c r="G1535" s="2" t="s">
        <v>346</v>
      </c>
      <c r="H1535" s="2" t="str">
        <f t="array" ref="H1535">_xlfn.XLOOKUP(G1535,Food_Menu!A:A,Food_Menu!B:B)</f>
        <v>Food Item 0069</v>
      </c>
      <c r="I1535" s="2"/>
      <c r="J1535" s="2" t="s">
        <v>541</v>
      </c>
      <c r="K1535" s="2" t="str">
        <f t="array" ref="K1535">_xlfn.XLOOKUP(J1535,Delivery_Partners!A:A,Delivery_Partners!B:B)</f>
        <v>Delivery Partner 172</v>
      </c>
      <c r="L1535" s="3">
        <v>1</v>
      </c>
      <c r="M1535" s="2" t="s">
        <v>189</v>
      </c>
      <c r="N1535" s="2" t="s">
        <v>24</v>
      </c>
      <c r="O1535" s="2"/>
    </row>
    <row r="1536" customHeight="1" spans="1:19">
      <c r="A1536" s="2" t="s">
        <v>3164</v>
      </c>
      <c r="B1536" s="29" t="s">
        <v>1000</v>
      </c>
      <c r="C1536" s="2" t="s">
        <v>407</v>
      </c>
      <c r="D1536" s="2" t="str">
        <f t="array" ref="D1536">_xlfn.XLOOKUP(C1536,Customers!A:A,Customers!B:B)</f>
        <v>Customer 0141</v>
      </c>
      <c r="E1536" s="2" t="s">
        <v>1173</v>
      </c>
      <c r="F1536" s="2" t="str">
        <f t="array" ref="F1536">_xlfn.XLOOKUP(E1536,Restaurants!A:A,Restaurants!B:B)</f>
        <v>Restaurant 080</v>
      </c>
      <c r="G1536" s="2" t="s">
        <v>848</v>
      </c>
      <c r="H1536" s="2" t="str">
        <f t="array" ref="H1536">_xlfn.XLOOKUP(G1536,Food_Menu!A:A,Food_Menu!B:B)</f>
        <v>Food Item 0065</v>
      </c>
      <c r="I1536" s="2">
        <f t="array" ref="I1536">_xlfn.XLOOKUP(G1536,Food_Menu!A:A,Food_Menu!D:D)</f>
        <v>105.31</v>
      </c>
      <c r="J1536" s="2" t="s">
        <v>422</v>
      </c>
      <c r="K1536" s="2" t="str">
        <f t="array" ref="K1536">_xlfn.XLOOKUP(J1536,Delivery_Partners!A:A,Delivery_Partners!B:B)</f>
        <v>Delivery Partner 049</v>
      </c>
      <c r="L1536" s="3">
        <v>1</v>
      </c>
      <c r="M1536" s="2" t="s">
        <v>23</v>
      </c>
      <c r="N1536" s="2" t="s">
        <v>55</v>
      </c>
      <c r="O1536" s="3">
        <v>26</v>
      </c>
      <c r="P1536" s="13">
        <f t="shared" ref="P1536:P1556" si="308">I1536*L1536</f>
        <v>105.31</v>
      </c>
      <c r="Q1536" s="13" t="str">
        <f t="shared" ref="Q1536:Q1556" si="309">IF(O1536="","Not Delivered",IF(O1536&lt;=30,"Fast",IF(O1536&lt;=60,"Normal","Slow")))</f>
        <v>Fast</v>
      </c>
      <c r="S1536" s="21"/>
    </row>
    <row r="1537" customHeight="1" spans="1:19">
      <c r="A1537" s="2" t="s">
        <v>3165</v>
      </c>
      <c r="B1537" s="29" t="s">
        <v>787</v>
      </c>
      <c r="C1537" s="2" t="s">
        <v>1102</v>
      </c>
      <c r="D1537" s="2" t="str">
        <f t="array" ref="D1537">_xlfn.XLOOKUP(C1537,Customers!A:A,Customers!B:B)</f>
        <v>Customer 0466</v>
      </c>
      <c r="E1537" s="2" t="s">
        <v>254</v>
      </c>
      <c r="F1537" s="2" t="str">
        <f t="array" ref="F1537">_xlfn.XLOOKUP(E1537,Restaurants!A:A,Restaurants!B:B)</f>
        <v>Restaurant 021</v>
      </c>
      <c r="G1537" s="2" t="s">
        <v>318</v>
      </c>
      <c r="H1537" s="2" t="str">
        <f t="array" ref="H1537">_xlfn.XLOOKUP(G1537,Food_Menu!A:A,Food_Menu!B:B)</f>
        <v>Food Item 0115</v>
      </c>
      <c r="I1537" s="2">
        <f t="array" ref="I1537">_xlfn.XLOOKUP(G1537,Food_Menu!A:A,Food_Menu!D:D)</f>
        <v>109.53</v>
      </c>
      <c r="J1537" s="2" t="s">
        <v>443</v>
      </c>
      <c r="K1537" s="2" t="str">
        <f t="array" ref="K1537">_xlfn.XLOOKUP(J1537,Delivery_Partners!A:A,Delivery_Partners!B:B)</f>
        <v>Delivery Partner 083</v>
      </c>
      <c r="L1537" s="3">
        <v>3</v>
      </c>
      <c r="M1537" s="2" t="s">
        <v>23</v>
      </c>
      <c r="N1537" s="2" t="s">
        <v>24</v>
      </c>
      <c r="O1537" s="3">
        <v>21</v>
      </c>
      <c r="P1537" s="13">
        <f t="shared" si="308"/>
        <v>328.59</v>
      </c>
      <c r="Q1537" s="13" t="str">
        <f t="shared" si="309"/>
        <v>Fast</v>
      </c>
      <c r="S1537" s="21"/>
    </row>
    <row r="1538" customHeight="1" spans="1:19">
      <c r="A1538" s="2" t="s">
        <v>3166</v>
      </c>
      <c r="B1538" s="28">
        <v>45938</v>
      </c>
      <c r="C1538" s="2" t="s">
        <v>270</v>
      </c>
      <c r="D1538" s="2" t="str">
        <f t="array" ref="D1538">_xlfn.XLOOKUP(C1538,Customers!A:A,Customers!B:B)</f>
        <v>Customer 0240</v>
      </c>
      <c r="E1538" s="2" t="s">
        <v>345</v>
      </c>
      <c r="F1538" s="2" t="str">
        <f t="array" ref="F1538">_xlfn.XLOOKUP(E1538,Restaurants!A:A,Restaurants!B:B)</f>
        <v>Restaurant 064</v>
      </c>
      <c r="G1538" s="2" t="s">
        <v>1506</v>
      </c>
      <c r="H1538" s="2" t="str">
        <f t="array" ref="H1538">_xlfn.XLOOKUP(G1538,Food_Menu!A:A,Food_Menu!B:B)</f>
        <v>Food Item 0112</v>
      </c>
      <c r="I1538" s="2">
        <f t="array" ref="I1538">_xlfn.XLOOKUP(G1538,Food_Menu!A:A,Food_Menu!D:D)</f>
        <v>97.22</v>
      </c>
      <c r="J1538" s="2" t="s">
        <v>976</v>
      </c>
      <c r="K1538" s="2" t="str">
        <f t="array" ref="K1538">_xlfn.XLOOKUP(J1538,Delivery_Partners!A:A,Delivery_Partners!B:B)</f>
        <v>Delivery Partner 047</v>
      </c>
      <c r="L1538" s="3">
        <v>2</v>
      </c>
      <c r="M1538" s="2" t="s">
        <v>23</v>
      </c>
      <c r="N1538" s="2" t="s">
        <v>42</v>
      </c>
      <c r="O1538" s="3">
        <v>38</v>
      </c>
      <c r="P1538" s="13">
        <f t="shared" si="308"/>
        <v>194.44</v>
      </c>
      <c r="Q1538" s="13" t="str">
        <f t="shared" si="309"/>
        <v>Normal</v>
      </c>
      <c r="S1538" s="21"/>
    </row>
    <row r="1539" customHeight="1" spans="1:19">
      <c r="A1539" s="2" t="s">
        <v>3167</v>
      </c>
      <c r="B1539" s="29" t="s">
        <v>891</v>
      </c>
      <c r="C1539" s="2" t="s">
        <v>1232</v>
      </c>
      <c r="D1539" s="2" t="str">
        <f t="array" ref="D1539">_xlfn.XLOOKUP(C1539,Customers!A:A,Customers!B:B)</f>
        <v>Customer 0668</v>
      </c>
      <c r="E1539" s="2" t="s">
        <v>265</v>
      </c>
      <c r="F1539" s="2" t="str">
        <f t="array" ref="F1539">_xlfn.XLOOKUP(E1539,Restaurants!A:A,Restaurants!B:B)</f>
        <v>Restaurant 094</v>
      </c>
      <c r="G1539" s="2" t="s">
        <v>509</v>
      </c>
      <c r="H1539" s="2" t="str">
        <f t="array" ref="H1539">_xlfn.XLOOKUP(G1539,Food_Menu!A:A,Food_Menu!B:B)</f>
        <v>Food Item 0190</v>
      </c>
      <c r="I1539" s="2">
        <f t="array" ref="I1539">_xlfn.XLOOKUP(G1539,Food_Menu!A:A,Food_Menu!D:D)</f>
        <v>350.87</v>
      </c>
      <c r="J1539" s="2" t="s">
        <v>164</v>
      </c>
      <c r="K1539" s="2" t="str">
        <f t="array" ref="K1539">_xlfn.XLOOKUP(J1539,Delivery_Partners!A:A,Delivery_Partners!B:B)</f>
        <v>Delivery Partner 161</v>
      </c>
      <c r="L1539" s="3">
        <v>3</v>
      </c>
      <c r="M1539" s="2" t="s">
        <v>23</v>
      </c>
      <c r="N1539" s="2" t="s">
        <v>55</v>
      </c>
      <c r="O1539" s="3">
        <v>34</v>
      </c>
      <c r="P1539" s="13">
        <f t="shared" si="308"/>
        <v>1052.61</v>
      </c>
      <c r="Q1539" s="13" t="str">
        <f t="shared" si="309"/>
        <v>Normal</v>
      </c>
      <c r="S1539" s="21"/>
    </row>
    <row r="1540" customHeight="1" spans="1:19">
      <c r="A1540" s="2" t="s">
        <v>3168</v>
      </c>
      <c r="B1540" s="29" t="s">
        <v>990</v>
      </c>
      <c r="C1540" s="2" t="s">
        <v>2207</v>
      </c>
      <c r="D1540" s="2" t="str">
        <f t="array" ref="D1540">_xlfn.XLOOKUP(C1540,Customers!A:A,Customers!B:B)</f>
        <v>Customer 0324</v>
      </c>
      <c r="E1540" s="2" t="s">
        <v>281</v>
      </c>
      <c r="F1540" s="2" t="str">
        <f t="array" ref="F1540">_xlfn.XLOOKUP(E1540,Restaurants!A:A,Restaurants!B:B)</f>
        <v>Restaurant 026</v>
      </c>
      <c r="G1540" s="2" t="s">
        <v>1794</v>
      </c>
      <c r="H1540" s="2" t="str">
        <f t="array" ref="H1540">_xlfn.XLOOKUP(G1540,Food_Menu!A:A,Food_Menu!B:B)</f>
        <v>Food Item 0131</v>
      </c>
      <c r="I1540" s="2">
        <f t="array" ref="I1540">_xlfn.XLOOKUP(G1540,Food_Menu!A:A,Food_Menu!D:D)</f>
        <v>201.22</v>
      </c>
      <c r="J1540" s="2" t="s">
        <v>164</v>
      </c>
      <c r="K1540" s="2" t="str">
        <f t="array" ref="K1540">_xlfn.XLOOKUP(J1540,Delivery_Partners!A:A,Delivery_Partners!B:B)</f>
        <v>Delivery Partner 161</v>
      </c>
      <c r="L1540" s="3">
        <v>1</v>
      </c>
      <c r="M1540" s="2" t="s">
        <v>23</v>
      </c>
      <c r="N1540" s="2" t="s">
        <v>24</v>
      </c>
      <c r="O1540" s="3">
        <v>42</v>
      </c>
      <c r="P1540" s="13">
        <f t="shared" si="308"/>
        <v>201.22</v>
      </c>
      <c r="Q1540" s="13" t="str">
        <f t="shared" si="309"/>
        <v>Normal</v>
      </c>
      <c r="S1540" s="21"/>
    </row>
    <row r="1541" customHeight="1" spans="1:19">
      <c r="A1541" s="2" t="s">
        <v>3169</v>
      </c>
      <c r="B1541" s="28">
        <v>45972</v>
      </c>
      <c r="C1541" s="2" t="s">
        <v>2657</v>
      </c>
      <c r="D1541" s="2" t="str">
        <f t="array" ref="D1541">_xlfn.XLOOKUP(C1541,Customers!A:A,Customers!B:B)</f>
        <v>Customer 1165</v>
      </c>
      <c r="E1541" s="2" t="s">
        <v>532</v>
      </c>
      <c r="F1541" s="2" t="str">
        <f t="array" ref="F1541">_xlfn.XLOOKUP(E1541,Restaurants!A:A,Restaurants!B:B)</f>
        <v>Restaurant 046</v>
      </c>
      <c r="G1541" s="2" t="s">
        <v>322</v>
      </c>
      <c r="H1541" s="2" t="str">
        <f t="array" ref="H1541">_xlfn.XLOOKUP(G1541,Food_Menu!A:A,Food_Menu!B:B)</f>
        <v>Food Item 0213</v>
      </c>
      <c r="I1541" s="2">
        <f t="array" ref="I1541">_xlfn.XLOOKUP(G1541,Food_Menu!A:A,Food_Menu!D:D)</f>
        <v>568.2</v>
      </c>
      <c r="J1541" s="2" t="s">
        <v>48</v>
      </c>
      <c r="K1541" s="2" t="str">
        <f t="array" ref="K1541">_xlfn.XLOOKUP(J1541,Delivery_Partners!A:A,Delivery_Partners!B:B)</f>
        <v>Delivery Partner 119</v>
      </c>
      <c r="L1541" s="3">
        <v>2</v>
      </c>
      <c r="M1541" s="2" t="s">
        <v>23</v>
      </c>
      <c r="N1541" s="2" t="s">
        <v>24</v>
      </c>
      <c r="O1541" s="3">
        <v>15</v>
      </c>
      <c r="P1541" s="13">
        <f t="shared" si="308"/>
        <v>1136.4</v>
      </c>
      <c r="Q1541" s="13" t="str">
        <f t="shared" si="309"/>
        <v>Fast</v>
      </c>
      <c r="S1541" s="21"/>
    </row>
    <row r="1542" customHeight="1" spans="1:19">
      <c r="A1542" s="2" t="s">
        <v>3170</v>
      </c>
      <c r="B1542" s="29" t="s">
        <v>3171</v>
      </c>
      <c r="C1542" s="2" t="s">
        <v>3172</v>
      </c>
      <c r="D1542" s="2" t="str">
        <f t="array" ref="D1542">_xlfn.XLOOKUP(C1542,Customers!A:A,Customers!B:B)</f>
        <v>Customer 0453</v>
      </c>
      <c r="E1542" s="2" t="s">
        <v>807</v>
      </c>
      <c r="F1542" s="2" t="str">
        <f t="array" ref="F1542">_xlfn.XLOOKUP(E1542,Restaurants!A:A,Restaurants!B:B)</f>
        <v>Restaurant 118</v>
      </c>
      <c r="G1542" s="2" t="s">
        <v>1475</v>
      </c>
      <c r="H1542" s="2" t="str">
        <f t="array" ref="H1542">_xlfn.XLOOKUP(G1542,Food_Menu!A:A,Food_Menu!B:B)</f>
        <v>Food Item 0053</v>
      </c>
      <c r="I1542" s="2">
        <f t="array" ref="I1542">_xlfn.XLOOKUP(G1542,Food_Menu!A:A,Food_Menu!D:D)</f>
        <v>308.97</v>
      </c>
      <c r="J1542" s="2" t="s">
        <v>485</v>
      </c>
      <c r="K1542" s="2" t="str">
        <f t="array" ref="K1542">_xlfn.XLOOKUP(J1542,Delivery_Partners!A:A,Delivery_Partners!B:B)</f>
        <v>Delivery Partner 150</v>
      </c>
      <c r="L1542" s="3">
        <v>4</v>
      </c>
      <c r="M1542" s="2" t="s">
        <v>23</v>
      </c>
      <c r="N1542" s="2" t="s">
        <v>24</v>
      </c>
      <c r="O1542" s="3">
        <v>29</v>
      </c>
      <c r="P1542" s="13">
        <f t="shared" si="308"/>
        <v>1235.88</v>
      </c>
      <c r="Q1542" s="13" t="str">
        <f t="shared" si="309"/>
        <v>Fast</v>
      </c>
      <c r="S1542" s="21"/>
    </row>
    <row r="1543" customHeight="1" spans="1:19">
      <c r="A1543" s="2" t="s">
        <v>3173</v>
      </c>
      <c r="B1543" s="29" t="s">
        <v>1518</v>
      </c>
      <c r="C1543" s="2" t="s">
        <v>2996</v>
      </c>
      <c r="D1543" s="2" t="str">
        <f t="array" ref="D1543">_xlfn.XLOOKUP(C1543,Customers!A:A,Customers!B:B)</f>
        <v>Customer 0378</v>
      </c>
      <c r="E1543" s="2" t="s">
        <v>506</v>
      </c>
      <c r="F1543" s="2" t="str">
        <f t="array" ref="F1543">_xlfn.XLOOKUP(E1543,Restaurants!A:A,Restaurants!B:B)</f>
        <v>Restaurant 005</v>
      </c>
      <c r="G1543" s="2" t="s">
        <v>408</v>
      </c>
      <c r="H1543" s="2" t="str">
        <f t="array" ref="H1543">_xlfn.XLOOKUP(G1543,Food_Menu!A:A,Food_Menu!B:B)</f>
        <v>Food Item 0062</v>
      </c>
      <c r="I1543" s="2">
        <f t="array" ref="I1543">_xlfn.XLOOKUP(G1543,Food_Menu!A:A,Food_Menu!D:D)</f>
        <v>267</v>
      </c>
      <c r="J1543" s="2" t="s">
        <v>85</v>
      </c>
      <c r="K1543" s="2" t="str">
        <f t="array" ref="K1543">_xlfn.XLOOKUP(J1543,Delivery_Partners!A:A,Delivery_Partners!B:B)</f>
        <v>Delivery Partner 019</v>
      </c>
      <c r="L1543" s="3">
        <v>1</v>
      </c>
      <c r="M1543" s="2" t="s">
        <v>23</v>
      </c>
      <c r="N1543" s="2" t="s">
        <v>24</v>
      </c>
      <c r="O1543" s="3">
        <v>59</v>
      </c>
      <c r="P1543" s="13">
        <f t="shared" si="308"/>
        <v>267</v>
      </c>
      <c r="Q1543" s="13" t="str">
        <f t="shared" si="309"/>
        <v>Normal</v>
      </c>
      <c r="S1543" s="21"/>
    </row>
    <row r="1544" customHeight="1" spans="1:19">
      <c r="A1544" s="2" t="s">
        <v>3174</v>
      </c>
      <c r="B1544" s="29" t="s">
        <v>2448</v>
      </c>
      <c r="C1544" s="2" t="s">
        <v>2240</v>
      </c>
      <c r="D1544" s="2" t="str">
        <f t="array" ref="D1544">_xlfn.XLOOKUP(C1544,Customers!A:A,Customers!B:B)</f>
        <v>Customer 1182</v>
      </c>
      <c r="E1544" s="2" t="s">
        <v>421</v>
      </c>
      <c r="F1544" s="2" t="str">
        <f t="array" ref="F1544">_xlfn.XLOOKUP(E1544,Restaurants!A:A,Restaurants!B:B)</f>
        <v>Restaurant 091</v>
      </c>
      <c r="G1544" s="2" t="s">
        <v>607</v>
      </c>
      <c r="H1544" s="2" t="str">
        <f t="array" ref="H1544">_xlfn.XLOOKUP(G1544,Food_Menu!A:A,Food_Menu!B:B)</f>
        <v>Food Item 0054</v>
      </c>
      <c r="I1544" s="2">
        <f t="array" ref="I1544">_xlfn.XLOOKUP(G1544,Food_Menu!A:A,Food_Menu!D:D)</f>
        <v>491.81</v>
      </c>
      <c r="J1544" s="2" t="s">
        <v>610</v>
      </c>
      <c r="K1544" s="2" t="str">
        <f t="array" ref="K1544">_xlfn.XLOOKUP(J1544,Delivery_Partners!A:A,Delivery_Partners!B:B)</f>
        <v>Delivery Partner 180</v>
      </c>
      <c r="L1544" s="3">
        <v>1</v>
      </c>
      <c r="M1544" s="2" t="s">
        <v>23</v>
      </c>
      <c r="N1544" s="2" t="s">
        <v>24</v>
      </c>
      <c r="O1544" s="3">
        <v>43</v>
      </c>
      <c r="P1544" s="13">
        <f t="shared" si="308"/>
        <v>491.81</v>
      </c>
      <c r="Q1544" s="13" t="str">
        <f t="shared" si="309"/>
        <v>Normal</v>
      </c>
      <c r="S1544" s="21"/>
    </row>
    <row r="1545" customHeight="1" spans="1:19">
      <c r="A1545" s="2" t="s">
        <v>3175</v>
      </c>
      <c r="B1545" s="29" t="s">
        <v>2406</v>
      </c>
      <c r="C1545" s="2" t="s">
        <v>665</v>
      </c>
      <c r="D1545" s="2" t="str">
        <f t="array" ref="D1545">_xlfn.XLOOKUP(C1545,Customers!A:A,Customers!B:B)</f>
        <v>Customer 0625</v>
      </c>
      <c r="E1545" s="2" t="s">
        <v>254</v>
      </c>
      <c r="F1545" s="2" t="str">
        <f t="array" ref="F1545">_xlfn.XLOOKUP(E1545,Restaurants!A:A,Restaurants!B:B)</f>
        <v>Restaurant 021</v>
      </c>
      <c r="G1545" s="2" t="s">
        <v>557</v>
      </c>
      <c r="H1545" s="2" t="str">
        <f t="array" ref="H1545">_xlfn.XLOOKUP(G1545,Food_Menu!A:A,Food_Menu!B:B)</f>
        <v>Food Item 0144</v>
      </c>
      <c r="I1545" s="2">
        <f t="array" ref="I1545">_xlfn.XLOOKUP(G1545,Food_Menu!A:A,Food_Menu!D:D)</f>
        <v>277.13</v>
      </c>
      <c r="J1545" s="2" t="s">
        <v>1581</v>
      </c>
      <c r="K1545" s="2" t="str">
        <f t="array" ref="K1545">_xlfn.XLOOKUP(J1545,Delivery_Partners!A:A,Delivery_Partners!B:B)</f>
        <v>Delivery Partner 076</v>
      </c>
      <c r="L1545" s="3">
        <v>3</v>
      </c>
      <c r="M1545" s="2" t="s">
        <v>23</v>
      </c>
      <c r="N1545" s="2" t="s">
        <v>24</v>
      </c>
      <c r="O1545" s="3">
        <v>31</v>
      </c>
      <c r="P1545" s="13">
        <f t="shared" si="308"/>
        <v>831.39</v>
      </c>
      <c r="Q1545" s="13" t="str">
        <f t="shared" si="309"/>
        <v>Normal</v>
      </c>
      <c r="S1545" s="21"/>
    </row>
    <row r="1546" customHeight="1" spans="1:19">
      <c r="A1546" s="2" t="s">
        <v>3176</v>
      </c>
      <c r="B1546" s="28">
        <v>45756</v>
      </c>
      <c r="C1546" s="2" t="s">
        <v>2156</v>
      </c>
      <c r="D1546" s="2" t="str">
        <f t="array" ref="D1546">_xlfn.XLOOKUP(C1546,Customers!A:A,Customers!B:B)</f>
        <v>Customer 0205</v>
      </c>
      <c r="E1546" s="2" t="s">
        <v>1209</v>
      </c>
      <c r="F1546" s="2" t="str">
        <f t="array" ref="F1546">_xlfn.XLOOKUP(E1546,Restaurants!A:A,Restaurants!B:B)</f>
        <v>Restaurant 109</v>
      </c>
      <c r="G1546" s="2" t="s">
        <v>2712</v>
      </c>
      <c r="H1546" s="2" t="str">
        <f t="array" ref="H1546">_xlfn.XLOOKUP(G1546,Food_Menu!A:A,Food_Menu!B:B)</f>
        <v>Food Item 0008</v>
      </c>
      <c r="I1546" s="2">
        <f t="array" ref="I1546">_xlfn.XLOOKUP(G1546,Food_Menu!A:A,Food_Menu!D:D)</f>
        <v>417.54</v>
      </c>
      <c r="J1546" s="2" t="s">
        <v>409</v>
      </c>
      <c r="K1546" s="2" t="str">
        <f t="array" ref="K1546">_xlfn.XLOOKUP(J1546,Delivery_Partners!A:A,Delivery_Partners!B:B)</f>
        <v>Delivery Partner 073</v>
      </c>
      <c r="L1546" s="3">
        <v>1</v>
      </c>
      <c r="M1546" s="2" t="s">
        <v>23</v>
      </c>
      <c r="N1546" s="2" t="s">
        <v>55</v>
      </c>
      <c r="O1546" s="3">
        <v>23</v>
      </c>
      <c r="P1546" s="13">
        <f t="shared" si="308"/>
        <v>417.54</v>
      </c>
      <c r="Q1546" s="13" t="str">
        <f t="shared" si="309"/>
        <v>Fast</v>
      </c>
      <c r="S1546" s="21"/>
    </row>
    <row r="1547" customHeight="1" spans="1:19">
      <c r="A1547" s="2" t="s">
        <v>3177</v>
      </c>
      <c r="B1547" s="28">
        <v>45901</v>
      </c>
      <c r="C1547" s="2" t="s">
        <v>2127</v>
      </c>
      <c r="D1547" s="2" t="str">
        <f t="array" ref="D1547">_xlfn.XLOOKUP(C1547,Customers!A:A,Customers!B:B)</f>
        <v>Customer 0577</v>
      </c>
      <c r="E1547" s="2" t="s">
        <v>908</v>
      </c>
      <c r="F1547" s="2" t="str">
        <f t="array" ref="F1547">_xlfn.XLOOKUP(E1547,Restaurants!A:A,Restaurants!B:B)</f>
        <v>Restaurant 050</v>
      </c>
      <c r="G1547" s="2" t="s">
        <v>509</v>
      </c>
      <c r="H1547" s="2" t="str">
        <f t="array" ref="H1547">_xlfn.XLOOKUP(G1547,Food_Menu!A:A,Food_Menu!B:B)</f>
        <v>Food Item 0190</v>
      </c>
      <c r="I1547" s="2">
        <f t="array" ref="I1547">_xlfn.XLOOKUP(G1547,Food_Menu!A:A,Food_Menu!D:D)</f>
        <v>350.87</v>
      </c>
      <c r="J1547" s="2" t="s">
        <v>651</v>
      </c>
      <c r="K1547" s="2" t="str">
        <f t="array" ref="K1547">_xlfn.XLOOKUP(J1547,Delivery_Partners!A:A,Delivery_Partners!B:B)</f>
        <v>Delivery Partner 036</v>
      </c>
      <c r="L1547" s="3">
        <v>1</v>
      </c>
      <c r="M1547" s="2" t="s">
        <v>23</v>
      </c>
      <c r="N1547" s="2" t="s">
        <v>24</v>
      </c>
      <c r="O1547" s="3">
        <v>48</v>
      </c>
      <c r="P1547" s="13">
        <f t="shared" si="308"/>
        <v>350.87</v>
      </c>
      <c r="Q1547" s="13" t="str">
        <f t="shared" si="309"/>
        <v>Normal</v>
      </c>
      <c r="S1547" s="21"/>
    </row>
    <row r="1548" customHeight="1" spans="1:19">
      <c r="A1548" s="2" t="s">
        <v>3178</v>
      </c>
      <c r="B1548" s="29" t="s">
        <v>209</v>
      </c>
      <c r="C1548" s="2" t="s">
        <v>445</v>
      </c>
      <c r="D1548" s="2" t="str">
        <f t="array" ref="D1548">_xlfn.XLOOKUP(C1548,Customers!A:A,Customers!B:B)</f>
        <v>Customer 0306</v>
      </c>
      <c r="E1548" s="2" t="s">
        <v>350</v>
      </c>
      <c r="F1548" s="2" t="str">
        <f t="array" ref="F1548">_xlfn.XLOOKUP(E1548,Restaurants!A:A,Restaurants!B:B)</f>
        <v>Restaurant 001</v>
      </c>
      <c r="G1548" s="2" t="s">
        <v>1807</v>
      </c>
      <c r="H1548" s="2" t="str">
        <f t="array" ref="H1548">_xlfn.XLOOKUP(G1548,Food_Menu!A:A,Food_Menu!B:B)</f>
        <v>Food Item 0170</v>
      </c>
      <c r="I1548" s="2">
        <f t="array" ref="I1548">_xlfn.XLOOKUP(G1548,Food_Menu!A:A,Food_Menu!D:D)</f>
        <v>325.12</v>
      </c>
      <c r="J1548" s="2" t="s">
        <v>1698</v>
      </c>
      <c r="K1548" s="2" t="str">
        <f t="array" ref="K1548">_xlfn.XLOOKUP(J1548,Delivery_Partners!A:A,Delivery_Partners!B:B)</f>
        <v>Delivery Partner 158</v>
      </c>
      <c r="L1548" s="3">
        <v>4</v>
      </c>
      <c r="M1548" s="2" t="s">
        <v>23</v>
      </c>
      <c r="N1548" s="2" t="s">
        <v>24</v>
      </c>
      <c r="O1548" s="3">
        <v>53</v>
      </c>
      <c r="P1548" s="13">
        <f t="shared" si="308"/>
        <v>1300.48</v>
      </c>
      <c r="Q1548" s="13" t="str">
        <f t="shared" si="309"/>
        <v>Normal</v>
      </c>
      <c r="S1548" s="21"/>
    </row>
    <row r="1549" customHeight="1" spans="1:19">
      <c r="A1549" s="2" t="s">
        <v>3179</v>
      </c>
      <c r="B1549" s="29" t="s">
        <v>1162</v>
      </c>
      <c r="C1549" s="2" t="s">
        <v>912</v>
      </c>
      <c r="D1549" s="2" t="str">
        <f t="array" ref="D1549">_xlfn.XLOOKUP(C1549,Customers!A:A,Customers!B:B)</f>
        <v>Customer 0860</v>
      </c>
      <c r="E1549" s="2" t="s">
        <v>634</v>
      </c>
      <c r="F1549" s="2" t="str">
        <f t="array" ref="F1549">_xlfn.XLOOKUP(E1549,Restaurants!A:A,Restaurants!B:B)</f>
        <v>Restaurant 087</v>
      </c>
      <c r="G1549" s="2" t="s">
        <v>785</v>
      </c>
      <c r="H1549" s="2" t="str">
        <f t="array" ref="H1549">_xlfn.XLOOKUP(G1549,Food_Menu!A:A,Food_Menu!B:B)</f>
        <v>Food Item 0218</v>
      </c>
      <c r="I1549" s="2">
        <f t="array" ref="I1549">_xlfn.XLOOKUP(G1549,Food_Menu!A:A,Food_Menu!D:D)</f>
        <v>579.55</v>
      </c>
      <c r="J1549" s="2" t="s">
        <v>1125</v>
      </c>
      <c r="K1549" s="2" t="str">
        <f t="array" ref="K1549">_xlfn.XLOOKUP(J1549,Delivery_Partners!A:A,Delivery_Partners!B:B)</f>
        <v>Delivery Partner 031</v>
      </c>
      <c r="L1549" s="3">
        <v>1</v>
      </c>
      <c r="M1549" s="2" t="s">
        <v>23</v>
      </c>
      <c r="N1549" s="2" t="s">
        <v>24</v>
      </c>
      <c r="O1549" s="3">
        <v>21</v>
      </c>
      <c r="P1549" s="13">
        <f t="shared" si="308"/>
        <v>579.55</v>
      </c>
      <c r="Q1549" s="13" t="str">
        <f t="shared" si="309"/>
        <v>Fast</v>
      </c>
      <c r="S1549" s="21"/>
    </row>
    <row r="1550" customHeight="1" spans="1:19">
      <c r="A1550" s="2" t="s">
        <v>3180</v>
      </c>
      <c r="B1550" s="29" t="s">
        <v>370</v>
      </c>
      <c r="C1550" s="2" t="s">
        <v>3181</v>
      </c>
      <c r="D1550" s="2" t="str">
        <f t="array" ref="D1550">_xlfn.XLOOKUP(C1550,Customers!A:A,Customers!B:B)</f>
        <v>Customer 0689</v>
      </c>
      <c r="E1550" s="2" t="s">
        <v>93</v>
      </c>
      <c r="F1550" s="2" t="str">
        <f t="array" ref="F1550">_xlfn.XLOOKUP(E1550,Restaurants!A:A,Restaurants!B:B)</f>
        <v>Restaurant 018</v>
      </c>
      <c r="G1550" s="2" t="s">
        <v>84</v>
      </c>
      <c r="H1550" s="2" t="str">
        <f t="array" ref="H1550">_xlfn.XLOOKUP(G1550,Food_Menu!A:A,Food_Menu!B:B)</f>
        <v>Food Item 0211</v>
      </c>
      <c r="I1550" s="2">
        <f t="array" ref="I1550">_xlfn.XLOOKUP(G1550,Food_Menu!A:A,Food_Menu!D:D)</f>
        <v>200.38</v>
      </c>
      <c r="J1550" s="2" t="s">
        <v>184</v>
      </c>
      <c r="K1550" s="2" t="str">
        <f t="array" ref="K1550">_xlfn.XLOOKUP(J1550,Delivery_Partners!A:A,Delivery_Partners!B:B)</f>
        <v>Delivery Partner 155</v>
      </c>
      <c r="L1550" s="3">
        <v>2</v>
      </c>
      <c r="M1550" s="2" t="s">
        <v>23</v>
      </c>
      <c r="N1550" s="2" t="s">
        <v>24</v>
      </c>
      <c r="O1550" s="3">
        <v>22</v>
      </c>
      <c r="P1550" s="13">
        <f t="shared" si="308"/>
        <v>400.76</v>
      </c>
      <c r="Q1550" s="13" t="str">
        <f t="shared" si="309"/>
        <v>Fast</v>
      </c>
      <c r="S1550" s="21"/>
    </row>
    <row r="1551" customHeight="1" spans="1:19">
      <c r="A1551" s="2" t="s">
        <v>3182</v>
      </c>
      <c r="B1551" s="29" t="s">
        <v>1544</v>
      </c>
      <c r="C1551" s="2" t="s">
        <v>3183</v>
      </c>
      <c r="D1551" s="2" t="str">
        <f t="array" ref="D1551">_xlfn.XLOOKUP(C1551,Customers!A:A,Customers!B:B)</f>
        <v>Customer 0877</v>
      </c>
      <c r="E1551" s="2" t="s">
        <v>537</v>
      </c>
      <c r="F1551" s="2" t="str">
        <f t="array" ref="F1551">_xlfn.XLOOKUP(E1551,Restaurants!A:A,Restaurants!B:B)</f>
        <v>Restaurant 044</v>
      </c>
      <c r="G1551" s="2" t="s">
        <v>21</v>
      </c>
      <c r="H1551" s="2" t="str">
        <f t="array" ref="H1551">_xlfn.XLOOKUP(G1551,Food_Menu!A:A,Food_Menu!B:B)</f>
        <v>Food Item 0016</v>
      </c>
      <c r="I1551" s="2">
        <f t="array" ref="I1551">_xlfn.XLOOKUP(G1551,Food_Menu!A:A,Food_Menu!D:D)</f>
        <v>348.44</v>
      </c>
      <c r="J1551" s="2" t="s">
        <v>1045</v>
      </c>
      <c r="K1551" s="2" t="str">
        <f t="array" ref="K1551">_xlfn.XLOOKUP(J1551,Delivery_Partners!A:A,Delivery_Partners!B:B)</f>
        <v>Delivery Partner 129</v>
      </c>
      <c r="L1551" s="3">
        <v>2</v>
      </c>
      <c r="M1551" s="2" t="s">
        <v>23</v>
      </c>
      <c r="N1551" s="2" t="s">
        <v>55</v>
      </c>
      <c r="O1551" s="3">
        <v>38</v>
      </c>
      <c r="P1551" s="13">
        <f t="shared" si="308"/>
        <v>696.88</v>
      </c>
      <c r="Q1551" s="13" t="str">
        <f t="shared" si="309"/>
        <v>Normal</v>
      </c>
      <c r="S1551" s="21"/>
    </row>
    <row r="1552" customHeight="1" spans="1:19">
      <c r="A1552" s="2" t="s">
        <v>3184</v>
      </c>
      <c r="B1552" s="29" t="s">
        <v>512</v>
      </c>
      <c r="C1552" s="2" t="s">
        <v>3185</v>
      </c>
      <c r="D1552" s="2" t="str">
        <f t="array" ref="D1552">_xlfn.XLOOKUP(C1552,Customers!A:A,Customers!B:B)</f>
        <v>Customer 1129</v>
      </c>
      <c r="E1552" s="2" t="s">
        <v>249</v>
      </c>
      <c r="F1552" s="2" t="str">
        <f t="array" ref="F1552">_xlfn.XLOOKUP(E1552,Restaurants!A:A,Restaurants!B:B)</f>
        <v>Restaurant 061</v>
      </c>
      <c r="G1552" s="2" t="s">
        <v>79</v>
      </c>
      <c r="H1552" s="2" t="str">
        <f t="array" ref="H1552">_xlfn.XLOOKUP(G1552,Food_Menu!A:A,Food_Menu!B:B)</f>
        <v>Food Item 0165</v>
      </c>
      <c r="I1552" s="2">
        <f t="array" ref="I1552">_xlfn.XLOOKUP(G1552,Food_Menu!A:A,Food_Menu!D:D)</f>
        <v>508.61</v>
      </c>
      <c r="J1552" s="2" t="s">
        <v>938</v>
      </c>
      <c r="K1552" s="2" t="str">
        <f t="array" ref="K1552">_xlfn.XLOOKUP(J1552,Delivery_Partners!A:A,Delivery_Partners!B:B)</f>
        <v>Delivery Partner 139</v>
      </c>
      <c r="L1552" s="3">
        <v>2</v>
      </c>
      <c r="M1552" s="2" t="s">
        <v>23</v>
      </c>
      <c r="N1552" s="2" t="s">
        <v>55</v>
      </c>
      <c r="O1552" s="3">
        <v>39</v>
      </c>
      <c r="P1552" s="13">
        <f t="shared" si="308"/>
        <v>1017.22</v>
      </c>
      <c r="Q1552" s="13" t="str">
        <f t="shared" si="309"/>
        <v>Normal</v>
      </c>
      <c r="S1552" s="21"/>
    </row>
    <row r="1553" customHeight="1" spans="1:19">
      <c r="A1553" s="2" t="s">
        <v>3186</v>
      </c>
      <c r="B1553" s="29" t="s">
        <v>1875</v>
      </c>
      <c r="C1553" s="2" t="s">
        <v>1932</v>
      </c>
      <c r="D1553" s="2" t="str">
        <f t="array" ref="D1553">_xlfn.XLOOKUP(C1553,Customers!A:A,Customers!B:B)</f>
        <v>Customer 0875</v>
      </c>
      <c r="E1553" s="2" t="s">
        <v>1309</v>
      </c>
      <c r="F1553" s="2" t="str">
        <f t="array" ref="F1553">_xlfn.XLOOKUP(E1553,Restaurants!A:A,Restaurants!B:B)</f>
        <v>Restaurant 090</v>
      </c>
      <c r="G1553" s="2" t="s">
        <v>122</v>
      </c>
      <c r="H1553" s="2" t="str">
        <f t="array" ref="H1553">_xlfn.XLOOKUP(G1553,Food_Menu!A:A,Food_Menu!B:B)</f>
        <v>Food Item 0111</v>
      </c>
      <c r="I1553" s="2">
        <f t="array" ref="I1553">_xlfn.XLOOKUP(G1553,Food_Menu!A:A,Food_Menu!D:D)</f>
        <v>237.65</v>
      </c>
      <c r="J1553" s="2" t="s">
        <v>470</v>
      </c>
      <c r="K1553" s="2" t="str">
        <f t="array" ref="K1553">_xlfn.XLOOKUP(J1553,Delivery_Partners!A:A,Delivery_Partners!B:B)</f>
        <v>Delivery Partner 006</v>
      </c>
      <c r="L1553" s="3">
        <v>1</v>
      </c>
      <c r="M1553" s="2" t="s">
        <v>23</v>
      </c>
      <c r="N1553" s="2" t="s">
        <v>24</v>
      </c>
      <c r="O1553" s="3">
        <v>41</v>
      </c>
      <c r="P1553" s="13">
        <f t="shared" si="308"/>
        <v>237.65</v>
      </c>
      <c r="Q1553" s="13" t="str">
        <f t="shared" si="309"/>
        <v>Normal</v>
      </c>
      <c r="S1553" s="21"/>
    </row>
    <row r="1554" customHeight="1" spans="1:19">
      <c r="A1554" s="2" t="s">
        <v>3187</v>
      </c>
      <c r="B1554" s="28">
        <v>45941</v>
      </c>
      <c r="C1554" s="2" t="s">
        <v>1190</v>
      </c>
      <c r="D1554" s="2" t="str">
        <f t="array" ref="D1554">_xlfn.XLOOKUP(C1554,Customers!A:A,Customers!B:B)</f>
        <v>Customer 0409</v>
      </c>
      <c r="E1554" s="2" t="s">
        <v>193</v>
      </c>
      <c r="F1554" s="2" t="str">
        <f t="array" ref="F1554">_xlfn.XLOOKUP(E1554,Restaurants!A:A,Restaurants!B:B)</f>
        <v>Restaurant 051</v>
      </c>
      <c r="G1554" s="2" t="s">
        <v>789</v>
      </c>
      <c r="H1554" s="2" t="str">
        <f t="array" ref="H1554">_xlfn.XLOOKUP(G1554,Food_Menu!A:A,Food_Menu!B:B)</f>
        <v>Food Item 0162</v>
      </c>
      <c r="I1554" s="2">
        <f t="array" ref="I1554">_xlfn.XLOOKUP(G1554,Food_Menu!A:A,Food_Menu!D:D)</f>
        <v>422.16</v>
      </c>
      <c r="J1554" s="2" t="s">
        <v>1080</v>
      </c>
      <c r="K1554" s="2" t="str">
        <f t="array" ref="K1554">_xlfn.XLOOKUP(J1554,Delivery_Partners!A:A,Delivery_Partners!B:B)</f>
        <v>Delivery Partner 133</v>
      </c>
      <c r="L1554" s="3">
        <v>1</v>
      </c>
      <c r="M1554" s="2" t="s">
        <v>23</v>
      </c>
      <c r="N1554" s="2" t="s">
        <v>24</v>
      </c>
      <c r="O1554" s="3">
        <v>57</v>
      </c>
      <c r="P1554" s="13">
        <f t="shared" si="308"/>
        <v>422.16</v>
      </c>
      <c r="Q1554" s="13" t="str">
        <f t="shared" si="309"/>
        <v>Normal</v>
      </c>
      <c r="S1554" s="21"/>
    </row>
    <row r="1555" customHeight="1" spans="1:19">
      <c r="A1555" s="2" t="s">
        <v>3188</v>
      </c>
      <c r="B1555" s="28">
        <v>45691</v>
      </c>
      <c r="C1555" s="2" t="s">
        <v>1665</v>
      </c>
      <c r="D1555" s="2" t="str">
        <f t="array" ref="D1555">_xlfn.XLOOKUP(C1555,Customers!A:A,Customers!B:B)</f>
        <v>Customer 0242</v>
      </c>
      <c r="E1555" s="2" t="s">
        <v>860</v>
      </c>
      <c r="F1555" s="2" t="str">
        <f t="array" ref="F1555">_xlfn.XLOOKUP(E1555,Restaurants!A:A,Restaurants!B:B)</f>
        <v>Restaurant 103</v>
      </c>
      <c r="G1555" s="2" t="s">
        <v>2114</v>
      </c>
      <c r="H1555" s="2" t="str">
        <f t="array" ref="H1555">_xlfn.XLOOKUP(G1555,Food_Menu!A:A,Food_Menu!B:B)</f>
        <v>Food Item 0193</v>
      </c>
      <c r="I1555" s="2">
        <f t="array" ref="I1555">_xlfn.XLOOKUP(G1555,Food_Menu!A:A,Food_Menu!D:D)</f>
        <v>565.09</v>
      </c>
      <c r="J1555" s="2" t="s">
        <v>401</v>
      </c>
      <c r="K1555" s="2" t="str">
        <f t="array" ref="K1555">_xlfn.XLOOKUP(J1555,Delivery_Partners!A:A,Delivery_Partners!B:B)</f>
        <v>Delivery Partner 174</v>
      </c>
      <c r="L1555" s="3">
        <v>3</v>
      </c>
      <c r="M1555" s="2" t="s">
        <v>23</v>
      </c>
      <c r="N1555" s="2" t="s">
        <v>74</v>
      </c>
      <c r="O1555" s="3">
        <v>23</v>
      </c>
      <c r="P1555" s="13">
        <f t="shared" si="308"/>
        <v>1695.27</v>
      </c>
      <c r="Q1555" s="13" t="str">
        <f t="shared" si="309"/>
        <v>Fast</v>
      </c>
      <c r="S1555" s="21"/>
    </row>
    <row r="1556" customHeight="1" spans="1:19">
      <c r="A1556" s="2" t="s">
        <v>3189</v>
      </c>
      <c r="B1556" s="29" t="s">
        <v>550</v>
      </c>
      <c r="C1556" s="2" t="s">
        <v>3190</v>
      </c>
      <c r="D1556" s="2" t="str">
        <f t="array" ref="D1556">_xlfn.XLOOKUP(C1556,Customers!A:A,Customers!B:B)</f>
        <v>Customer 0636</v>
      </c>
      <c r="E1556" s="2" t="s">
        <v>797</v>
      </c>
      <c r="F1556" s="2" t="str">
        <f t="array" ref="F1556">_xlfn.XLOOKUP(E1556,Restaurants!A:A,Restaurants!B:B)</f>
        <v>Restaurant 058</v>
      </c>
      <c r="G1556" s="2" t="s">
        <v>624</v>
      </c>
      <c r="H1556" s="2" t="str">
        <f t="array" ref="H1556">_xlfn.XLOOKUP(G1556,Food_Menu!A:A,Food_Menu!B:B)</f>
        <v>Food Item 0129</v>
      </c>
      <c r="I1556" s="2">
        <f t="array" ref="I1556">_xlfn.XLOOKUP(G1556,Food_Menu!A:A,Food_Menu!D:D)</f>
        <v>581.3</v>
      </c>
      <c r="J1556" s="2" t="s">
        <v>718</v>
      </c>
      <c r="K1556" s="2" t="str">
        <f t="array" ref="K1556">_xlfn.XLOOKUP(J1556,Delivery_Partners!A:A,Delivery_Partners!B:B)</f>
        <v>Delivery Partner 071</v>
      </c>
      <c r="L1556" s="3">
        <v>2</v>
      </c>
      <c r="M1556" s="2" t="s">
        <v>23</v>
      </c>
      <c r="N1556" s="2" t="s">
        <v>24</v>
      </c>
      <c r="O1556" s="3">
        <v>35</v>
      </c>
      <c r="P1556" s="13">
        <f t="shared" si="308"/>
        <v>1162.6</v>
      </c>
      <c r="Q1556" s="13" t="str">
        <f t="shared" si="309"/>
        <v>Normal</v>
      </c>
      <c r="S1556" s="21"/>
    </row>
    <row r="1557" hidden="1" customHeight="1" spans="1:19">
      <c r="A1557" s="2" t="s">
        <v>3191</v>
      </c>
      <c r="B1557" s="29" t="s">
        <v>769</v>
      </c>
      <c r="C1557" s="2" t="s">
        <v>1964</v>
      </c>
      <c r="D1557" s="2" t="str">
        <f t="array" ref="D1557">_xlfn.XLOOKUP(C1557,Customers!A:A,Customers!B:B)</f>
        <v>Customer 0539</v>
      </c>
      <c r="E1557" s="2" t="s">
        <v>952</v>
      </c>
      <c r="F1557" s="2" t="str">
        <f t="array" ref="F1557">_xlfn.XLOOKUP(E1557,Restaurants!A:A,Restaurants!B:B)</f>
        <v>Restaurant 041</v>
      </c>
      <c r="G1557" s="2" t="s">
        <v>2284</v>
      </c>
      <c r="H1557" s="2" t="str">
        <f t="array" ref="H1557">_xlfn.XLOOKUP(G1557,Food_Menu!A:A,Food_Menu!B:B)</f>
        <v>Food Item 0001</v>
      </c>
      <c r="I1557" s="2"/>
      <c r="J1557" s="2" t="s">
        <v>35</v>
      </c>
      <c r="K1557" s="2" t="str">
        <f t="array" ref="K1557">_xlfn.XLOOKUP(J1557,Delivery_Partners!A:A,Delivery_Partners!B:B)</f>
        <v>Delivery Partner 081</v>
      </c>
      <c r="L1557" s="3">
        <v>1</v>
      </c>
      <c r="M1557" s="2" t="s">
        <v>189</v>
      </c>
      <c r="N1557" s="2" t="s">
        <v>24</v>
      </c>
      <c r="O1557" s="2"/>
    </row>
    <row r="1558" hidden="1" customHeight="1" spans="1:19">
      <c r="A1558" s="2" t="s">
        <v>3192</v>
      </c>
      <c r="B1558" s="29" t="s">
        <v>879</v>
      </c>
      <c r="C1558" s="2" t="s">
        <v>517</v>
      </c>
      <c r="D1558" s="2" t="str">
        <f t="array" ref="D1558">_xlfn.XLOOKUP(C1558,Customers!A:A,Customers!B:B)</f>
        <v>Customer 0376</v>
      </c>
      <c r="E1558" s="2" t="s">
        <v>952</v>
      </c>
      <c r="F1558" s="2" t="str">
        <f t="array" ref="F1558">_xlfn.XLOOKUP(E1558,Restaurants!A:A,Restaurants!B:B)</f>
        <v>Restaurant 041</v>
      </c>
      <c r="G1558" s="2" t="s">
        <v>856</v>
      </c>
      <c r="H1558" s="2" t="str">
        <f t="array" ref="H1558">_xlfn.XLOOKUP(G1558,Food_Menu!A:A,Food_Menu!B:B)</f>
        <v>Food Item 0191</v>
      </c>
      <c r="I1558" s="2"/>
      <c r="J1558" s="2" t="s">
        <v>314</v>
      </c>
      <c r="K1558" s="2" t="str">
        <f t="array" ref="K1558">_xlfn.XLOOKUP(J1558,Delivery_Partners!A:A,Delivery_Partners!B:B)</f>
        <v>Delivery Partner 021</v>
      </c>
      <c r="L1558" s="3">
        <v>1</v>
      </c>
      <c r="M1558" s="2" t="s">
        <v>101</v>
      </c>
      <c r="N1558" s="2" t="s">
        <v>24</v>
      </c>
      <c r="O1558" s="2"/>
    </row>
    <row r="1559" customHeight="1" spans="1:19">
      <c r="A1559" s="2" t="s">
        <v>3193</v>
      </c>
      <c r="B1559" s="28">
        <v>45815</v>
      </c>
      <c r="C1559" s="2" t="s">
        <v>2545</v>
      </c>
      <c r="D1559" s="2" t="str">
        <f t="array" ref="D1559">_xlfn.XLOOKUP(C1559,Customers!A:A,Customers!B:B)</f>
        <v>Customer 0974</v>
      </c>
      <c r="E1559" s="2" t="s">
        <v>182</v>
      </c>
      <c r="F1559" s="2" t="str">
        <f t="array" ref="F1559">_xlfn.XLOOKUP(E1559,Restaurants!A:A,Restaurants!B:B)</f>
        <v>Restaurant 097</v>
      </c>
      <c r="G1559" s="2" t="s">
        <v>1192</v>
      </c>
      <c r="H1559" s="2" t="str">
        <f t="array" ref="H1559">_xlfn.XLOOKUP(G1559,Food_Menu!A:A,Food_Menu!B:B)</f>
        <v>Food Item 0097</v>
      </c>
      <c r="I1559" s="2">
        <f t="array" ref="I1559">_xlfn.XLOOKUP(G1559,Food_Menu!A:A,Food_Menu!D:D)</f>
        <v>584.54</v>
      </c>
      <c r="J1559" s="2" t="s">
        <v>251</v>
      </c>
      <c r="K1559" s="2" t="str">
        <f t="array" ref="K1559">_xlfn.XLOOKUP(J1559,Delivery_Partners!A:A,Delivery_Partners!B:B)</f>
        <v>Delivery Partner 089</v>
      </c>
      <c r="L1559" s="3">
        <v>1</v>
      </c>
      <c r="M1559" s="2" t="s">
        <v>23</v>
      </c>
      <c r="N1559" s="2" t="s">
        <v>24</v>
      </c>
      <c r="O1559" s="3">
        <v>27</v>
      </c>
      <c r="P1559" s="13">
        <f t="shared" ref="P1559:P1564" si="310">I1559*L1559</f>
        <v>584.54</v>
      </c>
      <c r="Q1559" s="13" t="str">
        <f t="shared" ref="Q1559:Q1564" si="311">IF(O1559="","Not Delivered",IF(O1559&lt;=30,"Fast",IF(O1559&lt;=60,"Normal","Slow")))</f>
        <v>Fast</v>
      </c>
      <c r="S1559" s="21"/>
    </row>
    <row r="1560" customHeight="1" spans="1:19">
      <c r="A1560" s="2" t="s">
        <v>3194</v>
      </c>
      <c r="B1560" s="28">
        <v>45878</v>
      </c>
      <c r="C1560" s="2" t="s">
        <v>1494</v>
      </c>
      <c r="D1560" s="2" t="str">
        <f t="array" ref="D1560">_xlfn.XLOOKUP(C1560,Customers!A:A,Customers!B:B)</f>
        <v>Customer 1092</v>
      </c>
      <c r="E1560" s="2" t="s">
        <v>1173</v>
      </c>
      <c r="F1560" s="2" t="str">
        <f t="array" ref="F1560">_xlfn.XLOOKUP(E1560,Restaurants!A:A,Restaurants!B:B)</f>
        <v>Restaurant 080</v>
      </c>
      <c r="G1560" s="2" t="s">
        <v>1575</v>
      </c>
      <c r="H1560" s="2" t="str">
        <f t="array" ref="H1560">_xlfn.XLOOKUP(G1560,Food_Menu!A:A,Food_Menu!B:B)</f>
        <v>Food Item 0101</v>
      </c>
      <c r="I1560" s="2">
        <f t="array" ref="I1560">_xlfn.XLOOKUP(G1560,Food_Menu!A:A,Food_Menu!D:D)</f>
        <v>140.64</v>
      </c>
      <c r="J1560" s="2" t="s">
        <v>414</v>
      </c>
      <c r="K1560" s="2" t="str">
        <f t="array" ref="K1560">_xlfn.XLOOKUP(J1560,Delivery_Partners!A:A,Delivery_Partners!B:B)</f>
        <v>Delivery Partner 122</v>
      </c>
      <c r="L1560" s="3">
        <v>1</v>
      </c>
      <c r="M1560" s="2" t="s">
        <v>23</v>
      </c>
      <c r="N1560" s="2" t="s">
        <v>55</v>
      </c>
      <c r="O1560" s="3">
        <v>28</v>
      </c>
      <c r="P1560" s="13">
        <f t="shared" si="310"/>
        <v>140.64</v>
      </c>
      <c r="Q1560" s="13" t="str">
        <f t="shared" si="311"/>
        <v>Fast</v>
      </c>
      <c r="S1560" s="21"/>
    </row>
    <row r="1561" customHeight="1" spans="1:19">
      <c r="A1561" s="2" t="s">
        <v>3195</v>
      </c>
      <c r="B1561" s="28">
        <v>45699</v>
      </c>
      <c r="C1561" s="2" t="s">
        <v>1953</v>
      </c>
      <c r="D1561" s="2" t="str">
        <f t="array" ref="D1561">_xlfn.XLOOKUP(C1561,Customers!A:A,Customers!B:B)</f>
        <v>Customer 0458</v>
      </c>
      <c r="E1561" s="2" t="s">
        <v>1031</v>
      </c>
      <c r="F1561" s="2" t="str">
        <f t="array" ref="F1561">_xlfn.XLOOKUP(E1561,Restaurants!A:A,Restaurants!B:B)</f>
        <v>Restaurant 016</v>
      </c>
      <c r="G1561" s="2" t="s">
        <v>624</v>
      </c>
      <c r="H1561" s="2" t="str">
        <f t="array" ref="H1561">_xlfn.XLOOKUP(G1561,Food_Menu!A:A,Food_Menu!B:B)</f>
        <v>Food Item 0129</v>
      </c>
      <c r="I1561" s="2">
        <f t="array" ref="I1561">_xlfn.XLOOKUP(G1561,Food_Menu!A:A,Food_Menu!D:D)</f>
        <v>581.3</v>
      </c>
      <c r="J1561" s="2" t="s">
        <v>714</v>
      </c>
      <c r="K1561" s="2" t="str">
        <f t="array" ref="K1561">_xlfn.XLOOKUP(J1561,Delivery_Partners!A:A,Delivery_Partners!B:B)</f>
        <v>Delivery Partner 054</v>
      </c>
      <c r="L1561" s="3">
        <v>2</v>
      </c>
      <c r="M1561" s="2" t="s">
        <v>23</v>
      </c>
      <c r="N1561" s="2" t="s">
        <v>55</v>
      </c>
      <c r="O1561" s="3">
        <v>29</v>
      </c>
      <c r="P1561" s="13">
        <f t="shared" si="310"/>
        <v>1162.6</v>
      </c>
      <c r="Q1561" s="13" t="str">
        <f t="shared" si="311"/>
        <v>Fast</v>
      </c>
      <c r="S1561" s="21"/>
    </row>
    <row r="1562" customHeight="1" spans="1:19">
      <c r="A1562" s="2" t="s">
        <v>3196</v>
      </c>
      <c r="B1562" s="28">
        <v>45874</v>
      </c>
      <c r="C1562" s="2" t="s">
        <v>716</v>
      </c>
      <c r="D1562" s="2" t="str">
        <f t="array" ref="D1562">_xlfn.XLOOKUP(C1562,Customers!A:A,Customers!B:B)</f>
        <v>Customer 0818</v>
      </c>
      <c r="E1562" s="2" t="s">
        <v>421</v>
      </c>
      <c r="F1562" s="2" t="str">
        <f t="array" ref="F1562">_xlfn.XLOOKUP(E1562,Restaurants!A:A,Restaurants!B:B)</f>
        <v>Restaurant 091</v>
      </c>
      <c r="G1562" s="2" t="s">
        <v>1919</v>
      </c>
      <c r="H1562" s="2" t="str">
        <f t="array" ref="H1562">_xlfn.XLOOKUP(G1562,Food_Menu!A:A,Food_Menu!B:B)</f>
        <v>Food Item 0201</v>
      </c>
      <c r="I1562" s="2">
        <f t="array" ref="I1562">_xlfn.XLOOKUP(G1562,Food_Menu!A:A,Food_Menu!D:D)</f>
        <v>613.68</v>
      </c>
      <c r="J1562" s="2" t="s">
        <v>127</v>
      </c>
      <c r="K1562" s="2" t="str">
        <f t="array" ref="K1562">_xlfn.XLOOKUP(J1562,Delivery_Partners!A:A,Delivery_Partners!B:B)</f>
        <v>Delivery Partner 134</v>
      </c>
      <c r="L1562" s="3">
        <v>3</v>
      </c>
      <c r="M1562" s="2" t="s">
        <v>23</v>
      </c>
      <c r="N1562" s="2" t="s">
        <v>24</v>
      </c>
      <c r="O1562" s="3">
        <v>55</v>
      </c>
      <c r="P1562" s="13">
        <f t="shared" si="310"/>
        <v>1841.04</v>
      </c>
      <c r="Q1562" s="13" t="str">
        <f t="shared" si="311"/>
        <v>Normal</v>
      </c>
      <c r="S1562" s="21"/>
    </row>
    <row r="1563" customHeight="1" spans="1:19">
      <c r="A1563" s="2" t="s">
        <v>3197</v>
      </c>
      <c r="B1563" s="28">
        <v>45750</v>
      </c>
      <c r="C1563" s="2" t="s">
        <v>2240</v>
      </c>
      <c r="D1563" s="2" t="str">
        <f t="array" ref="D1563">_xlfn.XLOOKUP(C1563,Customers!A:A,Customers!B:B)</f>
        <v>Customer 1182</v>
      </c>
      <c r="E1563" s="2" t="s">
        <v>908</v>
      </c>
      <c r="F1563" s="2" t="str">
        <f t="array" ref="F1563">_xlfn.XLOOKUP(E1563,Restaurants!A:A,Restaurants!B:B)</f>
        <v>Restaurant 050</v>
      </c>
      <c r="G1563" s="2" t="s">
        <v>815</v>
      </c>
      <c r="H1563" s="2" t="str">
        <f t="array" ref="H1563">_xlfn.XLOOKUP(G1563,Food_Menu!A:A,Food_Menu!B:B)</f>
        <v>Food Item 0116</v>
      </c>
      <c r="I1563" s="2">
        <f t="array" ref="I1563">_xlfn.XLOOKUP(G1563,Food_Menu!A:A,Food_Menu!D:D)</f>
        <v>510.85</v>
      </c>
      <c r="J1563" s="2" t="s">
        <v>439</v>
      </c>
      <c r="K1563" s="2" t="str">
        <f t="array" ref="K1563">_xlfn.XLOOKUP(J1563,Delivery_Partners!A:A,Delivery_Partners!B:B)</f>
        <v>Delivery Partner 016</v>
      </c>
      <c r="L1563" s="3">
        <v>1</v>
      </c>
      <c r="M1563" s="2" t="s">
        <v>23</v>
      </c>
      <c r="N1563" s="2" t="s">
        <v>24</v>
      </c>
      <c r="O1563" s="3">
        <v>23</v>
      </c>
      <c r="P1563" s="13">
        <f t="shared" si="310"/>
        <v>510.85</v>
      </c>
      <c r="Q1563" s="13" t="str">
        <f t="shared" si="311"/>
        <v>Fast</v>
      </c>
      <c r="S1563" s="21"/>
    </row>
    <row r="1564" customHeight="1" spans="1:19">
      <c r="A1564" s="2" t="s">
        <v>3198</v>
      </c>
      <c r="B1564" s="28">
        <v>45753</v>
      </c>
      <c r="C1564" s="2" t="s">
        <v>223</v>
      </c>
      <c r="D1564" s="2" t="str">
        <f t="array" ref="D1564">_xlfn.XLOOKUP(C1564,Customers!A:A,Customers!B:B)</f>
        <v>Customer 0015</v>
      </c>
      <c r="E1564" s="2" t="s">
        <v>1060</v>
      </c>
      <c r="F1564" s="2" t="str">
        <f t="array" ref="F1564">_xlfn.XLOOKUP(E1564,Restaurants!A:A,Restaurants!B:B)</f>
        <v>Restaurant 042</v>
      </c>
      <c r="G1564" s="2" t="s">
        <v>998</v>
      </c>
      <c r="H1564" s="2" t="str">
        <f t="array" ref="H1564">_xlfn.XLOOKUP(G1564,Food_Menu!A:A,Food_Menu!B:B)</f>
        <v>Food Item 0046</v>
      </c>
      <c r="I1564" s="2">
        <f t="array" ref="I1564">_xlfn.XLOOKUP(G1564,Food_Menu!A:A,Food_Menu!D:D)</f>
        <v>300.6</v>
      </c>
      <c r="J1564" s="2" t="s">
        <v>414</v>
      </c>
      <c r="K1564" s="2" t="str">
        <f t="array" ref="K1564">_xlfn.XLOOKUP(J1564,Delivery_Partners!A:A,Delivery_Partners!B:B)</f>
        <v>Delivery Partner 122</v>
      </c>
      <c r="L1564" s="3">
        <v>3</v>
      </c>
      <c r="M1564" s="2" t="s">
        <v>23</v>
      </c>
      <c r="N1564" s="2" t="s">
        <v>55</v>
      </c>
      <c r="O1564" s="3">
        <v>31</v>
      </c>
      <c r="P1564" s="13">
        <f t="shared" si="310"/>
        <v>901.8</v>
      </c>
      <c r="Q1564" s="13" t="str">
        <f t="shared" si="311"/>
        <v>Normal</v>
      </c>
      <c r="S1564" s="21"/>
    </row>
    <row r="1565" hidden="1" customHeight="1" spans="1:19">
      <c r="A1565" s="2" t="s">
        <v>3199</v>
      </c>
      <c r="B1565" s="28">
        <v>45999</v>
      </c>
      <c r="C1565" s="2" t="s">
        <v>581</v>
      </c>
      <c r="D1565" s="2" t="str">
        <f t="array" ref="D1565">_xlfn.XLOOKUP(C1565,Customers!A:A,Customers!B:B)</f>
        <v>Customer 0438</v>
      </c>
      <c r="E1565" s="2" t="s">
        <v>98</v>
      </c>
      <c r="F1565" s="2" t="str">
        <f t="array" ref="F1565">_xlfn.XLOOKUP(E1565,Restaurants!A:A,Restaurants!B:B)</f>
        <v>Restaurant 012</v>
      </c>
      <c r="G1565" s="2" t="s">
        <v>789</v>
      </c>
      <c r="H1565" s="2" t="str">
        <f t="array" ref="H1565">_xlfn.XLOOKUP(G1565,Food_Menu!A:A,Food_Menu!B:B)</f>
        <v>Food Item 0162</v>
      </c>
      <c r="I1565" s="2"/>
      <c r="J1565" s="2" t="s">
        <v>123</v>
      </c>
      <c r="K1565" s="2" t="str">
        <f t="array" ref="K1565">_xlfn.XLOOKUP(J1565,Delivery_Partners!A:A,Delivery_Partners!B:B)</f>
        <v>Delivery Partner 106</v>
      </c>
      <c r="L1565" s="3">
        <v>2</v>
      </c>
      <c r="M1565" s="2" t="s">
        <v>101</v>
      </c>
      <c r="N1565" s="2" t="s">
        <v>24</v>
      </c>
      <c r="O1565" s="2"/>
    </row>
    <row r="1566" customHeight="1" spans="1:19">
      <c r="A1566" s="2" t="s">
        <v>3200</v>
      </c>
      <c r="B1566" s="28">
        <v>45667</v>
      </c>
      <c r="C1566" s="2" t="s">
        <v>2401</v>
      </c>
      <c r="D1566" s="2" t="str">
        <f t="array" ref="D1566">_xlfn.XLOOKUP(C1566,Customers!A:A,Customers!B:B)</f>
        <v>Customer 0886</v>
      </c>
      <c r="E1566" s="2" t="s">
        <v>224</v>
      </c>
      <c r="F1566" s="2" t="str">
        <f t="array" ref="F1566">_xlfn.XLOOKUP(E1566,Restaurants!A:A,Restaurants!B:B)</f>
        <v>Restaurant 120</v>
      </c>
      <c r="G1566" s="2" t="s">
        <v>754</v>
      </c>
      <c r="H1566" s="2" t="str">
        <f t="array" ref="H1566">_xlfn.XLOOKUP(G1566,Food_Menu!A:A,Food_Menu!B:B)</f>
        <v>Food Item 0140</v>
      </c>
      <c r="I1566" s="2">
        <f t="array" ref="I1566">_xlfn.XLOOKUP(G1566,Food_Menu!A:A,Food_Menu!D:D)</f>
        <v>408.22</v>
      </c>
      <c r="J1566" s="2" t="s">
        <v>1716</v>
      </c>
      <c r="K1566" s="2" t="str">
        <f t="array" ref="K1566">_xlfn.XLOOKUP(J1566,Delivery_Partners!A:A,Delivery_Partners!B:B)</f>
        <v>Delivery Partner 042</v>
      </c>
      <c r="L1566" s="3">
        <v>2</v>
      </c>
      <c r="M1566" s="2" t="s">
        <v>23</v>
      </c>
      <c r="N1566" s="2" t="s">
        <v>74</v>
      </c>
      <c r="O1566" s="3">
        <v>22</v>
      </c>
      <c r="P1566" s="13">
        <f t="shared" ref="P1566:P1568" si="312">I1566*L1566</f>
        <v>816.44</v>
      </c>
      <c r="Q1566" s="13" t="str">
        <f t="shared" ref="Q1566:Q1568" si="313">IF(O1566="","Not Delivered",IF(O1566&lt;=30,"Fast",IF(O1566&lt;=60,"Normal","Slow")))</f>
        <v>Fast</v>
      </c>
      <c r="S1566" s="21"/>
    </row>
    <row r="1567" customHeight="1" spans="1:19">
      <c r="A1567" s="2" t="s">
        <v>3201</v>
      </c>
      <c r="B1567" s="28">
        <v>45698</v>
      </c>
      <c r="C1567" s="2" t="s">
        <v>3202</v>
      </c>
      <c r="D1567" s="2" t="str">
        <f t="array" ref="D1567">_xlfn.XLOOKUP(C1567,Customers!A:A,Customers!B:B)</f>
        <v>Customer 0598</v>
      </c>
      <c r="E1567" s="2" t="s">
        <v>335</v>
      </c>
      <c r="F1567" s="2" t="str">
        <f t="array" ref="F1567">_xlfn.XLOOKUP(E1567,Restaurants!A:A,Restaurants!B:B)</f>
        <v>Restaurant 007</v>
      </c>
      <c r="G1567" s="2" t="s">
        <v>1509</v>
      </c>
      <c r="H1567" s="2" t="str">
        <f t="array" ref="H1567">_xlfn.XLOOKUP(G1567,Food_Menu!A:A,Food_Menu!B:B)</f>
        <v>Food Item 0015</v>
      </c>
      <c r="I1567" s="2">
        <f t="array" ref="I1567">_xlfn.XLOOKUP(G1567,Food_Menu!A:A,Food_Menu!D:D)</f>
        <v>268.11</v>
      </c>
      <c r="J1567" s="2" t="s">
        <v>262</v>
      </c>
      <c r="K1567" s="2" t="str">
        <f t="array" ref="K1567">_xlfn.XLOOKUP(J1567,Delivery_Partners!A:A,Delivery_Partners!B:B)</f>
        <v>Delivery Partner 063</v>
      </c>
      <c r="L1567" s="3">
        <v>4</v>
      </c>
      <c r="M1567" s="2" t="s">
        <v>23</v>
      </c>
      <c r="N1567" s="2" t="s">
        <v>24</v>
      </c>
      <c r="O1567" s="3">
        <v>38</v>
      </c>
      <c r="P1567" s="13">
        <f t="shared" si="312"/>
        <v>1072.44</v>
      </c>
      <c r="Q1567" s="13" t="str">
        <f t="shared" si="313"/>
        <v>Normal</v>
      </c>
      <c r="S1567" s="21"/>
    </row>
    <row r="1568" customHeight="1" spans="1:19">
      <c r="A1568" s="2" t="s">
        <v>3203</v>
      </c>
      <c r="B1568" s="28">
        <v>45782</v>
      </c>
      <c r="C1568" s="2" t="s">
        <v>978</v>
      </c>
      <c r="D1568" s="2" t="str">
        <f t="array" ref="D1568">_xlfn.XLOOKUP(C1568,Customers!A:A,Customers!B:B)</f>
        <v>Customer 0951</v>
      </c>
      <c r="E1568" s="2" t="s">
        <v>224</v>
      </c>
      <c r="F1568" s="2" t="str">
        <f t="array" ref="F1568">_xlfn.XLOOKUP(E1568,Restaurants!A:A,Restaurants!B:B)</f>
        <v>Restaurant 120</v>
      </c>
      <c r="G1568" s="2" t="s">
        <v>144</v>
      </c>
      <c r="H1568" s="2" t="str">
        <f t="array" ref="H1568">_xlfn.XLOOKUP(G1568,Food_Menu!A:A,Food_Menu!B:B)</f>
        <v>Food Item 0118</v>
      </c>
      <c r="I1568" s="2">
        <f t="array" ref="I1568">_xlfn.XLOOKUP(G1568,Food_Menu!A:A,Food_Menu!D:D)</f>
        <v>301.92</v>
      </c>
      <c r="J1568" s="2" t="s">
        <v>217</v>
      </c>
      <c r="K1568" s="2" t="str">
        <f t="array" ref="K1568">_xlfn.XLOOKUP(J1568,Delivery_Partners!A:A,Delivery_Partners!B:B)</f>
        <v>Delivery Partner 044</v>
      </c>
      <c r="L1568" s="3">
        <v>1</v>
      </c>
      <c r="M1568" s="2" t="s">
        <v>23</v>
      </c>
      <c r="N1568" s="2" t="s">
        <v>74</v>
      </c>
      <c r="O1568" s="3">
        <v>15</v>
      </c>
      <c r="P1568" s="13">
        <f t="shared" si="312"/>
        <v>301.92</v>
      </c>
      <c r="Q1568" s="13" t="str">
        <f t="shared" si="313"/>
        <v>Fast</v>
      </c>
      <c r="S1568" s="21"/>
    </row>
    <row r="1569" hidden="1" customHeight="1" spans="1:19">
      <c r="A1569" s="2" t="s">
        <v>3204</v>
      </c>
      <c r="B1569" s="28">
        <v>45881</v>
      </c>
      <c r="C1569" s="2" t="s">
        <v>2673</v>
      </c>
      <c r="D1569" s="2" t="str">
        <f t="array" ref="D1569">_xlfn.XLOOKUP(C1569,Customers!A:A,Customers!B:B)</f>
        <v>Customer 0570</v>
      </c>
      <c r="E1569" s="2" t="s">
        <v>492</v>
      </c>
      <c r="F1569" s="2" t="str">
        <f t="array" ref="F1569">_xlfn.XLOOKUP(E1569,Restaurants!A:A,Restaurants!B:B)</f>
        <v>Restaurant 008</v>
      </c>
      <c r="G1569" s="2" t="s">
        <v>1086</v>
      </c>
      <c r="H1569" s="2" t="str">
        <f t="array" ref="H1569">_xlfn.XLOOKUP(G1569,Food_Menu!A:A,Food_Menu!B:B)</f>
        <v>Food Item 0173</v>
      </c>
      <c r="I1569" s="2"/>
      <c r="J1569" s="2" t="s">
        <v>597</v>
      </c>
      <c r="K1569" s="2" t="str">
        <f t="array" ref="K1569">_xlfn.XLOOKUP(J1569,Delivery_Partners!A:A,Delivery_Partners!B:B)</f>
        <v>Delivery Partner 113</v>
      </c>
      <c r="L1569" s="3">
        <v>3</v>
      </c>
      <c r="M1569" s="2" t="s">
        <v>101</v>
      </c>
      <c r="N1569" s="2" t="s">
        <v>24</v>
      </c>
      <c r="O1569" s="2"/>
    </row>
    <row r="1570" customHeight="1" spans="1:19">
      <c r="A1570" s="2" t="s">
        <v>3205</v>
      </c>
      <c r="B1570" s="29" t="s">
        <v>166</v>
      </c>
      <c r="C1570" s="2" t="s">
        <v>2426</v>
      </c>
      <c r="D1570" s="2" t="str">
        <f t="array" ref="D1570">_xlfn.XLOOKUP(C1570,Customers!A:A,Customers!B:B)</f>
        <v>Customer 0078</v>
      </c>
      <c r="E1570" s="2" t="s">
        <v>249</v>
      </c>
      <c r="F1570" s="2" t="str">
        <f t="array" ref="F1570">_xlfn.XLOOKUP(E1570,Restaurants!A:A,Restaurants!B:B)</f>
        <v>Restaurant 061</v>
      </c>
      <c r="G1570" s="2" t="s">
        <v>355</v>
      </c>
      <c r="H1570" s="2" t="str">
        <f t="array" ref="H1570">_xlfn.XLOOKUP(G1570,Food_Menu!A:A,Food_Menu!B:B)</f>
        <v>Food Item 0195</v>
      </c>
      <c r="I1570" s="2">
        <f t="array" ref="I1570">_xlfn.XLOOKUP(G1570,Food_Menu!A:A,Food_Menu!D:D)</f>
        <v>547.24</v>
      </c>
      <c r="J1570" s="2" t="s">
        <v>1481</v>
      </c>
      <c r="K1570" s="2" t="str">
        <f t="array" ref="K1570">_xlfn.XLOOKUP(J1570,Delivery_Partners!A:A,Delivery_Partners!B:B)</f>
        <v>Delivery Partner 115</v>
      </c>
      <c r="L1570" s="3">
        <v>1</v>
      </c>
      <c r="M1570" s="2" t="s">
        <v>23</v>
      </c>
      <c r="N1570" s="2" t="s">
        <v>55</v>
      </c>
      <c r="O1570" s="3">
        <v>36</v>
      </c>
      <c r="P1570" s="13">
        <f>I1570*L1570</f>
        <v>547.24</v>
      </c>
      <c r="Q1570" s="13" t="str">
        <f>IF(O1570="","Not Delivered",IF(O1570&lt;=30,"Fast",IF(O1570&lt;=60,"Normal","Slow")))</f>
        <v>Normal</v>
      </c>
      <c r="S1570" s="21"/>
    </row>
    <row r="1571" hidden="1" customHeight="1" spans="1:19">
      <c r="A1571" s="2" t="s">
        <v>3206</v>
      </c>
      <c r="B1571" s="28">
        <v>45993</v>
      </c>
      <c r="C1571" s="2" t="s">
        <v>956</v>
      </c>
      <c r="D1571" s="2" t="str">
        <f t="array" ref="D1571">_xlfn.XLOOKUP(C1571,Customers!A:A,Customers!B:B)</f>
        <v>Customer 0521</v>
      </c>
      <c r="E1571" s="2" t="s">
        <v>71</v>
      </c>
      <c r="F1571" s="2" t="str">
        <f t="array" ref="F1571">_xlfn.XLOOKUP(E1571,Restaurants!A:A,Restaurants!B:B)</f>
        <v>Restaurant 013</v>
      </c>
      <c r="G1571" s="2" t="s">
        <v>1272</v>
      </c>
      <c r="H1571" s="2" t="str">
        <f t="array" ref="H1571">_xlfn.XLOOKUP(G1571,Food_Menu!A:A,Food_Menu!B:B)</f>
        <v>Food Item 0063</v>
      </c>
      <c r="I1571" s="2"/>
      <c r="J1571" s="2" t="s">
        <v>351</v>
      </c>
      <c r="K1571" s="2" t="str">
        <f t="array" ref="K1571">_xlfn.XLOOKUP(J1571,Delivery_Partners!A:A,Delivery_Partners!B:B)</f>
        <v>Delivery Partner 101</v>
      </c>
      <c r="L1571" s="3">
        <v>1</v>
      </c>
      <c r="M1571" s="2" t="s">
        <v>101</v>
      </c>
      <c r="N1571" s="2" t="s">
        <v>24</v>
      </c>
      <c r="O1571" s="2"/>
    </row>
    <row r="1572" customHeight="1" spans="1:19">
      <c r="A1572" s="2" t="s">
        <v>3207</v>
      </c>
      <c r="B1572" s="28">
        <v>45931</v>
      </c>
      <c r="C1572" s="2" t="s">
        <v>1207</v>
      </c>
      <c r="D1572" s="2" t="str">
        <f t="array" ref="D1572">_xlfn.XLOOKUP(C1572,Customers!A:A,Customers!B:B)</f>
        <v>Customer 0486</v>
      </c>
      <c r="E1572" s="2" t="s">
        <v>1191</v>
      </c>
      <c r="F1572" s="2" t="str">
        <f t="array" ref="F1572">_xlfn.XLOOKUP(E1572,Restaurants!A:A,Restaurants!B:B)</f>
        <v>Restaurant 060</v>
      </c>
      <c r="G1572" s="2" t="s">
        <v>318</v>
      </c>
      <c r="H1572" s="2" t="str">
        <f t="array" ref="H1572">_xlfn.XLOOKUP(G1572,Food_Menu!A:A,Food_Menu!B:B)</f>
        <v>Food Item 0115</v>
      </c>
      <c r="I1572" s="2">
        <f t="array" ref="I1572">_xlfn.XLOOKUP(G1572,Food_Menu!A:A,Food_Menu!D:D)</f>
        <v>109.53</v>
      </c>
      <c r="J1572" s="2" t="s">
        <v>1290</v>
      </c>
      <c r="K1572" s="2" t="str">
        <f t="array" ref="K1572">_xlfn.XLOOKUP(J1572,Delivery_Partners!A:A,Delivery_Partners!B:B)</f>
        <v>Delivery Partner 035</v>
      </c>
      <c r="L1572" s="3">
        <v>2</v>
      </c>
      <c r="M1572" s="2" t="s">
        <v>23</v>
      </c>
      <c r="N1572" s="2" t="s">
        <v>74</v>
      </c>
      <c r="O1572" s="3">
        <v>25</v>
      </c>
      <c r="P1572" s="13">
        <f t="shared" ref="P1572:P1584" si="314">I1572*L1572</f>
        <v>219.06</v>
      </c>
      <c r="Q1572" s="13" t="str">
        <f t="shared" ref="Q1572:Q1584" si="315">IF(O1572="","Not Delivered",IF(O1572&lt;=30,"Fast",IF(O1572&lt;=60,"Normal","Slow")))</f>
        <v>Fast</v>
      </c>
      <c r="S1572" s="21"/>
    </row>
    <row r="1573" customHeight="1" spans="1:19">
      <c r="A1573" s="2" t="s">
        <v>3208</v>
      </c>
      <c r="B1573" s="28">
        <v>45789</v>
      </c>
      <c r="C1573" s="2" t="s">
        <v>1436</v>
      </c>
      <c r="D1573" s="2" t="str">
        <f t="array" ref="D1573">_xlfn.XLOOKUP(C1573,Customers!A:A,Customers!B:B)</f>
        <v>Customer 1015</v>
      </c>
      <c r="E1573" s="2" t="s">
        <v>245</v>
      </c>
      <c r="F1573" s="2" t="str">
        <f t="array" ref="F1573">_xlfn.XLOOKUP(E1573,Restaurants!A:A,Restaurants!B:B)</f>
        <v>Restaurant 101</v>
      </c>
      <c r="G1573" s="2" t="s">
        <v>211</v>
      </c>
      <c r="H1573" s="2" t="str">
        <f t="array" ref="H1573">_xlfn.XLOOKUP(G1573,Food_Menu!A:A,Food_Menu!B:B)</f>
        <v>Food Item 0182</v>
      </c>
      <c r="I1573" s="2">
        <f t="array" ref="I1573">_xlfn.XLOOKUP(G1573,Food_Menu!A:A,Food_Menu!D:D)</f>
        <v>512.27</v>
      </c>
      <c r="J1573" s="2" t="s">
        <v>435</v>
      </c>
      <c r="K1573" s="2" t="str">
        <f t="array" ref="K1573">_xlfn.XLOOKUP(J1573,Delivery_Partners!A:A,Delivery_Partners!B:B)</f>
        <v>Delivery Partner 040</v>
      </c>
      <c r="L1573" s="3">
        <v>1</v>
      </c>
      <c r="M1573" s="2" t="s">
        <v>23</v>
      </c>
      <c r="N1573" s="2" t="s">
        <v>55</v>
      </c>
      <c r="O1573" s="3">
        <v>38</v>
      </c>
      <c r="P1573" s="13">
        <f t="shared" si="314"/>
        <v>512.27</v>
      </c>
      <c r="Q1573" s="13" t="str">
        <f t="shared" si="315"/>
        <v>Normal</v>
      </c>
      <c r="S1573" s="21"/>
    </row>
    <row r="1574" customHeight="1" spans="1:19">
      <c r="A1574" s="2" t="s">
        <v>3209</v>
      </c>
      <c r="B1574" s="28">
        <v>45841</v>
      </c>
      <c r="C1574" s="2" t="s">
        <v>806</v>
      </c>
      <c r="D1574" s="2" t="str">
        <f t="array" ref="D1574">_xlfn.XLOOKUP(C1574,Customers!A:A,Customers!B:B)</f>
        <v>Customer 0177</v>
      </c>
      <c r="E1574" s="2" t="s">
        <v>548</v>
      </c>
      <c r="F1574" s="2" t="str">
        <f t="array" ref="F1574">_xlfn.XLOOKUP(E1574,Restaurants!A:A,Restaurants!B:B)</f>
        <v>Restaurant 071</v>
      </c>
      <c r="G1574" s="2" t="s">
        <v>624</v>
      </c>
      <c r="H1574" s="2" t="str">
        <f t="array" ref="H1574">_xlfn.XLOOKUP(G1574,Food_Menu!A:A,Food_Menu!B:B)</f>
        <v>Food Item 0129</v>
      </c>
      <c r="I1574" s="2">
        <f t="array" ref="I1574">_xlfn.XLOOKUP(G1574,Food_Menu!A:A,Food_Menu!D:D)</f>
        <v>581.3</v>
      </c>
      <c r="J1574" s="2" t="s">
        <v>1829</v>
      </c>
      <c r="K1574" s="2" t="str">
        <f t="array" ref="K1574">_xlfn.XLOOKUP(J1574,Delivery_Partners!A:A,Delivery_Partners!B:B)</f>
        <v>Delivery Partner 146</v>
      </c>
      <c r="L1574" s="3">
        <v>2</v>
      </c>
      <c r="M1574" s="2" t="s">
        <v>23</v>
      </c>
      <c r="N1574" s="2" t="s">
        <v>55</v>
      </c>
      <c r="O1574" s="3">
        <v>35</v>
      </c>
      <c r="P1574" s="13">
        <f t="shared" si="314"/>
        <v>1162.6</v>
      </c>
      <c r="Q1574" s="13" t="str">
        <f t="shared" si="315"/>
        <v>Normal</v>
      </c>
      <c r="S1574" s="21"/>
    </row>
    <row r="1575" customHeight="1" spans="1:19">
      <c r="A1575" s="2" t="s">
        <v>3210</v>
      </c>
      <c r="B1575" s="28">
        <v>45877</v>
      </c>
      <c r="C1575" s="2" t="s">
        <v>3211</v>
      </c>
      <c r="D1575" s="2" t="str">
        <f t="array" ref="D1575">_xlfn.XLOOKUP(C1575,Customers!A:A,Customers!B:B)</f>
        <v>Customer 0187</v>
      </c>
      <c r="E1575" s="2" t="s">
        <v>157</v>
      </c>
      <c r="F1575" s="2" t="str">
        <f t="array" ref="F1575">_xlfn.XLOOKUP(E1575,Restaurants!A:A,Restaurants!B:B)</f>
        <v>Restaurant 066</v>
      </c>
      <c r="G1575" s="2" t="s">
        <v>294</v>
      </c>
      <c r="H1575" s="2" t="str">
        <f t="array" ref="H1575">_xlfn.XLOOKUP(G1575,Food_Menu!A:A,Food_Menu!B:B)</f>
        <v>Food Item 0093</v>
      </c>
      <c r="I1575" s="2">
        <f t="array" ref="I1575">_xlfn.XLOOKUP(G1575,Food_Menu!A:A,Food_Menu!D:D)</f>
        <v>337.02</v>
      </c>
      <c r="J1575" s="2" t="s">
        <v>1408</v>
      </c>
      <c r="K1575" s="2" t="str">
        <f t="array" ref="K1575">_xlfn.XLOOKUP(J1575,Delivery_Partners!A:A,Delivery_Partners!B:B)</f>
        <v>Delivery Partner 084</v>
      </c>
      <c r="L1575" s="3">
        <v>1</v>
      </c>
      <c r="M1575" s="2" t="s">
        <v>23</v>
      </c>
      <c r="N1575" s="2" t="s">
        <v>24</v>
      </c>
      <c r="O1575" s="3">
        <v>51</v>
      </c>
      <c r="P1575" s="13">
        <f t="shared" si="314"/>
        <v>337.02</v>
      </c>
      <c r="Q1575" s="13" t="str">
        <f t="shared" si="315"/>
        <v>Normal</v>
      </c>
      <c r="S1575" s="21"/>
    </row>
    <row r="1576" customHeight="1" spans="1:19">
      <c r="A1576" s="2" t="s">
        <v>3212</v>
      </c>
      <c r="B1576" s="29" t="s">
        <v>129</v>
      </c>
      <c r="C1576" s="2" t="s">
        <v>210</v>
      </c>
      <c r="D1576" s="2" t="str">
        <f t="array" ref="D1576">_xlfn.XLOOKUP(C1576,Customers!A:A,Customers!B:B)</f>
        <v>Customer 0170</v>
      </c>
      <c r="E1576" s="2" t="s">
        <v>871</v>
      </c>
      <c r="F1576" s="2" t="str">
        <f t="array" ref="F1576">_xlfn.XLOOKUP(E1576,Restaurants!A:A,Restaurants!B:B)</f>
        <v>Restaurant 015</v>
      </c>
      <c r="G1576" s="2" t="s">
        <v>1498</v>
      </c>
      <c r="H1576" s="2" t="str">
        <f t="array" ref="H1576">_xlfn.XLOOKUP(G1576,Food_Menu!A:A,Food_Menu!B:B)</f>
        <v>Food Item 0041</v>
      </c>
      <c r="I1576" s="2">
        <f t="array" ref="I1576">_xlfn.XLOOKUP(G1576,Food_Menu!A:A,Food_Menu!D:D)</f>
        <v>514.31</v>
      </c>
      <c r="J1576" s="2" t="s">
        <v>660</v>
      </c>
      <c r="K1576" s="2" t="str">
        <f t="array" ref="K1576">_xlfn.XLOOKUP(J1576,Delivery_Partners!A:A,Delivery_Partners!B:B)</f>
        <v>Delivery Partner 079</v>
      </c>
      <c r="L1576" s="3">
        <v>1</v>
      </c>
      <c r="M1576" s="2" t="s">
        <v>23</v>
      </c>
      <c r="N1576" s="2" t="s">
        <v>24</v>
      </c>
      <c r="O1576" s="3">
        <v>43</v>
      </c>
      <c r="P1576" s="13">
        <f t="shared" si="314"/>
        <v>514.31</v>
      </c>
      <c r="Q1576" s="13" t="str">
        <f t="shared" si="315"/>
        <v>Normal</v>
      </c>
      <c r="S1576" s="21"/>
    </row>
    <row r="1577" customHeight="1" spans="1:19">
      <c r="A1577" s="2" t="s">
        <v>3213</v>
      </c>
      <c r="B1577" s="28">
        <v>45848</v>
      </c>
      <c r="C1577" s="2" t="s">
        <v>2433</v>
      </c>
      <c r="D1577" s="2" t="str">
        <f t="array" ref="D1577">_xlfn.XLOOKUP(C1577,Customers!A:A,Customers!B:B)</f>
        <v>Customer 0682</v>
      </c>
      <c r="E1577" s="2" t="s">
        <v>152</v>
      </c>
      <c r="F1577" s="2" t="str">
        <f t="array" ref="F1577">_xlfn.XLOOKUP(E1577,Restaurants!A:A,Restaurants!B:B)</f>
        <v>Restaurant 114</v>
      </c>
      <c r="G1577" s="2" t="s">
        <v>683</v>
      </c>
      <c r="H1577" s="2" t="str">
        <f t="array" ref="H1577">_xlfn.XLOOKUP(G1577,Food_Menu!A:A,Food_Menu!B:B)</f>
        <v>Food Item 0010</v>
      </c>
      <c r="I1577" s="2">
        <f t="array" ref="I1577">_xlfn.XLOOKUP(G1577,Food_Menu!A:A,Food_Menu!D:D)</f>
        <v>253.04</v>
      </c>
      <c r="J1577" s="2" t="s">
        <v>1090</v>
      </c>
      <c r="K1577" s="2" t="str">
        <f t="array" ref="K1577">_xlfn.XLOOKUP(J1577,Delivery_Partners!A:A,Delivery_Partners!B:B)</f>
        <v>Delivery Partner 056</v>
      </c>
      <c r="L1577" s="3">
        <v>2</v>
      </c>
      <c r="M1577" s="2" t="s">
        <v>23</v>
      </c>
      <c r="N1577" s="2" t="s">
        <v>55</v>
      </c>
      <c r="O1577" s="3">
        <v>18</v>
      </c>
      <c r="P1577" s="13">
        <f t="shared" si="314"/>
        <v>506.08</v>
      </c>
      <c r="Q1577" s="13" t="str">
        <f t="shared" si="315"/>
        <v>Fast</v>
      </c>
      <c r="S1577" s="21"/>
    </row>
    <row r="1578" customHeight="1" spans="1:19">
      <c r="A1578" s="2" t="s">
        <v>3214</v>
      </c>
      <c r="B1578" s="29" t="s">
        <v>191</v>
      </c>
      <c r="C1578" s="2" t="s">
        <v>3215</v>
      </c>
      <c r="D1578" s="2" t="str">
        <f t="array" ref="D1578">_xlfn.XLOOKUP(C1578,Customers!A:A,Customers!B:B)</f>
        <v>Customer 1195</v>
      </c>
      <c r="E1578" s="2" t="s">
        <v>532</v>
      </c>
      <c r="F1578" s="2" t="str">
        <f t="array" ref="F1578">_xlfn.XLOOKUP(E1578,Restaurants!A:A,Restaurants!B:B)</f>
        <v>Restaurant 046</v>
      </c>
      <c r="G1578" s="2" t="s">
        <v>1382</v>
      </c>
      <c r="H1578" s="2" t="str">
        <f t="array" ref="H1578">_xlfn.XLOOKUP(G1578,Food_Menu!A:A,Food_Menu!B:B)</f>
        <v>Food Item 0152</v>
      </c>
      <c r="I1578" s="2">
        <f t="array" ref="I1578">_xlfn.XLOOKUP(G1578,Food_Menu!A:A,Food_Menu!D:D)</f>
        <v>177.47</v>
      </c>
      <c r="J1578" s="2" t="s">
        <v>723</v>
      </c>
      <c r="K1578" s="2" t="str">
        <f t="array" ref="K1578">_xlfn.XLOOKUP(J1578,Delivery_Partners!A:A,Delivery_Partners!B:B)</f>
        <v>Delivery Partner 168</v>
      </c>
      <c r="L1578" s="3">
        <v>1</v>
      </c>
      <c r="M1578" s="2" t="s">
        <v>23</v>
      </c>
      <c r="N1578" s="2" t="s">
        <v>24</v>
      </c>
      <c r="O1578" s="3">
        <v>25</v>
      </c>
      <c r="P1578" s="13">
        <f t="shared" si="314"/>
        <v>177.47</v>
      </c>
      <c r="Q1578" s="13" t="str">
        <f t="shared" si="315"/>
        <v>Fast</v>
      </c>
      <c r="S1578" s="21"/>
    </row>
    <row r="1579" customHeight="1" spans="1:19">
      <c r="A1579" s="2" t="s">
        <v>3216</v>
      </c>
      <c r="B1579" s="29" t="s">
        <v>730</v>
      </c>
      <c r="C1579" s="2" t="s">
        <v>2687</v>
      </c>
      <c r="D1579" s="2" t="str">
        <f t="array" ref="D1579">_xlfn.XLOOKUP(C1579,Customers!A:A,Customers!B:B)</f>
        <v>Customer 0743</v>
      </c>
      <c r="E1579" s="2" t="s">
        <v>187</v>
      </c>
      <c r="F1579" s="2" t="str">
        <f t="array" ref="F1579">_xlfn.XLOOKUP(E1579,Restaurants!A:A,Restaurants!B:B)</f>
        <v>Restaurant 065</v>
      </c>
      <c r="G1579" s="2" t="s">
        <v>322</v>
      </c>
      <c r="H1579" s="2" t="str">
        <f t="array" ref="H1579">_xlfn.XLOOKUP(G1579,Food_Menu!A:A,Food_Menu!B:B)</f>
        <v>Food Item 0213</v>
      </c>
      <c r="I1579" s="2">
        <f t="array" ref="I1579">_xlfn.XLOOKUP(G1579,Food_Menu!A:A,Food_Menu!D:D)</f>
        <v>568.2</v>
      </c>
      <c r="J1579" s="2" t="s">
        <v>217</v>
      </c>
      <c r="K1579" s="2" t="str">
        <f t="array" ref="K1579">_xlfn.XLOOKUP(J1579,Delivery_Partners!A:A,Delivery_Partners!B:B)</f>
        <v>Delivery Partner 044</v>
      </c>
      <c r="L1579" s="3">
        <v>1</v>
      </c>
      <c r="M1579" s="2" t="s">
        <v>23</v>
      </c>
      <c r="N1579" s="2" t="s">
        <v>55</v>
      </c>
      <c r="O1579" s="3">
        <v>28</v>
      </c>
      <c r="P1579" s="13">
        <f t="shared" si="314"/>
        <v>568.2</v>
      </c>
      <c r="Q1579" s="13" t="str">
        <f t="shared" si="315"/>
        <v>Fast</v>
      </c>
      <c r="S1579" s="21"/>
    </row>
    <row r="1580" customHeight="1" spans="1:19">
      <c r="A1580" s="2" t="s">
        <v>3217</v>
      </c>
      <c r="B1580" s="29" t="s">
        <v>429</v>
      </c>
      <c r="C1580" s="2" t="s">
        <v>2956</v>
      </c>
      <c r="D1580" s="2" t="str">
        <f t="array" ref="D1580">_xlfn.XLOOKUP(C1580,Customers!A:A,Customers!B:B)</f>
        <v>Customer 0980</v>
      </c>
      <c r="E1580" s="2" t="s">
        <v>382</v>
      </c>
      <c r="F1580" s="2" t="str">
        <f t="array" ref="F1580">_xlfn.XLOOKUP(E1580,Restaurants!A:A,Restaurants!B:B)</f>
        <v>Restaurant 108</v>
      </c>
      <c r="G1580" s="2" t="s">
        <v>2199</v>
      </c>
      <c r="H1580" s="2" t="str">
        <f t="array" ref="H1580">_xlfn.XLOOKUP(G1580,Food_Menu!A:A,Food_Menu!B:B)</f>
        <v>Food Item 0133</v>
      </c>
      <c r="I1580" s="2">
        <f t="array" ref="I1580">_xlfn.XLOOKUP(G1580,Food_Menu!A:A,Food_Menu!D:D)</f>
        <v>587.31</v>
      </c>
      <c r="J1580" s="2" t="s">
        <v>938</v>
      </c>
      <c r="K1580" s="2" t="str">
        <f t="array" ref="K1580">_xlfn.XLOOKUP(J1580,Delivery_Partners!A:A,Delivery_Partners!B:B)</f>
        <v>Delivery Partner 139</v>
      </c>
      <c r="L1580" s="3">
        <v>1</v>
      </c>
      <c r="M1580" s="2" t="s">
        <v>23</v>
      </c>
      <c r="N1580" s="2" t="s">
        <v>24</v>
      </c>
      <c r="O1580" s="3">
        <v>37</v>
      </c>
      <c r="P1580" s="13">
        <f t="shared" si="314"/>
        <v>587.31</v>
      </c>
      <c r="Q1580" s="13" t="str">
        <f t="shared" si="315"/>
        <v>Normal</v>
      </c>
      <c r="S1580" s="21"/>
    </row>
    <row r="1581" customHeight="1" spans="1:19">
      <c r="A1581" s="2" t="s">
        <v>3218</v>
      </c>
      <c r="B1581" s="28">
        <v>45754</v>
      </c>
      <c r="C1581" s="2" t="s">
        <v>3219</v>
      </c>
      <c r="D1581" s="2" t="str">
        <f t="array" ref="D1581">_xlfn.XLOOKUP(C1581,Customers!A:A,Customers!B:B)</f>
        <v>Customer 1022</v>
      </c>
      <c r="E1581" s="2" t="s">
        <v>750</v>
      </c>
      <c r="F1581" s="2" t="str">
        <f t="array" ref="F1581">_xlfn.XLOOKUP(E1581,Restaurants!A:A,Restaurants!B:B)</f>
        <v>Restaurant 076</v>
      </c>
      <c r="G1581" s="2" t="s">
        <v>67</v>
      </c>
      <c r="H1581" s="2" t="str">
        <f t="array" ref="H1581">_xlfn.XLOOKUP(G1581,Food_Menu!A:A,Food_Menu!B:B)</f>
        <v>Food Item 0172</v>
      </c>
      <c r="I1581" s="2">
        <f t="array" ref="I1581">_xlfn.XLOOKUP(G1581,Food_Menu!A:A,Food_Menu!D:D)</f>
        <v>219.12</v>
      </c>
      <c r="J1581" s="2" t="s">
        <v>938</v>
      </c>
      <c r="K1581" s="2" t="str">
        <f t="array" ref="K1581">_xlfn.XLOOKUP(J1581,Delivery_Partners!A:A,Delivery_Partners!B:B)</f>
        <v>Delivery Partner 139</v>
      </c>
      <c r="L1581" s="3">
        <v>4</v>
      </c>
      <c r="M1581" s="2" t="s">
        <v>23</v>
      </c>
      <c r="N1581" s="2" t="s">
        <v>55</v>
      </c>
      <c r="O1581" s="3">
        <v>33</v>
      </c>
      <c r="P1581" s="13">
        <f t="shared" si="314"/>
        <v>876.48</v>
      </c>
      <c r="Q1581" s="13" t="str">
        <f t="shared" si="315"/>
        <v>Normal</v>
      </c>
      <c r="S1581" s="21"/>
    </row>
    <row r="1582" customHeight="1" spans="1:19">
      <c r="A1582" s="2" t="s">
        <v>3220</v>
      </c>
      <c r="B1582" s="28">
        <v>46000</v>
      </c>
      <c r="C1582" s="2" t="s">
        <v>2326</v>
      </c>
      <c r="D1582" s="2" t="str">
        <f t="array" ref="D1582">_xlfn.XLOOKUP(C1582,Customers!A:A,Customers!B:B)</f>
        <v>Customer 0721</v>
      </c>
      <c r="E1582" s="2" t="s">
        <v>552</v>
      </c>
      <c r="F1582" s="2" t="str">
        <f t="array" ref="F1582">_xlfn.XLOOKUP(E1582,Restaurants!A:A,Restaurants!B:B)</f>
        <v>Restaurant 089</v>
      </c>
      <c r="G1582" s="2" t="s">
        <v>153</v>
      </c>
      <c r="H1582" s="2" t="str">
        <f t="array" ref="H1582">_xlfn.XLOOKUP(G1582,Food_Menu!A:A,Food_Menu!B:B)</f>
        <v>Food Item 0149</v>
      </c>
      <c r="I1582" s="2">
        <f t="array" ref="I1582">_xlfn.XLOOKUP(G1582,Food_Menu!A:A,Food_Menu!D:D)</f>
        <v>238.55</v>
      </c>
      <c r="J1582" s="2" t="s">
        <v>217</v>
      </c>
      <c r="K1582" s="2" t="str">
        <f t="array" ref="K1582">_xlfn.XLOOKUP(J1582,Delivery_Partners!A:A,Delivery_Partners!B:B)</f>
        <v>Delivery Partner 044</v>
      </c>
      <c r="L1582" s="3">
        <v>2</v>
      </c>
      <c r="M1582" s="2" t="s">
        <v>23</v>
      </c>
      <c r="N1582" s="2" t="s">
        <v>24</v>
      </c>
      <c r="O1582" s="3">
        <v>33</v>
      </c>
      <c r="P1582" s="13">
        <f t="shared" si="314"/>
        <v>477.1</v>
      </c>
      <c r="Q1582" s="13" t="str">
        <f t="shared" si="315"/>
        <v>Normal</v>
      </c>
      <c r="S1582" s="21"/>
    </row>
    <row r="1583" customHeight="1" spans="1:19">
      <c r="A1583" s="2" t="s">
        <v>3221</v>
      </c>
      <c r="B1583" s="29" t="s">
        <v>1659</v>
      </c>
      <c r="C1583" s="2" t="s">
        <v>3222</v>
      </c>
      <c r="D1583" s="2" t="str">
        <f t="array" ref="D1583">_xlfn.XLOOKUP(C1583,Customers!A:A,Customers!B:B)</f>
        <v>Customer 0732</v>
      </c>
      <c r="E1583" s="2" t="s">
        <v>425</v>
      </c>
      <c r="F1583" s="2" t="str">
        <f t="array" ref="F1583">_xlfn.XLOOKUP(E1583,Restaurants!A:A,Restaurants!B:B)</f>
        <v>Restaurant 023</v>
      </c>
      <c r="G1583" s="2" t="s">
        <v>477</v>
      </c>
      <c r="H1583" s="2" t="str">
        <f t="array" ref="H1583">_xlfn.XLOOKUP(G1583,Food_Menu!A:A,Food_Menu!B:B)</f>
        <v>Food Item 0077</v>
      </c>
      <c r="I1583" s="2">
        <f t="array" ref="I1583">_xlfn.XLOOKUP(G1583,Food_Menu!A:A,Food_Menu!D:D)</f>
        <v>161.62</v>
      </c>
      <c r="J1583" s="2" t="s">
        <v>684</v>
      </c>
      <c r="K1583" s="2" t="str">
        <f t="array" ref="K1583">_xlfn.XLOOKUP(J1583,Delivery_Partners!A:A,Delivery_Partners!B:B)</f>
        <v>Delivery Partner 003</v>
      </c>
      <c r="L1583" s="3">
        <v>1</v>
      </c>
      <c r="M1583" s="2" t="s">
        <v>23</v>
      </c>
      <c r="N1583" s="2" t="s">
        <v>55</v>
      </c>
      <c r="O1583" s="3">
        <v>69</v>
      </c>
      <c r="P1583" s="13">
        <f t="shared" si="314"/>
        <v>161.62</v>
      </c>
      <c r="Q1583" s="13" t="str">
        <f t="shared" si="315"/>
        <v>Slow</v>
      </c>
      <c r="S1583" s="21"/>
    </row>
    <row r="1584" customHeight="1" spans="1:19">
      <c r="A1584" s="2" t="s">
        <v>3223</v>
      </c>
      <c r="B1584" s="29" t="s">
        <v>936</v>
      </c>
      <c r="C1584" s="2" t="s">
        <v>3224</v>
      </c>
      <c r="D1584" s="2" t="str">
        <f t="array" ref="D1584">_xlfn.XLOOKUP(C1584,Customers!A:A,Customers!B:B)</f>
        <v>Customer 0292</v>
      </c>
      <c r="E1584" s="2" t="s">
        <v>260</v>
      </c>
      <c r="F1584" s="2" t="str">
        <f t="array" ref="F1584">_xlfn.XLOOKUP(E1584,Restaurants!A:A,Restaurants!B:B)</f>
        <v>Restaurant 056</v>
      </c>
      <c r="G1584" s="2" t="s">
        <v>815</v>
      </c>
      <c r="H1584" s="2" t="str">
        <f t="array" ref="H1584">_xlfn.XLOOKUP(G1584,Food_Menu!A:A,Food_Menu!B:B)</f>
        <v>Food Item 0116</v>
      </c>
      <c r="I1584" s="2">
        <f t="array" ref="I1584">_xlfn.XLOOKUP(G1584,Food_Menu!A:A,Food_Menu!D:D)</f>
        <v>510.85</v>
      </c>
      <c r="J1584" s="2" t="s">
        <v>173</v>
      </c>
      <c r="K1584" s="2" t="str">
        <f t="array" ref="K1584">_xlfn.XLOOKUP(J1584,Delivery_Partners!A:A,Delivery_Partners!B:B)</f>
        <v>Delivery Partner 045</v>
      </c>
      <c r="L1584" s="3">
        <v>2</v>
      </c>
      <c r="M1584" s="2" t="s">
        <v>23</v>
      </c>
      <c r="N1584" s="2" t="s">
        <v>24</v>
      </c>
      <c r="O1584" s="3">
        <v>29</v>
      </c>
      <c r="P1584" s="13">
        <f t="shared" si="314"/>
        <v>1021.7</v>
      </c>
      <c r="Q1584" s="13" t="str">
        <f t="shared" si="315"/>
        <v>Fast</v>
      </c>
      <c r="S1584" s="21"/>
    </row>
    <row r="1585" hidden="1" customHeight="1" spans="1:19">
      <c r="A1585" s="2" t="s">
        <v>3225</v>
      </c>
      <c r="B1585" s="29" t="s">
        <v>783</v>
      </c>
      <c r="C1585" s="2" t="s">
        <v>1300</v>
      </c>
      <c r="D1585" s="2" t="str">
        <f t="array" ref="D1585">_xlfn.XLOOKUP(C1585,Customers!A:A,Customers!B:B)</f>
        <v>Customer 1153</v>
      </c>
      <c r="E1585" s="2" t="s">
        <v>187</v>
      </c>
      <c r="F1585" s="2" t="str">
        <f t="array" ref="F1585">_xlfn.XLOOKUP(E1585,Restaurants!A:A,Restaurants!B:B)</f>
        <v>Restaurant 065</v>
      </c>
      <c r="G1585" s="2" t="s">
        <v>1951</v>
      </c>
      <c r="H1585" s="2" t="str">
        <f t="array" ref="H1585">_xlfn.XLOOKUP(G1585,Food_Menu!A:A,Food_Menu!B:B)</f>
        <v>Food Item 0060</v>
      </c>
      <c r="I1585" s="2"/>
      <c r="J1585" s="2" t="s">
        <v>422</v>
      </c>
      <c r="K1585" s="2" t="str">
        <f t="array" ref="K1585">_xlfn.XLOOKUP(J1585,Delivery_Partners!A:A,Delivery_Partners!B:B)</f>
        <v>Delivery Partner 049</v>
      </c>
      <c r="L1585" s="3">
        <v>2</v>
      </c>
      <c r="M1585" s="2" t="s">
        <v>101</v>
      </c>
      <c r="N1585" s="2" t="s">
        <v>24</v>
      </c>
      <c r="O1585" s="2"/>
    </row>
    <row r="1586" customHeight="1" spans="1:19">
      <c r="A1586" s="2" t="s">
        <v>3226</v>
      </c>
      <c r="B1586" s="28">
        <v>45871</v>
      </c>
      <c r="C1586" s="2" t="s">
        <v>3077</v>
      </c>
      <c r="D1586" s="2" t="str">
        <f t="array" ref="D1586">_xlfn.XLOOKUP(C1586,Customers!A:A,Customers!B:B)</f>
        <v>Customer 0946</v>
      </c>
      <c r="E1586" s="2" t="s">
        <v>451</v>
      </c>
      <c r="F1586" s="2" t="str">
        <f t="array" ref="F1586">_xlfn.XLOOKUP(E1586,Restaurants!A:A,Restaurants!B:B)</f>
        <v>Restaurant 022</v>
      </c>
      <c r="G1586" s="2" t="s">
        <v>303</v>
      </c>
      <c r="H1586" s="2" t="str">
        <f t="array" ref="H1586">_xlfn.XLOOKUP(G1586,Food_Menu!A:A,Food_Menu!B:B)</f>
        <v>Food Item 0050</v>
      </c>
      <c r="I1586" s="2">
        <f t="array" ref="I1586">_xlfn.XLOOKUP(G1586,Food_Menu!A:A,Food_Menu!D:D)</f>
        <v>122.02</v>
      </c>
      <c r="J1586" s="2" t="s">
        <v>1146</v>
      </c>
      <c r="K1586" s="2" t="str">
        <f t="array" ref="K1586">_xlfn.XLOOKUP(J1586,Delivery_Partners!A:A,Delivery_Partners!B:B)</f>
        <v>Delivery Partner 135</v>
      </c>
      <c r="L1586" s="3">
        <v>1</v>
      </c>
      <c r="M1586" s="2" t="s">
        <v>23</v>
      </c>
      <c r="N1586" s="2" t="s">
        <v>74</v>
      </c>
      <c r="O1586" s="3">
        <v>33</v>
      </c>
      <c r="P1586" s="13">
        <f t="shared" ref="P1586:P1592" si="316">I1586*L1586</f>
        <v>122.02</v>
      </c>
      <c r="Q1586" s="13" t="str">
        <f t="shared" ref="Q1586:Q1592" si="317">IF(O1586="","Not Delivered",IF(O1586&lt;=30,"Fast",IF(O1586&lt;=60,"Normal","Slow")))</f>
        <v>Normal</v>
      </c>
      <c r="S1586" s="21"/>
    </row>
    <row r="1587" customHeight="1" spans="1:19">
      <c r="A1587" s="2" t="s">
        <v>3227</v>
      </c>
      <c r="B1587" s="28">
        <v>45844</v>
      </c>
      <c r="C1587" s="2" t="s">
        <v>626</v>
      </c>
      <c r="D1587" s="2" t="str">
        <f t="array" ref="D1587">_xlfn.XLOOKUP(C1587,Customers!A:A,Customers!B:B)</f>
        <v>Customer 1047</v>
      </c>
      <c r="E1587" s="2" t="s">
        <v>275</v>
      </c>
      <c r="F1587" s="2" t="str">
        <f t="array" ref="F1587">_xlfn.XLOOKUP(E1587,Restaurants!A:A,Restaurants!B:B)</f>
        <v>Restaurant 047</v>
      </c>
      <c r="G1587" s="2" t="s">
        <v>692</v>
      </c>
      <c r="H1587" s="2" t="str">
        <f t="array" ref="H1587">_xlfn.XLOOKUP(G1587,Food_Menu!A:A,Food_Menu!B:B)</f>
        <v>Food Item 0130</v>
      </c>
      <c r="I1587" s="2">
        <f t="array" ref="I1587">_xlfn.XLOOKUP(G1587,Food_Menu!A:A,Food_Menu!D:D)</f>
        <v>112.66</v>
      </c>
      <c r="J1587" s="2" t="s">
        <v>801</v>
      </c>
      <c r="K1587" s="2" t="str">
        <f t="array" ref="K1587">_xlfn.XLOOKUP(J1587,Delivery_Partners!A:A,Delivery_Partners!B:B)</f>
        <v>Delivery Partner 096</v>
      </c>
      <c r="L1587" s="3">
        <v>1</v>
      </c>
      <c r="M1587" s="2" t="s">
        <v>23</v>
      </c>
      <c r="N1587" s="2" t="s">
        <v>24</v>
      </c>
      <c r="O1587" s="3">
        <v>15</v>
      </c>
      <c r="P1587" s="13">
        <f t="shared" si="316"/>
        <v>112.66</v>
      </c>
      <c r="Q1587" s="13" t="str">
        <f t="shared" si="317"/>
        <v>Fast</v>
      </c>
      <c r="S1587" s="21"/>
    </row>
    <row r="1588" customHeight="1" spans="1:19">
      <c r="A1588" s="2" t="s">
        <v>3228</v>
      </c>
      <c r="B1588" s="28">
        <v>45781</v>
      </c>
      <c r="C1588" s="2" t="s">
        <v>3229</v>
      </c>
      <c r="D1588" s="2" t="str">
        <f t="array" ref="D1588">_xlfn.XLOOKUP(C1588,Customers!A:A,Customers!B:B)</f>
        <v>Customer 1181</v>
      </c>
      <c r="E1588" s="2" t="s">
        <v>1711</v>
      </c>
      <c r="F1588" s="2" t="str">
        <f t="array" ref="F1588">_xlfn.XLOOKUP(E1588,Restaurants!A:A,Restaurants!B:B)</f>
        <v>Restaurant 100</v>
      </c>
      <c r="G1588" s="2" t="s">
        <v>442</v>
      </c>
      <c r="H1588" s="2" t="str">
        <f t="array" ref="H1588">_xlfn.XLOOKUP(G1588,Food_Menu!A:A,Food_Menu!B:B)</f>
        <v>Food Item 0143</v>
      </c>
      <c r="I1588" s="2">
        <f t="array" ref="I1588">_xlfn.XLOOKUP(G1588,Food_Menu!A:A,Food_Menu!D:D)</f>
        <v>248.87</v>
      </c>
      <c r="J1588" s="2" t="s">
        <v>1443</v>
      </c>
      <c r="K1588" s="2" t="str">
        <f t="array" ref="K1588">_xlfn.XLOOKUP(J1588,Delivery_Partners!A:A,Delivery_Partners!B:B)</f>
        <v>Delivery Partner 078</v>
      </c>
      <c r="L1588" s="3">
        <v>2</v>
      </c>
      <c r="M1588" s="2" t="s">
        <v>23</v>
      </c>
      <c r="N1588" s="2" t="s">
        <v>42</v>
      </c>
      <c r="O1588" s="3">
        <v>37</v>
      </c>
      <c r="P1588" s="13">
        <f t="shared" si="316"/>
        <v>497.74</v>
      </c>
      <c r="Q1588" s="13" t="str">
        <f t="shared" si="317"/>
        <v>Normal</v>
      </c>
      <c r="S1588" s="21"/>
    </row>
    <row r="1589" customHeight="1" spans="1:19">
      <c r="A1589" s="2" t="s">
        <v>3230</v>
      </c>
      <c r="B1589" s="29" t="s">
        <v>971</v>
      </c>
      <c r="C1589" s="2" t="s">
        <v>3231</v>
      </c>
      <c r="D1589" s="2" t="str">
        <f t="array" ref="D1589">_xlfn.XLOOKUP(C1589,Customers!A:A,Customers!B:B)</f>
        <v>Customer 0419</v>
      </c>
      <c r="E1589" s="2" t="s">
        <v>1292</v>
      </c>
      <c r="F1589" s="2" t="str">
        <f t="array" ref="F1589">_xlfn.XLOOKUP(E1589,Restaurants!A:A,Restaurants!B:B)</f>
        <v>Restaurant 112</v>
      </c>
      <c r="G1589" s="2" t="s">
        <v>785</v>
      </c>
      <c r="H1589" s="2" t="str">
        <f t="array" ref="H1589">_xlfn.XLOOKUP(G1589,Food_Menu!A:A,Food_Menu!B:B)</f>
        <v>Food Item 0218</v>
      </c>
      <c r="I1589" s="2">
        <f t="array" ref="I1589">_xlfn.XLOOKUP(G1589,Food_Menu!A:A,Food_Menu!D:D)</f>
        <v>579.55</v>
      </c>
      <c r="J1589" s="2" t="s">
        <v>993</v>
      </c>
      <c r="K1589" s="2" t="str">
        <f t="array" ref="K1589">_xlfn.XLOOKUP(J1589,Delivery_Partners!A:A,Delivery_Partners!B:B)</f>
        <v>Delivery Partner 086</v>
      </c>
      <c r="L1589" s="3">
        <v>1</v>
      </c>
      <c r="M1589" s="2" t="s">
        <v>23</v>
      </c>
      <c r="N1589" s="2" t="s">
        <v>74</v>
      </c>
      <c r="O1589" s="3">
        <v>48</v>
      </c>
      <c r="P1589" s="13">
        <f t="shared" si="316"/>
        <v>579.55</v>
      </c>
      <c r="Q1589" s="13" t="str">
        <f t="shared" si="317"/>
        <v>Normal</v>
      </c>
      <c r="S1589" s="21"/>
    </row>
    <row r="1590" customHeight="1" spans="1:19">
      <c r="A1590" s="2" t="s">
        <v>3232</v>
      </c>
      <c r="B1590" s="29" t="s">
        <v>114</v>
      </c>
      <c r="C1590" s="2" t="s">
        <v>1226</v>
      </c>
      <c r="D1590" s="2" t="str">
        <f t="array" ref="D1590">_xlfn.XLOOKUP(C1590,Customers!A:A,Customers!B:B)</f>
        <v>Customer 0173</v>
      </c>
      <c r="E1590" s="2" t="s">
        <v>945</v>
      </c>
      <c r="F1590" s="2" t="str">
        <f t="array" ref="F1590">_xlfn.XLOOKUP(E1590,Restaurants!A:A,Restaurants!B:B)</f>
        <v>Restaurant 099</v>
      </c>
      <c r="G1590" s="2" t="s">
        <v>138</v>
      </c>
      <c r="H1590" s="2" t="str">
        <f t="array" ref="H1590">_xlfn.XLOOKUP(G1590,Food_Menu!A:A,Food_Menu!B:B)</f>
        <v>Food Item 0052</v>
      </c>
      <c r="I1590" s="2">
        <f t="array" ref="I1590">_xlfn.XLOOKUP(G1590,Food_Menu!A:A,Food_Menu!D:D)</f>
        <v>531.45</v>
      </c>
      <c r="J1590" s="2" t="s">
        <v>541</v>
      </c>
      <c r="K1590" s="2" t="str">
        <f t="array" ref="K1590">_xlfn.XLOOKUP(J1590,Delivery_Partners!A:A,Delivery_Partners!B:B)</f>
        <v>Delivery Partner 172</v>
      </c>
      <c r="L1590" s="3">
        <v>3</v>
      </c>
      <c r="M1590" s="2" t="s">
        <v>23</v>
      </c>
      <c r="N1590" s="2" t="s">
        <v>24</v>
      </c>
      <c r="O1590" s="3">
        <v>43</v>
      </c>
      <c r="P1590" s="13">
        <f t="shared" si="316"/>
        <v>1594.35</v>
      </c>
      <c r="Q1590" s="13" t="str">
        <f t="shared" si="317"/>
        <v>Normal</v>
      </c>
      <c r="S1590" s="21"/>
    </row>
    <row r="1591" customHeight="1" spans="1:19">
      <c r="A1591" s="2" t="s">
        <v>3233</v>
      </c>
      <c r="B1591" s="29" t="s">
        <v>1370</v>
      </c>
      <c r="C1591" s="2" t="s">
        <v>3234</v>
      </c>
      <c r="D1591" s="2" t="str">
        <f t="array" ref="D1591">_xlfn.XLOOKUP(C1591,Customers!A:A,Customers!B:B)</f>
        <v>Customer 1032</v>
      </c>
      <c r="E1591" s="2" t="s">
        <v>298</v>
      </c>
      <c r="F1591" s="2" t="str">
        <f t="array" ref="F1591">_xlfn.XLOOKUP(E1591,Restaurants!A:A,Restaurants!B:B)</f>
        <v>Restaurant 113</v>
      </c>
      <c r="G1591" s="2" t="s">
        <v>1833</v>
      </c>
      <c r="H1591" s="2" t="str">
        <f t="array" ref="H1591">_xlfn.XLOOKUP(G1591,Food_Menu!A:A,Food_Menu!B:B)</f>
        <v>Food Item 0064</v>
      </c>
      <c r="I1591" s="2">
        <f t="array" ref="I1591">_xlfn.XLOOKUP(G1591,Food_Menu!A:A,Food_Menu!D:D)</f>
        <v>129.48</v>
      </c>
      <c r="J1591" s="2" t="s">
        <v>95</v>
      </c>
      <c r="K1591" s="2" t="str">
        <f t="array" ref="K1591">_xlfn.XLOOKUP(J1591,Delivery_Partners!A:A,Delivery_Partners!B:B)</f>
        <v>Delivery Partner 170</v>
      </c>
      <c r="L1591" s="3">
        <v>1</v>
      </c>
      <c r="M1591" s="2" t="s">
        <v>23</v>
      </c>
      <c r="N1591" s="2" t="s">
        <v>24</v>
      </c>
      <c r="O1591" s="3">
        <v>38</v>
      </c>
      <c r="P1591" s="13">
        <f t="shared" si="316"/>
        <v>129.48</v>
      </c>
      <c r="Q1591" s="13" t="str">
        <f t="shared" si="317"/>
        <v>Normal</v>
      </c>
      <c r="S1591" s="21"/>
    </row>
    <row r="1592" customHeight="1" spans="1:19">
      <c r="A1592" s="2" t="s">
        <v>3235</v>
      </c>
      <c r="B1592" s="28">
        <v>45665</v>
      </c>
      <c r="C1592" s="2" t="s">
        <v>2520</v>
      </c>
      <c r="D1592" s="2" t="str">
        <f t="array" ref="D1592">_xlfn.XLOOKUP(C1592,Customers!A:A,Customers!B:B)</f>
        <v>Customer 0568</v>
      </c>
      <c r="E1592" s="2" t="s">
        <v>224</v>
      </c>
      <c r="F1592" s="2" t="str">
        <f t="array" ref="F1592">_xlfn.XLOOKUP(E1592,Restaurants!A:A,Restaurants!B:B)</f>
        <v>Restaurant 120</v>
      </c>
      <c r="G1592" s="2" t="s">
        <v>466</v>
      </c>
      <c r="H1592" s="2" t="str">
        <f t="array" ref="H1592">_xlfn.XLOOKUP(G1592,Food_Menu!A:A,Food_Menu!B:B)</f>
        <v>Food Item 0037</v>
      </c>
      <c r="I1592" s="2">
        <f t="array" ref="I1592">_xlfn.XLOOKUP(G1592,Food_Menu!A:A,Food_Menu!D:D)</f>
        <v>570.62</v>
      </c>
      <c r="J1592" s="2" t="s">
        <v>909</v>
      </c>
      <c r="K1592" s="2" t="str">
        <f t="array" ref="K1592">_xlfn.XLOOKUP(J1592,Delivery_Partners!A:A,Delivery_Partners!B:B)</f>
        <v>Delivery Partner 005</v>
      </c>
      <c r="L1592" s="3">
        <v>2</v>
      </c>
      <c r="M1592" s="2" t="s">
        <v>23</v>
      </c>
      <c r="N1592" s="2" t="s">
        <v>42</v>
      </c>
      <c r="O1592" s="3">
        <v>35</v>
      </c>
      <c r="P1592" s="13">
        <f t="shared" si="316"/>
        <v>1141.24</v>
      </c>
      <c r="Q1592" s="13" t="str">
        <f t="shared" si="317"/>
        <v>Normal</v>
      </c>
      <c r="S1592" s="21"/>
    </row>
    <row r="1593" hidden="1" customHeight="1" spans="1:19">
      <c r="A1593" s="2" t="s">
        <v>3236</v>
      </c>
      <c r="B1593" s="29" t="s">
        <v>3087</v>
      </c>
      <c r="C1593" s="2" t="s">
        <v>2716</v>
      </c>
      <c r="D1593" s="2" t="str">
        <f t="array" ref="D1593">_xlfn.XLOOKUP(C1593,Customers!A:A,Customers!B:B)</f>
        <v>Customer 1151</v>
      </c>
      <c r="E1593" s="2" t="s">
        <v>1450</v>
      </c>
      <c r="F1593" s="2" t="str">
        <f t="array" ref="F1593">_xlfn.XLOOKUP(E1593,Restaurants!A:A,Restaurants!B:B)</f>
        <v>Restaurant 024</v>
      </c>
      <c r="G1593" s="2" t="s">
        <v>650</v>
      </c>
      <c r="H1593" s="2" t="str">
        <f t="array" ref="H1593">_xlfn.XLOOKUP(G1593,Food_Menu!A:A,Food_Menu!B:B)</f>
        <v>Food Item 0209</v>
      </c>
      <c r="I1593" s="2"/>
      <c r="J1593" s="2" t="s">
        <v>241</v>
      </c>
      <c r="K1593" s="2" t="str">
        <f t="array" ref="K1593">_xlfn.XLOOKUP(J1593,Delivery_Partners!A:A,Delivery_Partners!B:B)</f>
        <v>Delivery Partner 152</v>
      </c>
      <c r="L1593" s="3">
        <v>1</v>
      </c>
      <c r="M1593" s="2" t="s">
        <v>101</v>
      </c>
      <c r="N1593" s="2" t="s">
        <v>74</v>
      </c>
      <c r="O1593" s="2"/>
    </row>
    <row r="1594" customHeight="1" spans="1:19">
      <c r="A1594" s="2" t="s">
        <v>3237</v>
      </c>
      <c r="B1594" s="29" t="s">
        <v>1118</v>
      </c>
      <c r="C1594" s="2" t="s">
        <v>1163</v>
      </c>
      <c r="D1594" s="2" t="str">
        <f t="array" ref="D1594">_xlfn.XLOOKUP(C1594,Customers!A:A,Customers!B:B)</f>
        <v>Customer 0834</v>
      </c>
      <c r="E1594" s="2" t="s">
        <v>860</v>
      </c>
      <c r="F1594" s="2" t="str">
        <f t="array" ref="F1594">_xlfn.XLOOKUP(E1594,Restaurants!A:A,Restaurants!B:B)</f>
        <v>Restaurant 103</v>
      </c>
      <c r="G1594" s="2" t="s">
        <v>67</v>
      </c>
      <c r="H1594" s="2" t="str">
        <f t="array" ref="H1594">_xlfn.XLOOKUP(G1594,Food_Menu!A:A,Food_Menu!B:B)</f>
        <v>Food Item 0172</v>
      </c>
      <c r="I1594" s="2">
        <f t="array" ref="I1594">_xlfn.XLOOKUP(G1594,Food_Menu!A:A,Food_Menu!D:D)</f>
        <v>219.12</v>
      </c>
      <c r="J1594" s="2" t="s">
        <v>397</v>
      </c>
      <c r="K1594" s="2" t="str">
        <f t="array" ref="K1594">_xlfn.XLOOKUP(J1594,Delivery_Partners!A:A,Delivery_Partners!B:B)</f>
        <v>Delivery Partner 066</v>
      </c>
      <c r="L1594" s="3">
        <v>2</v>
      </c>
      <c r="M1594" s="2" t="s">
        <v>23</v>
      </c>
      <c r="N1594" s="2" t="s">
        <v>24</v>
      </c>
      <c r="O1594" s="3">
        <v>46</v>
      </c>
      <c r="P1594" s="13">
        <f t="shared" ref="P1594:P1610" si="318">I1594*L1594</f>
        <v>438.24</v>
      </c>
      <c r="Q1594" s="13" t="str">
        <f t="shared" ref="Q1594:Q1610" si="319">IF(O1594="","Not Delivered",IF(O1594&lt;=30,"Fast",IF(O1594&lt;=60,"Normal","Slow")))</f>
        <v>Normal</v>
      </c>
      <c r="S1594" s="21"/>
    </row>
    <row r="1595" customHeight="1" spans="1:19">
      <c r="A1595" s="2" t="s">
        <v>3238</v>
      </c>
      <c r="B1595" s="28">
        <v>45936</v>
      </c>
      <c r="C1595" s="2" t="s">
        <v>1418</v>
      </c>
      <c r="D1595" s="2" t="str">
        <f t="array" ref="D1595">_xlfn.XLOOKUP(C1595,Customers!A:A,Customers!B:B)</f>
        <v>Customer 0309</v>
      </c>
      <c r="E1595" s="2" t="s">
        <v>131</v>
      </c>
      <c r="F1595" s="2" t="str">
        <f t="array" ref="F1595">_xlfn.XLOOKUP(E1595,Restaurants!A:A,Restaurants!B:B)</f>
        <v>Restaurant 075</v>
      </c>
      <c r="G1595" s="2" t="s">
        <v>90</v>
      </c>
      <c r="H1595" s="2" t="str">
        <f t="array" ref="H1595">_xlfn.XLOOKUP(G1595,Food_Menu!A:A,Food_Menu!B:B)</f>
        <v>Food Item 0073</v>
      </c>
      <c r="I1595" s="2">
        <f t="array" ref="I1595">_xlfn.XLOOKUP(G1595,Food_Menu!A:A,Food_Menu!D:D)</f>
        <v>365.69</v>
      </c>
      <c r="J1595" s="2" t="s">
        <v>1239</v>
      </c>
      <c r="K1595" s="2" t="str">
        <f t="array" ref="K1595">_xlfn.XLOOKUP(J1595,Delivery_Partners!A:A,Delivery_Partners!B:B)</f>
        <v>Delivery Partner 136</v>
      </c>
      <c r="L1595" s="3">
        <v>4</v>
      </c>
      <c r="M1595" s="2" t="s">
        <v>23</v>
      </c>
      <c r="N1595" s="2" t="s">
        <v>74</v>
      </c>
      <c r="O1595" s="3">
        <v>30</v>
      </c>
      <c r="P1595" s="13">
        <f t="shared" si="318"/>
        <v>1462.76</v>
      </c>
      <c r="Q1595" s="13" t="str">
        <f t="shared" si="319"/>
        <v>Fast</v>
      </c>
      <c r="S1595" s="21"/>
    </row>
    <row r="1596" customHeight="1" spans="1:19">
      <c r="A1596" s="2" t="s">
        <v>3239</v>
      </c>
      <c r="B1596" s="29" t="s">
        <v>150</v>
      </c>
      <c r="C1596" s="2" t="s">
        <v>171</v>
      </c>
      <c r="D1596" s="2" t="str">
        <f t="array" ref="D1596">_xlfn.XLOOKUP(C1596,Customers!A:A,Customers!B:B)</f>
        <v>Customer 0426</v>
      </c>
      <c r="E1596" s="2" t="s">
        <v>137</v>
      </c>
      <c r="F1596" s="2" t="str">
        <f t="array" ref="F1596">_xlfn.XLOOKUP(E1596,Restaurants!A:A,Restaurants!B:B)</f>
        <v>Restaurant 104</v>
      </c>
      <c r="G1596" s="2" t="s">
        <v>438</v>
      </c>
      <c r="H1596" s="2" t="str">
        <f t="array" ref="H1596">_xlfn.XLOOKUP(G1596,Food_Menu!A:A,Food_Menu!B:B)</f>
        <v>Food Item 0214</v>
      </c>
      <c r="I1596" s="2">
        <f t="array" ref="I1596">_xlfn.XLOOKUP(G1596,Food_Menu!A:A,Food_Menu!D:D)</f>
        <v>371.13</v>
      </c>
      <c r="J1596" s="2" t="s">
        <v>1104</v>
      </c>
      <c r="K1596" s="2" t="str">
        <f t="array" ref="K1596">_xlfn.XLOOKUP(J1596,Delivery_Partners!A:A,Delivery_Partners!B:B)</f>
        <v>Delivery Partner 178</v>
      </c>
      <c r="L1596" s="3">
        <v>1</v>
      </c>
      <c r="M1596" s="2" t="s">
        <v>23</v>
      </c>
      <c r="N1596" s="2" t="s">
        <v>24</v>
      </c>
      <c r="O1596" s="3">
        <v>27</v>
      </c>
      <c r="P1596" s="13">
        <f t="shared" si="318"/>
        <v>371.13</v>
      </c>
      <c r="Q1596" s="13" t="str">
        <f t="shared" si="319"/>
        <v>Fast</v>
      </c>
      <c r="S1596" s="21"/>
    </row>
    <row r="1597" customHeight="1" spans="1:19">
      <c r="A1597" s="2" t="s">
        <v>3240</v>
      </c>
      <c r="B1597" s="29" t="s">
        <v>1648</v>
      </c>
      <c r="C1597" s="2" t="s">
        <v>2701</v>
      </c>
      <c r="D1597" s="2" t="str">
        <f t="array" ref="D1597">_xlfn.XLOOKUP(C1597,Customers!A:A,Customers!B:B)</f>
        <v>Customer 0733</v>
      </c>
      <c r="E1597" s="2" t="s">
        <v>39</v>
      </c>
      <c r="F1597" s="2" t="str">
        <f t="array" ref="F1597">_xlfn.XLOOKUP(E1597,Restaurants!A:A,Restaurants!B:B)</f>
        <v>Restaurant 077</v>
      </c>
      <c r="G1597" s="2" t="s">
        <v>1547</v>
      </c>
      <c r="H1597" s="2" t="str">
        <f t="array" ref="H1597">_xlfn.XLOOKUP(G1597,Food_Menu!A:A,Food_Menu!B:B)</f>
        <v>Food Item 0155</v>
      </c>
      <c r="I1597" s="2">
        <f t="array" ref="I1597">_xlfn.XLOOKUP(G1597,Food_Menu!A:A,Food_Menu!D:D)</f>
        <v>185.15</v>
      </c>
      <c r="J1597" s="2" t="s">
        <v>842</v>
      </c>
      <c r="K1597" s="2" t="str">
        <f t="array" ref="K1597">_xlfn.XLOOKUP(J1597,Delivery_Partners!A:A,Delivery_Partners!B:B)</f>
        <v>Delivery Partner 093</v>
      </c>
      <c r="L1597" s="3">
        <v>1</v>
      </c>
      <c r="M1597" s="2" t="s">
        <v>23</v>
      </c>
      <c r="N1597" s="2" t="s">
        <v>24</v>
      </c>
      <c r="O1597" s="3">
        <v>40</v>
      </c>
      <c r="P1597" s="13">
        <f t="shared" si="318"/>
        <v>185.15</v>
      </c>
      <c r="Q1597" s="13" t="str">
        <f t="shared" si="319"/>
        <v>Normal</v>
      </c>
      <c r="S1597" s="21"/>
    </row>
    <row r="1598" customHeight="1" spans="1:19">
      <c r="A1598" s="2" t="s">
        <v>3241</v>
      </c>
      <c r="B1598" s="28">
        <v>46001</v>
      </c>
      <c r="C1598" s="2" t="s">
        <v>3242</v>
      </c>
      <c r="D1598" s="2" t="str">
        <f t="array" ref="D1598">_xlfn.XLOOKUP(C1598,Customers!A:A,Customers!B:B)</f>
        <v>Customer 0474</v>
      </c>
      <c r="E1598" s="2" t="s">
        <v>871</v>
      </c>
      <c r="F1598" s="2" t="str">
        <f t="array" ref="F1598">_xlfn.XLOOKUP(E1598,Restaurants!A:A,Restaurants!B:B)</f>
        <v>Restaurant 015</v>
      </c>
      <c r="G1598" s="2" t="s">
        <v>717</v>
      </c>
      <c r="H1598" s="2" t="str">
        <f t="array" ref="H1598">_xlfn.XLOOKUP(G1598,Food_Menu!A:A,Food_Menu!B:B)</f>
        <v>Food Item 0105</v>
      </c>
      <c r="I1598" s="2">
        <f t="array" ref="I1598">_xlfn.XLOOKUP(G1598,Food_Menu!A:A,Food_Menu!D:D)</f>
        <v>415.74</v>
      </c>
      <c r="J1598" s="2" t="s">
        <v>597</v>
      </c>
      <c r="K1598" s="2" t="str">
        <f t="array" ref="K1598">_xlfn.XLOOKUP(J1598,Delivery_Partners!A:A,Delivery_Partners!B:B)</f>
        <v>Delivery Partner 113</v>
      </c>
      <c r="L1598" s="3">
        <v>2</v>
      </c>
      <c r="M1598" s="2" t="s">
        <v>23</v>
      </c>
      <c r="N1598" s="2" t="s">
        <v>74</v>
      </c>
      <c r="O1598" s="3">
        <v>31</v>
      </c>
      <c r="P1598" s="13">
        <f t="shared" si="318"/>
        <v>831.48</v>
      </c>
      <c r="Q1598" s="13" t="str">
        <f t="shared" si="319"/>
        <v>Normal</v>
      </c>
      <c r="S1598" s="21"/>
    </row>
    <row r="1599" customHeight="1" spans="1:19">
      <c r="A1599" s="2" t="s">
        <v>3243</v>
      </c>
      <c r="B1599" s="28">
        <v>45669</v>
      </c>
      <c r="C1599" s="2" t="s">
        <v>3244</v>
      </c>
      <c r="D1599" s="2" t="str">
        <f t="array" ref="D1599">_xlfn.XLOOKUP(C1599,Customers!A:A,Customers!B:B)</f>
        <v>Customer 0339</v>
      </c>
      <c r="E1599" s="2" t="s">
        <v>526</v>
      </c>
      <c r="F1599" s="2" t="str">
        <f t="array" ref="F1599">_xlfn.XLOOKUP(E1599,Restaurants!A:A,Restaurants!B:B)</f>
        <v>Restaurant 068</v>
      </c>
      <c r="G1599" s="2" t="s">
        <v>413</v>
      </c>
      <c r="H1599" s="2" t="str">
        <f t="array" ref="H1599">_xlfn.XLOOKUP(G1599,Food_Menu!A:A,Food_Menu!B:B)</f>
        <v>Food Item 0084</v>
      </c>
      <c r="I1599" s="2">
        <f t="array" ref="I1599">_xlfn.XLOOKUP(G1599,Food_Menu!A:A,Food_Menu!D:D)</f>
        <v>587.45</v>
      </c>
      <c r="J1599" s="2" t="s">
        <v>1443</v>
      </c>
      <c r="K1599" s="2" t="str">
        <f t="array" ref="K1599">_xlfn.XLOOKUP(J1599,Delivery_Partners!A:A,Delivery_Partners!B:B)</f>
        <v>Delivery Partner 078</v>
      </c>
      <c r="L1599" s="3">
        <v>1</v>
      </c>
      <c r="M1599" s="2" t="s">
        <v>23</v>
      </c>
      <c r="N1599" s="2" t="s">
        <v>24</v>
      </c>
      <c r="O1599" s="3">
        <v>50</v>
      </c>
      <c r="P1599" s="13">
        <f t="shared" si="318"/>
        <v>587.45</v>
      </c>
      <c r="Q1599" s="13" t="str">
        <f t="shared" si="319"/>
        <v>Normal</v>
      </c>
      <c r="S1599" s="21"/>
    </row>
    <row r="1600" customHeight="1" spans="1:19">
      <c r="A1600" s="2" t="s">
        <v>3245</v>
      </c>
      <c r="B1600" s="28">
        <v>45784</v>
      </c>
      <c r="C1600" s="2" t="s">
        <v>855</v>
      </c>
      <c r="D1600" s="2" t="str">
        <f t="array" ref="D1600">_xlfn.XLOOKUP(C1600,Customers!A:A,Customers!B:B)</f>
        <v>Customer 0252</v>
      </c>
      <c r="E1600" s="2" t="s">
        <v>586</v>
      </c>
      <c r="F1600" s="2" t="str">
        <f t="array" ref="F1600">_xlfn.XLOOKUP(E1600,Restaurants!A:A,Restaurants!B:B)</f>
        <v>Restaurant 092</v>
      </c>
      <c r="G1600" s="2" t="s">
        <v>529</v>
      </c>
      <c r="H1600" s="2" t="str">
        <f t="array" ref="H1600">_xlfn.XLOOKUP(G1600,Food_Menu!A:A,Food_Menu!B:B)</f>
        <v>Food Item 0126</v>
      </c>
      <c r="I1600" s="2">
        <f t="array" ref="I1600">_xlfn.XLOOKUP(G1600,Food_Menu!A:A,Food_Menu!D:D)</f>
        <v>127.27</v>
      </c>
      <c r="J1600" s="2" t="s">
        <v>636</v>
      </c>
      <c r="K1600" s="2" t="str">
        <f t="array" ref="K1600">_xlfn.XLOOKUP(J1600,Delivery_Partners!A:A,Delivery_Partners!B:B)</f>
        <v>Delivery Partner 014</v>
      </c>
      <c r="L1600" s="3">
        <v>1</v>
      </c>
      <c r="M1600" s="2" t="s">
        <v>23</v>
      </c>
      <c r="N1600" s="2" t="s">
        <v>42</v>
      </c>
      <c r="O1600" s="3">
        <v>41</v>
      </c>
      <c r="P1600" s="13">
        <f t="shared" si="318"/>
        <v>127.27</v>
      </c>
      <c r="Q1600" s="13" t="str">
        <f t="shared" si="319"/>
        <v>Normal</v>
      </c>
      <c r="S1600" s="21"/>
    </row>
    <row r="1601" customHeight="1" spans="1:19">
      <c r="A1601" s="2" t="s">
        <v>3246</v>
      </c>
      <c r="B1601" s="29" t="s">
        <v>1642</v>
      </c>
      <c r="C1601" s="2" t="s">
        <v>1466</v>
      </c>
      <c r="D1601" s="2" t="str">
        <f t="array" ref="D1601">_xlfn.XLOOKUP(C1601,Customers!A:A,Customers!B:B)</f>
        <v>Customer 0780</v>
      </c>
      <c r="E1601" s="2" t="s">
        <v>871</v>
      </c>
      <c r="F1601" s="2" t="str">
        <f t="array" ref="F1601">_xlfn.XLOOKUP(E1601,Restaurants!A:A,Restaurants!B:B)</f>
        <v>Restaurant 015</v>
      </c>
      <c r="G1601" s="2" t="s">
        <v>519</v>
      </c>
      <c r="H1601" s="2" t="str">
        <f t="array" ref="H1601">_xlfn.XLOOKUP(G1601,Food_Menu!A:A,Food_Menu!B:B)</f>
        <v>Food Item 0019</v>
      </c>
      <c r="I1601" s="2">
        <f t="array" ref="I1601">_xlfn.XLOOKUP(G1601,Food_Menu!A:A,Food_Menu!D:D)</f>
        <v>145.23</v>
      </c>
      <c r="J1601" s="2" t="s">
        <v>663</v>
      </c>
      <c r="K1601" s="2" t="str">
        <f t="array" ref="K1601">_xlfn.XLOOKUP(J1601,Delivery_Partners!A:A,Delivery_Partners!B:B)</f>
        <v>Delivery Partner 007</v>
      </c>
      <c r="L1601" s="3">
        <v>2</v>
      </c>
      <c r="M1601" s="2" t="s">
        <v>23</v>
      </c>
      <c r="N1601" s="2" t="s">
        <v>24</v>
      </c>
      <c r="O1601" s="3">
        <v>26</v>
      </c>
      <c r="P1601" s="13">
        <f t="shared" si="318"/>
        <v>290.46</v>
      </c>
      <c r="Q1601" s="13" t="str">
        <f t="shared" si="319"/>
        <v>Fast</v>
      </c>
      <c r="S1601" s="21"/>
    </row>
    <row r="1602" customHeight="1" spans="1:19">
      <c r="A1602" s="2" t="s">
        <v>3247</v>
      </c>
      <c r="B1602" s="28">
        <v>45841</v>
      </c>
      <c r="C1602" s="2" t="s">
        <v>1934</v>
      </c>
      <c r="D1602" s="2" t="str">
        <f t="array" ref="D1602">_xlfn.XLOOKUP(C1602,Customers!A:A,Customers!B:B)</f>
        <v>Customer 0043</v>
      </c>
      <c r="E1602" s="2" t="s">
        <v>249</v>
      </c>
      <c r="F1602" s="2" t="str">
        <f t="array" ref="F1602">_xlfn.XLOOKUP(E1602,Restaurants!A:A,Restaurants!B:B)</f>
        <v>Restaurant 061</v>
      </c>
      <c r="G1602" s="2" t="s">
        <v>881</v>
      </c>
      <c r="H1602" s="2" t="str">
        <f t="array" ref="H1602">_xlfn.XLOOKUP(G1602,Food_Menu!A:A,Food_Menu!B:B)</f>
        <v>Food Item 0038</v>
      </c>
      <c r="I1602" s="2">
        <f t="array" ref="I1602">_xlfn.XLOOKUP(G1602,Food_Menu!A:A,Food_Menu!D:D)</f>
        <v>355.26</v>
      </c>
      <c r="J1602" s="2" t="s">
        <v>1557</v>
      </c>
      <c r="K1602" s="2" t="str">
        <f t="array" ref="K1602">_xlfn.XLOOKUP(J1602,Delivery_Partners!A:A,Delivery_Partners!B:B)</f>
        <v>Delivery Partner 065</v>
      </c>
      <c r="L1602" s="3">
        <v>1</v>
      </c>
      <c r="M1602" s="2" t="s">
        <v>23</v>
      </c>
      <c r="N1602" s="2" t="s">
        <v>24</v>
      </c>
      <c r="O1602" s="3">
        <v>21</v>
      </c>
      <c r="P1602" s="13">
        <f t="shared" si="318"/>
        <v>355.26</v>
      </c>
      <c r="Q1602" s="13" t="str">
        <f t="shared" si="319"/>
        <v>Fast</v>
      </c>
      <c r="S1602" s="21"/>
    </row>
    <row r="1603" customHeight="1" spans="1:19">
      <c r="A1603" s="2" t="s">
        <v>3248</v>
      </c>
      <c r="B1603" s="29" t="s">
        <v>504</v>
      </c>
      <c r="C1603" s="2" t="s">
        <v>778</v>
      </c>
      <c r="D1603" s="2" t="str">
        <f t="array" ref="D1603">_xlfn.XLOOKUP(C1603,Customers!A:A,Customers!B:B)</f>
        <v>Customer 0113</v>
      </c>
      <c r="E1603" s="2" t="s">
        <v>20</v>
      </c>
      <c r="F1603" s="2" t="str">
        <f t="array" ref="F1603">_xlfn.XLOOKUP(E1603,Restaurants!A:A,Restaurants!B:B)</f>
        <v>Restaurant 079</v>
      </c>
      <c r="G1603" s="2" t="s">
        <v>1083</v>
      </c>
      <c r="H1603" s="2" t="str">
        <f t="array" ref="H1603">_xlfn.XLOOKUP(G1603,Food_Menu!A:A,Food_Menu!B:B)</f>
        <v>Food Item 0206</v>
      </c>
      <c r="I1603" s="2">
        <f t="array" ref="I1603">_xlfn.XLOOKUP(G1603,Food_Menu!A:A,Food_Menu!D:D)</f>
        <v>635.73</v>
      </c>
      <c r="J1603" s="2" t="s">
        <v>327</v>
      </c>
      <c r="K1603" s="2" t="str">
        <f t="array" ref="K1603">_xlfn.XLOOKUP(J1603,Delivery_Partners!A:A,Delivery_Partners!B:B)</f>
        <v>Delivery Partner 148</v>
      </c>
      <c r="L1603" s="3">
        <v>1</v>
      </c>
      <c r="M1603" s="2" t="s">
        <v>23</v>
      </c>
      <c r="N1603" s="2" t="s">
        <v>74</v>
      </c>
      <c r="O1603" s="3">
        <v>28</v>
      </c>
      <c r="P1603" s="13">
        <f t="shared" si="318"/>
        <v>635.73</v>
      </c>
      <c r="Q1603" s="13" t="str">
        <f t="shared" si="319"/>
        <v>Fast</v>
      </c>
      <c r="S1603" s="21"/>
    </row>
    <row r="1604" customHeight="1" spans="1:19">
      <c r="A1604" s="2" t="s">
        <v>3249</v>
      </c>
      <c r="B1604" s="28">
        <v>45820</v>
      </c>
      <c r="C1604" s="2" t="s">
        <v>3250</v>
      </c>
      <c r="D1604" s="2" t="str">
        <f t="array" ref="D1604">_xlfn.XLOOKUP(C1604,Customers!A:A,Customers!B:B)</f>
        <v>Customer 0052</v>
      </c>
      <c r="E1604" s="2" t="s">
        <v>260</v>
      </c>
      <c r="F1604" s="2" t="str">
        <f t="array" ref="F1604">_xlfn.XLOOKUP(E1604,Restaurants!A:A,Restaurants!B:B)</f>
        <v>Restaurant 056</v>
      </c>
      <c r="G1604" s="2" t="s">
        <v>998</v>
      </c>
      <c r="H1604" s="2" t="str">
        <f t="array" ref="H1604">_xlfn.XLOOKUP(G1604,Food_Menu!A:A,Food_Menu!B:B)</f>
        <v>Food Item 0046</v>
      </c>
      <c r="I1604" s="2">
        <f t="array" ref="I1604">_xlfn.XLOOKUP(G1604,Food_Menu!A:A,Food_Menu!D:D)</f>
        <v>300.6</v>
      </c>
      <c r="J1604" s="2" t="s">
        <v>583</v>
      </c>
      <c r="K1604" s="2" t="str">
        <f t="array" ref="K1604">_xlfn.XLOOKUP(J1604,Delivery_Partners!A:A,Delivery_Partners!B:B)</f>
        <v>Delivery Partner 062</v>
      </c>
      <c r="L1604" s="3">
        <v>1</v>
      </c>
      <c r="M1604" s="2" t="s">
        <v>23</v>
      </c>
      <c r="N1604" s="2" t="s">
        <v>24</v>
      </c>
      <c r="O1604" s="3">
        <v>63</v>
      </c>
      <c r="P1604" s="13">
        <f t="shared" si="318"/>
        <v>300.6</v>
      </c>
      <c r="Q1604" s="13" t="str">
        <f t="shared" si="319"/>
        <v>Slow</v>
      </c>
      <c r="S1604" s="21"/>
    </row>
    <row r="1605" customHeight="1" spans="1:19">
      <c r="A1605" s="2" t="s">
        <v>3251</v>
      </c>
      <c r="B1605" s="28">
        <v>45780</v>
      </c>
      <c r="C1605" s="2" t="s">
        <v>3252</v>
      </c>
      <c r="D1605" s="2" t="str">
        <f t="array" ref="D1605">_xlfn.XLOOKUP(C1605,Customers!A:A,Customers!B:B)</f>
        <v>Customer 0882</v>
      </c>
      <c r="E1605" s="2" t="s">
        <v>655</v>
      </c>
      <c r="F1605" s="2" t="str">
        <f t="array" ref="F1605">_xlfn.XLOOKUP(E1605,Restaurants!A:A,Restaurants!B:B)</f>
        <v>Restaurant 096</v>
      </c>
      <c r="G1605" s="2" t="s">
        <v>466</v>
      </c>
      <c r="H1605" s="2" t="str">
        <f t="array" ref="H1605">_xlfn.XLOOKUP(G1605,Food_Menu!A:A,Food_Menu!B:B)</f>
        <v>Food Item 0037</v>
      </c>
      <c r="I1605" s="2">
        <f t="array" ref="I1605">_xlfn.XLOOKUP(G1605,Food_Menu!A:A,Food_Menu!D:D)</f>
        <v>570.62</v>
      </c>
      <c r="J1605" s="2" t="s">
        <v>1443</v>
      </c>
      <c r="K1605" s="2" t="str">
        <f t="array" ref="K1605">_xlfn.XLOOKUP(J1605,Delivery_Partners!A:A,Delivery_Partners!B:B)</f>
        <v>Delivery Partner 078</v>
      </c>
      <c r="L1605" s="3">
        <v>1</v>
      </c>
      <c r="M1605" s="2" t="s">
        <v>23</v>
      </c>
      <c r="N1605" s="2" t="s">
        <v>55</v>
      </c>
      <c r="O1605" s="3">
        <v>32</v>
      </c>
      <c r="P1605" s="13">
        <f t="shared" si="318"/>
        <v>570.62</v>
      </c>
      <c r="Q1605" s="13" t="str">
        <f t="shared" si="319"/>
        <v>Normal</v>
      </c>
      <c r="S1605" s="21"/>
    </row>
    <row r="1606" customHeight="1" spans="1:19">
      <c r="A1606" s="2" t="s">
        <v>3253</v>
      </c>
      <c r="B1606" s="29" t="s">
        <v>353</v>
      </c>
      <c r="C1606" s="2" t="s">
        <v>2912</v>
      </c>
      <c r="D1606" s="2" t="str">
        <f t="array" ref="D1606">_xlfn.XLOOKUP(C1606,Customers!A:A,Customers!B:B)</f>
        <v>Customer 0036</v>
      </c>
      <c r="E1606" s="2" t="s">
        <v>1031</v>
      </c>
      <c r="F1606" s="2" t="str">
        <f t="array" ref="F1606">_xlfn.XLOOKUP(E1606,Restaurants!A:A,Restaurants!B:B)</f>
        <v>Restaurant 016</v>
      </c>
      <c r="G1606" s="2" t="s">
        <v>509</v>
      </c>
      <c r="H1606" s="2" t="str">
        <f t="array" ref="H1606">_xlfn.XLOOKUP(G1606,Food_Menu!A:A,Food_Menu!B:B)</f>
        <v>Food Item 0190</v>
      </c>
      <c r="I1606" s="2">
        <f t="array" ref="I1606">_xlfn.XLOOKUP(G1606,Food_Menu!A:A,Food_Menu!D:D)</f>
        <v>350.87</v>
      </c>
      <c r="J1606" s="2" t="s">
        <v>801</v>
      </c>
      <c r="K1606" s="2" t="str">
        <f t="array" ref="K1606">_xlfn.XLOOKUP(J1606,Delivery_Partners!A:A,Delivery_Partners!B:B)</f>
        <v>Delivery Partner 096</v>
      </c>
      <c r="L1606" s="3">
        <v>3</v>
      </c>
      <c r="M1606" s="2" t="s">
        <v>23</v>
      </c>
      <c r="N1606" s="2" t="s">
        <v>74</v>
      </c>
      <c r="O1606" s="3">
        <v>44</v>
      </c>
      <c r="P1606" s="13">
        <f t="shared" si="318"/>
        <v>1052.61</v>
      </c>
      <c r="Q1606" s="13" t="str">
        <f t="shared" si="319"/>
        <v>Normal</v>
      </c>
      <c r="S1606" s="21"/>
    </row>
    <row r="1607" customHeight="1" spans="1:19">
      <c r="A1607" s="2" t="s">
        <v>3254</v>
      </c>
      <c r="B1607" s="29" t="s">
        <v>1459</v>
      </c>
      <c r="C1607" s="2" t="s">
        <v>2617</v>
      </c>
      <c r="D1607" s="2" t="str">
        <f t="array" ref="D1607">_xlfn.XLOOKUP(C1607,Customers!A:A,Customers!B:B)</f>
        <v>Customer 0504</v>
      </c>
      <c r="E1607" s="2" t="s">
        <v>1060</v>
      </c>
      <c r="F1607" s="2" t="str">
        <f t="array" ref="F1607">_xlfn.XLOOKUP(E1607,Restaurants!A:A,Restaurants!B:B)</f>
        <v>Restaurant 042</v>
      </c>
      <c r="G1607" s="2" t="s">
        <v>1569</v>
      </c>
      <c r="H1607" s="2" t="str">
        <f t="array" ref="H1607">_xlfn.XLOOKUP(G1607,Food_Menu!A:A,Food_Menu!B:B)</f>
        <v>Food Item 0208</v>
      </c>
      <c r="I1607" s="2">
        <f t="array" ref="I1607">_xlfn.XLOOKUP(G1607,Food_Menu!A:A,Food_Menu!D:D)</f>
        <v>493.1</v>
      </c>
      <c r="J1607" s="2" t="s">
        <v>347</v>
      </c>
      <c r="K1607" s="2" t="str">
        <f t="array" ref="K1607">_xlfn.XLOOKUP(J1607,Delivery_Partners!A:A,Delivery_Partners!B:B)</f>
        <v>Delivery Partner 058</v>
      </c>
      <c r="L1607" s="3">
        <v>1</v>
      </c>
      <c r="M1607" s="2" t="s">
        <v>23</v>
      </c>
      <c r="N1607" s="2" t="s">
        <v>42</v>
      </c>
      <c r="O1607" s="3">
        <v>19</v>
      </c>
      <c r="P1607" s="13">
        <f t="shared" si="318"/>
        <v>493.1</v>
      </c>
      <c r="Q1607" s="13" t="str">
        <f t="shared" si="319"/>
        <v>Fast</v>
      </c>
      <c r="S1607" s="21"/>
    </row>
    <row r="1608" customHeight="1" spans="1:19">
      <c r="A1608" s="2" t="s">
        <v>3255</v>
      </c>
      <c r="B1608" s="28">
        <v>45662</v>
      </c>
      <c r="C1608" s="2" t="s">
        <v>2892</v>
      </c>
      <c r="D1608" s="2" t="str">
        <f t="array" ref="D1608">_xlfn.XLOOKUP(C1608,Customers!A:A,Customers!B:B)</f>
        <v>Customer 0146</v>
      </c>
      <c r="E1608" s="2" t="s">
        <v>706</v>
      </c>
      <c r="F1608" s="2" t="str">
        <f t="array" ref="F1608">_xlfn.XLOOKUP(E1608,Restaurants!A:A,Restaurants!B:B)</f>
        <v>Restaurant 115</v>
      </c>
      <c r="G1608" s="2" t="s">
        <v>457</v>
      </c>
      <c r="H1608" s="2" t="str">
        <f t="array" ref="H1608">_xlfn.XLOOKUP(G1608,Food_Menu!A:A,Food_Menu!B:B)</f>
        <v>Food Item 0180</v>
      </c>
      <c r="I1608" s="2">
        <f t="array" ref="I1608">_xlfn.XLOOKUP(G1608,Food_Menu!A:A,Food_Menu!D:D)</f>
        <v>498.49</v>
      </c>
      <c r="J1608" s="2" t="s">
        <v>251</v>
      </c>
      <c r="K1608" s="2" t="str">
        <f t="array" ref="K1608">_xlfn.XLOOKUP(J1608,Delivery_Partners!A:A,Delivery_Partners!B:B)</f>
        <v>Delivery Partner 089</v>
      </c>
      <c r="L1608" s="3">
        <v>1</v>
      </c>
      <c r="M1608" s="2" t="s">
        <v>23</v>
      </c>
      <c r="N1608" s="2" t="s">
        <v>74</v>
      </c>
      <c r="O1608" s="3">
        <v>22</v>
      </c>
      <c r="P1608" s="13">
        <f t="shared" si="318"/>
        <v>498.49</v>
      </c>
      <c r="Q1608" s="13" t="str">
        <f t="shared" si="319"/>
        <v>Fast</v>
      </c>
      <c r="S1608" s="21"/>
    </row>
    <row r="1609" customHeight="1" spans="1:19">
      <c r="A1609" s="2" t="s">
        <v>3256</v>
      </c>
      <c r="B1609" s="29" t="s">
        <v>1222</v>
      </c>
      <c r="C1609" s="2" t="s">
        <v>3257</v>
      </c>
      <c r="D1609" s="2" t="str">
        <f t="array" ref="D1609">_xlfn.XLOOKUP(C1609,Customers!A:A,Customers!B:B)</f>
        <v>Customer 0705</v>
      </c>
      <c r="E1609" s="2" t="s">
        <v>110</v>
      </c>
      <c r="F1609" s="2" t="str">
        <f t="array" ref="F1609">_xlfn.XLOOKUP(E1609,Restaurants!A:A,Restaurants!B:B)</f>
        <v>Restaurant 062</v>
      </c>
      <c r="G1609" s="2" t="s">
        <v>132</v>
      </c>
      <c r="H1609" s="2" t="str">
        <f t="array" ref="H1609">_xlfn.XLOOKUP(G1609,Food_Menu!A:A,Food_Menu!B:B)</f>
        <v>Food Item 0023</v>
      </c>
      <c r="I1609" s="2">
        <f t="array" ref="I1609">_xlfn.XLOOKUP(G1609,Food_Menu!A:A,Food_Menu!D:D)</f>
        <v>276.1</v>
      </c>
      <c r="J1609" s="2" t="s">
        <v>203</v>
      </c>
      <c r="K1609" s="2" t="str">
        <f t="array" ref="K1609">_xlfn.XLOOKUP(J1609,Delivery_Partners!A:A,Delivery_Partners!B:B)</f>
        <v>Delivery Partner 110</v>
      </c>
      <c r="L1609" s="3">
        <v>2</v>
      </c>
      <c r="M1609" s="2" t="s">
        <v>23</v>
      </c>
      <c r="N1609" s="2" t="s">
        <v>74</v>
      </c>
      <c r="O1609" s="3">
        <v>33</v>
      </c>
      <c r="P1609" s="13">
        <f t="shared" si="318"/>
        <v>552.2</v>
      </c>
      <c r="Q1609" s="13" t="str">
        <f t="shared" si="319"/>
        <v>Normal</v>
      </c>
      <c r="S1609" s="21"/>
    </row>
    <row r="1610" customHeight="1" spans="1:19">
      <c r="A1610" s="2" t="s">
        <v>3258</v>
      </c>
      <c r="B1610" s="28">
        <v>45996</v>
      </c>
      <c r="C1610" s="2" t="s">
        <v>1033</v>
      </c>
      <c r="D1610" s="2" t="str">
        <f t="array" ref="D1610">_xlfn.XLOOKUP(C1610,Customers!A:A,Customers!B:B)</f>
        <v>Customer 0042</v>
      </c>
      <c r="E1610" s="2" t="s">
        <v>451</v>
      </c>
      <c r="F1610" s="2" t="str">
        <f t="array" ref="F1610">_xlfn.XLOOKUP(E1610,Restaurants!A:A,Restaurants!B:B)</f>
        <v>Restaurant 022</v>
      </c>
      <c r="G1610" s="2" t="s">
        <v>1040</v>
      </c>
      <c r="H1610" s="2" t="str">
        <f t="array" ref="H1610">_xlfn.XLOOKUP(G1610,Food_Menu!A:A,Food_Menu!B:B)</f>
        <v>Food Item 0185</v>
      </c>
      <c r="I1610" s="2">
        <f t="array" ref="I1610">_xlfn.XLOOKUP(G1610,Food_Menu!A:A,Food_Menu!D:D)</f>
        <v>565.74</v>
      </c>
      <c r="J1610" s="2" t="s">
        <v>520</v>
      </c>
      <c r="K1610" s="2" t="str">
        <f t="array" ref="K1610">_xlfn.XLOOKUP(J1610,Delivery_Partners!A:A,Delivery_Partners!B:B)</f>
        <v>Delivery Partner 154</v>
      </c>
      <c r="L1610" s="3">
        <v>2</v>
      </c>
      <c r="M1610" s="2" t="s">
        <v>23</v>
      </c>
      <c r="N1610" s="2" t="s">
        <v>24</v>
      </c>
      <c r="O1610" s="3">
        <v>55</v>
      </c>
      <c r="P1610" s="13">
        <f t="shared" si="318"/>
        <v>1131.48</v>
      </c>
      <c r="Q1610" s="13" t="str">
        <f t="shared" si="319"/>
        <v>Normal</v>
      </c>
      <c r="S1610" s="21"/>
    </row>
    <row r="1611" hidden="1" customHeight="1" spans="1:19">
      <c r="A1611" s="2" t="s">
        <v>3259</v>
      </c>
      <c r="B1611" s="29" t="s">
        <v>58</v>
      </c>
      <c r="C1611" s="2" t="s">
        <v>3260</v>
      </c>
      <c r="D1611" s="2" t="str">
        <f t="array" ref="D1611">_xlfn.XLOOKUP(C1611,Customers!A:A,Customers!B:B)</f>
        <v>Customer 0032</v>
      </c>
      <c r="E1611" s="2" t="s">
        <v>800</v>
      </c>
      <c r="F1611" s="2" t="str">
        <f t="array" ref="F1611">_xlfn.XLOOKUP(E1611,Restaurants!A:A,Restaurants!B:B)</f>
        <v>Restaurant 014</v>
      </c>
      <c r="G1611" s="2" t="s">
        <v>2324</v>
      </c>
      <c r="H1611" s="2" t="str">
        <f t="array" ref="H1611">_xlfn.XLOOKUP(G1611,Food_Menu!A:A,Food_Menu!B:B)</f>
        <v>Food Item 0059</v>
      </c>
      <c r="I1611" s="2"/>
      <c r="J1611" s="2" t="s">
        <v>1239</v>
      </c>
      <c r="K1611" s="2" t="str">
        <f t="array" ref="K1611">_xlfn.XLOOKUP(J1611,Delivery_Partners!A:A,Delivery_Partners!B:B)</f>
        <v>Delivery Partner 136</v>
      </c>
      <c r="L1611" s="3">
        <v>1</v>
      </c>
      <c r="M1611" s="2" t="s">
        <v>189</v>
      </c>
      <c r="N1611" s="2" t="s">
        <v>55</v>
      </c>
      <c r="O1611" s="2"/>
    </row>
    <row r="1612" customHeight="1" spans="1:19">
      <c r="A1612" s="2" t="s">
        <v>3261</v>
      </c>
      <c r="B1612" s="29" t="s">
        <v>990</v>
      </c>
      <c r="C1612" s="2" t="s">
        <v>1763</v>
      </c>
      <c r="D1612" s="2" t="str">
        <f t="array" ref="D1612">_xlfn.XLOOKUP(C1612,Customers!A:A,Customers!B:B)</f>
        <v>Customer 0494</v>
      </c>
      <c r="E1612" s="2" t="s">
        <v>566</v>
      </c>
      <c r="F1612" s="2" t="str">
        <f t="array" ref="F1612">_xlfn.XLOOKUP(E1612,Restaurants!A:A,Restaurants!B:B)</f>
        <v>Restaurant 072</v>
      </c>
      <c r="G1612" s="2" t="s">
        <v>172</v>
      </c>
      <c r="H1612" s="2" t="str">
        <f t="array" ref="H1612">_xlfn.XLOOKUP(G1612,Food_Menu!A:A,Food_Menu!B:B)</f>
        <v>Food Item 0003</v>
      </c>
      <c r="I1612" s="2">
        <f t="array" ref="I1612">_xlfn.XLOOKUP(G1612,Food_Menu!A:A,Food_Menu!D:D)</f>
        <v>349.88</v>
      </c>
      <c r="J1612" s="2" t="s">
        <v>327</v>
      </c>
      <c r="K1612" s="2" t="str">
        <f t="array" ref="K1612">_xlfn.XLOOKUP(J1612,Delivery_Partners!A:A,Delivery_Partners!B:B)</f>
        <v>Delivery Partner 148</v>
      </c>
      <c r="L1612" s="3">
        <v>2</v>
      </c>
      <c r="M1612" s="2" t="s">
        <v>23</v>
      </c>
      <c r="N1612" s="2" t="s">
        <v>24</v>
      </c>
      <c r="O1612" s="3">
        <v>27</v>
      </c>
      <c r="P1612" s="13">
        <f t="shared" ref="P1612:P1616" si="320">I1612*L1612</f>
        <v>699.76</v>
      </c>
      <c r="Q1612" s="13" t="str">
        <f t="shared" ref="Q1612:Q1616" si="321">IF(O1612="","Not Delivered",IF(O1612&lt;=30,"Fast",IF(O1612&lt;=60,"Normal","Slow")))</f>
        <v>Fast</v>
      </c>
      <c r="S1612" s="21"/>
    </row>
    <row r="1613" customHeight="1" spans="1:19">
      <c r="A1613" s="2" t="s">
        <v>3262</v>
      </c>
      <c r="B1613" s="28">
        <v>45695</v>
      </c>
      <c r="C1613" s="2" t="s">
        <v>2749</v>
      </c>
      <c r="D1613" s="2" t="str">
        <f t="array" ref="D1613">_xlfn.XLOOKUP(C1613,Customers!A:A,Customers!B:B)</f>
        <v>Customer 0835</v>
      </c>
      <c r="E1613" s="2" t="s">
        <v>1292</v>
      </c>
      <c r="F1613" s="2" t="str">
        <f t="array" ref="F1613">_xlfn.XLOOKUP(E1613,Restaurants!A:A,Restaurants!B:B)</f>
        <v>Restaurant 112</v>
      </c>
      <c r="G1613" s="2" t="s">
        <v>659</v>
      </c>
      <c r="H1613" s="2" t="str">
        <f t="array" ref="H1613">_xlfn.XLOOKUP(G1613,Food_Menu!A:A,Food_Menu!B:B)</f>
        <v>Food Item 0203</v>
      </c>
      <c r="I1613" s="2">
        <f t="array" ref="I1613">_xlfn.XLOOKUP(G1613,Food_Menu!A:A,Food_Menu!D:D)</f>
        <v>406.91</v>
      </c>
      <c r="J1613" s="2" t="s">
        <v>564</v>
      </c>
      <c r="K1613" s="2" t="str">
        <f t="array" ref="K1613">_xlfn.XLOOKUP(J1613,Delivery_Partners!A:A,Delivery_Partners!B:B)</f>
        <v>Delivery Partner 095</v>
      </c>
      <c r="L1613" s="3">
        <v>2</v>
      </c>
      <c r="M1613" s="2" t="s">
        <v>23</v>
      </c>
      <c r="N1613" s="2" t="s">
        <v>55</v>
      </c>
      <c r="O1613" s="3">
        <v>46</v>
      </c>
      <c r="P1613" s="13">
        <f t="shared" si="320"/>
        <v>813.82</v>
      </c>
      <c r="Q1613" s="13" t="str">
        <f t="shared" si="321"/>
        <v>Normal</v>
      </c>
      <c r="S1613" s="21"/>
    </row>
    <row r="1614" customHeight="1" spans="1:19">
      <c r="A1614" s="2" t="s">
        <v>3263</v>
      </c>
      <c r="B1614" s="28">
        <v>45968</v>
      </c>
      <c r="C1614" s="2" t="s">
        <v>109</v>
      </c>
      <c r="D1614" s="2" t="str">
        <f t="array" ref="D1614">_xlfn.XLOOKUP(C1614,Customers!A:A,Customers!B:B)</f>
        <v>Customer 0132</v>
      </c>
      <c r="E1614" s="2" t="s">
        <v>747</v>
      </c>
      <c r="F1614" s="2" t="str">
        <f t="array" ref="F1614">_xlfn.XLOOKUP(E1614,Restaurants!A:A,Restaurants!B:B)</f>
        <v>Restaurant 006</v>
      </c>
      <c r="G1614" s="2" t="s">
        <v>2324</v>
      </c>
      <c r="H1614" s="2" t="str">
        <f t="array" ref="H1614">_xlfn.XLOOKUP(G1614,Food_Menu!A:A,Food_Menu!B:B)</f>
        <v>Food Item 0059</v>
      </c>
      <c r="I1614" s="2">
        <f t="array" ref="I1614">_xlfn.XLOOKUP(G1614,Food_Menu!A:A,Food_Menu!D:D)</f>
        <v>524.23</v>
      </c>
      <c r="J1614" s="2" t="s">
        <v>756</v>
      </c>
      <c r="K1614" s="2" t="str">
        <f t="array" ref="K1614">_xlfn.XLOOKUP(J1614,Delivery_Partners!A:A,Delivery_Partners!B:B)</f>
        <v>Delivery Partner 126</v>
      </c>
      <c r="L1614" s="3">
        <v>1</v>
      </c>
      <c r="M1614" s="2" t="s">
        <v>23</v>
      </c>
      <c r="N1614" s="2" t="s">
        <v>55</v>
      </c>
      <c r="O1614" s="3">
        <v>54</v>
      </c>
      <c r="P1614" s="13">
        <f t="shared" si="320"/>
        <v>524.23</v>
      </c>
      <c r="Q1614" s="13" t="str">
        <f t="shared" si="321"/>
        <v>Normal</v>
      </c>
      <c r="S1614" s="21"/>
    </row>
    <row r="1615" customHeight="1" spans="1:19">
      <c r="A1615" s="2" t="s">
        <v>3264</v>
      </c>
      <c r="B1615" s="29" t="s">
        <v>2604</v>
      </c>
      <c r="C1615" s="2" t="s">
        <v>2747</v>
      </c>
      <c r="D1615" s="2" t="str">
        <f t="array" ref="D1615">_xlfn.XLOOKUP(C1615,Customers!A:A,Customers!B:B)</f>
        <v>Customer 0596</v>
      </c>
      <c r="E1615" s="2" t="s">
        <v>800</v>
      </c>
      <c r="F1615" s="2" t="str">
        <f t="array" ref="F1615">_xlfn.XLOOKUP(E1615,Restaurants!A:A,Restaurants!B:B)</f>
        <v>Restaurant 014</v>
      </c>
      <c r="G1615" s="2" t="s">
        <v>276</v>
      </c>
      <c r="H1615" s="2" t="str">
        <f t="array" ref="H1615">_xlfn.XLOOKUP(G1615,Food_Menu!A:A,Food_Menu!B:B)</f>
        <v>Food Item 0145</v>
      </c>
      <c r="I1615" s="2">
        <f t="array" ref="I1615">_xlfn.XLOOKUP(G1615,Food_Menu!A:A,Food_Menu!D:D)</f>
        <v>530.68</v>
      </c>
      <c r="J1615" s="2" t="s">
        <v>226</v>
      </c>
      <c r="K1615" s="2" t="str">
        <f t="array" ref="K1615">_xlfn.XLOOKUP(J1615,Delivery_Partners!A:A,Delivery_Partners!B:B)</f>
        <v>Delivery Partner 027</v>
      </c>
      <c r="L1615" s="3">
        <v>1</v>
      </c>
      <c r="M1615" s="2" t="s">
        <v>23</v>
      </c>
      <c r="N1615" s="2" t="s">
        <v>24</v>
      </c>
      <c r="O1615" s="3">
        <v>40</v>
      </c>
      <c r="P1615" s="13">
        <f t="shared" si="320"/>
        <v>530.68</v>
      </c>
      <c r="Q1615" s="13" t="str">
        <f t="shared" si="321"/>
        <v>Normal</v>
      </c>
      <c r="S1615" s="21"/>
    </row>
    <row r="1616" customHeight="1" spans="1:19">
      <c r="A1616" s="2" t="s">
        <v>3265</v>
      </c>
      <c r="B1616" s="29" t="s">
        <v>170</v>
      </c>
      <c r="C1616" s="2" t="s">
        <v>1128</v>
      </c>
      <c r="D1616" s="2" t="str">
        <f t="array" ref="D1616">_xlfn.XLOOKUP(C1616,Customers!A:A,Customers!B:B)</f>
        <v>Customer 0973</v>
      </c>
      <c r="E1616" s="2" t="s">
        <v>532</v>
      </c>
      <c r="F1616" s="2" t="str">
        <f t="array" ref="F1616">_xlfn.XLOOKUP(E1616,Restaurants!A:A,Restaurants!B:B)</f>
        <v>Restaurant 046</v>
      </c>
      <c r="G1616" s="2" t="s">
        <v>962</v>
      </c>
      <c r="H1616" s="2" t="str">
        <f t="array" ref="H1616">_xlfn.XLOOKUP(G1616,Food_Menu!A:A,Food_Menu!B:B)</f>
        <v>Food Item 0017</v>
      </c>
      <c r="I1616" s="2">
        <f t="array" ref="I1616">_xlfn.XLOOKUP(G1616,Food_Menu!A:A,Food_Menu!D:D)</f>
        <v>353.65</v>
      </c>
      <c r="J1616" s="2" t="s">
        <v>226</v>
      </c>
      <c r="K1616" s="2" t="str">
        <f t="array" ref="K1616">_xlfn.XLOOKUP(J1616,Delivery_Partners!A:A,Delivery_Partners!B:B)</f>
        <v>Delivery Partner 027</v>
      </c>
      <c r="L1616" s="3">
        <v>2</v>
      </c>
      <c r="M1616" s="2" t="s">
        <v>23</v>
      </c>
      <c r="N1616" s="2" t="s">
        <v>42</v>
      </c>
      <c r="O1616" s="3">
        <v>43</v>
      </c>
      <c r="P1616" s="13">
        <f t="shared" si="320"/>
        <v>707.3</v>
      </c>
      <c r="Q1616" s="13" t="str">
        <f t="shared" si="321"/>
        <v>Normal</v>
      </c>
      <c r="S1616" s="21"/>
    </row>
    <row r="1617" hidden="1" customHeight="1" spans="1:19">
      <c r="A1617" s="2" t="s">
        <v>3266</v>
      </c>
      <c r="B1617" s="29" t="s">
        <v>915</v>
      </c>
      <c r="C1617" s="2" t="s">
        <v>2850</v>
      </c>
      <c r="D1617" s="2" t="str">
        <f t="array" ref="D1617">_xlfn.XLOOKUP(C1617,Customers!A:A,Customers!B:B)</f>
        <v>Customer 0751</v>
      </c>
      <c r="E1617" s="2" t="s">
        <v>281</v>
      </c>
      <c r="F1617" s="2" t="str">
        <f t="array" ref="F1617">_xlfn.XLOOKUP(E1617,Restaurants!A:A,Restaurants!B:B)</f>
        <v>Restaurant 026</v>
      </c>
      <c r="G1617" s="2" t="s">
        <v>1094</v>
      </c>
      <c r="H1617" s="2" t="str">
        <f t="array" ref="H1617">_xlfn.XLOOKUP(G1617,Food_Menu!A:A,Food_Menu!B:B)</f>
        <v>Food Item 0042</v>
      </c>
      <c r="I1617" s="2"/>
      <c r="J1617" s="2" t="s">
        <v>267</v>
      </c>
      <c r="K1617" s="2" t="str">
        <f t="array" ref="K1617">_xlfn.XLOOKUP(J1617,Delivery_Partners!A:A,Delivery_Partners!B:B)</f>
        <v>Delivery Partner 166</v>
      </c>
      <c r="L1617" s="3">
        <v>1</v>
      </c>
      <c r="M1617" s="2" t="s">
        <v>189</v>
      </c>
      <c r="N1617" s="2" t="s">
        <v>24</v>
      </c>
      <c r="O1617" s="2"/>
    </row>
    <row r="1618" customHeight="1" spans="1:19">
      <c r="A1618" s="2" t="s">
        <v>3267</v>
      </c>
      <c r="B1618" s="28">
        <v>45911</v>
      </c>
      <c r="C1618" s="2" t="s">
        <v>2098</v>
      </c>
      <c r="D1618" s="2" t="str">
        <f t="array" ref="D1618">_xlfn.XLOOKUP(C1618,Customers!A:A,Customers!B:B)</f>
        <v>Customer 0901</v>
      </c>
      <c r="E1618" s="2" t="s">
        <v>871</v>
      </c>
      <c r="F1618" s="2" t="str">
        <f t="array" ref="F1618">_xlfn.XLOOKUP(E1618,Restaurants!A:A,Restaurants!B:B)</f>
        <v>Restaurant 015</v>
      </c>
      <c r="G1618" s="2" t="s">
        <v>1103</v>
      </c>
      <c r="H1618" s="2" t="str">
        <f t="array" ref="H1618">_xlfn.XLOOKUP(G1618,Food_Menu!A:A,Food_Menu!B:B)</f>
        <v>Food Item 0194</v>
      </c>
      <c r="I1618" s="2">
        <f t="array" ref="I1618">_xlfn.XLOOKUP(G1618,Food_Menu!A:A,Food_Menu!D:D)</f>
        <v>325.87</v>
      </c>
      <c r="J1618" s="2" t="s">
        <v>139</v>
      </c>
      <c r="K1618" s="2" t="str">
        <f t="array" ref="K1618">_xlfn.XLOOKUP(J1618,Delivery_Partners!A:A,Delivery_Partners!B:B)</f>
        <v>Delivery Partner 109</v>
      </c>
      <c r="L1618" s="3">
        <v>1</v>
      </c>
      <c r="M1618" s="2" t="s">
        <v>23</v>
      </c>
      <c r="N1618" s="2" t="s">
        <v>55</v>
      </c>
      <c r="O1618" s="3">
        <v>19</v>
      </c>
      <c r="P1618" s="13">
        <f t="shared" ref="P1618:P1620" si="322">I1618*L1618</f>
        <v>325.87</v>
      </c>
      <c r="Q1618" s="13" t="str">
        <f t="shared" ref="Q1618:Q1620" si="323">IF(O1618="","Not Delivered",IF(O1618&lt;=30,"Fast",IF(O1618&lt;=60,"Normal","Slow")))</f>
        <v>Fast</v>
      </c>
      <c r="S1618" s="21"/>
    </row>
    <row r="1619" customHeight="1" spans="1:19">
      <c r="A1619" s="2" t="s">
        <v>3268</v>
      </c>
      <c r="B1619" s="29" t="s">
        <v>483</v>
      </c>
      <c r="C1619" s="2" t="s">
        <v>1015</v>
      </c>
      <c r="D1619" s="2" t="str">
        <f t="array" ref="D1619">_xlfn.XLOOKUP(C1619,Customers!A:A,Customers!B:B)</f>
        <v>Customer 0379</v>
      </c>
      <c r="E1619" s="2" t="s">
        <v>666</v>
      </c>
      <c r="F1619" s="2" t="str">
        <f t="array" ref="F1619">_xlfn.XLOOKUP(E1619,Restaurants!A:A,Restaurants!B:B)</f>
        <v>Restaurant 036</v>
      </c>
      <c r="G1619" s="2" t="s">
        <v>1794</v>
      </c>
      <c r="H1619" s="2" t="str">
        <f t="array" ref="H1619">_xlfn.XLOOKUP(G1619,Food_Menu!A:A,Food_Menu!B:B)</f>
        <v>Food Item 0131</v>
      </c>
      <c r="I1619" s="2">
        <f t="array" ref="I1619">_xlfn.XLOOKUP(G1619,Food_Menu!A:A,Food_Menu!D:D)</f>
        <v>201.22</v>
      </c>
      <c r="J1619" s="2" t="s">
        <v>314</v>
      </c>
      <c r="K1619" s="2" t="str">
        <f t="array" ref="K1619">_xlfn.XLOOKUP(J1619,Delivery_Partners!A:A,Delivery_Partners!B:B)</f>
        <v>Delivery Partner 021</v>
      </c>
      <c r="L1619" s="3">
        <v>2</v>
      </c>
      <c r="M1619" s="2" t="s">
        <v>23</v>
      </c>
      <c r="N1619" s="2" t="s">
        <v>24</v>
      </c>
      <c r="O1619" s="3">
        <v>21</v>
      </c>
      <c r="P1619" s="13">
        <f t="shared" si="322"/>
        <v>402.44</v>
      </c>
      <c r="Q1619" s="13" t="str">
        <f t="shared" si="323"/>
        <v>Fast</v>
      </c>
      <c r="S1619" s="21"/>
    </row>
    <row r="1620" customHeight="1" spans="1:19">
      <c r="A1620" s="2" t="s">
        <v>3269</v>
      </c>
      <c r="B1620" s="28">
        <v>45782</v>
      </c>
      <c r="C1620" s="2" t="s">
        <v>983</v>
      </c>
      <c r="D1620" s="2" t="str">
        <f t="array" ref="D1620">_xlfn.XLOOKUP(C1620,Customers!A:A,Customers!B:B)</f>
        <v>Customer 1131</v>
      </c>
      <c r="E1620" s="2" t="s">
        <v>446</v>
      </c>
      <c r="F1620" s="2" t="str">
        <f t="array" ref="F1620">_xlfn.XLOOKUP(E1620,Restaurants!A:A,Restaurants!B:B)</f>
        <v>Restaurant 078</v>
      </c>
      <c r="G1620" s="2" t="s">
        <v>221</v>
      </c>
      <c r="H1620" s="2" t="str">
        <f t="array" ref="H1620">_xlfn.XLOOKUP(G1620,Food_Menu!A:A,Food_Menu!B:B)</f>
        <v>Food Item 0220</v>
      </c>
      <c r="I1620" s="2">
        <f t="array" ref="I1620">_xlfn.XLOOKUP(G1620,Food_Menu!A:A,Food_Menu!D:D)</f>
        <v>194.15</v>
      </c>
      <c r="J1620" s="2" t="s">
        <v>1193</v>
      </c>
      <c r="K1620" s="2" t="str">
        <f t="array" ref="K1620">_xlfn.XLOOKUP(J1620,Delivery_Partners!A:A,Delivery_Partners!B:B)</f>
        <v>Delivery Partner 074</v>
      </c>
      <c r="L1620" s="3">
        <v>1</v>
      </c>
      <c r="M1620" s="2" t="s">
        <v>23</v>
      </c>
      <c r="N1620" s="2" t="s">
        <v>24</v>
      </c>
      <c r="O1620" s="3">
        <v>25</v>
      </c>
      <c r="P1620" s="13">
        <f t="shared" si="322"/>
        <v>194.15</v>
      </c>
      <c r="Q1620" s="13" t="str">
        <f t="shared" si="323"/>
        <v>Fast</v>
      </c>
      <c r="S1620" s="21"/>
    </row>
    <row r="1621" hidden="1" customHeight="1" spans="1:19">
      <c r="A1621" s="2" t="s">
        <v>3270</v>
      </c>
      <c r="B1621" s="28">
        <v>45758</v>
      </c>
      <c r="C1621" s="2" t="s">
        <v>1480</v>
      </c>
      <c r="D1621" s="2" t="str">
        <f t="array" ref="D1621">_xlfn.XLOOKUP(C1621,Customers!A:A,Customers!B:B)</f>
        <v>Customer 0175</v>
      </c>
      <c r="E1621" s="2" t="s">
        <v>1711</v>
      </c>
      <c r="F1621" s="2" t="str">
        <f t="array" ref="F1621">_xlfn.XLOOKUP(E1621,Restaurants!A:A,Restaurants!B:B)</f>
        <v>Restaurant 100</v>
      </c>
      <c r="G1621" s="2" t="s">
        <v>1650</v>
      </c>
      <c r="H1621" s="2" t="str">
        <f t="array" ref="H1621">_xlfn.XLOOKUP(G1621,Food_Menu!A:A,Food_Menu!B:B)</f>
        <v>Food Item 0040</v>
      </c>
      <c r="I1621" s="2"/>
      <c r="J1621" s="2" t="s">
        <v>309</v>
      </c>
      <c r="K1621" s="2" t="str">
        <f t="array" ref="K1621">_xlfn.XLOOKUP(J1621,Delivery_Partners!A:A,Delivery_Partners!B:B)</f>
        <v>Delivery Partner 175</v>
      </c>
      <c r="L1621" s="3">
        <v>1</v>
      </c>
      <c r="M1621" s="2" t="s">
        <v>101</v>
      </c>
      <c r="N1621" s="2" t="s">
        <v>55</v>
      </c>
      <c r="O1621" s="2"/>
    </row>
    <row r="1622" customHeight="1" spans="1:19">
      <c r="A1622" s="2" t="s">
        <v>3271</v>
      </c>
      <c r="B1622" s="29" t="s">
        <v>733</v>
      </c>
      <c r="C1622" s="2" t="s">
        <v>1216</v>
      </c>
      <c r="D1622" s="2" t="str">
        <f t="array" ref="D1622">_xlfn.XLOOKUP(C1622,Customers!A:A,Customers!B:B)</f>
        <v>Customer 0727</v>
      </c>
      <c r="E1622" s="2" t="s">
        <v>66</v>
      </c>
      <c r="F1622" s="2" t="str">
        <f t="array" ref="F1622">_xlfn.XLOOKUP(E1622,Restaurants!A:A,Restaurants!B:B)</f>
        <v>Restaurant 037</v>
      </c>
      <c r="G1622" s="2" t="s">
        <v>2157</v>
      </c>
      <c r="H1622" s="2" t="str">
        <f t="array" ref="H1622">_xlfn.XLOOKUP(G1622,Food_Menu!A:A,Food_Menu!B:B)</f>
        <v>Food Item 0196</v>
      </c>
      <c r="I1622" s="2">
        <f t="array" ref="I1622">_xlfn.XLOOKUP(G1622,Food_Menu!A:A,Food_Menu!D:D)</f>
        <v>535.63</v>
      </c>
      <c r="J1622" s="2" t="s">
        <v>337</v>
      </c>
      <c r="K1622" s="2" t="str">
        <f t="array" ref="K1622">_xlfn.XLOOKUP(J1622,Delivery_Partners!A:A,Delivery_Partners!B:B)</f>
        <v>Delivery Partner 004</v>
      </c>
      <c r="L1622" s="3">
        <v>1</v>
      </c>
      <c r="M1622" s="2" t="s">
        <v>23</v>
      </c>
      <c r="N1622" s="2" t="s">
        <v>55</v>
      </c>
      <c r="O1622" s="3">
        <v>20</v>
      </c>
      <c r="P1622" s="13">
        <f t="shared" ref="P1622:P1623" si="324">I1622*L1622</f>
        <v>535.63</v>
      </c>
      <c r="Q1622" s="13" t="str">
        <f t="shared" ref="Q1622:Q1623" si="325">IF(O1622="","Not Delivered",IF(O1622&lt;=30,"Fast",IF(O1622&lt;=60,"Normal","Slow")))</f>
        <v>Fast</v>
      </c>
      <c r="S1622" s="21"/>
    </row>
    <row r="1623" customHeight="1" spans="1:19">
      <c r="A1623" s="2" t="s">
        <v>3272</v>
      </c>
      <c r="B1623" s="29" t="s">
        <v>2823</v>
      </c>
      <c r="C1623" s="2" t="s">
        <v>3273</v>
      </c>
      <c r="D1623" s="2" t="str">
        <f t="array" ref="D1623">_xlfn.XLOOKUP(C1623,Customers!A:A,Customers!B:B)</f>
        <v>Customer 0523</v>
      </c>
      <c r="E1623" s="2" t="s">
        <v>674</v>
      </c>
      <c r="F1623" s="2" t="str">
        <f t="array" ref="F1623">_xlfn.XLOOKUP(E1623,Restaurants!A:A,Restaurants!B:B)</f>
        <v>Restaurant 085</v>
      </c>
      <c r="G1623" s="2" t="s">
        <v>2114</v>
      </c>
      <c r="H1623" s="2" t="str">
        <f t="array" ref="H1623">_xlfn.XLOOKUP(G1623,Food_Menu!A:A,Food_Menu!B:B)</f>
        <v>Food Item 0193</v>
      </c>
      <c r="I1623" s="2">
        <f t="array" ref="I1623">_xlfn.XLOOKUP(G1623,Food_Menu!A:A,Food_Menu!D:D)</f>
        <v>565.09</v>
      </c>
      <c r="J1623" s="2" t="s">
        <v>2141</v>
      </c>
      <c r="K1623" s="2" t="str">
        <f t="array" ref="K1623">_xlfn.XLOOKUP(J1623,Delivery_Partners!A:A,Delivery_Partners!B:B)</f>
        <v>Delivery Partner 080</v>
      </c>
      <c r="L1623" s="3">
        <v>3</v>
      </c>
      <c r="M1623" s="2" t="s">
        <v>23</v>
      </c>
      <c r="N1623" s="2" t="s">
        <v>42</v>
      </c>
      <c r="O1623" s="3">
        <v>38</v>
      </c>
      <c r="P1623" s="13">
        <f t="shared" si="324"/>
        <v>1695.27</v>
      </c>
      <c r="Q1623" s="13" t="str">
        <f t="shared" si="325"/>
        <v>Normal</v>
      </c>
      <c r="S1623" s="21"/>
    </row>
    <row r="1624" hidden="1" customHeight="1" spans="1:19">
      <c r="A1624" s="2" t="s">
        <v>3274</v>
      </c>
      <c r="B1624" s="29" t="s">
        <v>915</v>
      </c>
      <c r="C1624" s="2" t="s">
        <v>1981</v>
      </c>
      <c r="D1624" s="2" t="str">
        <f t="array" ref="D1624">_xlfn.XLOOKUP(C1624,Customers!A:A,Customers!B:B)</f>
        <v>Customer 0039</v>
      </c>
      <c r="E1624" s="2" t="s">
        <v>945</v>
      </c>
      <c r="F1624" s="2" t="str">
        <f t="array" ref="F1624">_xlfn.XLOOKUP(E1624,Restaurants!A:A,Restaurants!B:B)</f>
        <v>Restaurant 099</v>
      </c>
      <c r="G1624" s="2" t="s">
        <v>246</v>
      </c>
      <c r="H1624" s="2" t="str">
        <f t="array" ref="H1624">_xlfn.XLOOKUP(G1624,Food_Menu!A:A,Food_Menu!B:B)</f>
        <v>Food Item 0204</v>
      </c>
      <c r="I1624" s="2"/>
      <c r="J1624" s="2" t="s">
        <v>1132</v>
      </c>
      <c r="K1624" s="2" t="str">
        <f t="array" ref="K1624">_xlfn.XLOOKUP(J1624,Delivery_Partners!A:A,Delivery_Partners!B:B)</f>
        <v>Delivery Partner 151</v>
      </c>
      <c r="L1624" s="3">
        <v>2</v>
      </c>
      <c r="M1624" s="2" t="s">
        <v>101</v>
      </c>
      <c r="N1624" s="2" t="s">
        <v>42</v>
      </c>
      <c r="O1624" s="2"/>
    </row>
    <row r="1625" customHeight="1" spans="1:19">
      <c r="A1625" s="2" t="s">
        <v>3275</v>
      </c>
      <c r="B1625" s="29" t="s">
        <v>1518</v>
      </c>
      <c r="C1625" s="2" t="s">
        <v>1542</v>
      </c>
      <c r="D1625" s="2" t="str">
        <f t="array" ref="D1625">_xlfn.XLOOKUP(C1625,Customers!A:A,Customers!B:B)</f>
        <v>Customer 1133</v>
      </c>
      <c r="E1625" s="2" t="s">
        <v>350</v>
      </c>
      <c r="F1625" s="2" t="str">
        <f t="array" ref="F1625">_xlfn.XLOOKUP(E1625,Restaurants!A:A,Restaurants!B:B)</f>
        <v>Restaurant 001</v>
      </c>
      <c r="G1625" s="2" t="s">
        <v>582</v>
      </c>
      <c r="H1625" s="2" t="str">
        <f t="array" ref="H1625">_xlfn.XLOOKUP(G1625,Food_Menu!A:A,Food_Menu!B:B)</f>
        <v>Food Item 0011</v>
      </c>
      <c r="I1625" s="2">
        <f t="array" ref="I1625">_xlfn.XLOOKUP(G1625,Food_Menu!A:A,Food_Menu!D:D)</f>
        <v>586.61</v>
      </c>
      <c r="J1625" s="2" t="s">
        <v>707</v>
      </c>
      <c r="K1625" s="2" t="str">
        <f t="array" ref="K1625">_xlfn.XLOOKUP(J1625,Delivery_Partners!A:A,Delivery_Partners!B:B)</f>
        <v>Delivery Partner 171</v>
      </c>
      <c r="L1625" s="3">
        <v>1</v>
      </c>
      <c r="M1625" s="2" t="s">
        <v>23</v>
      </c>
      <c r="N1625" s="2" t="s">
        <v>42</v>
      </c>
      <c r="O1625" s="3">
        <v>28</v>
      </c>
      <c r="P1625" s="13">
        <f t="shared" ref="P1625:P1628" si="326">I1625*L1625</f>
        <v>586.61</v>
      </c>
      <c r="Q1625" s="13" t="str">
        <f t="shared" ref="Q1625:Q1628" si="327">IF(O1625="","Not Delivered",IF(O1625&lt;=30,"Fast",IF(O1625&lt;=60,"Normal","Slow")))</f>
        <v>Fast</v>
      </c>
      <c r="S1625" s="21"/>
    </row>
    <row r="1626" customHeight="1" spans="1:19">
      <c r="A1626" s="2" t="s">
        <v>3276</v>
      </c>
      <c r="B1626" s="29" t="s">
        <v>936</v>
      </c>
      <c r="C1626" s="2" t="s">
        <v>339</v>
      </c>
      <c r="D1626" s="2" t="str">
        <f t="array" ref="D1626">_xlfn.XLOOKUP(C1626,Customers!A:A,Customers!B:B)</f>
        <v>Customer 0843</v>
      </c>
      <c r="E1626" s="2" t="s">
        <v>860</v>
      </c>
      <c r="F1626" s="2" t="str">
        <f t="array" ref="F1626">_xlfn.XLOOKUP(E1626,Restaurants!A:A,Restaurants!B:B)</f>
        <v>Restaurant 103</v>
      </c>
      <c r="G1626" s="2" t="s">
        <v>132</v>
      </c>
      <c r="H1626" s="2" t="str">
        <f t="array" ref="H1626">_xlfn.XLOOKUP(G1626,Food_Menu!A:A,Food_Menu!B:B)</f>
        <v>Food Item 0023</v>
      </c>
      <c r="I1626" s="2">
        <f t="array" ref="I1626">_xlfn.XLOOKUP(G1626,Food_Menu!A:A,Food_Menu!D:D)</f>
        <v>276.1</v>
      </c>
      <c r="J1626" s="2" t="s">
        <v>1204</v>
      </c>
      <c r="K1626" s="2" t="str">
        <f t="array" ref="K1626">_xlfn.XLOOKUP(J1626,Delivery_Partners!A:A,Delivery_Partners!B:B)</f>
        <v>Delivery Partner 067</v>
      </c>
      <c r="L1626" s="3">
        <v>1</v>
      </c>
      <c r="M1626" s="2" t="s">
        <v>23</v>
      </c>
      <c r="N1626" s="2" t="s">
        <v>42</v>
      </c>
      <c r="O1626" s="3">
        <v>46</v>
      </c>
      <c r="P1626" s="13">
        <f t="shared" si="326"/>
        <v>276.1</v>
      </c>
      <c r="Q1626" s="13" t="str">
        <f t="shared" si="327"/>
        <v>Normal</v>
      </c>
      <c r="S1626" s="21"/>
    </row>
    <row r="1627" customHeight="1" spans="1:19">
      <c r="A1627" s="2" t="s">
        <v>3277</v>
      </c>
      <c r="B1627" s="29" t="s">
        <v>501</v>
      </c>
      <c r="C1627" s="2" t="s">
        <v>3278</v>
      </c>
      <c r="D1627" s="2" t="str">
        <f t="array" ref="D1627">_xlfn.XLOOKUP(C1627,Customers!A:A,Customers!B:B)</f>
        <v>Customer 0274</v>
      </c>
      <c r="E1627" s="2" t="s">
        <v>425</v>
      </c>
      <c r="F1627" s="2" t="str">
        <f t="array" ref="F1627">_xlfn.XLOOKUP(E1627,Restaurants!A:A,Restaurants!B:B)</f>
        <v>Restaurant 023</v>
      </c>
      <c r="G1627" s="2" t="s">
        <v>751</v>
      </c>
      <c r="H1627" s="2" t="str">
        <f t="array" ref="H1627">_xlfn.XLOOKUP(G1627,Food_Menu!A:A,Food_Menu!B:B)</f>
        <v>Food Item 0117</v>
      </c>
      <c r="I1627" s="2">
        <f t="array" ref="I1627">_xlfn.XLOOKUP(G1627,Food_Menu!A:A,Food_Menu!D:D)</f>
        <v>279.52</v>
      </c>
      <c r="J1627" s="2" t="s">
        <v>688</v>
      </c>
      <c r="K1627" s="2" t="str">
        <f t="array" ref="K1627">_xlfn.XLOOKUP(J1627,Delivery_Partners!A:A,Delivery_Partners!B:B)</f>
        <v>Delivery Partner 165</v>
      </c>
      <c r="L1627" s="3">
        <v>4</v>
      </c>
      <c r="M1627" s="2" t="s">
        <v>23</v>
      </c>
      <c r="N1627" s="2" t="s">
        <v>74</v>
      </c>
      <c r="O1627" s="3">
        <v>23</v>
      </c>
      <c r="P1627" s="13">
        <f t="shared" si="326"/>
        <v>1118.08</v>
      </c>
      <c r="Q1627" s="13" t="str">
        <f t="shared" si="327"/>
        <v>Fast</v>
      </c>
      <c r="S1627" s="21"/>
    </row>
    <row r="1628" customHeight="1" spans="1:19">
      <c r="A1628" s="2" t="s">
        <v>3279</v>
      </c>
      <c r="B1628" s="29" t="s">
        <v>370</v>
      </c>
      <c r="C1628" s="2" t="s">
        <v>3280</v>
      </c>
      <c r="D1628" s="2" t="str">
        <f t="array" ref="D1628">_xlfn.XLOOKUP(C1628,Customers!A:A,Customers!B:B)</f>
        <v>Customer 0063</v>
      </c>
      <c r="E1628" s="2" t="s">
        <v>52</v>
      </c>
      <c r="F1628" s="2" t="str">
        <f t="array" ref="F1628">_xlfn.XLOOKUP(E1628,Restaurants!A:A,Restaurants!B:B)</f>
        <v>Restaurant 083</v>
      </c>
      <c r="G1628" s="2" t="s">
        <v>1285</v>
      </c>
      <c r="H1628" s="2" t="str">
        <f t="array" ref="H1628">_xlfn.XLOOKUP(G1628,Food_Menu!A:A,Food_Menu!B:B)</f>
        <v>Food Item 0026</v>
      </c>
      <c r="I1628" s="2">
        <f t="array" ref="I1628">_xlfn.XLOOKUP(G1628,Food_Menu!A:A,Food_Menu!D:D)</f>
        <v>535.49</v>
      </c>
      <c r="J1628" s="2" t="s">
        <v>1045</v>
      </c>
      <c r="K1628" s="2" t="str">
        <f t="array" ref="K1628">_xlfn.XLOOKUP(J1628,Delivery_Partners!A:A,Delivery_Partners!B:B)</f>
        <v>Delivery Partner 129</v>
      </c>
      <c r="L1628" s="3">
        <v>2</v>
      </c>
      <c r="M1628" s="2" t="s">
        <v>23</v>
      </c>
      <c r="N1628" s="2" t="s">
        <v>24</v>
      </c>
      <c r="O1628" s="3">
        <v>52</v>
      </c>
      <c r="P1628" s="13">
        <f t="shared" si="326"/>
        <v>1070.98</v>
      </c>
      <c r="Q1628" s="13" t="str">
        <f t="shared" si="327"/>
        <v>Normal</v>
      </c>
      <c r="S1628" s="21"/>
    </row>
    <row r="1629" hidden="1" customHeight="1" spans="1:19">
      <c r="A1629" s="2" t="s">
        <v>3281</v>
      </c>
      <c r="B1629" s="28">
        <v>45820</v>
      </c>
      <c r="C1629" s="2" t="s">
        <v>3282</v>
      </c>
      <c r="D1629" s="2" t="str">
        <f t="array" ref="D1629">_xlfn.XLOOKUP(C1629,Customers!A:A,Customers!B:B)</f>
        <v>Customer 0812</v>
      </c>
      <c r="E1629" s="2" t="s">
        <v>421</v>
      </c>
      <c r="F1629" s="2" t="str">
        <f t="array" ref="F1629">_xlfn.XLOOKUP(E1629,Restaurants!A:A,Restaurants!B:B)</f>
        <v>Restaurant 091</v>
      </c>
      <c r="G1629" s="2" t="s">
        <v>1051</v>
      </c>
      <c r="H1629" s="2" t="str">
        <f t="array" ref="H1629">_xlfn.XLOOKUP(G1629,Food_Menu!A:A,Food_Menu!B:B)</f>
        <v>Food Item 0014</v>
      </c>
      <c r="I1629" s="2"/>
      <c r="J1629" s="2" t="s">
        <v>1193</v>
      </c>
      <c r="K1629" s="2" t="str">
        <f t="array" ref="K1629">_xlfn.XLOOKUP(J1629,Delivery_Partners!A:A,Delivery_Partners!B:B)</f>
        <v>Delivery Partner 074</v>
      </c>
      <c r="L1629" s="3">
        <v>2</v>
      </c>
      <c r="M1629" s="2" t="s">
        <v>101</v>
      </c>
      <c r="N1629" s="2" t="s">
        <v>55</v>
      </c>
      <c r="O1629" s="2"/>
    </row>
    <row r="1630" customHeight="1" spans="1:19">
      <c r="A1630" s="2" t="s">
        <v>3283</v>
      </c>
      <c r="B1630" s="28">
        <v>45781</v>
      </c>
      <c r="C1630" s="2" t="s">
        <v>396</v>
      </c>
      <c r="D1630" s="2" t="str">
        <f t="array" ref="D1630">_xlfn.XLOOKUP(C1630,Customers!A:A,Customers!B:B)</f>
        <v>Customer 0655</v>
      </c>
      <c r="E1630" s="2" t="s">
        <v>917</v>
      </c>
      <c r="F1630" s="2" t="str">
        <f t="array" ref="F1630">_xlfn.XLOOKUP(E1630,Restaurants!A:A,Restaurants!B:B)</f>
        <v>Restaurant 102</v>
      </c>
      <c r="G1630" s="2" t="s">
        <v>1135</v>
      </c>
      <c r="H1630" s="2" t="str">
        <f t="array" ref="H1630">_xlfn.XLOOKUP(G1630,Food_Menu!A:A,Food_Menu!B:B)</f>
        <v>Food Item 0179</v>
      </c>
      <c r="I1630" s="2">
        <f t="array" ref="I1630">_xlfn.XLOOKUP(G1630,Food_Menu!A:A,Food_Menu!D:D)</f>
        <v>330.25</v>
      </c>
      <c r="J1630" s="2" t="s">
        <v>474</v>
      </c>
      <c r="K1630" s="2" t="str">
        <f t="array" ref="K1630">_xlfn.XLOOKUP(J1630,Delivery_Partners!A:A,Delivery_Partners!B:B)</f>
        <v>Delivery Partner 141</v>
      </c>
      <c r="L1630" s="3">
        <v>1</v>
      </c>
      <c r="M1630" s="2" t="s">
        <v>23</v>
      </c>
      <c r="N1630" s="2" t="s">
        <v>24</v>
      </c>
      <c r="O1630" s="3">
        <v>23</v>
      </c>
      <c r="P1630" s="13">
        <f t="shared" ref="P1630:P1645" si="328">I1630*L1630</f>
        <v>330.25</v>
      </c>
      <c r="Q1630" s="13" t="str">
        <f t="shared" ref="Q1630:Q1645" si="329">IF(O1630="","Not Delivered",IF(O1630&lt;=30,"Fast",IF(O1630&lt;=60,"Normal","Slow")))</f>
        <v>Fast</v>
      </c>
      <c r="S1630" s="21"/>
    </row>
    <row r="1631" customHeight="1" spans="1:19">
      <c r="A1631" s="2" t="s">
        <v>3284</v>
      </c>
      <c r="B1631" s="28">
        <v>45662</v>
      </c>
      <c r="C1631" s="2" t="s">
        <v>1230</v>
      </c>
      <c r="D1631" s="2" t="str">
        <f t="array" ref="D1631">_xlfn.XLOOKUP(C1631,Customers!A:A,Customers!B:B)</f>
        <v>Customer 0060</v>
      </c>
      <c r="E1631" s="2" t="s">
        <v>1022</v>
      </c>
      <c r="F1631" s="2" t="str">
        <f t="array" ref="F1631">_xlfn.XLOOKUP(E1631,Restaurants!A:A,Restaurants!B:B)</f>
        <v>Restaurant 049</v>
      </c>
      <c r="G1631" s="2" t="s">
        <v>1063</v>
      </c>
      <c r="H1631" s="2" t="str">
        <f t="array" ref="H1631">_xlfn.XLOOKUP(G1631,Food_Menu!A:A,Food_Menu!B:B)</f>
        <v>Food Item 0153</v>
      </c>
      <c r="I1631" s="2">
        <f t="array" ref="I1631">_xlfn.XLOOKUP(G1631,Food_Menu!A:A,Food_Menu!D:D)</f>
        <v>322.66</v>
      </c>
      <c r="J1631" s="2" t="s">
        <v>1160</v>
      </c>
      <c r="K1631" s="2" t="str">
        <f t="array" ref="K1631">_xlfn.XLOOKUP(J1631,Delivery_Partners!A:A,Delivery_Partners!B:B)</f>
        <v>Delivery Partner 145</v>
      </c>
      <c r="L1631" s="3">
        <v>1</v>
      </c>
      <c r="M1631" s="2" t="s">
        <v>23</v>
      </c>
      <c r="N1631" s="2" t="s">
        <v>24</v>
      </c>
      <c r="O1631" s="3">
        <v>49</v>
      </c>
      <c r="P1631" s="13">
        <f t="shared" si="328"/>
        <v>322.66</v>
      </c>
      <c r="Q1631" s="13" t="str">
        <f t="shared" si="329"/>
        <v>Normal</v>
      </c>
      <c r="S1631" s="21"/>
    </row>
    <row r="1632" customHeight="1" spans="1:19">
      <c r="A1632" s="2" t="s">
        <v>3285</v>
      </c>
      <c r="B1632" s="29" t="s">
        <v>44</v>
      </c>
      <c r="C1632" s="2" t="s">
        <v>981</v>
      </c>
      <c r="D1632" s="2" t="str">
        <f t="array" ref="D1632">_xlfn.XLOOKUP(C1632,Customers!A:A,Customers!B:B)</f>
        <v>Customer 1184</v>
      </c>
      <c r="E1632" s="2" t="s">
        <v>1173</v>
      </c>
      <c r="F1632" s="2" t="str">
        <f t="array" ref="F1632">_xlfn.XLOOKUP(E1632,Restaurants!A:A,Restaurants!B:B)</f>
        <v>Restaurant 080</v>
      </c>
      <c r="G1632" s="2" t="s">
        <v>571</v>
      </c>
      <c r="H1632" s="2" t="str">
        <f t="array" ref="H1632">_xlfn.XLOOKUP(G1632,Food_Menu!A:A,Food_Menu!B:B)</f>
        <v>Food Item 0186</v>
      </c>
      <c r="I1632" s="2">
        <f t="array" ref="I1632">_xlfn.XLOOKUP(G1632,Food_Menu!A:A,Food_Menu!D:D)</f>
        <v>554.45</v>
      </c>
      <c r="J1632" s="2" t="s">
        <v>2409</v>
      </c>
      <c r="K1632" s="2" t="str">
        <f t="array" ref="K1632">_xlfn.XLOOKUP(J1632,Delivery_Partners!A:A,Delivery_Partners!B:B)</f>
        <v>Delivery Partner 050</v>
      </c>
      <c r="L1632" s="3">
        <v>1</v>
      </c>
      <c r="M1632" s="2" t="s">
        <v>23</v>
      </c>
      <c r="N1632" s="2" t="s">
        <v>42</v>
      </c>
      <c r="O1632" s="3">
        <v>22</v>
      </c>
      <c r="P1632" s="13">
        <f t="shared" si="328"/>
        <v>554.45</v>
      </c>
      <c r="Q1632" s="13" t="str">
        <f t="shared" si="329"/>
        <v>Fast</v>
      </c>
      <c r="S1632" s="21"/>
    </row>
    <row r="1633" customHeight="1" spans="1:19">
      <c r="A1633" s="2" t="s">
        <v>3286</v>
      </c>
      <c r="B1633" s="28">
        <v>45668</v>
      </c>
      <c r="C1633" s="2" t="s">
        <v>3287</v>
      </c>
      <c r="D1633" s="2" t="str">
        <f t="array" ref="D1633">_xlfn.XLOOKUP(C1633,Customers!A:A,Customers!B:B)</f>
        <v>Customer 0862</v>
      </c>
      <c r="E1633" s="2" t="s">
        <v>819</v>
      </c>
      <c r="F1633" s="2" t="str">
        <f t="array" ref="F1633">_xlfn.XLOOKUP(E1633,Restaurants!A:A,Restaurants!B:B)</f>
        <v>Restaurant 004</v>
      </c>
      <c r="G1633" s="2" t="s">
        <v>1083</v>
      </c>
      <c r="H1633" s="2" t="str">
        <f t="array" ref="H1633">_xlfn.XLOOKUP(G1633,Food_Menu!A:A,Food_Menu!B:B)</f>
        <v>Food Item 0206</v>
      </c>
      <c r="I1633" s="2">
        <f t="array" ref="I1633">_xlfn.XLOOKUP(G1633,Food_Menu!A:A,Food_Menu!D:D)</f>
        <v>635.73</v>
      </c>
      <c r="J1633" s="2" t="s">
        <v>29</v>
      </c>
      <c r="K1633" s="2" t="str">
        <f t="array" ref="K1633">_xlfn.XLOOKUP(J1633,Delivery_Partners!A:A,Delivery_Partners!B:B)</f>
        <v>Delivery Partner 017</v>
      </c>
      <c r="L1633" s="3">
        <v>3</v>
      </c>
      <c r="M1633" s="2" t="s">
        <v>23</v>
      </c>
      <c r="N1633" s="2" t="s">
        <v>55</v>
      </c>
      <c r="O1633" s="3">
        <v>51</v>
      </c>
      <c r="P1633" s="13">
        <f t="shared" si="328"/>
        <v>1907.19</v>
      </c>
      <c r="Q1633" s="13" t="str">
        <f t="shared" si="329"/>
        <v>Normal</v>
      </c>
      <c r="S1633" s="21"/>
    </row>
    <row r="1634" customHeight="1" spans="1:19">
      <c r="A1634" s="2" t="s">
        <v>3288</v>
      </c>
      <c r="B1634" s="29" t="s">
        <v>1571</v>
      </c>
      <c r="C1634" s="2" t="s">
        <v>3289</v>
      </c>
      <c r="D1634" s="2" t="str">
        <f t="array" ref="D1634">_xlfn.XLOOKUP(C1634,Customers!A:A,Customers!B:B)</f>
        <v>Customer 0556</v>
      </c>
      <c r="E1634" s="2" t="s">
        <v>143</v>
      </c>
      <c r="F1634" s="2" t="str">
        <f t="array" ref="F1634">_xlfn.XLOOKUP(E1634,Restaurants!A:A,Restaurants!B:B)</f>
        <v>Restaurant 054</v>
      </c>
      <c r="G1634" s="2" t="s">
        <v>884</v>
      </c>
      <c r="H1634" s="2" t="str">
        <f t="array" ref="H1634">_xlfn.XLOOKUP(G1634,Food_Menu!A:A,Food_Menu!B:B)</f>
        <v>Food Item 0032</v>
      </c>
      <c r="I1634" s="2">
        <f t="array" ref="I1634">_xlfn.XLOOKUP(G1634,Food_Menu!A:A,Food_Menu!D:D)</f>
        <v>367.24</v>
      </c>
      <c r="J1634" s="2" t="s">
        <v>474</v>
      </c>
      <c r="K1634" s="2" t="str">
        <f t="array" ref="K1634">_xlfn.XLOOKUP(J1634,Delivery_Partners!A:A,Delivery_Partners!B:B)</f>
        <v>Delivery Partner 141</v>
      </c>
      <c r="L1634" s="3">
        <v>3</v>
      </c>
      <c r="M1634" s="2" t="s">
        <v>23</v>
      </c>
      <c r="N1634" s="2" t="s">
        <v>55</v>
      </c>
      <c r="O1634" s="3">
        <v>39</v>
      </c>
      <c r="P1634" s="13">
        <f t="shared" si="328"/>
        <v>1101.72</v>
      </c>
      <c r="Q1634" s="13" t="str">
        <f t="shared" si="329"/>
        <v>Normal</v>
      </c>
      <c r="S1634" s="21"/>
    </row>
    <row r="1635" customHeight="1" spans="1:19">
      <c r="A1635" s="2" t="s">
        <v>3290</v>
      </c>
      <c r="B1635" s="29" t="s">
        <v>479</v>
      </c>
      <c r="C1635" s="2" t="s">
        <v>2606</v>
      </c>
      <c r="D1635" s="2" t="str">
        <f t="array" ref="D1635">_xlfn.XLOOKUP(C1635,Customers!A:A,Customers!B:B)</f>
        <v>Customer 0287</v>
      </c>
      <c r="E1635" s="2" t="s">
        <v>698</v>
      </c>
      <c r="F1635" s="2" t="str">
        <f t="array" ref="F1635">_xlfn.XLOOKUP(E1635,Restaurants!A:A,Restaurants!B:B)</f>
        <v>Restaurant 116</v>
      </c>
      <c r="G1635" s="2" t="s">
        <v>431</v>
      </c>
      <c r="H1635" s="2" t="str">
        <f t="array" ref="H1635">_xlfn.XLOOKUP(G1635,Food_Menu!A:A,Food_Menu!B:B)</f>
        <v>Food Item 0183</v>
      </c>
      <c r="I1635" s="2">
        <f t="array" ref="I1635">_xlfn.XLOOKUP(G1635,Food_Menu!A:A,Food_Menu!D:D)</f>
        <v>645.58</v>
      </c>
      <c r="J1635" s="2" t="s">
        <v>900</v>
      </c>
      <c r="K1635" s="2" t="str">
        <f t="array" ref="K1635">_xlfn.XLOOKUP(J1635,Delivery_Partners!A:A,Delivery_Partners!B:B)</f>
        <v>Delivery Partner 015</v>
      </c>
      <c r="L1635" s="3">
        <v>1</v>
      </c>
      <c r="M1635" s="2" t="s">
        <v>23</v>
      </c>
      <c r="N1635" s="2" t="s">
        <v>55</v>
      </c>
      <c r="O1635" s="3">
        <v>16</v>
      </c>
      <c r="P1635" s="13">
        <f t="shared" si="328"/>
        <v>645.58</v>
      </c>
      <c r="Q1635" s="13" t="str">
        <f t="shared" si="329"/>
        <v>Fast</v>
      </c>
      <c r="S1635" s="21"/>
    </row>
    <row r="1636" customHeight="1" spans="1:19">
      <c r="A1636" s="2" t="s">
        <v>3291</v>
      </c>
      <c r="B1636" s="28">
        <v>45940</v>
      </c>
      <c r="C1636" s="2" t="s">
        <v>3292</v>
      </c>
      <c r="D1636" s="2" t="str">
        <f t="array" ref="D1636">_xlfn.XLOOKUP(C1636,Customers!A:A,Customers!B:B)</f>
        <v>Customer 0326</v>
      </c>
      <c r="E1636" s="2" t="s">
        <v>950</v>
      </c>
      <c r="F1636" s="2" t="str">
        <f t="array" ref="F1636">_xlfn.XLOOKUP(E1636,Restaurants!A:A,Restaurants!B:B)</f>
        <v>Restaurant 020</v>
      </c>
      <c r="G1636" s="2" t="s">
        <v>683</v>
      </c>
      <c r="H1636" s="2" t="str">
        <f t="array" ref="H1636">_xlfn.XLOOKUP(G1636,Food_Menu!A:A,Food_Menu!B:B)</f>
        <v>Food Item 0010</v>
      </c>
      <c r="I1636" s="2">
        <f t="array" ref="I1636">_xlfn.XLOOKUP(G1636,Food_Menu!A:A,Food_Menu!D:D)</f>
        <v>253.04</v>
      </c>
      <c r="J1636" s="2" t="s">
        <v>474</v>
      </c>
      <c r="K1636" s="2" t="str">
        <f t="array" ref="K1636">_xlfn.XLOOKUP(J1636,Delivery_Partners!A:A,Delivery_Partners!B:B)</f>
        <v>Delivery Partner 141</v>
      </c>
      <c r="L1636" s="3">
        <v>2</v>
      </c>
      <c r="M1636" s="2" t="s">
        <v>23</v>
      </c>
      <c r="N1636" s="2" t="s">
        <v>24</v>
      </c>
      <c r="O1636" s="3">
        <v>19</v>
      </c>
      <c r="P1636" s="13">
        <f t="shared" si="328"/>
        <v>506.08</v>
      </c>
      <c r="Q1636" s="13" t="str">
        <f t="shared" si="329"/>
        <v>Fast</v>
      </c>
      <c r="S1636" s="21"/>
    </row>
    <row r="1637" customHeight="1" spans="1:19">
      <c r="A1637" s="2" t="s">
        <v>3293</v>
      </c>
      <c r="B1637" s="29" t="s">
        <v>2192</v>
      </c>
      <c r="C1637" s="2" t="s">
        <v>3294</v>
      </c>
      <c r="D1637" s="2" t="str">
        <f t="array" ref="D1637">_xlfn.XLOOKUP(C1637,Customers!A:A,Customers!B:B)</f>
        <v>Customer 0542</v>
      </c>
      <c r="E1637" s="2" t="s">
        <v>60</v>
      </c>
      <c r="F1637" s="2" t="str">
        <f t="array" ref="F1637">_xlfn.XLOOKUP(E1637,Restaurants!A:A,Restaurants!B:B)</f>
        <v>Restaurant 019</v>
      </c>
      <c r="G1637" s="2" t="s">
        <v>188</v>
      </c>
      <c r="H1637" s="2" t="str">
        <f t="array" ref="H1637">_xlfn.XLOOKUP(G1637,Food_Menu!A:A,Food_Menu!B:B)</f>
        <v>Food Item 0082</v>
      </c>
      <c r="I1637" s="2">
        <f t="array" ref="I1637">_xlfn.XLOOKUP(G1637,Food_Menu!A:A,Food_Menu!D:D)</f>
        <v>266.68</v>
      </c>
      <c r="J1637" s="2" t="s">
        <v>1557</v>
      </c>
      <c r="K1637" s="2" t="str">
        <f t="array" ref="K1637">_xlfn.XLOOKUP(J1637,Delivery_Partners!A:A,Delivery_Partners!B:B)</f>
        <v>Delivery Partner 065</v>
      </c>
      <c r="L1637" s="3">
        <v>3</v>
      </c>
      <c r="M1637" s="2" t="s">
        <v>23</v>
      </c>
      <c r="N1637" s="2" t="s">
        <v>74</v>
      </c>
      <c r="O1637" s="3">
        <v>30</v>
      </c>
      <c r="P1637" s="13">
        <f t="shared" si="328"/>
        <v>800.04</v>
      </c>
      <c r="Q1637" s="13" t="str">
        <f t="shared" si="329"/>
        <v>Fast</v>
      </c>
      <c r="S1637" s="21"/>
    </row>
    <row r="1638" customHeight="1" spans="1:19">
      <c r="A1638" s="2" t="s">
        <v>3295</v>
      </c>
      <c r="B1638" s="28">
        <v>45665</v>
      </c>
      <c r="C1638" s="2" t="s">
        <v>775</v>
      </c>
      <c r="D1638" s="2" t="str">
        <f t="array" ref="D1638">_xlfn.XLOOKUP(C1638,Customers!A:A,Customers!B:B)</f>
        <v>Customer 0069</v>
      </c>
      <c r="E1638" s="2" t="s">
        <v>674</v>
      </c>
      <c r="F1638" s="2" t="str">
        <f t="array" ref="F1638">_xlfn.XLOOKUP(E1638,Restaurants!A:A,Restaurants!B:B)</f>
        <v>Restaurant 085</v>
      </c>
      <c r="G1638" s="2" t="s">
        <v>687</v>
      </c>
      <c r="H1638" s="2" t="str">
        <f t="array" ref="H1638">_xlfn.XLOOKUP(G1638,Food_Menu!A:A,Food_Menu!B:B)</f>
        <v>Food Item 0066</v>
      </c>
      <c r="I1638" s="2">
        <f t="array" ref="I1638">_xlfn.XLOOKUP(G1638,Food_Menu!A:A,Food_Menu!D:D)</f>
        <v>648.68</v>
      </c>
      <c r="J1638" s="2" t="s">
        <v>1694</v>
      </c>
      <c r="K1638" s="2" t="str">
        <f t="array" ref="K1638">_xlfn.XLOOKUP(J1638,Delivery_Partners!A:A,Delivery_Partners!B:B)</f>
        <v>Delivery Partner 127</v>
      </c>
      <c r="L1638" s="3">
        <v>3</v>
      </c>
      <c r="M1638" s="2" t="s">
        <v>23</v>
      </c>
      <c r="N1638" s="2" t="s">
        <v>24</v>
      </c>
      <c r="O1638" s="3">
        <v>45</v>
      </c>
      <c r="P1638" s="13">
        <f t="shared" si="328"/>
        <v>1946.04</v>
      </c>
      <c r="Q1638" s="13" t="str">
        <f t="shared" si="329"/>
        <v>Normal</v>
      </c>
      <c r="S1638" s="21"/>
    </row>
    <row r="1639" customHeight="1" spans="1:19">
      <c r="A1639" s="2" t="s">
        <v>3296</v>
      </c>
      <c r="B1639" s="29" t="s">
        <v>135</v>
      </c>
      <c r="C1639" s="2" t="s">
        <v>1521</v>
      </c>
      <c r="D1639" s="2" t="str">
        <f t="array" ref="D1639">_xlfn.XLOOKUP(C1639,Customers!A:A,Customers!B:B)</f>
        <v>Customer 0442</v>
      </c>
      <c r="E1639" s="2" t="s">
        <v>110</v>
      </c>
      <c r="F1639" s="2" t="str">
        <f t="array" ref="F1639">_xlfn.XLOOKUP(E1639,Restaurants!A:A,Restaurants!B:B)</f>
        <v>Restaurant 062</v>
      </c>
      <c r="G1639" s="2" t="s">
        <v>1475</v>
      </c>
      <c r="H1639" s="2" t="str">
        <f t="array" ref="H1639">_xlfn.XLOOKUP(G1639,Food_Menu!A:A,Food_Menu!B:B)</f>
        <v>Food Item 0053</v>
      </c>
      <c r="I1639" s="2">
        <f t="array" ref="I1639">_xlfn.XLOOKUP(G1639,Food_Menu!A:A,Food_Menu!D:D)</f>
        <v>308.97</v>
      </c>
      <c r="J1639" s="2" t="s">
        <v>203</v>
      </c>
      <c r="K1639" s="2" t="str">
        <f t="array" ref="K1639">_xlfn.XLOOKUP(J1639,Delivery_Partners!A:A,Delivery_Partners!B:B)</f>
        <v>Delivery Partner 110</v>
      </c>
      <c r="L1639" s="3">
        <v>1</v>
      </c>
      <c r="M1639" s="2" t="s">
        <v>23</v>
      </c>
      <c r="N1639" s="2" t="s">
        <v>24</v>
      </c>
      <c r="O1639" s="3">
        <v>33</v>
      </c>
      <c r="P1639" s="13">
        <f t="shared" si="328"/>
        <v>308.97</v>
      </c>
      <c r="Q1639" s="13" t="str">
        <f t="shared" si="329"/>
        <v>Normal</v>
      </c>
      <c r="S1639" s="21"/>
    </row>
    <row r="1640" customHeight="1" spans="1:19">
      <c r="A1640" s="2" t="s">
        <v>3297</v>
      </c>
      <c r="B1640" s="28">
        <v>45879</v>
      </c>
      <c r="C1640" s="2" t="s">
        <v>2595</v>
      </c>
      <c r="D1640" s="2" t="str">
        <f t="array" ref="D1640">_xlfn.XLOOKUP(C1640,Customers!A:A,Customers!B:B)</f>
        <v>Customer 0261</v>
      </c>
      <c r="E1640" s="2" t="s">
        <v>1224</v>
      </c>
      <c r="F1640" s="2" t="str">
        <f t="array" ref="F1640">_xlfn.XLOOKUP(E1640,Restaurants!A:A,Restaurants!B:B)</f>
        <v>Restaurant 055</v>
      </c>
      <c r="G1640" s="2" t="s">
        <v>792</v>
      </c>
      <c r="H1640" s="2" t="str">
        <f t="array" ref="H1640">_xlfn.XLOOKUP(G1640,Food_Menu!A:A,Food_Menu!B:B)</f>
        <v>Food Item 0159</v>
      </c>
      <c r="I1640" s="2">
        <f t="array" ref="I1640">_xlfn.XLOOKUP(G1640,Food_Menu!A:A,Food_Menu!D:D)</f>
        <v>430.63</v>
      </c>
      <c r="J1640" s="2" t="s">
        <v>663</v>
      </c>
      <c r="K1640" s="2" t="str">
        <f t="array" ref="K1640">_xlfn.XLOOKUP(J1640,Delivery_Partners!A:A,Delivery_Partners!B:B)</f>
        <v>Delivery Partner 007</v>
      </c>
      <c r="L1640" s="3">
        <v>1</v>
      </c>
      <c r="M1640" s="2" t="s">
        <v>23</v>
      </c>
      <c r="N1640" s="2" t="s">
        <v>24</v>
      </c>
      <c r="O1640" s="3">
        <v>33</v>
      </c>
      <c r="P1640" s="13">
        <f t="shared" si="328"/>
        <v>430.63</v>
      </c>
      <c r="Q1640" s="13" t="str">
        <f t="shared" si="329"/>
        <v>Normal</v>
      </c>
      <c r="S1640" s="21"/>
    </row>
    <row r="1641" customHeight="1" spans="1:19">
      <c r="A1641" s="2" t="s">
        <v>3298</v>
      </c>
      <c r="B1641" s="28">
        <v>45995</v>
      </c>
      <c r="C1641" s="2" t="s">
        <v>292</v>
      </c>
      <c r="D1641" s="2" t="str">
        <f t="array" ref="D1641">_xlfn.XLOOKUP(C1641,Customers!A:A,Customers!B:B)</f>
        <v>Customer 0136</v>
      </c>
      <c r="E1641" s="2" t="s">
        <v>1072</v>
      </c>
      <c r="F1641" s="2" t="str">
        <f t="array" ref="F1641">_xlfn.XLOOKUP(E1641,Restaurants!A:A,Restaurants!B:B)</f>
        <v>Restaurant 030</v>
      </c>
      <c r="G1641" s="2" t="s">
        <v>728</v>
      </c>
      <c r="H1641" s="2" t="str">
        <f t="array" ref="H1641">_xlfn.XLOOKUP(G1641,Food_Menu!A:A,Food_Menu!B:B)</f>
        <v>Food Item 0027</v>
      </c>
      <c r="I1641" s="2">
        <f t="array" ref="I1641">_xlfn.XLOOKUP(G1641,Food_Menu!A:A,Food_Menu!D:D)</f>
        <v>364.02</v>
      </c>
      <c r="J1641" s="2" t="s">
        <v>618</v>
      </c>
      <c r="K1641" s="2" t="str">
        <f t="array" ref="K1641">_xlfn.XLOOKUP(J1641,Delivery_Partners!A:A,Delivery_Partners!B:B)</f>
        <v>Delivery Partner 002</v>
      </c>
      <c r="L1641" s="3">
        <v>4</v>
      </c>
      <c r="M1641" s="2" t="s">
        <v>23</v>
      </c>
      <c r="N1641" s="2" t="s">
        <v>74</v>
      </c>
      <c r="O1641" s="3">
        <v>35</v>
      </c>
      <c r="P1641" s="13">
        <f t="shared" si="328"/>
        <v>1456.08</v>
      </c>
      <c r="Q1641" s="13" t="str">
        <f t="shared" si="329"/>
        <v>Normal</v>
      </c>
      <c r="S1641" s="21"/>
    </row>
    <row r="1642" customHeight="1" spans="1:19">
      <c r="A1642" s="2" t="s">
        <v>3299</v>
      </c>
      <c r="B1642" s="29" t="s">
        <v>269</v>
      </c>
      <c r="C1642" s="2" t="s">
        <v>2113</v>
      </c>
      <c r="D1642" s="2" t="str">
        <f t="array" ref="D1642">_xlfn.XLOOKUP(C1642,Customers!A:A,Customers!B:B)</f>
        <v>Customer 0152</v>
      </c>
      <c r="E1642" s="2" t="s">
        <v>254</v>
      </c>
      <c r="F1642" s="2" t="str">
        <f t="array" ref="F1642">_xlfn.XLOOKUP(E1642,Restaurants!A:A,Restaurants!B:B)</f>
        <v>Restaurant 021</v>
      </c>
      <c r="G1642" s="2" t="s">
        <v>1135</v>
      </c>
      <c r="H1642" s="2" t="str">
        <f t="array" ref="H1642">_xlfn.XLOOKUP(G1642,Food_Menu!A:A,Food_Menu!B:B)</f>
        <v>Food Item 0179</v>
      </c>
      <c r="I1642" s="2">
        <f t="array" ref="I1642">_xlfn.XLOOKUP(G1642,Food_Menu!A:A,Food_Menu!D:D)</f>
        <v>330.25</v>
      </c>
      <c r="J1642" s="2" t="s">
        <v>91</v>
      </c>
      <c r="K1642" s="2" t="str">
        <f t="array" ref="K1642">_xlfn.XLOOKUP(J1642,Delivery_Partners!A:A,Delivery_Partners!B:B)</f>
        <v>Delivery Partner 114</v>
      </c>
      <c r="L1642" s="3">
        <v>1</v>
      </c>
      <c r="M1642" s="2" t="s">
        <v>23</v>
      </c>
      <c r="N1642" s="2" t="s">
        <v>24</v>
      </c>
      <c r="O1642" s="3">
        <v>15</v>
      </c>
      <c r="P1642" s="13">
        <f t="shared" si="328"/>
        <v>330.25</v>
      </c>
      <c r="Q1642" s="13" t="str">
        <f t="shared" si="329"/>
        <v>Fast</v>
      </c>
      <c r="S1642" s="21"/>
    </row>
    <row r="1643" customHeight="1" spans="1:19">
      <c r="A1643" s="2" t="s">
        <v>3300</v>
      </c>
      <c r="B1643" s="29" t="s">
        <v>353</v>
      </c>
      <c r="C1643" s="2" t="s">
        <v>3301</v>
      </c>
      <c r="D1643" s="2" t="str">
        <f t="array" ref="D1643">_xlfn.XLOOKUP(C1643,Customers!A:A,Customers!B:B)</f>
        <v>Customer 0415</v>
      </c>
      <c r="E1643" s="2" t="s">
        <v>552</v>
      </c>
      <c r="F1643" s="2" t="str">
        <f t="array" ref="F1643">_xlfn.XLOOKUP(E1643,Restaurants!A:A,Restaurants!B:B)</f>
        <v>Restaurant 089</v>
      </c>
      <c r="G1643" s="2" t="s">
        <v>2114</v>
      </c>
      <c r="H1643" s="2" t="str">
        <f t="array" ref="H1643">_xlfn.XLOOKUP(G1643,Food_Menu!A:A,Food_Menu!B:B)</f>
        <v>Food Item 0193</v>
      </c>
      <c r="I1643" s="2">
        <f t="array" ref="I1643">_xlfn.XLOOKUP(G1643,Food_Menu!A:A,Food_Menu!D:D)</f>
        <v>565.09</v>
      </c>
      <c r="J1643" s="2" t="s">
        <v>842</v>
      </c>
      <c r="K1643" s="2" t="str">
        <f t="array" ref="K1643">_xlfn.XLOOKUP(J1643,Delivery_Partners!A:A,Delivery_Partners!B:B)</f>
        <v>Delivery Partner 093</v>
      </c>
      <c r="L1643" s="3">
        <v>1</v>
      </c>
      <c r="M1643" s="2" t="s">
        <v>23</v>
      </c>
      <c r="N1643" s="2" t="s">
        <v>55</v>
      </c>
      <c r="O1643" s="3">
        <v>45</v>
      </c>
      <c r="P1643" s="13">
        <f t="shared" si="328"/>
        <v>565.09</v>
      </c>
      <c r="Q1643" s="13" t="str">
        <f t="shared" si="329"/>
        <v>Normal</v>
      </c>
      <c r="S1643" s="21"/>
    </row>
    <row r="1644" customHeight="1" spans="1:19">
      <c r="A1644" s="2" t="s">
        <v>3302</v>
      </c>
      <c r="B1644" s="29" t="s">
        <v>399</v>
      </c>
      <c r="C1644" s="2" t="s">
        <v>3303</v>
      </c>
      <c r="D1644" s="2" t="str">
        <f t="array" ref="D1644">_xlfn.XLOOKUP(C1644,Customers!A:A,Customers!B:B)</f>
        <v>Customer 0460</v>
      </c>
      <c r="E1644" s="2" t="s">
        <v>46</v>
      </c>
      <c r="F1644" s="2" t="str">
        <f t="array" ref="F1644">_xlfn.XLOOKUP(E1644,Restaurants!A:A,Restaurants!B:B)</f>
        <v>Restaurant 043</v>
      </c>
      <c r="G1644" s="2" t="s">
        <v>1212</v>
      </c>
      <c r="H1644" s="2" t="str">
        <f t="array" ref="H1644">_xlfn.XLOOKUP(G1644,Food_Menu!A:A,Food_Menu!B:B)</f>
        <v>Food Item 0147</v>
      </c>
      <c r="I1644" s="2">
        <f t="array" ref="I1644">_xlfn.XLOOKUP(G1644,Food_Menu!A:A,Food_Menu!D:D)</f>
        <v>263.56</v>
      </c>
      <c r="J1644" s="2" t="s">
        <v>1375</v>
      </c>
      <c r="K1644" s="2" t="str">
        <f t="array" ref="K1644">_xlfn.XLOOKUP(J1644,Delivery_Partners!A:A,Delivery_Partners!B:B)</f>
        <v>Delivery Partner 008</v>
      </c>
      <c r="L1644" s="3">
        <v>1</v>
      </c>
      <c r="M1644" s="2" t="s">
        <v>23</v>
      </c>
      <c r="N1644" s="2" t="s">
        <v>24</v>
      </c>
      <c r="O1644" s="3">
        <v>51</v>
      </c>
      <c r="P1644" s="13">
        <f t="shared" si="328"/>
        <v>263.56</v>
      </c>
      <c r="Q1644" s="13" t="str">
        <f t="shared" si="329"/>
        <v>Normal</v>
      </c>
      <c r="S1644" s="21"/>
    </row>
    <row r="1645" customHeight="1" spans="1:19">
      <c r="A1645" s="2" t="s">
        <v>3304</v>
      </c>
      <c r="B1645" s="28">
        <v>45690</v>
      </c>
      <c r="C1645" s="2" t="s">
        <v>1483</v>
      </c>
      <c r="D1645" s="2" t="str">
        <f t="array" ref="D1645">_xlfn.XLOOKUP(C1645,Customers!A:A,Customers!B:B)</f>
        <v>Customer 0421</v>
      </c>
      <c r="E1645" s="2" t="s">
        <v>265</v>
      </c>
      <c r="F1645" s="2" t="str">
        <f t="array" ref="F1645">_xlfn.XLOOKUP(E1645,Restaurants!A:A,Restaurants!B:B)</f>
        <v>Restaurant 094</v>
      </c>
      <c r="G1645" s="2" t="s">
        <v>1554</v>
      </c>
      <c r="H1645" s="2" t="str">
        <f t="array" ref="H1645">_xlfn.XLOOKUP(G1645,Food_Menu!A:A,Food_Menu!B:B)</f>
        <v>Food Item 0018</v>
      </c>
      <c r="I1645" s="2">
        <f t="array" ref="I1645">_xlfn.XLOOKUP(G1645,Food_Menu!A:A,Food_Menu!D:D)</f>
        <v>648.66</v>
      </c>
      <c r="J1645" s="2" t="s">
        <v>118</v>
      </c>
      <c r="K1645" s="2" t="str">
        <f t="array" ref="K1645">_xlfn.XLOOKUP(J1645,Delivery_Partners!A:A,Delivery_Partners!B:B)</f>
        <v>Delivery Partner 176</v>
      </c>
      <c r="L1645" s="3">
        <v>1</v>
      </c>
      <c r="M1645" s="2" t="s">
        <v>23</v>
      </c>
      <c r="N1645" s="2" t="s">
        <v>24</v>
      </c>
      <c r="O1645" s="3">
        <v>44</v>
      </c>
      <c r="P1645" s="13">
        <f t="shared" si="328"/>
        <v>648.66</v>
      </c>
      <c r="Q1645" s="13" t="str">
        <f t="shared" si="329"/>
        <v>Normal</v>
      </c>
      <c r="S1645" s="21"/>
    </row>
    <row r="1646" hidden="1" customHeight="1" spans="1:19">
      <c r="A1646" s="2" t="s">
        <v>3305</v>
      </c>
      <c r="B1646" s="29" t="s">
        <v>1523</v>
      </c>
      <c r="C1646" s="2" t="s">
        <v>3306</v>
      </c>
      <c r="D1646" s="2" t="str">
        <f t="array" ref="D1646">_xlfn.XLOOKUP(C1646,Customers!A:A,Customers!B:B)</f>
        <v>Customer 0828</v>
      </c>
      <c r="E1646" s="2" t="s">
        <v>143</v>
      </c>
      <c r="F1646" s="2" t="str">
        <f t="array" ref="F1646">_xlfn.XLOOKUP(E1646,Restaurants!A:A,Restaurants!B:B)</f>
        <v>Restaurant 054</v>
      </c>
      <c r="G1646" s="2" t="s">
        <v>216</v>
      </c>
      <c r="H1646" s="2" t="str">
        <f t="array" ref="H1646">_xlfn.XLOOKUP(G1646,Food_Menu!A:A,Food_Menu!B:B)</f>
        <v>Food Item 0132</v>
      </c>
      <c r="I1646" s="2"/>
      <c r="J1646" s="2" t="s">
        <v>671</v>
      </c>
      <c r="K1646" s="2" t="str">
        <f t="array" ref="K1646">_xlfn.XLOOKUP(J1646,Delivery_Partners!A:A,Delivery_Partners!B:B)</f>
        <v>Delivery Partner 043</v>
      </c>
      <c r="L1646" s="3">
        <v>1</v>
      </c>
      <c r="M1646" s="2" t="s">
        <v>101</v>
      </c>
      <c r="N1646" s="2" t="s">
        <v>24</v>
      </c>
      <c r="O1646" s="2"/>
    </row>
    <row r="1647" customHeight="1" spans="1:19">
      <c r="A1647" s="2" t="s">
        <v>3307</v>
      </c>
      <c r="B1647" s="29" t="s">
        <v>516</v>
      </c>
      <c r="C1647" s="2" t="s">
        <v>1071</v>
      </c>
      <c r="D1647" s="2" t="str">
        <f t="array" ref="D1647">_xlfn.XLOOKUP(C1647,Customers!A:A,Customers!B:B)</f>
        <v>Customer 0627</v>
      </c>
      <c r="E1647" s="2" t="s">
        <v>669</v>
      </c>
      <c r="F1647" s="2" t="str">
        <f t="array" ref="F1647">_xlfn.XLOOKUP(E1647,Restaurants!A:A,Restaurants!B:B)</f>
        <v>Restaurant 048</v>
      </c>
      <c r="G1647" s="2" t="s">
        <v>147</v>
      </c>
      <c r="H1647" s="2" t="str">
        <f t="array" ref="H1647">_xlfn.XLOOKUP(G1647,Food_Menu!A:A,Food_Menu!B:B)</f>
        <v>Food Item 0139</v>
      </c>
      <c r="I1647" s="2">
        <f t="array" ref="I1647">_xlfn.XLOOKUP(G1647,Food_Menu!A:A,Food_Menu!D:D)</f>
        <v>296.6</v>
      </c>
      <c r="J1647" s="2" t="s">
        <v>184</v>
      </c>
      <c r="K1647" s="2" t="str">
        <f t="array" ref="K1647">_xlfn.XLOOKUP(J1647,Delivery_Partners!A:A,Delivery_Partners!B:B)</f>
        <v>Delivery Partner 155</v>
      </c>
      <c r="L1647" s="3">
        <v>2</v>
      </c>
      <c r="M1647" s="2" t="s">
        <v>23</v>
      </c>
      <c r="N1647" s="2" t="s">
        <v>24</v>
      </c>
      <c r="O1647" s="3">
        <v>24</v>
      </c>
      <c r="P1647" s="13">
        <f t="shared" ref="P1647:P1653" si="330">I1647*L1647</f>
        <v>593.2</v>
      </c>
      <c r="Q1647" s="13" t="str">
        <f t="shared" ref="Q1647:Q1653" si="331">IF(O1647="","Not Delivered",IF(O1647&lt;=30,"Fast",IF(O1647&lt;=60,"Normal","Slow")))</f>
        <v>Fast</v>
      </c>
      <c r="S1647" s="21"/>
    </row>
    <row r="1648" customHeight="1" spans="1:19">
      <c r="A1648" s="2" t="s">
        <v>3308</v>
      </c>
      <c r="B1648" s="29" t="s">
        <v>1671</v>
      </c>
      <c r="C1648" s="2" t="s">
        <v>2216</v>
      </c>
      <c r="D1648" s="2" t="str">
        <f t="array" ref="D1648">_xlfn.XLOOKUP(C1648,Customers!A:A,Customers!B:B)</f>
        <v>Customer 0232</v>
      </c>
      <c r="E1648" s="2" t="s">
        <v>376</v>
      </c>
      <c r="F1648" s="2" t="str">
        <f t="array" ref="F1648">_xlfn.XLOOKUP(E1648,Restaurants!A:A,Restaurants!B:B)</f>
        <v>Restaurant 028</v>
      </c>
      <c r="G1648" s="2" t="s">
        <v>1164</v>
      </c>
      <c r="H1648" s="2" t="str">
        <f t="array" ref="H1648">_xlfn.XLOOKUP(G1648,Food_Menu!A:A,Food_Menu!B:B)</f>
        <v>Food Item 0083</v>
      </c>
      <c r="I1648" s="2">
        <f t="array" ref="I1648">_xlfn.XLOOKUP(G1648,Food_Menu!A:A,Food_Menu!D:D)</f>
        <v>430.56</v>
      </c>
      <c r="J1648" s="2" t="s">
        <v>389</v>
      </c>
      <c r="K1648" s="2" t="str">
        <f t="array" ref="K1648">_xlfn.XLOOKUP(J1648,Delivery_Partners!A:A,Delivery_Partners!B:B)</f>
        <v>Delivery Partner 022</v>
      </c>
      <c r="L1648" s="3">
        <v>3</v>
      </c>
      <c r="M1648" s="2" t="s">
        <v>23</v>
      </c>
      <c r="N1648" s="2" t="s">
        <v>55</v>
      </c>
      <c r="O1648" s="3">
        <v>22</v>
      </c>
      <c r="P1648" s="13">
        <f t="shared" si="330"/>
        <v>1291.68</v>
      </c>
      <c r="Q1648" s="13" t="str">
        <f t="shared" si="331"/>
        <v>Fast</v>
      </c>
      <c r="S1648" s="21"/>
    </row>
    <row r="1649" customHeight="1" spans="1:19">
      <c r="A1649" s="2" t="s">
        <v>3309</v>
      </c>
      <c r="B1649" s="29" t="s">
        <v>512</v>
      </c>
      <c r="C1649" s="2" t="s">
        <v>2341</v>
      </c>
      <c r="D1649" s="2" t="str">
        <f t="array" ref="D1649">_xlfn.XLOOKUP(C1649,Customers!A:A,Customers!B:B)</f>
        <v>Customer 1167</v>
      </c>
      <c r="E1649" s="2" t="s">
        <v>1173</v>
      </c>
      <c r="F1649" s="2" t="str">
        <f t="array" ref="F1649">_xlfn.XLOOKUP(E1649,Restaurants!A:A,Restaurants!B:B)</f>
        <v>Restaurant 080</v>
      </c>
      <c r="G1649" s="2" t="s">
        <v>946</v>
      </c>
      <c r="H1649" s="2" t="str">
        <f t="array" ref="H1649">_xlfn.XLOOKUP(G1649,Food_Menu!A:A,Food_Menu!B:B)</f>
        <v>Food Item 0081</v>
      </c>
      <c r="I1649" s="2">
        <f t="array" ref="I1649">_xlfn.XLOOKUP(G1649,Food_Menu!A:A,Food_Menu!D:D)</f>
        <v>453.95</v>
      </c>
      <c r="J1649" s="2" t="s">
        <v>1716</v>
      </c>
      <c r="K1649" s="2" t="str">
        <f t="array" ref="K1649">_xlfn.XLOOKUP(J1649,Delivery_Partners!A:A,Delivery_Partners!B:B)</f>
        <v>Delivery Partner 042</v>
      </c>
      <c r="L1649" s="3">
        <v>1</v>
      </c>
      <c r="M1649" s="2" t="s">
        <v>23</v>
      </c>
      <c r="N1649" s="2" t="s">
        <v>24</v>
      </c>
      <c r="O1649" s="3">
        <v>21</v>
      </c>
      <c r="P1649" s="13">
        <f t="shared" si="330"/>
        <v>453.95</v>
      </c>
      <c r="Q1649" s="13" t="str">
        <f t="shared" si="331"/>
        <v>Fast</v>
      </c>
      <c r="S1649" s="21"/>
    </row>
    <row r="1650" customHeight="1" spans="1:19">
      <c r="A1650" s="2" t="s">
        <v>3310</v>
      </c>
      <c r="B1650" s="28">
        <v>45840</v>
      </c>
      <c r="C1650" s="2" t="s">
        <v>3183</v>
      </c>
      <c r="D1650" s="2" t="str">
        <f t="array" ref="D1650">_xlfn.XLOOKUP(C1650,Customers!A:A,Customers!B:B)</f>
        <v>Customer 0877</v>
      </c>
      <c r="E1650" s="2" t="s">
        <v>33</v>
      </c>
      <c r="F1650" s="2" t="str">
        <f t="array" ref="F1650">_xlfn.XLOOKUP(E1650,Restaurants!A:A,Restaurants!B:B)</f>
        <v>Restaurant 035</v>
      </c>
      <c r="G1650" s="2" t="s">
        <v>2196</v>
      </c>
      <c r="H1650" s="2" t="str">
        <f t="array" ref="H1650">_xlfn.XLOOKUP(G1650,Food_Menu!A:A,Food_Menu!B:B)</f>
        <v>Food Item 0104</v>
      </c>
      <c r="I1650" s="2">
        <f t="array" ref="I1650">_xlfn.XLOOKUP(G1650,Food_Menu!A:A,Food_Menu!D:D)</f>
        <v>316.94</v>
      </c>
      <c r="J1650" s="2" t="s">
        <v>801</v>
      </c>
      <c r="K1650" s="2" t="str">
        <f t="array" ref="K1650">_xlfn.XLOOKUP(J1650,Delivery_Partners!A:A,Delivery_Partners!B:B)</f>
        <v>Delivery Partner 096</v>
      </c>
      <c r="L1650" s="3">
        <v>4</v>
      </c>
      <c r="M1650" s="2" t="s">
        <v>23</v>
      </c>
      <c r="N1650" s="2" t="s">
        <v>24</v>
      </c>
      <c r="O1650" s="3">
        <v>62</v>
      </c>
      <c r="P1650" s="13">
        <f t="shared" si="330"/>
        <v>1267.76</v>
      </c>
      <c r="Q1650" s="13" t="str">
        <f t="shared" si="331"/>
        <v>Slow</v>
      </c>
      <c r="S1650" s="21"/>
    </row>
    <row r="1651" customHeight="1" spans="1:19">
      <c r="A1651" s="2" t="s">
        <v>3311</v>
      </c>
      <c r="B1651" s="29" t="s">
        <v>3312</v>
      </c>
      <c r="C1651" s="2" t="s">
        <v>2529</v>
      </c>
      <c r="D1651" s="2" t="str">
        <f t="array" ref="D1651">_xlfn.XLOOKUP(C1651,Customers!A:A,Customers!B:B)</f>
        <v>Customer 0565</v>
      </c>
      <c r="E1651" s="2" t="s">
        <v>738</v>
      </c>
      <c r="F1651" s="2" t="str">
        <f t="array" ref="F1651">_xlfn.XLOOKUP(E1651,Restaurants!A:A,Restaurants!B:B)</f>
        <v>Restaurant 110</v>
      </c>
      <c r="G1651" s="2" t="s">
        <v>221</v>
      </c>
      <c r="H1651" s="2" t="str">
        <f t="array" ref="H1651">_xlfn.XLOOKUP(G1651,Food_Menu!A:A,Food_Menu!B:B)</f>
        <v>Food Item 0220</v>
      </c>
      <c r="I1651" s="2">
        <f t="array" ref="I1651">_xlfn.XLOOKUP(G1651,Food_Menu!A:A,Food_Menu!D:D)</f>
        <v>194.15</v>
      </c>
      <c r="J1651" s="2" t="s">
        <v>801</v>
      </c>
      <c r="K1651" s="2" t="str">
        <f t="array" ref="K1651">_xlfn.XLOOKUP(J1651,Delivery_Partners!A:A,Delivery_Partners!B:B)</f>
        <v>Delivery Partner 096</v>
      </c>
      <c r="L1651" s="3">
        <v>3</v>
      </c>
      <c r="M1651" s="2" t="s">
        <v>23</v>
      </c>
      <c r="N1651" s="2" t="s">
        <v>24</v>
      </c>
      <c r="O1651" s="3">
        <v>34</v>
      </c>
      <c r="P1651" s="13">
        <f t="shared" si="330"/>
        <v>582.45</v>
      </c>
      <c r="Q1651" s="13" t="str">
        <f t="shared" si="331"/>
        <v>Normal</v>
      </c>
      <c r="S1651" s="21"/>
    </row>
    <row r="1652" customHeight="1" spans="1:19">
      <c r="A1652" s="2" t="s">
        <v>3313</v>
      </c>
      <c r="B1652" s="28">
        <v>45935</v>
      </c>
      <c r="C1652" s="2" t="s">
        <v>1230</v>
      </c>
      <c r="D1652" s="2" t="str">
        <f t="array" ref="D1652">_xlfn.XLOOKUP(C1652,Customers!A:A,Customers!B:B)</f>
        <v>Customer 0060</v>
      </c>
      <c r="E1652" s="2" t="s">
        <v>1022</v>
      </c>
      <c r="F1652" s="2" t="str">
        <f t="array" ref="F1652">_xlfn.XLOOKUP(E1652,Restaurants!A:A,Restaurants!B:B)</f>
        <v>Restaurant 049</v>
      </c>
      <c r="G1652" s="2" t="s">
        <v>2284</v>
      </c>
      <c r="H1652" s="2" t="str">
        <f t="array" ref="H1652">_xlfn.XLOOKUP(G1652,Food_Menu!A:A,Food_Menu!B:B)</f>
        <v>Food Item 0001</v>
      </c>
      <c r="I1652" s="2">
        <f t="array" ref="I1652">_xlfn.XLOOKUP(G1652,Food_Menu!A:A,Food_Menu!D:D)</f>
        <v>107.77</v>
      </c>
      <c r="J1652" s="2" t="s">
        <v>139</v>
      </c>
      <c r="K1652" s="2" t="str">
        <f t="array" ref="K1652">_xlfn.XLOOKUP(J1652,Delivery_Partners!A:A,Delivery_Partners!B:B)</f>
        <v>Delivery Partner 109</v>
      </c>
      <c r="L1652" s="3">
        <v>2</v>
      </c>
      <c r="M1652" s="2" t="s">
        <v>23</v>
      </c>
      <c r="N1652" s="2" t="s">
        <v>55</v>
      </c>
      <c r="O1652" s="3">
        <v>46</v>
      </c>
      <c r="P1652" s="13">
        <f t="shared" si="330"/>
        <v>215.54</v>
      </c>
      <c r="Q1652" s="13" t="str">
        <f t="shared" si="331"/>
        <v>Normal</v>
      </c>
      <c r="S1652" s="21"/>
    </row>
    <row r="1653" customHeight="1" spans="1:19">
      <c r="A1653" s="2" t="s">
        <v>3314</v>
      </c>
      <c r="B1653" s="28">
        <v>45689</v>
      </c>
      <c r="C1653" s="2" t="s">
        <v>1228</v>
      </c>
      <c r="D1653" s="2" t="str">
        <f t="array" ref="D1653">_xlfn.XLOOKUP(C1653,Customers!A:A,Customers!B:B)</f>
        <v>Customer 1098</v>
      </c>
      <c r="E1653" s="2" t="s">
        <v>721</v>
      </c>
      <c r="F1653" s="2" t="str">
        <f t="array" ref="F1653">_xlfn.XLOOKUP(E1653,Restaurants!A:A,Restaurants!B:B)</f>
        <v>Restaurant 098</v>
      </c>
      <c r="G1653" s="2" t="s">
        <v>1506</v>
      </c>
      <c r="H1653" s="2" t="str">
        <f t="array" ref="H1653">_xlfn.XLOOKUP(G1653,Food_Menu!A:A,Food_Menu!B:B)</f>
        <v>Food Item 0112</v>
      </c>
      <c r="I1653" s="2">
        <f t="array" ref="I1653">_xlfn.XLOOKUP(G1653,Food_Menu!A:A,Food_Menu!D:D)</f>
        <v>97.22</v>
      </c>
      <c r="J1653" s="2" t="s">
        <v>1125</v>
      </c>
      <c r="K1653" s="2" t="str">
        <f t="array" ref="K1653">_xlfn.XLOOKUP(J1653,Delivery_Partners!A:A,Delivery_Partners!B:B)</f>
        <v>Delivery Partner 031</v>
      </c>
      <c r="L1653" s="3">
        <v>2</v>
      </c>
      <c r="M1653" s="2" t="s">
        <v>23</v>
      </c>
      <c r="N1653" s="2" t="s">
        <v>74</v>
      </c>
      <c r="O1653" s="3">
        <v>45</v>
      </c>
      <c r="P1653" s="13">
        <f t="shared" si="330"/>
        <v>194.44</v>
      </c>
      <c r="Q1653" s="13" t="str">
        <f t="shared" si="331"/>
        <v>Normal</v>
      </c>
      <c r="S1653" s="21"/>
    </row>
    <row r="1654" hidden="1" customHeight="1" spans="1:19">
      <c r="A1654" s="2" t="s">
        <v>3315</v>
      </c>
      <c r="B1654" s="28">
        <v>45722</v>
      </c>
      <c r="C1654" s="2" t="s">
        <v>1793</v>
      </c>
      <c r="D1654" s="2" t="str">
        <f t="array" ref="D1654">_xlfn.XLOOKUP(C1654,Customers!A:A,Customers!B:B)</f>
        <v>Customer 0894</v>
      </c>
      <c r="E1654" s="2" t="s">
        <v>293</v>
      </c>
      <c r="F1654" s="2" t="str">
        <f t="array" ref="F1654">_xlfn.XLOOKUP(E1654,Restaurants!A:A,Restaurants!B:B)</f>
        <v>Restaurant 057</v>
      </c>
      <c r="G1654" s="2" t="s">
        <v>373</v>
      </c>
      <c r="H1654" s="2" t="str">
        <f t="array" ref="H1654">_xlfn.XLOOKUP(G1654,Food_Menu!A:A,Food_Menu!B:B)</f>
        <v>Food Item 0070</v>
      </c>
      <c r="I1654" s="2"/>
      <c r="J1654" s="2" t="s">
        <v>1246</v>
      </c>
      <c r="K1654" s="2" t="str">
        <f t="array" ref="K1654">_xlfn.XLOOKUP(J1654,Delivery_Partners!A:A,Delivery_Partners!B:B)</f>
        <v>Delivery Partner 048</v>
      </c>
      <c r="L1654" s="3">
        <v>3</v>
      </c>
      <c r="M1654" s="2" t="s">
        <v>101</v>
      </c>
      <c r="N1654" s="2" t="s">
        <v>24</v>
      </c>
      <c r="O1654" s="2"/>
    </row>
    <row r="1655" customHeight="1" spans="1:19">
      <c r="A1655" s="2" t="s">
        <v>3316</v>
      </c>
      <c r="B1655" s="29" t="s">
        <v>1778</v>
      </c>
      <c r="C1655" s="2" t="s">
        <v>2990</v>
      </c>
      <c r="D1655" s="2" t="str">
        <f t="array" ref="D1655">_xlfn.XLOOKUP(C1655,Customers!A:A,Customers!B:B)</f>
        <v>Customer 0554</v>
      </c>
      <c r="E1655" s="2" t="s">
        <v>908</v>
      </c>
      <c r="F1655" s="2" t="str">
        <f t="array" ref="F1655">_xlfn.XLOOKUP(E1655,Restaurants!A:A,Restaurants!B:B)</f>
        <v>Restaurant 050</v>
      </c>
      <c r="G1655" s="2" t="s">
        <v>631</v>
      </c>
      <c r="H1655" s="2" t="str">
        <f t="array" ref="H1655">_xlfn.XLOOKUP(G1655,Food_Menu!A:A,Food_Menu!B:B)</f>
        <v>Food Item 0121</v>
      </c>
      <c r="I1655" s="2">
        <f t="array" ref="I1655">_xlfn.XLOOKUP(G1655,Food_Menu!A:A,Food_Menu!D:D)</f>
        <v>249.48</v>
      </c>
      <c r="J1655" s="2" t="s">
        <v>1246</v>
      </c>
      <c r="K1655" s="2" t="str">
        <f t="array" ref="K1655">_xlfn.XLOOKUP(J1655,Delivery_Partners!A:A,Delivery_Partners!B:B)</f>
        <v>Delivery Partner 048</v>
      </c>
      <c r="L1655" s="3">
        <v>2</v>
      </c>
      <c r="M1655" s="2" t="s">
        <v>23</v>
      </c>
      <c r="N1655" s="2" t="s">
        <v>24</v>
      </c>
      <c r="O1655" s="3">
        <v>24</v>
      </c>
      <c r="P1655" s="13">
        <f t="shared" ref="P1655:P1668" si="332">I1655*L1655</f>
        <v>498.96</v>
      </c>
      <c r="Q1655" s="13" t="str">
        <f t="shared" ref="Q1655:Q1668" si="333">IF(O1655="","Not Delivered",IF(O1655&lt;=30,"Fast",IF(O1655&lt;=60,"Normal","Slow")))</f>
        <v>Fast</v>
      </c>
      <c r="S1655" s="21"/>
    </row>
    <row r="1656" customHeight="1" spans="1:19">
      <c r="A1656" s="2" t="s">
        <v>3317</v>
      </c>
      <c r="B1656" s="28">
        <v>45998</v>
      </c>
      <c r="C1656" s="2" t="s">
        <v>1249</v>
      </c>
      <c r="D1656" s="2" t="str">
        <f t="array" ref="D1656">_xlfn.XLOOKUP(C1656,Customers!A:A,Customers!B:B)</f>
        <v>Customer 0195</v>
      </c>
      <c r="E1656" s="2" t="s">
        <v>1224</v>
      </c>
      <c r="F1656" s="2" t="str">
        <f t="array" ref="F1656">_xlfn.XLOOKUP(E1656,Restaurants!A:A,Restaurants!B:B)</f>
        <v>Restaurant 055</v>
      </c>
      <c r="G1656" s="2" t="s">
        <v>2284</v>
      </c>
      <c r="H1656" s="2" t="str">
        <f t="array" ref="H1656">_xlfn.XLOOKUP(G1656,Food_Menu!A:A,Food_Menu!B:B)</f>
        <v>Food Item 0001</v>
      </c>
      <c r="I1656" s="2">
        <f t="array" ref="I1656">_xlfn.XLOOKUP(G1656,Food_Menu!A:A,Food_Menu!D:D)</f>
        <v>107.77</v>
      </c>
      <c r="J1656" s="2" t="s">
        <v>2141</v>
      </c>
      <c r="K1656" s="2" t="str">
        <f t="array" ref="K1656">_xlfn.XLOOKUP(J1656,Delivery_Partners!A:A,Delivery_Partners!B:B)</f>
        <v>Delivery Partner 080</v>
      </c>
      <c r="L1656" s="3">
        <v>1</v>
      </c>
      <c r="M1656" s="2" t="s">
        <v>23</v>
      </c>
      <c r="N1656" s="2" t="s">
        <v>24</v>
      </c>
      <c r="O1656" s="3">
        <v>41</v>
      </c>
      <c r="P1656" s="13">
        <f t="shared" si="332"/>
        <v>107.77</v>
      </c>
      <c r="Q1656" s="13" t="str">
        <f t="shared" si="333"/>
        <v>Normal</v>
      </c>
      <c r="S1656" s="21"/>
    </row>
    <row r="1657" customHeight="1" spans="1:19">
      <c r="A1657" s="2" t="s">
        <v>3318</v>
      </c>
      <c r="B1657" s="28">
        <v>45755</v>
      </c>
      <c r="C1657" s="2" t="s">
        <v>508</v>
      </c>
      <c r="D1657" s="2" t="str">
        <f t="array" ref="D1657">_xlfn.XLOOKUP(C1657,Customers!A:A,Customers!B:B)</f>
        <v>Customer 0130</v>
      </c>
      <c r="E1657" s="2" t="s">
        <v>1176</v>
      </c>
      <c r="F1657" s="2" t="str">
        <f t="array" ref="F1657">_xlfn.XLOOKUP(E1657,Restaurants!A:A,Restaurants!B:B)</f>
        <v>Restaurant 053</v>
      </c>
      <c r="G1657" s="2" t="s">
        <v>367</v>
      </c>
      <c r="H1657" s="2" t="str">
        <f t="array" ref="H1657">_xlfn.XLOOKUP(G1657,Food_Menu!A:A,Food_Menu!B:B)</f>
        <v>Food Item 0202</v>
      </c>
      <c r="I1657" s="2">
        <f t="array" ref="I1657">_xlfn.XLOOKUP(G1657,Food_Menu!A:A,Food_Menu!D:D)</f>
        <v>596.93</v>
      </c>
      <c r="J1657" s="2" t="s">
        <v>107</v>
      </c>
      <c r="K1657" s="2" t="str">
        <f t="array" ref="K1657">_xlfn.XLOOKUP(J1657,Delivery_Partners!A:A,Delivery_Partners!B:B)</f>
        <v>Delivery Partner 167</v>
      </c>
      <c r="L1657" s="3">
        <v>3</v>
      </c>
      <c r="M1657" s="2" t="s">
        <v>23</v>
      </c>
      <c r="N1657" s="2" t="s">
        <v>74</v>
      </c>
      <c r="O1657" s="3">
        <v>22</v>
      </c>
      <c r="P1657" s="13">
        <f t="shared" si="332"/>
        <v>1790.79</v>
      </c>
      <c r="Q1657" s="13" t="str">
        <f t="shared" si="333"/>
        <v>Fast</v>
      </c>
      <c r="S1657" s="21"/>
    </row>
    <row r="1658" customHeight="1" spans="1:19">
      <c r="A1658" s="2" t="s">
        <v>3319</v>
      </c>
      <c r="B1658" s="29" t="s">
        <v>850</v>
      </c>
      <c r="C1658" s="2" t="s">
        <v>3320</v>
      </c>
      <c r="D1658" s="2" t="str">
        <f t="array" ref="D1658">_xlfn.XLOOKUP(C1658,Customers!A:A,Customers!B:B)</f>
        <v>Customer 0348</v>
      </c>
      <c r="E1658" s="2" t="s">
        <v>797</v>
      </c>
      <c r="F1658" s="2" t="str">
        <f t="array" ref="F1658">_xlfn.XLOOKUP(E1658,Restaurants!A:A,Restaurants!B:B)</f>
        <v>Restaurant 058</v>
      </c>
      <c r="G1658" s="2" t="s">
        <v>1575</v>
      </c>
      <c r="H1658" s="2" t="str">
        <f t="array" ref="H1658">_xlfn.XLOOKUP(G1658,Food_Menu!A:A,Food_Menu!B:B)</f>
        <v>Food Item 0101</v>
      </c>
      <c r="I1658" s="2">
        <f t="array" ref="I1658">_xlfn.XLOOKUP(G1658,Food_Menu!A:A,Food_Menu!D:D)</f>
        <v>140.64</v>
      </c>
      <c r="J1658" s="2" t="s">
        <v>1408</v>
      </c>
      <c r="K1658" s="2" t="str">
        <f t="array" ref="K1658">_xlfn.XLOOKUP(J1658,Delivery_Partners!A:A,Delivery_Partners!B:B)</f>
        <v>Delivery Partner 084</v>
      </c>
      <c r="L1658" s="3">
        <v>1</v>
      </c>
      <c r="M1658" s="2" t="s">
        <v>23</v>
      </c>
      <c r="N1658" s="2" t="s">
        <v>74</v>
      </c>
      <c r="O1658" s="3">
        <v>42</v>
      </c>
      <c r="P1658" s="13">
        <f t="shared" si="332"/>
        <v>140.64</v>
      </c>
      <c r="Q1658" s="13" t="str">
        <f t="shared" si="333"/>
        <v>Normal</v>
      </c>
      <c r="S1658" s="21"/>
    </row>
    <row r="1659" customHeight="1" spans="1:19">
      <c r="A1659" s="2" t="s">
        <v>3321</v>
      </c>
      <c r="B1659" s="29" t="s">
        <v>911</v>
      </c>
      <c r="C1659" s="2" t="s">
        <v>1315</v>
      </c>
      <c r="D1659" s="2" t="str">
        <f t="array" ref="D1659">_xlfn.XLOOKUP(C1659,Customers!A:A,Customers!B:B)</f>
        <v>Customer 0277</v>
      </c>
      <c r="E1659" s="2" t="s">
        <v>771</v>
      </c>
      <c r="F1659" s="2" t="str">
        <f t="array" ref="F1659">_xlfn.XLOOKUP(E1659,Restaurants!A:A,Restaurants!B:B)</f>
        <v>Restaurant 107</v>
      </c>
      <c r="G1659" s="2" t="s">
        <v>438</v>
      </c>
      <c r="H1659" s="2" t="str">
        <f t="array" ref="H1659">_xlfn.XLOOKUP(G1659,Food_Menu!A:A,Food_Menu!B:B)</f>
        <v>Food Item 0214</v>
      </c>
      <c r="I1659" s="2">
        <f t="array" ref="I1659">_xlfn.XLOOKUP(G1659,Food_Menu!A:A,Food_Menu!D:D)</f>
        <v>371.13</v>
      </c>
      <c r="J1659" s="2" t="s">
        <v>610</v>
      </c>
      <c r="K1659" s="2" t="str">
        <f t="array" ref="K1659">_xlfn.XLOOKUP(J1659,Delivery_Partners!A:A,Delivery_Partners!B:B)</f>
        <v>Delivery Partner 180</v>
      </c>
      <c r="L1659" s="3">
        <v>3</v>
      </c>
      <c r="M1659" s="2" t="s">
        <v>23</v>
      </c>
      <c r="N1659" s="2" t="s">
        <v>24</v>
      </c>
      <c r="O1659" s="3">
        <v>23</v>
      </c>
      <c r="P1659" s="13">
        <f t="shared" si="332"/>
        <v>1113.39</v>
      </c>
      <c r="Q1659" s="13" t="str">
        <f t="shared" si="333"/>
        <v>Fast</v>
      </c>
      <c r="S1659" s="21"/>
    </row>
    <row r="1660" customHeight="1" spans="1:19">
      <c r="A1660" s="2" t="s">
        <v>3322</v>
      </c>
      <c r="B1660" s="29" t="s">
        <v>1571</v>
      </c>
      <c r="C1660" s="2" t="s">
        <v>855</v>
      </c>
      <c r="D1660" s="2" t="str">
        <f t="array" ref="D1660">_xlfn.XLOOKUP(C1660,Customers!A:A,Customers!B:B)</f>
        <v>Customer 0252</v>
      </c>
      <c r="E1660" s="2" t="s">
        <v>674</v>
      </c>
      <c r="F1660" s="2" t="str">
        <f t="array" ref="F1660">_xlfn.XLOOKUP(E1660,Restaurants!A:A,Restaurants!B:B)</f>
        <v>Restaurant 085</v>
      </c>
      <c r="G1660" s="2" t="s">
        <v>675</v>
      </c>
      <c r="H1660" s="2" t="str">
        <f t="array" ref="H1660">_xlfn.XLOOKUP(G1660,Food_Menu!A:A,Food_Menu!B:B)</f>
        <v>Food Item 0034</v>
      </c>
      <c r="I1660" s="2">
        <f t="array" ref="I1660">_xlfn.XLOOKUP(G1660,Food_Menu!A:A,Food_Menu!D:D)</f>
        <v>185.13</v>
      </c>
      <c r="J1660" s="2" t="s">
        <v>68</v>
      </c>
      <c r="K1660" s="2" t="str">
        <f t="array" ref="K1660">_xlfn.XLOOKUP(J1660,Delivery_Partners!A:A,Delivery_Partners!B:B)</f>
        <v>Delivery Partner 046</v>
      </c>
      <c r="L1660" s="3">
        <v>1</v>
      </c>
      <c r="M1660" s="2" t="s">
        <v>23</v>
      </c>
      <c r="N1660" s="2" t="s">
        <v>24</v>
      </c>
      <c r="O1660" s="3">
        <v>30</v>
      </c>
      <c r="P1660" s="13">
        <f t="shared" si="332"/>
        <v>185.13</v>
      </c>
      <c r="Q1660" s="13" t="str">
        <f t="shared" si="333"/>
        <v>Fast</v>
      </c>
      <c r="S1660" s="21"/>
    </row>
    <row r="1661" customHeight="1" spans="1:19">
      <c r="A1661" s="2" t="s">
        <v>3323</v>
      </c>
      <c r="B1661" s="29" t="s">
        <v>539</v>
      </c>
      <c r="C1661" s="2" t="s">
        <v>125</v>
      </c>
      <c r="D1661" s="2" t="str">
        <f t="array" ref="D1661">_xlfn.XLOOKUP(C1661,Customers!A:A,Customers!B:B)</f>
        <v>Customer 0490</v>
      </c>
      <c r="E1661" s="2" t="s">
        <v>506</v>
      </c>
      <c r="F1661" s="2" t="str">
        <f t="array" ref="F1661">_xlfn.XLOOKUP(E1661,Restaurants!A:A,Restaurants!B:B)</f>
        <v>Restaurant 005</v>
      </c>
      <c r="G1661" s="2" t="s">
        <v>624</v>
      </c>
      <c r="H1661" s="2" t="str">
        <f t="array" ref="H1661">_xlfn.XLOOKUP(G1661,Food_Menu!A:A,Food_Menu!B:B)</f>
        <v>Food Item 0129</v>
      </c>
      <c r="I1661" s="2">
        <f t="array" ref="I1661">_xlfn.XLOOKUP(G1661,Food_Menu!A:A,Food_Menu!D:D)</f>
        <v>581.3</v>
      </c>
      <c r="J1661" s="2" t="s">
        <v>217</v>
      </c>
      <c r="K1661" s="2" t="str">
        <f t="array" ref="K1661">_xlfn.XLOOKUP(J1661,Delivery_Partners!A:A,Delivery_Partners!B:B)</f>
        <v>Delivery Partner 044</v>
      </c>
      <c r="L1661" s="3">
        <v>1</v>
      </c>
      <c r="M1661" s="2" t="s">
        <v>23</v>
      </c>
      <c r="N1661" s="2" t="s">
        <v>24</v>
      </c>
      <c r="O1661" s="3">
        <v>30</v>
      </c>
      <c r="P1661" s="13">
        <f t="shared" si="332"/>
        <v>581.3</v>
      </c>
      <c r="Q1661" s="13" t="str">
        <f t="shared" si="333"/>
        <v>Fast</v>
      </c>
      <c r="S1661" s="21"/>
    </row>
    <row r="1662" customHeight="1" spans="1:19">
      <c r="A1662" s="2" t="s">
        <v>3324</v>
      </c>
      <c r="B1662" s="29" t="s">
        <v>361</v>
      </c>
      <c r="C1662" s="2" t="s">
        <v>3325</v>
      </c>
      <c r="D1662" s="2" t="str">
        <f t="array" ref="D1662">_xlfn.XLOOKUP(C1662,Customers!A:A,Customers!B:B)</f>
        <v>Customer 0056</v>
      </c>
      <c r="E1662" s="2" t="s">
        <v>335</v>
      </c>
      <c r="F1662" s="2" t="str">
        <f t="array" ref="F1662">_xlfn.XLOOKUP(E1662,Restaurants!A:A,Restaurants!B:B)</f>
        <v>Restaurant 007</v>
      </c>
      <c r="G1662" s="2" t="s">
        <v>767</v>
      </c>
      <c r="H1662" s="2" t="str">
        <f t="array" ref="H1662">_xlfn.XLOOKUP(G1662,Food_Menu!A:A,Food_Menu!B:B)</f>
        <v>Food Item 0150</v>
      </c>
      <c r="I1662" s="2">
        <f t="array" ref="I1662">_xlfn.XLOOKUP(G1662,Food_Menu!A:A,Food_Menu!D:D)</f>
        <v>110.4</v>
      </c>
      <c r="J1662" s="2" t="s">
        <v>85</v>
      </c>
      <c r="K1662" s="2" t="str">
        <f t="array" ref="K1662">_xlfn.XLOOKUP(J1662,Delivery_Partners!A:A,Delivery_Partners!B:B)</f>
        <v>Delivery Partner 019</v>
      </c>
      <c r="L1662" s="3">
        <v>2</v>
      </c>
      <c r="M1662" s="2" t="s">
        <v>23</v>
      </c>
      <c r="N1662" s="2" t="s">
        <v>24</v>
      </c>
      <c r="O1662" s="3">
        <v>52</v>
      </c>
      <c r="P1662" s="13">
        <f t="shared" si="332"/>
        <v>220.8</v>
      </c>
      <c r="Q1662" s="13" t="str">
        <f t="shared" si="333"/>
        <v>Normal</v>
      </c>
      <c r="S1662" s="21"/>
    </row>
    <row r="1663" customHeight="1" spans="1:19">
      <c r="A1663" s="2" t="s">
        <v>3326</v>
      </c>
      <c r="B1663" s="29" t="s">
        <v>1429</v>
      </c>
      <c r="C1663" s="2" t="s">
        <v>3327</v>
      </c>
      <c r="D1663" s="2" t="str">
        <f t="array" ref="D1663">_xlfn.XLOOKUP(C1663,Customers!A:A,Customers!B:B)</f>
        <v>Customer 0391</v>
      </c>
      <c r="E1663" s="2" t="s">
        <v>498</v>
      </c>
      <c r="F1663" s="2" t="str">
        <f t="array" ref="F1663">_xlfn.XLOOKUP(E1663,Restaurants!A:A,Restaurants!B:B)</f>
        <v>Restaurant 003</v>
      </c>
      <c r="G1663" s="2" t="s">
        <v>1114</v>
      </c>
      <c r="H1663" s="2" t="str">
        <f t="array" ref="H1663">_xlfn.XLOOKUP(G1663,Food_Menu!A:A,Food_Menu!B:B)</f>
        <v>Food Item 0176</v>
      </c>
      <c r="I1663" s="2">
        <f t="array" ref="I1663">_xlfn.XLOOKUP(G1663,Food_Menu!A:A,Food_Menu!D:D)</f>
        <v>167.27</v>
      </c>
      <c r="J1663" s="2" t="s">
        <v>1233</v>
      </c>
      <c r="K1663" s="2" t="str">
        <f t="array" ref="K1663">_xlfn.XLOOKUP(J1663,Delivery_Partners!A:A,Delivery_Partners!B:B)</f>
        <v>Delivery Partner 039</v>
      </c>
      <c r="L1663" s="3">
        <v>2</v>
      </c>
      <c r="M1663" s="2" t="s">
        <v>23</v>
      </c>
      <c r="N1663" s="2" t="s">
        <v>24</v>
      </c>
      <c r="O1663" s="3">
        <v>15</v>
      </c>
      <c r="P1663" s="13">
        <f t="shared" si="332"/>
        <v>334.54</v>
      </c>
      <c r="Q1663" s="13" t="str">
        <f t="shared" si="333"/>
        <v>Fast</v>
      </c>
      <c r="S1663" s="21"/>
    </row>
    <row r="1664" customHeight="1" spans="1:19">
      <c r="A1664" s="2" t="s">
        <v>3328</v>
      </c>
      <c r="B1664" s="29" t="s">
        <v>316</v>
      </c>
      <c r="C1664" s="2" t="s">
        <v>1629</v>
      </c>
      <c r="D1664" s="2" t="str">
        <f t="array" ref="D1664">_xlfn.XLOOKUP(C1664,Customers!A:A,Customers!B:B)</f>
        <v>Customer 1046</v>
      </c>
      <c r="E1664" s="2" t="s">
        <v>52</v>
      </c>
      <c r="F1664" s="2" t="str">
        <f t="array" ref="F1664">_xlfn.XLOOKUP(E1664,Restaurants!A:A,Restaurants!B:B)</f>
        <v>Restaurant 083</v>
      </c>
      <c r="G1664" s="2" t="s">
        <v>1749</v>
      </c>
      <c r="H1664" s="2" t="str">
        <f t="array" ref="H1664">_xlfn.XLOOKUP(G1664,Food_Menu!A:A,Food_Menu!B:B)</f>
        <v>Food Item 0002</v>
      </c>
      <c r="I1664" s="2">
        <f t="array" ref="I1664">_xlfn.XLOOKUP(G1664,Food_Menu!A:A,Food_Menu!D:D)</f>
        <v>89.4</v>
      </c>
      <c r="J1664" s="2" t="s">
        <v>256</v>
      </c>
      <c r="K1664" s="2" t="str">
        <f t="array" ref="K1664">_xlfn.XLOOKUP(J1664,Delivery_Partners!A:A,Delivery_Partners!B:B)</f>
        <v>Delivery Partner 057</v>
      </c>
      <c r="L1664" s="3">
        <v>1</v>
      </c>
      <c r="M1664" s="2" t="s">
        <v>23</v>
      </c>
      <c r="N1664" s="2" t="s">
        <v>24</v>
      </c>
      <c r="O1664" s="3">
        <v>63</v>
      </c>
      <c r="P1664" s="13">
        <f t="shared" si="332"/>
        <v>89.4</v>
      </c>
      <c r="Q1664" s="13" t="str">
        <f t="shared" si="333"/>
        <v>Slow</v>
      </c>
      <c r="S1664" s="21"/>
    </row>
    <row r="1665" customHeight="1" spans="1:19">
      <c r="A1665" s="2" t="s">
        <v>3329</v>
      </c>
      <c r="B1665" s="28">
        <v>45912</v>
      </c>
      <c r="C1665" s="2" t="s">
        <v>1962</v>
      </c>
      <c r="D1665" s="2" t="str">
        <f t="array" ref="D1665">_xlfn.XLOOKUP(C1665,Customers!A:A,Customers!B:B)</f>
        <v>Customer 1039</v>
      </c>
      <c r="E1665" s="2" t="s">
        <v>702</v>
      </c>
      <c r="F1665" s="2" t="str">
        <f t="array" ref="F1665">_xlfn.XLOOKUP(E1665,Restaurants!A:A,Restaurants!B:B)</f>
        <v>Restaurant 025</v>
      </c>
      <c r="G1665" s="2" t="s">
        <v>754</v>
      </c>
      <c r="H1665" s="2" t="str">
        <f t="array" ref="H1665">_xlfn.XLOOKUP(G1665,Food_Menu!A:A,Food_Menu!B:B)</f>
        <v>Food Item 0140</v>
      </c>
      <c r="I1665" s="2">
        <f t="array" ref="I1665">_xlfn.XLOOKUP(G1665,Food_Menu!A:A,Food_Menu!D:D)</f>
        <v>408.22</v>
      </c>
      <c r="J1665" s="2" t="s">
        <v>558</v>
      </c>
      <c r="K1665" s="2" t="str">
        <f t="array" ref="K1665">_xlfn.XLOOKUP(J1665,Delivery_Partners!A:A,Delivery_Partners!B:B)</f>
        <v>Delivery Partner 070</v>
      </c>
      <c r="L1665" s="3">
        <v>3</v>
      </c>
      <c r="M1665" s="2" t="s">
        <v>23</v>
      </c>
      <c r="N1665" s="2" t="s">
        <v>24</v>
      </c>
      <c r="O1665" s="3">
        <v>25</v>
      </c>
      <c r="P1665" s="13">
        <f t="shared" si="332"/>
        <v>1224.66</v>
      </c>
      <c r="Q1665" s="13" t="str">
        <f t="shared" si="333"/>
        <v>Fast</v>
      </c>
      <c r="S1665" s="21"/>
    </row>
    <row r="1666" customHeight="1" spans="1:19">
      <c r="A1666" s="2" t="s">
        <v>3330</v>
      </c>
      <c r="B1666" s="28">
        <v>45695</v>
      </c>
      <c r="C1666" s="2" t="s">
        <v>926</v>
      </c>
      <c r="D1666" s="2" t="str">
        <f t="array" ref="D1666">_xlfn.XLOOKUP(C1666,Customers!A:A,Customers!B:B)</f>
        <v>Customer 0011</v>
      </c>
      <c r="E1666" s="2" t="s">
        <v>275</v>
      </c>
      <c r="F1666" s="2" t="str">
        <f t="array" ref="F1666">_xlfn.XLOOKUP(E1666,Restaurants!A:A,Restaurants!B:B)</f>
        <v>Restaurant 047</v>
      </c>
      <c r="G1666" s="2" t="s">
        <v>1044</v>
      </c>
      <c r="H1666" s="2" t="str">
        <f t="array" ref="H1666">_xlfn.XLOOKUP(G1666,Food_Menu!A:A,Food_Menu!B:B)</f>
        <v>Food Item 0033</v>
      </c>
      <c r="I1666" s="2">
        <f t="array" ref="I1666">_xlfn.XLOOKUP(G1666,Food_Menu!A:A,Food_Menu!D:D)</f>
        <v>595.57</v>
      </c>
      <c r="J1666" s="2" t="s">
        <v>1045</v>
      </c>
      <c r="K1666" s="2" t="str">
        <f t="array" ref="K1666">_xlfn.XLOOKUP(J1666,Delivery_Partners!A:A,Delivery_Partners!B:B)</f>
        <v>Delivery Partner 129</v>
      </c>
      <c r="L1666" s="3">
        <v>1</v>
      </c>
      <c r="M1666" s="2" t="s">
        <v>23</v>
      </c>
      <c r="N1666" s="2" t="s">
        <v>24</v>
      </c>
      <c r="O1666" s="3">
        <v>34</v>
      </c>
      <c r="P1666" s="13">
        <f t="shared" si="332"/>
        <v>595.57</v>
      </c>
      <c r="Q1666" s="13" t="str">
        <f t="shared" si="333"/>
        <v>Normal</v>
      </c>
      <c r="S1666" s="21"/>
    </row>
    <row r="1667" customHeight="1" spans="1:19">
      <c r="A1667" s="2" t="s">
        <v>3331</v>
      </c>
      <c r="B1667" s="29" t="s">
        <v>150</v>
      </c>
      <c r="C1667" s="2" t="s">
        <v>919</v>
      </c>
      <c r="D1667" s="2" t="str">
        <f t="array" ref="D1667">_xlfn.XLOOKUP(C1667,Customers!A:A,Customers!B:B)</f>
        <v>Customer 0815</v>
      </c>
      <c r="E1667" s="2" t="s">
        <v>1711</v>
      </c>
      <c r="F1667" s="2" t="str">
        <f t="array" ref="F1667">_xlfn.XLOOKUP(E1667,Restaurants!A:A,Restaurants!B:B)</f>
        <v>Restaurant 100</v>
      </c>
      <c r="G1667" s="2" t="s">
        <v>1809</v>
      </c>
      <c r="H1667" s="2" t="str">
        <f t="array" ref="H1667">_xlfn.XLOOKUP(G1667,Food_Menu!A:A,Food_Menu!B:B)</f>
        <v>Food Item 0095</v>
      </c>
      <c r="I1667" s="2">
        <f t="array" ref="I1667">_xlfn.XLOOKUP(G1667,Food_Menu!A:A,Food_Menu!D:D)</f>
        <v>461.01</v>
      </c>
      <c r="J1667" s="2" t="s">
        <v>35</v>
      </c>
      <c r="K1667" s="2" t="str">
        <f t="array" ref="K1667">_xlfn.XLOOKUP(J1667,Delivery_Partners!A:A,Delivery_Partners!B:B)</f>
        <v>Delivery Partner 081</v>
      </c>
      <c r="L1667" s="3">
        <v>1</v>
      </c>
      <c r="M1667" s="2" t="s">
        <v>23</v>
      </c>
      <c r="N1667" s="2" t="s">
        <v>24</v>
      </c>
      <c r="O1667" s="3">
        <v>40</v>
      </c>
      <c r="P1667" s="13">
        <f t="shared" si="332"/>
        <v>461.01</v>
      </c>
      <c r="Q1667" s="13" t="str">
        <f t="shared" si="333"/>
        <v>Normal</v>
      </c>
      <c r="S1667" s="21"/>
    </row>
    <row r="1668" customHeight="1" spans="1:19">
      <c r="A1668" s="2" t="s">
        <v>3332</v>
      </c>
      <c r="B1668" s="29" t="s">
        <v>1198</v>
      </c>
      <c r="C1668" s="2" t="s">
        <v>3333</v>
      </c>
      <c r="D1668" s="2" t="str">
        <f t="array" ref="D1668">_xlfn.XLOOKUP(C1668,Customers!A:A,Customers!B:B)</f>
        <v>Customer 1190</v>
      </c>
      <c r="E1668" s="2" t="s">
        <v>1031</v>
      </c>
      <c r="F1668" s="2" t="str">
        <f t="array" ref="F1668">_xlfn.XLOOKUP(E1668,Restaurants!A:A,Restaurants!B:B)</f>
        <v>Restaurant 016</v>
      </c>
      <c r="G1668" s="2" t="s">
        <v>266</v>
      </c>
      <c r="H1668" s="2" t="str">
        <f t="array" ref="H1668">_xlfn.XLOOKUP(G1668,Food_Menu!A:A,Food_Menu!B:B)</f>
        <v>Food Item 0012</v>
      </c>
      <c r="I1668" s="2">
        <f t="array" ref="I1668">_xlfn.XLOOKUP(G1668,Food_Menu!A:A,Food_Menu!D:D)</f>
        <v>390.14</v>
      </c>
      <c r="J1668" s="2" t="s">
        <v>1268</v>
      </c>
      <c r="K1668" s="2" t="str">
        <f t="array" ref="K1668">_xlfn.XLOOKUP(J1668,Delivery_Partners!A:A,Delivery_Partners!B:B)</f>
        <v>Delivery Partner 124</v>
      </c>
      <c r="L1668" s="3">
        <v>2</v>
      </c>
      <c r="M1668" s="2" t="s">
        <v>23</v>
      </c>
      <c r="N1668" s="2" t="s">
        <v>24</v>
      </c>
      <c r="O1668" s="3">
        <v>39</v>
      </c>
      <c r="P1668" s="13">
        <f t="shared" si="332"/>
        <v>780.28</v>
      </c>
      <c r="Q1668" s="13" t="str">
        <f t="shared" si="333"/>
        <v>Normal</v>
      </c>
      <c r="S1668" s="21"/>
    </row>
    <row r="1669" hidden="1" customHeight="1" spans="1:19">
      <c r="A1669" s="2" t="s">
        <v>3334</v>
      </c>
      <c r="B1669" s="28">
        <v>45663</v>
      </c>
      <c r="C1669" s="2" t="s">
        <v>1057</v>
      </c>
      <c r="D1669" s="2" t="str">
        <f t="array" ref="D1669">_xlfn.XLOOKUP(C1669,Customers!A:A,Customers!B:B)</f>
        <v>Customer 0694</v>
      </c>
      <c r="E1669" s="2" t="s">
        <v>60</v>
      </c>
      <c r="F1669" s="2" t="str">
        <f t="array" ref="F1669">_xlfn.XLOOKUP(E1669,Restaurants!A:A,Restaurants!B:B)</f>
        <v>Restaurant 019</v>
      </c>
      <c r="G1669" s="2" t="s">
        <v>514</v>
      </c>
      <c r="H1669" s="2" t="str">
        <f t="array" ref="H1669">_xlfn.XLOOKUP(G1669,Food_Menu!A:A,Food_Menu!B:B)</f>
        <v>Food Item 0013</v>
      </c>
      <c r="I1669" s="2"/>
      <c r="J1669" s="2" t="s">
        <v>29</v>
      </c>
      <c r="K1669" s="2" t="str">
        <f t="array" ref="K1669">_xlfn.XLOOKUP(J1669,Delivery_Partners!A:A,Delivery_Partners!B:B)</f>
        <v>Delivery Partner 017</v>
      </c>
      <c r="L1669" s="3">
        <v>1</v>
      </c>
      <c r="M1669" s="2" t="s">
        <v>101</v>
      </c>
      <c r="N1669" s="2" t="s">
        <v>24</v>
      </c>
      <c r="O1669" s="2"/>
    </row>
    <row r="1670" hidden="1" customHeight="1" spans="1:19">
      <c r="A1670" s="2" t="s">
        <v>3335</v>
      </c>
      <c r="B1670" s="28">
        <v>45999</v>
      </c>
      <c r="C1670" s="2" t="s">
        <v>2437</v>
      </c>
      <c r="D1670" s="2" t="str">
        <f t="array" ref="D1670">_xlfn.XLOOKUP(C1670,Customers!A:A,Customers!B:B)</f>
        <v>Customer 0469</v>
      </c>
      <c r="E1670" s="2" t="s">
        <v>465</v>
      </c>
      <c r="F1670" s="2" t="str">
        <f t="array" ref="F1670">_xlfn.XLOOKUP(E1670,Restaurants!A:A,Restaurants!B:B)</f>
        <v>Restaurant 010</v>
      </c>
      <c r="G1670" s="2" t="s">
        <v>985</v>
      </c>
      <c r="H1670" s="2" t="str">
        <f t="array" ref="H1670">_xlfn.XLOOKUP(G1670,Food_Menu!A:A,Food_Menu!B:B)</f>
        <v>Food Item 0169</v>
      </c>
      <c r="I1670" s="2"/>
      <c r="J1670" s="2" t="s">
        <v>707</v>
      </c>
      <c r="K1670" s="2" t="str">
        <f t="array" ref="K1670">_xlfn.XLOOKUP(J1670,Delivery_Partners!A:A,Delivery_Partners!B:B)</f>
        <v>Delivery Partner 171</v>
      </c>
      <c r="L1670" s="3">
        <v>1</v>
      </c>
      <c r="M1670" s="2" t="s">
        <v>101</v>
      </c>
      <c r="N1670" s="2" t="s">
        <v>74</v>
      </c>
      <c r="O1670" s="2"/>
    </row>
    <row r="1671" customHeight="1" spans="1:19">
      <c r="A1671" s="2" t="s">
        <v>3336</v>
      </c>
      <c r="B1671" s="29" t="s">
        <v>31</v>
      </c>
      <c r="C1671" s="2" t="s">
        <v>1341</v>
      </c>
      <c r="D1671" s="2" t="str">
        <f t="array" ref="D1671">_xlfn.XLOOKUP(C1671,Customers!A:A,Customers!B:B)</f>
        <v>Customer 0590</v>
      </c>
      <c r="E1671" s="2" t="s">
        <v>33</v>
      </c>
      <c r="F1671" s="2" t="str">
        <f t="array" ref="F1671">_xlfn.XLOOKUP(E1671,Restaurants!A:A,Restaurants!B:B)</f>
        <v>Restaurant 035</v>
      </c>
      <c r="G1671" s="2" t="s">
        <v>1013</v>
      </c>
      <c r="H1671" s="2" t="str">
        <f t="array" ref="H1671">_xlfn.XLOOKUP(G1671,Food_Menu!A:A,Food_Menu!B:B)</f>
        <v>Food Item 0158</v>
      </c>
      <c r="I1671" s="2">
        <f t="array" ref="I1671">_xlfn.XLOOKUP(G1671,Food_Menu!A:A,Food_Menu!D:D)</f>
        <v>622.8</v>
      </c>
      <c r="J1671" s="2" t="s">
        <v>226</v>
      </c>
      <c r="K1671" s="2" t="str">
        <f t="array" ref="K1671">_xlfn.XLOOKUP(J1671,Delivery_Partners!A:A,Delivery_Partners!B:B)</f>
        <v>Delivery Partner 027</v>
      </c>
      <c r="L1671" s="3">
        <v>1</v>
      </c>
      <c r="M1671" s="2" t="s">
        <v>23</v>
      </c>
      <c r="N1671" s="2" t="s">
        <v>24</v>
      </c>
      <c r="O1671" s="3">
        <v>59</v>
      </c>
      <c r="P1671" s="13">
        <f t="shared" ref="P1671:P1687" si="334">I1671*L1671</f>
        <v>622.8</v>
      </c>
      <c r="Q1671" s="13" t="str">
        <f t="shared" ref="Q1671:Q1687" si="335">IF(O1671="","Not Delivered",IF(O1671&lt;=30,"Fast",IF(O1671&lt;=60,"Normal","Slow")))</f>
        <v>Normal</v>
      </c>
      <c r="S1671" s="21"/>
    </row>
    <row r="1672" customHeight="1" spans="1:19">
      <c r="A1672" s="2" t="s">
        <v>3337</v>
      </c>
      <c r="B1672" s="29" t="s">
        <v>850</v>
      </c>
      <c r="C1672" s="2" t="s">
        <v>77</v>
      </c>
      <c r="D1672" s="2" t="str">
        <f t="array" ref="D1672">_xlfn.XLOOKUP(C1672,Customers!A:A,Customers!B:B)</f>
        <v>Customer 0256</v>
      </c>
      <c r="E1672" s="2" t="s">
        <v>78</v>
      </c>
      <c r="F1672" s="2" t="str">
        <f t="array" ref="F1672">_xlfn.XLOOKUP(E1672,Restaurants!A:A,Restaurants!B:B)</f>
        <v>Restaurant 011</v>
      </c>
      <c r="G1672" s="2" t="s">
        <v>111</v>
      </c>
      <c r="H1672" s="2" t="str">
        <f t="array" ref="H1672">_xlfn.XLOOKUP(G1672,Food_Menu!A:A,Food_Menu!B:B)</f>
        <v>Food Item 0197</v>
      </c>
      <c r="I1672" s="2">
        <f t="array" ref="I1672">_xlfn.XLOOKUP(G1672,Food_Menu!A:A,Food_Menu!D:D)</f>
        <v>628.28</v>
      </c>
      <c r="J1672" s="2" t="s">
        <v>663</v>
      </c>
      <c r="K1672" s="2" t="str">
        <f t="array" ref="K1672">_xlfn.XLOOKUP(J1672,Delivery_Partners!A:A,Delivery_Partners!B:B)</f>
        <v>Delivery Partner 007</v>
      </c>
      <c r="L1672" s="3">
        <v>1</v>
      </c>
      <c r="M1672" s="2" t="s">
        <v>23</v>
      </c>
      <c r="N1672" s="2" t="s">
        <v>24</v>
      </c>
      <c r="O1672" s="3">
        <v>44</v>
      </c>
      <c r="P1672" s="13">
        <f t="shared" si="334"/>
        <v>628.28</v>
      </c>
      <c r="Q1672" s="13" t="str">
        <f t="shared" si="335"/>
        <v>Normal</v>
      </c>
      <c r="S1672" s="21"/>
    </row>
    <row r="1673" customHeight="1" spans="1:19">
      <c r="A1673" s="2" t="s">
        <v>3338</v>
      </c>
      <c r="B1673" s="29" t="s">
        <v>974</v>
      </c>
      <c r="C1673" s="2" t="s">
        <v>3339</v>
      </c>
      <c r="D1673" s="2" t="str">
        <f t="array" ref="D1673">_xlfn.XLOOKUP(C1673,Customers!A:A,Customers!B:B)</f>
        <v>Customer 0477</v>
      </c>
      <c r="E1673" s="2" t="s">
        <v>750</v>
      </c>
      <c r="F1673" s="2" t="str">
        <f t="array" ref="F1673">_xlfn.XLOOKUP(E1673,Restaurants!A:A,Restaurants!B:B)</f>
        <v>Restaurant 076</v>
      </c>
      <c r="G1673" s="2" t="s">
        <v>1547</v>
      </c>
      <c r="H1673" s="2" t="str">
        <f t="array" ref="H1673">_xlfn.XLOOKUP(G1673,Food_Menu!A:A,Food_Menu!B:B)</f>
        <v>Food Item 0155</v>
      </c>
      <c r="I1673" s="2">
        <f t="array" ref="I1673">_xlfn.XLOOKUP(G1673,Food_Menu!A:A,Food_Menu!D:D)</f>
        <v>185.15</v>
      </c>
      <c r="J1673" s="2" t="s">
        <v>1930</v>
      </c>
      <c r="K1673" s="2" t="str">
        <f t="array" ref="K1673">_xlfn.XLOOKUP(J1673,Delivery_Partners!A:A,Delivery_Partners!B:B)</f>
        <v>Delivery Partner 077</v>
      </c>
      <c r="L1673" s="3">
        <v>4</v>
      </c>
      <c r="M1673" s="2" t="s">
        <v>23</v>
      </c>
      <c r="N1673" s="2" t="s">
        <v>74</v>
      </c>
      <c r="O1673" s="3">
        <v>34</v>
      </c>
      <c r="P1673" s="13">
        <f t="shared" si="334"/>
        <v>740.6</v>
      </c>
      <c r="Q1673" s="13" t="str">
        <f t="shared" si="335"/>
        <v>Normal</v>
      </c>
      <c r="S1673" s="21"/>
    </row>
    <row r="1674" customHeight="1" spans="1:19">
      <c r="A1674" s="2" t="s">
        <v>3340</v>
      </c>
      <c r="B1674" s="28">
        <v>45695</v>
      </c>
      <c r="C1674" s="2" t="s">
        <v>2565</v>
      </c>
      <c r="D1674" s="2" t="str">
        <f t="array" ref="D1674">_xlfn.XLOOKUP(C1674,Customers!A:A,Customers!B:B)</f>
        <v>Customer 1125</v>
      </c>
      <c r="E1674" s="2" t="s">
        <v>552</v>
      </c>
      <c r="F1674" s="2" t="str">
        <f t="array" ref="F1674">_xlfn.XLOOKUP(E1674,Restaurants!A:A,Restaurants!B:B)</f>
        <v>Restaurant 089</v>
      </c>
      <c r="G1674" s="2" t="s">
        <v>216</v>
      </c>
      <c r="H1674" s="2" t="str">
        <f t="array" ref="H1674">_xlfn.XLOOKUP(G1674,Food_Menu!A:A,Food_Menu!B:B)</f>
        <v>Food Item 0132</v>
      </c>
      <c r="I1674" s="2">
        <f t="array" ref="I1674">_xlfn.XLOOKUP(G1674,Food_Menu!A:A,Food_Menu!D:D)</f>
        <v>597.76</v>
      </c>
      <c r="J1674" s="2" t="s">
        <v>461</v>
      </c>
      <c r="K1674" s="2" t="str">
        <f t="array" ref="K1674">_xlfn.XLOOKUP(J1674,Delivery_Partners!A:A,Delivery_Partners!B:B)</f>
        <v>Delivery Partner 118</v>
      </c>
      <c r="L1674" s="3">
        <v>1</v>
      </c>
      <c r="M1674" s="2" t="s">
        <v>23</v>
      </c>
      <c r="N1674" s="2" t="s">
        <v>24</v>
      </c>
      <c r="O1674" s="3">
        <v>28</v>
      </c>
      <c r="P1674" s="13">
        <f t="shared" si="334"/>
        <v>597.76</v>
      </c>
      <c r="Q1674" s="13" t="str">
        <f t="shared" si="335"/>
        <v>Fast</v>
      </c>
      <c r="S1674" s="21"/>
    </row>
    <row r="1675" customHeight="1" spans="1:19">
      <c r="A1675" s="2" t="s">
        <v>3341</v>
      </c>
      <c r="B1675" s="29" t="s">
        <v>1417</v>
      </c>
      <c r="C1675" s="2" t="s">
        <v>3342</v>
      </c>
      <c r="D1675" s="2" t="str">
        <f t="array" ref="D1675">_xlfn.XLOOKUP(C1675,Customers!A:A,Customers!B:B)</f>
        <v>Customer 0735</v>
      </c>
      <c r="E1675" s="2" t="s">
        <v>425</v>
      </c>
      <c r="F1675" s="2" t="str">
        <f t="array" ref="F1675">_xlfn.XLOOKUP(E1675,Restaurants!A:A,Restaurants!B:B)</f>
        <v>Restaurant 023</v>
      </c>
      <c r="G1675" s="2" t="s">
        <v>1285</v>
      </c>
      <c r="H1675" s="2" t="str">
        <f t="array" ref="H1675">_xlfn.XLOOKUP(G1675,Food_Menu!A:A,Food_Menu!B:B)</f>
        <v>Food Item 0026</v>
      </c>
      <c r="I1675" s="2">
        <f t="array" ref="I1675">_xlfn.XLOOKUP(G1675,Food_Menu!A:A,Food_Menu!D:D)</f>
        <v>535.49</v>
      </c>
      <c r="J1675" s="2" t="s">
        <v>671</v>
      </c>
      <c r="K1675" s="2" t="str">
        <f t="array" ref="K1675">_xlfn.XLOOKUP(J1675,Delivery_Partners!A:A,Delivery_Partners!B:B)</f>
        <v>Delivery Partner 043</v>
      </c>
      <c r="L1675" s="3">
        <v>2</v>
      </c>
      <c r="M1675" s="2" t="s">
        <v>23</v>
      </c>
      <c r="N1675" s="2" t="s">
        <v>24</v>
      </c>
      <c r="O1675" s="3">
        <v>28</v>
      </c>
      <c r="P1675" s="13">
        <f t="shared" si="334"/>
        <v>1070.98</v>
      </c>
      <c r="Q1675" s="13" t="str">
        <f t="shared" si="335"/>
        <v>Fast</v>
      </c>
      <c r="S1675" s="21"/>
    </row>
    <row r="1676" customHeight="1" spans="1:19">
      <c r="A1676" s="2" t="s">
        <v>3343</v>
      </c>
      <c r="B1676" s="29" t="s">
        <v>902</v>
      </c>
      <c r="C1676" s="2" t="s">
        <v>642</v>
      </c>
      <c r="D1676" s="2" t="str">
        <f t="array" ref="D1676">_xlfn.XLOOKUP(C1676,Customers!A:A,Customers!B:B)</f>
        <v>Customer 0518</v>
      </c>
      <c r="E1676" s="2" t="s">
        <v>578</v>
      </c>
      <c r="F1676" s="2" t="str">
        <f t="array" ref="F1676">_xlfn.XLOOKUP(E1676,Restaurants!A:A,Restaurants!B:B)</f>
        <v>Restaurant 063</v>
      </c>
      <c r="G1676" s="2" t="s">
        <v>985</v>
      </c>
      <c r="H1676" s="2" t="str">
        <f t="array" ref="H1676">_xlfn.XLOOKUP(G1676,Food_Menu!A:A,Food_Menu!B:B)</f>
        <v>Food Item 0169</v>
      </c>
      <c r="I1676" s="2">
        <f t="array" ref="I1676">_xlfn.XLOOKUP(G1676,Food_Menu!A:A,Food_Menu!D:D)</f>
        <v>94.12</v>
      </c>
      <c r="J1676" s="2" t="s">
        <v>958</v>
      </c>
      <c r="K1676" s="2" t="str">
        <f t="array" ref="K1676">_xlfn.XLOOKUP(J1676,Delivery_Partners!A:A,Delivery_Partners!B:B)</f>
        <v>Delivery Partner 030</v>
      </c>
      <c r="L1676" s="3">
        <v>2</v>
      </c>
      <c r="M1676" s="2" t="s">
        <v>23</v>
      </c>
      <c r="N1676" s="2" t="s">
        <v>55</v>
      </c>
      <c r="O1676" s="3">
        <v>51</v>
      </c>
      <c r="P1676" s="13">
        <f t="shared" si="334"/>
        <v>188.24</v>
      </c>
      <c r="Q1676" s="13" t="str">
        <f t="shared" si="335"/>
        <v>Normal</v>
      </c>
      <c r="S1676" s="21"/>
    </row>
    <row r="1677" customHeight="1" spans="1:19">
      <c r="A1677" s="2" t="s">
        <v>3344</v>
      </c>
      <c r="B1677" s="29" t="s">
        <v>653</v>
      </c>
      <c r="C1677" s="2" t="s">
        <v>3345</v>
      </c>
      <c r="D1677" s="2" t="str">
        <f t="array" ref="D1677">_xlfn.XLOOKUP(C1677,Customers!A:A,Customers!B:B)</f>
        <v>Customer 0150</v>
      </c>
      <c r="E1677" s="2" t="s">
        <v>66</v>
      </c>
      <c r="F1677" s="2" t="str">
        <f t="array" ref="F1677">_xlfn.XLOOKUP(E1677,Restaurants!A:A,Restaurants!B:B)</f>
        <v>Restaurant 037</v>
      </c>
      <c r="G1677" s="2" t="s">
        <v>861</v>
      </c>
      <c r="H1677" s="2" t="str">
        <f t="array" ref="H1677">_xlfn.XLOOKUP(G1677,Food_Menu!A:A,Food_Menu!B:B)</f>
        <v>Food Item 0051</v>
      </c>
      <c r="I1677" s="2">
        <f t="array" ref="I1677">_xlfn.XLOOKUP(G1677,Food_Menu!A:A,Food_Menu!D:D)</f>
        <v>516.47</v>
      </c>
      <c r="J1677" s="2" t="s">
        <v>808</v>
      </c>
      <c r="K1677" s="2" t="str">
        <f t="array" ref="K1677">_xlfn.XLOOKUP(J1677,Delivery_Partners!A:A,Delivery_Partners!B:B)</f>
        <v>Delivery Partner 153</v>
      </c>
      <c r="L1677" s="3">
        <v>1</v>
      </c>
      <c r="M1677" s="2" t="s">
        <v>23</v>
      </c>
      <c r="N1677" s="2" t="s">
        <v>24</v>
      </c>
      <c r="O1677" s="3">
        <v>56</v>
      </c>
      <c r="P1677" s="13">
        <f t="shared" si="334"/>
        <v>516.47</v>
      </c>
      <c r="Q1677" s="13" t="str">
        <f t="shared" si="335"/>
        <v>Normal</v>
      </c>
      <c r="S1677" s="21"/>
    </row>
    <row r="1678" customHeight="1" spans="1:19">
      <c r="A1678" s="2" t="s">
        <v>3346</v>
      </c>
      <c r="B1678" s="28">
        <v>45692</v>
      </c>
      <c r="C1678" s="2" t="s">
        <v>1448</v>
      </c>
      <c r="D1678" s="2" t="str">
        <f t="array" ref="D1678">_xlfn.XLOOKUP(C1678,Customers!A:A,Customers!B:B)</f>
        <v>Customer 1088</v>
      </c>
      <c r="E1678" s="2" t="s">
        <v>465</v>
      </c>
      <c r="F1678" s="2" t="str">
        <f t="array" ref="F1678">_xlfn.XLOOKUP(E1678,Restaurants!A:A,Restaurants!B:B)</f>
        <v>Restaurant 010</v>
      </c>
      <c r="G1678" s="2" t="s">
        <v>966</v>
      </c>
      <c r="H1678" s="2" t="str">
        <f t="array" ref="H1678">_xlfn.XLOOKUP(G1678,Food_Menu!A:A,Food_Menu!B:B)</f>
        <v>Food Item 0024</v>
      </c>
      <c r="I1678" s="2">
        <f t="array" ref="I1678">_xlfn.XLOOKUP(G1678,Food_Menu!A:A,Food_Menu!D:D)</f>
        <v>375.96</v>
      </c>
      <c r="J1678" s="2" t="s">
        <v>383</v>
      </c>
      <c r="K1678" s="2" t="str">
        <f t="array" ref="K1678">_xlfn.XLOOKUP(J1678,Delivery_Partners!A:A,Delivery_Partners!B:B)</f>
        <v>Delivery Partner 149</v>
      </c>
      <c r="L1678" s="3">
        <v>3</v>
      </c>
      <c r="M1678" s="2" t="s">
        <v>23</v>
      </c>
      <c r="N1678" s="2" t="s">
        <v>24</v>
      </c>
      <c r="O1678" s="3">
        <v>47</v>
      </c>
      <c r="P1678" s="13">
        <f t="shared" si="334"/>
        <v>1127.88</v>
      </c>
      <c r="Q1678" s="13" t="str">
        <f t="shared" si="335"/>
        <v>Normal</v>
      </c>
      <c r="S1678" s="21"/>
    </row>
    <row r="1679" customHeight="1" spans="1:19">
      <c r="A1679" s="2" t="s">
        <v>3347</v>
      </c>
      <c r="B1679" s="29" t="s">
        <v>150</v>
      </c>
      <c r="C1679" s="2" t="s">
        <v>1317</v>
      </c>
      <c r="D1679" s="2" t="str">
        <f t="array" ref="D1679">_xlfn.XLOOKUP(C1679,Customers!A:A,Customers!B:B)</f>
        <v>Customer 0196</v>
      </c>
      <c r="E1679" s="2" t="s">
        <v>293</v>
      </c>
      <c r="F1679" s="2" t="str">
        <f t="array" ref="F1679">_xlfn.XLOOKUP(E1679,Restaurants!A:A,Restaurants!B:B)</f>
        <v>Restaurant 057</v>
      </c>
      <c r="G1679" s="2" t="s">
        <v>789</v>
      </c>
      <c r="H1679" s="2" t="str">
        <f t="array" ref="H1679">_xlfn.XLOOKUP(G1679,Food_Menu!A:A,Food_Menu!B:B)</f>
        <v>Food Item 0162</v>
      </c>
      <c r="I1679" s="2">
        <f t="array" ref="I1679">_xlfn.XLOOKUP(G1679,Food_Menu!A:A,Food_Menu!D:D)</f>
        <v>422.16</v>
      </c>
      <c r="J1679" s="2" t="s">
        <v>1239</v>
      </c>
      <c r="K1679" s="2" t="str">
        <f t="array" ref="K1679">_xlfn.XLOOKUP(J1679,Delivery_Partners!A:A,Delivery_Partners!B:B)</f>
        <v>Delivery Partner 136</v>
      </c>
      <c r="L1679" s="3">
        <v>1</v>
      </c>
      <c r="M1679" s="2" t="s">
        <v>23</v>
      </c>
      <c r="N1679" s="2" t="s">
        <v>42</v>
      </c>
      <c r="O1679" s="3">
        <v>15</v>
      </c>
      <c r="P1679" s="13">
        <f t="shared" si="334"/>
        <v>422.16</v>
      </c>
      <c r="Q1679" s="13" t="str">
        <f t="shared" si="335"/>
        <v>Fast</v>
      </c>
      <c r="S1679" s="21"/>
    </row>
    <row r="1680" customHeight="1" spans="1:19">
      <c r="A1680" s="2" t="s">
        <v>3348</v>
      </c>
      <c r="B1680" s="29" t="s">
        <v>419</v>
      </c>
      <c r="C1680" s="2" t="s">
        <v>2412</v>
      </c>
      <c r="D1680" s="2" t="str">
        <f t="array" ref="D1680">_xlfn.XLOOKUP(C1680,Customers!A:A,Customers!B:B)</f>
        <v>Customer 0866</v>
      </c>
      <c r="E1680" s="2" t="s">
        <v>1342</v>
      </c>
      <c r="F1680" s="2" t="str">
        <f t="array" ref="F1680">_xlfn.XLOOKUP(E1680,Restaurants!A:A,Restaurants!B:B)</f>
        <v>Restaurant 084</v>
      </c>
      <c r="G1680" s="2" t="s">
        <v>692</v>
      </c>
      <c r="H1680" s="2" t="str">
        <f t="array" ref="H1680">_xlfn.XLOOKUP(G1680,Food_Menu!A:A,Food_Menu!B:B)</f>
        <v>Food Item 0130</v>
      </c>
      <c r="I1680" s="2">
        <f t="array" ref="I1680">_xlfn.XLOOKUP(G1680,Food_Menu!A:A,Food_Menu!D:D)</f>
        <v>112.66</v>
      </c>
      <c r="J1680" s="2" t="s">
        <v>435</v>
      </c>
      <c r="K1680" s="2" t="str">
        <f t="array" ref="K1680">_xlfn.XLOOKUP(J1680,Delivery_Partners!A:A,Delivery_Partners!B:B)</f>
        <v>Delivery Partner 040</v>
      </c>
      <c r="L1680" s="3">
        <v>1</v>
      </c>
      <c r="M1680" s="2" t="s">
        <v>23</v>
      </c>
      <c r="N1680" s="2" t="s">
        <v>55</v>
      </c>
      <c r="O1680" s="3">
        <v>15</v>
      </c>
      <c r="P1680" s="13">
        <f t="shared" si="334"/>
        <v>112.66</v>
      </c>
      <c r="Q1680" s="13" t="str">
        <f t="shared" si="335"/>
        <v>Fast</v>
      </c>
      <c r="S1680" s="21"/>
    </row>
    <row r="1681" customHeight="1" spans="1:19">
      <c r="A1681" s="2" t="s">
        <v>3349</v>
      </c>
      <c r="B1681" s="28">
        <v>45693</v>
      </c>
      <c r="C1681" s="2" t="s">
        <v>2609</v>
      </c>
      <c r="D1681" s="2" t="str">
        <f t="array" ref="D1681">_xlfn.XLOOKUP(C1681,Customers!A:A,Customers!B:B)</f>
        <v>Customer 0364</v>
      </c>
      <c r="E1681" s="2" t="s">
        <v>376</v>
      </c>
      <c r="F1681" s="2" t="str">
        <f t="array" ref="F1681">_xlfn.XLOOKUP(E1681,Restaurants!A:A,Restaurants!B:B)</f>
        <v>Restaurant 028</v>
      </c>
      <c r="G1681" s="2" t="s">
        <v>1044</v>
      </c>
      <c r="H1681" s="2" t="str">
        <f t="array" ref="H1681">_xlfn.XLOOKUP(G1681,Food_Menu!A:A,Food_Menu!B:B)</f>
        <v>Food Item 0033</v>
      </c>
      <c r="I1681" s="2">
        <f t="array" ref="I1681">_xlfn.XLOOKUP(G1681,Food_Menu!A:A,Food_Menu!D:D)</f>
        <v>595.57</v>
      </c>
      <c r="J1681" s="2" t="s">
        <v>640</v>
      </c>
      <c r="K1681" s="2" t="str">
        <f t="array" ref="K1681">_xlfn.XLOOKUP(J1681,Delivery_Partners!A:A,Delivery_Partners!B:B)</f>
        <v>Delivery Partner 097</v>
      </c>
      <c r="L1681" s="3">
        <v>2</v>
      </c>
      <c r="M1681" s="2" t="s">
        <v>23</v>
      </c>
      <c r="N1681" s="2" t="s">
        <v>42</v>
      </c>
      <c r="O1681" s="3">
        <v>35</v>
      </c>
      <c r="P1681" s="13">
        <f t="shared" si="334"/>
        <v>1191.14</v>
      </c>
      <c r="Q1681" s="13" t="str">
        <f t="shared" si="335"/>
        <v>Normal</v>
      </c>
      <c r="S1681" s="21"/>
    </row>
    <row r="1682" customHeight="1" spans="1:19">
      <c r="A1682" s="2" t="s">
        <v>3350</v>
      </c>
      <c r="B1682" s="29" t="s">
        <v>1380</v>
      </c>
      <c r="C1682" s="2" t="s">
        <v>1883</v>
      </c>
      <c r="D1682" s="2" t="str">
        <f t="array" ref="D1682">_xlfn.XLOOKUP(C1682,Customers!A:A,Customers!B:B)</f>
        <v>Customer 0335</v>
      </c>
      <c r="E1682" s="2" t="s">
        <v>358</v>
      </c>
      <c r="F1682" s="2" t="str">
        <f t="array" ref="F1682">_xlfn.XLOOKUP(E1682,Restaurants!A:A,Restaurants!B:B)</f>
        <v>Restaurant 095</v>
      </c>
      <c r="G1682" s="2" t="s">
        <v>631</v>
      </c>
      <c r="H1682" s="2" t="str">
        <f t="array" ref="H1682">_xlfn.XLOOKUP(G1682,Food_Menu!A:A,Food_Menu!B:B)</f>
        <v>Food Item 0121</v>
      </c>
      <c r="I1682" s="2">
        <f t="array" ref="I1682">_xlfn.XLOOKUP(G1682,Food_Menu!A:A,Food_Menu!D:D)</f>
        <v>249.48</v>
      </c>
      <c r="J1682" s="2" t="s">
        <v>693</v>
      </c>
      <c r="K1682" s="2" t="str">
        <f t="array" ref="K1682">_xlfn.XLOOKUP(J1682,Delivery_Partners!A:A,Delivery_Partners!B:B)</f>
        <v>Delivery Partner 125</v>
      </c>
      <c r="L1682" s="3">
        <v>2</v>
      </c>
      <c r="M1682" s="2" t="s">
        <v>23</v>
      </c>
      <c r="N1682" s="2" t="s">
        <v>24</v>
      </c>
      <c r="O1682" s="3">
        <v>33</v>
      </c>
      <c r="P1682" s="13">
        <f t="shared" si="334"/>
        <v>498.96</v>
      </c>
      <c r="Q1682" s="13" t="str">
        <f t="shared" si="335"/>
        <v>Normal</v>
      </c>
      <c r="S1682" s="21"/>
    </row>
    <row r="1683" customHeight="1" spans="1:19">
      <c r="A1683" s="2" t="s">
        <v>3351</v>
      </c>
      <c r="B1683" s="29" t="s">
        <v>403</v>
      </c>
      <c r="C1683" s="2" t="s">
        <v>3352</v>
      </c>
      <c r="D1683" s="2" t="str">
        <f t="array" ref="D1683">_xlfn.XLOOKUP(C1683,Customers!A:A,Customers!B:B)</f>
        <v>Customer 0206</v>
      </c>
      <c r="E1683" s="2" t="s">
        <v>224</v>
      </c>
      <c r="F1683" s="2" t="str">
        <f t="array" ref="F1683">_xlfn.XLOOKUP(E1683,Restaurants!A:A,Restaurants!B:B)</f>
        <v>Restaurant 120</v>
      </c>
      <c r="G1683" s="2" t="s">
        <v>1063</v>
      </c>
      <c r="H1683" s="2" t="str">
        <f t="array" ref="H1683">_xlfn.XLOOKUP(G1683,Food_Menu!A:A,Food_Menu!B:B)</f>
        <v>Food Item 0153</v>
      </c>
      <c r="I1683" s="2">
        <f t="array" ref="I1683">_xlfn.XLOOKUP(G1683,Food_Menu!A:A,Food_Menu!D:D)</f>
        <v>322.66</v>
      </c>
      <c r="J1683" s="2" t="s">
        <v>1443</v>
      </c>
      <c r="K1683" s="2" t="str">
        <f t="array" ref="K1683">_xlfn.XLOOKUP(J1683,Delivery_Partners!A:A,Delivery_Partners!B:B)</f>
        <v>Delivery Partner 078</v>
      </c>
      <c r="L1683" s="3">
        <v>1</v>
      </c>
      <c r="M1683" s="2" t="s">
        <v>23</v>
      </c>
      <c r="N1683" s="2" t="s">
        <v>24</v>
      </c>
      <c r="O1683" s="3">
        <v>35</v>
      </c>
      <c r="P1683" s="13">
        <f t="shared" si="334"/>
        <v>322.66</v>
      </c>
      <c r="Q1683" s="13" t="str">
        <f t="shared" si="335"/>
        <v>Normal</v>
      </c>
      <c r="S1683" s="21"/>
    </row>
    <row r="1684" customHeight="1" spans="1:19">
      <c r="A1684" s="2" t="s">
        <v>3353</v>
      </c>
      <c r="B1684" s="28">
        <v>45699</v>
      </c>
      <c r="C1684" s="2" t="s">
        <v>2798</v>
      </c>
      <c r="D1684" s="2" t="str">
        <f t="array" ref="D1684">_xlfn.XLOOKUP(C1684,Customers!A:A,Customers!B:B)</f>
        <v>Customer 0451</v>
      </c>
      <c r="E1684" s="2" t="s">
        <v>335</v>
      </c>
      <c r="F1684" s="2" t="str">
        <f t="array" ref="F1684">_xlfn.XLOOKUP(E1684,Restaurants!A:A,Restaurants!B:B)</f>
        <v>Restaurant 007</v>
      </c>
      <c r="G1684" s="2" t="s">
        <v>748</v>
      </c>
      <c r="H1684" s="2" t="str">
        <f t="array" ref="H1684">_xlfn.XLOOKUP(G1684,Food_Menu!A:A,Food_Menu!B:B)</f>
        <v>Food Item 0110</v>
      </c>
      <c r="I1684" s="2">
        <f t="array" ref="I1684">_xlfn.XLOOKUP(G1684,Food_Menu!A:A,Food_Menu!D:D)</f>
        <v>384.6</v>
      </c>
      <c r="J1684" s="2" t="s">
        <v>2158</v>
      </c>
      <c r="K1684" s="2" t="str">
        <f t="array" ref="K1684">_xlfn.XLOOKUP(J1684,Delivery_Partners!A:A,Delivery_Partners!B:B)</f>
        <v>Delivery Partner 033</v>
      </c>
      <c r="L1684" s="3">
        <v>3</v>
      </c>
      <c r="M1684" s="2" t="s">
        <v>23</v>
      </c>
      <c r="N1684" s="2" t="s">
        <v>24</v>
      </c>
      <c r="O1684" s="3">
        <v>50</v>
      </c>
      <c r="P1684" s="13">
        <f t="shared" si="334"/>
        <v>1153.8</v>
      </c>
      <c r="Q1684" s="13" t="str">
        <f t="shared" si="335"/>
        <v>Normal</v>
      </c>
      <c r="S1684" s="21"/>
    </row>
    <row r="1685" customHeight="1" spans="1:19">
      <c r="A1685" s="2" t="s">
        <v>3354</v>
      </c>
      <c r="B1685" s="29" t="s">
        <v>320</v>
      </c>
      <c r="C1685" s="2" t="s">
        <v>3104</v>
      </c>
      <c r="D1685" s="2" t="str">
        <f t="array" ref="D1685">_xlfn.XLOOKUP(C1685,Customers!A:A,Customers!B:B)</f>
        <v>Customer 0813</v>
      </c>
      <c r="E1685" s="2" t="s">
        <v>950</v>
      </c>
      <c r="F1685" s="2" t="str">
        <f t="array" ref="F1685">_xlfn.XLOOKUP(E1685,Restaurants!A:A,Restaurants!B:B)</f>
        <v>Restaurant 020</v>
      </c>
      <c r="G1685" s="2" t="s">
        <v>1013</v>
      </c>
      <c r="H1685" s="2" t="str">
        <f t="array" ref="H1685">_xlfn.XLOOKUP(G1685,Food_Menu!A:A,Food_Menu!B:B)</f>
        <v>Food Item 0158</v>
      </c>
      <c r="I1685" s="2">
        <f t="array" ref="I1685">_xlfn.XLOOKUP(G1685,Food_Menu!A:A,Food_Menu!D:D)</f>
        <v>622.8</v>
      </c>
      <c r="J1685" s="2" t="s">
        <v>485</v>
      </c>
      <c r="K1685" s="2" t="str">
        <f t="array" ref="K1685">_xlfn.XLOOKUP(J1685,Delivery_Partners!A:A,Delivery_Partners!B:B)</f>
        <v>Delivery Partner 150</v>
      </c>
      <c r="L1685" s="3">
        <v>4</v>
      </c>
      <c r="M1685" s="2" t="s">
        <v>23</v>
      </c>
      <c r="N1685" s="2" t="s">
        <v>24</v>
      </c>
      <c r="O1685" s="3">
        <v>49</v>
      </c>
      <c r="P1685" s="13">
        <f t="shared" si="334"/>
        <v>2491.2</v>
      </c>
      <c r="Q1685" s="13" t="str">
        <f t="shared" si="335"/>
        <v>Normal</v>
      </c>
      <c r="S1685" s="21"/>
    </row>
    <row r="1686" customHeight="1" spans="1:19">
      <c r="A1686" s="2" t="s">
        <v>3355</v>
      </c>
      <c r="B1686" s="29" t="s">
        <v>2247</v>
      </c>
      <c r="C1686" s="2" t="s">
        <v>420</v>
      </c>
      <c r="D1686" s="2" t="str">
        <f t="array" ref="D1686">_xlfn.XLOOKUP(C1686,Customers!A:A,Customers!B:B)</f>
        <v>Customer 0500</v>
      </c>
      <c r="E1686" s="2" t="s">
        <v>33</v>
      </c>
      <c r="F1686" s="2" t="str">
        <f t="array" ref="F1686">_xlfn.XLOOKUP(E1686,Restaurants!A:A,Restaurants!B:B)</f>
        <v>Restaurant 035</v>
      </c>
      <c r="G1686" s="2" t="s">
        <v>122</v>
      </c>
      <c r="H1686" s="2" t="str">
        <f t="array" ref="H1686">_xlfn.XLOOKUP(G1686,Food_Menu!A:A,Food_Menu!B:B)</f>
        <v>Food Item 0111</v>
      </c>
      <c r="I1686" s="2">
        <f t="array" ref="I1686">_xlfn.XLOOKUP(G1686,Food_Menu!A:A,Food_Menu!D:D)</f>
        <v>237.65</v>
      </c>
      <c r="J1686" s="2" t="s">
        <v>534</v>
      </c>
      <c r="K1686" s="2" t="str">
        <f t="array" ref="K1686">_xlfn.XLOOKUP(J1686,Delivery_Partners!A:A,Delivery_Partners!B:B)</f>
        <v>Delivery Partner 169</v>
      </c>
      <c r="L1686" s="3">
        <v>1</v>
      </c>
      <c r="M1686" s="2" t="s">
        <v>23</v>
      </c>
      <c r="N1686" s="2" t="s">
        <v>55</v>
      </c>
      <c r="O1686" s="3">
        <v>37</v>
      </c>
      <c r="P1686" s="13">
        <f t="shared" si="334"/>
        <v>237.65</v>
      </c>
      <c r="Q1686" s="13" t="str">
        <f t="shared" si="335"/>
        <v>Normal</v>
      </c>
      <c r="S1686" s="21"/>
    </row>
    <row r="1687" customHeight="1" spans="1:19">
      <c r="A1687" s="2" t="s">
        <v>3356</v>
      </c>
      <c r="B1687" s="28">
        <v>45699</v>
      </c>
      <c r="C1687" s="2" t="s">
        <v>321</v>
      </c>
      <c r="D1687" s="2" t="str">
        <f t="array" ref="D1687">_xlfn.XLOOKUP(C1687,Customers!A:A,Customers!B:B)</f>
        <v>Customer 0030</v>
      </c>
      <c r="E1687" s="2" t="s">
        <v>917</v>
      </c>
      <c r="F1687" s="2" t="str">
        <f t="array" ref="F1687">_xlfn.XLOOKUP(E1687,Restaurants!A:A,Restaurants!B:B)</f>
        <v>Restaurant 102</v>
      </c>
      <c r="G1687" s="2" t="s">
        <v>533</v>
      </c>
      <c r="H1687" s="2" t="str">
        <f t="array" ref="H1687">_xlfn.XLOOKUP(G1687,Food_Menu!A:A,Food_Menu!B:B)</f>
        <v>Food Item 0078</v>
      </c>
      <c r="I1687" s="2">
        <f t="array" ref="I1687">_xlfn.XLOOKUP(G1687,Food_Menu!A:A,Food_Menu!D:D)</f>
        <v>220.49</v>
      </c>
      <c r="J1687" s="2" t="s">
        <v>958</v>
      </c>
      <c r="K1687" s="2" t="str">
        <f t="array" ref="K1687">_xlfn.XLOOKUP(J1687,Delivery_Partners!A:A,Delivery_Partners!B:B)</f>
        <v>Delivery Partner 030</v>
      </c>
      <c r="L1687" s="3">
        <v>2</v>
      </c>
      <c r="M1687" s="2" t="s">
        <v>23</v>
      </c>
      <c r="N1687" s="2" t="s">
        <v>55</v>
      </c>
      <c r="O1687" s="3">
        <v>17</v>
      </c>
      <c r="P1687" s="13">
        <f t="shared" si="334"/>
        <v>440.98</v>
      </c>
      <c r="Q1687" s="13" t="str">
        <f t="shared" si="335"/>
        <v>Fast</v>
      </c>
      <c r="S1687" s="21"/>
    </row>
    <row r="1688" hidden="1" customHeight="1" spans="1:19">
      <c r="A1688" s="2" t="s">
        <v>3357</v>
      </c>
      <c r="B1688" s="28">
        <v>45973</v>
      </c>
      <c r="C1688" s="2" t="s">
        <v>2659</v>
      </c>
      <c r="D1688" s="2" t="str">
        <f t="array" ref="D1688">_xlfn.XLOOKUP(C1688,Customers!A:A,Customers!B:B)</f>
        <v>Customer 0317</v>
      </c>
      <c r="E1688" s="2" t="s">
        <v>93</v>
      </c>
      <c r="F1688" s="2" t="str">
        <f t="array" ref="F1688">_xlfn.XLOOKUP(E1688,Restaurants!A:A,Restaurants!B:B)</f>
        <v>Restaurant 018</v>
      </c>
      <c r="G1688" s="2" t="s">
        <v>303</v>
      </c>
      <c r="H1688" s="2" t="str">
        <f t="array" ref="H1688">_xlfn.XLOOKUP(G1688,Food_Menu!A:A,Food_Menu!B:B)</f>
        <v>Food Item 0050</v>
      </c>
      <c r="I1688" s="2"/>
      <c r="J1688" s="2" t="s">
        <v>1694</v>
      </c>
      <c r="K1688" s="2" t="str">
        <f t="array" ref="K1688">_xlfn.XLOOKUP(J1688,Delivery_Partners!A:A,Delivery_Partners!B:B)</f>
        <v>Delivery Partner 127</v>
      </c>
      <c r="L1688" s="3">
        <v>1</v>
      </c>
      <c r="M1688" s="2" t="s">
        <v>189</v>
      </c>
      <c r="N1688" s="2" t="s">
        <v>24</v>
      </c>
      <c r="O1688" s="2"/>
    </row>
    <row r="1689" customHeight="1" spans="1:19">
      <c r="A1689" s="2" t="s">
        <v>3358</v>
      </c>
      <c r="B1689" s="29" t="s">
        <v>599</v>
      </c>
      <c r="C1689" s="2" t="s">
        <v>326</v>
      </c>
      <c r="D1689" s="2" t="str">
        <f t="array" ref="D1689">_xlfn.XLOOKUP(C1689,Customers!A:A,Customers!B:B)</f>
        <v>Customer 0193</v>
      </c>
      <c r="E1689" s="2" t="s">
        <v>293</v>
      </c>
      <c r="F1689" s="2" t="str">
        <f t="array" ref="F1689">_xlfn.XLOOKUP(E1689,Restaurants!A:A,Restaurants!B:B)</f>
        <v>Restaurant 057</v>
      </c>
      <c r="G1689" s="2" t="s">
        <v>28</v>
      </c>
      <c r="H1689" s="2" t="str">
        <f t="array" ref="H1689">_xlfn.XLOOKUP(G1689,Food_Menu!A:A,Food_Menu!B:B)</f>
        <v>Food Item 0057</v>
      </c>
      <c r="I1689" s="2">
        <f t="array" ref="I1689">_xlfn.XLOOKUP(G1689,Food_Menu!A:A,Food_Menu!D:D)</f>
        <v>302.55</v>
      </c>
      <c r="J1689" s="2" t="s">
        <v>286</v>
      </c>
      <c r="K1689" s="2" t="str">
        <f t="array" ref="K1689">_xlfn.XLOOKUP(J1689,Delivery_Partners!A:A,Delivery_Partners!B:B)</f>
        <v>Delivery Partner 160</v>
      </c>
      <c r="L1689" s="3">
        <v>1</v>
      </c>
      <c r="M1689" s="2" t="s">
        <v>23</v>
      </c>
      <c r="N1689" s="2" t="s">
        <v>74</v>
      </c>
      <c r="O1689" s="3">
        <v>36</v>
      </c>
      <c r="P1689" s="13">
        <f t="shared" ref="P1689:P1699" si="336">I1689*L1689</f>
        <v>302.55</v>
      </c>
      <c r="Q1689" s="13" t="str">
        <f t="shared" ref="Q1689:Q1699" si="337">IF(O1689="","Not Delivered",IF(O1689&lt;=30,"Fast",IF(O1689&lt;=60,"Normal","Slow")))</f>
        <v>Normal</v>
      </c>
      <c r="S1689" s="21"/>
    </row>
    <row r="1690" customHeight="1" spans="1:19">
      <c r="A1690" s="2" t="s">
        <v>3359</v>
      </c>
      <c r="B1690" s="29" t="s">
        <v>370</v>
      </c>
      <c r="C1690" s="2" t="s">
        <v>1257</v>
      </c>
      <c r="D1690" s="2" t="str">
        <f t="array" ref="D1690">_xlfn.XLOOKUP(C1690,Customers!A:A,Customers!B:B)</f>
        <v>Customer 0483</v>
      </c>
      <c r="E1690" s="2" t="s">
        <v>187</v>
      </c>
      <c r="F1690" s="2" t="str">
        <f t="array" ref="F1690">_xlfn.XLOOKUP(E1690,Restaurants!A:A,Restaurants!B:B)</f>
        <v>Restaurant 065</v>
      </c>
      <c r="G1690" s="2" t="s">
        <v>1135</v>
      </c>
      <c r="H1690" s="2" t="str">
        <f t="array" ref="H1690">_xlfn.XLOOKUP(G1690,Food_Menu!A:A,Food_Menu!B:B)</f>
        <v>Food Item 0179</v>
      </c>
      <c r="I1690" s="2">
        <f t="array" ref="I1690">_xlfn.XLOOKUP(G1690,Food_Menu!A:A,Food_Menu!D:D)</f>
        <v>330.25</v>
      </c>
      <c r="J1690" s="2" t="s">
        <v>572</v>
      </c>
      <c r="K1690" s="2" t="str">
        <f t="array" ref="K1690">_xlfn.XLOOKUP(J1690,Delivery_Partners!A:A,Delivery_Partners!B:B)</f>
        <v>Delivery Partner 098</v>
      </c>
      <c r="L1690" s="3">
        <v>1</v>
      </c>
      <c r="M1690" s="2" t="s">
        <v>23</v>
      </c>
      <c r="N1690" s="2" t="s">
        <v>24</v>
      </c>
      <c r="O1690" s="3">
        <v>40</v>
      </c>
      <c r="P1690" s="13">
        <f t="shared" si="336"/>
        <v>330.25</v>
      </c>
      <c r="Q1690" s="13" t="str">
        <f t="shared" si="337"/>
        <v>Normal</v>
      </c>
      <c r="S1690" s="21"/>
    </row>
    <row r="1691" customHeight="1" spans="1:19">
      <c r="A1691" s="2" t="s">
        <v>3360</v>
      </c>
      <c r="B1691" s="28">
        <v>45780</v>
      </c>
      <c r="C1691" s="2" t="s">
        <v>3361</v>
      </c>
      <c r="D1691" s="2" t="str">
        <f t="array" ref="D1691">_xlfn.XLOOKUP(C1691,Customers!A:A,Customers!B:B)</f>
        <v>Customer 1084</v>
      </c>
      <c r="E1691" s="2" t="s">
        <v>1031</v>
      </c>
      <c r="F1691" s="2" t="str">
        <f t="array" ref="F1691">_xlfn.XLOOKUP(E1691,Restaurants!A:A,Restaurants!B:B)</f>
        <v>Restaurant 016</v>
      </c>
      <c r="G1691" s="2" t="s">
        <v>1164</v>
      </c>
      <c r="H1691" s="2" t="str">
        <f t="array" ref="H1691">_xlfn.XLOOKUP(G1691,Food_Menu!A:A,Food_Menu!B:B)</f>
        <v>Food Item 0083</v>
      </c>
      <c r="I1691" s="2">
        <f t="array" ref="I1691">_xlfn.XLOOKUP(G1691,Food_Menu!A:A,Food_Menu!D:D)</f>
        <v>430.56</v>
      </c>
      <c r="J1691" s="2" t="s">
        <v>3362</v>
      </c>
      <c r="K1691" s="2" t="str">
        <f t="array" ref="K1691">_xlfn.XLOOKUP(J1691,Delivery_Partners!A:A,Delivery_Partners!B:B)</f>
        <v>Delivery Partner 009</v>
      </c>
      <c r="L1691" s="3">
        <v>1</v>
      </c>
      <c r="M1691" s="2" t="s">
        <v>23</v>
      </c>
      <c r="N1691" s="2" t="s">
        <v>74</v>
      </c>
      <c r="O1691" s="3">
        <v>20</v>
      </c>
      <c r="P1691" s="13">
        <f t="shared" si="336"/>
        <v>430.56</v>
      </c>
      <c r="Q1691" s="13" t="str">
        <f t="shared" si="337"/>
        <v>Fast</v>
      </c>
      <c r="S1691" s="21"/>
    </row>
    <row r="1692" customHeight="1" spans="1:19">
      <c r="A1692" s="2" t="s">
        <v>3363</v>
      </c>
      <c r="B1692" s="29" t="s">
        <v>279</v>
      </c>
      <c r="C1692" s="2" t="s">
        <v>1618</v>
      </c>
      <c r="D1692" s="2" t="str">
        <f t="array" ref="D1692">_xlfn.XLOOKUP(C1692,Customers!A:A,Customers!B:B)</f>
        <v>Customer 1156</v>
      </c>
      <c r="E1692" s="2" t="s">
        <v>747</v>
      </c>
      <c r="F1692" s="2" t="str">
        <f t="array" ref="F1692">_xlfn.XLOOKUP(E1692,Restaurants!A:A,Restaurants!B:B)</f>
        <v>Restaurant 006</v>
      </c>
      <c r="G1692" s="2" t="s">
        <v>1013</v>
      </c>
      <c r="H1692" s="2" t="str">
        <f t="array" ref="H1692">_xlfn.XLOOKUP(G1692,Food_Menu!A:A,Food_Menu!B:B)</f>
        <v>Food Item 0158</v>
      </c>
      <c r="I1692" s="2">
        <f t="array" ref="I1692">_xlfn.XLOOKUP(G1692,Food_Menu!A:A,Food_Menu!D:D)</f>
        <v>622.8</v>
      </c>
      <c r="J1692" s="2" t="s">
        <v>693</v>
      </c>
      <c r="K1692" s="2" t="str">
        <f t="array" ref="K1692">_xlfn.XLOOKUP(J1692,Delivery_Partners!A:A,Delivery_Partners!B:B)</f>
        <v>Delivery Partner 125</v>
      </c>
      <c r="L1692" s="3">
        <v>2</v>
      </c>
      <c r="M1692" s="2" t="s">
        <v>23</v>
      </c>
      <c r="N1692" s="2" t="s">
        <v>24</v>
      </c>
      <c r="O1692" s="3">
        <v>43</v>
      </c>
      <c r="P1692" s="13">
        <f t="shared" si="336"/>
        <v>1245.6</v>
      </c>
      <c r="Q1692" s="13" t="str">
        <f t="shared" si="337"/>
        <v>Normal</v>
      </c>
      <c r="S1692" s="21"/>
    </row>
    <row r="1693" customHeight="1" spans="1:19">
      <c r="A1693" s="2" t="s">
        <v>3364</v>
      </c>
      <c r="B1693" s="29" t="s">
        <v>599</v>
      </c>
      <c r="C1693" s="2" t="s">
        <v>3365</v>
      </c>
      <c r="D1693" s="2" t="str">
        <f t="array" ref="D1693">_xlfn.XLOOKUP(C1693,Customers!A:A,Customers!B:B)</f>
        <v>Customer 1198</v>
      </c>
      <c r="E1693" s="2" t="s">
        <v>871</v>
      </c>
      <c r="F1693" s="2" t="str">
        <f t="array" ref="F1693">_xlfn.XLOOKUP(E1693,Restaurants!A:A,Restaurants!B:B)</f>
        <v>Restaurant 015</v>
      </c>
      <c r="G1693" s="2" t="s">
        <v>1073</v>
      </c>
      <c r="H1693" s="2" t="str">
        <f t="array" ref="H1693">_xlfn.XLOOKUP(G1693,Food_Menu!A:A,Food_Menu!B:B)</f>
        <v>Food Item 0080</v>
      </c>
      <c r="I1693" s="2">
        <f t="array" ref="I1693">_xlfn.XLOOKUP(G1693,Food_Menu!A:A,Food_Menu!D:D)</f>
        <v>208.69</v>
      </c>
      <c r="J1693" s="2" t="s">
        <v>107</v>
      </c>
      <c r="K1693" s="2" t="str">
        <f t="array" ref="K1693">_xlfn.XLOOKUP(J1693,Delivery_Partners!A:A,Delivery_Partners!B:B)</f>
        <v>Delivery Partner 167</v>
      </c>
      <c r="L1693" s="3">
        <v>1</v>
      </c>
      <c r="M1693" s="2" t="s">
        <v>23</v>
      </c>
      <c r="N1693" s="2" t="s">
        <v>55</v>
      </c>
      <c r="O1693" s="3">
        <v>15</v>
      </c>
      <c r="P1693" s="13">
        <f t="shared" si="336"/>
        <v>208.69</v>
      </c>
      <c r="Q1693" s="13" t="str">
        <f t="shared" si="337"/>
        <v>Fast</v>
      </c>
      <c r="S1693" s="21"/>
    </row>
    <row r="1694" customHeight="1" spans="1:19">
      <c r="A1694" s="2" t="s">
        <v>3366</v>
      </c>
      <c r="B1694" s="28">
        <v>45661</v>
      </c>
      <c r="C1694" s="2" t="s">
        <v>292</v>
      </c>
      <c r="D1694" s="2" t="str">
        <f t="array" ref="D1694">_xlfn.XLOOKUP(C1694,Customers!A:A,Customers!B:B)</f>
        <v>Customer 0136</v>
      </c>
      <c r="E1694" s="2" t="s">
        <v>335</v>
      </c>
      <c r="F1694" s="2" t="str">
        <f t="array" ref="F1694">_xlfn.XLOOKUP(E1694,Restaurants!A:A,Restaurants!B:B)</f>
        <v>Restaurant 007</v>
      </c>
      <c r="G1694" s="2" t="s">
        <v>815</v>
      </c>
      <c r="H1694" s="2" t="str">
        <f t="array" ref="H1694">_xlfn.XLOOKUP(G1694,Food_Menu!A:A,Food_Menu!B:B)</f>
        <v>Food Item 0116</v>
      </c>
      <c r="I1694" s="2">
        <f t="array" ref="I1694">_xlfn.XLOOKUP(G1694,Food_Menu!A:A,Food_Menu!D:D)</f>
        <v>510.85</v>
      </c>
      <c r="J1694" s="2" t="s">
        <v>1246</v>
      </c>
      <c r="K1694" s="2" t="str">
        <f t="array" ref="K1694">_xlfn.XLOOKUP(J1694,Delivery_Partners!A:A,Delivery_Partners!B:B)</f>
        <v>Delivery Partner 048</v>
      </c>
      <c r="L1694" s="3">
        <v>1</v>
      </c>
      <c r="M1694" s="2" t="s">
        <v>23</v>
      </c>
      <c r="N1694" s="2" t="s">
        <v>55</v>
      </c>
      <c r="O1694" s="3">
        <v>15</v>
      </c>
      <c r="P1694" s="13">
        <f t="shared" si="336"/>
        <v>510.85</v>
      </c>
      <c r="Q1694" s="13" t="str">
        <f t="shared" si="337"/>
        <v>Fast</v>
      </c>
      <c r="S1694" s="21"/>
    </row>
    <row r="1695" customHeight="1" spans="1:19">
      <c r="A1695" s="2" t="s">
        <v>3367</v>
      </c>
      <c r="B1695" s="28">
        <v>45994</v>
      </c>
      <c r="C1695" s="2" t="s">
        <v>3368</v>
      </c>
      <c r="D1695" s="2" t="str">
        <f t="array" ref="D1695">_xlfn.XLOOKUP(C1695,Customers!A:A,Customers!B:B)</f>
        <v>Customer 0586</v>
      </c>
      <c r="E1695" s="2" t="s">
        <v>249</v>
      </c>
      <c r="F1695" s="2" t="str">
        <f t="array" ref="F1695">_xlfn.XLOOKUP(E1695,Restaurants!A:A,Restaurants!B:B)</f>
        <v>Restaurant 061</v>
      </c>
      <c r="G1695" s="2" t="s">
        <v>40</v>
      </c>
      <c r="H1695" s="2" t="str">
        <f t="array" ref="H1695">_xlfn.XLOOKUP(G1695,Food_Menu!A:A,Food_Menu!B:B)</f>
        <v>Food Item 0134</v>
      </c>
      <c r="I1695" s="2">
        <f t="array" ref="I1695">_xlfn.XLOOKUP(G1695,Food_Menu!A:A,Food_Menu!D:D)</f>
        <v>467.29</v>
      </c>
      <c r="J1695" s="2" t="s">
        <v>510</v>
      </c>
      <c r="K1695" s="2" t="str">
        <f t="array" ref="K1695">_xlfn.XLOOKUP(J1695,Delivery_Partners!A:A,Delivery_Partners!B:B)</f>
        <v>Delivery Partner 025</v>
      </c>
      <c r="L1695" s="3">
        <v>1</v>
      </c>
      <c r="M1695" s="2" t="s">
        <v>23</v>
      </c>
      <c r="N1695" s="2" t="s">
        <v>55</v>
      </c>
      <c r="O1695" s="3">
        <v>24</v>
      </c>
      <c r="P1695" s="13">
        <f t="shared" si="336"/>
        <v>467.29</v>
      </c>
      <c r="Q1695" s="13" t="str">
        <f t="shared" si="337"/>
        <v>Fast</v>
      </c>
      <c r="S1695" s="21"/>
    </row>
    <row r="1696" customHeight="1" spans="1:19">
      <c r="A1696" s="2" t="s">
        <v>3369</v>
      </c>
      <c r="B1696" s="28">
        <v>45908</v>
      </c>
      <c r="C1696" s="2" t="s">
        <v>3370</v>
      </c>
      <c r="D1696" s="2" t="str">
        <f t="array" ref="D1696">_xlfn.XLOOKUP(C1696,Customers!A:A,Customers!B:B)</f>
        <v>Customer 0055</v>
      </c>
      <c r="E1696" s="2" t="s">
        <v>298</v>
      </c>
      <c r="F1696" s="2" t="str">
        <f t="array" ref="F1696">_xlfn.XLOOKUP(E1696,Restaurants!A:A,Restaurants!B:B)</f>
        <v>Restaurant 113</v>
      </c>
      <c r="G1696" s="2" t="s">
        <v>762</v>
      </c>
      <c r="H1696" s="2" t="str">
        <f t="array" ref="H1696">_xlfn.XLOOKUP(G1696,Food_Menu!A:A,Food_Menu!B:B)</f>
        <v>Food Item 0106</v>
      </c>
      <c r="I1696" s="2">
        <f t="array" ref="I1696">_xlfn.XLOOKUP(G1696,Food_Menu!A:A,Food_Menu!D:D)</f>
        <v>115.23</v>
      </c>
      <c r="J1696" s="2" t="s">
        <v>68</v>
      </c>
      <c r="K1696" s="2" t="str">
        <f t="array" ref="K1696">_xlfn.XLOOKUP(J1696,Delivery_Partners!A:A,Delivery_Partners!B:B)</f>
        <v>Delivery Partner 046</v>
      </c>
      <c r="L1696" s="3">
        <v>1</v>
      </c>
      <c r="M1696" s="2" t="s">
        <v>23</v>
      </c>
      <c r="N1696" s="2" t="s">
        <v>42</v>
      </c>
      <c r="O1696" s="3">
        <v>51</v>
      </c>
      <c r="P1696" s="13">
        <f t="shared" si="336"/>
        <v>115.23</v>
      </c>
      <c r="Q1696" s="13" t="str">
        <f t="shared" si="337"/>
        <v>Normal</v>
      </c>
      <c r="S1696" s="21"/>
    </row>
    <row r="1697" customHeight="1" spans="1:19">
      <c r="A1697" s="2" t="s">
        <v>3371</v>
      </c>
      <c r="B1697" s="28">
        <v>45689</v>
      </c>
      <c r="C1697" s="2" t="s">
        <v>3372</v>
      </c>
      <c r="D1697" s="2" t="str">
        <f t="array" ref="D1697">_xlfn.XLOOKUP(C1697,Customers!A:A,Customers!B:B)</f>
        <v>Customer 0595</v>
      </c>
      <c r="E1697" s="2" t="s">
        <v>46</v>
      </c>
      <c r="F1697" s="2" t="str">
        <f t="array" ref="F1697">_xlfn.XLOOKUP(E1697,Restaurants!A:A,Restaurants!B:B)</f>
        <v>Restaurant 043</v>
      </c>
      <c r="G1697" s="2" t="s">
        <v>920</v>
      </c>
      <c r="H1697" s="2" t="str">
        <f t="array" ref="H1697">_xlfn.XLOOKUP(G1697,Food_Menu!A:A,Food_Menu!B:B)</f>
        <v>Food Item 0164</v>
      </c>
      <c r="I1697" s="2">
        <f t="array" ref="I1697">_xlfn.XLOOKUP(G1697,Food_Menu!A:A,Food_Menu!D:D)</f>
        <v>389.25</v>
      </c>
      <c r="J1697" s="2" t="s">
        <v>811</v>
      </c>
      <c r="K1697" s="2" t="str">
        <f t="array" ref="K1697">_xlfn.XLOOKUP(J1697,Delivery_Partners!A:A,Delivery_Partners!B:B)</f>
        <v>Delivery Partner 147</v>
      </c>
      <c r="L1697" s="3">
        <v>2</v>
      </c>
      <c r="M1697" s="2" t="s">
        <v>23</v>
      </c>
      <c r="N1697" s="2" t="s">
        <v>55</v>
      </c>
      <c r="O1697" s="3">
        <v>53</v>
      </c>
      <c r="P1697" s="13">
        <f t="shared" si="336"/>
        <v>778.5</v>
      </c>
      <c r="Q1697" s="13" t="str">
        <f t="shared" si="337"/>
        <v>Normal</v>
      </c>
      <c r="S1697" s="21"/>
    </row>
    <row r="1698" customHeight="1" spans="1:19">
      <c r="A1698" s="2" t="s">
        <v>3373</v>
      </c>
      <c r="B1698" s="28">
        <v>45839</v>
      </c>
      <c r="C1698" s="2" t="s">
        <v>3126</v>
      </c>
      <c r="D1698" s="2" t="str">
        <f t="array" ref="D1698">_xlfn.XLOOKUP(C1698,Customers!A:A,Customers!B:B)</f>
        <v>Customer 0693</v>
      </c>
      <c r="E1698" s="2" t="s">
        <v>488</v>
      </c>
      <c r="F1698" s="2" t="str">
        <f t="array" ref="F1698">_xlfn.XLOOKUP(E1698,Restaurants!A:A,Restaurants!B:B)</f>
        <v>Restaurant 031</v>
      </c>
      <c r="G1698" s="2" t="s">
        <v>246</v>
      </c>
      <c r="H1698" s="2" t="str">
        <f t="array" ref="H1698">_xlfn.XLOOKUP(G1698,Food_Menu!A:A,Food_Menu!B:B)</f>
        <v>Food Item 0204</v>
      </c>
      <c r="I1698" s="2">
        <f t="array" ref="I1698">_xlfn.XLOOKUP(G1698,Food_Menu!A:A,Food_Menu!D:D)</f>
        <v>410.12</v>
      </c>
      <c r="J1698" s="2" t="s">
        <v>351</v>
      </c>
      <c r="K1698" s="2" t="str">
        <f t="array" ref="K1698">_xlfn.XLOOKUP(J1698,Delivery_Partners!A:A,Delivery_Partners!B:B)</f>
        <v>Delivery Partner 101</v>
      </c>
      <c r="L1698" s="3">
        <v>1</v>
      </c>
      <c r="M1698" s="2" t="s">
        <v>23</v>
      </c>
      <c r="N1698" s="2" t="s">
        <v>55</v>
      </c>
      <c r="O1698" s="3">
        <v>16</v>
      </c>
      <c r="P1698" s="13">
        <f t="shared" si="336"/>
        <v>410.12</v>
      </c>
      <c r="Q1698" s="13" t="str">
        <f t="shared" si="337"/>
        <v>Fast</v>
      </c>
      <c r="S1698" s="21"/>
    </row>
    <row r="1699" customHeight="1" spans="1:19">
      <c r="A1699" s="2" t="s">
        <v>3374</v>
      </c>
      <c r="B1699" s="28">
        <v>45754</v>
      </c>
      <c r="C1699" s="2" t="s">
        <v>1159</v>
      </c>
      <c r="D1699" s="2" t="str">
        <f t="array" ref="D1699">_xlfn.XLOOKUP(C1699,Customers!A:A,Customers!B:B)</f>
        <v>Customer 0929</v>
      </c>
      <c r="E1699" s="2" t="s">
        <v>230</v>
      </c>
      <c r="F1699" s="2" t="str">
        <f t="array" ref="F1699">_xlfn.XLOOKUP(E1699,Restaurants!A:A,Restaurants!B:B)</f>
        <v>Restaurant 029</v>
      </c>
      <c r="G1699" s="2" t="s">
        <v>509</v>
      </c>
      <c r="H1699" s="2" t="str">
        <f t="array" ref="H1699">_xlfn.XLOOKUP(G1699,Food_Menu!A:A,Food_Menu!B:B)</f>
        <v>Food Item 0190</v>
      </c>
      <c r="I1699" s="2">
        <f t="array" ref="I1699">_xlfn.XLOOKUP(G1699,Food_Menu!A:A,Food_Menu!D:D)</f>
        <v>350.87</v>
      </c>
      <c r="J1699" s="2" t="s">
        <v>337</v>
      </c>
      <c r="K1699" s="2" t="str">
        <f t="array" ref="K1699">_xlfn.XLOOKUP(J1699,Delivery_Partners!A:A,Delivery_Partners!B:B)</f>
        <v>Delivery Partner 004</v>
      </c>
      <c r="L1699" s="3">
        <v>1</v>
      </c>
      <c r="M1699" s="2" t="s">
        <v>23</v>
      </c>
      <c r="N1699" s="2" t="s">
        <v>74</v>
      </c>
      <c r="O1699" s="3">
        <v>17</v>
      </c>
      <c r="P1699" s="13">
        <f t="shared" si="336"/>
        <v>350.87</v>
      </c>
      <c r="Q1699" s="13" t="str">
        <f t="shared" si="337"/>
        <v>Fast</v>
      </c>
      <c r="S1699" s="21"/>
    </row>
    <row r="1700" hidden="1" customHeight="1" spans="1:19">
      <c r="A1700" s="2" t="s">
        <v>3375</v>
      </c>
      <c r="B1700" s="29" t="s">
        <v>1127</v>
      </c>
      <c r="C1700" s="2" t="s">
        <v>2625</v>
      </c>
      <c r="D1700" s="2" t="str">
        <f t="array" ref="D1700">_xlfn.XLOOKUP(C1700,Customers!A:A,Customers!B:B)</f>
        <v>Customer 0404</v>
      </c>
      <c r="E1700" s="2" t="s">
        <v>807</v>
      </c>
      <c r="F1700" s="2" t="str">
        <f t="array" ref="F1700">_xlfn.XLOOKUP(E1700,Restaurants!A:A,Restaurants!B:B)</f>
        <v>Restaurant 118</v>
      </c>
      <c r="G1700" s="2" t="s">
        <v>659</v>
      </c>
      <c r="H1700" s="2" t="str">
        <f t="array" ref="H1700">_xlfn.XLOOKUP(G1700,Food_Menu!A:A,Food_Menu!B:B)</f>
        <v>Food Item 0203</v>
      </c>
      <c r="I1700" s="2"/>
      <c r="J1700" s="2" t="s">
        <v>123</v>
      </c>
      <c r="K1700" s="2" t="str">
        <f t="array" ref="K1700">_xlfn.XLOOKUP(J1700,Delivery_Partners!A:A,Delivery_Partners!B:B)</f>
        <v>Delivery Partner 106</v>
      </c>
      <c r="L1700" s="3">
        <v>1</v>
      </c>
      <c r="M1700" s="2" t="s">
        <v>101</v>
      </c>
      <c r="N1700" s="2" t="s">
        <v>24</v>
      </c>
      <c r="O1700" s="2"/>
    </row>
    <row r="1701" customHeight="1" spans="1:19">
      <c r="A1701" s="2" t="s">
        <v>3376</v>
      </c>
      <c r="B1701" s="28">
        <v>45998</v>
      </c>
      <c r="C1701" s="2" t="s">
        <v>2586</v>
      </c>
      <c r="D1701" s="2" t="str">
        <f t="array" ref="D1701">_xlfn.XLOOKUP(C1701,Customers!A:A,Customers!B:B)</f>
        <v>Customer 0044</v>
      </c>
      <c r="E1701" s="2" t="s">
        <v>698</v>
      </c>
      <c r="F1701" s="2" t="str">
        <f t="array" ref="F1701">_xlfn.XLOOKUP(E1701,Restaurants!A:A,Restaurants!B:B)</f>
        <v>Restaurant 116</v>
      </c>
      <c r="G1701" s="2" t="s">
        <v>969</v>
      </c>
      <c r="H1701" s="2" t="str">
        <f t="array" ref="H1701">_xlfn.XLOOKUP(G1701,Food_Menu!A:A,Food_Menu!B:B)</f>
        <v>Food Item 0007</v>
      </c>
      <c r="I1701" s="2">
        <f t="array" ref="I1701">_xlfn.XLOOKUP(G1701,Food_Menu!A:A,Food_Menu!D:D)</f>
        <v>210.13</v>
      </c>
      <c r="J1701" s="2" t="s">
        <v>811</v>
      </c>
      <c r="K1701" s="2" t="str">
        <f t="array" ref="K1701">_xlfn.XLOOKUP(J1701,Delivery_Partners!A:A,Delivery_Partners!B:B)</f>
        <v>Delivery Partner 147</v>
      </c>
      <c r="L1701" s="3">
        <v>1</v>
      </c>
      <c r="M1701" s="2" t="s">
        <v>23</v>
      </c>
      <c r="N1701" s="2" t="s">
        <v>55</v>
      </c>
      <c r="O1701" s="3">
        <v>30</v>
      </c>
      <c r="P1701" s="13">
        <f t="shared" ref="P1701:P1706" si="338">I1701*L1701</f>
        <v>210.13</v>
      </c>
      <c r="Q1701" s="13" t="str">
        <f t="shared" ref="Q1701:Q1706" si="339">IF(O1701="","Not Delivered",IF(O1701&lt;=30,"Fast",IF(O1701&lt;=60,"Normal","Slow")))</f>
        <v>Fast</v>
      </c>
      <c r="S1701" s="21"/>
    </row>
    <row r="1702" customHeight="1" spans="1:19">
      <c r="A1702" s="2" t="s">
        <v>3377</v>
      </c>
      <c r="B1702" s="28">
        <v>45997</v>
      </c>
      <c r="C1702" s="2" t="s">
        <v>3378</v>
      </c>
      <c r="D1702" s="2" t="str">
        <f t="array" ref="D1702">_xlfn.XLOOKUP(C1702,Customers!A:A,Customers!B:B)</f>
        <v>Customer 0545</v>
      </c>
      <c r="E1702" s="2" t="s">
        <v>446</v>
      </c>
      <c r="F1702" s="2" t="str">
        <f t="array" ref="F1702">_xlfn.XLOOKUP(E1702,Restaurants!A:A,Restaurants!B:B)</f>
        <v>Restaurant 078</v>
      </c>
      <c r="G1702" s="2" t="s">
        <v>61</v>
      </c>
      <c r="H1702" s="2" t="str">
        <f t="array" ref="H1702">_xlfn.XLOOKUP(G1702,Food_Menu!A:A,Food_Menu!B:B)</f>
        <v>Food Item 0168</v>
      </c>
      <c r="I1702" s="2">
        <f t="array" ref="I1702">_xlfn.XLOOKUP(G1702,Food_Menu!A:A,Food_Menu!D:D)</f>
        <v>107.01</v>
      </c>
      <c r="J1702" s="2" t="s">
        <v>299</v>
      </c>
      <c r="K1702" s="2" t="str">
        <f t="array" ref="K1702">_xlfn.XLOOKUP(J1702,Delivery_Partners!A:A,Delivery_Partners!B:B)</f>
        <v>Delivery Partner 034</v>
      </c>
      <c r="L1702" s="3">
        <v>2</v>
      </c>
      <c r="M1702" s="2" t="s">
        <v>23</v>
      </c>
      <c r="N1702" s="2" t="s">
        <v>55</v>
      </c>
      <c r="O1702" s="3">
        <v>51</v>
      </c>
      <c r="P1702" s="13">
        <f t="shared" si="338"/>
        <v>214.02</v>
      </c>
      <c r="Q1702" s="13" t="str">
        <f t="shared" si="339"/>
        <v>Normal</v>
      </c>
      <c r="S1702" s="21"/>
    </row>
    <row r="1703" customHeight="1" spans="1:19">
      <c r="A1703" s="2" t="s">
        <v>3379</v>
      </c>
      <c r="B1703" s="29" t="s">
        <v>353</v>
      </c>
      <c r="C1703" s="2" t="s">
        <v>1653</v>
      </c>
      <c r="D1703" s="2" t="str">
        <f t="array" ref="D1703">_xlfn.XLOOKUP(C1703,Customers!A:A,Customers!B:B)</f>
        <v>Customer 0513</v>
      </c>
      <c r="E1703" s="2" t="s">
        <v>260</v>
      </c>
      <c r="F1703" s="2" t="str">
        <f t="array" ref="F1703">_xlfn.XLOOKUP(E1703,Restaurants!A:A,Restaurants!B:B)</f>
        <v>Restaurant 056</v>
      </c>
      <c r="G1703" s="2" t="s">
        <v>1608</v>
      </c>
      <c r="H1703" s="2" t="str">
        <f t="array" ref="H1703">_xlfn.XLOOKUP(G1703,Food_Menu!A:A,Food_Menu!B:B)</f>
        <v>Food Item 0160</v>
      </c>
      <c r="I1703" s="2">
        <f t="array" ref="I1703">_xlfn.XLOOKUP(G1703,Food_Menu!A:A,Food_Menu!D:D)</f>
        <v>297.4</v>
      </c>
      <c r="J1703" s="2" t="s">
        <v>123</v>
      </c>
      <c r="K1703" s="2" t="str">
        <f t="array" ref="K1703">_xlfn.XLOOKUP(J1703,Delivery_Partners!A:A,Delivery_Partners!B:B)</f>
        <v>Delivery Partner 106</v>
      </c>
      <c r="L1703" s="3">
        <v>1</v>
      </c>
      <c r="M1703" s="2" t="s">
        <v>23</v>
      </c>
      <c r="N1703" s="2" t="s">
        <v>24</v>
      </c>
      <c r="O1703" s="3">
        <v>44</v>
      </c>
      <c r="P1703" s="13">
        <f t="shared" si="338"/>
        <v>297.4</v>
      </c>
      <c r="Q1703" s="13" t="str">
        <f t="shared" si="339"/>
        <v>Normal</v>
      </c>
      <c r="S1703" s="21"/>
    </row>
    <row r="1704" customHeight="1" spans="1:19">
      <c r="A1704" s="2" t="s">
        <v>3380</v>
      </c>
      <c r="B1704" s="29" t="s">
        <v>1370</v>
      </c>
      <c r="C1704" s="2" t="s">
        <v>3381</v>
      </c>
      <c r="D1704" s="2" t="str">
        <f t="array" ref="D1704">_xlfn.XLOOKUP(C1704,Customers!A:A,Customers!B:B)</f>
        <v>Customer 0750</v>
      </c>
      <c r="E1704" s="2" t="s">
        <v>950</v>
      </c>
      <c r="F1704" s="2" t="str">
        <f t="array" ref="F1704">_xlfn.XLOOKUP(E1704,Restaurants!A:A,Restaurants!B:B)</f>
        <v>Restaurant 020</v>
      </c>
      <c r="G1704" s="2" t="s">
        <v>447</v>
      </c>
      <c r="H1704" s="2" t="str">
        <f t="array" ref="H1704">_xlfn.XLOOKUP(G1704,Food_Menu!A:A,Food_Menu!B:B)</f>
        <v>Food Item 0091</v>
      </c>
      <c r="I1704" s="2">
        <f t="array" ref="I1704">_xlfn.XLOOKUP(G1704,Food_Menu!A:A,Food_Menu!D:D)</f>
        <v>434.43</v>
      </c>
      <c r="J1704" s="2" t="s">
        <v>1716</v>
      </c>
      <c r="K1704" s="2" t="str">
        <f t="array" ref="K1704">_xlfn.XLOOKUP(J1704,Delivery_Partners!A:A,Delivery_Partners!B:B)</f>
        <v>Delivery Partner 042</v>
      </c>
      <c r="L1704" s="3">
        <v>2</v>
      </c>
      <c r="M1704" s="2" t="s">
        <v>23</v>
      </c>
      <c r="N1704" s="2" t="s">
        <v>24</v>
      </c>
      <c r="O1704" s="3">
        <v>46</v>
      </c>
      <c r="P1704" s="13">
        <f t="shared" si="338"/>
        <v>868.86</v>
      </c>
      <c r="Q1704" s="13" t="str">
        <f t="shared" si="339"/>
        <v>Normal</v>
      </c>
      <c r="S1704" s="21"/>
    </row>
    <row r="1705" customHeight="1" spans="1:19">
      <c r="A1705" s="2" t="s">
        <v>3382</v>
      </c>
      <c r="B1705" s="29" t="s">
        <v>385</v>
      </c>
      <c r="C1705" s="2" t="s">
        <v>3383</v>
      </c>
      <c r="D1705" s="2" t="str">
        <f t="array" ref="D1705">_xlfn.XLOOKUP(C1705,Customers!A:A,Customers!B:B)</f>
        <v>Customer 0120</v>
      </c>
      <c r="E1705" s="2" t="s">
        <v>1292</v>
      </c>
      <c r="F1705" s="2" t="str">
        <f t="array" ref="F1705">_xlfn.XLOOKUP(E1705,Restaurants!A:A,Restaurants!B:B)</f>
        <v>Restaurant 112</v>
      </c>
      <c r="G1705" s="2" t="s">
        <v>373</v>
      </c>
      <c r="H1705" s="2" t="str">
        <f t="array" ref="H1705">_xlfn.XLOOKUP(G1705,Food_Menu!A:A,Food_Menu!B:B)</f>
        <v>Food Item 0070</v>
      </c>
      <c r="I1705" s="2">
        <f t="array" ref="I1705">_xlfn.XLOOKUP(G1705,Food_Menu!A:A,Food_Menu!D:D)</f>
        <v>329.84</v>
      </c>
      <c r="J1705" s="2" t="s">
        <v>337</v>
      </c>
      <c r="K1705" s="2" t="str">
        <f t="array" ref="K1705">_xlfn.XLOOKUP(J1705,Delivery_Partners!A:A,Delivery_Partners!B:B)</f>
        <v>Delivery Partner 004</v>
      </c>
      <c r="L1705" s="3">
        <v>2</v>
      </c>
      <c r="M1705" s="2" t="s">
        <v>23</v>
      </c>
      <c r="N1705" s="2" t="s">
        <v>24</v>
      </c>
      <c r="O1705" s="3">
        <v>25</v>
      </c>
      <c r="P1705" s="13">
        <f t="shared" si="338"/>
        <v>659.68</v>
      </c>
      <c r="Q1705" s="13" t="str">
        <f t="shared" si="339"/>
        <v>Fast</v>
      </c>
      <c r="S1705" s="21"/>
    </row>
    <row r="1706" customHeight="1" spans="1:19">
      <c r="A1706" s="2" t="s">
        <v>3384</v>
      </c>
      <c r="B1706" s="28">
        <v>45724</v>
      </c>
      <c r="C1706" s="2" t="s">
        <v>3385</v>
      </c>
      <c r="D1706" s="2" t="str">
        <f t="array" ref="D1706">_xlfn.XLOOKUP(C1706,Customers!A:A,Customers!B:B)</f>
        <v>Customer 0736</v>
      </c>
      <c r="E1706" s="2" t="s">
        <v>350</v>
      </c>
      <c r="F1706" s="2" t="str">
        <f t="array" ref="F1706">_xlfn.XLOOKUP(E1706,Restaurants!A:A,Restaurants!B:B)</f>
        <v>Restaurant 001</v>
      </c>
      <c r="G1706" s="2" t="s">
        <v>266</v>
      </c>
      <c r="H1706" s="2" t="str">
        <f t="array" ref="H1706">_xlfn.XLOOKUP(G1706,Food_Menu!A:A,Food_Menu!B:B)</f>
        <v>Food Item 0012</v>
      </c>
      <c r="I1706" s="2">
        <f t="array" ref="I1706">_xlfn.XLOOKUP(G1706,Food_Menu!A:A,Food_Menu!D:D)</f>
        <v>390.14</v>
      </c>
      <c r="J1706" s="2" t="s">
        <v>409</v>
      </c>
      <c r="K1706" s="2" t="str">
        <f t="array" ref="K1706">_xlfn.XLOOKUP(J1706,Delivery_Partners!A:A,Delivery_Partners!B:B)</f>
        <v>Delivery Partner 073</v>
      </c>
      <c r="L1706" s="3">
        <v>1</v>
      </c>
      <c r="M1706" s="2" t="s">
        <v>23</v>
      </c>
      <c r="N1706" s="2" t="s">
        <v>24</v>
      </c>
      <c r="O1706" s="3">
        <v>40</v>
      </c>
      <c r="P1706" s="13">
        <f t="shared" si="338"/>
        <v>390.14</v>
      </c>
      <c r="Q1706" s="13" t="str">
        <f t="shared" si="339"/>
        <v>Normal</v>
      </c>
      <c r="S1706" s="21"/>
    </row>
    <row r="1707" hidden="1" customHeight="1" spans="1:19">
      <c r="A1707" s="2" t="s">
        <v>3386</v>
      </c>
      <c r="B1707" s="28">
        <v>45689</v>
      </c>
      <c r="C1707" s="2" t="s">
        <v>2168</v>
      </c>
      <c r="D1707" s="2" t="str">
        <f t="array" ref="D1707">_xlfn.XLOOKUP(C1707,Customers!A:A,Customers!B:B)</f>
        <v>Customer 0482</v>
      </c>
      <c r="E1707" s="2" t="s">
        <v>950</v>
      </c>
      <c r="F1707" s="2" t="str">
        <f t="array" ref="F1707">_xlfn.XLOOKUP(E1707,Restaurants!A:A,Restaurants!B:B)</f>
        <v>Restaurant 020</v>
      </c>
      <c r="G1707" s="2" t="s">
        <v>1040</v>
      </c>
      <c r="H1707" s="2" t="str">
        <f t="array" ref="H1707">_xlfn.XLOOKUP(G1707,Food_Menu!A:A,Food_Menu!B:B)</f>
        <v>Food Item 0185</v>
      </c>
      <c r="I1707" s="2"/>
      <c r="J1707" s="2" t="s">
        <v>341</v>
      </c>
      <c r="K1707" s="2" t="str">
        <f t="array" ref="K1707">_xlfn.XLOOKUP(J1707,Delivery_Partners!A:A,Delivery_Partners!B:B)</f>
        <v>Delivery Partner 140</v>
      </c>
      <c r="L1707" s="3">
        <v>1</v>
      </c>
      <c r="M1707" s="2" t="s">
        <v>189</v>
      </c>
      <c r="N1707" s="2" t="s">
        <v>55</v>
      </c>
      <c r="O1707" s="2"/>
    </row>
    <row r="1708" customHeight="1" spans="1:19">
      <c r="A1708" s="2" t="s">
        <v>3387</v>
      </c>
      <c r="B1708" s="29" t="s">
        <v>1327</v>
      </c>
      <c r="C1708" s="2" t="s">
        <v>1455</v>
      </c>
      <c r="D1708" s="2" t="str">
        <f t="array" ref="D1708">_xlfn.XLOOKUP(C1708,Customers!A:A,Customers!B:B)</f>
        <v>Customer 0887</v>
      </c>
      <c r="E1708" s="2" t="s">
        <v>726</v>
      </c>
      <c r="F1708" s="2" t="str">
        <f t="array" ref="F1708">_xlfn.XLOOKUP(E1708,Restaurants!A:A,Restaurants!B:B)</f>
        <v>Restaurant 082</v>
      </c>
      <c r="G1708" s="2" t="s">
        <v>1040</v>
      </c>
      <c r="H1708" s="2" t="str">
        <f t="array" ref="H1708">_xlfn.XLOOKUP(G1708,Food_Menu!A:A,Food_Menu!B:B)</f>
        <v>Food Item 0185</v>
      </c>
      <c r="I1708" s="2">
        <f t="array" ref="I1708">_xlfn.XLOOKUP(G1708,Food_Menu!A:A,Food_Menu!D:D)</f>
        <v>565.74</v>
      </c>
      <c r="J1708" s="2" t="s">
        <v>613</v>
      </c>
      <c r="K1708" s="2" t="str">
        <f t="array" ref="K1708">_xlfn.XLOOKUP(J1708,Delivery_Partners!A:A,Delivery_Partners!B:B)</f>
        <v>Delivery Partner 121</v>
      </c>
      <c r="L1708" s="3">
        <v>1</v>
      </c>
      <c r="M1708" s="2" t="s">
        <v>23</v>
      </c>
      <c r="N1708" s="2" t="s">
        <v>55</v>
      </c>
      <c r="O1708" s="3">
        <v>37</v>
      </c>
      <c r="P1708" s="13">
        <f t="shared" ref="P1708:P1712" si="340">I1708*L1708</f>
        <v>565.74</v>
      </c>
      <c r="Q1708" s="13" t="str">
        <f t="shared" ref="Q1708:Q1712" si="341">IF(O1708="","Not Delivered",IF(O1708&lt;=30,"Fast",IF(O1708&lt;=60,"Normal","Slow")))</f>
        <v>Normal</v>
      </c>
      <c r="S1708" s="21"/>
    </row>
    <row r="1709" customHeight="1" spans="1:19">
      <c r="A1709" s="2" t="s">
        <v>3388</v>
      </c>
      <c r="B1709" s="28">
        <v>45725</v>
      </c>
      <c r="C1709" s="2" t="s">
        <v>3229</v>
      </c>
      <c r="D1709" s="2" t="str">
        <f t="array" ref="D1709">_xlfn.XLOOKUP(C1709,Customers!A:A,Customers!B:B)</f>
        <v>Customer 1181</v>
      </c>
      <c r="E1709" s="2" t="s">
        <v>425</v>
      </c>
      <c r="F1709" s="2" t="str">
        <f t="array" ref="F1709">_xlfn.XLOOKUP(E1709,Restaurants!A:A,Restaurants!B:B)</f>
        <v>Restaurant 023</v>
      </c>
      <c r="G1709" s="2" t="s">
        <v>962</v>
      </c>
      <c r="H1709" s="2" t="str">
        <f t="array" ref="H1709">_xlfn.XLOOKUP(G1709,Food_Menu!A:A,Food_Menu!B:B)</f>
        <v>Food Item 0017</v>
      </c>
      <c r="I1709" s="2">
        <f t="array" ref="I1709">_xlfn.XLOOKUP(G1709,Food_Menu!A:A,Food_Menu!D:D)</f>
        <v>353.65</v>
      </c>
      <c r="J1709" s="2" t="s">
        <v>85</v>
      </c>
      <c r="K1709" s="2" t="str">
        <f t="array" ref="K1709">_xlfn.XLOOKUP(J1709,Delivery_Partners!A:A,Delivery_Partners!B:B)</f>
        <v>Delivery Partner 019</v>
      </c>
      <c r="L1709" s="3">
        <v>1</v>
      </c>
      <c r="M1709" s="2" t="s">
        <v>23</v>
      </c>
      <c r="N1709" s="2" t="s">
        <v>24</v>
      </c>
      <c r="O1709" s="3">
        <v>34</v>
      </c>
      <c r="P1709" s="13">
        <f t="shared" si="340"/>
        <v>353.65</v>
      </c>
      <c r="Q1709" s="13" t="str">
        <f t="shared" si="341"/>
        <v>Normal</v>
      </c>
      <c r="S1709" s="21"/>
    </row>
    <row r="1710" customHeight="1" spans="1:19">
      <c r="A1710" s="2" t="s">
        <v>3389</v>
      </c>
      <c r="B1710" s="28">
        <v>45782</v>
      </c>
      <c r="C1710" s="2" t="s">
        <v>3278</v>
      </c>
      <c r="D1710" s="2" t="str">
        <f t="array" ref="D1710">_xlfn.XLOOKUP(C1710,Customers!A:A,Customers!B:B)</f>
        <v>Customer 0274</v>
      </c>
      <c r="E1710" s="2" t="s">
        <v>71</v>
      </c>
      <c r="F1710" s="2" t="str">
        <f t="array" ref="F1710">_xlfn.XLOOKUP(E1710,Restaurants!A:A,Restaurants!B:B)</f>
        <v>Restaurant 013</v>
      </c>
      <c r="G1710" s="2" t="s">
        <v>624</v>
      </c>
      <c r="H1710" s="2" t="str">
        <f t="array" ref="H1710">_xlfn.XLOOKUP(G1710,Food_Menu!A:A,Food_Menu!B:B)</f>
        <v>Food Item 0129</v>
      </c>
      <c r="I1710" s="2">
        <f t="array" ref="I1710">_xlfn.XLOOKUP(G1710,Food_Menu!A:A,Food_Menu!D:D)</f>
        <v>581.3</v>
      </c>
      <c r="J1710" s="2" t="s">
        <v>299</v>
      </c>
      <c r="K1710" s="2" t="str">
        <f t="array" ref="K1710">_xlfn.XLOOKUP(J1710,Delivery_Partners!A:A,Delivery_Partners!B:B)</f>
        <v>Delivery Partner 034</v>
      </c>
      <c r="L1710" s="3">
        <v>1</v>
      </c>
      <c r="M1710" s="2" t="s">
        <v>23</v>
      </c>
      <c r="N1710" s="2" t="s">
        <v>24</v>
      </c>
      <c r="O1710" s="3">
        <v>30</v>
      </c>
      <c r="P1710" s="13">
        <f t="shared" si="340"/>
        <v>581.3</v>
      </c>
      <c r="Q1710" s="13" t="str">
        <f t="shared" si="341"/>
        <v>Fast</v>
      </c>
      <c r="S1710" s="21"/>
    </row>
    <row r="1711" customHeight="1" spans="1:19">
      <c r="A1711" s="2" t="s">
        <v>3390</v>
      </c>
      <c r="B1711" s="29" t="s">
        <v>730</v>
      </c>
      <c r="C1711" s="2" t="s">
        <v>3391</v>
      </c>
      <c r="D1711" s="2" t="str">
        <f t="array" ref="D1711">_xlfn.XLOOKUP(C1711,Customers!A:A,Customers!B:B)</f>
        <v>Customer 0905</v>
      </c>
      <c r="E1711" s="2" t="s">
        <v>566</v>
      </c>
      <c r="F1711" s="2" t="str">
        <f t="array" ref="F1711">_xlfn.XLOOKUP(E1711,Restaurants!A:A,Restaurants!B:B)</f>
        <v>Restaurant 072</v>
      </c>
      <c r="G1711" s="2" t="s">
        <v>1180</v>
      </c>
      <c r="H1711" s="2" t="str">
        <f t="array" ref="H1711">_xlfn.XLOOKUP(G1711,Food_Menu!A:A,Food_Menu!B:B)</f>
        <v>Food Item 0122</v>
      </c>
      <c r="I1711" s="2">
        <f t="array" ref="I1711">_xlfn.XLOOKUP(G1711,Food_Menu!A:A,Food_Menu!D:D)</f>
        <v>199.81</v>
      </c>
      <c r="J1711" s="2" t="s">
        <v>572</v>
      </c>
      <c r="K1711" s="2" t="str">
        <f t="array" ref="K1711">_xlfn.XLOOKUP(J1711,Delivery_Partners!A:A,Delivery_Partners!B:B)</f>
        <v>Delivery Partner 098</v>
      </c>
      <c r="L1711" s="3">
        <v>4</v>
      </c>
      <c r="M1711" s="2" t="s">
        <v>23</v>
      </c>
      <c r="N1711" s="2" t="s">
        <v>24</v>
      </c>
      <c r="O1711" s="3">
        <v>16</v>
      </c>
      <c r="P1711" s="13">
        <f t="shared" si="340"/>
        <v>799.24</v>
      </c>
      <c r="Q1711" s="13" t="str">
        <f t="shared" si="341"/>
        <v>Fast</v>
      </c>
      <c r="S1711" s="21"/>
    </row>
    <row r="1712" customHeight="1" spans="1:19">
      <c r="A1712" s="2" t="s">
        <v>3392</v>
      </c>
      <c r="B1712" s="29" t="s">
        <v>150</v>
      </c>
      <c r="C1712" s="2" t="s">
        <v>2339</v>
      </c>
      <c r="D1712" s="2" t="str">
        <f t="array" ref="D1712">_xlfn.XLOOKUP(C1712,Customers!A:A,Customers!B:B)</f>
        <v>Customer 0154</v>
      </c>
      <c r="E1712" s="2" t="s">
        <v>819</v>
      </c>
      <c r="F1712" s="2" t="str">
        <f t="array" ref="F1712">_xlfn.XLOOKUP(E1712,Restaurants!A:A,Restaurants!B:B)</f>
        <v>Restaurant 004</v>
      </c>
      <c r="G1712" s="2" t="s">
        <v>881</v>
      </c>
      <c r="H1712" s="2" t="str">
        <f t="array" ref="H1712">_xlfn.XLOOKUP(G1712,Food_Menu!A:A,Food_Menu!B:B)</f>
        <v>Food Item 0038</v>
      </c>
      <c r="I1712" s="2">
        <f t="array" ref="I1712">_xlfn.XLOOKUP(G1712,Food_Menu!A:A,Food_Menu!D:D)</f>
        <v>355.26</v>
      </c>
      <c r="J1712" s="2" t="s">
        <v>347</v>
      </c>
      <c r="K1712" s="2" t="str">
        <f t="array" ref="K1712">_xlfn.XLOOKUP(J1712,Delivery_Partners!A:A,Delivery_Partners!B:B)</f>
        <v>Delivery Partner 058</v>
      </c>
      <c r="L1712" s="3">
        <v>1</v>
      </c>
      <c r="M1712" s="2" t="s">
        <v>23</v>
      </c>
      <c r="N1712" s="2" t="s">
        <v>74</v>
      </c>
      <c r="O1712" s="3">
        <v>22</v>
      </c>
      <c r="P1712" s="13">
        <f t="shared" si="340"/>
        <v>355.26</v>
      </c>
      <c r="Q1712" s="13" t="str">
        <f t="shared" si="341"/>
        <v>Fast</v>
      </c>
      <c r="S1712" s="21"/>
    </row>
    <row r="1713" hidden="1" customHeight="1" spans="1:19">
      <c r="A1713" s="2" t="s">
        <v>3393</v>
      </c>
      <c r="B1713" s="29" t="s">
        <v>1198</v>
      </c>
      <c r="C1713" s="2" t="s">
        <v>1923</v>
      </c>
      <c r="D1713" s="2" t="str">
        <f t="array" ref="D1713">_xlfn.XLOOKUP(C1713,Customers!A:A,Customers!B:B)</f>
        <v>Customer 1183</v>
      </c>
      <c r="E1713" s="2" t="s">
        <v>27</v>
      </c>
      <c r="F1713" s="2" t="str">
        <f t="array" ref="F1713">_xlfn.XLOOKUP(E1713,Restaurants!A:A,Restaurants!B:B)</f>
        <v>Restaurant 033</v>
      </c>
      <c r="G1713" s="2" t="s">
        <v>631</v>
      </c>
      <c r="H1713" s="2" t="str">
        <f t="array" ref="H1713">_xlfn.XLOOKUP(G1713,Food_Menu!A:A,Food_Menu!B:B)</f>
        <v>Food Item 0121</v>
      </c>
      <c r="I1713" s="2"/>
      <c r="J1713" s="2" t="s">
        <v>1286</v>
      </c>
      <c r="K1713" s="2" t="str">
        <f t="array" ref="K1713">_xlfn.XLOOKUP(J1713,Delivery_Partners!A:A,Delivery_Partners!B:B)</f>
        <v>Delivery Partner 060</v>
      </c>
      <c r="L1713" s="3">
        <v>1</v>
      </c>
      <c r="M1713" s="2" t="s">
        <v>101</v>
      </c>
      <c r="N1713" s="2" t="s">
        <v>55</v>
      </c>
      <c r="O1713" s="2"/>
    </row>
    <row r="1714" customHeight="1" spans="1:19">
      <c r="A1714" s="2" t="s">
        <v>3394</v>
      </c>
      <c r="B1714" s="28">
        <v>45662</v>
      </c>
      <c r="C1714" s="2" t="s">
        <v>3395</v>
      </c>
      <c r="D1714" s="2" t="str">
        <f t="array" ref="D1714">_xlfn.XLOOKUP(C1714,Customers!A:A,Customers!B:B)</f>
        <v>Customer 0578</v>
      </c>
      <c r="E1714" s="2" t="s">
        <v>446</v>
      </c>
      <c r="F1714" s="2" t="str">
        <f t="array" ref="F1714">_xlfn.XLOOKUP(E1714,Restaurants!A:A,Restaurants!B:B)</f>
        <v>Restaurant 078</v>
      </c>
      <c r="G1714" s="2" t="s">
        <v>1135</v>
      </c>
      <c r="H1714" s="2" t="str">
        <f t="array" ref="H1714">_xlfn.XLOOKUP(G1714,Food_Menu!A:A,Food_Menu!B:B)</f>
        <v>Food Item 0179</v>
      </c>
      <c r="I1714" s="2">
        <f t="array" ref="I1714">_xlfn.XLOOKUP(G1714,Food_Menu!A:A,Food_Menu!D:D)</f>
        <v>330.25</v>
      </c>
      <c r="J1714" s="2" t="s">
        <v>660</v>
      </c>
      <c r="K1714" s="2" t="str">
        <f t="array" ref="K1714">_xlfn.XLOOKUP(J1714,Delivery_Partners!A:A,Delivery_Partners!B:B)</f>
        <v>Delivery Partner 079</v>
      </c>
      <c r="L1714" s="3">
        <v>3</v>
      </c>
      <c r="M1714" s="2" t="s">
        <v>23</v>
      </c>
      <c r="N1714" s="2" t="s">
        <v>24</v>
      </c>
      <c r="O1714" s="3">
        <v>15</v>
      </c>
      <c r="P1714" s="13">
        <f t="shared" ref="P1714:P1721" si="342">I1714*L1714</f>
        <v>990.75</v>
      </c>
      <c r="Q1714" s="13" t="str">
        <f t="shared" ref="Q1714:Q1721" si="343">IF(O1714="","Not Delivered",IF(O1714&lt;=30,"Fast",IF(O1714&lt;=60,"Normal","Slow")))</f>
        <v>Fast</v>
      </c>
      <c r="S1714" s="21"/>
    </row>
    <row r="1715" customHeight="1" spans="1:19">
      <c r="A1715" s="2" t="s">
        <v>3396</v>
      </c>
      <c r="B1715" s="28">
        <v>45901</v>
      </c>
      <c r="C1715" s="2" t="s">
        <v>1445</v>
      </c>
      <c r="D1715" s="2" t="str">
        <f t="array" ref="D1715">_xlfn.XLOOKUP(C1715,Customers!A:A,Customers!B:B)</f>
        <v>Customer 0896</v>
      </c>
      <c r="E1715" s="2" t="s">
        <v>425</v>
      </c>
      <c r="F1715" s="2" t="str">
        <f t="array" ref="F1715">_xlfn.XLOOKUP(E1715,Restaurants!A:A,Restaurants!B:B)</f>
        <v>Restaurant 023</v>
      </c>
      <c r="G1715" s="2" t="s">
        <v>826</v>
      </c>
      <c r="H1715" s="2" t="str">
        <f t="array" ref="H1715">_xlfn.XLOOKUP(G1715,Food_Menu!A:A,Food_Menu!B:B)</f>
        <v>Food Item 0072</v>
      </c>
      <c r="I1715" s="2">
        <f t="array" ref="I1715">_xlfn.XLOOKUP(G1715,Food_Menu!A:A,Food_Menu!D:D)</f>
        <v>154.11</v>
      </c>
      <c r="J1715" s="2" t="s">
        <v>1325</v>
      </c>
      <c r="K1715" s="2" t="str">
        <f t="array" ref="K1715">_xlfn.XLOOKUP(J1715,Delivery_Partners!A:A,Delivery_Partners!B:B)</f>
        <v>Delivery Partner 137</v>
      </c>
      <c r="L1715" s="3">
        <v>3</v>
      </c>
      <c r="M1715" s="2" t="s">
        <v>23</v>
      </c>
      <c r="N1715" s="2" t="s">
        <v>24</v>
      </c>
      <c r="O1715" s="3">
        <v>16</v>
      </c>
      <c r="P1715" s="13">
        <f t="shared" si="342"/>
        <v>462.33</v>
      </c>
      <c r="Q1715" s="13" t="str">
        <f t="shared" si="343"/>
        <v>Fast</v>
      </c>
      <c r="S1715" s="21"/>
    </row>
    <row r="1716" customHeight="1" spans="1:19">
      <c r="A1716" s="2" t="s">
        <v>3397</v>
      </c>
      <c r="B1716" s="29" t="s">
        <v>180</v>
      </c>
      <c r="C1716" s="2" t="s">
        <v>1244</v>
      </c>
      <c r="D1716" s="2" t="str">
        <f t="array" ref="D1716">_xlfn.XLOOKUP(C1716,Customers!A:A,Customers!B:B)</f>
        <v>Customer 0934</v>
      </c>
      <c r="E1716" s="2" t="s">
        <v>586</v>
      </c>
      <c r="F1716" s="2" t="str">
        <f t="array" ref="F1716">_xlfn.XLOOKUP(E1716,Restaurants!A:A,Restaurants!B:B)</f>
        <v>Restaurant 092</v>
      </c>
      <c r="G1716" s="2" t="s">
        <v>1608</v>
      </c>
      <c r="H1716" s="2" t="str">
        <f t="array" ref="H1716">_xlfn.XLOOKUP(G1716,Food_Menu!A:A,Food_Menu!B:B)</f>
        <v>Food Item 0160</v>
      </c>
      <c r="I1716" s="2">
        <f t="array" ref="I1716">_xlfn.XLOOKUP(G1716,Food_Menu!A:A,Food_Menu!D:D)</f>
        <v>297.4</v>
      </c>
      <c r="J1716" s="2" t="s">
        <v>567</v>
      </c>
      <c r="K1716" s="2" t="str">
        <f t="array" ref="K1716">_xlfn.XLOOKUP(J1716,Delivery_Partners!A:A,Delivery_Partners!B:B)</f>
        <v>Delivery Partner 104</v>
      </c>
      <c r="L1716" s="3">
        <v>1</v>
      </c>
      <c r="M1716" s="2" t="s">
        <v>23</v>
      </c>
      <c r="N1716" s="2" t="s">
        <v>42</v>
      </c>
      <c r="O1716" s="3">
        <v>15</v>
      </c>
      <c r="P1716" s="13">
        <f t="shared" si="342"/>
        <v>297.4</v>
      </c>
      <c r="Q1716" s="13" t="str">
        <f t="shared" si="343"/>
        <v>Fast</v>
      </c>
      <c r="S1716" s="21"/>
    </row>
    <row r="1717" customHeight="1" spans="1:19">
      <c r="A1717" s="2" t="s">
        <v>3398</v>
      </c>
      <c r="B1717" s="29" t="s">
        <v>2186</v>
      </c>
      <c r="C1717" s="2" t="s">
        <v>1955</v>
      </c>
      <c r="D1717" s="2" t="str">
        <f t="array" ref="D1717">_xlfn.XLOOKUP(C1717,Customers!A:A,Customers!B:B)</f>
        <v>Customer 0730</v>
      </c>
      <c r="E1717" s="2" t="s">
        <v>98</v>
      </c>
      <c r="F1717" s="2" t="str">
        <f t="array" ref="F1717">_xlfn.XLOOKUP(E1717,Restaurants!A:A,Restaurants!B:B)</f>
        <v>Restaurant 012</v>
      </c>
      <c r="G1717" s="2" t="s">
        <v>438</v>
      </c>
      <c r="H1717" s="2" t="str">
        <f t="array" ref="H1717">_xlfn.XLOOKUP(G1717,Food_Menu!A:A,Food_Menu!B:B)</f>
        <v>Food Item 0214</v>
      </c>
      <c r="I1717" s="2">
        <f t="array" ref="I1717">_xlfn.XLOOKUP(G1717,Food_Menu!A:A,Food_Menu!D:D)</f>
        <v>371.13</v>
      </c>
      <c r="J1717" s="2" t="s">
        <v>520</v>
      </c>
      <c r="K1717" s="2" t="str">
        <f t="array" ref="K1717">_xlfn.XLOOKUP(J1717,Delivery_Partners!A:A,Delivery_Partners!B:B)</f>
        <v>Delivery Partner 154</v>
      </c>
      <c r="L1717" s="3">
        <v>1</v>
      </c>
      <c r="M1717" s="2" t="s">
        <v>23</v>
      </c>
      <c r="N1717" s="2" t="s">
        <v>55</v>
      </c>
      <c r="O1717" s="3">
        <v>26</v>
      </c>
      <c r="P1717" s="13">
        <f t="shared" si="342"/>
        <v>371.13</v>
      </c>
      <c r="Q1717" s="13" t="str">
        <f t="shared" si="343"/>
        <v>Fast</v>
      </c>
      <c r="S1717" s="21"/>
    </row>
    <row r="1718" customHeight="1" spans="1:19">
      <c r="A1718" s="2" t="s">
        <v>3399</v>
      </c>
      <c r="B1718" s="29" t="s">
        <v>1875</v>
      </c>
      <c r="C1718" s="2" t="s">
        <v>2392</v>
      </c>
      <c r="D1718" s="2" t="str">
        <f t="array" ref="D1718">_xlfn.XLOOKUP(C1718,Customers!A:A,Customers!B:B)</f>
        <v>Customer 0462</v>
      </c>
      <c r="E1718" s="2" t="s">
        <v>712</v>
      </c>
      <c r="F1718" s="2" t="str">
        <f t="array" ref="F1718">_xlfn.XLOOKUP(E1718,Restaurants!A:A,Restaurants!B:B)</f>
        <v>Restaurant 074</v>
      </c>
      <c r="G1718" s="2" t="s">
        <v>1575</v>
      </c>
      <c r="H1718" s="2" t="str">
        <f t="array" ref="H1718">_xlfn.XLOOKUP(G1718,Food_Menu!A:A,Food_Menu!B:B)</f>
        <v>Food Item 0101</v>
      </c>
      <c r="I1718" s="2">
        <f t="array" ref="I1718">_xlfn.XLOOKUP(G1718,Food_Menu!A:A,Food_Menu!D:D)</f>
        <v>140.64</v>
      </c>
      <c r="J1718" s="2" t="s">
        <v>85</v>
      </c>
      <c r="K1718" s="2" t="str">
        <f t="array" ref="K1718">_xlfn.XLOOKUP(J1718,Delivery_Partners!A:A,Delivery_Partners!B:B)</f>
        <v>Delivery Partner 019</v>
      </c>
      <c r="L1718" s="3">
        <v>1</v>
      </c>
      <c r="M1718" s="2" t="s">
        <v>23</v>
      </c>
      <c r="N1718" s="2" t="s">
        <v>24</v>
      </c>
      <c r="O1718" s="3">
        <v>43</v>
      </c>
      <c r="P1718" s="13">
        <f t="shared" si="342"/>
        <v>140.64</v>
      </c>
      <c r="Q1718" s="13" t="str">
        <f t="shared" si="343"/>
        <v>Normal</v>
      </c>
      <c r="S1718" s="21"/>
    </row>
    <row r="1719" customHeight="1" spans="1:19">
      <c r="A1719" s="2" t="s">
        <v>3400</v>
      </c>
      <c r="B1719" s="29" t="s">
        <v>135</v>
      </c>
      <c r="C1719" s="2" t="s">
        <v>2136</v>
      </c>
      <c r="D1719" s="2" t="str">
        <f t="array" ref="D1719">_xlfn.XLOOKUP(C1719,Customers!A:A,Customers!B:B)</f>
        <v>Customer 0906</v>
      </c>
      <c r="E1719" s="2" t="s">
        <v>465</v>
      </c>
      <c r="F1719" s="2" t="str">
        <f t="array" ref="F1719">_xlfn.XLOOKUP(E1719,Restaurants!A:A,Restaurants!B:B)</f>
        <v>Restaurant 010</v>
      </c>
      <c r="G1719" s="2" t="s">
        <v>966</v>
      </c>
      <c r="H1719" s="2" t="str">
        <f t="array" ref="H1719">_xlfn.XLOOKUP(G1719,Food_Menu!A:A,Food_Menu!B:B)</f>
        <v>Food Item 0024</v>
      </c>
      <c r="I1719" s="2">
        <f t="array" ref="I1719">_xlfn.XLOOKUP(G1719,Food_Menu!A:A,Food_Menu!D:D)</f>
        <v>375.96</v>
      </c>
      <c r="J1719" s="2" t="s">
        <v>1408</v>
      </c>
      <c r="K1719" s="2" t="str">
        <f t="array" ref="K1719">_xlfn.XLOOKUP(J1719,Delivery_Partners!A:A,Delivery_Partners!B:B)</f>
        <v>Delivery Partner 084</v>
      </c>
      <c r="L1719" s="3">
        <v>2</v>
      </c>
      <c r="M1719" s="2" t="s">
        <v>23</v>
      </c>
      <c r="N1719" s="2" t="s">
        <v>55</v>
      </c>
      <c r="O1719" s="3">
        <v>31</v>
      </c>
      <c r="P1719" s="13">
        <f t="shared" si="342"/>
        <v>751.92</v>
      </c>
      <c r="Q1719" s="13" t="str">
        <f t="shared" si="343"/>
        <v>Normal</v>
      </c>
      <c r="S1719" s="21"/>
    </row>
    <row r="1720" customHeight="1" spans="1:19">
      <c r="A1720" s="2" t="s">
        <v>3401</v>
      </c>
      <c r="B1720" s="29" t="s">
        <v>306</v>
      </c>
      <c r="C1720" s="2" t="s">
        <v>2769</v>
      </c>
      <c r="D1720" s="2" t="str">
        <f t="array" ref="D1720">_xlfn.XLOOKUP(C1720,Customers!A:A,Customers!B:B)</f>
        <v>Customer 0572</v>
      </c>
      <c r="E1720" s="2" t="s">
        <v>121</v>
      </c>
      <c r="F1720" s="2" t="str">
        <f t="array" ref="F1720">_xlfn.XLOOKUP(E1720,Restaurants!A:A,Restaurants!B:B)</f>
        <v>Restaurant 088</v>
      </c>
      <c r="G1720" s="2" t="s">
        <v>687</v>
      </c>
      <c r="H1720" s="2" t="str">
        <f t="array" ref="H1720">_xlfn.XLOOKUP(G1720,Food_Menu!A:A,Food_Menu!B:B)</f>
        <v>Food Item 0066</v>
      </c>
      <c r="I1720" s="2">
        <f t="array" ref="I1720">_xlfn.XLOOKUP(G1720,Food_Menu!A:A,Food_Menu!D:D)</f>
        <v>648.68</v>
      </c>
      <c r="J1720" s="2" t="s">
        <v>481</v>
      </c>
      <c r="K1720" s="2" t="str">
        <f t="array" ref="K1720">_xlfn.XLOOKUP(J1720,Delivery_Partners!A:A,Delivery_Partners!B:B)</f>
        <v>Delivery Partner 100</v>
      </c>
      <c r="L1720" s="3">
        <v>2</v>
      </c>
      <c r="M1720" s="2" t="s">
        <v>23</v>
      </c>
      <c r="N1720" s="2" t="s">
        <v>24</v>
      </c>
      <c r="O1720" s="3">
        <v>31</v>
      </c>
      <c r="P1720" s="13">
        <f t="shared" si="342"/>
        <v>1297.36</v>
      </c>
      <c r="Q1720" s="13" t="str">
        <f t="shared" si="343"/>
        <v>Normal</v>
      </c>
      <c r="S1720" s="21"/>
    </row>
    <row r="1721" customHeight="1" spans="1:19">
      <c r="A1721" s="2" t="s">
        <v>3402</v>
      </c>
      <c r="B1721" s="29" t="s">
        <v>1823</v>
      </c>
      <c r="C1721" s="2" t="s">
        <v>1043</v>
      </c>
      <c r="D1721" s="2" t="str">
        <f t="array" ref="D1721">_xlfn.XLOOKUP(C1721,Customers!A:A,Customers!B:B)</f>
        <v>Customer 0791</v>
      </c>
      <c r="E1721" s="2" t="s">
        <v>421</v>
      </c>
      <c r="F1721" s="2" t="str">
        <f t="array" ref="F1721">_xlfn.XLOOKUP(E1721,Restaurants!A:A,Restaurants!B:B)</f>
        <v>Restaurant 091</v>
      </c>
      <c r="G1721" s="2" t="s">
        <v>713</v>
      </c>
      <c r="H1721" s="2" t="str">
        <f t="array" ref="H1721">_xlfn.XLOOKUP(G1721,Food_Menu!A:A,Food_Menu!B:B)</f>
        <v>Food Item 0031</v>
      </c>
      <c r="I1721" s="2">
        <f t="array" ref="I1721">_xlfn.XLOOKUP(G1721,Food_Menu!A:A,Food_Menu!D:D)</f>
        <v>485.31</v>
      </c>
      <c r="J1721" s="2" t="s">
        <v>1325</v>
      </c>
      <c r="K1721" s="2" t="str">
        <f t="array" ref="K1721">_xlfn.XLOOKUP(J1721,Delivery_Partners!A:A,Delivery_Partners!B:B)</f>
        <v>Delivery Partner 137</v>
      </c>
      <c r="L1721" s="3">
        <v>1</v>
      </c>
      <c r="M1721" s="2" t="s">
        <v>23</v>
      </c>
      <c r="N1721" s="2" t="s">
        <v>74</v>
      </c>
      <c r="O1721" s="3">
        <v>44</v>
      </c>
      <c r="P1721" s="13">
        <f t="shared" si="342"/>
        <v>485.31</v>
      </c>
      <c r="Q1721" s="13" t="str">
        <f t="shared" si="343"/>
        <v>Normal</v>
      </c>
      <c r="S1721" s="21"/>
    </row>
    <row r="1722" hidden="1" customHeight="1" spans="1:19">
      <c r="A1722" s="2" t="s">
        <v>3403</v>
      </c>
      <c r="B1722" s="29" t="s">
        <v>370</v>
      </c>
      <c r="C1722" s="2" t="s">
        <v>3385</v>
      </c>
      <c r="D1722" s="2" t="str">
        <f t="array" ref="D1722">_xlfn.XLOOKUP(C1722,Customers!A:A,Customers!B:B)</f>
        <v>Customer 0736</v>
      </c>
      <c r="E1722" s="2" t="s">
        <v>655</v>
      </c>
      <c r="F1722" s="2" t="str">
        <f t="array" ref="F1722">_xlfn.XLOOKUP(E1722,Restaurants!A:A,Restaurants!B:B)</f>
        <v>Restaurant 096</v>
      </c>
      <c r="G1722" s="2" t="s">
        <v>533</v>
      </c>
      <c r="H1722" s="2" t="str">
        <f t="array" ref="H1722">_xlfn.XLOOKUP(G1722,Food_Menu!A:A,Food_Menu!B:B)</f>
        <v>Food Item 0078</v>
      </c>
      <c r="I1722" s="2"/>
      <c r="J1722" s="2" t="s">
        <v>842</v>
      </c>
      <c r="K1722" s="2" t="str">
        <f t="array" ref="K1722">_xlfn.XLOOKUP(J1722,Delivery_Partners!A:A,Delivery_Partners!B:B)</f>
        <v>Delivery Partner 093</v>
      </c>
      <c r="L1722" s="3">
        <v>1</v>
      </c>
      <c r="M1722" s="2" t="s">
        <v>101</v>
      </c>
      <c r="N1722" s="2" t="s">
        <v>74</v>
      </c>
      <c r="O1722" s="2"/>
    </row>
    <row r="1723" customHeight="1" spans="1:19">
      <c r="A1723" s="2" t="s">
        <v>3404</v>
      </c>
      <c r="B1723" s="28">
        <v>45969</v>
      </c>
      <c r="C1723" s="2" t="s">
        <v>2896</v>
      </c>
      <c r="D1723" s="2" t="str">
        <f t="array" ref="D1723">_xlfn.XLOOKUP(C1723,Customers!A:A,Customers!B:B)</f>
        <v>Customer 0557</v>
      </c>
      <c r="E1723" s="2" t="s">
        <v>984</v>
      </c>
      <c r="F1723" s="2" t="str">
        <f t="array" ref="F1723">_xlfn.XLOOKUP(E1723,Restaurants!A:A,Restaurants!B:B)</f>
        <v>Restaurant 034</v>
      </c>
      <c r="G1723" s="2" t="s">
        <v>426</v>
      </c>
      <c r="H1723" s="2" t="str">
        <f t="array" ref="H1723">_xlfn.XLOOKUP(G1723,Food_Menu!A:A,Food_Menu!B:B)</f>
        <v>Food Item 0142</v>
      </c>
      <c r="I1723" s="2">
        <f t="array" ref="I1723">_xlfn.XLOOKUP(G1723,Food_Menu!A:A,Food_Menu!D:D)</f>
        <v>428.17</v>
      </c>
      <c r="J1723" s="2" t="s">
        <v>688</v>
      </c>
      <c r="K1723" s="2" t="str">
        <f t="array" ref="K1723">_xlfn.XLOOKUP(J1723,Delivery_Partners!A:A,Delivery_Partners!B:B)</f>
        <v>Delivery Partner 165</v>
      </c>
      <c r="L1723" s="3">
        <v>1</v>
      </c>
      <c r="M1723" s="2" t="s">
        <v>23</v>
      </c>
      <c r="N1723" s="2" t="s">
        <v>24</v>
      </c>
      <c r="O1723" s="3">
        <v>62</v>
      </c>
      <c r="P1723" s="13">
        <f t="shared" ref="P1723:P1724" si="344">I1723*L1723</f>
        <v>428.17</v>
      </c>
      <c r="Q1723" s="13" t="str">
        <f t="shared" ref="Q1723:Q1724" si="345">IF(O1723="","Not Delivered",IF(O1723&lt;=30,"Fast",IF(O1723&lt;=60,"Normal","Slow")))</f>
        <v>Slow</v>
      </c>
      <c r="S1723" s="21"/>
    </row>
    <row r="1724" customHeight="1" spans="1:19">
      <c r="A1724" s="2" t="s">
        <v>3405</v>
      </c>
      <c r="B1724" s="29" t="s">
        <v>1447</v>
      </c>
      <c r="C1724" s="2" t="s">
        <v>407</v>
      </c>
      <c r="D1724" s="2" t="str">
        <f t="array" ref="D1724">_xlfn.XLOOKUP(C1724,Customers!A:A,Customers!B:B)</f>
        <v>Customer 0141</v>
      </c>
      <c r="E1724" s="2" t="s">
        <v>230</v>
      </c>
      <c r="F1724" s="2" t="str">
        <f t="array" ref="F1724">_xlfn.XLOOKUP(E1724,Restaurants!A:A,Restaurants!B:B)</f>
        <v>Restaurant 029</v>
      </c>
      <c r="G1724" s="2" t="s">
        <v>336</v>
      </c>
      <c r="H1724" s="2" t="str">
        <f t="array" ref="H1724">_xlfn.XLOOKUP(G1724,Food_Menu!A:A,Food_Menu!B:B)</f>
        <v>Food Item 0045</v>
      </c>
      <c r="I1724" s="2">
        <f t="array" ref="I1724">_xlfn.XLOOKUP(G1724,Food_Menu!A:A,Food_Menu!D:D)</f>
        <v>263.72</v>
      </c>
      <c r="J1724" s="2" t="s">
        <v>1132</v>
      </c>
      <c r="K1724" s="2" t="str">
        <f t="array" ref="K1724">_xlfn.XLOOKUP(J1724,Delivery_Partners!A:A,Delivery_Partners!B:B)</f>
        <v>Delivery Partner 151</v>
      </c>
      <c r="L1724" s="3">
        <v>2</v>
      </c>
      <c r="M1724" s="2" t="s">
        <v>23</v>
      </c>
      <c r="N1724" s="2" t="s">
        <v>55</v>
      </c>
      <c r="O1724" s="3">
        <v>37</v>
      </c>
      <c r="P1724" s="13">
        <f t="shared" si="344"/>
        <v>527.44</v>
      </c>
      <c r="Q1724" s="13" t="str">
        <f t="shared" si="345"/>
        <v>Normal</v>
      </c>
      <c r="S1724" s="21"/>
    </row>
    <row r="1725" hidden="1" customHeight="1" spans="1:19">
      <c r="A1725" s="2" t="s">
        <v>3406</v>
      </c>
      <c r="B1725" s="28">
        <v>45817</v>
      </c>
      <c r="C1725" s="2" t="s">
        <v>753</v>
      </c>
      <c r="D1725" s="2" t="str">
        <f t="array" ref="D1725">_xlfn.XLOOKUP(C1725,Customers!A:A,Customers!B:B)</f>
        <v>Customer 0352</v>
      </c>
      <c r="E1725" s="2" t="s">
        <v>807</v>
      </c>
      <c r="F1725" s="2" t="str">
        <f t="array" ref="F1725">_xlfn.XLOOKUP(E1725,Restaurants!A:A,Restaurants!B:B)</f>
        <v>Restaurant 118</v>
      </c>
      <c r="G1725" s="2" t="s">
        <v>1530</v>
      </c>
      <c r="H1725" s="2" t="str">
        <f t="array" ref="H1725">_xlfn.XLOOKUP(G1725,Food_Menu!A:A,Food_Menu!B:B)</f>
        <v>Food Item 0114</v>
      </c>
      <c r="I1725" s="2"/>
      <c r="J1725" s="2" t="s">
        <v>693</v>
      </c>
      <c r="K1725" s="2" t="str">
        <f t="array" ref="K1725">_xlfn.XLOOKUP(J1725,Delivery_Partners!A:A,Delivery_Partners!B:B)</f>
        <v>Delivery Partner 125</v>
      </c>
      <c r="L1725" s="3">
        <v>1</v>
      </c>
      <c r="M1725" s="2" t="s">
        <v>101</v>
      </c>
      <c r="N1725" s="2" t="s">
        <v>42</v>
      </c>
      <c r="O1725" s="2"/>
    </row>
    <row r="1726" customHeight="1" spans="1:19">
      <c r="A1726" s="2" t="s">
        <v>3407</v>
      </c>
      <c r="B1726" s="29" t="s">
        <v>370</v>
      </c>
      <c r="C1726" s="2" t="s">
        <v>903</v>
      </c>
      <c r="D1726" s="2" t="str">
        <f t="array" ref="D1726">_xlfn.XLOOKUP(C1726,Customers!A:A,Customers!B:B)</f>
        <v>Customer 1126</v>
      </c>
      <c r="E1726" s="2" t="s">
        <v>121</v>
      </c>
      <c r="F1726" s="2" t="str">
        <f t="array" ref="F1726">_xlfn.XLOOKUP(E1726,Restaurants!A:A,Restaurants!B:B)</f>
        <v>Restaurant 088</v>
      </c>
      <c r="G1726" s="2" t="s">
        <v>221</v>
      </c>
      <c r="H1726" s="2" t="str">
        <f t="array" ref="H1726">_xlfn.XLOOKUP(G1726,Food_Menu!A:A,Food_Menu!B:B)</f>
        <v>Food Item 0220</v>
      </c>
      <c r="I1726" s="2">
        <f t="array" ref="I1726">_xlfn.XLOOKUP(G1726,Food_Menu!A:A,Food_Menu!D:D)</f>
        <v>194.15</v>
      </c>
      <c r="J1726" s="2" t="s">
        <v>2005</v>
      </c>
      <c r="K1726" s="2" t="str">
        <f t="array" ref="K1726">_xlfn.XLOOKUP(J1726,Delivery_Partners!A:A,Delivery_Partners!B:B)</f>
        <v>Delivery Partner 072</v>
      </c>
      <c r="L1726" s="3">
        <v>1</v>
      </c>
      <c r="M1726" s="2" t="s">
        <v>23</v>
      </c>
      <c r="N1726" s="2" t="s">
        <v>24</v>
      </c>
      <c r="O1726" s="3">
        <v>30</v>
      </c>
      <c r="P1726" s="13">
        <f t="shared" ref="P1726:P1731" si="346">I1726*L1726</f>
        <v>194.15</v>
      </c>
      <c r="Q1726" s="13" t="str">
        <f t="shared" ref="Q1726:Q1731" si="347">IF(O1726="","Not Delivered",IF(O1726&lt;=30,"Fast",IF(O1726&lt;=60,"Normal","Slow")))</f>
        <v>Fast</v>
      </c>
      <c r="S1726" s="21"/>
    </row>
    <row r="1727" customHeight="1" spans="1:19">
      <c r="A1727" s="2" t="s">
        <v>3408</v>
      </c>
      <c r="B1727" s="29" t="s">
        <v>574</v>
      </c>
      <c r="C1727" s="2" t="s">
        <v>665</v>
      </c>
      <c r="D1727" s="2" t="str">
        <f t="array" ref="D1727">_xlfn.XLOOKUP(C1727,Customers!A:A,Customers!B:B)</f>
        <v>Customer 0625</v>
      </c>
      <c r="E1727" s="2" t="s">
        <v>451</v>
      </c>
      <c r="F1727" s="2" t="str">
        <f t="array" ref="F1727">_xlfn.XLOOKUP(E1727,Restaurants!A:A,Restaurants!B:B)</f>
        <v>Restaurant 022</v>
      </c>
      <c r="G1727" s="2" t="s">
        <v>2324</v>
      </c>
      <c r="H1727" s="2" t="str">
        <f t="array" ref="H1727">_xlfn.XLOOKUP(G1727,Food_Menu!A:A,Food_Menu!B:B)</f>
        <v>Food Item 0059</v>
      </c>
      <c r="I1727" s="2">
        <f t="array" ref="I1727">_xlfn.XLOOKUP(G1727,Food_Menu!A:A,Food_Menu!D:D)</f>
        <v>524.23</v>
      </c>
      <c r="J1727" s="2" t="s">
        <v>347</v>
      </c>
      <c r="K1727" s="2" t="str">
        <f t="array" ref="K1727">_xlfn.XLOOKUP(J1727,Delivery_Partners!A:A,Delivery_Partners!B:B)</f>
        <v>Delivery Partner 058</v>
      </c>
      <c r="L1727" s="3">
        <v>1</v>
      </c>
      <c r="M1727" s="2" t="s">
        <v>23</v>
      </c>
      <c r="N1727" s="2" t="s">
        <v>74</v>
      </c>
      <c r="O1727" s="3">
        <v>42</v>
      </c>
      <c r="P1727" s="13">
        <f t="shared" si="346"/>
        <v>524.23</v>
      </c>
      <c r="Q1727" s="13" t="str">
        <f t="shared" si="347"/>
        <v>Normal</v>
      </c>
      <c r="S1727" s="21"/>
    </row>
    <row r="1728" customHeight="1" spans="1:19">
      <c r="A1728" s="2" t="s">
        <v>3409</v>
      </c>
      <c r="B1728" s="28">
        <v>45691</v>
      </c>
      <c r="C1728" s="2" t="s">
        <v>740</v>
      </c>
      <c r="D1728" s="2" t="str">
        <f t="array" ref="D1728">_xlfn.XLOOKUP(C1728,Customers!A:A,Customers!B:B)</f>
        <v>Customer 0764</v>
      </c>
      <c r="E1728" s="2" t="s">
        <v>819</v>
      </c>
      <c r="F1728" s="2" t="str">
        <f t="array" ref="F1728">_xlfn.XLOOKUP(E1728,Restaurants!A:A,Restaurants!B:B)</f>
        <v>Restaurant 004</v>
      </c>
      <c r="G1728" s="2" t="s">
        <v>1103</v>
      </c>
      <c r="H1728" s="2" t="str">
        <f t="array" ref="H1728">_xlfn.XLOOKUP(G1728,Food_Menu!A:A,Food_Menu!B:B)</f>
        <v>Food Item 0194</v>
      </c>
      <c r="I1728" s="2">
        <f t="array" ref="I1728">_xlfn.XLOOKUP(G1728,Food_Menu!A:A,Food_Menu!D:D)</f>
        <v>325.87</v>
      </c>
      <c r="J1728" s="2" t="s">
        <v>640</v>
      </c>
      <c r="K1728" s="2" t="str">
        <f t="array" ref="K1728">_xlfn.XLOOKUP(J1728,Delivery_Partners!A:A,Delivery_Partners!B:B)</f>
        <v>Delivery Partner 097</v>
      </c>
      <c r="L1728" s="3">
        <v>2</v>
      </c>
      <c r="M1728" s="2" t="s">
        <v>23</v>
      </c>
      <c r="N1728" s="2" t="s">
        <v>24</v>
      </c>
      <c r="O1728" s="3">
        <v>33</v>
      </c>
      <c r="P1728" s="13">
        <f t="shared" si="346"/>
        <v>651.74</v>
      </c>
      <c r="Q1728" s="13" t="str">
        <f t="shared" si="347"/>
        <v>Normal</v>
      </c>
      <c r="S1728" s="21"/>
    </row>
    <row r="1729" customHeight="1" spans="1:19">
      <c r="A1729" s="2" t="s">
        <v>3410</v>
      </c>
      <c r="B1729" s="28">
        <v>45756</v>
      </c>
      <c r="C1729" s="2" t="s">
        <v>3411</v>
      </c>
      <c r="D1729" s="2" t="str">
        <f t="array" ref="D1729">_xlfn.XLOOKUP(C1729,Customers!A:A,Customers!B:B)</f>
        <v>Customer 0311</v>
      </c>
      <c r="E1729" s="2" t="s">
        <v>46</v>
      </c>
      <c r="F1729" s="2" t="str">
        <f t="array" ref="F1729">_xlfn.XLOOKUP(E1729,Restaurants!A:A,Restaurants!B:B)</f>
        <v>Restaurant 043</v>
      </c>
      <c r="G1729" s="2" t="s">
        <v>106</v>
      </c>
      <c r="H1729" s="2" t="str">
        <f t="array" ref="H1729">_xlfn.XLOOKUP(G1729,Food_Menu!A:A,Food_Menu!B:B)</f>
        <v>Food Item 0067</v>
      </c>
      <c r="I1729" s="2">
        <f t="array" ref="I1729">_xlfn.XLOOKUP(G1729,Food_Menu!A:A,Food_Menu!D:D)</f>
        <v>575.59</v>
      </c>
      <c r="J1729" s="2" t="s">
        <v>1408</v>
      </c>
      <c r="K1729" s="2" t="str">
        <f t="array" ref="K1729">_xlfn.XLOOKUP(J1729,Delivery_Partners!A:A,Delivery_Partners!B:B)</f>
        <v>Delivery Partner 084</v>
      </c>
      <c r="L1729" s="3">
        <v>1</v>
      </c>
      <c r="M1729" s="2" t="s">
        <v>23</v>
      </c>
      <c r="N1729" s="2" t="s">
        <v>24</v>
      </c>
      <c r="O1729" s="3">
        <v>33</v>
      </c>
      <c r="P1729" s="13">
        <f t="shared" si="346"/>
        <v>575.59</v>
      </c>
      <c r="Q1729" s="13" t="str">
        <f t="shared" si="347"/>
        <v>Normal</v>
      </c>
      <c r="S1729" s="21"/>
    </row>
    <row r="1730" customHeight="1" spans="1:19">
      <c r="A1730" s="2" t="s">
        <v>3412</v>
      </c>
      <c r="B1730" s="29" t="s">
        <v>380</v>
      </c>
      <c r="C1730" s="2" t="s">
        <v>2917</v>
      </c>
      <c r="D1730" s="2" t="str">
        <f t="array" ref="D1730">_xlfn.XLOOKUP(C1730,Customers!A:A,Customers!B:B)</f>
        <v>Customer 0847</v>
      </c>
      <c r="E1730" s="2" t="s">
        <v>1173</v>
      </c>
      <c r="F1730" s="2" t="str">
        <f t="array" ref="F1730">_xlfn.XLOOKUP(E1730,Restaurants!A:A,Restaurants!B:B)</f>
        <v>Restaurant 080</v>
      </c>
      <c r="G1730" s="2" t="s">
        <v>543</v>
      </c>
      <c r="H1730" s="2" t="str">
        <f t="array" ref="H1730">_xlfn.XLOOKUP(G1730,Food_Menu!A:A,Food_Menu!B:B)</f>
        <v>Food Item 0136</v>
      </c>
      <c r="I1730" s="2">
        <f t="array" ref="I1730">_xlfn.XLOOKUP(G1730,Food_Menu!A:A,Food_Menu!D:D)</f>
        <v>319.29</v>
      </c>
      <c r="J1730" s="2" t="s">
        <v>470</v>
      </c>
      <c r="K1730" s="2" t="str">
        <f t="array" ref="K1730">_xlfn.XLOOKUP(J1730,Delivery_Partners!A:A,Delivery_Partners!B:B)</f>
        <v>Delivery Partner 006</v>
      </c>
      <c r="L1730" s="3">
        <v>3</v>
      </c>
      <c r="M1730" s="2" t="s">
        <v>23</v>
      </c>
      <c r="N1730" s="2" t="s">
        <v>74</v>
      </c>
      <c r="O1730" s="3">
        <v>34</v>
      </c>
      <c r="P1730" s="13">
        <f t="shared" si="346"/>
        <v>957.87</v>
      </c>
      <c r="Q1730" s="13" t="str">
        <f t="shared" si="347"/>
        <v>Normal</v>
      </c>
      <c r="S1730" s="21"/>
    </row>
    <row r="1731" customHeight="1" spans="1:19">
      <c r="A1731" s="2" t="s">
        <v>3413</v>
      </c>
      <c r="B1731" s="29" t="s">
        <v>419</v>
      </c>
      <c r="C1731" s="2" t="s">
        <v>3414</v>
      </c>
      <c r="D1731" s="2" t="str">
        <f t="array" ref="D1731">_xlfn.XLOOKUP(C1731,Customers!A:A,Customers!B:B)</f>
        <v>Customer 0585</v>
      </c>
      <c r="E1731" s="2" t="s">
        <v>623</v>
      </c>
      <c r="F1731" s="2" t="str">
        <f t="array" ref="F1731">_xlfn.XLOOKUP(E1731,Restaurants!A:A,Restaurants!B:B)</f>
        <v>Restaurant 045</v>
      </c>
      <c r="G1731" s="2" t="s">
        <v>1386</v>
      </c>
      <c r="H1731" s="2" t="str">
        <f t="array" ref="H1731">_xlfn.XLOOKUP(G1731,Food_Menu!A:A,Food_Menu!B:B)</f>
        <v>Food Item 0035</v>
      </c>
      <c r="I1731" s="2">
        <f t="array" ref="I1731">_xlfn.XLOOKUP(G1731,Food_Menu!A:A,Food_Menu!D:D)</f>
        <v>634.81</v>
      </c>
      <c r="J1731" s="2" t="s">
        <v>1716</v>
      </c>
      <c r="K1731" s="2" t="str">
        <f t="array" ref="K1731">_xlfn.XLOOKUP(J1731,Delivery_Partners!A:A,Delivery_Partners!B:B)</f>
        <v>Delivery Partner 042</v>
      </c>
      <c r="L1731" s="3">
        <v>1</v>
      </c>
      <c r="M1731" s="2" t="s">
        <v>23</v>
      </c>
      <c r="N1731" s="2" t="s">
        <v>55</v>
      </c>
      <c r="O1731" s="3">
        <v>24</v>
      </c>
      <c r="P1731" s="13">
        <f t="shared" si="346"/>
        <v>634.81</v>
      </c>
      <c r="Q1731" s="13" t="str">
        <f t="shared" si="347"/>
        <v>Fast</v>
      </c>
      <c r="S1731" s="21"/>
    </row>
    <row r="1732" hidden="1" customHeight="1" spans="1:19">
      <c r="A1732" s="2" t="s">
        <v>3415</v>
      </c>
      <c r="B1732" s="28">
        <v>45902</v>
      </c>
      <c r="C1732" s="2" t="s">
        <v>2001</v>
      </c>
      <c r="D1732" s="2" t="str">
        <f t="array" ref="D1732">_xlfn.XLOOKUP(C1732,Customers!A:A,Customers!B:B)</f>
        <v>Customer 0263</v>
      </c>
      <c r="E1732" s="2" t="s">
        <v>182</v>
      </c>
      <c r="F1732" s="2" t="str">
        <f t="array" ref="F1732">_xlfn.XLOOKUP(E1732,Restaurants!A:A,Restaurants!B:B)</f>
        <v>Restaurant 097</v>
      </c>
      <c r="G1732" s="2" t="s">
        <v>2324</v>
      </c>
      <c r="H1732" s="2" t="str">
        <f t="array" ref="H1732">_xlfn.XLOOKUP(G1732,Food_Menu!A:A,Food_Menu!B:B)</f>
        <v>Food Item 0059</v>
      </c>
      <c r="I1732" s="2"/>
      <c r="J1732" s="2" t="s">
        <v>1132</v>
      </c>
      <c r="K1732" s="2" t="str">
        <f t="array" ref="K1732">_xlfn.XLOOKUP(J1732,Delivery_Partners!A:A,Delivery_Partners!B:B)</f>
        <v>Delivery Partner 151</v>
      </c>
      <c r="L1732" s="3">
        <v>1</v>
      </c>
      <c r="M1732" s="2" t="s">
        <v>101</v>
      </c>
      <c r="N1732" s="2" t="s">
        <v>24</v>
      </c>
      <c r="O1732" s="2"/>
    </row>
    <row r="1733" customHeight="1" spans="1:19">
      <c r="A1733" s="2" t="s">
        <v>3416</v>
      </c>
      <c r="B1733" s="29" t="s">
        <v>990</v>
      </c>
      <c r="C1733" s="2" t="s">
        <v>2559</v>
      </c>
      <c r="D1733" s="2" t="str">
        <f t="array" ref="D1733">_xlfn.XLOOKUP(C1733,Customers!A:A,Customers!B:B)</f>
        <v>Customer 0176</v>
      </c>
      <c r="E1733" s="2" t="s">
        <v>249</v>
      </c>
      <c r="F1733" s="2" t="str">
        <f t="array" ref="F1733">_xlfn.XLOOKUP(E1733,Restaurants!A:A,Restaurants!B:B)</f>
        <v>Restaurant 061</v>
      </c>
      <c r="G1733" s="2" t="s">
        <v>856</v>
      </c>
      <c r="H1733" s="2" t="str">
        <f t="array" ref="H1733">_xlfn.XLOOKUP(G1733,Food_Menu!A:A,Food_Menu!B:B)</f>
        <v>Food Item 0191</v>
      </c>
      <c r="I1733" s="2">
        <f t="array" ref="I1733">_xlfn.XLOOKUP(G1733,Food_Menu!A:A,Food_Menu!D:D)</f>
        <v>443.82</v>
      </c>
      <c r="J1733" s="2" t="s">
        <v>443</v>
      </c>
      <c r="K1733" s="2" t="str">
        <f t="array" ref="K1733">_xlfn.XLOOKUP(J1733,Delivery_Partners!A:A,Delivery_Partners!B:B)</f>
        <v>Delivery Partner 083</v>
      </c>
      <c r="L1733" s="3">
        <v>1</v>
      </c>
      <c r="M1733" s="2" t="s">
        <v>23</v>
      </c>
      <c r="N1733" s="2" t="s">
        <v>55</v>
      </c>
      <c r="O1733" s="3">
        <v>27</v>
      </c>
      <c r="P1733" s="13">
        <f>I1733*L1733</f>
        <v>443.82</v>
      </c>
      <c r="Q1733" s="13" t="str">
        <f>IF(O1733="","Not Delivered",IF(O1733&lt;=30,"Fast",IF(O1733&lt;=60,"Normal","Slow")))</f>
        <v>Fast</v>
      </c>
      <c r="S1733" s="21"/>
    </row>
    <row r="1734" hidden="1" customHeight="1" spans="1:19">
      <c r="A1734" s="2" t="s">
        <v>3417</v>
      </c>
      <c r="B1734" s="28">
        <v>45725</v>
      </c>
      <c r="C1734" s="2" t="s">
        <v>2456</v>
      </c>
      <c r="D1734" s="2" t="str">
        <f t="array" ref="D1734">_xlfn.XLOOKUP(C1734,Customers!A:A,Customers!B:B)</f>
        <v>Customer 0475</v>
      </c>
      <c r="E1734" s="2" t="s">
        <v>372</v>
      </c>
      <c r="F1734" s="2" t="str">
        <f t="array" ref="F1734">_xlfn.XLOOKUP(E1734,Restaurants!A:A,Restaurants!B:B)</f>
        <v>Restaurant 119</v>
      </c>
      <c r="G1734" s="2" t="s">
        <v>692</v>
      </c>
      <c r="H1734" s="2" t="str">
        <f t="array" ref="H1734">_xlfn.XLOOKUP(G1734,Food_Menu!A:A,Food_Menu!B:B)</f>
        <v>Food Item 0130</v>
      </c>
      <c r="I1734" s="2"/>
      <c r="J1734" s="2" t="s">
        <v>707</v>
      </c>
      <c r="K1734" s="2" t="str">
        <f t="array" ref="K1734">_xlfn.XLOOKUP(J1734,Delivery_Partners!A:A,Delivery_Partners!B:B)</f>
        <v>Delivery Partner 171</v>
      </c>
      <c r="L1734" s="3">
        <v>1</v>
      </c>
      <c r="M1734" s="2" t="s">
        <v>101</v>
      </c>
      <c r="N1734" s="2" t="s">
        <v>55</v>
      </c>
      <c r="O1734" s="2"/>
    </row>
    <row r="1735" customHeight="1" spans="1:19">
      <c r="A1735" s="2" t="s">
        <v>3418</v>
      </c>
      <c r="B1735" s="28">
        <v>45967</v>
      </c>
      <c r="C1735" s="2" t="s">
        <v>551</v>
      </c>
      <c r="D1735" s="2" t="str">
        <f t="array" ref="D1735">_xlfn.XLOOKUP(C1735,Customers!A:A,Customers!B:B)</f>
        <v>Customer 0679</v>
      </c>
      <c r="E1735" s="2" t="s">
        <v>239</v>
      </c>
      <c r="F1735" s="2" t="str">
        <f t="array" ref="F1735">_xlfn.XLOOKUP(E1735,Restaurants!A:A,Restaurants!B:B)</f>
        <v>Restaurant 105</v>
      </c>
      <c r="G1735" s="2" t="s">
        <v>529</v>
      </c>
      <c r="H1735" s="2" t="str">
        <f t="array" ref="H1735">_xlfn.XLOOKUP(G1735,Food_Menu!A:A,Food_Menu!B:B)</f>
        <v>Food Item 0126</v>
      </c>
      <c r="I1735" s="2">
        <f t="array" ref="I1735">_xlfn.XLOOKUP(G1735,Food_Menu!A:A,Food_Menu!D:D)</f>
        <v>127.27</v>
      </c>
      <c r="J1735" s="2" t="s">
        <v>173</v>
      </c>
      <c r="K1735" s="2" t="str">
        <f t="array" ref="K1735">_xlfn.XLOOKUP(J1735,Delivery_Partners!A:A,Delivery_Partners!B:B)</f>
        <v>Delivery Partner 045</v>
      </c>
      <c r="L1735" s="3">
        <v>1</v>
      </c>
      <c r="M1735" s="2" t="s">
        <v>23</v>
      </c>
      <c r="N1735" s="2" t="s">
        <v>55</v>
      </c>
      <c r="O1735" s="3">
        <v>52</v>
      </c>
      <c r="P1735" s="13">
        <f t="shared" ref="P1735:P1745" si="348">I1735*L1735</f>
        <v>127.27</v>
      </c>
      <c r="Q1735" s="13" t="str">
        <f t="shared" ref="Q1735:Q1745" si="349">IF(O1735="","Not Delivered",IF(O1735&lt;=30,"Fast",IF(O1735&lt;=60,"Normal","Slow")))</f>
        <v>Normal</v>
      </c>
      <c r="S1735" s="21"/>
    </row>
    <row r="1736" customHeight="1" spans="1:19">
      <c r="A1736" s="2" t="s">
        <v>3419</v>
      </c>
      <c r="B1736" s="28">
        <v>45873</v>
      </c>
      <c r="C1736" s="2" t="s">
        <v>784</v>
      </c>
      <c r="D1736" s="2" t="str">
        <f t="array" ref="D1736">_xlfn.XLOOKUP(C1736,Customers!A:A,Customers!B:B)</f>
        <v>Customer 0337</v>
      </c>
      <c r="E1736" s="2" t="s">
        <v>293</v>
      </c>
      <c r="F1736" s="2" t="str">
        <f t="array" ref="F1736">_xlfn.XLOOKUP(E1736,Restaurants!A:A,Restaurants!B:B)</f>
        <v>Restaurant 057</v>
      </c>
      <c r="G1736" s="2" t="s">
        <v>1100</v>
      </c>
      <c r="H1736" s="2" t="str">
        <f t="array" ref="H1736">_xlfn.XLOOKUP(G1736,Food_Menu!A:A,Food_Menu!B:B)</f>
        <v>Food Item 0113</v>
      </c>
      <c r="I1736" s="2">
        <f t="array" ref="I1736">_xlfn.XLOOKUP(G1736,Food_Menu!A:A,Food_Menu!D:D)</f>
        <v>545.03</v>
      </c>
      <c r="J1736" s="2" t="s">
        <v>309</v>
      </c>
      <c r="K1736" s="2" t="str">
        <f t="array" ref="K1736">_xlfn.XLOOKUP(J1736,Delivery_Partners!A:A,Delivery_Partners!B:B)</f>
        <v>Delivery Partner 175</v>
      </c>
      <c r="L1736" s="3">
        <v>1</v>
      </c>
      <c r="M1736" s="2" t="s">
        <v>23</v>
      </c>
      <c r="N1736" s="2" t="s">
        <v>24</v>
      </c>
      <c r="O1736" s="3">
        <v>46</v>
      </c>
      <c r="P1736" s="13">
        <f t="shared" si="348"/>
        <v>545.03</v>
      </c>
      <c r="Q1736" s="13" t="str">
        <f t="shared" si="349"/>
        <v>Normal</v>
      </c>
      <c r="S1736" s="21"/>
    </row>
    <row r="1737" customHeight="1" spans="1:19">
      <c r="A1737" s="2" t="s">
        <v>3420</v>
      </c>
      <c r="B1737" s="28">
        <v>45813</v>
      </c>
      <c r="C1737" s="2" t="s">
        <v>1278</v>
      </c>
      <c r="D1737" s="2" t="str">
        <f t="array" ref="D1737">_xlfn.XLOOKUP(C1737,Customers!A:A,Customers!B:B)</f>
        <v>Customer 0295</v>
      </c>
      <c r="E1737" s="2" t="s">
        <v>245</v>
      </c>
      <c r="F1737" s="2" t="str">
        <f t="array" ref="F1737">_xlfn.XLOOKUP(E1737,Restaurants!A:A,Restaurants!B:B)</f>
        <v>Restaurant 101</v>
      </c>
      <c r="G1737" s="2" t="s">
        <v>607</v>
      </c>
      <c r="H1737" s="2" t="str">
        <f t="array" ref="H1737">_xlfn.XLOOKUP(G1737,Food_Menu!A:A,Food_Menu!B:B)</f>
        <v>Food Item 0054</v>
      </c>
      <c r="I1737" s="2">
        <f t="array" ref="I1737">_xlfn.XLOOKUP(G1737,Food_Menu!A:A,Food_Menu!D:D)</f>
        <v>491.81</v>
      </c>
      <c r="J1737" s="2" t="s">
        <v>1829</v>
      </c>
      <c r="K1737" s="2" t="str">
        <f t="array" ref="K1737">_xlfn.XLOOKUP(J1737,Delivery_Partners!A:A,Delivery_Partners!B:B)</f>
        <v>Delivery Partner 146</v>
      </c>
      <c r="L1737" s="3">
        <v>1</v>
      </c>
      <c r="M1737" s="2" t="s">
        <v>23</v>
      </c>
      <c r="N1737" s="2" t="s">
        <v>55</v>
      </c>
      <c r="O1737" s="3">
        <v>29</v>
      </c>
      <c r="P1737" s="13">
        <f t="shared" si="348"/>
        <v>491.81</v>
      </c>
      <c r="Q1737" s="13" t="str">
        <f t="shared" si="349"/>
        <v>Fast</v>
      </c>
      <c r="S1737" s="21"/>
    </row>
    <row r="1738" customHeight="1" spans="1:19">
      <c r="A1738" s="2" t="s">
        <v>3421</v>
      </c>
      <c r="B1738" s="28">
        <v>45667</v>
      </c>
      <c r="C1738" s="2" t="s">
        <v>2207</v>
      </c>
      <c r="D1738" s="2" t="str">
        <f t="array" ref="D1738">_xlfn.XLOOKUP(C1738,Customers!A:A,Customers!B:B)</f>
        <v>Customer 0324</v>
      </c>
      <c r="E1738" s="2" t="s">
        <v>143</v>
      </c>
      <c r="F1738" s="2" t="str">
        <f t="array" ref="F1738">_xlfn.XLOOKUP(E1738,Restaurants!A:A,Restaurants!B:B)</f>
        <v>Restaurant 054</v>
      </c>
      <c r="G1738" s="2" t="s">
        <v>53</v>
      </c>
      <c r="H1738" s="2" t="str">
        <f t="array" ref="H1738">_xlfn.XLOOKUP(G1738,Food_Menu!A:A,Food_Menu!B:B)</f>
        <v>Food Item 0205</v>
      </c>
      <c r="I1738" s="2">
        <f t="array" ref="I1738">_xlfn.XLOOKUP(G1738,Food_Menu!A:A,Food_Menu!D:D)</f>
        <v>175.36</v>
      </c>
      <c r="J1738" s="2" t="s">
        <v>1557</v>
      </c>
      <c r="K1738" s="2" t="str">
        <f t="array" ref="K1738">_xlfn.XLOOKUP(J1738,Delivery_Partners!A:A,Delivery_Partners!B:B)</f>
        <v>Delivery Partner 065</v>
      </c>
      <c r="L1738" s="3">
        <v>1</v>
      </c>
      <c r="M1738" s="2" t="s">
        <v>23</v>
      </c>
      <c r="N1738" s="2" t="s">
        <v>42</v>
      </c>
      <c r="O1738" s="3">
        <v>26</v>
      </c>
      <c r="P1738" s="13">
        <f t="shared" si="348"/>
        <v>175.36</v>
      </c>
      <c r="Q1738" s="13" t="str">
        <f t="shared" si="349"/>
        <v>Fast</v>
      </c>
      <c r="S1738" s="21"/>
    </row>
    <row r="1739" customHeight="1" spans="1:19">
      <c r="A1739" s="2" t="s">
        <v>3422</v>
      </c>
      <c r="B1739" s="28">
        <v>45698</v>
      </c>
      <c r="C1739" s="2" t="s">
        <v>1179</v>
      </c>
      <c r="D1739" s="2" t="str">
        <f t="array" ref="D1739">_xlfn.XLOOKUP(C1739,Customers!A:A,Customers!B:B)</f>
        <v>Customer 0353</v>
      </c>
      <c r="E1739" s="2" t="s">
        <v>302</v>
      </c>
      <c r="F1739" s="2" t="str">
        <f t="array" ref="F1739">_xlfn.XLOOKUP(E1739,Restaurants!A:A,Restaurants!B:B)</f>
        <v>Restaurant 002</v>
      </c>
      <c r="G1739" s="2" t="s">
        <v>2095</v>
      </c>
      <c r="H1739" s="2" t="str">
        <f t="array" ref="H1739">_xlfn.XLOOKUP(G1739,Food_Menu!A:A,Food_Menu!B:B)</f>
        <v>Food Item 0087</v>
      </c>
      <c r="I1739" s="2">
        <f t="array" ref="I1739">_xlfn.XLOOKUP(G1739,Food_Menu!A:A,Food_Menu!D:D)</f>
        <v>288.34</v>
      </c>
      <c r="J1739" s="2" t="s">
        <v>203</v>
      </c>
      <c r="K1739" s="2" t="str">
        <f t="array" ref="K1739">_xlfn.XLOOKUP(J1739,Delivery_Partners!A:A,Delivery_Partners!B:B)</f>
        <v>Delivery Partner 110</v>
      </c>
      <c r="L1739" s="3">
        <v>2</v>
      </c>
      <c r="M1739" s="2" t="s">
        <v>23</v>
      </c>
      <c r="N1739" s="2" t="s">
        <v>42</v>
      </c>
      <c r="O1739" s="3">
        <v>54</v>
      </c>
      <c r="P1739" s="13">
        <f t="shared" si="348"/>
        <v>576.68</v>
      </c>
      <c r="Q1739" s="13" t="str">
        <f t="shared" si="349"/>
        <v>Normal</v>
      </c>
      <c r="S1739" s="21"/>
    </row>
    <row r="1740" customHeight="1" spans="1:19">
      <c r="A1740" s="2" t="s">
        <v>3423</v>
      </c>
      <c r="B1740" s="29" t="s">
        <v>453</v>
      </c>
      <c r="C1740" s="2" t="s">
        <v>1455</v>
      </c>
      <c r="D1740" s="2" t="str">
        <f t="array" ref="D1740">_xlfn.XLOOKUP(C1740,Customers!A:A,Customers!B:B)</f>
        <v>Customer 0887</v>
      </c>
      <c r="E1740" s="2" t="s">
        <v>66</v>
      </c>
      <c r="F1740" s="2" t="str">
        <f t="array" ref="F1740">_xlfn.XLOOKUP(E1740,Restaurants!A:A,Restaurants!B:B)</f>
        <v>Restaurant 037</v>
      </c>
      <c r="G1740" s="2" t="s">
        <v>172</v>
      </c>
      <c r="H1740" s="2" t="str">
        <f t="array" ref="H1740">_xlfn.XLOOKUP(G1740,Food_Menu!A:A,Food_Menu!B:B)</f>
        <v>Food Item 0003</v>
      </c>
      <c r="I1740" s="2">
        <f t="array" ref="I1740">_xlfn.XLOOKUP(G1740,Food_Menu!A:A,Food_Menu!D:D)</f>
        <v>349.88</v>
      </c>
      <c r="J1740" s="2" t="s">
        <v>1104</v>
      </c>
      <c r="K1740" s="2" t="str">
        <f t="array" ref="K1740">_xlfn.XLOOKUP(J1740,Delivery_Partners!A:A,Delivery_Partners!B:B)</f>
        <v>Delivery Partner 178</v>
      </c>
      <c r="L1740" s="3">
        <v>1</v>
      </c>
      <c r="M1740" s="2" t="s">
        <v>23</v>
      </c>
      <c r="N1740" s="2" t="s">
        <v>24</v>
      </c>
      <c r="O1740" s="3">
        <v>22</v>
      </c>
      <c r="P1740" s="13">
        <f t="shared" si="348"/>
        <v>349.88</v>
      </c>
      <c r="Q1740" s="13" t="str">
        <f t="shared" si="349"/>
        <v>Fast</v>
      </c>
      <c r="S1740" s="21"/>
    </row>
    <row r="1741" customHeight="1" spans="1:19">
      <c r="A1741" s="2" t="s">
        <v>3424</v>
      </c>
      <c r="B1741" s="29" t="s">
        <v>821</v>
      </c>
      <c r="C1741" s="2" t="s">
        <v>349</v>
      </c>
      <c r="D1741" s="2" t="str">
        <f t="array" ref="D1741">_xlfn.XLOOKUP(C1741,Customers!A:A,Customers!B:B)</f>
        <v>Customer 0599</v>
      </c>
      <c r="E1741" s="2" t="s">
        <v>908</v>
      </c>
      <c r="F1741" s="2" t="str">
        <f t="array" ref="F1741">_xlfn.XLOOKUP(E1741,Restaurants!A:A,Restaurants!B:B)</f>
        <v>Restaurant 050</v>
      </c>
      <c r="G1741" s="2" t="s">
        <v>579</v>
      </c>
      <c r="H1741" s="2" t="str">
        <f t="array" ref="H1741">_xlfn.XLOOKUP(G1741,Food_Menu!A:A,Food_Menu!B:B)</f>
        <v>Food Item 0200</v>
      </c>
      <c r="I1741" s="2">
        <f t="array" ref="I1741">_xlfn.XLOOKUP(G1741,Food_Menu!A:A,Food_Menu!D:D)</f>
        <v>511.44</v>
      </c>
      <c r="J1741" s="2" t="s">
        <v>91</v>
      </c>
      <c r="K1741" s="2" t="str">
        <f t="array" ref="K1741">_xlfn.XLOOKUP(J1741,Delivery_Partners!A:A,Delivery_Partners!B:B)</f>
        <v>Delivery Partner 114</v>
      </c>
      <c r="L1741" s="3">
        <v>2</v>
      </c>
      <c r="M1741" s="2" t="s">
        <v>23</v>
      </c>
      <c r="N1741" s="2" t="s">
        <v>74</v>
      </c>
      <c r="O1741" s="3">
        <v>35</v>
      </c>
      <c r="P1741" s="13">
        <f t="shared" si="348"/>
        <v>1022.88</v>
      </c>
      <c r="Q1741" s="13" t="str">
        <f t="shared" si="349"/>
        <v>Normal</v>
      </c>
      <c r="S1741" s="21"/>
    </row>
    <row r="1742" customHeight="1" spans="1:19">
      <c r="A1742" s="2" t="s">
        <v>3425</v>
      </c>
      <c r="B1742" s="29" t="s">
        <v>196</v>
      </c>
      <c r="C1742" s="2" t="s">
        <v>2054</v>
      </c>
      <c r="D1742" s="2" t="str">
        <f t="array" ref="D1742">_xlfn.XLOOKUP(C1742,Customers!A:A,Customers!B:B)</f>
        <v>Customer 0563</v>
      </c>
      <c r="E1742" s="2" t="s">
        <v>807</v>
      </c>
      <c r="F1742" s="2" t="str">
        <f t="array" ref="F1742">_xlfn.XLOOKUP(E1742,Restaurants!A:A,Restaurants!B:B)</f>
        <v>Restaurant 118</v>
      </c>
      <c r="G1742" s="2" t="s">
        <v>582</v>
      </c>
      <c r="H1742" s="2" t="str">
        <f t="array" ref="H1742">_xlfn.XLOOKUP(G1742,Food_Menu!A:A,Food_Menu!B:B)</f>
        <v>Food Item 0011</v>
      </c>
      <c r="I1742" s="2">
        <f t="array" ref="I1742">_xlfn.XLOOKUP(G1742,Food_Menu!A:A,Food_Menu!D:D)</f>
        <v>586.61</v>
      </c>
      <c r="J1742" s="2" t="s">
        <v>723</v>
      </c>
      <c r="K1742" s="2" t="str">
        <f t="array" ref="K1742">_xlfn.XLOOKUP(J1742,Delivery_Partners!A:A,Delivery_Partners!B:B)</f>
        <v>Delivery Partner 168</v>
      </c>
      <c r="L1742" s="3">
        <v>3</v>
      </c>
      <c r="M1742" s="2" t="s">
        <v>23</v>
      </c>
      <c r="N1742" s="2" t="s">
        <v>24</v>
      </c>
      <c r="O1742" s="3">
        <v>55</v>
      </c>
      <c r="P1742" s="13">
        <f t="shared" si="348"/>
        <v>1759.83</v>
      </c>
      <c r="Q1742" s="13" t="str">
        <f t="shared" si="349"/>
        <v>Normal</v>
      </c>
      <c r="S1742" s="21"/>
    </row>
    <row r="1743" customHeight="1" spans="1:19">
      <c r="A1743" s="2" t="s">
        <v>3426</v>
      </c>
      <c r="B1743" s="28">
        <v>45751</v>
      </c>
      <c r="C1743" s="2" t="s">
        <v>1317</v>
      </c>
      <c r="D1743" s="2" t="str">
        <f t="array" ref="D1743">_xlfn.XLOOKUP(C1743,Customers!A:A,Customers!B:B)</f>
        <v>Customer 0196</v>
      </c>
      <c r="E1743" s="2" t="s">
        <v>1711</v>
      </c>
      <c r="F1743" s="2" t="str">
        <f t="array" ref="F1743">_xlfn.XLOOKUP(E1743,Restaurants!A:A,Restaurants!B:B)</f>
        <v>Restaurant 100</v>
      </c>
      <c r="G1743" s="2" t="s">
        <v>2157</v>
      </c>
      <c r="H1743" s="2" t="str">
        <f t="array" ref="H1743">_xlfn.XLOOKUP(G1743,Food_Menu!A:A,Food_Menu!B:B)</f>
        <v>Food Item 0196</v>
      </c>
      <c r="I1743" s="2">
        <f t="array" ref="I1743">_xlfn.XLOOKUP(G1743,Food_Menu!A:A,Food_Menu!D:D)</f>
        <v>535.63</v>
      </c>
      <c r="J1743" s="2" t="s">
        <v>80</v>
      </c>
      <c r="K1743" s="2" t="str">
        <f t="array" ref="K1743">_xlfn.XLOOKUP(J1743,Delivery_Partners!A:A,Delivery_Partners!B:B)</f>
        <v>Delivery Partner 020</v>
      </c>
      <c r="L1743" s="3">
        <v>2</v>
      </c>
      <c r="M1743" s="2" t="s">
        <v>23</v>
      </c>
      <c r="N1743" s="2" t="s">
        <v>42</v>
      </c>
      <c r="O1743" s="3">
        <v>36</v>
      </c>
      <c r="P1743" s="13">
        <f t="shared" si="348"/>
        <v>1071.26</v>
      </c>
      <c r="Q1743" s="13" t="str">
        <f t="shared" si="349"/>
        <v>Normal</v>
      </c>
      <c r="S1743" s="21"/>
    </row>
    <row r="1744" customHeight="1" spans="1:19">
      <c r="A1744" s="2" t="s">
        <v>3427</v>
      </c>
      <c r="B1744" s="28">
        <v>45970</v>
      </c>
      <c r="C1744" s="2" t="s">
        <v>3428</v>
      </c>
      <c r="D1744" s="2" t="str">
        <f t="array" ref="D1744">_xlfn.XLOOKUP(C1744,Customers!A:A,Customers!B:B)</f>
        <v>Customer 0654</v>
      </c>
      <c r="E1744" s="2" t="s">
        <v>93</v>
      </c>
      <c r="F1744" s="2" t="str">
        <f t="array" ref="F1744">_xlfn.XLOOKUP(E1744,Restaurants!A:A,Restaurants!B:B)</f>
        <v>Restaurant 018</v>
      </c>
      <c r="G1744" s="2" t="s">
        <v>2324</v>
      </c>
      <c r="H1744" s="2" t="str">
        <f t="array" ref="H1744">_xlfn.XLOOKUP(G1744,Food_Menu!A:A,Food_Menu!B:B)</f>
        <v>Food Item 0059</v>
      </c>
      <c r="I1744" s="2">
        <f t="array" ref="I1744">_xlfn.XLOOKUP(G1744,Food_Menu!A:A,Food_Menu!D:D)</f>
        <v>524.23</v>
      </c>
      <c r="J1744" s="2" t="s">
        <v>958</v>
      </c>
      <c r="K1744" s="2" t="str">
        <f t="array" ref="K1744">_xlfn.XLOOKUP(J1744,Delivery_Partners!A:A,Delivery_Partners!B:B)</f>
        <v>Delivery Partner 030</v>
      </c>
      <c r="L1744" s="3">
        <v>1</v>
      </c>
      <c r="M1744" s="2" t="s">
        <v>23</v>
      </c>
      <c r="N1744" s="2" t="s">
        <v>24</v>
      </c>
      <c r="O1744" s="3">
        <v>31</v>
      </c>
      <c r="P1744" s="13">
        <f t="shared" si="348"/>
        <v>524.23</v>
      </c>
      <c r="Q1744" s="13" t="str">
        <f t="shared" si="349"/>
        <v>Normal</v>
      </c>
      <c r="S1744" s="21"/>
    </row>
    <row r="1745" customHeight="1" spans="1:19">
      <c r="A1745" s="2" t="s">
        <v>3429</v>
      </c>
      <c r="B1745" s="28">
        <v>45750</v>
      </c>
      <c r="C1745" s="2" t="s">
        <v>3430</v>
      </c>
      <c r="D1745" s="2" t="str">
        <f t="array" ref="D1745">_xlfn.XLOOKUP(C1745,Customers!A:A,Customers!B:B)</f>
        <v>Customer 1155</v>
      </c>
      <c r="E1745" s="2" t="s">
        <v>350</v>
      </c>
      <c r="F1745" s="2" t="str">
        <f t="array" ref="F1745">_xlfn.XLOOKUP(E1745,Restaurants!A:A,Restaurants!B:B)</f>
        <v>Restaurant 001</v>
      </c>
      <c r="G1745" s="2" t="s">
        <v>21</v>
      </c>
      <c r="H1745" s="2" t="str">
        <f t="array" ref="H1745">_xlfn.XLOOKUP(G1745,Food_Menu!A:A,Food_Menu!B:B)</f>
        <v>Food Item 0016</v>
      </c>
      <c r="I1745" s="2">
        <f t="array" ref="I1745">_xlfn.XLOOKUP(G1745,Food_Menu!A:A,Food_Menu!D:D)</f>
        <v>348.44</v>
      </c>
      <c r="J1745" s="2" t="s">
        <v>1363</v>
      </c>
      <c r="K1745" s="2" t="str">
        <f t="array" ref="K1745">_xlfn.XLOOKUP(J1745,Delivery_Partners!A:A,Delivery_Partners!B:B)</f>
        <v>Delivery Partner 001</v>
      </c>
      <c r="L1745" s="3">
        <v>2</v>
      </c>
      <c r="M1745" s="2" t="s">
        <v>23</v>
      </c>
      <c r="N1745" s="2" t="s">
        <v>74</v>
      </c>
      <c r="O1745" s="3">
        <v>49</v>
      </c>
      <c r="P1745" s="13">
        <f t="shared" si="348"/>
        <v>696.88</v>
      </c>
      <c r="Q1745" s="13" t="str">
        <f t="shared" si="349"/>
        <v>Normal</v>
      </c>
      <c r="S1745" s="21"/>
    </row>
    <row r="1746" hidden="1" customHeight="1" spans="1:19">
      <c r="A1746" s="2" t="s">
        <v>3431</v>
      </c>
      <c r="B1746" s="28">
        <v>45668</v>
      </c>
      <c r="C1746" s="2" t="s">
        <v>1686</v>
      </c>
      <c r="D1746" s="2" t="str">
        <f t="array" ref="D1746">_xlfn.XLOOKUP(C1746,Customers!A:A,Customers!B:B)</f>
        <v>Customer 0895</v>
      </c>
      <c r="E1746" s="2" t="s">
        <v>345</v>
      </c>
      <c r="F1746" s="2" t="str">
        <f t="array" ref="F1746">_xlfn.XLOOKUP(E1746,Restaurants!A:A,Restaurants!B:B)</f>
        <v>Restaurant 064</v>
      </c>
      <c r="G1746" s="2" t="s">
        <v>198</v>
      </c>
      <c r="H1746" s="2" t="str">
        <f t="array" ref="H1746">_xlfn.XLOOKUP(G1746,Food_Menu!A:A,Food_Menu!B:B)</f>
        <v>Food Item 0049</v>
      </c>
      <c r="I1746" s="2"/>
      <c r="J1746" s="2" t="s">
        <v>1142</v>
      </c>
      <c r="K1746" s="2" t="str">
        <f t="array" ref="K1746">_xlfn.XLOOKUP(J1746,Delivery_Partners!A:A,Delivery_Partners!B:B)</f>
        <v>Delivery Partner 059</v>
      </c>
      <c r="L1746" s="3">
        <v>3</v>
      </c>
      <c r="M1746" s="2" t="s">
        <v>101</v>
      </c>
      <c r="N1746" s="2" t="s">
        <v>42</v>
      </c>
      <c r="O1746" s="2"/>
    </row>
    <row r="1747" customHeight="1" spans="1:19">
      <c r="A1747" s="2" t="s">
        <v>3432</v>
      </c>
      <c r="B1747" s="28">
        <v>45750</v>
      </c>
      <c r="C1747" s="2" t="s">
        <v>870</v>
      </c>
      <c r="D1747" s="2" t="str">
        <f t="array" ref="D1747">_xlfn.XLOOKUP(C1747,Customers!A:A,Customers!B:B)</f>
        <v>Customer 0537</v>
      </c>
      <c r="E1747" s="2" t="s">
        <v>187</v>
      </c>
      <c r="F1747" s="2" t="str">
        <f t="array" ref="F1747">_xlfn.XLOOKUP(E1747,Restaurants!A:A,Restaurants!B:B)</f>
        <v>Restaurant 065</v>
      </c>
      <c r="G1747" s="2" t="s">
        <v>557</v>
      </c>
      <c r="H1747" s="2" t="str">
        <f t="array" ref="H1747">_xlfn.XLOOKUP(G1747,Food_Menu!A:A,Food_Menu!B:B)</f>
        <v>Food Item 0144</v>
      </c>
      <c r="I1747" s="2">
        <f t="array" ref="I1747">_xlfn.XLOOKUP(G1747,Food_Menu!A:A,Food_Menu!D:D)</f>
        <v>277.13</v>
      </c>
      <c r="J1747" s="2" t="s">
        <v>154</v>
      </c>
      <c r="K1747" s="2" t="str">
        <f t="array" ref="K1747">_xlfn.XLOOKUP(J1747,Delivery_Partners!A:A,Delivery_Partners!B:B)</f>
        <v>Delivery Partner 143</v>
      </c>
      <c r="L1747" s="3">
        <v>1</v>
      </c>
      <c r="M1747" s="2" t="s">
        <v>23</v>
      </c>
      <c r="N1747" s="2" t="s">
        <v>74</v>
      </c>
      <c r="O1747" s="3">
        <v>37</v>
      </c>
      <c r="P1747" s="13">
        <f t="shared" ref="P1747:P1758" si="350">I1747*L1747</f>
        <v>277.13</v>
      </c>
      <c r="Q1747" s="13" t="str">
        <f t="shared" ref="Q1747:Q1758" si="351">IF(O1747="","Not Delivered",IF(O1747&lt;=30,"Fast",IF(O1747&lt;=60,"Normal","Slow")))</f>
        <v>Normal</v>
      </c>
      <c r="S1747" s="21"/>
    </row>
    <row r="1748" customHeight="1" spans="1:19">
      <c r="A1748" s="2" t="s">
        <v>3433</v>
      </c>
      <c r="B1748" s="29" t="s">
        <v>902</v>
      </c>
      <c r="C1748" s="2" t="s">
        <v>391</v>
      </c>
      <c r="D1748" s="2" t="str">
        <f t="array" ref="D1748">_xlfn.XLOOKUP(C1748,Customers!A:A,Customers!B:B)</f>
        <v>Customer 0369</v>
      </c>
      <c r="E1748" s="2" t="s">
        <v>552</v>
      </c>
      <c r="F1748" s="2" t="str">
        <f t="array" ref="F1748">_xlfn.XLOOKUP(E1748,Restaurants!A:A,Restaurants!B:B)</f>
        <v>Restaurant 089</v>
      </c>
      <c r="G1748" s="2" t="s">
        <v>631</v>
      </c>
      <c r="H1748" s="2" t="str">
        <f t="array" ref="H1748">_xlfn.XLOOKUP(G1748,Food_Menu!A:A,Food_Menu!B:B)</f>
        <v>Food Item 0121</v>
      </c>
      <c r="I1748" s="2">
        <f t="array" ref="I1748">_xlfn.XLOOKUP(G1748,Food_Menu!A:A,Food_Menu!D:D)</f>
        <v>249.48</v>
      </c>
      <c r="J1748" s="2" t="s">
        <v>401</v>
      </c>
      <c r="K1748" s="2" t="str">
        <f t="array" ref="K1748">_xlfn.XLOOKUP(J1748,Delivery_Partners!A:A,Delivery_Partners!B:B)</f>
        <v>Delivery Partner 174</v>
      </c>
      <c r="L1748" s="3">
        <v>1</v>
      </c>
      <c r="M1748" s="2" t="s">
        <v>23</v>
      </c>
      <c r="N1748" s="2" t="s">
        <v>24</v>
      </c>
      <c r="O1748" s="3">
        <v>53</v>
      </c>
      <c r="P1748" s="13">
        <f t="shared" si="350"/>
        <v>249.48</v>
      </c>
      <c r="Q1748" s="13" t="str">
        <f t="shared" si="351"/>
        <v>Normal</v>
      </c>
      <c r="S1748" s="21"/>
    </row>
    <row r="1749" customHeight="1" spans="1:19">
      <c r="A1749" s="2" t="s">
        <v>3434</v>
      </c>
      <c r="B1749" s="29" t="s">
        <v>948</v>
      </c>
      <c r="C1749" s="2" t="s">
        <v>3435</v>
      </c>
      <c r="D1749" s="2" t="str">
        <f t="array" ref="D1749">_xlfn.XLOOKUP(C1749,Customers!A:A,Customers!B:B)</f>
        <v>Customer 0423</v>
      </c>
      <c r="E1749" s="2" t="s">
        <v>83</v>
      </c>
      <c r="F1749" s="2" t="str">
        <f t="array" ref="F1749">_xlfn.XLOOKUP(E1749,Restaurants!A:A,Restaurants!B:B)</f>
        <v>Restaurant 032</v>
      </c>
      <c r="G1749" s="2" t="s">
        <v>675</v>
      </c>
      <c r="H1749" s="2" t="str">
        <f t="array" ref="H1749">_xlfn.XLOOKUP(G1749,Food_Menu!A:A,Food_Menu!B:B)</f>
        <v>Food Item 0034</v>
      </c>
      <c r="I1749" s="2">
        <f t="array" ref="I1749">_xlfn.XLOOKUP(G1749,Food_Menu!A:A,Food_Menu!D:D)</f>
        <v>185.13</v>
      </c>
      <c r="J1749" s="2" t="s">
        <v>572</v>
      </c>
      <c r="K1749" s="2" t="str">
        <f t="array" ref="K1749">_xlfn.XLOOKUP(J1749,Delivery_Partners!A:A,Delivery_Partners!B:B)</f>
        <v>Delivery Partner 098</v>
      </c>
      <c r="L1749" s="3">
        <v>1</v>
      </c>
      <c r="M1749" s="2" t="s">
        <v>23</v>
      </c>
      <c r="N1749" s="2" t="s">
        <v>42</v>
      </c>
      <c r="O1749" s="3">
        <v>15</v>
      </c>
      <c r="P1749" s="13">
        <f t="shared" si="350"/>
        <v>185.13</v>
      </c>
      <c r="Q1749" s="13" t="str">
        <f t="shared" si="351"/>
        <v>Fast</v>
      </c>
      <c r="S1749" s="21"/>
    </row>
    <row r="1750" customHeight="1" spans="1:19">
      <c r="A1750" s="2" t="s">
        <v>3436</v>
      </c>
      <c r="B1750" s="29" t="s">
        <v>704</v>
      </c>
      <c r="C1750" s="2" t="s">
        <v>1324</v>
      </c>
      <c r="D1750" s="2" t="str">
        <f t="array" ref="D1750">_xlfn.XLOOKUP(C1750,Customers!A:A,Customers!B:B)</f>
        <v>Customer 0033</v>
      </c>
      <c r="E1750" s="2" t="s">
        <v>721</v>
      </c>
      <c r="F1750" s="2" t="str">
        <f t="array" ref="F1750">_xlfn.XLOOKUP(E1750,Restaurants!A:A,Restaurants!B:B)</f>
        <v>Restaurant 098</v>
      </c>
      <c r="G1750" s="2" t="s">
        <v>106</v>
      </c>
      <c r="H1750" s="2" t="str">
        <f t="array" ref="H1750">_xlfn.XLOOKUP(G1750,Food_Menu!A:A,Food_Menu!B:B)</f>
        <v>Food Item 0067</v>
      </c>
      <c r="I1750" s="2">
        <f t="array" ref="I1750">_xlfn.XLOOKUP(G1750,Food_Menu!A:A,Food_Menu!D:D)</f>
        <v>575.59</v>
      </c>
      <c r="J1750" s="2" t="s">
        <v>1930</v>
      </c>
      <c r="K1750" s="2" t="str">
        <f t="array" ref="K1750">_xlfn.XLOOKUP(J1750,Delivery_Partners!A:A,Delivery_Partners!B:B)</f>
        <v>Delivery Partner 077</v>
      </c>
      <c r="L1750" s="3">
        <v>1</v>
      </c>
      <c r="M1750" s="2" t="s">
        <v>23</v>
      </c>
      <c r="N1750" s="2" t="s">
        <v>24</v>
      </c>
      <c r="O1750" s="3">
        <v>39</v>
      </c>
      <c r="P1750" s="13">
        <f t="shared" si="350"/>
        <v>575.59</v>
      </c>
      <c r="Q1750" s="13" t="str">
        <f t="shared" si="351"/>
        <v>Normal</v>
      </c>
      <c r="S1750" s="21"/>
    </row>
    <row r="1751" customHeight="1" spans="1:19">
      <c r="A1751" s="2" t="s">
        <v>3437</v>
      </c>
      <c r="B1751" s="28">
        <v>45750</v>
      </c>
      <c r="C1751" s="2" t="s">
        <v>2912</v>
      </c>
      <c r="D1751" s="2" t="str">
        <f t="array" ref="D1751">_xlfn.XLOOKUP(C1751,Customers!A:A,Customers!B:B)</f>
        <v>Customer 0036</v>
      </c>
      <c r="E1751" s="2" t="s">
        <v>908</v>
      </c>
      <c r="F1751" s="2" t="str">
        <f t="array" ref="F1751">_xlfn.XLOOKUP(E1751,Restaurants!A:A,Restaurants!B:B)</f>
        <v>Restaurant 050</v>
      </c>
      <c r="G1751" s="2" t="s">
        <v>1025</v>
      </c>
      <c r="H1751" s="2" t="str">
        <f t="array" ref="H1751">_xlfn.XLOOKUP(G1751,Food_Menu!A:A,Food_Menu!B:B)</f>
        <v>Food Item 0047</v>
      </c>
      <c r="I1751" s="2">
        <f t="array" ref="I1751">_xlfn.XLOOKUP(G1751,Food_Menu!A:A,Food_Menu!D:D)</f>
        <v>547.46</v>
      </c>
      <c r="J1751" s="2" t="s">
        <v>723</v>
      </c>
      <c r="K1751" s="2" t="str">
        <f t="array" ref="K1751">_xlfn.XLOOKUP(J1751,Delivery_Partners!A:A,Delivery_Partners!B:B)</f>
        <v>Delivery Partner 168</v>
      </c>
      <c r="L1751" s="3">
        <v>1</v>
      </c>
      <c r="M1751" s="2" t="s">
        <v>23</v>
      </c>
      <c r="N1751" s="2" t="s">
        <v>24</v>
      </c>
      <c r="O1751" s="3">
        <v>26</v>
      </c>
      <c r="P1751" s="13">
        <f t="shared" si="350"/>
        <v>547.46</v>
      </c>
      <c r="Q1751" s="13" t="str">
        <f t="shared" si="351"/>
        <v>Fast</v>
      </c>
      <c r="S1751" s="21"/>
    </row>
    <row r="1752" customHeight="1" spans="1:19">
      <c r="A1752" s="2" t="s">
        <v>3438</v>
      </c>
      <c r="B1752" s="29" t="s">
        <v>1380</v>
      </c>
      <c r="C1752" s="2" t="s">
        <v>1942</v>
      </c>
      <c r="D1752" s="2" t="str">
        <f t="array" ref="D1752">_xlfn.XLOOKUP(C1752,Customers!A:A,Customers!B:B)</f>
        <v>Customer 0932</v>
      </c>
      <c r="E1752" s="2" t="s">
        <v>952</v>
      </c>
      <c r="F1752" s="2" t="str">
        <f t="array" ref="F1752">_xlfn.XLOOKUP(E1752,Restaurants!A:A,Restaurants!B:B)</f>
        <v>Restaurant 041</v>
      </c>
      <c r="G1752" s="2" t="s">
        <v>557</v>
      </c>
      <c r="H1752" s="2" t="str">
        <f t="array" ref="H1752">_xlfn.XLOOKUP(G1752,Food_Menu!A:A,Food_Menu!B:B)</f>
        <v>Food Item 0144</v>
      </c>
      <c r="I1752" s="2">
        <f t="array" ref="I1752">_xlfn.XLOOKUP(G1752,Food_Menu!A:A,Food_Menu!D:D)</f>
        <v>277.13</v>
      </c>
      <c r="J1752" s="2" t="s">
        <v>123</v>
      </c>
      <c r="K1752" s="2" t="str">
        <f t="array" ref="K1752">_xlfn.XLOOKUP(J1752,Delivery_Partners!A:A,Delivery_Partners!B:B)</f>
        <v>Delivery Partner 106</v>
      </c>
      <c r="L1752" s="3">
        <v>1</v>
      </c>
      <c r="M1752" s="2" t="s">
        <v>23</v>
      </c>
      <c r="N1752" s="2" t="s">
        <v>74</v>
      </c>
      <c r="O1752" s="3">
        <v>33</v>
      </c>
      <c r="P1752" s="13">
        <f t="shared" si="350"/>
        <v>277.13</v>
      </c>
      <c r="Q1752" s="13" t="str">
        <f t="shared" si="351"/>
        <v>Normal</v>
      </c>
      <c r="S1752" s="21"/>
    </row>
    <row r="1753" customHeight="1" spans="1:19">
      <c r="A1753" s="2" t="s">
        <v>3439</v>
      </c>
      <c r="B1753" s="28">
        <v>45870</v>
      </c>
      <c r="C1753" s="2" t="s">
        <v>791</v>
      </c>
      <c r="D1753" s="2" t="str">
        <f t="array" ref="D1753">_xlfn.XLOOKUP(C1753,Customers!A:A,Customers!B:B)</f>
        <v>Customer 1012</v>
      </c>
      <c r="E1753" s="2" t="s">
        <v>193</v>
      </c>
      <c r="F1753" s="2" t="str">
        <f t="array" ref="F1753">_xlfn.XLOOKUP(E1753,Restaurants!A:A,Restaurants!B:B)</f>
        <v>Restaurant 051</v>
      </c>
      <c r="G1753" s="2" t="s">
        <v>856</v>
      </c>
      <c r="H1753" s="2" t="str">
        <f t="array" ref="H1753">_xlfn.XLOOKUP(G1753,Food_Menu!A:A,Food_Menu!B:B)</f>
        <v>Food Item 0191</v>
      </c>
      <c r="I1753" s="2">
        <f t="array" ref="I1753">_xlfn.XLOOKUP(G1753,Food_Menu!A:A,Food_Menu!D:D)</f>
        <v>443.82</v>
      </c>
      <c r="J1753" s="2" t="s">
        <v>640</v>
      </c>
      <c r="K1753" s="2" t="str">
        <f t="array" ref="K1753">_xlfn.XLOOKUP(J1753,Delivery_Partners!A:A,Delivery_Partners!B:B)</f>
        <v>Delivery Partner 097</v>
      </c>
      <c r="L1753" s="3">
        <v>2</v>
      </c>
      <c r="M1753" s="2" t="s">
        <v>23</v>
      </c>
      <c r="N1753" s="2" t="s">
        <v>55</v>
      </c>
      <c r="O1753" s="3">
        <v>36</v>
      </c>
      <c r="P1753" s="13">
        <f t="shared" si="350"/>
        <v>887.64</v>
      </c>
      <c r="Q1753" s="13" t="str">
        <f t="shared" si="351"/>
        <v>Normal</v>
      </c>
      <c r="S1753" s="21"/>
    </row>
    <row r="1754" customHeight="1" spans="1:19">
      <c r="A1754" s="2" t="s">
        <v>3440</v>
      </c>
      <c r="B1754" s="29" t="s">
        <v>1523</v>
      </c>
      <c r="C1754" s="2" t="s">
        <v>1824</v>
      </c>
      <c r="D1754" s="2" t="str">
        <f t="array" ref="D1754">_xlfn.XLOOKUP(C1754,Customers!A:A,Customers!B:B)</f>
        <v>Customer 1163</v>
      </c>
      <c r="E1754" s="2" t="s">
        <v>152</v>
      </c>
      <c r="F1754" s="2" t="str">
        <f t="array" ref="F1754">_xlfn.XLOOKUP(E1754,Restaurants!A:A,Restaurants!B:B)</f>
        <v>Restaurant 114</v>
      </c>
      <c r="G1754" s="2" t="s">
        <v>28</v>
      </c>
      <c r="H1754" s="2" t="str">
        <f t="array" ref="H1754">_xlfn.XLOOKUP(G1754,Food_Menu!A:A,Food_Menu!B:B)</f>
        <v>Food Item 0057</v>
      </c>
      <c r="I1754" s="2">
        <f t="array" ref="I1754">_xlfn.XLOOKUP(G1754,Food_Menu!A:A,Food_Menu!D:D)</f>
        <v>302.55</v>
      </c>
      <c r="J1754" s="2" t="s">
        <v>439</v>
      </c>
      <c r="K1754" s="2" t="str">
        <f t="array" ref="K1754">_xlfn.XLOOKUP(J1754,Delivery_Partners!A:A,Delivery_Partners!B:B)</f>
        <v>Delivery Partner 016</v>
      </c>
      <c r="L1754" s="3">
        <v>1</v>
      </c>
      <c r="M1754" s="2" t="s">
        <v>23</v>
      </c>
      <c r="N1754" s="2" t="s">
        <v>55</v>
      </c>
      <c r="O1754" s="3">
        <v>27</v>
      </c>
      <c r="P1754" s="13">
        <f t="shared" si="350"/>
        <v>302.55</v>
      </c>
      <c r="Q1754" s="13" t="str">
        <f t="shared" si="351"/>
        <v>Fast</v>
      </c>
      <c r="S1754" s="21"/>
    </row>
    <row r="1755" customHeight="1" spans="1:19">
      <c r="A1755" s="2" t="s">
        <v>3441</v>
      </c>
      <c r="B1755" s="29" t="s">
        <v>730</v>
      </c>
      <c r="C1755" s="2" t="s">
        <v>3442</v>
      </c>
      <c r="D1755" s="2" t="str">
        <f t="array" ref="D1755">_xlfn.XLOOKUP(C1755,Customers!A:A,Customers!B:B)</f>
        <v>Customer 0752</v>
      </c>
      <c r="E1755" s="2" t="s">
        <v>669</v>
      </c>
      <c r="F1755" s="2" t="str">
        <f t="array" ref="F1755">_xlfn.XLOOKUP(E1755,Restaurants!A:A,Restaurants!B:B)</f>
        <v>Restaurant 048</v>
      </c>
      <c r="G1755" s="2" t="s">
        <v>111</v>
      </c>
      <c r="H1755" s="2" t="str">
        <f t="array" ref="H1755">_xlfn.XLOOKUP(G1755,Food_Menu!A:A,Food_Menu!B:B)</f>
        <v>Food Item 0197</v>
      </c>
      <c r="I1755" s="2">
        <f t="array" ref="I1755">_xlfn.XLOOKUP(G1755,Food_Menu!A:A,Food_Menu!D:D)</f>
        <v>628.28</v>
      </c>
      <c r="J1755" s="2" t="s">
        <v>1233</v>
      </c>
      <c r="K1755" s="2" t="str">
        <f t="array" ref="K1755">_xlfn.XLOOKUP(J1755,Delivery_Partners!A:A,Delivery_Partners!B:B)</f>
        <v>Delivery Partner 039</v>
      </c>
      <c r="L1755" s="3">
        <v>1</v>
      </c>
      <c r="M1755" s="2" t="s">
        <v>23</v>
      </c>
      <c r="N1755" s="2" t="s">
        <v>24</v>
      </c>
      <c r="O1755" s="3">
        <v>38</v>
      </c>
      <c r="P1755" s="13">
        <f t="shared" si="350"/>
        <v>628.28</v>
      </c>
      <c r="Q1755" s="13" t="str">
        <f t="shared" si="351"/>
        <v>Normal</v>
      </c>
      <c r="S1755" s="21"/>
    </row>
    <row r="1756" customHeight="1" spans="1:19">
      <c r="A1756" s="2" t="s">
        <v>3443</v>
      </c>
      <c r="B1756" s="28">
        <v>45693</v>
      </c>
      <c r="C1756" s="2" t="s">
        <v>3444</v>
      </c>
      <c r="D1756" s="2" t="str">
        <f t="array" ref="D1756">_xlfn.XLOOKUP(C1756,Customers!A:A,Customers!B:B)</f>
        <v>Customer 1116</v>
      </c>
      <c r="E1756" s="2" t="s">
        <v>526</v>
      </c>
      <c r="F1756" s="2" t="str">
        <f t="array" ref="F1756">_xlfn.XLOOKUP(E1756,Restaurants!A:A,Restaurants!B:B)</f>
        <v>Restaurant 068</v>
      </c>
      <c r="G1756" s="2" t="s">
        <v>400</v>
      </c>
      <c r="H1756" s="2" t="str">
        <f t="array" ref="H1756">_xlfn.XLOOKUP(G1756,Food_Menu!A:A,Food_Menu!B:B)</f>
        <v>Food Item 0090</v>
      </c>
      <c r="I1756" s="2">
        <f t="array" ref="I1756">_xlfn.XLOOKUP(G1756,Food_Menu!A:A,Food_Menu!D:D)</f>
        <v>629.64</v>
      </c>
      <c r="J1756" s="2" t="s">
        <v>756</v>
      </c>
      <c r="K1756" s="2" t="str">
        <f t="array" ref="K1756">_xlfn.XLOOKUP(J1756,Delivery_Partners!A:A,Delivery_Partners!B:B)</f>
        <v>Delivery Partner 126</v>
      </c>
      <c r="L1756" s="3">
        <v>3</v>
      </c>
      <c r="M1756" s="2" t="s">
        <v>23</v>
      </c>
      <c r="N1756" s="2" t="s">
        <v>55</v>
      </c>
      <c r="O1756" s="3">
        <v>40</v>
      </c>
      <c r="P1756" s="13">
        <f t="shared" si="350"/>
        <v>1888.92</v>
      </c>
      <c r="Q1756" s="13" t="str">
        <f t="shared" si="351"/>
        <v>Normal</v>
      </c>
      <c r="S1756" s="21"/>
    </row>
    <row r="1757" customHeight="1" spans="1:19">
      <c r="A1757" s="2" t="s">
        <v>3445</v>
      </c>
      <c r="B1757" s="28">
        <v>45820</v>
      </c>
      <c r="C1757" s="2" t="s">
        <v>420</v>
      </c>
      <c r="D1757" s="2" t="str">
        <f t="array" ref="D1757">_xlfn.XLOOKUP(C1757,Customers!A:A,Customers!B:B)</f>
        <v>Customer 0500</v>
      </c>
      <c r="E1757" s="2" t="s">
        <v>382</v>
      </c>
      <c r="F1757" s="2" t="str">
        <f t="array" ref="F1757">_xlfn.XLOOKUP(E1757,Restaurants!A:A,Restaurants!B:B)</f>
        <v>Restaurant 108</v>
      </c>
      <c r="G1757" s="2" t="s">
        <v>519</v>
      </c>
      <c r="H1757" s="2" t="str">
        <f t="array" ref="H1757">_xlfn.XLOOKUP(G1757,Food_Menu!A:A,Food_Menu!B:B)</f>
        <v>Food Item 0019</v>
      </c>
      <c r="I1757" s="2">
        <f t="array" ref="I1757">_xlfn.XLOOKUP(G1757,Food_Menu!A:A,Food_Menu!D:D)</f>
        <v>145.23</v>
      </c>
      <c r="J1757" s="2" t="s">
        <v>756</v>
      </c>
      <c r="K1757" s="2" t="str">
        <f t="array" ref="K1757">_xlfn.XLOOKUP(J1757,Delivery_Partners!A:A,Delivery_Partners!B:B)</f>
        <v>Delivery Partner 126</v>
      </c>
      <c r="L1757" s="3">
        <v>1</v>
      </c>
      <c r="M1757" s="2" t="s">
        <v>23</v>
      </c>
      <c r="N1757" s="2" t="s">
        <v>24</v>
      </c>
      <c r="O1757" s="3">
        <v>37</v>
      </c>
      <c r="P1757" s="13">
        <f t="shared" si="350"/>
        <v>145.23</v>
      </c>
      <c r="Q1757" s="13" t="str">
        <f t="shared" si="351"/>
        <v>Normal</v>
      </c>
      <c r="S1757" s="21"/>
    </row>
    <row r="1758" customHeight="1" spans="1:19">
      <c r="A1758" s="2" t="s">
        <v>3446</v>
      </c>
      <c r="B1758" s="29" t="s">
        <v>546</v>
      </c>
      <c r="C1758" s="2" t="s">
        <v>3447</v>
      </c>
      <c r="D1758" s="2" t="str">
        <f t="array" ref="D1758">_xlfn.XLOOKUP(C1758,Customers!A:A,Customers!B:B)</f>
        <v>Customer 0305</v>
      </c>
      <c r="E1758" s="2" t="s">
        <v>498</v>
      </c>
      <c r="F1758" s="2" t="str">
        <f t="array" ref="F1758">_xlfn.XLOOKUP(E1758,Restaurants!A:A,Restaurants!B:B)</f>
        <v>Restaurant 003</v>
      </c>
      <c r="G1758" s="2" t="s">
        <v>163</v>
      </c>
      <c r="H1758" s="2" t="str">
        <f t="array" ref="H1758">_xlfn.XLOOKUP(G1758,Food_Menu!A:A,Food_Menu!B:B)</f>
        <v>Food Item 0071</v>
      </c>
      <c r="I1758" s="2">
        <f t="array" ref="I1758">_xlfn.XLOOKUP(G1758,Food_Menu!A:A,Food_Menu!D:D)</f>
        <v>243.5</v>
      </c>
      <c r="J1758" s="2" t="s">
        <v>1122</v>
      </c>
      <c r="K1758" s="2" t="str">
        <f t="array" ref="K1758">_xlfn.XLOOKUP(J1758,Delivery_Partners!A:A,Delivery_Partners!B:B)</f>
        <v>Delivery Partner 090</v>
      </c>
      <c r="L1758" s="3">
        <v>1</v>
      </c>
      <c r="M1758" s="2" t="s">
        <v>23</v>
      </c>
      <c r="N1758" s="2" t="s">
        <v>24</v>
      </c>
      <c r="O1758" s="3">
        <v>36</v>
      </c>
      <c r="P1758" s="13">
        <f t="shared" si="350"/>
        <v>243.5</v>
      </c>
      <c r="Q1758" s="13" t="str">
        <f t="shared" si="351"/>
        <v>Normal</v>
      </c>
      <c r="S1758" s="21"/>
    </row>
    <row r="1759" hidden="1" customHeight="1" spans="1:19">
      <c r="A1759" s="2" t="s">
        <v>3448</v>
      </c>
      <c r="B1759" s="29" t="s">
        <v>1604</v>
      </c>
      <c r="C1759" s="2" t="s">
        <v>1278</v>
      </c>
      <c r="D1759" s="2" t="str">
        <f t="array" ref="D1759">_xlfn.XLOOKUP(C1759,Customers!A:A,Customers!B:B)</f>
        <v>Customer 0295</v>
      </c>
      <c r="E1759" s="2" t="s">
        <v>187</v>
      </c>
      <c r="F1759" s="2" t="str">
        <f t="array" ref="F1759">_xlfn.XLOOKUP(E1759,Restaurants!A:A,Restaurants!B:B)</f>
        <v>Restaurant 065</v>
      </c>
      <c r="G1759" s="2" t="s">
        <v>2114</v>
      </c>
      <c r="H1759" s="2" t="str">
        <f t="array" ref="H1759">_xlfn.XLOOKUP(G1759,Food_Menu!A:A,Food_Menu!B:B)</f>
        <v>Food Item 0193</v>
      </c>
      <c r="I1759" s="2"/>
      <c r="J1759" s="2" t="s">
        <v>1694</v>
      </c>
      <c r="K1759" s="2" t="str">
        <f t="array" ref="K1759">_xlfn.XLOOKUP(J1759,Delivery_Partners!A:A,Delivery_Partners!B:B)</f>
        <v>Delivery Partner 127</v>
      </c>
      <c r="L1759" s="3">
        <v>1</v>
      </c>
      <c r="M1759" s="2" t="s">
        <v>101</v>
      </c>
      <c r="N1759" s="2" t="s">
        <v>74</v>
      </c>
      <c r="O1759" s="2"/>
    </row>
    <row r="1760" customHeight="1" spans="1:19">
      <c r="A1760" s="2" t="s">
        <v>3449</v>
      </c>
      <c r="B1760" s="29" t="s">
        <v>370</v>
      </c>
      <c r="C1760" s="2" t="s">
        <v>1610</v>
      </c>
      <c r="D1760" s="2" t="str">
        <f t="array" ref="D1760">_xlfn.XLOOKUP(C1760,Customers!A:A,Customers!B:B)</f>
        <v>Customer 0284</v>
      </c>
      <c r="E1760" s="2" t="s">
        <v>116</v>
      </c>
      <c r="F1760" s="2" t="str">
        <f t="array" ref="F1760">_xlfn.XLOOKUP(E1760,Restaurants!A:A,Restaurants!B:B)</f>
        <v>Restaurant 086</v>
      </c>
      <c r="G1760" s="2" t="s">
        <v>823</v>
      </c>
      <c r="H1760" s="2" t="str">
        <f t="array" ref="H1760">_xlfn.XLOOKUP(G1760,Food_Menu!A:A,Food_Menu!B:B)</f>
        <v>Food Item 0178</v>
      </c>
      <c r="I1760" s="2">
        <f t="array" ref="I1760">_xlfn.XLOOKUP(G1760,Food_Menu!A:A,Food_Menu!D:D)</f>
        <v>461.95</v>
      </c>
      <c r="J1760" s="2" t="s">
        <v>693</v>
      </c>
      <c r="K1760" s="2" t="str">
        <f t="array" ref="K1760">_xlfn.XLOOKUP(J1760,Delivery_Partners!A:A,Delivery_Partners!B:B)</f>
        <v>Delivery Partner 125</v>
      </c>
      <c r="L1760" s="3">
        <v>1</v>
      </c>
      <c r="M1760" s="2" t="s">
        <v>23</v>
      </c>
      <c r="N1760" s="2" t="s">
        <v>55</v>
      </c>
      <c r="O1760" s="3">
        <v>34</v>
      </c>
      <c r="P1760" s="13">
        <f t="shared" ref="P1760:P1768" si="352">I1760*L1760</f>
        <v>461.95</v>
      </c>
      <c r="Q1760" s="13" t="str">
        <f t="shared" ref="Q1760:Q1768" si="353">IF(O1760="","Not Delivered",IF(O1760&lt;=30,"Fast",IF(O1760&lt;=60,"Normal","Slow")))</f>
        <v>Normal</v>
      </c>
      <c r="S1760" s="21"/>
    </row>
    <row r="1761" customHeight="1" spans="1:19">
      <c r="A1761" s="2" t="s">
        <v>3450</v>
      </c>
      <c r="B1761" s="29" t="s">
        <v>1604</v>
      </c>
      <c r="C1761" s="2" t="s">
        <v>1686</v>
      </c>
      <c r="D1761" s="2" t="str">
        <f t="array" ref="D1761">_xlfn.XLOOKUP(C1761,Customers!A:A,Customers!B:B)</f>
        <v>Customer 0895</v>
      </c>
      <c r="E1761" s="2" t="s">
        <v>1209</v>
      </c>
      <c r="F1761" s="2" t="str">
        <f t="array" ref="F1761">_xlfn.XLOOKUP(E1761,Restaurants!A:A,Restaurants!B:B)</f>
        <v>Restaurant 109</v>
      </c>
      <c r="G1761" s="2" t="s">
        <v>992</v>
      </c>
      <c r="H1761" s="2" t="str">
        <f t="array" ref="H1761">_xlfn.XLOOKUP(G1761,Food_Menu!A:A,Food_Menu!B:B)</f>
        <v>Food Item 0161</v>
      </c>
      <c r="I1761" s="2">
        <f t="array" ref="I1761">_xlfn.XLOOKUP(G1761,Food_Menu!A:A,Food_Menu!D:D)</f>
        <v>102.18</v>
      </c>
      <c r="J1761" s="2" t="s">
        <v>133</v>
      </c>
      <c r="K1761" s="2" t="str">
        <f t="array" ref="K1761">_xlfn.XLOOKUP(J1761,Delivery_Partners!A:A,Delivery_Partners!B:B)</f>
        <v>Delivery Partner 012</v>
      </c>
      <c r="L1761" s="3">
        <v>1</v>
      </c>
      <c r="M1761" s="2" t="s">
        <v>23</v>
      </c>
      <c r="N1761" s="2" t="s">
        <v>24</v>
      </c>
      <c r="O1761" s="3">
        <v>36</v>
      </c>
      <c r="P1761" s="13">
        <f t="shared" si="352"/>
        <v>102.18</v>
      </c>
      <c r="Q1761" s="13" t="str">
        <f t="shared" si="353"/>
        <v>Normal</v>
      </c>
      <c r="S1761" s="21"/>
    </row>
    <row r="1762" customHeight="1" spans="1:19">
      <c r="A1762" s="2" t="s">
        <v>3451</v>
      </c>
      <c r="B1762" s="29" t="s">
        <v>1000</v>
      </c>
      <c r="C1762" s="2" t="s">
        <v>1306</v>
      </c>
      <c r="D1762" s="2" t="str">
        <f t="array" ref="D1762">_xlfn.XLOOKUP(C1762,Customers!A:A,Customers!B:B)</f>
        <v>Customer 0012</v>
      </c>
      <c r="E1762" s="2" t="s">
        <v>492</v>
      </c>
      <c r="F1762" s="2" t="str">
        <f t="array" ref="F1762">_xlfn.XLOOKUP(E1762,Restaurants!A:A,Restaurants!B:B)</f>
        <v>Restaurant 008</v>
      </c>
      <c r="G1762" s="2" t="s">
        <v>1414</v>
      </c>
      <c r="H1762" s="2" t="str">
        <f t="array" ref="H1762">_xlfn.XLOOKUP(G1762,Food_Menu!A:A,Food_Menu!B:B)</f>
        <v>Food Item 0088</v>
      </c>
      <c r="I1762" s="2">
        <f t="array" ref="I1762">_xlfn.XLOOKUP(G1762,Food_Menu!A:A,Food_Menu!D:D)</f>
        <v>171.05</v>
      </c>
      <c r="J1762" s="2" t="s">
        <v>1132</v>
      </c>
      <c r="K1762" s="2" t="str">
        <f t="array" ref="K1762">_xlfn.XLOOKUP(J1762,Delivery_Partners!A:A,Delivery_Partners!B:B)</f>
        <v>Delivery Partner 151</v>
      </c>
      <c r="L1762" s="3">
        <v>1</v>
      </c>
      <c r="M1762" s="2" t="s">
        <v>23</v>
      </c>
      <c r="N1762" s="2" t="s">
        <v>24</v>
      </c>
      <c r="O1762" s="3">
        <v>24</v>
      </c>
      <c r="P1762" s="13">
        <f t="shared" si="352"/>
        <v>171.05</v>
      </c>
      <c r="Q1762" s="13" t="str">
        <f t="shared" si="353"/>
        <v>Fast</v>
      </c>
      <c r="S1762" s="21"/>
    </row>
    <row r="1763" customHeight="1" spans="1:19">
      <c r="A1763" s="2" t="s">
        <v>3452</v>
      </c>
      <c r="B1763" s="29" t="s">
        <v>1875</v>
      </c>
      <c r="C1763" s="2" t="s">
        <v>3453</v>
      </c>
      <c r="D1763" s="2" t="str">
        <f t="array" ref="D1763">_xlfn.XLOOKUP(C1763,Customers!A:A,Customers!B:B)</f>
        <v>Customer 1135</v>
      </c>
      <c r="E1763" s="2" t="s">
        <v>121</v>
      </c>
      <c r="F1763" s="2" t="str">
        <f t="array" ref="F1763">_xlfn.XLOOKUP(E1763,Restaurants!A:A,Restaurants!B:B)</f>
        <v>Restaurant 088</v>
      </c>
      <c r="G1763" s="2" t="s">
        <v>913</v>
      </c>
      <c r="H1763" s="2" t="str">
        <f t="array" ref="H1763">_xlfn.XLOOKUP(G1763,Food_Menu!A:A,Food_Menu!B:B)</f>
        <v>Food Item 0171</v>
      </c>
      <c r="I1763" s="2">
        <f t="array" ref="I1763">_xlfn.XLOOKUP(G1763,Food_Menu!A:A,Food_Menu!D:D)</f>
        <v>583.51</v>
      </c>
      <c r="J1763" s="2" t="s">
        <v>693</v>
      </c>
      <c r="K1763" s="2" t="str">
        <f t="array" ref="K1763">_xlfn.XLOOKUP(J1763,Delivery_Partners!A:A,Delivery_Partners!B:B)</f>
        <v>Delivery Partner 125</v>
      </c>
      <c r="L1763" s="3">
        <v>3</v>
      </c>
      <c r="M1763" s="2" t="s">
        <v>23</v>
      </c>
      <c r="N1763" s="2" t="s">
        <v>24</v>
      </c>
      <c r="O1763" s="3">
        <v>50</v>
      </c>
      <c r="P1763" s="13">
        <f t="shared" si="352"/>
        <v>1750.53</v>
      </c>
      <c r="Q1763" s="13" t="str">
        <f t="shared" si="353"/>
        <v>Normal</v>
      </c>
      <c r="S1763" s="21"/>
    </row>
    <row r="1764" customHeight="1" spans="1:19">
      <c r="A1764" s="2" t="s">
        <v>3454</v>
      </c>
      <c r="B1764" s="29" t="s">
        <v>1144</v>
      </c>
      <c r="C1764" s="2" t="s">
        <v>3455</v>
      </c>
      <c r="D1764" s="2" t="str">
        <f t="array" ref="D1764">_xlfn.XLOOKUP(C1764,Customers!A:A,Customers!B:B)</f>
        <v>Customer 0930</v>
      </c>
      <c r="E1764" s="2" t="s">
        <v>182</v>
      </c>
      <c r="F1764" s="2" t="str">
        <f t="array" ref="F1764">_xlfn.XLOOKUP(E1764,Restaurants!A:A,Restaurants!B:B)</f>
        <v>Restaurant 097</v>
      </c>
      <c r="G1764" s="2" t="s">
        <v>282</v>
      </c>
      <c r="H1764" s="2" t="str">
        <f t="array" ref="H1764">_xlfn.XLOOKUP(G1764,Food_Menu!A:A,Food_Menu!B:B)</f>
        <v>Food Item 0157</v>
      </c>
      <c r="I1764" s="2">
        <f t="array" ref="I1764">_xlfn.XLOOKUP(G1764,Food_Menu!A:A,Food_Menu!D:D)</f>
        <v>278.37</v>
      </c>
      <c r="J1764" s="2" t="s">
        <v>435</v>
      </c>
      <c r="K1764" s="2" t="str">
        <f t="array" ref="K1764">_xlfn.XLOOKUP(J1764,Delivery_Partners!A:A,Delivery_Partners!B:B)</f>
        <v>Delivery Partner 040</v>
      </c>
      <c r="L1764" s="3">
        <v>3</v>
      </c>
      <c r="M1764" s="2" t="s">
        <v>23</v>
      </c>
      <c r="N1764" s="2" t="s">
        <v>24</v>
      </c>
      <c r="O1764" s="3">
        <v>34</v>
      </c>
      <c r="P1764" s="13">
        <f t="shared" si="352"/>
        <v>835.11</v>
      </c>
      <c r="Q1764" s="13" t="str">
        <f t="shared" si="353"/>
        <v>Normal</v>
      </c>
      <c r="S1764" s="21"/>
    </row>
    <row r="1765" customHeight="1" spans="1:19">
      <c r="A1765" s="2" t="s">
        <v>3456</v>
      </c>
      <c r="B1765" s="29" t="s">
        <v>1327</v>
      </c>
      <c r="C1765" s="2" t="s">
        <v>365</v>
      </c>
      <c r="D1765" s="2" t="str">
        <f t="array" ref="D1765">_xlfn.XLOOKUP(C1765,Customers!A:A,Customers!B:B)</f>
        <v>Customer 0457</v>
      </c>
      <c r="E1765" s="2" t="s">
        <v>46</v>
      </c>
      <c r="F1765" s="2" t="str">
        <f t="array" ref="F1765">_xlfn.XLOOKUP(E1765,Restaurants!A:A,Restaurants!B:B)</f>
        <v>Restaurant 043</v>
      </c>
      <c r="G1765" s="2" t="s">
        <v>1018</v>
      </c>
      <c r="H1765" s="2" t="str">
        <f t="array" ref="H1765">_xlfn.XLOOKUP(G1765,Food_Menu!A:A,Food_Menu!B:B)</f>
        <v>Food Item 0175</v>
      </c>
      <c r="I1765" s="2">
        <f t="array" ref="I1765">_xlfn.XLOOKUP(G1765,Food_Menu!A:A,Food_Menu!D:D)</f>
        <v>114.67</v>
      </c>
      <c r="J1765" s="2" t="s">
        <v>1233</v>
      </c>
      <c r="K1765" s="2" t="str">
        <f t="array" ref="K1765">_xlfn.XLOOKUP(J1765,Delivery_Partners!A:A,Delivery_Partners!B:B)</f>
        <v>Delivery Partner 039</v>
      </c>
      <c r="L1765" s="3">
        <v>1</v>
      </c>
      <c r="M1765" s="2" t="s">
        <v>23</v>
      </c>
      <c r="N1765" s="2" t="s">
        <v>42</v>
      </c>
      <c r="O1765" s="3">
        <v>30</v>
      </c>
      <c r="P1765" s="13">
        <f t="shared" si="352"/>
        <v>114.67</v>
      </c>
      <c r="Q1765" s="13" t="str">
        <f t="shared" si="353"/>
        <v>Fast</v>
      </c>
      <c r="S1765" s="21"/>
    </row>
    <row r="1766" customHeight="1" spans="1:19">
      <c r="A1766" s="2" t="s">
        <v>3457</v>
      </c>
      <c r="B1766" s="29" t="s">
        <v>1412</v>
      </c>
      <c r="C1766" s="2" t="s">
        <v>339</v>
      </c>
      <c r="D1766" s="2" t="str">
        <f t="array" ref="D1766">_xlfn.XLOOKUP(C1766,Customers!A:A,Customers!B:B)</f>
        <v>Customer 0843</v>
      </c>
      <c r="E1766" s="2" t="s">
        <v>1309</v>
      </c>
      <c r="F1766" s="2" t="str">
        <f t="array" ref="F1766">_xlfn.XLOOKUP(E1766,Restaurants!A:A,Restaurants!B:B)</f>
        <v>Restaurant 090</v>
      </c>
      <c r="G1766" s="2" t="s">
        <v>670</v>
      </c>
      <c r="H1766" s="2" t="str">
        <f t="array" ref="H1766">_xlfn.XLOOKUP(G1766,Food_Menu!A:A,Food_Menu!B:B)</f>
        <v>Food Item 0123</v>
      </c>
      <c r="I1766" s="2">
        <f t="array" ref="I1766">_xlfn.XLOOKUP(G1766,Food_Menu!A:A,Food_Menu!D:D)</f>
        <v>256.27</v>
      </c>
      <c r="J1766" s="2" t="s">
        <v>1319</v>
      </c>
      <c r="K1766" s="2" t="str">
        <f t="array" ref="K1766">_xlfn.XLOOKUP(J1766,Delivery_Partners!A:A,Delivery_Partners!B:B)</f>
        <v>Delivery Partner 173</v>
      </c>
      <c r="L1766" s="3">
        <v>2</v>
      </c>
      <c r="M1766" s="2" t="s">
        <v>23</v>
      </c>
      <c r="N1766" s="2" t="s">
        <v>24</v>
      </c>
      <c r="O1766" s="3">
        <v>40</v>
      </c>
      <c r="P1766" s="13">
        <f t="shared" si="352"/>
        <v>512.54</v>
      </c>
      <c r="Q1766" s="13" t="str">
        <f t="shared" si="353"/>
        <v>Normal</v>
      </c>
      <c r="S1766" s="21"/>
    </row>
    <row r="1767" customHeight="1" spans="1:19">
      <c r="A1767" s="2" t="s">
        <v>3458</v>
      </c>
      <c r="B1767" s="29" t="s">
        <v>3459</v>
      </c>
      <c r="C1767" s="2" t="s">
        <v>3460</v>
      </c>
      <c r="D1767" s="2" t="str">
        <f t="array" ref="D1767">_xlfn.XLOOKUP(C1767,Customers!A:A,Customers!B:B)</f>
        <v>Customer 0162</v>
      </c>
      <c r="E1767" s="2" t="s">
        <v>1191</v>
      </c>
      <c r="F1767" s="2" t="str">
        <f t="array" ref="F1767">_xlfn.XLOOKUP(E1767,Restaurants!A:A,Restaurants!B:B)</f>
        <v>Restaurant 060</v>
      </c>
      <c r="G1767" s="2" t="s">
        <v>1506</v>
      </c>
      <c r="H1767" s="2" t="str">
        <f t="array" ref="H1767">_xlfn.XLOOKUP(G1767,Food_Menu!A:A,Food_Menu!B:B)</f>
        <v>Food Item 0112</v>
      </c>
      <c r="I1767" s="2">
        <f t="array" ref="I1767">_xlfn.XLOOKUP(G1767,Food_Menu!A:A,Food_Menu!D:D)</f>
        <v>97.22</v>
      </c>
      <c r="J1767" s="2" t="s">
        <v>68</v>
      </c>
      <c r="K1767" s="2" t="str">
        <f t="array" ref="K1767">_xlfn.XLOOKUP(J1767,Delivery_Partners!A:A,Delivery_Partners!B:B)</f>
        <v>Delivery Partner 046</v>
      </c>
      <c r="L1767" s="3">
        <v>2</v>
      </c>
      <c r="M1767" s="2" t="s">
        <v>23</v>
      </c>
      <c r="N1767" s="2" t="s">
        <v>24</v>
      </c>
      <c r="O1767" s="3">
        <v>34</v>
      </c>
      <c r="P1767" s="13">
        <f t="shared" si="352"/>
        <v>194.44</v>
      </c>
      <c r="Q1767" s="13" t="str">
        <f t="shared" si="353"/>
        <v>Normal</v>
      </c>
      <c r="S1767" s="21"/>
    </row>
    <row r="1768" customHeight="1" spans="1:19">
      <c r="A1768" s="2" t="s">
        <v>3461</v>
      </c>
      <c r="B1768" s="28">
        <v>45818</v>
      </c>
      <c r="C1768" s="2" t="s">
        <v>642</v>
      </c>
      <c r="D1768" s="2" t="str">
        <f t="array" ref="D1768">_xlfn.XLOOKUP(C1768,Customers!A:A,Customers!B:B)</f>
        <v>Customer 0518</v>
      </c>
      <c r="E1768" s="2" t="s">
        <v>20</v>
      </c>
      <c r="F1768" s="2" t="str">
        <f t="array" ref="F1768">_xlfn.XLOOKUP(E1768,Restaurants!A:A,Restaurants!B:B)</f>
        <v>Restaurant 079</v>
      </c>
      <c r="G1768" s="2" t="s">
        <v>322</v>
      </c>
      <c r="H1768" s="2" t="str">
        <f t="array" ref="H1768">_xlfn.XLOOKUP(G1768,Food_Menu!A:A,Food_Menu!B:B)</f>
        <v>Food Item 0213</v>
      </c>
      <c r="I1768" s="2">
        <f t="array" ref="I1768">_xlfn.XLOOKUP(G1768,Food_Menu!A:A,Food_Menu!D:D)</f>
        <v>568.2</v>
      </c>
      <c r="J1768" s="2" t="s">
        <v>470</v>
      </c>
      <c r="K1768" s="2" t="str">
        <f t="array" ref="K1768">_xlfn.XLOOKUP(J1768,Delivery_Partners!A:A,Delivery_Partners!B:B)</f>
        <v>Delivery Partner 006</v>
      </c>
      <c r="L1768" s="3">
        <v>3</v>
      </c>
      <c r="M1768" s="2" t="s">
        <v>23</v>
      </c>
      <c r="N1768" s="2" t="s">
        <v>24</v>
      </c>
      <c r="O1768" s="3">
        <v>50</v>
      </c>
      <c r="P1768" s="13">
        <f t="shared" si="352"/>
        <v>1704.6</v>
      </c>
      <c r="Q1768" s="13" t="str">
        <f t="shared" si="353"/>
        <v>Normal</v>
      </c>
      <c r="S1768" s="21"/>
    </row>
    <row r="1769" hidden="1" customHeight="1" spans="1:19">
      <c r="A1769" s="2" t="s">
        <v>3462</v>
      </c>
      <c r="B1769" s="29" t="s">
        <v>933</v>
      </c>
      <c r="C1769" s="2" t="s">
        <v>109</v>
      </c>
      <c r="D1769" s="2" t="str">
        <f t="array" ref="D1769">_xlfn.XLOOKUP(C1769,Customers!A:A,Customers!B:B)</f>
        <v>Customer 0132</v>
      </c>
      <c r="E1769" s="2" t="s">
        <v>275</v>
      </c>
      <c r="F1769" s="2" t="str">
        <f t="array" ref="F1769">_xlfn.XLOOKUP(E1769,Restaurants!A:A,Restaurants!B:B)</f>
        <v>Restaurant 047</v>
      </c>
      <c r="G1769" s="2" t="s">
        <v>650</v>
      </c>
      <c r="H1769" s="2" t="str">
        <f t="array" ref="H1769">_xlfn.XLOOKUP(G1769,Food_Menu!A:A,Food_Menu!B:B)</f>
        <v>Food Item 0209</v>
      </c>
      <c r="I1769" s="2"/>
      <c r="J1769" s="2" t="s">
        <v>470</v>
      </c>
      <c r="K1769" s="2" t="str">
        <f t="array" ref="K1769">_xlfn.XLOOKUP(J1769,Delivery_Partners!A:A,Delivery_Partners!B:B)</f>
        <v>Delivery Partner 006</v>
      </c>
      <c r="L1769" s="3">
        <v>1</v>
      </c>
      <c r="M1769" s="2" t="s">
        <v>101</v>
      </c>
      <c r="N1769" s="2" t="s">
        <v>55</v>
      </c>
      <c r="O1769" s="2"/>
    </row>
    <row r="1770" customHeight="1" spans="1:19">
      <c r="A1770" s="2" t="s">
        <v>3463</v>
      </c>
      <c r="B1770" s="29" t="s">
        <v>501</v>
      </c>
      <c r="C1770" s="2" t="s">
        <v>1413</v>
      </c>
      <c r="D1770" s="2" t="str">
        <f t="array" ref="D1770">_xlfn.XLOOKUP(C1770,Customers!A:A,Customers!B:B)</f>
        <v>Customer 0135</v>
      </c>
      <c r="E1770" s="2" t="s">
        <v>451</v>
      </c>
      <c r="F1770" s="2" t="str">
        <f t="array" ref="F1770">_xlfn.XLOOKUP(E1770,Restaurants!A:A,Restaurants!B:B)</f>
        <v>Restaurant 022</v>
      </c>
      <c r="G1770" s="2" t="s">
        <v>144</v>
      </c>
      <c r="H1770" s="2" t="str">
        <f t="array" ref="H1770">_xlfn.XLOOKUP(G1770,Food_Menu!A:A,Food_Menu!B:B)</f>
        <v>Food Item 0118</v>
      </c>
      <c r="I1770" s="2">
        <f t="array" ref="I1770">_xlfn.XLOOKUP(G1770,Food_Menu!A:A,Food_Menu!D:D)</f>
        <v>301.92</v>
      </c>
      <c r="J1770" s="2" t="s">
        <v>1716</v>
      </c>
      <c r="K1770" s="2" t="str">
        <f t="array" ref="K1770">_xlfn.XLOOKUP(J1770,Delivery_Partners!A:A,Delivery_Partners!B:B)</f>
        <v>Delivery Partner 042</v>
      </c>
      <c r="L1770" s="3">
        <v>2</v>
      </c>
      <c r="M1770" s="2" t="s">
        <v>23</v>
      </c>
      <c r="N1770" s="2" t="s">
        <v>24</v>
      </c>
      <c r="O1770" s="3">
        <v>36</v>
      </c>
      <c r="P1770" s="13">
        <f t="shared" ref="P1770:P1773" si="354">I1770*L1770</f>
        <v>603.84</v>
      </c>
      <c r="Q1770" s="13" t="str">
        <f t="shared" ref="Q1770:Q1773" si="355">IF(O1770="","Not Delivered",IF(O1770&lt;=30,"Fast",IF(O1770&lt;=60,"Normal","Slow")))</f>
        <v>Normal</v>
      </c>
      <c r="S1770" s="21"/>
    </row>
    <row r="1771" customHeight="1" spans="1:19">
      <c r="A1771" s="2" t="s">
        <v>3464</v>
      </c>
      <c r="B1771" s="29" t="s">
        <v>1635</v>
      </c>
      <c r="C1771" s="2" t="s">
        <v>1237</v>
      </c>
      <c r="D1771" s="2" t="str">
        <f t="array" ref="D1771">_xlfn.XLOOKUP(C1771,Customers!A:A,Customers!B:B)</f>
        <v>Customer 0008</v>
      </c>
      <c r="E1771" s="2" t="s">
        <v>1711</v>
      </c>
      <c r="F1771" s="2" t="str">
        <f t="array" ref="F1771">_xlfn.XLOOKUP(E1771,Restaurants!A:A,Restaurants!B:B)</f>
        <v>Restaurant 100</v>
      </c>
      <c r="G1771" s="2" t="s">
        <v>336</v>
      </c>
      <c r="H1771" s="2" t="str">
        <f t="array" ref="H1771">_xlfn.XLOOKUP(G1771,Food_Menu!A:A,Food_Menu!B:B)</f>
        <v>Food Item 0045</v>
      </c>
      <c r="I1771" s="2">
        <f t="array" ref="I1771">_xlfn.XLOOKUP(G1771,Food_Menu!A:A,Food_Menu!D:D)</f>
        <v>263.72</v>
      </c>
      <c r="J1771" s="2" t="s">
        <v>597</v>
      </c>
      <c r="K1771" s="2" t="str">
        <f t="array" ref="K1771">_xlfn.XLOOKUP(J1771,Delivery_Partners!A:A,Delivery_Partners!B:B)</f>
        <v>Delivery Partner 113</v>
      </c>
      <c r="L1771" s="3">
        <v>1</v>
      </c>
      <c r="M1771" s="2" t="s">
        <v>23</v>
      </c>
      <c r="N1771" s="2" t="s">
        <v>24</v>
      </c>
      <c r="O1771" s="3">
        <v>46</v>
      </c>
      <c r="P1771" s="13">
        <f t="shared" si="354"/>
        <v>263.72</v>
      </c>
      <c r="Q1771" s="13" t="str">
        <f t="shared" si="355"/>
        <v>Normal</v>
      </c>
      <c r="S1771" s="21"/>
    </row>
    <row r="1772" customHeight="1" spans="1:19">
      <c r="A1772" s="2" t="s">
        <v>3465</v>
      </c>
      <c r="B1772" s="29" t="s">
        <v>879</v>
      </c>
      <c r="C1772" s="2" t="s">
        <v>638</v>
      </c>
      <c r="D1772" s="2" t="str">
        <f t="array" ref="D1772">_xlfn.XLOOKUP(C1772,Customers!A:A,Customers!B:B)</f>
        <v>Customer 0955</v>
      </c>
      <c r="E1772" s="2" t="s">
        <v>281</v>
      </c>
      <c r="F1772" s="2" t="str">
        <f t="array" ref="F1772">_xlfn.XLOOKUP(E1772,Restaurants!A:A,Restaurants!B:B)</f>
        <v>Restaurant 026</v>
      </c>
      <c r="G1772" s="2" t="s">
        <v>400</v>
      </c>
      <c r="H1772" s="2" t="str">
        <f t="array" ref="H1772">_xlfn.XLOOKUP(G1772,Food_Menu!A:A,Food_Menu!B:B)</f>
        <v>Food Item 0090</v>
      </c>
      <c r="I1772" s="2">
        <f t="array" ref="I1772">_xlfn.XLOOKUP(G1772,Food_Menu!A:A,Food_Menu!D:D)</f>
        <v>629.64</v>
      </c>
      <c r="J1772" s="2" t="s">
        <v>443</v>
      </c>
      <c r="K1772" s="2" t="str">
        <f t="array" ref="K1772">_xlfn.XLOOKUP(J1772,Delivery_Partners!A:A,Delivery_Partners!B:B)</f>
        <v>Delivery Partner 083</v>
      </c>
      <c r="L1772" s="3">
        <v>1</v>
      </c>
      <c r="M1772" s="2" t="s">
        <v>23</v>
      </c>
      <c r="N1772" s="2" t="s">
        <v>74</v>
      </c>
      <c r="O1772" s="3">
        <v>38</v>
      </c>
      <c r="P1772" s="13">
        <f t="shared" si="354"/>
        <v>629.64</v>
      </c>
      <c r="Q1772" s="13" t="str">
        <f t="shared" si="355"/>
        <v>Normal</v>
      </c>
      <c r="S1772" s="21"/>
    </row>
    <row r="1773" customHeight="1" spans="1:19">
      <c r="A1773" s="2" t="s">
        <v>3466</v>
      </c>
      <c r="B1773" s="29" t="s">
        <v>1130</v>
      </c>
      <c r="C1773" s="2" t="s">
        <v>1453</v>
      </c>
      <c r="D1773" s="2" t="str">
        <f t="array" ref="D1773">_xlfn.XLOOKUP(C1773,Customers!A:A,Customers!B:B)</f>
        <v>Customer 0893</v>
      </c>
      <c r="E1773" s="2" t="s">
        <v>425</v>
      </c>
      <c r="F1773" s="2" t="str">
        <f t="array" ref="F1773">_xlfn.XLOOKUP(E1773,Restaurants!A:A,Restaurants!B:B)</f>
        <v>Restaurant 023</v>
      </c>
      <c r="G1773" s="2" t="s">
        <v>1506</v>
      </c>
      <c r="H1773" s="2" t="str">
        <f t="array" ref="H1773">_xlfn.XLOOKUP(G1773,Food_Menu!A:A,Food_Menu!B:B)</f>
        <v>Food Item 0112</v>
      </c>
      <c r="I1773" s="2">
        <f t="array" ref="I1773">_xlfn.XLOOKUP(G1773,Food_Menu!A:A,Food_Menu!D:D)</f>
        <v>97.22</v>
      </c>
      <c r="J1773" s="2" t="s">
        <v>502</v>
      </c>
      <c r="K1773" s="2" t="str">
        <f t="array" ref="K1773">_xlfn.XLOOKUP(J1773,Delivery_Partners!A:A,Delivery_Partners!B:B)</f>
        <v>Delivery Partner 132</v>
      </c>
      <c r="L1773" s="3">
        <v>3</v>
      </c>
      <c r="M1773" s="2" t="s">
        <v>23</v>
      </c>
      <c r="N1773" s="2" t="s">
        <v>55</v>
      </c>
      <c r="O1773" s="3">
        <v>21</v>
      </c>
      <c r="P1773" s="13">
        <f t="shared" si="354"/>
        <v>291.66</v>
      </c>
      <c r="Q1773" s="13" t="str">
        <f t="shared" si="355"/>
        <v>Fast</v>
      </c>
      <c r="S1773" s="21"/>
    </row>
    <row r="1774" hidden="1" customHeight="1" spans="1:19">
      <c r="A1774" s="2" t="s">
        <v>3467</v>
      </c>
      <c r="B1774" s="29" t="s">
        <v>334</v>
      </c>
      <c r="C1774" s="2" t="s">
        <v>1021</v>
      </c>
      <c r="D1774" s="2" t="str">
        <f t="array" ref="D1774">_xlfn.XLOOKUP(C1774,Customers!A:A,Customers!B:B)</f>
        <v>Customer 1072</v>
      </c>
      <c r="E1774" s="2" t="s">
        <v>771</v>
      </c>
      <c r="F1774" s="2" t="str">
        <f t="array" ref="F1774">_xlfn.XLOOKUP(E1774,Restaurants!A:A,Restaurants!B:B)</f>
        <v>Restaurant 107</v>
      </c>
      <c r="G1774" s="2" t="s">
        <v>153</v>
      </c>
      <c r="H1774" s="2" t="str">
        <f t="array" ref="H1774">_xlfn.XLOOKUP(G1774,Food_Menu!A:A,Food_Menu!B:B)</f>
        <v>Food Item 0149</v>
      </c>
      <c r="I1774" s="2"/>
      <c r="J1774" s="2" t="s">
        <v>1716</v>
      </c>
      <c r="K1774" s="2" t="str">
        <f t="array" ref="K1774">_xlfn.XLOOKUP(J1774,Delivery_Partners!A:A,Delivery_Partners!B:B)</f>
        <v>Delivery Partner 042</v>
      </c>
      <c r="L1774" s="3">
        <v>1</v>
      </c>
      <c r="M1774" s="2" t="s">
        <v>101</v>
      </c>
      <c r="N1774" s="2" t="s">
        <v>24</v>
      </c>
      <c r="O1774" s="2"/>
    </row>
    <row r="1775" customHeight="1" spans="1:19">
      <c r="A1775" s="2" t="s">
        <v>3468</v>
      </c>
      <c r="B1775" s="29" t="s">
        <v>2028</v>
      </c>
      <c r="C1775" s="2" t="s">
        <v>381</v>
      </c>
      <c r="D1775" s="2" t="str">
        <f t="array" ref="D1775">_xlfn.XLOOKUP(C1775,Customers!A:A,Customers!B:B)</f>
        <v>Customer 1178</v>
      </c>
      <c r="E1775" s="2" t="s">
        <v>298</v>
      </c>
      <c r="F1775" s="2" t="str">
        <f t="array" ref="F1775">_xlfn.XLOOKUP(E1775,Restaurants!A:A,Restaurants!B:B)</f>
        <v>Restaurant 113</v>
      </c>
      <c r="G1775" s="2" t="s">
        <v>163</v>
      </c>
      <c r="H1775" s="2" t="str">
        <f t="array" ref="H1775">_xlfn.XLOOKUP(G1775,Food_Menu!A:A,Food_Menu!B:B)</f>
        <v>Food Item 0071</v>
      </c>
      <c r="I1775" s="2">
        <f t="array" ref="I1775">_xlfn.XLOOKUP(G1775,Food_Menu!A:A,Food_Menu!D:D)</f>
        <v>243.5</v>
      </c>
      <c r="J1775" s="2" t="s">
        <v>1716</v>
      </c>
      <c r="K1775" s="2" t="str">
        <f t="array" ref="K1775">_xlfn.XLOOKUP(J1775,Delivery_Partners!A:A,Delivery_Partners!B:B)</f>
        <v>Delivery Partner 042</v>
      </c>
      <c r="L1775" s="3">
        <v>1</v>
      </c>
      <c r="M1775" s="2" t="s">
        <v>23</v>
      </c>
      <c r="N1775" s="2" t="s">
        <v>42</v>
      </c>
      <c r="O1775" s="3">
        <v>15</v>
      </c>
      <c r="P1775" s="13">
        <f t="shared" ref="P1775:P1785" si="356">I1775*L1775</f>
        <v>243.5</v>
      </c>
      <c r="Q1775" s="13" t="str">
        <f t="shared" ref="Q1775:Q1785" si="357">IF(O1775="","Not Delivered",IF(O1775&lt;=30,"Fast",IF(O1775&lt;=60,"Normal","Slow")))</f>
        <v>Fast</v>
      </c>
      <c r="S1775" s="21"/>
    </row>
    <row r="1776" customHeight="1" spans="1:19">
      <c r="A1776" s="2" t="s">
        <v>3469</v>
      </c>
      <c r="B1776" s="28">
        <v>45969</v>
      </c>
      <c r="C1776" s="2" t="s">
        <v>2499</v>
      </c>
      <c r="D1776" s="2" t="str">
        <f t="array" ref="D1776">_xlfn.XLOOKUP(C1776,Customers!A:A,Customers!B:B)</f>
        <v>Customer 1158</v>
      </c>
      <c r="E1776" s="2" t="s">
        <v>712</v>
      </c>
      <c r="F1776" s="2" t="str">
        <f t="array" ref="F1776">_xlfn.XLOOKUP(E1776,Restaurants!A:A,Restaurants!B:B)</f>
        <v>Restaurant 074</v>
      </c>
      <c r="G1776" s="2" t="s">
        <v>683</v>
      </c>
      <c r="H1776" s="2" t="str">
        <f t="array" ref="H1776">_xlfn.XLOOKUP(G1776,Food_Menu!A:A,Food_Menu!B:B)</f>
        <v>Food Item 0010</v>
      </c>
      <c r="I1776" s="2">
        <f t="array" ref="I1776">_xlfn.XLOOKUP(G1776,Food_Menu!A:A,Food_Menu!D:D)</f>
        <v>253.04</v>
      </c>
      <c r="J1776" s="2" t="s">
        <v>409</v>
      </c>
      <c r="K1776" s="2" t="str">
        <f t="array" ref="K1776">_xlfn.XLOOKUP(J1776,Delivery_Partners!A:A,Delivery_Partners!B:B)</f>
        <v>Delivery Partner 073</v>
      </c>
      <c r="L1776" s="3">
        <v>1</v>
      </c>
      <c r="M1776" s="2" t="s">
        <v>23</v>
      </c>
      <c r="N1776" s="2" t="s">
        <v>24</v>
      </c>
      <c r="O1776" s="3">
        <v>15</v>
      </c>
      <c r="P1776" s="13">
        <f t="shared" si="356"/>
        <v>253.04</v>
      </c>
      <c r="Q1776" s="13" t="str">
        <f t="shared" si="357"/>
        <v>Fast</v>
      </c>
      <c r="S1776" s="21"/>
    </row>
    <row r="1777" customHeight="1" spans="1:19">
      <c r="A1777" s="2" t="s">
        <v>3470</v>
      </c>
      <c r="B1777" s="29" t="s">
        <v>411</v>
      </c>
      <c r="C1777" s="2" t="s">
        <v>2963</v>
      </c>
      <c r="D1777" s="2" t="str">
        <f t="array" ref="D1777">_xlfn.XLOOKUP(C1777,Customers!A:A,Customers!B:B)</f>
        <v>Customer 1192</v>
      </c>
      <c r="E1777" s="2" t="s">
        <v>177</v>
      </c>
      <c r="F1777" s="2" t="str">
        <f t="array" ref="F1777">_xlfn.XLOOKUP(E1777,Restaurants!A:A,Restaurants!B:B)</f>
        <v>Restaurant 070</v>
      </c>
      <c r="G1777" s="2" t="s">
        <v>2703</v>
      </c>
      <c r="H1777" s="2" t="str">
        <f t="array" ref="H1777">_xlfn.XLOOKUP(G1777,Food_Menu!A:A,Food_Menu!B:B)</f>
        <v>Food Item 0181</v>
      </c>
      <c r="I1777" s="2">
        <f t="array" ref="I1777">_xlfn.XLOOKUP(G1777,Food_Menu!A:A,Food_Menu!D:D)</f>
        <v>574.53</v>
      </c>
      <c r="J1777" s="2" t="s">
        <v>154</v>
      </c>
      <c r="K1777" s="2" t="str">
        <f t="array" ref="K1777">_xlfn.XLOOKUP(J1777,Delivery_Partners!A:A,Delivery_Partners!B:B)</f>
        <v>Delivery Partner 143</v>
      </c>
      <c r="L1777" s="3">
        <v>3</v>
      </c>
      <c r="M1777" s="2" t="s">
        <v>23</v>
      </c>
      <c r="N1777" s="2" t="s">
        <v>42</v>
      </c>
      <c r="O1777" s="3">
        <v>43</v>
      </c>
      <c r="P1777" s="13">
        <f t="shared" si="356"/>
        <v>1723.59</v>
      </c>
      <c r="Q1777" s="13" t="str">
        <f t="shared" si="357"/>
        <v>Normal</v>
      </c>
      <c r="S1777" s="21"/>
    </row>
    <row r="1778" customHeight="1" spans="1:19">
      <c r="A1778" s="2" t="s">
        <v>3471</v>
      </c>
      <c r="B1778" s="28">
        <v>45721</v>
      </c>
      <c r="C1778" s="2" t="s">
        <v>2424</v>
      </c>
      <c r="D1778" s="2" t="str">
        <f t="array" ref="D1778">_xlfn.XLOOKUP(C1778,Customers!A:A,Customers!B:B)</f>
        <v>Customer 0020</v>
      </c>
      <c r="E1778" s="2" t="s">
        <v>537</v>
      </c>
      <c r="F1778" s="2" t="str">
        <f t="array" ref="F1778">_xlfn.XLOOKUP(E1778,Restaurants!A:A,Restaurants!B:B)</f>
        <v>Restaurant 044</v>
      </c>
      <c r="G1778" s="2" t="s">
        <v>650</v>
      </c>
      <c r="H1778" s="2" t="str">
        <f t="array" ref="H1778">_xlfn.XLOOKUP(G1778,Food_Menu!A:A,Food_Menu!B:B)</f>
        <v>Food Item 0209</v>
      </c>
      <c r="I1778" s="2">
        <f t="array" ref="I1778">_xlfn.XLOOKUP(G1778,Food_Menu!A:A,Food_Menu!D:D)</f>
        <v>533.6</v>
      </c>
      <c r="J1778" s="2" t="s">
        <v>887</v>
      </c>
      <c r="K1778" s="2" t="str">
        <f t="array" ref="K1778">_xlfn.XLOOKUP(J1778,Delivery_Partners!A:A,Delivery_Partners!B:B)</f>
        <v>Delivery Partner 091</v>
      </c>
      <c r="L1778" s="3">
        <v>1</v>
      </c>
      <c r="M1778" s="2" t="s">
        <v>23</v>
      </c>
      <c r="N1778" s="2" t="s">
        <v>24</v>
      </c>
      <c r="O1778" s="3">
        <v>40</v>
      </c>
      <c r="P1778" s="13">
        <f t="shared" si="356"/>
        <v>533.6</v>
      </c>
      <c r="Q1778" s="13" t="str">
        <f t="shared" si="357"/>
        <v>Normal</v>
      </c>
      <c r="S1778" s="21"/>
    </row>
    <row r="1779" customHeight="1" spans="1:19">
      <c r="A1779" s="2" t="s">
        <v>3472</v>
      </c>
      <c r="B1779" s="29" t="s">
        <v>2146</v>
      </c>
      <c r="C1779" s="2" t="s">
        <v>2144</v>
      </c>
      <c r="D1779" s="2" t="str">
        <f t="array" ref="D1779">_xlfn.XLOOKUP(C1779,Customers!A:A,Customers!B:B)</f>
        <v>Customer 0942</v>
      </c>
      <c r="E1779" s="2" t="s">
        <v>712</v>
      </c>
      <c r="F1779" s="2" t="str">
        <f t="array" ref="F1779">_xlfn.XLOOKUP(E1779,Restaurants!A:A,Restaurants!B:B)</f>
        <v>Restaurant 074</v>
      </c>
      <c r="G1779" s="2" t="s">
        <v>519</v>
      </c>
      <c r="H1779" s="2" t="str">
        <f t="array" ref="H1779">_xlfn.XLOOKUP(G1779,Food_Menu!A:A,Food_Menu!B:B)</f>
        <v>Food Item 0019</v>
      </c>
      <c r="I1779" s="2">
        <f t="array" ref="I1779">_xlfn.XLOOKUP(G1779,Food_Menu!A:A,Food_Menu!D:D)</f>
        <v>145.23</v>
      </c>
      <c r="J1779" s="2" t="s">
        <v>898</v>
      </c>
      <c r="K1779" s="2" t="str">
        <f t="array" ref="K1779">_xlfn.XLOOKUP(J1779,Delivery_Partners!A:A,Delivery_Partners!B:B)</f>
        <v>Delivery Partner 138</v>
      </c>
      <c r="L1779" s="3">
        <v>1</v>
      </c>
      <c r="M1779" s="2" t="s">
        <v>23</v>
      </c>
      <c r="N1779" s="2" t="s">
        <v>24</v>
      </c>
      <c r="O1779" s="3">
        <v>40</v>
      </c>
      <c r="P1779" s="13">
        <f t="shared" si="356"/>
        <v>145.23</v>
      </c>
      <c r="Q1779" s="13" t="str">
        <f t="shared" si="357"/>
        <v>Normal</v>
      </c>
      <c r="S1779" s="21"/>
    </row>
    <row r="1780" customHeight="1" spans="1:19">
      <c r="A1780" s="2" t="s">
        <v>3473</v>
      </c>
      <c r="B1780" s="29" t="s">
        <v>87</v>
      </c>
      <c r="C1780" s="2" t="s">
        <v>464</v>
      </c>
      <c r="D1780" s="2" t="str">
        <f t="array" ref="D1780">_xlfn.XLOOKUP(C1780,Customers!A:A,Customers!B:B)</f>
        <v>Customer 0868</v>
      </c>
      <c r="E1780" s="2" t="s">
        <v>712</v>
      </c>
      <c r="F1780" s="2" t="str">
        <f t="array" ref="F1780">_xlfn.XLOOKUP(E1780,Restaurants!A:A,Restaurants!B:B)</f>
        <v>Restaurant 074</v>
      </c>
      <c r="G1780" s="2" t="s">
        <v>163</v>
      </c>
      <c r="H1780" s="2" t="str">
        <f t="array" ref="H1780">_xlfn.XLOOKUP(G1780,Food_Menu!A:A,Food_Menu!B:B)</f>
        <v>Food Item 0071</v>
      </c>
      <c r="I1780" s="2">
        <f t="array" ref="I1780">_xlfn.XLOOKUP(G1780,Food_Menu!A:A,Food_Menu!D:D)</f>
        <v>243.5</v>
      </c>
      <c r="J1780" s="2" t="s">
        <v>29</v>
      </c>
      <c r="K1780" s="2" t="str">
        <f t="array" ref="K1780">_xlfn.XLOOKUP(J1780,Delivery_Partners!A:A,Delivery_Partners!B:B)</f>
        <v>Delivery Partner 017</v>
      </c>
      <c r="L1780" s="3">
        <v>2</v>
      </c>
      <c r="M1780" s="2" t="s">
        <v>23</v>
      </c>
      <c r="N1780" s="2" t="s">
        <v>24</v>
      </c>
      <c r="O1780" s="3">
        <v>52</v>
      </c>
      <c r="P1780" s="13">
        <f t="shared" si="356"/>
        <v>487</v>
      </c>
      <c r="Q1780" s="13" t="str">
        <f t="shared" si="357"/>
        <v>Normal</v>
      </c>
      <c r="S1780" s="21"/>
    </row>
    <row r="1781" customHeight="1" spans="1:19">
      <c r="A1781" s="2" t="s">
        <v>3474</v>
      </c>
      <c r="B1781" s="29" t="s">
        <v>574</v>
      </c>
      <c r="C1781" s="2" t="s">
        <v>1249</v>
      </c>
      <c r="D1781" s="2" t="str">
        <f t="array" ref="D1781">_xlfn.XLOOKUP(C1781,Customers!A:A,Customers!B:B)</f>
        <v>Customer 0195</v>
      </c>
      <c r="E1781" s="2" t="s">
        <v>578</v>
      </c>
      <c r="F1781" s="2" t="str">
        <f t="array" ref="F1781">_xlfn.XLOOKUP(E1781,Restaurants!A:A,Restaurants!B:B)</f>
        <v>Restaurant 063</v>
      </c>
      <c r="G1781" s="2" t="s">
        <v>202</v>
      </c>
      <c r="H1781" s="2" t="str">
        <f t="array" ref="H1781">_xlfn.XLOOKUP(G1781,Food_Menu!A:A,Food_Menu!B:B)</f>
        <v>Food Item 0096</v>
      </c>
      <c r="I1781" s="2">
        <f t="array" ref="I1781">_xlfn.XLOOKUP(G1781,Food_Menu!A:A,Food_Menu!D:D)</f>
        <v>399.57</v>
      </c>
      <c r="J1781" s="2" t="s">
        <v>1193</v>
      </c>
      <c r="K1781" s="2" t="str">
        <f t="array" ref="K1781">_xlfn.XLOOKUP(J1781,Delivery_Partners!A:A,Delivery_Partners!B:B)</f>
        <v>Delivery Partner 074</v>
      </c>
      <c r="L1781" s="3">
        <v>1</v>
      </c>
      <c r="M1781" s="2" t="s">
        <v>23</v>
      </c>
      <c r="N1781" s="2" t="s">
        <v>24</v>
      </c>
      <c r="O1781" s="3">
        <v>35</v>
      </c>
      <c r="P1781" s="13">
        <f t="shared" si="356"/>
        <v>399.57</v>
      </c>
      <c r="Q1781" s="13" t="str">
        <f t="shared" si="357"/>
        <v>Normal</v>
      </c>
      <c r="S1781" s="21"/>
    </row>
    <row r="1782" customHeight="1" spans="1:19">
      <c r="A1782" s="2" t="s">
        <v>3475</v>
      </c>
      <c r="B1782" s="29" t="s">
        <v>960</v>
      </c>
      <c r="C1782" s="2" t="s">
        <v>2198</v>
      </c>
      <c r="D1782" s="2" t="str">
        <f t="array" ref="D1782">_xlfn.XLOOKUP(C1782,Customers!A:A,Customers!B:B)</f>
        <v>Customer 0165</v>
      </c>
      <c r="E1782" s="2" t="s">
        <v>20</v>
      </c>
      <c r="F1782" s="2" t="str">
        <f t="array" ref="F1782">_xlfn.XLOOKUP(E1782,Restaurants!A:A,Restaurants!B:B)</f>
        <v>Restaurant 079</v>
      </c>
      <c r="G1782" s="2" t="s">
        <v>61</v>
      </c>
      <c r="H1782" s="2" t="str">
        <f t="array" ref="H1782">_xlfn.XLOOKUP(G1782,Food_Menu!A:A,Food_Menu!B:B)</f>
        <v>Food Item 0168</v>
      </c>
      <c r="I1782" s="2">
        <f t="array" ref="I1782">_xlfn.XLOOKUP(G1782,Food_Menu!A:A,Food_Menu!D:D)</f>
        <v>107.01</v>
      </c>
      <c r="J1782" s="2" t="s">
        <v>660</v>
      </c>
      <c r="K1782" s="2" t="str">
        <f t="array" ref="K1782">_xlfn.XLOOKUP(J1782,Delivery_Partners!A:A,Delivery_Partners!B:B)</f>
        <v>Delivery Partner 079</v>
      </c>
      <c r="L1782" s="3">
        <v>1</v>
      </c>
      <c r="M1782" s="2" t="s">
        <v>23</v>
      </c>
      <c r="N1782" s="2" t="s">
        <v>24</v>
      </c>
      <c r="O1782" s="3">
        <v>30</v>
      </c>
      <c r="P1782" s="13">
        <f t="shared" si="356"/>
        <v>107.01</v>
      </c>
      <c r="Q1782" s="13" t="str">
        <f t="shared" si="357"/>
        <v>Fast</v>
      </c>
      <c r="S1782" s="21"/>
    </row>
    <row r="1783" customHeight="1" spans="1:19">
      <c r="A1783" s="2" t="s">
        <v>3476</v>
      </c>
      <c r="B1783" s="28">
        <v>45840</v>
      </c>
      <c r="C1783" s="2" t="s">
        <v>2548</v>
      </c>
      <c r="D1783" s="2" t="str">
        <f t="array" ref="D1783">_xlfn.XLOOKUP(C1783,Customers!A:A,Customers!B:B)</f>
        <v>Customer 1174</v>
      </c>
      <c r="E1783" s="2" t="s">
        <v>468</v>
      </c>
      <c r="F1783" s="2" t="str">
        <f t="array" ref="F1783">_xlfn.XLOOKUP(E1783,Restaurants!A:A,Restaurants!B:B)</f>
        <v>Restaurant 067</v>
      </c>
      <c r="G1783" s="2" t="s">
        <v>913</v>
      </c>
      <c r="H1783" s="2" t="str">
        <f t="array" ref="H1783">_xlfn.XLOOKUP(G1783,Food_Menu!A:A,Food_Menu!B:B)</f>
        <v>Food Item 0171</v>
      </c>
      <c r="I1783" s="2">
        <f t="array" ref="I1783">_xlfn.XLOOKUP(G1783,Food_Menu!A:A,Food_Menu!D:D)</f>
        <v>583.51</v>
      </c>
      <c r="J1783" s="2" t="s">
        <v>231</v>
      </c>
      <c r="K1783" s="2" t="str">
        <f t="array" ref="K1783">_xlfn.XLOOKUP(J1783,Delivery_Partners!A:A,Delivery_Partners!B:B)</f>
        <v>Delivery Partner 013</v>
      </c>
      <c r="L1783" s="3">
        <v>2</v>
      </c>
      <c r="M1783" s="2" t="s">
        <v>23</v>
      </c>
      <c r="N1783" s="2" t="s">
        <v>24</v>
      </c>
      <c r="O1783" s="3">
        <v>45</v>
      </c>
      <c r="P1783" s="13">
        <f t="shared" si="356"/>
        <v>1167.02</v>
      </c>
      <c r="Q1783" s="13" t="str">
        <f t="shared" si="357"/>
        <v>Normal</v>
      </c>
      <c r="S1783" s="21"/>
    </row>
    <row r="1784" customHeight="1" spans="1:19">
      <c r="A1784" s="2" t="s">
        <v>3477</v>
      </c>
      <c r="B1784" s="28">
        <v>45813</v>
      </c>
      <c r="C1784" s="2" t="s">
        <v>248</v>
      </c>
      <c r="D1784" s="2" t="str">
        <f t="array" ref="D1784">_xlfn.XLOOKUP(C1784,Customers!A:A,Customers!B:B)</f>
        <v>Customer 1060</v>
      </c>
      <c r="E1784" s="2" t="s">
        <v>105</v>
      </c>
      <c r="F1784" s="2" t="str">
        <f t="array" ref="F1784">_xlfn.XLOOKUP(E1784,Restaurants!A:A,Restaurants!B:B)</f>
        <v>Restaurant 106</v>
      </c>
      <c r="G1784" s="2" t="s">
        <v>308</v>
      </c>
      <c r="H1784" s="2" t="str">
        <f t="array" ref="H1784">_xlfn.XLOOKUP(G1784,Food_Menu!A:A,Food_Menu!B:B)</f>
        <v>Food Item 0076</v>
      </c>
      <c r="I1784" s="2">
        <f t="array" ref="I1784">_xlfn.XLOOKUP(G1784,Food_Menu!A:A,Food_Menu!D:D)</f>
        <v>82.28</v>
      </c>
      <c r="J1784" s="2" t="s">
        <v>256</v>
      </c>
      <c r="K1784" s="2" t="str">
        <f t="array" ref="K1784">_xlfn.XLOOKUP(J1784,Delivery_Partners!A:A,Delivery_Partners!B:B)</f>
        <v>Delivery Partner 057</v>
      </c>
      <c r="L1784" s="3">
        <v>4</v>
      </c>
      <c r="M1784" s="2" t="s">
        <v>23</v>
      </c>
      <c r="N1784" s="2" t="s">
        <v>24</v>
      </c>
      <c r="O1784" s="3">
        <v>26</v>
      </c>
      <c r="P1784" s="13">
        <f t="shared" si="356"/>
        <v>329.12</v>
      </c>
      <c r="Q1784" s="13" t="str">
        <f t="shared" si="357"/>
        <v>Fast</v>
      </c>
      <c r="S1784" s="21"/>
    </row>
    <row r="1785" customHeight="1" spans="1:19">
      <c r="A1785" s="2" t="s">
        <v>3478</v>
      </c>
      <c r="B1785" s="29" t="s">
        <v>936</v>
      </c>
      <c r="C1785" s="2" t="s">
        <v>975</v>
      </c>
      <c r="D1785" s="2" t="str">
        <f t="array" ref="D1785">_xlfn.XLOOKUP(C1785,Customers!A:A,Customers!B:B)</f>
        <v>Customer 0394</v>
      </c>
      <c r="E1785" s="2" t="s">
        <v>647</v>
      </c>
      <c r="F1785" s="2" t="str">
        <f t="array" ref="F1785">_xlfn.XLOOKUP(E1785,Restaurants!A:A,Restaurants!B:B)</f>
        <v>Restaurant 081</v>
      </c>
      <c r="G1785" s="2" t="s">
        <v>346</v>
      </c>
      <c r="H1785" s="2" t="str">
        <f t="array" ref="H1785">_xlfn.XLOOKUP(G1785,Food_Menu!A:A,Food_Menu!B:B)</f>
        <v>Food Item 0069</v>
      </c>
      <c r="I1785" s="2">
        <f t="array" ref="I1785">_xlfn.XLOOKUP(G1785,Food_Menu!A:A,Food_Menu!D:D)</f>
        <v>622.23</v>
      </c>
      <c r="J1785" s="2" t="s">
        <v>62</v>
      </c>
      <c r="K1785" s="2" t="str">
        <f t="array" ref="K1785">_xlfn.XLOOKUP(J1785,Delivery_Partners!A:A,Delivery_Partners!B:B)</f>
        <v>Delivery Partner 051</v>
      </c>
      <c r="L1785" s="3">
        <v>2</v>
      </c>
      <c r="M1785" s="2" t="s">
        <v>23</v>
      </c>
      <c r="N1785" s="2" t="s">
        <v>24</v>
      </c>
      <c r="O1785" s="3">
        <v>32</v>
      </c>
      <c r="P1785" s="13">
        <f t="shared" si="356"/>
        <v>1244.46</v>
      </c>
      <c r="Q1785" s="13" t="str">
        <f t="shared" si="357"/>
        <v>Normal</v>
      </c>
      <c r="S1785" s="21"/>
    </row>
    <row r="1786" hidden="1" customHeight="1" spans="1:19">
      <c r="A1786" s="2" t="s">
        <v>3479</v>
      </c>
      <c r="B1786" s="29" t="s">
        <v>1623</v>
      </c>
      <c r="C1786" s="2" t="s">
        <v>2936</v>
      </c>
      <c r="D1786" s="2" t="str">
        <f t="array" ref="D1786">_xlfn.XLOOKUP(C1786,Customers!A:A,Customers!B:B)</f>
        <v>Customer 0090</v>
      </c>
      <c r="E1786" s="2" t="s">
        <v>275</v>
      </c>
      <c r="F1786" s="2" t="str">
        <f t="array" ref="F1786">_xlfn.XLOOKUP(E1786,Restaurants!A:A,Restaurants!B:B)</f>
        <v>Restaurant 047</v>
      </c>
      <c r="G1786" s="2" t="s">
        <v>400</v>
      </c>
      <c r="H1786" s="2" t="str">
        <f t="array" ref="H1786">_xlfn.XLOOKUP(G1786,Food_Menu!A:A,Food_Menu!B:B)</f>
        <v>Food Item 0090</v>
      </c>
      <c r="I1786" s="2"/>
      <c r="J1786" s="2" t="s">
        <v>443</v>
      </c>
      <c r="K1786" s="2" t="str">
        <f t="array" ref="K1786">_xlfn.XLOOKUP(J1786,Delivery_Partners!A:A,Delivery_Partners!B:B)</f>
        <v>Delivery Partner 083</v>
      </c>
      <c r="L1786" s="3">
        <v>1</v>
      </c>
      <c r="M1786" s="2" t="s">
        <v>101</v>
      </c>
      <c r="N1786" s="2" t="s">
        <v>24</v>
      </c>
      <c r="O1786" s="2"/>
    </row>
    <row r="1787" customHeight="1" spans="1:19">
      <c r="A1787" s="2" t="s">
        <v>3480</v>
      </c>
      <c r="B1787" s="28">
        <v>45810</v>
      </c>
      <c r="C1787" s="2" t="s">
        <v>773</v>
      </c>
      <c r="D1787" s="2" t="str">
        <f t="array" ref="D1787">_xlfn.XLOOKUP(C1787,Customers!A:A,Customers!B:B)</f>
        <v>Customer 0401</v>
      </c>
      <c r="E1787" s="2" t="s">
        <v>20</v>
      </c>
      <c r="F1787" s="2" t="str">
        <f t="array" ref="F1787">_xlfn.XLOOKUP(E1787,Restaurants!A:A,Restaurants!B:B)</f>
        <v>Restaurant 079</v>
      </c>
      <c r="G1787" s="2" t="s">
        <v>1475</v>
      </c>
      <c r="H1787" s="2" t="str">
        <f t="array" ref="H1787">_xlfn.XLOOKUP(G1787,Food_Menu!A:A,Food_Menu!B:B)</f>
        <v>Food Item 0053</v>
      </c>
      <c r="I1787" s="2">
        <f t="array" ref="I1787">_xlfn.XLOOKUP(G1787,Food_Menu!A:A,Food_Menu!D:D)</f>
        <v>308.97</v>
      </c>
      <c r="J1787" s="2" t="s">
        <v>958</v>
      </c>
      <c r="K1787" s="2" t="str">
        <f t="array" ref="K1787">_xlfn.XLOOKUP(J1787,Delivery_Partners!A:A,Delivery_Partners!B:B)</f>
        <v>Delivery Partner 030</v>
      </c>
      <c r="L1787" s="3">
        <v>1</v>
      </c>
      <c r="M1787" s="2" t="s">
        <v>23</v>
      </c>
      <c r="N1787" s="2" t="s">
        <v>24</v>
      </c>
      <c r="O1787" s="3">
        <v>39</v>
      </c>
      <c r="P1787" s="13">
        <f t="shared" ref="P1787:P1818" si="358">I1787*L1787</f>
        <v>308.97</v>
      </c>
      <c r="Q1787" s="13" t="str">
        <f t="shared" ref="Q1787:Q1818" si="359">IF(O1787="","Not Delivered",IF(O1787&lt;=30,"Fast",IF(O1787&lt;=60,"Normal","Slow")))</f>
        <v>Normal</v>
      </c>
      <c r="S1787" s="21"/>
    </row>
    <row r="1788" customHeight="1" spans="1:19">
      <c r="A1788" s="2" t="s">
        <v>3481</v>
      </c>
      <c r="B1788" s="28">
        <v>45875</v>
      </c>
      <c r="C1788" s="2" t="s">
        <v>1779</v>
      </c>
      <c r="D1788" s="2" t="str">
        <f t="array" ref="D1788">_xlfn.XLOOKUP(C1788,Customers!A:A,Customers!B:B)</f>
        <v>Customer 0007</v>
      </c>
      <c r="E1788" s="2" t="s">
        <v>376</v>
      </c>
      <c r="F1788" s="2" t="str">
        <f t="array" ref="F1788">_xlfn.XLOOKUP(E1788,Restaurants!A:A,Restaurants!B:B)</f>
        <v>Restaurant 028</v>
      </c>
      <c r="G1788" s="2" t="s">
        <v>1192</v>
      </c>
      <c r="H1788" s="2" t="str">
        <f t="array" ref="H1788">_xlfn.XLOOKUP(G1788,Food_Menu!A:A,Food_Menu!B:B)</f>
        <v>Food Item 0097</v>
      </c>
      <c r="I1788" s="2">
        <f t="array" ref="I1788">_xlfn.XLOOKUP(G1788,Food_Menu!A:A,Food_Menu!D:D)</f>
        <v>584.54</v>
      </c>
      <c r="J1788" s="2" t="s">
        <v>422</v>
      </c>
      <c r="K1788" s="2" t="str">
        <f t="array" ref="K1788">_xlfn.XLOOKUP(J1788,Delivery_Partners!A:A,Delivery_Partners!B:B)</f>
        <v>Delivery Partner 049</v>
      </c>
      <c r="L1788" s="3">
        <v>2</v>
      </c>
      <c r="M1788" s="2" t="s">
        <v>23</v>
      </c>
      <c r="N1788" s="2" t="s">
        <v>55</v>
      </c>
      <c r="O1788" s="3">
        <v>31</v>
      </c>
      <c r="P1788" s="13">
        <f t="shared" si="358"/>
        <v>1169.08</v>
      </c>
      <c r="Q1788" s="13" t="str">
        <f t="shared" si="359"/>
        <v>Normal</v>
      </c>
      <c r="S1788" s="21"/>
    </row>
    <row r="1789" customHeight="1" spans="1:19">
      <c r="A1789" s="2" t="s">
        <v>3482</v>
      </c>
      <c r="B1789" s="28">
        <v>45840</v>
      </c>
      <c r="C1789" s="2" t="s">
        <v>673</v>
      </c>
      <c r="D1789" s="2" t="str">
        <f t="array" ref="D1789">_xlfn.XLOOKUP(C1789,Customers!A:A,Customers!B:B)</f>
        <v>Customer 0825</v>
      </c>
      <c r="E1789" s="2" t="s">
        <v>281</v>
      </c>
      <c r="F1789" s="2" t="str">
        <f t="array" ref="F1789">_xlfn.XLOOKUP(E1789,Restaurants!A:A,Restaurants!B:B)</f>
        <v>Restaurant 026</v>
      </c>
      <c r="G1789" s="2" t="s">
        <v>359</v>
      </c>
      <c r="H1789" s="2" t="str">
        <f t="array" ref="H1789">_xlfn.XLOOKUP(G1789,Food_Menu!A:A,Food_Menu!B:B)</f>
        <v>Food Item 0058</v>
      </c>
      <c r="I1789" s="2">
        <f t="array" ref="I1789">_xlfn.XLOOKUP(G1789,Food_Menu!A:A,Food_Menu!D:D)</f>
        <v>356</v>
      </c>
      <c r="J1789" s="2" t="s">
        <v>1319</v>
      </c>
      <c r="K1789" s="2" t="str">
        <f t="array" ref="K1789">_xlfn.XLOOKUP(J1789,Delivery_Partners!A:A,Delivery_Partners!B:B)</f>
        <v>Delivery Partner 173</v>
      </c>
      <c r="L1789" s="3">
        <v>1</v>
      </c>
      <c r="M1789" s="2" t="s">
        <v>23</v>
      </c>
      <c r="N1789" s="2" t="s">
        <v>42</v>
      </c>
      <c r="O1789" s="3">
        <v>29</v>
      </c>
      <c r="P1789" s="13">
        <f t="shared" si="358"/>
        <v>356</v>
      </c>
      <c r="Q1789" s="13" t="str">
        <f t="shared" si="359"/>
        <v>Fast</v>
      </c>
      <c r="S1789" s="21"/>
    </row>
    <row r="1790" customHeight="1" spans="1:19">
      <c r="A1790" s="2" t="s">
        <v>3483</v>
      </c>
      <c r="B1790" s="28">
        <v>45814</v>
      </c>
      <c r="C1790" s="2" t="s">
        <v>365</v>
      </c>
      <c r="D1790" s="2" t="str">
        <f t="array" ref="D1790">_xlfn.XLOOKUP(C1790,Customers!A:A,Customers!B:B)</f>
        <v>Customer 0457</v>
      </c>
      <c r="E1790" s="2" t="s">
        <v>1711</v>
      </c>
      <c r="F1790" s="2" t="str">
        <f t="array" ref="F1790">_xlfn.XLOOKUP(E1790,Restaurants!A:A,Restaurants!B:B)</f>
        <v>Restaurant 100</v>
      </c>
      <c r="G1790" s="2" t="s">
        <v>1051</v>
      </c>
      <c r="H1790" s="2" t="str">
        <f t="array" ref="H1790">_xlfn.XLOOKUP(G1790,Food_Menu!A:A,Food_Menu!B:B)</f>
        <v>Food Item 0014</v>
      </c>
      <c r="I1790" s="2">
        <f t="array" ref="I1790">_xlfn.XLOOKUP(G1790,Food_Menu!A:A,Food_Menu!D:D)</f>
        <v>208.39</v>
      </c>
      <c r="J1790" s="2" t="s">
        <v>588</v>
      </c>
      <c r="K1790" s="2" t="str">
        <f t="array" ref="K1790">_xlfn.XLOOKUP(J1790,Delivery_Partners!A:A,Delivery_Partners!B:B)</f>
        <v>Delivery Partner 026</v>
      </c>
      <c r="L1790" s="3">
        <v>2</v>
      </c>
      <c r="M1790" s="2" t="s">
        <v>23</v>
      </c>
      <c r="N1790" s="2" t="s">
        <v>74</v>
      </c>
      <c r="O1790" s="3">
        <v>22</v>
      </c>
      <c r="P1790" s="13">
        <f t="shared" si="358"/>
        <v>416.78</v>
      </c>
      <c r="Q1790" s="13" t="str">
        <f t="shared" si="359"/>
        <v>Fast</v>
      </c>
      <c r="S1790" s="21"/>
    </row>
    <row r="1791" customHeight="1" spans="1:19">
      <c r="A1791" s="2" t="s">
        <v>3484</v>
      </c>
      <c r="B1791" s="29" t="s">
        <v>1393</v>
      </c>
      <c r="C1791" s="2" t="s">
        <v>3485</v>
      </c>
      <c r="D1791" s="2" t="str">
        <f t="array" ref="D1791">_xlfn.XLOOKUP(C1791,Customers!A:A,Customers!B:B)</f>
        <v>Customer 0059</v>
      </c>
      <c r="E1791" s="2" t="s">
        <v>177</v>
      </c>
      <c r="F1791" s="2" t="str">
        <f t="array" ref="F1791">_xlfn.XLOOKUP(E1791,Restaurants!A:A,Restaurants!B:B)</f>
        <v>Restaurant 070</v>
      </c>
      <c r="G1791" s="2" t="s">
        <v>282</v>
      </c>
      <c r="H1791" s="2" t="str">
        <f t="array" ref="H1791">_xlfn.XLOOKUP(G1791,Food_Menu!A:A,Food_Menu!B:B)</f>
        <v>Food Item 0157</v>
      </c>
      <c r="I1791" s="2">
        <f t="array" ref="I1791">_xlfn.XLOOKUP(G1791,Food_Menu!A:A,Food_Menu!D:D)</f>
        <v>278.37</v>
      </c>
      <c r="J1791" s="2" t="s">
        <v>327</v>
      </c>
      <c r="K1791" s="2" t="str">
        <f t="array" ref="K1791">_xlfn.XLOOKUP(J1791,Delivery_Partners!A:A,Delivery_Partners!B:B)</f>
        <v>Delivery Partner 148</v>
      </c>
      <c r="L1791" s="3">
        <v>1</v>
      </c>
      <c r="M1791" s="2" t="s">
        <v>23</v>
      </c>
      <c r="N1791" s="2" t="s">
        <v>24</v>
      </c>
      <c r="O1791" s="3">
        <v>26</v>
      </c>
      <c r="P1791" s="13">
        <f t="shared" si="358"/>
        <v>278.37</v>
      </c>
      <c r="Q1791" s="13" t="str">
        <f t="shared" si="359"/>
        <v>Fast</v>
      </c>
      <c r="S1791" s="21"/>
    </row>
    <row r="1792" customHeight="1" spans="1:19">
      <c r="A1792" s="2" t="s">
        <v>3486</v>
      </c>
      <c r="B1792" s="29" t="s">
        <v>645</v>
      </c>
      <c r="C1792" s="2" t="s">
        <v>1850</v>
      </c>
      <c r="D1792" s="2" t="str">
        <f t="array" ref="D1792">_xlfn.XLOOKUP(C1792,Customers!A:A,Customers!B:B)</f>
        <v>Customer 1176</v>
      </c>
      <c r="E1792" s="2" t="s">
        <v>335</v>
      </c>
      <c r="F1792" s="2" t="str">
        <f t="array" ref="F1792">_xlfn.XLOOKUP(E1792,Restaurants!A:A,Restaurants!B:B)</f>
        <v>Restaurant 007</v>
      </c>
      <c r="G1792" s="2" t="s">
        <v>1600</v>
      </c>
      <c r="H1792" s="2" t="str">
        <f t="array" ref="H1792">_xlfn.XLOOKUP(G1792,Food_Menu!A:A,Food_Menu!B:B)</f>
        <v>Food Item 0174</v>
      </c>
      <c r="I1792" s="2">
        <f t="array" ref="I1792">_xlfn.XLOOKUP(G1792,Food_Menu!A:A,Food_Menu!D:D)</f>
        <v>470.05</v>
      </c>
      <c r="J1792" s="2" t="s">
        <v>572</v>
      </c>
      <c r="K1792" s="2" t="str">
        <f t="array" ref="K1792">_xlfn.XLOOKUP(J1792,Delivery_Partners!A:A,Delivery_Partners!B:B)</f>
        <v>Delivery Partner 098</v>
      </c>
      <c r="L1792" s="3">
        <v>3</v>
      </c>
      <c r="M1792" s="2" t="s">
        <v>23</v>
      </c>
      <c r="N1792" s="2" t="s">
        <v>24</v>
      </c>
      <c r="O1792" s="3">
        <v>57</v>
      </c>
      <c r="P1792" s="13">
        <f t="shared" si="358"/>
        <v>1410.15</v>
      </c>
      <c r="Q1792" s="13" t="str">
        <f t="shared" si="359"/>
        <v>Normal</v>
      </c>
      <c r="S1792" s="21"/>
    </row>
    <row r="1793" customHeight="1" spans="1:19">
      <c r="A1793" s="2" t="s">
        <v>3487</v>
      </c>
      <c r="B1793" s="28">
        <v>45967</v>
      </c>
      <c r="C1793" s="2" t="s">
        <v>686</v>
      </c>
      <c r="D1793" s="2" t="str">
        <f t="array" ref="D1793">_xlfn.XLOOKUP(C1793,Customers!A:A,Customers!B:B)</f>
        <v>Customer 0991</v>
      </c>
      <c r="E1793" s="2" t="s">
        <v>46</v>
      </c>
      <c r="F1793" s="2" t="str">
        <f t="array" ref="F1793">_xlfn.XLOOKUP(E1793,Restaurants!A:A,Restaurants!B:B)</f>
        <v>Restaurant 043</v>
      </c>
      <c r="G1793" s="2" t="s">
        <v>1833</v>
      </c>
      <c r="H1793" s="2" t="str">
        <f t="array" ref="H1793">_xlfn.XLOOKUP(G1793,Food_Menu!A:A,Food_Menu!B:B)</f>
        <v>Food Item 0064</v>
      </c>
      <c r="I1793" s="2">
        <f t="array" ref="I1793">_xlfn.XLOOKUP(G1793,Food_Menu!A:A,Food_Menu!D:D)</f>
        <v>129.48</v>
      </c>
      <c r="J1793" s="2" t="s">
        <v>900</v>
      </c>
      <c r="K1793" s="2" t="str">
        <f t="array" ref="K1793">_xlfn.XLOOKUP(J1793,Delivery_Partners!A:A,Delivery_Partners!B:B)</f>
        <v>Delivery Partner 015</v>
      </c>
      <c r="L1793" s="3">
        <v>1</v>
      </c>
      <c r="M1793" s="2" t="s">
        <v>23</v>
      </c>
      <c r="N1793" s="2" t="s">
        <v>24</v>
      </c>
      <c r="O1793" s="3">
        <v>32</v>
      </c>
      <c r="P1793" s="13">
        <f t="shared" si="358"/>
        <v>129.48</v>
      </c>
      <c r="Q1793" s="13" t="str">
        <f t="shared" si="359"/>
        <v>Normal</v>
      </c>
      <c r="S1793" s="21"/>
    </row>
    <row r="1794" customHeight="1" spans="1:19">
      <c r="A1794" s="2" t="s">
        <v>3488</v>
      </c>
      <c r="B1794" s="28">
        <v>45881</v>
      </c>
      <c r="C1794" s="2" t="s">
        <v>2753</v>
      </c>
      <c r="D1794" s="2" t="str">
        <f t="array" ref="D1794">_xlfn.XLOOKUP(C1794,Customers!A:A,Customers!B:B)</f>
        <v>Customer 1086</v>
      </c>
      <c r="E1794" s="2" t="s">
        <v>372</v>
      </c>
      <c r="F1794" s="2" t="str">
        <f t="array" ref="F1794">_xlfn.XLOOKUP(E1794,Restaurants!A:A,Restaurants!B:B)</f>
        <v>Restaurant 119</v>
      </c>
      <c r="G1794" s="2" t="s">
        <v>290</v>
      </c>
      <c r="H1794" s="2" t="str">
        <f t="array" ref="H1794">_xlfn.XLOOKUP(G1794,Food_Menu!A:A,Food_Menu!B:B)</f>
        <v>Food Item 0089</v>
      </c>
      <c r="I1794" s="2">
        <f t="array" ref="I1794">_xlfn.XLOOKUP(G1794,Food_Menu!A:A,Food_Menu!D:D)</f>
        <v>262.73</v>
      </c>
      <c r="J1794" s="2" t="s">
        <v>409</v>
      </c>
      <c r="K1794" s="2" t="str">
        <f t="array" ref="K1794">_xlfn.XLOOKUP(J1794,Delivery_Partners!A:A,Delivery_Partners!B:B)</f>
        <v>Delivery Partner 073</v>
      </c>
      <c r="L1794" s="3">
        <v>3</v>
      </c>
      <c r="M1794" s="2" t="s">
        <v>23</v>
      </c>
      <c r="N1794" s="2" t="s">
        <v>55</v>
      </c>
      <c r="O1794" s="3">
        <v>37</v>
      </c>
      <c r="P1794" s="13">
        <f t="shared" si="358"/>
        <v>788.19</v>
      </c>
      <c r="Q1794" s="13" t="str">
        <f t="shared" si="359"/>
        <v>Normal</v>
      </c>
      <c r="S1794" s="21"/>
    </row>
    <row r="1795" customHeight="1" spans="1:19">
      <c r="A1795" s="2" t="s">
        <v>3489</v>
      </c>
      <c r="B1795" s="29" t="s">
        <v>830</v>
      </c>
      <c r="C1795" s="2" t="s">
        <v>2361</v>
      </c>
      <c r="D1795" s="2" t="str">
        <f t="array" ref="D1795">_xlfn.XLOOKUP(C1795,Customers!A:A,Customers!B:B)</f>
        <v>Customer 1197</v>
      </c>
      <c r="E1795" s="2" t="s">
        <v>39</v>
      </c>
      <c r="F1795" s="2" t="str">
        <f t="array" ref="F1795">_xlfn.XLOOKUP(E1795,Restaurants!A:A,Restaurants!B:B)</f>
        <v>Restaurant 077</v>
      </c>
      <c r="G1795" s="2" t="s">
        <v>290</v>
      </c>
      <c r="H1795" s="2" t="str">
        <f t="array" ref="H1795">_xlfn.XLOOKUP(G1795,Food_Menu!A:A,Food_Menu!B:B)</f>
        <v>Food Item 0089</v>
      </c>
      <c r="I1795" s="2">
        <f t="array" ref="I1795">_xlfn.XLOOKUP(G1795,Food_Menu!A:A,Food_Menu!D:D)</f>
        <v>262.73</v>
      </c>
      <c r="J1795" s="2" t="s">
        <v>842</v>
      </c>
      <c r="K1795" s="2" t="str">
        <f t="array" ref="K1795">_xlfn.XLOOKUP(J1795,Delivery_Partners!A:A,Delivery_Partners!B:B)</f>
        <v>Delivery Partner 093</v>
      </c>
      <c r="L1795" s="3">
        <v>1</v>
      </c>
      <c r="M1795" s="2" t="s">
        <v>23</v>
      </c>
      <c r="N1795" s="2" t="s">
        <v>24</v>
      </c>
      <c r="O1795" s="3">
        <v>17</v>
      </c>
      <c r="P1795" s="13">
        <f t="shared" si="358"/>
        <v>262.73</v>
      </c>
      <c r="Q1795" s="13" t="str">
        <f t="shared" si="359"/>
        <v>Fast</v>
      </c>
      <c r="S1795" s="21"/>
    </row>
    <row r="1796" customHeight="1" spans="1:19">
      <c r="A1796" s="2" t="s">
        <v>3490</v>
      </c>
      <c r="B1796" s="29" t="s">
        <v>730</v>
      </c>
      <c r="C1796" s="2" t="s">
        <v>1804</v>
      </c>
      <c r="D1796" s="2" t="str">
        <f t="array" ref="D1796">_xlfn.XLOOKUP(C1796,Customers!A:A,Customers!B:B)</f>
        <v>Customer 0018</v>
      </c>
      <c r="E1796" s="2" t="s">
        <v>239</v>
      </c>
      <c r="F1796" s="2" t="str">
        <f t="array" ref="F1796">_xlfn.XLOOKUP(E1796,Restaurants!A:A,Restaurants!B:B)</f>
        <v>Restaurant 105</v>
      </c>
      <c r="G1796" s="2" t="s">
        <v>240</v>
      </c>
      <c r="H1796" s="2" t="str">
        <f t="array" ref="H1796">_xlfn.XLOOKUP(G1796,Food_Menu!A:A,Food_Menu!B:B)</f>
        <v>Food Item 0005</v>
      </c>
      <c r="I1796" s="2">
        <f t="array" ref="I1796">_xlfn.XLOOKUP(G1796,Food_Menu!A:A,Food_Menu!D:D)</f>
        <v>481.92</v>
      </c>
      <c r="J1796" s="2" t="s">
        <v>2409</v>
      </c>
      <c r="K1796" s="2" t="str">
        <f t="array" ref="K1796">_xlfn.XLOOKUP(J1796,Delivery_Partners!A:A,Delivery_Partners!B:B)</f>
        <v>Delivery Partner 050</v>
      </c>
      <c r="L1796" s="3">
        <v>2</v>
      </c>
      <c r="M1796" s="2" t="s">
        <v>23</v>
      </c>
      <c r="N1796" s="2" t="s">
        <v>74</v>
      </c>
      <c r="O1796" s="3">
        <v>66</v>
      </c>
      <c r="P1796" s="13">
        <f t="shared" si="358"/>
        <v>963.84</v>
      </c>
      <c r="Q1796" s="13" t="str">
        <f t="shared" si="359"/>
        <v>Slow</v>
      </c>
      <c r="S1796" s="21"/>
    </row>
    <row r="1797" customHeight="1" spans="1:19">
      <c r="A1797" s="2" t="s">
        <v>3491</v>
      </c>
      <c r="B1797" s="28">
        <v>45689</v>
      </c>
      <c r="C1797" s="2" t="s">
        <v>944</v>
      </c>
      <c r="D1797" s="2" t="str">
        <f t="array" ref="D1797">_xlfn.XLOOKUP(C1797,Customers!A:A,Customers!B:B)</f>
        <v>Customer 0931</v>
      </c>
      <c r="E1797" s="2" t="s">
        <v>157</v>
      </c>
      <c r="F1797" s="2" t="str">
        <f t="array" ref="F1797">_xlfn.XLOOKUP(E1797,Restaurants!A:A,Restaurants!B:B)</f>
        <v>Restaurant 066</v>
      </c>
      <c r="G1797" s="2" t="s">
        <v>631</v>
      </c>
      <c r="H1797" s="2" t="str">
        <f t="array" ref="H1797">_xlfn.XLOOKUP(G1797,Food_Menu!A:A,Food_Menu!B:B)</f>
        <v>Food Item 0121</v>
      </c>
      <c r="I1797" s="2">
        <f t="array" ref="I1797">_xlfn.XLOOKUP(G1797,Food_Menu!A:A,Food_Menu!D:D)</f>
        <v>249.48</v>
      </c>
      <c r="J1797" s="2" t="s">
        <v>422</v>
      </c>
      <c r="K1797" s="2" t="str">
        <f t="array" ref="K1797">_xlfn.XLOOKUP(J1797,Delivery_Partners!A:A,Delivery_Partners!B:B)</f>
        <v>Delivery Partner 049</v>
      </c>
      <c r="L1797" s="3">
        <v>1</v>
      </c>
      <c r="M1797" s="2" t="s">
        <v>23</v>
      </c>
      <c r="N1797" s="2" t="s">
        <v>74</v>
      </c>
      <c r="O1797" s="3">
        <v>25</v>
      </c>
      <c r="P1797" s="13">
        <f t="shared" si="358"/>
        <v>249.48</v>
      </c>
      <c r="Q1797" s="13" t="str">
        <f t="shared" si="359"/>
        <v>Fast</v>
      </c>
      <c r="S1797" s="21"/>
    </row>
    <row r="1798" customHeight="1" spans="1:19">
      <c r="A1798" s="2" t="s">
        <v>3492</v>
      </c>
      <c r="B1798" s="28">
        <v>45966</v>
      </c>
      <c r="C1798" s="2" t="s">
        <v>3077</v>
      </c>
      <c r="D1798" s="2" t="str">
        <f t="array" ref="D1798">_xlfn.XLOOKUP(C1798,Customers!A:A,Customers!B:B)</f>
        <v>Customer 0946</v>
      </c>
      <c r="E1798" s="2" t="s">
        <v>747</v>
      </c>
      <c r="F1798" s="2" t="str">
        <f t="array" ref="F1798">_xlfn.XLOOKUP(E1798,Restaurants!A:A,Restaurants!B:B)</f>
        <v>Restaurant 006</v>
      </c>
      <c r="G1798" s="2" t="s">
        <v>1575</v>
      </c>
      <c r="H1798" s="2" t="str">
        <f t="array" ref="H1798">_xlfn.XLOOKUP(G1798,Food_Menu!A:A,Food_Menu!B:B)</f>
        <v>Food Item 0101</v>
      </c>
      <c r="I1798" s="2">
        <f t="array" ref="I1798">_xlfn.XLOOKUP(G1798,Food_Menu!A:A,Food_Menu!D:D)</f>
        <v>140.64</v>
      </c>
      <c r="J1798" s="2" t="s">
        <v>1045</v>
      </c>
      <c r="K1798" s="2" t="str">
        <f t="array" ref="K1798">_xlfn.XLOOKUP(J1798,Delivery_Partners!A:A,Delivery_Partners!B:B)</f>
        <v>Delivery Partner 129</v>
      </c>
      <c r="L1798" s="3">
        <v>1</v>
      </c>
      <c r="M1798" s="2" t="s">
        <v>23</v>
      </c>
      <c r="N1798" s="2" t="s">
        <v>24</v>
      </c>
      <c r="O1798" s="3">
        <v>21</v>
      </c>
      <c r="P1798" s="13">
        <f t="shared" si="358"/>
        <v>140.64</v>
      </c>
      <c r="Q1798" s="13" t="str">
        <f t="shared" si="359"/>
        <v>Fast</v>
      </c>
      <c r="S1798" s="21"/>
    </row>
    <row r="1799" customHeight="1" spans="1:19">
      <c r="A1799" s="2" t="s">
        <v>3493</v>
      </c>
      <c r="B1799" s="28">
        <v>45994</v>
      </c>
      <c r="C1799" s="2" t="s">
        <v>2346</v>
      </c>
      <c r="D1799" s="2" t="str">
        <f t="array" ref="D1799">_xlfn.XLOOKUP(C1799,Customers!A:A,Customers!B:B)</f>
        <v>Customer 0939</v>
      </c>
      <c r="E1799" s="2" t="s">
        <v>451</v>
      </c>
      <c r="F1799" s="2" t="str">
        <f t="array" ref="F1799">_xlfn.XLOOKUP(E1799,Restaurants!A:A,Restaurants!B:B)</f>
        <v>Restaurant 022</v>
      </c>
      <c r="G1799" s="2" t="s">
        <v>340</v>
      </c>
      <c r="H1799" s="2" t="str">
        <f t="array" ref="H1799">_xlfn.XLOOKUP(G1799,Food_Menu!A:A,Food_Menu!B:B)</f>
        <v>Food Item 0207</v>
      </c>
      <c r="I1799" s="2">
        <f t="array" ref="I1799">_xlfn.XLOOKUP(G1799,Food_Menu!A:A,Food_Menu!D:D)</f>
        <v>225.36</v>
      </c>
      <c r="J1799" s="2" t="s">
        <v>470</v>
      </c>
      <c r="K1799" s="2" t="str">
        <f t="array" ref="K1799">_xlfn.XLOOKUP(J1799,Delivery_Partners!A:A,Delivery_Partners!B:B)</f>
        <v>Delivery Partner 006</v>
      </c>
      <c r="L1799" s="3">
        <v>1</v>
      </c>
      <c r="M1799" s="2" t="s">
        <v>23</v>
      </c>
      <c r="N1799" s="2" t="s">
        <v>24</v>
      </c>
      <c r="O1799" s="3">
        <v>34</v>
      </c>
      <c r="P1799" s="13">
        <f t="shared" si="358"/>
        <v>225.36</v>
      </c>
      <c r="Q1799" s="13" t="str">
        <f t="shared" si="359"/>
        <v>Normal</v>
      </c>
      <c r="S1799" s="21"/>
    </row>
    <row r="1800" customHeight="1" spans="1:19">
      <c r="A1800" s="2" t="s">
        <v>3494</v>
      </c>
      <c r="B1800" s="28">
        <v>45718</v>
      </c>
      <c r="C1800" s="2" t="s">
        <v>2578</v>
      </c>
      <c r="D1800" s="2" t="str">
        <f t="array" ref="D1800">_xlfn.XLOOKUP(C1800,Customers!A:A,Customers!B:B)</f>
        <v>Customer 0319</v>
      </c>
      <c r="E1800" s="2" t="s">
        <v>98</v>
      </c>
      <c r="F1800" s="2" t="str">
        <f t="array" ref="F1800">_xlfn.XLOOKUP(E1800,Restaurants!A:A,Restaurants!B:B)</f>
        <v>Restaurant 012</v>
      </c>
      <c r="G1800" s="2" t="s">
        <v>188</v>
      </c>
      <c r="H1800" s="2" t="str">
        <f t="array" ref="H1800">_xlfn.XLOOKUP(G1800,Food_Menu!A:A,Food_Menu!B:B)</f>
        <v>Food Item 0082</v>
      </c>
      <c r="I1800" s="2">
        <f t="array" ref="I1800">_xlfn.XLOOKUP(G1800,Food_Menu!A:A,Food_Menu!D:D)</f>
        <v>266.68</v>
      </c>
      <c r="J1800" s="2" t="s">
        <v>723</v>
      </c>
      <c r="K1800" s="2" t="str">
        <f t="array" ref="K1800">_xlfn.XLOOKUP(J1800,Delivery_Partners!A:A,Delivery_Partners!B:B)</f>
        <v>Delivery Partner 168</v>
      </c>
      <c r="L1800" s="3">
        <v>1</v>
      </c>
      <c r="M1800" s="2" t="s">
        <v>23</v>
      </c>
      <c r="N1800" s="2" t="s">
        <v>55</v>
      </c>
      <c r="O1800" s="3">
        <v>24</v>
      </c>
      <c r="P1800" s="13">
        <f t="shared" si="358"/>
        <v>266.68</v>
      </c>
      <c r="Q1800" s="13" t="str">
        <f t="shared" si="359"/>
        <v>Fast</v>
      </c>
      <c r="S1800" s="21"/>
    </row>
    <row r="1801" customHeight="1" spans="1:19">
      <c r="A1801" s="2" t="s">
        <v>3495</v>
      </c>
      <c r="B1801" s="29" t="s">
        <v>837</v>
      </c>
      <c r="C1801" s="2" t="s">
        <v>2437</v>
      </c>
      <c r="D1801" s="2" t="str">
        <f t="array" ref="D1801">_xlfn.XLOOKUP(C1801,Customers!A:A,Customers!B:B)</f>
        <v>Customer 0469</v>
      </c>
      <c r="E1801" s="2" t="s">
        <v>552</v>
      </c>
      <c r="F1801" s="2" t="str">
        <f t="array" ref="F1801">_xlfn.XLOOKUP(E1801,Restaurants!A:A,Restaurants!B:B)</f>
        <v>Restaurant 089</v>
      </c>
      <c r="G1801" s="2" t="s">
        <v>1018</v>
      </c>
      <c r="H1801" s="2" t="str">
        <f t="array" ref="H1801">_xlfn.XLOOKUP(G1801,Food_Menu!A:A,Food_Menu!B:B)</f>
        <v>Food Item 0175</v>
      </c>
      <c r="I1801" s="2">
        <f t="array" ref="I1801">_xlfn.XLOOKUP(G1801,Food_Menu!A:A,Food_Menu!D:D)</f>
        <v>114.67</v>
      </c>
      <c r="J1801" s="2" t="s">
        <v>1142</v>
      </c>
      <c r="K1801" s="2" t="str">
        <f t="array" ref="K1801">_xlfn.XLOOKUP(J1801,Delivery_Partners!A:A,Delivery_Partners!B:B)</f>
        <v>Delivery Partner 059</v>
      </c>
      <c r="L1801" s="3">
        <v>1</v>
      </c>
      <c r="M1801" s="2" t="s">
        <v>23</v>
      </c>
      <c r="N1801" s="2" t="s">
        <v>55</v>
      </c>
      <c r="O1801" s="3">
        <v>39</v>
      </c>
      <c r="P1801" s="13">
        <f t="shared" si="358"/>
        <v>114.67</v>
      </c>
      <c r="Q1801" s="13" t="str">
        <f t="shared" si="359"/>
        <v>Normal</v>
      </c>
      <c r="S1801" s="21"/>
    </row>
    <row r="1802" customHeight="1" spans="1:19">
      <c r="A1802" s="2" t="s">
        <v>3496</v>
      </c>
      <c r="B1802" s="29" t="s">
        <v>990</v>
      </c>
      <c r="C1802" s="2" t="s">
        <v>1313</v>
      </c>
      <c r="D1802" s="2" t="str">
        <f t="array" ref="D1802">_xlfn.XLOOKUP(C1802,Customers!A:A,Customers!B:B)</f>
        <v>Customer 1115</v>
      </c>
      <c r="E1802" s="2" t="s">
        <v>421</v>
      </c>
      <c r="F1802" s="2" t="str">
        <f t="array" ref="F1802">_xlfn.XLOOKUP(E1802,Restaurants!A:A,Restaurants!B:B)</f>
        <v>Restaurant 091</v>
      </c>
      <c r="G1802" s="2" t="s">
        <v>178</v>
      </c>
      <c r="H1802" s="2" t="str">
        <f t="array" ref="H1802">_xlfn.XLOOKUP(G1802,Food_Menu!A:A,Food_Menu!B:B)</f>
        <v>Food Item 0086</v>
      </c>
      <c r="I1802" s="2">
        <f t="array" ref="I1802">_xlfn.XLOOKUP(G1802,Food_Menu!A:A,Food_Menu!D:D)</f>
        <v>475.88</v>
      </c>
      <c r="J1802" s="2" t="s">
        <v>145</v>
      </c>
      <c r="K1802" s="2" t="str">
        <f t="array" ref="K1802">_xlfn.XLOOKUP(J1802,Delivery_Partners!A:A,Delivery_Partners!B:B)</f>
        <v>Delivery Partner 069</v>
      </c>
      <c r="L1802" s="3">
        <v>1</v>
      </c>
      <c r="M1802" s="2" t="s">
        <v>23</v>
      </c>
      <c r="N1802" s="2" t="s">
        <v>42</v>
      </c>
      <c r="O1802" s="3">
        <v>17</v>
      </c>
      <c r="P1802" s="13">
        <f t="shared" si="358"/>
        <v>475.88</v>
      </c>
      <c r="Q1802" s="13" t="str">
        <f t="shared" si="359"/>
        <v>Fast</v>
      </c>
      <c r="S1802" s="21"/>
    </row>
    <row r="1803" customHeight="1" spans="1:19">
      <c r="A1803" s="2" t="s">
        <v>3497</v>
      </c>
      <c r="B1803" s="29" t="s">
        <v>864</v>
      </c>
      <c r="C1803" s="2" t="s">
        <v>2263</v>
      </c>
      <c r="D1803" s="2" t="str">
        <f t="array" ref="D1803">_xlfn.XLOOKUP(C1803,Customers!A:A,Customers!B:B)</f>
        <v>Customer 0080</v>
      </c>
      <c r="E1803" s="2" t="s">
        <v>1224</v>
      </c>
      <c r="F1803" s="2" t="str">
        <f t="array" ref="F1803">_xlfn.XLOOKUP(E1803,Restaurants!A:A,Restaurants!B:B)</f>
        <v>Restaurant 055</v>
      </c>
      <c r="G1803" s="2" t="s">
        <v>1498</v>
      </c>
      <c r="H1803" s="2" t="str">
        <f t="array" ref="H1803">_xlfn.XLOOKUP(G1803,Food_Menu!A:A,Food_Menu!B:B)</f>
        <v>Food Item 0041</v>
      </c>
      <c r="I1803" s="2">
        <f t="array" ref="I1803">_xlfn.XLOOKUP(G1803,Food_Menu!A:A,Food_Menu!D:D)</f>
        <v>514.31</v>
      </c>
      <c r="J1803" s="2" t="s">
        <v>427</v>
      </c>
      <c r="K1803" s="2" t="str">
        <f t="array" ref="K1803">_xlfn.XLOOKUP(J1803,Delivery_Partners!A:A,Delivery_Partners!B:B)</f>
        <v>Delivery Partner 023</v>
      </c>
      <c r="L1803" s="3">
        <v>4</v>
      </c>
      <c r="M1803" s="2" t="s">
        <v>23</v>
      </c>
      <c r="N1803" s="2" t="s">
        <v>24</v>
      </c>
      <c r="O1803" s="3">
        <v>49</v>
      </c>
      <c r="P1803" s="13">
        <f t="shared" si="358"/>
        <v>2057.24</v>
      </c>
      <c r="Q1803" s="13" t="str">
        <f t="shared" si="359"/>
        <v>Normal</v>
      </c>
      <c r="S1803" s="21"/>
    </row>
    <row r="1804" customHeight="1" spans="1:19">
      <c r="A1804" s="2" t="s">
        <v>3498</v>
      </c>
      <c r="B1804" s="28">
        <v>45839</v>
      </c>
      <c r="C1804" s="2" t="s">
        <v>285</v>
      </c>
      <c r="D1804" s="2" t="str">
        <f t="array" ref="D1804">_xlfn.XLOOKUP(C1804,Customers!A:A,Customers!B:B)</f>
        <v>Customer 0770</v>
      </c>
      <c r="E1804" s="2" t="s">
        <v>634</v>
      </c>
      <c r="F1804" s="2" t="str">
        <f t="array" ref="F1804">_xlfn.XLOOKUP(E1804,Restaurants!A:A,Restaurants!B:B)</f>
        <v>Restaurant 087</v>
      </c>
      <c r="G1804" s="2" t="s">
        <v>477</v>
      </c>
      <c r="H1804" s="2" t="str">
        <f t="array" ref="H1804">_xlfn.XLOOKUP(G1804,Food_Menu!A:A,Food_Menu!B:B)</f>
        <v>Food Item 0077</v>
      </c>
      <c r="I1804" s="2">
        <f t="array" ref="I1804">_xlfn.XLOOKUP(G1804,Food_Menu!A:A,Food_Menu!D:D)</f>
        <v>161.62</v>
      </c>
      <c r="J1804" s="2" t="s">
        <v>862</v>
      </c>
      <c r="K1804" s="2" t="str">
        <f t="array" ref="K1804">_xlfn.XLOOKUP(J1804,Delivery_Partners!A:A,Delivery_Partners!B:B)</f>
        <v>Delivery Partner 159</v>
      </c>
      <c r="L1804" s="3">
        <v>2</v>
      </c>
      <c r="M1804" s="2" t="s">
        <v>23</v>
      </c>
      <c r="N1804" s="2" t="s">
        <v>24</v>
      </c>
      <c r="O1804" s="3">
        <v>46</v>
      </c>
      <c r="P1804" s="13">
        <f t="shared" si="358"/>
        <v>323.24</v>
      </c>
      <c r="Q1804" s="13" t="str">
        <f t="shared" si="359"/>
        <v>Normal</v>
      </c>
      <c r="S1804" s="21"/>
    </row>
    <row r="1805" customHeight="1" spans="1:19">
      <c r="A1805" s="2" t="s">
        <v>3499</v>
      </c>
      <c r="B1805" s="28">
        <v>45669</v>
      </c>
      <c r="C1805" s="2" t="s">
        <v>1093</v>
      </c>
      <c r="D1805" s="2" t="str">
        <f t="array" ref="D1805">_xlfn.XLOOKUP(C1805,Customers!A:A,Customers!B:B)</f>
        <v>Customer 0952</v>
      </c>
      <c r="E1805" s="2" t="s">
        <v>468</v>
      </c>
      <c r="F1805" s="2" t="str">
        <f t="array" ref="F1805">_xlfn.XLOOKUP(E1805,Restaurants!A:A,Restaurants!B:B)</f>
        <v>Restaurant 067</v>
      </c>
      <c r="G1805" s="2" t="s">
        <v>355</v>
      </c>
      <c r="H1805" s="2" t="str">
        <f t="array" ref="H1805">_xlfn.XLOOKUP(G1805,Food_Menu!A:A,Food_Menu!B:B)</f>
        <v>Food Item 0195</v>
      </c>
      <c r="I1805" s="2">
        <f t="array" ref="I1805">_xlfn.XLOOKUP(G1805,Food_Menu!A:A,Food_Menu!D:D)</f>
        <v>547.24</v>
      </c>
      <c r="J1805" s="2" t="s">
        <v>41</v>
      </c>
      <c r="K1805" s="2" t="str">
        <f t="array" ref="K1805">_xlfn.XLOOKUP(J1805,Delivery_Partners!A:A,Delivery_Partners!B:B)</f>
        <v>Delivery Partner 041</v>
      </c>
      <c r="L1805" s="3">
        <v>2</v>
      </c>
      <c r="M1805" s="2" t="s">
        <v>23</v>
      </c>
      <c r="N1805" s="2" t="s">
        <v>55</v>
      </c>
      <c r="O1805" s="3">
        <v>34</v>
      </c>
      <c r="P1805" s="13">
        <f t="shared" si="358"/>
        <v>1094.48</v>
      </c>
      <c r="Q1805" s="13" t="str">
        <f t="shared" si="359"/>
        <v>Normal</v>
      </c>
      <c r="S1805" s="21"/>
    </row>
    <row r="1806" customHeight="1" spans="1:19">
      <c r="A1806" s="2" t="s">
        <v>3500</v>
      </c>
      <c r="B1806" s="29" t="s">
        <v>2528</v>
      </c>
      <c r="C1806" s="2" t="s">
        <v>2236</v>
      </c>
      <c r="D1806" s="2" t="str">
        <f t="array" ref="D1806">_xlfn.XLOOKUP(C1806,Customers!A:A,Customers!B:B)</f>
        <v>Customer 0958</v>
      </c>
      <c r="E1806" s="2" t="s">
        <v>552</v>
      </c>
      <c r="F1806" s="2" t="str">
        <f t="array" ref="F1806">_xlfn.XLOOKUP(E1806,Restaurants!A:A,Restaurants!B:B)</f>
        <v>Restaurant 089</v>
      </c>
      <c r="G1806" s="2" t="s">
        <v>28</v>
      </c>
      <c r="H1806" s="2" t="str">
        <f t="array" ref="H1806">_xlfn.XLOOKUP(G1806,Food_Menu!A:A,Food_Menu!B:B)</f>
        <v>Food Item 0057</v>
      </c>
      <c r="I1806" s="2">
        <f t="array" ref="I1806">_xlfn.XLOOKUP(G1806,Food_Menu!A:A,Food_Menu!D:D)</f>
        <v>302.55</v>
      </c>
      <c r="J1806" s="2" t="s">
        <v>1160</v>
      </c>
      <c r="K1806" s="2" t="str">
        <f t="array" ref="K1806">_xlfn.XLOOKUP(J1806,Delivery_Partners!A:A,Delivery_Partners!B:B)</f>
        <v>Delivery Partner 145</v>
      </c>
      <c r="L1806" s="3">
        <v>1</v>
      </c>
      <c r="M1806" s="2" t="s">
        <v>23</v>
      </c>
      <c r="N1806" s="2" t="s">
        <v>24</v>
      </c>
      <c r="O1806" s="3">
        <v>15</v>
      </c>
      <c r="P1806" s="13">
        <f t="shared" si="358"/>
        <v>302.55</v>
      </c>
      <c r="Q1806" s="13" t="str">
        <f t="shared" si="359"/>
        <v>Fast</v>
      </c>
      <c r="S1806" s="21"/>
    </row>
    <row r="1807" customHeight="1" spans="1:19">
      <c r="A1807" s="2" t="s">
        <v>3501</v>
      </c>
      <c r="B1807" s="29" t="s">
        <v>429</v>
      </c>
      <c r="C1807" s="2" t="s">
        <v>1908</v>
      </c>
      <c r="D1807" s="2" t="str">
        <f t="array" ref="D1807">_xlfn.XLOOKUP(C1807,Customers!A:A,Customers!B:B)</f>
        <v>Customer 0717</v>
      </c>
      <c r="E1807" s="2" t="s">
        <v>647</v>
      </c>
      <c r="F1807" s="2" t="str">
        <f t="array" ref="F1807">_xlfn.XLOOKUP(E1807,Restaurants!A:A,Restaurants!B:B)</f>
        <v>Restaurant 081</v>
      </c>
      <c r="G1807" s="2" t="s">
        <v>571</v>
      </c>
      <c r="H1807" s="2" t="str">
        <f t="array" ref="H1807">_xlfn.XLOOKUP(G1807,Food_Menu!A:A,Food_Menu!B:B)</f>
        <v>Food Item 0186</v>
      </c>
      <c r="I1807" s="2">
        <f t="array" ref="I1807">_xlfn.XLOOKUP(G1807,Food_Menu!A:A,Food_Menu!D:D)</f>
        <v>554.45</v>
      </c>
      <c r="J1807" s="2" t="s">
        <v>1142</v>
      </c>
      <c r="K1807" s="2" t="str">
        <f t="array" ref="K1807">_xlfn.XLOOKUP(J1807,Delivery_Partners!A:A,Delivery_Partners!B:B)</f>
        <v>Delivery Partner 059</v>
      </c>
      <c r="L1807" s="3">
        <v>1</v>
      </c>
      <c r="M1807" s="2" t="s">
        <v>23</v>
      </c>
      <c r="N1807" s="2" t="s">
        <v>55</v>
      </c>
      <c r="O1807" s="3">
        <v>25</v>
      </c>
      <c r="P1807" s="13">
        <f t="shared" si="358"/>
        <v>554.45</v>
      </c>
      <c r="Q1807" s="13" t="str">
        <f t="shared" si="359"/>
        <v>Fast</v>
      </c>
      <c r="S1807" s="21"/>
    </row>
    <row r="1808" customHeight="1" spans="1:19">
      <c r="A1808" s="2" t="s">
        <v>3502</v>
      </c>
      <c r="B1808" s="29" t="s">
        <v>1042</v>
      </c>
      <c r="C1808" s="2" t="s">
        <v>3503</v>
      </c>
      <c r="D1808" s="2" t="str">
        <f t="array" ref="D1808">_xlfn.XLOOKUP(C1808,Customers!A:A,Customers!B:B)</f>
        <v>Customer 0921</v>
      </c>
      <c r="E1808" s="2" t="s">
        <v>1224</v>
      </c>
      <c r="F1808" s="2" t="str">
        <f t="array" ref="F1808">_xlfn.XLOOKUP(E1808,Restaurants!A:A,Restaurants!B:B)</f>
        <v>Restaurant 055</v>
      </c>
      <c r="G1808" s="2" t="s">
        <v>1212</v>
      </c>
      <c r="H1808" s="2" t="str">
        <f t="array" ref="H1808">_xlfn.XLOOKUP(G1808,Food_Menu!A:A,Food_Menu!B:B)</f>
        <v>Food Item 0147</v>
      </c>
      <c r="I1808" s="2">
        <f t="array" ref="I1808">_xlfn.XLOOKUP(G1808,Food_Menu!A:A,Food_Menu!D:D)</f>
        <v>263.56</v>
      </c>
      <c r="J1808" s="2" t="s">
        <v>470</v>
      </c>
      <c r="K1808" s="2" t="str">
        <f t="array" ref="K1808">_xlfn.XLOOKUP(J1808,Delivery_Partners!A:A,Delivery_Partners!B:B)</f>
        <v>Delivery Partner 006</v>
      </c>
      <c r="L1808" s="3">
        <v>1</v>
      </c>
      <c r="M1808" s="2" t="s">
        <v>23</v>
      </c>
      <c r="N1808" s="2" t="s">
        <v>24</v>
      </c>
      <c r="O1808" s="3">
        <v>36</v>
      </c>
      <c r="P1808" s="13">
        <f t="shared" si="358"/>
        <v>263.56</v>
      </c>
      <c r="Q1808" s="13" t="str">
        <f t="shared" si="359"/>
        <v>Normal</v>
      </c>
      <c r="S1808" s="21"/>
    </row>
    <row r="1809" customHeight="1" spans="1:19">
      <c r="A1809" s="2" t="s">
        <v>3504</v>
      </c>
      <c r="B1809" s="29" t="s">
        <v>1635</v>
      </c>
      <c r="C1809" s="2" t="s">
        <v>1494</v>
      </c>
      <c r="D1809" s="2" t="str">
        <f t="array" ref="D1809">_xlfn.XLOOKUP(C1809,Customers!A:A,Customers!B:B)</f>
        <v>Customer 1092</v>
      </c>
      <c r="E1809" s="2" t="s">
        <v>20</v>
      </c>
      <c r="F1809" s="2" t="str">
        <f t="array" ref="F1809">_xlfn.XLOOKUP(E1809,Restaurants!A:A,Restaurants!B:B)</f>
        <v>Restaurant 079</v>
      </c>
      <c r="G1809" s="2" t="s">
        <v>920</v>
      </c>
      <c r="H1809" s="2" t="str">
        <f t="array" ref="H1809">_xlfn.XLOOKUP(G1809,Food_Menu!A:A,Food_Menu!B:B)</f>
        <v>Food Item 0164</v>
      </c>
      <c r="I1809" s="2">
        <f t="array" ref="I1809">_xlfn.XLOOKUP(G1809,Food_Menu!A:A,Food_Menu!D:D)</f>
        <v>389.25</v>
      </c>
      <c r="J1809" s="2" t="s">
        <v>1193</v>
      </c>
      <c r="K1809" s="2" t="str">
        <f t="array" ref="K1809">_xlfn.XLOOKUP(J1809,Delivery_Partners!A:A,Delivery_Partners!B:B)</f>
        <v>Delivery Partner 074</v>
      </c>
      <c r="L1809" s="3">
        <v>1</v>
      </c>
      <c r="M1809" s="2" t="s">
        <v>23</v>
      </c>
      <c r="N1809" s="2" t="s">
        <v>24</v>
      </c>
      <c r="O1809" s="3">
        <v>20</v>
      </c>
      <c r="P1809" s="13">
        <f t="shared" si="358"/>
        <v>389.25</v>
      </c>
      <c r="Q1809" s="13" t="str">
        <f t="shared" si="359"/>
        <v>Fast</v>
      </c>
      <c r="S1809" s="21"/>
    </row>
    <row r="1810" customHeight="1" spans="1:19">
      <c r="A1810" s="2" t="s">
        <v>3505</v>
      </c>
      <c r="B1810" s="28">
        <v>45787</v>
      </c>
      <c r="C1810" s="2" t="s">
        <v>3506</v>
      </c>
      <c r="D1810" s="2" t="str">
        <f t="array" ref="D1810">_xlfn.XLOOKUP(C1810,Customers!A:A,Customers!B:B)</f>
        <v>Customer 0920</v>
      </c>
      <c r="E1810" s="2" t="s">
        <v>518</v>
      </c>
      <c r="F1810" s="2" t="str">
        <f t="array" ref="F1810">_xlfn.XLOOKUP(E1810,Restaurants!A:A,Restaurants!B:B)</f>
        <v>Restaurant 039</v>
      </c>
      <c r="G1810" s="2" t="s">
        <v>1210</v>
      </c>
      <c r="H1810" s="2" t="str">
        <f t="array" ref="H1810">_xlfn.XLOOKUP(G1810,Food_Menu!A:A,Food_Menu!B:B)</f>
        <v>Food Item 0166</v>
      </c>
      <c r="I1810" s="2">
        <f t="array" ref="I1810">_xlfn.XLOOKUP(G1810,Food_Menu!A:A,Food_Menu!D:D)</f>
        <v>321.44</v>
      </c>
      <c r="J1810" s="2" t="s">
        <v>564</v>
      </c>
      <c r="K1810" s="2" t="str">
        <f t="array" ref="K1810">_xlfn.XLOOKUP(J1810,Delivery_Partners!A:A,Delivery_Partners!B:B)</f>
        <v>Delivery Partner 095</v>
      </c>
      <c r="L1810" s="3">
        <v>2</v>
      </c>
      <c r="M1810" s="2" t="s">
        <v>23</v>
      </c>
      <c r="N1810" s="2" t="s">
        <v>24</v>
      </c>
      <c r="O1810" s="3">
        <v>22</v>
      </c>
      <c r="P1810" s="13">
        <f t="shared" si="358"/>
        <v>642.88</v>
      </c>
      <c r="Q1810" s="13" t="str">
        <f t="shared" si="359"/>
        <v>Fast</v>
      </c>
      <c r="S1810" s="21"/>
    </row>
    <row r="1811" customHeight="1" spans="1:19">
      <c r="A1811" s="2" t="s">
        <v>3507</v>
      </c>
      <c r="B1811" s="29" t="s">
        <v>733</v>
      </c>
      <c r="C1811" s="2" t="s">
        <v>1184</v>
      </c>
      <c r="D1811" s="2" t="str">
        <f t="array" ref="D1811">_xlfn.XLOOKUP(C1811,Customers!A:A,Customers!B:B)</f>
        <v>Customer 0140</v>
      </c>
      <c r="E1811" s="2" t="s">
        <v>1309</v>
      </c>
      <c r="F1811" s="2" t="str">
        <f t="array" ref="F1811">_xlfn.XLOOKUP(E1811,Restaurants!A:A,Restaurants!B:B)</f>
        <v>Restaurant 090</v>
      </c>
      <c r="G1811" s="2" t="s">
        <v>1530</v>
      </c>
      <c r="H1811" s="2" t="str">
        <f t="array" ref="H1811">_xlfn.XLOOKUP(G1811,Food_Menu!A:A,Food_Menu!B:B)</f>
        <v>Food Item 0114</v>
      </c>
      <c r="I1811" s="2">
        <f t="array" ref="I1811">_xlfn.XLOOKUP(G1811,Food_Menu!A:A,Food_Menu!D:D)</f>
        <v>180.58</v>
      </c>
      <c r="J1811" s="2" t="s">
        <v>368</v>
      </c>
      <c r="K1811" s="2" t="str">
        <f t="array" ref="K1811">_xlfn.XLOOKUP(J1811,Delivery_Partners!A:A,Delivery_Partners!B:B)</f>
        <v>Delivery Partner 085</v>
      </c>
      <c r="L1811" s="3">
        <v>2</v>
      </c>
      <c r="M1811" s="2" t="s">
        <v>23</v>
      </c>
      <c r="N1811" s="2" t="s">
        <v>42</v>
      </c>
      <c r="O1811" s="3">
        <v>48</v>
      </c>
      <c r="P1811" s="13">
        <f t="shared" si="358"/>
        <v>361.16</v>
      </c>
      <c r="Q1811" s="13" t="str">
        <f t="shared" si="359"/>
        <v>Normal</v>
      </c>
      <c r="S1811" s="21"/>
    </row>
    <row r="1812" customHeight="1" spans="1:19">
      <c r="A1812" s="2" t="s">
        <v>3508</v>
      </c>
      <c r="B1812" s="28">
        <v>45785</v>
      </c>
      <c r="C1812" s="2" t="s">
        <v>2597</v>
      </c>
      <c r="D1812" s="2" t="str">
        <f t="array" ref="D1812">_xlfn.XLOOKUP(C1812,Customers!A:A,Customers!B:B)</f>
        <v>Customer 0294</v>
      </c>
      <c r="E1812" s="2" t="s">
        <v>738</v>
      </c>
      <c r="F1812" s="2" t="str">
        <f t="array" ref="F1812">_xlfn.XLOOKUP(E1812,Restaurants!A:A,Restaurants!B:B)</f>
        <v>Restaurant 110</v>
      </c>
      <c r="G1812" s="2" t="s">
        <v>2199</v>
      </c>
      <c r="H1812" s="2" t="str">
        <f t="array" ref="H1812">_xlfn.XLOOKUP(G1812,Food_Menu!A:A,Food_Menu!B:B)</f>
        <v>Food Item 0133</v>
      </c>
      <c r="I1812" s="2">
        <f t="array" ref="I1812">_xlfn.XLOOKUP(G1812,Food_Menu!A:A,Food_Menu!D:D)</f>
        <v>587.31</v>
      </c>
      <c r="J1812" s="2" t="s">
        <v>1104</v>
      </c>
      <c r="K1812" s="2" t="str">
        <f t="array" ref="K1812">_xlfn.XLOOKUP(J1812,Delivery_Partners!A:A,Delivery_Partners!B:B)</f>
        <v>Delivery Partner 178</v>
      </c>
      <c r="L1812" s="3">
        <v>1</v>
      </c>
      <c r="M1812" s="2" t="s">
        <v>23</v>
      </c>
      <c r="N1812" s="2" t="s">
        <v>24</v>
      </c>
      <c r="O1812" s="3">
        <v>37</v>
      </c>
      <c r="P1812" s="13">
        <f t="shared" si="358"/>
        <v>587.31</v>
      </c>
      <c r="Q1812" s="13" t="str">
        <f t="shared" si="359"/>
        <v>Normal</v>
      </c>
      <c r="S1812" s="21"/>
    </row>
    <row r="1813" customHeight="1" spans="1:19">
      <c r="A1813" s="2" t="s">
        <v>3509</v>
      </c>
      <c r="B1813" s="29" t="s">
        <v>320</v>
      </c>
      <c r="C1813" s="2" t="s">
        <v>197</v>
      </c>
      <c r="D1813" s="2" t="str">
        <f t="array" ref="D1813">_xlfn.XLOOKUP(C1813,Customers!A:A,Customers!B:B)</f>
        <v>Customer 0367</v>
      </c>
      <c r="E1813" s="2" t="s">
        <v>702</v>
      </c>
      <c r="F1813" s="2" t="str">
        <f t="array" ref="F1813">_xlfn.XLOOKUP(E1813,Restaurants!A:A,Restaurants!B:B)</f>
        <v>Restaurant 025</v>
      </c>
      <c r="G1813" s="2" t="s">
        <v>21</v>
      </c>
      <c r="H1813" s="2" t="str">
        <f t="array" ref="H1813">_xlfn.XLOOKUP(G1813,Food_Menu!A:A,Food_Menu!B:B)</f>
        <v>Food Item 0016</v>
      </c>
      <c r="I1813" s="2">
        <f t="array" ref="I1813">_xlfn.XLOOKUP(G1813,Food_Menu!A:A,Food_Menu!D:D)</f>
        <v>348.44</v>
      </c>
      <c r="J1813" s="2" t="s">
        <v>1596</v>
      </c>
      <c r="K1813" s="2" t="str">
        <f t="array" ref="K1813">_xlfn.XLOOKUP(J1813,Delivery_Partners!A:A,Delivery_Partners!B:B)</f>
        <v>Delivery Partner 094</v>
      </c>
      <c r="L1813" s="3">
        <v>1</v>
      </c>
      <c r="M1813" s="2" t="s">
        <v>23</v>
      </c>
      <c r="N1813" s="2" t="s">
        <v>24</v>
      </c>
      <c r="O1813" s="3">
        <v>36</v>
      </c>
      <c r="P1813" s="13">
        <f t="shared" si="358"/>
        <v>348.44</v>
      </c>
      <c r="Q1813" s="13" t="str">
        <f t="shared" si="359"/>
        <v>Normal</v>
      </c>
      <c r="S1813" s="21"/>
    </row>
    <row r="1814" customHeight="1" spans="1:19">
      <c r="A1814" s="2" t="s">
        <v>3510</v>
      </c>
      <c r="B1814" s="29" t="s">
        <v>214</v>
      </c>
      <c r="C1814" s="2" t="s">
        <v>810</v>
      </c>
      <c r="D1814" s="2" t="str">
        <f t="array" ref="D1814">_xlfn.XLOOKUP(C1814,Customers!A:A,Customers!B:B)</f>
        <v>Customer 0412</v>
      </c>
      <c r="E1814" s="2" t="s">
        <v>647</v>
      </c>
      <c r="F1814" s="2" t="str">
        <f t="array" ref="F1814">_xlfn.XLOOKUP(E1814,Restaurants!A:A,Restaurants!B:B)</f>
        <v>Restaurant 081</v>
      </c>
      <c r="G1814" s="2" t="s">
        <v>1737</v>
      </c>
      <c r="H1814" s="2" t="str">
        <f t="array" ref="H1814">_xlfn.XLOOKUP(G1814,Food_Menu!A:A,Food_Menu!B:B)</f>
        <v>Food Item 0154</v>
      </c>
      <c r="I1814" s="2">
        <f t="array" ref="I1814">_xlfn.XLOOKUP(G1814,Food_Menu!A:A,Food_Menu!D:D)</f>
        <v>357.62</v>
      </c>
      <c r="J1814" s="2" t="s">
        <v>474</v>
      </c>
      <c r="K1814" s="2" t="str">
        <f t="array" ref="K1814">_xlfn.XLOOKUP(J1814,Delivery_Partners!A:A,Delivery_Partners!B:B)</f>
        <v>Delivery Partner 141</v>
      </c>
      <c r="L1814" s="3">
        <v>1</v>
      </c>
      <c r="M1814" s="2" t="s">
        <v>23</v>
      </c>
      <c r="N1814" s="2" t="s">
        <v>24</v>
      </c>
      <c r="O1814" s="3">
        <v>41</v>
      </c>
      <c r="P1814" s="13">
        <f t="shared" si="358"/>
        <v>357.62</v>
      </c>
      <c r="Q1814" s="13" t="str">
        <f t="shared" si="359"/>
        <v>Normal</v>
      </c>
      <c r="S1814" s="21"/>
    </row>
    <row r="1815" customHeight="1" spans="1:19">
      <c r="A1815" s="2" t="s">
        <v>3511</v>
      </c>
      <c r="B1815" s="28">
        <v>45903</v>
      </c>
      <c r="C1815" s="2" t="s">
        <v>1076</v>
      </c>
      <c r="D1815" s="2" t="str">
        <f t="array" ref="D1815">_xlfn.XLOOKUP(C1815,Customers!A:A,Customers!B:B)</f>
        <v>Customer 0433</v>
      </c>
      <c r="E1815" s="2" t="s">
        <v>800</v>
      </c>
      <c r="F1815" s="2" t="str">
        <f t="array" ref="F1815">_xlfn.XLOOKUP(E1815,Restaurants!A:A,Restaurants!B:B)</f>
        <v>Restaurant 014</v>
      </c>
      <c r="G1815" s="2" t="s">
        <v>282</v>
      </c>
      <c r="H1815" s="2" t="str">
        <f t="array" ref="H1815">_xlfn.XLOOKUP(G1815,Food_Menu!A:A,Food_Menu!B:B)</f>
        <v>Food Item 0157</v>
      </c>
      <c r="I1815" s="2">
        <f t="array" ref="I1815">_xlfn.XLOOKUP(G1815,Food_Menu!A:A,Food_Menu!D:D)</f>
        <v>278.37</v>
      </c>
      <c r="J1815" s="2" t="s">
        <v>1204</v>
      </c>
      <c r="K1815" s="2" t="str">
        <f t="array" ref="K1815">_xlfn.XLOOKUP(J1815,Delivery_Partners!A:A,Delivery_Partners!B:B)</f>
        <v>Delivery Partner 067</v>
      </c>
      <c r="L1815" s="3">
        <v>1</v>
      </c>
      <c r="M1815" s="2" t="s">
        <v>23</v>
      </c>
      <c r="N1815" s="2" t="s">
        <v>42</v>
      </c>
      <c r="O1815" s="3">
        <v>33</v>
      </c>
      <c r="P1815" s="13">
        <f t="shared" si="358"/>
        <v>278.37</v>
      </c>
      <c r="Q1815" s="13" t="str">
        <f t="shared" si="359"/>
        <v>Normal</v>
      </c>
      <c r="S1815" s="21"/>
    </row>
    <row r="1816" customHeight="1" spans="1:19">
      <c r="A1816" s="2" t="s">
        <v>3512</v>
      </c>
      <c r="B1816" s="29" t="s">
        <v>1490</v>
      </c>
      <c r="C1816" s="2" t="s">
        <v>2666</v>
      </c>
      <c r="D1816" s="2" t="str">
        <f t="array" ref="D1816">_xlfn.XLOOKUP(C1816,Customers!A:A,Customers!B:B)</f>
        <v>Customer 0264</v>
      </c>
      <c r="E1816" s="2" t="s">
        <v>532</v>
      </c>
      <c r="F1816" s="2" t="str">
        <f t="array" ref="F1816">_xlfn.XLOOKUP(E1816,Restaurants!A:A,Restaurants!B:B)</f>
        <v>Restaurant 046</v>
      </c>
      <c r="G1816" s="2" t="s">
        <v>132</v>
      </c>
      <c r="H1816" s="2" t="str">
        <f t="array" ref="H1816">_xlfn.XLOOKUP(G1816,Food_Menu!A:A,Food_Menu!B:B)</f>
        <v>Food Item 0023</v>
      </c>
      <c r="I1816" s="2">
        <f t="array" ref="I1816">_xlfn.XLOOKUP(G1816,Food_Menu!A:A,Food_Menu!D:D)</f>
        <v>276.1</v>
      </c>
      <c r="J1816" s="2" t="s">
        <v>226</v>
      </c>
      <c r="K1816" s="2" t="str">
        <f t="array" ref="K1816">_xlfn.XLOOKUP(J1816,Delivery_Partners!A:A,Delivery_Partners!B:B)</f>
        <v>Delivery Partner 027</v>
      </c>
      <c r="L1816" s="3">
        <v>1</v>
      </c>
      <c r="M1816" s="2" t="s">
        <v>23</v>
      </c>
      <c r="N1816" s="2" t="s">
        <v>24</v>
      </c>
      <c r="O1816" s="3">
        <v>34</v>
      </c>
      <c r="P1816" s="13">
        <f t="shared" si="358"/>
        <v>276.1</v>
      </c>
      <c r="Q1816" s="13" t="str">
        <f t="shared" si="359"/>
        <v>Normal</v>
      </c>
      <c r="S1816" s="21"/>
    </row>
    <row r="1817" customHeight="1" spans="1:19">
      <c r="A1817" s="2" t="s">
        <v>3513</v>
      </c>
      <c r="B1817" s="28">
        <v>45902</v>
      </c>
      <c r="C1817" s="2" t="s">
        <v>3514</v>
      </c>
      <c r="D1817" s="2" t="str">
        <f t="array" ref="D1817">_xlfn.XLOOKUP(C1817,Customers!A:A,Customers!B:B)</f>
        <v>Customer 0820</v>
      </c>
      <c r="E1817" s="2" t="s">
        <v>647</v>
      </c>
      <c r="F1817" s="2" t="str">
        <f t="array" ref="F1817">_xlfn.XLOOKUP(E1817,Restaurants!A:A,Restaurants!B:B)</f>
        <v>Restaurant 081</v>
      </c>
      <c r="G1817" s="2" t="s">
        <v>318</v>
      </c>
      <c r="H1817" s="2" t="str">
        <f t="array" ref="H1817">_xlfn.XLOOKUP(G1817,Food_Menu!A:A,Food_Menu!B:B)</f>
        <v>Food Item 0115</v>
      </c>
      <c r="I1817" s="2">
        <f t="array" ref="I1817">_xlfn.XLOOKUP(G1817,Food_Menu!A:A,Food_Menu!D:D)</f>
        <v>109.53</v>
      </c>
      <c r="J1817" s="2" t="s">
        <v>1122</v>
      </c>
      <c r="K1817" s="2" t="str">
        <f t="array" ref="K1817">_xlfn.XLOOKUP(J1817,Delivery_Partners!A:A,Delivery_Partners!B:B)</f>
        <v>Delivery Partner 090</v>
      </c>
      <c r="L1817" s="3">
        <v>1</v>
      </c>
      <c r="M1817" s="2" t="s">
        <v>23</v>
      </c>
      <c r="N1817" s="2" t="s">
        <v>42</v>
      </c>
      <c r="O1817" s="3">
        <v>40</v>
      </c>
      <c r="P1817" s="13">
        <f t="shared" si="358"/>
        <v>109.53</v>
      </c>
      <c r="Q1817" s="13" t="str">
        <f t="shared" si="359"/>
        <v>Normal</v>
      </c>
      <c r="S1817" s="21"/>
    </row>
    <row r="1818" customHeight="1" spans="1:19">
      <c r="A1818" s="2" t="s">
        <v>3515</v>
      </c>
      <c r="B1818" s="29" t="s">
        <v>1029</v>
      </c>
      <c r="C1818" s="2" t="s">
        <v>972</v>
      </c>
      <c r="D1818" s="2" t="str">
        <f t="array" ref="D1818">_xlfn.XLOOKUP(C1818,Customers!A:A,Customers!B:B)</f>
        <v>Customer 0133</v>
      </c>
      <c r="E1818" s="2" t="s">
        <v>984</v>
      </c>
      <c r="F1818" s="2" t="str">
        <f t="array" ref="F1818">_xlfn.XLOOKUP(E1818,Restaurants!A:A,Restaurants!B:B)</f>
        <v>Restaurant 034</v>
      </c>
      <c r="G1818" s="2" t="s">
        <v>1506</v>
      </c>
      <c r="H1818" s="2" t="str">
        <f t="array" ref="H1818">_xlfn.XLOOKUP(G1818,Food_Menu!A:A,Food_Menu!B:B)</f>
        <v>Food Item 0112</v>
      </c>
      <c r="I1818" s="2">
        <f t="array" ref="I1818">_xlfn.XLOOKUP(G1818,Food_Menu!A:A,Food_Menu!D:D)</f>
        <v>97.22</v>
      </c>
      <c r="J1818" s="2" t="s">
        <v>351</v>
      </c>
      <c r="K1818" s="2" t="str">
        <f t="array" ref="K1818">_xlfn.XLOOKUP(J1818,Delivery_Partners!A:A,Delivery_Partners!B:B)</f>
        <v>Delivery Partner 101</v>
      </c>
      <c r="L1818" s="3">
        <v>1</v>
      </c>
      <c r="M1818" s="2" t="s">
        <v>23</v>
      </c>
      <c r="N1818" s="2" t="s">
        <v>74</v>
      </c>
      <c r="O1818" s="3">
        <v>45</v>
      </c>
      <c r="P1818" s="13">
        <f t="shared" si="358"/>
        <v>97.22</v>
      </c>
      <c r="Q1818" s="13" t="str">
        <f t="shared" si="359"/>
        <v>Normal</v>
      </c>
      <c r="S1818" s="21"/>
    </row>
    <row r="1819" hidden="1" customHeight="1" spans="1:19">
      <c r="A1819" s="2" t="s">
        <v>3516</v>
      </c>
      <c r="B1819" s="28">
        <v>45906</v>
      </c>
      <c r="C1819" s="2" t="s">
        <v>3077</v>
      </c>
      <c r="D1819" s="2" t="str">
        <f t="array" ref="D1819">_xlfn.XLOOKUP(C1819,Customers!A:A,Customers!B:B)</f>
        <v>Customer 0946</v>
      </c>
      <c r="E1819" s="2" t="s">
        <v>230</v>
      </c>
      <c r="F1819" s="2" t="str">
        <f t="array" ref="F1819">_xlfn.XLOOKUP(E1819,Restaurants!A:A,Restaurants!B:B)</f>
        <v>Restaurant 029</v>
      </c>
      <c r="G1819" s="2" t="s">
        <v>346</v>
      </c>
      <c r="H1819" s="2" t="str">
        <f t="array" ref="H1819">_xlfn.XLOOKUP(G1819,Food_Menu!A:A,Food_Menu!B:B)</f>
        <v>Food Item 0069</v>
      </c>
      <c r="I1819" s="2"/>
      <c r="J1819" s="2" t="s">
        <v>1581</v>
      </c>
      <c r="K1819" s="2" t="str">
        <f t="array" ref="K1819">_xlfn.XLOOKUP(J1819,Delivery_Partners!A:A,Delivery_Partners!B:B)</f>
        <v>Delivery Partner 076</v>
      </c>
      <c r="L1819" s="3">
        <v>1</v>
      </c>
      <c r="M1819" s="2" t="s">
        <v>101</v>
      </c>
      <c r="N1819" s="2" t="s">
        <v>24</v>
      </c>
      <c r="O1819" s="2"/>
    </row>
    <row r="1820" customHeight="1" spans="1:19">
      <c r="A1820" s="2" t="s">
        <v>3517</v>
      </c>
      <c r="B1820" s="29" t="s">
        <v>1140</v>
      </c>
      <c r="C1820" s="2" t="s">
        <v>1043</v>
      </c>
      <c r="D1820" s="2" t="str">
        <f t="array" ref="D1820">_xlfn.XLOOKUP(C1820,Customers!A:A,Customers!B:B)</f>
        <v>Customer 0791</v>
      </c>
      <c r="E1820" s="2" t="s">
        <v>275</v>
      </c>
      <c r="F1820" s="2" t="str">
        <f t="array" ref="F1820">_xlfn.XLOOKUP(E1820,Restaurants!A:A,Restaurants!B:B)</f>
        <v>Restaurant 047</v>
      </c>
      <c r="G1820" s="2" t="s">
        <v>1509</v>
      </c>
      <c r="H1820" s="2" t="str">
        <f t="array" ref="H1820">_xlfn.XLOOKUP(G1820,Food_Menu!A:A,Food_Menu!B:B)</f>
        <v>Food Item 0015</v>
      </c>
      <c r="I1820" s="2">
        <f t="array" ref="I1820">_xlfn.XLOOKUP(G1820,Food_Menu!A:A,Food_Menu!D:D)</f>
        <v>268.11</v>
      </c>
      <c r="J1820" s="2" t="s">
        <v>898</v>
      </c>
      <c r="K1820" s="2" t="str">
        <f t="array" ref="K1820">_xlfn.XLOOKUP(J1820,Delivery_Partners!A:A,Delivery_Partners!B:B)</f>
        <v>Delivery Partner 138</v>
      </c>
      <c r="L1820" s="3">
        <v>2</v>
      </c>
      <c r="M1820" s="2" t="s">
        <v>23</v>
      </c>
      <c r="N1820" s="2" t="s">
        <v>74</v>
      </c>
      <c r="O1820" s="3">
        <v>53</v>
      </c>
      <c r="P1820" s="13">
        <f t="shared" ref="P1820:P1823" si="360">I1820*L1820</f>
        <v>536.22</v>
      </c>
      <c r="Q1820" s="13" t="str">
        <f t="shared" ref="Q1820:Q1823" si="361">IF(O1820="","Not Delivered",IF(O1820&lt;=30,"Fast",IF(O1820&lt;=60,"Normal","Slow")))</f>
        <v>Normal</v>
      </c>
      <c r="S1820" s="21"/>
    </row>
    <row r="1821" customHeight="1" spans="1:19">
      <c r="A1821" s="2" t="s">
        <v>3518</v>
      </c>
      <c r="B1821" s="29" t="s">
        <v>2067</v>
      </c>
      <c r="C1821" s="2" t="s">
        <v>2710</v>
      </c>
      <c r="D1821" s="2" t="str">
        <f t="array" ref="D1821">_xlfn.XLOOKUP(C1821,Customers!A:A,Customers!B:B)</f>
        <v>Customer 1154</v>
      </c>
      <c r="E1821" s="2" t="s">
        <v>800</v>
      </c>
      <c r="F1821" s="2" t="str">
        <f t="array" ref="F1821">_xlfn.XLOOKUP(E1821,Restaurants!A:A,Restaurants!B:B)</f>
        <v>Restaurant 014</v>
      </c>
      <c r="G1821" s="2" t="s">
        <v>172</v>
      </c>
      <c r="H1821" s="2" t="str">
        <f t="array" ref="H1821">_xlfn.XLOOKUP(G1821,Food_Menu!A:A,Food_Menu!B:B)</f>
        <v>Food Item 0003</v>
      </c>
      <c r="I1821" s="2">
        <f t="array" ref="I1821">_xlfn.XLOOKUP(G1821,Food_Menu!A:A,Food_Menu!D:D)</f>
        <v>349.88</v>
      </c>
      <c r="J1821" s="2" t="s">
        <v>401</v>
      </c>
      <c r="K1821" s="2" t="str">
        <f t="array" ref="K1821">_xlfn.XLOOKUP(J1821,Delivery_Partners!A:A,Delivery_Partners!B:B)</f>
        <v>Delivery Partner 174</v>
      </c>
      <c r="L1821" s="3">
        <v>4</v>
      </c>
      <c r="M1821" s="2" t="s">
        <v>23</v>
      </c>
      <c r="N1821" s="2" t="s">
        <v>24</v>
      </c>
      <c r="O1821" s="3">
        <v>35</v>
      </c>
      <c r="P1821" s="13">
        <f t="shared" si="360"/>
        <v>1399.52</v>
      </c>
      <c r="Q1821" s="13" t="str">
        <f t="shared" si="361"/>
        <v>Normal</v>
      </c>
      <c r="S1821" s="21"/>
    </row>
    <row r="1822" customHeight="1" spans="1:19">
      <c r="A1822" s="2" t="s">
        <v>3519</v>
      </c>
      <c r="B1822" s="28">
        <v>45934</v>
      </c>
      <c r="C1822" s="2" t="s">
        <v>1237</v>
      </c>
      <c r="D1822" s="2" t="str">
        <f t="array" ref="D1822">_xlfn.XLOOKUP(C1822,Customers!A:A,Customers!B:B)</f>
        <v>Customer 0008</v>
      </c>
      <c r="E1822" s="2" t="s">
        <v>750</v>
      </c>
      <c r="F1822" s="2" t="str">
        <f t="array" ref="F1822">_xlfn.XLOOKUP(E1822,Restaurants!A:A,Restaurants!B:B)</f>
        <v>Restaurant 076</v>
      </c>
      <c r="G1822" s="2" t="s">
        <v>998</v>
      </c>
      <c r="H1822" s="2" t="str">
        <f t="array" ref="H1822">_xlfn.XLOOKUP(G1822,Food_Menu!A:A,Food_Menu!B:B)</f>
        <v>Food Item 0046</v>
      </c>
      <c r="I1822" s="2">
        <f t="array" ref="I1822">_xlfn.XLOOKUP(G1822,Food_Menu!A:A,Food_Menu!D:D)</f>
        <v>300.6</v>
      </c>
      <c r="J1822" s="2" t="s">
        <v>900</v>
      </c>
      <c r="K1822" s="2" t="str">
        <f t="array" ref="K1822">_xlfn.XLOOKUP(J1822,Delivery_Partners!A:A,Delivery_Partners!B:B)</f>
        <v>Delivery Partner 015</v>
      </c>
      <c r="L1822" s="3">
        <v>1</v>
      </c>
      <c r="M1822" s="2" t="s">
        <v>23</v>
      </c>
      <c r="N1822" s="2" t="s">
        <v>55</v>
      </c>
      <c r="O1822" s="3">
        <v>19</v>
      </c>
      <c r="P1822" s="13">
        <f t="shared" si="360"/>
        <v>300.6</v>
      </c>
      <c r="Q1822" s="13" t="str">
        <f t="shared" si="361"/>
        <v>Fast</v>
      </c>
      <c r="S1822" s="21"/>
    </row>
    <row r="1823" customHeight="1" spans="1:19">
      <c r="A1823" s="2" t="s">
        <v>3520</v>
      </c>
      <c r="B1823" s="29" t="s">
        <v>830</v>
      </c>
      <c r="C1823" s="2" t="s">
        <v>2764</v>
      </c>
      <c r="D1823" s="2" t="str">
        <f t="array" ref="D1823">_xlfn.XLOOKUP(C1823,Customers!A:A,Customers!B:B)</f>
        <v>Customer 0355</v>
      </c>
      <c r="E1823" s="2" t="s">
        <v>1031</v>
      </c>
      <c r="F1823" s="2" t="str">
        <f t="array" ref="F1823">_xlfn.XLOOKUP(E1823,Restaurants!A:A,Restaurants!B:B)</f>
        <v>Restaurant 016</v>
      </c>
      <c r="G1823" s="2" t="s">
        <v>861</v>
      </c>
      <c r="H1823" s="2" t="str">
        <f t="array" ref="H1823">_xlfn.XLOOKUP(G1823,Food_Menu!A:A,Food_Menu!B:B)</f>
        <v>Food Item 0051</v>
      </c>
      <c r="I1823" s="2">
        <f t="array" ref="I1823">_xlfn.XLOOKUP(G1823,Food_Menu!A:A,Food_Menu!D:D)</f>
        <v>516.47</v>
      </c>
      <c r="J1823" s="2" t="s">
        <v>231</v>
      </c>
      <c r="K1823" s="2" t="str">
        <f t="array" ref="K1823">_xlfn.XLOOKUP(J1823,Delivery_Partners!A:A,Delivery_Partners!B:B)</f>
        <v>Delivery Partner 013</v>
      </c>
      <c r="L1823" s="3">
        <v>1</v>
      </c>
      <c r="M1823" s="2" t="s">
        <v>23</v>
      </c>
      <c r="N1823" s="2" t="s">
        <v>24</v>
      </c>
      <c r="O1823" s="3">
        <v>48</v>
      </c>
      <c r="P1823" s="13">
        <f t="shared" si="360"/>
        <v>516.47</v>
      </c>
      <c r="Q1823" s="13" t="str">
        <f t="shared" si="361"/>
        <v>Normal</v>
      </c>
      <c r="S1823" s="21"/>
    </row>
    <row r="1824" hidden="1" customHeight="1" spans="1:19">
      <c r="A1824" s="2" t="s">
        <v>3521</v>
      </c>
      <c r="B1824" s="29" t="s">
        <v>990</v>
      </c>
      <c r="C1824" s="2" t="s">
        <v>3522</v>
      </c>
      <c r="D1824" s="2" t="str">
        <f t="array" ref="D1824">_xlfn.XLOOKUP(C1824,Customers!A:A,Customers!B:B)</f>
        <v>Customer 1079</v>
      </c>
      <c r="E1824" s="2" t="s">
        <v>658</v>
      </c>
      <c r="F1824" s="2" t="str">
        <f t="array" ref="F1824">_xlfn.XLOOKUP(E1824,Restaurants!A:A,Restaurants!B:B)</f>
        <v>Restaurant 040</v>
      </c>
      <c r="G1824" s="2" t="s">
        <v>1025</v>
      </c>
      <c r="H1824" s="2" t="str">
        <f t="array" ref="H1824">_xlfn.XLOOKUP(G1824,Food_Menu!A:A,Food_Menu!B:B)</f>
        <v>Food Item 0047</v>
      </c>
      <c r="I1824" s="2"/>
      <c r="J1824" s="2" t="s">
        <v>2409</v>
      </c>
      <c r="K1824" s="2" t="str">
        <f t="array" ref="K1824">_xlfn.XLOOKUP(J1824,Delivery_Partners!A:A,Delivery_Partners!B:B)</f>
        <v>Delivery Partner 050</v>
      </c>
      <c r="L1824" s="3">
        <v>1</v>
      </c>
      <c r="M1824" s="2" t="s">
        <v>189</v>
      </c>
      <c r="N1824" s="2" t="s">
        <v>55</v>
      </c>
      <c r="O1824" s="2"/>
    </row>
    <row r="1825" customHeight="1" spans="1:19">
      <c r="A1825" s="2" t="s">
        <v>3523</v>
      </c>
      <c r="B1825" s="29" t="s">
        <v>2406</v>
      </c>
      <c r="C1825" s="2" t="s">
        <v>1902</v>
      </c>
      <c r="D1825" s="2" t="str">
        <f t="array" ref="D1825">_xlfn.XLOOKUP(C1825,Customers!A:A,Customers!B:B)</f>
        <v>Customer 0593</v>
      </c>
      <c r="E1825" s="2" t="s">
        <v>523</v>
      </c>
      <c r="F1825" s="2" t="str">
        <f t="array" ref="F1825">_xlfn.XLOOKUP(E1825,Restaurants!A:A,Restaurants!B:B)</f>
        <v>Restaurant 038</v>
      </c>
      <c r="G1825" s="2" t="s">
        <v>40</v>
      </c>
      <c r="H1825" s="2" t="str">
        <f t="array" ref="H1825">_xlfn.XLOOKUP(G1825,Food_Menu!A:A,Food_Menu!B:B)</f>
        <v>Food Item 0134</v>
      </c>
      <c r="I1825" s="2">
        <f t="array" ref="I1825">_xlfn.XLOOKUP(G1825,Food_Menu!A:A,Food_Menu!D:D)</f>
        <v>467.29</v>
      </c>
      <c r="J1825" s="2" t="s">
        <v>123</v>
      </c>
      <c r="K1825" s="2" t="str">
        <f t="array" ref="K1825">_xlfn.XLOOKUP(J1825,Delivery_Partners!A:A,Delivery_Partners!B:B)</f>
        <v>Delivery Partner 106</v>
      </c>
      <c r="L1825" s="3">
        <v>2</v>
      </c>
      <c r="M1825" s="2" t="s">
        <v>23</v>
      </c>
      <c r="N1825" s="2" t="s">
        <v>55</v>
      </c>
      <c r="O1825" s="3">
        <v>26</v>
      </c>
      <c r="P1825" s="13">
        <f>I1825*L1825</f>
        <v>934.58</v>
      </c>
      <c r="Q1825" s="13" t="str">
        <f>IF(O1825="","Not Delivered",IF(O1825&lt;=30,"Fast",IF(O1825&lt;=60,"Normal","Slow")))</f>
        <v>Fast</v>
      </c>
      <c r="S1825" s="21"/>
    </row>
    <row r="1826" hidden="1" customHeight="1" spans="1:19">
      <c r="A1826" s="2" t="s">
        <v>3524</v>
      </c>
      <c r="B1826" s="28">
        <v>45902</v>
      </c>
      <c r="C1826" s="2" t="s">
        <v>3525</v>
      </c>
      <c r="D1826" s="2" t="str">
        <f t="array" ref="D1826">_xlfn.XLOOKUP(C1826,Customers!A:A,Customers!B:B)</f>
        <v>Customer 0674</v>
      </c>
      <c r="E1826" s="2" t="s">
        <v>795</v>
      </c>
      <c r="F1826" s="2" t="str">
        <f t="array" ref="F1826">_xlfn.XLOOKUP(E1826,Restaurants!A:A,Restaurants!B:B)</f>
        <v>Restaurant 117</v>
      </c>
      <c r="G1826" s="2" t="s">
        <v>294</v>
      </c>
      <c r="H1826" s="2" t="str">
        <f t="array" ref="H1826">_xlfn.XLOOKUP(G1826,Food_Menu!A:A,Food_Menu!B:B)</f>
        <v>Food Item 0093</v>
      </c>
      <c r="I1826" s="2"/>
      <c r="J1826" s="2" t="s">
        <v>1375</v>
      </c>
      <c r="K1826" s="2" t="str">
        <f t="array" ref="K1826">_xlfn.XLOOKUP(J1826,Delivery_Partners!A:A,Delivery_Partners!B:B)</f>
        <v>Delivery Partner 008</v>
      </c>
      <c r="L1826" s="3">
        <v>1</v>
      </c>
      <c r="M1826" s="2" t="s">
        <v>101</v>
      </c>
      <c r="N1826" s="2" t="s">
        <v>24</v>
      </c>
      <c r="O1826" s="2"/>
    </row>
    <row r="1827" customHeight="1" spans="1:19">
      <c r="A1827" s="2" t="s">
        <v>3526</v>
      </c>
      <c r="B1827" s="29" t="s">
        <v>783</v>
      </c>
      <c r="C1827" s="2" t="s">
        <v>3527</v>
      </c>
      <c r="D1827" s="2" t="str">
        <f t="array" ref="D1827">_xlfn.XLOOKUP(C1827,Customers!A:A,Customers!B:B)</f>
        <v>Customer 0035</v>
      </c>
      <c r="E1827" s="2" t="s">
        <v>224</v>
      </c>
      <c r="F1827" s="2" t="str">
        <f t="array" ref="F1827">_xlfn.XLOOKUP(E1827,Restaurants!A:A,Restaurants!B:B)</f>
        <v>Restaurant 120</v>
      </c>
      <c r="G1827" s="2" t="s">
        <v>99</v>
      </c>
      <c r="H1827" s="2" t="str">
        <f t="array" ref="H1827">_xlfn.XLOOKUP(G1827,Food_Menu!A:A,Food_Menu!B:B)</f>
        <v>Food Item 0025</v>
      </c>
      <c r="I1827" s="2">
        <f t="array" ref="I1827">_xlfn.XLOOKUP(G1827,Food_Menu!A:A,Food_Menu!D:D)</f>
        <v>246.71</v>
      </c>
      <c r="J1827" s="2" t="s">
        <v>1290</v>
      </c>
      <c r="K1827" s="2" t="str">
        <f t="array" ref="K1827">_xlfn.XLOOKUP(J1827,Delivery_Partners!A:A,Delivery_Partners!B:B)</f>
        <v>Delivery Partner 035</v>
      </c>
      <c r="L1827" s="3">
        <v>2</v>
      </c>
      <c r="M1827" s="2" t="s">
        <v>23</v>
      </c>
      <c r="N1827" s="2" t="s">
        <v>24</v>
      </c>
      <c r="O1827" s="3">
        <v>39</v>
      </c>
      <c r="P1827" s="13">
        <f>I1827*L1827</f>
        <v>493.42</v>
      </c>
      <c r="Q1827" s="13" t="str">
        <f>IF(O1827="","Not Delivered",IF(O1827&lt;=30,"Fast",IF(O1827&lt;=60,"Normal","Slow")))</f>
        <v>Normal</v>
      </c>
      <c r="S1827" s="21"/>
    </row>
    <row r="1828" hidden="1" customHeight="1" spans="1:19">
      <c r="A1828" s="2" t="s">
        <v>3528</v>
      </c>
      <c r="B1828" s="29" t="s">
        <v>858</v>
      </c>
      <c r="C1828" s="2" t="s">
        <v>1662</v>
      </c>
      <c r="D1828" s="2" t="str">
        <f t="array" ref="D1828">_xlfn.XLOOKUP(C1828,Customers!A:A,Customers!B:B)</f>
        <v>Customer 0915</v>
      </c>
      <c r="E1828" s="2" t="s">
        <v>465</v>
      </c>
      <c r="F1828" s="2" t="str">
        <f t="array" ref="F1828">_xlfn.XLOOKUP(E1828,Restaurants!A:A,Restaurants!B:B)</f>
        <v>Restaurant 010</v>
      </c>
      <c r="G1828" s="2" t="s">
        <v>519</v>
      </c>
      <c r="H1828" s="2" t="str">
        <f t="array" ref="H1828">_xlfn.XLOOKUP(G1828,Food_Menu!A:A,Food_Menu!B:B)</f>
        <v>Food Item 0019</v>
      </c>
      <c r="I1828" s="2"/>
      <c r="J1828" s="2" t="s">
        <v>1193</v>
      </c>
      <c r="K1828" s="2" t="str">
        <f t="array" ref="K1828">_xlfn.XLOOKUP(J1828,Delivery_Partners!A:A,Delivery_Partners!B:B)</f>
        <v>Delivery Partner 074</v>
      </c>
      <c r="L1828" s="3">
        <v>1</v>
      </c>
      <c r="M1828" s="2" t="s">
        <v>101</v>
      </c>
      <c r="N1828" s="2" t="s">
        <v>24</v>
      </c>
      <c r="O1828" s="2"/>
    </row>
    <row r="1829" customHeight="1" spans="1:19">
      <c r="A1829" s="2" t="s">
        <v>3529</v>
      </c>
      <c r="B1829" s="28">
        <v>45812</v>
      </c>
      <c r="C1829" s="2" t="s">
        <v>2501</v>
      </c>
      <c r="D1829" s="2" t="str">
        <f t="array" ref="D1829">_xlfn.XLOOKUP(C1829,Customers!A:A,Customers!B:B)</f>
        <v>Customer 0304</v>
      </c>
      <c r="E1829" s="2" t="s">
        <v>60</v>
      </c>
      <c r="F1829" s="2" t="str">
        <f t="array" ref="F1829">_xlfn.XLOOKUP(E1829,Restaurants!A:A,Restaurants!B:B)</f>
        <v>Restaurant 019</v>
      </c>
      <c r="G1829" s="2" t="s">
        <v>276</v>
      </c>
      <c r="H1829" s="2" t="str">
        <f t="array" ref="H1829">_xlfn.XLOOKUP(G1829,Food_Menu!A:A,Food_Menu!B:B)</f>
        <v>Food Item 0145</v>
      </c>
      <c r="I1829" s="2">
        <f t="array" ref="I1829">_xlfn.XLOOKUP(G1829,Food_Menu!A:A,Food_Menu!D:D)</f>
        <v>530.68</v>
      </c>
      <c r="J1829" s="2" t="s">
        <v>236</v>
      </c>
      <c r="K1829" s="2" t="str">
        <f t="array" ref="K1829">_xlfn.XLOOKUP(J1829,Delivery_Partners!A:A,Delivery_Partners!B:B)</f>
        <v>Delivery Partner 068</v>
      </c>
      <c r="L1829" s="3">
        <v>3</v>
      </c>
      <c r="M1829" s="2" t="s">
        <v>23</v>
      </c>
      <c r="N1829" s="2" t="s">
        <v>24</v>
      </c>
      <c r="O1829" s="3">
        <v>43</v>
      </c>
      <c r="P1829" s="13">
        <f t="shared" ref="P1829:P1835" si="362">I1829*L1829</f>
        <v>1592.04</v>
      </c>
      <c r="Q1829" s="13" t="str">
        <f t="shared" ref="Q1829:Q1835" si="363">IF(O1829="","Not Delivered",IF(O1829&lt;=30,"Fast",IF(O1829&lt;=60,"Normal","Slow")))</f>
        <v>Normal</v>
      </c>
      <c r="S1829" s="21"/>
    </row>
    <row r="1830" customHeight="1" spans="1:19">
      <c r="A1830" s="2" t="s">
        <v>3530</v>
      </c>
      <c r="B1830" s="29" t="s">
        <v>1667</v>
      </c>
      <c r="C1830" s="2" t="s">
        <v>1618</v>
      </c>
      <c r="D1830" s="2" t="str">
        <f t="array" ref="D1830">_xlfn.XLOOKUP(C1830,Customers!A:A,Customers!B:B)</f>
        <v>Customer 1156</v>
      </c>
      <c r="E1830" s="2" t="s">
        <v>121</v>
      </c>
      <c r="F1830" s="2" t="str">
        <f t="array" ref="F1830">_xlfn.XLOOKUP(E1830,Restaurants!A:A,Restaurants!B:B)</f>
        <v>Restaurant 088</v>
      </c>
      <c r="G1830" s="2" t="s">
        <v>1083</v>
      </c>
      <c r="H1830" s="2" t="str">
        <f t="array" ref="H1830">_xlfn.XLOOKUP(G1830,Food_Menu!A:A,Food_Menu!B:B)</f>
        <v>Food Item 0206</v>
      </c>
      <c r="I1830" s="2">
        <f t="array" ref="I1830">_xlfn.XLOOKUP(G1830,Food_Menu!A:A,Food_Menu!D:D)</f>
        <v>635.73</v>
      </c>
      <c r="J1830" s="2" t="s">
        <v>808</v>
      </c>
      <c r="K1830" s="2" t="str">
        <f t="array" ref="K1830">_xlfn.XLOOKUP(J1830,Delivery_Partners!A:A,Delivery_Partners!B:B)</f>
        <v>Delivery Partner 153</v>
      </c>
      <c r="L1830" s="3">
        <v>1</v>
      </c>
      <c r="M1830" s="2" t="s">
        <v>23</v>
      </c>
      <c r="N1830" s="2" t="s">
        <v>55</v>
      </c>
      <c r="O1830" s="3">
        <v>57</v>
      </c>
      <c r="P1830" s="13">
        <f t="shared" si="362"/>
        <v>635.73</v>
      </c>
      <c r="Q1830" s="13" t="str">
        <f t="shared" si="363"/>
        <v>Normal</v>
      </c>
      <c r="S1830" s="21"/>
    </row>
    <row r="1831" customHeight="1" spans="1:19">
      <c r="A1831" s="2" t="s">
        <v>3531</v>
      </c>
      <c r="B1831" s="29" t="s">
        <v>1254</v>
      </c>
      <c r="C1831" s="2" t="s">
        <v>3532</v>
      </c>
      <c r="D1831" s="2" t="str">
        <f t="array" ref="D1831">_xlfn.XLOOKUP(C1831,Customers!A:A,Customers!B:B)</f>
        <v>Customer 0449</v>
      </c>
      <c r="E1831" s="2" t="s">
        <v>666</v>
      </c>
      <c r="F1831" s="2" t="str">
        <f t="array" ref="F1831">_xlfn.XLOOKUP(E1831,Restaurants!A:A,Restaurants!B:B)</f>
        <v>Restaurant 036</v>
      </c>
      <c r="G1831" s="2" t="s">
        <v>2703</v>
      </c>
      <c r="H1831" s="2" t="str">
        <f t="array" ref="H1831">_xlfn.XLOOKUP(G1831,Food_Menu!A:A,Food_Menu!B:B)</f>
        <v>Food Item 0181</v>
      </c>
      <c r="I1831" s="2">
        <f t="array" ref="I1831">_xlfn.XLOOKUP(G1831,Food_Menu!A:A,Food_Menu!D:D)</f>
        <v>574.53</v>
      </c>
      <c r="J1831" s="2" t="s">
        <v>304</v>
      </c>
      <c r="K1831" s="2" t="str">
        <f t="array" ref="K1831">_xlfn.XLOOKUP(J1831,Delivery_Partners!A:A,Delivery_Partners!B:B)</f>
        <v>Delivery Partner 099</v>
      </c>
      <c r="L1831" s="3">
        <v>1</v>
      </c>
      <c r="M1831" s="2" t="s">
        <v>23</v>
      </c>
      <c r="N1831" s="2" t="s">
        <v>55</v>
      </c>
      <c r="O1831" s="3">
        <v>39</v>
      </c>
      <c r="P1831" s="13">
        <f t="shared" si="362"/>
        <v>574.53</v>
      </c>
      <c r="Q1831" s="13" t="str">
        <f t="shared" si="363"/>
        <v>Normal</v>
      </c>
      <c r="S1831" s="21"/>
    </row>
    <row r="1832" customHeight="1" spans="1:19">
      <c r="A1832" s="2" t="s">
        <v>3533</v>
      </c>
      <c r="B1832" s="28">
        <v>45972</v>
      </c>
      <c r="C1832" s="2" t="s">
        <v>695</v>
      </c>
      <c r="D1832" s="2" t="str">
        <f t="array" ref="D1832">_xlfn.XLOOKUP(C1832,Customers!A:A,Customers!B:B)</f>
        <v>Customer 0227</v>
      </c>
      <c r="E1832" s="2" t="s">
        <v>446</v>
      </c>
      <c r="F1832" s="2" t="str">
        <f t="array" ref="F1832">_xlfn.XLOOKUP(E1832,Restaurants!A:A,Restaurants!B:B)</f>
        <v>Restaurant 078</v>
      </c>
      <c r="G1832" s="2" t="s">
        <v>852</v>
      </c>
      <c r="H1832" s="2" t="str">
        <f t="array" ref="H1832">_xlfn.XLOOKUP(G1832,Food_Menu!A:A,Food_Menu!B:B)</f>
        <v>Food Item 0167</v>
      </c>
      <c r="I1832" s="2">
        <f t="array" ref="I1832">_xlfn.XLOOKUP(G1832,Food_Menu!A:A,Food_Menu!D:D)</f>
        <v>250.66</v>
      </c>
      <c r="J1832" s="2" t="s">
        <v>1698</v>
      </c>
      <c r="K1832" s="2" t="str">
        <f t="array" ref="K1832">_xlfn.XLOOKUP(J1832,Delivery_Partners!A:A,Delivery_Partners!B:B)</f>
        <v>Delivery Partner 158</v>
      </c>
      <c r="L1832" s="3">
        <v>1</v>
      </c>
      <c r="M1832" s="2" t="s">
        <v>23</v>
      </c>
      <c r="N1832" s="2" t="s">
        <v>24</v>
      </c>
      <c r="O1832" s="3">
        <v>32</v>
      </c>
      <c r="P1832" s="13">
        <f t="shared" si="362"/>
        <v>250.66</v>
      </c>
      <c r="Q1832" s="13" t="str">
        <f t="shared" si="363"/>
        <v>Normal</v>
      </c>
      <c r="S1832" s="21"/>
    </row>
    <row r="1833" customHeight="1" spans="1:19">
      <c r="A1833" s="2" t="s">
        <v>3534</v>
      </c>
      <c r="B1833" s="29" t="s">
        <v>594</v>
      </c>
      <c r="C1833" s="2" t="s">
        <v>3535</v>
      </c>
      <c r="D1833" s="2" t="str">
        <f t="array" ref="D1833">_xlfn.XLOOKUP(C1833,Customers!A:A,Customers!B:B)</f>
        <v>Customer 0713</v>
      </c>
      <c r="E1833" s="2" t="s">
        <v>220</v>
      </c>
      <c r="F1833" s="2" t="str">
        <f t="array" ref="F1833">_xlfn.XLOOKUP(E1833,Restaurants!A:A,Restaurants!B:B)</f>
        <v>Restaurant 111</v>
      </c>
      <c r="G1833" s="2" t="s">
        <v>373</v>
      </c>
      <c r="H1833" s="2" t="str">
        <f t="array" ref="H1833">_xlfn.XLOOKUP(G1833,Food_Menu!A:A,Food_Menu!B:B)</f>
        <v>Food Item 0070</v>
      </c>
      <c r="I1833" s="2">
        <f t="array" ref="I1833">_xlfn.XLOOKUP(G1833,Food_Menu!A:A,Food_Menu!D:D)</f>
        <v>329.84</v>
      </c>
      <c r="J1833" s="2" t="s">
        <v>1325</v>
      </c>
      <c r="K1833" s="2" t="str">
        <f t="array" ref="K1833">_xlfn.XLOOKUP(J1833,Delivery_Partners!A:A,Delivery_Partners!B:B)</f>
        <v>Delivery Partner 137</v>
      </c>
      <c r="L1833" s="3">
        <v>1</v>
      </c>
      <c r="M1833" s="2" t="s">
        <v>23</v>
      </c>
      <c r="N1833" s="2" t="s">
        <v>24</v>
      </c>
      <c r="O1833" s="3">
        <v>15</v>
      </c>
      <c r="P1833" s="13">
        <f t="shared" si="362"/>
        <v>329.84</v>
      </c>
      <c r="Q1833" s="13" t="str">
        <f t="shared" si="363"/>
        <v>Fast</v>
      </c>
      <c r="S1833" s="21"/>
    </row>
    <row r="1834" customHeight="1" spans="1:19">
      <c r="A1834" s="2" t="s">
        <v>3536</v>
      </c>
      <c r="B1834" s="29" t="s">
        <v>1027</v>
      </c>
      <c r="C1834" s="2" t="s">
        <v>2322</v>
      </c>
      <c r="D1834" s="2" t="str">
        <f t="array" ref="D1834">_xlfn.XLOOKUP(C1834,Customers!A:A,Customers!B:B)</f>
        <v>Customer 0573</v>
      </c>
      <c r="E1834" s="2" t="s">
        <v>950</v>
      </c>
      <c r="F1834" s="2" t="str">
        <f t="array" ref="F1834">_xlfn.XLOOKUP(E1834,Restaurants!A:A,Restaurants!B:B)</f>
        <v>Restaurant 020</v>
      </c>
      <c r="G1834" s="2" t="s">
        <v>1547</v>
      </c>
      <c r="H1834" s="2" t="str">
        <f t="array" ref="H1834">_xlfn.XLOOKUP(G1834,Food_Menu!A:A,Food_Menu!B:B)</f>
        <v>Food Item 0155</v>
      </c>
      <c r="I1834" s="2">
        <f t="array" ref="I1834">_xlfn.XLOOKUP(G1834,Food_Menu!A:A,Food_Menu!D:D)</f>
        <v>185.15</v>
      </c>
      <c r="J1834" s="2" t="s">
        <v>54</v>
      </c>
      <c r="K1834" s="2" t="str">
        <f t="array" ref="K1834">_xlfn.XLOOKUP(J1834,Delivery_Partners!A:A,Delivery_Partners!B:B)</f>
        <v>Delivery Partner 075</v>
      </c>
      <c r="L1834" s="3">
        <v>1</v>
      </c>
      <c r="M1834" s="2" t="s">
        <v>23</v>
      </c>
      <c r="N1834" s="2" t="s">
        <v>74</v>
      </c>
      <c r="O1834" s="3">
        <v>60</v>
      </c>
      <c r="P1834" s="13">
        <f t="shared" si="362"/>
        <v>185.15</v>
      </c>
      <c r="Q1834" s="13" t="str">
        <f t="shared" si="363"/>
        <v>Normal</v>
      </c>
      <c r="S1834" s="21"/>
    </row>
    <row r="1835" customHeight="1" spans="1:19">
      <c r="A1835" s="2" t="s">
        <v>3537</v>
      </c>
      <c r="B1835" s="28">
        <v>45784</v>
      </c>
      <c r="C1835" s="2" t="s">
        <v>3538</v>
      </c>
      <c r="D1835" s="2" t="str">
        <f t="array" ref="D1835">_xlfn.XLOOKUP(C1835,Customers!A:A,Customers!B:B)</f>
        <v>Customer 0566</v>
      </c>
      <c r="E1835" s="2" t="s">
        <v>698</v>
      </c>
      <c r="F1835" s="2" t="str">
        <f t="array" ref="F1835">_xlfn.XLOOKUP(E1835,Restaurants!A:A,Restaurants!B:B)</f>
        <v>Restaurant 116</v>
      </c>
      <c r="G1835" s="2" t="s">
        <v>519</v>
      </c>
      <c r="H1835" s="2" t="str">
        <f t="array" ref="H1835">_xlfn.XLOOKUP(G1835,Food_Menu!A:A,Food_Menu!B:B)</f>
        <v>Food Item 0019</v>
      </c>
      <c r="I1835" s="2">
        <f t="array" ref="I1835">_xlfn.XLOOKUP(G1835,Food_Menu!A:A,Food_Menu!D:D)</f>
        <v>145.23</v>
      </c>
      <c r="J1835" s="2" t="s">
        <v>118</v>
      </c>
      <c r="K1835" s="2" t="str">
        <f t="array" ref="K1835">_xlfn.XLOOKUP(J1835,Delivery_Partners!A:A,Delivery_Partners!B:B)</f>
        <v>Delivery Partner 176</v>
      </c>
      <c r="L1835" s="3">
        <v>3</v>
      </c>
      <c r="M1835" s="2" t="s">
        <v>23</v>
      </c>
      <c r="N1835" s="2" t="s">
        <v>24</v>
      </c>
      <c r="O1835" s="3">
        <v>29</v>
      </c>
      <c r="P1835" s="13">
        <f t="shared" si="362"/>
        <v>435.69</v>
      </c>
      <c r="Q1835" s="13" t="str">
        <f t="shared" si="363"/>
        <v>Fast</v>
      </c>
      <c r="S1835" s="21"/>
    </row>
    <row r="1836" hidden="1" customHeight="1" spans="1:19">
      <c r="A1836" s="2" t="s">
        <v>3539</v>
      </c>
      <c r="B1836" s="28">
        <v>45694</v>
      </c>
      <c r="C1836" s="2" t="s">
        <v>3540</v>
      </c>
      <c r="D1836" s="2" t="str">
        <f t="array" ref="D1836">_xlfn.XLOOKUP(C1836,Customers!A:A,Customers!B:B)</f>
        <v>Customer 1140</v>
      </c>
      <c r="E1836" s="2" t="s">
        <v>335</v>
      </c>
      <c r="F1836" s="2" t="str">
        <f t="array" ref="F1836">_xlfn.XLOOKUP(E1836,Restaurants!A:A,Restaurants!B:B)</f>
        <v>Restaurant 007</v>
      </c>
      <c r="G1836" s="2" t="s">
        <v>881</v>
      </c>
      <c r="H1836" s="2" t="str">
        <f t="array" ref="H1836">_xlfn.XLOOKUP(G1836,Food_Menu!A:A,Food_Menu!B:B)</f>
        <v>Food Item 0038</v>
      </c>
      <c r="I1836" s="2"/>
      <c r="J1836" s="2" t="s">
        <v>241</v>
      </c>
      <c r="K1836" s="2" t="str">
        <f t="array" ref="K1836">_xlfn.XLOOKUP(J1836,Delivery_Partners!A:A,Delivery_Partners!B:B)</f>
        <v>Delivery Partner 152</v>
      </c>
      <c r="L1836" s="3">
        <v>2</v>
      </c>
      <c r="M1836" s="2" t="s">
        <v>189</v>
      </c>
      <c r="N1836" s="2" t="s">
        <v>55</v>
      </c>
      <c r="O1836" s="2"/>
    </row>
    <row r="1837" customHeight="1" spans="1:19">
      <c r="A1837" s="2" t="s">
        <v>3541</v>
      </c>
      <c r="B1837" s="29" t="s">
        <v>569</v>
      </c>
      <c r="C1837" s="2" t="s">
        <v>581</v>
      </c>
      <c r="D1837" s="2" t="str">
        <f t="array" ref="D1837">_xlfn.XLOOKUP(C1837,Customers!A:A,Customers!B:B)</f>
        <v>Customer 0438</v>
      </c>
      <c r="E1837" s="2" t="s">
        <v>376</v>
      </c>
      <c r="F1837" s="2" t="str">
        <f t="array" ref="F1837">_xlfn.XLOOKUP(E1837,Restaurants!A:A,Restaurants!B:B)</f>
        <v>Restaurant 028</v>
      </c>
      <c r="G1837" s="2" t="s">
        <v>713</v>
      </c>
      <c r="H1837" s="2" t="str">
        <f t="array" ref="H1837">_xlfn.XLOOKUP(G1837,Food_Menu!A:A,Food_Menu!B:B)</f>
        <v>Food Item 0031</v>
      </c>
      <c r="I1837" s="2">
        <f t="array" ref="I1837">_xlfn.XLOOKUP(G1837,Food_Menu!A:A,Food_Menu!D:D)</f>
        <v>485.31</v>
      </c>
      <c r="J1837" s="2" t="s">
        <v>251</v>
      </c>
      <c r="K1837" s="2" t="str">
        <f t="array" ref="K1837">_xlfn.XLOOKUP(J1837,Delivery_Partners!A:A,Delivery_Partners!B:B)</f>
        <v>Delivery Partner 089</v>
      </c>
      <c r="L1837" s="3">
        <v>3</v>
      </c>
      <c r="M1837" s="2" t="s">
        <v>23</v>
      </c>
      <c r="N1837" s="2" t="s">
        <v>24</v>
      </c>
      <c r="O1837" s="3">
        <v>36</v>
      </c>
      <c r="P1837" s="13">
        <f t="shared" ref="P1837:P1849" si="364">I1837*L1837</f>
        <v>1455.93</v>
      </c>
      <c r="Q1837" s="13" t="str">
        <f t="shared" ref="Q1837:Q1849" si="365">IF(O1837="","Not Delivered",IF(O1837&lt;=30,"Fast",IF(O1837&lt;=60,"Normal","Slow")))</f>
        <v>Normal</v>
      </c>
      <c r="S1837" s="21"/>
    </row>
    <row r="1838" customHeight="1" spans="1:19">
      <c r="A1838" s="2" t="s">
        <v>3542</v>
      </c>
      <c r="B1838" s="29" t="s">
        <v>690</v>
      </c>
      <c r="C1838" s="2" t="s">
        <v>2522</v>
      </c>
      <c r="D1838" s="2" t="str">
        <f t="array" ref="D1838">_xlfn.XLOOKUP(C1838,Customers!A:A,Customers!B:B)</f>
        <v>Customer 0478</v>
      </c>
      <c r="E1838" s="2" t="s">
        <v>249</v>
      </c>
      <c r="F1838" s="2" t="str">
        <f t="array" ref="F1838">_xlfn.XLOOKUP(E1838,Restaurants!A:A,Restaurants!B:B)</f>
        <v>Restaurant 061</v>
      </c>
      <c r="G1838" s="2" t="s">
        <v>1498</v>
      </c>
      <c r="H1838" s="2" t="str">
        <f t="array" ref="H1838">_xlfn.XLOOKUP(G1838,Food_Menu!A:A,Food_Menu!B:B)</f>
        <v>Food Item 0041</v>
      </c>
      <c r="I1838" s="2">
        <f t="array" ref="I1838">_xlfn.XLOOKUP(G1838,Food_Menu!A:A,Food_Menu!D:D)</f>
        <v>514.31</v>
      </c>
      <c r="J1838" s="2" t="s">
        <v>520</v>
      </c>
      <c r="K1838" s="2" t="str">
        <f t="array" ref="K1838">_xlfn.XLOOKUP(J1838,Delivery_Partners!A:A,Delivery_Partners!B:B)</f>
        <v>Delivery Partner 154</v>
      </c>
      <c r="L1838" s="3">
        <v>3</v>
      </c>
      <c r="M1838" s="2" t="s">
        <v>23</v>
      </c>
      <c r="N1838" s="2" t="s">
        <v>55</v>
      </c>
      <c r="O1838" s="3">
        <v>47</v>
      </c>
      <c r="P1838" s="13">
        <f t="shared" si="364"/>
        <v>1542.93</v>
      </c>
      <c r="Q1838" s="13" t="str">
        <f t="shared" si="365"/>
        <v>Normal</v>
      </c>
      <c r="S1838" s="21"/>
    </row>
    <row r="1839" customHeight="1" spans="1:19">
      <c r="A1839" s="2" t="s">
        <v>3543</v>
      </c>
      <c r="B1839" s="28">
        <v>45840</v>
      </c>
      <c r="C1839" s="2" t="s">
        <v>2245</v>
      </c>
      <c r="D1839" s="2" t="str">
        <f t="array" ref="D1839">_xlfn.XLOOKUP(C1839,Customers!A:A,Customers!B:B)</f>
        <v>Customer 0749</v>
      </c>
      <c r="E1839" s="2" t="s">
        <v>105</v>
      </c>
      <c r="F1839" s="2" t="str">
        <f t="array" ref="F1839">_xlfn.XLOOKUP(E1839,Restaurants!A:A,Restaurants!B:B)</f>
        <v>Restaurant 106</v>
      </c>
      <c r="G1839" s="2" t="s">
        <v>207</v>
      </c>
      <c r="H1839" s="2" t="str">
        <f t="array" ref="H1839">_xlfn.XLOOKUP(G1839,Food_Menu!A:A,Food_Menu!B:B)</f>
        <v>Food Item 0079</v>
      </c>
      <c r="I1839" s="2">
        <f t="array" ref="I1839">_xlfn.XLOOKUP(G1839,Food_Menu!A:A,Food_Menu!D:D)</f>
        <v>193.41</v>
      </c>
      <c r="J1839" s="2" t="s">
        <v>976</v>
      </c>
      <c r="K1839" s="2" t="str">
        <f t="array" ref="K1839">_xlfn.XLOOKUP(J1839,Delivery_Partners!A:A,Delivery_Partners!B:B)</f>
        <v>Delivery Partner 047</v>
      </c>
      <c r="L1839" s="3">
        <v>1</v>
      </c>
      <c r="M1839" s="2" t="s">
        <v>23</v>
      </c>
      <c r="N1839" s="2" t="s">
        <v>42</v>
      </c>
      <c r="O1839" s="3">
        <v>50</v>
      </c>
      <c r="P1839" s="13">
        <f t="shared" si="364"/>
        <v>193.41</v>
      </c>
      <c r="Q1839" s="13" t="str">
        <f t="shared" si="365"/>
        <v>Normal</v>
      </c>
      <c r="S1839" s="21"/>
    </row>
    <row r="1840" customHeight="1" spans="1:19">
      <c r="A1840" s="2" t="s">
        <v>3544</v>
      </c>
      <c r="B1840" s="28">
        <v>46000</v>
      </c>
      <c r="C1840" s="2" t="s">
        <v>2156</v>
      </c>
      <c r="D1840" s="2" t="str">
        <f t="array" ref="D1840">_xlfn.XLOOKUP(C1840,Customers!A:A,Customers!B:B)</f>
        <v>Customer 0205</v>
      </c>
      <c r="E1840" s="2" t="s">
        <v>468</v>
      </c>
      <c r="F1840" s="2" t="str">
        <f t="array" ref="F1840">_xlfn.XLOOKUP(E1840,Restaurants!A:A,Restaurants!B:B)</f>
        <v>Restaurant 067</v>
      </c>
      <c r="G1840" s="2" t="s">
        <v>683</v>
      </c>
      <c r="H1840" s="2" t="str">
        <f t="array" ref="H1840">_xlfn.XLOOKUP(G1840,Food_Menu!A:A,Food_Menu!B:B)</f>
        <v>Food Item 0010</v>
      </c>
      <c r="I1840" s="2">
        <f t="array" ref="I1840">_xlfn.XLOOKUP(G1840,Food_Menu!A:A,Food_Menu!D:D)</f>
        <v>253.04</v>
      </c>
      <c r="J1840" s="2" t="s">
        <v>621</v>
      </c>
      <c r="K1840" s="2" t="str">
        <f t="array" ref="K1840">_xlfn.XLOOKUP(J1840,Delivery_Partners!A:A,Delivery_Partners!B:B)</f>
        <v>Delivery Partner 038</v>
      </c>
      <c r="L1840" s="3">
        <v>3</v>
      </c>
      <c r="M1840" s="2" t="s">
        <v>23</v>
      </c>
      <c r="N1840" s="2" t="s">
        <v>24</v>
      </c>
      <c r="O1840" s="3">
        <v>27</v>
      </c>
      <c r="P1840" s="13">
        <f t="shared" si="364"/>
        <v>759.12</v>
      </c>
      <c r="Q1840" s="13" t="str">
        <f t="shared" si="365"/>
        <v>Fast</v>
      </c>
      <c r="S1840" s="21"/>
    </row>
    <row r="1841" customHeight="1" spans="1:19">
      <c r="A1841" s="2" t="s">
        <v>3545</v>
      </c>
      <c r="B1841" s="29" t="s">
        <v>1566</v>
      </c>
      <c r="C1841" s="2" t="s">
        <v>2193</v>
      </c>
      <c r="D1841" s="2" t="str">
        <f t="array" ref="D1841">_xlfn.XLOOKUP(C1841,Customers!A:A,Customers!B:B)</f>
        <v>Customer 0995</v>
      </c>
      <c r="E1841" s="2" t="s">
        <v>1765</v>
      </c>
      <c r="F1841" s="2" t="str">
        <f t="array" ref="F1841">_xlfn.XLOOKUP(E1841,Restaurants!A:A,Restaurants!B:B)</f>
        <v>Restaurant 017</v>
      </c>
      <c r="G1841" s="2" t="s">
        <v>1135</v>
      </c>
      <c r="H1841" s="2" t="str">
        <f t="array" ref="H1841">_xlfn.XLOOKUP(G1841,Food_Menu!A:A,Food_Menu!B:B)</f>
        <v>Food Item 0179</v>
      </c>
      <c r="I1841" s="2">
        <f t="array" ref="I1841">_xlfn.XLOOKUP(G1841,Food_Menu!A:A,Food_Menu!D:D)</f>
        <v>330.25</v>
      </c>
      <c r="J1841" s="2" t="s">
        <v>154</v>
      </c>
      <c r="K1841" s="2" t="str">
        <f t="array" ref="K1841">_xlfn.XLOOKUP(J1841,Delivery_Partners!A:A,Delivery_Partners!B:B)</f>
        <v>Delivery Partner 143</v>
      </c>
      <c r="L1841" s="3">
        <v>2</v>
      </c>
      <c r="M1841" s="2" t="s">
        <v>23</v>
      </c>
      <c r="N1841" s="2" t="s">
        <v>55</v>
      </c>
      <c r="O1841" s="3">
        <v>34</v>
      </c>
      <c r="P1841" s="13">
        <f t="shared" si="364"/>
        <v>660.5</v>
      </c>
      <c r="Q1841" s="13" t="str">
        <f t="shared" si="365"/>
        <v>Normal</v>
      </c>
      <c r="S1841" s="21"/>
    </row>
    <row r="1842" customHeight="1" spans="1:19">
      <c r="A1842" s="2" t="s">
        <v>3546</v>
      </c>
      <c r="B1842" s="28">
        <v>45718</v>
      </c>
      <c r="C1842" s="2" t="s">
        <v>3547</v>
      </c>
      <c r="D1842" s="2" t="str">
        <f t="array" ref="D1842">_xlfn.XLOOKUP(C1842,Customers!A:A,Customers!B:B)</f>
        <v>Customer 0276</v>
      </c>
      <c r="E1842" s="2" t="s">
        <v>1072</v>
      </c>
      <c r="F1842" s="2" t="str">
        <f t="array" ref="F1842">_xlfn.XLOOKUP(E1842,Restaurants!A:A,Restaurants!B:B)</f>
        <v>Restaurant 030</v>
      </c>
      <c r="G1842" s="2" t="s">
        <v>1013</v>
      </c>
      <c r="H1842" s="2" t="str">
        <f t="array" ref="H1842">_xlfn.XLOOKUP(G1842,Food_Menu!A:A,Food_Menu!B:B)</f>
        <v>Food Item 0158</v>
      </c>
      <c r="I1842" s="2">
        <f t="array" ref="I1842">_xlfn.XLOOKUP(G1842,Food_Menu!A:A,Food_Menu!D:D)</f>
        <v>622.8</v>
      </c>
      <c r="J1842" s="2" t="s">
        <v>154</v>
      </c>
      <c r="K1842" s="2" t="str">
        <f t="array" ref="K1842">_xlfn.XLOOKUP(J1842,Delivery_Partners!A:A,Delivery_Partners!B:B)</f>
        <v>Delivery Partner 143</v>
      </c>
      <c r="L1842" s="3">
        <v>1</v>
      </c>
      <c r="M1842" s="2" t="s">
        <v>23</v>
      </c>
      <c r="N1842" s="2" t="s">
        <v>24</v>
      </c>
      <c r="O1842" s="3">
        <v>35</v>
      </c>
      <c r="P1842" s="13">
        <f t="shared" si="364"/>
        <v>622.8</v>
      </c>
      <c r="Q1842" s="13" t="str">
        <f t="shared" si="365"/>
        <v>Normal</v>
      </c>
      <c r="S1842" s="21"/>
    </row>
    <row r="1843" customHeight="1" spans="1:19">
      <c r="A1843" s="2" t="s">
        <v>3548</v>
      </c>
      <c r="B1843" s="29" t="s">
        <v>1222</v>
      </c>
      <c r="C1843" s="2" t="s">
        <v>3549</v>
      </c>
      <c r="D1843" s="2" t="str">
        <f t="array" ref="D1843">_xlfn.XLOOKUP(C1843,Customers!A:A,Customers!B:B)</f>
        <v>Customer 0291</v>
      </c>
      <c r="E1843" s="2" t="s">
        <v>586</v>
      </c>
      <c r="F1843" s="2" t="str">
        <f t="array" ref="F1843">_xlfn.XLOOKUP(E1843,Restaurants!A:A,Restaurants!B:B)</f>
        <v>Restaurant 092</v>
      </c>
      <c r="G1843" s="2" t="s">
        <v>754</v>
      </c>
      <c r="H1843" s="2" t="str">
        <f t="array" ref="H1843">_xlfn.XLOOKUP(G1843,Food_Menu!A:A,Food_Menu!B:B)</f>
        <v>Food Item 0140</v>
      </c>
      <c r="I1843" s="2">
        <f t="array" ref="I1843">_xlfn.XLOOKUP(G1843,Food_Menu!A:A,Food_Menu!D:D)</f>
        <v>408.22</v>
      </c>
      <c r="J1843" s="2" t="s">
        <v>435</v>
      </c>
      <c r="K1843" s="2" t="str">
        <f t="array" ref="K1843">_xlfn.XLOOKUP(J1843,Delivery_Partners!A:A,Delivery_Partners!B:B)</f>
        <v>Delivery Partner 040</v>
      </c>
      <c r="L1843" s="3">
        <v>2</v>
      </c>
      <c r="M1843" s="2" t="s">
        <v>23</v>
      </c>
      <c r="N1843" s="2" t="s">
        <v>24</v>
      </c>
      <c r="O1843" s="3">
        <v>47</v>
      </c>
      <c r="P1843" s="13">
        <f t="shared" si="364"/>
        <v>816.44</v>
      </c>
      <c r="Q1843" s="13" t="str">
        <f t="shared" si="365"/>
        <v>Normal</v>
      </c>
      <c r="S1843" s="21"/>
    </row>
    <row r="1844" customHeight="1" spans="1:19">
      <c r="A1844" s="2" t="s">
        <v>3550</v>
      </c>
      <c r="B1844" s="29" t="s">
        <v>258</v>
      </c>
      <c r="C1844" s="2" t="s">
        <v>3551</v>
      </c>
      <c r="D1844" s="2" t="str">
        <f t="array" ref="D1844">_xlfn.XLOOKUP(C1844,Customers!A:A,Customers!B:B)</f>
        <v>Customer 0013</v>
      </c>
      <c r="E1844" s="2" t="s">
        <v>526</v>
      </c>
      <c r="F1844" s="2" t="str">
        <f t="array" ref="F1844">_xlfn.XLOOKUP(E1844,Restaurants!A:A,Restaurants!B:B)</f>
        <v>Restaurant 068</v>
      </c>
      <c r="G1844" s="2" t="s">
        <v>225</v>
      </c>
      <c r="H1844" s="2" t="str">
        <f t="array" ref="H1844">_xlfn.XLOOKUP(G1844,Food_Menu!A:A,Food_Menu!B:B)</f>
        <v>Food Item 0039</v>
      </c>
      <c r="I1844" s="2">
        <f t="array" ref="I1844">_xlfn.XLOOKUP(G1844,Food_Menu!A:A,Food_Menu!D:D)</f>
        <v>557.2</v>
      </c>
      <c r="J1844" s="2" t="s">
        <v>1239</v>
      </c>
      <c r="K1844" s="2" t="str">
        <f t="array" ref="K1844">_xlfn.XLOOKUP(J1844,Delivery_Partners!A:A,Delivery_Partners!B:B)</f>
        <v>Delivery Partner 136</v>
      </c>
      <c r="L1844" s="3">
        <v>4</v>
      </c>
      <c r="M1844" s="2" t="s">
        <v>23</v>
      </c>
      <c r="N1844" s="2" t="s">
        <v>55</v>
      </c>
      <c r="O1844" s="3">
        <v>42</v>
      </c>
      <c r="P1844" s="13">
        <f t="shared" si="364"/>
        <v>2228.8</v>
      </c>
      <c r="Q1844" s="13" t="str">
        <f t="shared" si="365"/>
        <v>Normal</v>
      </c>
      <c r="S1844" s="21"/>
    </row>
    <row r="1845" customHeight="1" spans="1:19">
      <c r="A1845" s="2" t="s">
        <v>3552</v>
      </c>
      <c r="B1845" s="29" t="s">
        <v>3312</v>
      </c>
      <c r="C1845" s="2" t="s">
        <v>810</v>
      </c>
      <c r="D1845" s="2" t="str">
        <f t="array" ref="D1845">_xlfn.XLOOKUP(C1845,Customers!A:A,Customers!B:B)</f>
        <v>Customer 0412</v>
      </c>
      <c r="E1845" s="2" t="s">
        <v>302</v>
      </c>
      <c r="F1845" s="2" t="str">
        <f t="array" ref="F1845">_xlfn.XLOOKUP(E1845,Restaurants!A:A,Restaurants!B:B)</f>
        <v>Restaurant 002</v>
      </c>
      <c r="G1845" s="2" t="s">
        <v>856</v>
      </c>
      <c r="H1845" s="2" t="str">
        <f t="array" ref="H1845">_xlfn.XLOOKUP(G1845,Food_Menu!A:A,Food_Menu!B:B)</f>
        <v>Food Item 0191</v>
      </c>
      <c r="I1845" s="2">
        <f t="array" ref="I1845">_xlfn.XLOOKUP(G1845,Food_Menu!A:A,Food_Menu!D:D)</f>
        <v>443.82</v>
      </c>
      <c r="J1845" s="2" t="s">
        <v>100</v>
      </c>
      <c r="K1845" s="2" t="str">
        <f t="array" ref="K1845">_xlfn.XLOOKUP(J1845,Delivery_Partners!A:A,Delivery_Partners!B:B)</f>
        <v>Delivery Partner 092</v>
      </c>
      <c r="L1845" s="3">
        <v>2</v>
      </c>
      <c r="M1845" s="2" t="s">
        <v>23</v>
      </c>
      <c r="N1845" s="2" t="s">
        <v>55</v>
      </c>
      <c r="O1845" s="3">
        <v>38</v>
      </c>
      <c r="P1845" s="13">
        <f t="shared" si="364"/>
        <v>887.64</v>
      </c>
      <c r="Q1845" s="13" t="str">
        <f t="shared" si="365"/>
        <v>Normal</v>
      </c>
      <c r="S1845" s="21"/>
    </row>
    <row r="1846" customHeight="1" spans="1:19">
      <c r="A1846" s="2" t="s">
        <v>3553</v>
      </c>
      <c r="B1846" s="29" t="s">
        <v>1906</v>
      </c>
      <c r="C1846" s="2" t="s">
        <v>547</v>
      </c>
      <c r="D1846" s="2" t="str">
        <f t="array" ref="D1846">_xlfn.XLOOKUP(C1846,Customers!A:A,Customers!B:B)</f>
        <v>Customer 0700</v>
      </c>
      <c r="E1846" s="2" t="s">
        <v>249</v>
      </c>
      <c r="F1846" s="2" t="str">
        <f t="array" ref="F1846">_xlfn.XLOOKUP(E1846,Restaurants!A:A,Restaurants!B:B)</f>
        <v>Restaurant 061</v>
      </c>
      <c r="G1846" s="2" t="s">
        <v>1749</v>
      </c>
      <c r="H1846" s="2" t="str">
        <f t="array" ref="H1846">_xlfn.XLOOKUP(G1846,Food_Menu!A:A,Food_Menu!B:B)</f>
        <v>Food Item 0002</v>
      </c>
      <c r="I1846" s="2">
        <f t="array" ref="I1846">_xlfn.XLOOKUP(G1846,Food_Menu!A:A,Food_Menu!D:D)</f>
        <v>89.4</v>
      </c>
      <c r="J1846" s="2" t="s">
        <v>351</v>
      </c>
      <c r="K1846" s="2" t="str">
        <f t="array" ref="K1846">_xlfn.XLOOKUP(J1846,Delivery_Partners!A:A,Delivery_Partners!B:B)</f>
        <v>Delivery Partner 101</v>
      </c>
      <c r="L1846" s="3">
        <v>2</v>
      </c>
      <c r="M1846" s="2" t="s">
        <v>23</v>
      </c>
      <c r="N1846" s="2" t="s">
        <v>55</v>
      </c>
      <c r="O1846" s="3">
        <v>46</v>
      </c>
      <c r="P1846" s="13">
        <f t="shared" si="364"/>
        <v>178.8</v>
      </c>
      <c r="Q1846" s="13" t="str">
        <f t="shared" si="365"/>
        <v>Normal</v>
      </c>
      <c r="S1846" s="21"/>
    </row>
    <row r="1847" customHeight="1" spans="1:19">
      <c r="A1847" s="2" t="s">
        <v>3554</v>
      </c>
      <c r="B1847" s="28">
        <v>45781</v>
      </c>
      <c r="C1847" s="2" t="s">
        <v>2661</v>
      </c>
      <c r="D1847" s="2" t="str">
        <f t="array" ref="D1847">_xlfn.XLOOKUP(C1847,Customers!A:A,Customers!B:B)</f>
        <v>Customer 0846</v>
      </c>
      <c r="E1847" s="2" t="s">
        <v>1022</v>
      </c>
      <c r="F1847" s="2" t="str">
        <f t="array" ref="F1847">_xlfn.XLOOKUP(E1847,Restaurants!A:A,Restaurants!B:B)</f>
        <v>Restaurant 049</v>
      </c>
      <c r="G1847" s="2" t="s">
        <v>2055</v>
      </c>
      <c r="H1847" s="2" t="str">
        <f t="array" ref="H1847">_xlfn.XLOOKUP(G1847,Food_Menu!A:A,Food_Menu!B:B)</f>
        <v>Food Item 0219</v>
      </c>
      <c r="I1847" s="2">
        <f t="array" ref="I1847">_xlfn.XLOOKUP(G1847,Food_Menu!A:A,Food_Menu!D:D)</f>
        <v>256.46</v>
      </c>
      <c r="J1847" s="2" t="s">
        <v>808</v>
      </c>
      <c r="K1847" s="2" t="str">
        <f t="array" ref="K1847">_xlfn.XLOOKUP(J1847,Delivery_Partners!A:A,Delivery_Partners!B:B)</f>
        <v>Delivery Partner 153</v>
      </c>
      <c r="L1847" s="3">
        <v>1</v>
      </c>
      <c r="M1847" s="2" t="s">
        <v>23</v>
      </c>
      <c r="N1847" s="2" t="s">
        <v>24</v>
      </c>
      <c r="O1847" s="3">
        <v>19</v>
      </c>
      <c r="P1847" s="13">
        <f t="shared" si="364"/>
        <v>256.46</v>
      </c>
      <c r="Q1847" s="13" t="str">
        <f t="shared" si="365"/>
        <v>Fast</v>
      </c>
      <c r="S1847" s="21"/>
    </row>
    <row r="1848" customHeight="1" spans="1:19">
      <c r="A1848" s="2" t="s">
        <v>3555</v>
      </c>
      <c r="B1848" s="29" t="s">
        <v>915</v>
      </c>
      <c r="C1848" s="2" t="s">
        <v>3522</v>
      </c>
      <c r="D1848" s="2" t="str">
        <f t="array" ref="D1848">_xlfn.XLOOKUP(C1848,Customers!A:A,Customers!B:B)</f>
        <v>Customer 1079</v>
      </c>
      <c r="E1848" s="2" t="s">
        <v>350</v>
      </c>
      <c r="F1848" s="2" t="str">
        <f t="array" ref="F1848">_xlfn.XLOOKUP(E1848,Restaurants!A:A,Restaurants!B:B)</f>
        <v>Restaurant 001</v>
      </c>
      <c r="G1848" s="2" t="s">
        <v>1608</v>
      </c>
      <c r="H1848" s="2" t="str">
        <f t="array" ref="H1848">_xlfn.XLOOKUP(G1848,Food_Menu!A:A,Food_Menu!B:B)</f>
        <v>Food Item 0160</v>
      </c>
      <c r="I1848" s="2">
        <f t="array" ref="I1848">_xlfn.XLOOKUP(G1848,Food_Menu!A:A,Food_Menu!D:D)</f>
        <v>297.4</v>
      </c>
      <c r="J1848" s="2" t="s">
        <v>432</v>
      </c>
      <c r="K1848" s="2" t="str">
        <f t="array" ref="K1848">_xlfn.XLOOKUP(J1848,Delivery_Partners!A:A,Delivery_Partners!B:B)</f>
        <v>Delivery Partner 029</v>
      </c>
      <c r="L1848" s="3">
        <v>3</v>
      </c>
      <c r="M1848" s="2" t="s">
        <v>23</v>
      </c>
      <c r="N1848" s="2" t="s">
        <v>24</v>
      </c>
      <c r="O1848" s="3">
        <v>40</v>
      </c>
      <c r="P1848" s="13">
        <f t="shared" si="364"/>
        <v>892.2</v>
      </c>
      <c r="Q1848" s="13" t="str">
        <f t="shared" si="365"/>
        <v>Normal</v>
      </c>
      <c r="S1848" s="21"/>
    </row>
    <row r="1849" customHeight="1" spans="1:19">
      <c r="A1849" s="2" t="s">
        <v>3556</v>
      </c>
      <c r="B1849" s="29" t="s">
        <v>854</v>
      </c>
      <c r="C1849" s="2" t="s">
        <v>1244</v>
      </c>
      <c r="D1849" s="2" t="str">
        <f t="array" ref="D1849">_xlfn.XLOOKUP(C1849,Customers!A:A,Customers!B:B)</f>
        <v>Customer 0934</v>
      </c>
      <c r="E1849" s="2" t="s">
        <v>1072</v>
      </c>
      <c r="F1849" s="2" t="str">
        <f t="array" ref="F1849">_xlfn.XLOOKUP(E1849,Restaurants!A:A,Restaurants!B:B)</f>
        <v>Restaurant 030</v>
      </c>
      <c r="G1849" s="2" t="s">
        <v>336</v>
      </c>
      <c r="H1849" s="2" t="str">
        <f t="array" ref="H1849">_xlfn.XLOOKUP(G1849,Food_Menu!A:A,Food_Menu!B:B)</f>
        <v>Food Item 0045</v>
      </c>
      <c r="I1849" s="2">
        <f t="array" ref="I1849">_xlfn.XLOOKUP(G1849,Food_Menu!A:A,Food_Menu!D:D)</f>
        <v>263.72</v>
      </c>
      <c r="J1849" s="2" t="s">
        <v>409</v>
      </c>
      <c r="K1849" s="2" t="str">
        <f t="array" ref="K1849">_xlfn.XLOOKUP(J1849,Delivery_Partners!A:A,Delivery_Partners!B:B)</f>
        <v>Delivery Partner 073</v>
      </c>
      <c r="L1849" s="3">
        <v>1</v>
      </c>
      <c r="M1849" s="2" t="s">
        <v>23</v>
      </c>
      <c r="N1849" s="2" t="s">
        <v>24</v>
      </c>
      <c r="O1849" s="3">
        <v>38</v>
      </c>
      <c r="P1849" s="13">
        <f t="shared" si="364"/>
        <v>263.72</v>
      </c>
      <c r="Q1849" s="13" t="str">
        <f t="shared" si="365"/>
        <v>Normal</v>
      </c>
      <c r="S1849" s="21"/>
    </row>
    <row r="1850" hidden="1" customHeight="1" spans="1:19">
      <c r="A1850" s="2" t="s">
        <v>3557</v>
      </c>
      <c r="B1850" s="28">
        <v>45997</v>
      </c>
      <c r="C1850" s="2" t="s">
        <v>929</v>
      </c>
      <c r="D1850" s="2" t="str">
        <f t="array" ref="D1850">_xlfn.XLOOKUP(C1850,Customers!A:A,Customers!B:B)</f>
        <v>Customer 0386</v>
      </c>
      <c r="E1850" s="2" t="s">
        <v>298</v>
      </c>
      <c r="F1850" s="2" t="str">
        <f t="array" ref="F1850">_xlfn.XLOOKUP(E1850,Restaurants!A:A,Restaurants!B:B)</f>
        <v>Restaurant 113</v>
      </c>
      <c r="G1850" s="2" t="s">
        <v>722</v>
      </c>
      <c r="H1850" s="2" t="str">
        <f t="array" ref="H1850">_xlfn.XLOOKUP(G1850,Food_Menu!A:A,Food_Menu!B:B)</f>
        <v>Food Item 0044</v>
      </c>
      <c r="I1850" s="2"/>
      <c r="J1850" s="2" t="s">
        <v>458</v>
      </c>
      <c r="K1850" s="2" t="str">
        <f t="array" ref="K1850">_xlfn.XLOOKUP(J1850,Delivery_Partners!A:A,Delivery_Partners!B:B)</f>
        <v>Delivery Partner 053</v>
      </c>
      <c r="L1850" s="3">
        <v>2</v>
      </c>
      <c r="M1850" s="2" t="s">
        <v>101</v>
      </c>
      <c r="N1850" s="2" t="s">
        <v>24</v>
      </c>
      <c r="O1850" s="2"/>
    </row>
    <row r="1851" hidden="1" customHeight="1" spans="1:19">
      <c r="A1851" s="2" t="s">
        <v>3558</v>
      </c>
      <c r="B1851" s="28">
        <v>45698</v>
      </c>
      <c r="C1851" s="2" t="s">
        <v>686</v>
      </c>
      <c r="D1851" s="2" t="str">
        <f t="array" ref="D1851">_xlfn.XLOOKUP(C1851,Customers!A:A,Customers!B:B)</f>
        <v>Customer 0991</v>
      </c>
      <c r="E1851" s="2" t="s">
        <v>674</v>
      </c>
      <c r="F1851" s="2" t="str">
        <f t="array" ref="F1851">_xlfn.XLOOKUP(E1851,Restaurants!A:A,Restaurants!B:B)</f>
        <v>Restaurant 085</v>
      </c>
      <c r="G1851" s="2" t="s">
        <v>1063</v>
      </c>
      <c r="H1851" s="2" t="str">
        <f t="array" ref="H1851">_xlfn.XLOOKUP(G1851,Food_Menu!A:A,Food_Menu!B:B)</f>
        <v>Food Item 0153</v>
      </c>
      <c r="I1851" s="2"/>
      <c r="J1851" s="2" t="s">
        <v>351</v>
      </c>
      <c r="K1851" s="2" t="str">
        <f t="array" ref="K1851">_xlfn.XLOOKUP(J1851,Delivery_Partners!A:A,Delivery_Partners!B:B)</f>
        <v>Delivery Partner 101</v>
      </c>
      <c r="L1851" s="3">
        <v>2</v>
      </c>
      <c r="M1851" s="2" t="s">
        <v>101</v>
      </c>
      <c r="N1851" s="2" t="s">
        <v>24</v>
      </c>
      <c r="O1851" s="2"/>
    </row>
    <row r="1852" customHeight="1" spans="1:19">
      <c r="A1852" s="2" t="s">
        <v>3559</v>
      </c>
      <c r="B1852" s="28">
        <v>45724</v>
      </c>
      <c r="C1852" s="2" t="s">
        <v>3106</v>
      </c>
      <c r="D1852" s="2" t="str">
        <f t="array" ref="D1852">_xlfn.XLOOKUP(C1852,Customers!A:A,Customers!B:B)</f>
        <v>Customer 0234</v>
      </c>
      <c r="E1852" s="2" t="s">
        <v>603</v>
      </c>
      <c r="F1852" s="2" t="str">
        <f t="array" ref="F1852">_xlfn.XLOOKUP(E1852,Restaurants!A:A,Restaurants!B:B)</f>
        <v>Restaurant 009</v>
      </c>
      <c r="G1852" s="2" t="s">
        <v>823</v>
      </c>
      <c r="H1852" s="2" t="str">
        <f t="array" ref="H1852">_xlfn.XLOOKUP(G1852,Food_Menu!A:A,Food_Menu!B:B)</f>
        <v>Food Item 0178</v>
      </c>
      <c r="I1852" s="2">
        <f t="array" ref="I1852">_xlfn.XLOOKUP(G1852,Food_Menu!A:A,Food_Menu!D:D)</f>
        <v>461.95</v>
      </c>
      <c r="J1852" s="2" t="s">
        <v>432</v>
      </c>
      <c r="K1852" s="2" t="str">
        <f t="array" ref="K1852">_xlfn.XLOOKUP(J1852,Delivery_Partners!A:A,Delivery_Partners!B:B)</f>
        <v>Delivery Partner 029</v>
      </c>
      <c r="L1852" s="3">
        <v>1</v>
      </c>
      <c r="M1852" s="2" t="s">
        <v>23</v>
      </c>
      <c r="N1852" s="2" t="s">
        <v>24</v>
      </c>
      <c r="O1852" s="3">
        <v>37</v>
      </c>
      <c r="P1852" s="13">
        <f t="shared" ref="P1852:P1853" si="366">I1852*L1852</f>
        <v>461.95</v>
      </c>
      <c r="Q1852" s="13" t="str">
        <f t="shared" ref="Q1852:Q1853" si="367">IF(O1852="","Not Delivered",IF(O1852&lt;=30,"Fast",IF(O1852&lt;=60,"Normal","Slow")))</f>
        <v>Normal</v>
      </c>
      <c r="S1852" s="21"/>
    </row>
    <row r="1853" customHeight="1" spans="1:19">
      <c r="A1853" s="2" t="s">
        <v>3560</v>
      </c>
      <c r="B1853" s="29" t="s">
        <v>58</v>
      </c>
      <c r="C1853" s="2" t="s">
        <v>855</v>
      </c>
      <c r="D1853" s="2" t="str">
        <f t="array" ref="D1853">_xlfn.XLOOKUP(C1853,Customers!A:A,Customers!B:B)</f>
        <v>Customer 0252</v>
      </c>
      <c r="E1853" s="2" t="s">
        <v>302</v>
      </c>
      <c r="F1853" s="2" t="str">
        <f t="array" ref="F1853">_xlfn.XLOOKUP(E1853,Restaurants!A:A,Restaurants!B:B)</f>
        <v>Restaurant 002</v>
      </c>
      <c r="G1853" s="2" t="s">
        <v>1185</v>
      </c>
      <c r="H1853" s="2" t="str">
        <f t="array" ref="H1853">_xlfn.XLOOKUP(G1853,Food_Menu!A:A,Food_Menu!B:B)</f>
        <v>Food Item 0103</v>
      </c>
      <c r="I1853" s="2">
        <f t="array" ref="I1853">_xlfn.XLOOKUP(G1853,Food_Menu!A:A,Food_Menu!D:D)</f>
        <v>421.35</v>
      </c>
      <c r="J1853" s="2" t="s">
        <v>389</v>
      </c>
      <c r="K1853" s="2" t="str">
        <f t="array" ref="K1853">_xlfn.XLOOKUP(J1853,Delivery_Partners!A:A,Delivery_Partners!B:B)</f>
        <v>Delivery Partner 022</v>
      </c>
      <c r="L1853" s="3">
        <v>1</v>
      </c>
      <c r="M1853" s="2" t="s">
        <v>23</v>
      </c>
      <c r="N1853" s="2" t="s">
        <v>74</v>
      </c>
      <c r="O1853" s="3">
        <v>28</v>
      </c>
      <c r="P1853" s="13">
        <f t="shared" si="366"/>
        <v>421.35</v>
      </c>
      <c r="Q1853" s="13" t="str">
        <f t="shared" si="367"/>
        <v>Fast</v>
      </c>
      <c r="S1853" s="21"/>
    </row>
    <row r="1854" hidden="1" customHeight="1" spans="1:19">
      <c r="A1854" s="2" t="s">
        <v>3561</v>
      </c>
      <c r="B1854" s="29" t="s">
        <v>1206</v>
      </c>
      <c r="C1854" s="2" t="s">
        <v>3562</v>
      </c>
      <c r="D1854" s="2" t="str">
        <f t="array" ref="D1854">_xlfn.XLOOKUP(C1854,Customers!A:A,Customers!B:B)</f>
        <v>Customer 0430</v>
      </c>
      <c r="E1854" s="2" t="s">
        <v>1060</v>
      </c>
      <c r="F1854" s="2" t="str">
        <f t="array" ref="F1854">_xlfn.XLOOKUP(E1854,Restaurants!A:A,Restaurants!B:B)</f>
        <v>Restaurant 042</v>
      </c>
      <c r="G1854" s="2" t="s">
        <v>1051</v>
      </c>
      <c r="H1854" s="2" t="str">
        <f t="array" ref="H1854">_xlfn.XLOOKUP(G1854,Food_Menu!A:A,Food_Menu!B:B)</f>
        <v>Food Item 0014</v>
      </c>
      <c r="I1854" s="2"/>
      <c r="J1854" s="2" t="s">
        <v>756</v>
      </c>
      <c r="K1854" s="2" t="str">
        <f t="array" ref="K1854">_xlfn.XLOOKUP(J1854,Delivery_Partners!A:A,Delivery_Partners!B:B)</f>
        <v>Delivery Partner 126</v>
      </c>
      <c r="L1854" s="3">
        <v>2</v>
      </c>
      <c r="M1854" s="2" t="s">
        <v>189</v>
      </c>
      <c r="N1854" s="2" t="s">
        <v>24</v>
      </c>
      <c r="O1854" s="2"/>
    </row>
    <row r="1855" hidden="1" customHeight="1" spans="1:19">
      <c r="A1855" s="2" t="s">
        <v>3563</v>
      </c>
      <c r="B1855" s="28">
        <v>45877</v>
      </c>
      <c r="C1855" s="2" t="s">
        <v>1199</v>
      </c>
      <c r="D1855" s="2" t="str">
        <f t="array" ref="D1855">_xlfn.XLOOKUP(C1855,Customers!A:A,Customers!B:B)</f>
        <v>Customer 0648</v>
      </c>
      <c r="E1855" s="2" t="s">
        <v>260</v>
      </c>
      <c r="F1855" s="2" t="str">
        <f t="array" ref="F1855">_xlfn.XLOOKUP(E1855,Restaurants!A:A,Restaurants!B:B)</f>
        <v>Restaurant 056</v>
      </c>
      <c r="G1855" s="2" t="s">
        <v>250</v>
      </c>
      <c r="H1855" s="2" t="str">
        <f t="array" ref="H1855">_xlfn.XLOOKUP(G1855,Food_Menu!A:A,Food_Menu!B:B)</f>
        <v>Food Item 0109</v>
      </c>
      <c r="I1855" s="2"/>
      <c r="J1855" s="2" t="s">
        <v>277</v>
      </c>
      <c r="K1855" s="2" t="str">
        <f t="array" ref="K1855">_xlfn.XLOOKUP(J1855,Delivery_Partners!A:A,Delivery_Partners!B:B)</f>
        <v>Delivery Partner 011</v>
      </c>
      <c r="L1855" s="3">
        <v>1</v>
      </c>
      <c r="M1855" s="2" t="s">
        <v>101</v>
      </c>
      <c r="N1855" s="2" t="s">
        <v>24</v>
      </c>
      <c r="O1855" s="2"/>
    </row>
    <row r="1856" customHeight="1" spans="1:19">
      <c r="A1856" s="2" t="s">
        <v>3564</v>
      </c>
      <c r="B1856" s="28">
        <v>45905</v>
      </c>
      <c r="C1856" s="2" t="s">
        <v>2205</v>
      </c>
      <c r="D1856" s="2" t="str">
        <f t="array" ref="D1856">_xlfn.XLOOKUP(C1856,Customers!A:A,Customers!B:B)</f>
        <v>Customer 0244</v>
      </c>
      <c r="E1856" s="2" t="s">
        <v>1224</v>
      </c>
      <c r="F1856" s="2" t="str">
        <f t="array" ref="F1856">_xlfn.XLOOKUP(E1856,Restaurants!A:A,Restaurants!B:B)</f>
        <v>Restaurant 055</v>
      </c>
      <c r="G1856" s="2" t="s">
        <v>762</v>
      </c>
      <c r="H1856" s="2" t="str">
        <f t="array" ref="H1856">_xlfn.XLOOKUP(G1856,Food_Menu!A:A,Food_Menu!B:B)</f>
        <v>Food Item 0106</v>
      </c>
      <c r="I1856" s="2">
        <f t="array" ref="I1856">_xlfn.XLOOKUP(G1856,Food_Menu!A:A,Food_Menu!D:D)</f>
        <v>115.23</v>
      </c>
      <c r="J1856" s="2" t="s">
        <v>1581</v>
      </c>
      <c r="K1856" s="2" t="str">
        <f t="array" ref="K1856">_xlfn.XLOOKUP(J1856,Delivery_Partners!A:A,Delivery_Partners!B:B)</f>
        <v>Delivery Partner 076</v>
      </c>
      <c r="L1856" s="3">
        <v>1</v>
      </c>
      <c r="M1856" s="2" t="s">
        <v>23</v>
      </c>
      <c r="N1856" s="2" t="s">
        <v>24</v>
      </c>
      <c r="O1856" s="3">
        <v>48</v>
      </c>
      <c r="P1856" s="13">
        <f t="shared" ref="P1856:P1864" si="368">I1856*L1856</f>
        <v>115.23</v>
      </c>
      <c r="Q1856" s="13" t="str">
        <f t="shared" ref="Q1856:Q1864" si="369">IF(O1856="","Not Delivered",IF(O1856&lt;=30,"Fast",IF(O1856&lt;=60,"Normal","Slow")))</f>
        <v>Normal</v>
      </c>
      <c r="S1856" s="21"/>
    </row>
    <row r="1857" customHeight="1" spans="1:19">
      <c r="A1857" s="2" t="s">
        <v>3565</v>
      </c>
      <c r="B1857" s="28">
        <v>45753</v>
      </c>
      <c r="C1857" s="2" t="s">
        <v>3004</v>
      </c>
      <c r="D1857" s="2" t="str">
        <f t="array" ref="D1857">_xlfn.XLOOKUP(C1857,Customers!A:A,Customers!B:B)</f>
        <v>Customer 1081</v>
      </c>
      <c r="E1857" s="2" t="s">
        <v>1342</v>
      </c>
      <c r="F1857" s="2" t="str">
        <f t="array" ref="F1857">_xlfn.XLOOKUP(E1857,Restaurants!A:A,Restaurants!B:B)</f>
        <v>Restaurant 084</v>
      </c>
      <c r="G1857" s="2" t="s">
        <v>826</v>
      </c>
      <c r="H1857" s="2" t="str">
        <f t="array" ref="H1857">_xlfn.XLOOKUP(G1857,Food_Menu!A:A,Food_Menu!B:B)</f>
        <v>Food Item 0072</v>
      </c>
      <c r="I1857" s="2">
        <f t="array" ref="I1857">_xlfn.XLOOKUP(G1857,Food_Menu!A:A,Food_Menu!D:D)</f>
        <v>154.11</v>
      </c>
      <c r="J1857" s="2" t="s">
        <v>1104</v>
      </c>
      <c r="K1857" s="2" t="str">
        <f t="array" ref="K1857">_xlfn.XLOOKUP(J1857,Delivery_Partners!A:A,Delivery_Partners!B:B)</f>
        <v>Delivery Partner 178</v>
      </c>
      <c r="L1857" s="3">
        <v>1</v>
      </c>
      <c r="M1857" s="2" t="s">
        <v>23</v>
      </c>
      <c r="N1857" s="2" t="s">
        <v>55</v>
      </c>
      <c r="O1857" s="3">
        <v>29</v>
      </c>
      <c r="P1857" s="13">
        <f t="shared" si="368"/>
        <v>154.11</v>
      </c>
      <c r="Q1857" s="13" t="str">
        <f t="shared" si="369"/>
        <v>Fast</v>
      </c>
      <c r="S1857" s="21"/>
    </row>
    <row r="1858" customHeight="1" spans="1:19">
      <c r="A1858" s="2" t="s">
        <v>3566</v>
      </c>
      <c r="B1858" s="29" t="s">
        <v>1544</v>
      </c>
      <c r="C1858" s="2" t="s">
        <v>3084</v>
      </c>
      <c r="D1858" s="2" t="str">
        <f t="array" ref="D1858">_xlfn.XLOOKUP(C1858,Customers!A:A,Customers!B:B)</f>
        <v>Customer 0325</v>
      </c>
      <c r="E1858" s="2" t="s">
        <v>254</v>
      </c>
      <c r="F1858" s="2" t="str">
        <f t="array" ref="F1858">_xlfn.XLOOKUP(E1858,Restaurants!A:A,Restaurants!B:B)</f>
        <v>Restaurant 021</v>
      </c>
      <c r="G1858" s="2" t="s">
        <v>591</v>
      </c>
      <c r="H1858" s="2" t="str">
        <f t="array" ref="H1858">_xlfn.XLOOKUP(G1858,Food_Menu!A:A,Food_Menu!B:B)</f>
        <v>Food Item 0199</v>
      </c>
      <c r="I1858" s="2">
        <f t="array" ref="I1858">_xlfn.XLOOKUP(G1858,Food_Menu!A:A,Food_Menu!D:D)</f>
        <v>484.48</v>
      </c>
      <c r="J1858" s="2" t="s">
        <v>610</v>
      </c>
      <c r="K1858" s="2" t="str">
        <f t="array" ref="K1858">_xlfn.XLOOKUP(J1858,Delivery_Partners!A:A,Delivery_Partners!B:B)</f>
        <v>Delivery Partner 180</v>
      </c>
      <c r="L1858" s="3">
        <v>2</v>
      </c>
      <c r="M1858" s="2" t="s">
        <v>23</v>
      </c>
      <c r="N1858" s="2" t="s">
        <v>42</v>
      </c>
      <c r="O1858" s="3">
        <v>24</v>
      </c>
      <c r="P1858" s="13">
        <f t="shared" si="368"/>
        <v>968.96</v>
      </c>
      <c r="Q1858" s="13" t="str">
        <f t="shared" si="369"/>
        <v>Fast</v>
      </c>
      <c r="S1858" s="21"/>
    </row>
    <row r="1859" customHeight="1" spans="1:19">
      <c r="A1859" s="2" t="s">
        <v>3567</v>
      </c>
      <c r="B1859" s="28">
        <v>45783</v>
      </c>
      <c r="C1859" s="2" t="s">
        <v>1796</v>
      </c>
      <c r="D1859" s="2" t="str">
        <f t="array" ref="D1859">_xlfn.XLOOKUP(C1859,Customers!A:A,Customers!B:B)</f>
        <v>Customer 0471</v>
      </c>
      <c r="E1859" s="2" t="s">
        <v>747</v>
      </c>
      <c r="F1859" s="2" t="str">
        <f t="array" ref="F1859">_xlfn.XLOOKUP(E1859,Restaurants!A:A,Restaurants!B:B)</f>
        <v>Restaurant 006</v>
      </c>
      <c r="G1859" s="2" t="s">
        <v>308</v>
      </c>
      <c r="H1859" s="2" t="str">
        <f t="array" ref="H1859">_xlfn.XLOOKUP(G1859,Food_Menu!A:A,Food_Menu!B:B)</f>
        <v>Food Item 0076</v>
      </c>
      <c r="I1859" s="2">
        <f t="array" ref="I1859">_xlfn.XLOOKUP(G1859,Food_Menu!A:A,Food_Menu!D:D)</f>
        <v>82.28</v>
      </c>
      <c r="J1859" s="2" t="s">
        <v>2158</v>
      </c>
      <c r="K1859" s="2" t="str">
        <f t="array" ref="K1859">_xlfn.XLOOKUP(J1859,Delivery_Partners!A:A,Delivery_Partners!B:B)</f>
        <v>Delivery Partner 033</v>
      </c>
      <c r="L1859" s="3">
        <v>1</v>
      </c>
      <c r="M1859" s="2" t="s">
        <v>23</v>
      </c>
      <c r="N1859" s="2" t="s">
        <v>55</v>
      </c>
      <c r="O1859" s="3">
        <v>32</v>
      </c>
      <c r="P1859" s="13">
        <f t="shared" si="368"/>
        <v>82.28</v>
      </c>
      <c r="Q1859" s="13" t="str">
        <f t="shared" si="369"/>
        <v>Normal</v>
      </c>
      <c r="S1859" s="21"/>
    </row>
    <row r="1860" customHeight="1" spans="1:19">
      <c r="A1860" s="2" t="s">
        <v>3568</v>
      </c>
      <c r="B1860" s="28">
        <v>45907</v>
      </c>
      <c r="C1860" s="2" t="s">
        <v>2491</v>
      </c>
      <c r="D1860" s="2" t="str">
        <f t="array" ref="D1860">_xlfn.XLOOKUP(C1860,Customers!A:A,Customers!B:B)</f>
        <v>Customer 0726</v>
      </c>
      <c r="E1860" s="2" t="s">
        <v>647</v>
      </c>
      <c r="F1860" s="2" t="str">
        <f t="array" ref="F1860">_xlfn.XLOOKUP(E1860,Restaurants!A:A,Restaurants!B:B)</f>
        <v>Restaurant 081</v>
      </c>
      <c r="G1860" s="2" t="s">
        <v>607</v>
      </c>
      <c r="H1860" s="2" t="str">
        <f t="array" ref="H1860">_xlfn.XLOOKUP(G1860,Food_Menu!A:A,Food_Menu!B:B)</f>
        <v>Food Item 0054</v>
      </c>
      <c r="I1860" s="2">
        <f t="array" ref="I1860">_xlfn.XLOOKUP(G1860,Food_Menu!A:A,Food_Menu!D:D)</f>
        <v>491.81</v>
      </c>
      <c r="J1860" s="2" t="s">
        <v>107</v>
      </c>
      <c r="K1860" s="2" t="str">
        <f t="array" ref="K1860">_xlfn.XLOOKUP(J1860,Delivery_Partners!A:A,Delivery_Partners!B:B)</f>
        <v>Delivery Partner 167</v>
      </c>
      <c r="L1860" s="3">
        <v>1</v>
      </c>
      <c r="M1860" s="2" t="s">
        <v>23</v>
      </c>
      <c r="N1860" s="2" t="s">
        <v>24</v>
      </c>
      <c r="O1860" s="3">
        <v>36</v>
      </c>
      <c r="P1860" s="13">
        <f t="shared" si="368"/>
        <v>491.81</v>
      </c>
      <c r="Q1860" s="13" t="str">
        <f t="shared" si="369"/>
        <v>Normal</v>
      </c>
      <c r="S1860" s="21"/>
    </row>
    <row r="1861" customHeight="1" spans="1:19">
      <c r="A1861" s="2" t="s">
        <v>3569</v>
      </c>
      <c r="B1861" s="28">
        <v>45994</v>
      </c>
      <c r="C1861" s="2" t="s">
        <v>556</v>
      </c>
      <c r="D1861" s="2" t="str">
        <f t="array" ref="D1861">_xlfn.XLOOKUP(C1861,Customers!A:A,Customers!B:B)</f>
        <v>Customer 0516</v>
      </c>
      <c r="E1861" s="2" t="s">
        <v>382</v>
      </c>
      <c r="F1861" s="2" t="str">
        <f t="array" ref="F1861">_xlfn.XLOOKUP(E1861,Restaurants!A:A,Restaurants!B:B)</f>
        <v>Restaurant 108</v>
      </c>
      <c r="G1861" s="2" t="s">
        <v>153</v>
      </c>
      <c r="H1861" s="2" t="str">
        <f t="array" ref="H1861">_xlfn.XLOOKUP(G1861,Food_Menu!A:A,Food_Menu!B:B)</f>
        <v>Food Item 0149</v>
      </c>
      <c r="I1861" s="2">
        <f t="array" ref="I1861">_xlfn.XLOOKUP(G1861,Food_Menu!A:A,Food_Menu!D:D)</f>
        <v>238.55</v>
      </c>
      <c r="J1861" s="2" t="s">
        <v>1120</v>
      </c>
      <c r="K1861" s="2" t="str">
        <f t="array" ref="K1861">_xlfn.XLOOKUP(J1861,Delivery_Partners!A:A,Delivery_Partners!B:B)</f>
        <v>Delivery Partner 061</v>
      </c>
      <c r="L1861" s="3">
        <v>3</v>
      </c>
      <c r="M1861" s="2" t="s">
        <v>23</v>
      </c>
      <c r="N1861" s="2" t="s">
        <v>24</v>
      </c>
      <c r="O1861" s="3">
        <v>18</v>
      </c>
      <c r="P1861" s="13">
        <f t="shared" si="368"/>
        <v>715.65</v>
      </c>
      <c r="Q1861" s="13" t="str">
        <f t="shared" si="369"/>
        <v>Fast</v>
      </c>
      <c r="S1861" s="21"/>
    </row>
    <row r="1862" customHeight="1" spans="1:19">
      <c r="A1862" s="2" t="s">
        <v>3570</v>
      </c>
      <c r="B1862" s="29" t="s">
        <v>1429</v>
      </c>
      <c r="C1862" s="2" t="s">
        <v>2531</v>
      </c>
      <c r="D1862" s="2" t="str">
        <f t="array" ref="D1862">_xlfn.XLOOKUP(C1862,Customers!A:A,Customers!B:B)</f>
        <v>Customer 0485</v>
      </c>
      <c r="E1862" s="2" t="s">
        <v>254</v>
      </c>
      <c r="F1862" s="2" t="str">
        <f t="array" ref="F1862">_xlfn.XLOOKUP(E1862,Restaurants!A:A,Restaurants!B:B)</f>
        <v>Restaurant 021</v>
      </c>
      <c r="G1862" s="2" t="s">
        <v>183</v>
      </c>
      <c r="H1862" s="2" t="str">
        <f t="array" ref="H1862">_xlfn.XLOOKUP(G1862,Food_Menu!A:A,Food_Menu!B:B)</f>
        <v>Food Item 0137</v>
      </c>
      <c r="I1862" s="2">
        <f t="array" ref="I1862">_xlfn.XLOOKUP(G1862,Food_Menu!A:A,Food_Menu!D:D)</f>
        <v>200.4</v>
      </c>
      <c r="J1862" s="2" t="s">
        <v>651</v>
      </c>
      <c r="K1862" s="2" t="str">
        <f t="array" ref="K1862">_xlfn.XLOOKUP(J1862,Delivery_Partners!A:A,Delivery_Partners!B:B)</f>
        <v>Delivery Partner 036</v>
      </c>
      <c r="L1862" s="3">
        <v>1</v>
      </c>
      <c r="M1862" s="2" t="s">
        <v>23</v>
      </c>
      <c r="N1862" s="2" t="s">
        <v>42</v>
      </c>
      <c r="O1862" s="3">
        <v>41</v>
      </c>
      <c r="P1862" s="13">
        <f t="shared" si="368"/>
        <v>200.4</v>
      </c>
      <c r="Q1862" s="13" t="str">
        <f t="shared" si="369"/>
        <v>Normal</v>
      </c>
      <c r="S1862" s="21"/>
    </row>
    <row r="1863" customHeight="1" spans="1:19">
      <c r="A1863" s="2" t="s">
        <v>3571</v>
      </c>
      <c r="B1863" s="29" t="s">
        <v>1671</v>
      </c>
      <c r="C1863" s="2" t="s">
        <v>2240</v>
      </c>
      <c r="D1863" s="2" t="str">
        <f t="array" ref="D1863">_xlfn.XLOOKUP(C1863,Customers!A:A,Customers!B:B)</f>
        <v>Customer 1182</v>
      </c>
      <c r="E1863" s="2" t="s">
        <v>537</v>
      </c>
      <c r="F1863" s="2" t="str">
        <f t="array" ref="F1863">_xlfn.XLOOKUP(E1863,Restaurants!A:A,Restaurants!B:B)</f>
        <v>Restaurant 044</v>
      </c>
      <c r="G1863" s="2" t="s">
        <v>183</v>
      </c>
      <c r="H1863" s="2" t="str">
        <f t="array" ref="H1863">_xlfn.XLOOKUP(G1863,Food_Menu!A:A,Food_Menu!B:B)</f>
        <v>Food Item 0137</v>
      </c>
      <c r="I1863" s="2">
        <f t="array" ref="I1863">_xlfn.XLOOKUP(G1863,Food_Menu!A:A,Food_Menu!D:D)</f>
        <v>200.4</v>
      </c>
      <c r="J1863" s="2" t="s">
        <v>887</v>
      </c>
      <c r="K1863" s="2" t="str">
        <f t="array" ref="K1863">_xlfn.XLOOKUP(J1863,Delivery_Partners!A:A,Delivery_Partners!B:B)</f>
        <v>Delivery Partner 091</v>
      </c>
      <c r="L1863" s="3">
        <v>3</v>
      </c>
      <c r="M1863" s="2" t="s">
        <v>23</v>
      </c>
      <c r="N1863" s="2" t="s">
        <v>74</v>
      </c>
      <c r="O1863" s="3">
        <v>48</v>
      </c>
      <c r="P1863" s="13">
        <f t="shared" si="368"/>
        <v>601.2</v>
      </c>
      <c r="Q1863" s="13" t="str">
        <f t="shared" si="369"/>
        <v>Normal</v>
      </c>
      <c r="S1863" s="21"/>
    </row>
    <row r="1864" customHeight="1" spans="1:19">
      <c r="A1864" s="2" t="s">
        <v>3572</v>
      </c>
      <c r="B1864" s="28">
        <v>45662</v>
      </c>
      <c r="C1864" s="2" t="s">
        <v>1502</v>
      </c>
      <c r="D1864" s="2" t="str">
        <f t="array" ref="D1864">_xlfn.XLOOKUP(C1864,Customers!A:A,Customers!B:B)</f>
        <v>Customer 0524</v>
      </c>
      <c r="E1864" s="2" t="s">
        <v>750</v>
      </c>
      <c r="F1864" s="2" t="str">
        <f t="array" ref="F1864">_xlfn.XLOOKUP(E1864,Restaurants!A:A,Restaurants!B:B)</f>
        <v>Restaurant 076</v>
      </c>
      <c r="G1864" s="2" t="s">
        <v>122</v>
      </c>
      <c r="H1864" s="2" t="str">
        <f t="array" ref="H1864">_xlfn.XLOOKUP(G1864,Food_Menu!A:A,Food_Menu!B:B)</f>
        <v>Food Item 0111</v>
      </c>
      <c r="I1864" s="2">
        <f t="array" ref="I1864">_xlfn.XLOOKUP(G1864,Food_Menu!A:A,Food_Menu!D:D)</f>
        <v>237.65</v>
      </c>
      <c r="J1864" s="2" t="s">
        <v>1863</v>
      </c>
      <c r="K1864" s="2" t="str">
        <f t="array" ref="K1864">_xlfn.XLOOKUP(J1864,Delivery_Partners!A:A,Delivery_Partners!B:B)</f>
        <v>Delivery Partner 088</v>
      </c>
      <c r="L1864" s="3">
        <v>1</v>
      </c>
      <c r="M1864" s="2" t="s">
        <v>23</v>
      </c>
      <c r="N1864" s="2" t="s">
        <v>74</v>
      </c>
      <c r="O1864" s="3">
        <v>15</v>
      </c>
      <c r="P1864" s="13">
        <f t="shared" si="368"/>
        <v>237.65</v>
      </c>
      <c r="Q1864" s="13" t="str">
        <f t="shared" si="369"/>
        <v>Fast</v>
      </c>
      <c r="S1864" s="21"/>
    </row>
    <row r="1865" hidden="1" customHeight="1" spans="1:19">
      <c r="A1865" s="2" t="s">
        <v>3573</v>
      </c>
      <c r="B1865" s="28">
        <v>45696</v>
      </c>
      <c r="C1865" s="2" t="s">
        <v>292</v>
      </c>
      <c r="D1865" s="2" t="str">
        <f t="array" ref="D1865">_xlfn.XLOOKUP(C1865,Customers!A:A,Customers!B:B)</f>
        <v>Customer 0136</v>
      </c>
      <c r="E1865" s="2" t="s">
        <v>950</v>
      </c>
      <c r="F1865" s="2" t="str">
        <f t="array" ref="F1865">_xlfn.XLOOKUP(E1865,Restaurants!A:A,Restaurants!B:B)</f>
        <v>Restaurant 020</v>
      </c>
      <c r="G1865" s="2" t="s">
        <v>163</v>
      </c>
      <c r="H1865" s="2" t="str">
        <f t="array" ref="H1865">_xlfn.XLOOKUP(G1865,Food_Menu!A:A,Food_Menu!B:B)</f>
        <v>Food Item 0071</v>
      </c>
      <c r="I1865" s="2"/>
      <c r="J1865" s="2" t="s">
        <v>236</v>
      </c>
      <c r="K1865" s="2" t="str">
        <f t="array" ref="K1865">_xlfn.XLOOKUP(J1865,Delivery_Partners!A:A,Delivery_Partners!B:B)</f>
        <v>Delivery Partner 068</v>
      </c>
      <c r="L1865" s="3">
        <v>1</v>
      </c>
      <c r="M1865" s="2" t="s">
        <v>101</v>
      </c>
      <c r="N1865" s="2" t="s">
        <v>42</v>
      </c>
      <c r="O1865" s="2"/>
    </row>
    <row r="1866" customHeight="1" spans="1:19">
      <c r="A1866" s="2" t="s">
        <v>3574</v>
      </c>
      <c r="B1866" s="29" t="s">
        <v>2003</v>
      </c>
      <c r="C1866" s="2" t="s">
        <v>3183</v>
      </c>
      <c r="D1866" s="2" t="str">
        <f t="array" ref="D1866">_xlfn.XLOOKUP(C1866,Customers!A:A,Customers!B:B)</f>
        <v>Customer 0877</v>
      </c>
      <c r="E1866" s="2" t="s">
        <v>137</v>
      </c>
      <c r="F1866" s="2" t="str">
        <f t="array" ref="F1866">_xlfn.XLOOKUP(E1866,Restaurants!A:A,Restaurants!B:B)</f>
        <v>Restaurant 104</v>
      </c>
      <c r="G1866" s="2" t="s">
        <v>28</v>
      </c>
      <c r="H1866" s="2" t="str">
        <f t="array" ref="H1866">_xlfn.XLOOKUP(G1866,Food_Menu!A:A,Food_Menu!B:B)</f>
        <v>Food Item 0057</v>
      </c>
      <c r="I1866" s="2">
        <f t="array" ref="I1866">_xlfn.XLOOKUP(G1866,Food_Menu!A:A,Food_Menu!D:D)</f>
        <v>302.55</v>
      </c>
      <c r="J1866" s="2" t="s">
        <v>1930</v>
      </c>
      <c r="K1866" s="2" t="str">
        <f t="array" ref="K1866">_xlfn.XLOOKUP(J1866,Delivery_Partners!A:A,Delivery_Partners!B:B)</f>
        <v>Delivery Partner 077</v>
      </c>
      <c r="L1866" s="3">
        <v>2</v>
      </c>
      <c r="M1866" s="2" t="s">
        <v>23</v>
      </c>
      <c r="N1866" s="2" t="s">
        <v>24</v>
      </c>
      <c r="O1866" s="3">
        <v>50</v>
      </c>
      <c r="P1866" s="13">
        <f>I1866*L1866</f>
        <v>605.1</v>
      </c>
      <c r="Q1866" s="13" t="str">
        <f>IF(O1866="","Not Delivered",IF(O1866&lt;=30,"Fast",IF(O1866&lt;=60,"Normal","Slow")))</f>
        <v>Normal</v>
      </c>
      <c r="S1866" s="21"/>
    </row>
    <row r="1867" hidden="1" customHeight="1" spans="1:19">
      <c r="A1867" s="2" t="s">
        <v>3575</v>
      </c>
      <c r="B1867" s="29" t="s">
        <v>546</v>
      </c>
      <c r="C1867" s="2" t="s">
        <v>2917</v>
      </c>
      <c r="D1867" s="2" t="str">
        <f t="array" ref="D1867">_xlfn.XLOOKUP(C1867,Customers!A:A,Customers!B:B)</f>
        <v>Customer 0847</v>
      </c>
      <c r="E1867" s="2" t="s">
        <v>376</v>
      </c>
      <c r="F1867" s="2" t="str">
        <f t="array" ref="F1867">_xlfn.XLOOKUP(E1867,Restaurants!A:A,Restaurants!B:B)</f>
        <v>Restaurant 028</v>
      </c>
      <c r="G1867" s="2" t="s">
        <v>728</v>
      </c>
      <c r="H1867" s="2" t="str">
        <f t="array" ref="H1867">_xlfn.XLOOKUP(G1867,Food_Menu!A:A,Food_Menu!B:B)</f>
        <v>Food Item 0027</v>
      </c>
      <c r="I1867" s="2"/>
      <c r="J1867" s="2" t="s">
        <v>895</v>
      </c>
      <c r="K1867" s="2" t="str">
        <f t="array" ref="K1867">_xlfn.XLOOKUP(J1867,Delivery_Partners!A:A,Delivery_Partners!B:B)</f>
        <v>Delivery Partner 018</v>
      </c>
      <c r="L1867" s="3">
        <v>1</v>
      </c>
      <c r="M1867" s="2" t="s">
        <v>189</v>
      </c>
      <c r="N1867" s="2" t="s">
        <v>24</v>
      </c>
      <c r="O1867" s="2"/>
    </row>
    <row r="1868" customHeight="1" spans="1:19">
      <c r="A1868" s="2" t="s">
        <v>3576</v>
      </c>
      <c r="B1868" s="29" t="s">
        <v>58</v>
      </c>
      <c r="C1868" s="2" t="s">
        <v>2001</v>
      </c>
      <c r="D1868" s="2" t="str">
        <f t="array" ref="D1868">_xlfn.XLOOKUP(C1868,Customers!A:A,Customers!B:B)</f>
        <v>Customer 0263</v>
      </c>
      <c r="E1868" s="2" t="s">
        <v>345</v>
      </c>
      <c r="F1868" s="2" t="str">
        <f t="array" ref="F1868">_xlfn.XLOOKUP(E1868,Restaurants!A:A,Restaurants!B:B)</f>
        <v>Restaurant 064</v>
      </c>
      <c r="G1868" s="2" t="s">
        <v>1498</v>
      </c>
      <c r="H1868" s="2" t="str">
        <f t="array" ref="H1868">_xlfn.XLOOKUP(G1868,Food_Menu!A:A,Food_Menu!B:B)</f>
        <v>Food Item 0041</v>
      </c>
      <c r="I1868" s="2">
        <f t="array" ref="I1868">_xlfn.XLOOKUP(G1868,Food_Menu!A:A,Food_Menu!D:D)</f>
        <v>514.31</v>
      </c>
      <c r="J1868" s="2" t="s">
        <v>1246</v>
      </c>
      <c r="K1868" s="2" t="str">
        <f t="array" ref="K1868">_xlfn.XLOOKUP(J1868,Delivery_Partners!A:A,Delivery_Partners!B:B)</f>
        <v>Delivery Partner 048</v>
      </c>
      <c r="L1868" s="3">
        <v>4</v>
      </c>
      <c r="M1868" s="2" t="s">
        <v>23</v>
      </c>
      <c r="N1868" s="2" t="s">
        <v>55</v>
      </c>
      <c r="O1868" s="3">
        <v>25</v>
      </c>
      <c r="P1868" s="13">
        <f t="shared" ref="P1868:P1887" si="370">I1868*L1868</f>
        <v>2057.24</v>
      </c>
      <c r="Q1868" s="13" t="str">
        <f t="shared" ref="Q1868:Q1887" si="371">IF(O1868="","Not Delivered",IF(O1868&lt;=30,"Fast",IF(O1868&lt;=60,"Normal","Slow")))</f>
        <v>Fast</v>
      </c>
      <c r="S1868" s="21"/>
    </row>
    <row r="1869" customHeight="1" spans="1:19">
      <c r="A1869" s="2" t="s">
        <v>3577</v>
      </c>
      <c r="B1869" s="29" t="s">
        <v>2442</v>
      </c>
      <c r="C1869" s="2" t="s">
        <v>2644</v>
      </c>
      <c r="D1869" s="2" t="str">
        <f t="array" ref="D1869">_xlfn.XLOOKUP(C1869,Customers!A:A,Customers!B:B)</f>
        <v>Customer 1021</v>
      </c>
      <c r="E1869" s="2" t="s">
        <v>952</v>
      </c>
      <c r="F1869" s="2" t="str">
        <f t="array" ref="F1869">_xlfn.XLOOKUP(E1869,Restaurants!A:A,Restaurants!B:B)</f>
        <v>Restaurant 041</v>
      </c>
      <c r="G1869" s="2" t="s">
        <v>906</v>
      </c>
      <c r="H1869" s="2" t="str">
        <f t="array" ref="H1869">_xlfn.XLOOKUP(G1869,Food_Menu!A:A,Food_Menu!B:B)</f>
        <v>Food Item 0128</v>
      </c>
      <c r="I1869" s="2">
        <f t="array" ref="I1869">_xlfn.XLOOKUP(G1869,Food_Menu!A:A,Food_Menu!D:D)</f>
        <v>317.72</v>
      </c>
      <c r="J1869" s="2" t="s">
        <v>651</v>
      </c>
      <c r="K1869" s="2" t="str">
        <f t="array" ref="K1869">_xlfn.XLOOKUP(J1869,Delivery_Partners!A:A,Delivery_Partners!B:B)</f>
        <v>Delivery Partner 036</v>
      </c>
      <c r="L1869" s="3">
        <v>1</v>
      </c>
      <c r="M1869" s="2" t="s">
        <v>23</v>
      </c>
      <c r="N1869" s="2" t="s">
        <v>55</v>
      </c>
      <c r="O1869" s="3">
        <v>44</v>
      </c>
      <c r="P1869" s="13">
        <f t="shared" si="370"/>
        <v>317.72</v>
      </c>
      <c r="Q1869" s="13" t="str">
        <f t="shared" si="371"/>
        <v>Normal</v>
      </c>
      <c r="S1869" s="21"/>
    </row>
    <row r="1870" customHeight="1" spans="1:19">
      <c r="A1870" s="2" t="s">
        <v>3578</v>
      </c>
      <c r="B1870" s="28">
        <v>45668</v>
      </c>
      <c r="C1870" s="2" t="s">
        <v>1796</v>
      </c>
      <c r="D1870" s="2" t="str">
        <f t="array" ref="D1870">_xlfn.XLOOKUP(C1870,Customers!A:A,Customers!B:B)</f>
        <v>Customer 0471</v>
      </c>
      <c r="E1870" s="2" t="s">
        <v>647</v>
      </c>
      <c r="F1870" s="2" t="str">
        <f t="array" ref="F1870">_xlfn.XLOOKUP(E1870,Restaurants!A:A,Restaurants!B:B)</f>
        <v>Restaurant 081</v>
      </c>
      <c r="G1870" s="2" t="s">
        <v>400</v>
      </c>
      <c r="H1870" s="2" t="str">
        <f t="array" ref="H1870">_xlfn.XLOOKUP(G1870,Food_Menu!A:A,Food_Menu!B:B)</f>
        <v>Food Item 0090</v>
      </c>
      <c r="I1870" s="2">
        <f t="array" ref="I1870">_xlfn.XLOOKUP(G1870,Food_Menu!A:A,Food_Menu!D:D)</f>
        <v>629.64</v>
      </c>
      <c r="J1870" s="2" t="s">
        <v>723</v>
      </c>
      <c r="K1870" s="2" t="str">
        <f t="array" ref="K1870">_xlfn.XLOOKUP(J1870,Delivery_Partners!A:A,Delivery_Partners!B:B)</f>
        <v>Delivery Partner 168</v>
      </c>
      <c r="L1870" s="3">
        <v>2</v>
      </c>
      <c r="M1870" s="2" t="s">
        <v>23</v>
      </c>
      <c r="N1870" s="2" t="s">
        <v>24</v>
      </c>
      <c r="O1870" s="3">
        <v>28</v>
      </c>
      <c r="P1870" s="13">
        <f t="shared" si="370"/>
        <v>1259.28</v>
      </c>
      <c r="Q1870" s="13" t="str">
        <f t="shared" si="371"/>
        <v>Fast</v>
      </c>
      <c r="S1870" s="21"/>
    </row>
    <row r="1871" customHeight="1" spans="1:19">
      <c r="A1871" s="2" t="s">
        <v>3579</v>
      </c>
      <c r="B1871" s="29" t="s">
        <v>1108</v>
      </c>
      <c r="C1871" s="2" t="s">
        <v>3580</v>
      </c>
      <c r="D1871" s="2" t="str">
        <f t="array" ref="D1871">_xlfn.XLOOKUP(C1871,Customers!A:A,Customers!B:B)</f>
        <v>Customer 0181</v>
      </c>
      <c r="E1871" s="2" t="s">
        <v>1450</v>
      </c>
      <c r="F1871" s="2" t="str">
        <f t="array" ref="F1871">_xlfn.XLOOKUP(E1871,Restaurants!A:A,Restaurants!B:B)</f>
        <v>Restaurant 024</v>
      </c>
      <c r="G1871" s="2" t="s">
        <v>1723</v>
      </c>
      <c r="H1871" s="2" t="str">
        <f t="array" ref="H1871">_xlfn.XLOOKUP(G1871,Food_Menu!A:A,Food_Menu!B:B)</f>
        <v>Food Item 0163</v>
      </c>
      <c r="I1871" s="2">
        <f t="array" ref="I1871">_xlfn.XLOOKUP(G1871,Food_Menu!A:A,Food_Menu!D:D)</f>
        <v>132.59</v>
      </c>
      <c r="J1871" s="2" t="s">
        <v>251</v>
      </c>
      <c r="K1871" s="2" t="str">
        <f t="array" ref="K1871">_xlfn.XLOOKUP(J1871,Delivery_Partners!A:A,Delivery_Partners!B:B)</f>
        <v>Delivery Partner 089</v>
      </c>
      <c r="L1871" s="3">
        <v>1</v>
      </c>
      <c r="M1871" s="2" t="s">
        <v>23</v>
      </c>
      <c r="N1871" s="2" t="s">
        <v>55</v>
      </c>
      <c r="O1871" s="3">
        <v>32</v>
      </c>
      <c r="P1871" s="13">
        <f t="shared" si="370"/>
        <v>132.59</v>
      </c>
      <c r="Q1871" s="13" t="str">
        <f t="shared" si="371"/>
        <v>Normal</v>
      </c>
      <c r="S1871" s="21"/>
    </row>
    <row r="1872" customHeight="1" spans="1:19">
      <c r="A1872" s="2" t="s">
        <v>3581</v>
      </c>
      <c r="B1872" s="28">
        <v>45751</v>
      </c>
      <c r="C1872" s="2" t="s">
        <v>70</v>
      </c>
      <c r="D1872" s="2" t="str">
        <f t="array" ref="D1872">_xlfn.XLOOKUP(C1872,Customers!A:A,Customers!B:B)</f>
        <v>Customer 0207</v>
      </c>
      <c r="E1872" s="2" t="s">
        <v>98</v>
      </c>
      <c r="F1872" s="2" t="str">
        <f t="array" ref="F1872">_xlfn.XLOOKUP(E1872,Restaurants!A:A,Restaurants!B:B)</f>
        <v>Restaurant 012</v>
      </c>
      <c r="G1872" s="2" t="s">
        <v>34</v>
      </c>
      <c r="H1872" s="2" t="str">
        <f t="array" ref="H1872">_xlfn.XLOOKUP(G1872,Food_Menu!A:A,Food_Menu!B:B)</f>
        <v>Food Item 0177</v>
      </c>
      <c r="I1872" s="2">
        <f t="array" ref="I1872">_xlfn.XLOOKUP(G1872,Food_Menu!A:A,Food_Menu!D:D)</f>
        <v>268.83</v>
      </c>
      <c r="J1872" s="2" t="s">
        <v>304</v>
      </c>
      <c r="K1872" s="2" t="str">
        <f t="array" ref="K1872">_xlfn.XLOOKUP(J1872,Delivery_Partners!A:A,Delivery_Partners!B:B)</f>
        <v>Delivery Partner 099</v>
      </c>
      <c r="L1872" s="3">
        <v>3</v>
      </c>
      <c r="M1872" s="2" t="s">
        <v>23</v>
      </c>
      <c r="N1872" s="2" t="s">
        <v>74</v>
      </c>
      <c r="O1872" s="3">
        <v>21</v>
      </c>
      <c r="P1872" s="13">
        <f t="shared" si="370"/>
        <v>806.49</v>
      </c>
      <c r="Q1872" s="13" t="str">
        <f t="shared" si="371"/>
        <v>Fast</v>
      </c>
      <c r="S1872" s="21"/>
    </row>
    <row r="1873" customHeight="1" spans="1:19">
      <c r="A1873" s="2" t="s">
        <v>3582</v>
      </c>
      <c r="B1873" s="29" t="s">
        <v>269</v>
      </c>
      <c r="C1873" s="2" t="s">
        <v>2628</v>
      </c>
      <c r="D1873" s="2" t="str">
        <f t="array" ref="D1873">_xlfn.XLOOKUP(C1873,Customers!A:A,Customers!B:B)</f>
        <v>Customer 0858</v>
      </c>
      <c r="E1873" s="2" t="s">
        <v>110</v>
      </c>
      <c r="F1873" s="2" t="str">
        <f t="array" ref="F1873">_xlfn.XLOOKUP(E1873,Restaurants!A:A,Restaurants!B:B)</f>
        <v>Restaurant 062</v>
      </c>
      <c r="G1873" s="2" t="s">
        <v>670</v>
      </c>
      <c r="H1873" s="2" t="str">
        <f t="array" ref="H1873">_xlfn.XLOOKUP(G1873,Food_Menu!A:A,Food_Menu!B:B)</f>
        <v>Food Item 0123</v>
      </c>
      <c r="I1873" s="2">
        <f t="array" ref="I1873">_xlfn.XLOOKUP(G1873,Food_Menu!A:A,Food_Menu!D:D)</f>
        <v>256.27</v>
      </c>
      <c r="J1873" s="2" t="s">
        <v>660</v>
      </c>
      <c r="K1873" s="2" t="str">
        <f t="array" ref="K1873">_xlfn.XLOOKUP(J1873,Delivery_Partners!A:A,Delivery_Partners!B:B)</f>
        <v>Delivery Partner 079</v>
      </c>
      <c r="L1873" s="3">
        <v>1</v>
      </c>
      <c r="M1873" s="2" t="s">
        <v>23</v>
      </c>
      <c r="N1873" s="2" t="s">
        <v>24</v>
      </c>
      <c r="O1873" s="3">
        <v>35</v>
      </c>
      <c r="P1873" s="13">
        <f t="shared" si="370"/>
        <v>256.27</v>
      </c>
      <c r="Q1873" s="13" t="str">
        <f t="shared" si="371"/>
        <v>Normal</v>
      </c>
      <c r="S1873" s="21"/>
    </row>
    <row r="1874" customHeight="1" spans="1:19">
      <c r="A1874" s="2" t="s">
        <v>3583</v>
      </c>
      <c r="B1874" s="29" t="s">
        <v>974</v>
      </c>
      <c r="C1874" s="2" t="s">
        <v>1856</v>
      </c>
      <c r="D1874" s="2" t="str">
        <f t="array" ref="D1874">_xlfn.XLOOKUP(C1874,Customers!A:A,Customers!B:B)</f>
        <v>Customer 0260</v>
      </c>
      <c r="E1874" s="2" t="s">
        <v>137</v>
      </c>
      <c r="F1874" s="2" t="str">
        <f t="array" ref="F1874">_xlfn.XLOOKUP(E1874,Restaurants!A:A,Restaurants!B:B)</f>
        <v>Restaurant 104</v>
      </c>
      <c r="G1874" s="2" t="s">
        <v>966</v>
      </c>
      <c r="H1874" s="2" t="str">
        <f t="array" ref="H1874">_xlfn.XLOOKUP(G1874,Food_Menu!A:A,Food_Menu!B:B)</f>
        <v>Food Item 0024</v>
      </c>
      <c r="I1874" s="2">
        <f t="array" ref="I1874">_xlfn.XLOOKUP(G1874,Food_Menu!A:A,Food_Menu!D:D)</f>
        <v>375.96</v>
      </c>
      <c r="J1874" s="2" t="s">
        <v>286</v>
      </c>
      <c r="K1874" s="2" t="str">
        <f t="array" ref="K1874">_xlfn.XLOOKUP(J1874,Delivery_Partners!A:A,Delivery_Partners!B:B)</f>
        <v>Delivery Partner 160</v>
      </c>
      <c r="L1874" s="3">
        <v>2</v>
      </c>
      <c r="M1874" s="2" t="s">
        <v>23</v>
      </c>
      <c r="N1874" s="2" t="s">
        <v>24</v>
      </c>
      <c r="O1874" s="3">
        <v>47</v>
      </c>
      <c r="P1874" s="13">
        <f t="shared" si="370"/>
        <v>751.92</v>
      </c>
      <c r="Q1874" s="13" t="str">
        <f t="shared" si="371"/>
        <v>Normal</v>
      </c>
      <c r="S1874" s="21"/>
    </row>
    <row r="1875" customHeight="1" spans="1:19">
      <c r="A1875" s="2" t="s">
        <v>3584</v>
      </c>
      <c r="B1875" s="29" t="s">
        <v>1042</v>
      </c>
      <c r="C1875" s="2" t="s">
        <v>2689</v>
      </c>
      <c r="D1875" s="2" t="str">
        <f t="array" ref="D1875">_xlfn.XLOOKUP(C1875,Customers!A:A,Customers!B:B)</f>
        <v>Customer 0564</v>
      </c>
      <c r="E1875" s="2" t="s">
        <v>750</v>
      </c>
      <c r="F1875" s="2" t="str">
        <f t="array" ref="F1875">_xlfn.XLOOKUP(E1875,Restaurants!A:A,Restaurants!B:B)</f>
        <v>Restaurant 076</v>
      </c>
      <c r="G1875" s="2" t="s">
        <v>2284</v>
      </c>
      <c r="H1875" s="2" t="str">
        <f t="array" ref="H1875">_xlfn.XLOOKUP(G1875,Food_Menu!A:A,Food_Menu!B:B)</f>
        <v>Food Item 0001</v>
      </c>
      <c r="I1875" s="2">
        <f t="array" ref="I1875">_xlfn.XLOOKUP(G1875,Food_Menu!A:A,Food_Menu!D:D)</f>
        <v>107.77</v>
      </c>
      <c r="J1875" s="2" t="s">
        <v>199</v>
      </c>
      <c r="K1875" s="2" t="str">
        <f t="array" ref="K1875">_xlfn.XLOOKUP(J1875,Delivery_Partners!A:A,Delivery_Partners!B:B)</f>
        <v>Delivery Partner 144</v>
      </c>
      <c r="L1875" s="3">
        <v>1</v>
      </c>
      <c r="M1875" s="2" t="s">
        <v>23</v>
      </c>
      <c r="N1875" s="2" t="s">
        <v>24</v>
      </c>
      <c r="O1875" s="3">
        <v>29</v>
      </c>
      <c r="P1875" s="13">
        <f t="shared" si="370"/>
        <v>107.77</v>
      </c>
      <c r="Q1875" s="13" t="str">
        <f t="shared" si="371"/>
        <v>Fast</v>
      </c>
      <c r="S1875" s="21"/>
    </row>
    <row r="1876" customHeight="1" spans="1:19">
      <c r="A1876" s="2" t="s">
        <v>3585</v>
      </c>
      <c r="B1876" s="29" t="s">
        <v>279</v>
      </c>
      <c r="C1876" s="2" t="s">
        <v>130</v>
      </c>
      <c r="D1876" s="2" t="str">
        <f t="array" ref="D1876">_xlfn.XLOOKUP(C1876,Customers!A:A,Customers!B:B)</f>
        <v>Customer 0881</v>
      </c>
      <c r="E1876" s="2" t="s">
        <v>421</v>
      </c>
      <c r="F1876" s="2" t="str">
        <f t="array" ref="F1876">_xlfn.XLOOKUP(E1876,Restaurants!A:A,Restaurants!B:B)</f>
        <v>Restaurant 091</v>
      </c>
      <c r="G1876" s="2" t="s">
        <v>861</v>
      </c>
      <c r="H1876" s="2" t="str">
        <f t="array" ref="H1876">_xlfn.XLOOKUP(G1876,Food_Menu!A:A,Food_Menu!B:B)</f>
        <v>Food Item 0051</v>
      </c>
      <c r="I1876" s="2">
        <f t="array" ref="I1876">_xlfn.XLOOKUP(G1876,Food_Menu!A:A,Food_Menu!D:D)</f>
        <v>516.47</v>
      </c>
      <c r="J1876" s="2" t="s">
        <v>693</v>
      </c>
      <c r="K1876" s="2" t="str">
        <f t="array" ref="K1876">_xlfn.XLOOKUP(J1876,Delivery_Partners!A:A,Delivery_Partners!B:B)</f>
        <v>Delivery Partner 125</v>
      </c>
      <c r="L1876" s="3">
        <v>2</v>
      </c>
      <c r="M1876" s="2" t="s">
        <v>23</v>
      </c>
      <c r="N1876" s="2" t="s">
        <v>24</v>
      </c>
      <c r="O1876" s="3">
        <v>43</v>
      </c>
      <c r="P1876" s="13">
        <f t="shared" si="370"/>
        <v>1032.94</v>
      </c>
      <c r="Q1876" s="13" t="str">
        <f t="shared" si="371"/>
        <v>Normal</v>
      </c>
      <c r="S1876" s="21"/>
    </row>
    <row r="1877" customHeight="1" spans="1:19">
      <c r="A1877" s="2" t="s">
        <v>3586</v>
      </c>
      <c r="B1877" s="29" t="s">
        <v>1144</v>
      </c>
      <c r="C1877" s="2" t="s">
        <v>2512</v>
      </c>
      <c r="D1877" s="2" t="str">
        <f t="array" ref="D1877">_xlfn.XLOOKUP(C1877,Customers!A:A,Customers!B:B)</f>
        <v>Customer 1024</v>
      </c>
      <c r="E1877" s="2" t="s">
        <v>1176</v>
      </c>
      <c r="F1877" s="2" t="str">
        <f t="array" ref="F1877">_xlfn.XLOOKUP(E1877,Restaurants!A:A,Restaurants!B:B)</f>
        <v>Restaurant 053</v>
      </c>
      <c r="G1877" s="2" t="s">
        <v>1272</v>
      </c>
      <c r="H1877" s="2" t="str">
        <f t="array" ref="H1877">_xlfn.XLOOKUP(G1877,Food_Menu!A:A,Food_Menu!B:B)</f>
        <v>Food Item 0063</v>
      </c>
      <c r="I1877" s="2">
        <f t="array" ref="I1877">_xlfn.XLOOKUP(G1877,Food_Menu!A:A,Food_Menu!D:D)</f>
        <v>539.41</v>
      </c>
      <c r="J1877" s="2" t="s">
        <v>256</v>
      </c>
      <c r="K1877" s="2" t="str">
        <f t="array" ref="K1877">_xlfn.XLOOKUP(J1877,Delivery_Partners!A:A,Delivery_Partners!B:B)</f>
        <v>Delivery Partner 057</v>
      </c>
      <c r="L1877" s="3">
        <v>1</v>
      </c>
      <c r="M1877" s="2" t="s">
        <v>23</v>
      </c>
      <c r="N1877" s="2" t="s">
        <v>42</v>
      </c>
      <c r="O1877" s="3">
        <v>34</v>
      </c>
      <c r="P1877" s="13">
        <f t="shared" si="370"/>
        <v>539.41</v>
      </c>
      <c r="Q1877" s="13" t="str">
        <f t="shared" si="371"/>
        <v>Normal</v>
      </c>
      <c r="S1877" s="21"/>
    </row>
    <row r="1878" customHeight="1" spans="1:19">
      <c r="A1878" s="2" t="s">
        <v>3587</v>
      </c>
      <c r="B1878" s="29" t="s">
        <v>141</v>
      </c>
      <c r="C1878" s="2" t="s">
        <v>1999</v>
      </c>
      <c r="D1878" s="2" t="str">
        <f t="array" ref="D1878">_xlfn.XLOOKUP(C1878,Customers!A:A,Customers!B:B)</f>
        <v>Customer 0588</v>
      </c>
      <c r="E1878" s="2" t="s">
        <v>1765</v>
      </c>
      <c r="F1878" s="2" t="str">
        <f t="array" ref="F1878">_xlfn.XLOOKUP(E1878,Restaurants!A:A,Restaurants!B:B)</f>
        <v>Restaurant 017</v>
      </c>
      <c r="G1878" s="2" t="s">
        <v>962</v>
      </c>
      <c r="H1878" s="2" t="str">
        <f t="array" ref="H1878">_xlfn.XLOOKUP(G1878,Food_Menu!A:A,Food_Menu!B:B)</f>
        <v>Food Item 0017</v>
      </c>
      <c r="I1878" s="2">
        <f t="array" ref="I1878">_xlfn.XLOOKUP(G1878,Food_Menu!A:A,Food_Menu!D:D)</f>
        <v>353.65</v>
      </c>
      <c r="J1878" s="2" t="s">
        <v>1090</v>
      </c>
      <c r="K1878" s="2" t="str">
        <f t="array" ref="K1878">_xlfn.XLOOKUP(J1878,Delivery_Partners!A:A,Delivery_Partners!B:B)</f>
        <v>Delivery Partner 056</v>
      </c>
      <c r="L1878" s="3">
        <v>1</v>
      </c>
      <c r="M1878" s="2" t="s">
        <v>23</v>
      </c>
      <c r="N1878" s="2" t="s">
        <v>55</v>
      </c>
      <c r="O1878" s="3">
        <v>48</v>
      </c>
      <c r="P1878" s="13">
        <f t="shared" si="370"/>
        <v>353.65</v>
      </c>
      <c r="Q1878" s="13" t="str">
        <f t="shared" si="371"/>
        <v>Normal</v>
      </c>
      <c r="S1878" s="21"/>
    </row>
    <row r="1879" customHeight="1" spans="1:19">
      <c r="A1879" s="2" t="s">
        <v>3588</v>
      </c>
      <c r="B1879" s="28">
        <v>45669</v>
      </c>
      <c r="C1879" s="2" t="s">
        <v>3589</v>
      </c>
      <c r="D1879" s="2" t="str">
        <f t="array" ref="D1879">_xlfn.XLOOKUP(C1879,Customers!A:A,Customers!B:B)</f>
        <v>Customer 1089</v>
      </c>
      <c r="E1879" s="2" t="s">
        <v>289</v>
      </c>
      <c r="F1879" s="2" t="str">
        <f t="array" ref="F1879">_xlfn.XLOOKUP(E1879,Restaurants!A:A,Restaurants!B:B)</f>
        <v>Restaurant 052</v>
      </c>
      <c r="G1879" s="2" t="s">
        <v>67</v>
      </c>
      <c r="H1879" s="2" t="str">
        <f t="array" ref="H1879">_xlfn.XLOOKUP(G1879,Food_Menu!A:A,Food_Menu!B:B)</f>
        <v>Food Item 0172</v>
      </c>
      <c r="I1879" s="2">
        <f t="array" ref="I1879">_xlfn.XLOOKUP(G1879,Food_Menu!A:A,Food_Menu!D:D)</f>
        <v>219.12</v>
      </c>
      <c r="J1879" s="2" t="s">
        <v>95</v>
      </c>
      <c r="K1879" s="2" t="str">
        <f t="array" ref="K1879">_xlfn.XLOOKUP(J1879,Delivery_Partners!A:A,Delivery_Partners!B:B)</f>
        <v>Delivery Partner 170</v>
      </c>
      <c r="L1879" s="3">
        <v>2</v>
      </c>
      <c r="M1879" s="2" t="s">
        <v>23</v>
      </c>
      <c r="N1879" s="2" t="s">
        <v>24</v>
      </c>
      <c r="O1879" s="3">
        <v>29</v>
      </c>
      <c r="P1879" s="13">
        <f t="shared" si="370"/>
        <v>438.24</v>
      </c>
      <c r="Q1879" s="13" t="str">
        <f t="shared" si="371"/>
        <v>Fast</v>
      </c>
      <c r="S1879" s="21"/>
    </row>
    <row r="1880" customHeight="1" spans="1:19">
      <c r="A1880" s="2" t="s">
        <v>3590</v>
      </c>
      <c r="B1880" s="29" t="s">
        <v>1412</v>
      </c>
      <c r="C1880" s="2" t="s">
        <v>2609</v>
      </c>
      <c r="D1880" s="2" t="str">
        <f t="array" ref="D1880">_xlfn.XLOOKUP(C1880,Customers!A:A,Customers!B:B)</f>
        <v>Customer 0364</v>
      </c>
      <c r="E1880" s="2" t="s">
        <v>372</v>
      </c>
      <c r="F1880" s="2" t="str">
        <f t="array" ref="F1880">_xlfn.XLOOKUP(E1880,Restaurants!A:A,Restaurants!B:B)</f>
        <v>Restaurant 119</v>
      </c>
      <c r="G1880" s="2" t="s">
        <v>946</v>
      </c>
      <c r="H1880" s="2" t="str">
        <f t="array" ref="H1880">_xlfn.XLOOKUP(G1880,Food_Menu!A:A,Food_Menu!B:B)</f>
        <v>Food Item 0081</v>
      </c>
      <c r="I1880" s="2">
        <f t="array" ref="I1880">_xlfn.XLOOKUP(G1880,Food_Menu!A:A,Food_Menu!D:D)</f>
        <v>453.95</v>
      </c>
      <c r="J1880" s="2" t="s">
        <v>723</v>
      </c>
      <c r="K1880" s="2" t="str">
        <f t="array" ref="K1880">_xlfn.XLOOKUP(J1880,Delivery_Partners!A:A,Delivery_Partners!B:B)</f>
        <v>Delivery Partner 168</v>
      </c>
      <c r="L1880" s="3">
        <v>1</v>
      </c>
      <c r="M1880" s="2" t="s">
        <v>23</v>
      </c>
      <c r="N1880" s="2" t="s">
        <v>42</v>
      </c>
      <c r="O1880" s="3">
        <v>54</v>
      </c>
      <c r="P1880" s="13">
        <f t="shared" si="370"/>
        <v>453.95</v>
      </c>
      <c r="Q1880" s="13" t="str">
        <f t="shared" si="371"/>
        <v>Normal</v>
      </c>
      <c r="S1880" s="21"/>
    </row>
    <row r="1881" customHeight="1" spans="1:19">
      <c r="A1881" s="2" t="s">
        <v>3591</v>
      </c>
      <c r="B1881" s="29" t="s">
        <v>964</v>
      </c>
      <c r="C1881" s="2" t="s">
        <v>626</v>
      </c>
      <c r="D1881" s="2" t="str">
        <f t="array" ref="D1881">_xlfn.XLOOKUP(C1881,Customers!A:A,Customers!B:B)</f>
        <v>Customer 1047</v>
      </c>
      <c r="E1881" s="2" t="s">
        <v>265</v>
      </c>
      <c r="F1881" s="2" t="str">
        <f t="array" ref="F1881">_xlfn.XLOOKUP(E1881,Restaurants!A:A,Restaurants!B:B)</f>
        <v>Restaurant 094</v>
      </c>
      <c r="G1881" s="2" t="s">
        <v>920</v>
      </c>
      <c r="H1881" s="2" t="str">
        <f t="array" ref="H1881">_xlfn.XLOOKUP(G1881,Food_Menu!A:A,Food_Menu!B:B)</f>
        <v>Food Item 0164</v>
      </c>
      <c r="I1881" s="2">
        <f t="array" ref="I1881">_xlfn.XLOOKUP(G1881,Food_Menu!A:A,Food_Menu!D:D)</f>
        <v>389.25</v>
      </c>
      <c r="J1881" s="2" t="s">
        <v>62</v>
      </c>
      <c r="K1881" s="2" t="str">
        <f t="array" ref="K1881">_xlfn.XLOOKUP(J1881,Delivery_Partners!A:A,Delivery_Partners!B:B)</f>
        <v>Delivery Partner 051</v>
      </c>
      <c r="L1881" s="3">
        <v>2</v>
      </c>
      <c r="M1881" s="2" t="s">
        <v>23</v>
      </c>
      <c r="N1881" s="2" t="s">
        <v>24</v>
      </c>
      <c r="O1881" s="3">
        <v>43</v>
      </c>
      <c r="P1881" s="13">
        <f t="shared" si="370"/>
        <v>778.5</v>
      </c>
      <c r="Q1881" s="13" t="str">
        <f t="shared" si="371"/>
        <v>Normal</v>
      </c>
      <c r="S1881" s="21"/>
    </row>
    <row r="1882" customHeight="1" spans="1:19">
      <c r="A1882" s="2" t="s">
        <v>3592</v>
      </c>
      <c r="B1882" s="29" t="s">
        <v>516</v>
      </c>
      <c r="C1882" s="2" t="s">
        <v>3593</v>
      </c>
      <c r="D1882" s="2" t="str">
        <f t="array" ref="D1882">_xlfn.XLOOKUP(C1882,Customers!A:A,Customers!B:B)</f>
        <v>Customer 0301</v>
      </c>
      <c r="E1882" s="2" t="s">
        <v>674</v>
      </c>
      <c r="F1882" s="2" t="str">
        <f t="array" ref="F1882">_xlfn.XLOOKUP(E1882,Restaurants!A:A,Restaurants!B:B)</f>
        <v>Restaurant 085</v>
      </c>
      <c r="G1882" s="2" t="s">
        <v>998</v>
      </c>
      <c r="H1882" s="2" t="str">
        <f t="array" ref="H1882">_xlfn.XLOOKUP(G1882,Food_Menu!A:A,Food_Menu!B:B)</f>
        <v>Food Item 0046</v>
      </c>
      <c r="I1882" s="2">
        <f t="array" ref="I1882">_xlfn.XLOOKUP(G1882,Food_Menu!A:A,Food_Menu!D:D)</f>
        <v>300.6</v>
      </c>
      <c r="J1882" s="2" t="s">
        <v>1120</v>
      </c>
      <c r="K1882" s="2" t="str">
        <f t="array" ref="K1882">_xlfn.XLOOKUP(J1882,Delivery_Partners!A:A,Delivery_Partners!B:B)</f>
        <v>Delivery Partner 061</v>
      </c>
      <c r="L1882" s="3">
        <v>2</v>
      </c>
      <c r="M1882" s="2" t="s">
        <v>23</v>
      </c>
      <c r="N1882" s="2" t="s">
        <v>55</v>
      </c>
      <c r="O1882" s="3">
        <v>38</v>
      </c>
      <c r="P1882" s="13">
        <f t="shared" si="370"/>
        <v>601.2</v>
      </c>
      <c r="Q1882" s="13" t="str">
        <f t="shared" si="371"/>
        <v>Normal</v>
      </c>
      <c r="S1882" s="21"/>
    </row>
    <row r="1883" customHeight="1" spans="1:19">
      <c r="A1883" s="2" t="s">
        <v>3594</v>
      </c>
      <c r="B1883" s="29" t="s">
        <v>490</v>
      </c>
      <c r="C1883" s="2" t="s">
        <v>2426</v>
      </c>
      <c r="D1883" s="2" t="str">
        <f t="array" ref="D1883">_xlfn.XLOOKUP(C1883,Customers!A:A,Customers!B:B)</f>
        <v>Customer 0078</v>
      </c>
      <c r="E1883" s="2" t="s">
        <v>66</v>
      </c>
      <c r="F1883" s="2" t="str">
        <f t="array" ref="F1883">_xlfn.XLOOKUP(E1883,Restaurants!A:A,Restaurants!B:B)</f>
        <v>Restaurant 037</v>
      </c>
      <c r="G1883" s="2" t="s">
        <v>172</v>
      </c>
      <c r="H1883" s="2" t="str">
        <f t="array" ref="H1883">_xlfn.XLOOKUP(G1883,Food_Menu!A:A,Food_Menu!B:B)</f>
        <v>Food Item 0003</v>
      </c>
      <c r="I1883" s="2">
        <f t="array" ref="I1883">_xlfn.XLOOKUP(G1883,Food_Menu!A:A,Food_Menu!D:D)</f>
        <v>349.88</v>
      </c>
      <c r="J1883" s="2" t="s">
        <v>1286</v>
      </c>
      <c r="K1883" s="2" t="str">
        <f t="array" ref="K1883">_xlfn.XLOOKUP(J1883,Delivery_Partners!A:A,Delivery_Partners!B:B)</f>
        <v>Delivery Partner 060</v>
      </c>
      <c r="L1883" s="3">
        <v>1</v>
      </c>
      <c r="M1883" s="2" t="s">
        <v>23</v>
      </c>
      <c r="N1883" s="2" t="s">
        <v>55</v>
      </c>
      <c r="O1883" s="3">
        <v>38</v>
      </c>
      <c r="P1883" s="13">
        <f t="shared" si="370"/>
        <v>349.88</v>
      </c>
      <c r="Q1883" s="13" t="str">
        <f t="shared" si="371"/>
        <v>Normal</v>
      </c>
      <c r="S1883" s="21"/>
    </row>
    <row r="1884" customHeight="1" spans="1:19">
      <c r="A1884" s="2" t="s">
        <v>3595</v>
      </c>
      <c r="B1884" s="29" t="s">
        <v>258</v>
      </c>
      <c r="C1884" s="2" t="s">
        <v>3596</v>
      </c>
      <c r="D1884" s="2" t="str">
        <f t="array" ref="D1884">_xlfn.XLOOKUP(C1884,Customers!A:A,Customers!B:B)</f>
        <v>Customer 0871</v>
      </c>
      <c r="E1884" s="2" t="s">
        <v>566</v>
      </c>
      <c r="F1884" s="2" t="str">
        <f t="array" ref="F1884">_xlfn.XLOOKUP(E1884,Restaurants!A:A,Restaurants!B:B)</f>
        <v>Restaurant 072</v>
      </c>
      <c r="G1884" s="2" t="s">
        <v>713</v>
      </c>
      <c r="H1884" s="2" t="str">
        <f t="array" ref="H1884">_xlfn.XLOOKUP(G1884,Food_Menu!A:A,Food_Menu!B:B)</f>
        <v>Food Item 0031</v>
      </c>
      <c r="I1884" s="2">
        <f t="array" ref="I1884">_xlfn.XLOOKUP(G1884,Food_Menu!A:A,Food_Menu!D:D)</f>
        <v>485.31</v>
      </c>
      <c r="J1884" s="2" t="s">
        <v>923</v>
      </c>
      <c r="K1884" s="2" t="str">
        <f t="array" ref="K1884">_xlfn.XLOOKUP(J1884,Delivery_Partners!A:A,Delivery_Partners!B:B)</f>
        <v>Delivery Partner 142</v>
      </c>
      <c r="L1884" s="3">
        <v>2</v>
      </c>
      <c r="M1884" s="2" t="s">
        <v>23</v>
      </c>
      <c r="N1884" s="2" t="s">
        <v>74</v>
      </c>
      <c r="O1884" s="3">
        <v>29</v>
      </c>
      <c r="P1884" s="13">
        <f t="shared" si="370"/>
        <v>970.62</v>
      </c>
      <c r="Q1884" s="13" t="str">
        <f t="shared" si="371"/>
        <v>Fast</v>
      </c>
      <c r="S1884" s="21"/>
    </row>
    <row r="1885" customHeight="1" spans="1:19">
      <c r="A1885" s="2" t="s">
        <v>3597</v>
      </c>
      <c r="B1885" s="29" t="s">
        <v>58</v>
      </c>
      <c r="C1885" s="2" t="s">
        <v>394</v>
      </c>
      <c r="D1885" s="2" t="str">
        <f t="array" ref="D1885">_xlfn.XLOOKUP(C1885,Customers!A:A,Customers!B:B)</f>
        <v>Customer 0909</v>
      </c>
      <c r="E1885" s="2" t="s">
        <v>131</v>
      </c>
      <c r="F1885" s="2" t="str">
        <f t="array" ref="F1885">_xlfn.XLOOKUP(E1885,Restaurants!A:A,Restaurants!B:B)</f>
        <v>Restaurant 075</v>
      </c>
      <c r="G1885" s="2" t="s">
        <v>2196</v>
      </c>
      <c r="H1885" s="2" t="str">
        <f t="array" ref="H1885">_xlfn.XLOOKUP(G1885,Food_Menu!A:A,Food_Menu!B:B)</f>
        <v>Food Item 0104</v>
      </c>
      <c r="I1885" s="2">
        <f t="array" ref="I1885">_xlfn.XLOOKUP(G1885,Food_Menu!A:A,Food_Menu!D:D)</f>
        <v>316.94</v>
      </c>
      <c r="J1885" s="2" t="s">
        <v>707</v>
      </c>
      <c r="K1885" s="2" t="str">
        <f t="array" ref="K1885">_xlfn.XLOOKUP(J1885,Delivery_Partners!A:A,Delivery_Partners!B:B)</f>
        <v>Delivery Partner 171</v>
      </c>
      <c r="L1885" s="3">
        <v>1</v>
      </c>
      <c r="M1885" s="2" t="s">
        <v>23</v>
      </c>
      <c r="N1885" s="2" t="s">
        <v>24</v>
      </c>
      <c r="O1885" s="3">
        <v>29</v>
      </c>
      <c r="P1885" s="13">
        <f t="shared" si="370"/>
        <v>316.94</v>
      </c>
      <c r="Q1885" s="13" t="str">
        <f t="shared" si="371"/>
        <v>Fast</v>
      </c>
      <c r="S1885" s="21"/>
    </row>
    <row r="1886" customHeight="1" spans="1:19">
      <c r="A1886" s="2" t="s">
        <v>3598</v>
      </c>
      <c r="B1886" s="28">
        <v>45816</v>
      </c>
      <c r="C1886" s="2" t="s">
        <v>764</v>
      </c>
      <c r="D1886" s="2" t="str">
        <f t="array" ref="D1886">_xlfn.XLOOKUP(C1886,Customers!A:A,Customers!B:B)</f>
        <v>Customer 1112</v>
      </c>
      <c r="E1886" s="2" t="s">
        <v>20</v>
      </c>
      <c r="F1886" s="2" t="str">
        <f t="array" ref="F1886">_xlfn.XLOOKUP(E1886,Restaurants!A:A,Restaurants!B:B)</f>
        <v>Restaurant 079</v>
      </c>
      <c r="G1886" s="2" t="s">
        <v>762</v>
      </c>
      <c r="H1886" s="2" t="str">
        <f t="array" ref="H1886">_xlfn.XLOOKUP(G1886,Food_Menu!A:A,Food_Menu!B:B)</f>
        <v>Food Item 0106</v>
      </c>
      <c r="I1886" s="2">
        <f t="array" ref="I1886">_xlfn.XLOOKUP(G1886,Food_Menu!A:A,Food_Menu!D:D)</f>
        <v>115.23</v>
      </c>
      <c r="J1886" s="2" t="s">
        <v>286</v>
      </c>
      <c r="K1886" s="2" t="str">
        <f t="array" ref="K1886">_xlfn.XLOOKUP(J1886,Delivery_Partners!A:A,Delivery_Partners!B:B)</f>
        <v>Delivery Partner 160</v>
      </c>
      <c r="L1886" s="3">
        <v>2</v>
      </c>
      <c r="M1886" s="2" t="s">
        <v>23</v>
      </c>
      <c r="N1886" s="2" t="s">
        <v>55</v>
      </c>
      <c r="O1886" s="3">
        <v>38</v>
      </c>
      <c r="P1886" s="13">
        <f t="shared" si="370"/>
        <v>230.46</v>
      </c>
      <c r="Q1886" s="13" t="str">
        <f t="shared" si="371"/>
        <v>Normal</v>
      </c>
      <c r="S1886" s="21"/>
    </row>
    <row r="1887" customHeight="1" spans="1:19">
      <c r="A1887" s="2" t="s">
        <v>3599</v>
      </c>
      <c r="B1887" s="29" t="s">
        <v>1544</v>
      </c>
      <c r="C1887" s="2" t="s">
        <v>3067</v>
      </c>
      <c r="D1887" s="2" t="str">
        <f t="array" ref="D1887">_xlfn.XLOOKUP(C1887,Customers!A:A,Customers!B:B)</f>
        <v>Customer 1106</v>
      </c>
      <c r="E1887" s="2" t="s">
        <v>382</v>
      </c>
      <c r="F1887" s="2" t="str">
        <f t="array" ref="F1887">_xlfn.XLOOKUP(E1887,Restaurants!A:A,Restaurants!B:B)</f>
        <v>Restaurant 108</v>
      </c>
      <c r="G1887" s="2" t="s">
        <v>1192</v>
      </c>
      <c r="H1887" s="2" t="str">
        <f t="array" ref="H1887">_xlfn.XLOOKUP(G1887,Food_Menu!A:A,Food_Menu!B:B)</f>
        <v>Food Item 0097</v>
      </c>
      <c r="I1887" s="2">
        <f t="array" ref="I1887">_xlfn.XLOOKUP(G1887,Food_Menu!A:A,Food_Menu!D:D)</f>
        <v>584.54</v>
      </c>
      <c r="J1887" s="2" t="s">
        <v>241</v>
      </c>
      <c r="K1887" s="2" t="str">
        <f t="array" ref="K1887">_xlfn.XLOOKUP(J1887,Delivery_Partners!A:A,Delivery_Partners!B:B)</f>
        <v>Delivery Partner 152</v>
      </c>
      <c r="L1887" s="3">
        <v>1</v>
      </c>
      <c r="M1887" s="2" t="s">
        <v>23</v>
      </c>
      <c r="N1887" s="2" t="s">
        <v>55</v>
      </c>
      <c r="O1887" s="3">
        <v>21</v>
      </c>
      <c r="P1887" s="13">
        <f t="shared" si="370"/>
        <v>584.54</v>
      </c>
      <c r="Q1887" s="13" t="str">
        <f t="shared" si="371"/>
        <v>Fast</v>
      </c>
      <c r="S1887" s="21"/>
    </row>
    <row r="1888" hidden="1" customHeight="1" spans="1:19">
      <c r="A1888" s="2" t="s">
        <v>3600</v>
      </c>
      <c r="B1888" s="28">
        <v>45880</v>
      </c>
      <c r="C1888" s="2" t="s">
        <v>3601</v>
      </c>
      <c r="D1888" s="2" t="str">
        <f t="array" ref="D1888">_xlfn.XLOOKUP(C1888,Customers!A:A,Customers!B:B)</f>
        <v>Customer 0123</v>
      </c>
      <c r="E1888" s="2" t="s">
        <v>726</v>
      </c>
      <c r="F1888" s="2" t="str">
        <f t="array" ref="F1888">_xlfn.XLOOKUP(E1888,Restaurants!A:A,Restaurants!B:B)</f>
        <v>Restaurant 082</v>
      </c>
      <c r="G1888" s="2" t="s">
        <v>1267</v>
      </c>
      <c r="H1888" s="2" t="str">
        <f t="array" ref="H1888">_xlfn.XLOOKUP(G1888,Food_Menu!A:A,Food_Menu!B:B)</f>
        <v>Food Item 0212</v>
      </c>
      <c r="I1888" s="2"/>
      <c r="J1888" s="2" t="s">
        <v>262</v>
      </c>
      <c r="K1888" s="2" t="str">
        <f t="array" ref="K1888">_xlfn.XLOOKUP(J1888,Delivery_Partners!A:A,Delivery_Partners!B:B)</f>
        <v>Delivery Partner 063</v>
      </c>
      <c r="L1888" s="3">
        <v>1</v>
      </c>
      <c r="M1888" s="2" t="s">
        <v>101</v>
      </c>
      <c r="N1888" s="2" t="s">
        <v>74</v>
      </c>
      <c r="O1888" s="2"/>
    </row>
    <row r="1889" customHeight="1" spans="1:19">
      <c r="A1889" s="2" t="s">
        <v>3602</v>
      </c>
      <c r="B1889" s="28">
        <v>45941</v>
      </c>
      <c r="C1889" s="2" t="s">
        <v>1311</v>
      </c>
      <c r="D1889" s="2" t="str">
        <f t="array" ref="D1889">_xlfn.XLOOKUP(C1889,Customers!A:A,Customers!B:B)</f>
        <v>Customer 0746</v>
      </c>
      <c r="E1889" s="2" t="s">
        <v>616</v>
      </c>
      <c r="F1889" s="2" t="str">
        <f t="array" ref="F1889">_xlfn.XLOOKUP(E1889,Restaurants!A:A,Restaurants!B:B)</f>
        <v>Restaurant 027</v>
      </c>
      <c r="G1889" s="2" t="s">
        <v>557</v>
      </c>
      <c r="H1889" s="2" t="str">
        <f t="array" ref="H1889">_xlfn.XLOOKUP(G1889,Food_Menu!A:A,Food_Menu!B:B)</f>
        <v>Food Item 0144</v>
      </c>
      <c r="I1889" s="2">
        <f t="array" ref="I1889">_xlfn.XLOOKUP(G1889,Food_Menu!A:A,Food_Menu!D:D)</f>
        <v>277.13</v>
      </c>
      <c r="J1889" s="2" t="s">
        <v>347</v>
      </c>
      <c r="K1889" s="2" t="str">
        <f t="array" ref="K1889">_xlfn.XLOOKUP(J1889,Delivery_Partners!A:A,Delivery_Partners!B:B)</f>
        <v>Delivery Partner 058</v>
      </c>
      <c r="L1889" s="3">
        <v>2</v>
      </c>
      <c r="M1889" s="2" t="s">
        <v>23</v>
      </c>
      <c r="N1889" s="2" t="s">
        <v>42</v>
      </c>
      <c r="O1889" s="3">
        <v>24</v>
      </c>
      <c r="P1889" s="13">
        <f>I1889*L1889</f>
        <v>554.26</v>
      </c>
      <c r="Q1889" s="13" t="str">
        <f>IF(O1889="","Not Delivered",IF(O1889&lt;=30,"Fast",IF(O1889&lt;=60,"Normal","Slow")))</f>
        <v>Fast</v>
      </c>
      <c r="S1889" s="21"/>
    </row>
    <row r="1890" hidden="1" customHeight="1" spans="1:19">
      <c r="A1890" s="2" t="s">
        <v>3603</v>
      </c>
      <c r="B1890" s="29" t="s">
        <v>1270</v>
      </c>
      <c r="C1890" s="2" t="s">
        <v>2661</v>
      </c>
      <c r="D1890" s="2" t="str">
        <f t="array" ref="D1890">_xlfn.XLOOKUP(C1890,Customers!A:A,Customers!B:B)</f>
        <v>Customer 0846</v>
      </c>
      <c r="E1890" s="2" t="s">
        <v>616</v>
      </c>
      <c r="F1890" s="2" t="str">
        <f t="array" ref="F1890">_xlfn.XLOOKUP(E1890,Restaurants!A:A,Restaurants!B:B)</f>
        <v>Restaurant 027</v>
      </c>
      <c r="G1890" s="2" t="s">
        <v>789</v>
      </c>
      <c r="H1890" s="2" t="str">
        <f t="array" ref="H1890">_xlfn.XLOOKUP(G1890,Food_Menu!A:A,Food_Menu!B:B)</f>
        <v>Food Item 0162</v>
      </c>
      <c r="I1890" s="2"/>
      <c r="J1890" s="2" t="s">
        <v>164</v>
      </c>
      <c r="K1890" s="2" t="str">
        <f t="array" ref="K1890">_xlfn.XLOOKUP(J1890,Delivery_Partners!A:A,Delivery_Partners!B:B)</f>
        <v>Delivery Partner 161</v>
      </c>
      <c r="L1890" s="3">
        <v>3</v>
      </c>
      <c r="M1890" s="2" t="s">
        <v>101</v>
      </c>
      <c r="N1890" s="2" t="s">
        <v>74</v>
      </c>
      <c r="O1890" s="2"/>
    </row>
    <row r="1891" customHeight="1" spans="1:19">
      <c r="A1891" s="2" t="s">
        <v>3604</v>
      </c>
      <c r="B1891" s="29" t="s">
        <v>955</v>
      </c>
      <c r="C1891" s="2" t="s">
        <v>1274</v>
      </c>
      <c r="D1891" s="2" t="str">
        <f t="array" ref="D1891">_xlfn.XLOOKUP(C1891,Customers!A:A,Customers!B:B)</f>
        <v>Customer 0722</v>
      </c>
      <c r="E1891" s="2" t="s">
        <v>131</v>
      </c>
      <c r="F1891" s="2" t="str">
        <f t="array" ref="F1891">_xlfn.XLOOKUP(E1891,Restaurants!A:A,Restaurants!B:B)</f>
        <v>Restaurant 075</v>
      </c>
      <c r="G1891" s="2" t="s">
        <v>553</v>
      </c>
      <c r="H1891" s="2" t="str">
        <f t="array" ref="H1891">_xlfn.XLOOKUP(G1891,Food_Menu!A:A,Food_Menu!B:B)</f>
        <v>Food Item 0028</v>
      </c>
      <c r="I1891" s="2">
        <f t="array" ref="I1891">_xlfn.XLOOKUP(G1891,Food_Menu!A:A,Food_Menu!D:D)</f>
        <v>607.73</v>
      </c>
      <c r="J1891" s="2" t="s">
        <v>2005</v>
      </c>
      <c r="K1891" s="2" t="str">
        <f t="array" ref="K1891">_xlfn.XLOOKUP(J1891,Delivery_Partners!A:A,Delivery_Partners!B:B)</f>
        <v>Delivery Partner 072</v>
      </c>
      <c r="L1891" s="3">
        <v>3</v>
      </c>
      <c r="M1891" s="2" t="s">
        <v>23</v>
      </c>
      <c r="N1891" s="2" t="s">
        <v>24</v>
      </c>
      <c r="O1891" s="3">
        <v>42</v>
      </c>
      <c r="P1891" s="13">
        <f>I1891*L1891</f>
        <v>1823.19</v>
      </c>
      <c r="Q1891" s="13" t="str">
        <f>IF(O1891="","Not Delivered",IF(O1891&lt;=30,"Fast",IF(O1891&lt;=60,"Normal","Slow")))</f>
        <v>Normal</v>
      </c>
      <c r="S1891" s="21"/>
    </row>
    <row r="1892" hidden="1" customHeight="1" spans="1:19">
      <c r="A1892" s="2" t="s">
        <v>3605</v>
      </c>
      <c r="B1892" s="29" t="s">
        <v>2741</v>
      </c>
      <c r="C1892" s="2" t="s">
        <v>1395</v>
      </c>
      <c r="D1892" s="2" t="str">
        <f t="array" ref="D1892">_xlfn.XLOOKUP(C1892,Customers!A:A,Customers!B:B)</f>
        <v>Customer 0023</v>
      </c>
      <c r="E1892" s="2" t="s">
        <v>137</v>
      </c>
      <c r="F1892" s="2" t="str">
        <f t="array" ref="F1892">_xlfn.XLOOKUP(E1892,Restaurants!A:A,Restaurants!B:B)</f>
        <v>Restaurant 104</v>
      </c>
      <c r="G1892" s="2" t="s">
        <v>1185</v>
      </c>
      <c r="H1892" s="2" t="str">
        <f t="array" ref="H1892">_xlfn.XLOOKUP(G1892,Food_Menu!A:A,Food_Menu!B:B)</f>
        <v>Food Item 0103</v>
      </c>
      <c r="I1892" s="2"/>
      <c r="J1892" s="2" t="s">
        <v>1233</v>
      </c>
      <c r="K1892" s="2" t="str">
        <f t="array" ref="K1892">_xlfn.XLOOKUP(J1892,Delivery_Partners!A:A,Delivery_Partners!B:B)</f>
        <v>Delivery Partner 039</v>
      </c>
      <c r="L1892" s="3">
        <v>2</v>
      </c>
      <c r="M1892" s="2" t="s">
        <v>189</v>
      </c>
      <c r="N1892" s="2" t="s">
        <v>24</v>
      </c>
      <c r="O1892" s="2"/>
    </row>
    <row r="1893" customHeight="1" spans="1:19">
      <c r="A1893" s="2" t="s">
        <v>3606</v>
      </c>
      <c r="B1893" s="28">
        <v>45757</v>
      </c>
      <c r="C1893" s="2" t="s">
        <v>3370</v>
      </c>
      <c r="D1893" s="2" t="str">
        <f t="array" ref="D1893">_xlfn.XLOOKUP(C1893,Customers!A:A,Customers!B:B)</f>
        <v>Customer 0055</v>
      </c>
      <c r="E1893" s="2" t="s">
        <v>152</v>
      </c>
      <c r="F1893" s="2" t="str">
        <f t="array" ref="F1893">_xlfn.XLOOKUP(E1893,Restaurants!A:A,Restaurants!B:B)</f>
        <v>Restaurant 114</v>
      </c>
      <c r="G1893" s="2" t="s">
        <v>183</v>
      </c>
      <c r="H1893" s="2" t="str">
        <f t="array" ref="H1893">_xlfn.XLOOKUP(G1893,Food_Menu!A:A,Food_Menu!B:B)</f>
        <v>Food Item 0137</v>
      </c>
      <c r="I1893" s="2">
        <f t="array" ref="I1893">_xlfn.XLOOKUP(G1893,Food_Menu!A:A,Food_Menu!D:D)</f>
        <v>200.4</v>
      </c>
      <c r="J1893" s="2" t="s">
        <v>241</v>
      </c>
      <c r="K1893" s="2" t="str">
        <f t="array" ref="K1893">_xlfn.XLOOKUP(J1893,Delivery_Partners!A:A,Delivery_Partners!B:B)</f>
        <v>Delivery Partner 152</v>
      </c>
      <c r="L1893" s="3">
        <v>1</v>
      </c>
      <c r="M1893" s="2" t="s">
        <v>23</v>
      </c>
      <c r="N1893" s="2" t="s">
        <v>24</v>
      </c>
      <c r="O1893" s="3">
        <v>31</v>
      </c>
      <c r="P1893" s="13">
        <f t="shared" ref="P1893:P1895" si="372">I1893*L1893</f>
        <v>200.4</v>
      </c>
      <c r="Q1893" s="13" t="str">
        <f t="shared" ref="Q1893:Q1895" si="373">IF(O1893="","Not Delivered",IF(O1893&lt;=30,"Fast",IF(O1893&lt;=60,"Normal","Slow")))</f>
        <v>Normal</v>
      </c>
      <c r="S1893" s="21"/>
    </row>
    <row r="1894" customHeight="1" spans="1:19">
      <c r="A1894" s="2" t="s">
        <v>3607</v>
      </c>
      <c r="B1894" s="28">
        <v>45669</v>
      </c>
      <c r="C1894" s="2" t="s">
        <v>3608</v>
      </c>
      <c r="D1894" s="2" t="str">
        <f t="array" ref="D1894">_xlfn.XLOOKUP(C1894,Customers!A:A,Customers!B:B)</f>
        <v>Customer 0805</v>
      </c>
      <c r="E1894" s="2" t="s">
        <v>712</v>
      </c>
      <c r="F1894" s="2" t="str">
        <f t="array" ref="F1894">_xlfn.XLOOKUP(E1894,Restaurants!A:A,Restaurants!B:B)</f>
        <v>Restaurant 074</v>
      </c>
      <c r="G1894" s="2" t="s">
        <v>624</v>
      </c>
      <c r="H1894" s="2" t="str">
        <f t="array" ref="H1894">_xlfn.XLOOKUP(G1894,Food_Menu!A:A,Food_Menu!B:B)</f>
        <v>Food Item 0129</v>
      </c>
      <c r="I1894" s="2">
        <f t="array" ref="I1894">_xlfn.XLOOKUP(G1894,Food_Menu!A:A,Food_Menu!D:D)</f>
        <v>581.3</v>
      </c>
      <c r="J1894" s="2" t="s">
        <v>1350</v>
      </c>
      <c r="K1894" s="2" t="str">
        <f t="array" ref="K1894">_xlfn.XLOOKUP(J1894,Delivery_Partners!A:A,Delivery_Partners!B:B)</f>
        <v>Delivery Partner 087</v>
      </c>
      <c r="L1894" s="3">
        <v>1</v>
      </c>
      <c r="M1894" s="2" t="s">
        <v>23</v>
      </c>
      <c r="N1894" s="2" t="s">
        <v>24</v>
      </c>
      <c r="O1894" s="3">
        <v>25</v>
      </c>
      <c r="P1894" s="13">
        <f t="shared" si="372"/>
        <v>581.3</v>
      </c>
      <c r="Q1894" s="13" t="str">
        <f t="shared" si="373"/>
        <v>Fast</v>
      </c>
      <c r="S1894" s="21"/>
    </row>
    <row r="1895" customHeight="1" spans="1:19">
      <c r="A1895" s="2" t="s">
        <v>3609</v>
      </c>
      <c r="B1895" s="29" t="s">
        <v>879</v>
      </c>
      <c r="C1895" s="2" t="s">
        <v>2175</v>
      </c>
      <c r="D1895" s="2" t="str">
        <f t="array" ref="D1895">_xlfn.XLOOKUP(C1895,Customers!A:A,Customers!B:B)</f>
        <v>Customer 1028</v>
      </c>
      <c r="E1895" s="2" t="s">
        <v>345</v>
      </c>
      <c r="F1895" s="2" t="str">
        <f t="array" ref="F1895">_xlfn.XLOOKUP(E1895,Restaurants!A:A,Restaurants!B:B)</f>
        <v>Restaurant 064</v>
      </c>
      <c r="G1895" s="2" t="s">
        <v>650</v>
      </c>
      <c r="H1895" s="2" t="str">
        <f t="array" ref="H1895">_xlfn.XLOOKUP(G1895,Food_Menu!A:A,Food_Menu!B:B)</f>
        <v>Food Item 0209</v>
      </c>
      <c r="I1895" s="2">
        <f t="array" ref="I1895">_xlfn.XLOOKUP(G1895,Food_Menu!A:A,Food_Menu!D:D)</f>
        <v>533.6</v>
      </c>
      <c r="J1895" s="2" t="s">
        <v>439</v>
      </c>
      <c r="K1895" s="2" t="str">
        <f t="array" ref="K1895">_xlfn.XLOOKUP(J1895,Delivery_Partners!A:A,Delivery_Partners!B:B)</f>
        <v>Delivery Partner 016</v>
      </c>
      <c r="L1895" s="3">
        <v>1</v>
      </c>
      <c r="M1895" s="2" t="s">
        <v>23</v>
      </c>
      <c r="N1895" s="2" t="s">
        <v>42</v>
      </c>
      <c r="O1895" s="3">
        <v>17</v>
      </c>
      <c r="P1895" s="13">
        <f t="shared" si="372"/>
        <v>533.6</v>
      </c>
      <c r="Q1895" s="13" t="str">
        <f t="shared" si="373"/>
        <v>Fast</v>
      </c>
      <c r="S1895" s="21"/>
    </row>
    <row r="1896" hidden="1" customHeight="1" spans="1:19">
      <c r="A1896" s="2" t="s">
        <v>3610</v>
      </c>
      <c r="B1896" s="28">
        <v>45820</v>
      </c>
      <c r="C1896" s="2" t="s">
        <v>770</v>
      </c>
      <c r="D1896" s="2" t="str">
        <f t="array" ref="D1896">_xlfn.XLOOKUP(C1896,Customers!A:A,Customers!B:B)</f>
        <v>Customer 0216</v>
      </c>
      <c r="E1896" s="2" t="s">
        <v>721</v>
      </c>
      <c r="F1896" s="2" t="str">
        <f t="array" ref="F1896">_xlfn.XLOOKUP(E1896,Restaurants!A:A,Restaurants!B:B)</f>
        <v>Restaurant 098</v>
      </c>
      <c r="G1896" s="2" t="s">
        <v>717</v>
      </c>
      <c r="H1896" s="2" t="str">
        <f t="array" ref="H1896">_xlfn.XLOOKUP(G1896,Food_Menu!A:A,Food_Menu!B:B)</f>
        <v>Food Item 0105</v>
      </c>
      <c r="I1896" s="2"/>
      <c r="J1896" s="2" t="s">
        <v>148</v>
      </c>
      <c r="K1896" s="2" t="str">
        <f t="array" ref="K1896">_xlfn.XLOOKUP(J1896,Delivery_Partners!A:A,Delivery_Partners!B:B)</f>
        <v>Delivery Partner 162</v>
      </c>
      <c r="L1896" s="3">
        <v>2</v>
      </c>
      <c r="M1896" s="2" t="s">
        <v>101</v>
      </c>
      <c r="N1896" s="2" t="s">
        <v>24</v>
      </c>
      <c r="O1896" s="2"/>
    </row>
    <row r="1897" customHeight="1" spans="1:19">
      <c r="A1897" s="2" t="s">
        <v>3611</v>
      </c>
      <c r="B1897" s="29" t="s">
        <v>555</v>
      </c>
      <c r="C1897" s="2" t="s">
        <v>3325</v>
      </c>
      <c r="D1897" s="2" t="str">
        <f t="array" ref="D1897">_xlfn.XLOOKUP(C1897,Customers!A:A,Customers!B:B)</f>
        <v>Customer 0056</v>
      </c>
      <c r="E1897" s="2" t="s">
        <v>807</v>
      </c>
      <c r="F1897" s="2" t="str">
        <f t="array" ref="F1897">_xlfn.XLOOKUP(E1897,Restaurants!A:A,Restaurants!B:B)</f>
        <v>Restaurant 118</v>
      </c>
      <c r="G1897" s="2" t="s">
        <v>188</v>
      </c>
      <c r="H1897" s="2" t="str">
        <f t="array" ref="H1897">_xlfn.XLOOKUP(G1897,Food_Menu!A:A,Food_Menu!B:B)</f>
        <v>Food Item 0082</v>
      </c>
      <c r="I1897" s="2">
        <f t="array" ref="I1897">_xlfn.XLOOKUP(G1897,Food_Menu!A:A,Food_Menu!D:D)</f>
        <v>266.68</v>
      </c>
      <c r="J1897" s="2" t="s">
        <v>714</v>
      </c>
      <c r="K1897" s="2" t="str">
        <f t="array" ref="K1897">_xlfn.XLOOKUP(J1897,Delivery_Partners!A:A,Delivery_Partners!B:B)</f>
        <v>Delivery Partner 054</v>
      </c>
      <c r="L1897" s="3">
        <v>1</v>
      </c>
      <c r="M1897" s="2" t="s">
        <v>23</v>
      </c>
      <c r="N1897" s="2" t="s">
        <v>24</v>
      </c>
      <c r="O1897" s="3">
        <v>52</v>
      </c>
      <c r="P1897" s="13">
        <f t="shared" ref="P1897:P1911" si="374">I1897*L1897</f>
        <v>266.68</v>
      </c>
      <c r="Q1897" s="13" t="str">
        <f t="shared" ref="Q1897:Q1911" si="375">IF(O1897="","Not Delivered",IF(O1897&lt;=30,"Fast",IF(O1897&lt;=60,"Normal","Slow")))</f>
        <v>Normal</v>
      </c>
      <c r="S1897" s="21"/>
    </row>
    <row r="1898" customHeight="1" spans="1:19">
      <c r="A1898" s="2" t="s">
        <v>3612</v>
      </c>
      <c r="B1898" s="29" t="s">
        <v>370</v>
      </c>
      <c r="C1898" s="2" t="s">
        <v>2531</v>
      </c>
      <c r="D1898" s="2" t="str">
        <f t="array" ref="D1898">_xlfn.XLOOKUP(C1898,Customers!A:A,Customers!B:B)</f>
        <v>Customer 0485</v>
      </c>
      <c r="E1898" s="2" t="s">
        <v>819</v>
      </c>
      <c r="F1898" s="2" t="str">
        <f t="array" ref="F1898">_xlfn.XLOOKUP(E1898,Restaurants!A:A,Restaurants!B:B)</f>
        <v>Restaurant 004</v>
      </c>
      <c r="G1898" s="2" t="s">
        <v>1569</v>
      </c>
      <c r="H1898" s="2" t="str">
        <f t="array" ref="H1898">_xlfn.XLOOKUP(G1898,Food_Menu!A:A,Food_Menu!B:B)</f>
        <v>Food Item 0208</v>
      </c>
      <c r="I1898" s="2">
        <f t="array" ref="I1898">_xlfn.XLOOKUP(G1898,Food_Menu!A:A,Food_Menu!D:D)</f>
        <v>493.1</v>
      </c>
      <c r="J1898" s="2" t="s">
        <v>1090</v>
      </c>
      <c r="K1898" s="2" t="str">
        <f t="array" ref="K1898">_xlfn.XLOOKUP(J1898,Delivery_Partners!A:A,Delivery_Partners!B:B)</f>
        <v>Delivery Partner 056</v>
      </c>
      <c r="L1898" s="3">
        <v>4</v>
      </c>
      <c r="M1898" s="2" t="s">
        <v>23</v>
      </c>
      <c r="N1898" s="2" t="s">
        <v>55</v>
      </c>
      <c r="O1898" s="3">
        <v>34</v>
      </c>
      <c r="P1898" s="13">
        <f t="shared" si="374"/>
        <v>1972.4</v>
      </c>
      <c r="Q1898" s="13" t="str">
        <f t="shared" si="375"/>
        <v>Normal</v>
      </c>
      <c r="S1898" s="21"/>
    </row>
    <row r="1899" customHeight="1" spans="1:19">
      <c r="A1899" s="2" t="s">
        <v>3613</v>
      </c>
      <c r="B1899" s="28">
        <v>45811</v>
      </c>
      <c r="C1899" s="2" t="s">
        <v>1430</v>
      </c>
      <c r="D1899" s="2" t="str">
        <f t="array" ref="D1899">_xlfn.XLOOKUP(C1899,Customers!A:A,Customers!B:B)</f>
        <v>Customer 0377</v>
      </c>
      <c r="E1899" s="2" t="s">
        <v>523</v>
      </c>
      <c r="F1899" s="2" t="str">
        <f t="array" ref="F1899">_xlfn.XLOOKUP(E1899,Restaurants!A:A,Restaurants!B:B)</f>
        <v>Restaurant 038</v>
      </c>
      <c r="G1899" s="2" t="s">
        <v>126</v>
      </c>
      <c r="H1899" s="2" t="str">
        <f t="array" ref="H1899">_xlfn.XLOOKUP(G1899,Food_Menu!A:A,Food_Menu!B:B)</f>
        <v>Food Item 0075</v>
      </c>
      <c r="I1899" s="2">
        <f t="array" ref="I1899">_xlfn.XLOOKUP(G1899,Food_Menu!A:A,Food_Menu!D:D)</f>
        <v>613.26</v>
      </c>
      <c r="J1899" s="2" t="s">
        <v>801</v>
      </c>
      <c r="K1899" s="2" t="str">
        <f t="array" ref="K1899">_xlfn.XLOOKUP(J1899,Delivery_Partners!A:A,Delivery_Partners!B:B)</f>
        <v>Delivery Partner 096</v>
      </c>
      <c r="L1899" s="3">
        <v>1</v>
      </c>
      <c r="M1899" s="2" t="s">
        <v>23</v>
      </c>
      <c r="N1899" s="2" t="s">
        <v>24</v>
      </c>
      <c r="O1899" s="3">
        <v>35</v>
      </c>
      <c r="P1899" s="13">
        <f t="shared" si="374"/>
        <v>613.26</v>
      </c>
      <c r="Q1899" s="13" t="str">
        <f t="shared" si="375"/>
        <v>Normal</v>
      </c>
      <c r="S1899" s="21"/>
    </row>
    <row r="1900" customHeight="1" spans="1:19">
      <c r="A1900" s="2" t="s">
        <v>3614</v>
      </c>
      <c r="B1900" s="29" t="s">
        <v>2067</v>
      </c>
      <c r="C1900" s="2" t="s">
        <v>630</v>
      </c>
      <c r="D1900" s="2" t="str">
        <f t="array" ref="D1900">_xlfn.XLOOKUP(C1900,Customers!A:A,Customers!B:B)</f>
        <v>Customer 1180</v>
      </c>
      <c r="E1900" s="2" t="s">
        <v>952</v>
      </c>
      <c r="F1900" s="2" t="str">
        <f t="array" ref="F1900">_xlfn.XLOOKUP(E1900,Restaurants!A:A,Restaurants!B:B)</f>
        <v>Restaurant 041</v>
      </c>
      <c r="G1900" s="2" t="s">
        <v>529</v>
      </c>
      <c r="H1900" s="2" t="str">
        <f t="array" ref="H1900">_xlfn.XLOOKUP(G1900,Food_Menu!A:A,Food_Menu!B:B)</f>
        <v>Food Item 0126</v>
      </c>
      <c r="I1900" s="2">
        <f t="array" ref="I1900">_xlfn.XLOOKUP(G1900,Food_Menu!A:A,Food_Menu!D:D)</f>
        <v>127.27</v>
      </c>
      <c r="J1900" s="2" t="s">
        <v>422</v>
      </c>
      <c r="K1900" s="2" t="str">
        <f t="array" ref="K1900">_xlfn.XLOOKUP(J1900,Delivery_Partners!A:A,Delivery_Partners!B:B)</f>
        <v>Delivery Partner 049</v>
      </c>
      <c r="L1900" s="3">
        <v>1</v>
      </c>
      <c r="M1900" s="2" t="s">
        <v>23</v>
      </c>
      <c r="N1900" s="2" t="s">
        <v>24</v>
      </c>
      <c r="O1900" s="3">
        <v>35</v>
      </c>
      <c r="P1900" s="13">
        <f t="shared" si="374"/>
        <v>127.27</v>
      </c>
      <c r="Q1900" s="13" t="str">
        <f t="shared" si="375"/>
        <v>Normal</v>
      </c>
      <c r="S1900" s="21"/>
    </row>
    <row r="1901" customHeight="1" spans="1:19">
      <c r="A1901" s="2" t="s">
        <v>3615</v>
      </c>
      <c r="B1901" s="29" t="s">
        <v>180</v>
      </c>
      <c r="C1901" s="2" t="s">
        <v>764</v>
      </c>
      <c r="D1901" s="2" t="str">
        <f t="array" ref="D1901">_xlfn.XLOOKUP(C1901,Customers!A:A,Customers!B:B)</f>
        <v>Customer 1112</v>
      </c>
      <c r="E1901" s="2" t="s">
        <v>526</v>
      </c>
      <c r="F1901" s="2" t="str">
        <f t="array" ref="F1901">_xlfn.XLOOKUP(E1901,Restaurants!A:A,Restaurants!B:B)</f>
        <v>Restaurant 068</v>
      </c>
      <c r="G1901" s="2" t="s">
        <v>969</v>
      </c>
      <c r="H1901" s="2" t="str">
        <f t="array" ref="H1901">_xlfn.XLOOKUP(G1901,Food_Menu!A:A,Food_Menu!B:B)</f>
        <v>Food Item 0007</v>
      </c>
      <c r="I1901" s="2">
        <f t="array" ref="I1901">_xlfn.XLOOKUP(G1901,Food_Menu!A:A,Food_Menu!D:D)</f>
        <v>210.13</v>
      </c>
      <c r="J1901" s="2" t="s">
        <v>485</v>
      </c>
      <c r="K1901" s="2" t="str">
        <f t="array" ref="K1901">_xlfn.XLOOKUP(J1901,Delivery_Partners!A:A,Delivery_Partners!B:B)</f>
        <v>Delivery Partner 150</v>
      </c>
      <c r="L1901" s="3">
        <v>3</v>
      </c>
      <c r="M1901" s="2" t="s">
        <v>23</v>
      </c>
      <c r="N1901" s="2" t="s">
        <v>55</v>
      </c>
      <c r="O1901" s="3">
        <v>38</v>
      </c>
      <c r="P1901" s="13">
        <f t="shared" si="374"/>
        <v>630.39</v>
      </c>
      <c r="Q1901" s="13" t="str">
        <f t="shared" si="375"/>
        <v>Normal</v>
      </c>
      <c r="S1901" s="21"/>
    </row>
    <row r="1902" customHeight="1" spans="1:19">
      <c r="A1902" s="2" t="s">
        <v>3616</v>
      </c>
      <c r="B1902" s="28">
        <v>45787</v>
      </c>
      <c r="C1902" s="2" t="s">
        <v>3617</v>
      </c>
      <c r="D1902" s="2" t="str">
        <f t="array" ref="D1902">_xlfn.XLOOKUP(C1902,Customers!A:A,Customers!B:B)</f>
        <v>Customer 0670</v>
      </c>
      <c r="E1902" s="2" t="s">
        <v>666</v>
      </c>
      <c r="F1902" s="2" t="str">
        <f t="array" ref="F1902">_xlfn.XLOOKUP(E1902,Restaurants!A:A,Restaurants!B:B)</f>
        <v>Restaurant 036</v>
      </c>
      <c r="G1902" s="2" t="s">
        <v>466</v>
      </c>
      <c r="H1902" s="2" t="str">
        <f t="array" ref="H1902">_xlfn.XLOOKUP(G1902,Food_Menu!A:A,Food_Menu!B:B)</f>
        <v>Food Item 0037</v>
      </c>
      <c r="I1902" s="2">
        <f t="array" ref="I1902">_xlfn.XLOOKUP(G1902,Food_Menu!A:A,Food_Menu!D:D)</f>
        <v>570.62</v>
      </c>
      <c r="J1902" s="2" t="s">
        <v>693</v>
      </c>
      <c r="K1902" s="2" t="str">
        <f t="array" ref="K1902">_xlfn.XLOOKUP(J1902,Delivery_Partners!A:A,Delivery_Partners!B:B)</f>
        <v>Delivery Partner 125</v>
      </c>
      <c r="L1902" s="3">
        <v>1</v>
      </c>
      <c r="M1902" s="2" t="s">
        <v>23</v>
      </c>
      <c r="N1902" s="2" t="s">
        <v>42</v>
      </c>
      <c r="O1902" s="3">
        <v>47</v>
      </c>
      <c r="P1902" s="13">
        <f t="shared" si="374"/>
        <v>570.62</v>
      </c>
      <c r="Q1902" s="13" t="str">
        <f t="shared" si="375"/>
        <v>Normal</v>
      </c>
      <c r="S1902" s="21"/>
    </row>
    <row r="1903" customHeight="1" spans="1:19">
      <c r="A1903" s="2" t="s">
        <v>3618</v>
      </c>
      <c r="B1903" s="29" t="s">
        <v>490</v>
      </c>
      <c r="C1903" s="2" t="s">
        <v>3540</v>
      </c>
      <c r="D1903" s="2" t="str">
        <f t="array" ref="D1903">_xlfn.XLOOKUP(C1903,Customers!A:A,Customers!B:B)</f>
        <v>Customer 1140</v>
      </c>
      <c r="E1903" s="2" t="s">
        <v>523</v>
      </c>
      <c r="F1903" s="2" t="str">
        <f t="array" ref="F1903">_xlfn.XLOOKUP(E1903,Restaurants!A:A,Restaurants!B:B)</f>
        <v>Restaurant 038</v>
      </c>
      <c r="G1903" s="2" t="s">
        <v>514</v>
      </c>
      <c r="H1903" s="2" t="str">
        <f t="array" ref="H1903">_xlfn.XLOOKUP(G1903,Food_Menu!A:A,Food_Menu!B:B)</f>
        <v>Food Item 0013</v>
      </c>
      <c r="I1903" s="2">
        <f t="array" ref="I1903">_xlfn.XLOOKUP(G1903,Food_Menu!A:A,Food_Menu!D:D)</f>
        <v>584.96</v>
      </c>
      <c r="J1903" s="2" t="s">
        <v>592</v>
      </c>
      <c r="K1903" s="2" t="str">
        <f t="array" ref="K1903">_xlfn.XLOOKUP(J1903,Delivery_Partners!A:A,Delivery_Partners!B:B)</f>
        <v>Delivery Partner 102</v>
      </c>
      <c r="L1903" s="3">
        <v>1</v>
      </c>
      <c r="M1903" s="2" t="s">
        <v>23</v>
      </c>
      <c r="N1903" s="2" t="s">
        <v>24</v>
      </c>
      <c r="O1903" s="3">
        <v>58</v>
      </c>
      <c r="P1903" s="13">
        <f t="shared" si="374"/>
        <v>584.96</v>
      </c>
      <c r="Q1903" s="13" t="str">
        <f t="shared" si="375"/>
        <v>Normal</v>
      </c>
      <c r="S1903" s="21"/>
    </row>
    <row r="1904" customHeight="1" spans="1:19">
      <c r="A1904" s="2" t="s">
        <v>3619</v>
      </c>
      <c r="B1904" s="29" t="s">
        <v>1042</v>
      </c>
      <c r="C1904" s="2" t="s">
        <v>1082</v>
      </c>
      <c r="D1904" s="2" t="str">
        <f t="array" ref="D1904">_xlfn.XLOOKUP(C1904,Customers!A:A,Customers!B:B)</f>
        <v>Customer 0275</v>
      </c>
      <c r="E1904" s="2" t="s">
        <v>498</v>
      </c>
      <c r="F1904" s="2" t="str">
        <f t="array" ref="F1904">_xlfn.XLOOKUP(E1904,Restaurants!A:A,Restaurants!B:B)</f>
        <v>Restaurant 003</v>
      </c>
      <c r="G1904" s="2" t="s">
        <v>617</v>
      </c>
      <c r="H1904" s="2" t="str">
        <f t="array" ref="H1904">_xlfn.XLOOKUP(G1904,Food_Menu!A:A,Food_Menu!B:B)</f>
        <v>Food Item 0092</v>
      </c>
      <c r="I1904" s="2">
        <f t="array" ref="I1904">_xlfn.XLOOKUP(G1904,Food_Menu!A:A,Food_Menu!D:D)</f>
        <v>238.18</v>
      </c>
      <c r="J1904" s="2" t="s">
        <v>942</v>
      </c>
      <c r="K1904" s="2" t="str">
        <f t="array" ref="K1904">_xlfn.XLOOKUP(J1904,Delivery_Partners!A:A,Delivery_Partners!B:B)</f>
        <v>Delivery Partner 037</v>
      </c>
      <c r="L1904" s="3">
        <v>1</v>
      </c>
      <c r="M1904" s="2" t="s">
        <v>23</v>
      </c>
      <c r="N1904" s="2" t="s">
        <v>55</v>
      </c>
      <c r="O1904" s="3">
        <v>41</v>
      </c>
      <c r="P1904" s="13">
        <f t="shared" si="374"/>
        <v>238.18</v>
      </c>
      <c r="Q1904" s="13" t="str">
        <f t="shared" si="375"/>
        <v>Normal</v>
      </c>
      <c r="S1904" s="21"/>
    </row>
    <row r="1905" customHeight="1" spans="1:19">
      <c r="A1905" s="2" t="s">
        <v>3620</v>
      </c>
      <c r="B1905" s="29" t="s">
        <v>539</v>
      </c>
      <c r="C1905" s="2" t="s">
        <v>1886</v>
      </c>
      <c r="D1905" s="2" t="str">
        <f t="array" ref="D1905">_xlfn.XLOOKUP(C1905,Customers!A:A,Customers!B:B)</f>
        <v>Customer 1191</v>
      </c>
      <c r="E1905" s="2" t="s">
        <v>350</v>
      </c>
      <c r="F1905" s="2" t="str">
        <f t="array" ref="F1905">_xlfn.XLOOKUP(E1905,Restaurants!A:A,Restaurants!B:B)</f>
        <v>Restaurant 001</v>
      </c>
      <c r="G1905" s="2" t="s">
        <v>53</v>
      </c>
      <c r="H1905" s="2" t="str">
        <f t="array" ref="H1905">_xlfn.XLOOKUP(G1905,Food_Menu!A:A,Food_Menu!B:B)</f>
        <v>Food Item 0205</v>
      </c>
      <c r="I1905" s="2">
        <f t="array" ref="I1905">_xlfn.XLOOKUP(G1905,Food_Menu!A:A,Food_Menu!D:D)</f>
        <v>175.36</v>
      </c>
      <c r="J1905" s="2" t="s">
        <v>251</v>
      </c>
      <c r="K1905" s="2" t="str">
        <f t="array" ref="K1905">_xlfn.XLOOKUP(J1905,Delivery_Partners!A:A,Delivery_Partners!B:B)</f>
        <v>Delivery Partner 089</v>
      </c>
      <c r="L1905" s="3">
        <v>4</v>
      </c>
      <c r="M1905" s="2" t="s">
        <v>23</v>
      </c>
      <c r="N1905" s="2" t="s">
        <v>55</v>
      </c>
      <c r="O1905" s="3">
        <v>42</v>
      </c>
      <c r="P1905" s="13">
        <f t="shared" si="374"/>
        <v>701.44</v>
      </c>
      <c r="Q1905" s="13" t="str">
        <f t="shared" si="375"/>
        <v>Normal</v>
      </c>
      <c r="S1905" s="21"/>
    </row>
    <row r="1906" customHeight="1" spans="1:19">
      <c r="A1906" s="2" t="s">
        <v>3621</v>
      </c>
      <c r="B1906" s="29" t="s">
        <v>1049</v>
      </c>
      <c r="C1906" s="2" t="s">
        <v>870</v>
      </c>
      <c r="D1906" s="2" t="str">
        <f t="array" ref="D1906">_xlfn.XLOOKUP(C1906,Customers!A:A,Customers!B:B)</f>
        <v>Customer 0537</v>
      </c>
      <c r="E1906" s="2" t="s">
        <v>143</v>
      </c>
      <c r="F1906" s="2" t="str">
        <f t="array" ref="F1906">_xlfn.XLOOKUP(E1906,Restaurants!A:A,Restaurants!B:B)</f>
        <v>Restaurant 054</v>
      </c>
      <c r="G1906" s="2" t="s">
        <v>21</v>
      </c>
      <c r="H1906" s="2" t="str">
        <f t="array" ref="H1906">_xlfn.XLOOKUP(G1906,Food_Menu!A:A,Food_Menu!B:B)</f>
        <v>Food Item 0016</v>
      </c>
      <c r="I1906" s="2">
        <f t="array" ref="I1906">_xlfn.XLOOKUP(G1906,Food_Menu!A:A,Food_Menu!D:D)</f>
        <v>348.44</v>
      </c>
      <c r="J1906" s="2" t="s">
        <v>2409</v>
      </c>
      <c r="K1906" s="2" t="str">
        <f t="array" ref="K1906">_xlfn.XLOOKUP(J1906,Delivery_Partners!A:A,Delivery_Partners!B:B)</f>
        <v>Delivery Partner 050</v>
      </c>
      <c r="L1906" s="3">
        <v>1</v>
      </c>
      <c r="M1906" s="2" t="s">
        <v>23</v>
      </c>
      <c r="N1906" s="2" t="s">
        <v>24</v>
      </c>
      <c r="O1906" s="3">
        <v>32</v>
      </c>
      <c r="P1906" s="13">
        <f t="shared" si="374"/>
        <v>348.44</v>
      </c>
      <c r="Q1906" s="13" t="str">
        <f t="shared" si="375"/>
        <v>Normal</v>
      </c>
      <c r="S1906" s="21"/>
    </row>
    <row r="1907" customHeight="1" spans="1:19">
      <c r="A1907" s="2" t="s">
        <v>3622</v>
      </c>
      <c r="B1907" s="29" t="s">
        <v>2741</v>
      </c>
      <c r="C1907" s="2" t="s">
        <v>2769</v>
      </c>
      <c r="D1907" s="2" t="str">
        <f t="array" ref="D1907">_xlfn.XLOOKUP(C1907,Customers!A:A,Customers!B:B)</f>
        <v>Customer 0572</v>
      </c>
      <c r="E1907" s="2" t="s">
        <v>224</v>
      </c>
      <c r="F1907" s="2" t="str">
        <f t="array" ref="F1907">_xlfn.XLOOKUP(E1907,Restaurants!A:A,Restaurants!B:B)</f>
        <v>Restaurant 120</v>
      </c>
      <c r="G1907" s="2" t="s">
        <v>1516</v>
      </c>
      <c r="H1907" s="2" t="str">
        <f t="array" ref="H1907">_xlfn.XLOOKUP(G1907,Food_Menu!A:A,Food_Menu!B:B)</f>
        <v>Food Item 0215</v>
      </c>
      <c r="I1907" s="2">
        <f t="array" ref="I1907">_xlfn.XLOOKUP(G1907,Food_Menu!A:A,Food_Menu!D:D)</f>
        <v>131.38</v>
      </c>
      <c r="J1907" s="2" t="s">
        <v>401</v>
      </c>
      <c r="K1907" s="2" t="str">
        <f t="array" ref="K1907">_xlfn.XLOOKUP(J1907,Delivery_Partners!A:A,Delivery_Partners!B:B)</f>
        <v>Delivery Partner 174</v>
      </c>
      <c r="L1907" s="3">
        <v>1</v>
      </c>
      <c r="M1907" s="2" t="s">
        <v>23</v>
      </c>
      <c r="N1907" s="2" t="s">
        <v>55</v>
      </c>
      <c r="O1907" s="3">
        <v>34</v>
      </c>
      <c r="P1907" s="13">
        <f t="shared" si="374"/>
        <v>131.38</v>
      </c>
      <c r="Q1907" s="13" t="str">
        <f t="shared" si="375"/>
        <v>Normal</v>
      </c>
      <c r="S1907" s="21"/>
    </row>
    <row r="1908" customHeight="1" spans="1:19">
      <c r="A1908" s="2" t="s">
        <v>3623</v>
      </c>
      <c r="B1908" s="28">
        <v>45841</v>
      </c>
      <c r="C1908" s="2" t="s">
        <v>229</v>
      </c>
      <c r="D1908" s="2" t="str">
        <f t="array" ref="D1908">_xlfn.XLOOKUP(C1908,Customers!A:A,Customers!B:B)</f>
        <v>Customer 0061</v>
      </c>
      <c r="E1908" s="2" t="s">
        <v>666</v>
      </c>
      <c r="F1908" s="2" t="str">
        <f t="array" ref="F1908">_xlfn.XLOOKUP(E1908,Restaurants!A:A,Restaurants!B:B)</f>
        <v>Restaurant 036</v>
      </c>
      <c r="G1908" s="2" t="s">
        <v>1152</v>
      </c>
      <c r="H1908" s="2" t="str">
        <f t="array" ref="H1908">_xlfn.XLOOKUP(G1908,Food_Menu!A:A,Food_Menu!B:B)</f>
        <v>Food Item 0192</v>
      </c>
      <c r="I1908" s="2">
        <f t="array" ref="I1908">_xlfn.XLOOKUP(G1908,Food_Menu!A:A,Food_Menu!D:D)</f>
        <v>373.52</v>
      </c>
      <c r="J1908" s="2" t="s">
        <v>154</v>
      </c>
      <c r="K1908" s="2" t="str">
        <f t="array" ref="K1908">_xlfn.XLOOKUP(J1908,Delivery_Partners!A:A,Delivery_Partners!B:B)</f>
        <v>Delivery Partner 143</v>
      </c>
      <c r="L1908" s="3">
        <v>1</v>
      </c>
      <c r="M1908" s="2" t="s">
        <v>23</v>
      </c>
      <c r="N1908" s="2" t="s">
        <v>24</v>
      </c>
      <c r="O1908" s="3">
        <v>34</v>
      </c>
      <c r="P1908" s="13">
        <f t="shared" si="374"/>
        <v>373.52</v>
      </c>
      <c r="Q1908" s="13" t="str">
        <f t="shared" si="375"/>
        <v>Normal</v>
      </c>
      <c r="S1908" s="21"/>
    </row>
    <row r="1909" customHeight="1" spans="1:19">
      <c r="A1909" s="2" t="s">
        <v>3624</v>
      </c>
      <c r="B1909" s="29" t="s">
        <v>817</v>
      </c>
      <c r="C1909" s="2" t="s">
        <v>3625</v>
      </c>
      <c r="D1909" s="2" t="str">
        <f t="array" ref="D1909">_xlfn.XLOOKUP(C1909,Customers!A:A,Customers!B:B)</f>
        <v>Customer 0213</v>
      </c>
      <c r="E1909" s="2" t="s">
        <v>230</v>
      </c>
      <c r="F1909" s="2" t="str">
        <f t="array" ref="F1909">_xlfn.XLOOKUP(E1909,Restaurants!A:A,Restaurants!B:B)</f>
        <v>Restaurant 029</v>
      </c>
      <c r="G1909" s="2" t="s">
        <v>1749</v>
      </c>
      <c r="H1909" s="2" t="str">
        <f t="array" ref="H1909">_xlfn.XLOOKUP(G1909,Food_Menu!A:A,Food_Menu!B:B)</f>
        <v>Food Item 0002</v>
      </c>
      <c r="I1909" s="2">
        <f t="array" ref="I1909">_xlfn.XLOOKUP(G1909,Food_Menu!A:A,Food_Menu!D:D)</f>
        <v>89.4</v>
      </c>
      <c r="J1909" s="2" t="s">
        <v>314</v>
      </c>
      <c r="K1909" s="2" t="str">
        <f t="array" ref="K1909">_xlfn.XLOOKUP(J1909,Delivery_Partners!A:A,Delivery_Partners!B:B)</f>
        <v>Delivery Partner 021</v>
      </c>
      <c r="L1909" s="3">
        <v>2</v>
      </c>
      <c r="M1909" s="2" t="s">
        <v>23</v>
      </c>
      <c r="N1909" s="2" t="s">
        <v>42</v>
      </c>
      <c r="O1909" s="3">
        <v>31</v>
      </c>
      <c r="P1909" s="13">
        <f t="shared" si="374"/>
        <v>178.8</v>
      </c>
      <c r="Q1909" s="13" t="str">
        <f t="shared" si="375"/>
        <v>Normal</v>
      </c>
      <c r="S1909" s="21"/>
    </row>
    <row r="1910" customHeight="1" spans="1:19">
      <c r="A1910" s="2" t="s">
        <v>3626</v>
      </c>
      <c r="B1910" s="29" t="s">
        <v>191</v>
      </c>
      <c r="C1910" s="2" t="s">
        <v>3106</v>
      </c>
      <c r="D1910" s="2" t="str">
        <f t="array" ref="D1910">_xlfn.XLOOKUP(C1910,Customers!A:A,Customers!B:B)</f>
        <v>Customer 0234</v>
      </c>
      <c r="E1910" s="2" t="s">
        <v>83</v>
      </c>
      <c r="F1910" s="2" t="str">
        <f t="array" ref="F1910">_xlfn.XLOOKUP(E1910,Restaurants!A:A,Restaurants!B:B)</f>
        <v>Restaurant 032</v>
      </c>
      <c r="G1910" s="2" t="s">
        <v>405</v>
      </c>
      <c r="H1910" s="2" t="str">
        <f t="array" ref="H1910">_xlfn.XLOOKUP(G1910,Food_Menu!A:A,Food_Menu!B:B)</f>
        <v>Food Item 0004</v>
      </c>
      <c r="I1910" s="2">
        <f t="array" ref="I1910">_xlfn.XLOOKUP(G1910,Food_Menu!A:A,Food_Menu!D:D)</f>
        <v>173.7</v>
      </c>
      <c r="J1910" s="2" t="s">
        <v>801</v>
      </c>
      <c r="K1910" s="2" t="str">
        <f t="array" ref="K1910">_xlfn.XLOOKUP(J1910,Delivery_Partners!A:A,Delivery_Partners!B:B)</f>
        <v>Delivery Partner 096</v>
      </c>
      <c r="L1910" s="3">
        <v>1</v>
      </c>
      <c r="M1910" s="2" t="s">
        <v>23</v>
      </c>
      <c r="N1910" s="2" t="s">
        <v>55</v>
      </c>
      <c r="O1910" s="3">
        <v>37</v>
      </c>
      <c r="P1910" s="13">
        <f t="shared" si="374"/>
        <v>173.7</v>
      </c>
      <c r="Q1910" s="13" t="str">
        <f t="shared" si="375"/>
        <v>Normal</v>
      </c>
      <c r="S1910" s="21"/>
    </row>
    <row r="1911" customHeight="1" spans="1:19">
      <c r="A1911" s="2" t="s">
        <v>3627</v>
      </c>
      <c r="B1911" s="29" t="s">
        <v>2866</v>
      </c>
      <c r="C1911" s="2" t="s">
        <v>3368</v>
      </c>
      <c r="D1911" s="2" t="str">
        <f t="array" ref="D1911">_xlfn.XLOOKUP(C1911,Customers!A:A,Customers!B:B)</f>
        <v>Customer 0586</v>
      </c>
      <c r="E1911" s="2" t="s">
        <v>795</v>
      </c>
      <c r="F1911" s="2" t="str">
        <f t="array" ref="F1911">_xlfn.XLOOKUP(E1911,Restaurants!A:A,Restaurants!B:B)</f>
        <v>Restaurant 117</v>
      </c>
      <c r="G1911" s="2" t="s">
        <v>591</v>
      </c>
      <c r="H1911" s="2" t="str">
        <f t="array" ref="H1911">_xlfn.XLOOKUP(G1911,Food_Menu!A:A,Food_Menu!B:B)</f>
        <v>Food Item 0199</v>
      </c>
      <c r="I1911" s="2">
        <f t="array" ref="I1911">_xlfn.XLOOKUP(G1911,Food_Menu!A:A,Food_Menu!D:D)</f>
        <v>484.48</v>
      </c>
      <c r="J1911" s="2" t="s">
        <v>474</v>
      </c>
      <c r="K1911" s="2" t="str">
        <f t="array" ref="K1911">_xlfn.XLOOKUP(J1911,Delivery_Partners!A:A,Delivery_Partners!B:B)</f>
        <v>Delivery Partner 141</v>
      </c>
      <c r="L1911" s="3">
        <v>2</v>
      </c>
      <c r="M1911" s="2" t="s">
        <v>23</v>
      </c>
      <c r="N1911" s="2" t="s">
        <v>24</v>
      </c>
      <c r="O1911" s="3">
        <v>42</v>
      </c>
      <c r="P1911" s="13">
        <f t="shared" si="374"/>
        <v>968.96</v>
      </c>
      <c r="Q1911" s="13" t="str">
        <f t="shared" si="375"/>
        <v>Normal</v>
      </c>
      <c r="S1911" s="21"/>
    </row>
    <row r="1912" hidden="1" customHeight="1" spans="1:19">
      <c r="A1912" s="2" t="s">
        <v>3628</v>
      </c>
      <c r="B1912" s="29" t="s">
        <v>2755</v>
      </c>
      <c r="C1912" s="2" t="s">
        <v>3629</v>
      </c>
      <c r="D1912" s="2" t="str">
        <f t="array" ref="D1912">_xlfn.XLOOKUP(C1912,Customers!A:A,Customers!B:B)</f>
        <v>Customer 0228</v>
      </c>
      <c r="E1912" s="2" t="s">
        <v>1173</v>
      </c>
      <c r="F1912" s="2" t="str">
        <f t="array" ref="F1912">_xlfn.XLOOKUP(E1912,Restaurants!A:A,Restaurants!B:B)</f>
        <v>Restaurant 080</v>
      </c>
      <c r="G1912" s="2" t="s">
        <v>624</v>
      </c>
      <c r="H1912" s="2" t="str">
        <f t="array" ref="H1912">_xlfn.XLOOKUP(G1912,Food_Menu!A:A,Food_Menu!B:B)</f>
        <v>Food Item 0129</v>
      </c>
      <c r="I1912" s="2"/>
      <c r="J1912" s="2" t="s">
        <v>564</v>
      </c>
      <c r="K1912" s="2" t="str">
        <f t="array" ref="K1912">_xlfn.XLOOKUP(J1912,Delivery_Partners!A:A,Delivery_Partners!B:B)</f>
        <v>Delivery Partner 095</v>
      </c>
      <c r="L1912" s="3">
        <v>1</v>
      </c>
      <c r="M1912" s="2" t="s">
        <v>101</v>
      </c>
      <c r="N1912" s="2" t="s">
        <v>24</v>
      </c>
      <c r="O1912" s="2"/>
    </row>
    <row r="1913" customHeight="1" spans="1:19">
      <c r="A1913" s="2" t="s">
        <v>3630</v>
      </c>
      <c r="B1913" s="28">
        <v>45932</v>
      </c>
      <c r="C1913" s="2" t="s">
        <v>3601</v>
      </c>
      <c r="D1913" s="2" t="str">
        <f t="array" ref="D1913">_xlfn.XLOOKUP(C1913,Customers!A:A,Customers!B:B)</f>
        <v>Customer 0123</v>
      </c>
      <c r="E1913" s="2" t="s">
        <v>20</v>
      </c>
      <c r="F1913" s="2" t="str">
        <f t="array" ref="F1913">_xlfn.XLOOKUP(E1913,Restaurants!A:A,Restaurants!B:B)</f>
        <v>Restaurant 079</v>
      </c>
      <c r="G1913" s="2" t="s">
        <v>225</v>
      </c>
      <c r="H1913" s="2" t="str">
        <f t="array" ref="H1913">_xlfn.XLOOKUP(G1913,Food_Menu!A:A,Food_Menu!B:B)</f>
        <v>Food Item 0039</v>
      </c>
      <c r="I1913" s="2">
        <f t="array" ref="I1913">_xlfn.XLOOKUP(G1913,Food_Menu!A:A,Food_Menu!D:D)</f>
        <v>557.2</v>
      </c>
      <c r="J1913" s="2" t="s">
        <v>427</v>
      </c>
      <c r="K1913" s="2" t="str">
        <f t="array" ref="K1913">_xlfn.XLOOKUP(J1913,Delivery_Partners!A:A,Delivery_Partners!B:B)</f>
        <v>Delivery Partner 023</v>
      </c>
      <c r="L1913" s="3">
        <v>3</v>
      </c>
      <c r="M1913" s="2" t="s">
        <v>23</v>
      </c>
      <c r="N1913" s="2" t="s">
        <v>24</v>
      </c>
      <c r="O1913" s="3">
        <v>32</v>
      </c>
      <c r="P1913" s="13">
        <f t="shared" ref="P1913:P1931" si="376">I1913*L1913</f>
        <v>1671.6</v>
      </c>
      <c r="Q1913" s="13" t="str">
        <f t="shared" ref="Q1913:Q1931" si="377">IF(O1913="","Not Delivered",IF(O1913&lt;=30,"Fast",IF(O1913&lt;=60,"Normal","Slow")))</f>
        <v>Normal</v>
      </c>
      <c r="S1913" s="21"/>
    </row>
    <row r="1914" customHeight="1" spans="1:19">
      <c r="A1914" s="2" t="s">
        <v>3631</v>
      </c>
      <c r="B1914" s="28">
        <v>45841</v>
      </c>
      <c r="C1914" s="2" t="s">
        <v>1216</v>
      </c>
      <c r="D1914" s="2" t="str">
        <f t="array" ref="D1914">_xlfn.XLOOKUP(C1914,Customers!A:A,Customers!B:B)</f>
        <v>Customer 0727</v>
      </c>
      <c r="E1914" s="2" t="s">
        <v>425</v>
      </c>
      <c r="F1914" s="2" t="str">
        <f t="array" ref="F1914">_xlfn.XLOOKUP(E1914,Restaurants!A:A,Restaurants!B:B)</f>
        <v>Restaurant 023</v>
      </c>
      <c r="G1914" s="2" t="s">
        <v>1973</v>
      </c>
      <c r="H1914" s="2" t="str">
        <f t="array" ref="H1914">_xlfn.XLOOKUP(G1914,Food_Menu!A:A,Food_Menu!B:B)</f>
        <v>Food Item 0210</v>
      </c>
      <c r="I1914" s="2">
        <f t="array" ref="I1914">_xlfn.XLOOKUP(G1914,Food_Menu!A:A,Food_Menu!D:D)</f>
        <v>331.49</v>
      </c>
      <c r="J1914" s="2" t="s">
        <v>588</v>
      </c>
      <c r="K1914" s="2" t="str">
        <f t="array" ref="K1914">_xlfn.XLOOKUP(J1914,Delivery_Partners!A:A,Delivery_Partners!B:B)</f>
        <v>Delivery Partner 026</v>
      </c>
      <c r="L1914" s="3">
        <v>2</v>
      </c>
      <c r="M1914" s="2" t="s">
        <v>23</v>
      </c>
      <c r="N1914" s="2" t="s">
        <v>74</v>
      </c>
      <c r="O1914" s="3">
        <v>37</v>
      </c>
      <c r="P1914" s="13">
        <f t="shared" si="376"/>
        <v>662.98</v>
      </c>
      <c r="Q1914" s="13" t="str">
        <f t="shared" si="377"/>
        <v>Normal</v>
      </c>
      <c r="S1914" s="21"/>
    </row>
    <row r="1915" customHeight="1" spans="1:19">
      <c r="A1915" s="2" t="s">
        <v>3632</v>
      </c>
      <c r="B1915" s="29" t="s">
        <v>2420</v>
      </c>
      <c r="C1915" s="2" t="s">
        <v>2699</v>
      </c>
      <c r="D1915" s="2" t="str">
        <f t="array" ref="D1915">_xlfn.XLOOKUP(C1915,Customers!A:A,Customers!B:B)</f>
        <v>Customer 1048</v>
      </c>
      <c r="E1915" s="2" t="s">
        <v>1209</v>
      </c>
      <c r="F1915" s="2" t="str">
        <f t="array" ref="F1915">_xlfn.XLOOKUP(E1915,Restaurants!A:A,Restaurants!B:B)</f>
        <v>Restaurant 109</v>
      </c>
      <c r="G1915" s="2" t="s">
        <v>1785</v>
      </c>
      <c r="H1915" s="2" t="str">
        <f t="array" ref="H1915">_xlfn.XLOOKUP(G1915,Food_Menu!A:A,Food_Menu!B:B)</f>
        <v>Food Item 0124</v>
      </c>
      <c r="I1915" s="2">
        <f t="array" ref="I1915">_xlfn.XLOOKUP(G1915,Food_Menu!A:A,Food_Menu!D:D)</f>
        <v>195.8</v>
      </c>
      <c r="J1915" s="2" t="s">
        <v>502</v>
      </c>
      <c r="K1915" s="2" t="str">
        <f t="array" ref="K1915">_xlfn.XLOOKUP(J1915,Delivery_Partners!A:A,Delivery_Partners!B:B)</f>
        <v>Delivery Partner 132</v>
      </c>
      <c r="L1915" s="3">
        <v>2</v>
      </c>
      <c r="M1915" s="2" t="s">
        <v>23</v>
      </c>
      <c r="N1915" s="2" t="s">
        <v>42</v>
      </c>
      <c r="O1915" s="3">
        <v>23</v>
      </c>
      <c r="P1915" s="13">
        <f t="shared" si="376"/>
        <v>391.6</v>
      </c>
      <c r="Q1915" s="13" t="str">
        <f t="shared" si="377"/>
        <v>Fast</v>
      </c>
      <c r="S1915" s="21"/>
    </row>
    <row r="1916" customHeight="1" spans="1:19">
      <c r="A1916" s="2" t="s">
        <v>3633</v>
      </c>
      <c r="B1916" s="28">
        <v>45938</v>
      </c>
      <c r="C1916" s="2" t="s">
        <v>1707</v>
      </c>
      <c r="D1916" s="2" t="str">
        <f t="array" ref="D1916">_xlfn.XLOOKUP(C1916,Customers!A:A,Customers!B:B)</f>
        <v>Customer 0084</v>
      </c>
      <c r="E1916" s="2" t="s">
        <v>1450</v>
      </c>
      <c r="F1916" s="2" t="str">
        <f t="array" ref="F1916">_xlfn.XLOOKUP(E1916,Restaurants!A:A,Restaurants!B:B)</f>
        <v>Restaurant 024</v>
      </c>
      <c r="G1916" s="2" t="s">
        <v>754</v>
      </c>
      <c r="H1916" s="2" t="str">
        <f t="array" ref="H1916">_xlfn.XLOOKUP(G1916,Food_Menu!A:A,Food_Menu!B:B)</f>
        <v>Food Item 0140</v>
      </c>
      <c r="I1916" s="2">
        <f t="array" ref="I1916">_xlfn.XLOOKUP(G1916,Food_Menu!A:A,Food_Menu!D:D)</f>
        <v>408.22</v>
      </c>
      <c r="J1916" s="2" t="s">
        <v>564</v>
      </c>
      <c r="K1916" s="2" t="str">
        <f t="array" ref="K1916">_xlfn.XLOOKUP(J1916,Delivery_Partners!A:A,Delivery_Partners!B:B)</f>
        <v>Delivery Partner 095</v>
      </c>
      <c r="L1916" s="3">
        <v>1</v>
      </c>
      <c r="M1916" s="2" t="s">
        <v>23</v>
      </c>
      <c r="N1916" s="2" t="s">
        <v>42</v>
      </c>
      <c r="O1916" s="3">
        <v>45</v>
      </c>
      <c r="P1916" s="13">
        <f t="shared" si="376"/>
        <v>408.22</v>
      </c>
      <c r="Q1916" s="13" t="str">
        <f t="shared" si="377"/>
        <v>Normal</v>
      </c>
      <c r="S1916" s="21"/>
    </row>
    <row r="1917" customHeight="1" spans="1:19">
      <c r="A1917" s="2" t="s">
        <v>3634</v>
      </c>
      <c r="B1917" s="29" t="s">
        <v>971</v>
      </c>
      <c r="C1917" s="2" t="s">
        <v>828</v>
      </c>
      <c r="D1917" s="2" t="str">
        <f t="array" ref="D1917">_xlfn.XLOOKUP(C1917,Customers!A:A,Customers!B:B)</f>
        <v>Customer 0673</v>
      </c>
      <c r="E1917" s="2" t="s">
        <v>795</v>
      </c>
      <c r="F1917" s="2" t="str">
        <f t="array" ref="F1917">_xlfn.XLOOKUP(E1917,Restaurants!A:A,Restaurants!B:B)</f>
        <v>Restaurant 117</v>
      </c>
      <c r="G1917" s="2" t="s">
        <v>767</v>
      </c>
      <c r="H1917" s="2" t="str">
        <f t="array" ref="H1917">_xlfn.XLOOKUP(G1917,Food_Menu!A:A,Food_Menu!B:B)</f>
        <v>Food Item 0150</v>
      </c>
      <c r="I1917" s="2">
        <f t="array" ref="I1917">_xlfn.XLOOKUP(G1917,Food_Menu!A:A,Food_Menu!D:D)</f>
        <v>110.4</v>
      </c>
      <c r="J1917" s="2" t="s">
        <v>572</v>
      </c>
      <c r="K1917" s="2" t="str">
        <f t="array" ref="K1917">_xlfn.XLOOKUP(J1917,Delivery_Partners!A:A,Delivery_Partners!B:B)</f>
        <v>Delivery Partner 098</v>
      </c>
      <c r="L1917" s="3">
        <v>1</v>
      </c>
      <c r="M1917" s="2" t="s">
        <v>23</v>
      </c>
      <c r="N1917" s="2" t="s">
        <v>24</v>
      </c>
      <c r="O1917" s="3">
        <v>30</v>
      </c>
      <c r="P1917" s="13">
        <f t="shared" si="376"/>
        <v>110.4</v>
      </c>
      <c r="Q1917" s="13" t="str">
        <f t="shared" si="377"/>
        <v>Fast</v>
      </c>
      <c r="S1917" s="21"/>
    </row>
    <row r="1918" customHeight="1" spans="1:19">
      <c r="A1918" s="2" t="s">
        <v>3635</v>
      </c>
      <c r="B1918" s="28">
        <v>45911</v>
      </c>
      <c r="C1918" s="2" t="s">
        <v>1300</v>
      </c>
      <c r="D1918" s="2" t="str">
        <f t="array" ref="D1918">_xlfn.XLOOKUP(C1918,Customers!A:A,Customers!B:B)</f>
        <v>Customer 1153</v>
      </c>
      <c r="E1918" s="2" t="s">
        <v>706</v>
      </c>
      <c r="F1918" s="2" t="str">
        <f t="array" ref="F1918">_xlfn.XLOOKUP(E1918,Restaurants!A:A,Restaurants!B:B)</f>
        <v>Restaurant 115</v>
      </c>
      <c r="G1918" s="2" t="s">
        <v>336</v>
      </c>
      <c r="H1918" s="2" t="str">
        <f t="array" ref="H1918">_xlfn.XLOOKUP(G1918,Food_Menu!A:A,Food_Menu!B:B)</f>
        <v>Food Item 0045</v>
      </c>
      <c r="I1918" s="2">
        <f t="array" ref="I1918">_xlfn.XLOOKUP(G1918,Food_Menu!A:A,Food_Menu!D:D)</f>
        <v>263.72</v>
      </c>
      <c r="J1918" s="2" t="s">
        <v>422</v>
      </c>
      <c r="K1918" s="2" t="str">
        <f t="array" ref="K1918">_xlfn.XLOOKUP(J1918,Delivery_Partners!A:A,Delivery_Partners!B:B)</f>
        <v>Delivery Partner 049</v>
      </c>
      <c r="L1918" s="3">
        <v>1</v>
      </c>
      <c r="M1918" s="2" t="s">
        <v>23</v>
      </c>
      <c r="N1918" s="2" t="s">
        <v>42</v>
      </c>
      <c r="O1918" s="3">
        <v>21</v>
      </c>
      <c r="P1918" s="13">
        <f t="shared" si="376"/>
        <v>263.72</v>
      </c>
      <c r="Q1918" s="13" t="str">
        <f t="shared" si="377"/>
        <v>Fast</v>
      </c>
      <c r="S1918" s="21"/>
    </row>
    <row r="1919" customHeight="1" spans="1:19">
      <c r="A1919" s="2" t="s">
        <v>3636</v>
      </c>
      <c r="B1919" s="29" t="s">
        <v>850</v>
      </c>
      <c r="C1919" s="2" t="s">
        <v>1207</v>
      </c>
      <c r="D1919" s="2" t="str">
        <f t="array" ref="D1919">_xlfn.XLOOKUP(C1919,Customers!A:A,Customers!B:B)</f>
        <v>Customer 0486</v>
      </c>
      <c r="E1919" s="2" t="s">
        <v>776</v>
      </c>
      <c r="F1919" s="2" t="str">
        <f t="array" ref="F1919">_xlfn.XLOOKUP(E1919,Restaurants!A:A,Restaurants!B:B)</f>
        <v>Restaurant 069</v>
      </c>
      <c r="G1919" s="2" t="s">
        <v>207</v>
      </c>
      <c r="H1919" s="2" t="str">
        <f t="array" ref="H1919">_xlfn.XLOOKUP(G1919,Food_Menu!A:A,Food_Menu!B:B)</f>
        <v>Food Item 0079</v>
      </c>
      <c r="I1919" s="2">
        <f t="array" ref="I1919">_xlfn.XLOOKUP(G1919,Food_Menu!A:A,Food_Menu!D:D)</f>
        <v>193.41</v>
      </c>
      <c r="J1919" s="2" t="s">
        <v>1246</v>
      </c>
      <c r="K1919" s="2" t="str">
        <f t="array" ref="K1919">_xlfn.XLOOKUP(J1919,Delivery_Partners!A:A,Delivery_Partners!B:B)</f>
        <v>Delivery Partner 048</v>
      </c>
      <c r="L1919" s="3">
        <v>1</v>
      </c>
      <c r="M1919" s="2" t="s">
        <v>23</v>
      </c>
      <c r="N1919" s="2" t="s">
        <v>55</v>
      </c>
      <c r="O1919" s="3">
        <v>41</v>
      </c>
      <c r="P1919" s="13">
        <f t="shared" si="376"/>
        <v>193.41</v>
      </c>
      <c r="Q1919" s="13" t="str">
        <f t="shared" si="377"/>
        <v>Normal</v>
      </c>
      <c r="S1919" s="21"/>
    </row>
    <row r="1920" customHeight="1" spans="1:19">
      <c r="A1920" s="2" t="s">
        <v>3637</v>
      </c>
      <c r="B1920" s="28">
        <v>45723</v>
      </c>
      <c r="C1920" s="2" t="s">
        <v>1422</v>
      </c>
      <c r="D1920" s="2" t="str">
        <f t="array" ref="D1920">_xlfn.XLOOKUP(C1920,Customers!A:A,Customers!B:B)</f>
        <v>Customer 0220</v>
      </c>
      <c r="E1920" s="2" t="s">
        <v>239</v>
      </c>
      <c r="F1920" s="2" t="str">
        <f t="array" ref="F1920">_xlfn.XLOOKUP(E1920,Restaurants!A:A,Restaurants!B:B)</f>
        <v>Restaurant 105</v>
      </c>
      <c r="G1920" s="2" t="s">
        <v>158</v>
      </c>
      <c r="H1920" s="2" t="str">
        <f t="array" ref="H1920">_xlfn.XLOOKUP(G1920,Food_Menu!A:A,Food_Menu!B:B)</f>
        <v>Food Item 0029</v>
      </c>
      <c r="I1920" s="2">
        <f t="array" ref="I1920">_xlfn.XLOOKUP(G1920,Food_Menu!A:A,Food_Menu!D:D)</f>
        <v>434.93</v>
      </c>
      <c r="J1920" s="2" t="s">
        <v>1193</v>
      </c>
      <c r="K1920" s="2" t="str">
        <f t="array" ref="K1920">_xlfn.XLOOKUP(J1920,Delivery_Partners!A:A,Delivery_Partners!B:B)</f>
        <v>Delivery Partner 074</v>
      </c>
      <c r="L1920" s="3">
        <v>1</v>
      </c>
      <c r="M1920" s="2" t="s">
        <v>23</v>
      </c>
      <c r="N1920" s="2" t="s">
        <v>24</v>
      </c>
      <c r="O1920" s="3">
        <v>41</v>
      </c>
      <c r="P1920" s="13">
        <f t="shared" si="376"/>
        <v>434.93</v>
      </c>
      <c r="Q1920" s="13" t="str">
        <f t="shared" si="377"/>
        <v>Normal</v>
      </c>
      <c r="S1920" s="21"/>
    </row>
    <row r="1921" customHeight="1" spans="1:19">
      <c r="A1921" s="2" t="s">
        <v>3638</v>
      </c>
      <c r="B1921" s="28">
        <v>45969</v>
      </c>
      <c r="C1921" s="2" t="s">
        <v>2634</v>
      </c>
      <c r="D1921" s="2" t="str">
        <f t="array" ref="D1921">_xlfn.XLOOKUP(C1921,Customers!A:A,Customers!B:B)</f>
        <v>Customer 0096</v>
      </c>
      <c r="E1921" s="2" t="s">
        <v>224</v>
      </c>
      <c r="F1921" s="2" t="str">
        <f t="array" ref="F1921">_xlfn.XLOOKUP(E1921,Restaurants!A:A,Restaurants!B:B)</f>
        <v>Restaurant 120</v>
      </c>
      <c r="G1921" s="2" t="s">
        <v>751</v>
      </c>
      <c r="H1921" s="2" t="str">
        <f t="array" ref="H1921">_xlfn.XLOOKUP(G1921,Food_Menu!A:A,Food_Menu!B:B)</f>
        <v>Food Item 0117</v>
      </c>
      <c r="I1921" s="2">
        <f t="array" ref="I1921">_xlfn.XLOOKUP(G1921,Food_Menu!A:A,Food_Menu!D:D)</f>
        <v>279.52</v>
      </c>
      <c r="J1921" s="2" t="s">
        <v>572</v>
      </c>
      <c r="K1921" s="2" t="str">
        <f t="array" ref="K1921">_xlfn.XLOOKUP(J1921,Delivery_Partners!A:A,Delivery_Partners!B:B)</f>
        <v>Delivery Partner 098</v>
      </c>
      <c r="L1921" s="3">
        <v>1</v>
      </c>
      <c r="M1921" s="2" t="s">
        <v>23</v>
      </c>
      <c r="N1921" s="2" t="s">
        <v>24</v>
      </c>
      <c r="O1921" s="3">
        <v>25</v>
      </c>
      <c r="P1921" s="13">
        <f t="shared" si="376"/>
        <v>279.52</v>
      </c>
      <c r="Q1921" s="13" t="str">
        <f t="shared" si="377"/>
        <v>Fast</v>
      </c>
      <c r="S1921" s="21"/>
    </row>
    <row r="1922" customHeight="1" spans="1:19">
      <c r="A1922" s="2" t="s">
        <v>3639</v>
      </c>
      <c r="B1922" s="29" t="s">
        <v>325</v>
      </c>
      <c r="C1922" s="2" t="s">
        <v>1736</v>
      </c>
      <c r="D1922" s="2" t="str">
        <f t="array" ref="D1922">_xlfn.XLOOKUP(C1922,Customers!A:A,Customers!B:B)</f>
        <v>Customer 1124</v>
      </c>
      <c r="E1922" s="2" t="s">
        <v>177</v>
      </c>
      <c r="F1922" s="2" t="str">
        <f t="array" ref="F1922">_xlfn.XLOOKUP(E1922,Restaurants!A:A,Restaurants!B:B)</f>
        <v>Restaurant 070</v>
      </c>
      <c r="G1922" s="2" t="s">
        <v>785</v>
      </c>
      <c r="H1922" s="2" t="str">
        <f t="array" ref="H1922">_xlfn.XLOOKUP(G1922,Food_Menu!A:A,Food_Menu!B:B)</f>
        <v>Food Item 0218</v>
      </c>
      <c r="I1922" s="2">
        <f t="array" ref="I1922">_xlfn.XLOOKUP(G1922,Food_Menu!A:A,Food_Menu!D:D)</f>
        <v>579.55</v>
      </c>
      <c r="J1922" s="2" t="s">
        <v>368</v>
      </c>
      <c r="K1922" s="2" t="str">
        <f t="array" ref="K1922">_xlfn.XLOOKUP(J1922,Delivery_Partners!A:A,Delivery_Partners!B:B)</f>
        <v>Delivery Partner 085</v>
      </c>
      <c r="L1922" s="3">
        <v>1</v>
      </c>
      <c r="M1922" s="2" t="s">
        <v>23</v>
      </c>
      <c r="N1922" s="2" t="s">
        <v>24</v>
      </c>
      <c r="O1922" s="3">
        <v>42</v>
      </c>
      <c r="P1922" s="13">
        <f t="shared" si="376"/>
        <v>579.55</v>
      </c>
      <c r="Q1922" s="13" t="str">
        <f t="shared" si="377"/>
        <v>Normal</v>
      </c>
      <c r="S1922" s="21"/>
    </row>
    <row r="1923" customHeight="1" spans="1:19">
      <c r="A1923" s="2" t="s">
        <v>3640</v>
      </c>
      <c r="B1923" s="28">
        <v>45693</v>
      </c>
      <c r="C1923" s="2" t="s">
        <v>441</v>
      </c>
      <c r="D1923" s="2" t="str">
        <f t="array" ref="D1923">_xlfn.XLOOKUP(C1923,Customers!A:A,Customers!B:B)</f>
        <v>Customer 0487</v>
      </c>
      <c r="E1923" s="2" t="s">
        <v>814</v>
      </c>
      <c r="F1923" s="2" t="str">
        <f t="array" ref="F1923">_xlfn.XLOOKUP(E1923,Restaurants!A:A,Restaurants!B:B)</f>
        <v>Restaurant 093</v>
      </c>
      <c r="G1923" s="2" t="s">
        <v>147</v>
      </c>
      <c r="H1923" s="2" t="str">
        <f t="array" ref="H1923">_xlfn.XLOOKUP(G1923,Food_Menu!A:A,Food_Menu!B:B)</f>
        <v>Food Item 0139</v>
      </c>
      <c r="I1923" s="2">
        <f t="array" ref="I1923">_xlfn.XLOOKUP(G1923,Food_Menu!A:A,Food_Menu!D:D)</f>
        <v>296.6</v>
      </c>
      <c r="J1923" s="2" t="s">
        <v>862</v>
      </c>
      <c r="K1923" s="2" t="str">
        <f t="array" ref="K1923">_xlfn.XLOOKUP(J1923,Delivery_Partners!A:A,Delivery_Partners!B:B)</f>
        <v>Delivery Partner 159</v>
      </c>
      <c r="L1923" s="3">
        <v>1</v>
      </c>
      <c r="M1923" s="2" t="s">
        <v>23</v>
      </c>
      <c r="N1923" s="2" t="s">
        <v>24</v>
      </c>
      <c r="O1923" s="3">
        <v>43</v>
      </c>
      <c r="P1923" s="13">
        <f t="shared" si="376"/>
        <v>296.6</v>
      </c>
      <c r="Q1923" s="13" t="str">
        <f t="shared" si="377"/>
        <v>Normal</v>
      </c>
      <c r="S1923" s="21"/>
    </row>
    <row r="1924" customHeight="1" spans="1:19">
      <c r="A1924" s="2" t="s">
        <v>3641</v>
      </c>
      <c r="B1924" s="29" t="s">
        <v>1532</v>
      </c>
      <c r="C1924" s="2" t="s">
        <v>1328</v>
      </c>
      <c r="D1924" s="2" t="str">
        <f t="array" ref="D1924">_xlfn.XLOOKUP(C1924,Customers!A:A,Customers!B:B)</f>
        <v>Customer 0127</v>
      </c>
      <c r="E1924" s="2" t="s">
        <v>548</v>
      </c>
      <c r="F1924" s="2" t="str">
        <f t="array" ref="F1924">_xlfn.XLOOKUP(E1924,Restaurants!A:A,Restaurants!B:B)</f>
        <v>Restaurant 071</v>
      </c>
      <c r="G1924" s="2" t="s">
        <v>1063</v>
      </c>
      <c r="H1924" s="2" t="str">
        <f t="array" ref="H1924">_xlfn.XLOOKUP(G1924,Food_Menu!A:A,Food_Menu!B:B)</f>
        <v>Food Item 0153</v>
      </c>
      <c r="I1924" s="2">
        <f t="array" ref="I1924">_xlfn.XLOOKUP(G1924,Food_Menu!A:A,Food_Menu!D:D)</f>
        <v>322.66</v>
      </c>
      <c r="J1924" s="2" t="s">
        <v>1290</v>
      </c>
      <c r="K1924" s="2" t="str">
        <f t="array" ref="K1924">_xlfn.XLOOKUP(J1924,Delivery_Partners!A:A,Delivery_Partners!B:B)</f>
        <v>Delivery Partner 035</v>
      </c>
      <c r="L1924" s="3">
        <v>1</v>
      </c>
      <c r="M1924" s="2" t="s">
        <v>23</v>
      </c>
      <c r="N1924" s="2" t="s">
        <v>24</v>
      </c>
      <c r="O1924" s="3">
        <v>59</v>
      </c>
      <c r="P1924" s="13">
        <f t="shared" si="376"/>
        <v>322.66</v>
      </c>
      <c r="Q1924" s="13" t="str">
        <f t="shared" si="377"/>
        <v>Normal</v>
      </c>
      <c r="S1924" s="21"/>
    </row>
    <row r="1925" customHeight="1" spans="1:19">
      <c r="A1925" s="2" t="s">
        <v>3642</v>
      </c>
      <c r="B1925" s="29" t="s">
        <v>1130</v>
      </c>
      <c r="C1925" s="2" t="s">
        <v>386</v>
      </c>
      <c r="D1925" s="2" t="str">
        <f t="array" ref="D1925">_xlfn.XLOOKUP(C1925,Customers!A:A,Customers!B:B)</f>
        <v>Customer 1040</v>
      </c>
      <c r="E1925" s="2" t="s">
        <v>578</v>
      </c>
      <c r="F1925" s="2" t="str">
        <f t="array" ref="F1925">_xlfn.XLOOKUP(E1925,Restaurants!A:A,Restaurants!B:B)</f>
        <v>Restaurant 063</v>
      </c>
      <c r="G1925" s="2" t="s">
        <v>941</v>
      </c>
      <c r="H1925" s="2" t="str">
        <f t="array" ref="H1925">_xlfn.XLOOKUP(G1925,Food_Menu!A:A,Food_Menu!B:B)</f>
        <v>Food Item 0043</v>
      </c>
      <c r="I1925" s="2">
        <f t="array" ref="I1925">_xlfn.XLOOKUP(G1925,Food_Menu!A:A,Food_Menu!D:D)</f>
        <v>255.02</v>
      </c>
      <c r="J1925" s="2" t="s">
        <v>368</v>
      </c>
      <c r="K1925" s="2" t="str">
        <f t="array" ref="K1925">_xlfn.XLOOKUP(J1925,Delivery_Partners!A:A,Delivery_Partners!B:B)</f>
        <v>Delivery Partner 085</v>
      </c>
      <c r="L1925" s="3">
        <v>1</v>
      </c>
      <c r="M1925" s="2" t="s">
        <v>23</v>
      </c>
      <c r="N1925" s="2" t="s">
        <v>24</v>
      </c>
      <c r="O1925" s="3">
        <v>32</v>
      </c>
      <c r="P1925" s="13">
        <f t="shared" si="376"/>
        <v>255.02</v>
      </c>
      <c r="Q1925" s="13" t="str">
        <f t="shared" si="377"/>
        <v>Normal</v>
      </c>
      <c r="S1925" s="21"/>
    </row>
    <row r="1926" customHeight="1" spans="1:19">
      <c r="A1926" s="2" t="s">
        <v>3643</v>
      </c>
      <c r="B1926" s="29" t="s">
        <v>343</v>
      </c>
      <c r="C1926" s="2" t="s">
        <v>1085</v>
      </c>
      <c r="D1926" s="2" t="str">
        <f t="array" ref="D1926">_xlfn.XLOOKUP(C1926,Customers!A:A,Customers!B:B)</f>
        <v>Customer 0963</v>
      </c>
      <c r="E1926" s="2" t="s">
        <v>952</v>
      </c>
      <c r="F1926" s="2" t="str">
        <f t="array" ref="F1926">_xlfn.XLOOKUP(E1926,Restaurants!A:A,Restaurants!B:B)</f>
        <v>Restaurant 041</v>
      </c>
      <c r="G1926" s="2" t="s">
        <v>331</v>
      </c>
      <c r="H1926" s="2" t="str">
        <f t="array" ref="H1926">_xlfn.XLOOKUP(G1926,Food_Menu!A:A,Food_Menu!B:B)</f>
        <v>Food Item 0120</v>
      </c>
      <c r="I1926" s="2">
        <f t="array" ref="I1926">_xlfn.XLOOKUP(G1926,Food_Menu!A:A,Food_Menu!D:D)</f>
        <v>569.73</v>
      </c>
      <c r="J1926" s="2" t="s">
        <v>671</v>
      </c>
      <c r="K1926" s="2" t="str">
        <f t="array" ref="K1926">_xlfn.XLOOKUP(J1926,Delivery_Partners!A:A,Delivery_Partners!B:B)</f>
        <v>Delivery Partner 043</v>
      </c>
      <c r="L1926" s="3">
        <v>2</v>
      </c>
      <c r="M1926" s="2" t="s">
        <v>23</v>
      </c>
      <c r="N1926" s="2" t="s">
        <v>55</v>
      </c>
      <c r="O1926" s="3">
        <v>34</v>
      </c>
      <c r="P1926" s="13">
        <f t="shared" si="376"/>
        <v>1139.46</v>
      </c>
      <c r="Q1926" s="13" t="str">
        <f t="shared" si="377"/>
        <v>Normal</v>
      </c>
      <c r="S1926" s="21"/>
    </row>
    <row r="1927" customHeight="1" spans="1:19">
      <c r="A1927" s="2" t="s">
        <v>3644</v>
      </c>
      <c r="B1927" s="28">
        <v>45972</v>
      </c>
      <c r="C1927" s="2" t="s">
        <v>1700</v>
      </c>
      <c r="D1927" s="2" t="str">
        <f t="array" ref="D1927">_xlfn.XLOOKUP(C1927,Customers!A:A,Customers!B:B)</f>
        <v>Customer 0845</v>
      </c>
      <c r="E1927" s="2" t="s">
        <v>20</v>
      </c>
      <c r="F1927" s="2" t="str">
        <f t="array" ref="F1927">_xlfn.XLOOKUP(E1927,Restaurants!A:A,Restaurants!B:B)</f>
        <v>Restaurant 079</v>
      </c>
      <c r="G1927" s="2" t="s">
        <v>2055</v>
      </c>
      <c r="H1927" s="2" t="str">
        <f t="array" ref="H1927">_xlfn.XLOOKUP(G1927,Food_Menu!A:A,Food_Menu!B:B)</f>
        <v>Food Item 0219</v>
      </c>
      <c r="I1927" s="2">
        <f t="array" ref="I1927">_xlfn.XLOOKUP(G1927,Food_Menu!A:A,Food_Menu!D:D)</f>
        <v>256.46</v>
      </c>
      <c r="J1927" s="2" t="s">
        <v>618</v>
      </c>
      <c r="K1927" s="2" t="str">
        <f t="array" ref="K1927">_xlfn.XLOOKUP(J1927,Delivery_Partners!A:A,Delivery_Partners!B:B)</f>
        <v>Delivery Partner 002</v>
      </c>
      <c r="L1927" s="3">
        <v>1</v>
      </c>
      <c r="M1927" s="2" t="s">
        <v>23</v>
      </c>
      <c r="N1927" s="2" t="s">
        <v>24</v>
      </c>
      <c r="O1927" s="3">
        <v>28</v>
      </c>
      <c r="P1927" s="13">
        <f t="shared" si="376"/>
        <v>256.46</v>
      </c>
      <c r="Q1927" s="13" t="str">
        <f t="shared" si="377"/>
        <v>Fast</v>
      </c>
      <c r="S1927" s="21"/>
    </row>
    <row r="1928" customHeight="1" spans="1:19">
      <c r="A1928" s="2" t="s">
        <v>3645</v>
      </c>
      <c r="B1928" s="29" t="s">
        <v>2582</v>
      </c>
      <c r="C1928" s="2" t="s">
        <v>1913</v>
      </c>
      <c r="D1928" s="2" t="str">
        <f t="array" ref="D1928">_xlfn.XLOOKUP(C1928,Customers!A:A,Customers!B:B)</f>
        <v>Customer 0102</v>
      </c>
      <c r="E1928" s="2" t="s">
        <v>27</v>
      </c>
      <c r="F1928" s="2" t="str">
        <f t="array" ref="F1928">_xlfn.XLOOKUP(E1928,Restaurants!A:A,Restaurants!B:B)</f>
        <v>Restaurant 033</v>
      </c>
      <c r="G1928" s="2" t="s">
        <v>235</v>
      </c>
      <c r="H1928" s="2" t="str">
        <f t="array" ref="H1928">_xlfn.XLOOKUP(G1928,Food_Menu!A:A,Food_Menu!B:B)</f>
        <v>Food Item 0020</v>
      </c>
      <c r="I1928" s="2">
        <f t="array" ref="I1928">_xlfn.XLOOKUP(G1928,Food_Menu!A:A,Food_Menu!D:D)</f>
        <v>565.62</v>
      </c>
      <c r="J1928" s="2" t="s">
        <v>54</v>
      </c>
      <c r="K1928" s="2" t="str">
        <f t="array" ref="K1928">_xlfn.XLOOKUP(J1928,Delivery_Partners!A:A,Delivery_Partners!B:B)</f>
        <v>Delivery Partner 075</v>
      </c>
      <c r="L1928" s="3">
        <v>2</v>
      </c>
      <c r="M1928" s="2" t="s">
        <v>23</v>
      </c>
      <c r="N1928" s="2" t="s">
        <v>24</v>
      </c>
      <c r="O1928" s="3">
        <v>41</v>
      </c>
      <c r="P1928" s="13">
        <f t="shared" si="376"/>
        <v>1131.24</v>
      </c>
      <c r="Q1928" s="13" t="str">
        <f t="shared" si="377"/>
        <v>Normal</v>
      </c>
      <c r="S1928" s="21"/>
    </row>
    <row r="1929" customHeight="1" spans="1:19">
      <c r="A1929" s="2" t="s">
        <v>3646</v>
      </c>
      <c r="B1929" s="28">
        <v>45666</v>
      </c>
      <c r="C1929" s="2" t="s">
        <v>2295</v>
      </c>
      <c r="D1929" s="2" t="str">
        <f t="array" ref="D1929">_xlfn.XLOOKUP(C1929,Customers!A:A,Customers!B:B)</f>
        <v>Customer 0099</v>
      </c>
      <c r="E1929" s="2" t="s">
        <v>1450</v>
      </c>
      <c r="F1929" s="2" t="str">
        <f t="array" ref="F1929">_xlfn.XLOOKUP(E1929,Restaurants!A:A,Restaurants!B:B)</f>
        <v>Restaurant 024</v>
      </c>
      <c r="G1929" s="2" t="s">
        <v>336</v>
      </c>
      <c r="H1929" s="2" t="str">
        <f t="array" ref="H1929">_xlfn.XLOOKUP(G1929,Food_Menu!A:A,Food_Menu!B:B)</f>
        <v>Food Item 0045</v>
      </c>
      <c r="I1929" s="2">
        <f t="array" ref="I1929">_xlfn.XLOOKUP(G1929,Food_Menu!A:A,Food_Menu!D:D)</f>
        <v>263.72</v>
      </c>
      <c r="J1929" s="2" t="s">
        <v>277</v>
      </c>
      <c r="K1929" s="2" t="str">
        <f t="array" ref="K1929">_xlfn.XLOOKUP(J1929,Delivery_Partners!A:A,Delivery_Partners!B:B)</f>
        <v>Delivery Partner 011</v>
      </c>
      <c r="L1929" s="3">
        <v>1</v>
      </c>
      <c r="M1929" s="2" t="s">
        <v>23</v>
      </c>
      <c r="N1929" s="2" t="s">
        <v>55</v>
      </c>
      <c r="O1929" s="3">
        <v>35</v>
      </c>
      <c r="P1929" s="13">
        <f t="shared" si="376"/>
        <v>263.72</v>
      </c>
      <c r="Q1929" s="13" t="str">
        <f t="shared" si="377"/>
        <v>Normal</v>
      </c>
      <c r="S1929" s="21"/>
    </row>
    <row r="1930" customHeight="1" spans="1:19">
      <c r="A1930" s="2" t="s">
        <v>3647</v>
      </c>
      <c r="B1930" s="28">
        <v>45942</v>
      </c>
      <c r="C1930" s="2" t="s">
        <v>2001</v>
      </c>
      <c r="D1930" s="2" t="str">
        <f t="array" ref="D1930">_xlfn.XLOOKUP(C1930,Customers!A:A,Customers!B:B)</f>
        <v>Customer 0263</v>
      </c>
      <c r="E1930" s="2" t="s">
        <v>984</v>
      </c>
      <c r="F1930" s="2" t="str">
        <f t="array" ref="F1930">_xlfn.XLOOKUP(E1930,Restaurants!A:A,Restaurants!B:B)</f>
        <v>Restaurant 034</v>
      </c>
      <c r="G1930" s="2" t="s">
        <v>792</v>
      </c>
      <c r="H1930" s="2" t="str">
        <f t="array" ref="H1930">_xlfn.XLOOKUP(G1930,Food_Menu!A:A,Food_Menu!B:B)</f>
        <v>Food Item 0159</v>
      </c>
      <c r="I1930" s="2">
        <f t="array" ref="I1930">_xlfn.XLOOKUP(G1930,Food_Menu!A:A,Food_Menu!D:D)</f>
        <v>430.63</v>
      </c>
      <c r="J1930" s="2" t="s">
        <v>1204</v>
      </c>
      <c r="K1930" s="2" t="str">
        <f t="array" ref="K1930">_xlfn.XLOOKUP(J1930,Delivery_Partners!A:A,Delivery_Partners!B:B)</f>
        <v>Delivery Partner 067</v>
      </c>
      <c r="L1930" s="3">
        <v>4</v>
      </c>
      <c r="M1930" s="2" t="s">
        <v>23</v>
      </c>
      <c r="N1930" s="2" t="s">
        <v>55</v>
      </c>
      <c r="O1930" s="3">
        <v>47</v>
      </c>
      <c r="P1930" s="13">
        <f t="shared" si="376"/>
        <v>1722.52</v>
      </c>
      <c r="Q1930" s="13" t="str">
        <f t="shared" si="377"/>
        <v>Normal</v>
      </c>
      <c r="S1930" s="21"/>
    </row>
    <row r="1931" customHeight="1" spans="1:19">
      <c r="A1931" s="2" t="s">
        <v>3648</v>
      </c>
      <c r="B1931" s="28">
        <v>45818</v>
      </c>
      <c r="C1931" s="2" t="s">
        <v>1223</v>
      </c>
      <c r="D1931" s="2" t="str">
        <f t="array" ref="D1931">_xlfn.XLOOKUP(C1931,Customers!A:A,Customers!B:B)</f>
        <v>Customer 0192</v>
      </c>
      <c r="E1931" s="2" t="s">
        <v>302</v>
      </c>
      <c r="F1931" s="2" t="str">
        <f t="array" ref="F1931">_xlfn.XLOOKUP(E1931,Restaurants!A:A,Restaurants!B:B)</f>
        <v>Restaurant 002</v>
      </c>
      <c r="G1931" s="2" t="s">
        <v>172</v>
      </c>
      <c r="H1931" s="2" t="str">
        <f t="array" ref="H1931">_xlfn.XLOOKUP(G1931,Food_Menu!A:A,Food_Menu!B:B)</f>
        <v>Food Item 0003</v>
      </c>
      <c r="I1931" s="2">
        <f t="array" ref="I1931">_xlfn.XLOOKUP(G1931,Food_Menu!A:A,Food_Menu!D:D)</f>
        <v>349.88</v>
      </c>
      <c r="J1931" s="2" t="s">
        <v>91</v>
      </c>
      <c r="K1931" s="2" t="str">
        <f t="array" ref="K1931">_xlfn.XLOOKUP(J1931,Delivery_Partners!A:A,Delivery_Partners!B:B)</f>
        <v>Delivery Partner 114</v>
      </c>
      <c r="L1931" s="3">
        <v>1</v>
      </c>
      <c r="M1931" s="2" t="s">
        <v>23</v>
      </c>
      <c r="N1931" s="2" t="s">
        <v>24</v>
      </c>
      <c r="O1931" s="3">
        <v>30</v>
      </c>
      <c r="P1931" s="13">
        <f t="shared" si="376"/>
        <v>349.88</v>
      </c>
      <c r="Q1931" s="13" t="str">
        <f t="shared" si="377"/>
        <v>Fast</v>
      </c>
      <c r="S1931" s="21"/>
    </row>
    <row r="1932" hidden="1" customHeight="1" spans="1:19">
      <c r="A1932" s="2" t="s">
        <v>3649</v>
      </c>
      <c r="B1932" s="29" t="s">
        <v>1667</v>
      </c>
      <c r="C1932" s="2" t="s">
        <v>2853</v>
      </c>
      <c r="D1932" s="2" t="str">
        <f t="array" ref="D1932">_xlfn.XLOOKUP(C1932,Customers!A:A,Customers!B:B)</f>
        <v>Customer 0639</v>
      </c>
      <c r="E1932" s="2" t="s">
        <v>298</v>
      </c>
      <c r="F1932" s="2" t="str">
        <f t="array" ref="F1932">_xlfn.XLOOKUP(E1932,Restaurants!A:A,Restaurants!B:B)</f>
        <v>Restaurant 113</v>
      </c>
      <c r="G1932" s="2" t="s">
        <v>998</v>
      </c>
      <c r="H1932" s="2" t="str">
        <f t="array" ref="H1932">_xlfn.XLOOKUP(G1932,Food_Menu!A:A,Food_Menu!B:B)</f>
        <v>Food Item 0046</v>
      </c>
      <c r="I1932" s="2"/>
      <c r="J1932" s="2" t="s">
        <v>236</v>
      </c>
      <c r="K1932" s="2" t="str">
        <f t="array" ref="K1932">_xlfn.XLOOKUP(J1932,Delivery_Partners!A:A,Delivery_Partners!B:B)</f>
        <v>Delivery Partner 068</v>
      </c>
      <c r="L1932" s="3">
        <v>1</v>
      </c>
      <c r="M1932" s="2" t="s">
        <v>101</v>
      </c>
      <c r="N1932" s="2" t="s">
        <v>74</v>
      </c>
      <c r="O1932" s="2"/>
    </row>
    <row r="1933" hidden="1" customHeight="1" spans="1:19">
      <c r="A1933" s="2" t="s">
        <v>3650</v>
      </c>
      <c r="B1933" s="28">
        <v>45665</v>
      </c>
      <c r="C1933" s="2" t="s">
        <v>1796</v>
      </c>
      <c r="D1933" s="2" t="str">
        <f t="array" ref="D1933">_xlfn.XLOOKUP(C1933,Customers!A:A,Customers!B:B)</f>
        <v>Customer 0471</v>
      </c>
      <c r="E1933" s="2" t="s">
        <v>488</v>
      </c>
      <c r="F1933" s="2" t="str">
        <f t="array" ref="F1933">_xlfn.XLOOKUP(E1933,Restaurants!A:A,Restaurants!B:B)</f>
        <v>Restaurant 031</v>
      </c>
      <c r="G1933" s="2" t="s">
        <v>1569</v>
      </c>
      <c r="H1933" s="2" t="str">
        <f t="array" ref="H1933">_xlfn.XLOOKUP(G1933,Food_Menu!A:A,Food_Menu!B:B)</f>
        <v>Food Item 0208</v>
      </c>
      <c r="I1933" s="2"/>
      <c r="J1933" s="2" t="s">
        <v>877</v>
      </c>
      <c r="K1933" s="2" t="str">
        <f t="array" ref="K1933">_xlfn.XLOOKUP(J1933,Delivery_Partners!A:A,Delivery_Partners!B:B)</f>
        <v>Delivery Partner 123</v>
      </c>
      <c r="L1933" s="3">
        <v>2</v>
      </c>
      <c r="M1933" s="2" t="s">
        <v>189</v>
      </c>
      <c r="N1933" s="2" t="s">
        <v>24</v>
      </c>
      <c r="O1933" s="2"/>
    </row>
    <row r="1934" customHeight="1" spans="1:19">
      <c r="A1934" s="2" t="s">
        <v>3651</v>
      </c>
      <c r="B1934" s="29" t="s">
        <v>1166</v>
      </c>
      <c r="C1934" s="2" t="s">
        <v>2742</v>
      </c>
      <c r="D1934" s="2" t="str">
        <f t="array" ref="D1934">_xlfn.XLOOKUP(C1934,Customers!A:A,Customers!B:B)</f>
        <v>Customer 0919</v>
      </c>
      <c r="E1934" s="2" t="s">
        <v>655</v>
      </c>
      <c r="F1934" s="2" t="str">
        <f t="array" ref="F1934">_xlfn.XLOOKUP(E1934,Restaurants!A:A,Restaurants!B:B)</f>
        <v>Restaurant 096</v>
      </c>
      <c r="G1934" s="2" t="s">
        <v>240</v>
      </c>
      <c r="H1934" s="2" t="str">
        <f t="array" ref="H1934">_xlfn.XLOOKUP(G1934,Food_Menu!A:A,Food_Menu!B:B)</f>
        <v>Food Item 0005</v>
      </c>
      <c r="I1934" s="2">
        <f t="array" ref="I1934">_xlfn.XLOOKUP(G1934,Food_Menu!A:A,Food_Menu!D:D)</f>
        <v>481.92</v>
      </c>
      <c r="J1934" s="2" t="s">
        <v>714</v>
      </c>
      <c r="K1934" s="2" t="str">
        <f t="array" ref="K1934">_xlfn.XLOOKUP(J1934,Delivery_Partners!A:A,Delivery_Partners!B:B)</f>
        <v>Delivery Partner 054</v>
      </c>
      <c r="L1934" s="3">
        <v>1</v>
      </c>
      <c r="M1934" s="2" t="s">
        <v>23</v>
      </c>
      <c r="N1934" s="2" t="s">
        <v>24</v>
      </c>
      <c r="O1934" s="3">
        <v>15</v>
      </c>
      <c r="P1934" s="13">
        <f t="shared" ref="P1934:P1940" si="378">I1934*L1934</f>
        <v>481.92</v>
      </c>
      <c r="Q1934" s="13" t="str">
        <f t="shared" ref="Q1934:Q1940" si="379">IF(O1934="","Not Delivered",IF(O1934&lt;=30,"Fast",IF(O1934&lt;=60,"Normal","Slow")))</f>
        <v>Fast</v>
      </c>
      <c r="S1934" s="21"/>
    </row>
    <row r="1935" customHeight="1" spans="1:19">
      <c r="A1935" s="2" t="s">
        <v>3652</v>
      </c>
      <c r="B1935" s="29" t="s">
        <v>1429</v>
      </c>
      <c r="C1935" s="2" t="s">
        <v>2222</v>
      </c>
      <c r="D1935" s="2" t="str">
        <f t="array" ref="D1935">_xlfn.XLOOKUP(C1935,Customers!A:A,Customers!B:B)</f>
        <v>Customer 0122</v>
      </c>
      <c r="E1935" s="2" t="s">
        <v>1176</v>
      </c>
      <c r="F1935" s="2" t="str">
        <f t="array" ref="F1935">_xlfn.XLOOKUP(E1935,Restaurants!A:A,Restaurants!B:B)</f>
        <v>Restaurant 053</v>
      </c>
      <c r="G1935" s="2" t="s">
        <v>1809</v>
      </c>
      <c r="H1935" s="2" t="str">
        <f t="array" ref="H1935">_xlfn.XLOOKUP(G1935,Food_Menu!A:A,Food_Menu!B:B)</f>
        <v>Food Item 0095</v>
      </c>
      <c r="I1935" s="2">
        <f t="array" ref="I1935">_xlfn.XLOOKUP(G1935,Food_Menu!A:A,Food_Menu!D:D)</f>
        <v>461.01</v>
      </c>
      <c r="J1935" s="2" t="s">
        <v>409</v>
      </c>
      <c r="K1935" s="2" t="str">
        <f t="array" ref="K1935">_xlfn.XLOOKUP(J1935,Delivery_Partners!A:A,Delivery_Partners!B:B)</f>
        <v>Delivery Partner 073</v>
      </c>
      <c r="L1935" s="3">
        <v>1</v>
      </c>
      <c r="M1935" s="2" t="s">
        <v>23</v>
      </c>
      <c r="N1935" s="2" t="s">
        <v>24</v>
      </c>
      <c r="O1935" s="3">
        <v>43</v>
      </c>
      <c r="P1935" s="13">
        <f t="shared" si="378"/>
        <v>461.01</v>
      </c>
      <c r="Q1935" s="13" t="str">
        <f t="shared" si="379"/>
        <v>Normal</v>
      </c>
      <c r="S1935" s="21"/>
    </row>
    <row r="1936" customHeight="1" spans="1:19">
      <c r="A1936" s="2" t="s">
        <v>3653</v>
      </c>
      <c r="B1936" s="29" t="s">
        <v>1118</v>
      </c>
      <c r="C1936" s="2" t="s">
        <v>2094</v>
      </c>
      <c r="D1936" s="2" t="str">
        <f t="array" ref="D1936">_xlfn.XLOOKUP(C1936,Customers!A:A,Customers!B:B)</f>
        <v>Customer 0874</v>
      </c>
      <c r="E1936" s="2" t="s">
        <v>952</v>
      </c>
      <c r="F1936" s="2" t="str">
        <f t="array" ref="F1936">_xlfn.XLOOKUP(E1936,Restaurants!A:A,Restaurants!B:B)</f>
        <v>Restaurant 041</v>
      </c>
      <c r="G1936" s="2" t="s">
        <v>90</v>
      </c>
      <c r="H1936" s="2" t="str">
        <f t="array" ref="H1936">_xlfn.XLOOKUP(G1936,Food_Menu!A:A,Food_Menu!B:B)</f>
        <v>Food Item 0073</v>
      </c>
      <c r="I1936" s="2">
        <f t="array" ref="I1936">_xlfn.XLOOKUP(G1936,Food_Menu!A:A,Food_Menu!D:D)</f>
        <v>365.69</v>
      </c>
      <c r="J1936" s="2" t="s">
        <v>1698</v>
      </c>
      <c r="K1936" s="2" t="str">
        <f t="array" ref="K1936">_xlfn.XLOOKUP(J1936,Delivery_Partners!A:A,Delivery_Partners!B:B)</f>
        <v>Delivery Partner 158</v>
      </c>
      <c r="L1936" s="3">
        <v>1</v>
      </c>
      <c r="M1936" s="2" t="s">
        <v>23</v>
      </c>
      <c r="N1936" s="2" t="s">
        <v>24</v>
      </c>
      <c r="O1936" s="3">
        <v>15</v>
      </c>
      <c r="P1936" s="13">
        <f t="shared" si="378"/>
        <v>365.69</v>
      </c>
      <c r="Q1936" s="13" t="str">
        <f t="shared" si="379"/>
        <v>Fast</v>
      </c>
      <c r="S1936" s="21"/>
    </row>
    <row r="1937" customHeight="1" spans="1:19">
      <c r="A1937" s="2" t="s">
        <v>3654</v>
      </c>
      <c r="B1937" s="29" t="s">
        <v>334</v>
      </c>
      <c r="C1937" s="2" t="s">
        <v>2728</v>
      </c>
      <c r="D1937" s="2" t="str">
        <f t="array" ref="D1937">_xlfn.XLOOKUP(C1937,Customers!A:A,Customers!B:B)</f>
        <v>Customer 1121</v>
      </c>
      <c r="E1937" s="2" t="s">
        <v>376</v>
      </c>
      <c r="F1937" s="2" t="str">
        <f t="array" ref="F1937">_xlfn.XLOOKUP(E1937,Restaurants!A:A,Restaurants!B:B)</f>
        <v>Restaurant 028</v>
      </c>
      <c r="G1937" s="2" t="s">
        <v>1414</v>
      </c>
      <c r="H1937" s="2" t="str">
        <f t="array" ref="H1937">_xlfn.XLOOKUP(G1937,Food_Menu!A:A,Food_Menu!B:B)</f>
        <v>Food Item 0088</v>
      </c>
      <c r="I1937" s="2">
        <f t="array" ref="I1937">_xlfn.XLOOKUP(G1937,Food_Menu!A:A,Food_Menu!D:D)</f>
        <v>171.05</v>
      </c>
      <c r="J1937" s="2" t="s">
        <v>217</v>
      </c>
      <c r="K1937" s="2" t="str">
        <f t="array" ref="K1937">_xlfn.XLOOKUP(J1937,Delivery_Partners!A:A,Delivery_Partners!B:B)</f>
        <v>Delivery Partner 044</v>
      </c>
      <c r="L1937" s="3">
        <v>4</v>
      </c>
      <c r="M1937" s="2" t="s">
        <v>23</v>
      </c>
      <c r="N1937" s="2" t="s">
        <v>24</v>
      </c>
      <c r="O1937" s="3">
        <v>33</v>
      </c>
      <c r="P1937" s="13">
        <f t="shared" si="378"/>
        <v>684.2</v>
      </c>
      <c r="Q1937" s="13" t="str">
        <f t="shared" si="379"/>
        <v>Normal</v>
      </c>
      <c r="S1937" s="21"/>
    </row>
    <row r="1938" customHeight="1" spans="1:19">
      <c r="A1938" s="2" t="s">
        <v>3655</v>
      </c>
      <c r="B1938" s="29" t="s">
        <v>1384</v>
      </c>
      <c r="C1938" s="2" t="s">
        <v>1806</v>
      </c>
      <c r="D1938" s="2" t="str">
        <f t="array" ref="D1938">_xlfn.XLOOKUP(C1938,Customers!A:A,Customers!B:B)</f>
        <v>Customer 0157</v>
      </c>
      <c r="E1938" s="2" t="s">
        <v>945</v>
      </c>
      <c r="F1938" s="2" t="str">
        <f t="array" ref="F1938">_xlfn.XLOOKUP(E1938,Restaurants!A:A,Restaurants!B:B)</f>
        <v>Restaurant 099</v>
      </c>
      <c r="G1938" s="2" t="s">
        <v>28</v>
      </c>
      <c r="H1938" s="2" t="str">
        <f t="array" ref="H1938">_xlfn.XLOOKUP(G1938,Food_Menu!A:A,Food_Menu!B:B)</f>
        <v>Food Item 0057</v>
      </c>
      <c r="I1938" s="2">
        <f t="array" ref="I1938">_xlfn.XLOOKUP(G1938,Food_Menu!A:A,Food_Menu!D:D)</f>
        <v>302.55</v>
      </c>
      <c r="J1938" s="2" t="s">
        <v>887</v>
      </c>
      <c r="K1938" s="2" t="str">
        <f t="array" ref="K1938">_xlfn.XLOOKUP(J1938,Delivery_Partners!A:A,Delivery_Partners!B:B)</f>
        <v>Delivery Partner 091</v>
      </c>
      <c r="L1938" s="3">
        <v>3</v>
      </c>
      <c r="M1938" s="2" t="s">
        <v>23</v>
      </c>
      <c r="N1938" s="2" t="s">
        <v>42</v>
      </c>
      <c r="O1938" s="3">
        <v>33</v>
      </c>
      <c r="P1938" s="13">
        <f t="shared" si="378"/>
        <v>907.65</v>
      </c>
      <c r="Q1938" s="13" t="str">
        <f t="shared" si="379"/>
        <v>Normal</v>
      </c>
      <c r="S1938" s="21"/>
    </row>
    <row r="1939" customHeight="1" spans="1:19">
      <c r="A1939" s="2" t="s">
        <v>3656</v>
      </c>
      <c r="B1939" s="28">
        <v>45812</v>
      </c>
      <c r="C1939" s="2" t="s">
        <v>3657</v>
      </c>
      <c r="D1939" s="2" t="str">
        <f t="array" ref="D1939">_xlfn.XLOOKUP(C1939,Customers!A:A,Customers!B:B)</f>
        <v>Customer 0783</v>
      </c>
      <c r="E1939" s="2" t="s">
        <v>110</v>
      </c>
      <c r="F1939" s="2" t="str">
        <f t="array" ref="F1939">_xlfn.XLOOKUP(E1939,Restaurants!A:A,Restaurants!B:B)</f>
        <v>Restaurant 062</v>
      </c>
      <c r="G1939" s="2" t="s">
        <v>261</v>
      </c>
      <c r="H1939" s="2" t="str">
        <f t="array" ref="H1939">_xlfn.XLOOKUP(G1939,Food_Menu!A:A,Food_Menu!B:B)</f>
        <v>Food Item 0061</v>
      </c>
      <c r="I1939" s="2">
        <f t="array" ref="I1939">_xlfn.XLOOKUP(G1939,Food_Menu!A:A,Food_Menu!D:D)</f>
        <v>538.21</v>
      </c>
      <c r="J1939" s="2" t="s">
        <v>1045</v>
      </c>
      <c r="K1939" s="2" t="str">
        <f t="array" ref="K1939">_xlfn.XLOOKUP(J1939,Delivery_Partners!A:A,Delivery_Partners!B:B)</f>
        <v>Delivery Partner 129</v>
      </c>
      <c r="L1939" s="3">
        <v>1</v>
      </c>
      <c r="M1939" s="2" t="s">
        <v>23</v>
      </c>
      <c r="N1939" s="2" t="s">
        <v>74</v>
      </c>
      <c r="O1939" s="3">
        <v>35</v>
      </c>
      <c r="P1939" s="13">
        <f t="shared" si="378"/>
        <v>538.21</v>
      </c>
      <c r="Q1939" s="13" t="str">
        <f t="shared" si="379"/>
        <v>Normal</v>
      </c>
      <c r="S1939" s="21"/>
    </row>
    <row r="1940" customHeight="1" spans="1:19">
      <c r="A1940" s="2" t="s">
        <v>3658</v>
      </c>
      <c r="B1940" s="28">
        <v>45668</v>
      </c>
      <c r="C1940" s="2" t="s">
        <v>1770</v>
      </c>
      <c r="D1940" s="2" t="str">
        <f t="array" ref="D1940">_xlfn.XLOOKUP(C1940,Customers!A:A,Customers!B:B)</f>
        <v>Customer 0611</v>
      </c>
      <c r="E1940" s="2" t="s">
        <v>143</v>
      </c>
      <c r="F1940" s="2" t="str">
        <f t="array" ref="F1940">_xlfn.XLOOKUP(E1940,Restaurants!A:A,Restaurants!B:B)</f>
        <v>Restaurant 054</v>
      </c>
      <c r="G1940" s="2" t="s">
        <v>61</v>
      </c>
      <c r="H1940" s="2" t="str">
        <f t="array" ref="H1940">_xlfn.XLOOKUP(G1940,Food_Menu!A:A,Food_Menu!B:B)</f>
        <v>Food Item 0168</v>
      </c>
      <c r="I1940" s="2">
        <f t="array" ref="I1940">_xlfn.XLOOKUP(G1940,Food_Menu!A:A,Food_Menu!D:D)</f>
        <v>107.01</v>
      </c>
      <c r="J1940" s="2" t="s">
        <v>397</v>
      </c>
      <c r="K1940" s="2" t="str">
        <f t="array" ref="K1940">_xlfn.XLOOKUP(J1940,Delivery_Partners!A:A,Delivery_Partners!B:B)</f>
        <v>Delivery Partner 066</v>
      </c>
      <c r="L1940" s="3">
        <v>3</v>
      </c>
      <c r="M1940" s="2" t="s">
        <v>23</v>
      </c>
      <c r="N1940" s="2" t="s">
        <v>24</v>
      </c>
      <c r="O1940" s="3">
        <v>36</v>
      </c>
      <c r="P1940" s="13">
        <f t="shared" si="378"/>
        <v>321.03</v>
      </c>
      <c r="Q1940" s="13" t="str">
        <f t="shared" si="379"/>
        <v>Normal</v>
      </c>
      <c r="S1940" s="21"/>
    </row>
    <row r="1941" hidden="1" customHeight="1" spans="1:19">
      <c r="A1941" s="2" t="s">
        <v>3659</v>
      </c>
      <c r="B1941" s="28">
        <v>45718</v>
      </c>
      <c r="C1941" s="2" t="s">
        <v>3660</v>
      </c>
      <c r="D1941" s="2" t="str">
        <f t="array" ref="D1941">_xlfn.XLOOKUP(C1941,Customers!A:A,Customers!B:B)</f>
        <v>Customer 0114</v>
      </c>
      <c r="E1941" s="2" t="s">
        <v>20</v>
      </c>
      <c r="F1941" s="2" t="str">
        <f t="array" ref="F1941">_xlfn.XLOOKUP(E1941,Restaurants!A:A,Restaurants!B:B)</f>
        <v>Restaurant 079</v>
      </c>
      <c r="G1941" s="2" t="s">
        <v>889</v>
      </c>
      <c r="H1941" s="2" t="str">
        <f t="array" ref="H1941">_xlfn.XLOOKUP(G1941,Food_Menu!A:A,Food_Menu!B:B)</f>
        <v>Food Item 0006</v>
      </c>
      <c r="I1941" s="2"/>
      <c r="J1941" s="2" t="s">
        <v>679</v>
      </c>
      <c r="K1941" s="2" t="str">
        <f t="array" ref="K1941">_xlfn.XLOOKUP(J1941,Delivery_Partners!A:A,Delivery_Partners!B:B)</f>
        <v>Delivery Partner 055</v>
      </c>
      <c r="L1941" s="3">
        <v>1</v>
      </c>
      <c r="M1941" s="2" t="s">
        <v>101</v>
      </c>
      <c r="N1941" s="2" t="s">
        <v>24</v>
      </c>
      <c r="O1941" s="2"/>
    </row>
    <row r="1942" customHeight="1" spans="1:19">
      <c r="A1942" s="2" t="s">
        <v>3661</v>
      </c>
      <c r="B1942" s="29" t="s">
        <v>325</v>
      </c>
      <c r="C1942" s="2" t="s">
        <v>753</v>
      </c>
      <c r="D1942" s="2" t="str">
        <f t="array" ref="D1942">_xlfn.XLOOKUP(C1942,Customers!A:A,Customers!B:B)</f>
        <v>Customer 0352</v>
      </c>
      <c r="E1942" s="2" t="s">
        <v>182</v>
      </c>
      <c r="F1942" s="2" t="str">
        <f t="array" ref="F1942">_xlfn.XLOOKUP(E1942,Restaurants!A:A,Restaurants!B:B)</f>
        <v>Restaurant 097</v>
      </c>
      <c r="G1942" s="2" t="s">
        <v>158</v>
      </c>
      <c r="H1942" s="2" t="str">
        <f t="array" ref="H1942">_xlfn.XLOOKUP(G1942,Food_Menu!A:A,Food_Menu!B:B)</f>
        <v>Food Item 0029</v>
      </c>
      <c r="I1942" s="2">
        <f t="array" ref="I1942">_xlfn.XLOOKUP(G1942,Food_Menu!A:A,Food_Menu!D:D)</f>
        <v>434.93</v>
      </c>
      <c r="J1942" s="2" t="s">
        <v>756</v>
      </c>
      <c r="K1942" s="2" t="str">
        <f t="array" ref="K1942">_xlfn.XLOOKUP(J1942,Delivery_Partners!A:A,Delivery_Partners!B:B)</f>
        <v>Delivery Partner 126</v>
      </c>
      <c r="L1942" s="3">
        <v>1</v>
      </c>
      <c r="M1942" s="2" t="s">
        <v>23</v>
      </c>
      <c r="N1942" s="2" t="s">
        <v>24</v>
      </c>
      <c r="O1942" s="3">
        <v>39</v>
      </c>
      <c r="P1942" s="13">
        <f t="shared" ref="P1942:P1943" si="380">I1942*L1942</f>
        <v>434.93</v>
      </c>
      <c r="Q1942" s="13" t="str">
        <f t="shared" ref="Q1942:Q1943" si="381">IF(O1942="","Not Delivered",IF(O1942&lt;=30,"Fast",IF(O1942&lt;=60,"Normal","Slow")))</f>
        <v>Normal</v>
      </c>
      <c r="S1942" s="21"/>
    </row>
    <row r="1943" customHeight="1" spans="1:19">
      <c r="A1943" s="2" t="s">
        <v>3662</v>
      </c>
      <c r="B1943" s="29" t="s">
        <v>971</v>
      </c>
      <c r="C1943" s="2" t="s">
        <v>3077</v>
      </c>
      <c r="D1943" s="2" t="str">
        <f t="array" ref="D1943">_xlfn.XLOOKUP(C1943,Customers!A:A,Customers!B:B)</f>
        <v>Customer 0946</v>
      </c>
      <c r="E1943" s="2" t="s">
        <v>20</v>
      </c>
      <c r="F1943" s="2" t="str">
        <f t="array" ref="F1943">_xlfn.XLOOKUP(E1943,Restaurants!A:A,Restaurants!B:B)</f>
        <v>Restaurant 079</v>
      </c>
      <c r="G1943" s="2" t="s">
        <v>2324</v>
      </c>
      <c r="H1943" s="2" t="str">
        <f t="array" ref="H1943">_xlfn.XLOOKUP(G1943,Food_Menu!A:A,Food_Menu!B:B)</f>
        <v>Food Item 0059</v>
      </c>
      <c r="I1943" s="2">
        <f t="array" ref="I1943">_xlfn.XLOOKUP(G1943,Food_Menu!A:A,Food_Menu!D:D)</f>
        <v>524.23</v>
      </c>
      <c r="J1943" s="2" t="s">
        <v>636</v>
      </c>
      <c r="K1943" s="2" t="str">
        <f t="array" ref="K1943">_xlfn.XLOOKUP(J1943,Delivery_Partners!A:A,Delivery_Partners!B:B)</f>
        <v>Delivery Partner 014</v>
      </c>
      <c r="L1943" s="3">
        <v>1</v>
      </c>
      <c r="M1943" s="2" t="s">
        <v>23</v>
      </c>
      <c r="N1943" s="2" t="s">
        <v>55</v>
      </c>
      <c r="O1943" s="3">
        <v>34</v>
      </c>
      <c r="P1943" s="13">
        <f t="shared" si="380"/>
        <v>524.23</v>
      </c>
      <c r="Q1943" s="13" t="str">
        <f t="shared" si="381"/>
        <v>Normal</v>
      </c>
      <c r="S1943" s="21"/>
    </row>
    <row r="1944" hidden="1" customHeight="1" spans="1:19">
      <c r="A1944" s="2" t="s">
        <v>3663</v>
      </c>
      <c r="B1944" s="29" t="s">
        <v>1604</v>
      </c>
      <c r="C1944" s="2" t="s">
        <v>2637</v>
      </c>
      <c r="D1944" s="2" t="str">
        <f t="array" ref="D1944">_xlfn.XLOOKUP(C1944,Customers!A:A,Customers!B:B)</f>
        <v>Customer 1043</v>
      </c>
      <c r="E1944" s="2" t="s">
        <v>293</v>
      </c>
      <c r="F1944" s="2" t="str">
        <f t="array" ref="F1944">_xlfn.XLOOKUP(E1944,Restaurants!A:A,Restaurants!B:B)</f>
        <v>Restaurant 057</v>
      </c>
      <c r="G1944" s="2" t="s">
        <v>211</v>
      </c>
      <c r="H1944" s="2" t="str">
        <f t="array" ref="H1944">_xlfn.XLOOKUP(G1944,Food_Menu!A:A,Food_Menu!B:B)</f>
        <v>Food Item 0182</v>
      </c>
      <c r="I1944" s="2"/>
      <c r="J1944" s="2" t="s">
        <v>1246</v>
      </c>
      <c r="K1944" s="2" t="str">
        <f t="array" ref="K1944">_xlfn.XLOOKUP(J1944,Delivery_Partners!A:A,Delivery_Partners!B:B)</f>
        <v>Delivery Partner 048</v>
      </c>
      <c r="L1944" s="3">
        <v>1</v>
      </c>
      <c r="M1944" s="2" t="s">
        <v>189</v>
      </c>
      <c r="N1944" s="2" t="s">
        <v>74</v>
      </c>
      <c r="O1944" s="2"/>
    </row>
    <row r="1945" hidden="1" customHeight="1" spans="1:19">
      <c r="A1945" s="2" t="s">
        <v>3664</v>
      </c>
      <c r="B1945" s="28">
        <v>45999</v>
      </c>
      <c r="C1945" s="2" t="s">
        <v>2646</v>
      </c>
      <c r="D1945" s="2" t="str">
        <f t="array" ref="D1945">_xlfn.XLOOKUP(C1945,Customers!A:A,Customers!B:B)</f>
        <v>Customer 0443</v>
      </c>
      <c r="E1945" s="2" t="s">
        <v>382</v>
      </c>
      <c r="F1945" s="2" t="str">
        <f t="array" ref="F1945">_xlfn.XLOOKUP(E1945,Restaurants!A:A,Restaurants!B:B)</f>
        <v>Restaurant 108</v>
      </c>
      <c r="G1945" s="2" t="s">
        <v>2095</v>
      </c>
      <c r="H1945" s="2" t="str">
        <f t="array" ref="H1945">_xlfn.XLOOKUP(G1945,Food_Menu!A:A,Food_Menu!B:B)</f>
        <v>Food Item 0087</v>
      </c>
      <c r="I1945" s="2"/>
      <c r="J1945" s="2" t="s">
        <v>1193</v>
      </c>
      <c r="K1945" s="2" t="str">
        <f t="array" ref="K1945">_xlfn.XLOOKUP(J1945,Delivery_Partners!A:A,Delivery_Partners!B:B)</f>
        <v>Delivery Partner 074</v>
      </c>
      <c r="L1945" s="3">
        <v>3</v>
      </c>
      <c r="M1945" s="2" t="s">
        <v>101</v>
      </c>
      <c r="N1945" s="2" t="s">
        <v>24</v>
      </c>
      <c r="O1945" s="2"/>
    </row>
    <row r="1946" customHeight="1" spans="1:19">
      <c r="A1946" s="2" t="s">
        <v>3665</v>
      </c>
      <c r="B1946" s="28">
        <v>45698</v>
      </c>
      <c r="C1946" s="2" t="s">
        <v>3666</v>
      </c>
      <c r="D1946" s="2" t="str">
        <f t="array" ref="D1946">_xlfn.XLOOKUP(C1946,Customers!A:A,Customers!B:B)</f>
        <v>Customer 0128</v>
      </c>
      <c r="E1946" s="2" t="s">
        <v>382</v>
      </c>
      <c r="F1946" s="2" t="str">
        <f t="array" ref="F1946">_xlfn.XLOOKUP(E1946,Restaurants!A:A,Restaurants!B:B)</f>
        <v>Restaurant 108</v>
      </c>
      <c r="G1946" s="2" t="s">
        <v>2712</v>
      </c>
      <c r="H1946" s="2" t="str">
        <f t="array" ref="H1946">_xlfn.XLOOKUP(G1946,Food_Menu!A:A,Food_Menu!B:B)</f>
        <v>Food Item 0008</v>
      </c>
      <c r="I1946" s="2">
        <f t="array" ref="I1946">_xlfn.XLOOKUP(G1946,Food_Menu!A:A,Food_Menu!D:D)</f>
        <v>417.54</v>
      </c>
      <c r="J1946" s="2" t="s">
        <v>435</v>
      </c>
      <c r="K1946" s="2" t="str">
        <f t="array" ref="K1946">_xlfn.XLOOKUP(J1946,Delivery_Partners!A:A,Delivery_Partners!B:B)</f>
        <v>Delivery Partner 040</v>
      </c>
      <c r="L1946" s="3">
        <v>3</v>
      </c>
      <c r="M1946" s="2" t="s">
        <v>23</v>
      </c>
      <c r="N1946" s="2" t="s">
        <v>74</v>
      </c>
      <c r="O1946" s="3">
        <v>20</v>
      </c>
      <c r="P1946" s="13">
        <f t="shared" ref="P1946:P1951" si="382">I1946*L1946</f>
        <v>1252.62</v>
      </c>
      <c r="Q1946" s="13" t="str">
        <f t="shared" ref="Q1946:Q1951" si="383">IF(O1946="","Not Delivered",IF(O1946&lt;=30,"Fast",IF(O1946&lt;=60,"Normal","Slow")))</f>
        <v>Fast</v>
      </c>
      <c r="S1946" s="21"/>
    </row>
    <row r="1947" customHeight="1" spans="1:19">
      <c r="A1947" s="2" t="s">
        <v>3667</v>
      </c>
      <c r="B1947" s="29" t="s">
        <v>463</v>
      </c>
      <c r="C1947" s="2" t="s">
        <v>2597</v>
      </c>
      <c r="D1947" s="2" t="str">
        <f t="array" ref="D1947">_xlfn.XLOOKUP(C1947,Customers!A:A,Customers!B:B)</f>
        <v>Customer 0294</v>
      </c>
      <c r="E1947" s="2" t="s">
        <v>698</v>
      </c>
      <c r="F1947" s="2" t="str">
        <f t="array" ref="F1947">_xlfn.XLOOKUP(E1947,Restaurants!A:A,Restaurants!B:B)</f>
        <v>Restaurant 116</v>
      </c>
      <c r="G1947" s="2" t="s">
        <v>318</v>
      </c>
      <c r="H1947" s="2" t="str">
        <f t="array" ref="H1947">_xlfn.XLOOKUP(G1947,Food_Menu!A:A,Food_Menu!B:B)</f>
        <v>Food Item 0115</v>
      </c>
      <c r="I1947" s="2">
        <f t="array" ref="I1947">_xlfn.XLOOKUP(G1947,Food_Menu!A:A,Food_Menu!D:D)</f>
        <v>109.53</v>
      </c>
      <c r="J1947" s="2" t="s">
        <v>572</v>
      </c>
      <c r="K1947" s="2" t="str">
        <f t="array" ref="K1947">_xlfn.XLOOKUP(J1947,Delivery_Partners!A:A,Delivery_Partners!B:B)</f>
        <v>Delivery Partner 098</v>
      </c>
      <c r="L1947" s="3">
        <v>3</v>
      </c>
      <c r="M1947" s="2" t="s">
        <v>23</v>
      </c>
      <c r="N1947" s="2" t="s">
        <v>24</v>
      </c>
      <c r="O1947" s="3">
        <v>18</v>
      </c>
      <c r="P1947" s="13">
        <f t="shared" si="382"/>
        <v>328.59</v>
      </c>
      <c r="Q1947" s="13" t="str">
        <f t="shared" si="383"/>
        <v>Fast</v>
      </c>
      <c r="S1947" s="21"/>
    </row>
    <row r="1948" customHeight="1" spans="1:19">
      <c r="A1948" s="2" t="s">
        <v>3668</v>
      </c>
      <c r="B1948" s="28">
        <v>45998</v>
      </c>
      <c r="C1948" s="2" t="s">
        <v>1050</v>
      </c>
      <c r="D1948" s="2" t="str">
        <f t="array" ref="D1948">_xlfn.XLOOKUP(C1948,Customers!A:A,Customers!B:B)</f>
        <v>Customer 1013</v>
      </c>
      <c r="E1948" s="2" t="s">
        <v>78</v>
      </c>
      <c r="F1948" s="2" t="str">
        <f t="array" ref="F1948">_xlfn.XLOOKUP(E1948,Restaurants!A:A,Restaurants!B:B)</f>
        <v>Restaurant 011</v>
      </c>
      <c r="G1948" s="2" t="s">
        <v>147</v>
      </c>
      <c r="H1948" s="2" t="str">
        <f t="array" ref="H1948">_xlfn.XLOOKUP(G1948,Food_Menu!A:A,Food_Menu!B:B)</f>
        <v>Food Item 0139</v>
      </c>
      <c r="I1948" s="2">
        <f t="array" ref="I1948">_xlfn.XLOOKUP(G1948,Food_Menu!A:A,Food_Menu!D:D)</f>
        <v>296.6</v>
      </c>
      <c r="J1948" s="2" t="s">
        <v>495</v>
      </c>
      <c r="K1948" s="2" t="str">
        <f t="array" ref="K1948">_xlfn.XLOOKUP(J1948,Delivery_Partners!A:A,Delivery_Partners!B:B)</f>
        <v>Delivery Partner 112</v>
      </c>
      <c r="L1948" s="3">
        <v>2</v>
      </c>
      <c r="M1948" s="2" t="s">
        <v>23</v>
      </c>
      <c r="N1948" s="2" t="s">
        <v>55</v>
      </c>
      <c r="O1948" s="3">
        <v>43</v>
      </c>
      <c r="P1948" s="13">
        <f t="shared" si="382"/>
        <v>593.2</v>
      </c>
      <c r="Q1948" s="13" t="str">
        <f t="shared" si="383"/>
        <v>Normal</v>
      </c>
      <c r="S1948" s="21"/>
    </row>
    <row r="1949" customHeight="1" spans="1:19">
      <c r="A1949" s="2" t="s">
        <v>3669</v>
      </c>
      <c r="B1949" s="28">
        <v>45721</v>
      </c>
      <c r="C1949" s="2" t="s">
        <v>1271</v>
      </c>
      <c r="D1949" s="2" t="str">
        <f t="array" ref="D1949">_xlfn.XLOOKUP(C1949,Customers!A:A,Customers!B:B)</f>
        <v>Customer 0684</v>
      </c>
      <c r="E1949" s="2" t="s">
        <v>771</v>
      </c>
      <c r="F1949" s="2" t="str">
        <f t="array" ref="F1949">_xlfn.XLOOKUP(E1949,Restaurants!A:A,Restaurants!B:B)</f>
        <v>Restaurant 107</v>
      </c>
      <c r="G1949" s="2" t="s">
        <v>1575</v>
      </c>
      <c r="H1949" s="2" t="str">
        <f t="array" ref="H1949">_xlfn.XLOOKUP(G1949,Food_Menu!A:A,Food_Menu!B:B)</f>
        <v>Food Item 0101</v>
      </c>
      <c r="I1949" s="2">
        <f t="array" ref="I1949">_xlfn.XLOOKUP(G1949,Food_Menu!A:A,Food_Menu!D:D)</f>
        <v>140.64</v>
      </c>
      <c r="J1949" s="2" t="s">
        <v>401</v>
      </c>
      <c r="K1949" s="2" t="str">
        <f t="array" ref="K1949">_xlfn.XLOOKUP(J1949,Delivery_Partners!A:A,Delivery_Partners!B:B)</f>
        <v>Delivery Partner 174</v>
      </c>
      <c r="L1949" s="3">
        <v>1</v>
      </c>
      <c r="M1949" s="2" t="s">
        <v>23</v>
      </c>
      <c r="N1949" s="2" t="s">
        <v>24</v>
      </c>
      <c r="O1949" s="3">
        <v>16</v>
      </c>
      <c r="P1949" s="13">
        <f t="shared" si="382"/>
        <v>140.64</v>
      </c>
      <c r="Q1949" s="13" t="str">
        <f t="shared" si="383"/>
        <v>Fast</v>
      </c>
      <c r="S1949" s="21"/>
    </row>
    <row r="1950" customHeight="1" spans="1:19">
      <c r="A1950" s="2" t="s">
        <v>3670</v>
      </c>
      <c r="B1950" s="28">
        <v>45660</v>
      </c>
      <c r="C1950" s="2" t="s">
        <v>3671</v>
      </c>
      <c r="D1950" s="2" t="str">
        <f t="array" ref="D1950">_xlfn.XLOOKUP(C1950,Customers!A:A,Customers!B:B)</f>
        <v>Customer 0517</v>
      </c>
      <c r="E1950" s="2" t="s">
        <v>1450</v>
      </c>
      <c r="F1950" s="2" t="str">
        <f t="array" ref="F1950">_xlfn.XLOOKUP(E1950,Restaurants!A:A,Restaurants!B:B)</f>
        <v>Restaurant 024</v>
      </c>
      <c r="G1950" s="2" t="s">
        <v>235</v>
      </c>
      <c r="H1950" s="2" t="str">
        <f t="array" ref="H1950">_xlfn.XLOOKUP(G1950,Food_Menu!A:A,Food_Menu!B:B)</f>
        <v>Food Item 0020</v>
      </c>
      <c r="I1950" s="2">
        <f t="array" ref="I1950">_xlfn.XLOOKUP(G1950,Food_Menu!A:A,Food_Menu!D:D)</f>
        <v>565.62</v>
      </c>
      <c r="J1950" s="2" t="s">
        <v>139</v>
      </c>
      <c r="K1950" s="2" t="str">
        <f t="array" ref="K1950">_xlfn.XLOOKUP(J1950,Delivery_Partners!A:A,Delivery_Partners!B:B)</f>
        <v>Delivery Partner 109</v>
      </c>
      <c r="L1950" s="3">
        <v>2</v>
      </c>
      <c r="M1950" s="2" t="s">
        <v>23</v>
      </c>
      <c r="N1950" s="2" t="s">
        <v>55</v>
      </c>
      <c r="O1950" s="3">
        <v>20</v>
      </c>
      <c r="P1950" s="13">
        <f t="shared" si="382"/>
        <v>1131.24</v>
      </c>
      <c r="Q1950" s="13" t="str">
        <f t="shared" si="383"/>
        <v>Fast</v>
      </c>
      <c r="S1950" s="21"/>
    </row>
    <row r="1951" customHeight="1" spans="1:19">
      <c r="A1951" s="2" t="s">
        <v>3672</v>
      </c>
      <c r="B1951" s="28">
        <v>45778</v>
      </c>
      <c r="C1951" s="2" t="s">
        <v>2220</v>
      </c>
      <c r="D1951" s="2" t="str">
        <f t="array" ref="D1951">_xlfn.XLOOKUP(C1951,Customers!A:A,Customers!B:B)</f>
        <v>Customer 0017</v>
      </c>
      <c r="E1951" s="2" t="s">
        <v>131</v>
      </c>
      <c r="F1951" s="2" t="str">
        <f t="array" ref="F1951">_xlfn.XLOOKUP(E1951,Restaurants!A:A,Restaurants!B:B)</f>
        <v>Restaurant 075</v>
      </c>
      <c r="G1951" s="2" t="s">
        <v>1103</v>
      </c>
      <c r="H1951" s="2" t="str">
        <f t="array" ref="H1951">_xlfn.XLOOKUP(G1951,Food_Menu!A:A,Food_Menu!B:B)</f>
        <v>Food Item 0194</v>
      </c>
      <c r="I1951" s="2">
        <f t="array" ref="I1951">_xlfn.XLOOKUP(G1951,Food_Menu!A:A,Food_Menu!D:D)</f>
        <v>325.87</v>
      </c>
      <c r="J1951" s="2" t="s">
        <v>643</v>
      </c>
      <c r="K1951" s="2" t="str">
        <f t="array" ref="K1951">_xlfn.XLOOKUP(J1951,Delivery_Partners!A:A,Delivery_Partners!B:B)</f>
        <v>Delivery Partner 107</v>
      </c>
      <c r="L1951" s="3">
        <v>1</v>
      </c>
      <c r="M1951" s="2" t="s">
        <v>23</v>
      </c>
      <c r="N1951" s="2" t="s">
        <v>55</v>
      </c>
      <c r="O1951" s="3">
        <v>19</v>
      </c>
      <c r="P1951" s="13">
        <f t="shared" si="382"/>
        <v>325.87</v>
      </c>
      <c r="Q1951" s="13" t="str">
        <f t="shared" si="383"/>
        <v>Fast</v>
      </c>
      <c r="S1951" s="21"/>
    </row>
    <row r="1952" hidden="1" customHeight="1" spans="1:19">
      <c r="A1952" s="2" t="s">
        <v>3673</v>
      </c>
      <c r="B1952" s="28">
        <v>45996</v>
      </c>
      <c r="C1952" s="2" t="s">
        <v>3674</v>
      </c>
      <c r="D1952" s="2" t="str">
        <f t="array" ref="D1952">_xlfn.XLOOKUP(C1952,Customers!A:A,Customers!B:B)</f>
        <v>Customer 0940</v>
      </c>
      <c r="E1952" s="2" t="s">
        <v>20</v>
      </c>
      <c r="F1952" s="2" t="str">
        <f t="array" ref="F1952">_xlfn.XLOOKUP(E1952,Restaurants!A:A,Restaurants!B:B)</f>
        <v>Restaurant 079</v>
      </c>
      <c r="G1952" s="2" t="s">
        <v>94</v>
      </c>
      <c r="H1952" s="2" t="str">
        <f t="array" ref="H1952">_xlfn.XLOOKUP(G1952,Food_Menu!A:A,Food_Menu!B:B)</f>
        <v>Food Item 0189</v>
      </c>
      <c r="I1952" s="2"/>
      <c r="J1952" s="2" t="s">
        <v>323</v>
      </c>
      <c r="K1952" s="2" t="str">
        <f t="array" ref="K1952">_xlfn.XLOOKUP(J1952,Delivery_Partners!A:A,Delivery_Partners!B:B)</f>
        <v>Delivery Partner 131</v>
      </c>
      <c r="L1952" s="3">
        <v>3</v>
      </c>
      <c r="M1952" s="2" t="s">
        <v>101</v>
      </c>
      <c r="N1952" s="2" t="s">
        <v>55</v>
      </c>
      <c r="O1952" s="2"/>
    </row>
    <row r="1953" customHeight="1" spans="1:19">
      <c r="A1953" s="2" t="s">
        <v>3675</v>
      </c>
      <c r="B1953" s="29" t="s">
        <v>2209</v>
      </c>
      <c r="C1953" s="2" t="s">
        <v>3676</v>
      </c>
      <c r="D1953" s="2" t="str">
        <f t="array" ref="D1953">_xlfn.XLOOKUP(C1953,Customers!A:A,Customers!B:B)</f>
        <v>Customer 0559</v>
      </c>
      <c r="E1953" s="2" t="s">
        <v>702</v>
      </c>
      <c r="F1953" s="2" t="str">
        <f t="array" ref="F1953">_xlfn.XLOOKUP(E1953,Restaurants!A:A,Restaurants!B:B)</f>
        <v>Restaurant 025</v>
      </c>
      <c r="G1953" s="2" t="s">
        <v>1919</v>
      </c>
      <c r="H1953" s="2" t="str">
        <f t="array" ref="H1953">_xlfn.XLOOKUP(G1953,Food_Menu!A:A,Food_Menu!B:B)</f>
        <v>Food Item 0201</v>
      </c>
      <c r="I1953" s="2">
        <f t="array" ref="I1953">_xlfn.XLOOKUP(G1953,Food_Menu!A:A,Food_Menu!D:D)</f>
        <v>613.68</v>
      </c>
      <c r="J1953" s="2" t="s">
        <v>621</v>
      </c>
      <c r="K1953" s="2" t="str">
        <f t="array" ref="K1953">_xlfn.XLOOKUP(J1953,Delivery_Partners!A:A,Delivery_Partners!B:B)</f>
        <v>Delivery Partner 038</v>
      </c>
      <c r="L1953" s="3">
        <v>1</v>
      </c>
      <c r="M1953" s="2" t="s">
        <v>23</v>
      </c>
      <c r="N1953" s="2" t="s">
        <v>42</v>
      </c>
      <c r="O1953" s="3">
        <v>51</v>
      </c>
      <c r="P1953" s="13">
        <f t="shared" ref="P1953:P1956" si="384">I1953*L1953</f>
        <v>613.68</v>
      </c>
      <c r="Q1953" s="13" t="str">
        <f t="shared" ref="Q1953:Q1956" si="385">IF(O1953="","Not Delivered",IF(O1953&lt;=30,"Fast",IF(O1953&lt;=60,"Normal","Slow")))</f>
        <v>Normal</v>
      </c>
      <c r="S1953" s="21"/>
    </row>
    <row r="1954" customHeight="1" spans="1:19">
      <c r="A1954" s="2" t="s">
        <v>3677</v>
      </c>
      <c r="B1954" s="29" t="s">
        <v>411</v>
      </c>
      <c r="C1954" s="2" t="s">
        <v>396</v>
      </c>
      <c r="D1954" s="2" t="str">
        <f t="array" ref="D1954">_xlfn.XLOOKUP(C1954,Customers!A:A,Customers!B:B)</f>
        <v>Customer 0655</v>
      </c>
      <c r="E1954" s="2" t="s">
        <v>350</v>
      </c>
      <c r="F1954" s="2" t="str">
        <f t="array" ref="F1954">_xlfn.XLOOKUP(E1954,Restaurants!A:A,Restaurants!B:B)</f>
        <v>Restaurant 001</v>
      </c>
      <c r="G1954" s="2" t="s">
        <v>322</v>
      </c>
      <c r="H1954" s="2" t="str">
        <f t="array" ref="H1954">_xlfn.XLOOKUP(G1954,Food_Menu!A:A,Food_Menu!B:B)</f>
        <v>Food Item 0213</v>
      </c>
      <c r="I1954" s="2">
        <f t="array" ref="I1954">_xlfn.XLOOKUP(G1954,Food_Menu!A:A,Food_Menu!D:D)</f>
        <v>568.2</v>
      </c>
      <c r="J1954" s="2" t="s">
        <v>368</v>
      </c>
      <c r="K1954" s="2" t="str">
        <f t="array" ref="K1954">_xlfn.XLOOKUP(J1954,Delivery_Partners!A:A,Delivery_Partners!B:B)</f>
        <v>Delivery Partner 085</v>
      </c>
      <c r="L1954" s="3">
        <v>2</v>
      </c>
      <c r="M1954" s="2" t="s">
        <v>23</v>
      </c>
      <c r="N1954" s="2" t="s">
        <v>24</v>
      </c>
      <c r="O1954" s="3">
        <v>24</v>
      </c>
      <c r="P1954" s="13">
        <f t="shared" si="384"/>
        <v>1136.4</v>
      </c>
      <c r="Q1954" s="13" t="str">
        <f t="shared" si="385"/>
        <v>Fast</v>
      </c>
      <c r="S1954" s="21"/>
    </row>
    <row r="1955" customHeight="1" spans="1:19">
      <c r="A1955" s="2" t="s">
        <v>3678</v>
      </c>
      <c r="B1955" s="29" t="s">
        <v>243</v>
      </c>
      <c r="C1955" s="2" t="s">
        <v>1050</v>
      </c>
      <c r="D1955" s="2" t="str">
        <f t="array" ref="D1955">_xlfn.XLOOKUP(C1955,Customers!A:A,Customers!B:B)</f>
        <v>Customer 1013</v>
      </c>
      <c r="E1955" s="2" t="s">
        <v>152</v>
      </c>
      <c r="F1955" s="2" t="str">
        <f t="array" ref="F1955">_xlfn.XLOOKUP(E1955,Restaurants!A:A,Restaurants!B:B)</f>
        <v>Restaurant 114</v>
      </c>
      <c r="G1955" s="2" t="s">
        <v>373</v>
      </c>
      <c r="H1955" s="2" t="str">
        <f t="array" ref="H1955">_xlfn.XLOOKUP(G1955,Food_Menu!A:A,Food_Menu!B:B)</f>
        <v>Food Item 0070</v>
      </c>
      <c r="I1955" s="2">
        <f t="array" ref="I1955">_xlfn.XLOOKUP(G1955,Food_Menu!A:A,Food_Menu!D:D)</f>
        <v>329.84</v>
      </c>
      <c r="J1955" s="2" t="s">
        <v>485</v>
      </c>
      <c r="K1955" s="2" t="str">
        <f t="array" ref="K1955">_xlfn.XLOOKUP(J1955,Delivery_Partners!A:A,Delivery_Partners!B:B)</f>
        <v>Delivery Partner 150</v>
      </c>
      <c r="L1955" s="3">
        <v>2</v>
      </c>
      <c r="M1955" s="2" t="s">
        <v>23</v>
      </c>
      <c r="N1955" s="2" t="s">
        <v>24</v>
      </c>
      <c r="O1955" s="3">
        <v>40</v>
      </c>
      <c r="P1955" s="13">
        <f t="shared" si="384"/>
        <v>659.68</v>
      </c>
      <c r="Q1955" s="13" t="str">
        <f t="shared" si="385"/>
        <v>Normal</v>
      </c>
      <c r="S1955" s="21"/>
    </row>
    <row r="1956" customHeight="1" spans="1:19">
      <c r="A1956" s="2" t="s">
        <v>3679</v>
      </c>
      <c r="B1956" s="28">
        <v>45696</v>
      </c>
      <c r="C1956" s="2" t="s">
        <v>1308</v>
      </c>
      <c r="D1956" s="2" t="str">
        <f t="array" ref="D1956">_xlfn.XLOOKUP(C1956,Customers!A:A,Customers!B:B)</f>
        <v>Customer 0675</v>
      </c>
      <c r="E1956" s="2" t="s">
        <v>771</v>
      </c>
      <c r="F1956" s="2" t="str">
        <f t="array" ref="F1956">_xlfn.XLOOKUP(E1956,Restaurants!A:A,Restaurants!B:B)</f>
        <v>Restaurant 107</v>
      </c>
      <c r="G1956" s="2" t="s">
        <v>294</v>
      </c>
      <c r="H1956" s="2" t="str">
        <f t="array" ref="H1956">_xlfn.XLOOKUP(G1956,Food_Menu!A:A,Food_Menu!B:B)</f>
        <v>Food Item 0093</v>
      </c>
      <c r="I1956" s="2">
        <f t="array" ref="I1956">_xlfn.XLOOKUP(G1956,Food_Menu!A:A,Food_Menu!D:D)</f>
        <v>337.02</v>
      </c>
      <c r="J1956" s="2" t="s">
        <v>1196</v>
      </c>
      <c r="K1956" s="2" t="str">
        <f t="array" ref="K1956">_xlfn.XLOOKUP(J1956,Delivery_Partners!A:A,Delivery_Partners!B:B)</f>
        <v>Delivery Partner 032</v>
      </c>
      <c r="L1956" s="3">
        <v>1</v>
      </c>
      <c r="M1956" s="2" t="s">
        <v>23</v>
      </c>
      <c r="N1956" s="2" t="s">
        <v>55</v>
      </c>
      <c r="O1956" s="3">
        <v>15</v>
      </c>
      <c r="P1956" s="13">
        <f t="shared" si="384"/>
        <v>337.02</v>
      </c>
      <c r="Q1956" s="13" t="str">
        <f t="shared" si="385"/>
        <v>Fast</v>
      </c>
      <c r="S1956" s="21"/>
    </row>
    <row r="1957" hidden="1" customHeight="1" spans="1:19">
      <c r="A1957" s="2" t="s">
        <v>3680</v>
      </c>
      <c r="B1957" s="29" t="s">
        <v>2406</v>
      </c>
      <c r="C1957" s="2" t="s">
        <v>3053</v>
      </c>
      <c r="D1957" s="2" t="str">
        <f t="array" ref="D1957">_xlfn.XLOOKUP(C1957,Customers!A:A,Customers!B:B)</f>
        <v>Customer 1114</v>
      </c>
      <c r="E1957" s="2" t="s">
        <v>254</v>
      </c>
      <c r="F1957" s="2" t="str">
        <f t="array" ref="F1957">_xlfn.XLOOKUP(E1957,Restaurants!A:A,Restaurants!B:B)</f>
        <v>Restaurant 021</v>
      </c>
      <c r="G1957" s="2" t="s">
        <v>1267</v>
      </c>
      <c r="H1957" s="2" t="str">
        <f t="array" ref="H1957">_xlfn.XLOOKUP(G1957,Food_Menu!A:A,Food_Menu!B:B)</f>
        <v>Food Item 0212</v>
      </c>
      <c r="I1957" s="2"/>
      <c r="J1957" s="2" t="s">
        <v>458</v>
      </c>
      <c r="K1957" s="2" t="str">
        <f t="array" ref="K1957">_xlfn.XLOOKUP(J1957,Delivery_Partners!A:A,Delivery_Partners!B:B)</f>
        <v>Delivery Partner 053</v>
      </c>
      <c r="L1957" s="3">
        <v>1</v>
      </c>
      <c r="M1957" s="2" t="s">
        <v>101</v>
      </c>
      <c r="N1957" s="2" t="s">
        <v>55</v>
      </c>
      <c r="O1957" s="2"/>
    </row>
    <row r="1958" customHeight="1" spans="1:19">
      <c r="A1958" s="2" t="s">
        <v>3681</v>
      </c>
      <c r="B1958" s="29" t="s">
        <v>3459</v>
      </c>
      <c r="C1958" s="2" t="s">
        <v>2317</v>
      </c>
      <c r="D1958" s="2" t="str">
        <f t="array" ref="D1958">_xlfn.XLOOKUP(C1958,Customers!A:A,Customers!B:B)</f>
        <v>Customer 0672</v>
      </c>
      <c r="E1958" s="2" t="s">
        <v>366</v>
      </c>
      <c r="F1958" s="2" t="str">
        <f t="array" ref="F1958">_xlfn.XLOOKUP(E1958,Restaurants!A:A,Restaurants!B:B)</f>
        <v>Restaurant 073</v>
      </c>
      <c r="G1958" s="2" t="s">
        <v>1259</v>
      </c>
      <c r="H1958" s="2" t="str">
        <f t="array" ref="H1958">_xlfn.XLOOKUP(G1958,Food_Menu!A:A,Food_Menu!B:B)</f>
        <v>Food Item 0099</v>
      </c>
      <c r="I1958" s="2">
        <f t="array" ref="I1958">_xlfn.XLOOKUP(G1958,Food_Menu!A:A,Food_Menu!D:D)</f>
        <v>446.36</v>
      </c>
      <c r="J1958" s="2" t="s">
        <v>435</v>
      </c>
      <c r="K1958" s="2" t="str">
        <f t="array" ref="K1958">_xlfn.XLOOKUP(J1958,Delivery_Partners!A:A,Delivery_Partners!B:B)</f>
        <v>Delivery Partner 040</v>
      </c>
      <c r="L1958" s="3">
        <v>1</v>
      </c>
      <c r="M1958" s="2" t="s">
        <v>23</v>
      </c>
      <c r="N1958" s="2" t="s">
        <v>74</v>
      </c>
      <c r="O1958" s="3">
        <v>42</v>
      </c>
      <c r="P1958" s="13">
        <f t="shared" ref="P1958:P1960" si="386">I1958*L1958</f>
        <v>446.36</v>
      </c>
      <c r="Q1958" s="13" t="str">
        <f t="shared" ref="Q1958:Q1960" si="387">IF(O1958="","Not Delivered",IF(O1958&lt;=30,"Fast",IF(O1958&lt;=60,"Normal","Slow")))</f>
        <v>Normal</v>
      </c>
      <c r="S1958" s="21"/>
    </row>
    <row r="1959" customHeight="1" spans="1:19">
      <c r="A1959" s="2" t="s">
        <v>3682</v>
      </c>
      <c r="B1959" s="28">
        <v>45903</v>
      </c>
      <c r="C1959" s="2" t="s">
        <v>810</v>
      </c>
      <c r="D1959" s="2" t="str">
        <f t="array" ref="D1959">_xlfn.XLOOKUP(C1959,Customers!A:A,Customers!B:B)</f>
        <v>Customer 0412</v>
      </c>
      <c r="E1959" s="2" t="s">
        <v>60</v>
      </c>
      <c r="F1959" s="2" t="str">
        <f t="array" ref="F1959">_xlfn.XLOOKUP(E1959,Restaurants!A:A,Restaurants!B:B)</f>
        <v>Restaurant 019</v>
      </c>
      <c r="G1959" s="2" t="s">
        <v>856</v>
      </c>
      <c r="H1959" s="2" t="str">
        <f t="array" ref="H1959">_xlfn.XLOOKUP(G1959,Food_Menu!A:A,Food_Menu!B:B)</f>
        <v>Food Item 0191</v>
      </c>
      <c r="I1959" s="2">
        <f t="array" ref="I1959">_xlfn.XLOOKUP(G1959,Food_Menu!A:A,Food_Menu!D:D)</f>
        <v>443.82</v>
      </c>
      <c r="J1959" s="2" t="s">
        <v>1319</v>
      </c>
      <c r="K1959" s="2" t="str">
        <f t="array" ref="K1959">_xlfn.XLOOKUP(J1959,Delivery_Partners!A:A,Delivery_Partners!B:B)</f>
        <v>Delivery Partner 173</v>
      </c>
      <c r="L1959" s="3">
        <v>1</v>
      </c>
      <c r="M1959" s="2" t="s">
        <v>23</v>
      </c>
      <c r="N1959" s="2" t="s">
        <v>42</v>
      </c>
      <c r="O1959" s="3">
        <v>31</v>
      </c>
      <c r="P1959" s="13">
        <f t="shared" si="386"/>
        <v>443.82</v>
      </c>
      <c r="Q1959" s="13" t="str">
        <f t="shared" si="387"/>
        <v>Normal</v>
      </c>
      <c r="S1959" s="21"/>
    </row>
    <row r="1960" customHeight="1" spans="1:19">
      <c r="A1960" s="2" t="s">
        <v>3683</v>
      </c>
      <c r="B1960" s="29" t="s">
        <v>490</v>
      </c>
      <c r="C1960" s="2" t="s">
        <v>167</v>
      </c>
      <c r="D1960" s="2" t="str">
        <f t="array" ref="D1960">_xlfn.XLOOKUP(C1960,Customers!A:A,Customers!B:B)</f>
        <v>Customer 1108</v>
      </c>
      <c r="E1960" s="2" t="s">
        <v>526</v>
      </c>
      <c r="F1960" s="2" t="str">
        <f t="array" ref="F1960">_xlfn.XLOOKUP(E1960,Restaurants!A:A,Restaurants!B:B)</f>
        <v>Restaurant 068</v>
      </c>
      <c r="G1960" s="2" t="s">
        <v>442</v>
      </c>
      <c r="H1960" s="2" t="str">
        <f t="array" ref="H1960">_xlfn.XLOOKUP(G1960,Food_Menu!A:A,Food_Menu!B:B)</f>
        <v>Food Item 0143</v>
      </c>
      <c r="I1960" s="2">
        <f t="array" ref="I1960">_xlfn.XLOOKUP(G1960,Food_Menu!A:A,Food_Menu!D:D)</f>
        <v>248.87</v>
      </c>
      <c r="J1960" s="2" t="s">
        <v>73</v>
      </c>
      <c r="K1960" s="2" t="str">
        <f t="array" ref="K1960">_xlfn.XLOOKUP(J1960,Delivery_Partners!A:A,Delivery_Partners!B:B)</f>
        <v>Delivery Partner 064</v>
      </c>
      <c r="L1960" s="3">
        <v>3</v>
      </c>
      <c r="M1960" s="2" t="s">
        <v>23</v>
      </c>
      <c r="N1960" s="2" t="s">
        <v>24</v>
      </c>
      <c r="O1960" s="3">
        <v>47</v>
      </c>
      <c r="P1960" s="13">
        <f t="shared" si="386"/>
        <v>746.61</v>
      </c>
      <c r="Q1960" s="13" t="str">
        <f t="shared" si="387"/>
        <v>Normal</v>
      </c>
      <c r="S1960" s="21"/>
    </row>
    <row r="1961" hidden="1" customHeight="1" spans="1:19">
      <c r="A1961" s="2" t="s">
        <v>3684</v>
      </c>
      <c r="B1961" s="29" t="s">
        <v>1166</v>
      </c>
      <c r="C1961" s="2" t="s">
        <v>1377</v>
      </c>
      <c r="D1961" s="2" t="str">
        <f t="array" ref="D1961">_xlfn.XLOOKUP(C1961,Customers!A:A,Customers!B:B)</f>
        <v>Customer 0771</v>
      </c>
      <c r="E1961" s="2" t="s">
        <v>518</v>
      </c>
      <c r="F1961" s="2" t="str">
        <f t="array" ref="F1961">_xlfn.XLOOKUP(E1961,Restaurants!A:A,Restaurants!B:B)</f>
        <v>Restaurant 039</v>
      </c>
      <c r="G1961" s="2" t="s">
        <v>53</v>
      </c>
      <c r="H1961" s="2" t="str">
        <f t="array" ref="H1961">_xlfn.XLOOKUP(G1961,Food_Menu!A:A,Food_Menu!B:B)</f>
        <v>Food Item 0205</v>
      </c>
      <c r="I1961" s="2"/>
      <c r="J1961" s="2" t="s">
        <v>1142</v>
      </c>
      <c r="K1961" s="2" t="str">
        <f t="array" ref="K1961">_xlfn.XLOOKUP(J1961,Delivery_Partners!A:A,Delivery_Partners!B:B)</f>
        <v>Delivery Partner 059</v>
      </c>
      <c r="L1961" s="3">
        <v>1</v>
      </c>
      <c r="M1961" s="2" t="s">
        <v>101</v>
      </c>
      <c r="N1961" s="2" t="s">
        <v>55</v>
      </c>
      <c r="O1961" s="2"/>
    </row>
    <row r="1962" customHeight="1" spans="1:19">
      <c r="A1962" s="2" t="s">
        <v>3685</v>
      </c>
      <c r="B1962" s="29" t="s">
        <v>817</v>
      </c>
      <c r="C1962" s="2" t="s">
        <v>3686</v>
      </c>
      <c r="D1962" s="2" t="str">
        <f t="array" ref="D1962">_xlfn.XLOOKUP(C1962,Customers!A:A,Customers!B:B)</f>
        <v>Customer 0913</v>
      </c>
      <c r="E1962" s="2" t="s">
        <v>421</v>
      </c>
      <c r="F1962" s="2" t="str">
        <f t="array" ref="F1962">_xlfn.XLOOKUP(E1962,Restaurants!A:A,Restaurants!B:B)</f>
        <v>Restaurant 091</v>
      </c>
      <c r="G1962" s="2" t="s">
        <v>172</v>
      </c>
      <c r="H1962" s="2" t="str">
        <f t="array" ref="H1962">_xlfn.XLOOKUP(G1962,Food_Menu!A:A,Food_Menu!B:B)</f>
        <v>Food Item 0003</v>
      </c>
      <c r="I1962" s="2">
        <f t="array" ref="I1962">_xlfn.XLOOKUP(G1962,Food_Menu!A:A,Food_Menu!D:D)</f>
        <v>349.88</v>
      </c>
      <c r="J1962" s="2" t="s">
        <v>811</v>
      </c>
      <c r="K1962" s="2" t="str">
        <f t="array" ref="K1962">_xlfn.XLOOKUP(J1962,Delivery_Partners!A:A,Delivery_Partners!B:B)</f>
        <v>Delivery Partner 147</v>
      </c>
      <c r="L1962" s="3">
        <v>1</v>
      </c>
      <c r="M1962" s="2" t="s">
        <v>23</v>
      </c>
      <c r="N1962" s="2" t="s">
        <v>55</v>
      </c>
      <c r="O1962" s="3">
        <v>26</v>
      </c>
      <c r="P1962" s="13">
        <f t="shared" ref="P1962:P1965" si="388">I1962*L1962</f>
        <v>349.88</v>
      </c>
      <c r="Q1962" s="13" t="str">
        <f t="shared" ref="Q1962:Q1965" si="389">IF(O1962="","Not Delivered",IF(O1962&lt;=30,"Fast",IF(O1962&lt;=60,"Normal","Slow")))</f>
        <v>Fast</v>
      </c>
      <c r="S1962" s="21"/>
    </row>
    <row r="1963" customHeight="1" spans="1:19">
      <c r="A1963" s="2" t="s">
        <v>3687</v>
      </c>
      <c r="B1963" s="28">
        <v>45783</v>
      </c>
      <c r="C1963" s="2" t="s">
        <v>3688</v>
      </c>
      <c r="D1963" s="2" t="str">
        <f t="array" ref="D1963">_xlfn.XLOOKUP(C1963,Customers!A:A,Customers!B:B)</f>
        <v>Customer 0273</v>
      </c>
      <c r="E1963" s="2" t="s">
        <v>776</v>
      </c>
      <c r="F1963" s="2" t="str">
        <f t="array" ref="F1963">_xlfn.XLOOKUP(E1963,Restaurants!A:A,Restaurants!B:B)</f>
        <v>Restaurant 069</v>
      </c>
      <c r="G1963" s="2" t="s">
        <v>872</v>
      </c>
      <c r="H1963" s="2" t="str">
        <f t="array" ref="H1963">_xlfn.XLOOKUP(G1963,Food_Menu!A:A,Food_Menu!B:B)</f>
        <v>Food Item 0156</v>
      </c>
      <c r="I1963" s="2">
        <f t="array" ref="I1963">_xlfn.XLOOKUP(G1963,Food_Menu!A:A,Food_Menu!D:D)</f>
        <v>133.9</v>
      </c>
      <c r="J1963" s="2" t="s">
        <v>332</v>
      </c>
      <c r="K1963" s="2" t="str">
        <f t="array" ref="K1963">_xlfn.XLOOKUP(J1963,Delivery_Partners!A:A,Delivery_Partners!B:B)</f>
        <v>Delivery Partner 164</v>
      </c>
      <c r="L1963" s="3">
        <v>1</v>
      </c>
      <c r="M1963" s="2" t="s">
        <v>23</v>
      </c>
      <c r="N1963" s="2" t="s">
        <v>24</v>
      </c>
      <c r="O1963" s="3">
        <v>40</v>
      </c>
      <c r="P1963" s="13">
        <f t="shared" si="388"/>
        <v>133.9</v>
      </c>
      <c r="Q1963" s="13" t="str">
        <f t="shared" si="389"/>
        <v>Normal</v>
      </c>
      <c r="S1963" s="21"/>
    </row>
    <row r="1964" customHeight="1" spans="1:19">
      <c r="A1964" s="2" t="s">
        <v>3689</v>
      </c>
      <c r="B1964" s="29" t="s">
        <v>1206</v>
      </c>
      <c r="C1964" s="2" t="s">
        <v>3690</v>
      </c>
      <c r="D1964" s="2" t="str">
        <f t="array" ref="D1964">_xlfn.XLOOKUP(C1964,Customers!A:A,Customers!B:B)</f>
        <v>Customer 0806</v>
      </c>
      <c r="E1964" s="2" t="s">
        <v>1191</v>
      </c>
      <c r="F1964" s="2" t="str">
        <f t="array" ref="F1964">_xlfn.XLOOKUP(E1964,Restaurants!A:A,Restaurants!B:B)</f>
        <v>Restaurant 060</v>
      </c>
      <c r="G1964" s="2" t="s">
        <v>34</v>
      </c>
      <c r="H1964" s="2" t="str">
        <f t="array" ref="H1964">_xlfn.XLOOKUP(G1964,Food_Menu!A:A,Food_Menu!B:B)</f>
        <v>Food Item 0177</v>
      </c>
      <c r="I1964" s="2">
        <f t="array" ref="I1964">_xlfn.XLOOKUP(G1964,Food_Menu!A:A,Food_Menu!D:D)</f>
        <v>268.83</v>
      </c>
      <c r="J1964" s="2" t="s">
        <v>1363</v>
      </c>
      <c r="K1964" s="2" t="str">
        <f t="array" ref="K1964">_xlfn.XLOOKUP(J1964,Delivery_Partners!A:A,Delivery_Partners!B:B)</f>
        <v>Delivery Partner 001</v>
      </c>
      <c r="L1964" s="3">
        <v>1</v>
      </c>
      <c r="M1964" s="2" t="s">
        <v>23</v>
      </c>
      <c r="N1964" s="2" t="s">
        <v>24</v>
      </c>
      <c r="O1964" s="3">
        <v>40</v>
      </c>
      <c r="P1964" s="13">
        <f t="shared" si="388"/>
        <v>268.83</v>
      </c>
      <c r="Q1964" s="13" t="str">
        <f t="shared" si="389"/>
        <v>Normal</v>
      </c>
      <c r="S1964" s="21"/>
    </row>
    <row r="1965" customHeight="1" spans="1:19">
      <c r="A1965" s="2" t="s">
        <v>3691</v>
      </c>
      <c r="B1965" s="28">
        <v>45692</v>
      </c>
      <c r="C1965" s="2" t="s">
        <v>828</v>
      </c>
      <c r="D1965" s="2" t="str">
        <f t="array" ref="D1965">_xlfn.XLOOKUP(C1965,Customers!A:A,Customers!B:B)</f>
        <v>Customer 0673</v>
      </c>
      <c r="E1965" s="2" t="s">
        <v>726</v>
      </c>
      <c r="F1965" s="2" t="str">
        <f t="array" ref="F1965">_xlfn.XLOOKUP(E1965,Restaurants!A:A,Restaurants!B:B)</f>
        <v>Restaurant 082</v>
      </c>
      <c r="G1965" s="2" t="s">
        <v>722</v>
      </c>
      <c r="H1965" s="2" t="str">
        <f t="array" ref="H1965">_xlfn.XLOOKUP(G1965,Food_Menu!A:A,Food_Menu!B:B)</f>
        <v>Food Item 0044</v>
      </c>
      <c r="I1965" s="2">
        <f t="array" ref="I1965">_xlfn.XLOOKUP(G1965,Food_Menu!A:A,Food_Menu!D:D)</f>
        <v>334.07</v>
      </c>
      <c r="J1965" s="2" t="s">
        <v>862</v>
      </c>
      <c r="K1965" s="2" t="str">
        <f t="array" ref="K1965">_xlfn.XLOOKUP(J1965,Delivery_Partners!A:A,Delivery_Partners!B:B)</f>
        <v>Delivery Partner 159</v>
      </c>
      <c r="L1965" s="3">
        <v>1</v>
      </c>
      <c r="M1965" s="2" t="s">
        <v>23</v>
      </c>
      <c r="N1965" s="2" t="s">
        <v>24</v>
      </c>
      <c r="O1965" s="3">
        <v>41</v>
      </c>
      <c r="P1965" s="13">
        <f t="shared" si="388"/>
        <v>334.07</v>
      </c>
      <c r="Q1965" s="13" t="str">
        <f t="shared" si="389"/>
        <v>Normal</v>
      </c>
      <c r="S1965" s="21"/>
    </row>
    <row r="1966" hidden="1" customHeight="1" spans="1:19">
      <c r="A1966" s="2" t="s">
        <v>3692</v>
      </c>
      <c r="B1966" s="29" t="s">
        <v>990</v>
      </c>
      <c r="C1966" s="2" t="s">
        <v>1328</v>
      </c>
      <c r="D1966" s="2" t="str">
        <f t="array" ref="D1966">_xlfn.XLOOKUP(C1966,Customers!A:A,Customers!B:B)</f>
        <v>Customer 0127</v>
      </c>
      <c r="E1966" s="2" t="s">
        <v>797</v>
      </c>
      <c r="F1966" s="2" t="str">
        <f t="array" ref="F1966">_xlfn.XLOOKUP(E1966,Restaurants!A:A,Restaurants!B:B)</f>
        <v>Restaurant 058</v>
      </c>
      <c r="G1966" s="2" t="s">
        <v>789</v>
      </c>
      <c r="H1966" s="2" t="str">
        <f t="array" ref="H1966">_xlfn.XLOOKUP(G1966,Food_Menu!A:A,Food_Menu!B:B)</f>
        <v>Food Item 0162</v>
      </c>
      <c r="I1966" s="2"/>
      <c r="J1966" s="2" t="s">
        <v>544</v>
      </c>
      <c r="K1966" s="2" t="str">
        <f t="array" ref="K1966">_xlfn.XLOOKUP(J1966,Delivery_Partners!A:A,Delivery_Partners!B:B)</f>
        <v>Delivery Partner 128</v>
      </c>
      <c r="L1966" s="3">
        <v>3</v>
      </c>
      <c r="M1966" s="2" t="s">
        <v>101</v>
      </c>
      <c r="N1966" s="2" t="s">
        <v>24</v>
      </c>
      <c r="O1966" s="2"/>
    </row>
    <row r="1967" customHeight="1" spans="1:19">
      <c r="A1967" s="2" t="s">
        <v>3693</v>
      </c>
      <c r="B1967" s="28">
        <v>45843</v>
      </c>
      <c r="C1967" s="2" t="s">
        <v>3447</v>
      </c>
      <c r="D1967" s="2" t="str">
        <f t="array" ref="D1967">_xlfn.XLOOKUP(C1967,Customers!A:A,Customers!B:B)</f>
        <v>Customer 0305</v>
      </c>
      <c r="E1967" s="2" t="s">
        <v>302</v>
      </c>
      <c r="F1967" s="2" t="str">
        <f t="array" ref="F1967">_xlfn.XLOOKUP(E1967,Restaurants!A:A,Restaurants!B:B)</f>
        <v>Restaurant 002</v>
      </c>
      <c r="G1967" s="2" t="s">
        <v>941</v>
      </c>
      <c r="H1967" s="2" t="str">
        <f t="array" ref="H1967">_xlfn.XLOOKUP(G1967,Food_Menu!A:A,Food_Menu!B:B)</f>
        <v>Food Item 0043</v>
      </c>
      <c r="I1967" s="2">
        <f t="array" ref="I1967">_xlfn.XLOOKUP(G1967,Food_Menu!A:A,Food_Menu!D:D)</f>
        <v>255.02</v>
      </c>
      <c r="J1967" s="2" t="s">
        <v>159</v>
      </c>
      <c r="K1967" s="2" t="str">
        <f t="array" ref="K1967">_xlfn.XLOOKUP(J1967,Delivery_Partners!A:A,Delivery_Partners!B:B)</f>
        <v>Delivery Partner 156</v>
      </c>
      <c r="L1967" s="3">
        <v>2</v>
      </c>
      <c r="M1967" s="2" t="s">
        <v>23</v>
      </c>
      <c r="N1967" s="2" t="s">
        <v>42</v>
      </c>
      <c r="O1967" s="3">
        <v>21</v>
      </c>
      <c r="P1967" s="13">
        <f t="shared" ref="P1967:P1968" si="390">I1967*L1967</f>
        <v>510.04</v>
      </c>
      <c r="Q1967" s="13" t="str">
        <f t="shared" ref="Q1967:Q1968" si="391">IF(O1967="","Not Delivered",IF(O1967&lt;=30,"Fast",IF(O1967&lt;=60,"Normal","Slow")))</f>
        <v>Fast</v>
      </c>
      <c r="S1967" s="21"/>
    </row>
    <row r="1968" customHeight="1" spans="1:19">
      <c r="A1968" s="2" t="s">
        <v>3694</v>
      </c>
      <c r="B1968" s="29" t="s">
        <v>780</v>
      </c>
      <c r="C1968" s="2" t="s">
        <v>3695</v>
      </c>
      <c r="D1968" s="2" t="str">
        <f t="array" ref="D1968">_xlfn.XLOOKUP(C1968,Customers!A:A,Customers!B:B)</f>
        <v>Customer 1094</v>
      </c>
      <c r="E1968" s="2" t="s">
        <v>566</v>
      </c>
      <c r="F1968" s="2" t="str">
        <f t="array" ref="F1968">_xlfn.XLOOKUP(E1968,Restaurants!A:A,Restaurants!B:B)</f>
        <v>Restaurant 072</v>
      </c>
      <c r="G1968" s="2" t="s">
        <v>579</v>
      </c>
      <c r="H1968" s="2" t="str">
        <f t="array" ref="H1968">_xlfn.XLOOKUP(G1968,Food_Menu!A:A,Food_Menu!B:B)</f>
        <v>Food Item 0200</v>
      </c>
      <c r="I1968" s="2">
        <f t="array" ref="I1968">_xlfn.XLOOKUP(G1968,Food_Menu!A:A,Food_Menu!D:D)</f>
        <v>511.44</v>
      </c>
      <c r="J1968" s="2" t="s">
        <v>439</v>
      </c>
      <c r="K1968" s="2" t="str">
        <f t="array" ref="K1968">_xlfn.XLOOKUP(J1968,Delivery_Partners!A:A,Delivery_Partners!B:B)</f>
        <v>Delivery Partner 016</v>
      </c>
      <c r="L1968" s="3">
        <v>3</v>
      </c>
      <c r="M1968" s="2" t="s">
        <v>23</v>
      </c>
      <c r="N1968" s="2" t="s">
        <v>55</v>
      </c>
      <c r="O1968" s="3">
        <v>26</v>
      </c>
      <c r="P1968" s="13">
        <f t="shared" si="390"/>
        <v>1534.32</v>
      </c>
      <c r="Q1968" s="13" t="str">
        <f t="shared" si="391"/>
        <v>Fast</v>
      </c>
      <c r="S1968" s="21"/>
    </row>
    <row r="1969" hidden="1" customHeight="1" spans="1:19">
      <c r="A1969" s="2" t="s">
        <v>3696</v>
      </c>
      <c r="B1969" s="29" t="s">
        <v>1140</v>
      </c>
      <c r="C1969" s="2" t="s">
        <v>1470</v>
      </c>
      <c r="D1969" s="2" t="str">
        <f t="array" ref="D1969">_xlfn.XLOOKUP(C1969,Customers!A:A,Customers!B:B)</f>
        <v>Customer 0686</v>
      </c>
      <c r="E1969" s="2" t="s">
        <v>265</v>
      </c>
      <c r="F1969" s="2" t="str">
        <f t="array" ref="F1969">_xlfn.XLOOKUP(E1969,Restaurants!A:A,Restaurants!B:B)</f>
        <v>Restaurant 094</v>
      </c>
      <c r="G1969" s="2" t="s">
        <v>579</v>
      </c>
      <c r="H1969" s="2" t="str">
        <f t="array" ref="H1969">_xlfn.XLOOKUP(G1969,Food_Menu!A:A,Food_Menu!B:B)</f>
        <v>Food Item 0200</v>
      </c>
      <c r="I1969" s="2"/>
      <c r="J1969" s="2" t="s">
        <v>1375</v>
      </c>
      <c r="K1969" s="2" t="str">
        <f t="array" ref="K1969">_xlfn.XLOOKUP(J1969,Delivery_Partners!A:A,Delivery_Partners!B:B)</f>
        <v>Delivery Partner 008</v>
      </c>
      <c r="L1969" s="3">
        <v>1</v>
      </c>
      <c r="M1969" s="2" t="s">
        <v>101</v>
      </c>
      <c r="N1969" s="2" t="s">
        <v>42</v>
      </c>
      <c r="O1969" s="2"/>
    </row>
    <row r="1970" customHeight="1" spans="1:19">
      <c r="A1970" s="2" t="s">
        <v>3697</v>
      </c>
      <c r="B1970" s="28">
        <v>45970</v>
      </c>
      <c r="C1970" s="2" t="s">
        <v>3455</v>
      </c>
      <c r="D1970" s="2" t="str">
        <f t="array" ref="D1970">_xlfn.XLOOKUP(C1970,Customers!A:A,Customers!B:B)</f>
        <v>Customer 0930</v>
      </c>
      <c r="E1970" s="2" t="s">
        <v>89</v>
      </c>
      <c r="F1970" s="2" t="str">
        <f t="array" ref="F1970">_xlfn.XLOOKUP(E1970,Restaurants!A:A,Restaurants!B:B)</f>
        <v>Restaurant 059</v>
      </c>
      <c r="G1970" s="2" t="s">
        <v>2284</v>
      </c>
      <c r="H1970" s="2" t="str">
        <f t="array" ref="H1970">_xlfn.XLOOKUP(G1970,Food_Menu!A:A,Food_Menu!B:B)</f>
        <v>Food Item 0001</v>
      </c>
      <c r="I1970" s="2">
        <f t="array" ref="I1970">_xlfn.XLOOKUP(G1970,Food_Menu!A:A,Food_Menu!D:D)</f>
        <v>107.77</v>
      </c>
      <c r="J1970" s="2" t="s">
        <v>1120</v>
      </c>
      <c r="K1970" s="2" t="str">
        <f t="array" ref="K1970">_xlfn.XLOOKUP(J1970,Delivery_Partners!A:A,Delivery_Partners!B:B)</f>
        <v>Delivery Partner 061</v>
      </c>
      <c r="L1970" s="3">
        <v>1</v>
      </c>
      <c r="M1970" s="2" t="s">
        <v>23</v>
      </c>
      <c r="N1970" s="2" t="s">
        <v>74</v>
      </c>
      <c r="O1970" s="3">
        <v>20</v>
      </c>
      <c r="P1970" s="13">
        <f t="shared" ref="P1970:P1972" si="392">I1970*L1970</f>
        <v>107.77</v>
      </c>
      <c r="Q1970" s="13" t="str">
        <f t="shared" ref="Q1970:Q1972" si="393">IF(O1970="","Not Delivered",IF(O1970&lt;=30,"Fast",IF(O1970&lt;=60,"Normal","Slow")))</f>
        <v>Fast</v>
      </c>
      <c r="S1970" s="21"/>
    </row>
    <row r="1971" customHeight="1" spans="1:19">
      <c r="A1971" s="2" t="s">
        <v>3698</v>
      </c>
      <c r="B1971" s="28">
        <v>45813</v>
      </c>
      <c r="C1971" s="2" t="s">
        <v>70</v>
      </c>
      <c r="D1971" s="2" t="str">
        <f t="array" ref="D1971">_xlfn.XLOOKUP(C1971,Customers!A:A,Customers!B:B)</f>
        <v>Customer 0207</v>
      </c>
      <c r="E1971" s="2" t="s">
        <v>451</v>
      </c>
      <c r="F1971" s="2" t="str">
        <f t="array" ref="F1971">_xlfn.XLOOKUP(E1971,Restaurants!A:A,Restaurants!B:B)</f>
        <v>Restaurant 022</v>
      </c>
      <c r="G1971" s="2" t="s">
        <v>1506</v>
      </c>
      <c r="H1971" s="2" t="str">
        <f t="array" ref="H1971">_xlfn.XLOOKUP(G1971,Food_Menu!A:A,Food_Menu!B:B)</f>
        <v>Food Item 0112</v>
      </c>
      <c r="I1971" s="2">
        <f t="array" ref="I1971">_xlfn.XLOOKUP(G1971,Food_Menu!A:A,Food_Menu!D:D)</f>
        <v>97.22</v>
      </c>
      <c r="J1971" s="2" t="s">
        <v>808</v>
      </c>
      <c r="K1971" s="2" t="str">
        <f t="array" ref="K1971">_xlfn.XLOOKUP(J1971,Delivery_Partners!A:A,Delivery_Partners!B:B)</f>
        <v>Delivery Partner 153</v>
      </c>
      <c r="L1971" s="3">
        <v>1</v>
      </c>
      <c r="M1971" s="2" t="s">
        <v>23</v>
      </c>
      <c r="N1971" s="2" t="s">
        <v>42</v>
      </c>
      <c r="O1971" s="3">
        <v>18</v>
      </c>
      <c r="P1971" s="13">
        <f t="shared" si="392"/>
        <v>97.22</v>
      </c>
      <c r="Q1971" s="13" t="str">
        <f t="shared" si="393"/>
        <v>Fast</v>
      </c>
      <c r="S1971" s="21"/>
    </row>
    <row r="1972" customHeight="1" spans="1:19">
      <c r="A1972" s="2" t="s">
        <v>3699</v>
      </c>
      <c r="B1972" s="29" t="s">
        <v>1639</v>
      </c>
      <c r="C1972" s="2" t="s">
        <v>1814</v>
      </c>
      <c r="D1972" s="2" t="str">
        <f t="array" ref="D1972">_xlfn.XLOOKUP(C1972,Customers!A:A,Customers!B:B)</f>
        <v>Customer 0262</v>
      </c>
      <c r="E1972" s="2" t="s">
        <v>350</v>
      </c>
      <c r="F1972" s="2" t="str">
        <f t="array" ref="F1972">_xlfn.XLOOKUP(E1972,Restaurants!A:A,Restaurants!B:B)</f>
        <v>Restaurant 001</v>
      </c>
      <c r="G1972" s="2" t="s">
        <v>1701</v>
      </c>
      <c r="H1972" s="2" t="str">
        <f t="array" ref="H1972">_xlfn.XLOOKUP(G1972,Food_Menu!A:A,Food_Menu!B:B)</f>
        <v>Food Item 0085</v>
      </c>
      <c r="I1972" s="2">
        <f t="array" ref="I1972">_xlfn.XLOOKUP(G1972,Food_Menu!A:A,Food_Menu!D:D)</f>
        <v>423.46</v>
      </c>
      <c r="J1972" s="2" t="s">
        <v>1122</v>
      </c>
      <c r="K1972" s="2" t="str">
        <f t="array" ref="K1972">_xlfn.XLOOKUP(J1972,Delivery_Partners!A:A,Delivery_Partners!B:B)</f>
        <v>Delivery Partner 090</v>
      </c>
      <c r="L1972" s="3">
        <v>1</v>
      </c>
      <c r="M1972" s="2" t="s">
        <v>23</v>
      </c>
      <c r="N1972" s="2" t="s">
        <v>42</v>
      </c>
      <c r="O1972" s="3">
        <v>43</v>
      </c>
      <c r="P1972" s="13">
        <f t="shared" si="392"/>
        <v>423.46</v>
      </c>
      <c r="Q1972" s="13" t="str">
        <f t="shared" si="393"/>
        <v>Normal</v>
      </c>
      <c r="S1972" s="21"/>
    </row>
    <row r="1973" hidden="1" customHeight="1" spans="1:19">
      <c r="A1973" s="2" t="s">
        <v>3700</v>
      </c>
      <c r="B1973" s="29" t="s">
        <v>1490</v>
      </c>
      <c r="C1973" s="2" t="s">
        <v>2718</v>
      </c>
      <c r="D1973" s="2" t="str">
        <f t="array" ref="D1973">_xlfn.XLOOKUP(C1973,Customers!A:A,Customers!B:B)</f>
        <v>Customer 1130</v>
      </c>
      <c r="E1973" s="2" t="s">
        <v>666</v>
      </c>
      <c r="F1973" s="2" t="str">
        <f t="array" ref="F1973">_xlfn.XLOOKUP(E1973,Restaurants!A:A,Restaurants!B:B)</f>
        <v>Restaurant 036</v>
      </c>
      <c r="G1973" s="2" t="s">
        <v>2157</v>
      </c>
      <c r="H1973" s="2" t="str">
        <f t="array" ref="H1973">_xlfn.XLOOKUP(G1973,Food_Menu!A:A,Food_Menu!B:B)</f>
        <v>Food Item 0196</v>
      </c>
      <c r="I1973" s="2"/>
      <c r="J1973" s="2" t="s">
        <v>168</v>
      </c>
      <c r="K1973" s="2" t="str">
        <f t="array" ref="K1973">_xlfn.XLOOKUP(J1973,Delivery_Partners!A:A,Delivery_Partners!B:B)</f>
        <v>Delivery Partner 130</v>
      </c>
      <c r="L1973" s="3">
        <v>1</v>
      </c>
      <c r="M1973" s="2" t="s">
        <v>189</v>
      </c>
      <c r="N1973" s="2" t="s">
        <v>24</v>
      </c>
      <c r="O1973" s="2"/>
    </row>
    <row r="1974" hidden="1" customHeight="1" spans="1:19">
      <c r="A1974" s="2" t="s">
        <v>3701</v>
      </c>
      <c r="B1974" s="29" t="s">
        <v>343</v>
      </c>
      <c r="C1974" s="2" t="s">
        <v>892</v>
      </c>
      <c r="D1974" s="2" t="str">
        <f t="array" ref="D1974">_xlfn.XLOOKUP(C1974,Customers!A:A,Customers!B:B)</f>
        <v>Customer 0505</v>
      </c>
      <c r="E1974" s="2" t="s">
        <v>814</v>
      </c>
      <c r="F1974" s="2" t="str">
        <f t="array" ref="F1974">_xlfn.XLOOKUP(E1974,Restaurants!A:A,Restaurants!B:B)</f>
        <v>Restaurant 093</v>
      </c>
      <c r="G1974" s="2" t="s">
        <v>163</v>
      </c>
      <c r="H1974" s="2" t="str">
        <f t="array" ref="H1974">_xlfn.XLOOKUP(G1974,Food_Menu!A:A,Food_Menu!B:B)</f>
        <v>Food Item 0071</v>
      </c>
      <c r="I1974" s="2"/>
      <c r="J1974" s="2" t="s">
        <v>173</v>
      </c>
      <c r="K1974" s="2" t="str">
        <f t="array" ref="K1974">_xlfn.XLOOKUP(J1974,Delivery_Partners!A:A,Delivery_Partners!B:B)</f>
        <v>Delivery Partner 045</v>
      </c>
      <c r="L1974" s="3">
        <v>1</v>
      </c>
      <c r="M1974" s="2" t="s">
        <v>189</v>
      </c>
      <c r="N1974" s="2" t="s">
        <v>24</v>
      </c>
      <c r="O1974" s="2"/>
    </row>
    <row r="1975" customHeight="1" spans="1:19">
      <c r="A1975" s="2" t="s">
        <v>3702</v>
      </c>
      <c r="B1975" s="29" t="s">
        <v>915</v>
      </c>
      <c r="C1975" s="2" t="s">
        <v>3703</v>
      </c>
      <c r="D1975" s="2" t="str">
        <f t="array" ref="D1975">_xlfn.XLOOKUP(C1975,Customers!A:A,Customers!B:B)</f>
        <v>Customer 1065</v>
      </c>
      <c r="E1975" s="2" t="s">
        <v>518</v>
      </c>
      <c r="F1975" s="2" t="str">
        <f t="array" ref="F1975">_xlfn.XLOOKUP(E1975,Restaurants!A:A,Restaurants!B:B)</f>
        <v>Restaurant 039</v>
      </c>
      <c r="G1975" s="2" t="s">
        <v>792</v>
      </c>
      <c r="H1975" s="2" t="str">
        <f t="array" ref="H1975">_xlfn.XLOOKUP(G1975,Food_Menu!A:A,Food_Menu!B:B)</f>
        <v>Food Item 0159</v>
      </c>
      <c r="I1975" s="2">
        <f t="array" ref="I1975">_xlfn.XLOOKUP(G1975,Food_Menu!A:A,Food_Menu!D:D)</f>
        <v>430.63</v>
      </c>
      <c r="J1975" s="2" t="s">
        <v>1120</v>
      </c>
      <c r="K1975" s="2" t="str">
        <f t="array" ref="K1975">_xlfn.XLOOKUP(J1975,Delivery_Partners!A:A,Delivery_Partners!B:B)</f>
        <v>Delivery Partner 061</v>
      </c>
      <c r="L1975" s="3">
        <v>2</v>
      </c>
      <c r="M1975" s="2" t="s">
        <v>23</v>
      </c>
      <c r="N1975" s="2" t="s">
        <v>55</v>
      </c>
      <c r="O1975" s="3">
        <v>68</v>
      </c>
      <c r="P1975" s="13">
        <f t="shared" ref="P1975:P1979" si="394">I1975*L1975</f>
        <v>861.26</v>
      </c>
      <c r="Q1975" s="13" t="str">
        <f t="shared" ref="Q1975:Q1979" si="395">IF(O1975="","Not Delivered",IF(O1975&lt;=30,"Fast",IF(O1975&lt;=60,"Normal","Slow")))</f>
        <v>Slow</v>
      </c>
      <c r="S1975" s="21"/>
    </row>
    <row r="1976" customHeight="1" spans="1:19">
      <c r="A1976" s="2" t="s">
        <v>3704</v>
      </c>
      <c r="B1976" s="29" t="s">
        <v>1571</v>
      </c>
      <c r="C1976" s="2" t="s">
        <v>3705</v>
      </c>
      <c r="D1976" s="2" t="str">
        <f t="array" ref="D1976">_xlfn.XLOOKUP(C1976,Customers!A:A,Customers!B:B)</f>
        <v>Customer 0971</v>
      </c>
      <c r="E1976" s="2" t="s">
        <v>706</v>
      </c>
      <c r="F1976" s="2" t="str">
        <f t="array" ref="F1976">_xlfn.XLOOKUP(E1976,Restaurants!A:A,Restaurants!B:B)</f>
        <v>Restaurant 115</v>
      </c>
      <c r="G1976" s="2" t="s">
        <v>1285</v>
      </c>
      <c r="H1976" s="2" t="str">
        <f t="array" ref="H1976">_xlfn.XLOOKUP(G1976,Food_Menu!A:A,Food_Menu!B:B)</f>
        <v>Food Item 0026</v>
      </c>
      <c r="I1976" s="2">
        <f t="array" ref="I1976">_xlfn.XLOOKUP(G1976,Food_Menu!A:A,Food_Menu!D:D)</f>
        <v>535.49</v>
      </c>
      <c r="J1976" s="2" t="s">
        <v>862</v>
      </c>
      <c r="K1976" s="2" t="str">
        <f t="array" ref="K1976">_xlfn.XLOOKUP(J1976,Delivery_Partners!A:A,Delivery_Partners!B:B)</f>
        <v>Delivery Partner 159</v>
      </c>
      <c r="L1976" s="3">
        <v>1</v>
      </c>
      <c r="M1976" s="2" t="s">
        <v>23</v>
      </c>
      <c r="N1976" s="2" t="s">
        <v>24</v>
      </c>
      <c r="O1976" s="3">
        <v>32</v>
      </c>
      <c r="P1976" s="13">
        <f t="shared" si="394"/>
        <v>535.49</v>
      </c>
      <c r="Q1976" s="13" t="str">
        <f t="shared" si="395"/>
        <v>Normal</v>
      </c>
      <c r="S1976" s="21"/>
    </row>
    <row r="1977" customHeight="1" spans="1:19">
      <c r="A1977" s="2" t="s">
        <v>3706</v>
      </c>
      <c r="B1977" s="28">
        <v>45700</v>
      </c>
      <c r="C1977" s="2" t="s">
        <v>3707</v>
      </c>
      <c r="D1977" s="2" t="str">
        <f t="array" ref="D1977">_xlfn.XLOOKUP(C1977,Customers!A:A,Customers!B:B)</f>
        <v>Customer 0405</v>
      </c>
      <c r="E1977" s="2" t="s">
        <v>658</v>
      </c>
      <c r="F1977" s="2" t="str">
        <f t="array" ref="F1977">_xlfn.XLOOKUP(E1977,Restaurants!A:A,Restaurants!B:B)</f>
        <v>Restaurant 040</v>
      </c>
      <c r="G1977" s="2" t="s">
        <v>1025</v>
      </c>
      <c r="H1977" s="2" t="str">
        <f t="array" ref="H1977">_xlfn.XLOOKUP(G1977,Food_Menu!A:A,Food_Menu!B:B)</f>
        <v>Food Item 0047</v>
      </c>
      <c r="I1977" s="2">
        <f t="array" ref="I1977">_xlfn.XLOOKUP(G1977,Food_Menu!A:A,Food_Menu!D:D)</f>
        <v>547.46</v>
      </c>
      <c r="J1977" s="2" t="s">
        <v>251</v>
      </c>
      <c r="K1977" s="2" t="str">
        <f t="array" ref="K1977">_xlfn.XLOOKUP(J1977,Delivery_Partners!A:A,Delivery_Partners!B:B)</f>
        <v>Delivery Partner 089</v>
      </c>
      <c r="L1977" s="3">
        <v>2</v>
      </c>
      <c r="M1977" s="2" t="s">
        <v>23</v>
      </c>
      <c r="N1977" s="2" t="s">
        <v>24</v>
      </c>
      <c r="O1977" s="3">
        <v>39</v>
      </c>
      <c r="P1977" s="13">
        <f t="shared" si="394"/>
        <v>1094.92</v>
      </c>
      <c r="Q1977" s="13" t="str">
        <f t="shared" si="395"/>
        <v>Normal</v>
      </c>
      <c r="S1977" s="21"/>
    </row>
    <row r="1978" customHeight="1" spans="1:19">
      <c r="A1978" s="2" t="s">
        <v>3708</v>
      </c>
      <c r="B1978" s="29" t="s">
        <v>411</v>
      </c>
      <c r="C1978" s="2" t="s">
        <v>3540</v>
      </c>
      <c r="D1978" s="2" t="str">
        <f t="array" ref="D1978">_xlfn.XLOOKUP(C1978,Customers!A:A,Customers!B:B)</f>
        <v>Customer 1140</v>
      </c>
      <c r="E1978" s="2" t="s">
        <v>289</v>
      </c>
      <c r="F1978" s="2" t="str">
        <f t="array" ref="F1978">_xlfn.XLOOKUP(E1978,Restaurants!A:A,Restaurants!B:B)</f>
        <v>Restaurant 052</v>
      </c>
      <c r="G1978" s="2" t="s">
        <v>1177</v>
      </c>
      <c r="H1978" s="2" t="str">
        <f t="array" ref="H1978">_xlfn.XLOOKUP(G1978,Food_Menu!A:A,Food_Menu!B:B)</f>
        <v>Food Item 0217</v>
      </c>
      <c r="I1978" s="2">
        <f t="array" ref="I1978">_xlfn.XLOOKUP(G1978,Food_Menu!A:A,Food_Menu!D:D)</f>
        <v>222.6</v>
      </c>
      <c r="J1978" s="2" t="s">
        <v>474</v>
      </c>
      <c r="K1978" s="2" t="str">
        <f t="array" ref="K1978">_xlfn.XLOOKUP(J1978,Delivery_Partners!A:A,Delivery_Partners!B:B)</f>
        <v>Delivery Partner 141</v>
      </c>
      <c r="L1978" s="3">
        <v>2</v>
      </c>
      <c r="M1978" s="2" t="s">
        <v>23</v>
      </c>
      <c r="N1978" s="2" t="s">
        <v>74</v>
      </c>
      <c r="O1978" s="3">
        <v>15</v>
      </c>
      <c r="P1978" s="13">
        <f t="shared" si="394"/>
        <v>445.2</v>
      </c>
      <c r="Q1978" s="13" t="str">
        <f t="shared" si="395"/>
        <v>Fast</v>
      </c>
      <c r="S1978" s="21"/>
    </row>
    <row r="1979" customHeight="1" spans="1:19">
      <c r="A1979" s="2" t="s">
        <v>3709</v>
      </c>
      <c r="B1979" s="29" t="s">
        <v>429</v>
      </c>
      <c r="C1979" s="2" t="s">
        <v>1942</v>
      </c>
      <c r="D1979" s="2" t="str">
        <f t="array" ref="D1979">_xlfn.XLOOKUP(C1979,Customers!A:A,Customers!B:B)</f>
        <v>Customer 0932</v>
      </c>
      <c r="E1979" s="2" t="s">
        <v>586</v>
      </c>
      <c r="F1979" s="2" t="str">
        <f t="array" ref="F1979">_xlfn.XLOOKUP(E1979,Restaurants!A:A,Restaurants!B:B)</f>
        <v>Restaurant 092</v>
      </c>
      <c r="G1979" s="2" t="s">
        <v>1701</v>
      </c>
      <c r="H1979" s="2" t="str">
        <f t="array" ref="H1979">_xlfn.XLOOKUP(G1979,Food_Menu!A:A,Food_Menu!B:B)</f>
        <v>Food Item 0085</v>
      </c>
      <c r="I1979" s="2">
        <f t="array" ref="I1979">_xlfn.XLOOKUP(G1979,Food_Menu!A:A,Food_Menu!D:D)</f>
        <v>423.46</v>
      </c>
      <c r="J1979" s="2" t="s">
        <v>735</v>
      </c>
      <c r="K1979" s="2" t="str">
        <f t="array" ref="K1979">_xlfn.XLOOKUP(J1979,Delivery_Partners!A:A,Delivery_Partners!B:B)</f>
        <v>Delivery Partner 116</v>
      </c>
      <c r="L1979" s="3">
        <v>2</v>
      </c>
      <c r="M1979" s="2" t="s">
        <v>23</v>
      </c>
      <c r="N1979" s="2" t="s">
        <v>55</v>
      </c>
      <c r="O1979" s="3">
        <v>47</v>
      </c>
      <c r="P1979" s="13">
        <f t="shared" si="394"/>
        <v>846.92</v>
      </c>
      <c r="Q1979" s="13" t="str">
        <f t="shared" si="395"/>
        <v>Normal</v>
      </c>
      <c r="S1979" s="21"/>
    </row>
    <row r="1980" hidden="1" customHeight="1" spans="1:19">
      <c r="A1980" s="2" t="s">
        <v>3710</v>
      </c>
      <c r="B1980" s="28">
        <v>45818</v>
      </c>
      <c r="C1980" s="2" t="s">
        <v>2339</v>
      </c>
      <c r="D1980" s="2" t="str">
        <f t="array" ref="D1980">_xlfn.XLOOKUP(C1980,Customers!A:A,Customers!B:B)</f>
        <v>Customer 0154</v>
      </c>
      <c r="E1980" s="2" t="s">
        <v>712</v>
      </c>
      <c r="F1980" s="2" t="str">
        <f t="array" ref="F1980">_xlfn.XLOOKUP(E1980,Restaurants!A:A,Restaurants!B:B)</f>
        <v>Restaurant 074</v>
      </c>
      <c r="G1980" s="2" t="s">
        <v>985</v>
      </c>
      <c r="H1980" s="2" t="str">
        <f t="array" ref="H1980">_xlfn.XLOOKUP(G1980,Food_Menu!A:A,Food_Menu!B:B)</f>
        <v>Food Item 0169</v>
      </c>
      <c r="I1980" s="2"/>
      <c r="J1980" s="2" t="s">
        <v>1196</v>
      </c>
      <c r="K1980" s="2" t="str">
        <f t="array" ref="K1980">_xlfn.XLOOKUP(J1980,Delivery_Partners!A:A,Delivery_Partners!B:B)</f>
        <v>Delivery Partner 032</v>
      </c>
      <c r="L1980" s="3">
        <v>1</v>
      </c>
      <c r="M1980" s="2" t="s">
        <v>101</v>
      </c>
      <c r="N1980" s="2" t="s">
        <v>24</v>
      </c>
      <c r="O1980" s="2"/>
    </row>
    <row r="1981" customHeight="1" spans="1:19">
      <c r="A1981" s="2" t="s">
        <v>3711</v>
      </c>
      <c r="B1981" s="29" t="s">
        <v>1042</v>
      </c>
      <c r="C1981" s="2" t="s">
        <v>115</v>
      </c>
      <c r="D1981" s="2" t="str">
        <f t="array" ref="D1981">_xlfn.XLOOKUP(C1981,Customers!A:A,Customers!B:B)</f>
        <v>Customer 0115</v>
      </c>
      <c r="E1981" s="2" t="s">
        <v>506</v>
      </c>
      <c r="F1981" s="2" t="str">
        <f t="array" ref="F1981">_xlfn.XLOOKUP(E1981,Restaurants!A:A,Restaurants!B:B)</f>
        <v>Restaurant 005</v>
      </c>
      <c r="G1981" s="2" t="s">
        <v>322</v>
      </c>
      <c r="H1981" s="2" t="str">
        <f t="array" ref="H1981">_xlfn.XLOOKUP(G1981,Food_Menu!A:A,Food_Menu!B:B)</f>
        <v>Food Item 0213</v>
      </c>
      <c r="I1981" s="2">
        <f t="array" ref="I1981">_xlfn.XLOOKUP(G1981,Food_Menu!A:A,Food_Menu!D:D)</f>
        <v>568.2</v>
      </c>
      <c r="J1981" s="2" t="s">
        <v>95</v>
      </c>
      <c r="K1981" s="2" t="str">
        <f t="array" ref="K1981">_xlfn.XLOOKUP(J1981,Delivery_Partners!A:A,Delivery_Partners!B:B)</f>
        <v>Delivery Partner 170</v>
      </c>
      <c r="L1981" s="3">
        <v>2</v>
      </c>
      <c r="M1981" s="2" t="s">
        <v>23</v>
      </c>
      <c r="N1981" s="2" t="s">
        <v>55</v>
      </c>
      <c r="O1981" s="3">
        <v>19</v>
      </c>
      <c r="P1981" s="13">
        <f t="shared" ref="P1981:P1987" si="396">I1981*L1981</f>
        <v>1136.4</v>
      </c>
      <c r="Q1981" s="13" t="str">
        <f t="shared" ref="Q1981:Q1987" si="397">IF(O1981="","Not Delivered",IF(O1981&lt;=30,"Fast",IF(O1981&lt;=60,"Normal","Slow")))</f>
        <v>Fast</v>
      </c>
      <c r="S1981" s="21"/>
    </row>
    <row r="1982" customHeight="1" spans="1:19">
      <c r="A1982" s="2" t="s">
        <v>3712</v>
      </c>
      <c r="B1982" s="29" t="s">
        <v>960</v>
      </c>
      <c r="C1982" s="2" t="s">
        <v>2113</v>
      </c>
      <c r="D1982" s="2" t="str">
        <f t="array" ref="D1982">_xlfn.XLOOKUP(C1982,Customers!A:A,Customers!B:B)</f>
        <v>Customer 0152</v>
      </c>
      <c r="E1982" s="2" t="s">
        <v>465</v>
      </c>
      <c r="F1982" s="2" t="str">
        <f t="array" ref="F1982">_xlfn.XLOOKUP(E1982,Restaurants!A:A,Restaurants!B:B)</f>
        <v>Restaurant 010</v>
      </c>
      <c r="G1982" s="2" t="s">
        <v>322</v>
      </c>
      <c r="H1982" s="2" t="str">
        <f t="array" ref="H1982">_xlfn.XLOOKUP(G1982,Food_Menu!A:A,Food_Menu!B:B)</f>
        <v>Food Item 0213</v>
      </c>
      <c r="I1982" s="2">
        <f t="array" ref="I1982">_xlfn.XLOOKUP(G1982,Food_Menu!A:A,Food_Menu!D:D)</f>
        <v>568.2</v>
      </c>
      <c r="J1982" s="2" t="s">
        <v>707</v>
      </c>
      <c r="K1982" s="2" t="str">
        <f t="array" ref="K1982">_xlfn.XLOOKUP(J1982,Delivery_Partners!A:A,Delivery_Partners!B:B)</f>
        <v>Delivery Partner 171</v>
      </c>
      <c r="L1982" s="3">
        <v>1</v>
      </c>
      <c r="M1982" s="2" t="s">
        <v>23</v>
      </c>
      <c r="N1982" s="2" t="s">
        <v>42</v>
      </c>
      <c r="O1982" s="3">
        <v>36</v>
      </c>
      <c r="P1982" s="13">
        <f t="shared" si="396"/>
        <v>568.2</v>
      </c>
      <c r="Q1982" s="13" t="str">
        <f t="shared" si="397"/>
        <v>Normal</v>
      </c>
      <c r="S1982" s="21"/>
    </row>
    <row r="1983" customHeight="1" spans="1:19">
      <c r="A1983" s="2" t="s">
        <v>3713</v>
      </c>
      <c r="B1983" s="28">
        <v>45659</v>
      </c>
      <c r="C1983" s="2" t="s">
        <v>3714</v>
      </c>
      <c r="D1983" s="2" t="str">
        <f t="array" ref="D1983">_xlfn.XLOOKUP(C1983,Customers!A:A,Customers!B:B)</f>
        <v>Customer 0889</v>
      </c>
      <c r="E1983" s="2" t="s">
        <v>1450</v>
      </c>
      <c r="F1983" s="2" t="str">
        <f t="array" ref="F1983">_xlfn.XLOOKUP(E1983,Restaurants!A:A,Restaurants!B:B)</f>
        <v>Restaurant 024</v>
      </c>
      <c r="G1983" s="2" t="s">
        <v>240</v>
      </c>
      <c r="H1983" s="2" t="str">
        <f t="array" ref="H1983">_xlfn.XLOOKUP(G1983,Food_Menu!A:A,Food_Menu!B:B)</f>
        <v>Food Item 0005</v>
      </c>
      <c r="I1983" s="2">
        <f t="array" ref="I1983">_xlfn.XLOOKUP(G1983,Food_Menu!A:A,Food_Menu!D:D)</f>
        <v>481.92</v>
      </c>
      <c r="J1983" s="2" t="s">
        <v>474</v>
      </c>
      <c r="K1983" s="2" t="str">
        <f t="array" ref="K1983">_xlfn.XLOOKUP(J1983,Delivery_Partners!A:A,Delivery_Partners!B:B)</f>
        <v>Delivery Partner 141</v>
      </c>
      <c r="L1983" s="3">
        <v>1</v>
      </c>
      <c r="M1983" s="2" t="s">
        <v>23</v>
      </c>
      <c r="N1983" s="2" t="s">
        <v>74</v>
      </c>
      <c r="O1983" s="3">
        <v>42</v>
      </c>
      <c r="P1983" s="13">
        <f t="shared" si="396"/>
        <v>481.92</v>
      </c>
      <c r="Q1983" s="13" t="str">
        <f t="shared" si="397"/>
        <v>Normal</v>
      </c>
      <c r="S1983" s="21"/>
    </row>
    <row r="1984" customHeight="1" spans="1:19">
      <c r="A1984" s="2" t="s">
        <v>3715</v>
      </c>
      <c r="B1984" s="29" t="s">
        <v>1265</v>
      </c>
      <c r="C1984" s="2" t="s">
        <v>3716</v>
      </c>
      <c r="D1984" s="2" t="str">
        <f t="array" ref="D1984">_xlfn.XLOOKUP(C1984,Customers!A:A,Customers!B:B)</f>
        <v>Customer 0172</v>
      </c>
      <c r="E1984" s="2" t="s">
        <v>239</v>
      </c>
      <c r="F1984" s="2" t="str">
        <f t="array" ref="F1984">_xlfn.XLOOKUP(E1984,Restaurants!A:A,Restaurants!B:B)</f>
        <v>Restaurant 105</v>
      </c>
      <c r="G1984" s="2" t="s">
        <v>138</v>
      </c>
      <c r="H1984" s="2" t="str">
        <f t="array" ref="H1984">_xlfn.XLOOKUP(G1984,Food_Menu!A:A,Food_Menu!B:B)</f>
        <v>Food Item 0052</v>
      </c>
      <c r="I1984" s="2">
        <f t="array" ref="I1984">_xlfn.XLOOKUP(G1984,Food_Menu!A:A,Food_Menu!D:D)</f>
        <v>531.45</v>
      </c>
      <c r="J1984" s="2" t="s">
        <v>368</v>
      </c>
      <c r="K1984" s="2" t="str">
        <f t="array" ref="K1984">_xlfn.XLOOKUP(J1984,Delivery_Partners!A:A,Delivery_Partners!B:B)</f>
        <v>Delivery Partner 085</v>
      </c>
      <c r="L1984" s="3">
        <v>1</v>
      </c>
      <c r="M1984" s="2" t="s">
        <v>23</v>
      </c>
      <c r="N1984" s="2" t="s">
        <v>55</v>
      </c>
      <c r="O1984" s="3">
        <v>17</v>
      </c>
      <c r="P1984" s="13">
        <f t="shared" si="396"/>
        <v>531.45</v>
      </c>
      <c r="Q1984" s="13" t="str">
        <f t="shared" si="397"/>
        <v>Fast</v>
      </c>
      <c r="S1984" s="21"/>
    </row>
    <row r="1985" customHeight="1" spans="1:19">
      <c r="A1985" s="2" t="s">
        <v>3717</v>
      </c>
      <c r="B1985" s="29" t="s">
        <v>1532</v>
      </c>
      <c r="C1985" s="2" t="s">
        <v>3244</v>
      </c>
      <c r="D1985" s="2" t="str">
        <f t="array" ref="D1985">_xlfn.XLOOKUP(C1985,Customers!A:A,Customers!B:B)</f>
        <v>Customer 0339</v>
      </c>
      <c r="E1985" s="2" t="s">
        <v>498</v>
      </c>
      <c r="F1985" s="2" t="str">
        <f t="array" ref="F1985">_xlfn.XLOOKUP(E1985,Restaurants!A:A,Restaurants!B:B)</f>
        <v>Restaurant 003</v>
      </c>
      <c r="G1985" s="2" t="s">
        <v>1013</v>
      </c>
      <c r="H1985" s="2" t="str">
        <f t="array" ref="H1985">_xlfn.XLOOKUP(G1985,Food_Menu!A:A,Food_Menu!B:B)</f>
        <v>Food Item 0158</v>
      </c>
      <c r="I1985" s="2">
        <f t="array" ref="I1985">_xlfn.XLOOKUP(G1985,Food_Menu!A:A,Food_Menu!D:D)</f>
        <v>622.8</v>
      </c>
      <c r="J1985" s="2" t="s">
        <v>1443</v>
      </c>
      <c r="K1985" s="2" t="str">
        <f t="array" ref="K1985">_xlfn.XLOOKUP(J1985,Delivery_Partners!A:A,Delivery_Partners!B:B)</f>
        <v>Delivery Partner 078</v>
      </c>
      <c r="L1985" s="3">
        <v>1</v>
      </c>
      <c r="M1985" s="2" t="s">
        <v>23</v>
      </c>
      <c r="N1985" s="2" t="s">
        <v>24</v>
      </c>
      <c r="O1985" s="3">
        <v>28</v>
      </c>
      <c r="P1985" s="13">
        <f t="shared" si="396"/>
        <v>622.8</v>
      </c>
      <c r="Q1985" s="13" t="str">
        <f t="shared" si="397"/>
        <v>Fast</v>
      </c>
      <c r="S1985" s="21"/>
    </row>
    <row r="1986" customHeight="1" spans="1:19">
      <c r="A1986" s="2" t="s">
        <v>3718</v>
      </c>
      <c r="B1986" s="28">
        <v>45849</v>
      </c>
      <c r="C1986" s="2" t="s">
        <v>577</v>
      </c>
      <c r="D1986" s="2" t="str">
        <f t="array" ref="D1986">_xlfn.XLOOKUP(C1986,Customers!A:A,Customers!B:B)</f>
        <v>Customer 0522</v>
      </c>
      <c r="E1986" s="2" t="s">
        <v>603</v>
      </c>
      <c r="F1986" s="2" t="str">
        <f t="array" ref="F1986">_xlfn.XLOOKUP(E1986,Restaurants!A:A,Restaurants!B:B)</f>
        <v>Restaurant 009</v>
      </c>
      <c r="G1986" s="2" t="s">
        <v>246</v>
      </c>
      <c r="H1986" s="2" t="str">
        <f t="array" ref="H1986">_xlfn.XLOOKUP(G1986,Food_Menu!A:A,Food_Menu!B:B)</f>
        <v>Food Item 0204</v>
      </c>
      <c r="I1986" s="2">
        <f t="array" ref="I1986">_xlfn.XLOOKUP(G1986,Food_Menu!A:A,Food_Menu!D:D)</f>
        <v>410.12</v>
      </c>
      <c r="J1986" s="2" t="s">
        <v>714</v>
      </c>
      <c r="K1986" s="2" t="str">
        <f t="array" ref="K1986">_xlfn.XLOOKUP(J1986,Delivery_Partners!A:A,Delivery_Partners!B:B)</f>
        <v>Delivery Partner 054</v>
      </c>
      <c r="L1986" s="3">
        <v>1</v>
      </c>
      <c r="M1986" s="2" t="s">
        <v>23</v>
      </c>
      <c r="N1986" s="2" t="s">
        <v>42</v>
      </c>
      <c r="O1986" s="3">
        <v>15</v>
      </c>
      <c r="P1986" s="13">
        <f t="shared" si="396"/>
        <v>410.12</v>
      </c>
      <c r="Q1986" s="13" t="str">
        <f t="shared" si="397"/>
        <v>Fast</v>
      </c>
      <c r="S1986" s="21"/>
    </row>
    <row r="1987" customHeight="1" spans="1:19">
      <c r="A1987" s="2" t="s">
        <v>3719</v>
      </c>
      <c r="B1987" s="28">
        <v>46002</v>
      </c>
      <c r="C1987" s="2" t="s">
        <v>1950</v>
      </c>
      <c r="D1987" s="2" t="str">
        <f t="array" ref="D1987">_xlfn.XLOOKUP(C1987,Customers!A:A,Customers!B:B)</f>
        <v>Customer 0163</v>
      </c>
      <c r="E1987" s="2" t="s">
        <v>265</v>
      </c>
      <c r="F1987" s="2" t="str">
        <f t="array" ref="F1987">_xlfn.XLOOKUP(E1987,Restaurants!A:A,Restaurants!B:B)</f>
        <v>Restaurant 094</v>
      </c>
      <c r="G1987" s="2" t="s">
        <v>596</v>
      </c>
      <c r="H1987" s="2" t="str">
        <f t="array" ref="H1987">_xlfn.XLOOKUP(G1987,Food_Menu!A:A,Food_Menu!B:B)</f>
        <v>Food Item 0216</v>
      </c>
      <c r="I1987" s="2">
        <f t="array" ref="I1987">_xlfn.XLOOKUP(G1987,Food_Menu!A:A,Food_Menu!D:D)</f>
        <v>488.7</v>
      </c>
      <c r="J1987" s="2" t="s">
        <v>448</v>
      </c>
      <c r="K1987" s="2" t="str">
        <f t="array" ref="K1987">_xlfn.XLOOKUP(J1987,Delivery_Partners!A:A,Delivery_Partners!B:B)</f>
        <v>Delivery Partner 117</v>
      </c>
      <c r="L1987" s="3">
        <v>2</v>
      </c>
      <c r="M1987" s="2" t="s">
        <v>23</v>
      </c>
      <c r="N1987" s="2" t="s">
        <v>55</v>
      </c>
      <c r="O1987" s="3">
        <v>31</v>
      </c>
      <c r="P1987" s="13">
        <f t="shared" si="396"/>
        <v>977.4</v>
      </c>
      <c r="Q1987" s="13" t="str">
        <f t="shared" si="397"/>
        <v>Normal</v>
      </c>
      <c r="S1987" s="21"/>
    </row>
    <row r="1988" hidden="1" customHeight="1" spans="1:19">
      <c r="A1988" s="2" t="s">
        <v>3720</v>
      </c>
      <c r="B1988" s="28">
        <v>45905</v>
      </c>
      <c r="C1988" s="2" t="s">
        <v>1288</v>
      </c>
      <c r="D1988" s="2" t="str">
        <f t="array" ref="D1988">_xlfn.XLOOKUP(C1988,Customers!A:A,Customers!B:B)</f>
        <v>Customer 0397</v>
      </c>
      <c r="E1988" s="2" t="s">
        <v>131</v>
      </c>
      <c r="F1988" s="2" t="str">
        <f t="array" ref="F1988">_xlfn.XLOOKUP(E1988,Restaurants!A:A,Restaurants!B:B)</f>
        <v>Restaurant 075</v>
      </c>
      <c r="G1988" s="2" t="s">
        <v>792</v>
      </c>
      <c r="H1988" s="2" t="str">
        <f t="array" ref="H1988">_xlfn.XLOOKUP(G1988,Food_Menu!A:A,Food_Menu!B:B)</f>
        <v>Food Item 0159</v>
      </c>
      <c r="I1988" s="2"/>
      <c r="J1988" s="2" t="s">
        <v>1090</v>
      </c>
      <c r="K1988" s="2" t="str">
        <f t="array" ref="K1988">_xlfn.XLOOKUP(J1988,Delivery_Partners!A:A,Delivery_Partners!B:B)</f>
        <v>Delivery Partner 056</v>
      </c>
      <c r="L1988" s="3">
        <v>2</v>
      </c>
      <c r="M1988" s="2" t="s">
        <v>189</v>
      </c>
      <c r="N1988" s="2" t="s">
        <v>24</v>
      </c>
      <c r="O1988" s="2"/>
    </row>
    <row r="1989" customHeight="1" spans="1:19">
      <c r="A1989" s="2" t="s">
        <v>3721</v>
      </c>
      <c r="B1989" s="29" t="s">
        <v>3087</v>
      </c>
      <c r="C1989" s="2" t="s">
        <v>657</v>
      </c>
      <c r="D1989" s="2" t="str">
        <f t="array" ref="D1989">_xlfn.XLOOKUP(C1989,Customers!A:A,Customers!B:B)</f>
        <v>Customer 0814</v>
      </c>
      <c r="E1989" s="2" t="s">
        <v>372</v>
      </c>
      <c r="F1989" s="2" t="str">
        <f t="array" ref="F1989">_xlfn.XLOOKUP(E1989,Restaurants!A:A,Restaurants!B:B)</f>
        <v>Restaurant 119</v>
      </c>
      <c r="G1989" s="2" t="s">
        <v>132</v>
      </c>
      <c r="H1989" s="2" t="str">
        <f t="array" ref="H1989">_xlfn.XLOOKUP(G1989,Food_Menu!A:A,Food_Menu!B:B)</f>
        <v>Food Item 0023</v>
      </c>
      <c r="I1989" s="2">
        <f t="array" ref="I1989">_xlfn.XLOOKUP(G1989,Food_Menu!A:A,Food_Menu!D:D)</f>
        <v>276.1</v>
      </c>
      <c r="J1989" s="2" t="s">
        <v>299</v>
      </c>
      <c r="K1989" s="2" t="str">
        <f t="array" ref="K1989">_xlfn.XLOOKUP(J1989,Delivery_Partners!A:A,Delivery_Partners!B:B)</f>
        <v>Delivery Partner 034</v>
      </c>
      <c r="L1989" s="3">
        <v>1</v>
      </c>
      <c r="M1989" s="2" t="s">
        <v>23</v>
      </c>
      <c r="N1989" s="2" t="s">
        <v>42</v>
      </c>
      <c r="O1989" s="3">
        <v>27</v>
      </c>
      <c r="P1989" s="13">
        <f t="shared" ref="P1989:P1996" si="398">I1989*L1989</f>
        <v>276.1</v>
      </c>
      <c r="Q1989" s="13" t="str">
        <f t="shared" ref="Q1989:Q1996" si="399">IF(O1989="","Not Delivered",IF(O1989&lt;=30,"Fast",IF(O1989&lt;=60,"Normal","Slow")))</f>
        <v>Fast</v>
      </c>
      <c r="S1989" s="21"/>
    </row>
    <row r="1990" customHeight="1" spans="1:19">
      <c r="A1990" s="2" t="s">
        <v>3722</v>
      </c>
      <c r="B1990" s="28">
        <v>45843</v>
      </c>
      <c r="C1990" s="2" t="s">
        <v>2341</v>
      </c>
      <c r="D1990" s="2" t="str">
        <f t="array" ref="D1990">_xlfn.XLOOKUP(C1990,Customers!A:A,Customers!B:B)</f>
        <v>Customer 1167</v>
      </c>
      <c r="E1990" s="2" t="s">
        <v>616</v>
      </c>
      <c r="F1990" s="2" t="str">
        <f t="array" ref="F1990">_xlfn.XLOOKUP(E1990,Restaurants!A:A,Restaurants!B:B)</f>
        <v>Restaurant 027</v>
      </c>
      <c r="G1990" s="2" t="s">
        <v>920</v>
      </c>
      <c r="H1990" s="2" t="str">
        <f t="array" ref="H1990">_xlfn.XLOOKUP(G1990,Food_Menu!A:A,Food_Menu!B:B)</f>
        <v>Food Item 0164</v>
      </c>
      <c r="I1990" s="2">
        <f t="array" ref="I1990">_xlfn.XLOOKUP(G1990,Food_Menu!A:A,Food_Menu!D:D)</f>
        <v>389.25</v>
      </c>
      <c r="J1990" s="2" t="s">
        <v>277</v>
      </c>
      <c r="K1990" s="2" t="str">
        <f t="array" ref="K1990">_xlfn.XLOOKUP(J1990,Delivery_Partners!A:A,Delivery_Partners!B:B)</f>
        <v>Delivery Partner 011</v>
      </c>
      <c r="L1990" s="3">
        <v>1</v>
      </c>
      <c r="M1990" s="2" t="s">
        <v>23</v>
      </c>
      <c r="N1990" s="2" t="s">
        <v>55</v>
      </c>
      <c r="O1990" s="3">
        <v>43</v>
      </c>
      <c r="P1990" s="13">
        <f t="shared" si="398"/>
        <v>389.25</v>
      </c>
      <c r="Q1990" s="13" t="str">
        <f t="shared" si="399"/>
        <v>Normal</v>
      </c>
      <c r="S1990" s="21"/>
    </row>
    <row r="1991" customHeight="1" spans="1:19">
      <c r="A1991" s="2" t="s">
        <v>3723</v>
      </c>
      <c r="B1991" s="29" t="s">
        <v>399</v>
      </c>
      <c r="C1991" s="2" t="s">
        <v>2689</v>
      </c>
      <c r="D1991" s="2" t="str">
        <f t="array" ref="D1991">_xlfn.XLOOKUP(C1991,Customers!A:A,Customers!B:B)</f>
        <v>Customer 0564</v>
      </c>
      <c r="E1991" s="2" t="s">
        <v>1173</v>
      </c>
      <c r="F1991" s="2" t="str">
        <f t="array" ref="F1991">_xlfn.XLOOKUP(E1991,Restaurants!A:A,Restaurants!B:B)</f>
        <v>Restaurant 080</v>
      </c>
      <c r="G1991" s="2" t="s">
        <v>1951</v>
      </c>
      <c r="H1991" s="2" t="str">
        <f t="array" ref="H1991">_xlfn.XLOOKUP(G1991,Food_Menu!A:A,Food_Menu!B:B)</f>
        <v>Food Item 0060</v>
      </c>
      <c r="I1991" s="2">
        <f t="array" ref="I1991">_xlfn.XLOOKUP(G1991,Food_Menu!A:A,Food_Menu!D:D)</f>
        <v>246.78</v>
      </c>
      <c r="J1991" s="2" t="s">
        <v>1930</v>
      </c>
      <c r="K1991" s="2" t="str">
        <f t="array" ref="K1991">_xlfn.XLOOKUP(J1991,Delivery_Partners!A:A,Delivery_Partners!B:B)</f>
        <v>Delivery Partner 077</v>
      </c>
      <c r="L1991" s="3">
        <v>1</v>
      </c>
      <c r="M1991" s="2" t="s">
        <v>23</v>
      </c>
      <c r="N1991" s="2" t="s">
        <v>74</v>
      </c>
      <c r="O1991" s="3">
        <v>38</v>
      </c>
      <c r="P1991" s="13">
        <f t="shared" si="398"/>
        <v>246.78</v>
      </c>
      <c r="Q1991" s="13" t="str">
        <f t="shared" si="399"/>
        <v>Normal</v>
      </c>
      <c r="S1991" s="21"/>
    </row>
    <row r="1992" customHeight="1" spans="1:19">
      <c r="A1992" s="2" t="s">
        <v>3724</v>
      </c>
      <c r="B1992" s="29" t="s">
        <v>1187</v>
      </c>
      <c r="C1992" s="2" t="s">
        <v>2671</v>
      </c>
      <c r="D1992" s="2" t="str">
        <f t="array" ref="D1992">_xlfn.XLOOKUP(C1992,Customers!A:A,Customers!B:B)</f>
        <v>Customer 0897</v>
      </c>
      <c r="E1992" s="2" t="s">
        <v>1765</v>
      </c>
      <c r="F1992" s="2" t="str">
        <f t="array" ref="F1992">_xlfn.XLOOKUP(E1992,Restaurants!A:A,Restaurants!B:B)</f>
        <v>Restaurant 017</v>
      </c>
      <c r="G1992" s="2" t="s">
        <v>823</v>
      </c>
      <c r="H1992" s="2" t="str">
        <f t="array" ref="H1992">_xlfn.XLOOKUP(G1992,Food_Menu!A:A,Food_Menu!B:B)</f>
        <v>Food Item 0178</v>
      </c>
      <c r="I1992" s="2">
        <f t="array" ref="I1992">_xlfn.XLOOKUP(G1992,Food_Menu!A:A,Food_Menu!D:D)</f>
        <v>461.95</v>
      </c>
      <c r="J1992" s="2" t="s">
        <v>811</v>
      </c>
      <c r="K1992" s="2" t="str">
        <f t="array" ref="K1992">_xlfn.XLOOKUP(J1992,Delivery_Partners!A:A,Delivery_Partners!B:B)</f>
        <v>Delivery Partner 147</v>
      </c>
      <c r="L1992" s="3">
        <v>4</v>
      </c>
      <c r="M1992" s="2" t="s">
        <v>23</v>
      </c>
      <c r="N1992" s="2" t="s">
        <v>74</v>
      </c>
      <c r="O1992" s="3">
        <v>42</v>
      </c>
      <c r="P1992" s="13">
        <f t="shared" si="398"/>
        <v>1847.8</v>
      </c>
      <c r="Q1992" s="13" t="str">
        <f t="shared" si="399"/>
        <v>Normal</v>
      </c>
      <c r="S1992" s="21"/>
    </row>
    <row r="1993" customHeight="1" spans="1:19">
      <c r="A1993" s="2" t="s">
        <v>3725</v>
      </c>
      <c r="B1993" s="29" t="s">
        <v>399</v>
      </c>
      <c r="C1993" s="2" t="s">
        <v>1595</v>
      </c>
      <c r="D1993" s="2" t="str">
        <f t="array" ref="D1993">_xlfn.XLOOKUP(C1993,Customers!A:A,Customers!B:B)</f>
        <v>Customer 0637</v>
      </c>
      <c r="E1993" s="2" t="s">
        <v>548</v>
      </c>
      <c r="F1993" s="2" t="str">
        <f t="array" ref="F1993">_xlfn.XLOOKUP(E1993,Restaurants!A:A,Restaurants!B:B)</f>
        <v>Restaurant 071</v>
      </c>
      <c r="G1993" s="2" t="s">
        <v>631</v>
      </c>
      <c r="H1993" s="2" t="str">
        <f t="array" ref="H1993">_xlfn.XLOOKUP(G1993,Food_Menu!A:A,Food_Menu!B:B)</f>
        <v>Food Item 0121</v>
      </c>
      <c r="I1993" s="2">
        <f t="array" ref="I1993">_xlfn.XLOOKUP(G1993,Food_Menu!A:A,Food_Menu!D:D)</f>
        <v>249.48</v>
      </c>
      <c r="J1993" s="2" t="s">
        <v>154</v>
      </c>
      <c r="K1993" s="2" t="str">
        <f t="array" ref="K1993">_xlfn.XLOOKUP(J1993,Delivery_Partners!A:A,Delivery_Partners!B:B)</f>
        <v>Delivery Partner 143</v>
      </c>
      <c r="L1993" s="3">
        <v>1</v>
      </c>
      <c r="M1993" s="2" t="s">
        <v>23</v>
      </c>
      <c r="N1993" s="2" t="s">
        <v>24</v>
      </c>
      <c r="O1993" s="3">
        <v>33</v>
      </c>
      <c r="P1993" s="13">
        <f t="shared" si="398"/>
        <v>249.48</v>
      </c>
      <c r="Q1993" s="13" t="str">
        <f t="shared" si="399"/>
        <v>Normal</v>
      </c>
      <c r="S1993" s="21"/>
    </row>
    <row r="1994" customHeight="1" spans="1:19">
      <c r="A1994" s="2" t="s">
        <v>3726</v>
      </c>
      <c r="B1994" s="28">
        <v>45728</v>
      </c>
      <c r="C1994" s="2" t="s">
        <v>931</v>
      </c>
      <c r="D1994" s="2" t="str">
        <f t="array" ref="D1994">_xlfn.XLOOKUP(C1994,Customers!A:A,Customers!B:B)</f>
        <v>Customer 0560</v>
      </c>
      <c r="E1994" s="2" t="s">
        <v>71</v>
      </c>
      <c r="F1994" s="2" t="str">
        <f t="array" ref="F1994">_xlfn.XLOOKUP(E1994,Restaurants!A:A,Restaurants!B:B)</f>
        <v>Restaurant 013</v>
      </c>
      <c r="G1994" s="2" t="s">
        <v>1498</v>
      </c>
      <c r="H1994" s="2" t="str">
        <f t="array" ref="H1994">_xlfn.XLOOKUP(G1994,Food_Menu!A:A,Food_Menu!B:B)</f>
        <v>Food Item 0041</v>
      </c>
      <c r="I1994" s="2">
        <f t="array" ref="I1994">_xlfn.XLOOKUP(G1994,Food_Menu!A:A,Food_Menu!D:D)</f>
        <v>514.31</v>
      </c>
      <c r="J1994" s="2" t="s">
        <v>808</v>
      </c>
      <c r="K1994" s="2" t="str">
        <f t="array" ref="K1994">_xlfn.XLOOKUP(J1994,Delivery_Partners!A:A,Delivery_Partners!B:B)</f>
        <v>Delivery Partner 153</v>
      </c>
      <c r="L1994" s="3">
        <v>1</v>
      </c>
      <c r="M1994" s="2" t="s">
        <v>23</v>
      </c>
      <c r="N1994" s="2" t="s">
        <v>24</v>
      </c>
      <c r="O1994" s="3">
        <v>44</v>
      </c>
      <c r="P1994" s="13">
        <f t="shared" si="398"/>
        <v>514.31</v>
      </c>
      <c r="Q1994" s="13" t="str">
        <f t="shared" si="399"/>
        <v>Normal</v>
      </c>
      <c r="S1994" s="21"/>
    </row>
    <row r="1995" customHeight="1" spans="1:19">
      <c r="A1995" s="2" t="s">
        <v>3727</v>
      </c>
      <c r="B1995" s="28">
        <v>45877</v>
      </c>
      <c r="C1995" s="2" t="s">
        <v>665</v>
      </c>
      <c r="D1995" s="2" t="str">
        <f t="array" ref="D1995">_xlfn.XLOOKUP(C1995,Customers!A:A,Customers!B:B)</f>
        <v>Customer 0625</v>
      </c>
      <c r="E1995" s="2" t="s">
        <v>1209</v>
      </c>
      <c r="F1995" s="2" t="str">
        <f t="array" ref="F1995">_xlfn.XLOOKUP(E1995,Restaurants!A:A,Restaurants!B:B)</f>
        <v>Restaurant 109</v>
      </c>
      <c r="G1995" s="2" t="s">
        <v>571</v>
      </c>
      <c r="H1995" s="2" t="str">
        <f t="array" ref="H1995">_xlfn.XLOOKUP(G1995,Food_Menu!A:A,Food_Menu!B:B)</f>
        <v>Food Item 0186</v>
      </c>
      <c r="I1995" s="2">
        <f t="array" ref="I1995">_xlfn.XLOOKUP(G1995,Food_Menu!A:A,Food_Menu!D:D)</f>
        <v>554.45</v>
      </c>
      <c r="J1995" s="2" t="s">
        <v>203</v>
      </c>
      <c r="K1995" s="2" t="str">
        <f t="array" ref="K1995">_xlfn.XLOOKUP(J1995,Delivery_Partners!A:A,Delivery_Partners!B:B)</f>
        <v>Delivery Partner 110</v>
      </c>
      <c r="L1995" s="3">
        <v>1</v>
      </c>
      <c r="M1995" s="2" t="s">
        <v>23</v>
      </c>
      <c r="N1995" s="2" t="s">
        <v>24</v>
      </c>
      <c r="O1995" s="3">
        <v>35</v>
      </c>
      <c r="P1995" s="13">
        <f t="shared" si="398"/>
        <v>554.45</v>
      </c>
      <c r="Q1995" s="13" t="str">
        <f t="shared" si="399"/>
        <v>Normal</v>
      </c>
      <c r="S1995" s="21"/>
    </row>
    <row r="1996" customHeight="1" spans="1:19">
      <c r="A1996" s="2" t="s">
        <v>3728</v>
      </c>
      <c r="B1996" s="28">
        <v>45720</v>
      </c>
      <c r="C1996" s="2" t="s">
        <v>2716</v>
      </c>
      <c r="D1996" s="2" t="str">
        <f t="array" ref="D1996">_xlfn.XLOOKUP(C1996,Customers!A:A,Customers!B:B)</f>
        <v>Customer 1151</v>
      </c>
      <c r="E1996" s="2" t="s">
        <v>908</v>
      </c>
      <c r="F1996" s="2" t="str">
        <f t="array" ref="F1996">_xlfn.XLOOKUP(E1996,Restaurants!A:A,Restaurants!B:B)</f>
        <v>Restaurant 050</v>
      </c>
      <c r="G1996" s="2" t="s">
        <v>785</v>
      </c>
      <c r="H1996" s="2" t="str">
        <f t="array" ref="H1996">_xlfn.XLOOKUP(G1996,Food_Menu!A:A,Food_Menu!B:B)</f>
        <v>Food Item 0218</v>
      </c>
      <c r="I1996" s="2">
        <f t="array" ref="I1996">_xlfn.XLOOKUP(G1996,Food_Menu!A:A,Food_Menu!D:D)</f>
        <v>579.55</v>
      </c>
      <c r="J1996" s="2" t="s">
        <v>953</v>
      </c>
      <c r="K1996" s="2" t="str">
        <f t="array" ref="K1996">_xlfn.XLOOKUP(J1996,Delivery_Partners!A:A,Delivery_Partners!B:B)</f>
        <v>Delivery Partner 157</v>
      </c>
      <c r="L1996" s="3">
        <v>2</v>
      </c>
      <c r="M1996" s="2" t="s">
        <v>23</v>
      </c>
      <c r="N1996" s="2" t="s">
        <v>24</v>
      </c>
      <c r="O1996" s="3">
        <v>29</v>
      </c>
      <c r="P1996" s="13">
        <f t="shared" si="398"/>
        <v>1159.1</v>
      </c>
      <c r="Q1996" s="13" t="str">
        <f t="shared" si="399"/>
        <v>Fast</v>
      </c>
      <c r="S1996" s="21"/>
    </row>
    <row r="1997" hidden="1" customHeight="1" spans="1:19">
      <c r="A1997" s="2" t="s">
        <v>3729</v>
      </c>
      <c r="B1997" s="28">
        <v>45728</v>
      </c>
      <c r="C1997" s="2" t="s">
        <v>1119</v>
      </c>
      <c r="D1997" s="2" t="str">
        <f t="array" ref="D1997">_xlfn.XLOOKUP(C1997,Customers!A:A,Customers!B:B)</f>
        <v>Customer 0072</v>
      </c>
      <c r="E1997" s="2" t="s">
        <v>488</v>
      </c>
      <c r="F1997" s="2" t="str">
        <f t="array" ref="F1997">_xlfn.XLOOKUP(E1997,Restaurants!A:A,Restaurants!B:B)</f>
        <v>Restaurant 031</v>
      </c>
      <c r="G1997" s="2" t="s">
        <v>1506</v>
      </c>
      <c r="H1997" s="2" t="str">
        <f t="array" ref="H1997">_xlfn.XLOOKUP(G1997,Food_Menu!A:A,Food_Menu!B:B)</f>
        <v>Food Item 0112</v>
      </c>
      <c r="I1997" s="2"/>
      <c r="J1997" s="2" t="s">
        <v>474</v>
      </c>
      <c r="K1997" s="2" t="str">
        <f t="array" ref="K1997">_xlfn.XLOOKUP(J1997,Delivery_Partners!A:A,Delivery_Partners!B:B)</f>
        <v>Delivery Partner 141</v>
      </c>
      <c r="L1997" s="3">
        <v>1</v>
      </c>
      <c r="M1997" s="2" t="s">
        <v>101</v>
      </c>
      <c r="N1997" s="2" t="s">
        <v>24</v>
      </c>
      <c r="O1997" s="2"/>
    </row>
    <row r="1998" customHeight="1" spans="1:19">
      <c r="A1998" s="2" t="s">
        <v>3730</v>
      </c>
      <c r="B1998" s="28">
        <v>45879</v>
      </c>
      <c r="C1998" s="2" t="s">
        <v>1169</v>
      </c>
      <c r="D1998" s="2" t="str">
        <f t="array" ref="D1998">_xlfn.XLOOKUP(C1998,Customers!A:A,Customers!B:B)</f>
        <v>Customer 0617</v>
      </c>
      <c r="E1998" s="2" t="s">
        <v>372</v>
      </c>
      <c r="F1998" s="2" t="str">
        <f t="array" ref="F1998">_xlfn.XLOOKUP(E1998,Restaurants!A:A,Restaurants!B:B)</f>
        <v>Restaurant 119</v>
      </c>
      <c r="G1998" s="2" t="s">
        <v>1135</v>
      </c>
      <c r="H1998" s="2" t="str">
        <f t="array" ref="H1998">_xlfn.XLOOKUP(G1998,Food_Menu!A:A,Food_Menu!B:B)</f>
        <v>Food Item 0179</v>
      </c>
      <c r="I1998" s="2">
        <f t="array" ref="I1998">_xlfn.XLOOKUP(G1998,Food_Menu!A:A,Food_Menu!D:D)</f>
        <v>330.25</v>
      </c>
      <c r="J1998" s="2" t="s">
        <v>1829</v>
      </c>
      <c r="K1998" s="2" t="str">
        <f t="array" ref="K1998">_xlfn.XLOOKUP(J1998,Delivery_Partners!A:A,Delivery_Partners!B:B)</f>
        <v>Delivery Partner 146</v>
      </c>
      <c r="L1998" s="3">
        <v>1</v>
      </c>
      <c r="M1998" s="2" t="s">
        <v>23</v>
      </c>
      <c r="N1998" s="2" t="s">
        <v>24</v>
      </c>
      <c r="O1998" s="3">
        <v>30</v>
      </c>
      <c r="P1998" s="13">
        <f t="shared" ref="P1998:P2001" si="400">I1998*L1998</f>
        <v>330.25</v>
      </c>
      <c r="Q1998" s="13" t="str">
        <f t="shared" ref="Q1998:Q2001" si="401">IF(O1998="","Not Delivered",IF(O1998&lt;=30,"Fast",IF(O1998&lt;=60,"Normal","Slow")))</f>
        <v>Fast</v>
      </c>
      <c r="S1998" s="21"/>
    </row>
    <row r="1999" customHeight="1" spans="1:19">
      <c r="A1999" s="2" t="s">
        <v>3731</v>
      </c>
      <c r="B1999" s="28">
        <v>45906</v>
      </c>
      <c r="C1999" s="2" t="s">
        <v>3732</v>
      </c>
      <c r="D1999" s="2" t="str">
        <f t="array" ref="D1999">_xlfn.XLOOKUP(C1999,Customers!A:A,Customers!B:B)</f>
        <v>Customer 0062</v>
      </c>
      <c r="E1999" s="2" t="s">
        <v>492</v>
      </c>
      <c r="F1999" s="2" t="str">
        <f t="array" ref="F1999">_xlfn.XLOOKUP(E1999,Restaurants!A:A,Restaurants!B:B)</f>
        <v>Restaurant 008</v>
      </c>
      <c r="G1999" s="2" t="s">
        <v>1051</v>
      </c>
      <c r="H1999" s="2" t="str">
        <f t="array" ref="H1999">_xlfn.XLOOKUP(G1999,Food_Menu!A:A,Food_Menu!B:B)</f>
        <v>Food Item 0014</v>
      </c>
      <c r="I1999" s="2">
        <f t="array" ref="I1999">_xlfn.XLOOKUP(G1999,Food_Menu!A:A,Food_Menu!D:D)</f>
        <v>208.39</v>
      </c>
      <c r="J1999" s="2" t="s">
        <v>100</v>
      </c>
      <c r="K1999" s="2" t="str">
        <f t="array" ref="K1999">_xlfn.XLOOKUP(J1999,Delivery_Partners!A:A,Delivery_Partners!B:B)</f>
        <v>Delivery Partner 092</v>
      </c>
      <c r="L1999" s="3">
        <v>1</v>
      </c>
      <c r="M1999" s="2" t="s">
        <v>23</v>
      </c>
      <c r="N1999" s="2" t="s">
        <v>24</v>
      </c>
      <c r="O1999" s="3">
        <v>31</v>
      </c>
      <c r="P1999" s="13">
        <f t="shared" si="400"/>
        <v>208.39</v>
      </c>
      <c r="Q1999" s="13" t="str">
        <f t="shared" si="401"/>
        <v>Normal</v>
      </c>
      <c r="S1999" s="21"/>
    </row>
    <row r="2000" customHeight="1" spans="1:19">
      <c r="A2000" s="2" t="s">
        <v>3733</v>
      </c>
      <c r="B2000" s="29" t="s">
        <v>399</v>
      </c>
      <c r="C2000" s="2" t="s">
        <v>3008</v>
      </c>
      <c r="D2000" s="2" t="str">
        <f t="array" ref="D2000">_xlfn.XLOOKUP(C2000,Customers!A:A,Customers!B:B)</f>
        <v>Customer 1051</v>
      </c>
      <c r="E2000" s="2" t="s">
        <v>655</v>
      </c>
      <c r="F2000" s="2" t="str">
        <f t="array" ref="F2000">_xlfn.XLOOKUP(E2000,Restaurants!A:A,Restaurants!B:B)</f>
        <v>Restaurant 096</v>
      </c>
      <c r="G2000" s="2" t="s">
        <v>1951</v>
      </c>
      <c r="H2000" s="2" t="str">
        <f t="array" ref="H2000">_xlfn.XLOOKUP(G2000,Food_Menu!A:A,Food_Menu!B:B)</f>
        <v>Food Item 0060</v>
      </c>
      <c r="I2000" s="2">
        <f t="array" ref="I2000">_xlfn.XLOOKUP(G2000,Food_Menu!A:A,Food_Menu!D:D)</f>
        <v>246.78</v>
      </c>
      <c r="J2000" s="2" t="s">
        <v>439</v>
      </c>
      <c r="K2000" s="2" t="str">
        <f t="array" ref="K2000">_xlfn.XLOOKUP(J2000,Delivery_Partners!A:A,Delivery_Partners!B:B)</f>
        <v>Delivery Partner 016</v>
      </c>
      <c r="L2000" s="3">
        <v>2</v>
      </c>
      <c r="M2000" s="2" t="s">
        <v>23</v>
      </c>
      <c r="N2000" s="2" t="s">
        <v>42</v>
      </c>
      <c r="O2000" s="3">
        <v>48</v>
      </c>
      <c r="P2000" s="13">
        <f t="shared" si="400"/>
        <v>493.56</v>
      </c>
      <c r="Q2000" s="13" t="str">
        <f t="shared" si="401"/>
        <v>Normal</v>
      </c>
      <c r="S2000" s="21"/>
    </row>
    <row r="2001" customHeight="1" spans="1:19">
      <c r="A2001" s="2" t="s">
        <v>3734</v>
      </c>
      <c r="B2001" s="28">
        <v>45813</v>
      </c>
      <c r="C2001" s="2" t="s">
        <v>1274</v>
      </c>
      <c r="D2001" s="2" t="str">
        <f t="array" ref="D2001">_xlfn.XLOOKUP(C2001,Customers!A:A,Customers!B:B)</f>
        <v>Customer 0722</v>
      </c>
      <c r="E2001" s="2" t="s">
        <v>110</v>
      </c>
      <c r="F2001" s="2" t="str">
        <f t="array" ref="F2001">_xlfn.XLOOKUP(E2001,Restaurants!A:A,Restaurants!B:B)</f>
        <v>Restaurant 062</v>
      </c>
      <c r="G2001" s="2" t="s">
        <v>553</v>
      </c>
      <c r="H2001" s="2" t="str">
        <f t="array" ref="H2001">_xlfn.XLOOKUP(G2001,Food_Menu!A:A,Food_Menu!B:B)</f>
        <v>Food Item 0028</v>
      </c>
      <c r="I2001" s="2">
        <f t="array" ref="I2001">_xlfn.XLOOKUP(G2001,Food_Menu!A:A,Food_Menu!D:D)</f>
        <v>607.73</v>
      </c>
      <c r="J2001" s="2" t="s">
        <v>145</v>
      </c>
      <c r="K2001" s="2" t="str">
        <f t="array" ref="K2001">_xlfn.XLOOKUP(J2001,Delivery_Partners!A:A,Delivery_Partners!B:B)</f>
        <v>Delivery Partner 069</v>
      </c>
      <c r="L2001" s="3">
        <v>1</v>
      </c>
      <c r="M2001" s="2" t="s">
        <v>23</v>
      </c>
      <c r="N2001" s="2" t="s">
        <v>24</v>
      </c>
      <c r="O2001" s="3">
        <v>47</v>
      </c>
      <c r="P2001" s="13">
        <f t="shared" si="400"/>
        <v>607.73</v>
      </c>
      <c r="Q2001" s="13" t="str">
        <f t="shared" si="401"/>
        <v>Normal</v>
      </c>
      <c r="S2001" s="21"/>
    </row>
    <row r="2002" hidden="1" customHeight="1" spans="1:19">
      <c r="A2002" s="2" t="s">
        <v>3735</v>
      </c>
      <c r="B2002" s="28">
        <v>45696</v>
      </c>
      <c r="C2002" s="2" t="s">
        <v>3736</v>
      </c>
      <c r="D2002" s="2" t="str">
        <f t="array" ref="D2002">_xlfn.XLOOKUP(C2002,Customers!A:A,Customers!B:B)</f>
        <v>Customer 0057</v>
      </c>
      <c r="E2002" s="2" t="s">
        <v>52</v>
      </c>
      <c r="F2002" s="2" t="str">
        <f t="array" ref="F2002">_xlfn.XLOOKUP(E2002,Restaurants!A:A,Restaurants!B:B)</f>
        <v>Restaurant 083</v>
      </c>
      <c r="G2002" s="2" t="s">
        <v>1272</v>
      </c>
      <c r="H2002" s="2" t="str">
        <f t="array" ref="H2002">_xlfn.XLOOKUP(G2002,Food_Menu!A:A,Food_Menu!B:B)</f>
        <v>Food Item 0063</v>
      </c>
      <c r="I2002" s="2"/>
      <c r="J2002" s="2" t="s">
        <v>808</v>
      </c>
      <c r="K2002" s="2" t="str">
        <f t="array" ref="K2002">_xlfn.XLOOKUP(J2002,Delivery_Partners!A:A,Delivery_Partners!B:B)</f>
        <v>Delivery Partner 153</v>
      </c>
      <c r="L2002" s="3">
        <v>4</v>
      </c>
      <c r="M2002" s="2" t="s">
        <v>101</v>
      </c>
      <c r="N2002" s="2" t="s">
        <v>24</v>
      </c>
      <c r="O2002" s="2"/>
    </row>
    <row r="2003" hidden="1" customHeight="1" spans="1:19">
      <c r="A2003" s="2" t="s">
        <v>3737</v>
      </c>
      <c r="B2003" s="28">
        <v>45848</v>
      </c>
      <c r="C2003" s="2" t="s">
        <v>2245</v>
      </c>
      <c r="D2003" s="2" t="str">
        <f t="array" ref="D2003">_xlfn.XLOOKUP(C2003,Customers!A:A,Customers!B:B)</f>
        <v>Customer 0749</v>
      </c>
      <c r="E2003" s="2" t="s">
        <v>83</v>
      </c>
      <c r="F2003" s="2" t="str">
        <f t="array" ref="F2003">_xlfn.XLOOKUP(E2003,Restaurants!A:A,Restaurants!B:B)</f>
        <v>Restaurant 032</v>
      </c>
      <c r="G2003" s="2" t="s">
        <v>1164</v>
      </c>
      <c r="H2003" s="2" t="str">
        <f t="array" ref="H2003">_xlfn.XLOOKUP(G2003,Food_Menu!A:A,Food_Menu!B:B)</f>
        <v>Food Item 0083</v>
      </c>
      <c r="I2003" s="2"/>
      <c r="J2003" s="2" t="s">
        <v>127</v>
      </c>
      <c r="K2003" s="2" t="str">
        <f t="array" ref="K2003">_xlfn.XLOOKUP(J2003,Delivery_Partners!A:A,Delivery_Partners!B:B)</f>
        <v>Delivery Partner 134</v>
      </c>
      <c r="L2003" s="3">
        <v>3</v>
      </c>
      <c r="M2003" s="2" t="s">
        <v>189</v>
      </c>
      <c r="N2003" s="2" t="s">
        <v>24</v>
      </c>
      <c r="O2003" s="2"/>
    </row>
    <row r="2004" customHeight="1" spans="1:19">
      <c r="A2004" s="2" t="s">
        <v>3738</v>
      </c>
      <c r="B2004" s="28">
        <v>45812</v>
      </c>
      <c r="C2004" s="2" t="s">
        <v>3273</v>
      </c>
      <c r="D2004" s="2" t="str">
        <f t="array" ref="D2004">_xlfn.XLOOKUP(C2004,Customers!A:A,Customers!B:B)</f>
        <v>Customer 0523</v>
      </c>
      <c r="E2004" s="2" t="s">
        <v>105</v>
      </c>
      <c r="F2004" s="2" t="str">
        <f t="array" ref="F2004">_xlfn.XLOOKUP(E2004,Restaurants!A:A,Restaurants!B:B)</f>
        <v>Restaurant 106</v>
      </c>
      <c r="G2004" s="2" t="s">
        <v>1809</v>
      </c>
      <c r="H2004" s="2" t="str">
        <f t="array" ref="H2004">_xlfn.XLOOKUP(G2004,Food_Menu!A:A,Food_Menu!B:B)</f>
        <v>Food Item 0095</v>
      </c>
      <c r="I2004" s="2">
        <f t="array" ref="I2004">_xlfn.XLOOKUP(G2004,Food_Menu!A:A,Food_Menu!D:D)</f>
        <v>461.01</v>
      </c>
      <c r="J2004" s="2" t="s">
        <v>684</v>
      </c>
      <c r="K2004" s="2" t="str">
        <f t="array" ref="K2004">_xlfn.XLOOKUP(J2004,Delivery_Partners!A:A,Delivery_Partners!B:B)</f>
        <v>Delivery Partner 003</v>
      </c>
      <c r="L2004" s="3">
        <v>1</v>
      </c>
      <c r="M2004" s="2" t="s">
        <v>23</v>
      </c>
      <c r="N2004" s="2" t="s">
        <v>24</v>
      </c>
      <c r="O2004" s="3">
        <v>20</v>
      </c>
      <c r="P2004" s="13">
        <f t="shared" ref="P2004:P2006" si="402">I2004*L2004</f>
        <v>461.01</v>
      </c>
      <c r="Q2004" s="13" t="str">
        <f t="shared" ref="Q2004:Q2006" si="403">IF(O2004="","Not Delivered",IF(O2004&lt;=30,"Fast",IF(O2004&lt;=60,"Normal","Slow")))</f>
        <v>Fast</v>
      </c>
      <c r="S2004" s="21"/>
    </row>
    <row r="2005" customHeight="1" spans="1:19">
      <c r="A2005" s="2" t="s">
        <v>3739</v>
      </c>
      <c r="B2005" s="29" t="s">
        <v>370</v>
      </c>
      <c r="C2005" s="2" t="s">
        <v>3736</v>
      </c>
      <c r="D2005" s="2" t="str">
        <f t="array" ref="D2005">_xlfn.XLOOKUP(C2005,Customers!A:A,Customers!B:B)</f>
        <v>Customer 0057</v>
      </c>
      <c r="E2005" s="2" t="s">
        <v>1224</v>
      </c>
      <c r="F2005" s="2" t="str">
        <f t="array" ref="F2005">_xlfn.XLOOKUP(E2005,Restaurants!A:A,Restaurants!B:B)</f>
        <v>Restaurant 055</v>
      </c>
      <c r="G2005" s="2" t="s">
        <v>163</v>
      </c>
      <c r="H2005" s="2" t="str">
        <f t="array" ref="H2005">_xlfn.XLOOKUP(G2005,Food_Menu!A:A,Food_Menu!B:B)</f>
        <v>Food Item 0071</v>
      </c>
      <c r="I2005" s="2">
        <f t="array" ref="I2005">_xlfn.XLOOKUP(G2005,Food_Menu!A:A,Food_Menu!D:D)</f>
        <v>243.5</v>
      </c>
      <c r="J2005" s="2" t="s">
        <v>29</v>
      </c>
      <c r="K2005" s="2" t="str">
        <f t="array" ref="K2005">_xlfn.XLOOKUP(J2005,Delivery_Partners!A:A,Delivery_Partners!B:B)</f>
        <v>Delivery Partner 017</v>
      </c>
      <c r="L2005" s="3">
        <v>3</v>
      </c>
      <c r="M2005" s="2" t="s">
        <v>23</v>
      </c>
      <c r="N2005" s="2" t="s">
        <v>24</v>
      </c>
      <c r="O2005" s="3">
        <v>32</v>
      </c>
      <c r="P2005" s="13">
        <f t="shared" si="402"/>
        <v>730.5</v>
      </c>
      <c r="Q2005" s="13" t="str">
        <f t="shared" si="403"/>
        <v>Normal</v>
      </c>
      <c r="S2005" s="21"/>
    </row>
    <row r="2006" customHeight="1" spans="1:19">
      <c r="A2006" s="2" t="s">
        <v>3740</v>
      </c>
      <c r="B2006" s="29" t="s">
        <v>416</v>
      </c>
      <c r="C2006" s="2" t="s">
        <v>2548</v>
      </c>
      <c r="D2006" s="2" t="str">
        <f t="array" ref="D2006">_xlfn.XLOOKUP(C2006,Customers!A:A,Customers!B:B)</f>
        <v>Customer 1174</v>
      </c>
      <c r="E2006" s="2" t="s">
        <v>193</v>
      </c>
      <c r="F2006" s="2" t="str">
        <f t="array" ref="F2006">_xlfn.XLOOKUP(E2006,Restaurants!A:A,Restaurants!B:B)</f>
        <v>Restaurant 051</v>
      </c>
      <c r="G2006" s="2" t="s">
        <v>331</v>
      </c>
      <c r="H2006" s="2" t="str">
        <f t="array" ref="H2006">_xlfn.XLOOKUP(G2006,Food_Menu!A:A,Food_Menu!B:B)</f>
        <v>Food Item 0120</v>
      </c>
      <c r="I2006" s="2">
        <f t="array" ref="I2006">_xlfn.XLOOKUP(G2006,Food_Menu!A:A,Food_Menu!D:D)</f>
        <v>569.73</v>
      </c>
      <c r="J2006" s="2" t="s">
        <v>48</v>
      </c>
      <c r="K2006" s="2" t="str">
        <f t="array" ref="K2006">_xlfn.XLOOKUP(J2006,Delivery_Partners!A:A,Delivery_Partners!B:B)</f>
        <v>Delivery Partner 119</v>
      </c>
      <c r="L2006" s="3">
        <v>2</v>
      </c>
      <c r="M2006" s="2" t="s">
        <v>23</v>
      </c>
      <c r="N2006" s="2" t="s">
        <v>42</v>
      </c>
      <c r="O2006" s="3">
        <v>26</v>
      </c>
      <c r="P2006" s="13">
        <f t="shared" si="402"/>
        <v>1139.46</v>
      </c>
      <c r="Q2006" s="13" t="str">
        <f t="shared" si="403"/>
        <v>Fast</v>
      </c>
      <c r="S2006" s="21"/>
    </row>
    <row r="2007" hidden="1" customHeight="1" spans="1:19">
      <c r="A2007" s="2" t="s">
        <v>3741</v>
      </c>
      <c r="B2007" s="28">
        <v>45661</v>
      </c>
      <c r="C2007" s="2" t="s">
        <v>1776</v>
      </c>
      <c r="D2007" s="2" t="str">
        <f t="array" ref="D2007">_xlfn.XLOOKUP(C2007,Customers!A:A,Customers!B:B)</f>
        <v>Customer 0455</v>
      </c>
      <c r="E2007" s="2" t="s">
        <v>1224</v>
      </c>
      <c r="F2007" s="2" t="str">
        <f t="array" ref="F2007">_xlfn.XLOOKUP(E2007,Restaurants!A:A,Restaurants!B:B)</f>
        <v>Restaurant 055</v>
      </c>
      <c r="G2007" s="2" t="s">
        <v>198</v>
      </c>
      <c r="H2007" s="2" t="str">
        <f t="array" ref="H2007">_xlfn.XLOOKUP(G2007,Food_Menu!A:A,Food_Menu!B:B)</f>
        <v>Food Item 0049</v>
      </c>
      <c r="I2007" s="2"/>
      <c r="J2007" s="2" t="s">
        <v>212</v>
      </c>
      <c r="K2007" s="2" t="str">
        <f t="array" ref="K2007">_xlfn.XLOOKUP(J2007,Delivery_Partners!A:A,Delivery_Partners!B:B)</f>
        <v>Delivery Partner 177</v>
      </c>
      <c r="L2007" s="3">
        <v>1</v>
      </c>
      <c r="M2007" s="2" t="s">
        <v>101</v>
      </c>
      <c r="N2007" s="2" t="s">
        <v>24</v>
      </c>
      <c r="O2007" s="2"/>
    </row>
    <row r="2008" hidden="1" customHeight="1" spans="1:19">
      <c r="A2008" s="2" t="s">
        <v>3742</v>
      </c>
      <c r="B2008" s="29" t="s">
        <v>1130</v>
      </c>
      <c r="C2008" s="2" t="s">
        <v>2351</v>
      </c>
      <c r="D2008" s="2" t="str">
        <f t="array" ref="D2008">_xlfn.XLOOKUP(C2008,Customers!A:A,Customers!B:B)</f>
        <v>Customer 0029</v>
      </c>
      <c r="E2008" s="2" t="s">
        <v>666</v>
      </c>
      <c r="F2008" s="2" t="str">
        <f t="array" ref="F2008">_xlfn.XLOOKUP(E2008,Restaurants!A:A,Restaurants!B:B)</f>
        <v>Restaurant 036</v>
      </c>
      <c r="G2008" s="2" t="s">
        <v>477</v>
      </c>
      <c r="H2008" s="2" t="str">
        <f t="array" ref="H2008">_xlfn.XLOOKUP(G2008,Food_Menu!A:A,Food_Menu!B:B)</f>
        <v>Food Item 0077</v>
      </c>
      <c r="I2008" s="2"/>
      <c r="J2008" s="2" t="s">
        <v>502</v>
      </c>
      <c r="K2008" s="2" t="str">
        <f t="array" ref="K2008">_xlfn.XLOOKUP(J2008,Delivery_Partners!A:A,Delivery_Partners!B:B)</f>
        <v>Delivery Partner 132</v>
      </c>
      <c r="L2008" s="3">
        <v>2</v>
      </c>
      <c r="M2008" s="2" t="s">
        <v>101</v>
      </c>
      <c r="N2008" s="2" t="s">
        <v>74</v>
      </c>
      <c r="O2008" s="2"/>
    </row>
    <row r="2009" customHeight="1" spans="1:19">
      <c r="A2009" s="2" t="s">
        <v>3743</v>
      </c>
      <c r="B2009" s="29" t="s">
        <v>1515</v>
      </c>
      <c r="C2009" s="2" t="s">
        <v>3385</v>
      </c>
      <c r="D2009" s="2" t="str">
        <f t="array" ref="D2009">_xlfn.XLOOKUP(C2009,Customers!A:A,Customers!B:B)</f>
        <v>Customer 0736</v>
      </c>
      <c r="E2009" s="2" t="s">
        <v>518</v>
      </c>
      <c r="F2009" s="2" t="str">
        <f t="array" ref="F2009">_xlfn.XLOOKUP(E2009,Restaurants!A:A,Restaurants!B:B)</f>
        <v>Restaurant 039</v>
      </c>
      <c r="G2009" s="2" t="s">
        <v>1040</v>
      </c>
      <c r="H2009" s="2" t="str">
        <f t="array" ref="H2009">_xlfn.XLOOKUP(G2009,Food_Menu!A:A,Food_Menu!B:B)</f>
        <v>Food Item 0185</v>
      </c>
      <c r="I2009" s="2">
        <f t="array" ref="I2009">_xlfn.XLOOKUP(G2009,Food_Menu!A:A,Food_Menu!D:D)</f>
        <v>565.74</v>
      </c>
      <c r="J2009" s="2" t="s">
        <v>707</v>
      </c>
      <c r="K2009" s="2" t="str">
        <f t="array" ref="K2009">_xlfn.XLOOKUP(J2009,Delivery_Partners!A:A,Delivery_Partners!B:B)</f>
        <v>Delivery Partner 171</v>
      </c>
      <c r="L2009" s="3">
        <v>1</v>
      </c>
      <c r="M2009" s="2" t="s">
        <v>23</v>
      </c>
      <c r="N2009" s="2" t="s">
        <v>24</v>
      </c>
      <c r="O2009" s="3">
        <v>42</v>
      </c>
      <c r="P2009" s="13">
        <f t="shared" ref="P2009:P2025" si="404">I2009*L2009</f>
        <v>565.74</v>
      </c>
      <c r="Q2009" s="13" t="str">
        <f t="shared" ref="Q2009:Q2025" si="405">IF(O2009="","Not Delivered",IF(O2009&lt;=30,"Fast",IF(O2009&lt;=60,"Normal","Slow")))</f>
        <v>Normal</v>
      </c>
      <c r="S2009" s="21"/>
    </row>
    <row r="2010" customHeight="1" spans="1:19">
      <c r="A2010" s="2" t="s">
        <v>3744</v>
      </c>
      <c r="B2010" s="29" t="s">
        <v>1635</v>
      </c>
      <c r="C2010" s="2" t="s">
        <v>2798</v>
      </c>
      <c r="D2010" s="2" t="str">
        <f t="array" ref="D2010">_xlfn.XLOOKUP(C2010,Customers!A:A,Customers!B:B)</f>
        <v>Customer 0451</v>
      </c>
      <c r="E2010" s="2" t="s">
        <v>1765</v>
      </c>
      <c r="F2010" s="2" t="str">
        <f t="array" ref="F2010">_xlfn.XLOOKUP(E2010,Restaurants!A:A,Restaurants!B:B)</f>
        <v>Restaurant 017</v>
      </c>
      <c r="G2010" s="2" t="s">
        <v>1785</v>
      </c>
      <c r="H2010" s="2" t="str">
        <f t="array" ref="H2010">_xlfn.XLOOKUP(G2010,Food_Menu!A:A,Food_Menu!B:B)</f>
        <v>Food Item 0124</v>
      </c>
      <c r="I2010" s="2">
        <f t="array" ref="I2010">_xlfn.XLOOKUP(G2010,Food_Menu!A:A,Food_Menu!D:D)</f>
        <v>195.8</v>
      </c>
      <c r="J2010" s="2" t="s">
        <v>133</v>
      </c>
      <c r="K2010" s="2" t="str">
        <f t="array" ref="K2010">_xlfn.XLOOKUP(J2010,Delivery_Partners!A:A,Delivery_Partners!B:B)</f>
        <v>Delivery Partner 012</v>
      </c>
      <c r="L2010" s="3">
        <v>1</v>
      </c>
      <c r="M2010" s="2" t="s">
        <v>23</v>
      </c>
      <c r="N2010" s="2" t="s">
        <v>24</v>
      </c>
      <c r="O2010" s="3">
        <v>40</v>
      </c>
      <c r="P2010" s="13">
        <f t="shared" si="404"/>
        <v>195.8</v>
      </c>
      <c r="Q2010" s="13" t="str">
        <f t="shared" si="405"/>
        <v>Normal</v>
      </c>
      <c r="S2010" s="21"/>
    </row>
    <row r="2011" customHeight="1" spans="1:19">
      <c r="A2011" s="2" t="s">
        <v>3745</v>
      </c>
      <c r="B2011" s="28">
        <v>45966</v>
      </c>
      <c r="C2011" s="2" t="s">
        <v>3746</v>
      </c>
      <c r="D2011" s="2" t="str">
        <f t="array" ref="D2011">_xlfn.XLOOKUP(C2011,Customers!A:A,Customers!B:B)</f>
        <v>Customer 0789</v>
      </c>
      <c r="E2011" s="2" t="s">
        <v>89</v>
      </c>
      <c r="F2011" s="2" t="str">
        <f t="array" ref="F2011">_xlfn.XLOOKUP(E2011,Restaurants!A:A,Restaurants!B:B)</f>
        <v>Restaurant 059</v>
      </c>
      <c r="G2011" s="2" t="s">
        <v>889</v>
      </c>
      <c r="H2011" s="2" t="str">
        <f t="array" ref="H2011">_xlfn.XLOOKUP(G2011,Food_Menu!A:A,Food_Menu!B:B)</f>
        <v>Food Item 0006</v>
      </c>
      <c r="I2011" s="2">
        <f t="array" ref="I2011">_xlfn.XLOOKUP(G2011,Food_Menu!A:A,Food_Menu!D:D)</f>
        <v>533.33</v>
      </c>
      <c r="J2011" s="2" t="s">
        <v>862</v>
      </c>
      <c r="K2011" s="2" t="str">
        <f t="array" ref="K2011">_xlfn.XLOOKUP(J2011,Delivery_Partners!A:A,Delivery_Partners!B:B)</f>
        <v>Delivery Partner 159</v>
      </c>
      <c r="L2011" s="3">
        <v>1</v>
      </c>
      <c r="M2011" s="2" t="s">
        <v>23</v>
      </c>
      <c r="N2011" s="2" t="s">
        <v>42</v>
      </c>
      <c r="O2011" s="3">
        <v>37</v>
      </c>
      <c r="P2011" s="13">
        <f t="shared" si="404"/>
        <v>533.33</v>
      </c>
      <c r="Q2011" s="13" t="str">
        <f t="shared" si="405"/>
        <v>Normal</v>
      </c>
      <c r="S2011" s="21"/>
    </row>
    <row r="2012" customHeight="1" spans="1:19">
      <c r="A2012" s="2" t="s">
        <v>3747</v>
      </c>
      <c r="B2012" s="29" t="s">
        <v>1166</v>
      </c>
      <c r="C2012" s="2" t="s">
        <v>1249</v>
      </c>
      <c r="D2012" s="2" t="str">
        <f t="array" ref="D2012">_xlfn.XLOOKUP(C2012,Customers!A:A,Customers!B:B)</f>
        <v>Customer 0195</v>
      </c>
      <c r="E2012" s="2" t="s">
        <v>293</v>
      </c>
      <c r="F2012" s="2" t="str">
        <f t="array" ref="F2012">_xlfn.XLOOKUP(E2012,Restaurants!A:A,Restaurants!B:B)</f>
        <v>Restaurant 057</v>
      </c>
      <c r="G2012" s="2" t="s">
        <v>90</v>
      </c>
      <c r="H2012" s="2" t="str">
        <f t="array" ref="H2012">_xlfn.XLOOKUP(G2012,Food_Menu!A:A,Food_Menu!B:B)</f>
        <v>Food Item 0073</v>
      </c>
      <c r="I2012" s="2">
        <f t="array" ref="I2012">_xlfn.XLOOKUP(G2012,Food_Menu!A:A,Food_Menu!D:D)</f>
        <v>365.69</v>
      </c>
      <c r="J2012" s="2" t="s">
        <v>741</v>
      </c>
      <c r="K2012" s="2" t="str">
        <f t="array" ref="K2012">_xlfn.XLOOKUP(J2012,Delivery_Partners!A:A,Delivery_Partners!B:B)</f>
        <v>Delivery Partner 024</v>
      </c>
      <c r="L2012" s="3">
        <v>2</v>
      </c>
      <c r="M2012" s="2" t="s">
        <v>23</v>
      </c>
      <c r="N2012" s="2" t="s">
        <v>24</v>
      </c>
      <c r="O2012" s="3">
        <v>33</v>
      </c>
      <c r="P2012" s="13">
        <f t="shared" si="404"/>
        <v>731.38</v>
      </c>
      <c r="Q2012" s="13" t="str">
        <f t="shared" si="405"/>
        <v>Normal</v>
      </c>
      <c r="S2012" s="21"/>
    </row>
    <row r="2013" customHeight="1" spans="1:19">
      <c r="A2013" s="2" t="s">
        <v>3748</v>
      </c>
      <c r="B2013" s="28">
        <v>45971</v>
      </c>
      <c r="C2013" s="2" t="s">
        <v>97</v>
      </c>
      <c r="D2013" s="2" t="str">
        <f t="array" ref="D2013">_xlfn.XLOOKUP(C2013,Customers!A:A,Customers!B:B)</f>
        <v>Customer 0994</v>
      </c>
      <c r="E2013" s="2" t="s">
        <v>532</v>
      </c>
      <c r="F2013" s="2" t="str">
        <f t="array" ref="F2013">_xlfn.XLOOKUP(E2013,Restaurants!A:A,Restaurants!B:B)</f>
        <v>Restaurant 046</v>
      </c>
      <c r="G2013" s="2" t="s">
        <v>431</v>
      </c>
      <c r="H2013" s="2" t="str">
        <f t="array" ref="H2013">_xlfn.XLOOKUP(G2013,Food_Menu!A:A,Food_Menu!B:B)</f>
        <v>Food Item 0183</v>
      </c>
      <c r="I2013" s="2">
        <f t="array" ref="I2013">_xlfn.XLOOKUP(G2013,Food_Menu!A:A,Food_Menu!D:D)</f>
        <v>645.58</v>
      </c>
      <c r="J2013" s="2" t="s">
        <v>286</v>
      </c>
      <c r="K2013" s="2" t="str">
        <f t="array" ref="K2013">_xlfn.XLOOKUP(J2013,Delivery_Partners!A:A,Delivery_Partners!B:B)</f>
        <v>Delivery Partner 160</v>
      </c>
      <c r="L2013" s="3">
        <v>3</v>
      </c>
      <c r="M2013" s="2" t="s">
        <v>23</v>
      </c>
      <c r="N2013" s="2" t="s">
        <v>24</v>
      </c>
      <c r="O2013" s="3">
        <v>49</v>
      </c>
      <c r="P2013" s="13">
        <f t="shared" si="404"/>
        <v>1936.74</v>
      </c>
      <c r="Q2013" s="13" t="str">
        <f t="shared" si="405"/>
        <v>Normal</v>
      </c>
      <c r="S2013" s="21"/>
    </row>
    <row r="2014" customHeight="1" spans="1:19">
      <c r="A2014" s="2" t="s">
        <v>3749</v>
      </c>
      <c r="B2014" s="28">
        <v>45693</v>
      </c>
      <c r="C2014" s="2" t="s">
        <v>892</v>
      </c>
      <c r="D2014" s="2" t="str">
        <f t="array" ref="D2014">_xlfn.XLOOKUP(C2014,Customers!A:A,Customers!B:B)</f>
        <v>Customer 0505</v>
      </c>
      <c r="E2014" s="2" t="s">
        <v>372</v>
      </c>
      <c r="F2014" s="2" t="str">
        <f t="array" ref="F2014">_xlfn.XLOOKUP(E2014,Restaurants!A:A,Restaurants!B:B)</f>
        <v>Restaurant 119</v>
      </c>
      <c r="G2014" s="2" t="s">
        <v>1650</v>
      </c>
      <c r="H2014" s="2" t="str">
        <f t="array" ref="H2014">_xlfn.XLOOKUP(G2014,Food_Menu!A:A,Food_Menu!B:B)</f>
        <v>Food Item 0040</v>
      </c>
      <c r="I2014" s="2">
        <f t="array" ref="I2014">_xlfn.XLOOKUP(G2014,Food_Menu!A:A,Food_Menu!D:D)</f>
        <v>254.86</v>
      </c>
      <c r="J2014" s="2" t="s">
        <v>118</v>
      </c>
      <c r="K2014" s="2" t="str">
        <f t="array" ref="K2014">_xlfn.XLOOKUP(J2014,Delivery_Partners!A:A,Delivery_Partners!B:B)</f>
        <v>Delivery Partner 176</v>
      </c>
      <c r="L2014" s="3">
        <v>1</v>
      </c>
      <c r="M2014" s="2" t="s">
        <v>23</v>
      </c>
      <c r="N2014" s="2" t="s">
        <v>24</v>
      </c>
      <c r="O2014" s="3">
        <v>16</v>
      </c>
      <c r="P2014" s="13">
        <f t="shared" si="404"/>
        <v>254.86</v>
      </c>
      <c r="Q2014" s="13" t="str">
        <f t="shared" si="405"/>
        <v>Fast</v>
      </c>
      <c r="S2014" s="21"/>
    </row>
    <row r="2015" customHeight="1" spans="1:19">
      <c r="A2015" s="2" t="s">
        <v>3750</v>
      </c>
      <c r="B2015" s="28">
        <v>45970</v>
      </c>
      <c r="C2015" s="2" t="s">
        <v>892</v>
      </c>
      <c r="D2015" s="2" t="str">
        <f t="array" ref="D2015">_xlfn.XLOOKUP(C2015,Customers!A:A,Customers!B:B)</f>
        <v>Customer 0505</v>
      </c>
      <c r="E2015" s="2" t="s">
        <v>800</v>
      </c>
      <c r="F2015" s="2" t="str">
        <f t="array" ref="F2015">_xlfn.XLOOKUP(E2015,Restaurants!A:A,Restaurants!B:B)</f>
        <v>Restaurant 014</v>
      </c>
      <c r="G2015" s="2" t="s">
        <v>659</v>
      </c>
      <c r="H2015" s="2" t="str">
        <f t="array" ref="H2015">_xlfn.XLOOKUP(G2015,Food_Menu!A:A,Food_Menu!B:B)</f>
        <v>Food Item 0203</v>
      </c>
      <c r="I2015" s="2">
        <f t="array" ref="I2015">_xlfn.XLOOKUP(G2015,Food_Menu!A:A,Food_Menu!D:D)</f>
        <v>406.91</v>
      </c>
      <c r="J2015" s="2" t="s">
        <v>100</v>
      </c>
      <c r="K2015" s="2" t="str">
        <f t="array" ref="K2015">_xlfn.XLOOKUP(J2015,Delivery_Partners!A:A,Delivery_Partners!B:B)</f>
        <v>Delivery Partner 092</v>
      </c>
      <c r="L2015" s="3">
        <v>2</v>
      </c>
      <c r="M2015" s="2" t="s">
        <v>23</v>
      </c>
      <c r="N2015" s="2" t="s">
        <v>74</v>
      </c>
      <c r="O2015" s="3">
        <v>27</v>
      </c>
      <c r="P2015" s="13">
        <f t="shared" si="404"/>
        <v>813.82</v>
      </c>
      <c r="Q2015" s="13" t="str">
        <f t="shared" si="405"/>
        <v>Fast</v>
      </c>
      <c r="S2015" s="21"/>
    </row>
    <row r="2016" customHeight="1" spans="1:19">
      <c r="A2016" s="2" t="s">
        <v>3751</v>
      </c>
      <c r="B2016" s="29" t="s">
        <v>555</v>
      </c>
      <c r="C2016" s="2" t="s">
        <v>330</v>
      </c>
      <c r="D2016" s="2" t="str">
        <f t="array" ref="D2016">_xlfn.XLOOKUP(C2016,Customers!A:A,Customers!B:B)</f>
        <v>Customer 0965</v>
      </c>
      <c r="E2016" s="2" t="s">
        <v>738</v>
      </c>
      <c r="F2016" s="2" t="str">
        <f t="array" ref="F2016">_xlfn.XLOOKUP(E2016,Restaurants!A:A,Restaurants!B:B)</f>
        <v>Restaurant 110</v>
      </c>
      <c r="G2016" s="2" t="s">
        <v>687</v>
      </c>
      <c r="H2016" s="2" t="str">
        <f t="array" ref="H2016">_xlfn.XLOOKUP(G2016,Food_Menu!A:A,Food_Menu!B:B)</f>
        <v>Food Item 0066</v>
      </c>
      <c r="I2016" s="2">
        <f t="array" ref="I2016">_xlfn.XLOOKUP(G2016,Food_Menu!A:A,Food_Menu!D:D)</f>
        <v>648.68</v>
      </c>
      <c r="J2016" s="2" t="s">
        <v>801</v>
      </c>
      <c r="K2016" s="2" t="str">
        <f t="array" ref="K2016">_xlfn.XLOOKUP(J2016,Delivery_Partners!A:A,Delivery_Partners!B:B)</f>
        <v>Delivery Partner 096</v>
      </c>
      <c r="L2016" s="3">
        <v>2</v>
      </c>
      <c r="M2016" s="2" t="s">
        <v>23</v>
      </c>
      <c r="N2016" s="2" t="s">
        <v>24</v>
      </c>
      <c r="O2016" s="3">
        <v>40</v>
      </c>
      <c r="P2016" s="13">
        <f t="shared" si="404"/>
        <v>1297.36</v>
      </c>
      <c r="Q2016" s="13" t="str">
        <f t="shared" si="405"/>
        <v>Normal</v>
      </c>
      <c r="S2016" s="21"/>
    </row>
    <row r="2017" customHeight="1" spans="1:19">
      <c r="A2017" s="2" t="s">
        <v>3752</v>
      </c>
      <c r="B2017" s="28">
        <v>45666</v>
      </c>
      <c r="C2017" s="2" t="s">
        <v>2924</v>
      </c>
      <c r="D2017" s="2" t="str">
        <f t="array" ref="D2017">_xlfn.XLOOKUP(C2017,Customers!A:A,Customers!B:B)</f>
        <v>Customer 0658</v>
      </c>
      <c r="E2017" s="2" t="s">
        <v>239</v>
      </c>
      <c r="F2017" s="2" t="str">
        <f t="array" ref="F2017">_xlfn.XLOOKUP(E2017,Restaurants!A:A,Restaurants!B:B)</f>
        <v>Restaurant 105</v>
      </c>
      <c r="G2017" s="2" t="s">
        <v>147</v>
      </c>
      <c r="H2017" s="2" t="str">
        <f t="array" ref="H2017">_xlfn.XLOOKUP(G2017,Food_Menu!A:A,Food_Menu!B:B)</f>
        <v>Food Item 0139</v>
      </c>
      <c r="I2017" s="2">
        <f t="array" ref="I2017">_xlfn.XLOOKUP(G2017,Food_Menu!A:A,Food_Menu!D:D)</f>
        <v>296.6</v>
      </c>
      <c r="J2017" s="2" t="s">
        <v>1122</v>
      </c>
      <c r="K2017" s="2" t="str">
        <f t="array" ref="K2017">_xlfn.XLOOKUP(J2017,Delivery_Partners!A:A,Delivery_Partners!B:B)</f>
        <v>Delivery Partner 090</v>
      </c>
      <c r="L2017" s="3">
        <v>3</v>
      </c>
      <c r="M2017" s="2" t="s">
        <v>23</v>
      </c>
      <c r="N2017" s="2" t="s">
        <v>24</v>
      </c>
      <c r="O2017" s="3">
        <v>53</v>
      </c>
      <c r="P2017" s="13">
        <f t="shared" si="404"/>
        <v>889.8</v>
      </c>
      <c r="Q2017" s="13" t="str">
        <f t="shared" si="405"/>
        <v>Normal</v>
      </c>
      <c r="S2017" s="21"/>
    </row>
    <row r="2018" customHeight="1" spans="1:19">
      <c r="A2018" s="2" t="s">
        <v>3753</v>
      </c>
      <c r="B2018" s="28">
        <v>45904</v>
      </c>
      <c r="C2018" s="2" t="s">
        <v>3754</v>
      </c>
      <c r="D2018" s="2" t="str">
        <f t="array" ref="D2018">_xlfn.XLOOKUP(C2018,Customers!A:A,Customers!B:B)</f>
        <v>Customer 0002</v>
      </c>
      <c r="E2018" s="2" t="s">
        <v>498</v>
      </c>
      <c r="F2018" s="2" t="str">
        <f t="array" ref="F2018">_xlfn.XLOOKUP(E2018,Restaurants!A:A,Restaurants!B:B)</f>
        <v>Restaurant 003</v>
      </c>
      <c r="G2018" s="2" t="s">
        <v>717</v>
      </c>
      <c r="H2018" s="2" t="str">
        <f t="array" ref="H2018">_xlfn.XLOOKUP(G2018,Food_Menu!A:A,Food_Menu!B:B)</f>
        <v>Food Item 0105</v>
      </c>
      <c r="I2018" s="2">
        <f t="array" ref="I2018">_xlfn.XLOOKUP(G2018,Food_Menu!A:A,Food_Menu!D:D)</f>
        <v>415.74</v>
      </c>
      <c r="J2018" s="2" t="s">
        <v>481</v>
      </c>
      <c r="K2018" s="2" t="str">
        <f t="array" ref="K2018">_xlfn.XLOOKUP(J2018,Delivery_Partners!A:A,Delivery_Partners!B:B)</f>
        <v>Delivery Partner 100</v>
      </c>
      <c r="L2018" s="3">
        <v>1</v>
      </c>
      <c r="M2018" s="2" t="s">
        <v>23</v>
      </c>
      <c r="N2018" s="2" t="s">
        <v>74</v>
      </c>
      <c r="O2018" s="3">
        <v>31</v>
      </c>
      <c r="P2018" s="13">
        <f t="shared" si="404"/>
        <v>415.74</v>
      </c>
      <c r="Q2018" s="13" t="str">
        <f t="shared" si="405"/>
        <v>Normal</v>
      </c>
      <c r="S2018" s="21"/>
    </row>
    <row r="2019" customHeight="1" spans="1:19">
      <c r="A2019" s="2" t="s">
        <v>3755</v>
      </c>
      <c r="B2019" s="29" t="s">
        <v>891</v>
      </c>
      <c r="C2019" s="2" t="s">
        <v>840</v>
      </c>
      <c r="D2019" s="2" t="str">
        <f t="array" ref="D2019">_xlfn.XLOOKUP(C2019,Customers!A:A,Customers!B:B)</f>
        <v>Customer 0695</v>
      </c>
      <c r="E2019" s="2" t="s">
        <v>674</v>
      </c>
      <c r="F2019" s="2" t="str">
        <f t="array" ref="F2019">_xlfn.XLOOKUP(E2019,Restaurants!A:A,Restaurants!B:B)</f>
        <v>Restaurant 085</v>
      </c>
      <c r="G2019" s="2" t="s">
        <v>377</v>
      </c>
      <c r="H2019" s="2" t="str">
        <f t="array" ref="H2019">_xlfn.XLOOKUP(G2019,Food_Menu!A:A,Food_Menu!B:B)</f>
        <v>Food Item 0138</v>
      </c>
      <c r="I2019" s="2">
        <f t="array" ref="I2019">_xlfn.XLOOKUP(G2019,Food_Menu!A:A,Food_Menu!D:D)</f>
        <v>153.3</v>
      </c>
      <c r="J2019" s="2" t="s">
        <v>327</v>
      </c>
      <c r="K2019" s="2" t="str">
        <f t="array" ref="K2019">_xlfn.XLOOKUP(J2019,Delivery_Partners!A:A,Delivery_Partners!B:B)</f>
        <v>Delivery Partner 148</v>
      </c>
      <c r="L2019" s="3">
        <v>1</v>
      </c>
      <c r="M2019" s="2" t="s">
        <v>23</v>
      </c>
      <c r="N2019" s="2" t="s">
        <v>55</v>
      </c>
      <c r="O2019" s="3">
        <v>32</v>
      </c>
      <c r="P2019" s="13">
        <f t="shared" si="404"/>
        <v>153.3</v>
      </c>
      <c r="Q2019" s="13" t="str">
        <f t="shared" si="405"/>
        <v>Normal</v>
      </c>
      <c r="S2019" s="21"/>
    </row>
    <row r="2020" customHeight="1" spans="1:19">
      <c r="A2020" s="2" t="s">
        <v>3756</v>
      </c>
      <c r="B2020" s="29" t="s">
        <v>837</v>
      </c>
      <c r="C2020" s="2" t="s">
        <v>3757</v>
      </c>
      <c r="D2020" s="2" t="str">
        <f t="array" ref="D2020">_xlfn.XLOOKUP(C2020,Customers!A:A,Customers!B:B)</f>
        <v>Customer 0776</v>
      </c>
      <c r="E2020" s="2" t="s">
        <v>281</v>
      </c>
      <c r="F2020" s="2" t="str">
        <f t="array" ref="F2020">_xlfn.XLOOKUP(E2020,Restaurants!A:A,Restaurants!B:B)</f>
        <v>Restaurant 026</v>
      </c>
      <c r="G2020" s="2" t="s">
        <v>1114</v>
      </c>
      <c r="H2020" s="2" t="str">
        <f t="array" ref="H2020">_xlfn.XLOOKUP(G2020,Food_Menu!A:A,Food_Menu!B:B)</f>
        <v>Food Item 0176</v>
      </c>
      <c r="I2020" s="2">
        <f t="array" ref="I2020">_xlfn.XLOOKUP(G2020,Food_Menu!A:A,Food_Menu!D:D)</f>
        <v>167.27</v>
      </c>
      <c r="J2020" s="2" t="s">
        <v>62</v>
      </c>
      <c r="K2020" s="2" t="str">
        <f t="array" ref="K2020">_xlfn.XLOOKUP(J2020,Delivery_Partners!A:A,Delivery_Partners!B:B)</f>
        <v>Delivery Partner 051</v>
      </c>
      <c r="L2020" s="3">
        <v>1</v>
      </c>
      <c r="M2020" s="2" t="s">
        <v>23</v>
      </c>
      <c r="N2020" s="2" t="s">
        <v>42</v>
      </c>
      <c r="O2020" s="3">
        <v>20</v>
      </c>
      <c r="P2020" s="13">
        <f t="shared" si="404"/>
        <v>167.27</v>
      </c>
      <c r="Q2020" s="13" t="str">
        <f t="shared" si="405"/>
        <v>Fast</v>
      </c>
      <c r="S2020" s="21"/>
    </row>
    <row r="2021" customHeight="1" spans="1:19">
      <c r="A2021" s="2" t="s">
        <v>3758</v>
      </c>
      <c r="B2021" s="28">
        <v>45995</v>
      </c>
      <c r="C2021" s="2" t="s">
        <v>3759</v>
      </c>
      <c r="D2021" s="2" t="str">
        <f t="array" ref="D2021">_xlfn.XLOOKUP(C2021,Customers!A:A,Customers!B:B)</f>
        <v>Customer 0375</v>
      </c>
      <c r="E2021" s="2" t="s">
        <v>506</v>
      </c>
      <c r="F2021" s="2" t="str">
        <f t="array" ref="F2021">_xlfn.XLOOKUP(E2021,Restaurants!A:A,Restaurants!B:B)</f>
        <v>Restaurant 005</v>
      </c>
      <c r="G2021" s="2" t="s">
        <v>1044</v>
      </c>
      <c r="H2021" s="2" t="str">
        <f t="array" ref="H2021">_xlfn.XLOOKUP(G2021,Food_Menu!A:A,Food_Menu!B:B)</f>
        <v>Food Item 0033</v>
      </c>
      <c r="I2021" s="2">
        <f t="array" ref="I2021">_xlfn.XLOOKUP(G2021,Food_Menu!A:A,Food_Menu!D:D)</f>
        <v>595.57</v>
      </c>
      <c r="J2021" s="2" t="s">
        <v>62</v>
      </c>
      <c r="K2021" s="2" t="str">
        <f t="array" ref="K2021">_xlfn.XLOOKUP(J2021,Delivery_Partners!A:A,Delivery_Partners!B:B)</f>
        <v>Delivery Partner 051</v>
      </c>
      <c r="L2021" s="3">
        <v>1</v>
      </c>
      <c r="M2021" s="2" t="s">
        <v>23</v>
      </c>
      <c r="N2021" s="2" t="s">
        <v>24</v>
      </c>
      <c r="O2021" s="3">
        <v>29</v>
      </c>
      <c r="P2021" s="13">
        <f t="shared" si="404"/>
        <v>595.57</v>
      </c>
      <c r="Q2021" s="13" t="str">
        <f t="shared" si="405"/>
        <v>Fast</v>
      </c>
      <c r="S2021" s="21"/>
    </row>
    <row r="2022" customHeight="1" spans="1:19">
      <c r="A2022" s="2" t="s">
        <v>3760</v>
      </c>
      <c r="B2022" s="29" t="s">
        <v>58</v>
      </c>
      <c r="C2022" s="2" t="s">
        <v>1739</v>
      </c>
      <c r="D2022" s="2" t="str">
        <f t="array" ref="D2022">_xlfn.XLOOKUP(C2022,Customers!A:A,Customers!B:B)</f>
        <v>Customer 0217</v>
      </c>
      <c r="E2022" s="2" t="s">
        <v>137</v>
      </c>
      <c r="F2022" s="2" t="str">
        <f t="array" ref="F2022">_xlfn.XLOOKUP(E2022,Restaurants!A:A,Restaurants!B:B)</f>
        <v>Restaurant 104</v>
      </c>
      <c r="G2022" s="2" t="s">
        <v>533</v>
      </c>
      <c r="H2022" s="2" t="str">
        <f t="array" ref="H2022">_xlfn.XLOOKUP(G2022,Food_Menu!A:A,Food_Menu!B:B)</f>
        <v>Food Item 0078</v>
      </c>
      <c r="I2022" s="2">
        <f t="array" ref="I2022">_xlfn.XLOOKUP(G2022,Food_Menu!A:A,Food_Menu!D:D)</f>
        <v>220.49</v>
      </c>
      <c r="J2022" s="2" t="s">
        <v>309</v>
      </c>
      <c r="K2022" s="2" t="str">
        <f t="array" ref="K2022">_xlfn.XLOOKUP(J2022,Delivery_Partners!A:A,Delivery_Partners!B:B)</f>
        <v>Delivery Partner 175</v>
      </c>
      <c r="L2022" s="3">
        <v>1</v>
      </c>
      <c r="M2022" s="2" t="s">
        <v>23</v>
      </c>
      <c r="N2022" s="2" t="s">
        <v>55</v>
      </c>
      <c r="O2022" s="3">
        <v>43</v>
      </c>
      <c r="P2022" s="13">
        <f t="shared" si="404"/>
        <v>220.49</v>
      </c>
      <c r="Q2022" s="13" t="str">
        <f t="shared" si="405"/>
        <v>Normal</v>
      </c>
      <c r="S2022" s="21"/>
    </row>
    <row r="2023" customHeight="1" spans="1:19">
      <c r="A2023" s="2" t="s">
        <v>3761</v>
      </c>
      <c r="B2023" s="28">
        <v>45752</v>
      </c>
      <c r="C2023" s="2" t="s">
        <v>3762</v>
      </c>
      <c r="D2023" s="2" t="str">
        <f t="array" ref="D2023">_xlfn.XLOOKUP(C2023,Customers!A:A,Customers!B:B)</f>
        <v>Customer 0065</v>
      </c>
      <c r="E2023" s="2" t="s">
        <v>800</v>
      </c>
      <c r="F2023" s="2" t="str">
        <f t="array" ref="F2023">_xlfn.XLOOKUP(E2023,Restaurants!A:A,Restaurants!B:B)</f>
        <v>Restaurant 014</v>
      </c>
      <c r="G2023" s="2" t="s">
        <v>529</v>
      </c>
      <c r="H2023" s="2" t="str">
        <f t="array" ref="H2023">_xlfn.XLOOKUP(G2023,Food_Menu!A:A,Food_Menu!B:B)</f>
        <v>Food Item 0126</v>
      </c>
      <c r="I2023" s="2">
        <f t="array" ref="I2023">_xlfn.XLOOKUP(G2023,Food_Menu!A:A,Food_Menu!D:D)</f>
        <v>127.27</v>
      </c>
      <c r="J2023" s="2" t="s">
        <v>808</v>
      </c>
      <c r="K2023" s="2" t="str">
        <f t="array" ref="K2023">_xlfn.XLOOKUP(J2023,Delivery_Partners!A:A,Delivery_Partners!B:B)</f>
        <v>Delivery Partner 153</v>
      </c>
      <c r="L2023" s="3">
        <v>1</v>
      </c>
      <c r="M2023" s="2" t="s">
        <v>23</v>
      </c>
      <c r="N2023" s="2" t="s">
        <v>55</v>
      </c>
      <c r="O2023" s="3">
        <v>54</v>
      </c>
      <c r="P2023" s="13">
        <f t="shared" si="404"/>
        <v>127.27</v>
      </c>
      <c r="Q2023" s="13" t="str">
        <f t="shared" si="405"/>
        <v>Normal</v>
      </c>
      <c r="S2023" s="21"/>
    </row>
    <row r="2024" customHeight="1" spans="1:19">
      <c r="A2024" s="2" t="s">
        <v>3763</v>
      </c>
      <c r="B2024" s="28">
        <v>46000</v>
      </c>
      <c r="C2024" s="2" t="s">
        <v>2831</v>
      </c>
      <c r="D2024" s="2" t="str">
        <f t="array" ref="D2024">_xlfn.XLOOKUP(C2024,Customers!A:A,Customers!B:B)</f>
        <v>Customer 1016</v>
      </c>
      <c r="E2024" s="2" t="s">
        <v>666</v>
      </c>
      <c r="F2024" s="2" t="str">
        <f t="array" ref="F2024">_xlfn.XLOOKUP(E2024,Restaurants!A:A,Restaurants!B:B)</f>
        <v>Restaurant 036</v>
      </c>
      <c r="G2024" s="2" t="s">
        <v>359</v>
      </c>
      <c r="H2024" s="2" t="str">
        <f t="array" ref="H2024">_xlfn.XLOOKUP(G2024,Food_Menu!A:A,Food_Menu!B:B)</f>
        <v>Food Item 0058</v>
      </c>
      <c r="I2024" s="2">
        <f t="array" ref="I2024">_xlfn.XLOOKUP(G2024,Food_Menu!A:A,Food_Menu!D:D)</f>
        <v>356</v>
      </c>
      <c r="J2024" s="2" t="s">
        <v>572</v>
      </c>
      <c r="K2024" s="2" t="str">
        <f t="array" ref="K2024">_xlfn.XLOOKUP(J2024,Delivery_Partners!A:A,Delivery_Partners!B:B)</f>
        <v>Delivery Partner 098</v>
      </c>
      <c r="L2024" s="3">
        <v>1</v>
      </c>
      <c r="M2024" s="2" t="s">
        <v>23</v>
      </c>
      <c r="N2024" s="2" t="s">
        <v>24</v>
      </c>
      <c r="O2024" s="3">
        <v>31</v>
      </c>
      <c r="P2024" s="13">
        <f t="shared" si="404"/>
        <v>356</v>
      </c>
      <c r="Q2024" s="13" t="str">
        <f t="shared" si="405"/>
        <v>Normal</v>
      </c>
      <c r="S2024" s="21"/>
    </row>
    <row r="2025" customHeight="1" spans="1:19">
      <c r="A2025" s="2" t="s">
        <v>3764</v>
      </c>
      <c r="B2025" s="29" t="s">
        <v>3087</v>
      </c>
      <c r="C2025" s="2" t="s">
        <v>3765</v>
      </c>
      <c r="D2025" s="2" t="str">
        <f t="array" ref="D2025">_xlfn.XLOOKUP(C2025,Customers!A:A,Customers!B:B)</f>
        <v>Customer 0006</v>
      </c>
      <c r="E2025" s="2" t="s">
        <v>98</v>
      </c>
      <c r="F2025" s="2" t="str">
        <f t="array" ref="F2025">_xlfn.XLOOKUP(E2025,Restaurants!A:A,Restaurants!B:B)</f>
        <v>Restaurant 012</v>
      </c>
      <c r="G2025" s="2" t="s">
        <v>1164</v>
      </c>
      <c r="H2025" s="2" t="str">
        <f t="array" ref="H2025">_xlfn.XLOOKUP(G2025,Food_Menu!A:A,Food_Menu!B:B)</f>
        <v>Food Item 0083</v>
      </c>
      <c r="I2025" s="2">
        <f t="array" ref="I2025">_xlfn.XLOOKUP(G2025,Food_Menu!A:A,Food_Menu!D:D)</f>
        <v>430.56</v>
      </c>
      <c r="J2025" s="2" t="s">
        <v>942</v>
      </c>
      <c r="K2025" s="2" t="str">
        <f t="array" ref="K2025">_xlfn.XLOOKUP(J2025,Delivery_Partners!A:A,Delivery_Partners!B:B)</f>
        <v>Delivery Partner 037</v>
      </c>
      <c r="L2025" s="3">
        <v>3</v>
      </c>
      <c r="M2025" s="2" t="s">
        <v>23</v>
      </c>
      <c r="N2025" s="2" t="s">
        <v>55</v>
      </c>
      <c r="O2025" s="3">
        <v>25</v>
      </c>
      <c r="P2025" s="13">
        <f t="shared" si="404"/>
        <v>1291.68</v>
      </c>
      <c r="Q2025" s="13" t="str">
        <f t="shared" si="405"/>
        <v>Fast</v>
      </c>
      <c r="S2025" s="21"/>
    </row>
    <row r="2026" hidden="1" customHeight="1" spans="1:19">
      <c r="A2026" s="2" t="s">
        <v>3766</v>
      </c>
      <c r="B2026" s="29" t="s">
        <v>1162</v>
      </c>
      <c r="C2026" s="2" t="s">
        <v>1583</v>
      </c>
      <c r="D2026" s="2" t="str">
        <f t="array" ref="D2026">_xlfn.XLOOKUP(C2026,Customers!A:A,Customers!B:B)</f>
        <v>Customer 0701</v>
      </c>
      <c r="E2026" s="2" t="s">
        <v>93</v>
      </c>
      <c r="F2026" s="2" t="str">
        <f t="array" ref="F2026">_xlfn.XLOOKUP(E2026,Restaurants!A:A,Restaurants!B:B)</f>
        <v>Restaurant 018</v>
      </c>
      <c r="G2026" s="2" t="s">
        <v>355</v>
      </c>
      <c r="H2026" s="2" t="str">
        <f t="array" ref="H2026">_xlfn.XLOOKUP(G2026,Food_Menu!A:A,Food_Menu!B:B)</f>
        <v>Food Item 0195</v>
      </c>
      <c r="I2026" s="2"/>
      <c r="J2026" s="2" t="s">
        <v>541</v>
      </c>
      <c r="K2026" s="2" t="str">
        <f t="array" ref="K2026">_xlfn.XLOOKUP(J2026,Delivery_Partners!A:A,Delivery_Partners!B:B)</f>
        <v>Delivery Partner 172</v>
      </c>
      <c r="L2026" s="3">
        <v>1</v>
      </c>
      <c r="M2026" s="2" t="s">
        <v>189</v>
      </c>
      <c r="N2026" s="2" t="s">
        <v>74</v>
      </c>
      <c r="O2026" s="2"/>
    </row>
    <row r="2027" customHeight="1" spans="1:19">
      <c r="A2027" s="2" t="s">
        <v>3767</v>
      </c>
      <c r="B2027" s="29" t="s">
        <v>1144</v>
      </c>
      <c r="C2027" s="2" t="s">
        <v>473</v>
      </c>
      <c r="D2027" s="2" t="str">
        <f t="array" ref="D2027">_xlfn.XLOOKUP(C2027,Customers!A:A,Customers!B:B)</f>
        <v>Customer 1004</v>
      </c>
      <c r="E2027" s="2" t="s">
        <v>492</v>
      </c>
      <c r="F2027" s="2" t="str">
        <f t="array" ref="F2027">_xlfn.XLOOKUP(E2027,Restaurants!A:A,Restaurants!B:B)</f>
        <v>Restaurant 008</v>
      </c>
      <c r="G2027" s="2" t="s">
        <v>861</v>
      </c>
      <c r="H2027" s="2" t="str">
        <f t="array" ref="H2027">_xlfn.XLOOKUP(G2027,Food_Menu!A:A,Food_Menu!B:B)</f>
        <v>Food Item 0051</v>
      </c>
      <c r="I2027" s="2">
        <f t="array" ref="I2027">_xlfn.XLOOKUP(G2027,Food_Menu!A:A,Food_Menu!D:D)</f>
        <v>516.47</v>
      </c>
      <c r="J2027" s="2" t="s">
        <v>862</v>
      </c>
      <c r="K2027" s="2" t="str">
        <f t="array" ref="K2027">_xlfn.XLOOKUP(J2027,Delivery_Partners!A:A,Delivery_Partners!B:B)</f>
        <v>Delivery Partner 159</v>
      </c>
      <c r="L2027" s="3">
        <v>1</v>
      </c>
      <c r="M2027" s="2" t="s">
        <v>23</v>
      </c>
      <c r="N2027" s="2" t="s">
        <v>24</v>
      </c>
      <c r="O2027" s="3">
        <v>16</v>
      </c>
      <c r="P2027" s="13">
        <f t="shared" ref="P2027:P2028" si="406">I2027*L2027</f>
        <v>516.47</v>
      </c>
      <c r="Q2027" s="13" t="str">
        <f t="shared" ref="Q2027:Q2028" si="407">IF(O2027="","Not Delivered",IF(O2027&lt;=30,"Fast",IF(O2027&lt;=60,"Normal","Slow")))</f>
        <v>Fast</v>
      </c>
      <c r="S2027" s="21"/>
    </row>
    <row r="2028" customHeight="1" spans="1:19">
      <c r="A2028" s="2" t="s">
        <v>3768</v>
      </c>
      <c r="B2028" s="29" t="s">
        <v>2247</v>
      </c>
      <c r="C2028" s="2" t="s">
        <v>3435</v>
      </c>
      <c r="D2028" s="2" t="str">
        <f t="array" ref="D2028">_xlfn.XLOOKUP(C2028,Customers!A:A,Customers!B:B)</f>
        <v>Customer 0423</v>
      </c>
      <c r="E2028" s="2" t="s">
        <v>917</v>
      </c>
      <c r="F2028" s="2" t="str">
        <f t="array" ref="F2028">_xlfn.XLOOKUP(E2028,Restaurants!A:A,Restaurants!B:B)</f>
        <v>Restaurant 102</v>
      </c>
      <c r="G2028" s="2" t="s">
        <v>1094</v>
      </c>
      <c r="H2028" s="2" t="str">
        <f t="array" ref="H2028">_xlfn.XLOOKUP(G2028,Food_Menu!A:A,Food_Menu!B:B)</f>
        <v>Food Item 0042</v>
      </c>
      <c r="I2028" s="2">
        <f t="array" ref="I2028">_xlfn.XLOOKUP(G2028,Food_Menu!A:A,Food_Menu!D:D)</f>
        <v>160.06</v>
      </c>
      <c r="J2028" s="2" t="s">
        <v>1286</v>
      </c>
      <c r="K2028" s="2" t="str">
        <f t="array" ref="K2028">_xlfn.XLOOKUP(J2028,Delivery_Partners!A:A,Delivery_Partners!B:B)</f>
        <v>Delivery Partner 060</v>
      </c>
      <c r="L2028" s="3">
        <v>2</v>
      </c>
      <c r="M2028" s="2" t="s">
        <v>23</v>
      </c>
      <c r="N2028" s="2" t="s">
        <v>24</v>
      </c>
      <c r="O2028" s="3">
        <v>50</v>
      </c>
      <c r="P2028" s="13">
        <f t="shared" si="406"/>
        <v>320.12</v>
      </c>
      <c r="Q2028" s="13" t="str">
        <f t="shared" si="407"/>
        <v>Normal</v>
      </c>
      <c r="S2028" s="21"/>
    </row>
    <row r="2029" hidden="1" customHeight="1" spans="1:19">
      <c r="A2029" s="2" t="s">
        <v>3769</v>
      </c>
      <c r="B2029" s="28">
        <v>45665</v>
      </c>
      <c r="C2029" s="2" t="s">
        <v>2973</v>
      </c>
      <c r="D2029" s="2" t="str">
        <f t="array" ref="D2029">_xlfn.XLOOKUP(C2029,Customers!A:A,Customers!B:B)</f>
        <v>Customer 0241</v>
      </c>
      <c r="E2029" s="2" t="s">
        <v>492</v>
      </c>
      <c r="F2029" s="2" t="str">
        <f t="array" ref="F2029">_xlfn.XLOOKUP(E2029,Restaurants!A:A,Restaurants!B:B)</f>
        <v>Restaurant 008</v>
      </c>
      <c r="G2029" s="2" t="s">
        <v>624</v>
      </c>
      <c r="H2029" s="2" t="str">
        <f t="array" ref="H2029">_xlfn.XLOOKUP(G2029,Food_Menu!A:A,Food_Menu!B:B)</f>
        <v>Food Item 0129</v>
      </c>
      <c r="I2029" s="2"/>
      <c r="J2029" s="2" t="s">
        <v>572</v>
      </c>
      <c r="K2029" s="2" t="str">
        <f t="array" ref="K2029">_xlfn.XLOOKUP(J2029,Delivery_Partners!A:A,Delivery_Partners!B:B)</f>
        <v>Delivery Partner 098</v>
      </c>
      <c r="L2029" s="3">
        <v>1</v>
      </c>
      <c r="M2029" s="2" t="s">
        <v>101</v>
      </c>
      <c r="N2029" s="2" t="s">
        <v>24</v>
      </c>
      <c r="O2029" s="2"/>
    </row>
    <row r="2030" customHeight="1" spans="1:19">
      <c r="A2030" s="2" t="s">
        <v>3770</v>
      </c>
      <c r="B2030" s="28">
        <v>45819</v>
      </c>
      <c r="C2030" s="2" t="s">
        <v>2628</v>
      </c>
      <c r="D2030" s="2" t="str">
        <f t="array" ref="D2030">_xlfn.XLOOKUP(C2030,Customers!A:A,Customers!B:B)</f>
        <v>Customer 0858</v>
      </c>
      <c r="E2030" s="2" t="s">
        <v>586</v>
      </c>
      <c r="F2030" s="2" t="str">
        <f t="array" ref="F2030">_xlfn.XLOOKUP(E2030,Restaurants!A:A,Restaurants!B:B)</f>
        <v>Restaurant 092</v>
      </c>
      <c r="G2030" s="2" t="s">
        <v>841</v>
      </c>
      <c r="H2030" s="2" t="str">
        <f t="array" ref="H2030">_xlfn.XLOOKUP(G2030,Food_Menu!A:A,Food_Menu!B:B)</f>
        <v>Food Item 0022</v>
      </c>
      <c r="I2030" s="2">
        <f t="array" ref="I2030">_xlfn.XLOOKUP(G2030,Food_Menu!A:A,Food_Menu!D:D)</f>
        <v>395.32</v>
      </c>
      <c r="J2030" s="2" t="s">
        <v>1581</v>
      </c>
      <c r="K2030" s="2" t="str">
        <f t="array" ref="K2030">_xlfn.XLOOKUP(J2030,Delivery_Partners!A:A,Delivery_Partners!B:B)</f>
        <v>Delivery Partner 076</v>
      </c>
      <c r="L2030" s="3">
        <v>2</v>
      </c>
      <c r="M2030" s="2" t="s">
        <v>23</v>
      </c>
      <c r="N2030" s="2" t="s">
        <v>55</v>
      </c>
      <c r="O2030" s="3">
        <v>39</v>
      </c>
      <c r="P2030" s="13">
        <f t="shared" ref="P2030:P2036" si="408">I2030*L2030</f>
        <v>790.64</v>
      </c>
      <c r="Q2030" s="13" t="str">
        <f t="shared" ref="Q2030:Q2036" si="409">IF(O2030="","Not Delivered",IF(O2030&lt;=30,"Fast",IF(O2030&lt;=60,"Normal","Slow")))</f>
        <v>Normal</v>
      </c>
      <c r="S2030" s="21"/>
    </row>
    <row r="2031" customHeight="1" spans="1:19">
      <c r="A2031" s="2" t="s">
        <v>3771</v>
      </c>
      <c r="B2031" s="29" t="s">
        <v>902</v>
      </c>
      <c r="C2031" s="2" t="s">
        <v>2982</v>
      </c>
      <c r="D2031" s="2" t="str">
        <f t="array" ref="D2031">_xlfn.XLOOKUP(C2031,Customers!A:A,Customers!B:B)</f>
        <v>Customer 0757</v>
      </c>
      <c r="E2031" s="2" t="s">
        <v>60</v>
      </c>
      <c r="F2031" s="2" t="str">
        <f t="array" ref="F2031">_xlfn.XLOOKUP(E2031,Restaurants!A:A,Restaurants!B:B)</f>
        <v>Restaurant 019</v>
      </c>
      <c r="G2031" s="2" t="s">
        <v>2284</v>
      </c>
      <c r="H2031" s="2" t="str">
        <f t="array" ref="H2031">_xlfn.XLOOKUP(G2031,Food_Menu!A:A,Food_Menu!B:B)</f>
        <v>Food Item 0001</v>
      </c>
      <c r="I2031" s="2">
        <f t="array" ref="I2031">_xlfn.XLOOKUP(G2031,Food_Menu!A:A,Food_Menu!D:D)</f>
        <v>107.77</v>
      </c>
      <c r="J2031" s="2" t="s">
        <v>241</v>
      </c>
      <c r="K2031" s="2" t="str">
        <f t="array" ref="K2031">_xlfn.XLOOKUP(J2031,Delivery_Partners!A:A,Delivery_Partners!B:B)</f>
        <v>Delivery Partner 152</v>
      </c>
      <c r="L2031" s="3">
        <v>2</v>
      </c>
      <c r="M2031" s="2" t="s">
        <v>23</v>
      </c>
      <c r="N2031" s="2" t="s">
        <v>55</v>
      </c>
      <c r="O2031" s="3">
        <v>39</v>
      </c>
      <c r="P2031" s="13">
        <f t="shared" si="408"/>
        <v>215.54</v>
      </c>
      <c r="Q2031" s="13" t="str">
        <f t="shared" si="409"/>
        <v>Normal</v>
      </c>
      <c r="S2031" s="21"/>
    </row>
    <row r="2032" customHeight="1" spans="1:19">
      <c r="A2032" s="2" t="s">
        <v>3772</v>
      </c>
      <c r="B2032" s="29" t="s">
        <v>700</v>
      </c>
      <c r="C2032" s="2" t="s">
        <v>1804</v>
      </c>
      <c r="D2032" s="2" t="str">
        <f t="array" ref="D2032">_xlfn.XLOOKUP(C2032,Customers!A:A,Customers!B:B)</f>
        <v>Customer 0018</v>
      </c>
      <c r="E2032" s="2" t="s">
        <v>738</v>
      </c>
      <c r="F2032" s="2" t="str">
        <f t="array" ref="F2032">_xlfn.XLOOKUP(E2032,Restaurants!A:A,Restaurants!B:B)</f>
        <v>Restaurant 110</v>
      </c>
      <c r="G2032" s="2" t="s">
        <v>1152</v>
      </c>
      <c r="H2032" s="2" t="str">
        <f t="array" ref="H2032">_xlfn.XLOOKUP(G2032,Food_Menu!A:A,Food_Menu!B:B)</f>
        <v>Food Item 0192</v>
      </c>
      <c r="I2032" s="2">
        <f t="array" ref="I2032">_xlfn.XLOOKUP(G2032,Food_Menu!A:A,Food_Menu!D:D)</f>
        <v>373.52</v>
      </c>
      <c r="J2032" s="2" t="s">
        <v>1268</v>
      </c>
      <c r="K2032" s="2" t="str">
        <f t="array" ref="K2032">_xlfn.XLOOKUP(J2032,Delivery_Partners!A:A,Delivery_Partners!B:B)</f>
        <v>Delivery Partner 124</v>
      </c>
      <c r="L2032" s="3">
        <v>1</v>
      </c>
      <c r="M2032" s="2" t="s">
        <v>23</v>
      </c>
      <c r="N2032" s="2" t="s">
        <v>24</v>
      </c>
      <c r="O2032" s="3">
        <v>43</v>
      </c>
      <c r="P2032" s="13">
        <f t="shared" si="408"/>
        <v>373.52</v>
      </c>
      <c r="Q2032" s="13" t="str">
        <f t="shared" si="409"/>
        <v>Normal</v>
      </c>
      <c r="S2032" s="21"/>
    </row>
    <row r="2033" customHeight="1" spans="1:19">
      <c r="A2033" s="2" t="s">
        <v>3773</v>
      </c>
      <c r="B2033" s="29" t="s">
        <v>87</v>
      </c>
      <c r="C2033" s="2" t="s">
        <v>3126</v>
      </c>
      <c r="D2033" s="2" t="str">
        <f t="array" ref="D2033">_xlfn.XLOOKUP(C2033,Customers!A:A,Customers!B:B)</f>
        <v>Customer 0693</v>
      </c>
      <c r="E2033" s="2" t="s">
        <v>917</v>
      </c>
      <c r="F2033" s="2" t="str">
        <f t="array" ref="F2033">_xlfn.XLOOKUP(E2033,Restaurants!A:A,Restaurants!B:B)</f>
        <v>Restaurant 102</v>
      </c>
      <c r="G2033" s="2" t="s">
        <v>261</v>
      </c>
      <c r="H2033" s="2" t="str">
        <f t="array" ref="H2033">_xlfn.XLOOKUP(G2033,Food_Menu!A:A,Food_Menu!B:B)</f>
        <v>Food Item 0061</v>
      </c>
      <c r="I2033" s="2">
        <f t="array" ref="I2033">_xlfn.XLOOKUP(G2033,Food_Menu!A:A,Food_Menu!D:D)</f>
        <v>538.21</v>
      </c>
      <c r="J2033" s="2" t="s">
        <v>251</v>
      </c>
      <c r="K2033" s="2" t="str">
        <f t="array" ref="K2033">_xlfn.XLOOKUP(J2033,Delivery_Partners!A:A,Delivery_Partners!B:B)</f>
        <v>Delivery Partner 089</v>
      </c>
      <c r="L2033" s="3">
        <v>1</v>
      </c>
      <c r="M2033" s="2" t="s">
        <v>23</v>
      </c>
      <c r="N2033" s="2" t="s">
        <v>24</v>
      </c>
      <c r="O2033" s="3">
        <v>38</v>
      </c>
      <c r="P2033" s="13">
        <f t="shared" si="408"/>
        <v>538.21</v>
      </c>
      <c r="Q2033" s="13" t="str">
        <f t="shared" si="409"/>
        <v>Normal</v>
      </c>
      <c r="S2033" s="21"/>
    </row>
    <row r="2034" customHeight="1" spans="1:19">
      <c r="A2034" s="2" t="s">
        <v>3774</v>
      </c>
      <c r="B2034" s="28">
        <v>46000</v>
      </c>
      <c r="C2034" s="2" t="s">
        <v>3775</v>
      </c>
      <c r="D2034" s="2" t="str">
        <f t="array" ref="D2034">_xlfn.XLOOKUP(C2034,Customers!A:A,Customers!B:B)</f>
        <v>Customer 0001</v>
      </c>
      <c r="E2034" s="2" t="s">
        <v>750</v>
      </c>
      <c r="F2034" s="2" t="str">
        <f t="array" ref="F2034">_xlfn.XLOOKUP(E2034,Restaurants!A:A,Restaurants!B:B)</f>
        <v>Restaurant 076</v>
      </c>
      <c r="G2034" s="2" t="s">
        <v>728</v>
      </c>
      <c r="H2034" s="2" t="str">
        <f t="array" ref="H2034">_xlfn.XLOOKUP(G2034,Food_Menu!A:A,Food_Menu!B:B)</f>
        <v>Food Item 0027</v>
      </c>
      <c r="I2034" s="2">
        <f t="array" ref="I2034">_xlfn.XLOOKUP(G2034,Food_Menu!A:A,Food_Menu!D:D)</f>
        <v>364.02</v>
      </c>
      <c r="J2034" s="2" t="s">
        <v>309</v>
      </c>
      <c r="K2034" s="2" t="str">
        <f t="array" ref="K2034">_xlfn.XLOOKUP(J2034,Delivery_Partners!A:A,Delivery_Partners!B:B)</f>
        <v>Delivery Partner 175</v>
      </c>
      <c r="L2034" s="3">
        <v>1</v>
      </c>
      <c r="M2034" s="2" t="s">
        <v>23</v>
      </c>
      <c r="N2034" s="2" t="s">
        <v>24</v>
      </c>
      <c r="O2034" s="3">
        <v>35</v>
      </c>
      <c r="P2034" s="13">
        <f t="shared" si="408"/>
        <v>364.02</v>
      </c>
      <c r="Q2034" s="13" t="str">
        <f t="shared" si="409"/>
        <v>Normal</v>
      </c>
      <c r="S2034" s="21"/>
    </row>
    <row r="2035" customHeight="1" spans="1:19">
      <c r="A2035" s="2" t="s">
        <v>3776</v>
      </c>
      <c r="B2035" s="29" t="s">
        <v>463</v>
      </c>
      <c r="C2035" s="2" t="s">
        <v>3777</v>
      </c>
      <c r="D2035" s="2" t="str">
        <f t="array" ref="D2035">_xlfn.XLOOKUP(C2035,Customers!A:A,Customers!B:B)</f>
        <v>Customer 0480</v>
      </c>
      <c r="E2035" s="2" t="s">
        <v>1711</v>
      </c>
      <c r="F2035" s="2" t="str">
        <f t="array" ref="F2035">_xlfn.XLOOKUP(E2035,Restaurants!A:A,Restaurants!B:B)</f>
        <v>Restaurant 100</v>
      </c>
      <c r="G2035" s="2" t="s">
        <v>276</v>
      </c>
      <c r="H2035" s="2" t="str">
        <f t="array" ref="H2035">_xlfn.XLOOKUP(G2035,Food_Menu!A:A,Food_Menu!B:B)</f>
        <v>Food Item 0145</v>
      </c>
      <c r="I2035" s="2">
        <f t="array" ref="I2035">_xlfn.XLOOKUP(G2035,Food_Menu!A:A,Food_Menu!D:D)</f>
        <v>530.68</v>
      </c>
      <c r="J2035" s="2" t="s">
        <v>203</v>
      </c>
      <c r="K2035" s="2" t="str">
        <f t="array" ref="K2035">_xlfn.XLOOKUP(J2035,Delivery_Partners!A:A,Delivery_Partners!B:B)</f>
        <v>Delivery Partner 110</v>
      </c>
      <c r="L2035" s="3">
        <v>1</v>
      </c>
      <c r="M2035" s="2" t="s">
        <v>23</v>
      </c>
      <c r="N2035" s="2" t="s">
        <v>24</v>
      </c>
      <c r="O2035" s="3">
        <v>40</v>
      </c>
      <c r="P2035" s="13">
        <f t="shared" si="408"/>
        <v>530.68</v>
      </c>
      <c r="Q2035" s="13" t="str">
        <f t="shared" si="409"/>
        <v>Normal</v>
      </c>
      <c r="S2035" s="21"/>
    </row>
    <row r="2036" customHeight="1" spans="1:19">
      <c r="A2036" s="2" t="s">
        <v>3778</v>
      </c>
      <c r="B2036" s="28">
        <v>45698</v>
      </c>
      <c r="C2036" s="2" t="s">
        <v>2736</v>
      </c>
      <c r="D2036" s="2" t="str">
        <f t="array" ref="D2036">_xlfn.XLOOKUP(C2036,Customers!A:A,Customers!B:B)</f>
        <v>Customer 0365</v>
      </c>
      <c r="E2036" s="2" t="s">
        <v>666</v>
      </c>
      <c r="F2036" s="2" t="str">
        <f t="array" ref="F2036">_xlfn.XLOOKUP(E2036,Restaurants!A:A,Restaurants!B:B)</f>
        <v>Restaurant 036</v>
      </c>
      <c r="G2036" s="2" t="s">
        <v>762</v>
      </c>
      <c r="H2036" s="2" t="str">
        <f t="array" ref="H2036">_xlfn.XLOOKUP(G2036,Food_Menu!A:A,Food_Menu!B:B)</f>
        <v>Food Item 0106</v>
      </c>
      <c r="I2036" s="2">
        <f t="array" ref="I2036">_xlfn.XLOOKUP(G2036,Food_Menu!A:A,Food_Menu!D:D)</f>
        <v>115.23</v>
      </c>
      <c r="J2036" s="2" t="s">
        <v>1863</v>
      </c>
      <c r="K2036" s="2" t="str">
        <f t="array" ref="K2036">_xlfn.XLOOKUP(J2036,Delivery_Partners!A:A,Delivery_Partners!B:B)</f>
        <v>Delivery Partner 088</v>
      </c>
      <c r="L2036" s="3">
        <v>2</v>
      </c>
      <c r="M2036" s="2" t="s">
        <v>23</v>
      </c>
      <c r="N2036" s="2" t="s">
        <v>55</v>
      </c>
      <c r="O2036" s="3">
        <v>45</v>
      </c>
      <c r="P2036" s="13">
        <f t="shared" si="408"/>
        <v>230.46</v>
      </c>
      <c r="Q2036" s="13" t="str">
        <f t="shared" si="409"/>
        <v>Normal</v>
      </c>
      <c r="S2036" s="21"/>
    </row>
    <row r="2037" hidden="1" customHeight="1" spans="1:19">
      <c r="A2037" s="2" t="s">
        <v>3779</v>
      </c>
      <c r="B2037" s="28">
        <v>45667</v>
      </c>
      <c r="C2037" s="2" t="s">
        <v>1354</v>
      </c>
      <c r="D2037" s="2" t="str">
        <f t="array" ref="D2037">_xlfn.XLOOKUP(C2037,Customers!A:A,Customers!B:B)</f>
        <v>Customer 1001</v>
      </c>
      <c r="E2037" s="2" t="s">
        <v>265</v>
      </c>
      <c r="F2037" s="2" t="str">
        <f t="array" ref="F2037">_xlfn.XLOOKUP(E2037,Restaurants!A:A,Restaurants!B:B)</f>
        <v>Restaurant 094</v>
      </c>
      <c r="G2037" s="2" t="s">
        <v>1575</v>
      </c>
      <c r="H2037" s="2" t="str">
        <f t="array" ref="H2037">_xlfn.XLOOKUP(G2037,Food_Menu!A:A,Food_Menu!B:B)</f>
        <v>Food Item 0101</v>
      </c>
      <c r="I2037" s="2"/>
      <c r="J2037" s="2" t="s">
        <v>107</v>
      </c>
      <c r="K2037" s="2" t="str">
        <f t="array" ref="K2037">_xlfn.XLOOKUP(J2037,Delivery_Partners!A:A,Delivery_Partners!B:B)</f>
        <v>Delivery Partner 167</v>
      </c>
      <c r="L2037" s="3">
        <v>1</v>
      </c>
      <c r="M2037" s="2" t="s">
        <v>101</v>
      </c>
      <c r="N2037" s="2" t="s">
        <v>24</v>
      </c>
      <c r="O2037" s="2"/>
    </row>
    <row r="2038" customHeight="1" spans="1:19">
      <c r="A2038" s="2" t="s">
        <v>3780</v>
      </c>
      <c r="B2038" s="29" t="s">
        <v>141</v>
      </c>
      <c r="C2038" s="2" t="s">
        <v>2872</v>
      </c>
      <c r="D2038" s="2" t="str">
        <f t="array" ref="D2038">_xlfn.XLOOKUP(C2038,Customers!A:A,Customers!B:B)</f>
        <v>Customer 1173</v>
      </c>
      <c r="E2038" s="2" t="s">
        <v>616</v>
      </c>
      <c r="F2038" s="2" t="str">
        <f t="array" ref="F2038">_xlfn.XLOOKUP(E2038,Restaurants!A:A,Restaurants!B:B)</f>
        <v>Restaurant 027</v>
      </c>
      <c r="G2038" s="2" t="s">
        <v>1192</v>
      </c>
      <c r="H2038" s="2" t="str">
        <f t="array" ref="H2038">_xlfn.XLOOKUP(G2038,Food_Menu!A:A,Food_Menu!B:B)</f>
        <v>Food Item 0097</v>
      </c>
      <c r="I2038" s="2">
        <f t="array" ref="I2038">_xlfn.XLOOKUP(G2038,Food_Menu!A:A,Food_Menu!D:D)</f>
        <v>584.54</v>
      </c>
      <c r="J2038" s="2" t="s">
        <v>35</v>
      </c>
      <c r="K2038" s="2" t="str">
        <f t="array" ref="K2038">_xlfn.XLOOKUP(J2038,Delivery_Partners!A:A,Delivery_Partners!B:B)</f>
        <v>Delivery Partner 081</v>
      </c>
      <c r="L2038" s="3">
        <v>1</v>
      </c>
      <c r="M2038" s="2" t="s">
        <v>23</v>
      </c>
      <c r="N2038" s="2" t="s">
        <v>24</v>
      </c>
      <c r="O2038" s="3">
        <v>22</v>
      </c>
      <c r="P2038" s="13">
        <f t="shared" ref="P2038:P2044" si="410">I2038*L2038</f>
        <v>584.54</v>
      </c>
      <c r="Q2038" s="13" t="str">
        <f t="shared" ref="Q2038:Q2044" si="411">IF(O2038="","Not Delivered",IF(O2038&lt;=30,"Fast",IF(O2038&lt;=60,"Normal","Slow")))</f>
        <v>Fast</v>
      </c>
      <c r="S2038" s="21"/>
    </row>
    <row r="2039" customHeight="1" spans="1:19">
      <c r="A2039" s="2" t="s">
        <v>3781</v>
      </c>
      <c r="B2039" s="28">
        <v>45666</v>
      </c>
      <c r="C2039" s="2" t="s">
        <v>2026</v>
      </c>
      <c r="D2039" s="2" t="str">
        <f t="array" ref="D2039">_xlfn.XLOOKUP(C2039,Customers!A:A,Customers!B:B)</f>
        <v>Customer 0839</v>
      </c>
      <c r="E2039" s="2" t="s">
        <v>712</v>
      </c>
      <c r="F2039" s="2" t="str">
        <f t="array" ref="F2039">_xlfn.XLOOKUP(E2039,Restaurants!A:A,Restaurants!B:B)</f>
        <v>Restaurant 074</v>
      </c>
      <c r="G2039" s="2" t="s">
        <v>1044</v>
      </c>
      <c r="H2039" s="2" t="str">
        <f t="array" ref="H2039">_xlfn.XLOOKUP(G2039,Food_Menu!A:A,Food_Menu!B:B)</f>
        <v>Food Item 0033</v>
      </c>
      <c r="I2039" s="2">
        <f t="array" ref="I2039">_xlfn.XLOOKUP(G2039,Food_Menu!A:A,Food_Menu!D:D)</f>
        <v>595.57</v>
      </c>
      <c r="J2039" s="2" t="s">
        <v>1581</v>
      </c>
      <c r="K2039" s="2" t="str">
        <f t="array" ref="K2039">_xlfn.XLOOKUP(J2039,Delivery_Partners!A:A,Delivery_Partners!B:B)</f>
        <v>Delivery Partner 076</v>
      </c>
      <c r="L2039" s="3">
        <v>1</v>
      </c>
      <c r="M2039" s="2" t="s">
        <v>23</v>
      </c>
      <c r="N2039" s="2" t="s">
        <v>24</v>
      </c>
      <c r="O2039" s="3">
        <v>15</v>
      </c>
      <c r="P2039" s="13">
        <f t="shared" si="410"/>
        <v>595.57</v>
      </c>
      <c r="Q2039" s="13" t="str">
        <f t="shared" si="411"/>
        <v>Fast</v>
      </c>
      <c r="S2039" s="21"/>
    </row>
    <row r="2040" customHeight="1" spans="1:19">
      <c r="A2040" s="2" t="s">
        <v>3782</v>
      </c>
      <c r="B2040" s="28">
        <v>45818</v>
      </c>
      <c r="C2040" s="2" t="s">
        <v>3252</v>
      </c>
      <c r="D2040" s="2" t="str">
        <f t="array" ref="D2040">_xlfn.XLOOKUP(C2040,Customers!A:A,Customers!B:B)</f>
        <v>Customer 0882</v>
      </c>
      <c r="E2040" s="2" t="s">
        <v>220</v>
      </c>
      <c r="F2040" s="2" t="str">
        <f t="array" ref="F2040">_xlfn.XLOOKUP(E2040,Restaurants!A:A,Restaurants!B:B)</f>
        <v>Restaurant 111</v>
      </c>
      <c r="G2040" s="2" t="s">
        <v>94</v>
      </c>
      <c r="H2040" s="2" t="str">
        <f t="array" ref="H2040">_xlfn.XLOOKUP(G2040,Food_Menu!A:A,Food_Menu!B:B)</f>
        <v>Food Item 0189</v>
      </c>
      <c r="I2040" s="2">
        <f t="array" ref="I2040">_xlfn.XLOOKUP(G2040,Food_Menu!A:A,Food_Menu!D:D)</f>
        <v>612.77</v>
      </c>
      <c r="J2040" s="2" t="s">
        <v>558</v>
      </c>
      <c r="K2040" s="2" t="str">
        <f t="array" ref="K2040">_xlfn.XLOOKUP(J2040,Delivery_Partners!A:A,Delivery_Partners!B:B)</f>
        <v>Delivery Partner 070</v>
      </c>
      <c r="L2040" s="3">
        <v>1</v>
      </c>
      <c r="M2040" s="2" t="s">
        <v>23</v>
      </c>
      <c r="N2040" s="2" t="s">
        <v>24</v>
      </c>
      <c r="O2040" s="3">
        <v>16</v>
      </c>
      <c r="P2040" s="13">
        <f t="shared" si="410"/>
        <v>612.77</v>
      </c>
      <c r="Q2040" s="13" t="str">
        <f t="shared" si="411"/>
        <v>Fast</v>
      </c>
      <c r="S2040" s="21"/>
    </row>
    <row r="2041" customHeight="1" spans="1:19">
      <c r="A2041" s="2" t="s">
        <v>3783</v>
      </c>
      <c r="B2041" s="29" t="s">
        <v>2528</v>
      </c>
      <c r="C2041" s="2" t="s">
        <v>219</v>
      </c>
      <c r="D2041" s="2" t="str">
        <f t="array" ref="D2041">_xlfn.XLOOKUP(C2041,Customers!A:A,Customers!B:B)</f>
        <v>Customer 0028</v>
      </c>
      <c r="E2041" s="2" t="s">
        <v>634</v>
      </c>
      <c r="F2041" s="2" t="str">
        <f t="array" ref="F2041">_xlfn.XLOOKUP(E2041,Restaurants!A:A,Restaurants!B:B)</f>
        <v>Restaurant 087</v>
      </c>
      <c r="G2041" s="2" t="s">
        <v>2284</v>
      </c>
      <c r="H2041" s="2" t="str">
        <f t="array" ref="H2041">_xlfn.XLOOKUP(G2041,Food_Menu!A:A,Food_Menu!B:B)</f>
        <v>Food Item 0001</v>
      </c>
      <c r="I2041" s="2">
        <f t="array" ref="I2041">_xlfn.XLOOKUP(G2041,Food_Menu!A:A,Food_Menu!D:D)</f>
        <v>107.77</v>
      </c>
      <c r="J2041" s="2" t="s">
        <v>435</v>
      </c>
      <c r="K2041" s="2" t="str">
        <f t="array" ref="K2041">_xlfn.XLOOKUP(J2041,Delivery_Partners!A:A,Delivery_Partners!B:B)</f>
        <v>Delivery Partner 040</v>
      </c>
      <c r="L2041" s="3">
        <v>1</v>
      </c>
      <c r="M2041" s="2" t="s">
        <v>23</v>
      </c>
      <c r="N2041" s="2" t="s">
        <v>55</v>
      </c>
      <c r="O2041" s="3">
        <v>15</v>
      </c>
      <c r="P2041" s="13">
        <f t="shared" si="410"/>
        <v>107.77</v>
      </c>
      <c r="Q2041" s="13" t="str">
        <f t="shared" si="411"/>
        <v>Fast</v>
      </c>
      <c r="S2041" s="21"/>
    </row>
    <row r="2042" customHeight="1" spans="1:19">
      <c r="A2042" s="2" t="s">
        <v>3784</v>
      </c>
      <c r="B2042" s="29" t="s">
        <v>64</v>
      </c>
      <c r="C2042" s="2" t="s">
        <v>1175</v>
      </c>
      <c r="D2042" s="2" t="str">
        <f t="array" ref="D2042">_xlfn.XLOOKUP(C2042,Customers!A:A,Customers!B:B)</f>
        <v>Customer 0077</v>
      </c>
      <c r="E2042" s="2" t="s">
        <v>27</v>
      </c>
      <c r="F2042" s="2" t="str">
        <f t="array" ref="F2042">_xlfn.XLOOKUP(E2042,Restaurants!A:A,Restaurants!B:B)</f>
        <v>Restaurant 033</v>
      </c>
      <c r="G2042" s="2" t="s">
        <v>587</v>
      </c>
      <c r="H2042" s="2" t="str">
        <f t="array" ref="H2042">_xlfn.XLOOKUP(G2042,Food_Menu!A:A,Food_Menu!B:B)</f>
        <v>Food Item 0107</v>
      </c>
      <c r="I2042" s="2">
        <f t="array" ref="I2042">_xlfn.XLOOKUP(G2042,Food_Menu!A:A,Food_Menu!D:D)</f>
        <v>548.61</v>
      </c>
      <c r="J2042" s="2" t="s">
        <v>62</v>
      </c>
      <c r="K2042" s="2" t="str">
        <f t="array" ref="K2042">_xlfn.XLOOKUP(J2042,Delivery_Partners!A:A,Delivery_Partners!B:B)</f>
        <v>Delivery Partner 051</v>
      </c>
      <c r="L2042" s="3">
        <v>1</v>
      </c>
      <c r="M2042" s="2" t="s">
        <v>23</v>
      </c>
      <c r="N2042" s="2" t="s">
        <v>55</v>
      </c>
      <c r="O2042" s="3">
        <v>21</v>
      </c>
      <c r="P2042" s="13">
        <f t="shared" si="410"/>
        <v>548.61</v>
      </c>
      <c r="Q2042" s="13" t="str">
        <f t="shared" si="411"/>
        <v>Fast</v>
      </c>
      <c r="S2042" s="21"/>
    </row>
    <row r="2043" customHeight="1" spans="1:19">
      <c r="A2043" s="2" t="s">
        <v>3785</v>
      </c>
      <c r="B2043" s="29" t="s">
        <v>1612</v>
      </c>
      <c r="C2043" s="2" t="s">
        <v>1936</v>
      </c>
      <c r="D2043" s="2" t="str">
        <f t="array" ref="D2043">_xlfn.XLOOKUP(C2043,Customers!A:A,Customers!B:B)</f>
        <v>Customer 0933</v>
      </c>
      <c r="E2043" s="2" t="s">
        <v>552</v>
      </c>
      <c r="F2043" s="2" t="str">
        <f t="array" ref="F2043">_xlfn.XLOOKUP(E2043,Restaurants!A:A,Restaurants!B:B)</f>
        <v>Restaurant 089</v>
      </c>
      <c r="G2043" s="2" t="s">
        <v>1951</v>
      </c>
      <c r="H2043" s="2" t="str">
        <f t="array" ref="H2043">_xlfn.XLOOKUP(G2043,Food_Menu!A:A,Food_Menu!B:B)</f>
        <v>Food Item 0060</v>
      </c>
      <c r="I2043" s="2">
        <f t="array" ref="I2043">_xlfn.XLOOKUP(G2043,Food_Menu!A:A,Food_Menu!D:D)</f>
        <v>246.78</v>
      </c>
      <c r="J2043" s="2" t="s">
        <v>29</v>
      </c>
      <c r="K2043" s="2" t="str">
        <f t="array" ref="K2043">_xlfn.XLOOKUP(J2043,Delivery_Partners!A:A,Delivery_Partners!B:B)</f>
        <v>Delivery Partner 017</v>
      </c>
      <c r="L2043" s="3">
        <v>1</v>
      </c>
      <c r="M2043" s="2" t="s">
        <v>23</v>
      </c>
      <c r="N2043" s="2" t="s">
        <v>42</v>
      </c>
      <c r="O2043" s="3">
        <v>19</v>
      </c>
      <c r="P2043" s="13">
        <f t="shared" si="410"/>
        <v>246.78</v>
      </c>
      <c r="Q2043" s="13" t="str">
        <f t="shared" si="411"/>
        <v>Fast</v>
      </c>
      <c r="S2043" s="21"/>
    </row>
    <row r="2044" customHeight="1" spans="1:19">
      <c r="A2044" s="2" t="s">
        <v>3786</v>
      </c>
      <c r="B2044" s="28">
        <v>45663</v>
      </c>
      <c r="C2044" s="2" t="s">
        <v>2888</v>
      </c>
      <c r="D2044" s="2" t="str">
        <f t="array" ref="D2044">_xlfn.XLOOKUP(C2044,Customers!A:A,Customers!B:B)</f>
        <v>Customer 0514</v>
      </c>
      <c r="E2044" s="2" t="s">
        <v>105</v>
      </c>
      <c r="F2044" s="2" t="str">
        <f t="array" ref="F2044">_xlfn.XLOOKUP(E2044,Restaurants!A:A,Restaurants!B:B)</f>
        <v>Restaurant 106</v>
      </c>
      <c r="G2044" s="2" t="s">
        <v>426</v>
      </c>
      <c r="H2044" s="2" t="str">
        <f t="array" ref="H2044">_xlfn.XLOOKUP(G2044,Food_Menu!A:A,Food_Menu!B:B)</f>
        <v>Food Item 0142</v>
      </c>
      <c r="I2044" s="2">
        <f t="array" ref="I2044">_xlfn.XLOOKUP(G2044,Food_Menu!A:A,Food_Menu!D:D)</f>
        <v>428.17</v>
      </c>
      <c r="J2044" s="2" t="s">
        <v>502</v>
      </c>
      <c r="K2044" s="2" t="str">
        <f t="array" ref="K2044">_xlfn.XLOOKUP(J2044,Delivery_Partners!A:A,Delivery_Partners!B:B)</f>
        <v>Delivery Partner 132</v>
      </c>
      <c r="L2044" s="3">
        <v>2</v>
      </c>
      <c r="M2044" s="2" t="s">
        <v>23</v>
      </c>
      <c r="N2044" s="2" t="s">
        <v>24</v>
      </c>
      <c r="O2044" s="3">
        <v>30</v>
      </c>
      <c r="P2044" s="13">
        <f t="shared" si="410"/>
        <v>856.34</v>
      </c>
      <c r="Q2044" s="13" t="str">
        <f t="shared" si="411"/>
        <v>Fast</v>
      </c>
      <c r="S2044" s="21"/>
    </row>
    <row r="2045" hidden="1" customHeight="1" spans="1:19">
      <c r="A2045" s="2" t="s">
        <v>3787</v>
      </c>
      <c r="B2045" s="28">
        <v>45698</v>
      </c>
      <c r="C2045" s="2" t="s">
        <v>2102</v>
      </c>
      <c r="D2045" s="2" t="str">
        <f t="array" ref="D2045">_xlfn.XLOOKUP(C2045,Customers!A:A,Customers!B:B)</f>
        <v>Customer 0609</v>
      </c>
      <c r="E2045" s="2" t="s">
        <v>771</v>
      </c>
      <c r="F2045" s="2" t="str">
        <f t="array" ref="F2045">_xlfn.XLOOKUP(E2045,Restaurants!A:A,Restaurants!B:B)</f>
        <v>Restaurant 107</v>
      </c>
      <c r="G2045" s="2" t="s">
        <v>631</v>
      </c>
      <c r="H2045" s="2" t="str">
        <f t="array" ref="H2045">_xlfn.XLOOKUP(G2045,Food_Menu!A:A,Food_Menu!B:B)</f>
        <v>Food Item 0121</v>
      </c>
      <c r="I2045" s="2"/>
      <c r="J2045" s="2" t="s">
        <v>643</v>
      </c>
      <c r="K2045" s="2" t="str">
        <f t="array" ref="K2045">_xlfn.XLOOKUP(J2045,Delivery_Partners!A:A,Delivery_Partners!B:B)</f>
        <v>Delivery Partner 107</v>
      </c>
      <c r="L2045" s="3">
        <v>3</v>
      </c>
      <c r="M2045" s="2" t="s">
        <v>189</v>
      </c>
      <c r="N2045" s="2" t="s">
        <v>55</v>
      </c>
      <c r="O2045" s="2"/>
    </row>
    <row r="2046" customHeight="1" spans="1:19">
      <c r="A2046" s="2" t="s">
        <v>3788</v>
      </c>
      <c r="B2046" s="29" t="s">
        <v>2186</v>
      </c>
      <c r="C2046" s="2" t="s">
        <v>2931</v>
      </c>
      <c r="D2046" s="2" t="str">
        <f t="array" ref="D2046">_xlfn.XLOOKUP(C2046,Customers!A:A,Customers!B:B)</f>
        <v>Customer 0831</v>
      </c>
      <c r="E2046" s="2" t="s">
        <v>552</v>
      </c>
      <c r="F2046" s="2" t="str">
        <f t="array" ref="F2046">_xlfn.XLOOKUP(E2046,Restaurants!A:A,Restaurants!B:B)</f>
        <v>Restaurant 089</v>
      </c>
      <c r="G2046" s="2" t="s">
        <v>1701</v>
      </c>
      <c r="H2046" s="2" t="str">
        <f t="array" ref="H2046">_xlfn.XLOOKUP(G2046,Food_Menu!A:A,Food_Menu!B:B)</f>
        <v>Food Item 0085</v>
      </c>
      <c r="I2046" s="2">
        <f t="array" ref="I2046">_xlfn.XLOOKUP(G2046,Food_Menu!A:A,Food_Menu!D:D)</f>
        <v>423.46</v>
      </c>
      <c r="J2046" s="2" t="s">
        <v>723</v>
      </c>
      <c r="K2046" s="2" t="str">
        <f t="array" ref="K2046">_xlfn.XLOOKUP(J2046,Delivery_Partners!A:A,Delivery_Partners!B:B)</f>
        <v>Delivery Partner 168</v>
      </c>
      <c r="L2046" s="3">
        <v>2</v>
      </c>
      <c r="M2046" s="2" t="s">
        <v>23</v>
      </c>
      <c r="N2046" s="2" t="s">
        <v>24</v>
      </c>
      <c r="O2046" s="3">
        <v>43</v>
      </c>
      <c r="P2046" s="13">
        <f t="shared" ref="P2046:P2052" si="412">I2046*L2046</f>
        <v>846.92</v>
      </c>
      <c r="Q2046" s="13" t="str">
        <f t="shared" ref="Q2046:Q2052" si="413">IF(O2046="","Not Delivered",IF(O2046&lt;=30,"Fast",IF(O2046&lt;=60,"Normal","Slow")))</f>
        <v>Normal</v>
      </c>
      <c r="S2046" s="21"/>
    </row>
    <row r="2047" customHeight="1" spans="1:19">
      <c r="A2047" s="2" t="s">
        <v>3789</v>
      </c>
      <c r="B2047" s="29" t="s">
        <v>353</v>
      </c>
      <c r="C2047" s="2" t="s">
        <v>3094</v>
      </c>
      <c r="D2047" s="2" t="str">
        <f t="array" ref="D2047">_xlfn.XLOOKUP(C2047,Customers!A:A,Customers!B:B)</f>
        <v>Customer 0417</v>
      </c>
      <c r="E2047" s="2" t="s">
        <v>121</v>
      </c>
      <c r="F2047" s="2" t="str">
        <f t="array" ref="F2047">_xlfn.XLOOKUP(E2047,Restaurants!A:A,Restaurants!B:B)</f>
        <v>Restaurant 088</v>
      </c>
      <c r="G2047" s="2" t="s">
        <v>144</v>
      </c>
      <c r="H2047" s="2" t="str">
        <f t="array" ref="H2047">_xlfn.XLOOKUP(G2047,Food_Menu!A:A,Food_Menu!B:B)</f>
        <v>Food Item 0118</v>
      </c>
      <c r="I2047" s="2">
        <f t="array" ref="I2047">_xlfn.XLOOKUP(G2047,Food_Menu!A:A,Food_Menu!D:D)</f>
        <v>301.92</v>
      </c>
      <c r="J2047" s="2" t="s">
        <v>203</v>
      </c>
      <c r="K2047" s="2" t="str">
        <f t="array" ref="K2047">_xlfn.XLOOKUP(J2047,Delivery_Partners!A:A,Delivery_Partners!B:B)</f>
        <v>Delivery Partner 110</v>
      </c>
      <c r="L2047" s="3">
        <v>1</v>
      </c>
      <c r="M2047" s="2" t="s">
        <v>23</v>
      </c>
      <c r="N2047" s="2" t="s">
        <v>24</v>
      </c>
      <c r="O2047" s="3">
        <v>28</v>
      </c>
      <c r="P2047" s="13">
        <f t="shared" si="412"/>
        <v>301.92</v>
      </c>
      <c r="Q2047" s="13" t="str">
        <f t="shared" si="413"/>
        <v>Fast</v>
      </c>
      <c r="S2047" s="21"/>
    </row>
    <row r="2048" customHeight="1" spans="1:19">
      <c r="A2048" s="2" t="s">
        <v>3790</v>
      </c>
      <c r="B2048" s="29" t="s">
        <v>320</v>
      </c>
      <c r="C2048" s="2" t="s">
        <v>2683</v>
      </c>
      <c r="D2048" s="2" t="str">
        <f t="array" ref="D2048">_xlfn.XLOOKUP(C2048,Customers!A:A,Customers!B:B)</f>
        <v>Customer 0819</v>
      </c>
      <c r="E2048" s="2" t="s">
        <v>358</v>
      </c>
      <c r="F2048" s="2" t="str">
        <f t="array" ref="F2048">_xlfn.XLOOKUP(E2048,Restaurants!A:A,Restaurants!B:B)</f>
        <v>Restaurant 095</v>
      </c>
      <c r="G2048" s="2" t="s">
        <v>303</v>
      </c>
      <c r="H2048" s="2" t="str">
        <f t="array" ref="H2048">_xlfn.XLOOKUP(G2048,Food_Menu!A:A,Food_Menu!B:B)</f>
        <v>Food Item 0050</v>
      </c>
      <c r="I2048" s="2">
        <f t="array" ref="I2048">_xlfn.XLOOKUP(G2048,Food_Menu!A:A,Food_Menu!D:D)</f>
        <v>122.02</v>
      </c>
      <c r="J2048" s="2" t="s">
        <v>900</v>
      </c>
      <c r="K2048" s="2" t="str">
        <f t="array" ref="K2048">_xlfn.XLOOKUP(J2048,Delivery_Partners!A:A,Delivery_Partners!B:B)</f>
        <v>Delivery Partner 015</v>
      </c>
      <c r="L2048" s="3">
        <v>1</v>
      </c>
      <c r="M2048" s="2" t="s">
        <v>23</v>
      </c>
      <c r="N2048" s="2" t="s">
        <v>55</v>
      </c>
      <c r="O2048" s="3">
        <v>29</v>
      </c>
      <c r="P2048" s="13">
        <f t="shared" si="412"/>
        <v>122.02</v>
      </c>
      <c r="Q2048" s="13" t="str">
        <f t="shared" si="413"/>
        <v>Fast</v>
      </c>
      <c r="S2048" s="21"/>
    </row>
    <row r="2049" customHeight="1" spans="1:19">
      <c r="A2049" s="2" t="s">
        <v>3791</v>
      </c>
      <c r="B2049" s="29" t="s">
        <v>1671</v>
      </c>
      <c r="C2049" s="2" t="s">
        <v>2903</v>
      </c>
      <c r="D2049" s="2" t="str">
        <f t="array" ref="D2049">_xlfn.XLOOKUP(C2049,Customers!A:A,Customers!B:B)</f>
        <v>Customer 0873</v>
      </c>
      <c r="E2049" s="2" t="s">
        <v>552</v>
      </c>
      <c r="F2049" s="2" t="str">
        <f t="array" ref="F2049">_xlfn.XLOOKUP(E2049,Restaurants!A:A,Restaurants!B:B)</f>
        <v>Restaurant 089</v>
      </c>
      <c r="G2049" s="2" t="s">
        <v>158</v>
      </c>
      <c r="H2049" s="2" t="str">
        <f t="array" ref="H2049">_xlfn.XLOOKUP(G2049,Food_Menu!A:A,Food_Menu!B:B)</f>
        <v>Food Item 0029</v>
      </c>
      <c r="I2049" s="2">
        <f t="array" ref="I2049">_xlfn.XLOOKUP(G2049,Food_Menu!A:A,Food_Menu!D:D)</f>
        <v>434.93</v>
      </c>
      <c r="J2049" s="2" t="s">
        <v>495</v>
      </c>
      <c r="K2049" s="2" t="str">
        <f t="array" ref="K2049">_xlfn.XLOOKUP(J2049,Delivery_Partners!A:A,Delivery_Partners!B:B)</f>
        <v>Delivery Partner 112</v>
      </c>
      <c r="L2049" s="3">
        <v>2</v>
      </c>
      <c r="M2049" s="2" t="s">
        <v>23</v>
      </c>
      <c r="N2049" s="2" t="s">
        <v>24</v>
      </c>
      <c r="O2049" s="3">
        <v>59</v>
      </c>
      <c r="P2049" s="13">
        <f t="shared" si="412"/>
        <v>869.86</v>
      </c>
      <c r="Q2049" s="13" t="str">
        <f t="shared" si="413"/>
        <v>Normal</v>
      </c>
      <c r="S2049" s="21"/>
    </row>
    <row r="2050" customHeight="1" spans="1:19">
      <c r="A2050" s="2" t="s">
        <v>3792</v>
      </c>
      <c r="B2050" s="28">
        <v>46001</v>
      </c>
      <c r="C2050" s="2" t="s">
        <v>1276</v>
      </c>
      <c r="D2050" s="2" t="str">
        <f t="array" ref="D2050">_xlfn.XLOOKUP(C2050,Customers!A:A,Customers!B:B)</f>
        <v>Customer 0289</v>
      </c>
      <c r="E2050" s="2" t="s">
        <v>1765</v>
      </c>
      <c r="F2050" s="2" t="str">
        <f t="array" ref="F2050">_xlfn.XLOOKUP(E2050,Restaurants!A:A,Restaurants!B:B)</f>
        <v>Restaurant 017</v>
      </c>
      <c r="G2050" s="2" t="s">
        <v>579</v>
      </c>
      <c r="H2050" s="2" t="str">
        <f t="array" ref="H2050">_xlfn.XLOOKUP(G2050,Food_Menu!A:A,Food_Menu!B:B)</f>
        <v>Food Item 0200</v>
      </c>
      <c r="I2050" s="2">
        <f t="array" ref="I2050">_xlfn.XLOOKUP(G2050,Food_Menu!A:A,Food_Menu!D:D)</f>
        <v>511.44</v>
      </c>
      <c r="J2050" s="2" t="s">
        <v>1196</v>
      </c>
      <c r="K2050" s="2" t="str">
        <f t="array" ref="K2050">_xlfn.XLOOKUP(J2050,Delivery_Partners!A:A,Delivery_Partners!B:B)</f>
        <v>Delivery Partner 032</v>
      </c>
      <c r="L2050" s="3">
        <v>2</v>
      </c>
      <c r="M2050" s="2" t="s">
        <v>23</v>
      </c>
      <c r="N2050" s="2" t="s">
        <v>24</v>
      </c>
      <c r="O2050" s="3">
        <v>42</v>
      </c>
      <c r="P2050" s="13">
        <f t="shared" si="412"/>
        <v>1022.88</v>
      </c>
      <c r="Q2050" s="13" t="str">
        <f t="shared" si="413"/>
        <v>Normal</v>
      </c>
      <c r="S2050" s="21"/>
    </row>
    <row r="2051" customHeight="1" spans="1:19">
      <c r="A2051" s="2" t="s">
        <v>3793</v>
      </c>
      <c r="B2051" s="29" t="s">
        <v>681</v>
      </c>
      <c r="C2051" s="2" t="s">
        <v>1725</v>
      </c>
      <c r="D2051" s="2" t="str">
        <f t="array" ref="D2051">_xlfn.XLOOKUP(C2051,Customers!A:A,Customers!B:B)</f>
        <v>Customer 0824</v>
      </c>
      <c r="E2051" s="2" t="s">
        <v>182</v>
      </c>
      <c r="F2051" s="2" t="str">
        <f t="array" ref="F2051">_xlfn.XLOOKUP(E2051,Restaurants!A:A,Restaurants!B:B)</f>
        <v>Restaurant 097</v>
      </c>
      <c r="G2051" s="2" t="s">
        <v>543</v>
      </c>
      <c r="H2051" s="2" t="str">
        <f t="array" ref="H2051">_xlfn.XLOOKUP(G2051,Food_Menu!A:A,Food_Menu!B:B)</f>
        <v>Food Item 0136</v>
      </c>
      <c r="I2051" s="2">
        <f t="array" ref="I2051">_xlfn.XLOOKUP(G2051,Food_Menu!A:A,Food_Menu!D:D)</f>
        <v>319.29</v>
      </c>
      <c r="J2051" s="2" t="s">
        <v>663</v>
      </c>
      <c r="K2051" s="2" t="str">
        <f t="array" ref="K2051">_xlfn.XLOOKUP(J2051,Delivery_Partners!A:A,Delivery_Partners!B:B)</f>
        <v>Delivery Partner 007</v>
      </c>
      <c r="L2051" s="3">
        <v>4</v>
      </c>
      <c r="M2051" s="2" t="s">
        <v>23</v>
      </c>
      <c r="N2051" s="2" t="s">
        <v>24</v>
      </c>
      <c r="O2051" s="3">
        <v>37</v>
      </c>
      <c r="P2051" s="13">
        <f t="shared" si="412"/>
        <v>1277.16</v>
      </c>
      <c r="Q2051" s="13" t="str">
        <f t="shared" si="413"/>
        <v>Normal</v>
      </c>
      <c r="S2051" s="21"/>
    </row>
    <row r="2052" customHeight="1" spans="1:19">
      <c r="A2052" s="2" t="s">
        <v>3794</v>
      </c>
      <c r="B2052" s="29" t="s">
        <v>2406</v>
      </c>
      <c r="C2052" s="2" t="s">
        <v>654</v>
      </c>
      <c r="D2052" s="2" t="str">
        <f t="array" ref="D2052">_xlfn.XLOOKUP(C2052,Customers!A:A,Customers!B:B)</f>
        <v>Customer 0204</v>
      </c>
      <c r="E2052" s="2" t="s">
        <v>451</v>
      </c>
      <c r="F2052" s="2" t="str">
        <f t="array" ref="F2052">_xlfn.XLOOKUP(E2052,Restaurants!A:A,Restaurants!B:B)</f>
        <v>Restaurant 022</v>
      </c>
      <c r="G2052" s="2" t="s">
        <v>557</v>
      </c>
      <c r="H2052" s="2" t="str">
        <f t="array" ref="H2052">_xlfn.XLOOKUP(G2052,Food_Menu!A:A,Food_Menu!B:B)</f>
        <v>Food Item 0144</v>
      </c>
      <c r="I2052" s="2">
        <f t="array" ref="I2052">_xlfn.XLOOKUP(G2052,Food_Menu!A:A,Food_Menu!D:D)</f>
        <v>277.13</v>
      </c>
      <c r="J2052" s="2" t="s">
        <v>988</v>
      </c>
      <c r="K2052" s="2" t="str">
        <f t="array" ref="K2052">_xlfn.XLOOKUP(J2052,Delivery_Partners!A:A,Delivery_Partners!B:B)</f>
        <v>Delivery Partner 120</v>
      </c>
      <c r="L2052" s="3">
        <v>1</v>
      </c>
      <c r="M2052" s="2" t="s">
        <v>23</v>
      </c>
      <c r="N2052" s="2" t="s">
        <v>55</v>
      </c>
      <c r="O2052" s="3">
        <v>36</v>
      </c>
      <c r="P2052" s="13">
        <f t="shared" si="412"/>
        <v>277.13</v>
      </c>
      <c r="Q2052" s="13" t="str">
        <f t="shared" si="413"/>
        <v>Normal</v>
      </c>
      <c r="S2052" s="21"/>
    </row>
    <row r="2053" hidden="1" customHeight="1" spans="1:19">
      <c r="A2053" s="2" t="s">
        <v>3795</v>
      </c>
      <c r="B2053" s="28">
        <v>45789</v>
      </c>
      <c r="C2053" s="2" t="s">
        <v>3796</v>
      </c>
      <c r="D2053" s="2" t="str">
        <f t="array" ref="D2053">_xlfn.XLOOKUP(C2053,Customers!A:A,Customers!B:B)</f>
        <v>Customer 0373</v>
      </c>
      <c r="E2053" s="2" t="s">
        <v>468</v>
      </c>
      <c r="F2053" s="2" t="str">
        <f t="array" ref="F2053">_xlfn.XLOOKUP(E2053,Restaurants!A:A,Restaurants!B:B)</f>
        <v>Restaurant 067</v>
      </c>
      <c r="G2053" s="2" t="s">
        <v>221</v>
      </c>
      <c r="H2053" s="2" t="str">
        <f t="array" ref="H2053">_xlfn.XLOOKUP(G2053,Food_Menu!A:A,Food_Menu!B:B)</f>
        <v>Food Item 0220</v>
      </c>
      <c r="I2053" s="2"/>
      <c r="J2053" s="2" t="s">
        <v>909</v>
      </c>
      <c r="K2053" s="2" t="str">
        <f t="array" ref="K2053">_xlfn.XLOOKUP(J2053,Delivery_Partners!A:A,Delivery_Partners!B:B)</f>
        <v>Delivery Partner 005</v>
      </c>
      <c r="L2053" s="3">
        <v>1</v>
      </c>
      <c r="M2053" s="2" t="s">
        <v>101</v>
      </c>
      <c r="N2053" s="2" t="s">
        <v>24</v>
      </c>
      <c r="O2053" s="2"/>
    </row>
    <row r="2054" customHeight="1" spans="1:19">
      <c r="A2054" s="2" t="s">
        <v>3797</v>
      </c>
      <c r="B2054" s="29" t="s">
        <v>746</v>
      </c>
      <c r="C2054" s="2" t="s">
        <v>3798</v>
      </c>
      <c r="D2054" s="2" t="str">
        <f t="array" ref="D2054">_xlfn.XLOOKUP(C2054,Customers!A:A,Customers!B:B)</f>
        <v>Customer 0937</v>
      </c>
      <c r="E2054" s="2" t="s">
        <v>952</v>
      </c>
      <c r="F2054" s="2" t="str">
        <f t="array" ref="F2054">_xlfn.XLOOKUP(E2054,Restaurants!A:A,Restaurants!B:B)</f>
        <v>Restaurant 041</v>
      </c>
      <c r="G2054" s="2" t="s">
        <v>591</v>
      </c>
      <c r="H2054" s="2" t="str">
        <f t="array" ref="H2054">_xlfn.XLOOKUP(G2054,Food_Menu!A:A,Food_Menu!B:B)</f>
        <v>Food Item 0199</v>
      </c>
      <c r="I2054" s="2">
        <f t="array" ref="I2054">_xlfn.XLOOKUP(G2054,Food_Menu!A:A,Food_Menu!D:D)</f>
        <v>484.48</v>
      </c>
      <c r="J2054" s="2" t="s">
        <v>1193</v>
      </c>
      <c r="K2054" s="2" t="str">
        <f t="array" ref="K2054">_xlfn.XLOOKUP(J2054,Delivery_Partners!A:A,Delivery_Partners!B:B)</f>
        <v>Delivery Partner 074</v>
      </c>
      <c r="L2054" s="3">
        <v>1</v>
      </c>
      <c r="M2054" s="2" t="s">
        <v>23</v>
      </c>
      <c r="N2054" s="2" t="s">
        <v>42</v>
      </c>
      <c r="O2054" s="3">
        <v>59</v>
      </c>
      <c r="P2054" s="13">
        <f t="shared" ref="P2054:P2056" si="414">I2054*L2054</f>
        <v>484.48</v>
      </c>
      <c r="Q2054" s="13" t="str">
        <f t="shared" ref="Q2054:Q2056" si="415">IF(O2054="","Not Delivered",IF(O2054&lt;=30,"Fast",IF(O2054&lt;=60,"Normal","Slow")))</f>
        <v>Normal</v>
      </c>
      <c r="S2054" s="21"/>
    </row>
    <row r="2055" customHeight="1" spans="1:19">
      <c r="A2055" s="2" t="s">
        <v>3799</v>
      </c>
      <c r="B2055" s="28">
        <v>45816</v>
      </c>
      <c r="C2055" s="2" t="s">
        <v>630</v>
      </c>
      <c r="D2055" s="2" t="str">
        <f t="array" ref="D2055">_xlfn.XLOOKUP(C2055,Customers!A:A,Customers!B:B)</f>
        <v>Customer 1180</v>
      </c>
      <c r="E2055" s="2" t="s">
        <v>281</v>
      </c>
      <c r="F2055" s="2" t="str">
        <f t="array" ref="F2055">_xlfn.XLOOKUP(E2055,Restaurants!A:A,Restaurants!B:B)</f>
        <v>Restaurant 026</v>
      </c>
      <c r="G2055" s="2" t="s">
        <v>624</v>
      </c>
      <c r="H2055" s="2" t="str">
        <f t="array" ref="H2055">_xlfn.XLOOKUP(G2055,Food_Menu!A:A,Food_Menu!B:B)</f>
        <v>Food Item 0129</v>
      </c>
      <c r="I2055" s="2">
        <f t="array" ref="I2055">_xlfn.XLOOKUP(G2055,Food_Menu!A:A,Food_Menu!D:D)</f>
        <v>581.3</v>
      </c>
      <c r="J2055" s="2" t="s">
        <v>148</v>
      </c>
      <c r="K2055" s="2" t="str">
        <f t="array" ref="K2055">_xlfn.XLOOKUP(J2055,Delivery_Partners!A:A,Delivery_Partners!B:B)</f>
        <v>Delivery Partner 162</v>
      </c>
      <c r="L2055" s="3">
        <v>3</v>
      </c>
      <c r="M2055" s="2" t="s">
        <v>23</v>
      </c>
      <c r="N2055" s="2" t="s">
        <v>24</v>
      </c>
      <c r="O2055" s="3">
        <v>33</v>
      </c>
      <c r="P2055" s="13">
        <f t="shared" si="414"/>
        <v>1743.9</v>
      </c>
      <c r="Q2055" s="13" t="str">
        <f t="shared" si="415"/>
        <v>Normal</v>
      </c>
      <c r="S2055" s="21"/>
    </row>
    <row r="2056" customHeight="1" spans="1:19">
      <c r="A2056" s="2" t="s">
        <v>3800</v>
      </c>
      <c r="B2056" s="29" t="s">
        <v>1042</v>
      </c>
      <c r="C2056" s="2" t="s">
        <v>2426</v>
      </c>
      <c r="D2056" s="2" t="str">
        <f t="array" ref="D2056">_xlfn.XLOOKUP(C2056,Customers!A:A,Customers!B:B)</f>
        <v>Customer 0078</v>
      </c>
      <c r="E2056" s="2" t="s">
        <v>984</v>
      </c>
      <c r="F2056" s="2" t="str">
        <f t="array" ref="F2056">_xlfn.XLOOKUP(E2056,Restaurants!A:A,Restaurants!B:B)</f>
        <v>Restaurant 034</v>
      </c>
      <c r="G2056" s="2" t="s">
        <v>1018</v>
      </c>
      <c r="H2056" s="2" t="str">
        <f t="array" ref="H2056">_xlfn.XLOOKUP(G2056,Food_Menu!A:A,Food_Menu!B:B)</f>
        <v>Food Item 0175</v>
      </c>
      <c r="I2056" s="2">
        <f t="array" ref="I2056">_xlfn.XLOOKUP(G2056,Food_Menu!A:A,Food_Menu!D:D)</f>
        <v>114.67</v>
      </c>
      <c r="J2056" s="2" t="s">
        <v>976</v>
      </c>
      <c r="K2056" s="2" t="str">
        <f t="array" ref="K2056">_xlfn.XLOOKUP(J2056,Delivery_Partners!A:A,Delivery_Partners!B:B)</f>
        <v>Delivery Partner 047</v>
      </c>
      <c r="L2056" s="3">
        <v>2</v>
      </c>
      <c r="M2056" s="2" t="s">
        <v>23</v>
      </c>
      <c r="N2056" s="2" t="s">
        <v>24</v>
      </c>
      <c r="O2056" s="3">
        <v>37</v>
      </c>
      <c r="P2056" s="13">
        <f t="shared" si="414"/>
        <v>229.34</v>
      </c>
      <c r="Q2056" s="13" t="str">
        <f t="shared" si="415"/>
        <v>Normal</v>
      </c>
      <c r="S2056" s="21"/>
    </row>
    <row r="2057" hidden="1" customHeight="1" spans="1:19">
      <c r="A2057" s="2" t="s">
        <v>3801</v>
      </c>
      <c r="B2057" s="28">
        <v>45694</v>
      </c>
      <c r="C2057" s="2" t="s">
        <v>1790</v>
      </c>
      <c r="D2057" s="2" t="str">
        <f t="array" ref="D2057">_xlfn.XLOOKUP(C2057,Customers!A:A,Customers!B:B)</f>
        <v>Customer 0779</v>
      </c>
      <c r="E2057" s="2" t="s">
        <v>78</v>
      </c>
      <c r="F2057" s="2" t="str">
        <f t="array" ref="F2057">_xlfn.XLOOKUP(E2057,Restaurants!A:A,Restaurants!B:B)</f>
        <v>Restaurant 011</v>
      </c>
      <c r="G2057" s="2" t="s">
        <v>751</v>
      </c>
      <c r="H2057" s="2" t="str">
        <f t="array" ref="H2057">_xlfn.XLOOKUP(G2057,Food_Menu!A:A,Food_Menu!B:B)</f>
        <v>Food Item 0117</v>
      </c>
      <c r="I2057" s="2"/>
      <c r="J2057" s="2" t="s">
        <v>756</v>
      </c>
      <c r="K2057" s="2" t="str">
        <f t="array" ref="K2057">_xlfn.XLOOKUP(J2057,Delivery_Partners!A:A,Delivery_Partners!B:B)</f>
        <v>Delivery Partner 126</v>
      </c>
      <c r="L2057" s="3">
        <v>3</v>
      </c>
      <c r="M2057" s="2" t="s">
        <v>101</v>
      </c>
      <c r="N2057" s="2" t="s">
        <v>24</v>
      </c>
      <c r="O2057" s="2"/>
    </row>
    <row r="2058" customHeight="1" spans="1:19">
      <c r="A2058" s="2" t="s">
        <v>3802</v>
      </c>
      <c r="B2058" s="29" t="s">
        <v>1671</v>
      </c>
      <c r="C2058" s="2" t="s">
        <v>1271</v>
      </c>
      <c r="D2058" s="2" t="str">
        <f t="array" ref="D2058">_xlfn.XLOOKUP(C2058,Customers!A:A,Customers!B:B)</f>
        <v>Customer 0684</v>
      </c>
      <c r="E2058" s="2" t="s">
        <v>1176</v>
      </c>
      <c r="F2058" s="2" t="str">
        <f t="array" ref="F2058">_xlfn.XLOOKUP(E2058,Restaurants!A:A,Restaurants!B:B)</f>
        <v>Restaurant 053</v>
      </c>
      <c r="G2058" s="2" t="s">
        <v>1475</v>
      </c>
      <c r="H2058" s="2" t="str">
        <f t="array" ref="H2058">_xlfn.XLOOKUP(G2058,Food_Menu!A:A,Food_Menu!B:B)</f>
        <v>Food Item 0053</v>
      </c>
      <c r="I2058" s="2">
        <f t="array" ref="I2058">_xlfn.XLOOKUP(G2058,Food_Menu!A:A,Food_Menu!D:D)</f>
        <v>308.97</v>
      </c>
      <c r="J2058" s="2" t="s">
        <v>236</v>
      </c>
      <c r="K2058" s="2" t="str">
        <f t="array" ref="K2058">_xlfn.XLOOKUP(J2058,Delivery_Partners!A:A,Delivery_Partners!B:B)</f>
        <v>Delivery Partner 068</v>
      </c>
      <c r="L2058" s="3">
        <v>2</v>
      </c>
      <c r="M2058" s="2" t="s">
        <v>23</v>
      </c>
      <c r="N2058" s="2" t="s">
        <v>42</v>
      </c>
      <c r="O2058" s="3">
        <v>27</v>
      </c>
      <c r="P2058" s="13">
        <f t="shared" ref="P2058:P2063" si="416">I2058*L2058</f>
        <v>617.94</v>
      </c>
      <c r="Q2058" s="13" t="str">
        <f t="shared" ref="Q2058:Q2063" si="417">IF(O2058="","Not Delivered",IF(O2058&lt;=30,"Fast",IF(O2058&lt;=60,"Normal","Slow")))</f>
        <v>Fast</v>
      </c>
      <c r="S2058" s="21"/>
    </row>
    <row r="2059" customHeight="1" spans="1:19">
      <c r="A2059" s="2" t="s">
        <v>3803</v>
      </c>
      <c r="B2059" s="29" t="s">
        <v>1551</v>
      </c>
      <c r="C2059" s="2" t="s">
        <v>1216</v>
      </c>
      <c r="D2059" s="2" t="str">
        <f t="array" ref="D2059">_xlfn.XLOOKUP(C2059,Customers!A:A,Customers!B:B)</f>
        <v>Customer 0727</v>
      </c>
      <c r="E2059" s="2" t="s">
        <v>193</v>
      </c>
      <c r="F2059" s="2" t="str">
        <f t="array" ref="F2059">_xlfn.XLOOKUP(E2059,Restaurants!A:A,Restaurants!B:B)</f>
        <v>Restaurant 051</v>
      </c>
      <c r="G2059" s="2" t="s">
        <v>183</v>
      </c>
      <c r="H2059" s="2" t="str">
        <f t="array" ref="H2059">_xlfn.XLOOKUP(G2059,Food_Menu!A:A,Food_Menu!B:B)</f>
        <v>Food Item 0137</v>
      </c>
      <c r="I2059" s="2">
        <f t="array" ref="I2059">_xlfn.XLOOKUP(G2059,Food_Menu!A:A,Food_Menu!D:D)</f>
        <v>200.4</v>
      </c>
      <c r="J2059" s="2" t="s">
        <v>314</v>
      </c>
      <c r="K2059" s="2" t="str">
        <f t="array" ref="K2059">_xlfn.XLOOKUP(J2059,Delivery_Partners!A:A,Delivery_Partners!B:B)</f>
        <v>Delivery Partner 021</v>
      </c>
      <c r="L2059" s="3">
        <v>4</v>
      </c>
      <c r="M2059" s="2" t="s">
        <v>23</v>
      </c>
      <c r="N2059" s="2" t="s">
        <v>55</v>
      </c>
      <c r="O2059" s="3">
        <v>28</v>
      </c>
      <c r="P2059" s="13">
        <f t="shared" si="416"/>
        <v>801.6</v>
      </c>
      <c r="Q2059" s="13" t="str">
        <f t="shared" si="417"/>
        <v>Fast</v>
      </c>
      <c r="S2059" s="21"/>
    </row>
    <row r="2060" customHeight="1" spans="1:19">
      <c r="A2060" s="2" t="s">
        <v>3804</v>
      </c>
      <c r="B2060" s="29" t="s">
        <v>780</v>
      </c>
      <c r="C2060" s="2" t="s">
        <v>1151</v>
      </c>
      <c r="D2060" s="2" t="str">
        <f t="array" ref="D2060">_xlfn.XLOOKUP(C2060,Customers!A:A,Customers!B:B)</f>
        <v>Customer 0945</v>
      </c>
      <c r="E2060" s="2" t="s">
        <v>1022</v>
      </c>
      <c r="F2060" s="2" t="str">
        <f t="array" ref="F2060">_xlfn.XLOOKUP(E2060,Restaurants!A:A,Restaurants!B:B)</f>
        <v>Restaurant 049</v>
      </c>
      <c r="G2060" s="2" t="s">
        <v>1919</v>
      </c>
      <c r="H2060" s="2" t="str">
        <f t="array" ref="H2060">_xlfn.XLOOKUP(G2060,Food_Menu!A:A,Food_Menu!B:B)</f>
        <v>Food Item 0201</v>
      </c>
      <c r="I2060" s="2">
        <f t="array" ref="I2060">_xlfn.XLOOKUP(G2060,Food_Menu!A:A,Food_Menu!D:D)</f>
        <v>613.68</v>
      </c>
      <c r="J2060" s="2" t="s">
        <v>651</v>
      </c>
      <c r="K2060" s="2" t="str">
        <f t="array" ref="K2060">_xlfn.XLOOKUP(J2060,Delivery_Partners!A:A,Delivery_Partners!B:B)</f>
        <v>Delivery Partner 036</v>
      </c>
      <c r="L2060" s="3">
        <v>1</v>
      </c>
      <c r="M2060" s="2" t="s">
        <v>23</v>
      </c>
      <c r="N2060" s="2" t="s">
        <v>24</v>
      </c>
      <c r="O2060" s="3">
        <v>41</v>
      </c>
      <c r="P2060" s="13">
        <f t="shared" si="416"/>
        <v>613.68</v>
      </c>
      <c r="Q2060" s="13" t="str">
        <f t="shared" si="417"/>
        <v>Normal</v>
      </c>
      <c r="S2060" s="21"/>
    </row>
    <row r="2061" customHeight="1" spans="1:19">
      <c r="A2061" s="2" t="s">
        <v>3805</v>
      </c>
      <c r="B2061" s="29" t="s">
        <v>2448</v>
      </c>
      <c r="C2061" s="2" t="s">
        <v>1707</v>
      </c>
      <c r="D2061" s="2" t="str">
        <f t="array" ref="D2061">_xlfn.XLOOKUP(C2061,Customers!A:A,Customers!B:B)</f>
        <v>Customer 0084</v>
      </c>
      <c r="E2061" s="2" t="s">
        <v>98</v>
      </c>
      <c r="F2061" s="2" t="str">
        <f t="array" ref="F2061">_xlfn.XLOOKUP(E2061,Restaurants!A:A,Restaurants!B:B)</f>
        <v>Restaurant 012</v>
      </c>
      <c r="G2061" s="2" t="s">
        <v>1103</v>
      </c>
      <c r="H2061" s="2" t="str">
        <f t="array" ref="H2061">_xlfn.XLOOKUP(G2061,Food_Menu!A:A,Food_Menu!B:B)</f>
        <v>Food Item 0194</v>
      </c>
      <c r="I2061" s="2">
        <f t="array" ref="I2061">_xlfn.XLOOKUP(G2061,Food_Menu!A:A,Food_Menu!D:D)</f>
        <v>325.87</v>
      </c>
      <c r="J2061" s="2" t="s">
        <v>636</v>
      </c>
      <c r="K2061" s="2" t="str">
        <f t="array" ref="K2061">_xlfn.XLOOKUP(J2061,Delivery_Partners!A:A,Delivery_Partners!B:B)</f>
        <v>Delivery Partner 014</v>
      </c>
      <c r="L2061" s="3">
        <v>3</v>
      </c>
      <c r="M2061" s="2" t="s">
        <v>23</v>
      </c>
      <c r="N2061" s="2" t="s">
        <v>42</v>
      </c>
      <c r="O2061" s="3">
        <v>26</v>
      </c>
      <c r="P2061" s="13">
        <f t="shared" si="416"/>
        <v>977.61</v>
      </c>
      <c r="Q2061" s="13" t="str">
        <f t="shared" si="417"/>
        <v>Fast</v>
      </c>
      <c r="S2061" s="21"/>
    </row>
    <row r="2062" customHeight="1" spans="1:19">
      <c r="A2062" s="2" t="s">
        <v>3806</v>
      </c>
      <c r="B2062" s="28">
        <v>45663</v>
      </c>
      <c r="C2062" s="2" t="s">
        <v>264</v>
      </c>
      <c r="D2062" s="2" t="str">
        <f t="array" ref="D2062">_xlfn.XLOOKUP(C2062,Customers!A:A,Customers!B:B)</f>
        <v>Customer 0888</v>
      </c>
      <c r="E2062" s="2" t="s">
        <v>366</v>
      </c>
      <c r="F2062" s="2" t="str">
        <f t="array" ref="F2062">_xlfn.XLOOKUP(E2062,Restaurants!A:A,Restaurants!B:B)</f>
        <v>Restaurant 073</v>
      </c>
      <c r="G2062" s="2" t="s">
        <v>1506</v>
      </c>
      <c r="H2062" s="2" t="str">
        <f t="array" ref="H2062">_xlfn.XLOOKUP(G2062,Food_Menu!A:A,Food_Menu!B:B)</f>
        <v>Food Item 0112</v>
      </c>
      <c r="I2062" s="2">
        <f t="array" ref="I2062">_xlfn.XLOOKUP(G2062,Food_Menu!A:A,Food_Menu!D:D)</f>
        <v>97.22</v>
      </c>
      <c r="J2062" s="2" t="s">
        <v>112</v>
      </c>
      <c r="K2062" s="2" t="str">
        <f t="array" ref="K2062">_xlfn.XLOOKUP(J2062,Delivery_Partners!A:A,Delivery_Partners!B:B)</f>
        <v>Delivery Partner 028</v>
      </c>
      <c r="L2062" s="3">
        <v>3</v>
      </c>
      <c r="M2062" s="2" t="s">
        <v>23</v>
      </c>
      <c r="N2062" s="2" t="s">
        <v>24</v>
      </c>
      <c r="O2062" s="3">
        <v>36</v>
      </c>
      <c r="P2062" s="13">
        <f t="shared" si="416"/>
        <v>291.66</v>
      </c>
      <c r="Q2062" s="13" t="str">
        <f t="shared" si="417"/>
        <v>Normal</v>
      </c>
      <c r="S2062" s="21"/>
    </row>
    <row r="2063" customHeight="1" spans="1:19">
      <c r="A2063" s="2" t="s">
        <v>3807</v>
      </c>
      <c r="B2063" s="29" t="s">
        <v>1118</v>
      </c>
      <c r="C2063" s="2" t="s">
        <v>1263</v>
      </c>
      <c r="D2063" s="2" t="str">
        <f t="array" ref="D2063">_xlfn.XLOOKUP(C2063,Customers!A:A,Customers!B:B)</f>
        <v>Customer 0336</v>
      </c>
      <c r="E2063" s="2" t="s">
        <v>254</v>
      </c>
      <c r="F2063" s="2" t="str">
        <f t="array" ref="F2063">_xlfn.XLOOKUP(E2063,Restaurants!A:A,Restaurants!B:B)</f>
        <v>Restaurant 021</v>
      </c>
      <c r="G2063" s="2" t="s">
        <v>650</v>
      </c>
      <c r="H2063" s="2" t="str">
        <f t="array" ref="H2063">_xlfn.XLOOKUP(G2063,Food_Menu!A:A,Food_Menu!B:B)</f>
        <v>Food Item 0209</v>
      </c>
      <c r="I2063" s="2">
        <f t="array" ref="I2063">_xlfn.XLOOKUP(G2063,Food_Menu!A:A,Food_Menu!D:D)</f>
        <v>533.6</v>
      </c>
      <c r="J2063" s="2" t="s">
        <v>958</v>
      </c>
      <c r="K2063" s="2" t="str">
        <f t="array" ref="K2063">_xlfn.XLOOKUP(J2063,Delivery_Partners!A:A,Delivery_Partners!B:B)</f>
        <v>Delivery Partner 030</v>
      </c>
      <c r="L2063" s="3">
        <v>3</v>
      </c>
      <c r="M2063" s="2" t="s">
        <v>23</v>
      </c>
      <c r="N2063" s="2" t="s">
        <v>74</v>
      </c>
      <c r="O2063" s="3">
        <v>28</v>
      </c>
      <c r="P2063" s="13">
        <f t="shared" si="416"/>
        <v>1600.8</v>
      </c>
      <c r="Q2063" s="13" t="str">
        <f t="shared" si="417"/>
        <v>Fast</v>
      </c>
      <c r="S2063" s="21"/>
    </row>
    <row r="2064" hidden="1" customHeight="1" spans="1:19">
      <c r="A2064" s="2" t="s">
        <v>3808</v>
      </c>
      <c r="B2064" s="28">
        <v>45992</v>
      </c>
      <c r="C2064" s="2" t="s">
        <v>1097</v>
      </c>
      <c r="D2064" s="2" t="str">
        <f t="array" ref="D2064">_xlfn.XLOOKUP(C2064,Customers!A:A,Customers!B:B)</f>
        <v>Customer 0186</v>
      </c>
      <c r="E2064" s="2" t="s">
        <v>860</v>
      </c>
      <c r="F2064" s="2" t="str">
        <f t="array" ref="F2064">_xlfn.XLOOKUP(E2064,Restaurants!A:A,Restaurants!B:B)</f>
        <v>Restaurant 103</v>
      </c>
      <c r="G2064" s="2" t="s">
        <v>722</v>
      </c>
      <c r="H2064" s="2" t="str">
        <f t="array" ref="H2064">_xlfn.XLOOKUP(G2064,Food_Menu!A:A,Food_Menu!B:B)</f>
        <v>Food Item 0044</v>
      </c>
      <c r="I2064" s="2"/>
      <c r="J2064" s="2" t="s">
        <v>862</v>
      </c>
      <c r="K2064" s="2" t="str">
        <f t="array" ref="K2064">_xlfn.XLOOKUP(J2064,Delivery_Partners!A:A,Delivery_Partners!B:B)</f>
        <v>Delivery Partner 159</v>
      </c>
      <c r="L2064" s="3">
        <v>3</v>
      </c>
      <c r="M2064" s="2" t="s">
        <v>101</v>
      </c>
      <c r="N2064" s="2" t="s">
        <v>24</v>
      </c>
      <c r="O2064" s="2"/>
    </row>
    <row r="2065" customHeight="1" spans="1:19">
      <c r="A2065" s="2" t="s">
        <v>3809</v>
      </c>
      <c r="B2065" s="29" t="s">
        <v>1571</v>
      </c>
      <c r="C2065" s="2" t="s">
        <v>870</v>
      </c>
      <c r="D2065" s="2" t="str">
        <f t="array" ref="D2065">_xlfn.XLOOKUP(C2065,Customers!A:A,Customers!B:B)</f>
        <v>Customer 0537</v>
      </c>
      <c r="E2065" s="2" t="s">
        <v>498</v>
      </c>
      <c r="F2065" s="2" t="str">
        <f t="array" ref="F2065">_xlfn.XLOOKUP(E2065,Restaurants!A:A,Restaurants!B:B)</f>
        <v>Restaurant 003</v>
      </c>
      <c r="G2065" s="2" t="s">
        <v>683</v>
      </c>
      <c r="H2065" s="2" t="str">
        <f t="array" ref="H2065">_xlfn.XLOOKUP(G2065,Food_Menu!A:A,Food_Menu!B:B)</f>
        <v>Food Item 0010</v>
      </c>
      <c r="I2065" s="2">
        <f t="array" ref="I2065">_xlfn.XLOOKUP(G2065,Food_Menu!A:A,Food_Menu!D:D)</f>
        <v>253.04</v>
      </c>
      <c r="J2065" s="2" t="s">
        <v>1829</v>
      </c>
      <c r="K2065" s="2" t="str">
        <f t="array" ref="K2065">_xlfn.XLOOKUP(J2065,Delivery_Partners!A:A,Delivery_Partners!B:B)</f>
        <v>Delivery Partner 146</v>
      </c>
      <c r="L2065" s="3">
        <v>1</v>
      </c>
      <c r="M2065" s="2" t="s">
        <v>23</v>
      </c>
      <c r="N2065" s="2" t="s">
        <v>24</v>
      </c>
      <c r="O2065" s="3">
        <v>21</v>
      </c>
      <c r="P2065" s="13">
        <f t="shared" ref="P2065:P2066" si="418">I2065*L2065</f>
        <v>253.04</v>
      </c>
      <c r="Q2065" s="13" t="str">
        <f t="shared" ref="Q2065:Q2066" si="419">IF(O2065="","Not Delivered",IF(O2065&lt;=30,"Fast",IF(O2065&lt;=60,"Normal","Slow")))</f>
        <v>Fast</v>
      </c>
      <c r="S2065" s="21"/>
    </row>
    <row r="2066" customHeight="1" spans="1:19">
      <c r="A2066" s="2" t="s">
        <v>3810</v>
      </c>
      <c r="B2066" s="28">
        <v>45819</v>
      </c>
      <c r="C2066" s="2" t="s">
        <v>1324</v>
      </c>
      <c r="D2066" s="2" t="str">
        <f t="array" ref="D2066">_xlfn.XLOOKUP(C2066,Customers!A:A,Customers!B:B)</f>
        <v>Customer 0033</v>
      </c>
      <c r="E2066" s="2" t="s">
        <v>335</v>
      </c>
      <c r="F2066" s="2" t="str">
        <f t="array" ref="F2066">_xlfn.XLOOKUP(E2066,Restaurants!A:A,Restaurants!B:B)</f>
        <v>Restaurant 007</v>
      </c>
      <c r="G2066" s="2" t="s">
        <v>290</v>
      </c>
      <c r="H2066" s="2" t="str">
        <f t="array" ref="H2066">_xlfn.XLOOKUP(G2066,Food_Menu!A:A,Food_Menu!B:B)</f>
        <v>Food Item 0089</v>
      </c>
      <c r="I2066" s="2">
        <f t="array" ref="I2066">_xlfn.XLOOKUP(G2066,Food_Menu!A:A,Food_Menu!D:D)</f>
        <v>262.73</v>
      </c>
      <c r="J2066" s="2" t="s">
        <v>73</v>
      </c>
      <c r="K2066" s="2" t="str">
        <f t="array" ref="K2066">_xlfn.XLOOKUP(J2066,Delivery_Partners!A:A,Delivery_Partners!B:B)</f>
        <v>Delivery Partner 064</v>
      </c>
      <c r="L2066" s="3">
        <v>2</v>
      </c>
      <c r="M2066" s="2" t="s">
        <v>23</v>
      </c>
      <c r="N2066" s="2" t="s">
        <v>42</v>
      </c>
      <c r="O2066" s="3">
        <v>33</v>
      </c>
      <c r="P2066" s="13">
        <f t="shared" si="418"/>
        <v>525.46</v>
      </c>
      <c r="Q2066" s="13" t="str">
        <f t="shared" si="419"/>
        <v>Normal</v>
      </c>
      <c r="S2066" s="21"/>
    </row>
    <row r="2067" hidden="1" customHeight="1" spans="1:19">
      <c r="A2067" s="2" t="s">
        <v>3811</v>
      </c>
      <c r="B2067" s="29" t="s">
        <v>1412</v>
      </c>
      <c r="C2067" s="2" t="s">
        <v>2982</v>
      </c>
      <c r="D2067" s="2" t="str">
        <f t="array" ref="D2067">_xlfn.XLOOKUP(C2067,Customers!A:A,Customers!B:B)</f>
        <v>Customer 0757</v>
      </c>
      <c r="E2067" s="2" t="s">
        <v>66</v>
      </c>
      <c r="F2067" s="2" t="str">
        <f t="array" ref="F2067">_xlfn.XLOOKUP(E2067,Restaurants!A:A,Restaurants!B:B)</f>
        <v>Restaurant 037</v>
      </c>
      <c r="G2067" s="2" t="s">
        <v>998</v>
      </c>
      <c r="H2067" s="2" t="str">
        <f t="array" ref="H2067">_xlfn.XLOOKUP(G2067,Food_Menu!A:A,Food_Menu!B:B)</f>
        <v>Food Item 0046</v>
      </c>
      <c r="I2067" s="2"/>
      <c r="J2067" s="2" t="s">
        <v>323</v>
      </c>
      <c r="K2067" s="2" t="str">
        <f t="array" ref="K2067">_xlfn.XLOOKUP(J2067,Delivery_Partners!A:A,Delivery_Partners!B:B)</f>
        <v>Delivery Partner 131</v>
      </c>
      <c r="L2067" s="3">
        <v>2</v>
      </c>
      <c r="M2067" s="2" t="s">
        <v>189</v>
      </c>
      <c r="N2067" s="2" t="s">
        <v>24</v>
      </c>
      <c r="O2067" s="2"/>
    </row>
    <row r="2068" customHeight="1" spans="1:19">
      <c r="A2068" s="2" t="s">
        <v>3812</v>
      </c>
      <c r="B2068" s="29" t="s">
        <v>114</v>
      </c>
      <c r="C2068" s="2" t="s">
        <v>551</v>
      </c>
      <c r="D2068" s="2" t="str">
        <f t="array" ref="D2068">_xlfn.XLOOKUP(C2068,Customers!A:A,Customers!B:B)</f>
        <v>Customer 0679</v>
      </c>
      <c r="E2068" s="2" t="s">
        <v>1022</v>
      </c>
      <c r="F2068" s="2" t="str">
        <f t="array" ref="F2068">_xlfn.XLOOKUP(E2068,Restaurants!A:A,Restaurants!B:B)</f>
        <v>Restaurant 049</v>
      </c>
      <c r="G2068" s="2" t="s">
        <v>84</v>
      </c>
      <c r="H2068" s="2" t="str">
        <f t="array" ref="H2068">_xlfn.XLOOKUP(G2068,Food_Menu!A:A,Food_Menu!B:B)</f>
        <v>Food Item 0211</v>
      </c>
      <c r="I2068" s="2">
        <f t="array" ref="I2068">_xlfn.XLOOKUP(G2068,Food_Menu!A:A,Food_Menu!D:D)</f>
        <v>200.38</v>
      </c>
      <c r="J2068" s="2" t="s">
        <v>942</v>
      </c>
      <c r="K2068" s="2" t="str">
        <f t="array" ref="K2068">_xlfn.XLOOKUP(J2068,Delivery_Partners!A:A,Delivery_Partners!B:B)</f>
        <v>Delivery Partner 037</v>
      </c>
      <c r="L2068" s="3">
        <v>2</v>
      </c>
      <c r="M2068" s="2" t="s">
        <v>23</v>
      </c>
      <c r="N2068" s="2" t="s">
        <v>55</v>
      </c>
      <c r="O2068" s="3">
        <v>33</v>
      </c>
      <c r="P2068" s="13">
        <f t="shared" ref="P2068:P2074" si="420">I2068*L2068</f>
        <v>400.76</v>
      </c>
      <c r="Q2068" s="13" t="str">
        <f t="shared" ref="Q2068:Q2074" si="421">IF(O2068="","Not Delivered",IF(O2068&lt;=30,"Fast",IF(O2068&lt;=60,"Normal","Slow")))</f>
        <v>Normal</v>
      </c>
      <c r="S2068" s="21"/>
    </row>
    <row r="2069" customHeight="1" spans="1:19">
      <c r="A2069" s="2" t="s">
        <v>3813</v>
      </c>
      <c r="B2069" s="29" t="s">
        <v>1000</v>
      </c>
      <c r="C2069" s="2" t="s">
        <v>3814</v>
      </c>
      <c r="D2069" s="2" t="str">
        <f t="array" ref="D2069">_xlfn.XLOOKUP(C2069,Customers!A:A,Customers!B:B)</f>
        <v>Customer 0616</v>
      </c>
      <c r="E2069" s="2" t="s">
        <v>795</v>
      </c>
      <c r="F2069" s="2" t="str">
        <f t="array" ref="F2069">_xlfn.XLOOKUP(E2069,Restaurants!A:A,Restaurants!B:B)</f>
        <v>Restaurant 117</v>
      </c>
      <c r="G2069" s="2" t="s">
        <v>1285</v>
      </c>
      <c r="H2069" s="2" t="str">
        <f t="array" ref="H2069">_xlfn.XLOOKUP(G2069,Food_Menu!A:A,Food_Menu!B:B)</f>
        <v>Food Item 0026</v>
      </c>
      <c r="I2069" s="2">
        <f t="array" ref="I2069">_xlfn.XLOOKUP(G2069,Food_Menu!A:A,Food_Menu!D:D)</f>
        <v>535.49</v>
      </c>
      <c r="J2069" s="2" t="s">
        <v>1481</v>
      </c>
      <c r="K2069" s="2" t="str">
        <f t="array" ref="K2069">_xlfn.XLOOKUP(J2069,Delivery_Partners!A:A,Delivery_Partners!B:B)</f>
        <v>Delivery Partner 115</v>
      </c>
      <c r="L2069" s="3">
        <v>2</v>
      </c>
      <c r="M2069" s="2" t="s">
        <v>23</v>
      </c>
      <c r="N2069" s="2" t="s">
        <v>55</v>
      </c>
      <c r="O2069" s="3">
        <v>25</v>
      </c>
      <c r="P2069" s="13">
        <f t="shared" si="420"/>
        <v>1070.98</v>
      </c>
      <c r="Q2069" s="13" t="str">
        <f t="shared" si="421"/>
        <v>Fast</v>
      </c>
      <c r="S2069" s="21"/>
    </row>
    <row r="2070" customHeight="1" spans="1:19">
      <c r="A2070" s="2" t="s">
        <v>3815</v>
      </c>
      <c r="B2070" s="29" t="s">
        <v>1393</v>
      </c>
      <c r="C2070" s="2" t="s">
        <v>3118</v>
      </c>
      <c r="D2070" s="2" t="str">
        <f t="array" ref="D2070">_xlfn.XLOOKUP(C2070,Customers!A:A,Customers!B:B)</f>
        <v>Customer 0037</v>
      </c>
      <c r="E2070" s="2" t="s">
        <v>345</v>
      </c>
      <c r="F2070" s="2" t="str">
        <f t="array" ref="F2070">_xlfn.XLOOKUP(E2070,Restaurants!A:A,Restaurants!B:B)</f>
        <v>Restaurant 064</v>
      </c>
      <c r="G2070" s="2" t="s">
        <v>144</v>
      </c>
      <c r="H2070" s="2" t="str">
        <f t="array" ref="H2070">_xlfn.XLOOKUP(G2070,Food_Menu!A:A,Food_Menu!B:B)</f>
        <v>Food Item 0118</v>
      </c>
      <c r="I2070" s="2">
        <f t="array" ref="I2070">_xlfn.XLOOKUP(G2070,Food_Menu!A:A,Food_Menu!D:D)</f>
        <v>301.92</v>
      </c>
      <c r="J2070" s="2" t="s">
        <v>942</v>
      </c>
      <c r="K2070" s="2" t="str">
        <f t="array" ref="K2070">_xlfn.XLOOKUP(J2070,Delivery_Partners!A:A,Delivery_Partners!B:B)</f>
        <v>Delivery Partner 037</v>
      </c>
      <c r="L2070" s="3">
        <v>2</v>
      </c>
      <c r="M2070" s="2" t="s">
        <v>23</v>
      </c>
      <c r="N2070" s="2" t="s">
        <v>24</v>
      </c>
      <c r="O2070" s="3">
        <v>33</v>
      </c>
      <c r="P2070" s="13">
        <f t="shared" si="420"/>
        <v>603.84</v>
      </c>
      <c r="Q2070" s="13" t="str">
        <f t="shared" si="421"/>
        <v>Normal</v>
      </c>
      <c r="S2070" s="21"/>
    </row>
    <row r="2071" customHeight="1" spans="1:19">
      <c r="A2071" s="2" t="s">
        <v>3816</v>
      </c>
      <c r="B2071" s="29" t="s">
        <v>1137</v>
      </c>
      <c r="C2071" s="2" t="s">
        <v>880</v>
      </c>
      <c r="D2071" s="2" t="str">
        <f t="array" ref="D2071">_xlfn.XLOOKUP(C2071,Customers!A:A,Customers!B:B)</f>
        <v>Customer 0916</v>
      </c>
      <c r="E2071" s="2" t="s">
        <v>532</v>
      </c>
      <c r="F2071" s="2" t="str">
        <f t="array" ref="F2071">_xlfn.XLOOKUP(E2071,Restaurants!A:A,Restaurants!B:B)</f>
        <v>Restaurant 046</v>
      </c>
      <c r="G2071" s="2" t="s">
        <v>1807</v>
      </c>
      <c r="H2071" s="2" t="str">
        <f t="array" ref="H2071">_xlfn.XLOOKUP(G2071,Food_Menu!A:A,Food_Menu!B:B)</f>
        <v>Food Item 0170</v>
      </c>
      <c r="I2071" s="2">
        <f t="array" ref="I2071">_xlfn.XLOOKUP(G2071,Food_Menu!A:A,Food_Menu!D:D)</f>
        <v>325.12</v>
      </c>
      <c r="J2071" s="2" t="s">
        <v>735</v>
      </c>
      <c r="K2071" s="2" t="str">
        <f t="array" ref="K2071">_xlfn.XLOOKUP(J2071,Delivery_Partners!A:A,Delivery_Partners!B:B)</f>
        <v>Delivery Partner 116</v>
      </c>
      <c r="L2071" s="3">
        <v>1</v>
      </c>
      <c r="M2071" s="2" t="s">
        <v>23</v>
      </c>
      <c r="N2071" s="2" t="s">
        <v>24</v>
      </c>
      <c r="O2071" s="3">
        <v>31</v>
      </c>
      <c r="P2071" s="13">
        <f t="shared" si="420"/>
        <v>325.12</v>
      </c>
      <c r="Q2071" s="13" t="str">
        <f t="shared" si="421"/>
        <v>Normal</v>
      </c>
      <c r="S2071" s="21"/>
    </row>
    <row r="2072" customHeight="1" spans="1:19">
      <c r="A2072" s="2" t="s">
        <v>3817</v>
      </c>
      <c r="B2072" s="28">
        <v>45783</v>
      </c>
      <c r="C2072" s="2" t="s">
        <v>1934</v>
      </c>
      <c r="D2072" s="2" t="str">
        <f t="array" ref="D2072">_xlfn.XLOOKUP(C2072,Customers!A:A,Customers!B:B)</f>
        <v>Customer 0043</v>
      </c>
      <c r="E2072" s="2" t="s">
        <v>245</v>
      </c>
      <c r="F2072" s="2" t="str">
        <f t="array" ref="F2072">_xlfn.XLOOKUP(E2072,Restaurants!A:A,Restaurants!B:B)</f>
        <v>Restaurant 101</v>
      </c>
      <c r="G2072" s="2" t="s">
        <v>99</v>
      </c>
      <c r="H2072" s="2" t="str">
        <f t="array" ref="H2072">_xlfn.XLOOKUP(G2072,Food_Menu!A:A,Food_Menu!B:B)</f>
        <v>Food Item 0025</v>
      </c>
      <c r="I2072" s="2">
        <f t="array" ref="I2072">_xlfn.XLOOKUP(G2072,Food_Menu!A:A,Food_Menu!D:D)</f>
        <v>246.71</v>
      </c>
      <c r="J2072" s="2" t="s">
        <v>1557</v>
      </c>
      <c r="K2072" s="2" t="str">
        <f t="array" ref="K2072">_xlfn.XLOOKUP(J2072,Delivery_Partners!A:A,Delivery_Partners!B:B)</f>
        <v>Delivery Partner 065</v>
      </c>
      <c r="L2072" s="3">
        <v>2</v>
      </c>
      <c r="M2072" s="2" t="s">
        <v>23</v>
      </c>
      <c r="N2072" s="2" t="s">
        <v>24</v>
      </c>
      <c r="O2072" s="3">
        <v>22</v>
      </c>
      <c r="P2072" s="13">
        <f t="shared" si="420"/>
        <v>493.42</v>
      </c>
      <c r="Q2072" s="13" t="str">
        <f t="shared" si="421"/>
        <v>Fast</v>
      </c>
      <c r="S2072" s="21"/>
    </row>
    <row r="2073" customHeight="1" spans="1:19">
      <c r="A2073" s="2" t="s">
        <v>3818</v>
      </c>
      <c r="B2073" s="29" t="s">
        <v>296</v>
      </c>
      <c r="C2073" s="2" t="s">
        <v>2355</v>
      </c>
      <c r="D2073" s="2" t="str">
        <f t="array" ref="D2073">_xlfn.XLOOKUP(C2073,Customers!A:A,Customers!B:B)</f>
        <v>Customer 0316</v>
      </c>
      <c r="E2073" s="2" t="s">
        <v>230</v>
      </c>
      <c r="F2073" s="2" t="str">
        <f t="array" ref="F2073">_xlfn.XLOOKUP(E2073,Restaurants!A:A,Restaurants!B:B)</f>
        <v>Restaurant 029</v>
      </c>
      <c r="G2073" s="2" t="s">
        <v>582</v>
      </c>
      <c r="H2073" s="2" t="str">
        <f t="array" ref="H2073">_xlfn.XLOOKUP(G2073,Food_Menu!A:A,Food_Menu!B:B)</f>
        <v>Food Item 0011</v>
      </c>
      <c r="I2073" s="2">
        <f t="array" ref="I2073">_xlfn.XLOOKUP(G2073,Food_Menu!A:A,Food_Menu!D:D)</f>
        <v>586.61</v>
      </c>
      <c r="J2073" s="2" t="s">
        <v>184</v>
      </c>
      <c r="K2073" s="2" t="str">
        <f t="array" ref="K2073">_xlfn.XLOOKUP(J2073,Delivery_Partners!A:A,Delivery_Partners!B:B)</f>
        <v>Delivery Partner 155</v>
      </c>
      <c r="L2073" s="3">
        <v>3</v>
      </c>
      <c r="M2073" s="2" t="s">
        <v>23</v>
      </c>
      <c r="N2073" s="2" t="s">
        <v>24</v>
      </c>
      <c r="O2073" s="3">
        <v>36</v>
      </c>
      <c r="P2073" s="13">
        <f t="shared" si="420"/>
        <v>1759.83</v>
      </c>
      <c r="Q2073" s="13" t="str">
        <f t="shared" si="421"/>
        <v>Normal</v>
      </c>
      <c r="S2073" s="21"/>
    </row>
    <row r="2074" customHeight="1" spans="1:19">
      <c r="A2074" s="2" t="s">
        <v>3819</v>
      </c>
      <c r="B2074" s="29" t="s">
        <v>837</v>
      </c>
      <c r="C2074" s="2" t="s">
        <v>3820</v>
      </c>
      <c r="D2074" s="2" t="str">
        <f t="array" ref="D2074">_xlfn.XLOOKUP(C2074,Customers!A:A,Customers!B:B)</f>
        <v>Customer 0476</v>
      </c>
      <c r="E2074" s="2" t="s">
        <v>382</v>
      </c>
      <c r="F2074" s="2" t="str">
        <f t="array" ref="F2074">_xlfn.XLOOKUP(E2074,Restaurants!A:A,Restaurants!B:B)</f>
        <v>Restaurant 108</v>
      </c>
      <c r="G2074" s="2" t="s">
        <v>1180</v>
      </c>
      <c r="H2074" s="2" t="str">
        <f t="array" ref="H2074">_xlfn.XLOOKUP(G2074,Food_Menu!A:A,Food_Menu!B:B)</f>
        <v>Food Item 0122</v>
      </c>
      <c r="I2074" s="2">
        <f t="array" ref="I2074">_xlfn.XLOOKUP(G2074,Food_Menu!A:A,Food_Menu!D:D)</f>
        <v>199.81</v>
      </c>
      <c r="J2074" s="2" t="s">
        <v>1132</v>
      </c>
      <c r="K2074" s="2" t="str">
        <f t="array" ref="K2074">_xlfn.XLOOKUP(J2074,Delivery_Partners!A:A,Delivery_Partners!B:B)</f>
        <v>Delivery Partner 151</v>
      </c>
      <c r="L2074" s="3">
        <v>2</v>
      </c>
      <c r="M2074" s="2" t="s">
        <v>23</v>
      </c>
      <c r="N2074" s="2" t="s">
        <v>24</v>
      </c>
      <c r="O2074" s="3">
        <v>57</v>
      </c>
      <c r="P2074" s="13">
        <f t="shared" si="420"/>
        <v>399.62</v>
      </c>
      <c r="Q2074" s="13" t="str">
        <f t="shared" si="421"/>
        <v>Normal</v>
      </c>
      <c r="S2074" s="21"/>
    </row>
    <row r="2075" hidden="1" customHeight="1" spans="1:19">
      <c r="A2075" s="2" t="s">
        <v>3821</v>
      </c>
      <c r="B2075" s="28">
        <v>45814</v>
      </c>
      <c r="C2075" s="2" t="s">
        <v>339</v>
      </c>
      <c r="D2075" s="2" t="str">
        <f t="array" ref="D2075">_xlfn.XLOOKUP(C2075,Customers!A:A,Customers!B:B)</f>
        <v>Customer 0843</v>
      </c>
      <c r="E2075" s="2" t="s">
        <v>1022</v>
      </c>
      <c r="F2075" s="2" t="str">
        <f t="array" ref="F2075">_xlfn.XLOOKUP(E2075,Restaurants!A:A,Restaurants!B:B)</f>
        <v>Restaurant 049</v>
      </c>
      <c r="G2075" s="2" t="s">
        <v>591</v>
      </c>
      <c r="H2075" s="2" t="str">
        <f t="array" ref="H2075">_xlfn.XLOOKUP(G2075,Food_Menu!A:A,Food_Menu!B:B)</f>
        <v>Food Item 0199</v>
      </c>
      <c r="I2075" s="2"/>
      <c r="J2075" s="2" t="s">
        <v>1120</v>
      </c>
      <c r="K2075" s="2" t="str">
        <f t="array" ref="K2075">_xlfn.XLOOKUP(J2075,Delivery_Partners!A:A,Delivery_Partners!B:B)</f>
        <v>Delivery Partner 061</v>
      </c>
      <c r="L2075" s="3">
        <v>1</v>
      </c>
      <c r="M2075" s="2" t="s">
        <v>101</v>
      </c>
      <c r="N2075" s="2" t="s">
        <v>55</v>
      </c>
      <c r="O2075" s="2"/>
    </row>
    <row r="2076" customHeight="1" spans="1:19">
      <c r="A2076" s="2" t="s">
        <v>3822</v>
      </c>
      <c r="B2076" s="29" t="s">
        <v>2371</v>
      </c>
      <c r="C2076" s="2" t="s">
        <v>125</v>
      </c>
      <c r="D2076" s="2" t="str">
        <f t="array" ref="D2076">_xlfn.XLOOKUP(C2076,Customers!A:A,Customers!B:B)</f>
        <v>Customer 0490</v>
      </c>
      <c r="E2076" s="2" t="s">
        <v>523</v>
      </c>
      <c r="F2076" s="2" t="str">
        <f t="array" ref="F2076">_xlfn.XLOOKUP(E2076,Restaurants!A:A,Restaurants!B:B)</f>
        <v>Restaurant 038</v>
      </c>
      <c r="G2076" s="2" t="s">
        <v>405</v>
      </c>
      <c r="H2076" s="2" t="str">
        <f t="array" ref="H2076">_xlfn.XLOOKUP(G2076,Food_Menu!A:A,Food_Menu!B:B)</f>
        <v>Food Item 0004</v>
      </c>
      <c r="I2076" s="2">
        <f t="array" ref="I2076">_xlfn.XLOOKUP(G2076,Food_Menu!A:A,Food_Menu!D:D)</f>
        <v>173.7</v>
      </c>
      <c r="J2076" s="2" t="s">
        <v>1375</v>
      </c>
      <c r="K2076" s="2" t="str">
        <f t="array" ref="K2076">_xlfn.XLOOKUP(J2076,Delivery_Partners!A:A,Delivery_Partners!B:B)</f>
        <v>Delivery Partner 008</v>
      </c>
      <c r="L2076" s="3">
        <v>3</v>
      </c>
      <c r="M2076" s="2" t="s">
        <v>23</v>
      </c>
      <c r="N2076" s="2" t="s">
        <v>24</v>
      </c>
      <c r="O2076" s="3">
        <v>17</v>
      </c>
      <c r="P2076" s="13">
        <f t="shared" ref="P2076:P2085" si="422">I2076*L2076</f>
        <v>521.1</v>
      </c>
      <c r="Q2076" s="13" t="str">
        <f t="shared" ref="Q2076:Q2085" si="423">IF(O2076="","Not Delivered",IF(O2076&lt;=30,"Fast",IF(O2076&lt;=60,"Normal","Slow")))</f>
        <v>Fast</v>
      </c>
      <c r="S2076" s="21"/>
    </row>
    <row r="2077" customHeight="1" spans="1:19">
      <c r="A2077" s="2" t="s">
        <v>3823</v>
      </c>
      <c r="B2077" s="29" t="s">
        <v>2420</v>
      </c>
      <c r="C2077" s="2" t="s">
        <v>2956</v>
      </c>
      <c r="D2077" s="2" t="str">
        <f t="array" ref="D2077">_xlfn.XLOOKUP(C2077,Customers!A:A,Customers!B:B)</f>
        <v>Customer 0980</v>
      </c>
      <c r="E2077" s="2" t="s">
        <v>66</v>
      </c>
      <c r="F2077" s="2" t="str">
        <f t="array" ref="F2077">_xlfn.XLOOKUP(E2077,Restaurants!A:A,Restaurants!B:B)</f>
        <v>Restaurant 037</v>
      </c>
      <c r="G2077" s="2" t="s">
        <v>240</v>
      </c>
      <c r="H2077" s="2" t="str">
        <f t="array" ref="H2077">_xlfn.XLOOKUP(G2077,Food_Menu!A:A,Food_Menu!B:B)</f>
        <v>Food Item 0005</v>
      </c>
      <c r="I2077" s="2">
        <f t="array" ref="I2077">_xlfn.XLOOKUP(G2077,Food_Menu!A:A,Food_Menu!D:D)</f>
        <v>481.92</v>
      </c>
      <c r="J2077" s="2" t="s">
        <v>1142</v>
      </c>
      <c r="K2077" s="2" t="str">
        <f t="array" ref="K2077">_xlfn.XLOOKUP(J2077,Delivery_Partners!A:A,Delivery_Partners!B:B)</f>
        <v>Delivery Partner 059</v>
      </c>
      <c r="L2077" s="3">
        <v>2</v>
      </c>
      <c r="M2077" s="2" t="s">
        <v>23</v>
      </c>
      <c r="N2077" s="2" t="s">
        <v>24</v>
      </c>
      <c r="O2077" s="3">
        <v>53</v>
      </c>
      <c r="P2077" s="13">
        <f t="shared" si="422"/>
        <v>963.84</v>
      </c>
      <c r="Q2077" s="13" t="str">
        <f t="shared" si="423"/>
        <v>Normal</v>
      </c>
      <c r="S2077" s="21"/>
    </row>
    <row r="2078" customHeight="1" spans="1:19">
      <c r="A2078" s="2" t="s">
        <v>3824</v>
      </c>
      <c r="B2078" s="29" t="s">
        <v>3087</v>
      </c>
      <c r="C2078" s="2" t="s">
        <v>3825</v>
      </c>
      <c r="D2078" s="2" t="str">
        <f t="array" ref="D2078">_xlfn.XLOOKUP(C2078,Customers!A:A,Customers!B:B)</f>
        <v>Customer 1122</v>
      </c>
      <c r="E2078" s="2" t="s">
        <v>302</v>
      </c>
      <c r="F2078" s="2" t="str">
        <f t="array" ref="F2078">_xlfn.XLOOKUP(E2078,Restaurants!A:A,Restaurants!B:B)</f>
        <v>Restaurant 002</v>
      </c>
      <c r="G2078" s="2" t="s">
        <v>246</v>
      </c>
      <c r="H2078" s="2" t="str">
        <f t="array" ref="H2078">_xlfn.XLOOKUP(G2078,Food_Menu!A:A,Food_Menu!B:B)</f>
        <v>Food Item 0204</v>
      </c>
      <c r="I2078" s="2">
        <f t="array" ref="I2078">_xlfn.XLOOKUP(G2078,Food_Menu!A:A,Food_Menu!D:D)</f>
        <v>410.12</v>
      </c>
      <c r="J2078" s="2" t="s">
        <v>62</v>
      </c>
      <c r="K2078" s="2" t="str">
        <f t="array" ref="K2078">_xlfn.XLOOKUP(J2078,Delivery_Partners!A:A,Delivery_Partners!B:B)</f>
        <v>Delivery Partner 051</v>
      </c>
      <c r="L2078" s="3">
        <v>1</v>
      </c>
      <c r="M2078" s="2" t="s">
        <v>23</v>
      </c>
      <c r="N2078" s="2" t="s">
        <v>42</v>
      </c>
      <c r="O2078" s="3">
        <v>50</v>
      </c>
      <c r="P2078" s="13">
        <f t="shared" si="422"/>
        <v>410.12</v>
      </c>
      <c r="Q2078" s="13" t="str">
        <f t="shared" si="423"/>
        <v>Normal</v>
      </c>
      <c r="S2078" s="21"/>
    </row>
    <row r="2079" customHeight="1" spans="1:19">
      <c r="A2079" s="2" t="s">
        <v>3826</v>
      </c>
      <c r="B2079" s="29" t="s">
        <v>891</v>
      </c>
      <c r="C2079" s="2" t="s">
        <v>2742</v>
      </c>
      <c r="D2079" s="2" t="str">
        <f t="array" ref="D2079">_xlfn.XLOOKUP(C2079,Customers!A:A,Customers!B:B)</f>
        <v>Customer 0919</v>
      </c>
      <c r="E2079" s="2" t="s">
        <v>647</v>
      </c>
      <c r="F2079" s="2" t="str">
        <f t="array" ref="F2079">_xlfn.XLOOKUP(E2079,Restaurants!A:A,Restaurants!B:B)</f>
        <v>Restaurant 081</v>
      </c>
      <c r="G2079" s="2" t="s">
        <v>2199</v>
      </c>
      <c r="H2079" s="2" t="str">
        <f t="array" ref="H2079">_xlfn.XLOOKUP(G2079,Food_Menu!A:A,Food_Menu!B:B)</f>
        <v>Food Item 0133</v>
      </c>
      <c r="I2079" s="2">
        <f t="array" ref="I2079">_xlfn.XLOOKUP(G2079,Food_Menu!A:A,Food_Menu!D:D)</f>
        <v>587.31</v>
      </c>
      <c r="J2079" s="2" t="s">
        <v>1930</v>
      </c>
      <c r="K2079" s="2" t="str">
        <f t="array" ref="K2079">_xlfn.XLOOKUP(J2079,Delivery_Partners!A:A,Delivery_Partners!B:B)</f>
        <v>Delivery Partner 077</v>
      </c>
      <c r="L2079" s="3">
        <v>2</v>
      </c>
      <c r="M2079" s="2" t="s">
        <v>23</v>
      </c>
      <c r="N2079" s="2" t="s">
        <v>24</v>
      </c>
      <c r="O2079" s="3">
        <v>52</v>
      </c>
      <c r="P2079" s="13">
        <f t="shared" si="422"/>
        <v>1174.62</v>
      </c>
      <c r="Q2079" s="13" t="str">
        <f t="shared" si="423"/>
        <v>Normal</v>
      </c>
      <c r="S2079" s="21"/>
    </row>
    <row r="2080" customHeight="1" spans="1:19">
      <c r="A2080" s="2" t="s">
        <v>3827</v>
      </c>
      <c r="B2080" s="28">
        <v>45901</v>
      </c>
      <c r="C2080" s="2" t="s">
        <v>2041</v>
      </c>
      <c r="D2080" s="2" t="str">
        <f t="array" ref="D2080">_xlfn.XLOOKUP(C2080,Customers!A:A,Customers!B:B)</f>
        <v>Customer 0047</v>
      </c>
      <c r="E2080" s="2" t="s">
        <v>177</v>
      </c>
      <c r="F2080" s="2" t="str">
        <f t="array" ref="F2080">_xlfn.XLOOKUP(E2080,Restaurants!A:A,Restaurants!B:B)</f>
        <v>Restaurant 070</v>
      </c>
      <c r="G2080" s="2" t="s">
        <v>1547</v>
      </c>
      <c r="H2080" s="2" t="str">
        <f t="array" ref="H2080">_xlfn.XLOOKUP(G2080,Food_Menu!A:A,Food_Menu!B:B)</f>
        <v>Food Item 0155</v>
      </c>
      <c r="I2080" s="2">
        <f t="array" ref="I2080">_xlfn.XLOOKUP(G2080,Food_Menu!A:A,Food_Menu!D:D)</f>
        <v>185.15</v>
      </c>
      <c r="J2080" s="2" t="s">
        <v>567</v>
      </c>
      <c r="K2080" s="2" t="str">
        <f t="array" ref="K2080">_xlfn.XLOOKUP(J2080,Delivery_Partners!A:A,Delivery_Partners!B:B)</f>
        <v>Delivery Partner 104</v>
      </c>
      <c r="L2080" s="3">
        <v>2</v>
      </c>
      <c r="M2080" s="2" t="s">
        <v>23</v>
      </c>
      <c r="N2080" s="2" t="s">
        <v>42</v>
      </c>
      <c r="O2080" s="3">
        <v>34</v>
      </c>
      <c r="P2080" s="13">
        <f t="shared" si="422"/>
        <v>370.3</v>
      </c>
      <c r="Q2080" s="13" t="str">
        <f t="shared" si="423"/>
        <v>Normal</v>
      </c>
      <c r="S2080" s="21"/>
    </row>
    <row r="2081" customHeight="1" spans="1:19">
      <c r="A2081" s="2" t="s">
        <v>3828</v>
      </c>
      <c r="B2081" s="29" t="s">
        <v>1384</v>
      </c>
      <c r="C2081" s="2" t="s">
        <v>1975</v>
      </c>
      <c r="D2081" s="2" t="str">
        <f t="array" ref="D2081">_xlfn.XLOOKUP(C2081,Customers!A:A,Customers!B:B)</f>
        <v>Customer 0926</v>
      </c>
      <c r="E2081" s="2" t="s">
        <v>39</v>
      </c>
      <c r="F2081" s="2" t="str">
        <f t="array" ref="F2081">_xlfn.XLOOKUP(E2081,Restaurants!A:A,Restaurants!B:B)</f>
        <v>Restaurant 077</v>
      </c>
      <c r="G2081" s="2" t="s">
        <v>261</v>
      </c>
      <c r="H2081" s="2" t="str">
        <f t="array" ref="H2081">_xlfn.XLOOKUP(G2081,Food_Menu!A:A,Food_Menu!B:B)</f>
        <v>Food Item 0061</v>
      </c>
      <c r="I2081" s="2">
        <f t="array" ref="I2081">_xlfn.XLOOKUP(G2081,Food_Menu!A:A,Food_Menu!D:D)</f>
        <v>538.21</v>
      </c>
      <c r="J2081" s="2" t="s">
        <v>1372</v>
      </c>
      <c r="K2081" s="2" t="str">
        <f t="array" ref="K2081">_xlfn.XLOOKUP(J2081,Delivery_Partners!A:A,Delivery_Partners!B:B)</f>
        <v>Delivery Partner 179</v>
      </c>
      <c r="L2081" s="3">
        <v>2</v>
      </c>
      <c r="M2081" s="2" t="s">
        <v>23</v>
      </c>
      <c r="N2081" s="2" t="s">
        <v>24</v>
      </c>
      <c r="O2081" s="3">
        <v>26</v>
      </c>
      <c r="P2081" s="13">
        <f t="shared" si="422"/>
        <v>1076.42</v>
      </c>
      <c r="Q2081" s="13" t="str">
        <f t="shared" si="423"/>
        <v>Fast</v>
      </c>
      <c r="S2081" s="21"/>
    </row>
    <row r="2082" customHeight="1" spans="1:19">
      <c r="A2082" s="2" t="s">
        <v>3829</v>
      </c>
      <c r="B2082" s="28">
        <v>45816</v>
      </c>
      <c r="C2082" s="2" t="s">
        <v>434</v>
      </c>
      <c r="D2082" s="2" t="str">
        <f t="array" ref="D2082">_xlfn.XLOOKUP(C2082,Customers!A:A,Customers!B:B)</f>
        <v>Customer 0248</v>
      </c>
      <c r="E2082" s="2" t="s">
        <v>20</v>
      </c>
      <c r="F2082" s="2" t="str">
        <f t="array" ref="F2082">_xlfn.XLOOKUP(E2082,Restaurants!A:A,Restaurants!B:B)</f>
        <v>Restaurant 079</v>
      </c>
      <c r="G2082" s="2" t="s">
        <v>346</v>
      </c>
      <c r="H2082" s="2" t="str">
        <f t="array" ref="H2082">_xlfn.XLOOKUP(G2082,Food_Menu!A:A,Food_Menu!B:B)</f>
        <v>Food Item 0069</v>
      </c>
      <c r="I2082" s="2">
        <f t="array" ref="I2082">_xlfn.XLOOKUP(G2082,Food_Menu!A:A,Food_Menu!D:D)</f>
        <v>622.23</v>
      </c>
      <c r="J2082" s="2" t="s">
        <v>133</v>
      </c>
      <c r="K2082" s="2" t="str">
        <f t="array" ref="K2082">_xlfn.XLOOKUP(J2082,Delivery_Partners!A:A,Delivery_Partners!B:B)</f>
        <v>Delivery Partner 012</v>
      </c>
      <c r="L2082" s="3">
        <v>1</v>
      </c>
      <c r="M2082" s="2" t="s">
        <v>23</v>
      </c>
      <c r="N2082" s="2" t="s">
        <v>42</v>
      </c>
      <c r="O2082" s="3">
        <v>24</v>
      </c>
      <c r="P2082" s="13">
        <f t="shared" si="422"/>
        <v>622.23</v>
      </c>
      <c r="Q2082" s="13" t="str">
        <f t="shared" si="423"/>
        <v>Fast</v>
      </c>
      <c r="S2082" s="21"/>
    </row>
    <row r="2083" customHeight="1" spans="1:19">
      <c r="A2083" s="2" t="s">
        <v>3830</v>
      </c>
      <c r="B2083" s="29" t="s">
        <v>399</v>
      </c>
      <c r="C2083" s="2" t="s">
        <v>3831</v>
      </c>
      <c r="D2083" s="2" t="str">
        <f t="array" ref="D2083">_xlfn.XLOOKUP(C2083,Customers!A:A,Customers!B:B)</f>
        <v>Customer 1067</v>
      </c>
      <c r="E2083" s="2" t="s">
        <v>819</v>
      </c>
      <c r="F2083" s="2" t="str">
        <f t="array" ref="F2083">_xlfn.XLOOKUP(E2083,Restaurants!A:A,Restaurants!B:B)</f>
        <v>Restaurant 004</v>
      </c>
      <c r="G2083" s="2" t="s">
        <v>2196</v>
      </c>
      <c r="H2083" s="2" t="str">
        <f t="array" ref="H2083">_xlfn.XLOOKUP(G2083,Food_Menu!A:A,Food_Menu!B:B)</f>
        <v>Food Item 0104</v>
      </c>
      <c r="I2083" s="2">
        <f t="array" ref="I2083">_xlfn.XLOOKUP(G2083,Food_Menu!A:A,Food_Menu!D:D)</f>
        <v>316.94</v>
      </c>
      <c r="J2083" s="2" t="s">
        <v>481</v>
      </c>
      <c r="K2083" s="2" t="str">
        <f t="array" ref="K2083">_xlfn.XLOOKUP(J2083,Delivery_Partners!A:A,Delivery_Partners!B:B)</f>
        <v>Delivery Partner 100</v>
      </c>
      <c r="L2083" s="3">
        <v>1</v>
      </c>
      <c r="M2083" s="2" t="s">
        <v>23</v>
      </c>
      <c r="N2083" s="2" t="s">
        <v>55</v>
      </c>
      <c r="O2083" s="3">
        <v>49</v>
      </c>
      <c r="P2083" s="13">
        <f t="shared" si="422"/>
        <v>316.94</v>
      </c>
      <c r="Q2083" s="13" t="str">
        <f t="shared" si="423"/>
        <v>Normal</v>
      </c>
      <c r="S2083" s="21"/>
    </row>
    <row r="2084" customHeight="1" spans="1:19">
      <c r="A2084" s="2" t="s">
        <v>3832</v>
      </c>
      <c r="B2084" s="29" t="s">
        <v>964</v>
      </c>
      <c r="C2084" s="2" t="s">
        <v>2796</v>
      </c>
      <c r="D2084" s="2" t="str">
        <f t="array" ref="D2084">_xlfn.XLOOKUP(C2084,Customers!A:A,Customers!B:B)</f>
        <v>Customer 1175</v>
      </c>
      <c r="E2084" s="2" t="s">
        <v>105</v>
      </c>
      <c r="F2084" s="2" t="str">
        <f t="array" ref="F2084">_xlfn.XLOOKUP(E2084,Restaurants!A:A,Restaurants!B:B)</f>
        <v>Restaurant 106</v>
      </c>
      <c r="G2084" s="2" t="s">
        <v>835</v>
      </c>
      <c r="H2084" s="2" t="str">
        <f t="array" ref="H2084">_xlfn.XLOOKUP(G2084,Food_Menu!A:A,Food_Menu!B:B)</f>
        <v>Food Item 0048</v>
      </c>
      <c r="I2084" s="2">
        <f t="array" ref="I2084">_xlfn.XLOOKUP(G2084,Food_Menu!A:A,Food_Menu!D:D)</f>
        <v>226.31</v>
      </c>
      <c r="J2084" s="2" t="s">
        <v>1125</v>
      </c>
      <c r="K2084" s="2" t="str">
        <f t="array" ref="K2084">_xlfn.XLOOKUP(J2084,Delivery_Partners!A:A,Delivery_Partners!B:B)</f>
        <v>Delivery Partner 031</v>
      </c>
      <c r="L2084" s="3">
        <v>3</v>
      </c>
      <c r="M2084" s="2" t="s">
        <v>23</v>
      </c>
      <c r="N2084" s="2" t="s">
        <v>24</v>
      </c>
      <c r="O2084" s="3">
        <v>54</v>
      </c>
      <c r="P2084" s="13">
        <f t="shared" si="422"/>
        <v>678.93</v>
      </c>
      <c r="Q2084" s="13" t="str">
        <f t="shared" si="423"/>
        <v>Normal</v>
      </c>
      <c r="S2084" s="21"/>
    </row>
    <row r="2085" customHeight="1" spans="1:19">
      <c r="A2085" s="2" t="s">
        <v>3833</v>
      </c>
      <c r="B2085" s="29" t="s">
        <v>1206</v>
      </c>
      <c r="C2085" s="2" t="s">
        <v>1913</v>
      </c>
      <c r="D2085" s="2" t="str">
        <f t="array" ref="D2085">_xlfn.XLOOKUP(C2085,Customers!A:A,Customers!B:B)</f>
        <v>Customer 0102</v>
      </c>
      <c r="E2085" s="2" t="s">
        <v>110</v>
      </c>
      <c r="F2085" s="2" t="str">
        <f t="array" ref="F2085">_xlfn.XLOOKUP(E2085,Restaurants!A:A,Restaurants!B:B)</f>
        <v>Restaurant 062</v>
      </c>
      <c r="G2085" s="2" t="s">
        <v>1560</v>
      </c>
      <c r="H2085" s="2" t="str">
        <f t="array" ref="H2085">_xlfn.XLOOKUP(G2085,Food_Menu!A:A,Food_Menu!B:B)</f>
        <v>Food Item 0098</v>
      </c>
      <c r="I2085" s="2">
        <f t="array" ref="I2085">_xlfn.XLOOKUP(G2085,Food_Menu!A:A,Food_Menu!D:D)</f>
        <v>463.29</v>
      </c>
      <c r="J2085" s="2" t="s">
        <v>304</v>
      </c>
      <c r="K2085" s="2" t="str">
        <f t="array" ref="K2085">_xlfn.XLOOKUP(J2085,Delivery_Partners!A:A,Delivery_Partners!B:B)</f>
        <v>Delivery Partner 099</v>
      </c>
      <c r="L2085" s="3">
        <v>3</v>
      </c>
      <c r="M2085" s="2" t="s">
        <v>23</v>
      </c>
      <c r="N2085" s="2" t="s">
        <v>24</v>
      </c>
      <c r="O2085" s="3">
        <v>24</v>
      </c>
      <c r="P2085" s="13">
        <f t="shared" si="422"/>
        <v>1389.87</v>
      </c>
      <c r="Q2085" s="13" t="str">
        <f t="shared" si="423"/>
        <v>Fast</v>
      </c>
      <c r="S2085" s="21"/>
    </row>
    <row r="2086" hidden="1" customHeight="1" spans="1:19">
      <c r="A2086" s="2" t="s">
        <v>3834</v>
      </c>
      <c r="B2086" s="29" t="s">
        <v>550</v>
      </c>
      <c r="C2086" s="2" t="s">
        <v>3835</v>
      </c>
      <c r="D2086" s="2" t="str">
        <f t="array" ref="D2086">_xlfn.XLOOKUP(C2086,Customers!A:A,Customers!B:B)</f>
        <v>Customer 0119</v>
      </c>
      <c r="E2086" s="2" t="s">
        <v>52</v>
      </c>
      <c r="F2086" s="2" t="str">
        <f t="array" ref="F2086">_xlfn.XLOOKUP(E2086,Restaurants!A:A,Restaurants!B:B)</f>
        <v>Restaurant 083</v>
      </c>
      <c r="G2086" s="2" t="s">
        <v>1973</v>
      </c>
      <c r="H2086" s="2" t="str">
        <f t="array" ref="H2086">_xlfn.XLOOKUP(G2086,Food_Menu!A:A,Food_Menu!B:B)</f>
        <v>Food Item 0210</v>
      </c>
      <c r="I2086" s="2"/>
      <c r="J2086" s="2" t="s">
        <v>1481</v>
      </c>
      <c r="K2086" s="2" t="str">
        <f t="array" ref="K2086">_xlfn.XLOOKUP(J2086,Delivery_Partners!A:A,Delivery_Partners!B:B)</f>
        <v>Delivery Partner 115</v>
      </c>
      <c r="L2086" s="3">
        <v>1</v>
      </c>
      <c r="M2086" s="2" t="s">
        <v>189</v>
      </c>
      <c r="N2086" s="2" t="s">
        <v>24</v>
      </c>
      <c r="O2086" s="2"/>
    </row>
    <row r="2087" customHeight="1" spans="1:19">
      <c r="A2087" s="2" t="s">
        <v>3836</v>
      </c>
      <c r="B2087" s="28">
        <v>45992</v>
      </c>
      <c r="C2087" s="2" t="s">
        <v>2170</v>
      </c>
      <c r="D2087" s="2" t="str">
        <f t="array" ref="D2087">_xlfn.XLOOKUP(C2087,Customers!A:A,Customers!B:B)</f>
        <v>Customer 0837</v>
      </c>
      <c r="E2087" s="2" t="s">
        <v>506</v>
      </c>
      <c r="F2087" s="2" t="str">
        <f t="array" ref="F2087">_xlfn.XLOOKUP(E2087,Restaurants!A:A,Restaurants!B:B)</f>
        <v>Restaurant 005</v>
      </c>
      <c r="G2087" s="2" t="s">
        <v>79</v>
      </c>
      <c r="H2087" s="2" t="str">
        <f t="array" ref="H2087">_xlfn.XLOOKUP(G2087,Food_Menu!A:A,Food_Menu!B:B)</f>
        <v>Food Item 0165</v>
      </c>
      <c r="I2087" s="2">
        <f t="array" ref="I2087">_xlfn.XLOOKUP(G2087,Food_Menu!A:A,Food_Menu!D:D)</f>
        <v>508.61</v>
      </c>
      <c r="J2087" s="2" t="s">
        <v>1829</v>
      </c>
      <c r="K2087" s="2" t="str">
        <f t="array" ref="K2087">_xlfn.XLOOKUP(J2087,Delivery_Partners!A:A,Delivery_Partners!B:B)</f>
        <v>Delivery Partner 146</v>
      </c>
      <c r="L2087" s="3">
        <v>3</v>
      </c>
      <c r="M2087" s="2" t="s">
        <v>23</v>
      </c>
      <c r="N2087" s="2" t="s">
        <v>24</v>
      </c>
      <c r="O2087" s="3">
        <v>35</v>
      </c>
      <c r="P2087" s="13">
        <f t="shared" ref="P2087:P2104" si="424">I2087*L2087</f>
        <v>1525.83</v>
      </c>
      <c r="Q2087" s="13" t="str">
        <f t="shared" ref="Q2087:Q2104" si="425">IF(O2087="","Not Delivered",IF(O2087&lt;=30,"Fast",IF(O2087&lt;=60,"Normal","Slow")))</f>
        <v>Normal</v>
      </c>
      <c r="S2087" s="21"/>
    </row>
    <row r="2088" customHeight="1" spans="1:19">
      <c r="A2088" s="2" t="s">
        <v>3837</v>
      </c>
      <c r="B2088" s="28">
        <v>45755</v>
      </c>
      <c r="C2088" s="2" t="s">
        <v>3716</v>
      </c>
      <c r="D2088" s="2" t="str">
        <f t="array" ref="D2088">_xlfn.XLOOKUP(C2088,Customers!A:A,Customers!B:B)</f>
        <v>Customer 0172</v>
      </c>
      <c r="E2088" s="2" t="s">
        <v>586</v>
      </c>
      <c r="F2088" s="2" t="str">
        <f t="array" ref="F2088">_xlfn.XLOOKUP(E2088,Restaurants!A:A,Restaurants!B:B)</f>
        <v>Restaurant 092</v>
      </c>
      <c r="G2088" s="2" t="s">
        <v>1152</v>
      </c>
      <c r="H2088" s="2" t="str">
        <f t="array" ref="H2088">_xlfn.XLOOKUP(G2088,Food_Menu!A:A,Food_Menu!B:B)</f>
        <v>Food Item 0192</v>
      </c>
      <c r="I2088" s="2">
        <f t="array" ref="I2088">_xlfn.XLOOKUP(G2088,Food_Menu!A:A,Food_Menu!D:D)</f>
        <v>373.52</v>
      </c>
      <c r="J2088" s="2" t="s">
        <v>351</v>
      </c>
      <c r="K2088" s="2" t="str">
        <f t="array" ref="K2088">_xlfn.XLOOKUP(J2088,Delivery_Partners!A:A,Delivery_Partners!B:B)</f>
        <v>Delivery Partner 101</v>
      </c>
      <c r="L2088" s="3">
        <v>1</v>
      </c>
      <c r="M2088" s="2" t="s">
        <v>23</v>
      </c>
      <c r="N2088" s="2" t="s">
        <v>24</v>
      </c>
      <c r="O2088" s="3">
        <v>24</v>
      </c>
      <c r="P2088" s="13">
        <f t="shared" si="424"/>
        <v>373.52</v>
      </c>
      <c r="Q2088" s="13" t="str">
        <f t="shared" si="425"/>
        <v>Fast</v>
      </c>
      <c r="S2088" s="21"/>
    </row>
    <row r="2089" customHeight="1" spans="1:19">
      <c r="A2089" s="2" t="s">
        <v>3838</v>
      </c>
      <c r="B2089" s="28">
        <v>45846</v>
      </c>
      <c r="C2089" s="2" t="s">
        <v>1824</v>
      </c>
      <c r="D2089" s="2" t="str">
        <f t="array" ref="D2089">_xlfn.XLOOKUP(C2089,Customers!A:A,Customers!B:B)</f>
        <v>Customer 1163</v>
      </c>
      <c r="E2089" s="2" t="s">
        <v>726</v>
      </c>
      <c r="F2089" s="2" t="str">
        <f t="array" ref="F2089">_xlfn.XLOOKUP(E2089,Restaurants!A:A,Restaurants!B:B)</f>
        <v>Restaurant 082</v>
      </c>
      <c r="G2089" s="2" t="s">
        <v>748</v>
      </c>
      <c r="H2089" s="2" t="str">
        <f t="array" ref="H2089">_xlfn.XLOOKUP(G2089,Food_Menu!A:A,Food_Menu!B:B)</f>
        <v>Food Item 0110</v>
      </c>
      <c r="I2089" s="2">
        <f t="array" ref="I2089">_xlfn.XLOOKUP(G2089,Food_Menu!A:A,Food_Menu!D:D)</f>
        <v>384.6</v>
      </c>
      <c r="J2089" s="2" t="s">
        <v>2158</v>
      </c>
      <c r="K2089" s="2" t="str">
        <f t="array" ref="K2089">_xlfn.XLOOKUP(J2089,Delivery_Partners!A:A,Delivery_Partners!B:B)</f>
        <v>Delivery Partner 033</v>
      </c>
      <c r="L2089" s="3">
        <v>1</v>
      </c>
      <c r="M2089" s="2" t="s">
        <v>23</v>
      </c>
      <c r="N2089" s="2" t="s">
        <v>55</v>
      </c>
      <c r="O2089" s="3">
        <v>27</v>
      </c>
      <c r="P2089" s="13">
        <f t="shared" si="424"/>
        <v>384.6</v>
      </c>
      <c r="Q2089" s="13" t="str">
        <f t="shared" si="425"/>
        <v>Fast</v>
      </c>
      <c r="S2089" s="21"/>
    </row>
    <row r="2090" customHeight="1" spans="1:19">
      <c r="A2090" s="2" t="s">
        <v>3839</v>
      </c>
      <c r="B2090" s="29" t="s">
        <v>50</v>
      </c>
      <c r="C2090" s="2" t="s">
        <v>609</v>
      </c>
      <c r="D2090" s="2" t="str">
        <f t="array" ref="D2090">_xlfn.XLOOKUP(C2090,Customers!A:A,Customers!B:B)</f>
        <v>Customer 0649</v>
      </c>
      <c r="E2090" s="2" t="s">
        <v>623</v>
      </c>
      <c r="F2090" s="2" t="str">
        <f t="array" ref="F2090">_xlfn.XLOOKUP(E2090,Restaurants!A:A,Restaurants!B:B)</f>
        <v>Restaurant 045</v>
      </c>
      <c r="G2090" s="2" t="s">
        <v>1600</v>
      </c>
      <c r="H2090" s="2" t="str">
        <f t="array" ref="H2090">_xlfn.XLOOKUP(G2090,Food_Menu!A:A,Food_Menu!B:B)</f>
        <v>Food Item 0174</v>
      </c>
      <c r="I2090" s="2">
        <f t="array" ref="I2090">_xlfn.XLOOKUP(G2090,Food_Menu!A:A,Food_Menu!D:D)</f>
        <v>470.05</v>
      </c>
      <c r="J2090" s="2" t="s">
        <v>688</v>
      </c>
      <c r="K2090" s="2" t="str">
        <f t="array" ref="K2090">_xlfn.XLOOKUP(J2090,Delivery_Partners!A:A,Delivery_Partners!B:B)</f>
        <v>Delivery Partner 165</v>
      </c>
      <c r="L2090" s="3">
        <v>2</v>
      </c>
      <c r="M2090" s="2" t="s">
        <v>23</v>
      </c>
      <c r="N2090" s="2" t="s">
        <v>55</v>
      </c>
      <c r="O2090" s="3">
        <v>32</v>
      </c>
      <c r="P2090" s="13">
        <f t="shared" si="424"/>
        <v>940.1</v>
      </c>
      <c r="Q2090" s="13" t="str">
        <f t="shared" si="425"/>
        <v>Normal</v>
      </c>
      <c r="S2090" s="21"/>
    </row>
    <row r="2091" customHeight="1" spans="1:19">
      <c r="A2091" s="2" t="s">
        <v>3840</v>
      </c>
      <c r="B2091" s="29" t="s">
        <v>1671</v>
      </c>
      <c r="C2091" s="2" t="s">
        <v>3181</v>
      </c>
      <c r="D2091" s="2" t="str">
        <f t="array" ref="D2091">_xlfn.XLOOKUP(C2091,Customers!A:A,Customers!B:B)</f>
        <v>Customer 0689</v>
      </c>
      <c r="E2091" s="2" t="s">
        <v>298</v>
      </c>
      <c r="F2091" s="2" t="str">
        <f t="array" ref="F2091">_xlfn.XLOOKUP(E2091,Restaurants!A:A,Restaurants!B:B)</f>
        <v>Restaurant 113</v>
      </c>
      <c r="G2091" s="2" t="s">
        <v>294</v>
      </c>
      <c r="H2091" s="2" t="str">
        <f t="array" ref="H2091">_xlfn.XLOOKUP(G2091,Food_Menu!A:A,Food_Menu!B:B)</f>
        <v>Food Item 0093</v>
      </c>
      <c r="I2091" s="2">
        <f t="array" ref="I2091">_xlfn.XLOOKUP(G2091,Food_Menu!A:A,Food_Menu!D:D)</f>
        <v>337.02</v>
      </c>
      <c r="J2091" s="2" t="s">
        <v>409</v>
      </c>
      <c r="K2091" s="2" t="str">
        <f t="array" ref="K2091">_xlfn.XLOOKUP(J2091,Delivery_Partners!A:A,Delivery_Partners!B:B)</f>
        <v>Delivery Partner 073</v>
      </c>
      <c r="L2091" s="3">
        <v>1</v>
      </c>
      <c r="M2091" s="2" t="s">
        <v>23</v>
      </c>
      <c r="N2091" s="2" t="s">
        <v>24</v>
      </c>
      <c r="O2091" s="3">
        <v>40</v>
      </c>
      <c r="P2091" s="13">
        <f t="shared" si="424"/>
        <v>337.02</v>
      </c>
      <c r="Q2091" s="13" t="str">
        <f t="shared" si="425"/>
        <v>Normal</v>
      </c>
      <c r="S2091" s="21"/>
    </row>
    <row r="2092" customHeight="1" spans="1:19">
      <c r="A2092" s="2" t="s">
        <v>3841</v>
      </c>
      <c r="B2092" s="28">
        <v>45937</v>
      </c>
      <c r="C2092" s="2" t="s">
        <v>1284</v>
      </c>
      <c r="D2092" s="2" t="str">
        <f t="array" ref="D2092">_xlfn.XLOOKUP(C2092,Customers!A:A,Customers!B:B)</f>
        <v>Customer 1033</v>
      </c>
      <c r="E2092" s="2" t="s">
        <v>20</v>
      </c>
      <c r="F2092" s="2" t="str">
        <f t="array" ref="F2092">_xlfn.XLOOKUP(E2092,Restaurants!A:A,Restaurants!B:B)</f>
        <v>Restaurant 079</v>
      </c>
      <c r="G2092" s="2" t="s">
        <v>543</v>
      </c>
      <c r="H2092" s="2" t="str">
        <f t="array" ref="H2092">_xlfn.XLOOKUP(G2092,Food_Menu!A:A,Food_Menu!B:B)</f>
        <v>Food Item 0136</v>
      </c>
      <c r="I2092" s="2">
        <f t="array" ref="I2092">_xlfn.XLOOKUP(G2092,Food_Menu!A:A,Food_Menu!D:D)</f>
        <v>319.29</v>
      </c>
      <c r="J2092" s="2" t="s">
        <v>1350</v>
      </c>
      <c r="K2092" s="2" t="str">
        <f t="array" ref="K2092">_xlfn.XLOOKUP(J2092,Delivery_Partners!A:A,Delivery_Partners!B:B)</f>
        <v>Delivery Partner 087</v>
      </c>
      <c r="L2092" s="3">
        <v>1</v>
      </c>
      <c r="M2092" s="2" t="s">
        <v>23</v>
      </c>
      <c r="N2092" s="2" t="s">
        <v>55</v>
      </c>
      <c r="O2092" s="3">
        <v>26</v>
      </c>
      <c r="P2092" s="13">
        <f t="shared" si="424"/>
        <v>319.29</v>
      </c>
      <c r="Q2092" s="13" t="str">
        <f t="shared" si="425"/>
        <v>Fast</v>
      </c>
      <c r="S2092" s="21"/>
    </row>
    <row r="2093" customHeight="1" spans="1:19">
      <c r="A2093" s="2" t="s">
        <v>3842</v>
      </c>
      <c r="B2093" s="28">
        <v>45817</v>
      </c>
      <c r="C2093" s="2" t="s">
        <v>2595</v>
      </c>
      <c r="D2093" s="2" t="str">
        <f t="array" ref="D2093">_xlfn.XLOOKUP(C2093,Customers!A:A,Customers!B:B)</f>
        <v>Customer 0261</v>
      </c>
      <c r="E2093" s="2" t="s">
        <v>1209</v>
      </c>
      <c r="F2093" s="2" t="str">
        <f t="array" ref="F2093">_xlfn.XLOOKUP(E2093,Restaurants!A:A,Restaurants!B:B)</f>
        <v>Restaurant 109</v>
      </c>
      <c r="G2093" s="2" t="s">
        <v>992</v>
      </c>
      <c r="H2093" s="2" t="str">
        <f t="array" ref="H2093">_xlfn.XLOOKUP(G2093,Food_Menu!A:A,Food_Menu!B:B)</f>
        <v>Food Item 0161</v>
      </c>
      <c r="I2093" s="2">
        <f t="array" ref="I2093">_xlfn.XLOOKUP(G2093,Food_Menu!A:A,Food_Menu!D:D)</f>
        <v>102.18</v>
      </c>
      <c r="J2093" s="2" t="s">
        <v>735</v>
      </c>
      <c r="K2093" s="2" t="str">
        <f t="array" ref="K2093">_xlfn.XLOOKUP(J2093,Delivery_Partners!A:A,Delivery_Partners!B:B)</f>
        <v>Delivery Partner 116</v>
      </c>
      <c r="L2093" s="3">
        <v>3</v>
      </c>
      <c r="M2093" s="2" t="s">
        <v>23</v>
      </c>
      <c r="N2093" s="2" t="s">
        <v>24</v>
      </c>
      <c r="O2093" s="3">
        <v>37</v>
      </c>
      <c r="P2093" s="13">
        <f t="shared" si="424"/>
        <v>306.54</v>
      </c>
      <c r="Q2093" s="13" t="str">
        <f t="shared" si="425"/>
        <v>Normal</v>
      </c>
      <c r="S2093" s="21"/>
    </row>
    <row r="2094" customHeight="1" spans="1:19">
      <c r="A2094" s="2" t="s">
        <v>3843</v>
      </c>
      <c r="B2094" s="29" t="s">
        <v>902</v>
      </c>
      <c r="C2094" s="2" t="s">
        <v>2313</v>
      </c>
      <c r="D2094" s="2" t="str">
        <f t="array" ref="D2094">_xlfn.XLOOKUP(C2094,Customers!A:A,Customers!B:B)</f>
        <v>Customer 0667</v>
      </c>
      <c r="E2094" s="2" t="s">
        <v>945</v>
      </c>
      <c r="F2094" s="2" t="str">
        <f t="array" ref="F2094">_xlfn.XLOOKUP(E2094,Restaurants!A:A,Restaurants!B:B)</f>
        <v>Restaurant 099</v>
      </c>
      <c r="G2094" s="2" t="s">
        <v>211</v>
      </c>
      <c r="H2094" s="2" t="str">
        <f t="array" ref="H2094">_xlfn.XLOOKUP(G2094,Food_Menu!A:A,Food_Menu!B:B)</f>
        <v>Food Item 0182</v>
      </c>
      <c r="I2094" s="2">
        <f t="array" ref="I2094">_xlfn.XLOOKUP(G2094,Food_Menu!A:A,Food_Menu!D:D)</f>
        <v>512.27</v>
      </c>
      <c r="J2094" s="2" t="s">
        <v>1246</v>
      </c>
      <c r="K2094" s="2" t="str">
        <f t="array" ref="K2094">_xlfn.XLOOKUP(J2094,Delivery_Partners!A:A,Delivery_Partners!B:B)</f>
        <v>Delivery Partner 048</v>
      </c>
      <c r="L2094" s="3">
        <v>1</v>
      </c>
      <c r="M2094" s="2" t="s">
        <v>23</v>
      </c>
      <c r="N2094" s="2" t="s">
        <v>24</v>
      </c>
      <c r="O2094" s="3">
        <v>33</v>
      </c>
      <c r="P2094" s="13">
        <f t="shared" si="424"/>
        <v>512.27</v>
      </c>
      <c r="Q2094" s="13" t="str">
        <f t="shared" si="425"/>
        <v>Normal</v>
      </c>
      <c r="S2094" s="21"/>
    </row>
    <row r="2095" customHeight="1" spans="1:19">
      <c r="A2095" s="2" t="s">
        <v>3844</v>
      </c>
      <c r="B2095" s="28">
        <v>45751</v>
      </c>
      <c r="C2095" s="2" t="s">
        <v>3845</v>
      </c>
      <c r="D2095" s="2" t="str">
        <f t="array" ref="D2095">_xlfn.XLOOKUP(C2095,Customers!A:A,Customers!B:B)</f>
        <v>Customer 1199</v>
      </c>
      <c r="E2095" s="2" t="s">
        <v>702</v>
      </c>
      <c r="F2095" s="2" t="str">
        <f t="array" ref="F2095">_xlfn.XLOOKUP(E2095,Restaurants!A:A,Restaurants!B:B)</f>
        <v>Restaurant 025</v>
      </c>
      <c r="G2095" s="2" t="s">
        <v>246</v>
      </c>
      <c r="H2095" s="2" t="str">
        <f t="array" ref="H2095">_xlfn.XLOOKUP(G2095,Food_Menu!A:A,Food_Menu!B:B)</f>
        <v>Food Item 0204</v>
      </c>
      <c r="I2095" s="2">
        <f t="array" ref="I2095">_xlfn.XLOOKUP(G2095,Food_Menu!A:A,Food_Menu!D:D)</f>
        <v>410.12</v>
      </c>
      <c r="J2095" s="2" t="s">
        <v>1104</v>
      </c>
      <c r="K2095" s="2" t="str">
        <f t="array" ref="K2095">_xlfn.XLOOKUP(J2095,Delivery_Partners!A:A,Delivery_Partners!B:B)</f>
        <v>Delivery Partner 178</v>
      </c>
      <c r="L2095" s="3">
        <v>1</v>
      </c>
      <c r="M2095" s="2" t="s">
        <v>23</v>
      </c>
      <c r="N2095" s="2" t="s">
        <v>24</v>
      </c>
      <c r="O2095" s="3">
        <v>15</v>
      </c>
      <c r="P2095" s="13">
        <f t="shared" si="424"/>
        <v>410.12</v>
      </c>
      <c r="Q2095" s="13" t="str">
        <f t="shared" si="425"/>
        <v>Fast</v>
      </c>
      <c r="S2095" s="21"/>
    </row>
    <row r="2096" customHeight="1" spans="1:19">
      <c r="A2096" s="2" t="s">
        <v>3846</v>
      </c>
      <c r="B2096" s="29" t="s">
        <v>3847</v>
      </c>
      <c r="C2096" s="2" t="s">
        <v>949</v>
      </c>
      <c r="D2096" s="2" t="str">
        <f t="array" ref="D2096">_xlfn.XLOOKUP(C2096,Customers!A:A,Customers!B:B)</f>
        <v>Customer 0027</v>
      </c>
      <c r="E2096" s="2" t="s">
        <v>224</v>
      </c>
      <c r="F2096" s="2" t="str">
        <f t="array" ref="F2096">_xlfn.XLOOKUP(E2096,Restaurants!A:A,Restaurants!B:B)</f>
        <v>Restaurant 120</v>
      </c>
      <c r="G2096" s="2" t="s">
        <v>966</v>
      </c>
      <c r="H2096" s="2" t="str">
        <f t="array" ref="H2096">_xlfn.XLOOKUP(G2096,Food_Menu!A:A,Food_Menu!B:B)</f>
        <v>Food Item 0024</v>
      </c>
      <c r="I2096" s="2">
        <f t="array" ref="I2096">_xlfn.XLOOKUP(G2096,Food_Menu!A:A,Food_Menu!D:D)</f>
        <v>375.96</v>
      </c>
      <c r="J2096" s="2" t="s">
        <v>3362</v>
      </c>
      <c r="K2096" s="2" t="str">
        <f t="array" ref="K2096">_xlfn.XLOOKUP(J2096,Delivery_Partners!A:A,Delivery_Partners!B:B)</f>
        <v>Delivery Partner 009</v>
      </c>
      <c r="L2096" s="3">
        <v>1</v>
      </c>
      <c r="M2096" s="2" t="s">
        <v>23</v>
      </c>
      <c r="N2096" s="2" t="s">
        <v>24</v>
      </c>
      <c r="O2096" s="3">
        <v>42</v>
      </c>
      <c r="P2096" s="13">
        <f t="shared" si="424"/>
        <v>375.96</v>
      </c>
      <c r="Q2096" s="13" t="str">
        <f t="shared" si="425"/>
        <v>Normal</v>
      </c>
      <c r="S2096" s="21"/>
    </row>
    <row r="2097" customHeight="1" spans="1:19">
      <c r="A2097" s="2" t="s">
        <v>3848</v>
      </c>
      <c r="B2097" s="29" t="s">
        <v>1705</v>
      </c>
      <c r="C2097" s="2" t="s">
        <v>1141</v>
      </c>
      <c r="D2097" s="2" t="str">
        <f t="array" ref="D2097">_xlfn.XLOOKUP(C2097,Customers!A:A,Customers!B:B)</f>
        <v>Customer 0210</v>
      </c>
      <c r="E2097" s="2" t="s">
        <v>1309</v>
      </c>
      <c r="F2097" s="2" t="str">
        <f t="array" ref="F2097">_xlfn.XLOOKUP(E2097,Restaurants!A:A,Restaurants!B:B)</f>
        <v>Restaurant 090</v>
      </c>
      <c r="G2097" s="2" t="s">
        <v>1018</v>
      </c>
      <c r="H2097" s="2" t="str">
        <f t="array" ref="H2097">_xlfn.XLOOKUP(G2097,Food_Menu!A:A,Food_Menu!B:B)</f>
        <v>Food Item 0175</v>
      </c>
      <c r="I2097" s="2">
        <f t="array" ref="I2097">_xlfn.XLOOKUP(G2097,Food_Menu!A:A,Food_Menu!D:D)</f>
        <v>114.67</v>
      </c>
      <c r="J2097" s="2" t="s">
        <v>112</v>
      </c>
      <c r="K2097" s="2" t="str">
        <f t="array" ref="K2097">_xlfn.XLOOKUP(J2097,Delivery_Partners!A:A,Delivery_Partners!B:B)</f>
        <v>Delivery Partner 028</v>
      </c>
      <c r="L2097" s="3">
        <v>2</v>
      </c>
      <c r="M2097" s="2" t="s">
        <v>23</v>
      </c>
      <c r="N2097" s="2" t="s">
        <v>24</v>
      </c>
      <c r="O2097" s="3">
        <v>30</v>
      </c>
      <c r="P2097" s="13">
        <f t="shared" si="424"/>
        <v>229.34</v>
      </c>
      <c r="Q2097" s="13" t="str">
        <f t="shared" si="425"/>
        <v>Fast</v>
      </c>
      <c r="S2097" s="21"/>
    </row>
    <row r="2098" customHeight="1" spans="1:19">
      <c r="A2098" s="2" t="s">
        <v>3849</v>
      </c>
      <c r="B2098" s="28">
        <v>45660</v>
      </c>
      <c r="C2098" s="2" t="s">
        <v>2559</v>
      </c>
      <c r="D2098" s="2" t="str">
        <f t="array" ref="D2098">_xlfn.XLOOKUP(C2098,Customers!A:A,Customers!B:B)</f>
        <v>Customer 0176</v>
      </c>
      <c r="E2098" s="2" t="s">
        <v>425</v>
      </c>
      <c r="F2098" s="2" t="str">
        <f t="array" ref="F2098">_xlfn.XLOOKUP(E2098,Restaurants!A:A,Restaurants!B:B)</f>
        <v>Restaurant 023</v>
      </c>
      <c r="G2098" s="2" t="s">
        <v>282</v>
      </c>
      <c r="H2098" s="2" t="str">
        <f t="array" ref="H2098">_xlfn.XLOOKUP(G2098,Food_Menu!A:A,Food_Menu!B:B)</f>
        <v>Food Item 0157</v>
      </c>
      <c r="I2098" s="2">
        <f t="array" ref="I2098">_xlfn.XLOOKUP(G2098,Food_Menu!A:A,Food_Menu!D:D)</f>
        <v>278.37</v>
      </c>
      <c r="J2098" s="2" t="s">
        <v>1372</v>
      </c>
      <c r="K2098" s="2" t="str">
        <f t="array" ref="K2098">_xlfn.XLOOKUP(J2098,Delivery_Partners!A:A,Delivery_Partners!B:B)</f>
        <v>Delivery Partner 179</v>
      </c>
      <c r="L2098" s="3">
        <v>2</v>
      </c>
      <c r="M2098" s="2" t="s">
        <v>23</v>
      </c>
      <c r="N2098" s="2" t="s">
        <v>24</v>
      </c>
      <c r="O2098" s="3">
        <v>20</v>
      </c>
      <c r="P2098" s="13">
        <f t="shared" si="424"/>
        <v>556.74</v>
      </c>
      <c r="Q2098" s="13" t="str">
        <f t="shared" si="425"/>
        <v>Fast</v>
      </c>
      <c r="S2098" s="21"/>
    </row>
    <row r="2099" customHeight="1" spans="1:19">
      <c r="A2099" s="2" t="s">
        <v>3850</v>
      </c>
      <c r="B2099" s="29" t="s">
        <v>1648</v>
      </c>
      <c r="C2099" s="2" t="s">
        <v>1460</v>
      </c>
      <c r="D2099" s="2" t="str">
        <f t="array" ref="D2099">_xlfn.XLOOKUP(C2099,Customers!A:A,Customers!B:B)</f>
        <v>Customer 0403</v>
      </c>
      <c r="E2099" s="2" t="s">
        <v>655</v>
      </c>
      <c r="F2099" s="2" t="str">
        <f t="array" ref="F2099">_xlfn.XLOOKUP(E2099,Restaurants!A:A,Restaurants!B:B)</f>
        <v>Restaurant 096</v>
      </c>
      <c r="G2099" s="2" t="s">
        <v>1723</v>
      </c>
      <c r="H2099" s="2" t="str">
        <f t="array" ref="H2099">_xlfn.XLOOKUP(G2099,Food_Menu!A:A,Food_Menu!B:B)</f>
        <v>Food Item 0163</v>
      </c>
      <c r="I2099" s="2">
        <f t="array" ref="I2099">_xlfn.XLOOKUP(G2099,Food_Menu!A:A,Food_Menu!D:D)</f>
        <v>132.59</v>
      </c>
      <c r="J2099" s="2" t="s">
        <v>1683</v>
      </c>
      <c r="K2099" s="2" t="str">
        <f t="array" ref="K2099">_xlfn.XLOOKUP(J2099,Delivery_Partners!A:A,Delivery_Partners!B:B)</f>
        <v>Delivery Partner 082</v>
      </c>
      <c r="L2099" s="3">
        <v>1</v>
      </c>
      <c r="M2099" s="2" t="s">
        <v>23</v>
      </c>
      <c r="N2099" s="2" t="s">
        <v>24</v>
      </c>
      <c r="O2099" s="3">
        <v>26</v>
      </c>
      <c r="P2099" s="13">
        <f t="shared" si="424"/>
        <v>132.59</v>
      </c>
      <c r="Q2099" s="13" t="str">
        <f t="shared" si="425"/>
        <v>Fast</v>
      </c>
      <c r="S2099" s="21"/>
    </row>
    <row r="2100" customHeight="1" spans="1:19">
      <c r="A2100" s="2" t="s">
        <v>3851</v>
      </c>
      <c r="B2100" s="28">
        <v>45724</v>
      </c>
      <c r="C2100" s="2" t="s">
        <v>1742</v>
      </c>
      <c r="D2100" s="2" t="str">
        <f t="array" ref="D2100">_xlfn.XLOOKUP(C2100,Customers!A:A,Customers!B:B)</f>
        <v>Customer 0156</v>
      </c>
      <c r="E2100" s="2" t="s">
        <v>289</v>
      </c>
      <c r="F2100" s="2" t="str">
        <f t="array" ref="F2100">_xlfn.XLOOKUP(E2100,Restaurants!A:A,Restaurants!B:B)</f>
        <v>Restaurant 052</v>
      </c>
      <c r="G2100" s="2" t="s">
        <v>405</v>
      </c>
      <c r="H2100" s="2" t="str">
        <f t="array" ref="H2100">_xlfn.XLOOKUP(G2100,Food_Menu!A:A,Food_Menu!B:B)</f>
        <v>Food Item 0004</v>
      </c>
      <c r="I2100" s="2">
        <f t="array" ref="I2100">_xlfn.XLOOKUP(G2100,Food_Menu!A:A,Food_Menu!D:D)</f>
        <v>173.7</v>
      </c>
      <c r="J2100" s="2" t="s">
        <v>164</v>
      </c>
      <c r="K2100" s="2" t="str">
        <f t="array" ref="K2100">_xlfn.XLOOKUP(J2100,Delivery_Partners!A:A,Delivery_Partners!B:B)</f>
        <v>Delivery Partner 161</v>
      </c>
      <c r="L2100" s="3">
        <v>1</v>
      </c>
      <c r="M2100" s="2" t="s">
        <v>23</v>
      </c>
      <c r="N2100" s="2" t="s">
        <v>74</v>
      </c>
      <c r="O2100" s="3">
        <v>37</v>
      </c>
      <c r="P2100" s="13">
        <f t="shared" si="424"/>
        <v>173.7</v>
      </c>
      <c r="Q2100" s="13" t="str">
        <f t="shared" si="425"/>
        <v>Normal</v>
      </c>
      <c r="S2100" s="21"/>
    </row>
    <row r="2101" customHeight="1" spans="1:19">
      <c r="A2101" s="2" t="s">
        <v>3852</v>
      </c>
      <c r="B2101" s="29" t="s">
        <v>891</v>
      </c>
      <c r="C2101" s="2" t="s">
        <v>70</v>
      </c>
      <c r="D2101" s="2" t="str">
        <f t="array" ref="D2101">_xlfn.XLOOKUP(C2101,Customers!A:A,Customers!B:B)</f>
        <v>Customer 0207</v>
      </c>
      <c r="E2101" s="2" t="s">
        <v>137</v>
      </c>
      <c r="F2101" s="2" t="str">
        <f t="array" ref="F2101">_xlfn.XLOOKUP(E2101,Restaurants!A:A,Restaurants!B:B)</f>
        <v>Restaurant 104</v>
      </c>
      <c r="G2101" s="2" t="s">
        <v>563</v>
      </c>
      <c r="H2101" s="2" t="str">
        <f t="array" ref="H2101">_xlfn.XLOOKUP(G2101,Food_Menu!A:A,Food_Menu!B:B)</f>
        <v>Food Item 0108</v>
      </c>
      <c r="I2101" s="2">
        <f t="array" ref="I2101">_xlfn.XLOOKUP(G2101,Food_Menu!A:A,Food_Menu!D:D)</f>
        <v>203.49</v>
      </c>
      <c r="J2101" s="2" t="s">
        <v>332</v>
      </c>
      <c r="K2101" s="2" t="str">
        <f t="array" ref="K2101">_xlfn.XLOOKUP(J2101,Delivery_Partners!A:A,Delivery_Partners!B:B)</f>
        <v>Delivery Partner 164</v>
      </c>
      <c r="L2101" s="3">
        <v>1</v>
      </c>
      <c r="M2101" s="2" t="s">
        <v>23</v>
      </c>
      <c r="N2101" s="2" t="s">
        <v>55</v>
      </c>
      <c r="O2101" s="3">
        <v>36</v>
      </c>
      <c r="P2101" s="13">
        <f t="shared" si="424"/>
        <v>203.49</v>
      </c>
      <c r="Q2101" s="13" t="str">
        <f t="shared" si="425"/>
        <v>Normal</v>
      </c>
      <c r="S2101" s="21"/>
    </row>
    <row r="2102" customHeight="1" spans="1:19">
      <c r="A2102" s="2" t="s">
        <v>3853</v>
      </c>
      <c r="B2102" s="29" t="s">
        <v>569</v>
      </c>
      <c r="C2102" s="2" t="s">
        <v>2512</v>
      </c>
      <c r="D2102" s="2" t="str">
        <f t="array" ref="D2102">_xlfn.XLOOKUP(C2102,Customers!A:A,Customers!B:B)</f>
        <v>Customer 1024</v>
      </c>
      <c r="E2102" s="2" t="s">
        <v>254</v>
      </c>
      <c r="F2102" s="2" t="str">
        <f t="array" ref="F2102">_xlfn.XLOOKUP(E2102,Restaurants!A:A,Restaurants!B:B)</f>
        <v>Restaurant 021</v>
      </c>
      <c r="G2102" s="2" t="s">
        <v>1267</v>
      </c>
      <c r="H2102" s="2" t="str">
        <f t="array" ref="H2102">_xlfn.XLOOKUP(G2102,Food_Menu!A:A,Food_Menu!B:B)</f>
        <v>Food Item 0212</v>
      </c>
      <c r="I2102" s="2">
        <f t="array" ref="I2102">_xlfn.XLOOKUP(G2102,Food_Menu!A:A,Food_Menu!D:D)</f>
        <v>187.71</v>
      </c>
      <c r="J2102" s="2" t="s">
        <v>1372</v>
      </c>
      <c r="K2102" s="2" t="str">
        <f t="array" ref="K2102">_xlfn.XLOOKUP(J2102,Delivery_Partners!A:A,Delivery_Partners!B:B)</f>
        <v>Delivery Partner 179</v>
      </c>
      <c r="L2102" s="3">
        <v>2</v>
      </c>
      <c r="M2102" s="2" t="s">
        <v>23</v>
      </c>
      <c r="N2102" s="2" t="s">
        <v>74</v>
      </c>
      <c r="O2102" s="3">
        <v>43</v>
      </c>
      <c r="P2102" s="13">
        <f t="shared" si="424"/>
        <v>375.42</v>
      </c>
      <c r="Q2102" s="13" t="str">
        <f t="shared" si="425"/>
        <v>Normal</v>
      </c>
      <c r="S2102" s="21"/>
    </row>
    <row r="2103" customHeight="1" spans="1:19">
      <c r="A2103" s="2" t="s">
        <v>3854</v>
      </c>
      <c r="B2103" s="29" t="s">
        <v>512</v>
      </c>
      <c r="C2103" s="2" t="s">
        <v>3855</v>
      </c>
      <c r="D2103" s="2" t="str">
        <f t="array" ref="D2103">_xlfn.XLOOKUP(C2103,Customers!A:A,Customers!B:B)</f>
        <v>Customer 0558</v>
      </c>
      <c r="E2103" s="2" t="s">
        <v>83</v>
      </c>
      <c r="F2103" s="2" t="str">
        <f t="array" ref="F2103">_xlfn.XLOOKUP(E2103,Restaurants!A:A,Restaurants!B:B)</f>
        <v>Restaurant 032</v>
      </c>
      <c r="G2103" s="2" t="s">
        <v>591</v>
      </c>
      <c r="H2103" s="2" t="str">
        <f t="array" ref="H2103">_xlfn.XLOOKUP(G2103,Food_Menu!A:A,Food_Menu!B:B)</f>
        <v>Food Item 0199</v>
      </c>
      <c r="I2103" s="2">
        <f t="array" ref="I2103">_xlfn.XLOOKUP(G2103,Food_Menu!A:A,Food_Menu!D:D)</f>
        <v>484.48</v>
      </c>
      <c r="J2103" s="2" t="s">
        <v>323</v>
      </c>
      <c r="K2103" s="2" t="str">
        <f t="array" ref="K2103">_xlfn.XLOOKUP(J2103,Delivery_Partners!A:A,Delivery_Partners!B:B)</f>
        <v>Delivery Partner 131</v>
      </c>
      <c r="L2103" s="3">
        <v>3</v>
      </c>
      <c r="M2103" s="2" t="s">
        <v>23</v>
      </c>
      <c r="N2103" s="2" t="s">
        <v>24</v>
      </c>
      <c r="O2103" s="3">
        <v>40</v>
      </c>
      <c r="P2103" s="13">
        <f t="shared" si="424"/>
        <v>1453.44</v>
      </c>
      <c r="Q2103" s="13" t="str">
        <f t="shared" si="425"/>
        <v>Normal</v>
      </c>
      <c r="S2103" s="21"/>
    </row>
    <row r="2104" customHeight="1" spans="1:19">
      <c r="A2104" s="2" t="s">
        <v>3856</v>
      </c>
      <c r="B2104" s="29" t="s">
        <v>2484</v>
      </c>
      <c r="C2104" s="2" t="s">
        <v>3562</v>
      </c>
      <c r="D2104" s="2" t="str">
        <f t="array" ref="D2104">_xlfn.XLOOKUP(C2104,Customers!A:A,Customers!B:B)</f>
        <v>Customer 0430</v>
      </c>
      <c r="E2104" s="2" t="s">
        <v>1060</v>
      </c>
      <c r="F2104" s="2" t="str">
        <f t="array" ref="F2104">_xlfn.XLOOKUP(E2104,Restaurants!A:A,Restaurants!B:B)</f>
        <v>Restaurant 042</v>
      </c>
      <c r="G2104" s="2" t="s">
        <v>861</v>
      </c>
      <c r="H2104" s="2" t="str">
        <f t="array" ref="H2104">_xlfn.XLOOKUP(G2104,Food_Menu!A:A,Food_Menu!B:B)</f>
        <v>Food Item 0051</v>
      </c>
      <c r="I2104" s="2">
        <f t="array" ref="I2104">_xlfn.XLOOKUP(G2104,Food_Menu!A:A,Food_Menu!D:D)</f>
        <v>516.47</v>
      </c>
      <c r="J2104" s="2" t="s">
        <v>877</v>
      </c>
      <c r="K2104" s="2" t="str">
        <f t="array" ref="K2104">_xlfn.XLOOKUP(J2104,Delivery_Partners!A:A,Delivery_Partners!B:B)</f>
        <v>Delivery Partner 123</v>
      </c>
      <c r="L2104" s="3">
        <v>1</v>
      </c>
      <c r="M2104" s="2" t="s">
        <v>23</v>
      </c>
      <c r="N2104" s="2" t="s">
        <v>42</v>
      </c>
      <c r="O2104" s="3">
        <v>21</v>
      </c>
      <c r="P2104" s="13">
        <f t="shared" si="424"/>
        <v>516.47</v>
      </c>
      <c r="Q2104" s="13" t="str">
        <f t="shared" si="425"/>
        <v>Fast</v>
      </c>
      <c r="S2104" s="21"/>
    </row>
    <row r="2105" hidden="1" customHeight="1" spans="1:19">
      <c r="A2105" s="2" t="s">
        <v>3857</v>
      </c>
      <c r="B2105" s="28">
        <v>46000</v>
      </c>
      <c r="C2105" s="2" t="s">
        <v>600</v>
      </c>
      <c r="D2105" s="2" t="str">
        <f t="array" ref="D2105">_xlfn.XLOOKUP(C2105,Customers!A:A,Customers!B:B)</f>
        <v>Customer 0503</v>
      </c>
      <c r="E2105" s="2" t="s">
        <v>1224</v>
      </c>
      <c r="F2105" s="2" t="str">
        <f t="array" ref="F2105">_xlfn.XLOOKUP(E2105,Restaurants!A:A,Restaurants!B:B)</f>
        <v>Restaurant 055</v>
      </c>
      <c r="G2105" s="2" t="s">
        <v>587</v>
      </c>
      <c r="H2105" s="2" t="str">
        <f t="array" ref="H2105">_xlfn.XLOOKUP(G2105,Food_Menu!A:A,Food_Menu!B:B)</f>
        <v>Food Item 0107</v>
      </c>
      <c r="I2105" s="2"/>
      <c r="J2105" s="2" t="s">
        <v>378</v>
      </c>
      <c r="K2105" s="2" t="str">
        <f t="array" ref="K2105">_xlfn.XLOOKUP(J2105,Delivery_Partners!A:A,Delivery_Partners!B:B)</f>
        <v>Delivery Partner 111</v>
      </c>
      <c r="L2105" s="3">
        <v>3</v>
      </c>
      <c r="M2105" s="2" t="s">
        <v>101</v>
      </c>
      <c r="N2105" s="2" t="s">
        <v>24</v>
      </c>
      <c r="O2105" s="2"/>
    </row>
    <row r="2106" customHeight="1" spans="1:19">
      <c r="A2106" s="2" t="s">
        <v>3858</v>
      </c>
      <c r="B2106" s="29" t="s">
        <v>858</v>
      </c>
      <c r="C2106" s="2" t="s">
        <v>2657</v>
      </c>
      <c r="D2106" s="2" t="str">
        <f t="array" ref="D2106">_xlfn.XLOOKUP(C2106,Customers!A:A,Customers!B:B)</f>
        <v>Customer 1165</v>
      </c>
      <c r="E2106" s="2" t="s">
        <v>750</v>
      </c>
      <c r="F2106" s="2" t="str">
        <f t="array" ref="F2106">_xlfn.XLOOKUP(E2106,Restaurants!A:A,Restaurants!B:B)</f>
        <v>Restaurant 076</v>
      </c>
      <c r="G2106" s="2" t="s">
        <v>856</v>
      </c>
      <c r="H2106" s="2" t="str">
        <f t="array" ref="H2106">_xlfn.XLOOKUP(G2106,Food_Menu!A:A,Food_Menu!B:B)</f>
        <v>Food Item 0191</v>
      </c>
      <c r="I2106" s="2">
        <f t="array" ref="I2106">_xlfn.XLOOKUP(G2106,Food_Menu!A:A,Food_Menu!D:D)</f>
        <v>443.82</v>
      </c>
      <c r="J2106" s="2" t="s">
        <v>877</v>
      </c>
      <c r="K2106" s="2" t="str">
        <f t="array" ref="K2106">_xlfn.XLOOKUP(J2106,Delivery_Partners!A:A,Delivery_Partners!B:B)</f>
        <v>Delivery Partner 123</v>
      </c>
      <c r="L2106" s="3">
        <v>4</v>
      </c>
      <c r="M2106" s="2" t="s">
        <v>23</v>
      </c>
      <c r="N2106" s="2" t="s">
        <v>24</v>
      </c>
      <c r="O2106" s="3">
        <v>36</v>
      </c>
      <c r="P2106" s="13">
        <f t="shared" ref="P2106:P2112" si="426">I2106*L2106</f>
        <v>1775.28</v>
      </c>
      <c r="Q2106" s="13" t="str">
        <f t="shared" ref="Q2106:Q2112" si="427">IF(O2106="","Not Delivered",IF(O2106&lt;=30,"Fast",IF(O2106&lt;=60,"Normal","Slow")))</f>
        <v>Normal</v>
      </c>
      <c r="S2106" s="21"/>
    </row>
    <row r="2107" customHeight="1" spans="1:19">
      <c r="A2107" s="2" t="s">
        <v>3859</v>
      </c>
      <c r="B2107" s="29" t="s">
        <v>2755</v>
      </c>
      <c r="C2107" s="2" t="s">
        <v>1341</v>
      </c>
      <c r="D2107" s="2" t="str">
        <f t="array" ref="D2107">_xlfn.XLOOKUP(C2107,Customers!A:A,Customers!B:B)</f>
        <v>Customer 0590</v>
      </c>
      <c r="E2107" s="2" t="s">
        <v>616</v>
      </c>
      <c r="F2107" s="2" t="str">
        <f t="array" ref="F2107">_xlfn.XLOOKUP(E2107,Restaurants!A:A,Restaurants!B:B)</f>
        <v>Restaurant 027</v>
      </c>
      <c r="G2107" s="2" t="s">
        <v>53</v>
      </c>
      <c r="H2107" s="2" t="str">
        <f t="array" ref="H2107">_xlfn.XLOOKUP(G2107,Food_Menu!A:A,Food_Menu!B:B)</f>
        <v>Food Item 0205</v>
      </c>
      <c r="I2107" s="2">
        <f t="array" ref="I2107">_xlfn.XLOOKUP(G2107,Food_Menu!A:A,Food_Menu!D:D)</f>
        <v>175.36</v>
      </c>
      <c r="J2107" s="2" t="s">
        <v>976</v>
      </c>
      <c r="K2107" s="2" t="str">
        <f t="array" ref="K2107">_xlfn.XLOOKUP(J2107,Delivery_Partners!A:A,Delivery_Partners!B:B)</f>
        <v>Delivery Partner 047</v>
      </c>
      <c r="L2107" s="3">
        <v>1</v>
      </c>
      <c r="M2107" s="2" t="s">
        <v>23</v>
      </c>
      <c r="N2107" s="2" t="s">
        <v>24</v>
      </c>
      <c r="O2107" s="3">
        <v>43</v>
      </c>
      <c r="P2107" s="13">
        <f t="shared" si="426"/>
        <v>175.36</v>
      </c>
      <c r="Q2107" s="13" t="str">
        <f t="shared" si="427"/>
        <v>Normal</v>
      </c>
      <c r="S2107" s="21"/>
    </row>
    <row r="2108" customHeight="1" spans="1:19">
      <c r="A2108" s="2" t="s">
        <v>3860</v>
      </c>
      <c r="B2108" s="29" t="s">
        <v>296</v>
      </c>
      <c r="C2108" s="2" t="s">
        <v>2054</v>
      </c>
      <c r="D2108" s="2" t="str">
        <f t="array" ref="D2108">_xlfn.XLOOKUP(C2108,Customers!A:A,Customers!B:B)</f>
        <v>Customer 0563</v>
      </c>
      <c r="E2108" s="2" t="s">
        <v>674</v>
      </c>
      <c r="F2108" s="2" t="str">
        <f t="array" ref="F2108">_xlfn.XLOOKUP(E2108,Restaurants!A:A,Restaurants!B:B)</f>
        <v>Restaurant 085</v>
      </c>
      <c r="G2108" s="2" t="s">
        <v>90</v>
      </c>
      <c r="H2108" s="2" t="str">
        <f t="array" ref="H2108">_xlfn.XLOOKUP(G2108,Food_Menu!A:A,Food_Menu!B:B)</f>
        <v>Food Item 0073</v>
      </c>
      <c r="I2108" s="2">
        <f t="array" ref="I2108">_xlfn.XLOOKUP(G2108,Food_Menu!A:A,Food_Menu!D:D)</f>
        <v>365.69</v>
      </c>
      <c r="J2108" s="2" t="s">
        <v>811</v>
      </c>
      <c r="K2108" s="2" t="str">
        <f t="array" ref="K2108">_xlfn.XLOOKUP(J2108,Delivery_Partners!A:A,Delivery_Partners!B:B)</f>
        <v>Delivery Partner 147</v>
      </c>
      <c r="L2108" s="3">
        <v>1</v>
      </c>
      <c r="M2108" s="2" t="s">
        <v>23</v>
      </c>
      <c r="N2108" s="2" t="s">
        <v>24</v>
      </c>
      <c r="O2108" s="3">
        <v>33</v>
      </c>
      <c r="P2108" s="13">
        <f t="shared" si="426"/>
        <v>365.69</v>
      </c>
      <c r="Q2108" s="13" t="str">
        <f t="shared" si="427"/>
        <v>Normal</v>
      </c>
      <c r="S2108" s="21"/>
    </row>
    <row r="2109" customHeight="1" spans="1:19">
      <c r="A2109" s="2" t="s">
        <v>3861</v>
      </c>
      <c r="B2109" s="28">
        <v>45933</v>
      </c>
      <c r="C2109" s="2" t="s">
        <v>3053</v>
      </c>
      <c r="D2109" s="2" t="str">
        <f t="array" ref="D2109">_xlfn.XLOOKUP(C2109,Customers!A:A,Customers!B:B)</f>
        <v>Customer 1114</v>
      </c>
      <c r="E2109" s="2" t="s">
        <v>498</v>
      </c>
      <c r="F2109" s="2" t="str">
        <f t="array" ref="F2109">_xlfn.XLOOKUP(E2109,Restaurants!A:A,Restaurants!B:B)</f>
        <v>Restaurant 003</v>
      </c>
      <c r="G2109" s="2" t="s">
        <v>34</v>
      </c>
      <c r="H2109" s="2" t="str">
        <f t="array" ref="H2109">_xlfn.XLOOKUP(G2109,Food_Menu!A:A,Food_Menu!B:B)</f>
        <v>Food Item 0177</v>
      </c>
      <c r="I2109" s="2">
        <f t="array" ref="I2109">_xlfn.XLOOKUP(G2109,Food_Menu!A:A,Food_Menu!D:D)</f>
        <v>268.83</v>
      </c>
      <c r="J2109" s="2" t="s">
        <v>299</v>
      </c>
      <c r="K2109" s="2" t="str">
        <f t="array" ref="K2109">_xlfn.XLOOKUP(J2109,Delivery_Partners!A:A,Delivery_Partners!B:B)</f>
        <v>Delivery Partner 034</v>
      </c>
      <c r="L2109" s="3">
        <v>2</v>
      </c>
      <c r="M2109" s="2" t="s">
        <v>23</v>
      </c>
      <c r="N2109" s="2" t="s">
        <v>24</v>
      </c>
      <c r="O2109" s="3">
        <v>43</v>
      </c>
      <c r="P2109" s="13">
        <f t="shared" si="426"/>
        <v>537.66</v>
      </c>
      <c r="Q2109" s="13" t="str">
        <f t="shared" si="427"/>
        <v>Normal</v>
      </c>
      <c r="S2109" s="21"/>
    </row>
    <row r="2110" customHeight="1" spans="1:19">
      <c r="A2110" s="2" t="s">
        <v>3862</v>
      </c>
      <c r="B2110" s="28">
        <v>45934</v>
      </c>
      <c r="C2110" s="2" t="s">
        <v>1356</v>
      </c>
      <c r="D2110" s="2" t="str">
        <f t="array" ref="D2110">_xlfn.XLOOKUP(C2110,Customers!A:A,Customers!B:B)</f>
        <v>Customer 0045</v>
      </c>
      <c r="E2110" s="2" t="s">
        <v>658</v>
      </c>
      <c r="F2110" s="2" t="str">
        <f t="array" ref="F2110">_xlfn.XLOOKUP(E2110,Restaurants!A:A,Restaurants!B:B)</f>
        <v>Restaurant 040</v>
      </c>
      <c r="G2110" s="2" t="s">
        <v>868</v>
      </c>
      <c r="H2110" s="2" t="str">
        <f t="array" ref="H2110">_xlfn.XLOOKUP(G2110,Food_Menu!A:A,Food_Menu!B:B)</f>
        <v>Food Item 0184</v>
      </c>
      <c r="I2110" s="2">
        <f t="array" ref="I2110">_xlfn.XLOOKUP(G2110,Food_Menu!A:A,Food_Menu!D:D)</f>
        <v>509.99</v>
      </c>
      <c r="J2110" s="2" t="s">
        <v>1350</v>
      </c>
      <c r="K2110" s="2" t="str">
        <f t="array" ref="K2110">_xlfn.XLOOKUP(J2110,Delivery_Partners!A:A,Delivery_Partners!B:B)</f>
        <v>Delivery Partner 087</v>
      </c>
      <c r="L2110" s="3">
        <v>3</v>
      </c>
      <c r="M2110" s="2" t="s">
        <v>23</v>
      </c>
      <c r="N2110" s="2" t="s">
        <v>55</v>
      </c>
      <c r="O2110" s="3">
        <v>23</v>
      </c>
      <c r="P2110" s="13">
        <f t="shared" si="426"/>
        <v>1529.97</v>
      </c>
      <c r="Q2110" s="13" t="str">
        <f t="shared" si="427"/>
        <v>Fast</v>
      </c>
      <c r="S2110" s="21"/>
    </row>
    <row r="2111" customHeight="1" spans="1:19">
      <c r="A2111" s="2" t="s">
        <v>3863</v>
      </c>
      <c r="B2111" s="29" t="s">
        <v>837</v>
      </c>
      <c r="C2111" s="2" t="s">
        <v>2031</v>
      </c>
      <c r="D2111" s="2" t="str">
        <f t="array" ref="D2111">_xlfn.XLOOKUP(C2111,Customers!A:A,Customers!B:B)</f>
        <v>Customer 0574</v>
      </c>
      <c r="E2111" s="2" t="s">
        <v>1173</v>
      </c>
      <c r="F2111" s="2" t="str">
        <f t="array" ref="F2111">_xlfn.XLOOKUP(E2111,Restaurants!A:A,Restaurants!B:B)</f>
        <v>Restaurant 080</v>
      </c>
      <c r="G2111" s="2" t="s">
        <v>675</v>
      </c>
      <c r="H2111" s="2" t="str">
        <f t="array" ref="H2111">_xlfn.XLOOKUP(G2111,Food_Menu!A:A,Food_Menu!B:B)</f>
        <v>Food Item 0034</v>
      </c>
      <c r="I2111" s="2">
        <f t="array" ref="I2111">_xlfn.XLOOKUP(G2111,Food_Menu!A:A,Food_Menu!D:D)</f>
        <v>185.13</v>
      </c>
      <c r="J2111" s="2" t="s">
        <v>236</v>
      </c>
      <c r="K2111" s="2" t="str">
        <f t="array" ref="K2111">_xlfn.XLOOKUP(J2111,Delivery_Partners!A:A,Delivery_Partners!B:B)</f>
        <v>Delivery Partner 068</v>
      </c>
      <c r="L2111" s="3">
        <v>1</v>
      </c>
      <c r="M2111" s="2" t="s">
        <v>23</v>
      </c>
      <c r="N2111" s="2" t="s">
        <v>42</v>
      </c>
      <c r="O2111" s="3">
        <v>31</v>
      </c>
      <c r="P2111" s="13">
        <f t="shared" si="426"/>
        <v>185.13</v>
      </c>
      <c r="Q2111" s="13" t="str">
        <f t="shared" si="427"/>
        <v>Normal</v>
      </c>
      <c r="S2111" s="21"/>
    </row>
    <row r="2112" customHeight="1" spans="1:19">
      <c r="A2112" s="2" t="s">
        <v>3864</v>
      </c>
      <c r="B2112" s="29" t="s">
        <v>2604</v>
      </c>
      <c r="C2112" s="2" t="s">
        <v>2652</v>
      </c>
      <c r="D2112" s="2" t="str">
        <f t="array" ref="D2112">_xlfn.XLOOKUP(C2112,Customers!A:A,Customers!B:B)</f>
        <v>Customer 0898</v>
      </c>
      <c r="E2112" s="2" t="s">
        <v>83</v>
      </c>
      <c r="F2112" s="2" t="str">
        <f t="array" ref="F2112">_xlfn.XLOOKUP(E2112,Restaurants!A:A,Restaurants!B:B)</f>
        <v>Restaurant 032</v>
      </c>
      <c r="G2112" s="2" t="s">
        <v>2712</v>
      </c>
      <c r="H2112" s="2" t="str">
        <f t="array" ref="H2112">_xlfn.XLOOKUP(G2112,Food_Menu!A:A,Food_Menu!B:B)</f>
        <v>Food Item 0008</v>
      </c>
      <c r="I2112" s="2">
        <f t="array" ref="I2112">_xlfn.XLOOKUP(G2112,Food_Menu!A:A,Food_Menu!D:D)</f>
        <v>417.54</v>
      </c>
      <c r="J2112" s="2" t="s">
        <v>898</v>
      </c>
      <c r="K2112" s="2" t="str">
        <f t="array" ref="K2112">_xlfn.XLOOKUP(J2112,Delivery_Partners!A:A,Delivery_Partners!B:B)</f>
        <v>Delivery Partner 138</v>
      </c>
      <c r="L2112" s="3">
        <v>1</v>
      </c>
      <c r="M2112" s="2" t="s">
        <v>23</v>
      </c>
      <c r="N2112" s="2" t="s">
        <v>24</v>
      </c>
      <c r="O2112" s="3">
        <v>24</v>
      </c>
      <c r="P2112" s="13">
        <f t="shared" si="426"/>
        <v>417.54</v>
      </c>
      <c r="Q2112" s="13" t="str">
        <f t="shared" si="427"/>
        <v>Fast</v>
      </c>
      <c r="S2112" s="21"/>
    </row>
    <row r="2113" hidden="1" customHeight="1" spans="1:19">
      <c r="A2113" s="2" t="s">
        <v>3865</v>
      </c>
      <c r="B2113" s="28">
        <v>46001</v>
      </c>
      <c r="C2113" s="2" t="s">
        <v>1282</v>
      </c>
      <c r="D2113" s="2" t="str">
        <f t="array" ref="D2113">_xlfn.XLOOKUP(C2113,Customers!A:A,Customers!B:B)</f>
        <v>Customer 0618</v>
      </c>
      <c r="E2113" s="2" t="s">
        <v>289</v>
      </c>
      <c r="F2113" s="2" t="str">
        <f t="array" ref="F2113">_xlfn.XLOOKUP(E2113,Restaurants!A:A,Restaurants!B:B)</f>
        <v>Restaurant 052</v>
      </c>
      <c r="G2113" s="2" t="s">
        <v>582</v>
      </c>
      <c r="H2113" s="2" t="str">
        <f t="array" ref="H2113">_xlfn.XLOOKUP(G2113,Food_Menu!A:A,Food_Menu!B:B)</f>
        <v>Food Item 0011</v>
      </c>
      <c r="I2113" s="2"/>
      <c r="J2113" s="2" t="s">
        <v>68</v>
      </c>
      <c r="K2113" s="2" t="str">
        <f t="array" ref="K2113">_xlfn.XLOOKUP(J2113,Delivery_Partners!A:A,Delivery_Partners!B:B)</f>
        <v>Delivery Partner 046</v>
      </c>
      <c r="L2113" s="3">
        <v>2</v>
      </c>
      <c r="M2113" s="2" t="s">
        <v>101</v>
      </c>
      <c r="N2113" s="2" t="s">
        <v>42</v>
      </c>
      <c r="O2113" s="2"/>
    </row>
    <row r="2114" customHeight="1" spans="1:19">
      <c r="A2114" s="2" t="s">
        <v>3866</v>
      </c>
      <c r="B2114" s="29" t="s">
        <v>1003</v>
      </c>
      <c r="C2114" s="2" t="s">
        <v>1690</v>
      </c>
      <c r="D2114" s="2" t="str">
        <f t="array" ref="D2114">_xlfn.XLOOKUP(C2114,Customers!A:A,Customers!B:B)</f>
        <v>Customer 1042</v>
      </c>
      <c r="E2114" s="2" t="s">
        <v>366</v>
      </c>
      <c r="F2114" s="2" t="str">
        <f t="array" ref="F2114">_xlfn.XLOOKUP(E2114,Restaurants!A:A,Restaurants!B:B)</f>
        <v>Restaurant 073</v>
      </c>
      <c r="G2114" s="2" t="s">
        <v>884</v>
      </c>
      <c r="H2114" s="2" t="str">
        <f t="array" ref="H2114">_xlfn.XLOOKUP(G2114,Food_Menu!A:A,Food_Menu!B:B)</f>
        <v>Food Item 0032</v>
      </c>
      <c r="I2114" s="2">
        <f t="array" ref="I2114">_xlfn.XLOOKUP(G2114,Food_Menu!A:A,Food_Menu!D:D)</f>
        <v>367.24</v>
      </c>
      <c r="J2114" s="2" t="s">
        <v>621</v>
      </c>
      <c r="K2114" s="2" t="str">
        <f t="array" ref="K2114">_xlfn.XLOOKUP(J2114,Delivery_Partners!A:A,Delivery_Partners!B:B)</f>
        <v>Delivery Partner 038</v>
      </c>
      <c r="L2114" s="3">
        <v>2</v>
      </c>
      <c r="M2114" s="2" t="s">
        <v>23</v>
      </c>
      <c r="N2114" s="2" t="s">
        <v>24</v>
      </c>
      <c r="O2114" s="3">
        <v>24</v>
      </c>
      <c r="P2114" s="13">
        <f t="shared" ref="P2114:P2132" si="428">I2114*L2114</f>
        <v>734.48</v>
      </c>
      <c r="Q2114" s="13" t="str">
        <f t="shared" ref="Q2114:Q2132" si="429">IF(O2114="","Not Delivered",IF(O2114&lt;=30,"Fast",IF(O2114&lt;=60,"Normal","Slow")))</f>
        <v>Fast</v>
      </c>
      <c r="S2114" s="21"/>
    </row>
    <row r="2115" customHeight="1" spans="1:19">
      <c r="A2115" s="2" t="s">
        <v>3867</v>
      </c>
      <c r="B2115" s="28">
        <v>45659</v>
      </c>
      <c r="C2115" s="2" t="s">
        <v>3703</v>
      </c>
      <c r="D2115" s="2" t="str">
        <f t="array" ref="D2115">_xlfn.XLOOKUP(C2115,Customers!A:A,Customers!B:B)</f>
        <v>Customer 1065</v>
      </c>
      <c r="E2115" s="2" t="s">
        <v>1072</v>
      </c>
      <c r="F2115" s="2" t="str">
        <f t="array" ref="F2115">_xlfn.XLOOKUP(E2115,Restaurants!A:A,Restaurants!B:B)</f>
        <v>Restaurant 030</v>
      </c>
      <c r="G2115" s="2" t="s">
        <v>1723</v>
      </c>
      <c r="H2115" s="2" t="str">
        <f t="array" ref="H2115">_xlfn.XLOOKUP(G2115,Food_Menu!A:A,Food_Menu!B:B)</f>
        <v>Food Item 0163</v>
      </c>
      <c r="I2115" s="2">
        <f t="array" ref="I2115">_xlfn.XLOOKUP(G2115,Food_Menu!A:A,Food_Menu!D:D)</f>
        <v>132.59</v>
      </c>
      <c r="J2115" s="2" t="s">
        <v>1829</v>
      </c>
      <c r="K2115" s="2" t="str">
        <f t="array" ref="K2115">_xlfn.XLOOKUP(J2115,Delivery_Partners!A:A,Delivery_Partners!B:B)</f>
        <v>Delivery Partner 146</v>
      </c>
      <c r="L2115" s="3">
        <v>1</v>
      </c>
      <c r="M2115" s="2" t="s">
        <v>23</v>
      </c>
      <c r="N2115" s="2" t="s">
        <v>24</v>
      </c>
      <c r="O2115" s="3">
        <v>60</v>
      </c>
      <c r="P2115" s="13">
        <f t="shared" si="428"/>
        <v>132.59</v>
      </c>
      <c r="Q2115" s="13" t="str">
        <f t="shared" si="429"/>
        <v>Normal</v>
      </c>
      <c r="S2115" s="21"/>
    </row>
    <row r="2116" customHeight="1" spans="1:19">
      <c r="A2116" s="2" t="s">
        <v>3868</v>
      </c>
      <c r="B2116" s="29" t="s">
        <v>2866</v>
      </c>
      <c r="C2116" s="2" t="s">
        <v>2625</v>
      </c>
      <c r="D2116" s="2" t="str">
        <f t="array" ref="D2116">_xlfn.XLOOKUP(C2116,Customers!A:A,Customers!B:B)</f>
        <v>Customer 0404</v>
      </c>
      <c r="E2116" s="2" t="s">
        <v>698</v>
      </c>
      <c r="F2116" s="2" t="str">
        <f t="array" ref="F2116">_xlfn.XLOOKUP(E2116,Restaurants!A:A,Restaurants!B:B)</f>
        <v>Restaurant 116</v>
      </c>
      <c r="G2116" s="2" t="s">
        <v>178</v>
      </c>
      <c r="H2116" s="2" t="str">
        <f t="array" ref="H2116">_xlfn.XLOOKUP(G2116,Food_Menu!A:A,Food_Menu!B:B)</f>
        <v>Food Item 0086</v>
      </c>
      <c r="I2116" s="2">
        <f t="array" ref="I2116">_xlfn.XLOOKUP(G2116,Food_Menu!A:A,Food_Menu!D:D)</f>
        <v>475.88</v>
      </c>
      <c r="J2116" s="2" t="s">
        <v>1863</v>
      </c>
      <c r="K2116" s="2" t="str">
        <f t="array" ref="K2116">_xlfn.XLOOKUP(J2116,Delivery_Partners!A:A,Delivery_Partners!B:B)</f>
        <v>Delivery Partner 088</v>
      </c>
      <c r="L2116" s="3">
        <v>1</v>
      </c>
      <c r="M2116" s="2" t="s">
        <v>23</v>
      </c>
      <c r="N2116" s="2" t="s">
        <v>24</v>
      </c>
      <c r="O2116" s="3">
        <v>29</v>
      </c>
      <c r="P2116" s="13">
        <f t="shared" si="428"/>
        <v>475.88</v>
      </c>
      <c r="Q2116" s="13" t="str">
        <f t="shared" si="429"/>
        <v>Fast</v>
      </c>
      <c r="S2116" s="21"/>
    </row>
    <row r="2117" customHeight="1" spans="1:19">
      <c r="A2117" s="2" t="s">
        <v>3869</v>
      </c>
      <c r="B2117" s="28">
        <v>45964</v>
      </c>
      <c r="C2117" s="2" t="s">
        <v>3870</v>
      </c>
      <c r="D2117" s="2" t="str">
        <f t="array" ref="D2117">_xlfn.XLOOKUP(C2117,Customers!A:A,Customers!B:B)</f>
        <v>Customer 0982</v>
      </c>
      <c r="E2117" s="2" t="s">
        <v>917</v>
      </c>
      <c r="F2117" s="2" t="str">
        <f t="array" ref="F2117">_xlfn.XLOOKUP(E2117,Restaurants!A:A,Restaurants!B:B)</f>
        <v>Restaurant 102</v>
      </c>
      <c r="G2117" s="2" t="s">
        <v>1860</v>
      </c>
      <c r="H2117" s="2" t="str">
        <f t="array" ref="H2117">_xlfn.XLOOKUP(G2117,Food_Menu!A:A,Food_Menu!B:B)</f>
        <v>Food Item 0151</v>
      </c>
      <c r="I2117" s="2">
        <f t="array" ref="I2117">_xlfn.XLOOKUP(G2117,Food_Menu!A:A,Food_Menu!D:D)</f>
        <v>500.58</v>
      </c>
      <c r="J2117" s="2" t="s">
        <v>168</v>
      </c>
      <c r="K2117" s="2" t="str">
        <f t="array" ref="K2117">_xlfn.XLOOKUP(J2117,Delivery_Partners!A:A,Delivery_Partners!B:B)</f>
        <v>Delivery Partner 130</v>
      </c>
      <c r="L2117" s="3">
        <v>1</v>
      </c>
      <c r="M2117" s="2" t="s">
        <v>23</v>
      </c>
      <c r="N2117" s="2" t="s">
        <v>24</v>
      </c>
      <c r="O2117" s="3">
        <v>45</v>
      </c>
      <c r="P2117" s="13">
        <f t="shared" si="428"/>
        <v>500.58</v>
      </c>
      <c r="Q2117" s="13" t="str">
        <f t="shared" si="429"/>
        <v>Normal</v>
      </c>
      <c r="S2117" s="21"/>
    </row>
    <row r="2118" customHeight="1" spans="1:19">
      <c r="A2118" s="2" t="s">
        <v>3871</v>
      </c>
      <c r="B2118" s="29" t="s">
        <v>1635</v>
      </c>
      <c r="C2118" s="2" t="s">
        <v>1333</v>
      </c>
      <c r="D2118" s="2" t="str">
        <f t="array" ref="D2118">_xlfn.XLOOKUP(C2118,Customers!A:A,Customers!B:B)</f>
        <v>Customer 0293</v>
      </c>
      <c r="E2118" s="2" t="s">
        <v>795</v>
      </c>
      <c r="F2118" s="2" t="str">
        <f t="array" ref="F2118">_xlfn.XLOOKUP(E2118,Restaurants!A:A,Restaurants!B:B)</f>
        <v>Restaurant 117</v>
      </c>
      <c r="G2118" s="2" t="s">
        <v>235</v>
      </c>
      <c r="H2118" s="2" t="str">
        <f t="array" ref="H2118">_xlfn.XLOOKUP(G2118,Food_Menu!A:A,Food_Menu!B:B)</f>
        <v>Food Item 0020</v>
      </c>
      <c r="I2118" s="2">
        <f t="array" ref="I2118">_xlfn.XLOOKUP(G2118,Food_Menu!A:A,Food_Menu!D:D)</f>
        <v>565.62</v>
      </c>
      <c r="J2118" s="2" t="s">
        <v>862</v>
      </c>
      <c r="K2118" s="2" t="str">
        <f t="array" ref="K2118">_xlfn.XLOOKUP(J2118,Delivery_Partners!A:A,Delivery_Partners!B:B)</f>
        <v>Delivery Partner 159</v>
      </c>
      <c r="L2118" s="3">
        <v>4</v>
      </c>
      <c r="M2118" s="2" t="s">
        <v>23</v>
      </c>
      <c r="N2118" s="2" t="s">
        <v>24</v>
      </c>
      <c r="O2118" s="3">
        <v>29</v>
      </c>
      <c r="P2118" s="13">
        <f t="shared" si="428"/>
        <v>2262.48</v>
      </c>
      <c r="Q2118" s="13" t="str">
        <f t="shared" si="429"/>
        <v>Fast</v>
      </c>
      <c r="S2118" s="21"/>
    </row>
    <row r="2119" customHeight="1" spans="1:19">
      <c r="A2119" s="2" t="s">
        <v>3872</v>
      </c>
      <c r="B2119" s="29" t="s">
        <v>911</v>
      </c>
      <c r="C2119" s="2" t="s">
        <v>3873</v>
      </c>
      <c r="D2119" s="2" t="str">
        <f t="array" ref="D2119">_xlfn.XLOOKUP(C2119,Customers!A:A,Customers!B:B)</f>
        <v>Customer 0288</v>
      </c>
      <c r="E2119" s="2" t="s">
        <v>1191</v>
      </c>
      <c r="F2119" s="2" t="str">
        <f t="array" ref="F2119">_xlfn.XLOOKUP(E2119,Restaurants!A:A,Restaurants!B:B)</f>
        <v>Restaurant 060</v>
      </c>
      <c r="G2119" s="2" t="s">
        <v>2199</v>
      </c>
      <c r="H2119" s="2" t="str">
        <f t="array" ref="H2119">_xlfn.XLOOKUP(G2119,Food_Menu!A:A,Food_Menu!B:B)</f>
        <v>Food Item 0133</v>
      </c>
      <c r="I2119" s="2">
        <f t="array" ref="I2119">_xlfn.XLOOKUP(G2119,Food_Menu!A:A,Food_Menu!D:D)</f>
        <v>587.31</v>
      </c>
      <c r="J2119" s="2" t="s">
        <v>1132</v>
      </c>
      <c r="K2119" s="2" t="str">
        <f t="array" ref="K2119">_xlfn.XLOOKUP(J2119,Delivery_Partners!A:A,Delivery_Partners!B:B)</f>
        <v>Delivery Partner 151</v>
      </c>
      <c r="L2119" s="3">
        <v>2</v>
      </c>
      <c r="M2119" s="2" t="s">
        <v>23</v>
      </c>
      <c r="N2119" s="2" t="s">
        <v>24</v>
      </c>
      <c r="O2119" s="3">
        <v>51</v>
      </c>
      <c r="P2119" s="13">
        <f t="shared" si="428"/>
        <v>1174.62</v>
      </c>
      <c r="Q2119" s="13" t="str">
        <f t="shared" si="429"/>
        <v>Normal</v>
      </c>
      <c r="S2119" s="21"/>
    </row>
    <row r="2120" customHeight="1" spans="1:19">
      <c r="A2120" s="2" t="s">
        <v>3874</v>
      </c>
      <c r="B2120" s="29" t="s">
        <v>769</v>
      </c>
      <c r="C2120" s="2" t="s">
        <v>2872</v>
      </c>
      <c r="D2120" s="2" t="str">
        <f t="array" ref="D2120">_xlfn.XLOOKUP(C2120,Customers!A:A,Customers!B:B)</f>
        <v>Customer 1173</v>
      </c>
      <c r="E2120" s="2" t="s">
        <v>1060</v>
      </c>
      <c r="F2120" s="2" t="str">
        <f t="array" ref="F2120">_xlfn.XLOOKUP(E2120,Restaurants!A:A,Restaurants!B:B)</f>
        <v>Restaurant 042</v>
      </c>
      <c r="G2120" s="2" t="s">
        <v>920</v>
      </c>
      <c r="H2120" s="2" t="str">
        <f t="array" ref="H2120">_xlfn.XLOOKUP(G2120,Food_Menu!A:A,Food_Menu!B:B)</f>
        <v>Food Item 0164</v>
      </c>
      <c r="I2120" s="2">
        <f t="array" ref="I2120">_xlfn.XLOOKUP(G2120,Food_Menu!A:A,Food_Menu!D:D)</f>
        <v>389.25</v>
      </c>
      <c r="J2120" s="2" t="s">
        <v>2005</v>
      </c>
      <c r="K2120" s="2" t="str">
        <f t="array" ref="K2120">_xlfn.XLOOKUP(J2120,Delivery_Partners!A:A,Delivery_Partners!B:B)</f>
        <v>Delivery Partner 072</v>
      </c>
      <c r="L2120" s="3">
        <v>1</v>
      </c>
      <c r="M2120" s="2" t="s">
        <v>23</v>
      </c>
      <c r="N2120" s="2" t="s">
        <v>24</v>
      </c>
      <c r="O2120" s="3">
        <v>51</v>
      </c>
      <c r="P2120" s="13">
        <f t="shared" si="428"/>
        <v>389.25</v>
      </c>
      <c r="Q2120" s="13" t="str">
        <f t="shared" si="429"/>
        <v>Normal</v>
      </c>
      <c r="S2120" s="21"/>
    </row>
    <row r="2121" customHeight="1" spans="1:19">
      <c r="A2121" s="2" t="s">
        <v>3875</v>
      </c>
      <c r="B2121" s="28">
        <v>45820</v>
      </c>
      <c r="C2121" s="2" t="s">
        <v>1839</v>
      </c>
      <c r="D2121" s="2" t="str">
        <f t="array" ref="D2121">_xlfn.XLOOKUP(C2121,Customers!A:A,Customers!B:B)</f>
        <v>Customer 0016</v>
      </c>
      <c r="E2121" s="2" t="s">
        <v>224</v>
      </c>
      <c r="F2121" s="2" t="str">
        <f t="array" ref="F2121">_xlfn.XLOOKUP(E2121,Restaurants!A:A,Restaurants!B:B)</f>
        <v>Restaurant 120</v>
      </c>
      <c r="G2121" s="2" t="s">
        <v>1516</v>
      </c>
      <c r="H2121" s="2" t="str">
        <f t="array" ref="H2121">_xlfn.XLOOKUP(G2121,Food_Menu!A:A,Food_Menu!B:B)</f>
        <v>Food Item 0215</v>
      </c>
      <c r="I2121" s="2">
        <f t="array" ref="I2121">_xlfn.XLOOKUP(G2121,Food_Menu!A:A,Food_Menu!D:D)</f>
        <v>131.38</v>
      </c>
      <c r="J2121" s="2" t="s">
        <v>1125</v>
      </c>
      <c r="K2121" s="2" t="str">
        <f t="array" ref="K2121">_xlfn.XLOOKUP(J2121,Delivery_Partners!A:A,Delivery_Partners!B:B)</f>
        <v>Delivery Partner 031</v>
      </c>
      <c r="L2121" s="3">
        <v>3</v>
      </c>
      <c r="M2121" s="2" t="s">
        <v>23</v>
      </c>
      <c r="N2121" s="2" t="s">
        <v>42</v>
      </c>
      <c r="O2121" s="3">
        <v>31</v>
      </c>
      <c r="P2121" s="13">
        <f t="shared" si="428"/>
        <v>394.14</v>
      </c>
      <c r="Q2121" s="13" t="str">
        <f t="shared" si="429"/>
        <v>Normal</v>
      </c>
      <c r="S2121" s="21"/>
    </row>
    <row r="2122" customHeight="1" spans="1:19">
      <c r="A2122" s="2" t="s">
        <v>3876</v>
      </c>
      <c r="B2122" s="29" t="s">
        <v>1202</v>
      </c>
      <c r="C2122" s="2" t="s">
        <v>2376</v>
      </c>
      <c r="D2122" s="2" t="str">
        <f t="array" ref="D2122">_xlfn.XLOOKUP(C2122,Customers!A:A,Customers!B:B)</f>
        <v>Customer 0424</v>
      </c>
      <c r="E2122" s="2" t="s">
        <v>121</v>
      </c>
      <c r="F2122" s="2" t="str">
        <f t="array" ref="F2122">_xlfn.XLOOKUP(E2122,Restaurants!A:A,Restaurants!B:B)</f>
        <v>Restaurant 088</v>
      </c>
      <c r="G2122" s="2" t="s">
        <v>163</v>
      </c>
      <c r="H2122" s="2" t="str">
        <f t="array" ref="H2122">_xlfn.XLOOKUP(G2122,Food_Menu!A:A,Food_Menu!B:B)</f>
        <v>Food Item 0071</v>
      </c>
      <c r="I2122" s="2">
        <f t="array" ref="I2122">_xlfn.XLOOKUP(G2122,Food_Menu!A:A,Food_Menu!D:D)</f>
        <v>243.5</v>
      </c>
      <c r="J2122" s="2" t="s">
        <v>1319</v>
      </c>
      <c r="K2122" s="2" t="str">
        <f t="array" ref="K2122">_xlfn.XLOOKUP(J2122,Delivery_Partners!A:A,Delivery_Partners!B:B)</f>
        <v>Delivery Partner 173</v>
      </c>
      <c r="L2122" s="3">
        <v>1</v>
      </c>
      <c r="M2122" s="2" t="s">
        <v>23</v>
      </c>
      <c r="N2122" s="2" t="s">
        <v>42</v>
      </c>
      <c r="O2122" s="3">
        <v>38</v>
      </c>
      <c r="P2122" s="13">
        <f t="shared" si="428"/>
        <v>243.5</v>
      </c>
      <c r="Q2122" s="13" t="str">
        <f t="shared" si="429"/>
        <v>Normal</v>
      </c>
      <c r="S2122" s="21"/>
    </row>
    <row r="2123" customHeight="1" spans="1:19">
      <c r="A2123" s="2" t="s">
        <v>3877</v>
      </c>
      <c r="B2123" s="29" t="s">
        <v>1518</v>
      </c>
      <c r="C2123" s="2" t="s">
        <v>3878</v>
      </c>
      <c r="D2123" s="2" t="str">
        <f t="array" ref="D2123">_xlfn.XLOOKUP(C2123,Customers!A:A,Customers!B:B)</f>
        <v>Customer 0756</v>
      </c>
      <c r="E2123" s="2" t="s">
        <v>655</v>
      </c>
      <c r="F2123" s="2" t="str">
        <f t="array" ref="F2123">_xlfn.XLOOKUP(E2123,Restaurants!A:A,Restaurants!B:B)</f>
        <v>Restaurant 096</v>
      </c>
      <c r="G2123" s="2" t="s">
        <v>331</v>
      </c>
      <c r="H2123" s="2" t="str">
        <f t="array" ref="H2123">_xlfn.XLOOKUP(G2123,Food_Menu!A:A,Food_Menu!B:B)</f>
        <v>Food Item 0120</v>
      </c>
      <c r="I2123" s="2">
        <f t="array" ref="I2123">_xlfn.XLOOKUP(G2123,Food_Menu!A:A,Food_Menu!D:D)</f>
        <v>569.73</v>
      </c>
      <c r="J2123" s="2" t="s">
        <v>1090</v>
      </c>
      <c r="K2123" s="2" t="str">
        <f t="array" ref="K2123">_xlfn.XLOOKUP(J2123,Delivery_Partners!A:A,Delivery_Partners!B:B)</f>
        <v>Delivery Partner 056</v>
      </c>
      <c r="L2123" s="3">
        <v>3</v>
      </c>
      <c r="M2123" s="2" t="s">
        <v>23</v>
      </c>
      <c r="N2123" s="2" t="s">
        <v>74</v>
      </c>
      <c r="O2123" s="3">
        <v>50</v>
      </c>
      <c r="P2123" s="13">
        <f t="shared" si="428"/>
        <v>1709.19</v>
      </c>
      <c r="Q2123" s="13" t="str">
        <f t="shared" si="429"/>
        <v>Normal</v>
      </c>
      <c r="S2123" s="21"/>
    </row>
    <row r="2124" customHeight="1" spans="1:19">
      <c r="A2124" s="2" t="s">
        <v>3879</v>
      </c>
      <c r="B2124" s="28">
        <v>45906</v>
      </c>
      <c r="C2124" s="2" t="s">
        <v>1852</v>
      </c>
      <c r="D2124" s="2" t="str">
        <f t="array" ref="D2124">_xlfn.XLOOKUP(C2124,Customers!A:A,Customers!B:B)</f>
        <v>Customer 0497</v>
      </c>
      <c r="E2124" s="2" t="s">
        <v>451</v>
      </c>
      <c r="F2124" s="2" t="str">
        <f t="array" ref="F2124">_xlfn.XLOOKUP(E2124,Restaurants!A:A,Restaurants!B:B)</f>
        <v>Restaurant 022</v>
      </c>
      <c r="G2124" s="2" t="s">
        <v>587</v>
      </c>
      <c r="H2124" s="2" t="str">
        <f t="array" ref="H2124">_xlfn.XLOOKUP(G2124,Food_Menu!A:A,Food_Menu!B:B)</f>
        <v>Food Item 0107</v>
      </c>
      <c r="I2124" s="2">
        <f t="array" ref="I2124">_xlfn.XLOOKUP(G2124,Food_Menu!A:A,Food_Menu!D:D)</f>
        <v>548.61</v>
      </c>
      <c r="J2124" s="2" t="s">
        <v>938</v>
      </c>
      <c r="K2124" s="2" t="str">
        <f t="array" ref="K2124">_xlfn.XLOOKUP(J2124,Delivery_Partners!A:A,Delivery_Partners!B:B)</f>
        <v>Delivery Partner 139</v>
      </c>
      <c r="L2124" s="3">
        <v>1</v>
      </c>
      <c r="M2124" s="2" t="s">
        <v>23</v>
      </c>
      <c r="N2124" s="2" t="s">
        <v>24</v>
      </c>
      <c r="O2124" s="3">
        <v>39</v>
      </c>
      <c r="P2124" s="13">
        <f t="shared" si="428"/>
        <v>548.61</v>
      </c>
      <c r="Q2124" s="13" t="str">
        <f t="shared" si="429"/>
        <v>Normal</v>
      </c>
      <c r="S2124" s="21"/>
    </row>
    <row r="2125" customHeight="1" spans="1:19">
      <c r="A2125" s="2" t="s">
        <v>3880</v>
      </c>
      <c r="B2125" s="29" t="s">
        <v>2371</v>
      </c>
      <c r="C2125" s="2" t="s">
        <v>2945</v>
      </c>
      <c r="D2125" s="2" t="str">
        <f t="array" ref="D2125">_xlfn.XLOOKUP(C2125,Customers!A:A,Customers!B:B)</f>
        <v>Customer 1014</v>
      </c>
      <c r="E2125" s="2" t="s">
        <v>239</v>
      </c>
      <c r="F2125" s="2" t="str">
        <f t="array" ref="F2125">_xlfn.XLOOKUP(E2125,Restaurants!A:A,Restaurants!B:B)</f>
        <v>Restaurant 105</v>
      </c>
      <c r="G2125" s="2" t="s">
        <v>477</v>
      </c>
      <c r="H2125" s="2" t="str">
        <f t="array" ref="H2125">_xlfn.XLOOKUP(G2125,Food_Menu!A:A,Food_Menu!B:B)</f>
        <v>Food Item 0077</v>
      </c>
      <c r="I2125" s="2">
        <f t="array" ref="I2125">_xlfn.XLOOKUP(G2125,Food_Menu!A:A,Food_Menu!D:D)</f>
        <v>161.62</v>
      </c>
      <c r="J2125" s="2" t="s">
        <v>938</v>
      </c>
      <c r="K2125" s="2" t="str">
        <f t="array" ref="K2125">_xlfn.XLOOKUP(J2125,Delivery_Partners!A:A,Delivery_Partners!B:B)</f>
        <v>Delivery Partner 139</v>
      </c>
      <c r="L2125" s="3">
        <v>1</v>
      </c>
      <c r="M2125" s="2" t="s">
        <v>23</v>
      </c>
      <c r="N2125" s="2" t="s">
        <v>24</v>
      </c>
      <c r="O2125" s="3">
        <v>24</v>
      </c>
      <c r="P2125" s="13">
        <f t="shared" si="428"/>
        <v>161.62</v>
      </c>
      <c r="Q2125" s="13" t="str">
        <f t="shared" si="429"/>
        <v>Fast</v>
      </c>
      <c r="S2125" s="21"/>
    </row>
    <row r="2126" customHeight="1" spans="1:19">
      <c r="A2126" s="2" t="s">
        <v>3881</v>
      </c>
      <c r="B2126" s="29" t="s">
        <v>1544</v>
      </c>
      <c r="C2126" s="2" t="s">
        <v>1693</v>
      </c>
      <c r="D2126" s="2" t="str">
        <f t="array" ref="D2126">_xlfn.XLOOKUP(C2126,Customers!A:A,Customers!B:B)</f>
        <v>Customer 0302</v>
      </c>
      <c r="E2126" s="2" t="s">
        <v>345</v>
      </c>
      <c r="F2126" s="2" t="str">
        <f t="array" ref="F2126">_xlfn.XLOOKUP(E2126,Restaurants!A:A,Restaurants!B:B)</f>
        <v>Restaurant 064</v>
      </c>
      <c r="G2126" s="2" t="s">
        <v>1539</v>
      </c>
      <c r="H2126" s="2" t="str">
        <f t="array" ref="H2126">_xlfn.XLOOKUP(G2126,Food_Menu!A:A,Food_Menu!B:B)</f>
        <v>Food Item 0141</v>
      </c>
      <c r="I2126" s="2">
        <f t="array" ref="I2126">_xlfn.XLOOKUP(G2126,Food_Menu!A:A,Food_Menu!D:D)</f>
        <v>285.16</v>
      </c>
      <c r="J2126" s="2" t="s">
        <v>2141</v>
      </c>
      <c r="K2126" s="2" t="str">
        <f t="array" ref="K2126">_xlfn.XLOOKUP(J2126,Delivery_Partners!A:A,Delivery_Partners!B:B)</f>
        <v>Delivery Partner 080</v>
      </c>
      <c r="L2126" s="3">
        <v>1</v>
      </c>
      <c r="M2126" s="2" t="s">
        <v>23</v>
      </c>
      <c r="N2126" s="2" t="s">
        <v>55</v>
      </c>
      <c r="O2126" s="3">
        <v>36</v>
      </c>
      <c r="P2126" s="13">
        <f t="shared" si="428"/>
        <v>285.16</v>
      </c>
      <c r="Q2126" s="13" t="str">
        <f t="shared" si="429"/>
        <v>Normal</v>
      </c>
      <c r="S2126" s="21"/>
    </row>
    <row r="2127" customHeight="1" spans="1:19">
      <c r="A2127" s="2" t="s">
        <v>3882</v>
      </c>
      <c r="B2127" s="29" t="s">
        <v>361</v>
      </c>
      <c r="C2127" s="2" t="s">
        <v>3070</v>
      </c>
      <c r="D2127" s="2" t="str">
        <f t="array" ref="D2127">_xlfn.XLOOKUP(C2127,Customers!A:A,Customers!B:B)</f>
        <v>Customer 0664</v>
      </c>
      <c r="E2127" s="2" t="s">
        <v>814</v>
      </c>
      <c r="F2127" s="2" t="str">
        <f t="array" ref="F2127">_xlfn.XLOOKUP(E2127,Restaurants!A:A,Restaurants!B:B)</f>
        <v>Restaurant 093</v>
      </c>
      <c r="G2127" s="2" t="s">
        <v>639</v>
      </c>
      <c r="H2127" s="2" t="str">
        <f t="array" ref="H2127">_xlfn.XLOOKUP(G2127,Food_Menu!A:A,Food_Menu!B:B)</f>
        <v>Food Item 0125</v>
      </c>
      <c r="I2127" s="2">
        <f t="array" ref="I2127">_xlfn.XLOOKUP(G2127,Food_Menu!A:A,Food_Menu!D:D)</f>
        <v>261.06</v>
      </c>
      <c r="J2127" s="2" t="s">
        <v>958</v>
      </c>
      <c r="K2127" s="2" t="str">
        <f t="array" ref="K2127">_xlfn.XLOOKUP(J2127,Delivery_Partners!A:A,Delivery_Partners!B:B)</f>
        <v>Delivery Partner 030</v>
      </c>
      <c r="L2127" s="3">
        <v>1</v>
      </c>
      <c r="M2127" s="2" t="s">
        <v>23</v>
      </c>
      <c r="N2127" s="2" t="s">
        <v>55</v>
      </c>
      <c r="O2127" s="3">
        <v>26</v>
      </c>
      <c r="P2127" s="13">
        <f t="shared" si="428"/>
        <v>261.06</v>
      </c>
      <c r="Q2127" s="13" t="str">
        <f t="shared" si="429"/>
        <v>Fast</v>
      </c>
      <c r="S2127" s="21"/>
    </row>
    <row r="2128" customHeight="1" spans="1:19">
      <c r="A2128" s="2" t="s">
        <v>3883</v>
      </c>
      <c r="B2128" s="28">
        <v>45717</v>
      </c>
      <c r="C2128" s="2" t="s">
        <v>3884</v>
      </c>
      <c r="D2128" s="2" t="str">
        <f t="array" ref="D2128">_xlfn.XLOOKUP(C2128,Customers!A:A,Customers!B:B)</f>
        <v>Customer 0151</v>
      </c>
      <c r="E2128" s="2" t="s">
        <v>1711</v>
      </c>
      <c r="F2128" s="2" t="str">
        <f t="array" ref="F2128">_xlfn.XLOOKUP(E2128,Restaurants!A:A,Restaurants!B:B)</f>
        <v>Restaurant 100</v>
      </c>
      <c r="G2128" s="2" t="s">
        <v>868</v>
      </c>
      <c r="H2128" s="2" t="str">
        <f t="array" ref="H2128">_xlfn.XLOOKUP(G2128,Food_Menu!A:A,Food_Menu!B:B)</f>
        <v>Food Item 0184</v>
      </c>
      <c r="I2128" s="2">
        <f t="array" ref="I2128">_xlfn.XLOOKUP(G2128,Food_Menu!A:A,Food_Menu!D:D)</f>
        <v>509.99</v>
      </c>
      <c r="J2128" s="2" t="s">
        <v>368</v>
      </c>
      <c r="K2128" s="2" t="str">
        <f t="array" ref="K2128">_xlfn.XLOOKUP(J2128,Delivery_Partners!A:A,Delivery_Partners!B:B)</f>
        <v>Delivery Partner 085</v>
      </c>
      <c r="L2128" s="3">
        <v>3</v>
      </c>
      <c r="M2128" s="2" t="s">
        <v>23</v>
      </c>
      <c r="N2128" s="2" t="s">
        <v>24</v>
      </c>
      <c r="O2128" s="3">
        <v>37</v>
      </c>
      <c r="P2128" s="13">
        <f t="shared" si="428"/>
        <v>1529.97</v>
      </c>
      <c r="Q2128" s="13" t="str">
        <f t="shared" si="429"/>
        <v>Normal</v>
      </c>
      <c r="S2128" s="21"/>
    </row>
    <row r="2129" customHeight="1" spans="1:19">
      <c r="A2129" s="2" t="s">
        <v>3885</v>
      </c>
      <c r="B2129" s="29" t="s">
        <v>1841</v>
      </c>
      <c r="C2129" s="2" t="s">
        <v>3886</v>
      </c>
      <c r="D2129" s="2" t="str">
        <f t="array" ref="D2129">_xlfn.XLOOKUP(C2129,Customers!A:A,Customers!B:B)</f>
        <v>Customer 0254</v>
      </c>
      <c r="E2129" s="2" t="s">
        <v>71</v>
      </c>
      <c r="F2129" s="2" t="str">
        <f t="array" ref="F2129">_xlfn.XLOOKUP(E2129,Restaurants!A:A,Restaurants!B:B)</f>
        <v>Restaurant 013</v>
      </c>
      <c r="G2129" s="2" t="s">
        <v>969</v>
      </c>
      <c r="H2129" s="2" t="str">
        <f t="array" ref="H2129">_xlfn.XLOOKUP(G2129,Food_Menu!A:A,Food_Menu!B:B)</f>
        <v>Food Item 0007</v>
      </c>
      <c r="I2129" s="2">
        <f t="array" ref="I2129">_xlfn.XLOOKUP(G2129,Food_Menu!A:A,Food_Menu!D:D)</f>
        <v>210.13</v>
      </c>
      <c r="J2129" s="2" t="s">
        <v>226</v>
      </c>
      <c r="K2129" s="2" t="str">
        <f t="array" ref="K2129">_xlfn.XLOOKUP(J2129,Delivery_Partners!A:A,Delivery_Partners!B:B)</f>
        <v>Delivery Partner 027</v>
      </c>
      <c r="L2129" s="3">
        <v>1</v>
      </c>
      <c r="M2129" s="2" t="s">
        <v>23</v>
      </c>
      <c r="N2129" s="2" t="s">
        <v>42</v>
      </c>
      <c r="O2129" s="3">
        <v>26</v>
      </c>
      <c r="P2129" s="13">
        <f t="shared" si="428"/>
        <v>210.13</v>
      </c>
      <c r="Q2129" s="13" t="str">
        <f t="shared" si="429"/>
        <v>Fast</v>
      </c>
      <c r="S2129" s="21"/>
    </row>
    <row r="2130" customHeight="1" spans="1:19">
      <c r="A2130" s="2" t="s">
        <v>3887</v>
      </c>
      <c r="B2130" s="29" t="s">
        <v>380</v>
      </c>
      <c r="C2130" s="2" t="s">
        <v>3888</v>
      </c>
      <c r="D2130" s="2" t="str">
        <f t="array" ref="D2130">_xlfn.XLOOKUP(C2130,Customers!A:A,Customers!B:B)</f>
        <v>Customer 0209</v>
      </c>
      <c r="E2130" s="2" t="s">
        <v>98</v>
      </c>
      <c r="F2130" s="2" t="str">
        <f t="array" ref="F2130">_xlfn.XLOOKUP(E2130,Restaurants!A:A,Restaurants!B:B)</f>
        <v>Restaurant 012</v>
      </c>
      <c r="G2130" s="2" t="s">
        <v>198</v>
      </c>
      <c r="H2130" s="2" t="str">
        <f t="array" ref="H2130">_xlfn.XLOOKUP(G2130,Food_Menu!A:A,Food_Menu!B:B)</f>
        <v>Food Item 0049</v>
      </c>
      <c r="I2130" s="2">
        <f t="array" ref="I2130">_xlfn.XLOOKUP(G2130,Food_Menu!A:A,Food_Menu!D:D)</f>
        <v>504.81</v>
      </c>
      <c r="J2130" s="2" t="s">
        <v>73</v>
      </c>
      <c r="K2130" s="2" t="str">
        <f t="array" ref="K2130">_xlfn.XLOOKUP(J2130,Delivery_Partners!A:A,Delivery_Partners!B:B)</f>
        <v>Delivery Partner 064</v>
      </c>
      <c r="L2130" s="3">
        <v>1</v>
      </c>
      <c r="M2130" s="2" t="s">
        <v>23</v>
      </c>
      <c r="N2130" s="2" t="s">
        <v>74</v>
      </c>
      <c r="O2130" s="3">
        <v>39</v>
      </c>
      <c r="P2130" s="13">
        <f t="shared" si="428"/>
        <v>504.81</v>
      </c>
      <c r="Q2130" s="13" t="str">
        <f t="shared" si="429"/>
        <v>Normal</v>
      </c>
      <c r="S2130" s="21"/>
    </row>
    <row r="2131" customHeight="1" spans="1:19">
      <c r="A2131" s="2" t="s">
        <v>3889</v>
      </c>
      <c r="B2131" s="28">
        <v>45875</v>
      </c>
      <c r="C2131" s="2" t="s">
        <v>3108</v>
      </c>
      <c r="D2131" s="2" t="str">
        <f t="array" ref="D2131">_xlfn.XLOOKUP(C2131,Customers!A:A,Customers!B:B)</f>
        <v>Customer 0890</v>
      </c>
      <c r="E2131" s="2" t="s">
        <v>492</v>
      </c>
      <c r="F2131" s="2" t="str">
        <f t="array" ref="F2131">_xlfn.XLOOKUP(E2131,Restaurants!A:A,Restaurants!B:B)</f>
        <v>Restaurant 008</v>
      </c>
      <c r="G2131" s="2" t="s">
        <v>906</v>
      </c>
      <c r="H2131" s="2" t="str">
        <f t="array" ref="H2131">_xlfn.XLOOKUP(G2131,Food_Menu!A:A,Food_Menu!B:B)</f>
        <v>Food Item 0128</v>
      </c>
      <c r="I2131" s="2">
        <f t="array" ref="I2131">_xlfn.XLOOKUP(G2131,Food_Menu!A:A,Food_Menu!D:D)</f>
        <v>317.72</v>
      </c>
      <c r="J2131" s="2" t="s">
        <v>145</v>
      </c>
      <c r="K2131" s="2" t="str">
        <f t="array" ref="K2131">_xlfn.XLOOKUP(J2131,Delivery_Partners!A:A,Delivery_Partners!B:B)</f>
        <v>Delivery Partner 069</v>
      </c>
      <c r="L2131" s="3">
        <v>2</v>
      </c>
      <c r="M2131" s="2" t="s">
        <v>23</v>
      </c>
      <c r="N2131" s="2" t="s">
        <v>24</v>
      </c>
      <c r="O2131" s="3">
        <v>15</v>
      </c>
      <c r="P2131" s="13">
        <f t="shared" si="428"/>
        <v>635.44</v>
      </c>
      <c r="Q2131" s="13" t="str">
        <f t="shared" si="429"/>
        <v>Fast</v>
      </c>
      <c r="S2131" s="21"/>
    </row>
    <row r="2132" customHeight="1" spans="1:19">
      <c r="A2132" s="2" t="s">
        <v>3890</v>
      </c>
      <c r="B2132" s="29" t="s">
        <v>1248</v>
      </c>
      <c r="C2132" s="2" t="s">
        <v>2205</v>
      </c>
      <c r="D2132" s="2" t="str">
        <f t="array" ref="D2132">_xlfn.XLOOKUP(C2132,Customers!A:A,Customers!B:B)</f>
        <v>Customer 0244</v>
      </c>
      <c r="E2132" s="2" t="s">
        <v>446</v>
      </c>
      <c r="F2132" s="2" t="str">
        <f t="array" ref="F2132">_xlfn.XLOOKUP(E2132,Restaurants!A:A,Restaurants!B:B)</f>
        <v>Restaurant 078</v>
      </c>
      <c r="G2132" s="2" t="s">
        <v>1378</v>
      </c>
      <c r="H2132" s="2" t="str">
        <f t="array" ref="H2132">_xlfn.XLOOKUP(G2132,Food_Menu!A:A,Food_Menu!B:B)</f>
        <v>Food Item 0127</v>
      </c>
      <c r="I2132" s="2">
        <f t="array" ref="I2132">_xlfn.XLOOKUP(G2132,Food_Menu!A:A,Food_Menu!D:D)</f>
        <v>170.36</v>
      </c>
      <c r="J2132" s="2" t="s">
        <v>1596</v>
      </c>
      <c r="K2132" s="2" t="str">
        <f t="array" ref="K2132">_xlfn.XLOOKUP(J2132,Delivery_Partners!A:A,Delivery_Partners!B:B)</f>
        <v>Delivery Partner 094</v>
      </c>
      <c r="L2132" s="3">
        <v>1</v>
      </c>
      <c r="M2132" s="2" t="s">
        <v>23</v>
      </c>
      <c r="N2132" s="2" t="s">
        <v>74</v>
      </c>
      <c r="O2132" s="3">
        <v>22</v>
      </c>
      <c r="P2132" s="13">
        <f t="shared" si="428"/>
        <v>170.36</v>
      </c>
      <c r="Q2132" s="13" t="str">
        <f t="shared" si="429"/>
        <v>Fast</v>
      </c>
      <c r="S2132" s="21"/>
    </row>
    <row r="2133" hidden="1" customHeight="1" spans="1:19">
      <c r="A2133" s="2" t="s">
        <v>3891</v>
      </c>
      <c r="B2133" s="29" t="s">
        <v>1270</v>
      </c>
      <c r="C2133" s="2" t="s">
        <v>1944</v>
      </c>
      <c r="D2133" s="2" t="str">
        <f t="array" ref="D2133">_xlfn.XLOOKUP(C2133,Customers!A:A,Customers!B:B)</f>
        <v>Customer 0804</v>
      </c>
      <c r="E2133" s="2" t="s">
        <v>738</v>
      </c>
      <c r="F2133" s="2" t="str">
        <f t="array" ref="F2133">_xlfn.XLOOKUP(E2133,Restaurants!A:A,Restaurants!B:B)</f>
        <v>Restaurant 110</v>
      </c>
      <c r="G2133" s="2" t="s">
        <v>591</v>
      </c>
      <c r="H2133" s="2" t="str">
        <f t="array" ref="H2133">_xlfn.XLOOKUP(G2133,Food_Menu!A:A,Food_Menu!B:B)</f>
        <v>Food Item 0199</v>
      </c>
      <c r="I2133" s="2"/>
      <c r="J2133" s="2" t="s">
        <v>299</v>
      </c>
      <c r="K2133" s="2" t="str">
        <f t="array" ref="K2133">_xlfn.XLOOKUP(J2133,Delivery_Partners!A:A,Delivery_Partners!B:B)</f>
        <v>Delivery Partner 034</v>
      </c>
      <c r="L2133" s="3">
        <v>1</v>
      </c>
      <c r="M2133" s="2" t="s">
        <v>101</v>
      </c>
      <c r="N2133" s="2" t="s">
        <v>24</v>
      </c>
      <c r="O2133" s="2"/>
    </row>
    <row r="2134" hidden="1" customHeight="1" spans="1:19">
      <c r="A2134" s="2" t="s">
        <v>3892</v>
      </c>
      <c r="B2134" s="29" t="s">
        <v>850</v>
      </c>
      <c r="C2134" s="2" t="s">
        <v>3301</v>
      </c>
      <c r="D2134" s="2" t="str">
        <f t="array" ref="D2134">_xlfn.XLOOKUP(C2134,Customers!A:A,Customers!B:B)</f>
        <v>Customer 0415</v>
      </c>
      <c r="E2134" s="2" t="s">
        <v>819</v>
      </c>
      <c r="F2134" s="2" t="str">
        <f t="array" ref="F2134">_xlfn.XLOOKUP(E2134,Restaurants!A:A,Restaurants!B:B)</f>
        <v>Restaurant 004</v>
      </c>
      <c r="G2134" s="2" t="s">
        <v>153</v>
      </c>
      <c r="H2134" s="2" t="str">
        <f t="array" ref="H2134">_xlfn.XLOOKUP(G2134,Food_Menu!A:A,Food_Menu!B:B)</f>
        <v>Food Item 0149</v>
      </c>
      <c r="I2134" s="2"/>
      <c r="J2134" s="2" t="s">
        <v>808</v>
      </c>
      <c r="K2134" s="2" t="str">
        <f t="array" ref="K2134">_xlfn.XLOOKUP(J2134,Delivery_Partners!A:A,Delivery_Partners!B:B)</f>
        <v>Delivery Partner 153</v>
      </c>
      <c r="L2134" s="3">
        <v>1</v>
      </c>
      <c r="M2134" s="2" t="s">
        <v>101</v>
      </c>
      <c r="N2134" s="2" t="s">
        <v>24</v>
      </c>
      <c r="O2134" s="2"/>
    </row>
    <row r="2135" hidden="1" customHeight="1" spans="1:19">
      <c r="A2135" s="2" t="s">
        <v>3893</v>
      </c>
      <c r="B2135" s="29" t="s">
        <v>1836</v>
      </c>
      <c r="C2135" s="2" t="s">
        <v>551</v>
      </c>
      <c r="D2135" s="2" t="str">
        <f t="array" ref="D2135">_xlfn.XLOOKUP(C2135,Customers!A:A,Customers!B:B)</f>
        <v>Customer 0679</v>
      </c>
      <c r="E2135" s="2" t="s">
        <v>1765</v>
      </c>
      <c r="F2135" s="2" t="str">
        <f t="array" ref="F2135">_xlfn.XLOOKUP(E2135,Restaurants!A:A,Restaurants!B:B)</f>
        <v>Restaurant 017</v>
      </c>
      <c r="G2135" s="2" t="s">
        <v>2284</v>
      </c>
      <c r="H2135" s="2" t="str">
        <f t="array" ref="H2135">_xlfn.XLOOKUP(G2135,Food_Menu!A:A,Food_Menu!B:B)</f>
        <v>Food Item 0001</v>
      </c>
      <c r="I2135" s="2"/>
      <c r="J2135" s="2" t="s">
        <v>900</v>
      </c>
      <c r="K2135" s="2" t="str">
        <f t="array" ref="K2135">_xlfn.XLOOKUP(J2135,Delivery_Partners!A:A,Delivery_Partners!B:B)</f>
        <v>Delivery Partner 015</v>
      </c>
      <c r="L2135" s="3">
        <v>4</v>
      </c>
      <c r="M2135" s="2" t="s">
        <v>101</v>
      </c>
      <c r="N2135" s="2" t="s">
        <v>24</v>
      </c>
      <c r="O2135" s="2"/>
    </row>
    <row r="2136" customHeight="1" spans="1:19">
      <c r="A2136" s="2" t="s">
        <v>3894</v>
      </c>
      <c r="B2136" s="29" t="s">
        <v>504</v>
      </c>
      <c r="C2136" s="2" t="s">
        <v>1486</v>
      </c>
      <c r="D2136" s="2" t="str">
        <f t="array" ref="D2136">_xlfn.XLOOKUP(C2136,Customers!A:A,Customers!B:B)</f>
        <v>Customer 1049</v>
      </c>
      <c r="E2136" s="2" t="s">
        <v>89</v>
      </c>
      <c r="F2136" s="2" t="str">
        <f t="array" ref="F2136">_xlfn.XLOOKUP(E2136,Restaurants!A:A,Restaurants!B:B)</f>
        <v>Restaurant 059</v>
      </c>
      <c r="G2136" s="2" t="s">
        <v>563</v>
      </c>
      <c r="H2136" s="2" t="str">
        <f t="array" ref="H2136">_xlfn.XLOOKUP(G2136,Food_Menu!A:A,Food_Menu!B:B)</f>
        <v>Food Item 0108</v>
      </c>
      <c r="I2136" s="2">
        <f t="array" ref="I2136">_xlfn.XLOOKUP(G2136,Food_Menu!A:A,Food_Menu!D:D)</f>
        <v>203.49</v>
      </c>
      <c r="J2136" s="2" t="s">
        <v>1104</v>
      </c>
      <c r="K2136" s="2" t="str">
        <f t="array" ref="K2136">_xlfn.XLOOKUP(J2136,Delivery_Partners!A:A,Delivery_Partners!B:B)</f>
        <v>Delivery Partner 178</v>
      </c>
      <c r="L2136" s="3">
        <v>2</v>
      </c>
      <c r="M2136" s="2" t="s">
        <v>23</v>
      </c>
      <c r="N2136" s="2" t="s">
        <v>55</v>
      </c>
      <c r="O2136" s="3">
        <v>24</v>
      </c>
      <c r="P2136" s="13">
        <f t="shared" ref="P2136:P2138" si="430">I2136*L2136</f>
        <v>406.98</v>
      </c>
      <c r="Q2136" s="13" t="str">
        <f t="shared" ref="Q2136:Q2138" si="431">IF(O2136="","Not Delivered",IF(O2136&lt;=30,"Fast",IF(O2136&lt;=60,"Normal","Slow")))</f>
        <v>Fast</v>
      </c>
      <c r="S2136" s="21"/>
    </row>
    <row r="2137" customHeight="1" spans="1:19">
      <c r="A2137" s="2" t="s">
        <v>3895</v>
      </c>
      <c r="B2137" s="29" t="s">
        <v>1778</v>
      </c>
      <c r="C2137" s="2" t="s">
        <v>940</v>
      </c>
      <c r="D2137" s="2" t="str">
        <f t="array" ref="D2137">_xlfn.XLOOKUP(C2137,Customers!A:A,Customers!B:B)</f>
        <v>Customer 1037</v>
      </c>
      <c r="E2137" s="2" t="s">
        <v>275</v>
      </c>
      <c r="F2137" s="2" t="str">
        <f t="array" ref="F2137">_xlfn.XLOOKUP(E2137,Restaurants!A:A,Restaurants!B:B)</f>
        <v>Restaurant 047</v>
      </c>
      <c r="G2137" s="2" t="s">
        <v>571</v>
      </c>
      <c r="H2137" s="2" t="str">
        <f t="array" ref="H2137">_xlfn.XLOOKUP(G2137,Food_Menu!A:A,Food_Menu!B:B)</f>
        <v>Food Item 0186</v>
      </c>
      <c r="I2137" s="2">
        <f t="array" ref="I2137">_xlfn.XLOOKUP(G2137,Food_Menu!A:A,Food_Menu!D:D)</f>
        <v>554.45</v>
      </c>
      <c r="J2137" s="2" t="s">
        <v>256</v>
      </c>
      <c r="K2137" s="2" t="str">
        <f t="array" ref="K2137">_xlfn.XLOOKUP(J2137,Delivery_Partners!A:A,Delivery_Partners!B:B)</f>
        <v>Delivery Partner 057</v>
      </c>
      <c r="L2137" s="3">
        <v>3</v>
      </c>
      <c r="M2137" s="2" t="s">
        <v>23</v>
      </c>
      <c r="N2137" s="2" t="s">
        <v>24</v>
      </c>
      <c r="O2137" s="3">
        <v>44</v>
      </c>
      <c r="P2137" s="13">
        <f t="shared" si="430"/>
        <v>1663.35</v>
      </c>
      <c r="Q2137" s="13" t="str">
        <f t="shared" si="431"/>
        <v>Normal</v>
      </c>
      <c r="S2137" s="21"/>
    </row>
    <row r="2138" customHeight="1" spans="1:19">
      <c r="A2138" s="2" t="s">
        <v>3896</v>
      </c>
      <c r="B2138" s="29" t="s">
        <v>2028</v>
      </c>
      <c r="C2138" s="2" t="s">
        <v>1798</v>
      </c>
      <c r="D2138" s="2" t="str">
        <f t="array" ref="D2138">_xlfn.XLOOKUP(C2138,Customers!A:A,Customers!B:B)</f>
        <v>Customer 0014</v>
      </c>
      <c r="E2138" s="2" t="s">
        <v>71</v>
      </c>
      <c r="F2138" s="2" t="str">
        <f t="array" ref="F2138">_xlfn.XLOOKUP(E2138,Restaurants!A:A,Restaurants!B:B)</f>
        <v>Restaurant 013</v>
      </c>
      <c r="G2138" s="2" t="s">
        <v>2114</v>
      </c>
      <c r="H2138" s="2" t="str">
        <f t="array" ref="H2138">_xlfn.XLOOKUP(G2138,Food_Menu!A:A,Food_Menu!B:B)</f>
        <v>Food Item 0193</v>
      </c>
      <c r="I2138" s="2">
        <f t="array" ref="I2138">_xlfn.XLOOKUP(G2138,Food_Menu!A:A,Food_Menu!D:D)</f>
        <v>565.09</v>
      </c>
      <c r="J2138" s="2" t="s">
        <v>251</v>
      </c>
      <c r="K2138" s="2" t="str">
        <f t="array" ref="K2138">_xlfn.XLOOKUP(J2138,Delivery_Partners!A:A,Delivery_Partners!B:B)</f>
        <v>Delivery Partner 089</v>
      </c>
      <c r="L2138" s="3">
        <v>2</v>
      </c>
      <c r="M2138" s="2" t="s">
        <v>23</v>
      </c>
      <c r="N2138" s="2" t="s">
        <v>24</v>
      </c>
      <c r="O2138" s="3">
        <v>46</v>
      </c>
      <c r="P2138" s="13">
        <f t="shared" si="430"/>
        <v>1130.18</v>
      </c>
      <c r="Q2138" s="13" t="str">
        <f t="shared" si="431"/>
        <v>Normal</v>
      </c>
      <c r="S2138" s="21"/>
    </row>
    <row r="2139" hidden="1" customHeight="1" spans="1:19">
      <c r="A2139" s="2" t="s">
        <v>3897</v>
      </c>
      <c r="B2139" s="28">
        <v>45909</v>
      </c>
      <c r="C2139" s="2" t="s">
        <v>2144</v>
      </c>
      <c r="D2139" s="2" t="str">
        <f t="array" ref="D2139">_xlfn.XLOOKUP(C2139,Customers!A:A,Customers!B:B)</f>
        <v>Customer 0942</v>
      </c>
      <c r="E2139" s="2" t="s">
        <v>712</v>
      </c>
      <c r="F2139" s="2" t="str">
        <f t="array" ref="F2139">_xlfn.XLOOKUP(E2139,Restaurants!A:A,Restaurants!B:B)</f>
        <v>Restaurant 074</v>
      </c>
      <c r="G2139" s="2" t="s">
        <v>34</v>
      </c>
      <c r="H2139" s="2" t="str">
        <f t="array" ref="H2139">_xlfn.XLOOKUP(G2139,Food_Menu!A:A,Food_Menu!B:B)</f>
        <v>Food Item 0177</v>
      </c>
      <c r="I2139" s="2"/>
      <c r="J2139" s="2" t="s">
        <v>1698</v>
      </c>
      <c r="K2139" s="2" t="str">
        <f t="array" ref="K2139">_xlfn.XLOOKUP(J2139,Delivery_Partners!A:A,Delivery_Partners!B:B)</f>
        <v>Delivery Partner 158</v>
      </c>
      <c r="L2139" s="3">
        <v>1</v>
      </c>
      <c r="M2139" s="2" t="s">
        <v>101</v>
      </c>
      <c r="N2139" s="2" t="s">
        <v>24</v>
      </c>
      <c r="O2139" s="2"/>
    </row>
    <row r="2140" hidden="1" customHeight="1" spans="1:19">
      <c r="A2140" s="2" t="s">
        <v>3898</v>
      </c>
      <c r="B2140" s="28">
        <v>45779</v>
      </c>
      <c r="C2140" s="2" t="s">
        <v>1714</v>
      </c>
      <c r="D2140" s="2" t="str">
        <f t="array" ref="D2140">_xlfn.XLOOKUP(C2140,Customers!A:A,Customers!B:B)</f>
        <v>Customer 1147</v>
      </c>
      <c r="E2140" s="2" t="s">
        <v>1209</v>
      </c>
      <c r="F2140" s="2" t="str">
        <f t="array" ref="F2140">_xlfn.XLOOKUP(E2140,Restaurants!A:A,Restaurants!B:B)</f>
        <v>Restaurant 109</v>
      </c>
      <c r="G2140" s="2" t="s">
        <v>762</v>
      </c>
      <c r="H2140" s="2" t="str">
        <f t="array" ref="H2140">_xlfn.XLOOKUP(G2140,Food_Menu!A:A,Food_Menu!B:B)</f>
        <v>Food Item 0106</v>
      </c>
      <c r="I2140" s="2"/>
      <c r="J2140" s="2" t="s">
        <v>461</v>
      </c>
      <c r="K2140" s="2" t="str">
        <f t="array" ref="K2140">_xlfn.XLOOKUP(J2140,Delivery_Partners!A:A,Delivery_Partners!B:B)</f>
        <v>Delivery Partner 118</v>
      </c>
      <c r="L2140" s="3">
        <v>1</v>
      </c>
      <c r="M2140" s="2" t="s">
        <v>101</v>
      </c>
      <c r="N2140" s="2" t="s">
        <v>24</v>
      </c>
      <c r="O2140" s="2"/>
    </row>
    <row r="2141" customHeight="1" spans="1:19">
      <c r="A2141" s="2" t="s">
        <v>3899</v>
      </c>
      <c r="B2141" s="29" t="s">
        <v>915</v>
      </c>
      <c r="C2141" s="2" t="s">
        <v>2154</v>
      </c>
      <c r="D2141" s="2" t="str">
        <f t="array" ref="D2141">_xlfn.XLOOKUP(C2141,Customers!A:A,Customers!B:B)</f>
        <v>Customer 0802</v>
      </c>
      <c r="E2141" s="2" t="s">
        <v>281</v>
      </c>
      <c r="F2141" s="2" t="str">
        <f t="array" ref="F2141">_xlfn.XLOOKUP(E2141,Restaurants!A:A,Restaurants!B:B)</f>
        <v>Restaurant 026</v>
      </c>
      <c r="G2141" s="2" t="s">
        <v>966</v>
      </c>
      <c r="H2141" s="2" t="str">
        <f t="array" ref="H2141">_xlfn.XLOOKUP(G2141,Food_Menu!A:A,Food_Menu!B:B)</f>
        <v>Food Item 0024</v>
      </c>
      <c r="I2141" s="2">
        <f t="array" ref="I2141">_xlfn.XLOOKUP(G2141,Food_Menu!A:A,Food_Menu!D:D)</f>
        <v>375.96</v>
      </c>
      <c r="J2141" s="2" t="s">
        <v>277</v>
      </c>
      <c r="K2141" s="2" t="str">
        <f t="array" ref="K2141">_xlfn.XLOOKUP(J2141,Delivery_Partners!A:A,Delivery_Partners!B:B)</f>
        <v>Delivery Partner 011</v>
      </c>
      <c r="L2141" s="3">
        <v>2</v>
      </c>
      <c r="M2141" s="2" t="s">
        <v>23</v>
      </c>
      <c r="N2141" s="2" t="s">
        <v>55</v>
      </c>
      <c r="O2141" s="3">
        <v>50</v>
      </c>
      <c r="P2141" s="13">
        <f t="shared" ref="P2141:P2149" si="432">I2141*L2141</f>
        <v>751.92</v>
      </c>
      <c r="Q2141" s="13" t="str">
        <f t="shared" ref="Q2141:Q2149" si="433">IF(O2141="","Not Delivered",IF(O2141&lt;=30,"Fast",IF(O2141&lt;=60,"Normal","Slow")))</f>
        <v>Normal</v>
      </c>
      <c r="S2141" s="21"/>
    </row>
    <row r="2142" customHeight="1" spans="1:19">
      <c r="A2142" s="2" t="s">
        <v>3900</v>
      </c>
      <c r="B2142" s="28">
        <v>45876</v>
      </c>
      <c r="C2142" s="2" t="s">
        <v>215</v>
      </c>
      <c r="D2142" s="2" t="str">
        <f t="array" ref="D2142">_xlfn.XLOOKUP(C2142,Customers!A:A,Customers!B:B)</f>
        <v>Customer 0225</v>
      </c>
      <c r="E2142" s="2" t="s">
        <v>350</v>
      </c>
      <c r="F2142" s="2" t="str">
        <f t="array" ref="F2142">_xlfn.XLOOKUP(E2142,Restaurants!A:A,Restaurants!B:B)</f>
        <v>Restaurant 001</v>
      </c>
      <c r="G2142" s="2" t="s">
        <v>1025</v>
      </c>
      <c r="H2142" s="2" t="str">
        <f t="array" ref="H2142">_xlfn.XLOOKUP(G2142,Food_Menu!A:A,Food_Menu!B:B)</f>
        <v>Food Item 0047</v>
      </c>
      <c r="I2142" s="2">
        <f t="array" ref="I2142">_xlfn.XLOOKUP(G2142,Food_Menu!A:A,Food_Menu!D:D)</f>
        <v>547.46</v>
      </c>
      <c r="J2142" s="2" t="s">
        <v>139</v>
      </c>
      <c r="K2142" s="2" t="str">
        <f t="array" ref="K2142">_xlfn.XLOOKUP(J2142,Delivery_Partners!A:A,Delivery_Partners!B:B)</f>
        <v>Delivery Partner 109</v>
      </c>
      <c r="L2142" s="3">
        <v>1</v>
      </c>
      <c r="M2142" s="2" t="s">
        <v>23</v>
      </c>
      <c r="N2142" s="2" t="s">
        <v>24</v>
      </c>
      <c r="O2142" s="3">
        <v>40</v>
      </c>
      <c r="P2142" s="13">
        <f t="shared" si="432"/>
        <v>547.46</v>
      </c>
      <c r="Q2142" s="13" t="str">
        <f t="shared" si="433"/>
        <v>Normal</v>
      </c>
      <c r="S2142" s="21"/>
    </row>
    <row r="2143" customHeight="1" spans="1:19">
      <c r="A2143" s="2" t="s">
        <v>3901</v>
      </c>
      <c r="B2143" s="28">
        <v>45817</v>
      </c>
      <c r="C2143" s="2" t="s">
        <v>3902</v>
      </c>
      <c r="D2143" s="2" t="str">
        <f t="array" ref="D2143">_xlfn.XLOOKUP(C2143,Customers!A:A,Customers!B:B)</f>
        <v>Customer 0798</v>
      </c>
      <c r="E2143" s="2" t="s">
        <v>376</v>
      </c>
      <c r="F2143" s="2" t="str">
        <f t="array" ref="F2143">_xlfn.XLOOKUP(E2143,Restaurants!A:A,Restaurants!B:B)</f>
        <v>Restaurant 028</v>
      </c>
      <c r="G2143" s="2" t="s">
        <v>1009</v>
      </c>
      <c r="H2143" s="2" t="str">
        <f t="array" ref="H2143">_xlfn.XLOOKUP(G2143,Food_Menu!A:A,Food_Menu!B:B)</f>
        <v>Food Item 0187</v>
      </c>
      <c r="I2143" s="2">
        <f t="array" ref="I2143">_xlfn.XLOOKUP(G2143,Food_Menu!A:A,Food_Menu!D:D)</f>
        <v>496.25</v>
      </c>
      <c r="J2143" s="2" t="s">
        <v>592</v>
      </c>
      <c r="K2143" s="2" t="str">
        <f t="array" ref="K2143">_xlfn.XLOOKUP(J2143,Delivery_Partners!A:A,Delivery_Partners!B:B)</f>
        <v>Delivery Partner 102</v>
      </c>
      <c r="L2143" s="3">
        <v>4</v>
      </c>
      <c r="M2143" s="2" t="s">
        <v>23</v>
      </c>
      <c r="N2143" s="2" t="s">
        <v>55</v>
      </c>
      <c r="O2143" s="3">
        <v>40</v>
      </c>
      <c r="P2143" s="13">
        <f t="shared" si="432"/>
        <v>1985</v>
      </c>
      <c r="Q2143" s="13" t="str">
        <f t="shared" si="433"/>
        <v>Normal</v>
      </c>
      <c r="S2143" s="21"/>
    </row>
    <row r="2144" customHeight="1" spans="1:19">
      <c r="A2144" s="2" t="s">
        <v>3903</v>
      </c>
      <c r="B2144" s="28">
        <v>45781</v>
      </c>
      <c r="C2144" s="2" t="s">
        <v>740</v>
      </c>
      <c r="D2144" s="2" t="str">
        <f t="array" ref="D2144">_xlfn.XLOOKUP(C2144,Customers!A:A,Customers!B:B)</f>
        <v>Customer 0764</v>
      </c>
      <c r="E2144" s="2" t="s">
        <v>425</v>
      </c>
      <c r="F2144" s="2" t="str">
        <f t="array" ref="F2144">_xlfn.XLOOKUP(E2144,Restaurants!A:A,Restaurants!B:B)</f>
        <v>Restaurant 023</v>
      </c>
      <c r="G2144" s="2" t="s">
        <v>126</v>
      </c>
      <c r="H2144" s="2" t="str">
        <f t="array" ref="H2144">_xlfn.XLOOKUP(G2144,Food_Menu!A:A,Food_Menu!B:B)</f>
        <v>Food Item 0075</v>
      </c>
      <c r="I2144" s="2">
        <f t="array" ref="I2144">_xlfn.XLOOKUP(G2144,Food_Menu!A:A,Food_Menu!D:D)</f>
        <v>613.26</v>
      </c>
      <c r="J2144" s="2" t="s">
        <v>723</v>
      </c>
      <c r="K2144" s="2" t="str">
        <f t="array" ref="K2144">_xlfn.XLOOKUP(J2144,Delivery_Partners!A:A,Delivery_Partners!B:B)</f>
        <v>Delivery Partner 168</v>
      </c>
      <c r="L2144" s="3">
        <v>1</v>
      </c>
      <c r="M2144" s="2" t="s">
        <v>23</v>
      </c>
      <c r="N2144" s="2" t="s">
        <v>74</v>
      </c>
      <c r="O2144" s="3">
        <v>42</v>
      </c>
      <c r="P2144" s="13">
        <f t="shared" si="432"/>
        <v>613.26</v>
      </c>
      <c r="Q2144" s="13" t="str">
        <f t="shared" si="433"/>
        <v>Normal</v>
      </c>
      <c r="S2144" s="21"/>
    </row>
    <row r="2145" customHeight="1" spans="1:19">
      <c r="A2145" s="2" t="s">
        <v>3904</v>
      </c>
      <c r="B2145" s="29" t="s">
        <v>569</v>
      </c>
      <c r="C2145" s="2" t="s">
        <v>1676</v>
      </c>
      <c r="D2145" s="2" t="str">
        <f t="array" ref="D2145">_xlfn.XLOOKUP(C2145,Customers!A:A,Customers!B:B)</f>
        <v>Customer 0795</v>
      </c>
      <c r="E2145" s="2" t="s">
        <v>260</v>
      </c>
      <c r="F2145" s="2" t="str">
        <f t="array" ref="F2145">_xlfn.XLOOKUP(E2145,Restaurants!A:A,Restaurants!B:B)</f>
        <v>Restaurant 056</v>
      </c>
      <c r="G2145" s="2" t="s">
        <v>61</v>
      </c>
      <c r="H2145" s="2" t="str">
        <f t="array" ref="H2145">_xlfn.XLOOKUP(G2145,Food_Menu!A:A,Food_Menu!B:B)</f>
        <v>Food Item 0168</v>
      </c>
      <c r="I2145" s="2">
        <f t="array" ref="I2145">_xlfn.XLOOKUP(G2145,Food_Menu!A:A,Food_Menu!D:D)</f>
        <v>107.01</v>
      </c>
      <c r="J2145" s="2" t="s">
        <v>592</v>
      </c>
      <c r="K2145" s="2" t="str">
        <f t="array" ref="K2145">_xlfn.XLOOKUP(J2145,Delivery_Partners!A:A,Delivery_Partners!B:B)</f>
        <v>Delivery Partner 102</v>
      </c>
      <c r="L2145" s="3">
        <v>1</v>
      </c>
      <c r="M2145" s="2" t="s">
        <v>23</v>
      </c>
      <c r="N2145" s="2" t="s">
        <v>74</v>
      </c>
      <c r="O2145" s="3">
        <v>23</v>
      </c>
      <c r="P2145" s="13">
        <f t="shared" si="432"/>
        <v>107.01</v>
      </c>
      <c r="Q2145" s="13" t="str">
        <f t="shared" si="433"/>
        <v>Fast</v>
      </c>
      <c r="S2145" s="21"/>
    </row>
    <row r="2146" customHeight="1" spans="1:19">
      <c r="A2146" s="2" t="s">
        <v>3905</v>
      </c>
      <c r="B2146" s="29" t="s">
        <v>320</v>
      </c>
      <c r="C2146" s="2" t="s">
        <v>357</v>
      </c>
      <c r="D2146" s="2" t="str">
        <f t="array" ref="D2146">_xlfn.XLOOKUP(C2146,Customers!A:A,Customers!B:B)</f>
        <v>Customer 0515</v>
      </c>
      <c r="E2146" s="2" t="s">
        <v>71</v>
      </c>
      <c r="F2146" s="2" t="str">
        <f t="array" ref="F2146">_xlfn.XLOOKUP(E2146,Restaurants!A:A,Restaurants!B:B)</f>
        <v>Restaurant 013</v>
      </c>
      <c r="G2146" s="2" t="s">
        <v>2712</v>
      </c>
      <c r="H2146" s="2" t="str">
        <f t="array" ref="H2146">_xlfn.XLOOKUP(G2146,Food_Menu!A:A,Food_Menu!B:B)</f>
        <v>Food Item 0008</v>
      </c>
      <c r="I2146" s="2">
        <f t="array" ref="I2146">_xlfn.XLOOKUP(G2146,Food_Menu!A:A,Food_Menu!D:D)</f>
        <v>417.54</v>
      </c>
      <c r="J2146" s="2" t="s">
        <v>1372</v>
      </c>
      <c r="K2146" s="2" t="str">
        <f t="array" ref="K2146">_xlfn.XLOOKUP(J2146,Delivery_Partners!A:A,Delivery_Partners!B:B)</f>
        <v>Delivery Partner 179</v>
      </c>
      <c r="L2146" s="3">
        <v>2</v>
      </c>
      <c r="M2146" s="2" t="s">
        <v>23</v>
      </c>
      <c r="N2146" s="2" t="s">
        <v>74</v>
      </c>
      <c r="O2146" s="3">
        <v>38</v>
      </c>
      <c r="P2146" s="13">
        <f t="shared" si="432"/>
        <v>835.08</v>
      </c>
      <c r="Q2146" s="13" t="str">
        <f t="shared" si="433"/>
        <v>Normal</v>
      </c>
      <c r="S2146" s="21"/>
    </row>
    <row r="2147" customHeight="1" spans="1:19">
      <c r="A2147" s="2" t="s">
        <v>3906</v>
      </c>
      <c r="B2147" s="29" t="s">
        <v>385</v>
      </c>
      <c r="C2147" s="2" t="s">
        <v>280</v>
      </c>
      <c r="D2147" s="2" t="str">
        <f t="array" ref="D2147">_xlfn.XLOOKUP(C2147,Customers!A:A,Customers!B:B)</f>
        <v>Customer 0631</v>
      </c>
      <c r="E2147" s="2" t="s">
        <v>537</v>
      </c>
      <c r="F2147" s="2" t="str">
        <f t="array" ref="F2147">_xlfn.XLOOKUP(E2147,Restaurants!A:A,Restaurants!B:B)</f>
        <v>Restaurant 044</v>
      </c>
      <c r="G2147" s="2" t="s">
        <v>250</v>
      </c>
      <c r="H2147" s="2" t="str">
        <f t="array" ref="H2147">_xlfn.XLOOKUP(G2147,Food_Menu!A:A,Food_Menu!B:B)</f>
        <v>Food Item 0109</v>
      </c>
      <c r="I2147" s="2">
        <f t="array" ref="I2147">_xlfn.XLOOKUP(G2147,Food_Menu!A:A,Food_Menu!D:D)</f>
        <v>538.59</v>
      </c>
      <c r="J2147" s="2" t="s">
        <v>801</v>
      </c>
      <c r="K2147" s="2" t="str">
        <f t="array" ref="K2147">_xlfn.XLOOKUP(J2147,Delivery_Partners!A:A,Delivery_Partners!B:B)</f>
        <v>Delivery Partner 096</v>
      </c>
      <c r="L2147" s="3">
        <v>1</v>
      </c>
      <c r="M2147" s="2" t="s">
        <v>23</v>
      </c>
      <c r="N2147" s="2" t="s">
        <v>24</v>
      </c>
      <c r="O2147" s="3">
        <v>41</v>
      </c>
      <c r="P2147" s="13">
        <f t="shared" si="432"/>
        <v>538.59</v>
      </c>
      <c r="Q2147" s="13" t="str">
        <f t="shared" si="433"/>
        <v>Normal</v>
      </c>
      <c r="S2147" s="21"/>
    </row>
    <row r="2148" customHeight="1" spans="1:19">
      <c r="A2148" s="2" t="s">
        <v>3907</v>
      </c>
      <c r="B2148" s="29" t="s">
        <v>3847</v>
      </c>
      <c r="C2148" s="2" t="s">
        <v>3657</v>
      </c>
      <c r="D2148" s="2" t="str">
        <f t="array" ref="D2148">_xlfn.XLOOKUP(C2148,Customers!A:A,Customers!B:B)</f>
        <v>Customer 0783</v>
      </c>
      <c r="E2148" s="2" t="s">
        <v>871</v>
      </c>
      <c r="F2148" s="2" t="str">
        <f t="array" ref="F2148">_xlfn.XLOOKUP(E2148,Restaurants!A:A,Restaurants!B:B)</f>
        <v>Restaurant 015</v>
      </c>
      <c r="G2148" s="2" t="s">
        <v>1973</v>
      </c>
      <c r="H2148" s="2" t="str">
        <f t="array" ref="H2148">_xlfn.XLOOKUP(G2148,Food_Menu!A:A,Food_Menu!B:B)</f>
        <v>Food Item 0210</v>
      </c>
      <c r="I2148" s="2">
        <f t="array" ref="I2148">_xlfn.XLOOKUP(G2148,Food_Menu!A:A,Food_Menu!D:D)</f>
        <v>331.49</v>
      </c>
      <c r="J2148" s="2" t="s">
        <v>1290</v>
      </c>
      <c r="K2148" s="2" t="str">
        <f t="array" ref="K2148">_xlfn.XLOOKUP(J2148,Delivery_Partners!A:A,Delivery_Partners!B:B)</f>
        <v>Delivery Partner 035</v>
      </c>
      <c r="L2148" s="3">
        <v>2</v>
      </c>
      <c r="M2148" s="2" t="s">
        <v>23</v>
      </c>
      <c r="N2148" s="2" t="s">
        <v>24</v>
      </c>
      <c r="O2148" s="3">
        <v>36</v>
      </c>
      <c r="P2148" s="13">
        <f t="shared" si="432"/>
        <v>662.98</v>
      </c>
      <c r="Q2148" s="13" t="str">
        <f t="shared" si="433"/>
        <v>Normal</v>
      </c>
      <c r="S2148" s="21"/>
    </row>
    <row r="2149" customHeight="1" spans="1:19">
      <c r="A2149" s="2" t="s">
        <v>3908</v>
      </c>
      <c r="B2149" s="29" t="s">
        <v>399</v>
      </c>
      <c r="C2149" s="2" t="s">
        <v>2896</v>
      </c>
      <c r="D2149" s="2" t="str">
        <f t="array" ref="D2149">_xlfn.XLOOKUP(C2149,Customers!A:A,Customers!B:B)</f>
        <v>Customer 0557</v>
      </c>
      <c r="E2149" s="2" t="s">
        <v>726</v>
      </c>
      <c r="F2149" s="2" t="str">
        <f t="array" ref="F2149">_xlfn.XLOOKUP(E2149,Restaurants!A:A,Restaurants!B:B)</f>
        <v>Restaurant 082</v>
      </c>
      <c r="G2149" s="2" t="s">
        <v>607</v>
      </c>
      <c r="H2149" s="2" t="str">
        <f t="array" ref="H2149">_xlfn.XLOOKUP(G2149,Food_Menu!A:A,Food_Menu!B:B)</f>
        <v>Food Item 0054</v>
      </c>
      <c r="I2149" s="2">
        <f t="array" ref="I2149">_xlfn.XLOOKUP(G2149,Food_Menu!A:A,Food_Menu!D:D)</f>
        <v>491.81</v>
      </c>
      <c r="J2149" s="2" t="s">
        <v>887</v>
      </c>
      <c r="K2149" s="2" t="str">
        <f t="array" ref="K2149">_xlfn.XLOOKUP(J2149,Delivery_Partners!A:A,Delivery_Partners!B:B)</f>
        <v>Delivery Partner 091</v>
      </c>
      <c r="L2149" s="3">
        <v>2</v>
      </c>
      <c r="M2149" s="2" t="s">
        <v>23</v>
      </c>
      <c r="N2149" s="2" t="s">
        <v>42</v>
      </c>
      <c r="O2149" s="3">
        <v>30</v>
      </c>
      <c r="P2149" s="13">
        <f t="shared" si="432"/>
        <v>983.62</v>
      </c>
      <c r="Q2149" s="13" t="str">
        <f t="shared" si="433"/>
        <v>Fast</v>
      </c>
      <c r="S2149" s="21"/>
    </row>
    <row r="2150" hidden="1" customHeight="1" spans="1:19">
      <c r="A2150" s="2" t="s">
        <v>3909</v>
      </c>
      <c r="B2150" s="29" t="s">
        <v>574</v>
      </c>
      <c r="C2150" s="2" t="s">
        <v>1159</v>
      </c>
      <c r="D2150" s="2" t="str">
        <f t="array" ref="D2150">_xlfn.XLOOKUP(C2150,Customers!A:A,Customers!B:B)</f>
        <v>Customer 0929</v>
      </c>
      <c r="E2150" s="2" t="s">
        <v>293</v>
      </c>
      <c r="F2150" s="2" t="str">
        <f t="array" ref="F2150">_xlfn.XLOOKUP(E2150,Restaurants!A:A,Restaurants!B:B)</f>
        <v>Restaurant 057</v>
      </c>
      <c r="G2150" s="2" t="s">
        <v>969</v>
      </c>
      <c r="H2150" s="2" t="str">
        <f t="array" ref="H2150">_xlfn.XLOOKUP(G2150,Food_Menu!A:A,Food_Menu!B:B)</f>
        <v>Food Item 0007</v>
      </c>
      <c r="I2150" s="2"/>
      <c r="J2150" s="2" t="s">
        <v>267</v>
      </c>
      <c r="K2150" s="2" t="str">
        <f t="array" ref="K2150">_xlfn.XLOOKUP(J2150,Delivery_Partners!A:A,Delivery_Partners!B:B)</f>
        <v>Delivery Partner 166</v>
      </c>
      <c r="L2150" s="3">
        <v>2</v>
      </c>
      <c r="M2150" s="2" t="s">
        <v>101</v>
      </c>
      <c r="N2150" s="2" t="s">
        <v>74</v>
      </c>
      <c r="O2150" s="2"/>
    </row>
    <row r="2151" customHeight="1" spans="1:19">
      <c r="A2151" s="2" t="s">
        <v>3910</v>
      </c>
      <c r="B2151" s="29" t="s">
        <v>1370</v>
      </c>
      <c r="C2151" s="2" t="s">
        <v>3911</v>
      </c>
      <c r="D2151" s="2" t="str">
        <f t="array" ref="D2151">_xlfn.XLOOKUP(C2151,Customers!A:A,Customers!B:B)</f>
        <v>Customer 0852</v>
      </c>
      <c r="E2151" s="2" t="s">
        <v>465</v>
      </c>
      <c r="F2151" s="2" t="str">
        <f t="array" ref="F2151">_xlfn.XLOOKUP(E2151,Restaurants!A:A,Restaurants!B:B)</f>
        <v>Restaurant 010</v>
      </c>
      <c r="G2151" s="2" t="s">
        <v>1833</v>
      </c>
      <c r="H2151" s="2" t="str">
        <f t="array" ref="H2151">_xlfn.XLOOKUP(G2151,Food_Menu!A:A,Food_Menu!B:B)</f>
        <v>Food Item 0064</v>
      </c>
      <c r="I2151" s="2">
        <f t="array" ref="I2151">_xlfn.XLOOKUP(G2151,Food_Menu!A:A,Food_Menu!D:D)</f>
        <v>129.48</v>
      </c>
      <c r="J2151" s="2" t="s">
        <v>337</v>
      </c>
      <c r="K2151" s="2" t="str">
        <f t="array" ref="K2151">_xlfn.XLOOKUP(J2151,Delivery_Partners!A:A,Delivery_Partners!B:B)</f>
        <v>Delivery Partner 004</v>
      </c>
      <c r="L2151" s="3">
        <v>3</v>
      </c>
      <c r="M2151" s="2" t="s">
        <v>23</v>
      </c>
      <c r="N2151" s="2" t="s">
        <v>24</v>
      </c>
      <c r="O2151" s="3">
        <v>21</v>
      </c>
      <c r="P2151" s="13">
        <f t="shared" ref="P2151:P2154" si="434">I2151*L2151</f>
        <v>388.44</v>
      </c>
      <c r="Q2151" s="13" t="str">
        <f t="shared" ref="Q2151:Q2154" si="435">IF(O2151="","Not Delivered",IF(O2151&lt;=30,"Fast",IF(O2151&lt;=60,"Normal","Slow")))</f>
        <v>Fast</v>
      </c>
      <c r="S2151" s="21"/>
    </row>
    <row r="2152" customHeight="1" spans="1:19">
      <c r="A2152" s="2" t="s">
        <v>3912</v>
      </c>
      <c r="B2152" s="29" t="s">
        <v>2582</v>
      </c>
      <c r="C2152" s="2" t="s">
        <v>2609</v>
      </c>
      <c r="D2152" s="2" t="str">
        <f t="array" ref="D2152">_xlfn.XLOOKUP(C2152,Customers!A:A,Customers!B:B)</f>
        <v>Customer 0364</v>
      </c>
      <c r="E2152" s="2" t="s">
        <v>747</v>
      </c>
      <c r="F2152" s="2" t="str">
        <f t="array" ref="F2152">_xlfn.XLOOKUP(E2152,Restaurants!A:A,Restaurants!B:B)</f>
        <v>Restaurant 006</v>
      </c>
      <c r="G2152" s="2" t="s">
        <v>1051</v>
      </c>
      <c r="H2152" s="2" t="str">
        <f t="array" ref="H2152">_xlfn.XLOOKUP(G2152,Food_Menu!A:A,Food_Menu!B:B)</f>
        <v>Food Item 0014</v>
      </c>
      <c r="I2152" s="2">
        <f t="array" ref="I2152">_xlfn.XLOOKUP(G2152,Food_Menu!A:A,Food_Menu!D:D)</f>
        <v>208.39</v>
      </c>
      <c r="J2152" s="2" t="s">
        <v>2005</v>
      </c>
      <c r="K2152" s="2" t="str">
        <f t="array" ref="K2152">_xlfn.XLOOKUP(J2152,Delivery_Partners!A:A,Delivery_Partners!B:B)</f>
        <v>Delivery Partner 072</v>
      </c>
      <c r="L2152" s="3">
        <v>1</v>
      </c>
      <c r="M2152" s="2" t="s">
        <v>23</v>
      </c>
      <c r="N2152" s="2" t="s">
        <v>74</v>
      </c>
      <c r="O2152" s="3">
        <v>42</v>
      </c>
      <c r="P2152" s="13">
        <f t="shared" si="434"/>
        <v>208.39</v>
      </c>
      <c r="Q2152" s="13" t="str">
        <f t="shared" si="435"/>
        <v>Normal</v>
      </c>
      <c r="S2152" s="21"/>
    </row>
    <row r="2153" customHeight="1" spans="1:19">
      <c r="A2153" s="2" t="s">
        <v>3913</v>
      </c>
      <c r="B2153" s="29" t="s">
        <v>180</v>
      </c>
      <c r="C2153" s="2" t="s">
        <v>2701</v>
      </c>
      <c r="D2153" s="2" t="str">
        <f t="array" ref="D2153">_xlfn.XLOOKUP(C2153,Customers!A:A,Customers!B:B)</f>
        <v>Customer 0733</v>
      </c>
      <c r="E2153" s="2" t="s">
        <v>89</v>
      </c>
      <c r="F2153" s="2" t="str">
        <f t="array" ref="F2153">_xlfn.XLOOKUP(E2153,Restaurants!A:A,Restaurants!B:B)</f>
        <v>Restaurant 059</v>
      </c>
      <c r="G2153" s="2" t="s">
        <v>561</v>
      </c>
      <c r="H2153" s="2" t="str">
        <f t="array" ref="H2153">_xlfn.XLOOKUP(G2153,Food_Menu!A:A,Food_Menu!B:B)</f>
        <v>Food Item 0135</v>
      </c>
      <c r="I2153" s="2">
        <f t="array" ref="I2153">_xlfn.XLOOKUP(G2153,Food_Menu!A:A,Food_Menu!D:D)</f>
        <v>217.07</v>
      </c>
      <c r="J2153" s="2" t="s">
        <v>3362</v>
      </c>
      <c r="K2153" s="2" t="str">
        <f t="array" ref="K2153">_xlfn.XLOOKUP(J2153,Delivery_Partners!A:A,Delivery_Partners!B:B)</f>
        <v>Delivery Partner 009</v>
      </c>
      <c r="L2153" s="3">
        <v>1</v>
      </c>
      <c r="M2153" s="2" t="s">
        <v>23</v>
      </c>
      <c r="N2153" s="2" t="s">
        <v>24</v>
      </c>
      <c r="O2153" s="3">
        <v>18</v>
      </c>
      <c r="P2153" s="13">
        <f t="shared" si="434"/>
        <v>217.07</v>
      </c>
      <c r="Q2153" s="13" t="str">
        <f t="shared" si="435"/>
        <v>Fast</v>
      </c>
      <c r="S2153" s="21"/>
    </row>
    <row r="2154" customHeight="1" spans="1:19">
      <c r="A2154" s="2" t="s">
        <v>3914</v>
      </c>
      <c r="B2154" s="28">
        <v>45754</v>
      </c>
      <c r="C2154" s="2" t="s">
        <v>3915</v>
      </c>
      <c r="D2154" s="2" t="str">
        <f t="array" ref="D2154">_xlfn.XLOOKUP(C2154,Customers!A:A,Customers!B:B)</f>
        <v>Customer 0908</v>
      </c>
      <c r="E2154" s="2" t="s">
        <v>566</v>
      </c>
      <c r="F2154" s="2" t="str">
        <f t="array" ref="F2154">_xlfn.XLOOKUP(E2154,Restaurants!A:A,Restaurants!B:B)</f>
        <v>Restaurant 072</v>
      </c>
      <c r="G2154" s="2" t="s">
        <v>941</v>
      </c>
      <c r="H2154" s="2" t="str">
        <f t="array" ref="H2154">_xlfn.XLOOKUP(G2154,Food_Menu!A:A,Food_Menu!B:B)</f>
        <v>Food Item 0043</v>
      </c>
      <c r="I2154" s="2">
        <f t="array" ref="I2154">_xlfn.XLOOKUP(G2154,Food_Menu!A:A,Food_Menu!D:D)</f>
        <v>255.02</v>
      </c>
      <c r="J2154" s="2" t="s">
        <v>241</v>
      </c>
      <c r="K2154" s="2" t="str">
        <f t="array" ref="K2154">_xlfn.XLOOKUP(J2154,Delivery_Partners!A:A,Delivery_Partners!B:B)</f>
        <v>Delivery Partner 152</v>
      </c>
      <c r="L2154" s="3">
        <v>3</v>
      </c>
      <c r="M2154" s="2" t="s">
        <v>23</v>
      </c>
      <c r="N2154" s="2" t="s">
        <v>42</v>
      </c>
      <c r="O2154" s="3">
        <v>25</v>
      </c>
      <c r="P2154" s="13">
        <f t="shared" si="434"/>
        <v>765.06</v>
      </c>
      <c r="Q2154" s="13" t="str">
        <f t="shared" si="435"/>
        <v>Fast</v>
      </c>
      <c r="S2154" s="21"/>
    </row>
    <row r="2155" hidden="1" customHeight="1" spans="1:19">
      <c r="A2155" s="2" t="s">
        <v>3916</v>
      </c>
      <c r="B2155" s="28">
        <v>45935</v>
      </c>
      <c r="C2155" s="2" t="s">
        <v>1999</v>
      </c>
      <c r="D2155" s="2" t="str">
        <f t="array" ref="D2155">_xlfn.XLOOKUP(C2155,Customers!A:A,Customers!B:B)</f>
        <v>Customer 0588</v>
      </c>
      <c r="E2155" s="2" t="s">
        <v>254</v>
      </c>
      <c r="F2155" s="2" t="str">
        <f t="array" ref="F2155">_xlfn.XLOOKUP(E2155,Restaurants!A:A,Restaurants!B:B)</f>
        <v>Restaurant 021</v>
      </c>
      <c r="G2155" s="2" t="s">
        <v>1016</v>
      </c>
      <c r="H2155" s="2" t="str">
        <f t="array" ref="H2155">_xlfn.XLOOKUP(G2155,Food_Menu!A:A,Food_Menu!B:B)</f>
        <v>Food Item 0055</v>
      </c>
      <c r="I2155" s="2"/>
      <c r="J2155" s="2" t="s">
        <v>842</v>
      </c>
      <c r="K2155" s="2" t="str">
        <f t="array" ref="K2155">_xlfn.XLOOKUP(J2155,Delivery_Partners!A:A,Delivery_Partners!B:B)</f>
        <v>Delivery Partner 093</v>
      </c>
      <c r="L2155" s="3">
        <v>1</v>
      </c>
      <c r="M2155" s="2" t="s">
        <v>189</v>
      </c>
      <c r="N2155" s="2" t="s">
        <v>24</v>
      </c>
      <c r="O2155" s="2"/>
    </row>
    <row r="2156" customHeight="1" spans="1:19">
      <c r="A2156" s="2" t="s">
        <v>3917</v>
      </c>
      <c r="B2156" s="29" t="s">
        <v>1515</v>
      </c>
      <c r="C2156" s="2" t="s">
        <v>2064</v>
      </c>
      <c r="D2156" s="2" t="str">
        <f t="array" ref="D2156">_xlfn.XLOOKUP(C2156,Customers!A:A,Customers!B:B)</f>
        <v>Customer 0859</v>
      </c>
      <c r="E2156" s="2" t="s">
        <v>518</v>
      </c>
      <c r="F2156" s="2" t="str">
        <f t="array" ref="F2156">_xlfn.XLOOKUP(E2156,Restaurants!A:A,Restaurants!B:B)</f>
        <v>Restaurant 039</v>
      </c>
      <c r="G2156" s="2" t="s">
        <v>692</v>
      </c>
      <c r="H2156" s="2" t="str">
        <f t="array" ref="H2156">_xlfn.XLOOKUP(G2156,Food_Menu!A:A,Food_Menu!B:B)</f>
        <v>Food Item 0130</v>
      </c>
      <c r="I2156" s="2">
        <f t="array" ref="I2156">_xlfn.XLOOKUP(G2156,Food_Menu!A:A,Food_Menu!D:D)</f>
        <v>112.66</v>
      </c>
      <c r="J2156" s="2" t="s">
        <v>1045</v>
      </c>
      <c r="K2156" s="2" t="str">
        <f t="array" ref="K2156">_xlfn.XLOOKUP(J2156,Delivery_Partners!A:A,Delivery_Partners!B:B)</f>
        <v>Delivery Partner 129</v>
      </c>
      <c r="L2156" s="3">
        <v>1</v>
      </c>
      <c r="M2156" s="2" t="s">
        <v>23</v>
      </c>
      <c r="N2156" s="2" t="s">
        <v>24</v>
      </c>
      <c r="O2156" s="3">
        <v>38</v>
      </c>
      <c r="P2156" s="13">
        <f t="shared" ref="P2156:P2165" si="436">I2156*L2156</f>
        <v>112.66</v>
      </c>
      <c r="Q2156" s="13" t="str">
        <f t="shared" ref="Q2156:Q2165" si="437">IF(O2156="","Not Delivered",IF(O2156&lt;=30,"Fast",IF(O2156&lt;=60,"Normal","Slow")))</f>
        <v>Normal</v>
      </c>
      <c r="S2156" s="21"/>
    </row>
    <row r="2157" customHeight="1" spans="1:19">
      <c r="A2157" s="2" t="s">
        <v>3918</v>
      </c>
      <c r="B2157" s="28">
        <v>45660</v>
      </c>
      <c r="C2157" s="2" t="s">
        <v>2113</v>
      </c>
      <c r="D2157" s="2" t="str">
        <f t="array" ref="D2157">_xlfn.XLOOKUP(C2157,Customers!A:A,Customers!B:B)</f>
        <v>Customer 0152</v>
      </c>
      <c r="E2157" s="2" t="s">
        <v>366</v>
      </c>
      <c r="F2157" s="2" t="str">
        <f t="array" ref="F2157">_xlfn.XLOOKUP(E2157,Restaurants!A:A,Restaurants!B:B)</f>
        <v>Restaurant 073</v>
      </c>
      <c r="G2157" s="2" t="s">
        <v>826</v>
      </c>
      <c r="H2157" s="2" t="str">
        <f t="array" ref="H2157">_xlfn.XLOOKUP(G2157,Food_Menu!A:A,Food_Menu!B:B)</f>
        <v>Food Item 0072</v>
      </c>
      <c r="I2157" s="2">
        <f t="array" ref="I2157">_xlfn.XLOOKUP(G2157,Food_Menu!A:A,Food_Menu!D:D)</f>
        <v>154.11</v>
      </c>
      <c r="J2157" s="2" t="s">
        <v>309</v>
      </c>
      <c r="K2157" s="2" t="str">
        <f t="array" ref="K2157">_xlfn.XLOOKUP(J2157,Delivery_Partners!A:A,Delivery_Partners!B:B)</f>
        <v>Delivery Partner 175</v>
      </c>
      <c r="L2157" s="3">
        <v>1</v>
      </c>
      <c r="M2157" s="2" t="s">
        <v>23</v>
      </c>
      <c r="N2157" s="2" t="s">
        <v>24</v>
      </c>
      <c r="O2157" s="3">
        <v>29</v>
      </c>
      <c r="P2157" s="13">
        <f t="shared" si="436"/>
        <v>154.11</v>
      </c>
      <c r="Q2157" s="13" t="str">
        <f t="shared" si="437"/>
        <v>Fast</v>
      </c>
      <c r="S2157" s="21"/>
    </row>
    <row r="2158" customHeight="1" spans="1:19">
      <c r="A2158" s="2" t="s">
        <v>3919</v>
      </c>
      <c r="B2158" s="28">
        <v>45726</v>
      </c>
      <c r="C2158" s="2" t="s">
        <v>531</v>
      </c>
      <c r="D2158" s="2" t="str">
        <f t="array" ref="D2158">_xlfn.XLOOKUP(C2158,Customers!A:A,Customers!B:B)</f>
        <v>Customer 0464</v>
      </c>
      <c r="E2158" s="2" t="s">
        <v>293</v>
      </c>
      <c r="F2158" s="2" t="str">
        <f t="array" ref="F2158">_xlfn.XLOOKUP(E2158,Restaurants!A:A,Restaurants!B:B)</f>
        <v>Restaurant 057</v>
      </c>
      <c r="G2158" s="2" t="s">
        <v>557</v>
      </c>
      <c r="H2158" s="2" t="str">
        <f t="array" ref="H2158">_xlfn.XLOOKUP(G2158,Food_Menu!A:A,Food_Menu!B:B)</f>
        <v>Food Item 0144</v>
      </c>
      <c r="I2158" s="2">
        <f t="array" ref="I2158">_xlfn.XLOOKUP(G2158,Food_Menu!A:A,Food_Menu!D:D)</f>
        <v>277.13</v>
      </c>
      <c r="J2158" s="2" t="s">
        <v>485</v>
      </c>
      <c r="K2158" s="2" t="str">
        <f t="array" ref="K2158">_xlfn.XLOOKUP(J2158,Delivery_Partners!A:A,Delivery_Partners!B:B)</f>
        <v>Delivery Partner 150</v>
      </c>
      <c r="L2158" s="3">
        <v>2</v>
      </c>
      <c r="M2158" s="2" t="s">
        <v>23</v>
      </c>
      <c r="N2158" s="2" t="s">
        <v>24</v>
      </c>
      <c r="O2158" s="3">
        <v>15</v>
      </c>
      <c r="P2158" s="13">
        <f t="shared" si="436"/>
        <v>554.26</v>
      </c>
      <c r="Q2158" s="13" t="str">
        <f t="shared" si="437"/>
        <v>Fast</v>
      </c>
      <c r="S2158" s="21"/>
    </row>
    <row r="2159" customHeight="1" spans="1:19">
      <c r="A2159" s="2" t="s">
        <v>3920</v>
      </c>
      <c r="B2159" s="29" t="s">
        <v>483</v>
      </c>
      <c r="C2159" s="2" t="s">
        <v>339</v>
      </c>
      <c r="D2159" s="2" t="str">
        <f t="array" ref="D2159">_xlfn.XLOOKUP(C2159,Customers!A:A,Customers!B:B)</f>
        <v>Customer 0843</v>
      </c>
      <c r="E2159" s="2" t="s">
        <v>800</v>
      </c>
      <c r="F2159" s="2" t="str">
        <f t="array" ref="F2159">_xlfn.XLOOKUP(E2159,Restaurants!A:A,Restaurants!B:B)</f>
        <v>Restaurant 014</v>
      </c>
      <c r="G2159" s="2" t="s">
        <v>53</v>
      </c>
      <c r="H2159" s="2" t="str">
        <f t="array" ref="H2159">_xlfn.XLOOKUP(G2159,Food_Menu!A:A,Food_Menu!B:B)</f>
        <v>Food Item 0205</v>
      </c>
      <c r="I2159" s="2">
        <f t="array" ref="I2159">_xlfn.XLOOKUP(G2159,Food_Menu!A:A,Food_Menu!D:D)</f>
        <v>175.36</v>
      </c>
      <c r="J2159" s="2" t="s">
        <v>1193</v>
      </c>
      <c r="K2159" s="2" t="str">
        <f t="array" ref="K2159">_xlfn.XLOOKUP(J2159,Delivery_Partners!A:A,Delivery_Partners!B:B)</f>
        <v>Delivery Partner 074</v>
      </c>
      <c r="L2159" s="3">
        <v>2</v>
      </c>
      <c r="M2159" s="2" t="s">
        <v>23</v>
      </c>
      <c r="N2159" s="2" t="s">
        <v>55</v>
      </c>
      <c r="O2159" s="3">
        <v>34</v>
      </c>
      <c r="P2159" s="13">
        <f t="shared" si="436"/>
        <v>350.72</v>
      </c>
      <c r="Q2159" s="13" t="str">
        <f t="shared" si="437"/>
        <v>Normal</v>
      </c>
      <c r="S2159" s="21"/>
    </row>
    <row r="2160" customHeight="1" spans="1:19">
      <c r="A2160" s="2" t="s">
        <v>3921</v>
      </c>
      <c r="B2160" s="28">
        <v>45723</v>
      </c>
      <c r="C2160" s="2" t="s">
        <v>317</v>
      </c>
      <c r="D2160" s="2" t="str">
        <f t="array" ref="D2160">_xlfn.XLOOKUP(C2160,Customers!A:A,Customers!B:B)</f>
        <v>Customer 1075</v>
      </c>
      <c r="E2160" s="2" t="s">
        <v>275</v>
      </c>
      <c r="F2160" s="2" t="str">
        <f t="array" ref="F2160">_xlfn.XLOOKUP(E2160,Restaurants!A:A,Restaurants!B:B)</f>
        <v>Restaurant 047</v>
      </c>
      <c r="G2160" s="2" t="s">
        <v>53</v>
      </c>
      <c r="H2160" s="2" t="str">
        <f t="array" ref="H2160">_xlfn.XLOOKUP(G2160,Food_Menu!A:A,Food_Menu!B:B)</f>
        <v>Food Item 0205</v>
      </c>
      <c r="I2160" s="2">
        <f t="array" ref="I2160">_xlfn.XLOOKUP(G2160,Food_Menu!A:A,Food_Menu!D:D)</f>
        <v>175.36</v>
      </c>
      <c r="J2160" s="2" t="s">
        <v>534</v>
      </c>
      <c r="K2160" s="2" t="str">
        <f t="array" ref="K2160">_xlfn.XLOOKUP(J2160,Delivery_Partners!A:A,Delivery_Partners!B:B)</f>
        <v>Delivery Partner 169</v>
      </c>
      <c r="L2160" s="3">
        <v>1</v>
      </c>
      <c r="M2160" s="2" t="s">
        <v>23</v>
      </c>
      <c r="N2160" s="2" t="s">
        <v>55</v>
      </c>
      <c r="O2160" s="3">
        <v>27</v>
      </c>
      <c r="P2160" s="13">
        <f t="shared" si="436"/>
        <v>175.36</v>
      </c>
      <c r="Q2160" s="13" t="str">
        <f t="shared" si="437"/>
        <v>Fast</v>
      </c>
      <c r="S2160" s="21"/>
    </row>
    <row r="2161" customHeight="1" spans="1:19">
      <c r="A2161" s="2" t="s">
        <v>3922</v>
      </c>
      <c r="B2161" s="29" t="s">
        <v>2448</v>
      </c>
      <c r="C2161" s="2" t="s">
        <v>3757</v>
      </c>
      <c r="D2161" s="2" t="str">
        <f t="array" ref="D2161">_xlfn.XLOOKUP(C2161,Customers!A:A,Customers!B:B)</f>
        <v>Customer 0776</v>
      </c>
      <c r="E2161" s="2" t="s">
        <v>1450</v>
      </c>
      <c r="F2161" s="2" t="str">
        <f t="array" ref="F2161">_xlfn.XLOOKUP(E2161,Restaurants!A:A,Restaurants!B:B)</f>
        <v>Restaurant 024</v>
      </c>
      <c r="G2161" s="2" t="s">
        <v>992</v>
      </c>
      <c r="H2161" s="2" t="str">
        <f t="array" ref="H2161">_xlfn.XLOOKUP(G2161,Food_Menu!A:A,Food_Menu!B:B)</f>
        <v>Food Item 0161</v>
      </c>
      <c r="I2161" s="2">
        <f t="array" ref="I2161">_xlfn.XLOOKUP(G2161,Food_Menu!A:A,Food_Menu!D:D)</f>
        <v>102.18</v>
      </c>
      <c r="J2161" s="2" t="s">
        <v>993</v>
      </c>
      <c r="K2161" s="2" t="str">
        <f t="array" ref="K2161">_xlfn.XLOOKUP(J2161,Delivery_Partners!A:A,Delivery_Partners!B:B)</f>
        <v>Delivery Partner 086</v>
      </c>
      <c r="L2161" s="3">
        <v>1</v>
      </c>
      <c r="M2161" s="2" t="s">
        <v>23</v>
      </c>
      <c r="N2161" s="2" t="s">
        <v>24</v>
      </c>
      <c r="O2161" s="3">
        <v>41</v>
      </c>
      <c r="P2161" s="13">
        <f t="shared" si="436"/>
        <v>102.18</v>
      </c>
      <c r="Q2161" s="13" t="str">
        <f t="shared" si="437"/>
        <v>Normal</v>
      </c>
      <c r="S2161" s="21"/>
    </row>
    <row r="2162" customHeight="1" spans="1:19">
      <c r="A2162" s="2" t="s">
        <v>3923</v>
      </c>
      <c r="B2162" s="29" t="s">
        <v>479</v>
      </c>
      <c r="C2162" s="2" t="s">
        <v>3101</v>
      </c>
      <c r="D2162" s="2" t="str">
        <f t="array" ref="D2162">_xlfn.XLOOKUP(C2162,Customers!A:A,Customers!B:B)</f>
        <v>Customer 0797</v>
      </c>
      <c r="E2162" s="2" t="s">
        <v>1292</v>
      </c>
      <c r="F2162" s="2" t="str">
        <f t="array" ref="F2162">_xlfn.XLOOKUP(E2162,Restaurants!A:A,Restaurants!B:B)</f>
        <v>Restaurant 112</v>
      </c>
      <c r="G2162" s="2" t="s">
        <v>438</v>
      </c>
      <c r="H2162" s="2" t="str">
        <f t="array" ref="H2162">_xlfn.XLOOKUP(G2162,Food_Menu!A:A,Food_Menu!B:B)</f>
        <v>Food Item 0214</v>
      </c>
      <c r="I2162" s="2">
        <f t="array" ref="I2162">_xlfn.XLOOKUP(G2162,Food_Menu!A:A,Food_Menu!D:D)</f>
        <v>371.13</v>
      </c>
      <c r="J2162" s="2" t="s">
        <v>212</v>
      </c>
      <c r="K2162" s="2" t="str">
        <f t="array" ref="K2162">_xlfn.XLOOKUP(J2162,Delivery_Partners!A:A,Delivery_Partners!B:B)</f>
        <v>Delivery Partner 177</v>
      </c>
      <c r="L2162" s="3">
        <v>1</v>
      </c>
      <c r="M2162" s="2" t="s">
        <v>23</v>
      </c>
      <c r="N2162" s="2" t="s">
        <v>55</v>
      </c>
      <c r="O2162" s="3">
        <v>29</v>
      </c>
      <c r="P2162" s="13">
        <f t="shared" si="436"/>
        <v>371.13</v>
      </c>
      <c r="Q2162" s="13" t="str">
        <f t="shared" si="437"/>
        <v>Fast</v>
      </c>
      <c r="S2162" s="21"/>
    </row>
    <row r="2163" customHeight="1" spans="1:19">
      <c r="A2163" s="2" t="s">
        <v>3924</v>
      </c>
      <c r="B2163" s="28">
        <v>45873</v>
      </c>
      <c r="C2163" s="2" t="s">
        <v>1438</v>
      </c>
      <c r="D2163" s="2" t="str">
        <f t="array" ref="D2163">_xlfn.XLOOKUP(C2163,Customers!A:A,Customers!B:B)</f>
        <v>Customer 0411</v>
      </c>
      <c r="E2163" s="2" t="s">
        <v>182</v>
      </c>
      <c r="F2163" s="2" t="str">
        <f t="array" ref="F2163">_xlfn.XLOOKUP(E2163,Restaurants!A:A,Restaurants!B:B)</f>
        <v>Restaurant 097</v>
      </c>
      <c r="G2163" s="2" t="s">
        <v>789</v>
      </c>
      <c r="H2163" s="2" t="str">
        <f t="array" ref="H2163">_xlfn.XLOOKUP(G2163,Food_Menu!A:A,Food_Menu!B:B)</f>
        <v>Food Item 0162</v>
      </c>
      <c r="I2163" s="2">
        <f t="array" ref="I2163">_xlfn.XLOOKUP(G2163,Food_Menu!A:A,Food_Menu!D:D)</f>
        <v>422.16</v>
      </c>
      <c r="J2163" s="2" t="s">
        <v>212</v>
      </c>
      <c r="K2163" s="2" t="str">
        <f t="array" ref="K2163">_xlfn.XLOOKUP(J2163,Delivery_Partners!A:A,Delivery_Partners!B:B)</f>
        <v>Delivery Partner 177</v>
      </c>
      <c r="L2163" s="3">
        <v>1</v>
      </c>
      <c r="M2163" s="2" t="s">
        <v>23</v>
      </c>
      <c r="N2163" s="2" t="s">
        <v>24</v>
      </c>
      <c r="O2163" s="3">
        <v>15</v>
      </c>
      <c r="P2163" s="13">
        <f t="shared" si="436"/>
        <v>422.16</v>
      </c>
      <c r="Q2163" s="13" t="str">
        <f t="shared" si="437"/>
        <v>Fast</v>
      </c>
      <c r="S2163" s="21"/>
    </row>
    <row r="2164" customHeight="1" spans="1:19">
      <c r="A2164" s="2" t="s">
        <v>3925</v>
      </c>
      <c r="B2164" s="28">
        <v>45932</v>
      </c>
      <c r="C2164" s="2" t="s">
        <v>595</v>
      </c>
      <c r="D2164" s="2" t="str">
        <f t="array" ref="D2164">_xlfn.XLOOKUP(C2164,Customers!A:A,Customers!B:B)</f>
        <v>Customer 0842</v>
      </c>
      <c r="E2164" s="2" t="s">
        <v>523</v>
      </c>
      <c r="F2164" s="2" t="str">
        <f t="array" ref="F2164">_xlfn.XLOOKUP(E2164,Restaurants!A:A,Restaurants!B:B)</f>
        <v>Restaurant 038</v>
      </c>
      <c r="G2164" s="2" t="s">
        <v>1509</v>
      </c>
      <c r="H2164" s="2" t="str">
        <f t="array" ref="H2164">_xlfn.XLOOKUP(G2164,Food_Menu!A:A,Food_Menu!B:B)</f>
        <v>Food Item 0015</v>
      </c>
      <c r="I2164" s="2">
        <f t="array" ref="I2164">_xlfn.XLOOKUP(G2164,Food_Menu!A:A,Food_Menu!D:D)</f>
        <v>268.11</v>
      </c>
      <c r="J2164" s="2" t="s">
        <v>435</v>
      </c>
      <c r="K2164" s="2" t="str">
        <f t="array" ref="K2164">_xlfn.XLOOKUP(J2164,Delivery_Partners!A:A,Delivery_Partners!B:B)</f>
        <v>Delivery Partner 040</v>
      </c>
      <c r="L2164" s="3">
        <v>1</v>
      </c>
      <c r="M2164" s="2" t="s">
        <v>23</v>
      </c>
      <c r="N2164" s="2" t="s">
        <v>24</v>
      </c>
      <c r="O2164" s="3">
        <v>18</v>
      </c>
      <c r="P2164" s="13">
        <f t="shared" si="436"/>
        <v>268.11</v>
      </c>
      <c r="Q2164" s="13" t="str">
        <f t="shared" si="437"/>
        <v>Fast</v>
      </c>
      <c r="S2164" s="21"/>
    </row>
    <row r="2165" customHeight="1" spans="1:19">
      <c r="A2165" s="2" t="s">
        <v>3926</v>
      </c>
      <c r="B2165" s="28">
        <v>45940</v>
      </c>
      <c r="C2165" s="2" t="s">
        <v>1464</v>
      </c>
      <c r="D2165" s="2" t="str">
        <f t="array" ref="D2165">_xlfn.XLOOKUP(C2165,Customers!A:A,Customers!B:B)</f>
        <v>Customer 0428</v>
      </c>
      <c r="E2165" s="2" t="s">
        <v>230</v>
      </c>
      <c r="F2165" s="2" t="str">
        <f t="array" ref="F2165">_xlfn.XLOOKUP(E2165,Restaurants!A:A,Restaurants!B:B)</f>
        <v>Restaurant 029</v>
      </c>
      <c r="G2165" s="2" t="s">
        <v>84</v>
      </c>
      <c r="H2165" s="2" t="str">
        <f t="array" ref="H2165">_xlfn.XLOOKUP(G2165,Food_Menu!A:A,Food_Menu!B:B)</f>
        <v>Food Item 0211</v>
      </c>
      <c r="I2165" s="2">
        <f t="array" ref="I2165">_xlfn.XLOOKUP(G2165,Food_Menu!A:A,Food_Menu!D:D)</f>
        <v>200.38</v>
      </c>
      <c r="J2165" s="2" t="s">
        <v>474</v>
      </c>
      <c r="K2165" s="2" t="str">
        <f t="array" ref="K2165">_xlfn.XLOOKUP(J2165,Delivery_Partners!A:A,Delivery_Partners!B:B)</f>
        <v>Delivery Partner 141</v>
      </c>
      <c r="L2165" s="3">
        <v>2</v>
      </c>
      <c r="M2165" s="2" t="s">
        <v>23</v>
      </c>
      <c r="N2165" s="2" t="s">
        <v>24</v>
      </c>
      <c r="O2165" s="3">
        <v>30</v>
      </c>
      <c r="P2165" s="13">
        <f t="shared" si="436"/>
        <v>400.76</v>
      </c>
      <c r="Q2165" s="13" t="str">
        <f t="shared" si="437"/>
        <v>Fast</v>
      </c>
      <c r="S2165" s="21"/>
    </row>
    <row r="2166" hidden="1" customHeight="1" spans="1:19">
      <c r="A2166" s="2" t="s">
        <v>3927</v>
      </c>
      <c r="B2166" s="28">
        <v>45878</v>
      </c>
      <c r="C2166" s="2" t="s">
        <v>3280</v>
      </c>
      <c r="D2166" s="2" t="str">
        <f t="array" ref="D2166">_xlfn.XLOOKUP(C2166,Customers!A:A,Customers!B:B)</f>
        <v>Customer 0063</v>
      </c>
      <c r="E2166" s="2" t="s">
        <v>1765</v>
      </c>
      <c r="F2166" s="2" t="str">
        <f t="array" ref="F2166">_xlfn.XLOOKUP(E2166,Restaurants!A:A,Restaurants!B:B)</f>
        <v>Restaurant 017</v>
      </c>
      <c r="G2166" s="2" t="s">
        <v>639</v>
      </c>
      <c r="H2166" s="2" t="str">
        <f t="array" ref="H2166">_xlfn.XLOOKUP(G2166,Food_Menu!A:A,Food_Menu!B:B)</f>
        <v>Food Item 0125</v>
      </c>
      <c r="I2166" s="2"/>
      <c r="J2166" s="2" t="s">
        <v>756</v>
      </c>
      <c r="K2166" s="2" t="str">
        <f t="array" ref="K2166">_xlfn.XLOOKUP(J2166,Delivery_Partners!A:A,Delivery_Partners!B:B)</f>
        <v>Delivery Partner 126</v>
      </c>
      <c r="L2166" s="3">
        <v>4</v>
      </c>
      <c r="M2166" s="2" t="s">
        <v>101</v>
      </c>
      <c r="N2166" s="2" t="s">
        <v>24</v>
      </c>
      <c r="O2166" s="2"/>
    </row>
    <row r="2167" customHeight="1" spans="1:19">
      <c r="A2167" s="2" t="s">
        <v>3928</v>
      </c>
      <c r="B2167" s="28">
        <v>45662</v>
      </c>
      <c r="C2167" s="2" t="s">
        <v>1361</v>
      </c>
      <c r="D2167" s="2" t="str">
        <f t="array" ref="D2167">_xlfn.XLOOKUP(C2167,Customers!A:A,Customers!B:B)</f>
        <v>Customer 0297</v>
      </c>
      <c r="E2167" s="2" t="s">
        <v>552</v>
      </c>
      <c r="F2167" s="2" t="str">
        <f t="array" ref="F2167">_xlfn.XLOOKUP(E2167,Restaurants!A:A,Restaurants!B:B)</f>
        <v>Restaurant 089</v>
      </c>
      <c r="G2167" s="2" t="s">
        <v>1749</v>
      </c>
      <c r="H2167" s="2" t="str">
        <f t="array" ref="H2167">_xlfn.XLOOKUP(G2167,Food_Menu!A:A,Food_Menu!B:B)</f>
        <v>Food Item 0002</v>
      </c>
      <c r="I2167" s="2">
        <f t="array" ref="I2167">_xlfn.XLOOKUP(G2167,Food_Menu!A:A,Food_Menu!D:D)</f>
        <v>89.4</v>
      </c>
      <c r="J2167" s="2" t="s">
        <v>938</v>
      </c>
      <c r="K2167" s="2" t="str">
        <f t="array" ref="K2167">_xlfn.XLOOKUP(J2167,Delivery_Partners!A:A,Delivery_Partners!B:B)</f>
        <v>Delivery Partner 139</v>
      </c>
      <c r="L2167" s="3">
        <v>2</v>
      </c>
      <c r="M2167" s="2" t="s">
        <v>23</v>
      </c>
      <c r="N2167" s="2" t="s">
        <v>24</v>
      </c>
      <c r="O2167" s="3">
        <v>21</v>
      </c>
      <c r="P2167" s="13">
        <f t="shared" ref="P2167:P2172" si="438">I2167*L2167</f>
        <v>178.8</v>
      </c>
      <c r="Q2167" s="13" t="str">
        <f t="shared" ref="Q2167:Q2172" si="439">IF(O2167="","Not Delivered",IF(O2167&lt;=30,"Fast",IF(O2167&lt;=60,"Normal","Slow")))</f>
        <v>Fast</v>
      </c>
      <c r="S2167" s="21"/>
    </row>
    <row r="2168" customHeight="1" spans="1:19">
      <c r="A2168" s="2" t="s">
        <v>3929</v>
      </c>
      <c r="B2168" s="28">
        <v>45785</v>
      </c>
      <c r="C2168" s="2" t="s">
        <v>3930</v>
      </c>
      <c r="D2168" s="2" t="str">
        <f t="array" ref="D2168">_xlfn.XLOOKUP(C2168,Customers!A:A,Customers!B:B)</f>
        <v>Customer 0734</v>
      </c>
      <c r="E2168" s="2" t="s">
        <v>220</v>
      </c>
      <c r="F2168" s="2" t="str">
        <f t="array" ref="F2168">_xlfn.XLOOKUP(E2168,Restaurants!A:A,Restaurants!B:B)</f>
        <v>Restaurant 111</v>
      </c>
      <c r="G2168" s="2" t="s">
        <v>183</v>
      </c>
      <c r="H2168" s="2" t="str">
        <f t="array" ref="H2168">_xlfn.XLOOKUP(G2168,Food_Menu!A:A,Food_Menu!B:B)</f>
        <v>Food Item 0137</v>
      </c>
      <c r="I2168" s="2">
        <f t="array" ref="I2168">_xlfn.XLOOKUP(G2168,Food_Menu!A:A,Food_Menu!D:D)</f>
        <v>200.4</v>
      </c>
      <c r="J2168" s="2" t="s">
        <v>1125</v>
      </c>
      <c r="K2168" s="2" t="str">
        <f t="array" ref="K2168">_xlfn.XLOOKUP(J2168,Delivery_Partners!A:A,Delivery_Partners!B:B)</f>
        <v>Delivery Partner 031</v>
      </c>
      <c r="L2168" s="3">
        <v>3</v>
      </c>
      <c r="M2168" s="2" t="s">
        <v>23</v>
      </c>
      <c r="N2168" s="2" t="s">
        <v>74</v>
      </c>
      <c r="O2168" s="3">
        <v>26</v>
      </c>
      <c r="P2168" s="13">
        <f t="shared" si="438"/>
        <v>601.2</v>
      </c>
      <c r="Q2168" s="13" t="str">
        <f t="shared" si="439"/>
        <v>Fast</v>
      </c>
      <c r="S2168" s="21"/>
    </row>
    <row r="2169" customHeight="1" spans="1:19">
      <c r="A2169" s="2" t="s">
        <v>3931</v>
      </c>
      <c r="B2169" s="28">
        <v>45933</v>
      </c>
      <c r="C2169" s="2" t="s">
        <v>3430</v>
      </c>
      <c r="D2169" s="2" t="str">
        <f t="array" ref="D2169">_xlfn.XLOOKUP(C2169,Customers!A:A,Customers!B:B)</f>
        <v>Customer 1155</v>
      </c>
      <c r="E2169" s="2" t="s">
        <v>27</v>
      </c>
      <c r="F2169" s="2" t="str">
        <f t="array" ref="F2169">_xlfn.XLOOKUP(E2169,Restaurants!A:A,Restaurants!B:B)</f>
        <v>Restaurant 033</v>
      </c>
      <c r="G2169" s="2" t="s">
        <v>607</v>
      </c>
      <c r="H2169" s="2" t="str">
        <f t="array" ref="H2169">_xlfn.XLOOKUP(G2169,Food_Menu!A:A,Food_Menu!B:B)</f>
        <v>Food Item 0054</v>
      </c>
      <c r="I2169" s="2">
        <f t="array" ref="I2169">_xlfn.XLOOKUP(G2169,Food_Menu!A:A,Food_Menu!D:D)</f>
        <v>491.81</v>
      </c>
      <c r="J2169" s="2" t="s">
        <v>887</v>
      </c>
      <c r="K2169" s="2" t="str">
        <f t="array" ref="K2169">_xlfn.XLOOKUP(J2169,Delivery_Partners!A:A,Delivery_Partners!B:B)</f>
        <v>Delivery Partner 091</v>
      </c>
      <c r="L2169" s="3">
        <v>4</v>
      </c>
      <c r="M2169" s="2" t="s">
        <v>23</v>
      </c>
      <c r="N2169" s="2" t="s">
        <v>74</v>
      </c>
      <c r="O2169" s="3">
        <v>45</v>
      </c>
      <c r="P2169" s="13">
        <f t="shared" si="438"/>
        <v>1967.24</v>
      </c>
      <c r="Q2169" s="13" t="str">
        <f t="shared" si="439"/>
        <v>Normal</v>
      </c>
      <c r="S2169" s="21"/>
    </row>
    <row r="2170" customHeight="1" spans="1:19">
      <c r="A2170" s="2" t="s">
        <v>3932</v>
      </c>
      <c r="B2170" s="29" t="s">
        <v>311</v>
      </c>
      <c r="C2170" s="2" t="s">
        <v>3372</v>
      </c>
      <c r="D2170" s="2" t="str">
        <f t="array" ref="D2170">_xlfn.XLOOKUP(C2170,Customers!A:A,Customers!B:B)</f>
        <v>Customer 0595</v>
      </c>
      <c r="E2170" s="2" t="s">
        <v>39</v>
      </c>
      <c r="F2170" s="2" t="str">
        <f t="array" ref="F2170">_xlfn.XLOOKUP(E2170,Restaurants!A:A,Restaurants!B:B)</f>
        <v>Restaurant 077</v>
      </c>
      <c r="G2170" s="2" t="s">
        <v>144</v>
      </c>
      <c r="H2170" s="2" t="str">
        <f t="array" ref="H2170">_xlfn.XLOOKUP(G2170,Food_Menu!A:A,Food_Menu!B:B)</f>
        <v>Food Item 0118</v>
      </c>
      <c r="I2170" s="2">
        <f t="array" ref="I2170">_xlfn.XLOOKUP(G2170,Food_Menu!A:A,Food_Menu!D:D)</f>
        <v>301.92</v>
      </c>
      <c r="J2170" s="2" t="s">
        <v>112</v>
      </c>
      <c r="K2170" s="2" t="str">
        <f t="array" ref="K2170">_xlfn.XLOOKUP(J2170,Delivery_Partners!A:A,Delivery_Partners!B:B)</f>
        <v>Delivery Partner 028</v>
      </c>
      <c r="L2170" s="3">
        <v>2</v>
      </c>
      <c r="M2170" s="2" t="s">
        <v>23</v>
      </c>
      <c r="N2170" s="2" t="s">
        <v>55</v>
      </c>
      <c r="O2170" s="3">
        <v>48</v>
      </c>
      <c r="P2170" s="13">
        <f t="shared" si="438"/>
        <v>603.84</v>
      </c>
      <c r="Q2170" s="13" t="str">
        <f t="shared" si="439"/>
        <v>Normal</v>
      </c>
      <c r="S2170" s="21"/>
    </row>
    <row r="2171" customHeight="1" spans="1:19">
      <c r="A2171" s="2" t="s">
        <v>3933</v>
      </c>
      <c r="B2171" s="29" t="s">
        <v>214</v>
      </c>
      <c r="C2171" s="2" t="s">
        <v>1284</v>
      </c>
      <c r="D2171" s="2" t="str">
        <f t="array" ref="D2171">_xlfn.XLOOKUP(C2171,Customers!A:A,Customers!B:B)</f>
        <v>Customer 1033</v>
      </c>
      <c r="E2171" s="2" t="s">
        <v>230</v>
      </c>
      <c r="F2171" s="2" t="str">
        <f t="array" ref="F2171">_xlfn.XLOOKUP(E2171,Restaurants!A:A,Restaurants!B:B)</f>
        <v>Restaurant 029</v>
      </c>
      <c r="G2171" s="2" t="s">
        <v>276</v>
      </c>
      <c r="H2171" s="2" t="str">
        <f t="array" ref="H2171">_xlfn.XLOOKUP(G2171,Food_Menu!A:A,Food_Menu!B:B)</f>
        <v>Food Item 0145</v>
      </c>
      <c r="I2171" s="2">
        <f t="array" ref="I2171">_xlfn.XLOOKUP(G2171,Food_Menu!A:A,Food_Menu!D:D)</f>
        <v>530.68</v>
      </c>
      <c r="J2171" s="2" t="s">
        <v>148</v>
      </c>
      <c r="K2171" s="2" t="str">
        <f t="array" ref="K2171">_xlfn.XLOOKUP(J2171,Delivery_Partners!A:A,Delivery_Partners!B:B)</f>
        <v>Delivery Partner 162</v>
      </c>
      <c r="L2171" s="3">
        <v>2</v>
      </c>
      <c r="M2171" s="2" t="s">
        <v>23</v>
      </c>
      <c r="N2171" s="2" t="s">
        <v>24</v>
      </c>
      <c r="O2171" s="3">
        <v>38</v>
      </c>
      <c r="P2171" s="13">
        <f t="shared" si="438"/>
        <v>1061.36</v>
      </c>
      <c r="Q2171" s="13" t="str">
        <f t="shared" si="439"/>
        <v>Normal</v>
      </c>
      <c r="S2171" s="21"/>
    </row>
    <row r="2172" customHeight="1" spans="1:19">
      <c r="A2172" s="2" t="s">
        <v>3934</v>
      </c>
      <c r="B2172" s="29" t="s">
        <v>504</v>
      </c>
      <c r="C2172" s="2" t="s">
        <v>1244</v>
      </c>
      <c r="D2172" s="2" t="str">
        <f t="array" ref="D2172">_xlfn.XLOOKUP(C2172,Customers!A:A,Customers!B:B)</f>
        <v>Customer 0934</v>
      </c>
      <c r="E2172" s="2" t="s">
        <v>220</v>
      </c>
      <c r="F2172" s="2" t="str">
        <f t="array" ref="F2172">_xlfn.XLOOKUP(E2172,Restaurants!A:A,Restaurants!B:B)</f>
        <v>Restaurant 111</v>
      </c>
      <c r="G2172" s="2" t="s">
        <v>969</v>
      </c>
      <c r="H2172" s="2" t="str">
        <f t="array" ref="H2172">_xlfn.XLOOKUP(G2172,Food_Menu!A:A,Food_Menu!B:B)</f>
        <v>Food Item 0007</v>
      </c>
      <c r="I2172" s="2">
        <f t="array" ref="I2172">_xlfn.XLOOKUP(G2172,Food_Menu!A:A,Food_Menu!D:D)</f>
        <v>210.13</v>
      </c>
      <c r="J2172" s="2" t="s">
        <v>1698</v>
      </c>
      <c r="K2172" s="2" t="str">
        <f t="array" ref="K2172">_xlfn.XLOOKUP(J2172,Delivery_Partners!A:A,Delivery_Partners!B:B)</f>
        <v>Delivery Partner 158</v>
      </c>
      <c r="L2172" s="3">
        <v>2</v>
      </c>
      <c r="M2172" s="2" t="s">
        <v>23</v>
      </c>
      <c r="N2172" s="2" t="s">
        <v>42</v>
      </c>
      <c r="O2172" s="3">
        <v>32</v>
      </c>
      <c r="P2172" s="13">
        <f t="shared" si="438"/>
        <v>420.26</v>
      </c>
      <c r="Q2172" s="13" t="str">
        <f t="shared" si="439"/>
        <v>Normal</v>
      </c>
      <c r="S2172" s="21"/>
    </row>
    <row r="2173" hidden="1" customHeight="1" spans="1:19">
      <c r="A2173" s="2" t="s">
        <v>3935</v>
      </c>
      <c r="B2173" s="29" t="s">
        <v>2049</v>
      </c>
      <c r="C2173" s="2" t="s">
        <v>3525</v>
      </c>
      <c r="D2173" s="2" t="str">
        <f t="array" ref="D2173">_xlfn.XLOOKUP(C2173,Customers!A:A,Customers!B:B)</f>
        <v>Customer 0674</v>
      </c>
      <c r="E2173" s="2" t="s">
        <v>666</v>
      </c>
      <c r="F2173" s="2" t="str">
        <f t="array" ref="F2173">_xlfn.XLOOKUP(E2173,Restaurants!A:A,Restaurants!B:B)</f>
        <v>Restaurant 036</v>
      </c>
      <c r="G2173" s="2" t="s">
        <v>1192</v>
      </c>
      <c r="H2173" s="2" t="str">
        <f t="array" ref="H2173">_xlfn.XLOOKUP(G2173,Food_Menu!A:A,Food_Menu!B:B)</f>
        <v>Food Item 0097</v>
      </c>
      <c r="I2173" s="2"/>
      <c r="J2173" s="2" t="s">
        <v>499</v>
      </c>
      <c r="K2173" s="2" t="str">
        <f t="array" ref="K2173">_xlfn.XLOOKUP(J2173,Delivery_Partners!A:A,Delivery_Partners!B:B)</f>
        <v>Delivery Partner 105</v>
      </c>
      <c r="L2173" s="3">
        <v>2</v>
      </c>
      <c r="M2173" s="2" t="s">
        <v>101</v>
      </c>
      <c r="N2173" s="2" t="s">
        <v>24</v>
      </c>
      <c r="O2173" s="2"/>
    </row>
    <row r="2174" customHeight="1" spans="1:19">
      <c r="A2174" s="2" t="s">
        <v>3936</v>
      </c>
      <c r="B2174" s="28">
        <v>45693</v>
      </c>
      <c r="C2174" s="2" t="s">
        <v>3937</v>
      </c>
      <c r="D2174" s="2" t="str">
        <f t="array" ref="D2174">_xlfn.XLOOKUP(C2174,Customers!A:A,Customers!B:B)</f>
        <v>Customer 0966</v>
      </c>
      <c r="E2174" s="2" t="s">
        <v>98</v>
      </c>
      <c r="F2174" s="2" t="str">
        <f t="array" ref="F2174">_xlfn.XLOOKUP(E2174,Restaurants!A:A,Restaurants!B:B)</f>
        <v>Restaurant 012</v>
      </c>
      <c r="G2174" s="2" t="s">
        <v>514</v>
      </c>
      <c r="H2174" s="2" t="str">
        <f t="array" ref="H2174">_xlfn.XLOOKUP(G2174,Food_Menu!A:A,Food_Menu!B:B)</f>
        <v>Food Item 0013</v>
      </c>
      <c r="I2174" s="2">
        <f t="array" ref="I2174">_xlfn.XLOOKUP(G2174,Food_Menu!A:A,Food_Menu!D:D)</f>
        <v>584.96</v>
      </c>
      <c r="J2174" s="2" t="s">
        <v>741</v>
      </c>
      <c r="K2174" s="2" t="str">
        <f t="array" ref="K2174">_xlfn.XLOOKUP(J2174,Delivery_Partners!A:A,Delivery_Partners!B:B)</f>
        <v>Delivery Partner 024</v>
      </c>
      <c r="L2174" s="3">
        <v>1</v>
      </c>
      <c r="M2174" s="2" t="s">
        <v>23</v>
      </c>
      <c r="N2174" s="2" t="s">
        <v>24</v>
      </c>
      <c r="O2174" s="3">
        <v>41</v>
      </c>
      <c r="P2174" s="13">
        <f t="shared" ref="P2174:P2175" si="440">I2174*L2174</f>
        <v>584.96</v>
      </c>
      <c r="Q2174" s="13" t="str">
        <f t="shared" ref="Q2174:Q2175" si="441">IF(O2174="","Not Delivered",IF(O2174&lt;=30,"Fast",IF(O2174&lt;=60,"Normal","Slow")))</f>
        <v>Normal</v>
      </c>
      <c r="S2174" s="21"/>
    </row>
    <row r="2175" customHeight="1" spans="1:19">
      <c r="A2175" s="2" t="s">
        <v>3938</v>
      </c>
      <c r="B2175" s="28">
        <v>45992</v>
      </c>
      <c r="C2175" s="2" t="s">
        <v>2168</v>
      </c>
      <c r="D2175" s="2" t="str">
        <f t="array" ref="D2175">_xlfn.XLOOKUP(C2175,Customers!A:A,Customers!B:B)</f>
        <v>Customer 0482</v>
      </c>
      <c r="E2175" s="2" t="s">
        <v>105</v>
      </c>
      <c r="F2175" s="2" t="str">
        <f t="array" ref="F2175">_xlfn.XLOOKUP(E2175,Restaurants!A:A,Restaurants!B:B)</f>
        <v>Restaurant 106</v>
      </c>
      <c r="G2175" s="2" t="s">
        <v>99</v>
      </c>
      <c r="H2175" s="2" t="str">
        <f t="array" ref="H2175">_xlfn.XLOOKUP(G2175,Food_Menu!A:A,Food_Menu!B:B)</f>
        <v>Food Item 0025</v>
      </c>
      <c r="I2175" s="2">
        <f t="array" ref="I2175">_xlfn.XLOOKUP(G2175,Food_Menu!A:A,Food_Menu!D:D)</f>
        <v>246.71</v>
      </c>
      <c r="J2175" s="2" t="s">
        <v>48</v>
      </c>
      <c r="K2175" s="2" t="str">
        <f t="array" ref="K2175">_xlfn.XLOOKUP(J2175,Delivery_Partners!A:A,Delivery_Partners!B:B)</f>
        <v>Delivery Partner 119</v>
      </c>
      <c r="L2175" s="3">
        <v>1</v>
      </c>
      <c r="M2175" s="2" t="s">
        <v>23</v>
      </c>
      <c r="N2175" s="2" t="s">
        <v>74</v>
      </c>
      <c r="O2175" s="3">
        <v>31</v>
      </c>
      <c r="P2175" s="13">
        <f t="shared" si="440"/>
        <v>246.71</v>
      </c>
      <c r="Q2175" s="13" t="str">
        <f t="shared" si="441"/>
        <v>Normal</v>
      </c>
      <c r="S2175" s="21"/>
    </row>
    <row r="2176" hidden="1" customHeight="1" spans="1:19">
      <c r="A2176" s="2" t="s">
        <v>3939</v>
      </c>
      <c r="B2176" s="29" t="s">
        <v>141</v>
      </c>
      <c r="C2176" s="2" t="s">
        <v>2639</v>
      </c>
      <c r="D2176" s="2" t="str">
        <f t="array" ref="D2176">_xlfn.XLOOKUP(C2176,Customers!A:A,Customers!B:B)</f>
        <v>Customer 0532</v>
      </c>
      <c r="E2176" s="2" t="s">
        <v>152</v>
      </c>
      <c r="F2176" s="2" t="str">
        <f t="array" ref="F2176">_xlfn.XLOOKUP(E2176,Restaurants!A:A,Restaurants!B:B)</f>
        <v>Restaurant 114</v>
      </c>
      <c r="G2176" s="2" t="s">
        <v>1025</v>
      </c>
      <c r="H2176" s="2" t="str">
        <f t="array" ref="H2176">_xlfn.XLOOKUP(G2176,Food_Menu!A:A,Food_Menu!B:B)</f>
        <v>Food Item 0047</v>
      </c>
      <c r="I2176" s="2"/>
      <c r="J2176" s="2" t="s">
        <v>2141</v>
      </c>
      <c r="K2176" s="2" t="str">
        <f t="array" ref="K2176">_xlfn.XLOOKUP(J2176,Delivery_Partners!A:A,Delivery_Partners!B:B)</f>
        <v>Delivery Partner 080</v>
      </c>
      <c r="L2176" s="3">
        <v>2</v>
      </c>
      <c r="M2176" s="2" t="s">
        <v>101</v>
      </c>
      <c r="N2176" s="2" t="s">
        <v>74</v>
      </c>
      <c r="O2176" s="2"/>
    </row>
    <row r="2177" customHeight="1" spans="1:19">
      <c r="A2177" s="2" t="s">
        <v>3940</v>
      </c>
      <c r="B2177" s="29" t="s">
        <v>846</v>
      </c>
      <c r="C2177" s="2" t="s">
        <v>1488</v>
      </c>
      <c r="D2177" s="2" t="str">
        <f t="array" ref="D2177">_xlfn.XLOOKUP(C2177,Customers!A:A,Customers!B:B)</f>
        <v>Customer 0885</v>
      </c>
      <c r="E2177" s="2" t="s">
        <v>669</v>
      </c>
      <c r="F2177" s="2" t="str">
        <f t="array" ref="F2177">_xlfn.XLOOKUP(E2177,Restaurants!A:A,Restaurants!B:B)</f>
        <v>Restaurant 048</v>
      </c>
      <c r="G2177" s="2" t="s">
        <v>67</v>
      </c>
      <c r="H2177" s="2" t="str">
        <f t="array" ref="H2177">_xlfn.XLOOKUP(G2177,Food_Menu!A:A,Food_Menu!B:B)</f>
        <v>Food Item 0172</v>
      </c>
      <c r="I2177" s="2">
        <f t="array" ref="I2177">_xlfn.XLOOKUP(G2177,Food_Menu!A:A,Food_Menu!D:D)</f>
        <v>219.12</v>
      </c>
      <c r="J2177" s="2" t="s">
        <v>923</v>
      </c>
      <c r="K2177" s="2" t="str">
        <f t="array" ref="K2177">_xlfn.XLOOKUP(J2177,Delivery_Partners!A:A,Delivery_Partners!B:B)</f>
        <v>Delivery Partner 142</v>
      </c>
      <c r="L2177" s="3">
        <v>3</v>
      </c>
      <c r="M2177" s="2" t="s">
        <v>23</v>
      </c>
      <c r="N2177" s="2" t="s">
        <v>74</v>
      </c>
      <c r="O2177" s="3">
        <v>47</v>
      </c>
      <c r="P2177" s="13">
        <f t="shared" ref="P2177:P2181" si="442">I2177*L2177</f>
        <v>657.36</v>
      </c>
      <c r="Q2177" s="13" t="str">
        <f t="shared" ref="Q2177:Q2181" si="443">IF(O2177="","Not Delivered",IF(O2177&lt;=30,"Fast",IF(O2177&lt;=60,"Normal","Slow")))</f>
        <v>Normal</v>
      </c>
      <c r="S2177" s="21"/>
    </row>
    <row r="2178" customHeight="1" spans="1:19">
      <c r="A2178" s="2" t="s">
        <v>3941</v>
      </c>
      <c r="B2178" s="29" t="s">
        <v>911</v>
      </c>
      <c r="C2178" s="2" t="s">
        <v>2859</v>
      </c>
      <c r="D2178" s="2" t="str">
        <f t="array" ref="D2178">_xlfn.XLOOKUP(C2178,Customers!A:A,Customers!B:B)</f>
        <v>Customer 0767</v>
      </c>
      <c r="E2178" s="2" t="s">
        <v>1209</v>
      </c>
      <c r="F2178" s="2" t="str">
        <f t="array" ref="F2178">_xlfn.XLOOKUP(E2178,Restaurants!A:A,Restaurants!B:B)</f>
        <v>Restaurant 109</v>
      </c>
      <c r="G2178" s="2" t="s">
        <v>447</v>
      </c>
      <c r="H2178" s="2" t="str">
        <f t="array" ref="H2178">_xlfn.XLOOKUP(G2178,Food_Menu!A:A,Food_Menu!B:B)</f>
        <v>Food Item 0091</v>
      </c>
      <c r="I2178" s="2">
        <f t="array" ref="I2178">_xlfn.XLOOKUP(G2178,Food_Menu!A:A,Food_Menu!D:D)</f>
        <v>434.43</v>
      </c>
      <c r="J2178" s="2" t="s">
        <v>895</v>
      </c>
      <c r="K2178" s="2" t="str">
        <f t="array" ref="K2178">_xlfn.XLOOKUP(J2178,Delivery_Partners!A:A,Delivery_Partners!B:B)</f>
        <v>Delivery Partner 018</v>
      </c>
      <c r="L2178" s="3">
        <v>2</v>
      </c>
      <c r="M2178" s="2" t="s">
        <v>23</v>
      </c>
      <c r="N2178" s="2" t="s">
        <v>24</v>
      </c>
      <c r="O2178" s="3">
        <v>40</v>
      </c>
      <c r="P2178" s="13">
        <f t="shared" si="442"/>
        <v>868.86</v>
      </c>
      <c r="Q2178" s="13" t="str">
        <f t="shared" si="443"/>
        <v>Normal</v>
      </c>
      <c r="S2178" s="21"/>
    </row>
    <row r="2179" customHeight="1" spans="1:19">
      <c r="A2179" s="2" t="s">
        <v>3942</v>
      </c>
      <c r="B2179" s="29" t="s">
        <v>399</v>
      </c>
      <c r="C2179" s="2" t="s">
        <v>3943</v>
      </c>
      <c r="D2179" s="2" t="str">
        <f t="array" ref="D2179">_xlfn.XLOOKUP(C2179,Customers!A:A,Customers!B:B)</f>
        <v>Customer 0634</v>
      </c>
      <c r="E2179" s="2" t="s">
        <v>1072</v>
      </c>
      <c r="F2179" s="2" t="str">
        <f t="array" ref="F2179">_xlfn.XLOOKUP(E2179,Restaurants!A:A,Restaurants!B:B)</f>
        <v>Restaurant 030</v>
      </c>
      <c r="G2179" s="2" t="s">
        <v>582</v>
      </c>
      <c r="H2179" s="2" t="str">
        <f t="array" ref="H2179">_xlfn.XLOOKUP(G2179,Food_Menu!A:A,Food_Menu!B:B)</f>
        <v>Food Item 0011</v>
      </c>
      <c r="I2179" s="2">
        <f t="array" ref="I2179">_xlfn.XLOOKUP(G2179,Food_Menu!A:A,Food_Menu!D:D)</f>
        <v>586.61</v>
      </c>
      <c r="J2179" s="2" t="s">
        <v>1193</v>
      </c>
      <c r="K2179" s="2" t="str">
        <f t="array" ref="K2179">_xlfn.XLOOKUP(J2179,Delivery_Partners!A:A,Delivery_Partners!B:B)</f>
        <v>Delivery Partner 074</v>
      </c>
      <c r="L2179" s="3">
        <v>1</v>
      </c>
      <c r="M2179" s="2" t="s">
        <v>23</v>
      </c>
      <c r="N2179" s="2" t="s">
        <v>24</v>
      </c>
      <c r="O2179" s="3">
        <v>29</v>
      </c>
      <c r="P2179" s="13">
        <f t="shared" si="442"/>
        <v>586.61</v>
      </c>
      <c r="Q2179" s="13" t="str">
        <f t="shared" si="443"/>
        <v>Fast</v>
      </c>
      <c r="S2179" s="21"/>
    </row>
    <row r="2180" customHeight="1" spans="1:19">
      <c r="A2180" s="2" t="s">
        <v>3944</v>
      </c>
      <c r="B2180" s="29" t="s">
        <v>1027</v>
      </c>
      <c r="C2180" s="2" t="s">
        <v>3114</v>
      </c>
      <c r="D2180" s="2" t="str">
        <f t="array" ref="D2180">_xlfn.XLOOKUP(C2180,Customers!A:A,Customers!B:B)</f>
        <v>Customer 0520</v>
      </c>
      <c r="E2180" s="2" t="s">
        <v>27</v>
      </c>
      <c r="F2180" s="2" t="str">
        <f t="array" ref="F2180">_xlfn.XLOOKUP(E2180,Restaurants!A:A,Restaurants!B:B)</f>
        <v>Restaurant 033</v>
      </c>
      <c r="G2180" s="2" t="s">
        <v>79</v>
      </c>
      <c r="H2180" s="2" t="str">
        <f t="array" ref="H2180">_xlfn.XLOOKUP(G2180,Food_Menu!A:A,Food_Menu!B:B)</f>
        <v>Food Item 0165</v>
      </c>
      <c r="I2180" s="2">
        <f t="array" ref="I2180">_xlfn.XLOOKUP(G2180,Food_Menu!A:A,Food_Menu!D:D)</f>
        <v>508.61</v>
      </c>
      <c r="J2180" s="2" t="s">
        <v>397</v>
      </c>
      <c r="K2180" s="2" t="str">
        <f t="array" ref="K2180">_xlfn.XLOOKUP(J2180,Delivery_Partners!A:A,Delivery_Partners!B:B)</f>
        <v>Delivery Partner 066</v>
      </c>
      <c r="L2180" s="3">
        <v>2</v>
      </c>
      <c r="M2180" s="2" t="s">
        <v>23</v>
      </c>
      <c r="N2180" s="2" t="s">
        <v>42</v>
      </c>
      <c r="O2180" s="3">
        <v>30</v>
      </c>
      <c r="P2180" s="13">
        <f t="shared" si="442"/>
        <v>1017.22</v>
      </c>
      <c r="Q2180" s="13" t="str">
        <f t="shared" si="443"/>
        <v>Fast</v>
      </c>
      <c r="S2180" s="21"/>
    </row>
    <row r="2181" customHeight="1" spans="1:19">
      <c r="A2181" s="2" t="s">
        <v>3945</v>
      </c>
      <c r="B2181" s="28">
        <v>45905</v>
      </c>
      <c r="C2181" s="2" t="s">
        <v>682</v>
      </c>
      <c r="D2181" s="2" t="str">
        <f t="array" ref="D2181">_xlfn.XLOOKUP(C2181,Customers!A:A,Customers!B:B)</f>
        <v>Customer 1172</v>
      </c>
      <c r="E2181" s="2" t="s">
        <v>187</v>
      </c>
      <c r="F2181" s="2" t="str">
        <f t="array" ref="F2181">_xlfn.XLOOKUP(E2181,Restaurants!A:A,Restaurants!B:B)</f>
        <v>Restaurant 065</v>
      </c>
      <c r="G2181" s="2" t="s">
        <v>331</v>
      </c>
      <c r="H2181" s="2" t="str">
        <f t="array" ref="H2181">_xlfn.XLOOKUP(G2181,Food_Menu!A:A,Food_Menu!B:B)</f>
        <v>Food Item 0120</v>
      </c>
      <c r="I2181" s="2">
        <f t="array" ref="I2181">_xlfn.XLOOKUP(G2181,Food_Menu!A:A,Food_Menu!D:D)</f>
        <v>569.73</v>
      </c>
      <c r="J2181" s="2" t="s">
        <v>541</v>
      </c>
      <c r="K2181" s="2" t="str">
        <f t="array" ref="K2181">_xlfn.XLOOKUP(J2181,Delivery_Partners!A:A,Delivery_Partners!B:B)</f>
        <v>Delivery Partner 172</v>
      </c>
      <c r="L2181" s="3">
        <v>2</v>
      </c>
      <c r="M2181" s="2" t="s">
        <v>23</v>
      </c>
      <c r="N2181" s="2" t="s">
        <v>24</v>
      </c>
      <c r="O2181" s="3">
        <v>15</v>
      </c>
      <c r="P2181" s="13">
        <f t="shared" si="442"/>
        <v>1139.46</v>
      </c>
      <c r="Q2181" s="13" t="str">
        <f t="shared" si="443"/>
        <v>Fast</v>
      </c>
      <c r="S2181" s="21"/>
    </row>
    <row r="2182" hidden="1" customHeight="1" spans="1:19">
      <c r="A2182" s="2" t="s">
        <v>3946</v>
      </c>
      <c r="B2182" s="29" t="s">
        <v>1523</v>
      </c>
      <c r="C2182" s="2" t="s">
        <v>3028</v>
      </c>
      <c r="D2182" s="2" t="str">
        <f t="array" ref="D2182">_xlfn.XLOOKUP(C2182,Customers!A:A,Customers!B:B)</f>
        <v>Customer 0079</v>
      </c>
      <c r="E2182" s="2" t="s">
        <v>366</v>
      </c>
      <c r="F2182" s="2" t="str">
        <f t="array" ref="F2182">_xlfn.XLOOKUP(E2182,Restaurants!A:A,Restaurants!B:B)</f>
        <v>Restaurant 073</v>
      </c>
      <c r="G2182" s="2" t="s">
        <v>884</v>
      </c>
      <c r="H2182" s="2" t="str">
        <f t="array" ref="H2182">_xlfn.XLOOKUP(G2182,Food_Menu!A:A,Food_Menu!B:B)</f>
        <v>Food Item 0032</v>
      </c>
      <c r="I2182" s="2"/>
      <c r="J2182" s="2" t="s">
        <v>714</v>
      </c>
      <c r="K2182" s="2" t="str">
        <f t="array" ref="K2182">_xlfn.XLOOKUP(J2182,Delivery_Partners!A:A,Delivery_Partners!B:B)</f>
        <v>Delivery Partner 054</v>
      </c>
      <c r="L2182" s="3">
        <v>2</v>
      </c>
      <c r="M2182" s="2" t="s">
        <v>189</v>
      </c>
      <c r="N2182" s="2" t="s">
        <v>42</v>
      </c>
      <c r="O2182" s="2"/>
    </row>
    <row r="2183" customHeight="1" spans="1:19">
      <c r="A2183" s="2" t="s">
        <v>3947</v>
      </c>
      <c r="B2183" s="29" t="s">
        <v>385</v>
      </c>
      <c r="C2183" s="2" t="s">
        <v>3948</v>
      </c>
      <c r="D2183" s="2" t="str">
        <f t="array" ref="D2183">_xlfn.XLOOKUP(C2183,Customers!A:A,Customers!B:B)</f>
        <v>Customer 0067</v>
      </c>
      <c r="E2183" s="2" t="s">
        <v>275</v>
      </c>
      <c r="F2183" s="2" t="str">
        <f t="array" ref="F2183">_xlfn.XLOOKUP(E2183,Restaurants!A:A,Restaurants!B:B)</f>
        <v>Restaurant 047</v>
      </c>
      <c r="G2183" s="2" t="s">
        <v>1785</v>
      </c>
      <c r="H2183" s="2" t="str">
        <f t="array" ref="H2183">_xlfn.XLOOKUP(G2183,Food_Menu!A:A,Food_Menu!B:B)</f>
        <v>Food Item 0124</v>
      </c>
      <c r="I2183" s="2">
        <f t="array" ref="I2183">_xlfn.XLOOKUP(G2183,Food_Menu!A:A,Food_Menu!D:D)</f>
        <v>195.8</v>
      </c>
      <c r="J2183" s="2" t="s">
        <v>1104</v>
      </c>
      <c r="K2183" s="2" t="str">
        <f t="array" ref="K2183">_xlfn.XLOOKUP(J2183,Delivery_Partners!A:A,Delivery_Partners!B:B)</f>
        <v>Delivery Partner 178</v>
      </c>
      <c r="L2183" s="3">
        <v>1</v>
      </c>
      <c r="M2183" s="2" t="s">
        <v>23</v>
      </c>
      <c r="N2183" s="2" t="s">
        <v>24</v>
      </c>
      <c r="O2183" s="3">
        <v>34</v>
      </c>
      <c r="P2183" s="13">
        <f t="shared" ref="P2183:P2184" si="444">I2183*L2183</f>
        <v>195.8</v>
      </c>
      <c r="Q2183" s="13" t="str">
        <f t="shared" ref="Q2183:Q2184" si="445">IF(O2183="","Not Delivered",IF(O2183&lt;=30,"Fast",IF(O2183&lt;=60,"Normal","Slow")))</f>
        <v>Normal</v>
      </c>
      <c r="S2183" s="21"/>
    </row>
    <row r="2184" customHeight="1" spans="1:19">
      <c r="A2184" s="2" t="s">
        <v>3949</v>
      </c>
      <c r="B2184" s="29" t="s">
        <v>243</v>
      </c>
      <c r="C2184" s="2" t="s">
        <v>136</v>
      </c>
      <c r="D2184" s="2" t="str">
        <f t="array" ref="D2184">_xlfn.XLOOKUP(C2184,Customers!A:A,Customers!B:B)</f>
        <v>Customer 0575</v>
      </c>
      <c r="E2184" s="2" t="s">
        <v>655</v>
      </c>
      <c r="F2184" s="2" t="str">
        <f t="array" ref="F2184">_xlfn.XLOOKUP(E2184,Restaurants!A:A,Restaurants!B:B)</f>
        <v>Restaurant 096</v>
      </c>
      <c r="G2184" s="2" t="s">
        <v>1016</v>
      </c>
      <c r="H2184" s="2" t="str">
        <f t="array" ref="H2184">_xlfn.XLOOKUP(G2184,Food_Menu!A:A,Food_Menu!B:B)</f>
        <v>Food Item 0055</v>
      </c>
      <c r="I2184" s="2">
        <f t="array" ref="I2184">_xlfn.XLOOKUP(G2184,Food_Menu!A:A,Food_Menu!D:D)</f>
        <v>601.63</v>
      </c>
      <c r="J2184" s="2" t="s">
        <v>267</v>
      </c>
      <c r="K2184" s="2" t="str">
        <f t="array" ref="K2184">_xlfn.XLOOKUP(J2184,Delivery_Partners!A:A,Delivery_Partners!B:B)</f>
        <v>Delivery Partner 166</v>
      </c>
      <c r="L2184" s="3">
        <v>1</v>
      </c>
      <c r="M2184" s="2" t="s">
        <v>23</v>
      </c>
      <c r="N2184" s="2" t="s">
        <v>74</v>
      </c>
      <c r="O2184" s="3">
        <v>18</v>
      </c>
      <c r="P2184" s="13">
        <f t="shared" si="444"/>
        <v>601.63</v>
      </c>
      <c r="Q2184" s="13" t="str">
        <f t="shared" si="445"/>
        <v>Fast</v>
      </c>
      <c r="S2184" s="21"/>
    </row>
    <row r="2185" hidden="1" customHeight="1" spans="1:19">
      <c r="A2185" s="2" t="s">
        <v>3950</v>
      </c>
      <c r="B2185" s="29" t="s">
        <v>964</v>
      </c>
      <c r="C2185" s="2" t="s">
        <v>1033</v>
      </c>
      <c r="D2185" s="2" t="str">
        <f t="array" ref="D2185">_xlfn.XLOOKUP(C2185,Customers!A:A,Customers!B:B)</f>
        <v>Customer 0042</v>
      </c>
      <c r="E2185" s="2" t="s">
        <v>358</v>
      </c>
      <c r="F2185" s="2" t="str">
        <f t="array" ref="F2185">_xlfn.XLOOKUP(E2185,Restaurants!A:A,Restaurants!B:B)</f>
        <v>Restaurant 095</v>
      </c>
      <c r="G2185" s="2" t="s">
        <v>754</v>
      </c>
      <c r="H2185" s="2" t="str">
        <f t="array" ref="H2185">_xlfn.XLOOKUP(G2185,Food_Menu!A:A,Food_Menu!B:B)</f>
        <v>Food Item 0140</v>
      </c>
      <c r="I2185" s="2"/>
      <c r="J2185" s="2" t="s">
        <v>123</v>
      </c>
      <c r="K2185" s="2" t="str">
        <f t="array" ref="K2185">_xlfn.XLOOKUP(J2185,Delivery_Partners!A:A,Delivery_Partners!B:B)</f>
        <v>Delivery Partner 106</v>
      </c>
      <c r="L2185" s="3">
        <v>1</v>
      </c>
      <c r="M2185" s="2" t="s">
        <v>101</v>
      </c>
      <c r="N2185" s="2" t="s">
        <v>24</v>
      </c>
      <c r="O2185" s="2"/>
    </row>
    <row r="2186" customHeight="1" spans="1:19">
      <c r="A2186" s="2" t="s">
        <v>3951</v>
      </c>
      <c r="B2186" s="28">
        <v>45818</v>
      </c>
      <c r="C2186" s="2" t="s">
        <v>1261</v>
      </c>
      <c r="D2186" s="2" t="str">
        <f t="array" ref="D2186">_xlfn.XLOOKUP(C2186,Customers!A:A,Customers!B:B)</f>
        <v>Customer 0410</v>
      </c>
      <c r="E2186" s="2" t="s">
        <v>871</v>
      </c>
      <c r="F2186" s="2" t="str">
        <f t="array" ref="F2186">_xlfn.XLOOKUP(E2186,Restaurants!A:A,Restaurants!B:B)</f>
        <v>Restaurant 015</v>
      </c>
      <c r="G2186" s="2" t="s">
        <v>650</v>
      </c>
      <c r="H2186" s="2" t="str">
        <f t="array" ref="H2186">_xlfn.XLOOKUP(G2186,Food_Menu!A:A,Food_Menu!B:B)</f>
        <v>Food Item 0209</v>
      </c>
      <c r="I2186" s="2">
        <f t="array" ref="I2186">_xlfn.XLOOKUP(G2186,Food_Menu!A:A,Food_Menu!D:D)</f>
        <v>533.6</v>
      </c>
      <c r="J2186" s="2" t="s">
        <v>1196</v>
      </c>
      <c r="K2186" s="2" t="str">
        <f t="array" ref="K2186">_xlfn.XLOOKUP(J2186,Delivery_Partners!A:A,Delivery_Partners!B:B)</f>
        <v>Delivery Partner 032</v>
      </c>
      <c r="L2186" s="3">
        <v>3</v>
      </c>
      <c r="M2186" s="2" t="s">
        <v>23</v>
      </c>
      <c r="N2186" s="2" t="s">
        <v>24</v>
      </c>
      <c r="O2186" s="3">
        <v>42</v>
      </c>
      <c r="P2186" s="13">
        <f t="shared" ref="P2186:P2187" si="446">I2186*L2186</f>
        <v>1600.8</v>
      </c>
      <c r="Q2186" s="13" t="str">
        <f t="shared" ref="Q2186:Q2187" si="447">IF(O2186="","Not Delivered",IF(O2186&lt;=30,"Fast",IF(O2186&lt;=60,"Normal","Slow")))</f>
        <v>Normal</v>
      </c>
      <c r="S2186" s="21"/>
    </row>
    <row r="2187" customHeight="1" spans="1:19">
      <c r="A2187" s="2" t="s">
        <v>3952</v>
      </c>
      <c r="B2187" s="29" t="s">
        <v>2420</v>
      </c>
      <c r="C2187" s="2" t="s">
        <v>3953</v>
      </c>
      <c r="D2187" s="2" t="str">
        <f t="array" ref="D2187">_xlfn.XLOOKUP(C2187,Customers!A:A,Customers!B:B)</f>
        <v>Customer 0683</v>
      </c>
      <c r="E2187" s="2" t="s">
        <v>372</v>
      </c>
      <c r="F2187" s="2" t="str">
        <f t="array" ref="F2187">_xlfn.XLOOKUP(E2187,Restaurants!A:A,Restaurants!B:B)</f>
        <v>Restaurant 119</v>
      </c>
      <c r="G2187" s="2" t="s">
        <v>373</v>
      </c>
      <c r="H2187" s="2" t="str">
        <f t="array" ref="H2187">_xlfn.XLOOKUP(G2187,Food_Menu!A:A,Food_Menu!B:B)</f>
        <v>Food Item 0070</v>
      </c>
      <c r="I2187" s="2">
        <f t="array" ref="I2187">_xlfn.XLOOKUP(G2187,Food_Menu!A:A,Food_Menu!D:D)</f>
        <v>329.84</v>
      </c>
      <c r="J2187" s="2" t="s">
        <v>435</v>
      </c>
      <c r="K2187" s="2" t="str">
        <f t="array" ref="K2187">_xlfn.XLOOKUP(J2187,Delivery_Partners!A:A,Delivery_Partners!B:B)</f>
        <v>Delivery Partner 040</v>
      </c>
      <c r="L2187" s="3">
        <v>1</v>
      </c>
      <c r="M2187" s="2" t="s">
        <v>23</v>
      </c>
      <c r="N2187" s="2" t="s">
        <v>74</v>
      </c>
      <c r="O2187" s="3">
        <v>25</v>
      </c>
      <c r="P2187" s="13">
        <f t="shared" si="446"/>
        <v>329.84</v>
      </c>
      <c r="Q2187" s="13" t="str">
        <f t="shared" si="447"/>
        <v>Fast</v>
      </c>
      <c r="S2187" s="21"/>
    </row>
    <row r="2188" hidden="1" customHeight="1" spans="1:19">
      <c r="A2188" s="2" t="s">
        <v>3954</v>
      </c>
      <c r="B2188" s="28">
        <v>45962</v>
      </c>
      <c r="C2188" s="2" t="s">
        <v>441</v>
      </c>
      <c r="D2188" s="2" t="str">
        <f t="array" ref="D2188">_xlfn.XLOOKUP(C2188,Customers!A:A,Customers!B:B)</f>
        <v>Customer 0487</v>
      </c>
      <c r="E2188" s="2" t="s">
        <v>950</v>
      </c>
      <c r="F2188" s="2" t="str">
        <f t="array" ref="F2188">_xlfn.XLOOKUP(E2188,Restaurants!A:A,Restaurants!B:B)</f>
        <v>Restaurant 020</v>
      </c>
      <c r="G2188" s="2" t="s">
        <v>920</v>
      </c>
      <c r="H2188" s="2" t="str">
        <f t="array" ref="H2188">_xlfn.XLOOKUP(G2188,Food_Menu!A:A,Food_Menu!B:B)</f>
        <v>Food Item 0164</v>
      </c>
      <c r="I2188" s="2"/>
      <c r="J2188" s="2" t="s">
        <v>337</v>
      </c>
      <c r="K2188" s="2" t="str">
        <f t="array" ref="K2188">_xlfn.XLOOKUP(J2188,Delivery_Partners!A:A,Delivery_Partners!B:B)</f>
        <v>Delivery Partner 004</v>
      </c>
      <c r="L2188" s="3">
        <v>3</v>
      </c>
      <c r="M2188" s="2" t="s">
        <v>189</v>
      </c>
      <c r="N2188" s="2" t="s">
        <v>55</v>
      </c>
      <c r="O2188" s="2"/>
    </row>
    <row r="2189" customHeight="1" spans="1:19">
      <c r="A2189" s="2" t="s">
        <v>3955</v>
      </c>
      <c r="B2189" s="28">
        <v>45717</v>
      </c>
      <c r="C2189" s="2" t="s">
        <v>2205</v>
      </c>
      <c r="D2189" s="2" t="str">
        <f t="array" ref="D2189">_xlfn.XLOOKUP(C2189,Customers!A:A,Customers!B:B)</f>
        <v>Customer 0244</v>
      </c>
      <c r="E2189" s="2" t="s">
        <v>345</v>
      </c>
      <c r="F2189" s="2" t="str">
        <f t="array" ref="F2189">_xlfn.XLOOKUP(E2189,Restaurants!A:A,Restaurants!B:B)</f>
        <v>Restaurant 064</v>
      </c>
      <c r="G2189" s="2" t="s">
        <v>889</v>
      </c>
      <c r="H2189" s="2" t="str">
        <f t="array" ref="H2189">_xlfn.XLOOKUP(G2189,Food_Menu!A:A,Food_Menu!B:B)</f>
        <v>Food Item 0006</v>
      </c>
      <c r="I2189" s="2">
        <f t="array" ref="I2189">_xlfn.XLOOKUP(G2189,Food_Menu!A:A,Food_Menu!D:D)</f>
        <v>533.33</v>
      </c>
      <c r="J2189" s="2" t="s">
        <v>341</v>
      </c>
      <c r="K2189" s="2" t="str">
        <f t="array" ref="K2189">_xlfn.XLOOKUP(J2189,Delivery_Partners!A:A,Delivery_Partners!B:B)</f>
        <v>Delivery Partner 140</v>
      </c>
      <c r="L2189" s="3">
        <v>1</v>
      </c>
      <c r="M2189" s="2" t="s">
        <v>23</v>
      </c>
      <c r="N2189" s="2" t="s">
        <v>24</v>
      </c>
      <c r="O2189" s="3">
        <v>29</v>
      </c>
      <c r="P2189" s="13">
        <f t="shared" ref="P2189:P2192" si="448">I2189*L2189</f>
        <v>533.33</v>
      </c>
      <c r="Q2189" s="13" t="str">
        <f t="shared" ref="Q2189:Q2192" si="449">IF(O2189="","Not Delivered",IF(O2189&lt;=30,"Fast",IF(O2189&lt;=60,"Normal","Slow")))</f>
        <v>Fast</v>
      </c>
      <c r="S2189" s="21"/>
    </row>
    <row r="2190" customHeight="1" spans="1:19">
      <c r="A2190" s="2" t="s">
        <v>3956</v>
      </c>
      <c r="B2190" s="28">
        <v>45728</v>
      </c>
      <c r="C2190" s="2" t="s">
        <v>82</v>
      </c>
      <c r="D2190" s="2" t="str">
        <f t="array" ref="D2190">_xlfn.XLOOKUP(C2190,Customers!A:A,Customers!B:B)</f>
        <v>Customer 0342</v>
      </c>
      <c r="E2190" s="2" t="s">
        <v>193</v>
      </c>
      <c r="F2190" s="2" t="str">
        <f t="array" ref="F2190">_xlfn.XLOOKUP(E2190,Restaurants!A:A,Restaurants!B:B)</f>
        <v>Restaurant 051</v>
      </c>
      <c r="G2190" s="2" t="s">
        <v>400</v>
      </c>
      <c r="H2190" s="2" t="str">
        <f t="array" ref="H2190">_xlfn.XLOOKUP(G2190,Food_Menu!A:A,Food_Menu!B:B)</f>
        <v>Food Item 0090</v>
      </c>
      <c r="I2190" s="2">
        <f t="array" ref="I2190">_xlfn.XLOOKUP(G2190,Food_Menu!A:A,Food_Menu!D:D)</f>
        <v>629.64</v>
      </c>
      <c r="J2190" s="2" t="s">
        <v>323</v>
      </c>
      <c r="K2190" s="2" t="str">
        <f t="array" ref="K2190">_xlfn.XLOOKUP(J2190,Delivery_Partners!A:A,Delivery_Partners!B:B)</f>
        <v>Delivery Partner 131</v>
      </c>
      <c r="L2190" s="3">
        <v>4</v>
      </c>
      <c r="M2190" s="2" t="s">
        <v>23</v>
      </c>
      <c r="N2190" s="2" t="s">
        <v>74</v>
      </c>
      <c r="O2190" s="3">
        <v>45</v>
      </c>
      <c r="P2190" s="13">
        <f t="shared" si="448"/>
        <v>2518.56</v>
      </c>
      <c r="Q2190" s="13" t="str">
        <f t="shared" si="449"/>
        <v>Normal</v>
      </c>
      <c r="S2190" s="21"/>
    </row>
    <row r="2191" customHeight="1" spans="1:19">
      <c r="A2191" s="2" t="s">
        <v>3957</v>
      </c>
      <c r="B2191" s="28">
        <v>45850</v>
      </c>
      <c r="C2191" s="2" t="s">
        <v>2491</v>
      </c>
      <c r="D2191" s="2" t="str">
        <f t="array" ref="D2191">_xlfn.XLOOKUP(C2191,Customers!A:A,Customers!B:B)</f>
        <v>Customer 0726</v>
      </c>
      <c r="E2191" s="2" t="s">
        <v>1224</v>
      </c>
      <c r="F2191" s="2" t="str">
        <f t="array" ref="F2191">_xlfn.XLOOKUP(E2191,Restaurants!A:A,Restaurants!B:B)</f>
        <v>Restaurant 055</v>
      </c>
      <c r="G2191" s="2" t="s">
        <v>2157</v>
      </c>
      <c r="H2191" s="2" t="str">
        <f t="array" ref="H2191">_xlfn.XLOOKUP(G2191,Food_Menu!A:A,Food_Menu!B:B)</f>
        <v>Food Item 0196</v>
      </c>
      <c r="I2191" s="2">
        <f t="array" ref="I2191">_xlfn.XLOOKUP(G2191,Food_Menu!A:A,Food_Menu!D:D)</f>
        <v>535.63</v>
      </c>
      <c r="J2191" s="2" t="s">
        <v>347</v>
      </c>
      <c r="K2191" s="2" t="str">
        <f t="array" ref="K2191">_xlfn.XLOOKUP(J2191,Delivery_Partners!A:A,Delivery_Partners!B:B)</f>
        <v>Delivery Partner 058</v>
      </c>
      <c r="L2191" s="3">
        <v>1</v>
      </c>
      <c r="M2191" s="2" t="s">
        <v>23</v>
      </c>
      <c r="N2191" s="2" t="s">
        <v>55</v>
      </c>
      <c r="O2191" s="3">
        <v>36</v>
      </c>
      <c r="P2191" s="13">
        <f t="shared" si="448"/>
        <v>535.63</v>
      </c>
      <c r="Q2191" s="13" t="str">
        <f t="shared" si="449"/>
        <v>Normal</v>
      </c>
      <c r="S2191" s="21"/>
    </row>
    <row r="2192" customHeight="1" spans="1:19">
      <c r="A2192" s="2" t="s">
        <v>3958</v>
      </c>
      <c r="B2192" s="29" t="s">
        <v>1639</v>
      </c>
      <c r="C2192" s="2" t="s">
        <v>1365</v>
      </c>
      <c r="D2192" s="2" t="str">
        <f t="array" ref="D2192">_xlfn.XLOOKUP(C2192,Customers!A:A,Customers!B:B)</f>
        <v>Customer 1142</v>
      </c>
      <c r="E2192" s="2" t="s">
        <v>1031</v>
      </c>
      <c r="F2192" s="2" t="str">
        <f t="array" ref="F2192">_xlfn.XLOOKUP(E2192,Restaurants!A:A,Restaurants!B:B)</f>
        <v>Restaurant 016</v>
      </c>
      <c r="G2192" s="2" t="s">
        <v>962</v>
      </c>
      <c r="H2192" s="2" t="str">
        <f t="array" ref="H2192">_xlfn.XLOOKUP(G2192,Food_Menu!A:A,Food_Menu!B:B)</f>
        <v>Food Item 0017</v>
      </c>
      <c r="I2192" s="2">
        <f t="array" ref="I2192">_xlfn.XLOOKUP(G2192,Food_Menu!A:A,Food_Menu!D:D)</f>
        <v>353.65</v>
      </c>
      <c r="J2192" s="2" t="s">
        <v>502</v>
      </c>
      <c r="K2192" s="2" t="str">
        <f t="array" ref="K2192">_xlfn.XLOOKUP(J2192,Delivery_Partners!A:A,Delivery_Partners!B:B)</f>
        <v>Delivery Partner 132</v>
      </c>
      <c r="L2192" s="3">
        <v>2</v>
      </c>
      <c r="M2192" s="2" t="s">
        <v>23</v>
      </c>
      <c r="N2192" s="2" t="s">
        <v>55</v>
      </c>
      <c r="O2192" s="3">
        <v>29</v>
      </c>
      <c r="P2192" s="13">
        <f t="shared" si="448"/>
        <v>707.3</v>
      </c>
      <c r="Q2192" s="13" t="str">
        <f t="shared" si="449"/>
        <v>Fast</v>
      </c>
      <c r="S2192" s="21"/>
    </row>
    <row r="2193" hidden="1" customHeight="1" spans="1:19">
      <c r="A2193" s="2" t="s">
        <v>3959</v>
      </c>
      <c r="B2193" s="29" t="s">
        <v>1118</v>
      </c>
      <c r="C2193" s="2" t="s">
        <v>1972</v>
      </c>
      <c r="D2193" s="2" t="str">
        <f t="array" ref="D2193">_xlfn.XLOOKUP(C2193,Customers!A:A,Customers!B:B)</f>
        <v>Customer 0938</v>
      </c>
      <c r="E2193" s="2" t="s">
        <v>1060</v>
      </c>
      <c r="F2193" s="2" t="str">
        <f t="array" ref="F2193">_xlfn.XLOOKUP(E2193,Restaurants!A:A,Restaurants!B:B)</f>
        <v>Restaurant 042</v>
      </c>
      <c r="G2193" s="2" t="s">
        <v>53</v>
      </c>
      <c r="H2193" s="2" t="str">
        <f t="array" ref="H2193">_xlfn.XLOOKUP(G2193,Food_Menu!A:A,Food_Menu!B:B)</f>
        <v>Food Item 0205</v>
      </c>
      <c r="I2193" s="2"/>
      <c r="J2193" s="2" t="s">
        <v>567</v>
      </c>
      <c r="K2193" s="2" t="str">
        <f t="array" ref="K2193">_xlfn.XLOOKUP(J2193,Delivery_Partners!A:A,Delivery_Partners!B:B)</f>
        <v>Delivery Partner 104</v>
      </c>
      <c r="L2193" s="3">
        <v>2</v>
      </c>
      <c r="M2193" s="2" t="s">
        <v>101</v>
      </c>
      <c r="N2193" s="2" t="s">
        <v>24</v>
      </c>
      <c r="O2193" s="2"/>
    </row>
    <row r="2194" customHeight="1" spans="1:19">
      <c r="A2194" s="2" t="s">
        <v>3960</v>
      </c>
      <c r="B2194" s="28">
        <v>45759</v>
      </c>
      <c r="C2194" s="2" t="s">
        <v>615</v>
      </c>
      <c r="D2194" s="2" t="str">
        <f t="array" ref="D2194">_xlfn.XLOOKUP(C2194,Customers!A:A,Customers!B:B)</f>
        <v>Customer 0657</v>
      </c>
      <c r="E2194" s="2" t="s">
        <v>819</v>
      </c>
      <c r="F2194" s="2" t="str">
        <f t="array" ref="F2194">_xlfn.XLOOKUP(E2194,Restaurants!A:A,Restaurants!B:B)</f>
        <v>Restaurant 004</v>
      </c>
      <c r="G2194" s="2" t="s">
        <v>524</v>
      </c>
      <c r="H2194" s="2" t="str">
        <f t="array" ref="H2194">_xlfn.XLOOKUP(G2194,Food_Menu!A:A,Food_Menu!B:B)</f>
        <v>Food Item 0021</v>
      </c>
      <c r="I2194" s="2">
        <f t="array" ref="I2194">_xlfn.XLOOKUP(G2194,Food_Menu!A:A,Food_Menu!D:D)</f>
        <v>572.3</v>
      </c>
      <c r="J2194" s="2" t="s">
        <v>811</v>
      </c>
      <c r="K2194" s="2" t="str">
        <f t="array" ref="K2194">_xlfn.XLOOKUP(J2194,Delivery_Partners!A:A,Delivery_Partners!B:B)</f>
        <v>Delivery Partner 147</v>
      </c>
      <c r="L2194" s="3">
        <v>2</v>
      </c>
      <c r="M2194" s="2" t="s">
        <v>23</v>
      </c>
      <c r="N2194" s="2" t="s">
        <v>42</v>
      </c>
      <c r="O2194" s="3">
        <v>52</v>
      </c>
      <c r="P2194" s="13">
        <f>I2194*L2194</f>
        <v>1144.6</v>
      </c>
      <c r="Q2194" s="13" t="str">
        <f>IF(O2194="","Not Delivered",IF(O2194&lt;=30,"Fast",IF(O2194&lt;=60,"Normal","Slow")))</f>
        <v>Normal</v>
      </c>
      <c r="S2194" s="21"/>
    </row>
    <row r="2195" hidden="1" customHeight="1" spans="1:19">
      <c r="A2195" s="2" t="s">
        <v>3961</v>
      </c>
      <c r="B2195" s="29" t="s">
        <v>191</v>
      </c>
      <c r="C2195" s="2" t="s">
        <v>2731</v>
      </c>
      <c r="D2195" s="2" t="str">
        <f t="array" ref="D2195">_xlfn.XLOOKUP(C2195,Customers!A:A,Customers!B:B)</f>
        <v>Customer 0166</v>
      </c>
      <c r="E2195" s="2" t="s">
        <v>795</v>
      </c>
      <c r="F2195" s="2" t="str">
        <f t="array" ref="F2195">_xlfn.XLOOKUP(E2195,Restaurants!A:A,Restaurants!B:B)</f>
        <v>Restaurant 117</v>
      </c>
      <c r="G2195" s="2" t="s">
        <v>587</v>
      </c>
      <c r="H2195" s="2" t="str">
        <f t="array" ref="H2195">_xlfn.XLOOKUP(G2195,Food_Menu!A:A,Food_Menu!B:B)</f>
        <v>Food Item 0107</v>
      </c>
      <c r="I2195" s="2"/>
      <c r="J2195" s="2" t="s">
        <v>439</v>
      </c>
      <c r="K2195" s="2" t="str">
        <f t="array" ref="K2195">_xlfn.XLOOKUP(J2195,Delivery_Partners!A:A,Delivery_Partners!B:B)</f>
        <v>Delivery Partner 016</v>
      </c>
      <c r="L2195" s="3">
        <v>2</v>
      </c>
      <c r="M2195" s="2" t="s">
        <v>101</v>
      </c>
      <c r="N2195" s="2" t="s">
        <v>55</v>
      </c>
      <c r="O2195" s="2"/>
    </row>
    <row r="2196" customHeight="1" spans="1:19">
      <c r="A2196" s="2" t="s">
        <v>3962</v>
      </c>
      <c r="B2196" s="29" t="s">
        <v>902</v>
      </c>
      <c r="C2196" s="2" t="s">
        <v>3224</v>
      </c>
      <c r="D2196" s="2" t="str">
        <f t="array" ref="D2196">_xlfn.XLOOKUP(C2196,Customers!A:A,Customers!B:B)</f>
        <v>Customer 0292</v>
      </c>
      <c r="E2196" s="2" t="s">
        <v>93</v>
      </c>
      <c r="F2196" s="2" t="str">
        <f t="array" ref="F2196">_xlfn.XLOOKUP(E2196,Restaurants!A:A,Restaurants!B:B)</f>
        <v>Restaurant 018</v>
      </c>
      <c r="G2196" s="2" t="s">
        <v>1650</v>
      </c>
      <c r="H2196" s="2" t="str">
        <f t="array" ref="H2196">_xlfn.XLOOKUP(G2196,Food_Menu!A:A,Food_Menu!B:B)</f>
        <v>Food Item 0040</v>
      </c>
      <c r="I2196" s="2">
        <f t="array" ref="I2196">_xlfn.XLOOKUP(G2196,Food_Menu!A:A,Food_Menu!D:D)</f>
        <v>254.86</v>
      </c>
      <c r="J2196" s="2" t="s">
        <v>651</v>
      </c>
      <c r="K2196" s="2" t="str">
        <f t="array" ref="K2196">_xlfn.XLOOKUP(J2196,Delivery_Partners!A:A,Delivery_Partners!B:B)</f>
        <v>Delivery Partner 036</v>
      </c>
      <c r="L2196" s="3">
        <v>1</v>
      </c>
      <c r="M2196" s="2" t="s">
        <v>23</v>
      </c>
      <c r="N2196" s="2" t="s">
        <v>55</v>
      </c>
      <c r="O2196" s="3">
        <v>34</v>
      </c>
      <c r="P2196" s="13">
        <f t="shared" ref="P2196:P2197" si="450">I2196*L2196</f>
        <v>254.86</v>
      </c>
      <c r="Q2196" s="13" t="str">
        <f t="shared" ref="Q2196:Q2197" si="451">IF(O2196="","Not Delivered",IF(O2196&lt;=30,"Fast",IF(O2196&lt;=60,"Normal","Slow")))</f>
        <v>Normal</v>
      </c>
      <c r="S2196" s="21"/>
    </row>
    <row r="2197" customHeight="1" spans="1:19">
      <c r="A2197" s="2" t="s">
        <v>3963</v>
      </c>
      <c r="B2197" s="29" t="s">
        <v>2448</v>
      </c>
      <c r="C2197" s="2" t="s">
        <v>2685</v>
      </c>
      <c r="D2197" s="2" t="str">
        <f t="array" ref="D2197">_xlfn.XLOOKUP(C2197,Customers!A:A,Customers!B:B)</f>
        <v>Customer 0529</v>
      </c>
      <c r="E2197" s="2" t="s">
        <v>797</v>
      </c>
      <c r="F2197" s="2" t="str">
        <f t="array" ref="F2197">_xlfn.XLOOKUP(E2197,Restaurants!A:A,Restaurants!B:B)</f>
        <v>Restaurant 058</v>
      </c>
      <c r="G2197" s="2" t="s">
        <v>240</v>
      </c>
      <c r="H2197" s="2" t="str">
        <f t="array" ref="H2197">_xlfn.XLOOKUP(G2197,Food_Menu!A:A,Food_Menu!B:B)</f>
        <v>Food Item 0005</v>
      </c>
      <c r="I2197" s="2">
        <f t="array" ref="I2197">_xlfn.XLOOKUP(G2197,Food_Menu!A:A,Food_Menu!D:D)</f>
        <v>481.92</v>
      </c>
      <c r="J2197" s="2" t="s">
        <v>1829</v>
      </c>
      <c r="K2197" s="2" t="str">
        <f t="array" ref="K2197">_xlfn.XLOOKUP(J2197,Delivery_Partners!A:A,Delivery_Partners!B:B)</f>
        <v>Delivery Partner 146</v>
      </c>
      <c r="L2197" s="3">
        <v>1</v>
      </c>
      <c r="M2197" s="2" t="s">
        <v>23</v>
      </c>
      <c r="N2197" s="2" t="s">
        <v>74</v>
      </c>
      <c r="O2197" s="3">
        <v>15</v>
      </c>
      <c r="P2197" s="13">
        <f t="shared" si="450"/>
        <v>481.92</v>
      </c>
      <c r="Q2197" s="13" t="str">
        <f t="shared" si="451"/>
        <v>Fast</v>
      </c>
      <c r="S2197" s="21"/>
    </row>
    <row r="2198" hidden="1" customHeight="1" spans="1:19">
      <c r="A2198" s="2" t="s">
        <v>3964</v>
      </c>
      <c r="B2198" s="29" t="s">
        <v>1118</v>
      </c>
      <c r="C2198" s="2" t="s">
        <v>1361</v>
      </c>
      <c r="D2198" s="2" t="str">
        <f t="array" ref="D2198">_xlfn.XLOOKUP(C2198,Customers!A:A,Customers!B:B)</f>
        <v>Customer 0297</v>
      </c>
      <c r="E2198" s="2" t="s">
        <v>281</v>
      </c>
      <c r="F2198" s="2" t="str">
        <f t="array" ref="F2198">_xlfn.XLOOKUP(E2198,Restaurants!A:A,Restaurants!B:B)</f>
        <v>Restaurant 026</v>
      </c>
      <c r="G2198" s="2" t="s">
        <v>477</v>
      </c>
      <c r="H2198" s="2" t="str">
        <f t="array" ref="H2198">_xlfn.XLOOKUP(G2198,Food_Menu!A:A,Food_Menu!B:B)</f>
        <v>Food Item 0077</v>
      </c>
      <c r="I2198" s="2"/>
      <c r="J2198" s="2" t="s">
        <v>1204</v>
      </c>
      <c r="K2198" s="2" t="str">
        <f t="array" ref="K2198">_xlfn.XLOOKUP(J2198,Delivery_Partners!A:A,Delivery_Partners!B:B)</f>
        <v>Delivery Partner 067</v>
      </c>
      <c r="L2198" s="3">
        <v>1</v>
      </c>
      <c r="M2198" s="2" t="s">
        <v>101</v>
      </c>
      <c r="N2198" s="2" t="s">
        <v>24</v>
      </c>
      <c r="O2198" s="2"/>
    </row>
    <row r="2199" hidden="1" customHeight="1" spans="1:19">
      <c r="A2199" s="2" t="s">
        <v>3965</v>
      </c>
      <c r="B2199" s="28">
        <v>45789</v>
      </c>
      <c r="C2199" s="2" t="s">
        <v>1904</v>
      </c>
      <c r="D2199" s="2" t="str">
        <f t="array" ref="D2199">_xlfn.XLOOKUP(C2199,Customers!A:A,Customers!B:B)</f>
        <v>Customer 0827</v>
      </c>
      <c r="E2199" s="2" t="s">
        <v>451</v>
      </c>
      <c r="F2199" s="2" t="str">
        <f t="array" ref="F2199">_xlfn.XLOOKUP(E2199,Restaurants!A:A,Restaurants!B:B)</f>
        <v>Restaurant 022</v>
      </c>
      <c r="G2199" s="2" t="s">
        <v>906</v>
      </c>
      <c r="H2199" s="2" t="str">
        <f t="array" ref="H2199">_xlfn.XLOOKUP(G2199,Food_Menu!A:A,Food_Menu!B:B)</f>
        <v>Food Item 0128</v>
      </c>
      <c r="I2199" s="2"/>
      <c r="J2199" s="2" t="s">
        <v>1319</v>
      </c>
      <c r="K2199" s="2" t="str">
        <f t="array" ref="K2199">_xlfn.XLOOKUP(J2199,Delivery_Partners!A:A,Delivery_Partners!B:B)</f>
        <v>Delivery Partner 173</v>
      </c>
      <c r="L2199" s="3">
        <v>2</v>
      </c>
      <c r="M2199" s="2" t="s">
        <v>101</v>
      </c>
      <c r="N2199" s="2" t="s">
        <v>42</v>
      </c>
      <c r="O2199" s="2"/>
    </row>
    <row r="2200" hidden="1" customHeight="1" spans="1:19">
      <c r="A2200" s="2" t="s">
        <v>3966</v>
      </c>
      <c r="B2200" s="29" t="s">
        <v>399</v>
      </c>
      <c r="C2200" s="2" t="s">
        <v>3967</v>
      </c>
      <c r="D2200" s="2" t="str">
        <f t="array" ref="D2200">_xlfn.XLOOKUP(C2200,Customers!A:A,Customers!B:B)</f>
        <v>Customer 0440</v>
      </c>
      <c r="E2200" s="2" t="s">
        <v>275</v>
      </c>
      <c r="F2200" s="2" t="str">
        <f t="array" ref="F2200">_xlfn.XLOOKUP(E2200,Restaurants!A:A,Restaurants!B:B)</f>
        <v>Restaurant 047</v>
      </c>
      <c r="G2200" s="2" t="s">
        <v>792</v>
      </c>
      <c r="H2200" s="2" t="str">
        <f t="array" ref="H2200">_xlfn.XLOOKUP(G2200,Food_Menu!A:A,Food_Menu!B:B)</f>
        <v>Food Item 0159</v>
      </c>
      <c r="I2200" s="2"/>
      <c r="J2200" s="2" t="s">
        <v>862</v>
      </c>
      <c r="K2200" s="2" t="str">
        <f t="array" ref="K2200">_xlfn.XLOOKUP(J2200,Delivery_Partners!A:A,Delivery_Partners!B:B)</f>
        <v>Delivery Partner 159</v>
      </c>
      <c r="L2200" s="3">
        <v>2</v>
      </c>
      <c r="M2200" s="2" t="s">
        <v>101</v>
      </c>
      <c r="N2200" s="2" t="s">
        <v>42</v>
      </c>
      <c r="O2200" s="2"/>
    </row>
    <row r="2201" customHeight="1" spans="1:19">
      <c r="A2201" s="2" t="s">
        <v>3968</v>
      </c>
      <c r="B2201" s="28">
        <v>45877</v>
      </c>
      <c r="C2201" s="2" t="s">
        <v>1354</v>
      </c>
      <c r="D2201" s="2" t="str">
        <f t="array" ref="D2201">_xlfn.XLOOKUP(C2201,Customers!A:A,Customers!B:B)</f>
        <v>Customer 1001</v>
      </c>
      <c r="E2201" s="2" t="s">
        <v>795</v>
      </c>
      <c r="F2201" s="2" t="str">
        <f t="array" ref="F2201">_xlfn.XLOOKUP(E2201,Restaurants!A:A,Restaurants!B:B)</f>
        <v>Restaurant 117</v>
      </c>
      <c r="G2201" s="2" t="s">
        <v>373</v>
      </c>
      <c r="H2201" s="2" t="str">
        <f t="array" ref="H2201">_xlfn.XLOOKUP(G2201,Food_Menu!A:A,Food_Menu!B:B)</f>
        <v>Food Item 0070</v>
      </c>
      <c r="I2201" s="2">
        <f t="array" ref="I2201">_xlfn.XLOOKUP(G2201,Food_Menu!A:A,Food_Menu!D:D)</f>
        <v>329.84</v>
      </c>
      <c r="J2201" s="2" t="s">
        <v>29</v>
      </c>
      <c r="K2201" s="2" t="str">
        <f t="array" ref="K2201">_xlfn.XLOOKUP(J2201,Delivery_Partners!A:A,Delivery_Partners!B:B)</f>
        <v>Delivery Partner 017</v>
      </c>
      <c r="L2201" s="3">
        <v>1</v>
      </c>
      <c r="M2201" s="2" t="s">
        <v>23</v>
      </c>
      <c r="N2201" s="2" t="s">
        <v>24</v>
      </c>
      <c r="O2201" s="3">
        <v>26</v>
      </c>
      <c r="P2201" s="13">
        <f t="shared" ref="P2201:P2204" si="452">I2201*L2201</f>
        <v>329.84</v>
      </c>
      <c r="Q2201" s="13" t="str">
        <f t="shared" ref="Q2201:Q2204" si="453">IF(O2201="","Not Delivered",IF(O2201&lt;=30,"Fast",IF(O2201&lt;=60,"Normal","Slow")))</f>
        <v>Fast</v>
      </c>
      <c r="S2201" s="21"/>
    </row>
    <row r="2202" customHeight="1" spans="1:19">
      <c r="A2202" s="2" t="s">
        <v>3969</v>
      </c>
      <c r="B2202" s="28">
        <v>45901</v>
      </c>
      <c r="C2202" s="2" t="s">
        <v>2252</v>
      </c>
      <c r="D2202" s="2" t="str">
        <f t="array" ref="D2202">_xlfn.XLOOKUP(C2202,Customers!A:A,Customers!B:B)</f>
        <v>Customer 0323</v>
      </c>
      <c r="E2202" s="2" t="s">
        <v>797</v>
      </c>
      <c r="F2202" s="2" t="str">
        <f t="array" ref="F2202">_xlfn.XLOOKUP(E2202,Restaurants!A:A,Restaurants!B:B)</f>
        <v>Restaurant 058</v>
      </c>
      <c r="G2202" s="2" t="s">
        <v>250</v>
      </c>
      <c r="H2202" s="2" t="str">
        <f t="array" ref="H2202">_xlfn.XLOOKUP(G2202,Food_Menu!A:A,Food_Menu!B:B)</f>
        <v>Food Item 0109</v>
      </c>
      <c r="I2202" s="2">
        <f t="array" ref="I2202">_xlfn.XLOOKUP(G2202,Food_Menu!A:A,Food_Menu!D:D)</f>
        <v>538.59</v>
      </c>
      <c r="J2202" s="2" t="s">
        <v>409</v>
      </c>
      <c r="K2202" s="2" t="str">
        <f t="array" ref="K2202">_xlfn.XLOOKUP(J2202,Delivery_Partners!A:A,Delivery_Partners!B:B)</f>
        <v>Delivery Partner 073</v>
      </c>
      <c r="L2202" s="3">
        <v>2</v>
      </c>
      <c r="M2202" s="2" t="s">
        <v>23</v>
      </c>
      <c r="N2202" s="2" t="s">
        <v>55</v>
      </c>
      <c r="O2202" s="3">
        <v>28</v>
      </c>
      <c r="P2202" s="13">
        <f t="shared" si="452"/>
        <v>1077.18</v>
      </c>
      <c r="Q2202" s="13" t="str">
        <f t="shared" si="453"/>
        <v>Fast</v>
      </c>
      <c r="S2202" s="21"/>
    </row>
    <row r="2203" customHeight="1" spans="1:19">
      <c r="A2203" s="2" t="s">
        <v>3970</v>
      </c>
      <c r="B2203" s="28">
        <v>45966</v>
      </c>
      <c r="C2203" s="2" t="s">
        <v>2747</v>
      </c>
      <c r="D2203" s="2" t="str">
        <f t="array" ref="D2203">_xlfn.XLOOKUP(C2203,Customers!A:A,Customers!B:B)</f>
        <v>Customer 0596</v>
      </c>
      <c r="E2203" s="2" t="s">
        <v>698</v>
      </c>
      <c r="F2203" s="2" t="str">
        <f t="array" ref="F2203">_xlfn.XLOOKUP(E2203,Restaurants!A:A,Restaurants!B:B)</f>
        <v>Restaurant 116</v>
      </c>
      <c r="G2203" s="2" t="s">
        <v>1498</v>
      </c>
      <c r="H2203" s="2" t="str">
        <f t="array" ref="H2203">_xlfn.XLOOKUP(G2203,Food_Menu!A:A,Food_Menu!B:B)</f>
        <v>Food Item 0041</v>
      </c>
      <c r="I2203" s="2">
        <f t="array" ref="I2203">_xlfn.XLOOKUP(G2203,Food_Menu!A:A,Food_Menu!D:D)</f>
        <v>514.31</v>
      </c>
      <c r="J2203" s="2" t="s">
        <v>502</v>
      </c>
      <c r="K2203" s="2" t="str">
        <f t="array" ref="K2203">_xlfn.XLOOKUP(J2203,Delivery_Partners!A:A,Delivery_Partners!B:B)</f>
        <v>Delivery Partner 132</v>
      </c>
      <c r="L2203" s="3">
        <v>1</v>
      </c>
      <c r="M2203" s="2" t="s">
        <v>23</v>
      </c>
      <c r="N2203" s="2" t="s">
        <v>42</v>
      </c>
      <c r="O2203" s="3">
        <v>27</v>
      </c>
      <c r="P2203" s="13">
        <f t="shared" si="452"/>
        <v>514.31</v>
      </c>
      <c r="Q2203" s="13" t="str">
        <f t="shared" si="453"/>
        <v>Fast</v>
      </c>
      <c r="S2203" s="21"/>
    </row>
    <row r="2204" customHeight="1" spans="1:19">
      <c r="A2204" s="2" t="s">
        <v>3971</v>
      </c>
      <c r="B2204" s="28">
        <v>45778</v>
      </c>
      <c r="C2204" s="2" t="s">
        <v>2628</v>
      </c>
      <c r="D2204" s="2" t="str">
        <f t="array" ref="D2204">_xlfn.XLOOKUP(C2204,Customers!A:A,Customers!B:B)</f>
        <v>Customer 0858</v>
      </c>
      <c r="E2204" s="2" t="s">
        <v>1711</v>
      </c>
      <c r="F2204" s="2" t="str">
        <f t="array" ref="F2204">_xlfn.XLOOKUP(E2204,Restaurants!A:A,Restaurants!B:B)</f>
        <v>Restaurant 100</v>
      </c>
      <c r="G2204" s="2" t="s">
        <v>992</v>
      </c>
      <c r="H2204" s="2" t="str">
        <f t="array" ref="H2204">_xlfn.XLOOKUP(G2204,Food_Menu!A:A,Food_Menu!B:B)</f>
        <v>Food Item 0161</v>
      </c>
      <c r="I2204" s="2">
        <f t="array" ref="I2204">_xlfn.XLOOKUP(G2204,Food_Menu!A:A,Food_Menu!D:D)</f>
        <v>102.18</v>
      </c>
      <c r="J2204" s="2" t="s">
        <v>510</v>
      </c>
      <c r="K2204" s="2" t="str">
        <f t="array" ref="K2204">_xlfn.XLOOKUP(J2204,Delivery_Partners!A:A,Delivery_Partners!B:B)</f>
        <v>Delivery Partner 025</v>
      </c>
      <c r="L2204" s="3">
        <v>1</v>
      </c>
      <c r="M2204" s="2" t="s">
        <v>23</v>
      </c>
      <c r="N2204" s="2" t="s">
        <v>55</v>
      </c>
      <c r="O2204" s="3">
        <v>47</v>
      </c>
      <c r="P2204" s="13">
        <f t="shared" si="452"/>
        <v>102.18</v>
      </c>
      <c r="Q2204" s="13" t="str">
        <f t="shared" si="453"/>
        <v>Normal</v>
      </c>
      <c r="S2204" s="21"/>
    </row>
    <row r="2205" hidden="1" customHeight="1" spans="1:19">
      <c r="A2205" s="2" t="s">
        <v>3972</v>
      </c>
      <c r="B2205" s="28">
        <v>45967</v>
      </c>
      <c r="C2205" s="2" t="s">
        <v>434</v>
      </c>
      <c r="D2205" s="2" t="str">
        <f t="array" ref="D2205">_xlfn.XLOOKUP(C2205,Customers!A:A,Customers!B:B)</f>
        <v>Customer 0248</v>
      </c>
      <c r="E2205" s="2" t="s">
        <v>1176</v>
      </c>
      <c r="F2205" s="2" t="str">
        <f t="array" ref="F2205">_xlfn.XLOOKUP(E2205,Restaurants!A:A,Restaurants!B:B)</f>
        <v>Restaurant 053</v>
      </c>
      <c r="G2205" s="2" t="s">
        <v>881</v>
      </c>
      <c r="H2205" s="2" t="str">
        <f t="array" ref="H2205">_xlfn.XLOOKUP(G2205,Food_Menu!A:A,Food_Menu!B:B)</f>
        <v>Food Item 0038</v>
      </c>
      <c r="I2205" s="2"/>
      <c r="J2205" s="2" t="s">
        <v>184</v>
      </c>
      <c r="K2205" s="2" t="str">
        <f t="array" ref="K2205">_xlfn.XLOOKUP(J2205,Delivery_Partners!A:A,Delivery_Partners!B:B)</f>
        <v>Delivery Partner 155</v>
      </c>
      <c r="L2205" s="3">
        <v>1</v>
      </c>
      <c r="M2205" s="2" t="s">
        <v>101</v>
      </c>
      <c r="N2205" s="2" t="s">
        <v>24</v>
      </c>
      <c r="O2205" s="2"/>
    </row>
    <row r="2206" hidden="1" customHeight="1" spans="1:19">
      <c r="A2206" s="2" t="s">
        <v>3973</v>
      </c>
      <c r="B2206" s="29" t="s">
        <v>129</v>
      </c>
      <c r="C2206" s="2" t="s">
        <v>2836</v>
      </c>
      <c r="D2206" s="2" t="str">
        <f t="array" ref="D2206">_xlfn.XLOOKUP(C2206,Customers!A:A,Customers!B:B)</f>
        <v>Customer 0914</v>
      </c>
      <c r="E2206" s="2" t="s">
        <v>1209</v>
      </c>
      <c r="F2206" s="2" t="str">
        <f t="array" ref="F2206">_xlfn.XLOOKUP(E2206,Restaurants!A:A,Restaurants!B:B)</f>
        <v>Restaurant 109</v>
      </c>
      <c r="G2206" s="2" t="s">
        <v>509</v>
      </c>
      <c r="H2206" s="2" t="str">
        <f t="array" ref="H2206">_xlfn.XLOOKUP(G2206,Food_Menu!A:A,Food_Menu!B:B)</f>
        <v>Food Item 0190</v>
      </c>
      <c r="I2206" s="2"/>
      <c r="J2206" s="2" t="s">
        <v>895</v>
      </c>
      <c r="K2206" s="2" t="str">
        <f t="array" ref="K2206">_xlfn.XLOOKUP(J2206,Delivery_Partners!A:A,Delivery_Partners!B:B)</f>
        <v>Delivery Partner 018</v>
      </c>
      <c r="L2206" s="3">
        <v>2</v>
      </c>
      <c r="M2206" s="2" t="s">
        <v>189</v>
      </c>
      <c r="N2206" s="2" t="s">
        <v>24</v>
      </c>
      <c r="O2206" s="2"/>
    </row>
    <row r="2207" customHeight="1" spans="1:19">
      <c r="A2207" s="2" t="s">
        <v>3974</v>
      </c>
      <c r="B2207" s="29" t="s">
        <v>353</v>
      </c>
      <c r="C2207" s="2" t="s">
        <v>560</v>
      </c>
      <c r="D2207" s="2" t="str">
        <f t="array" ref="D2207">_xlfn.XLOOKUP(C2207,Customers!A:A,Customers!B:B)</f>
        <v>Customer 0703</v>
      </c>
      <c r="E2207" s="2" t="s">
        <v>1060</v>
      </c>
      <c r="F2207" s="2" t="str">
        <f t="array" ref="F2207">_xlfn.XLOOKUP(E2207,Restaurants!A:A,Restaurants!B:B)</f>
        <v>Restaurant 042</v>
      </c>
      <c r="G2207" s="2" t="s">
        <v>1650</v>
      </c>
      <c r="H2207" s="2" t="str">
        <f t="array" ref="H2207">_xlfn.XLOOKUP(G2207,Food_Menu!A:A,Food_Menu!B:B)</f>
        <v>Food Item 0040</v>
      </c>
      <c r="I2207" s="2">
        <f t="array" ref="I2207">_xlfn.XLOOKUP(G2207,Food_Menu!A:A,Food_Menu!D:D)</f>
        <v>254.86</v>
      </c>
      <c r="J2207" s="2" t="s">
        <v>80</v>
      </c>
      <c r="K2207" s="2" t="str">
        <f t="array" ref="K2207">_xlfn.XLOOKUP(J2207,Delivery_Partners!A:A,Delivery_Partners!B:B)</f>
        <v>Delivery Partner 020</v>
      </c>
      <c r="L2207" s="3">
        <v>1</v>
      </c>
      <c r="M2207" s="2" t="s">
        <v>23</v>
      </c>
      <c r="N2207" s="2" t="s">
        <v>24</v>
      </c>
      <c r="O2207" s="3">
        <v>39</v>
      </c>
      <c r="P2207" s="13">
        <f t="shared" ref="P2207:P2208" si="454">I2207*L2207</f>
        <v>254.86</v>
      </c>
      <c r="Q2207" s="13" t="str">
        <f t="shared" ref="Q2207:Q2208" si="455">IF(O2207="","Not Delivered",IF(O2207&lt;=30,"Fast",IF(O2207&lt;=60,"Normal","Slow")))</f>
        <v>Normal</v>
      </c>
      <c r="S2207" s="21"/>
    </row>
    <row r="2208" customHeight="1" spans="1:19">
      <c r="A2208" s="2" t="s">
        <v>3975</v>
      </c>
      <c r="B2208" s="29" t="s">
        <v>1384</v>
      </c>
      <c r="C2208" s="2" t="s">
        <v>2444</v>
      </c>
      <c r="D2208" s="2" t="str">
        <f t="array" ref="D2208">_xlfn.XLOOKUP(C2208,Customers!A:A,Customers!B:B)</f>
        <v>Customer 0778</v>
      </c>
      <c r="E2208" s="2" t="s">
        <v>249</v>
      </c>
      <c r="F2208" s="2" t="str">
        <f t="array" ref="F2208">_xlfn.XLOOKUP(E2208,Restaurants!A:A,Restaurants!B:B)</f>
        <v>Restaurant 061</v>
      </c>
      <c r="G2208" s="2" t="s">
        <v>1212</v>
      </c>
      <c r="H2208" s="2" t="str">
        <f t="array" ref="H2208">_xlfn.XLOOKUP(G2208,Food_Menu!A:A,Food_Menu!B:B)</f>
        <v>Food Item 0147</v>
      </c>
      <c r="I2208" s="2">
        <f t="array" ref="I2208">_xlfn.XLOOKUP(G2208,Food_Menu!A:A,Food_Menu!D:D)</f>
        <v>263.56</v>
      </c>
      <c r="J2208" s="2" t="s">
        <v>572</v>
      </c>
      <c r="K2208" s="2" t="str">
        <f t="array" ref="K2208">_xlfn.XLOOKUP(J2208,Delivery_Partners!A:A,Delivery_Partners!B:B)</f>
        <v>Delivery Partner 098</v>
      </c>
      <c r="L2208" s="3">
        <v>3</v>
      </c>
      <c r="M2208" s="2" t="s">
        <v>23</v>
      </c>
      <c r="N2208" s="2" t="s">
        <v>24</v>
      </c>
      <c r="O2208" s="3">
        <v>34</v>
      </c>
      <c r="P2208" s="13">
        <f t="shared" si="454"/>
        <v>790.68</v>
      </c>
      <c r="Q2208" s="13" t="str">
        <f t="shared" si="455"/>
        <v>Normal</v>
      </c>
      <c r="S2208" s="21"/>
    </row>
    <row r="2209" hidden="1" customHeight="1" spans="1:19">
      <c r="A2209" s="2" t="s">
        <v>3976</v>
      </c>
      <c r="B2209" s="28">
        <v>45783</v>
      </c>
      <c r="C2209" s="2" t="s">
        <v>1580</v>
      </c>
      <c r="D2209" s="2" t="str">
        <f t="array" ref="D2209">_xlfn.XLOOKUP(C2209,Customers!A:A,Customers!B:B)</f>
        <v>Customer 0546</v>
      </c>
      <c r="E2209" s="2" t="s">
        <v>726</v>
      </c>
      <c r="F2209" s="2" t="str">
        <f t="array" ref="F2209">_xlfn.XLOOKUP(E2209,Restaurants!A:A,Restaurants!B:B)</f>
        <v>Restaurant 082</v>
      </c>
      <c r="G2209" s="2" t="s">
        <v>90</v>
      </c>
      <c r="H2209" s="2" t="str">
        <f t="array" ref="H2209">_xlfn.XLOOKUP(G2209,Food_Menu!A:A,Food_Menu!B:B)</f>
        <v>Food Item 0073</v>
      </c>
      <c r="I2209" s="2"/>
      <c r="J2209" s="2" t="s">
        <v>173</v>
      </c>
      <c r="K2209" s="2" t="str">
        <f t="array" ref="K2209">_xlfn.XLOOKUP(J2209,Delivery_Partners!A:A,Delivery_Partners!B:B)</f>
        <v>Delivery Partner 045</v>
      </c>
      <c r="L2209" s="3">
        <v>2</v>
      </c>
      <c r="M2209" s="2" t="s">
        <v>101</v>
      </c>
      <c r="N2209" s="2" t="s">
        <v>55</v>
      </c>
      <c r="O2209" s="2"/>
    </row>
    <row r="2210" customHeight="1" spans="1:19">
      <c r="A2210" s="2" t="s">
        <v>3977</v>
      </c>
      <c r="B2210" s="29" t="s">
        <v>1108</v>
      </c>
      <c r="C2210" s="2" t="s">
        <v>3978</v>
      </c>
      <c r="D2210" s="2" t="str">
        <f t="array" ref="D2210">_xlfn.XLOOKUP(C2210,Customers!A:A,Customers!B:B)</f>
        <v>Customer 1123</v>
      </c>
      <c r="E2210" s="2" t="s">
        <v>548</v>
      </c>
      <c r="F2210" s="2" t="str">
        <f t="array" ref="F2210">_xlfn.XLOOKUP(E2210,Restaurants!A:A,Restaurants!B:B)</f>
        <v>Restaurant 071</v>
      </c>
      <c r="G2210" s="2" t="s">
        <v>221</v>
      </c>
      <c r="H2210" s="2" t="str">
        <f t="array" ref="H2210">_xlfn.XLOOKUP(G2210,Food_Menu!A:A,Food_Menu!B:B)</f>
        <v>Food Item 0220</v>
      </c>
      <c r="I2210" s="2">
        <f t="array" ref="I2210">_xlfn.XLOOKUP(G2210,Food_Menu!A:A,Food_Menu!D:D)</f>
        <v>194.15</v>
      </c>
      <c r="J2210" s="2" t="s">
        <v>735</v>
      </c>
      <c r="K2210" s="2" t="str">
        <f t="array" ref="K2210">_xlfn.XLOOKUP(J2210,Delivery_Partners!A:A,Delivery_Partners!B:B)</f>
        <v>Delivery Partner 116</v>
      </c>
      <c r="L2210" s="3">
        <v>2</v>
      </c>
      <c r="M2210" s="2" t="s">
        <v>23</v>
      </c>
      <c r="N2210" s="2" t="s">
        <v>55</v>
      </c>
      <c r="O2210" s="3">
        <v>41</v>
      </c>
      <c r="P2210" s="13">
        <f t="shared" ref="P2210:P2213" si="456">I2210*L2210</f>
        <v>388.3</v>
      </c>
      <c r="Q2210" s="13" t="str">
        <f t="shared" ref="Q2210:Q2213" si="457">IF(O2210="","Not Delivered",IF(O2210&lt;=30,"Fast",IF(O2210&lt;=60,"Normal","Slow")))</f>
        <v>Normal</v>
      </c>
      <c r="S2210" s="21"/>
    </row>
    <row r="2211" customHeight="1" spans="1:19">
      <c r="A2211" s="2" t="s">
        <v>3979</v>
      </c>
      <c r="B2211" s="29" t="s">
        <v>974</v>
      </c>
      <c r="C2211" s="2" t="s">
        <v>3980</v>
      </c>
      <c r="D2211" s="2" t="str">
        <f t="array" ref="D2211">_xlfn.XLOOKUP(C2211,Customers!A:A,Customers!B:B)</f>
        <v>Customer 0927</v>
      </c>
      <c r="E2211" s="2" t="s">
        <v>1711</v>
      </c>
      <c r="F2211" s="2" t="str">
        <f t="array" ref="F2211">_xlfn.XLOOKUP(E2211,Restaurants!A:A,Restaurants!B:B)</f>
        <v>Restaurant 100</v>
      </c>
      <c r="G2211" s="2" t="s">
        <v>408</v>
      </c>
      <c r="H2211" s="2" t="str">
        <f t="array" ref="H2211">_xlfn.XLOOKUP(G2211,Food_Menu!A:A,Food_Menu!B:B)</f>
        <v>Food Item 0062</v>
      </c>
      <c r="I2211" s="2">
        <f t="array" ref="I2211">_xlfn.XLOOKUP(G2211,Food_Menu!A:A,Food_Menu!D:D)</f>
        <v>267</v>
      </c>
      <c r="J2211" s="2" t="s">
        <v>718</v>
      </c>
      <c r="K2211" s="2" t="str">
        <f t="array" ref="K2211">_xlfn.XLOOKUP(J2211,Delivery_Partners!A:A,Delivery_Partners!B:B)</f>
        <v>Delivery Partner 071</v>
      </c>
      <c r="L2211" s="3">
        <v>1</v>
      </c>
      <c r="M2211" s="2" t="s">
        <v>23</v>
      </c>
      <c r="N2211" s="2" t="s">
        <v>24</v>
      </c>
      <c r="O2211" s="3">
        <v>30</v>
      </c>
      <c r="P2211" s="13">
        <f t="shared" si="456"/>
        <v>267</v>
      </c>
      <c r="Q2211" s="13" t="str">
        <f t="shared" si="457"/>
        <v>Fast</v>
      </c>
      <c r="S2211" s="21"/>
    </row>
    <row r="2212" customHeight="1" spans="1:19">
      <c r="A2212" s="2" t="s">
        <v>3981</v>
      </c>
      <c r="B2212" s="28">
        <v>45873</v>
      </c>
      <c r="C2212" s="2" t="s">
        <v>26</v>
      </c>
      <c r="D2212" s="2" t="str">
        <f t="array" ref="D2212">_xlfn.XLOOKUP(C2212,Customers!A:A,Customers!B:B)</f>
        <v>Customer 0231</v>
      </c>
      <c r="E2212" s="2" t="s">
        <v>950</v>
      </c>
      <c r="F2212" s="2" t="str">
        <f t="array" ref="F2212">_xlfn.XLOOKUP(E2212,Restaurants!A:A,Restaurants!B:B)</f>
        <v>Restaurant 020</v>
      </c>
      <c r="G2212" s="2" t="s">
        <v>650</v>
      </c>
      <c r="H2212" s="2" t="str">
        <f t="array" ref="H2212">_xlfn.XLOOKUP(G2212,Food_Menu!A:A,Food_Menu!B:B)</f>
        <v>Food Item 0209</v>
      </c>
      <c r="I2212" s="2">
        <f t="array" ref="I2212">_xlfn.XLOOKUP(G2212,Food_Menu!A:A,Food_Menu!D:D)</f>
        <v>533.6</v>
      </c>
      <c r="J2212" s="2" t="s">
        <v>422</v>
      </c>
      <c r="K2212" s="2" t="str">
        <f t="array" ref="K2212">_xlfn.XLOOKUP(J2212,Delivery_Partners!A:A,Delivery_Partners!B:B)</f>
        <v>Delivery Partner 049</v>
      </c>
      <c r="L2212" s="3">
        <v>2</v>
      </c>
      <c r="M2212" s="2" t="s">
        <v>23</v>
      </c>
      <c r="N2212" s="2" t="s">
        <v>24</v>
      </c>
      <c r="O2212" s="3">
        <v>30</v>
      </c>
      <c r="P2212" s="13">
        <f t="shared" si="456"/>
        <v>1067.2</v>
      </c>
      <c r="Q2212" s="13" t="str">
        <f t="shared" si="457"/>
        <v>Fast</v>
      </c>
      <c r="S2212" s="21"/>
    </row>
    <row r="2213" customHeight="1" spans="1:19">
      <c r="A2213" s="2" t="s">
        <v>3982</v>
      </c>
      <c r="B2213" s="28">
        <v>45718</v>
      </c>
      <c r="C2213" s="2" t="s">
        <v>2313</v>
      </c>
      <c r="D2213" s="2" t="str">
        <f t="array" ref="D2213">_xlfn.XLOOKUP(C2213,Customers!A:A,Customers!B:B)</f>
        <v>Customer 0667</v>
      </c>
      <c r="E2213" s="2" t="s">
        <v>1191</v>
      </c>
      <c r="F2213" s="2" t="str">
        <f t="array" ref="F2213">_xlfn.XLOOKUP(E2213,Restaurants!A:A,Restaurants!B:B)</f>
        <v>Restaurant 060</v>
      </c>
      <c r="G2213" s="2" t="s">
        <v>1040</v>
      </c>
      <c r="H2213" s="2" t="str">
        <f t="array" ref="H2213">_xlfn.XLOOKUP(G2213,Food_Menu!A:A,Food_Menu!B:B)</f>
        <v>Food Item 0185</v>
      </c>
      <c r="I2213" s="2">
        <f t="array" ref="I2213">_xlfn.XLOOKUP(G2213,Food_Menu!A:A,Food_Menu!D:D)</f>
        <v>565.74</v>
      </c>
      <c r="J2213" s="2" t="s">
        <v>1132</v>
      </c>
      <c r="K2213" s="2" t="str">
        <f t="array" ref="K2213">_xlfn.XLOOKUP(J2213,Delivery_Partners!A:A,Delivery_Partners!B:B)</f>
        <v>Delivery Partner 151</v>
      </c>
      <c r="L2213" s="3">
        <v>3</v>
      </c>
      <c r="M2213" s="2" t="s">
        <v>23</v>
      </c>
      <c r="N2213" s="2" t="s">
        <v>55</v>
      </c>
      <c r="O2213" s="3">
        <v>36</v>
      </c>
      <c r="P2213" s="13">
        <f t="shared" si="456"/>
        <v>1697.22</v>
      </c>
      <c r="Q2213" s="13" t="str">
        <f t="shared" si="457"/>
        <v>Normal</v>
      </c>
      <c r="S2213" s="21"/>
    </row>
    <row r="2214" hidden="1" customHeight="1" spans="1:19">
      <c r="A2214" s="2" t="s">
        <v>3983</v>
      </c>
      <c r="B2214" s="28">
        <v>45754</v>
      </c>
      <c r="C2214" s="2" t="s">
        <v>3361</v>
      </c>
      <c r="D2214" s="2" t="str">
        <f t="array" ref="D2214">_xlfn.XLOOKUP(C2214,Customers!A:A,Customers!B:B)</f>
        <v>Customer 1084</v>
      </c>
      <c r="E2214" s="2" t="s">
        <v>1173</v>
      </c>
      <c r="F2214" s="2" t="str">
        <f t="array" ref="F2214">_xlfn.XLOOKUP(E2214,Restaurants!A:A,Restaurants!B:B)</f>
        <v>Restaurant 080</v>
      </c>
      <c r="G2214" s="2" t="s">
        <v>1185</v>
      </c>
      <c r="H2214" s="2" t="str">
        <f t="array" ref="H2214">_xlfn.XLOOKUP(G2214,Food_Menu!A:A,Food_Menu!B:B)</f>
        <v>Food Item 0103</v>
      </c>
      <c r="I2214" s="2"/>
      <c r="J2214" s="2" t="s">
        <v>432</v>
      </c>
      <c r="K2214" s="2" t="str">
        <f t="array" ref="K2214">_xlfn.XLOOKUP(J2214,Delivery_Partners!A:A,Delivery_Partners!B:B)</f>
        <v>Delivery Partner 029</v>
      </c>
      <c r="L2214" s="3">
        <v>1</v>
      </c>
      <c r="M2214" s="2" t="s">
        <v>101</v>
      </c>
      <c r="N2214" s="2" t="s">
        <v>74</v>
      </c>
      <c r="O2214" s="2"/>
    </row>
    <row r="2215" customHeight="1" spans="1:19">
      <c r="A2215" s="2" t="s">
        <v>3984</v>
      </c>
      <c r="B2215" s="29" t="s">
        <v>891</v>
      </c>
      <c r="C2215" s="2" t="s">
        <v>1263</v>
      </c>
      <c r="D2215" s="2" t="str">
        <f t="array" ref="D2215">_xlfn.XLOOKUP(C2215,Customers!A:A,Customers!B:B)</f>
        <v>Customer 0336</v>
      </c>
      <c r="E2215" s="2" t="s">
        <v>658</v>
      </c>
      <c r="F2215" s="2" t="str">
        <f t="array" ref="F2215">_xlfn.XLOOKUP(E2215,Restaurants!A:A,Restaurants!B:B)</f>
        <v>Restaurant 040</v>
      </c>
      <c r="G2215" s="2" t="s">
        <v>250</v>
      </c>
      <c r="H2215" s="2" t="str">
        <f t="array" ref="H2215">_xlfn.XLOOKUP(G2215,Food_Menu!A:A,Food_Menu!B:B)</f>
        <v>Food Item 0109</v>
      </c>
      <c r="I2215" s="2">
        <f t="array" ref="I2215">_xlfn.XLOOKUP(G2215,Food_Menu!A:A,Food_Menu!D:D)</f>
        <v>538.59</v>
      </c>
      <c r="J2215" s="2" t="s">
        <v>251</v>
      </c>
      <c r="K2215" s="2" t="str">
        <f t="array" ref="K2215">_xlfn.XLOOKUP(J2215,Delivery_Partners!A:A,Delivery_Partners!B:B)</f>
        <v>Delivery Partner 089</v>
      </c>
      <c r="L2215" s="3">
        <v>1</v>
      </c>
      <c r="M2215" s="2" t="s">
        <v>23</v>
      </c>
      <c r="N2215" s="2" t="s">
        <v>42</v>
      </c>
      <c r="O2215" s="3">
        <v>17</v>
      </c>
      <c r="P2215" s="13">
        <f t="shared" ref="P2215:P2218" si="458">I2215*L2215</f>
        <v>538.59</v>
      </c>
      <c r="Q2215" s="13" t="str">
        <f t="shared" ref="Q2215:Q2218" si="459">IF(O2215="","Not Delivered",IF(O2215&lt;=30,"Fast",IF(O2215&lt;=60,"Normal","Slow")))</f>
        <v>Fast</v>
      </c>
      <c r="S2215" s="21"/>
    </row>
    <row r="2216" customHeight="1" spans="1:19">
      <c r="A2216" s="2" t="s">
        <v>3985</v>
      </c>
      <c r="B2216" s="29" t="s">
        <v>1222</v>
      </c>
      <c r="C2216" s="2" t="s">
        <v>1660</v>
      </c>
      <c r="D2216" s="2" t="str">
        <f t="array" ref="D2216">_xlfn.XLOOKUP(C2216,Customers!A:A,Customers!B:B)</f>
        <v>Customer 0644</v>
      </c>
      <c r="E2216" s="2" t="s">
        <v>239</v>
      </c>
      <c r="F2216" s="2" t="str">
        <f t="array" ref="F2216">_xlfn.XLOOKUP(E2216,Restaurants!A:A,Restaurants!B:B)</f>
        <v>Restaurant 105</v>
      </c>
      <c r="G2216" s="2" t="s">
        <v>533</v>
      </c>
      <c r="H2216" s="2" t="str">
        <f t="array" ref="H2216">_xlfn.XLOOKUP(G2216,Food_Menu!A:A,Food_Menu!B:B)</f>
        <v>Food Item 0078</v>
      </c>
      <c r="I2216" s="2">
        <f t="array" ref="I2216">_xlfn.XLOOKUP(G2216,Food_Menu!A:A,Food_Menu!D:D)</f>
        <v>220.49</v>
      </c>
      <c r="J2216" s="2" t="s">
        <v>1125</v>
      </c>
      <c r="K2216" s="2" t="str">
        <f t="array" ref="K2216">_xlfn.XLOOKUP(J2216,Delivery_Partners!A:A,Delivery_Partners!B:B)</f>
        <v>Delivery Partner 031</v>
      </c>
      <c r="L2216" s="3">
        <v>1</v>
      </c>
      <c r="M2216" s="2" t="s">
        <v>23</v>
      </c>
      <c r="N2216" s="2" t="s">
        <v>55</v>
      </c>
      <c r="O2216" s="3">
        <v>41</v>
      </c>
      <c r="P2216" s="13">
        <f t="shared" si="458"/>
        <v>220.49</v>
      </c>
      <c r="Q2216" s="13" t="str">
        <f t="shared" si="459"/>
        <v>Normal</v>
      </c>
      <c r="S2216" s="21"/>
    </row>
    <row r="2217" customHeight="1" spans="1:19">
      <c r="A2217" s="2" t="s">
        <v>3986</v>
      </c>
      <c r="B2217" s="29" t="s">
        <v>2528</v>
      </c>
      <c r="C2217" s="2" t="s">
        <v>2136</v>
      </c>
      <c r="D2217" s="2" t="str">
        <f t="array" ref="D2217">_xlfn.XLOOKUP(C2217,Customers!A:A,Customers!B:B)</f>
        <v>Customer 0906</v>
      </c>
      <c r="E2217" s="2" t="s">
        <v>66</v>
      </c>
      <c r="F2217" s="2" t="str">
        <f t="array" ref="F2217">_xlfn.XLOOKUP(E2217,Restaurants!A:A,Restaurants!B:B)</f>
        <v>Restaurant 037</v>
      </c>
      <c r="G2217" s="2" t="s">
        <v>1809</v>
      </c>
      <c r="H2217" s="2" t="str">
        <f t="array" ref="H2217">_xlfn.XLOOKUP(G2217,Food_Menu!A:A,Food_Menu!B:B)</f>
        <v>Food Item 0095</v>
      </c>
      <c r="I2217" s="2">
        <f t="array" ref="I2217">_xlfn.XLOOKUP(G2217,Food_Menu!A:A,Food_Menu!D:D)</f>
        <v>461.01</v>
      </c>
      <c r="J2217" s="2" t="s">
        <v>510</v>
      </c>
      <c r="K2217" s="2" t="str">
        <f t="array" ref="K2217">_xlfn.XLOOKUP(J2217,Delivery_Partners!A:A,Delivery_Partners!B:B)</f>
        <v>Delivery Partner 025</v>
      </c>
      <c r="L2217" s="3">
        <v>1</v>
      </c>
      <c r="M2217" s="2" t="s">
        <v>23</v>
      </c>
      <c r="N2217" s="2" t="s">
        <v>24</v>
      </c>
      <c r="O2217" s="3">
        <v>33</v>
      </c>
      <c r="P2217" s="13">
        <f t="shared" si="458"/>
        <v>461.01</v>
      </c>
      <c r="Q2217" s="13" t="str">
        <f t="shared" si="459"/>
        <v>Normal</v>
      </c>
      <c r="S2217" s="21"/>
    </row>
    <row r="2218" customHeight="1" spans="1:19">
      <c r="A2218" s="2" t="s">
        <v>3987</v>
      </c>
      <c r="B2218" s="29" t="s">
        <v>1027</v>
      </c>
      <c r="C2218" s="2" t="s">
        <v>430</v>
      </c>
      <c r="D2218" s="2" t="str">
        <f t="array" ref="D2218">_xlfn.XLOOKUP(C2218,Customers!A:A,Customers!B:B)</f>
        <v>Customer 0328</v>
      </c>
      <c r="E2218" s="2" t="s">
        <v>66</v>
      </c>
      <c r="F2218" s="2" t="str">
        <f t="array" ref="F2218">_xlfn.XLOOKUP(E2218,Restaurants!A:A,Restaurants!B:B)</f>
        <v>Restaurant 037</v>
      </c>
      <c r="G2218" s="2" t="s">
        <v>1185</v>
      </c>
      <c r="H2218" s="2" t="str">
        <f t="array" ref="H2218">_xlfn.XLOOKUP(G2218,Food_Menu!A:A,Food_Menu!B:B)</f>
        <v>Food Item 0103</v>
      </c>
      <c r="I2218" s="2">
        <f t="array" ref="I2218">_xlfn.XLOOKUP(G2218,Food_Menu!A:A,Food_Menu!D:D)</f>
        <v>421.35</v>
      </c>
      <c r="J2218" s="2" t="s">
        <v>942</v>
      </c>
      <c r="K2218" s="2" t="str">
        <f t="array" ref="K2218">_xlfn.XLOOKUP(J2218,Delivery_Partners!A:A,Delivery_Partners!B:B)</f>
        <v>Delivery Partner 037</v>
      </c>
      <c r="L2218" s="3">
        <v>1</v>
      </c>
      <c r="M2218" s="2" t="s">
        <v>23</v>
      </c>
      <c r="N2218" s="2" t="s">
        <v>74</v>
      </c>
      <c r="O2218" s="3">
        <v>32</v>
      </c>
      <c r="P2218" s="13">
        <f t="shared" si="458"/>
        <v>421.35</v>
      </c>
      <c r="Q2218" s="13" t="str">
        <f t="shared" si="459"/>
        <v>Normal</v>
      </c>
      <c r="S2218" s="21"/>
    </row>
    <row r="2219" hidden="1" customHeight="1" spans="1:19">
      <c r="A2219" s="2" t="s">
        <v>3988</v>
      </c>
      <c r="B2219" s="28">
        <v>45973</v>
      </c>
      <c r="C2219" s="2" t="s">
        <v>3989</v>
      </c>
      <c r="D2219" s="2" t="str">
        <f t="array" ref="D2219">_xlfn.XLOOKUP(C2219,Customers!A:A,Customers!B:B)</f>
        <v>Customer 0622</v>
      </c>
      <c r="E2219" s="2" t="s">
        <v>658</v>
      </c>
      <c r="F2219" s="2" t="str">
        <f t="array" ref="F2219">_xlfn.XLOOKUP(E2219,Restaurants!A:A,Restaurants!B:B)</f>
        <v>Restaurant 040</v>
      </c>
      <c r="G2219" s="2" t="s">
        <v>1044</v>
      </c>
      <c r="H2219" s="2" t="str">
        <f t="array" ref="H2219">_xlfn.XLOOKUP(G2219,Food_Menu!A:A,Food_Menu!B:B)</f>
        <v>Food Item 0033</v>
      </c>
      <c r="I2219" s="2"/>
      <c r="J2219" s="2" t="s">
        <v>976</v>
      </c>
      <c r="K2219" s="2" t="str">
        <f t="array" ref="K2219">_xlfn.XLOOKUP(J2219,Delivery_Partners!A:A,Delivery_Partners!B:B)</f>
        <v>Delivery Partner 047</v>
      </c>
      <c r="L2219" s="3">
        <v>2</v>
      </c>
      <c r="M2219" s="2" t="s">
        <v>101</v>
      </c>
      <c r="N2219" s="2" t="s">
        <v>42</v>
      </c>
      <c r="O2219" s="2"/>
    </row>
    <row r="2220" customHeight="1" spans="1:19">
      <c r="A2220" s="2" t="s">
        <v>3990</v>
      </c>
      <c r="B2220" s="28">
        <v>45787</v>
      </c>
      <c r="C2220" s="2" t="s">
        <v>3070</v>
      </c>
      <c r="D2220" s="2" t="str">
        <f t="array" ref="D2220">_xlfn.XLOOKUP(C2220,Customers!A:A,Customers!B:B)</f>
        <v>Customer 0664</v>
      </c>
      <c r="E2220" s="2" t="s">
        <v>726</v>
      </c>
      <c r="F2220" s="2" t="str">
        <f t="array" ref="F2220">_xlfn.XLOOKUP(E2220,Restaurants!A:A,Restaurants!B:B)</f>
        <v>Restaurant 082</v>
      </c>
      <c r="G2220" s="2" t="s">
        <v>826</v>
      </c>
      <c r="H2220" s="2" t="str">
        <f t="array" ref="H2220">_xlfn.XLOOKUP(G2220,Food_Menu!A:A,Food_Menu!B:B)</f>
        <v>Food Item 0072</v>
      </c>
      <c r="I2220" s="2">
        <f t="array" ref="I2220">_xlfn.XLOOKUP(G2220,Food_Menu!A:A,Food_Menu!D:D)</f>
        <v>154.11</v>
      </c>
      <c r="J2220" s="2" t="s">
        <v>54</v>
      </c>
      <c r="K2220" s="2" t="str">
        <f t="array" ref="K2220">_xlfn.XLOOKUP(J2220,Delivery_Partners!A:A,Delivery_Partners!B:B)</f>
        <v>Delivery Partner 075</v>
      </c>
      <c r="L2220" s="3">
        <v>1</v>
      </c>
      <c r="M2220" s="2" t="s">
        <v>23</v>
      </c>
      <c r="N2220" s="2" t="s">
        <v>74</v>
      </c>
      <c r="O2220" s="3">
        <v>15</v>
      </c>
      <c r="P2220" s="13">
        <f t="shared" ref="P2220:P2221" si="460">I2220*L2220</f>
        <v>154.11</v>
      </c>
      <c r="Q2220" s="13" t="str">
        <f t="shared" ref="Q2220:Q2221" si="461">IF(O2220="","Not Delivered",IF(O2220&lt;=30,"Fast",IF(O2220&lt;=60,"Normal","Slow")))</f>
        <v>Fast</v>
      </c>
      <c r="S2220" s="21"/>
    </row>
    <row r="2221" customHeight="1" spans="1:19">
      <c r="A2221" s="2" t="s">
        <v>3991</v>
      </c>
      <c r="B2221" s="29" t="s">
        <v>546</v>
      </c>
      <c r="C2221" s="2" t="s">
        <v>1729</v>
      </c>
      <c r="D2221" s="2" t="str">
        <f t="array" ref="D2221">_xlfn.XLOOKUP(C2221,Customers!A:A,Customers!B:B)</f>
        <v>Customer 0214</v>
      </c>
      <c r="E2221" s="2" t="s">
        <v>871</v>
      </c>
      <c r="F2221" s="2" t="str">
        <f t="array" ref="F2221">_xlfn.XLOOKUP(E2221,Restaurants!A:A,Restaurants!B:B)</f>
        <v>Restaurant 015</v>
      </c>
      <c r="G2221" s="2" t="s">
        <v>2114</v>
      </c>
      <c r="H2221" s="2" t="str">
        <f t="array" ref="H2221">_xlfn.XLOOKUP(G2221,Food_Menu!A:A,Food_Menu!B:B)</f>
        <v>Food Item 0193</v>
      </c>
      <c r="I2221" s="2">
        <f t="array" ref="I2221">_xlfn.XLOOKUP(G2221,Food_Menu!A:A,Food_Menu!D:D)</f>
        <v>565.09</v>
      </c>
      <c r="J2221" s="2" t="s">
        <v>368</v>
      </c>
      <c r="K2221" s="2" t="str">
        <f t="array" ref="K2221">_xlfn.XLOOKUP(J2221,Delivery_Partners!A:A,Delivery_Partners!B:B)</f>
        <v>Delivery Partner 085</v>
      </c>
      <c r="L2221" s="3">
        <v>2</v>
      </c>
      <c r="M2221" s="2" t="s">
        <v>23</v>
      </c>
      <c r="N2221" s="2" t="s">
        <v>55</v>
      </c>
      <c r="O2221" s="3">
        <v>39</v>
      </c>
      <c r="P2221" s="13">
        <f t="shared" si="460"/>
        <v>1130.18</v>
      </c>
      <c r="Q2221" s="13" t="str">
        <f t="shared" si="461"/>
        <v>Normal</v>
      </c>
      <c r="S2221" s="21"/>
    </row>
    <row r="2222" hidden="1" customHeight="1" spans="1:19">
      <c r="A2222" s="2" t="s">
        <v>3992</v>
      </c>
      <c r="B2222" s="29" t="s">
        <v>1604</v>
      </c>
      <c r="C2222" s="2" t="s">
        <v>1729</v>
      </c>
      <c r="D2222" s="2" t="str">
        <f t="array" ref="D2222">_xlfn.XLOOKUP(C2222,Customers!A:A,Customers!B:B)</f>
        <v>Customer 0214</v>
      </c>
      <c r="E2222" s="2" t="s">
        <v>93</v>
      </c>
      <c r="F2222" s="2" t="str">
        <f t="array" ref="F2222">_xlfn.XLOOKUP(E2222,Restaurants!A:A,Restaurants!B:B)</f>
        <v>Restaurant 018</v>
      </c>
      <c r="G2222" s="2" t="s">
        <v>596</v>
      </c>
      <c r="H2222" s="2" t="str">
        <f t="array" ref="H2222">_xlfn.XLOOKUP(G2222,Food_Menu!A:A,Food_Menu!B:B)</f>
        <v>Food Item 0216</v>
      </c>
      <c r="I2222" s="2"/>
      <c r="J2222" s="2" t="s">
        <v>510</v>
      </c>
      <c r="K2222" s="2" t="str">
        <f t="array" ref="K2222">_xlfn.XLOOKUP(J2222,Delivery_Partners!A:A,Delivery_Partners!B:B)</f>
        <v>Delivery Partner 025</v>
      </c>
      <c r="L2222" s="3">
        <v>1</v>
      </c>
      <c r="M2222" s="2" t="s">
        <v>101</v>
      </c>
      <c r="N2222" s="2" t="s">
        <v>24</v>
      </c>
      <c r="O2222" s="2"/>
    </row>
    <row r="2223" customHeight="1" spans="1:19">
      <c r="A2223" s="2" t="s">
        <v>3993</v>
      </c>
      <c r="B2223" s="29" t="s">
        <v>980</v>
      </c>
      <c r="C2223" s="2" t="s">
        <v>3994</v>
      </c>
      <c r="D2223" s="2" t="str">
        <f t="array" ref="D2223">_xlfn.XLOOKUP(C2223,Customers!A:A,Customers!B:B)</f>
        <v>Customer 0676</v>
      </c>
      <c r="E2223" s="2" t="s">
        <v>265</v>
      </c>
      <c r="F2223" s="2" t="str">
        <f t="array" ref="F2223">_xlfn.XLOOKUP(E2223,Restaurants!A:A,Restaurants!B:B)</f>
        <v>Restaurant 094</v>
      </c>
      <c r="G2223" s="2" t="s">
        <v>514</v>
      </c>
      <c r="H2223" s="2" t="str">
        <f t="array" ref="H2223">_xlfn.XLOOKUP(G2223,Food_Menu!A:A,Food_Menu!B:B)</f>
        <v>Food Item 0013</v>
      </c>
      <c r="I2223" s="2">
        <f t="array" ref="I2223">_xlfn.XLOOKUP(G2223,Food_Menu!A:A,Food_Menu!D:D)</f>
        <v>584.96</v>
      </c>
      <c r="J2223" s="2" t="s">
        <v>1375</v>
      </c>
      <c r="K2223" s="2" t="str">
        <f t="array" ref="K2223">_xlfn.XLOOKUP(J2223,Delivery_Partners!A:A,Delivery_Partners!B:B)</f>
        <v>Delivery Partner 008</v>
      </c>
      <c r="L2223" s="3">
        <v>2</v>
      </c>
      <c r="M2223" s="2" t="s">
        <v>23</v>
      </c>
      <c r="N2223" s="2" t="s">
        <v>24</v>
      </c>
      <c r="O2223" s="3">
        <v>47</v>
      </c>
      <c r="P2223" s="13">
        <f t="shared" ref="P2223:P2227" si="462">I2223*L2223</f>
        <v>1169.92</v>
      </c>
      <c r="Q2223" s="13" t="str">
        <f t="shared" ref="Q2223:Q2227" si="463">IF(O2223="","Not Delivered",IF(O2223&lt;=30,"Fast",IF(O2223&lt;=60,"Normal","Slow")))</f>
        <v>Normal</v>
      </c>
      <c r="S2223" s="21"/>
    </row>
    <row r="2224" customHeight="1" spans="1:19">
      <c r="A2224" s="2" t="s">
        <v>3995</v>
      </c>
      <c r="B2224" s="29" t="s">
        <v>700</v>
      </c>
      <c r="C2224" s="2" t="s">
        <v>2418</v>
      </c>
      <c r="D2224" s="2" t="str">
        <f t="array" ref="D2224">_xlfn.XLOOKUP(C2224,Customers!A:A,Customers!B:B)</f>
        <v>Customer 0215</v>
      </c>
      <c r="E2224" s="2" t="s">
        <v>702</v>
      </c>
      <c r="F2224" s="2" t="str">
        <f t="array" ref="F2224">_xlfn.XLOOKUP(E2224,Restaurants!A:A,Restaurants!B:B)</f>
        <v>Restaurant 025</v>
      </c>
      <c r="G2224" s="2" t="s">
        <v>789</v>
      </c>
      <c r="H2224" s="2" t="str">
        <f t="array" ref="H2224">_xlfn.XLOOKUP(G2224,Food_Menu!A:A,Food_Menu!B:B)</f>
        <v>Food Item 0162</v>
      </c>
      <c r="I2224" s="2">
        <f t="array" ref="I2224">_xlfn.XLOOKUP(G2224,Food_Menu!A:A,Food_Menu!D:D)</f>
        <v>422.16</v>
      </c>
      <c r="J2224" s="2" t="s">
        <v>895</v>
      </c>
      <c r="K2224" s="2" t="str">
        <f t="array" ref="K2224">_xlfn.XLOOKUP(J2224,Delivery_Partners!A:A,Delivery_Partners!B:B)</f>
        <v>Delivery Partner 018</v>
      </c>
      <c r="L2224" s="3">
        <v>3</v>
      </c>
      <c r="M2224" s="2" t="s">
        <v>23</v>
      </c>
      <c r="N2224" s="2" t="s">
        <v>24</v>
      </c>
      <c r="O2224" s="3">
        <v>23</v>
      </c>
      <c r="P2224" s="13">
        <f t="shared" si="462"/>
        <v>1266.48</v>
      </c>
      <c r="Q2224" s="13" t="str">
        <f t="shared" si="463"/>
        <v>Fast</v>
      </c>
      <c r="S2224" s="21"/>
    </row>
    <row r="2225" customHeight="1" spans="1:19">
      <c r="A2225" s="2" t="s">
        <v>3996</v>
      </c>
      <c r="B2225" s="29" t="s">
        <v>129</v>
      </c>
      <c r="C2225" s="2" t="s">
        <v>1545</v>
      </c>
      <c r="D2225" s="2" t="str">
        <f t="array" ref="D2225">_xlfn.XLOOKUP(C2225,Customers!A:A,Customers!B:B)</f>
        <v>Customer 1138</v>
      </c>
      <c r="E2225" s="2" t="s">
        <v>71</v>
      </c>
      <c r="F2225" s="2" t="str">
        <f t="array" ref="F2225">_xlfn.XLOOKUP(E2225,Restaurants!A:A,Restaurants!B:B)</f>
        <v>Restaurant 013</v>
      </c>
      <c r="G2225" s="2" t="s">
        <v>1475</v>
      </c>
      <c r="H2225" s="2" t="str">
        <f t="array" ref="H2225">_xlfn.XLOOKUP(G2225,Food_Menu!A:A,Food_Menu!B:B)</f>
        <v>Food Item 0053</v>
      </c>
      <c r="I2225" s="2">
        <f t="array" ref="I2225">_xlfn.XLOOKUP(G2225,Food_Menu!A:A,Food_Menu!D:D)</f>
        <v>308.97</v>
      </c>
      <c r="J2225" s="2" t="s">
        <v>91</v>
      </c>
      <c r="K2225" s="2" t="str">
        <f t="array" ref="K2225">_xlfn.XLOOKUP(J2225,Delivery_Partners!A:A,Delivery_Partners!B:B)</f>
        <v>Delivery Partner 114</v>
      </c>
      <c r="L2225" s="3">
        <v>1</v>
      </c>
      <c r="M2225" s="2" t="s">
        <v>23</v>
      </c>
      <c r="N2225" s="2" t="s">
        <v>24</v>
      </c>
      <c r="O2225" s="3">
        <v>42</v>
      </c>
      <c r="P2225" s="13">
        <f t="shared" si="462"/>
        <v>308.97</v>
      </c>
      <c r="Q2225" s="13" t="str">
        <f t="shared" si="463"/>
        <v>Normal</v>
      </c>
      <c r="S2225" s="21"/>
    </row>
    <row r="2226" customHeight="1" spans="1:19">
      <c r="A2226" s="2" t="s">
        <v>3997</v>
      </c>
      <c r="B2226" s="29" t="s">
        <v>1515</v>
      </c>
      <c r="C2226" s="2" t="s">
        <v>274</v>
      </c>
      <c r="D2226" s="2" t="str">
        <f t="array" ref="D2226">_xlfn.XLOOKUP(C2226,Customers!A:A,Customers!B:B)</f>
        <v>Customer 0629</v>
      </c>
      <c r="E2226" s="2" t="s">
        <v>83</v>
      </c>
      <c r="F2226" s="2" t="str">
        <f t="array" ref="F2226">_xlfn.XLOOKUP(E2226,Restaurants!A:A,Restaurants!B:B)</f>
        <v>Restaurant 032</v>
      </c>
      <c r="G2226" s="2" t="s">
        <v>557</v>
      </c>
      <c r="H2226" s="2" t="str">
        <f t="array" ref="H2226">_xlfn.XLOOKUP(G2226,Food_Menu!A:A,Food_Menu!B:B)</f>
        <v>Food Item 0144</v>
      </c>
      <c r="I2226" s="2">
        <f t="array" ref="I2226">_xlfn.XLOOKUP(G2226,Food_Menu!A:A,Food_Menu!D:D)</f>
        <v>277.13</v>
      </c>
      <c r="J2226" s="2" t="s">
        <v>118</v>
      </c>
      <c r="K2226" s="2" t="str">
        <f t="array" ref="K2226">_xlfn.XLOOKUP(J2226,Delivery_Partners!A:A,Delivery_Partners!B:B)</f>
        <v>Delivery Partner 176</v>
      </c>
      <c r="L2226" s="3">
        <v>1</v>
      </c>
      <c r="M2226" s="2" t="s">
        <v>23</v>
      </c>
      <c r="N2226" s="2" t="s">
        <v>24</v>
      </c>
      <c r="O2226" s="3">
        <v>28</v>
      </c>
      <c r="P2226" s="13">
        <f t="shared" si="462"/>
        <v>277.13</v>
      </c>
      <c r="Q2226" s="13" t="str">
        <f t="shared" si="463"/>
        <v>Fast</v>
      </c>
      <c r="S2226" s="21"/>
    </row>
    <row r="2227" customHeight="1" spans="1:19">
      <c r="A2227" s="2" t="s">
        <v>3998</v>
      </c>
      <c r="B2227" s="29" t="s">
        <v>2448</v>
      </c>
      <c r="C2227" s="2" t="s">
        <v>2917</v>
      </c>
      <c r="D2227" s="2" t="str">
        <f t="array" ref="D2227">_xlfn.XLOOKUP(C2227,Customers!A:A,Customers!B:B)</f>
        <v>Customer 0847</v>
      </c>
      <c r="E2227" s="2" t="s">
        <v>669</v>
      </c>
      <c r="F2227" s="2" t="str">
        <f t="array" ref="F2227">_xlfn.XLOOKUP(E2227,Restaurants!A:A,Restaurants!B:B)</f>
        <v>Restaurant 048</v>
      </c>
      <c r="G2227" s="2" t="s">
        <v>183</v>
      </c>
      <c r="H2227" s="2" t="str">
        <f t="array" ref="H2227">_xlfn.XLOOKUP(G2227,Food_Menu!A:A,Food_Menu!B:B)</f>
        <v>Food Item 0137</v>
      </c>
      <c r="I2227" s="2">
        <f t="array" ref="I2227">_xlfn.XLOOKUP(G2227,Food_Menu!A:A,Food_Menu!D:D)</f>
        <v>200.4</v>
      </c>
      <c r="J2227" s="2" t="s">
        <v>909</v>
      </c>
      <c r="K2227" s="2" t="str">
        <f t="array" ref="K2227">_xlfn.XLOOKUP(J2227,Delivery_Partners!A:A,Delivery_Partners!B:B)</f>
        <v>Delivery Partner 005</v>
      </c>
      <c r="L2227" s="3">
        <v>1</v>
      </c>
      <c r="M2227" s="2" t="s">
        <v>23</v>
      </c>
      <c r="N2227" s="2" t="s">
        <v>74</v>
      </c>
      <c r="O2227" s="3">
        <v>28</v>
      </c>
      <c r="P2227" s="13">
        <f t="shared" si="462"/>
        <v>200.4</v>
      </c>
      <c r="Q2227" s="13" t="str">
        <f t="shared" si="463"/>
        <v>Fast</v>
      </c>
      <c r="S2227" s="21"/>
    </row>
    <row r="2228" hidden="1" customHeight="1" spans="1:19">
      <c r="A2228" s="2" t="s">
        <v>3999</v>
      </c>
      <c r="B2228" s="28">
        <v>45658</v>
      </c>
      <c r="C2228" s="2" t="s">
        <v>3339</v>
      </c>
      <c r="D2228" s="2" t="str">
        <f t="array" ref="D2228">_xlfn.XLOOKUP(C2228,Customers!A:A,Customers!B:B)</f>
        <v>Customer 0477</v>
      </c>
      <c r="E2228" s="2" t="s">
        <v>819</v>
      </c>
      <c r="F2228" s="2" t="str">
        <f t="array" ref="F2228">_xlfn.XLOOKUP(E2228,Restaurants!A:A,Restaurants!B:B)</f>
        <v>Restaurant 004</v>
      </c>
      <c r="G2228" s="2" t="s">
        <v>1103</v>
      </c>
      <c r="H2228" s="2" t="str">
        <f t="array" ref="H2228">_xlfn.XLOOKUP(G2228,Food_Menu!A:A,Food_Menu!B:B)</f>
        <v>Food Item 0194</v>
      </c>
      <c r="I2228" s="2"/>
      <c r="J2228" s="2" t="s">
        <v>663</v>
      </c>
      <c r="K2228" s="2" t="str">
        <f t="array" ref="K2228">_xlfn.XLOOKUP(J2228,Delivery_Partners!A:A,Delivery_Partners!B:B)</f>
        <v>Delivery Partner 007</v>
      </c>
      <c r="L2228" s="3">
        <v>1</v>
      </c>
      <c r="M2228" s="2" t="s">
        <v>101</v>
      </c>
      <c r="N2228" s="2" t="s">
        <v>24</v>
      </c>
      <c r="O2228" s="2"/>
    </row>
    <row r="2229" customHeight="1" spans="1:19">
      <c r="A2229" s="2" t="s">
        <v>4000</v>
      </c>
      <c r="B2229" s="29" t="s">
        <v>1961</v>
      </c>
      <c r="C2229" s="2" t="s">
        <v>19</v>
      </c>
      <c r="D2229" s="2" t="str">
        <f t="array" ref="D2229">_xlfn.XLOOKUP(C2229,Customers!A:A,Customers!B:B)</f>
        <v>Customer 0359</v>
      </c>
      <c r="E2229" s="2" t="s">
        <v>245</v>
      </c>
      <c r="F2229" s="2" t="str">
        <f t="array" ref="F2229">_xlfn.XLOOKUP(E2229,Restaurants!A:A,Restaurants!B:B)</f>
        <v>Restaurant 101</v>
      </c>
      <c r="G2229" s="2" t="s">
        <v>1547</v>
      </c>
      <c r="H2229" s="2" t="str">
        <f t="array" ref="H2229">_xlfn.XLOOKUP(G2229,Food_Menu!A:A,Food_Menu!B:B)</f>
        <v>Food Item 0155</v>
      </c>
      <c r="I2229" s="2">
        <f t="array" ref="I2229">_xlfn.XLOOKUP(G2229,Food_Menu!A:A,Food_Menu!D:D)</f>
        <v>185.15</v>
      </c>
      <c r="J2229" s="2" t="s">
        <v>474</v>
      </c>
      <c r="K2229" s="2" t="str">
        <f t="array" ref="K2229">_xlfn.XLOOKUP(J2229,Delivery_Partners!A:A,Delivery_Partners!B:B)</f>
        <v>Delivery Partner 141</v>
      </c>
      <c r="L2229" s="3">
        <v>2</v>
      </c>
      <c r="M2229" s="2" t="s">
        <v>23</v>
      </c>
      <c r="N2229" s="2" t="s">
        <v>24</v>
      </c>
      <c r="O2229" s="3">
        <v>40</v>
      </c>
      <c r="P2229" s="13">
        <f t="shared" ref="P2229:P2230" si="464">I2229*L2229</f>
        <v>370.3</v>
      </c>
      <c r="Q2229" s="13" t="str">
        <f t="shared" ref="Q2229:Q2230" si="465">IF(O2229="","Not Delivered",IF(O2229&lt;=30,"Fast",IF(O2229&lt;=60,"Normal","Slow")))</f>
        <v>Normal</v>
      </c>
      <c r="S2229" s="21"/>
    </row>
    <row r="2230" customHeight="1" spans="1:19">
      <c r="A2230" s="2" t="s">
        <v>4001</v>
      </c>
      <c r="B2230" s="29" t="s">
        <v>416</v>
      </c>
      <c r="C2230" s="2" t="s">
        <v>1616</v>
      </c>
      <c r="D2230" s="2" t="str">
        <f t="array" ref="D2230">_xlfn.XLOOKUP(C2230,Customers!A:A,Customers!B:B)</f>
        <v>Customer 0584</v>
      </c>
      <c r="E2230" s="2" t="s">
        <v>871</v>
      </c>
      <c r="F2230" s="2" t="str">
        <f t="array" ref="F2230">_xlfn.XLOOKUP(E2230,Restaurants!A:A,Restaurants!B:B)</f>
        <v>Restaurant 015</v>
      </c>
      <c r="G2230" s="2" t="s">
        <v>211</v>
      </c>
      <c r="H2230" s="2" t="str">
        <f t="array" ref="H2230">_xlfn.XLOOKUP(G2230,Food_Menu!A:A,Food_Menu!B:B)</f>
        <v>Food Item 0182</v>
      </c>
      <c r="I2230" s="2">
        <f t="array" ref="I2230">_xlfn.XLOOKUP(G2230,Food_Menu!A:A,Food_Menu!D:D)</f>
        <v>512.27</v>
      </c>
      <c r="J2230" s="2" t="s">
        <v>323</v>
      </c>
      <c r="K2230" s="2" t="str">
        <f t="array" ref="K2230">_xlfn.XLOOKUP(J2230,Delivery_Partners!A:A,Delivery_Partners!B:B)</f>
        <v>Delivery Partner 131</v>
      </c>
      <c r="L2230" s="3">
        <v>3</v>
      </c>
      <c r="M2230" s="2" t="s">
        <v>23</v>
      </c>
      <c r="N2230" s="2" t="s">
        <v>55</v>
      </c>
      <c r="O2230" s="3">
        <v>44</v>
      </c>
      <c r="P2230" s="13">
        <f t="shared" si="464"/>
        <v>1536.81</v>
      </c>
      <c r="Q2230" s="13" t="str">
        <f t="shared" si="465"/>
        <v>Normal</v>
      </c>
      <c r="S2230" s="21"/>
    </row>
    <row r="2231" hidden="1" customHeight="1" spans="1:19">
      <c r="A2231" s="2" t="s">
        <v>4002</v>
      </c>
      <c r="B2231" s="29" t="s">
        <v>846</v>
      </c>
      <c r="C2231" s="2" t="s">
        <v>2953</v>
      </c>
      <c r="D2231" s="2" t="str">
        <f t="array" ref="D2231">_xlfn.XLOOKUP(C2231,Customers!A:A,Customers!B:B)</f>
        <v>Customer 0854</v>
      </c>
      <c r="E2231" s="2" t="s">
        <v>1022</v>
      </c>
      <c r="F2231" s="2" t="str">
        <f t="array" ref="F2231">_xlfn.XLOOKUP(E2231,Restaurants!A:A,Restaurants!B:B)</f>
        <v>Restaurant 049</v>
      </c>
      <c r="G2231" s="2" t="s">
        <v>34</v>
      </c>
      <c r="H2231" s="2" t="str">
        <f t="array" ref="H2231">_xlfn.XLOOKUP(G2231,Food_Menu!A:A,Food_Menu!B:B)</f>
        <v>Food Item 0177</v>
      </c>
      <c r="I2231" s="2"/>
      <c r="J2231" s="2" t="s">
        <v>1080</v>
      </c>
      <c r="K2231" s="2" t="str">
        <f t="array" ref="K2231">_xlfn.XLOOKUP(J2231,Delivery_Partners!A:A,Delivery_Partners!B:B)</f>
        <v>Delivery Partner 133</v>
      </c>
      <c r="L2231" s="3">
        <v>2</v>
      </c>
      <c r="M2231" s="2" t="s">
        <v>189</v>
      </c>
      <c r="N2231" s="2" t="s">
        <v>24</v>
      </c>
      <c r="O2231" s="2"/>
    </row>
    <row r="2232" customHeight="1" spans="1:19">
      <c r="A2232" s="2" t="s">
        <v>4003</v>
      </c>
      <c r="B2232" s="29" t="s">
        <v>64</v>
      </c>
      <c r="C2232" s="2" t="s">
        <v>2522</v>
      </c>
      <c r="D2232" s="2" t="str">
        <f t="array" ref="D2232">_xlfn.XLOOKUP(C2232,Customers!A:A,Customers!B:B)</f>
        <v>Customer 0478</v>
      </c>
      <c r="E2232" s="2" t="s">
        <v>702</v>
      </c>
      <c r="F2232" s="2" t="str">
        <f t="array" ref="F2232">_xlfn.XLOOKUP(E2232,Restaurants!A:A,Restaurants!B:B)</f>
        <v>Restaurant 025</v>
      </c>
      <c r="G2232" s="2" t="s">
        <v>442</v>
      </c>
      <c r="H2232" s="2" t="str">
        <f t="array" ref="H2232">_xlfn.XLOOKUP(G2232,Food_Menu!A:A,Food_Menu!B:B)</f>
        <v>Food Item 0143</v>
      </c>
      <c r="I2232" s="2">
        <f t="array" ref="I2232">_xlfn.XLOOKUP(G2232,Food_Menu!A:A,Food_Menu!D:D)</f>
        <v>248.87</v>
      </c>
      <c r="J2232" s="2" t="s">
        <v>1196</v>
      </c>
      <c r="K2232" s="2" t="str">
        <f t="array" ref="K2232">_xlfn.XLOOKUP(J2232,Delivery_Partners!A:A,Delivery_Partners!B:B)</f>
        <v>Delivery Partner 032</v>
      </c>
      <c r="L2232" s="3">
        <v>4</v>
      </c>
      <c r="M2232" s="2" t="s">
        <v>23</v>
      </c>
      <c r="N2232" s="2" t="s">
        <v>24</v>
      </c>
      <c r="O2232" s="3">
        <v>42</v>
      </c>
      <c r="P2232" s="13">
        <f t="shared" ref="P2232:P2237" si="466">I2232*L2232</f>
        <v>995.48</v>
      </c>
      <c r="Q2232" s="13" t="str">
        <f t="shared" ref="Q2232:Q2237" si="467">IF(O2232="","Not Delivered",IF(O2232&lt;=30,"Fast",IF(O2232&lt;=60,"Normal","Slow")))</f>
        <v>Normal</v>
      </c>
      <c r="S2232" s="21"/>
    </row>
    <row r="2233" customHeight="1" spans="1:19">
      <c r="A2233" s="2" t="s">
        <v>4004</v>
      </c>
      <c r="B2233" s="28">
        <v>45904</v>
      </c>
      <c r="C2233" s="2" t="s">
        <v>1099</v>
      </c>
      <c r="D2233" s="2" t="str">
        <f t="array" ref="D2233">_xlfn.XLOOKUP(C2233,Customers!A:A,Customers!B:B)</f>
        <v>Customer 0340</v>
      </c>
      <c r="E2233" s="2" t="s">
        <v>666</v>
      </c>
      <c r="F2233" s="2" t="str">
        <f t="array" ref="F2233">_xlfn.XLOOKUP(E2233,Restaurants!A:A,Restaurants!B:B)</f>
        <v>Restaurant 036</v>
      </c>
      <c r="G2233" s="2" t="s">
        <v>447</v>
      </c>
      <c r="H2233" s="2" t="str">
        <f t="array" ref="H2233">_xlfn.XLOOKUP(G2233,Food_Menu!A:A,Food_Menu!B:B)</f>
        <v>Food Item 0091</v>
      </c>
      <c r="I2233" s="2">
        <f t="array" ref="I2233">_xlfn.XLOOKUP(G2233,Food_Menu!A:A,Food_Menu!D:D)</f>
        <v>434.43</v>
      </c>
      <c r="J2233" s="2" t="s">
        <v>159</v>
      </c>
      <c r="K2233" s="2" t="str">
        <f t="array" ref="K2233">_xlfn.XLOOKUP(J2233,Delivery_Partners!A:A,Delivery_Partners!B:B)</f>
        <v>Delivery Partner 156</v>
      </c>
      <c r="L2233" s="3">
        <v>1</v>
      </c>
      <c r="M2233" s="2" t="s">
        <v>23</v>
      </c>
      <c r="N2233" s="2" t="s">
        <v>55</v>
      </c>
      <c r="O2233" s="3">
        <v>35</v>
      </c>
      <c r="P2233" s="13">
        <f t="shared" si="466"/>
        <v>434.43</v>
      </c>
      <c r="Q2233" s="13" t="str">
        <f t="shared" si="467"/>
        <v>Normal</v>
      </c>
      <c r="S2233" s="21"/>
    </row>
    <row r="2234" customHeight="1" spans="1:19">
      <c r="A2234" s="2" t="s">
        <v>4005</v>
      </c>
      <c r="B2234" s="29" t="s">
        <v>334</v>
      </c>
      <c r="C2234" s="2" t="s">
        <v>1226</v>
      </c>
      <c r="D2234" s="2" t="str">
        <f t="array" ref="D2234">_xlfn.XLOOKUP(C2234,Customers!A:A,Customers!B:B)</f>
        <v>Customer 0173</v>
      </c>
      <c r="E2234" s="2" t="s">
        <v>747</v>
      </c>
      <c r="F2234" s="2" t="str">
        <f t="array" ref="F2234">_xlfn.XLOOKUP(E2234,Restaurants!A:A,Restaurants!B:B)</f>
        <v>Restaurant 006</v>
      </c>
      <c r="G2234" s="2" t="s">
        <v>126</v>
      </c>
      <c r="H2234" s="2" t="str">
        <f t="array" ref="H2234">_xlfn.XLOOKUP(G2234,Food_Menu!A:A,Food_Menu!B:B)</f>
        <v>Food Item 0075</v>
      </c>
      <c r="I2234" s="2">
        <f t="array" ref="I2234">_xlfn.XLOOKUP(G2234,Food_Menu!A:A,Food_Menu!D:D)</f>
        <v>613.26</v>
      </c>
      <c r="J2234" s="2" t="s">
        <v>597</v>
      </c>
      <c r="K2234" s="2" t="str">
        <f t="array" ref="K2234">_xlfn.XLOOKUP(J2234,Delivery_Partners!A:A,Delivery_Partners!B:B)</f>
        <v>Delivery Partner 113</v>
      </c>
      <c r="L2234" s="3">
        <v>1</v>
      </c>
      <c r="M2234" s="2" t="s">
        <v>23</v>
      </c>
      <c r="N2234" s="2" t="s">
        <v>24</v>
      </c>
      <c r="O2234" s="3">
        <v>19</v>
      </c>
      <c r="P2234" s="13">
        <f t="shared" si="466"/>
        <v>613.26</v>
      </c>
      <c r="Q2234" s="13" t="str">
        <f t="shared" si="467"/>
        <v>Fast</v>
      </c>
      <c r="S2234" s="21"/>
    </row>
    <row r="2235" customHeight="1" spans="1:19">
      <c r="A2235" s="2" t="s">
        <v>4006</v>
      </c>
      <c r="B2235" s="29" t="s">
        <v>1544</v>
      </c>
      <c r="C2235" s="2" t="s">
        <v>1024</v>
      </c>
      <c r="D2235" s="2" t="str">
        <f t="array" ref="D2235">_xlfn.XLOOKUP(C2235,Customers!A:A,Customers!B:B)</f>
        <v>Customer 0652</v>
      </c>
      <c r="E2235" s="2" t="s">
        <v>152</v>
      </c>
      <c r="F2235" s="2" t="str">
        <f t="array" ref="F2235">_xlfn.XLOOKUP(E2235,Restaurants!A:A,Restaurants!B:B)</f>
        <v>Restaurant 114</v>
      </c>
      <c r="G2235" s="2" t="s">
        <v>477</v>
      </c>
      <c r="H2235" s="2" t="str">
        <f t="array" ref="H2235">_xlfn.XLOOKUP(G2235,Food_Menu!A:A,Food_Menu!B:B)</f>
        <v>Food Item 0077</v>
      </c>
      <c r="I2235" s="2">
        <f t="array" ref="I2235">_xlfn.XLOOKUP(G2235,Food_Menu!A:A,Food_Menu!D:D)</f>
        <v>161.62</v>
      </c>
      <c r="J2235" s="2" t="s">
        <v>432</v>
      </c>
      <c r="K2235" s="2" t="str">
        <f t="array" ref="K2235">_xlfn.XLOOKUP(J2235,Delivery_Partners!A:A,Delivery_Partners!B:B)</f>
        <v>Delivery Partner 029</v>
      </c>
      <c r="L2235" s="3">
        <v>1</v>
      </c>
      <c r="M2235" s="2" t="s">
        <v>23</v>
      </c>
      <c r="N2235" s="2" t="s">
        <v>24</v>
      </c>
      <c r="O2235" s="3">
        <v>40</v>
      </c>
      <c r="P2235" s="13">
        <f t="shared" si="466"/>
        <v>161.62</v>
      </c>
      <c r="Q2235" s="13" t="str">
        <f t="shared" si="467"/>
        <v>Normal</v>
      </c>
      <c r="S2235" s="21"/>
    </row>
    <row r="2236" customHeight="1" spans="1:19">
      <c r="A2236" s="2" t="s">
        <v>4007</v>
      </c>
      <c r="B2236" s="29" t="s">
        <v>1635</v>
      </c>
      <c r="C2236" s="2" t="s">
        <v>1564</v>
      </c>
      <c r="D2236" s="2" t="str">
        <f t="array" ref="D2236">_xlfn.XLOOKUP(C2236,Customers!A:A,Customers!B:B)</f>
        <v>Customer 0816</v>
      </c>
      <c r="E2236" s="2" t="s">
        <v>298</v>
      </c>
      <c r="F2236" s="2" t="str">
        <f t="array" ref="F2236">_xlfn.XLOOKUP(E2236,Restaurants!A:A,Restaurants!B:B)</f>
        <v>Restaurant 113</v>
      </c>
      <c r="G2236" s="2" t="s">
        <v>207</v>
      </c>
      <c r="H2236" s="2" t="str">
        <f t="array" ref="H2236">_xlfn.XLOOKUP(G2236,Food_Menu!A:A,Food_Menu!B:B)</f>
        <v>Food Item 0079</v>
      </c>
      <c r="I2236" s="2">
        <f t="array" ref="I2236">_xlfn.XLOOKUP(G2236,Food_Menu!A:A,Food_Menu!D:D)</f>
        <v>193.41</v>
      </c>
      <c r="J2236" s="2" t="s">
        <v>314</v>
      </c>
      <c r="K2236" s="2" t="str">
        <f t="array" ref="K2236">_xlfn.XLOOKUP(J2236,Delivery_Partners!A:A,Delivery_Partners!B:B)</f>
        <v>Delivery Partner 021</v>
      </c>
      <c r="L2236" s="3">
        <v>2</v>
      </c>
      <c r="M2236" s="2" t="s">
        <v>23</v>
      </c>
      <c r="N2236" s="2" t="s">
        <v>55</v>
      </c>
      <c r="O2236" s="3">
        <v>31</v>
      </c>
      <c r="P2236" s="13">
        <f t="shared" si="466"/>
        <v>386.82</v>
      </c>
      <c r="Q2236" s="13" t="str">
        <f t="shared" si="467"/>
        <v>Normal</v>
      </c>
      <c r="S2236" s="21"/>
    </row>
    <row r="2237" customHeight="1" spans="1:19">
      <c r="A2237" s="2" t="s">
        <v>4008</v>
      </c>
      <c r="B2237" s="28">
        <v>45905</v>
      </c>
      <c r="C2237" s="2" t="s">
        <v>822</v>
      </c>
      <c r="D2237" s="2" t="str">
        <f t="array" ref="D2237">_xlfn.XLOOKUP(C2237,Customers!A:A,Customers!B:B)</f>
        <v>Customer 0632</v>
      </c>
      <c r="E2237" s="2" t="s">
        <v>1031</v>
      </c>
      <c r="F2237" s="2" t="str">
        <f t="array" ref="F2237">_xlfn.XLOOKUP(E2237,Restaurants!A:A,Restaurants!B:B)</f>
        <v>Restaurant 016</v>
      </c>
      <c r="G2237" s="2" t="s">
        <v>1833</v>
      </c>
      <c r="H2237" s="2" t="str">
        <f t="array" ref="H2237">_xlfn.XLOOKUP(G2237,Food_Menu!A:A,Food_Menu!B:B)</f>
        <v>Food Item 0064</v>
      </c>
      <c r="I2237" s="2">
        <f t="array" ref="I2237">_xlfn.XLOOKUP(G2237,Food_Menu!A:A,Food_Menu!D:D)</f>
        <v>129.48</v>
      </c>
      <c r="J2237" s="2" t="s">
        <v>139</v>
      </c>
      <c r="K2237" s="2" t="str">
        <f t="array" ref="K2237">_xlfn.XLOOKUP(J2237,Delivery_Partners!A:A,Delivery_Partners!B:B)</f>
        <v>Delivery Partner 109</v>
      </c>
      <c r="L2237" s="3">
        <v>1</v>
      </c>
      <c r="M2237" s="2" t="s">
        <v>23</v>
      </c>
      <c r="N2237" s="2" t="s">
        <v>24</v>
      </c>
      <c r="O2237" s="3">
        <v>15</v>
      </c>
      <c r="P2237" s="13">
        <f t="shared" si="466"/>
        <v>129.48</v>
      </c>
      <c r="Q2237" s="13" t="str">
        <f t="shared" si="467"/>
        <v>Fast</v>
      </c>
      <c r="S2237" s="21"/>
    </row>
    <row r="2238" hidden="1" customHeight="1" spans="1:19">
      <c r="A2238" s="2" t="s">
        <v>4009</v>
      </c>
      <c r="B2238" s="29" t="s">
        <v>3847</v>
      </c>
      <c r="C2238" s="2" t="s">
        <v>445</v>
      </c>
      <c r="D2238" s="2" t="str">
        <f t="array" ref="D2238">_xlfn.XLOOKUP(C2238,Customers!A:A,Customers!B:B)</f>
        <v>Customer 0306</v>
      </c>
      <c r="E2238" s="2" t="s">
        <v>1450</v>
      </c>
      <c r="F2238" s="2" t="str">
        <f t="array" ref="F2238">_xlfn.XLOOKUP(E2238,Restaurants!A:A,Restaurants!B:B)</f>
        <v>Restaurant 024</v>
      </c>
      <c r="G2238" s="2" t="s">
        <v>346</v>
      </c>
      <c r="H2238" s="2" t="str">
        <f t="array" ref="H2238">_xlfn.XLOOKUP(G2238,Food_Menu!A:A,Food_Menu!B:B)</f>
        <v>Food Item 0069</v>
      </c>
      <c r="I2238" s="2"/>
      <c r="J2238" s="2" t="s">
        <v>474</v>
      </c>
      <c r="K2238" s="2" t="str">
        <f t="array" ref="K2238">_xlfn.XLOOKUP(J2238,Delivery_Partners!A:A,Delivery_Partners!B:B)</f>
        <v>Delivery Partner 141</v>
      </c>
      <c r="L2238" s="3">
        <v>1</v>
      </c>
      <c r="M2238" s="2" t="s">
        <v>101</v>
      </c>
      <c r="N2238" s="2" t="s">
        <v>24</v>
      </c>
      <c r="O2238" s="2"/>
    </row>
    <row r="2239" customHeight="1" spans="1:19">
      <c r="A2239" s="2" t="s">
        <v>4010</v>
      </c>
      <c r="B2239" s="29" t="s">
        <v>175</v>
      </c>
      <c r="C2239" s="2" t="s">
        <v>1361</v>
      </c>
      <c r="D2239" s="2" t="str">
        <f t="array" ref="D2239">_xlfn.XLOOKUP(C2239,Customers!A:A,Customers!B:B)</f>
        <v>Customer 0297</v>
      </c>
      <c r="E2239" s="2" t="s">
        <v>771</v>
      </c>
      <c r="F2239" s="2" t="str">
        <f t="array" ref="F2239">_xlfn.XLOOKUP(E2239,Restaurants!A:A,Restaurants!B:B)</f>
        <v>Restaurant 107</v>
      </c>
      <c r="G2239" s="2" t="s">
        <v>639</v>
      </c>
      <c r="H2239" s="2" t="str">
        <f t="array" ref="H2239">_xlfn.XLOOKUP(G2239,Food_Menu!A:A,Food_Menu!B:B)</f>
        <v>Food Item 0125</v>
      </c>
      <c r="I2239" s="2">
        <f t="array" ref="I2239">_xlfn.XLOOKUP(G2239,Food_Menu!A:A,Food_Menu!D:D)</f>
        <v>261.06</v>
      </c>
      <c r="J2239" s="2" t="s">
        <v>474</v>
      </c>
      <c r="K2239" s="2" t="str">
        <f t="array" ref="K2239">_xlfn.XLOOKUP(J2239,Delivery_Partners!A:A,Delivery_Partners!B:B)</f>
        <v>Delivery Partner 141</v>
      </c>
      <c r="L2239" s="3">
        <v>4</v>
      </c>
      <c r="M2239" s="2" t="s">
        <v>23</v>
      </c>
      <c r="N2239" s="2" t="s">
        <v>24</v>
      </c>
      <c r="O2239" s="3">
        <v>15</v>
      </c>
      <c r="P2239" s="13">
        <f t="shared" ref="P2239:P2252" si="468">I2239*L2239</f>
        <v>1044.24</v>
      </c>
      <c r="Q2239" s="13" t="str">
        <f t="shared" ref="Q2239:Q2252" si="469">IF(O2239="","Not Delivered",IF(O2239&lt;=30,"Fast",IF(O2239&lt;=60,"Normal","Slow")))</f>
        <v>Fast</v>
      </c>
      <c r="S2239" s="21"/>
    </row>
    <row r="2240" customHeight="1" spans="1:19">
      <c r="A2240" s="2" t="s">
        <v>4011</v>
      </c>
      <c r="B2240" s="29" t="s">
        <v>1855</v>
      </c>
      <c r="C2240" s="2" t="s">
        <v>3172</v>
      </c>
      <c r="D2240" s="2" t="str">
        <f t="array" ref="D2240">_xlfn.XLOOKUP(C2240,Customers!A:A,Customers!B:B)</f>
        <v>Customer 0453</v>
      </c>
      <c r="E2240" s="2" t="s">
        <v>908</v>
      </c>
      <c r="F2240" s="2" t="str">
        <f t="array" ref="F2240">_xlfn.XLOOKUP(E2240,Restaurants!A:A,Restaurants!B:B)</f>
        <v>Restaurant 050</v>
      </c>
      <c r="G2240" s="2" t="s">
        <v>1951</v>
      </c>
      <c r="H2240" s="2" t="str">
        <f t="array" ref="H2240">_xlfn.XLOOKUP(G2240,Food_Menu!A:A,Food_Menu!B:B)</f>
        <v>Food Item 0060</v>
      </c>
      <c r="I2240" s="2">
        <f t="array" ref="I2240">_xlfn.XLOOKUP(G2240,Food_Menu!A:A,Food_Menu!D:D)</f>
        <v>246.78</v>
      </c>
      <c r="J2240" s="2" t="s">
        <v>123</v>
      </c>
      <c r="K2240" s="2" t="str">
        <f t="array" ref="K2240">_xlfn.XLOOKUP(J2240,Delivery_Partners!A:A,Delivery_Partners!B:B)</f>
        <v>Delivery Partner 106</v>
      </c>
      <c r="L2240" s="3">
        <v>1</v>
      </c>
      <c r="M2240" s="2" t="s">
        <v>23</v>
      </c>
      <c r="N2240" s="2" t="s">
        <v>74</v>
      </c>
      <c r="O2240" s="3">
        <v>20</v>
      </c>
      <c r="P2240" s="13">
        <f t="shared" si="468"/>
        <v>246.78</v>
      </c>
      <c r="Q2240" s="13" t="str">
        <f t="shared" si="469"/>
        <v>Fast</v>
      </c>
      <c r="S2240" s="21"/>
    </row>
    <row r="2241" customHeight="1" spans="1:19">
      <c r="A2241" s="2" t="s">
        <v>4012</v>
      </c>
      <c r="B2241" s="28">
        <v>45997</v>
      </c>
      <c r="C2241" s="2" t="s">
        <v>2439</v>
      </c>
      <c r="D2241" s="2" t="str">
        <f t="array" ref="D2241">_xlfn.XLOOKUP(C2241,Customers!A:A,Customers!B:B)</f>
        <v>Customer 0418</v>
      </c>
      <c r="E2241" s="2" t="s">
        <v>492</v>
      </c>
      <c r="F2241" s="2" t="str">
        <f t="array" ref="F2241">_xlfn.XLOOKUP(E2241,Restaurants!A:A,Restaurants!B:B)</f>
        <v>Restaurant 008</v>
      </c>
      <c r="G2241" s="2" t="s">
        <v>477</v>
      </c>
      <c r="H2241" s="2" t="str">
        <f t="array" ref="H2241">_xlfn.XLOOKUP(G2241,Food_Menu!A:A,Food_Menu!B:B)</f>
        <v>Food Item 0077</v>
      </c>
      <c r="I2241" s="2">
        <f t="array" ref="I2241">_xlfn.XLOOKUP(G2241,Food_Menu!A:A,Food_Menu!D:D)</f>
        <v>161.62</v>
      </c>
      <c r="J2241" s="2" t="s">
        <v>842</v>
      </c>
      <c r="K2241" s="2" t="str">
        <f t="array" ref="K2241">_xlfn.XLOOKUP(J2241,Delivery_Partners!A:A,Delivery_Partners!B:B)</f>
        <v>Delivery Partner 093</v>
      </c>
      <c r="L2241" s="3">
        <v>1</v>
      </c>
      <c r="M2241" s="2" t="s">
        <v>23</v>
      </c>
      <c r="N2241" s="2" t="s">
        <v>24</v>
      </c>
      <c r="O2241" s="3">
        <v>32</v>
      </c>
      <c r="P2241" s="13">
        <f t="shared" si="468"/>
        <v>161.62</v>
      </c>
      <c r="Q2241" s="13" t="str">
        <f t="shared" si="469"/>
        <v>Normal</v>
      </c>
      <c r="S2241" s="21"/>
    </row>
    <row r="2242" customHeight="1" spans="1:19">
      <c r="A2242" s="2" t="s">
        <v>4013</v>
      </c>
      <c r="B2242" s="29" t="s">
        <v>2069</v>
      </c>
      <c r="C2242" s="2" t="s">
        <v>3057</v>
      </c>
      <c r="D2242" s="2" t="str">
        <f t="array" ref="D2242">_xlfn.XLOOKUP(C2242,Customers!A:A,Customers!B:B)</f>
        <v>Customer 0245</v>
      </c>
      <c r="E2242" s="2" t="s">
        <v>1765</v>
      </c>
      <c r="F2242" s="2" t="str">
        <f t="array" ref="F2242">_xlfn.XLOOKUP(E2242,Restaurants!A:A,Restaurants!B:B)</f>
        <v>Restaurant 017</v>
      </c>
      <c r="G2242" s="2" t="s">
        <v>872</v>
      </c>
      <c r="H2242" s="2" t="str">
        <f t="array" ref="H2242">_xlfn.XLOOKUP(G2242,Food_Menu!A:A,Food_Menu!B:B)</f>
        <v>Food Item 0156</v>
      </c>
      <c r="I2242" s="2">
        <f t="array" ref="I2242">_xlfn.XLOOKUP(G2242,Food_Menu!A:A,Food_Menu!D:D)</f>
        <v>133.9</v>
      </c>
      <c r="J2242" s="2" t="s">
        <v>756</v>
      </c>
      <c r="K2242" s="2" t="str">
        <f t="array" ref="K2242">_xlfn.XLOOKUP(J2242,Delivery_Partners!A:A,Delivery_Partners!B:B)</f>
        <v>Delivery Partner 126</v>
      </c>
      <c r="L2242" s="3">
        <v>1</v>
      </c>
      <c r="M2242" s="2" t="s">
        <v>23</v>
      </c>
      <c r="N2242" s="2" t="s">
        <v>24</v>
      </c>
      <c r="O2242" s="3">
        <v>34</v>
      </c>
      <c r="P2242" s="13">
        <f t="shared" si="468"/>
        <v>133.9</v>
      </c>
      <c r="Q2242" s="13" t="str">
        <f t="shared" si="469"/>
        <v>Normal</v>
      </c>
      <c r="S2242" s="21"/>
    </row>
    <row r="2243" customHeight="1" spans="1:19">
      <c r="A2243" s="2" t="s">
        <v>4014</v>
      </c>
      <c r="B2243" s="28">
        <v>45717</v>
      </c>
      <c r="C2243" s="2" t="s">
        <v>983</v>
      </c>
      <c r="D2243" s="2" t="str">
        <f t="array" ref="D2243">_xlfn.XLOOKUP(C2243,Customers!A:A,Customers!B:B)</f>
        <v>Customer 1131</v>
      </c>
      <c r="E2243" s="2" t="s">
        <v>908</v>
      </c>
      <c r="F2243" s="2" t="str">
        <f t="array" ref="F2243">_xlfn.XLOOKUP(E2243,Restaurants!A:A,Restaurants!B:B)</f>
        <v>Restaurant 050</v>
      </c>
      <c r="G2243" s="2" t="s">
        <v>90</v>
      </c>
      <c r="H2243" s="2" t="str">
        <f t="array" ref="H2243">_xlfn.XLOOKUP(G2243,Food_Menu!A:A,Food_Menu!B:B)</f>
        <v>Food Item 0073</v>
      </c>
      <c r="I2243" s="2">
        <f t="array" ref="I2243">_xlfn.XLOOKUP(G2243,Food_Menu!A:A,Food_Menu!D:D)</f>
        <v>365.69</v>
      </c>
      <c r="J2243" s="2" t="s">
        <v>741</v>
      </c>
      <c r="K2243" s="2" t="str">
        <f t="array" ref="K2243">_xlfn.XLOOKUP(J2243,Delivery_Partners!A:A,Delivery_Partners!B:B)</f>
        <v>Delivery Partner 024</v>
      </c>
      <c r="L2243" s="3">
        <v>1</v>
      </c>
      <c r="M2243" s="2" t="s">
        <v>23</v>
      </c>
      <c r="N2243" s="2" t="s">
        <v>55</v>
      </c>
      <c r="O2243" s="3">
        <v>25</v>
      </c>
      <c r="P2243" s="13">
        <f t="shared" si="468"/>
        <v>365.69</v>
      </c>
      <c r="Q2243" s="13" t="str">
        <f t="shared" si="469"/>
        <v>Fast</v>
      </c>
      <c r="S2243" s="21"/>
    </row>
    <row r="2244" customHeight="1" spans="1:19">
      <c r="A2244" s="2" t="s">
        <v>4015</v>
      </c>
      <c r="B2244" s="29" t="s">
        <v>915</v>
      </c>
      <c r="C2244" s="2" t="s">
        <v>2328</v>
      </c>
      <c r="D2244" s="2" t="str">
        <f t="array" ref="D2244">_xlfn.XLOOKUP(C2244,Customers!A:A,Customers!B:B)</f>
        <v>Customer 0396</v>
      </c>
      <c r="E2244" s="2" t="s">
        <v>468</v>
      </c>
      <c r="F2244" s="2" t="str">
        <f t="array" ref="F2244">_xlfn.XLOOKUP(E2244,Restaurants!A:A,Restaurants!B:B)</f>
        <v>Restaurant 067</v>
      </c>
      <c r="G2244" s="2" t="s">
        <v>966</v>
      </c>
      <c r="H2244" s="2" t="str">
        <f t="array" ref="H2244">_xlfn.XLOOKUP(G2244,Food_Menu!A:A,Food_Menu!B:B)</f>
        <v>Food Item 0024</v>
      </c>
      <c r="I2244" s="2">
        <f t="array" ref="I2244">_xlfn.XLOOKUP(G2244,Food_Menu!A:A,Food_Menu!D:D)</f>
        <v>375.96</v>
      </c>
      <c r="J2244" s="2" t="s">
        <v>397</v>
      </c>
      <c r="K2244" s="2" t="str">
        <f t="array" ref="K2244">_xlfn.XLOOKUP(J2244,Delivery_Partners!A:A,Delivery_Partners!B:B)</f>
        <v>Delivery Partner 066</v>
      </c>
      <c r="L2244" s="3">
        <v>1</v>
      </c>
      <c r="M2244" s="2" t="s">
        <v>23</v>
      </c>
      <c r="N2244" s="2" t="s">
        <v>55</v>
      </c>
      <c r="O2244" s="3">
        <v>41</v>
      </c>
      <c r="P2244" s="13">
        <f t="shared" si="468"/>
        <v>375.96</v>
      </c>
      <c r="Q2244" s="13" t="str">
        <f t="shared" si="469"/>
        <v>Normal</v>
      </c>
      <c r="S2244" s="21"/>
    </row>
    <row r="2245" customHeight="1" spans="1:19">
      <c r="A2245" s="2" t="s">
        <v>4016</v>
      </c>
      <c r="B2245" s="29" t="s">
        <v>1872</v>
      </c>
      <c r="C2245" s="2" t="s">
        <v>3593</v>
      </c>
      <c r="D2245" s="2" t="str">
        <f t="array" ref="D2245">_xlfn.XLOOKUP(C2245,Customers!A:A,Customers!B:B)</f>
        <v>Customer 0301</v>
      </c>
      <c r="E2245" s="2" t="s">
        <v>750</v>
      </c>
      <c r="F2245" s="2" t="str">
        <f t="array" ref="F2245">_xlfn.XLOOKUP(E2245,Restaurants!A:A,Restaurants!B:B)</f>
        <v>Restaurant 076</v>
      </c>
      <c r="G2245" s="2" t="s">
        <v>405</v>
      </c>
      <c r="H2245" s="2" t="str">
        <f t="array" ref="H2245">_xlfn.XLOOKUP(G2245,Food_Menu!A:A,Food_Menu!B:B)</f>
        <v>Food Item 0004</v>
      </c>
      <c r="I2245" s="2">
        <f t="array" ref="I2245">_xlfn.XLOOKUP(G2245,Food_Menu!A:A,Food_Menu!D:D)</f>
        <v>173.7</v>
      </c>
      <c r="J2245" s="2" t="s">
        <v>895</v>
      </c>
      <c r="K2245" s="2" t="str">
        <f t="array" ref="K2245">_xlfn.XLOOKUP(J2245,Delivery_Partners!A:A,Delivery_Partners!B:B)</f>
        <v>Delivery Partner 018</v>
      </c>
      <c r="L2245" s="3">
        <v>1</v>
      </c>
      <c r="M2245" s="2" t="s">
        <v>23</v>
      </c>
      <c r="N2245" s="2" t="s">
        <v>55</v>
      </c>
      <c r="O2245" s="3">
        <v>34</v>
      </c>
      <c r="P2245" s="13">
        <f t="shared" si="468"/>
        <v>173.7</v>
      </c>
      <c r="Q2245" s="13" t="str">
        <f t="shared" si="469"/>
        <v>Normal</v>
      </c>
      <c r="S2245" s="21"/>
    </row>
    <row r="2246" customHeight="1" spans="1:19">
      <c r="A2246" s="2" t="s">
        <v>4017</v>
      </c>
      <c r="B2246" s="28">
        <v>45845</v>
      </c>
      <c r="C2246" s="2" t="s">
        <v>1921</v>
      </c>
      <c r="D2246" s="2" t="str">
        <f t="array" ref="D2246">_xlfn.XLOOKUP(C2246,Customers!A:A,Customers!B:B)</f>
        <v>Customer 0728</v>
      </c>
      <c r="E2246" s="2" t="s">
        <v>60</v>
      </c>
      <c r="F2246" s="2" t="str">
        <f t="array" ref="F2246">_xlfn.XLOOKUP(E2246,Restaurants!A:A,Restaurants!B:B)</f>
        <v>Restaurant 019</v>
      </c>
      <c r="G2246" s="2" t="s">
        <v>985</v>
      </c>
      <c r="H2246" s="2" t="str">
        <f t="array" ref="H2246">_xlfn.XLOOKUP(G2246,Food_Menu!A:A,Food_Menu!B:B)</f>
        <v>Food Item 0169</v>
      </c>
      <c r="I2246" s="2">
        <f t="array" ref="I2246">_xlfn.XLOOKUP(G2246,Food_Menu!A:A,Food_Menu!D:D)</f>
        <v>94.12</v>
      </c>
      <c r="J2246" s="2" t="s">
        <v>1132</v>
      </c>
      <c r="K2246" s="2" t="str">
        <f t="array" ref="K2246">_xlfn.XLOOKUP(J2246,Delivery_Partners!A:A,Delivery_Partners!B:B)</f>
        <v>Delivery Partner 151</v>
      </c>
      <c r="L2246" s="3">
        <v>1</v>
      </c>
      <c r="M2246" s="2" t="s">
        <v>23</v>
      </c>
      <c r="N2246" s="2" t="s">
        <v>55</v>
      </c>
      <c r="O2246" s="3">
        <v>30</v>
      </c>
      <c r="P2246" s="13">
        <f t="shared" si="468"/>
        <v>94.12</v>
      </c>
      <c r="Q2246" s="13" t="str">
        <f t="shared" si="469"/>
        <v>Fast</v>
      </c>
      <c r="S2246" s="21"/>
    </row>
    <row r="2247" customHeight="1" spans="1:19">
      <c r="A2247" s="2" t="s">
        <v>4018</v>
      </c>
      <c r="B2247" s="29" t="s">
        <v>653</v>
      </c>
      <c r="C2247" s="2" t="s">
        <v>4019</v>
      </c>
      <c r="D2247" s="2" t="str">
        <f t="array" ref="D2247">_xlfn.XLOOKUP(C2247,Customers!A:A,Customers!B:B)</f>
        <v>Customer 0962</v>
      </c>
      <c r="E2247" s="2" t="s">
        <v>623</v>
      </c>
      <c r="F2247" s="2" t="str">
        <f t="array" ref="F2247">_xlfn.XLOOKUP(E2247,Restaurants!A:A,Restaurants!B:B)</f>
        <v>Restaurant 045</v>
      </c>
      <c r="G2247" s="2" t="s">
        <v>650</v>
      </c>
      <c r="H2247" s="2" t="str">
        <f t="array" ref="H2247">_xlfn.XLOOKUP(G2247,Food_Menu!A:A,Food_Menu!B:B)</f>
        <v>Food Item 0209</v>
      </c>
      <c r="I2247" s="2">
        <f t="array" ref="I2247">_xlfn.XLOOKUP(G2247,Food_Menu!A:A,Food_Menu!D:D)</f>
        <v>533.6</v>
      </c>
      <c r="J2247" s="2" t="s">
        <v>203</v>
      </c>
      <c r="K2247" s="2" t="str">
        <f t="array" ref="K2247">_xlfn.XLOOKUP(J2247,Delivery_Partners!A:A,Delivery_Partners!B:B)</f>
        <v>Delivery Partner 110</v>
      </c>
      <c r="L2247" s="3">
        <v>2</v>
      </c>
      <c r="M2247" s="2" t="s">
        <v>23</v>
      </c>
      <c r="N2247" s="2" t="s">
        <v>42</v>
      </c>
      <c r="O2247" s="3">
        <v>36</v>
      </c>
      <c r="P2247" s="13">
        <f t="shared" si="468"/>
        <v>1067.2</v>
      </c>
      <c r="Q2247" s="13" t="str">
        <f t="shared" si="469"/>
        <v>Normal</v>
      </c>
      <c r="S2247" s="21"/>
    </row>
    <row r="2248" customHeight="1" spans="1:19">
      <c r="A2248" s="2" t="s">
        <v>4020</v>
      </c>
      <c r="B2248" s="29" t="s">
        <v>135</v>
      </c>
      <c r="C2248" s="2" t="s">
        <v>3855</v>
      </c>
      <c r="D2248" s="2" t="str">
        <f t="array" ref="D2248">_xlfn.XLOOKUP(C2248,Customers!A:A,Customers!B:B)</f>
        <v>Customer 0558</v>
      </c>
      <c r="E2248" s="2" t="s">
        <v>83</v>
      </c>
      <c r="F2248" s="2" t="str">
        <f t="array" ref="F2248">_xlfn.XLOOKUP(E2248,Restaurants!A:A,Restaurants!B:B)</f>
        <v>Restaurant 032</v>
      </c>
      <c r="G2248" s="2" t="s">
        <v>1860</v>
      </c>
      <c r="H2248" s="2" t="str">
        <f t="array" ref="H2248">_xlfn.XLOOKUP(G2248,Food_Menu!A:A,Food_Menu!B:B)</f>
        <v>Food Item 0151</v>
      </c>
      <c r="I2248" s="2">
        <f t="array" ref="I2248">_xlfn.XLOOKUP(G2248,Food_Menu!A:A,Food_Menu!D:D)</f>
        <v>500.58</v>
      </c>
      <c r="J2248" s="2" t="s">
        <v>341</v>
      </c>
      <c r="K2248" s="2" t="str">
        <f t="array" ref="K2248">_xlfn.XLOOKUP(J2248,Delivery_Partners!A:A,Delivery_Partners!B:B)</f>
        <v>Delivery Partner 140</v>
      </c>
      <c r="L2248" s="3">
        <v>1</v>
      </c>
      <c r="M2248" s="2" t="s">
        <v>23</v>
      </c>
      <c r="N2248" s="2" t="s">
        <v>24</v>
      </c>
      <c r="O2248" s="3">
        <v>49</v>
      </c>
      <c r="P2248" s="13">
        <f t="shared" si="468"/>
        <v>500.58</v>
      </c>
      <c r="Q2248" s="13" t="str">
        <f t="shared" si="469"/>
        <v>Normal</v>
      </c>
      <c r="S2248" s="21"/>
    </row>
    <row r="2249" customHeight="1" spans="1:19">
      <c r="A2249" s="2" t="s">
        <v>4021</v>
      </c>
      <c r="B2249" s="28">
        <v>45780</v>
      </c>
      <c r="C2249" s="2" t="s">
        <v>4022</v>
      </c>
      <c r="D2249" s="2" t="str">
        <f t="array" ref="D2249">_xlfn.XLOOKUP(C2249,Customers!A:A,Customers!B:B)</f>
        <v>Customer 0801</v>
      </c>
      <c r="E2249" s="2" t="s">
        <v>187</v>
      </c>
      <c r="F2249" s="2" t="str">
        <f t="array" ref="F2249">_xlfn.XLOOKUP(E2249,Restaurants!A:A,Restaurants!B:B)</f>
        <v>Restaurant 065</v>
      </c>
      <c r="G2249" s="2" t="s">
        <v>1051</v>
      </c>
      <c r="H2249" s="2" t="str">
        <f t="array" ref="H2249">_xlfn.XLOOKUP(G2249,Food_Menu!A:A,Food_Menu!B:B)</f>
        <v>Food Item 0014</v>
      </c>
      <c r="I2249" s="2">
        <f t="array" ref="I2249">_xlfn.XLOOKUP(G2249,Food_Menu!A:A,Food_Menu!D:D)</f>
        <v>208.39</v>
      </c>
      <c r="J2249" s="2" t="s">
        <v>1122</v>
      </c>
      <c r="K2249" s="2" t="str">
        <f t="array" ref="K2249">_xlfn.XLOOKUP(J2249,Delivery_Partners!A:A,Delivery_Partners!B:B)</f>
        <v>Delivery Partner 090</v>
      </c>
      <c r="L2249" s="3">
        <v>2</v>
      </c>
      <c r="M2249" s="2" t="s">
        <v>23</v>
      </c>
      <c r="N2249" s="2" t="s">
        <v>42</v>
      </c>
      <c r="O2249" s="3">
        <v>15</v>
      </c>
      <c r="P2249" s="13">
        <f t="shared" si="468"/>
        <v>416.78</v>
      </c>
      <c r="Q2249" s="13" t="str">
        <f t="shared" si="469"/>
        <v>Fast</v>
      </c>
      <c r="S2249" s="21"/>
    </row>
    <row r="2250" customHeight="1" spans="1:19">
      <c r="A2250" s="2" t="s">
        <v>4023</v>
      </c>
      <c r="B2250" s="29" t="s">
        <v>490</v>
      </c>
      <c r="C2250" s="2" t="s">
        <v>115</v>
      </c>
      <c r="D2250" s="2" t="str">
        <f t="array" ref="D2250">_xlfn.XLOOKUP(C2250,Customers!A:A,Customers!B:B)</f>
        <v>Customer 0115</v>
      </c>
      <c r="E2250" s="2" t="s">
        <v>518</v>
      </c>
      <c r="F2250" s="2" t="str">
        <f t="array" ref="F2250">_xlfn.XLOOKUP(E2250,Restaurants!A:A,Restaurants!B:B)</f>
        <v>Restaurant 039</v>
      </c>
      <c r="G2250" s="2" t="s">
        <v>1785</v>
      </c>
      <c r="H2250" s="2" t="str">
        <f t="array" ref="H2250">_xlfn.XLOOKUP(G2250,Food_Menu!A:A,Food_Menu!B:B)</f>
        <v>Food Item 0124</v>
      </c>
      <c r="I2250" s="2">
        <f t="array" ref="I2250">_xlfn.XLOOKUP(G2250,Food_Menu!A:A,Food_Menu!D:D)</f>
        <v>195.8</v>
      </c>
      <c r="J2250" s="2" t="s">
        <v>723</v>
      </c>
      <c r="K2250" s="2" t="str">
        <f t="array" ref="K2250">_xlfn.XLOOKUP(J2250,Delivery_Partners!A:A,Delivery_Partners!B:B)</f>
        <v>Delivery Partner 168</v>
      </c>
      <c r="L2250" s="3">
        <v>2</v>
      </c>
      <c r="M2250" s="2" t="s">
        <v>23</v>
      </c>
      <c r="N2250" s="2" t="s">
        <v>24</v>
      </c>
      <c r="O2250" s="3">
        <v>51</v>
      </c>
      <c r="P2250" s="13">
        <f t="shared" si="468"/>
        <v>391.6</v>
      </c>
      <c r="Q2250" s="13" t="str">
        <f t="shared" si="469"/>
        <v>Normal</v>
      </c>
      <c r="S2250" s="21"/>
    </row>
    <row r="2251" customHeight="1" spans="1:19">
      <c r="A2251" s="2" t="s">
        <v>4024</v>
      </c>
      <c r="B2251" s="28">
        <v>45850</v>
      </c>
      <c r="C2251" s="2" t="s">
        <v>2584</v>
      </c>
      <c r="D2251" s="2" t="str">
        <f t="array" ref="D2251">_xlfn.XLOOKUP(C2251,Customers!A:A,Customers!B:B)</f>
        <v>Customer 0640</v>
      </c>
      <c r="E2251" s="2" t="s">
        <v>702</v>
      </c>
      <c r="F2251" s="2" t="str">
        <f t="array" ref="F2251">_xlfn.XLOOKUP(E2251,Restaurants!A:A,Restaurants!B:B)</f>
        <v>Restaurant 025</v>
      </c>
      <c r="G2251" s="2" t="s">
        <v>1951</v>
      </c>
      <c r="H2251" s="2" t="str">
        <f t="array" ref="H2251">_xlfn.XLOOKUP(G2251,Food_Menu!A:A,Food_Menu!B:B)</f>
        <v>Food Item 0060</v>
      </c>
      <c r="I2251" s="2">
        <f t="array" ref="I2251">_xlfn.XLOOKUP(G2251,Food_Menu!A:A,Food_Menu!D:D)</f>
        <v>246.78</v>
      </c>
      <c r="J2251" s="2" t="s">
        <v>723</v>
      </c>
      <c r="K2251" s="2" t="str">
        <f t="array" ref="K2251">_xlfn.XLOOKUP(J2251,Delivery_Partners!A:A,Delivery_Partners!B:B)</f>
        <v>Delivery Partner 168</v>
      </c>
      <c r="L2251" s="3">
        <v>2</v>
      </c>
      <c r="M2251" s="2" t="s">
        <v>23</v>
      </c>
      <c r="N2251" s="2" t="s">
        <v>42</v>
      </c>
      <c r="O2251" s="3">
        <v>28</v>
      </c>
      <c r="P2251" s="13">
        <f t="shared" si="468"/>
        <v>493.56</v>
      </c>
      <c r="Q2251" s="13" t="str">
        <f t="shared" si="469"/>
        <v>Fast</v>
      </c>
      <c r="S2251" s="21"/>
    </row>
    <row r="2252" customHeight="1" spans="1:19">
      <c r="A2252" s="2" t="s">
        <v>4025</v>
      </c>
      <c r="B2252" s="29" t="s">
        <v>1162</v>
      </c>
      <c r="C2252" s="2" t="s">
        <v>2263</v>
      </c>
      <c r="D2252" s="2" t="str">
        <f t="array" ref="D2252">_xlfn.XLOOKUP(C2252,Customers!A:A,Customers!B:B)</f>
        <v>Customer 0080</v>
      </c>
      <c r="E2252" s="2" t="s">
        <v>721</v>
      </c>
      <c r="F2252" s="2" t="str">
        <f t="array" ref="F2252">_xlfn.XLOOKUP(E2252,Restaurants!A:A,Restaurants!B:B)</f>
        <v>Restaurant 098</v>
      </c>
      <c r="G2252" s="2" t="s">
        <v>163</v>
      </c>
      <c r="H2252" s="2" t="str">
        <f t="array" ref="H2252">_xlfn.XLOOKUP(G2252,Food_Menu!A:A,Food_Menu!B:B)</f>
        <v>Food Item 0071</v>
      </c>
      <c r="I2252" s="2">
        <f t="array" ref="I2252">_xlfn.XLOOKUP(G2252,Food_Menu!A:A,Food_Menu!D:D)</f>
        <v>243.5</v>
      </c>
      <c r="J2252" s="2" t="s">
        <v>378</v>
      </c>
      <c r="K2252" s="2" t="str">
        <f t="array" ref="K2252">_xlfn.XLOOKUP(J2252,Delivery_Partners!A:A,Delivery_Partners!B:B)</f>
        <v>Delivery Partner 111</v>
      </c>
      <c r="L2252" s="3">
        <v>3</v>
      </c>
      <c r="M2252" s="2" t="s">
        <v>23</v>
      </c>
      <c r="N2252" s="2" t="s">
        <v>55</v>
      </c>
      <c r="O2252" s="3">
        <v>26</v>
      </c>
      <c r="P2252" s="13">
        <f t="shared" si="468"/>
        <v>730.5</v>
      </c>
      <c r="Q2252" s="13" t="str">
        <f t="shared" si="469"/>
        <v>Fast</v>
      </c>
      <c r="S2252" s="21"/>
    </row>
    <row r="2253" hidden="1" customHeight="1" spans="1:19">
      <c r="A2253" s="2" t="s">
        <v>4026</v>
      </c>
      <c r="B2253" s="29" t="s">
        <v>2186</v>
      </c>
      <c r="C2253" s="2" t="s">
        <v>2731</v>
      </c>
      <c r="D2253" s="2" t="str">
        <f t="array" ref="D2253">_xlfn.XLOOKUP(C2253,Customers!A:A,Customers!B:B)</f>
        <v>Customer 0166</v>
      </c>
      <c r="E2253" s="2" t="s">
        <v>776</v>
      </c>
      <c r="F2253" s="2" t="str">
        <f t="array" ref="F2253">_xlfn.XLOOKUP(E2253,Restaurants!A:A,Restaurants!B:B)</f>
        <v>Restaurant 069</v>
      </c>
      <c r="G2253" s="2" t="s">
        <v>659</v>
      </c>
      <c r="H2253" s="2" t="str">
        <f t="array" ref="H2253">_xlfn.XLOOKUP(G2253,Food_Menu!A:A,Food_Menu!B:B)</f>
        <v>Food Item 0203</v>
      </c>
      <c r="I2253" s="2"/>
      <c r="J2253" s="2" t="s">
        <v>1132</v>
      </c>
      <c r="K2253" s="2" t="str">
        <f t="array" ref="K2253">_xlfn.XLOOKUP(J2253,Delivery_Partners!A:A,Delivery_Partners!B:B)</f>
        <v>Delivery Partner 151</v>
      </c>
      <c r="L2253" s="3">
        <v>1</v>
      </c>
      <c r="M2253" s="2" t="s">
        <v>101</v>
      </c>
      <c r="N2253" s="2" t="s">
        <v>55</v>
      </c>
      <c r="O2253" s="2"/>
    </row>
    <row r="2254" customHeight="1" spans="1:19">
      <c r="A2254" s="2" t="s">
        <v>4027</v>
      </c>
      <c r="B2254" s="28">
        <v>45811</v>
      </c>
      <c r="C2254" s="2" t="s">
        <v>844</v>
      </c>
      <c r="D2254" s="2" t="str">
        <f t="array" ref="D2254">_xlfn.XLOOKUP(C2254,Customers!A:A,Customers!B:B)</f>
        <v>Customer 0711</v>
      </c>
      <c r="E2254" s="2" t="s">
        <v>293</v>
      </c>
      <c r="F2254" s="2" t="str">
        <f t="array" ref="F2254">_xlfn.XLOOKUP(E2254,Restaurants!A:A,Restaurants!B:B)</f>
        <v>Restaurant 057</v>
      </c>
      <c r="G2254" s="2" t="s">
        <v>211</v>
      </c>
      <c r="H2254" s="2" t="str">
        <f t="array" ref="H2254">_xlfn.XLOOKUP(G2254,Food_Menu!A:A,Food_Menu!B:B)</f>
        <v>Food Item 0182</v>
      </c>
      <c r="I2254" s="2">
        <f t="array" ref="I2254">_xlfn.XLOOKUP(G2254,Food_Menu!A:A,Food_Menu!D:D)</f>
        <v>512.27</v>
      </c>
      <c r="J2254" s="2" t="s">
        <v>48</v>
      </c>
      <c r="K2254" s="2" t="str">
        <f t="array" ref="K2254">_xlfn.XLOOKUP(J2254,Delivery_Partners!A:A,Delivery_Partners!B:B)</f>
        <v>Delivery Partner 119</v>
      </c>
      <c r="L2254" s="3">
        <v>1</v>
      </c>
      <c r="M2254" s="2" t="s">
        <v>23</v>
      </c>
      <c r="N2254" s="2" t="s">
        <v>24</v>
      </c>
      <c r="O2254" s="3">
        <v>24</v>
      </c>
      <c r="P2254" s="13">
        <f t="shared" ref="P2254:P2262" si="470">I2254*L2254</f>
        <v>512.27</v>
      </c>
      <c r="Q2254" s="13" t="str">
        <f t="shared" ref="Q2254:Q2262" si="471">IF(O2254="","Not Delivered",IF(O2254&lt;=30,"Fast",IF(O2254&lt;=60,"Normal","Slow")))</f>
        <v>Fast</v>
      </c>
      <c r="S2254" s="21"/>
    </row>
    <row r="2255" customHeight="1" spans="1:19">
      <c r="A2255" s="2" t="s">
        <v>4028</v>
      </c>
      <c r="B2255" s="28">
        <v>45841</v>
      </c>
      <c r="C2255" s="2" t="s">
        <v>4029</v>
      </c>
      <c r="D2255" s="2" t="str">
        <f t="array" ref="D2255">_xlfn.XLOOKUP(C2255,Customers!A:A,Customers!B:B)</f>
        <v>Customer 0246</v>
      </c>
      <c r="E2255" s="2" t="s">
        <v>1765</v>
      </c>
      <c r="F2255" s="2" t="str">
        <f t="array" ref="F2255">_xlfn.XLOOKUP(E2255,Restaurants!A:A,Restaurants!B:B)</f>
        <v>Restaurant 017</v>
      </c>
      <c r="G2255" s="2" t="s">
        <v>789</v>
      </c>
      <c r="H2255" s="2" t="str">
        <f t="array" ref="H2255">_xlfn.XLOOKUP(G2255,Food_Menu!A:A,Food_Menu!B:B)</f>
        <v>Food Item 0162</v>
      </c>
      <c r="I2255" s="2">
        <f t="array" ref="I2255">_xlfn.XLOOKUP(G2255,Food_Menu!A:A,Food_Menu!D:D)</f>
        <v>422.16</v>
      </c>
      <c r="J2255" s="2" t="s">
        <v>323</v>
      </c>
      <c r="K2255" s="2" t="str">
        <f t="array" ref="K2255">_xlfn.XLOOKUP(J2255,Delivery_Partners!A:A,Delivery_Partners!B:B)</f>
        <v>Delivery Partner 131</v>
      </c>
      <c r="L2255" s="3">
        <v>1</v>
      </c>
      <c r="M2255" s="2" t="s">
        <v>23</v>
      </c>
      <c r="N2255" s="2" t="s">
        <v>55</v>
      </c>
      <c r="O2255" s="3">
        <v>23</v>
      </c>
      <c r="P2255" s="13">
        <f t="shared" si="470"/>
        <v>422.16</v>
      </c>
      <c r="Q2255" s="13" t="str">
        <f t="shared" si="471"/>
        <v>Fast</v>
      </c>
      <c r="S2255" s="21"/>
    </row>
    <row r="2256" customHeight="1" spans="1:19">
      <c r="A2256" s="2" t="s">
        <v>4030</v>
      </c>
      <c r="B2256" s="28">
        <v>45839</v>
      </c>
      <c r="C2256" s="2" t="s">
        <v>2586</v>
      </c>
      <c r="D2256" s="2" t="str">
        <f t="array" ref="D2256">_xlfn.XLOOKUP(C2256,Customers!A:A,Customers!B:B)</f>
        <v>Customer 0044</v>
      </c>
      <c r="E2256" s="2" t="s">
        <v>603</v>
      </c>
      <c r="F2256" s="2" t="str">
        <f t="array" ref="F2256">_xlfn.XLOOKUP(E2256,Restaurants!A:A,Restaurants!B:B)</f>
        <v>Restaurant 009</v>
      </c>
      <c r="G2256" s="2" t="s">
        <v>122</v>
      </c>
      <c r="H2256" s="2" t="str">
        <f t="array" ref="H2256">_xlfn.XLOOKUP(G2256,Food_Menu!A:A,Food_Menu!B:B)</f>
        <v>Food Item 0111</v>
      </c>
      <c r="I2256" s="2">
        <f t="array" ref="I2256">_xlfn.XLOOKUP(G2256,Food_Menu!A:A,Food_Menu!D:D)</f>
        <v>237.65</v>
      </c>
      <c r="J2256" s="2" t="s">
        <v>173</v>
      </c>
      <c r="K2256" s="2" t="str">
        <f t="array" ref="K2256">_xlfn.XLOOKUP(J2256,Delivery_Partners!A:A,Delivery_Partners!B:B)</f>
        <v>Delivery Partner 045</v>
      </c>
      <c r="L2256" s="3">
        <v>1</v>
      </c>
      <c r="M2256" s="2" t="s">
        <v>23</v>
      </c>
      <c r="N2256" s="2" t="s">
        <v>24</v>
      </c>
      <c r="O2256" s="3">
        <v>45</v>
      </c>
      <c r="P2256" s="13">
        <f t="shared" si="470"/>
        <v>237.65</v>
      </c>
      <c r="Q2256" s="13" t="str">
        <f t="shared" si="471"/>
        <v>Normal</v>
      </c>
      <c r="S2256" s="21"/>
    </row>
    <row r="2257" customHeight="1" spans="1:19">
      <c r="A2257" s="2" t="s">
        <v>4031</v>
      </c>
      <c r="B2257" s="29" t="s">
        <v>1118</v>
      </c>
      <c r="C2257" s="2" t="s">
        <v>2418</v>
      </c>
      <c r="D2257" s="2" t="str">
        <f t="array" ref="D2257">_xlfn.XLOOKUP(C2257,Customers!A:A,Customers!B:B)</f>
        <v>Customer 0215</v>
      </c>
      <c r="E2257" s="2" t="s">
        <v>655</v>
      </c>
      <c r="F2257" s="2" t="str">
        <f t="array" ref="F2257">_xlfn.XLOOKUP(E2257,Restaurants!A:A,Restaurants!B:B)</f>
        <v>Restaurant 096</v>
      </c>
      <c r="G2257" s="2" t="s">
        <v>906</v>
      </c>
      <c r="H2257" s="2" t="str">
        <f t="array" ref="H2257">_xlfn.XLOOKUP(G2257,Food_Menu!A:A,Food_Menu!B:B)</f>
        <v>Food Item 0128</v>
      </c>
      <c r="I2257" s="2">
        <f t="array" ref="I2257">_xlfn.XLOOKUP(G2257,Food_Menu!A:A,Food_Menu!D:D)</f>
        <v>317.72</v>
      </c>
      <c r="J2257" s="2" t="s">
        <v>212</v>
      </c>
      <c r="K2257" s="2" t="str">
        <f t="array" ref="K2257">_xlfn.XLOOKUP(J2257,Delivery_Partners!A:A,Delivery_Partners!B:B)</f>
        <v>Delivery Partner 177</v>
      </c>
      <c r="L2257" s="3">
        <v>2</v>
      </c>
      <c r="M2257" s="2" t="s">
        <v>23</v>
      </c>
      <c r="N2257" s="2" t="s">
        <v>24</v>
      </c>
      <c r="O2257" s="3">
        <v>37</v>
      </c>
      <c r="P2257" s="13">
        <f t="shared" si="470"/>
        <v>635.44</v>
      </c>
      <c r="Q2257" s="13" t="str">
        <f t="shared" si="471"/>
        <v>Normal</v>
      </c>
      <c r="S2257" s="21"/>
    </row>
    <row r="2258" customHeight="1" spans="1:19">
      <c r="A2258" s="2" t="s">
        <v>4032</v>
      </c>
      <c r="B2258" s="28">
        <v>45875</v>
      </c>
      <c r="C2258" s="2" t="s">
        <v>1643</v>
      </c>
      <c r="D2258" s="2" t="str">
        <f t="array" ref="D2258">_xlfn.XLOOKUP(C2258,Customers!A:A,Customers!B:B)</f>
        <v>Customer 0928</v>
      </c>
      <c r="E2258" s="2" t="s">
        <v>795</v>
      </c>
      <c r="F2258" s="2" t="str">
        <f t="array" ref="F2258">_xlfn.XLOOKUP(E2258,Restaurants!A:A,Restaurants!B:B)</f>
        <v>Restaurant 117</v>
      </c>
      <c r="G2258" s="2" t="s">
        <v>367</v>
      </c>
      <c r="H2258" s="2" t="str">
        <f t="array" ref="H2258">_xlfn.XLOOKUP(G2258,Food_Menu!A:A,Food_Menu!B:B)</f>
        <v>Food Item 0202</v>
      </c>
      <c r="I2258" s="2">
        <f t="array" ref="I2258">_xlfn.XLOOKUP(G2258,Food_Menu!A:A,Food_Menu!D:D)</f>
        <v>596.93</v>
      </c>
      <c r="J2258" s="2" t="s">
        <v>299</v>
      </c>
      <c r="K2258" s="2" t="str">
        <f t="array" ref="K2258">_xlfn.XLOOKUP(J2258,Delivery_Partners!A:A,Delivery_Partners!B:B)</f>
        <v>Delivery Partner 034</v>
      </c>
      <c r="L2258" s="3">
        <v>2</v>
      </c>
      <c r="M2258" s="2" t="s">
        <v>23</v>
      </c>
      <c r="N2258" s="2" t="s">
        <v>55</v>
      </c>
      <c r="O2258" s="3">
        <v>15</v>
      </c>
      <c r="P2258" s="13">
        <f t="shared" si="470"/>
        <v>1193.86</v>
      </c>
      <c r="Q2258" s="13" t="str">
        <f t="shared" si="471"/>
        <v>Fast</v>
      </c>
      <c r="S2258" s="21"/>
    </row>
    <row r="2259" customHeight="1" spans="1:19">
      <c r="A2259" s="2" t="s">
        <v>4033</v>
      </c>
      <c r="B2259" s="28">
        <v>45994</v>
      </c>
      <c r="C2259" s="2" t="s">
        <v>3257</v>
      </c>
      <c r="D2259" s="2" t="str">
        <f t="array" ref="D2259">_xlfn.XLOOKUP(C2259,Customers!A:A,Customers!B:B)</f>
        <v>Customer 0705</v>
      </c>
      <c r="E2259" s="2" t="s">
        <v>548</v>
      </c>
      <c r="F2259" s="2" t="str">
        <f t="array" ref="F2259">_xlfn.XLOOKUP(E2259,Restaurants!A:A,Restaurants!B:B)</f>
        <v>Restaurant 071</v>
      </c>
      <c r="G2259" s="2" t="s">
        <v>255</v>
      </c>
      <c r="H2259" s="2" t="str">
        <f t="array" ref="H2259">_xlfn.XLOOKUP(G2259,Food_Menu!A:A,Food_Menu!B:B)</f>
        <v>Food Item 0146</v>
      </c>
      <c r="I2259" s="2">
        <f t="array" ref="I2259">_xlfn.XLOOKUP(G2259,Food_Menu!A:A,Food_Menu!D:D)</f>
        <v>580.64</v>
      </c>
      <c r="J2259" s="2" t="s">
        <v>756</v>
      </c>
      <c r="K2259" s="2" t="str">
        <f t="array" ref="K2259">_xlfn.XLOOKUP(J2259,Delivery_Partners!A:A,Delivery_Partners!B:B)</f>
        <v>Delivery Partner 126</v>
      </c>
      <c r="L2259" s="3">
        <v>1</v>
      </c>
      <c r="M2259" s="2" t="s">
        <v>23</v>
      </c>
      <c r="N2259" s="2" t="s">
        <v>24</v>
      </c>
      <c r="O2259" s="3">
        <v>43</v>
      </c>
      <c r="P2259" s="13">
        <f t="shared" si="470"/>
        <v>580.64</v>
      </c>
      <c r="Q2259" s="13" t="str">
        <f t="shared" si="471"/>
        <v>Normal</v>
      </c>
      <c r="S2259" s="21"/>
    </row>
    <row r="2260" customHeight="1" spans="1:19">
      <c r="A2260" s="2" t="s">
        <v>4034</v>
      </c>
      <c r="B2260" s="29" t="s">
        <v>1639</v>
      </c>
      <c r="C2260" s="2" t="s">
        <v>4035</v>
      </c>
      <c r="D2260" s="2" t="str">
        <f t="array" ref="D2260">_xlfn.XLOOKUP(C2260,Customers!A:A,Customers!B:B)</f>
        <v>Customer 0459</v>
      </c>
      <c r="E2260" s="2" t="s">
        <v>506</v>
      </c>
      <c r="F2260" s="2" t="str">
        <f t="array" ref="F2260">_xlfn.XLOOKUP(E2260,Restaurants!A:A,Restaurants!B:B)</f>
        <v>Restaurant 005</v>
      </c>
      <c r="G2260" s="2" t="s">
        <v>906</v>
      </c>
      <c r="H2260" s="2" t="str">
        <f t="array" ref="H2260">_xlfn.XLOOKUP(G2260,Food_Menu!A:A,Food_Menu!B:B)</f>
        <v>Food Item 0128</v>
      </c>
      <c r="I2260" s="2">
        <f t="array" ref="I2260">_xlfn.XLOOKUP(G2260,Food_Menu!A:A,Food_Menu!D:D)</f>
        <v>317.72</v>
      </c>
      <c r="J2260" s="2" t="s">
        <v>203</v>
      </c>
      <c r="K2260" s="2" t="str">
        <f t="array" ref="K2260">_xlfn.XLOOKUP(J2260,Delivery_Partners!A:A,Delivery_Partners!B:B)</f>
        <v>Delivery Partner 110</v>
      </c>
      <c r="L2260" s="3">
        <v>1</v>
      </c>
      <c r="M2260" s="2" t="s">
        <v>23</v>
      </c>
      <c r="N2260" s="2" t="s">
        <v>24</v>
      </c>
      <c r="O2260" s="3">
        <v>41</v>
      </c>
      <c r="P2260" s="13">
        <f t="shared" si="470"/>
        <v>317.72</v>
      </c>
      <c r="Q2260" s="13" t="str">
        <f t="shared" si="471"/>
        <v>Normal</v>
      </c>
      <c r="S2260" s="21"/>
    </row>
    <row r="2261" customHeight="1" spans="1:19">
      <c r="A2261" s="2" t="s">
        <v>4036</v>
      </c>
      <c r="B2261" s="29" t="s">
        <v>2069</v>
      </c>
      <c r="C2261" s="2" t="s">
        <v>540</v>
      </c>
      <c r="D2261" s="2" t="str">
        <f t="array" ref="D2261">_xlfn.XLOOKUP(C2261,Customers!A:A,Customers!B:B)</f>
        <v>Customer 1169</v>
      </c>
      <c r="E2261" s="2" t="s">
        <v>797</v>
      </c>
      <c r="F2261" s="2" t="str">
        <f t="array" ref="F2261">_xlfn.XLOOKUP(E2261,Restaurants!A:A,Restaurants!B:B)</f>
        <v>Restaurant 058</v>
      </c>
      <c r="G2261" s="2" t="s">
        <v>841</v>
      </c>
      <c r="H2261" s="2" t="str">
        <f t="array" ref="H2261">_xlfn.XLOOKUP(G2261,Food_Menu!A:A,Food_Menu!B:B)</f>
        <v>Food Item 0022</v>
      </c>
      <c r="I2261" s="2">
        <f t="array" ref="I2261">_xlfn.XLOOKUP(G2261,Food_Menu!A:A,Food_Menu!D:D)</f>
        <v>395.32</v>
      </c>
      <c r="J2261" s="2" t="s">
        <v>29</v>
      </c>
      <c r="K2261" s="2" t="str">
        <f t="array" ref="K2261">_xlfn.XLOOKUP(J2261,Delivery_Partners!A:A,Delivery_Partners!B:B)</f>
        <v>Delivery Partner 017</v>
      </c>
      <c r="L2261" s="3">
        <v>3</v>
      </c>
      <c r="M2261" s="2" t="s">
        <v>23</v>
      </c>
      <c r="N2261" s="2" t="s">
        <v>24</v>
      </c>
      <c r="O2261" s="3">
        <v>17</v>
      </c>
      <c r="P2261" s="13">
        <f t="shared" si="470"/>
        <v>1185.96</v>
      </c>
      <c r="Q2261" s="13" t="str">
        <f t="shared" si="471"/>
        <v>Fast</v>
      </c>
      <c r="S2261" s="21"/>
    </row>
    <row r="2262" customHeight="1" spans="1:19">
      <c r="A2262" s="2" t="s">
        <v>4037</v>
      </c>
      <c r="B2262" s="29" t="s">
        <v>1380</v>
      </c>
      <c r="C2262" s="2" t="s">
        <v>1627</v>
      </c>
      <c r="D2262" s="2" t="str">
        <f t="array" ref="D2262">_xlfn.XLOOKUP(C2262,Customers!A:A,Customers!B:B)</f>
        <v>Customer 0463</v>
      </c>
      <c r="E2262" s="2" t="s">
        <v>984</v>
      </c>
      <c r="F2262" s="2" t="str">
        <f t="array" ref="F2262">_xlfn.XLOOKUP(E2262,Restaurants!A:A,Restaurants!B:B)</f>
        <v>Restaurant 034</v>
      </c>
      <c r="G2262" s="2" t="s">
        <v>221</v>
      </c>
      <c r="H2262" s="2" t="str">
        <f t="array" ref="H2262">_xlfn.XLOOKUP(G2262,Food_Menu!A:A,Food_Menu!B:B)</f>
        <v>Food Item 0220</v>
      </c>
      <c r="I2262" s="2">
        <f t="array" ref="I2262">_xlfn.XLOOKUP(G2262,Food_Menu!A:A,Food_Menu!D:D)</f>
        <v>194.15</v>
      </c>
      <c r="J2262" s="2" t="s">
        <v>341</v>
      </c>
      <c r="K2262" s="2" t="str">
        <f t="array" ref="K2262">_xlfn.XLOOKUP(J2262,Delivery_Partners!A:A,Delivery_Partners!B:B)</f>
        <v>Delivery Partner 140</v>
      </c>
      <c r="L2262" s="3">
        <v>1</v>
      </c>
      <c r="M2262" s="2" t="s">
        <v>23</v>
      </c>
      <c r="N2262" s="2" t="s">
        <v>42</v>
      </c>
      <c r="O2262" s="3">
        <v>37</v>
      </c>
      <c r="P2262" s="13">
        <f t="shared" si="470"/>
        <v>194.15</v>
      </c>
      <c r="Q2262" s="13" t="str">
        <f t="shared" si="471"/>
        <v>Normal</v>
      </c>
      <c r="S2262" s="21"/>
    </row>
    <row r="2263" hidden="1" customHeight="1" spans="1:19">
      <c r="A2263" s="2" t="s">
        <v>4038</v>
      </c>
      <c r="B2263" s="28">
        <v>45878</v>
      </c>
      <c r="C2263" s="2" t="s">
        <v>4039</v>
      </c>
      <c r="D2263" s="2" t="str">
        <f t="array" ref="D2263">_xlfn.XLOOKUP(C2263,Customers!A:A,Customers!B:B)</f>
        <v>Customer 1053</v>
      </c>
      <c r="E2263" s="2" t="s">
        <v>335</v>
      </c>
      <c r="F2263" s="2" t="str">
        <f t="array" ref="F2263">_xlfn.XLOOKUP(E2263,Restaurants!A:A,Restaurants!B:B)</f>
        <v>Restaurant 007</v>
      </c>
      <c r="G2263" s="2" t="s">
        <v>823</v>
      </c>
      <c r="H2263" s="2" t="str">
        <f t="array" ref="H2263">_xlfn.XLOOKUP(G2263,Food_Menu!A:A,Food_Menu!B:B)</f>
        <v>Food Item 0178</v>
      </c>
      <c r="I2263" s="2"/>
      <c r="J2263" s="2" t="s">
        <v>636</v>
      </c>
      <c r="K2263" s="2" t="str">
        <f t="array" ref="K2263">_xlfn.XLOOKUP(J2263,Delivery_Partners!A:A,Delivery_Partners!B:B)</f>
        <v>Delivery Partner 014</v>
      </c>
      <c r="L2263" s="3">
        <v>1</v>
      </c>
      <c r="M2263" s="2" t="s">
        <v>101</v>
      </c>
      <c r="N2263" s="2" t="s">
        <v>24</v>
      </c>
      <c r="O2263" s="2"/>
    </row>
    <row r="2264" customHeight="1" spans="1:19">
      <c r="A2264" s="2" t="s">
        <v>4040</v>
      </c>
      <c r="B2264" s="29" t="s">
        <v>2209</v>
      </c>
      <c r="C2264" s="2" t="s">
        <v>2623</v>
      </c>
      <c r="D2264" s="2" t="str">
        <f t="array" ref="D2264">_xlfn.XLOOKUP(C2264,Customers!A:A,Customers!B:B)</f>
        <v>Customer 0414</v>
      </c>
      <c r="E2264" s="2" t="s">
        <v>93</v>
      </c>
      <c r="F2264" s="2" t="str">
        <f t="array" ref="F2264">_xlfn.XLOOKUP(E2264,Restaurants!A:A,Restaurants!B:B)</f>
        <v>Restaurant 018</v>
      </c>
      <c r="G2264" s="2" t="s">
        <v>946</v>
      </c>
      <c r="H2264" s="2" t="str">
        <f t="array" ref="H2264">_xlfn.XLOOKUP(G2264,Food_Menu!A:A,Food_Menu!B:B)</f>
        <v>Food Item 0081</v>
      </c>
      <c r="I2264" s="2">
        <f t="array" ref="I2264">_xlfn.XLOOKUP(G2264,Food_Menu!A:A,Food_Menu!D:D)</f>
        <v>453.95</v>
      </c>
      <c r="J2264" s="2" t="s">
        <v>100</v>
      </c>
      <c r="K2264" s="2" t="str">
        <f t="array" ref="K2264">_xlfn.XLOOKUP(J2264,Delivery_Partners!A:A,Delivery_Partners!B:B)</f>
        <v>Delivery Partner 092</v>
      </c>
      <c r="L2264" s="3">
        <v>3</v>
      </c>
      <c r="M2264" s="2" t="s">
        <v>23</v>
      </c>
      <c r="N2264" s="2" t="s">
        <v>55</v>
      </c>
      <c r="O2264" s="3">
        <v>16</v>
      </c>
      <c r="P2264" s="13">
        <f t="shared" ref="P2264:P2272" si="472">I2264*L2264</f>
        <v>1361.85</v>
      </c>
      <c r="Q2264" s="13" t="str">
        <f t="shared" ref="Q2264:Q2272" si="473">IF(O2264="","Not Delivered",IF(O2264&lt;=30,"Fast",IF(O2264&lt;=60,"Normal","Slow")))</f>
        <v>Fast</v>
      </c>
      <c r="S2264" s="21"/>
    </row>
    <row r="2265" customHeight="1" spans="1:19">
      <c r="A2265" s="2" t="s">
        <v>4041</v>
      </c>
      <c r="B2265" s="28">
        <v>45932</v>
      </c>
      <c r="C2265" s="2" t="s">
        <v>859</v>
      </c>
      <c r="D2265" s="2" t="str">
        <f t="array" ref="D2265">_xlfn.XLOOKUP(C2265,Customers!A:A,Customers!B:B)</f>
        <v>Customer 0031</v>
      </c>
      <c r="E2265" s="2" t="s">
        <v>1191</v>
      </c>
      <c r="F2265" s="2" t="str">
        <f t="array" ref="F2265">_xlfn.XLOOKUP(E2265,Restaurants!A:A,Restaurants!B:B)</f>
        <v>Restaurant 060</v>
      </c>
      <c r="G2265" s="2" t="s">
        <v>47</v>
      </c>
      <c r="H2265" s="2" t="str">
        <f t="array" ref="H2265">_xlfn.XLOOKUP(G2265,Food_Menu!A:A,Food_Menu!B:B)</f>
        <v>Food Item 0056</v>
      </c>
      <c r="I2265" s="2">
        <f t="array" ref="I2265">_xlfn.XLOOKUP(G2265,Food_Menu!A:A,Food_Menu!D:D)</f>
        <v>536.41</v>
      </c>
      <c r="J2265" s="2" t="s">
        <v>811</v>
      </c>
      <c r="K2265" s="2" t="str">
        <f t="array" ref="K2265">_xlfn.XLOOKUP(J2265,Delivery_Partners!A:A,Delivery_Partners!B:B)</f>
        <v>Delivery Partner 147</v>
      </c>
      <c r="L2265" s="3">
        <v>2</v>
      </c>
      <c r="M2265" s="2" t="s">
        <v>23</v>
      </c>
      <c r="N2265" s="2" t="s">
        <v>74</v>
      </c>
      <c r="O2265" s="3">
        <v>38</v>
      </c>
      <c r="P2265" s="13">
        <f t="shared" si="472"/>
        <v>1072.82</v>
      </c>
      <c r="Q2265" s="13" t="str">
        <f t="shared" si="473"/>
        <v>Normal</v>
      </c>
      <c r="S2265" s="21"/>
    </row>
    <row r="2266" customHeight="1" spans="1:19">
      <c r="A2266" s="2" t="s">
        <v>4042</v>
      </c>
      <c r="B2266" s="29" t="s">
        <v>3087</v>
      </c>
      <c r="C2266" s="2" t="s">
        <v>972</v>
      </c>
      <c r="D2266" s="2" t="str">
        <f t="array" ref="D2266">_xlfn.XLOOKUP(C2266,Customers!A:A,Customers!B:B)</f>
        <v>Customer 0133</v>
      </c>
      <c r="E2266" s="2" t="s">
        <v>289</v>
      </c>
      <c r="F2266" s="2" t="str">
        <f t="array" ref="F2266">_xlfn.XLOOKUP(E2266,Restaurants!A:A,Restaurants!B:B)</f>
        <v>Restaurant 052</v>
      </c>
      <c r="G2266" s="2" t="s">
        <v>322</v>
      </c>
      <c r="H2266" s="2" t="str">
        <f t="array" ref="H2266">_xlfn.XLOOKUP(G2266,Food_Menu!A:A,Food_Menu!B:B)</f>
        <v>Food Item 0213</v>
      </c>
      <c r="I2266" s="2">
        <f t="array" ref="I2266">_xlfn.XLOOKUP(G2266,Food_Menu!A:A,Food_Menu!D:D)</f>
        <v>568.2</v>
      </c>
      <c r="J2266" s="2" t="s">
        <v>427</v>
      </c>
      <c r="K2266" s="2" t="str">
        <f t="array" ref="K2266">_xlfn.XLOOKUP(J2266,Delivery_Partners!A:A,Delivery_Partners!B:B)</f>
        <v>Delivery Partner 023</v>
      </c>
      <c r="L2266" s="3">
        <v>1</v>
      </c>
      <c r="M2266" s="2" t="s">
        <v>23</v>
      </c>
      <c r="N2266" s="2" t="s">
        <v>24</v>
      </c>
      <c r="O2266" s="3">
        <v>27</v>
      </c>
      <c r="P2266" s="13">
        <f t="shared" si="472"/>
        <v>568.2</v>
      </c>
      <c r="Q2266" s="13" t="str">
        <f t="shared" si="473"/>
        <v>Fast</v>
      </c>
      <c r="S2266" s="21"/>
    </row>
    <row r="2267" customHeight="1" spans="1:19">
      <c r="A2267" s="2" t="s">
        <v>4043</v>
      </c>
      <c r="B2267" s="28">
        <v>45871</v>
      </c>
      <c r="C2267" s="2" t="s">
        <v>2134</v>
      </c>
      <c r="D2267" s="2" t="str">
        <f t="array" ref="D2267">_xlfn.XLOOKUP(C2267,Customers!A:A,Customers!B:B)</f>
        <v>Customer 0329</v>
      </c>
      <c r="E2267" s="2" t="s">
        <v>526</v>
      </c>
      <c r="F2267" s="2" t="str">
        <f t="array" ref="F2267">_xlfn.XLOOKUP(E2267,Restaurants!A:A,Restaurants!B:B)</f>
        <v>Restaurant 068</v>
      </c>
      <c r="G2267" s="2" t="s">
        <v>84</v>
      </c>
      <c r="H2267" s="2" t="str">
        <f t="array" ref="H2267">_xlfn.XLOOKUP(G2267,Food_Menu!A:A,Food_Menu!B:B)</f>
        <v>Food Item 0211</v>
      </c>
      <c r="I2267" s="2">
        <f t="array" ref="I2267">_xlfn.XLOOKUP(G2267,Food_Menu!A:A,Food_Menu!D:D)</f>
        <v>200.38</v>
      </c>
      <c r="J2267" s="2" t="s">
        <v>1557</v>
      </c>
      <c r="K2267" s="2" t="str">
        <f t="array" ref="K2267">_xlfn.XLOOKUP(J2267,Delivery_Partners!A:A,Delivery_Partners!B:B)</f>
        <v>Delivery Partner 065</v>
      </c>
      <c r="L2267" s="3">
        <v>1</v>
      </c>
      <c r="M2267" s="2" t="s">
        <v>23</v>
      </c>
      <c r="N2267" s="2" t="s">
        <v>24</v>
      </c>
      <c r="O2267" s="3">
        <v>42</v>
      </c>
      <c r="P2267" s="13">
        <f t="shared" si="472"/>
        <v>200.38</v>
      </c>
      <c r="Q2267" s="13" t="str">
        <f t="shared" si="473"/>
        <v>Normal</v>
      </c>
      <c r="S2267" s="21"/>
    </row>
    <row r="2268" customHeight="1" spans="1:19">
      <c r="A2268" s="2" t="s">
        <v>4044</v>
      </c>
      <c r="B2268" s="28">
        <v>45698</v>
      </c>
      <c r="C2268" s="2" t="s">
        <v>905</v>
      </c>
      <c r="D2268" s="2" t="str">
        <f t="array" ref="D2268">_xlfn.XLOOKUP(C2268,Customers!A:A,Customers!B:B)</f>
        <v>Customer 0224</v>
      </c>
      <c r="E2268" s="2" t="s">
        <v>1342</v>
      </c>
      <c r="F2268" s="2" t="str">
        <f t="array" ref="F2268">_xlfn.XLOOKUP(E2268,Restaurants!A:A,Restaurants!B:B)</f>
        <v>Restaurant 084</v>
      </c>
      <c r="G2268" s="2" t="s">
        <v>294</v>
      </c>
      <c r="H2268" s="2" t="str">
        <f t="array" ref="H2268">_xlfn.XLOOKUP(G2268,Food_Menu!A:A,Food_Menu!B:B)</f>
        <v>Food Item 0093</v>
      </c>
      <c r="I2268" s="2">
        <f t="array" ref="I2268">_xlfn.XLOOKUP(G2268,Food_Menu!A:A,Food_Menu!D:D)</f>
        <v>337.02</v>
      </c>
      <c r="J2268" s="2" t="s">
        <v>100</v>
      </c>
      <c r="K2268" s="2" t="str">
        <f t="array" ref="K2268">_xlfn.XLOOKUP(J2268,Delivery_Partners!A:A,Delivery_Partners!B:B)</f>
        <v>Delivery Partner 092</v>
      </c>
      <c r="L2268" s="3">
        <v>2</v>
      </c>
      <c r="M2268" s="2" t="s">
        <v>23</v>
      </c>
      <c r="N2268" s="2" t="s">
        <v>74</v>
      </c>
      <c r="O2268" s="3">
        <v>24</v>
      </c>
      <c r="P2268" s="13">
        <f t="shared" si="472"/>
        <v>674.04</v>
      </c>
      <c r="Q2268" s="13" t="str">
        <f t="shared" si="473"/>
        <v>Fast</v>
      </c>
      <c r="S2268" s="21"/>
    </row>
    <row r="2269" customHeight="1" spans="1:19">
      <c r="A2269" s="2" t="s">
        <v>4045</v>
      </c>
      <c r="B2269" s="29" t="s">
        <v>325</v>
      </c>
      <c r="C2269" s="2" t="s">
        <v>1578</v>
      </c>
      <c r="D2269" s="2" t="str">
        <f t="array" ref="D2269">_xlfn.XLOOKUP(C2269,Customers!A:A,Customers!B:B)</f>
        <v>Customer 0189</v>
      </c>
      <c r="E2269" s="2" t="s">
        <v>83</v>
      </c>
      <c r="F2269" s="2" t="str">
        <f t="array" ref="F2269">_xlfn.XLOOKUP(E2269,Restaurants!A:A,Restaurants!B:B)</f>
        <v>Restaurant 032</v>
      </c>
      <c r="G2269" s="2" t="s">
        <v>861</v>
      </c>
      <c r="H2269" s="2" t="str">
        <f t="array" ref="H2269">_xlfn.XLOOKUP(G2269,Food_Menu!A:A,Food_Menu!B:B)</f>
        <v>Food Item 0051</v>
      </c>
      <c r="I2269" s="2">
        <f t="array" ref="I2269">_xlfn.XLOOKUP(G2269,Food_Menu!A:A,Food_Menu!D:D)</f>
        <v>516.47</v>
      </c>
      <c r="J2269" s="2" t="s">
        <v>107</v>
      </c>
      <c r="K2269" s="2" t="str">
        <f t="array" ref="K2269">_xlfn.XLOOKUP(J2269,Delivery_Partners!A:A,Delivery_Partners!B:B)</f>
        <v>Delivery Partner 167</v>
      </c>
      <c r="L2269" s="3">
        <v>1</v>
      </c>
      <c r="M2269" s="2" t="s">
        <v>23</v>
      </c>
      <c r="N2269" s="2" t="s">
        <v>55</v>
      </c>
      <c r="O2269" s="3">
        <v>48</v>
      </c>
      <c r="P2269" s="13">
        <f t="shared" si="472"/>
        <v>516.47</v>
      </c>
      <c r="Q2269" s="13" t="str">
        <f t="shared" si="473"/>
        <v>Normal</v>
      </c>
      <c r="S2269" s="21"/>
    </row>
    <row r="2270" customHeight="1" spans="1:19">
      <c r="A2270" s="2" t="s">
        <v>4046</v>
      </c>
      <c r="B2270" s="29" t="s">
        <v>2406</v>
      </c>
      <c r="C2270" s="2" t="s">
        <v>1722</v>
      </c>
      <c r="D2270" s="2" t="str">
        <f t="array" ref="D2270">_xlfn.XLOOKUP(C2270,Customers!A:A,Customers!B:B)</f>
        <v>Customer 0461</v>
      </c>
      <c r="E2270" s="2" t="s">
        <v>33</v>
      </c>
      <c r="F2270" s="2" t="str">
        <f t="array" ref="F2270">_xlfn.XLOOKUP(E2270,Restaurants!A:A,Restaurants!B:B)</f>
        <v>Restaurant 035</v>
      </c>
      <c r="G2270" s="2" t="s">
        <v>1114</v>
      </c>
      <c r="H2270" s="2" t="str">
        <f t="array" ref="H2270">_xlfn.XLOOKUP(G2270,Food_Menu!A:A,Food_Menu!B:B)</f>
        <v>Food Item 0176</v>
      </c>
      <c r="I2270" s="2">
        <f t="array" ref="I2270">_xlfn.XLOOKUP(G2270,Food_Menu!A:A,Food_Menu!D:D)</f>
        <v>167.27</v>
      </c>
      <c r="J2270" s="2" t="s">
        <v>145</v>
      </c>
      <c r="K2270" s="2" t="str">
        <f t="array" ref="K2270">_xlfn.XLOOKUP(J2270,Delivery_Partners!A:A,Delivery_Partners!B:B)</f>
        <v>Delivery Partner 069</v>
      </c>
      <c r="L2270" s="3">
        <v>4</v>
      </c>
      <c r="M2270" s="2" t="s">
        <v>23</v>
      </c>
      <c r="N2270" s="2" t="s">
        <v>24</v>
      </c>
      <c r="O2270" s="3">
        <v>32</v>
      </c>
      <c r="P2270" s="13">
        <f t="shared" si="472"/>
        <v>669.08</v>
      </c>
      <c r="Q2270" s="13" t="str">
        <f t="shared" si="473"/>
        <v>Normal</v>
      </c>
      <c r="S2270" s="21"/>
    </row>
    <row r="2271" customHeight="1" spans="1:19">
      <c r="A2271" s="2" t="s">
        <v>4047</v>
      </c>
      <c r="B2271" s="29" t="s">
        <v>2604</v>
      </c>
      <c r="C2271" s="2" t="s">
        <v>4048</v>
      </c>
      <c r="D2271" s="2" t="str">
        <f t="array" ref="D2271">_xlfn.XLOOKUP(C2271,Customers!A:A,Customers!B:B)</f>
        <v>Customer 1171</v>
      </c>
      <c r="E2271" s="2" t="s">
        <v>726</v>
      </c>
      <c r="F2271" s="2" t="str">
        <f t="array" ref="F2271">_xlfn.XLOOKUP(E2271,Restaurants!A:A,Restaurants!B:B)</f>
        <v>Restaurant 082</v>
      </c>
      <c r="G2271" s="2" t="s">
        <v>377</v>
      </c>
      <c r="H2271" s="2" t="str">
        <f t="array" ref="H2271">_xlfn.XLOOKUP(G2271,Food_Menu!A:A,Food_Menu!B:B)</f>
        <v>Food Item 0138</v>
      </c>
      <c r="I2271" s="2">
        <f t="array" ref="I2271">_xlfn.XLOOKUP(G2271,Food_Menu!A:A,Food_Menu!D:D)</f>
        <v>153.3</v>
      </c>
      <c r="J2271" s="2" t="s">
        <v>389</v>
      </c>
      <c r="K2271" s="2" t="str">
        <f t="array" ref="K2271">_xlfn.XLOOKUP(J2271,Delivery_Partners!A:A,Delivery_Partners!B:B)</f>
        <v>Delivery Partner 022</v>
      </c>
      <c r="L2271" s="3">
        <v>2</v>
      </c>
      <c r="M2271" s="2" t="s">
        <v>23</v>
      </c>
      <c r="N2271" s="2" t="s">
        <v>24</v>
      </c>
      <c r="O2271" s="3">
        <v>28</v>
      </c>
      <c r="P2271" s="13">
        <f t="shared" si="472"/>
        <v>306.6</v>
      </c>
      <c r="Q2271" s="13" t="str">
        <f t="shared" si="473"/>
        <v>Fast</v>
      </c>
      <c r="S2271" s="21"/>
    </row>
    <row r="2272" customHeight="1" spans="1:19">
      <c r="A2272" s="2" t="s">
        <v>4049</v>
      </c>
      <c r="B2272" s="29" t="s">
        <v>501</v>
      </c>
      <c r="C2272" s="2" t="s">
        <v>2973</v>
      </c>
      <c r="D2272" s="2" t="str">
        <f t="array" ref="D2272">_xlfn.XLOOKUP(C2272,Customers!A:A,Customers!B:B)</f>
        <v>Customer 0241</v>
      </c>
      <c r="E2272" s="2" t="s">
        <v>1450</v>
      </c>
      <c r="F2272" s="2" t="str">
        <f t="array" ref="F2272">_xlfn.XLOOKUP(E2272,Restaurants!A:A,Restaurants!B:B)</f>
        <v>Restaurant 024</v>
      </c>
      <c r="G2272" s="2" t="s">
        <v>591</v>
      </c>
      <c r="H2272" s="2" t="str">
        <f t="array" ref="H2272">_xlfn.XLOOKUP(G2272,Food_Menu!A:A,Food_Menu!B:B)</f>
        <v>Food Item 0199</v>
      </c>
      <c r="I2272" s="2">
        <f t="array" ref="I2272">_xlfn.XLOOKUP(G2272,Food_Menu!A:A,Food_Menu!D:D)</f>
        <v>484.48</v>
      </c>
      <c r="J2272" s="2" t="s">
        <v>741</v>
      </c>
      <c r="K2272" s="2" t="str">
        <f t="array" ref="K2272">_xlfn.XLOOKUP(J2272,Delivery_Partners!A:A,Delivery_Partners!B:B)</f>
        <v>Delivery Partner 024</v>
      </c>
      <c r="L2272" s="3">
        <v>2</v>
      </c>
      <c r="M2272" s="2" t="s">
        <v>23</v>
      </c>
      <c r="N2272" s="2" t="s">
        <v>24</v>
      </c>
      <c r="O2272" s="3">
        <v>26</v>
      </c>
      <c r="P2272" s="13">
        <f t="shared" si="472"/>
        <v>968.96</v>
      </c>
      <c r="Q2272" s="13" t="str">
        <f t="shared" si="473"/>
        <v>Fast</v>
      </c>
      <c r="S2272" s="21"/>
    </row>
    <row r="2273" hidden="1" customHeight="1" spans="1:19">
      <c r="A2273" s="2" t="s">
        <v>4050</v>
      </c>
      <c r="B2273" s="29" t="s">
        <v>1709</v>
      </c>
      <c r="C2273" s="2" t="s">
        <v>1768</v>
      </c>
      <c r="D2273" s="2" t="str">
        <f t="array" ref="D2273">_xlfn.XLOOKUP(C2273,Customers!A:A,Customers!B:B)</f>
        <v>Customer 0283</v>
      </c>
      <c r="E2273" s="2" t="s">
        <v>465</v>
      </c>
      <c r="F2273" s="2" t="str">
        <f t="array" ref="F2273">_xlfn.XLOOKUP(E2273,Restaurants!A:A,Restaurants!B:B)</f>
        <v>Restaurant 010</v>
      </c>
      <c r="G2273" s="2" t="s">
        <v>331</v>
      </c>
      <c r="H2273" s="2" t="str">
        <f t="array" ref="H2273">_xlfn.XLOOKUP(G2273,Food_Menu!A:A,Food_Menu!B:B)</f>
        <v>Food Item 0120</v>
      </c>
      <c r="I2273" s="2"/>
      <c r="J2273" s="2" t="s">
        <v>651</v>
      </c>
      <c r="K2273" s="2" t="str">
        <f t="array" ref="K2273">_xlfn.XLOOKUP(J2273,Delivery_Partners!A:A,Delivery_Partners!B:B)</f>
        <v>Delivery Partner 036</v>
      </c>
      <c r="L2273" s="3">
        <v>2</v>
      </c>
      <c r="M2273" s="2" t="s">
        <v>189</v>
      </c>
      <c r="N2273" s="2" t="s">
        <v>42</v>
      </c>
      <c r="O2273" s="2"/>
    </row>
    <row r="2274" customHeight="1" spans="1:19">
      <c r="A2274" s="2" t="s">
        <v>4051</v>
      </c>
      <c r="B2274" s="29" t="s">
        <v>833</v>
      </c>
      <c r="C2274" s="2" t="s">
        <v>3215</v>
      </c>
      <c r="D2274" s="2" t="str">
        <f t="array" ref="D2274">_xlfn.XLOOKUP(C2274,Customers!A:A,Customers!B:B)</f>
        <v>Customer 1195</v>
      </c>
      <c r="E2274" s="2" t="s">
        <v>860</v>
      </c>
      <c r="F2274" s="2" t="str">
        <f t="array" ref="F2274">_xlfn.XLOOKUP(E2274,Restaurants!A:A,Restaurants!B:B)</f>
        <v>Restaurant 103</v>
      </c>
      <c r="G2274" s="2" t="s">
        <v>1180</v>
      </c>
      <c r="H2274" s="2" t="str">
        <f t="array" ref="H2274">_xlfn.XLOOKUP(G2274,Food_Menu!A:A,Food_Menu!B:B)</f>
        <v>Food Item 0122</v>
      </c>
      <c r="I2274" s="2">
        <f t="array" ref="I2274">_xlfn.XLOOKUP(G2274,Food_Menu!A:A,Food_Menu!D:D)</f>
        <v>199.81</v>
      </c>
      <c r="J2274" s="2" t="s">
        <v>159</v>
      </c>
      <c r="K2274" s="2" t="str">
        <f t="array" ref="K2274">_xlfn.XLOOKUP(J2274,Delivery_Partners!A:A,Delivery_Partners!B:B)</f>
        <v>Delivery Partner 156</v>
      </c>
      <c r="L2274" s="3">
        <v>4</v>
      </c>
      <c r="M2274" s="2" t="s">
        <v>23</v>
      </c>
      <c r="N2274" s="2" t="s">
        <v>24</v>
      </c>
      <c r="O2274" s="3">
        <v>26</v>
      </c>
      <c r="P2274" s="13">
        <f t="shared" ref="P2274:P2286" si="474">I2274*L2274</f>
        <v>799.24</v>
      </c>
      <c r="Q2274" s="13" t="str">
        <f t="shared" ref="Q2274:Q2286" si="475">IF(O2274="","Not Delivered",IF(O2274&lt;=30,"Fast",IF(O2274&lt;=60,"Normal","Slow")))</f>
        <v>Fast</v>
      </c>
      <c r="S2274" s="21"/>
    </row>
    <row r="2275" customHeight="1" spans="1:19">
      <c r="A2275" s="2" t="s">
        <v>4052</v>
      </c>
      <c r="B2275" s="29" t="s">
        <v>114</v>
      </c>
      <c r="C2275" s="2" t="s">
        <v>1665</v>
      </c>
      <c r="D2275" s="2" t="str">
        <f t="array" ref="D2275">_xlfn.XLOOKUP(C2275,Customers!A:A,Customers!B:B)</f>
        <v>Customer 0242</v>
      </c>
      <c r="E2275" s="2" t="s">
        <v>281</v>
      </c>
      <c r="F2275" s="2" t="str">
        <f t="array" ref="F2275">_xlfn.XLOOKUP(E2275,Restaurants!A:A,Restaurants!B:B)</f>
        <v>Restaurant 026</v>
      </c>
      <c r="G2275" s="2" t="s">
        <v>884</v>
      </c>
      <c r="H2275" s="2" t="str">
        <f t="array" ref="H2275">_xlfn.XLOOKUP(G2275,Food_Menu!A:A,Food_Menu!B:B)</f>
        <v>Food Item 0032</v>
      </c>
      <c r="I2275" s="2">
        <f t="array" ref="I2275">_xlfn.XLOOKUP(G2275,Food_Menu!A:A,Food_Menu!D:D)</f>
        <v>367.24</v>
      </c>
      <c r="J2275" s="2" t="s">
        <v>341</v>
      </c>
      <c r="K2275" s="2" t="str">
        <f t="array" ref="K2275">_xlfn.XLOOKUP(J2275,Delivery_Partners!A:A,Delivery_Partners!B:B)</f>
        <v>Delivery Partner 140</v>
      </c>
      <c r="L2275" s="3">
        <v>1</v>
      </c>
      <c r="M2275" s="2" t="s">
        <v>23</v>
      </c>
      <c r="N2275" s="2" t="s">
        <v>42</v>
      </c>
      <c r="O2275" s="3">
        <v>48</v>
      </c>
      <c r="P2275" s="13">
        <f t="shared" si="474"/>
        <v>367.24</v>
      </c>
      <c r="Q2275" s="13" t="str">
        <f t="shared" si="475"/>
        <v>Normal</v>
      </c>
      <c r="S2275" s="21"/>
    </row>
    <row r="2276" customHeight="1" spans="1:19">
      <c r="A2276" s="2" t="s">
        <v>4053</v>
      </c>
      <c r="B2276" s="29" t="s">
        <v>1841</v>
      </c>
      <c r="C2276" s="2" t="s">
        <v>4054</v>
      </c>
      <c r="D2276" s="2" t="str">
        <f t="array" ref="D2276">_xlfn.XLOOKUP(C2276,Customers!A:A,Customers!B:B)</f>
        <v>Customer 0997</v>
      </c>
      <c r="E2276" s="2" t="s">
        <v>871</v>
      </c>
      <c r="F2276" s="2" t="str">
        <f t="array" ref="F2276">_xlfn.XLOOKUP(E2276,Restaurants!A:A,Restaurants!B:B)</f>
        <v>Restaurant 015</v>
      </c>
      <c r="G2276" s="2" t="s">
        <v>2199</v>
      </c>
      <c r="H2276" s="2" t="str">
        <f t="array" ref="H2276">_xlfn.XLOOKUP(G2276,Food_Menu!A:A,Food_Menu!B:B)</f>
        <v>Food Item 0133</v>
      </c>
      <c r="I2276" s="2">
        <f t="array" ref="I2276">_xlfn.XLOOKUP(G2276,Food_Menu!A:A,Food_Menu!D:D)</f>
        <v>587.31</v>
      </c>
      <c r="J2276" s="2" t="s">
        <v>1581</v>
      </c>
      <c r="K2276" s="2" t="str">
        <f t="array" ref="K2276">_xlfn.XLOOKUP(J2276,Delivery_Partners!A:A,Delivery_Partners!B:B)</f>
        <v>Delivery Partner 076</v>
      </c>
      <c r="L2276" s="3">
        <v>1</v>
      </c>
      <c r="M2276" s="2" t="s">
        <v>23</v>
      </c>
      <c r="N2276" s="2" t="s">
        <v>24</v>
      </c>
      <c r="O2276" s="3">
        <v>38</v>
      </c>
      <c r="P2276" s="13">
        <f t="shared" si="474"/>
        <v>587.31</v>
      </c>
      <c r="Q2276" s="13" t="str">
        <f t="shared" si="475"/>
        <v>Normal</v>
      </c>
      <c r="S2276" s="21"/>
    </row>
    <row r="2277" customHeight="1" spans="1:19">
      <c r="A2277" s="2" t="s">
        <v>4055</v>
      </c>
      <c r="B2277" s="29" t="s">
        <v>1412</v>
      </c>
      <c r="C2277" s="2" t="s">
        <v>1311</v>
      </c>
      <c r="D2277" s="2" t="str">
        <f t="array" ref="D2277">_xlfn.XLOOKUP(C2277,Customers!A:A,Customers!B:B)</f>
        <v>Customer 0746</v>
      </c>
      <c r="E2277" s="2" t="s">
        <v>552</v>
      </c>
      <c r="F2277" s="2" t="str">
        <f t="array" ref="F2277">_xlfn.XLOOKUP(E2277,Restaurants!A:A,Restaurants!B:B)</f>
        <v>Restaurant 089</v>
      </c>
      <c r="G2277" s="2" t="s">
        <v>1073</v>
      </c>
      <c r="H2277" s="2" t="str">
        <f t="array" ref="H2277">_xlfn.XLOOKUP(G2277,Food_Menu!A:A,Food_Menu!B:B)</f>
        <v>Food Item 0080</v>
      </c>
      <c r="I2277" s="2">
        <f t="array" ref="I2277">_xlfn.XLOOKUP(G2277,Food_Menu!A:A,Food_Menu!D:D)</f>
        <v>208.69</v>
      </c>
      <c r="J2277" s="2" t="s">
        <v>808</v>
      </c>
      <c r="K2277" s="2" t="str">
        <f t="array" ref="K2277">_xlfn.XLOOKUP(J2277,Delivery_Partners!A:A,Delivery_Partners!B:B)</f>
        <v>Delivery Partner 153</v>
      </c>
      <c r="L2277" s="3">
        <v>2</v>
      </c>
      <c r="M2277" s="2" t="s">
        <v>23</v>
      </c>
      <c r="N2277" s="2" t="s">
        <v>24</v>
      </c>
      <c r="O2277" s="3">
        <v>18</v>
      </c>
      <c r="P2277" s="13">
        <f t="shared" si="474"/>
        <v>417.38</v>
      </c>
      <c r="Q2277" s="13" t="str">
        <f t="shared" si="475"/>
        <v>Fast</v>
      </c>
      <c r="S2277" s="21"/>
    </row>
    <row r="2278" customHeight="1" spans="1:19">
      <c r="A2278" s="2" t="s">
        <v>4056</v>
      </c>
      <c r="B2278" s="28">
        <v>45850</v>
      </c>
      <c r="C2278" s="2" t="s">
        <v>3053</v>
      </c>
      <c r="D2278" s="2" t="str">
        <f t="array" ref="D2278">_xlfn.XLOOKUP(C2278,Customers!A:A,Customers!B:B)</f>
        <v>Customer 1114</v>
      </c>
      <c r="E2278" s="2" t="s">
        <v>345</v>
      </c>
      <c r="F2278" s="2" t="str">
        <f t="array" ref="F2278">_xlfn.XLOOKUP(E2278,Restaurants!A:A,Restaurants!B:B)</f>
        <v>Restaurant 064</v>
      </c>
      <c r="G2278" s="2" t="s">
        <v>998</v>
      </c>
      <c r="H2278" s="2" t="str">
        <f t="array" ref="H2278">_xlfn.XLOOKUP(G2278,Food_Menu!A:A,Food_Menu!B:B)</f>
        <v>Food Item 0046</v>
      </c>
      <c r="I2278" s="2">
        <f t="array" ref="I2278">_xlfn.XLOOKUP(G2278,Food_Menu!A:A,Food_Menu!D:D)</f>
        <v>300.6</v>
      </c>
      <c r="J2278" s="2" t="s">
        <v>267</v>
      </c>
      <c r="K2278" s="2" t="str">
        <f t="array" ref="K2278">_xlfn.XLOOKUP(J2278,Delivery_Partners!A:A,Delivery_Partners!B:B)</f>
        <v>Delivery Partner 166</v>
      </c>
      <c r="L2278" s="3">
        <v>1</v>
      </c>
      <c r="M2278" s="2" t="s">
        <v>23</v>
      </c>
      <c r="N2278" s="2" t="s">
        <v>24</v>
      </c>
      <c r="O2278" s="3">
        <v>35</v>
      </c>
      <c r="P2278" s="13">
        <f t="shared" si="474"/>
        <v>300.6</v>
      </c>
      <c r="Q2278" s="13" t="str">
        <f t="shared" si="475"/>
        <v>Normal</v>
      </c>
      <c r="S2278" s="21"/>
    </row>
    <row r="2279" customHeight="1" spans="1:19">
      <c r="A2279" s="2" t="s">
        <v>4057</v>
      </c>
      <c r="B2279" s="28">
        <v>45907</v>
      </c>
      <c r="C2279" s="2" t="s">
        <v>1232</v>
      </c>
      <c r="D2279" s="2" t="str">
        <f t="array" ref="D2279">_xlfn.XLOOKUP(C2279,Customers!A:A,Customers!B:B)</f>
        <v>Customer 0668</v>
      </c>
      <c r="E2279" s="2" t="s">
        <v>93</v>
      </c>
      <c r="F2279" s="2" t="str">
        <f t="array" ref="F2279">_xlfn.XLOOKUP(E2279,Restaurants!A:A,Restaurants!B:B)</f>
        <v>Restaurant 018</v>
      </c>
      <c r="G2279" s="2" t="s">
        <v>67</v>
      </c>
      <c r="H2279" s="2" t="str">
        <f t="array" ref="H2279">_xlfn.XLOOKUP(G2279,Food_Menu!A:A,Food_Menu!B:B)</f>
        <v>Food Item 0172</v>
      </c>
      <c r="I2279" s="2">
        <f t="array" ref="I2279">_xlfn.XLOOKUP(G2279,Food_Menu!A:A,Food_Menu!D:D)</f>
        <v>219.12</v>
      </c>
      <c r="J2279" s="2" t="s">
        <v>953</v>
      </c>
      <c r="K2279" s="2" t="str">
        <f t="array" ref="K2279">_xlfn.XLOOKUP(J2279,Delivery_Partners!A:A,Delivery_Partners!B:B)</f>
        <v>Delivery Partner 157</v>
      </c>
      <c r="L2279" s="3">
        <v>2</v>
      </c>
      <c r="M2279" s="2" t="s">
        <v>23</v>
      </c>
      <c r="N2279" s="2" t="s">
        <v>55</v>
      </c>
      <c r="O2279" s="3">
        <v>36</v>
      </c>
      <c r="P2279" s="13">
        <f t="shared" si="474"/>
        <v>438.24</v>
      </c>
      <c r="Q2279" s="13" t="str">
        <f t="shared" si="475"/>
        <v>Normal</v>
      </c>
      <c r="S2279" s="21"/>
    </row>
    <row r="2280" customHeight="1" spans="1:19">
      <c r="A2280" s="2" t="s">
        <v>4058</v>
      </c>
      <c r="B2280" s="28">
        <v>45725</v>
      </c>
      <c r="C2280" s="2" t="s">
        <v>3535</v>
      </c>
      <c r="D2280" s="2" t="str">
        <f t="array" ref="D2280">_xlfn.XLOOKUP(C2280,Customers!A:A,Customers!B:B)</f>
        <v>Customer 0713</v>
      </c>
      <c r="E2280" s="2" t="s">
        <v>860</v>
      </c>
      <c r="F2280" s="2" t="str">
        <f t="array" ref="F2280">_xlfn.XLOOKUP(E2280,Restaurants!A:A,Restaurants!B:B)</f>
        <v>Restaurant 103</v>
      </c>
      <c r="G2280" s="2" t="s">
        <v>477</v>
      </c>
      <c r="H2280" s="2" t="str">
        <f t="array" ref="H2280">_xlfn.XLOOKUP(G2280,Food_Menu!A:A,Food_Menu!B:B)</f>
        <v>Food Item 0077</v>
      </c>
      <c r="I2280" s="2">
        <f t="array" ref="I2280">_xlfn.XLOOKUP(G2280,Food_Menu!A:A,Food_Menu!D:D)</f>
        <v>161.62</v>
      </c>
      <c r="J2280" s="2" t="s">
        <v>1363</v>
      </c>
      <c r="K2280" s="2" t="str">
        <f t="array" ref="K2280">_xlfn.XLOOKUP(J2280,Delivery_Partners!A:A,Delivery_Partners!B:B)</f>
        <v>Delivery Partner 001</v>
      </c>
      <c r="L2280" s="3">
        <v>1</v>
      </c>
      <c r="M2280" s="2" t="s">
        <v>23</v>
      </c>
      <c r="N2280" s="2" t="s">
        <v>42</v>
      </c>
      <c r="O2280" s="3">
        <v>18</v>
      </c>
      <c r="P2280" s="13">
        <f t="shared" si="474"/>
        <v>161.62</v>
      </c>
      <c r="Q2280" s="13" t="str">
        <f t="shared" si="475"/>
        <v>Fast</v>
      </c>
      <c r="S2280" s="21"/>
    </row>
    <row r="2281" customHeight="1" spans="1:19">
      <c r="A2281" s="2" t="s">
        <v>4059</v>
      </c>
      <c r="B2281" s="28">
        <v>45779</v>
      </c>
      <c r="C2281" s="2" t="s">
        <v>4060</v>
      </c>
      <c r="D2281" s="2" t="str">
        <f t="array" ref="D2281">_xlfn.XLOOKUP(C2281,Customers!A:A,Customers!B:B)</f>
        <v>Customer 0272</v>
      </c>
      <c r="E2281" s="2" t="s">
        <v>1072</v>
      </c>
      <c r="F2281" s="2" t="str">
        <f t="array" ref="F2281">_xlfn.XLOOKUP(E2281,Restaurants!A:A,Restaurants!B:B)</f>
        <v>Restaurant 030</v>
      </c>
      <c r="G2281" s="2" t="s">
        <v>1025</v>
      </c>
      <c r="H2281" s="2" t="str">
        <f t="array" ref="H2281">_xlfn.XLOOKUP(G2281,Food_Menu!A:A,Food_Menu!B:B)</f>
        <v>Food Item 0047</v>
      </c>
      <c r="I2281" s="2">
        <f t="array" ref="I2281">_xlfn.XLOOKUP(G2281,Food_Menu!A:A,Food_Menu!D:D)</f>
        <v>547.46</v>
      </c>
      <c r="J2281" s="2" t="s">
        <v>895</v>
      </c>
      <c r="K2281" s="2" t="str">
        <f t="array" ref="K2281">_xlfn.XLOOKUP(J2281,Delivery_Partners!A:A,Delivery_Partners!B:B)</f>
        <v>Delivery Partner 018</v>
      </c>
      <c r="L2281" s="3">
        <v>1</v>
      </c>
      <c r="M2281" s="2" t="s">
        <v>23</v>
      </c>
      <c r="N2281" s="2" t="s">
        <v>24</v>
      </c>
      <c r="O2281" s="3">
        <v>35</v>
      </c>
      <c r="P2281" s="13">
        <f t="shared" si="474"/>
        <v>547.46</v>
      </c>
      <c r="Q2281" s="13" t="str">
        <f t="shared" si="475"/>
        <v>Normal</v>
      </c>
      <c r="S2281" s="21"/>
    </row>
    <row r="2282" customHeight="1" spans="1:19">
      <c r="A2282" s="2" t="s">
        <v>4061</v>
      </c>
      <c r="B2282" s="29" t="s">
        <v>704</v>
      </c>
      <c r="C2282" s="2" t="s">
        <v>1145</v>
      </c>
      <c r="D2282" s="2" t="str">
        <f t="array" ref="D2282">_xlfn.XLOOKUP(C2282,Customers!A:A,Customers!B:B)</f>
        <v>Customer 0690</v>
      </c>
      <c r="E2282" s="2" t="s">
        <v>726</v>
      </c>
      <c r="F2282" s="2" t="str">
        <f t="array" ref="F2282">_xlfn.XLOOKUP(E2282,Restaurants!A:A,Restaurants!B:B)</f>
        <v>Restaurant 082</v>
      </c>
      <c r="G2282" s="2" t="s">
        <v>1267</v>
      </c>
      <c r="H2282" s="2" t="str">
        <f t="array" ref="H2282">_xlfn.XLOOKUP(G2282,Food_Menu!A:A,Food_Menu!B:B)</f>
        <v>Food Item 0212</v>
      </c>
      <c r="I2282" s="2">
        <f t="array" ref="I2282">_xlfn.XLOOKUP(G2282,Food_Menu!A:A,Food_Menu!D:D)</f>
        <v>187.71</v>
      </c>
      <c r="J2282" s="2" t="s">
        <v>323</v>
      </c>
      <c r="K2282" s="2" t="str">
        <f t="array" ref="K2282">_xlfn.XLOOKUP(J2282,Delivery_Partners!A:A,Delivery_Partners!B:B)</f>
        <v>Delivery Partner 131</v>
      </c>
      <c r="L2282" s="3">
        <v>1</v>
      </c>
      <c r="M2282" s="2" t="s">
        <v>23</v>
      </c>
      <c r="N2282" s="2" t="s">
        <v>55</v>
      </c>
      <c r="O2282" s="3">
        <v>42</v>
      </c>
      <c r="P2282" s="13">
        <f t="shared" si="474"/>
        <v>187.71</v>
      </c>
      <c r="Q2282" s="13" t="str">
        <f t="shared" si="475"/>
        <v>Normal</v>
      </c>
      <c r="S2282" s="21"/>
    </row>
    <row r="2283" customHeight="1" spans="1:19">
      <c r="A2283" s="2" t="s">
        <v>4062</v>
      </c>
      <c r="B2283" s="29" t="s">
        <v>2209</v>
      </c>
      <c r="C2283" s="2" t="s">
        <v>3608</v>
      </c>
      <c r="D2283" s="2" t="str">
        <f t="array" ref="D2283">_xlfn.XLOOKUP(C2283,Customers!A:A,Customers!B:B)</f>
        <v>Customer 0805</v>
      </c>
      <c r="E2283" s="2" t="s">
        <v>20</v>
      </c>
      <c r="F2283" s="2" t="str">
        <f t="array" ref="F2283">_xlfn.XLOOKUP(E2283,Restaurants!A:A,Restaurants!B:B)</f>
        <v>Restaurant 079</v>
      </c>
      <c r="G2283" s="2" t="s">
        <v>1267</v>
      </c>
      <c r="H2283" s="2" t="str">
        <f t="array" ref="H2283">_xlfn.XLOOKUP(G2283,Food_Menu!A:A,Food_Menu!B:B)</f>
        <v>Food Item 0212</v>
      </c>
      <c r="I2283" s="2">
        <f t="array" ref="I2283">_xlfn.XLOOKUP(G2283,Food_Menu!A:A,Food_Menu!D:D)</f>
        <v>187.71</v>
      </c>
      <c r="J2283" s="2" t="s">
        <v>145</v>
      </c>
      <c r="K2283" s="2" t="str">
        <f t="array" ref="K2283">_xlfn.XLOOKUP(J2283,Delivery_Partners!A:A,Delivery_Partners!B:B)</f>
        <v>Delivery Partner 069</v>
      </c>
      <c r="L2283" s="3">
        <v>2</v>
      </c>
      <c r="M2283" s="2" t="s">
        <v>23</v>
      </c>
      <c r="N2283" s="2" t="s">
        <v>24</v>
      </c>
      <c r="O2283" s="3">
        <v>49</v>
      </c>
      <c r="P2283" s="13">
        <f t="shared" si="474"/>
        <v>375.42</v>
      </c>
      <c r="Q2283" s="13" t="str">
        <f t="shared" si="475"/>
        <v>Normal</v>
      </c>
      <c r="S2283" s="21"/>
    </row>
    <row r="2284" customHeight="1" spans="1:19">
      <c r="A2284" s="2" t="s">
        <v>4063</v>
      </c>
      <c r="B2284" s="29" t="s">
        <v>1118</v>
      </c>
      <c r="C2284" s="2" t="s">
        <v>4064</v>
      </c>
      <c r="D2284" s="2" t="str">
        <f t="array" ref="D2284">_xlfn.XLOOKUP(C2284,Customers!A:A,Customers!B:B)</f>
        <v>Customer 1185</v>
      </c>
      <c r="E2284" s="2" t="s">
        <v>1711</v>
      </c>
      <c r="F2284" s="2" t="str">
        <f t="array" ref="F2284">_xlfn.XLOOKUP(E2284,Restaurants!A:A,Restaurants!B:B)</f>
        <v>Restaurant 100</v>
      </c>
      <c r="G2284" s="2" t="s">
        <v>250</v>
      </c>
      <c r="H2284" s="2" t="str">
        <f t="array" ref="H2284">_xlfn.XLOOKUP(G2284,Food_Menu!A:A,Food_Menu!B:B)</f>
        <v>Food Item 0109</v>
      </c>
      <c r="I2284" s="2">
        <f t="array" ref="I2284">_xlfn.XLOOKUP(G2284,Food_Menu!A:A,Food_Menu!D:D)</f>
        <v>538.59</v>
      </c>
      <c r="J2284" s="2" t="s">
        <v>432</v>
      </c>
      <c r="K2284" s="2" t="str">
        <f t="array" ref="K2284">_xlfn.XLOOKUP(J2284,Delivery_Partners!A:A,Delivery_Partners!B:B)</f>
        <v>Delivery Partner 029</v>
      </c>
      <c r="L2284" s="3">
        <v>1</v>
      </c>
      <c r="M2284" s="2" t="s">
        <v>23</v>
      </c>
      <c r="N2284" s="2" t="s">
        <v>24</v>
      </c>
      <c r="O2284" s="3">
        <v>48</v>
      </c>
      <c r="P2284" s="13">
        <f t="shared" si="474"/>
        <v>538.59</v>
      </c>
      <c r="Q2284" s="13" t="str">
        <f t="shared" si="475"/>
        <v>Normal</v>
      </c>
      <c r="S2284" s="21"/>
    </row>
    <row r="2285" customHeight="1" spans="1:19">
      <c r="A2285" s="2" t="s">
        <v>4065</v>
      </c>
      <c r="B2285" s="29" t="s">
        <v>3312</v>
      </c>
      <c r="C2285" s="2" t="s">
        <v>4066</v>
      </c>
      <c r="D2285" s="2" t="str">
        <f t="array" ref="D2285">_xlfn.XLOOKUP(C2285,Customers!A:A,Customers!B:B)</f>
        <v>Customer 0117</v>
      </c>
      <c r="E2285" s="2" t="s">
        <v>121</v>
      </c>
      <c r="F2285" s="2" t="str">
        <f t="array" ref="F2285">_xlfn.XLOOKUP(E2285,Restaurants!A:A,Restaurants!B:B)</f>
        <v>Restaurant 088</v>
      </c>
      <c r="G2285" s="2" t="s">
        <v>687</v>
      </c>
      <c r="H2285" s="2" t="str">
        <f t="array" ref="H2285">_xlfn.XLOOKUP(G2285,Food_Menu!A:A,Food_Menu!B:B)</f>
        <v>Food Item 0066</v>
      </c>
      <c r="I2285" s="2">
        <f t="array" ref="I2285">_xlfn.XLOOKUP(G2285,Food_Menu!A:A,Food_Menu!D:D)</f>
        <v>648.68</v>
      </c>
      <c r="J2285" s="2" t="s">
        <v>448</v>
      </c>
      <c r="K2285" s="2" t="str">
        <f t="array" ref="K2285">_xlfn.XLOOKUP(J2285,Delivery_Partners!A:A,Delivery_Partners!B:B)</f>
        <v>Delivery Partner 117</v>
      </c>
      <c r="L2285" s="3">
        <v>1</v>
      </c>
      <c r="M2285" s="2" t="s">
        <v>23</v>
      </c>
      <c r="N2285" s="2" t="s">
        <v>24</v>
      </c>
      <c r="O2285" s="3">
        <v>64</v>
      </c>
      <c r="P2285" s="13">
        <f t="shared" si="474"/>
        <v>648.68</v>
      </c>
      <c r="Q2285" s="13" t="str">
        <f t="shared" si="475"/>
        <v>Slow</v>
      </c>
      <c r="S2285" s="21"/>
    </row>
    <row r="2286" customHeight="1" spans="1:19">
      <c r="A2286" s="2" t="s">
        <v>4067</v>
      </c>
      <c r="B2286" s="28">
        <v>45908</v>
      </c>
      <c r="C2286" s="2" t="s">
        <v>1578</v>
      </c>
      <c r="D2286" s="2" t="str">
        <f t="array" ref="D2286">_xlfn.XLOOKUP(C2286,Customers!A:A,Customers!B:B)</f>
        <v>Customer 0189</v>
      </c>
      <c r="E2286" s="2" t="s">
        <v>674</v>
      </c>
      <c r="F2286" s="2" t="str">
        <f t="array" ref="F2286">_xlfn.XLOOKUP(E2286,Restaurants!A:A,Restaurants!B:B)</f>
        <v>Restaurant 085</v>
      </c>
      <c r="G2286" s="2" t="s">
        <v>1336</v>
      </c>
      <c r="H2286" s="2" t="str">
        <f t="array" ref="H2286">_xlfn.XLOOKUP(G2286,Food_Menu!A:A,Food_Menu!B:B)</f>
        <v>Food Item 0036</v>
      </c>
      <c r="I2286" s="2">
        <f t="array" ref="I2286">_xlfn.XLOOKUP(G2286,Food_Menu!A:A,Food_Menu!D:D)</f>
        <v>542.95</v>
      </c>
      <c r="J2286" s="2" t="s">
        <v>73</v>
      </c>
      <c r="K2286" s="2" t="str">
        <f t="array" ref="K2286">_xlfn.XLOOKUP(J2286,Delivery_Partners!A:A,Delivery_Partners!B:B)</f>
        <v>Delivery Partner 064</v>
      </c>
      <c r="L2286" s="3">
        <v>1</v>
      </c>
      <c r="M2286" s="2" t="s">
        <v>23</v>
      </c>
      <c r="N2286" s="2" t="s">
        <v>55</v>
      </c>
      <c r="O2286" s="3">
        <v>35</v>
      </c>
      <c r="P2286" s="13">
        <f t="shared" si="474"/>
        <v>542.95</v>
      </c>
      <c r="Q2286" s="13" t="str">
        <f t="shared" si="475"/>
        <v>Normal</v>
      </c>
      <c r="S2286" s="21"/>
    </row>
    <row r="2287" hidden="1" customHeight="1" spans="1:19">
      <c r="A2287" s="2" t="s">
        <v>4068</v>
      </c>
      <c r="B2287" s="28">
        <v>45973</v>
      </c>
      <c r="C2287" s="2" t="s">
        <v>1134</v>
      </c>
      <c r="D2287" s="2" t="str">
        <f t="array" ref="D2287">_xlfn.XLOOKUP(C2287,Customers!A:A,Customers!B:B)</f>
        <v>Customer 0024</v>
      </c>
      <c r="E2287" s="2" t="s">
        <v>335</v>
      </c>
      <c r="F2287" s="2" t="str">
        <f t="array" ref="F2287">_xlfn.XLOOKUP(E2287,Restaurants!A:A,Restaurants!B:B)</f>
        <v>Restaurant 007</v>
      </c>
      <c r="G2287" s="2" t="s">
        <v>377</v>
      </c>
      <c r="H2287" s="2" t="str">
        <f t="array" ref="H2287">_xlfn.XLOOKUP(G2287,Food_Menu!A:A,Food_Menu!B:B)</f>
        <v>Food Item 0138</v>
      </c>
      <c r="I2287" s="2"/>
      <c r="J2287" s="2" t="s">
        <v>267</v>
      </c>
      <c r="K2287" s="2" t="str">
        <f t="array" ref="K2287">_xlfn.XLOOKUP(J2287,Delivery_Partners!A:A,Delivery_Partners!B:B)</f>
        <v>Delivery Partner 166</v>
      </c>
      <c r="L2287" s="3">
        <v>1</v>
      </c>
      <c r="M2287" s="2" t="s">
        <v>189</v>
      </c>
      <c r="N2287" s="2" t="s">
        <v>74</v>
      </c>
      <c r="O2287" s="2"/>
    </row>
    <row r="2288" customHeight="1" spans="1:19">
      <c r="A2288" s="2" t="s">
        <v>4069</v>
      </c>
      <c r="B2288" s="29" t="s">
        <v>1251</v>
      </c>
      <c r="C2288" s="2" t="s">
        <v>825</v>
      </c>
      <c r="D2288" s="2" t="str">
        <f t="array" ref="D2288">_xlfn.XLOOKUP(C2288,Customers!A:A,Customers!B:B)</f>
        <v>Customer 0949</v>
      </c>
      <c r="E2288" s="2" t="s">
        <v>298</v>
      </c>
      <c r="F2288" s="2" t="str">
        <f t="array" ref="F2288">_xlfn.XLOOKUP(E2288,Restaurants!A:A,Restaurants!B:B)</f>
        <v>Restaurant 113</v>
      </c>
      <c r="G2288" s="2" t="s">
        <v>561</v>
      </c>
      <c r="H2288" s="2" t="str">
        <f t="array" ref="H2288">_xlfn.XLOOKUP(G2288,Food_Menu!A:A,Food_Menu!B:B)</f>
        <v>Food Item 0135</v>
      </c>
      <c r="I2288" s="2">
        <f t="array" ref="I2288">_xlfn.XLOOKUP(G2288,Food_Menu!A:A,Food_Menu!D:D)</f>
        <v>217.07</v>
      </c>
      <c r="J2288" s="2" t="s">
        <v>567</v>
      </c>
      <c r="K2288" s="2" t="str">
        <f t="array" ref="K2288">_xlfn.XLOOKUP(J2288,Delivery_Partners!A:A,Delivery_Partners!B:B)</f>
        <v>Delivery Partner 104</v>
      </c>
      <c r="L2288" s="3">
        <v>2</v>
      </c>
      <c r="M2288" s="2" t="s">
        <v>23</v>
      </c>
      <c r="N2288" s="2" t="s">
        <v>24</v>
      </c>
      <c r="O2288" s="3">
        <v>28</v>
      </c>
      <c r="P2288" s="13">
        <f t="shared" ref="P2288:P2303" si="476">I2288*L2288</f>
        <v>434.14</v>
      </c>
      <c r="Q2288" s="13" t="str">
        <f t="shared" ref="Q2288:Q2303" si="477">IF(O2288="","Not Delivered",IF(O2288&lt;=30,"Fast",IF(O2288&lt;=60,"Normal","Slow")))</f>
        <v>Fast</v>
      </c>
      <c r="S2288" s="21"/>
    </row>
    <row r="2289" customHeight="1" spans="1:19">
      <c r="A2289" s="2" t="s">
        <v>4070</v>
      </c>
      <c r="B2289" s="29" t="s">
        <v>1447</v>
      </c>
      <c r="C2289" s="2" t="s">
        <v>2295</v>
      </c>
      <c r="D2289" s="2" t="str">
        <f t="array" ref="D2289">_xlfn.XLOOKUP(C2289,Customers!A:A,Customers!B:B)</f>
        <v>Customer 0099</v>
      </c>
      <c r="E2289" s="2" t="s">
        <v>1031</v>
      </c>
      <c r="F2289" s="2" t="str">
        <f t="array" ref="F2289">_xlfn.XLOOKUP(E2289,Restaurants!A:A,Restaurants!B:B)</f>
        <v>Restaurant 016</v>
      </c>
      <c r="G2289" s="2" t="s">
        <v>183</v>
      </c>
      <c r="H2289" s="2" t="str">
        <f t="array" ref="H2289">_xlfn.XLOOKUP(G2289,Food_Menu!A:A,Food_Menu!B:B)</f>
        <v>Food Item 0137</v>
      </c>
      <c r="I2289" s="2">
        <f t="array" ref="I2289">_xlfn.XLOOKUP(G2289,Food_Menu!A:A,Food_Menu!D:D)</f>
        <v>200.4</v>
      </c>
      <c r="J2289" s="2" t="s">
        <v>217</v>
      </c>
      <c r="K2289" s="2" t="str">
        <f t="array" ref="K2289">_xlfn.XLOOKUP(J2289,Delivery_Partners!A:A,Delivery_Partners!B:B)</f>
        <v>Delivery Partner 044</v>
      </c>
      <c r="L2289" s="3">
        <v>4</v>
      </c>
      <c r="M2289" s="2" t="s">
        <v>23</v>
      </c>
      <c r="N2289" s="2" t="s">
        <v>24</v>
      </c>
      <c r="O2289" s="3">
        <v>58</v>
      </c>
      <c r="P2289" s="13">
        <f t="shared" si="476"/>
        <v>801.6</v>
      </c>
      <c r="Q2289" s="13" t="str">
        <f t="shared" si="477"/>
        <v>Normal</v>
      </c>
      <c r="S2289" s="21"/>
    </row>
    <row r="2290" customHeight="1" spans="1:19">
      <c r="A2290" s="2" t="s">
        <v>4071</v>
      </c>
      <c r="B2290" s="29" t="s">
        <v>1612</v>
      </c>
      <c r="C2290" s="2" t="s">
        <v>4072</v>
      </c>
      <c r="D2290" s="2" t="str">
        <f t="array" ref="D2290">_xlfn.XLOOKUP(C2290,Customers!A:A,Customers!B:B)</f>
        <v>Customer 1099</v>
      </c>
      <c r="E2290" s="2" t="s">
        <v>488</v>
      </c>
      <c r="F2290" s="2" t="str">
        <f t="array" ref="F2290">_xlfn.XLOOKUP(E2290,Restaurants!A:A,Restaurants!B:B)</f>
        <v>Restaurant 031</v>
      </c>
      <c r="G2290" s="2" t="s">
        <v>985</v>
      </c>
      <c r="H2290" s="2" t="str">
        <f t="array" ref="H2290">_xlfn.XLOOKUP(G2290,Food_Menu!A:A,Food_Menu!B:B)</f>
        <v>Food Item 0169</v>
      </c>
      <c r="I2290" s="2">
        <f t="array" ref="I2290">_xlfn.XLOOKUP(G2290,Food_Menu!A:A,Food_Menu!D:D)</f>
        <v>94.12</v>
      </c>
      <c r="J2290" s="2" t="s">
        <v>534</v>
      </c>
      <c r="K2290" s="2" t="str">
        <f t="array" ref="K2290">_xlfn.XLOOKUP(J2290,Delivery_Partners!A:A,Delivery_Partners!B:B)</f>
        <v>Delivery Partner 169</v>
      </c>
      <c r="L2290" s="3">
        <v>2</v>
      </c>
      <c r="M2290" s="2" t="s">
        <v>23</v>
      </c>
      <c r="N2290" s="2" t="s">
        <v>24</v>
      </c>
      <c r="O2290" s="3">
        <v>24</v>
      </c>
      <c r="P2290" s="13">
        <f t="shared" si="476"/>
        <v>188.24</v>
      </c>
      <c r="Q2290" s="13" t="str">
        <f t="shared" si="477"/>
        <v>Fast</v>
      </c>
      <c r="S2290" s="21"/>
    </row>
    <row r="2291" customHeight="1" spans="1:19">
      <c r="A2291" s="2" t="s">
        <v>4073</v>
      </c>
      <c r="B2291" s="28">
        <v>45847</v>
      </c>
      <c r="C2291" s="2" t="s">
        <v>581</v>
      </c>
      <c r="D2291" s="2" t="str">
        <f t="array" ref="D2291">_xlfn.XLOOKUP(C2291,Customers!A:A,Customers!B:B)</f>
        <v>Customer 0438</v>
      </c>
      <c r="E2291" s="2" t="s">
        <v>143</v>
      </c>
      <c r="F2291" s="2" t="str">
        <f t="array" ref="F2291">_xlfn.XLOOKUP(E2291,Restaurants!A:A,Restaurants!B:B)</f>
        <v>Restaurant 054</v>
      </c>
      <c r="G2291" s="2" t="s">
        <v>2196</v>
      </c>
      <c r="H2291" s="2" t="str">
        <f t="array" ref="H2291">_xlfn.XLOOKUP(G2291,Food_Menu!A:A,Food_Menu!B:B)</f>
        <v>Food Item 0104</v>
      </c>
      <c r="I2291" s="2">
        <f t="array" ref="I2291">_xlfn.XLOOKUP(G2291,Food_Menu!A:A,Food_Menu!D:D)</f>
        <v>316.94</v>
      </c>
      <c r="J2291" s="2" t="s">
        <v>139</v>
      </c>
      <c r="K2291" s="2" t="str">
        <f t="array" ref="K2291">_xlfn.XLOOKUP(J2291,Delivery_Partners!A:A,Delivery_Partners!B:B)</f>
        <v>Delivery Partner 109</v>
      </c>
      <c r="L2291" s="3">
        <v>2</v>
      </c>
      <c r="M2291" s="2" t="s">
        <v>23</v>
      </c>
      <c r="N2291" s="2" t="s">
        <v>55</v>
      </c>
      <c r="O2291" s="3">
        <v>57</v>
      </c>
      <c r="P2291" s="13">
        <f t="shared" si="476"/>
        <v>633.88</v>
      </c>
      <c r="Q2291" s="13" t="str">
        <f t="shared" si="477"/>
        <v>Normal</v>
      </c>
      <c r="S2291" s="21"/>
    </row>
    <row r="2292" customHeight="1" spans="1:19">
      <c r="A2292" s="2" t="s">
        <v>4074</v>
      </c>
      <c r="B2292" s="29" t="s">
        <v>2604</v>
      </c>
      <c r="C2292" s="2" t="s">
        <v>3001</v>
      </c>
      <c r="D2292" s="2" t="str">
        <f t="array" ref="D2292">_xlfn.XLOOKUP(C2292,Customers!A:A,Customers!B:B)</f>
        <v>Customer 0347</v>
      </c>
      <c r="E2292" s="2" t="s">
        <v>33</v>
      </c>
      <c r="F2292" s="2" t="str">
        <f t="array" ref="F2292">_xlfn.XLOOKUP(E2292,Restaurants!A:A,Restaurants!B:B)</f>
        <v>Restaurant 035</v>
      </c>
      <c r="G2292" s="2" t="s">
        <v>1860</v>
      </c>
      <c r="H2292" s="2" t="str">
        <f t="array" ref="H2292">_xlfn.XLOOKUP(G2292,Food_Menu!A:A,Food_Menu!B:B)</f>
        <v>Food Item 0151</v>
      </c>
      <c r="I2292" s="2">
        <f t="array" ref="I2292">_xlfn.XLOOKUP(G2292,Food_Menu!A:A,Food_Menu!D:D)</f>
        <v>500.58</v>
      </c>
      <c r="J2292" s="2" t="s">
        <v>714</v>
      </c>
      <c r="K2292" s="2" t="str">
        <f t="array" ref="K2292">_xlfn.XLOOKUP(J2292,Delivery_Partners!A:A,Delivery_Partners!B:B)</f>
        <v>Delivery Partner 054</v>
      </c>
      <c r="L2292" s="3">
        <v>1</v>
      </c>
      <c r="M2292" s="2" t="s">
        <v>23</v>
      </c>
      <c r="N2292" s="2" t="s">
        <v>24</v>
      </c>
      <c r="O2292" s="3">
        <v>56</v>
      </c>
      <c r="P2292" s="13">
        <f t="shared" si="476"/>
        <v>500.58</v>
      </c>
      <c r="Q2292" s="13" t="str">
        <f t="shared" si="477"/>
        <v>Normal</v>
      </c>
      <c r="S2292" s="21"/>
    </row>
    <row r="2293" customHeight="1" spans="1:19">
      <c r="A2293" s="2" t="s">
        <v>4075</v>
      </c>
      <c r="B2293" s="29" t="s">
        <v>141</v>
      </c>
      <c r="C2293" s="2" t="s">
        <v>4048</v>
      </c>
      <c r="D2293" s="2" t="str">
        <f t="array" ref="D2293">_xlfn.XLOOKUP(C2293,Customers!A:A,Customers!B:B)</f>
        <v>Customer 1171</v>
      </c>
      <c r="E2293" s="2" t="s">
        <v>566</v>
      </c>
      <c r="F2293" s="2" t="str">
        <f t="array" ref="F2293">_xlfn.XLOOKUP(E2293,Restaurants!A:A,Restaurants!B:B)</f>
        <v>Restaurant 072</v>
      </c>
      <c r="G2293" s="2" t="s">
        <v>276</v>
      </c>
      <c r="H2293" s="2" t="str">
        <f t="array" ref="H2293">_xlfn.XLOOKUP(G2293,Food_Menu!A:A,Food_Menu!B:B)</f>
        <v>Food Item 0145</v>
      </c>
      <c r="I2293" s="2">
        <f t="array" ref="I2293">_xlfn.XLOOKUP(G2293,Food_Menu!A:A,Food_Menu!D:D)</f>
        <v>530.68</v>
      </c>
      <c r="J2293" s="2" t="s">
        <v>588</v>
      </c>
      <c r="K2293" s="2" t="str">
        <f t="array" ref="K2293">_xlfn.XLOOKUP(J2293,Delivery_Partners!A:A,Delivery_Partners!B:B)</f>
        <v>Delivery Partner 026</v>
      </c>
      <c r="L2293" s="3">
        <v>4</v>
      </c>
      <c r="M2293" s="2" t="s">
        <v>23</v>
      </c>
      <c r="N2293" s="2" t="s">
        <v>74</v>
      </c>
      <c r="O2293" s="3">
        <v>26</v>
      </c>
      <c r="P2293" s="13">
        <f t="shared" si="476"/>
        <v>2122.72</v>
      </c>
      <c r="Q2293" s="13" t="str">
        <f t="shared" si="477"/>
        <v>Fast</v>
      </c>
      <c r="S2293" s="21"/>
    </row>
    <row r="2294" customHeight="1" spans="1:19">
      <c r="A2294" s="2" t="s">
        <v>4076</v>
      </c>
      <c r="B2294" s="28">
        <v>45728</v>
      </c>
      <c r="C2294" s="2" t="s">
        <v>620</v>
      </c>
      <c r="D2294" s="2" t="str">
        <f t="array" ref="D2294">_xlfn.XLOOKUP(C2294,Customers!A:A,Customers!B:B)</f>
        <v>Customer 0865</v>
      </c>
      <c r="E2294" s="2" t="s">
        <v>335</v>
      </c>
      <c r="F2294" s="2" t="str">
        <f t="array" ref="F2294">_xlfn.XLOOKUP(E2294,Restaurants!A:A,Restaurants!B:B)</f>
        <v>Restaurant 007</v>
      </c>
      <c r="G2294" s="2" t="s">
        <v>1114</v>
      </c>
      <c r="H2294" s="2" t="str">
        <f t="array" ref="H2294">_xlfn.XLOOKUP(G2294,Food_Menu!A:A,Food_Menu!B:B)</f>
        <v>Food Item 0176</v>
      </c>
      <c r="I2294" s="2">
        <f t="array" ref="I2294">_xlfn.XLOOKUP(G2294,Food_Menu!A:A,Food_Menu!D:D)</f>
        <v>167.27</v>
      </c>
      <c r="J2294" s="2" t="s">
        <v>481</v>
      </c>
      <c r="K2294" s="2" t="str">
        <f t="array" ref="K2294">_xlfn.XLOOKUP(J2294,Delivery_Partners!A:A,Delivery_Partners!B:B)</f>
        <v>Delivery Partner 100</v>
      </c>
      <c r="L2294" s="3">
        <v>3</v>
      </c>
      <c r="M2294" s="2" t="s">
        <v>23</v>
      </c>
      <c r="N2294" s="2" t="s">
        <v>55</v>
      </c>
      <c r="O2294" s="3">
        <v>47</v>
      </c>
      <c r="P2294" s="13">
        <f t="shared" si="476"/>
        <v>501.81</v>
      </c>
      <c r="Q2294" s="13" t="str">
        <f t="shared" si="477"/>
        <v>Normal</v>
      </c>
      <c r="S2294" s="21"/>
    </row>
    <row r="2295" customHeight="1" spans="1:19">
      <c r="A2295" s="2" t="s">
        <v>4077</v>
      </c>
      <c r="B2295" s="29" t="s">
        <v>453</v>
      </c>
      <c r="C2295" s="2" t="s">
        <v>615</v>
      </c>
      <c r="D2295" s="2" t="str">
        <f t="array" ref="D2295">_xlfn.XLOOKUP(C2295,Customers!A:A,Customers!B:B)</f>
        <v>Customer 0657</v>
      </c>
      <c r="E2295" s="2" t="s">
        <v>1224</v>
      </c>
      <c r="F2295" s="2" t="str">
        <f t="array" ref="F2295">_xlfn.XLOOKUP(E2295,Restaurants!A:A,Restaurants!B:B)</f>
        <v>Restaurant 055</v>
      </c>
      <c r="G2295" s="2" t="s">
        <v>920</v>
      </c>
      <c r="H2295" s="2" t="str">
        <f t="array" ref="H2295">_xlfn.XLOOKUP(G2295,Food_Menu!A:A,Food_Menu!B:B)</f>
        <v>Food Item 0164</v>
      </c>
      <c r="I2295" s="2">
        <f t="array" ref="I2295">_xlfn.XLOOKUP(G2295,Food_Menu!A:A,Food_Menu!D:D)</f>
        <v>389.25</v>
      </c>
      <c r="J2295" s="2" t="s">
        <v>1146</v>
      </c>
      <c r="K2295" s="2" t="str">
        <f t="array" ref="K2295">_xlfn.XLOOKUP(J2295,Delivery_Partners!A:A,Delivery_Partners!B:B)</f>
        <v>Delivery Partner 135</v>
      </c>
      <c r="L2295" s="3">
        <v>2</v>
      </c>
      <c r="M2295" s="2" t="s">
        <v>23</v>
      </c>
      <c r="N2295" s="2" t="s">
        <v>55</v>
      </c>
      <c r="O2295" s="3">
        <v>40</v>
      </c>
      <c r="P2295" s="13">
        <f t="shared" si="476"/>
        <v>778.5</v>
      </c>
      <c r="Q2295" s="13" t="str">
        <f t="shared" si="477"/>
        <v>Normal</v>
      </c>
      <c r="S2295" s="21"/>
    </row>
    <row r="2296" customHeight="1" spans="1:19">
      <c r="A2296" s="2" t="s">
        <v>4078</v>
      </c>
      <c r="B2296" s="28">
        <v>45779</v>
      </c>
      <c r="C2296" s="2" t="s">
        <v>3831</v>
      </c>
      <c r="D2296" s="2" t="str">
        <f t="array" ref="D2296">_xlfn.XLOOKUP(C2296,Customers!A:A,Customers!B:B)</f>
        <v>Customer 1067</v>
      </c>
      <c r="E2296" s="2" t="s">
        <v>1060</v>
      </c>
      <c r="F2296" s="2" t="str">
        <f t="array" ref="F2296">_xlfn.XLOOKUP(E2296,Restaurants!A:A,Restaurants!B:B)</f>
        <v>Restaurant 042</v>
      </c>
      <c r="G2296" s="2" t="s">
        <v>2712</v>
      </c>
      <c r="H2296" s="2" t="str">
        <f t="array" ref="H2296">_xlfn.XLOOKUP(G2296,Food_Menu!A:A,Food_Menu!B:B)</f>
        <v>Food Item 0008</v>
      </c>
      <c r="I2296" s="2">
        <f t="array" ref="I2296">_xlfn.XLOOKUP(G2296,Food_Menu!A:A,Food_Menu!D:D)</f>
        <v>417.54</v>
      </c>
      <c r="J2296" s="2" t="s">
        <v>1132</v>
      </c>
      <c r="K2296" s="2" t="str">
        <f t="array" ref="K2296">_xlfn.XLOOKUP(J2296,Delivery_Partners!A:A,Delivery_Partners!B:B)</f>
        <v>Delivery Partner 151</v>
      </c>
      <c r="L2296" s="3">
        <v>1</v>
      </c>
      <c r="M2296" s="2" t="s">
        <v>23</v>
      </c>
      <c r="N2296" s="2" t="s">
        <v>24</v>
      </c>
      <c r="O2296" s="3">
        <v>30</v>
      </c>
      <c r="P2296" s="13">
        <f t="shared" si="476"/>
        <v>417.54</v>
      </c>
      <c r="Q2296" s="13" t="str">
        <f t="shared" si="477"/>
        <v>Fast</v>
      </c>
      <c r="S2296" s="21"/>
    </row>
    <row r="2297" customHeight="1" spans="1:19">
      <c r="A2297" s="2" t="s">
        <v>4079</v>
      </c>
      <c r="B2297" s="29" t="s">
        <v>1875</v>
      </c>
      <c r="C2297" s="2" t="s">
        <v>2136</v>
      </c>
      <c r="D2297" s="2" t="str">
        <f t="array" ref="D2297">_xlfn.XLOOKUP(C2297,Customers!A:A,Customers!B:B)</f>
        <v>Customer 0906</v>
      </c>
      <c r="E2297" s="2" t="s">
        <v>446</v>
      </c>
      <c r="F2297" s="2" t="str">
        <f t="array" ref="F2297">_xlfn.XLOOKUP(E2297,Restaurants!A:A,Restaurants!B:B)</f>
        <v>Restaurant 078</v>
      </c>
      <c r="G2297" s="2" t="s">
        <v>183</v>
      </c>
      <c r="H2297" s="2" t="str">
        <f t="array" ref="H2297">_xlfn.XLOOKUP(G2297,Food_Menu!A:A,Food_Menu!B:B)</f>
        <v>Food Item 0137</v>
      </c>
      <c r="I2297" s="2">
        <f t="array" ref="I2297">_xlfn.XLOOKUP(G2297,Food_Menu!A:A,Food_Menu!D:D)</f>
        <v>200.4</v>
      </c>
      <c r="J2297" s="2" t="s">
        <v>427</v>
      </c>
      <c r="K2297" s="2" t="str">
        <f t="array" ref="K2297">_xlfn.XLOOKUP(J2297,Delivery_Partners!A:A,Delivery_Partners!B:B)</f>
        <v>Delivery Partner 023</v>
      </c>
      <c r="L2297" s="3">
        <v>1</v>
      </c>
      <c r="M2297" s="2" t="s">
        <v>23</v>
      </c>
      <c r="N2297" s="2" t="s">
        <v>24</v>
      </c>
      <c r="O2297" s="3">
        <v>33</v>
      </c>
      <c r="P2297" s="13">
        <f t="shared" si="476"/>
        <v>200.4</v>
      </c>
      <c r="Q2297" s="13" t="str">
        <f t="shared" si="477"/>
        <v>Normal</v>
      </c>
      <c r="S2297" s="21"/>
    </row>
    <row r="2298" customHeight="1" spans="1:19">
      <c r="A2298" s="2" t="s">
        <v>4080</v>
      </c>
      <c r="B2298" s="28">
        <v>45968</v>
      </c>
      <c r="C2298" s="2" t="s">
        <v>737</v>
      </c>
      <c r="D2298" s="2" t="str">
        <f t="array" ref="D2298">_xlfn.XLOOKUP(C2298,Customers!A:A,Customers!B:B)</f>
        <v>Customer 0765</v>
      </c>
      <c r="E2298" s="2" t="s">
        <v>578</v>
      </c>
      <c r="F2298" s="2" t="str">
        <f t="array" ref="F2298">_xlfn.XLOOKUP(E2298,Restaurants!A:A,Restaurants!B:B)</f>
        <v>Restaurant 063</v>
      </c>
      <c r="G2298" s="2" t="s">
        <v>1516</v>
      </c>
      <c r="H2298" s="2" t="str">
        <f t="array" ref="H2298">_xlfn.XLOOKUP(G2298,Food_Menu!A:A,Food_Menu!B:B)</f>
        <v>Food Item 0215</v>
      </c>
      <c r="I2298" s="2">
        <f t="array" ref="I2298">_xlfn.XLOOKUP(G2298,Food_Menu!A:A,Food_Menu!D:D)</f>
        <v>131.38</v>
      </c>
      <c r="J2298" s="2" t="s">
        <v>1443</v>
      </c>
      <c r="K2298" s="2" t="str">
        <f t="array" ref="K2298">_xlfn.XLOOKUP(J2298,Delivery_Partners!A:A,Delivery_Partners!B:B)</f>
        <v>Delivery Partner 078</v>
      </c>
      <c r="L2298" s="3">
        <v>1</v>
      </c>
      <c r="M2298" s="2" t="s">
        <v>23</v>
      </c>
      <c r="N2298" s="2" t="s">
        <v>42</v>
      </c>
      <c r="O2298" s="3">
        <v>38</v>
      </c>
      <c r="P2298" s="13">
        <f t="shared" si="476"/>
        <v>131.38</v>
      </c>
      <c r="Q2298" s="13" t="str">
        <f t="shared" si="477"/>
        <v>Normal</v>
      </c>
      <c r="S2298" s="21"/>
    </row>
    <row r="2299" customHeight="1" spans="1:19">
      <c r="A2299" s="2" t="s">
        <v>4081</v>
      </c>
      <c r="B2299" s="29" t="s">
        <v>1872</v>
      </c>
      <c r="C2299" s="2" t="s">
        <v>929</v>
      </c>
      <c r="D2299" s="2" t="str">
        <f t="array" ref="D2299">_xlfn.XLOOKUP(C2299,Customers!A:A,Customers!B:B)</f>
        <v>Customer 0386</v>
      </c>
      <c r="E2299" s="2" t="s">
        <v>421</v>
      </c>
      <c r="F2299" s="2" t="str">
        <f t="array" ref="F2299">_xlfn.XLOOKUP(E2299,Restaurants!A:A,Restaurants!B:B)</f>
        <v>Restaurant 091</v>
      </c>
      <c r="G2299" s="2" t="s">
        <v>1785</v>
      </c>
      <c r="H2299" s="2" t="str">
        <f t="array" ref="H2299">_xlfn.XLOOKUP(G2299,Food_Menu!A:A,Food_Menu!B:B)</f>
        <v>Food Item 0124</v>
      </c>
      <c r="I2299" s="2">
        <f t="array" ref="I2299">_xlfn.XLOOKUP(G2299,Food_Menu!A:A,Food_Menu!D:D)</f>
        <v>195.8</v>
      </c>
      <c r="J2299" s="2" t="s">
        <v>610</v>
      </c>
      <c r="K2299" s="2" t="str">
        <f t="array" ref="K2299">_xlfn.XLOOKUP(J2299,Delivery_Partners!A:A,Delivery_Partners!B:B)</f>
        <v>Delivery Partner 180</v>
      </c>
      <c r="L2299" s="3">
        <v>1</v>
      </c>
      <c r="M2299" s="2" t="s">
        <v>23</v>
      </c>
      <c r="N2299" s="2" t="s">
        <v>24</v>
      </c>
      <c r="O2299" s="3">
        <v>39</v>
      </c>
      <c r="P2299" s="13">
        <f t="shared" si="476"/>
        <v>195.8</v>
      </c>
      <c r="Q2299" s="13" t="str">
        <f t="shared" si="477"/>
        <v>Normal</v>
      </c>
      <c r="S2299" s="21"/>
    </row>
    <row r="2300" customHeight="1" spans="1:19">
      <c r="A2300" s="2" t="s">
        <v>4082</v>
      </c>
      <c r="B2300" s="29" t="s">
        <v>353</v>
      </c>
      <c r="C2300" s="2" t="s">
        <v>981</v>
      </c>
      <c r="D2300" s="2" t="str">
        <f t="array" ref="D2300">_xlfn.XLOOKUP(C2300,Customers!A:A,Customers!B:B)</f>
        <v>Customer 1184</v>
      </c>
      <c r="E2300" s="2" t="s">
        <v>950</v>
      </c>
      <c r="F2300" s="2" t="str">
        <f t="array" ref="F2300">_xlfn.XLOOKUP(E2300,Restaurants!A:A,Restaurants!B:B)</f>
        <v>Restaurant 020</v>
      </c>
      <c r="G2300" s="2" t="s">
        <v>751</v>
      </c>
      <c r="H2300" s="2" t="str">
        <f t="array" ref="H2300">_xlfn.XLOOKUP(G2300,Food_Menu!A:A,Food_Menu!B:B)</f>
        <v>Food Item 0117</v>
      </c>
      <c r="I2300" s="2">
        <f t="array" ref="I2300">_xlfn.XLOOKUP(G2300,Food_Menu!A:A,Food_Menu!D:D)</f>
        <v>279.52</v>
      </c>
      <c r="J2300" s="2" t="s">
        <v>48</v>
      </c>
      <c r="K2300" s="2" t="str">
        <f t="array" ref="K2300">_xlfn.XLOOKUP(J2300,Delivery_Partners!A:A,Delivery_Partners!B:B)</f>
        <v>Delivery Partner 119</v>
      </c>
      <c r="L2300" s="3">
        <v>1</v>
      </c>
      <c r="M2300" s="2" t="s">
        <v>23</v>
      </c>
      <c r="N2300" s="2" t="s">
        <v>55</v>
      </c>
      <c r="O2300" s="3">
        <v>53</v>
      </c>
      <c r="P2300" s="13">
        <f t="shared" si="476"/>
        <v>279.52</v>
      </c>
      <c r="Q2300" s="13" t="str">
        <f t="shared" si="477"/>
        <v>Normal</v>
      </c>
      <c r="S2300" s="21"/>
    </row>
    <row r="2301" customHeight="1" spans="1:19">
      <c r="A2301" s="2" t="s">
        <v>4083</v>
      </c>
      <c r="B2301" s="29" t="s">
        <v>243</v>
      </c>
      <c r="C2301" s="2" t="s">
        <v>4084</v>
      </c>
      <c r="D2301" s="2" t="str">
        <f t="array" ref="D2301">_xlfn.XLOOKUP(C2301,Customers!A:A,Customers!B:B)</f>
        <v>Customer 0864</v>
      </c>
      <c r="E2301" s="2" t="s">
        <v>152</v>
      </c>
      <c r="F2301" s="2" t="str">
        <f t="array" ref="F2301">_xlfn.XLOOKUP(E2301,Restaurants!A:A,Restaurants!B:B)</f>
        <v>Restaurant 114</v>
      </c>
      <c r="G2301" s="2" t="s">
        <v>40</v>
      </c>
      <c r="H2301" s="2" t="str">
        <f t="array" ref="H2301">_xlfn.XLOOKUP(G2301,Food_Menu!A:A,Food_Menu!B:B)</f>
        <v>Food Item 0134</v>
      </c>
      <c r="I2301" s="2">
        <f t="array" ref="I2301">_xlfn.XLOOKUP(G2301,Food_Menu!A:A,Food_Menu!D:D)</f>
        <v>467.29</v>
      </c>
      <c r="J2301" s="2" t="s">
        <v>29</v>
      </c>
      <c r="K2301" s="2" t="str">
        <f t="array" ref="K2301">_xlfn.XLOOKUP(J2301,Delivery_Partners!A:A,Delivery_Partners!B:B)</f>
        <v>Delivery Partner 017</v>
      </c>
      <c r="L2301" s="3">
        <v>3</v>
      </c>
      <c r="M2301" s="2" t="s">
        <v>23</v>
      </c>
      <c r="N2301" s="2" t="s">
        <v>55</v>
      </c>
      <c r="O2301" s="3">
        <v>42</v>
      </c>
      <c r="P2301" s="13">
        <f t="shared" si="476"/>
        <v>1401.87</v>
      </c>
      <c r="Q2301" s="13" t="str">
        <f t="shared" si="477"/>
        <v>Normal</v>
      </c>
      <c r="S2301" s="21"/>
    </row>
    <row r="2302" customHeight="1" spans="1:19">
      <c r="A2302" s="2" t="s">
        <v>4085</v>
      </c>
      <c r="B2302" s="28">
        <v>45787</v>
      </c>
      <c r="C2302" s="2" t="s">
        <v>3453</v>
      </c>
      <c r="D2302" s="2" t="str">
        <f t="array" ref="D2302">_xlfn.XLOOKUP(C2302,Customers!A:A,Customers!B:B)</f>
        <v>Customer 1135</v>
      </c>
      <c r="E2302" s="2" t="s">
        <v>669</v>
      </c>
      <c r="F2302" s="2" t="str">
        <f t="array" ref="F2302">_xlfn.XLOOKUP(E2302,Restaurants!A:A,Restaurants!B:B)</f>
        <v>Restaurant 048</v>
      </c>
      <c r="G2302" s="2" t="s">
        <v>1785</v>
      </c>
      <c r="H2302" s="2" t="str">
        <f t="array" ref="H2302">_xlfn.XLOOKUP(G2302,Food_Menu!A:A,Food_Menu!B:B)</f>
        <v>Food Item 0124</v>
      </c>
      <c r="I2302" s="2">
        <f t="array" ref="I2302">_xlfn.XLOOKUP(G2302,Food_Menu!A:A,Food_Menu!D:D)</f>
        <v>195.8</v>
      </c>
      <c r="J2302" s="2" t="s">
        <v>267</v>
      </c>
      <c r="K2302" s="2" t="str">
        <f t="array" ref="K2302">_xlfn.XLOOKUP(J2302,Delivery_Partners!A:A,Delivery_Partners!B:B)</f>
        <v>Delivery Partner 166</v>
      </c>
      <c r="L2302" s="3">
        <v>1</v>
      </c>
      <c r="M2302" s="2" t="s">
        <v>23</v>
      </c>
      <c r="N2302" s="2" t="s">
        <v>74</v>
      </c>
      <c r="O2302" s="3">
        <v>26</v>
      </c>
      <c r="P2302" s="13">
        <f t="shared" si="476"/>
        <v>195.8</v>
      </c>
      <c r="Q2302" s="13" t="str">
        <f t="shared" si="477"/>
        <v>Fast</v>
      </c>
      <c r="S2302" s="21"/>
    </row>
    <row r="2303" customHeight="1" spans="1:19">
      <c r="A2303" s="2" t="s">
        <v>4086</v>
      </c>
      <c r="B2303" s="28">
        <v>45931</v>
      </c>
      <c r="C2303" s="2" t="s">
        <v>1681</v>
      </c>
      <c r="D2303" s="2" t="str">
        <f t="array" ref="D2303">_xlfn.XLOOKUP(C2303,Customers!A:A,Customers!B:B)</f>
        <v>Customer 1160</v>
      </c>
      <c r="E2303" s="2" t="s">
        <v>1060</v>
      </c>
      <c r="F2303" s="2" t="str">
        <f t="array" ref="F2303">_xlfn.XLOOKUP(E2303,Restaurants!A:A,Restaurants!B:B)</f>
        <v>Restaurant 042</v>
      </c>
      <c r="G2303" s="2" t="s">
        <v>290</v>
      </c>
      <c r="H2303" s="2" t="str">
        <f t="array" ref="H2303">_xlfn.XLOOKUP(G2303,Food_Menu!A:A,Food_Menu!B:B)</f>
        <v>Food Item 0089</v>
      </c>
      <c r="I2303" s="2">
        <f t="array" ref="I2303">_xlfn.XLOOKUP(G2303,Food_Menu!A:A,Food_Menu!D:D)</f>
        <v>262.73</v>
      </c>
      <c r="J2303" s="2" t="s">
        <v>1268</v>
      </c>
      <c r="K2303" s="2" t="str">
        <f t="array" ref="K2303">_xlfn.XLOOKUP(J2303,Delivery_Partners!A:A,Delivery_Partners!B:B)</f>
        <v>Delivery Partner 124</v>
      </c>
      <c r="L2303" s="3">
        <v>1</v>
      </c>
      <c r="M2303" s="2" t="s">
        <v>23</v>
      </c>
      <c r="N2303" s="2" t="s">
        <v>24</v>
      </c>
      <c r="O2303" s="3">
        <v>44</v>
      </c>
      <c r="P2303" s="13">
        <f t="shared" si="476"/>
        <v>262.73</v>
      </c>
      <c r="Q2303" s="13" t="str">
        <f t="shared" si="477"/>
        <v>Normal</v>
      </c>
      <c r="S2303" s="21"/>
    </row>
    <row r="2304" hidden="1" customHeight="1" spans="1:19">
      <c r="A2304" s="2" t="s">
        <v>4087</v>
      </c>
      <c r="B2304" s="28">
        <v>45690</v>
      </c>
      <c r="C2304" s="2" t="s">
        <v>2022</v>
      </c>
      <c r="D2304" s="2" t="str">
        <f t="array" ref="D2304">_xlfn.XLOOKUP(C2304,Customers!A:A,Customers!B:B)</f>
        <v>Customer 0660</v>
      </c>
      <c r="E2304" s="2" t="s">
        <v>157</v>
      </c>
      <c r="F2304" s="2" t="str">
        <f t="array" ref="F2304">_xlfn.XLOOKUP(E2304,Restaurants!A:A,Restaurants!B:B)</f>
        <v>Restaurant 066</v>
      </c>
      <c r="G2304" s="2" t="s">
        <v>2055</v>
      </c>
      <c r="H2304" s="2" t="str">
        <f t="array" ref="H2304">_xlfn.XLOOKUP(G2304,Food_Menu!A:A,Food_Menu!B:B)</f>
        <v>Food Item 0219</v>
      </c>
      <c r="I2304" s="2"/>
      <c r="J2304" s="2" t="s">
        <v>443</v>
      </c>
      <c r="K2304" s="2" t="str">
        <f t="array" ref="K2304">_xlfn.XLOOKUP(J2304,Delivery_Partners!A:A,Delivery_Partners!B:B)</f>
        <v>Delivery Partner 083</v>
      </c>
      <c r="L2304" s="3">
        <v>3</v>
      </c>
      <c r="M2304" s="2" t="s">
        <v>101</v>
      </c>
      <c r="N2304" s="2" t="s">
        <v>42</v>
      </c>
      <c r="O2304" s="2"/>
    </row>
    <row r="2305" customHeight="1" spans="1:19">
      <c r="A2305" s="2" t="s">
        <v>4088</v>
      </c>
      <c r="B2305" s="28">
        <v>45658</v>
      </c>
      <c r="C2305" s="2" t="s">
        <v>3562</v>
      </c>
      <c r="D2305" s="2" t="str">
        <f t="array" ref="D2305">_xlfn.XLOOKUP(C2305,Customers!A:A,Customers!B:B)</f>
        <v>Customer 0430</v>
      </c>
      <c r="E2305" s="2" t="s">
        <v>950</v>
      </c>
      <c r="F2305" s="2" t="str">
        <f t="array" ref="F2305">_xlfn.XLOOKUP(E2305,Restaurants!A:A,Restaurants!B:B)</f>
        <v>Restaurant 020</v>
      </c>
      <c r="G2305" s="2" t="s">
        <v>21</v>
      </c>
      <c r="H2305" s="2" t="str">
        <f t="array" ref="H2305">_xlfn.XLOOKUP(G2305,Food_Menu!A:A,Food_Menu!B:B)</f>
        <v>Food Item 0016</v>
      </c>
      <c r="I2305" s="2">
        <f t="array" ref="I2305">_xlfn.XLOOKUP(G2305,Food_Menu!A:A,Food_Menu!D:D)</f>
        <v>348.44</v>
      </c>
      <c r="J2305" s="2" t="s">
        <v>341</v>
      </c>
      <c r="K2305" s="2" t="str">
        <f t="array" ref="K2305">_xlfn.XLOOKUP(J2305,Delivery_Partners!A:A,Delivery_Partners!B:B)</f>
        <v>Delivery Partner 140</v>
      </c>
      <c r="L2305" s="3">
        <v>4</v>
      </c>
      <c r="M2305" s="2" t="s">
        <v>23</v>
      </c>
      <c r="N2305" s="2" t="s">
        <v>24</v>
      </c>
      <c r="O2305" s="3">
        <v>30</v>
      </c>
      <c r="P2305" s="13">
        <f t="shared" ref="P2305:P2309" si="478">I2305*L2305</f>
        <v>1393.76</v>
      </c>
      <c r="Q2305" s="13" t="str">
        <f t="shared" ref="Q2305:Q2309" si="479">IF(O2305="","Not Delivered",IF(O2305&lt;=30,"Fast",IF(O2305&lt;=60,"Normal","Slow")))</f>
        <v>Fast</v>
      </c>
      <c r="S2305" s="21"/>
    </row>
    <row r="2306" customHeight="1" spans="1:19">
      <c r="A2306" s="2" t="s">
        <v>4089</v>
      </c>
      <c r="B2306" s="29" t="s">
        <v>1490</v>
      </c>
      <c r="C2306" s="2" t="s">
        <v>4090</v>
      </c>
      <c r="D2306" s="2" t="str">
        <f t="array" ref="D2306">_xlfn.XLOOKUP(C2306,Customers!A:A,Customers!B:B)</f>
        <v>Customer 1137</v>
      </c>
      <c r="E2306" s="2" t="s">
        <v>721</v>
      </c>
      <c r="F2306" s="2" t="str">
        <f t="array" ref="F2306">_xlfn.XLOOKUP(E2306,Restaurants!A:A,Restaurants!B:B)</f>
        <v>Restaurant 098</v>
      </c>
      <c r="G2306" s="2" t="s">
        <v>457</v>
      </c>
      <c r="H2306" s="2" t="str">
        <f t="array" ref="H2306">_xlfn.XLOOKUP(G2306,Food_Menu!A:A,Food_Menu!B:B)</f>
        <v>Food Item 0180</v>
      </c>
      <c r="I2306" s="2">
        <f t="array" ref="I2306">_xlfn.XLOOKUP(G2306,Food_Menu!A:A,Food_Menu!D:D)</f>
        <v>498.49</v>
      </c>
      <c r="J2306" s="2" t="s">
        <v>448</v>
      </c>
      <c r="K2306" s="2" t="str">
        <f t="array" ref="K2306">_xlfn.XLOOKUP(J2306,Delivery_Partners!A:A,Delivery_Partners!B:B)</f>
        <v>Delivery Partner 117</v>
      </c>
      <c r="L2306" s="3">
        <v>1</v>
      </c>
      <c r="M2306" s="2" t="s">
        <v>23</v>
      </c>
      <c r="N2306" s="2" t="s">
        <v>55</v>
      </c>
      <c r="O2306" s="3">
        <v>32</v>
      </c>
      <c r="P2306" s="13">
        <f t="shared" si="478"/>
        <v>498.49</v>
      </c>
      <c r="Q2306" s="13" t="str">
        <f t="shared" si="479"/>
        <v>Normal</v>
      </c>
      <c r="S2306" s="21"/>
    </row>
    <row r="2307" customHeight="1" spans="1:19">
      <c r="A2307" s="2" t="s">
        <v>4091</v>
      </c>
      <c r="B2307" s="28">
        <v>45874</v>
      </c>
      <c r="C2307" s="2" t="s">
        <v>3845</v>
      </c>
      <c r="D2307" s="2" t="str">
        <f t="array" ref="D2307">_xlfn.XLOOKUP(C2307,Customers!A:A,Customers!B:B)</f>
        <v>Customer 1199</v>
      </c>
      <c r="E2307" s="2" t="s">
        <v>83</v>
      </c>
      <c r="F2307" s="2" t="str">
        <f t="array" ref="F2307">_xlfn.XLOOKUP(E2307,Restaurants!A:A,Restaurants!B:B)</f>
        <v>Restaurant 032</v>
      </c>
      <c r="G2307" s="2" t="s">
        <v>1336</v>
      </c>
      <c r="H2307" s="2" t="str">
        <f t="array" ref="H2307">_xlfn.XLOOKUP(G2307,Food_Menu!A:A,Food_Menu!B:B)</f>
        <v>Food Item 0036</v>
      </c>
      <c r="I2307" s="2">
        <f t="array" ref="I2307">_xlfn.XLOOKUP(G2307,Food_Menu!A:A,Food_Menu!D:D)</f>
        <v>542.95</v>
      </c>
      <c r="J2307" s="2" t="s">
        <v>976</v>
      </c>
      <c r="K2307" s="2" t="str">
        <f t="array" ref="K2307">_xlfn.XLOOKUP(J2307,Delivery_Partners!A:A,Delivery_Partners!B:B)</f>
        <v>Delivery Partner 047</v>
      </c>
      <c r="L2307" s="3">
        <v>1</v>
      </c>
      <c r="M2307" s="2" t="s">
        <v>23</v>
      </c>
      <c r="N2307" s="2" t="s">
        <v>55</v>
      </c>
      <c r="O2307" s="3">
        <v>43</v>
      </c>
      <c r="P2307" s="13">
        <f t="shared" si="478"/>
        <v>542.95</v>
      </c>
      <c r="Q2307" s="13" t="str">
        <f t="shared" si="479"/>
        <v>Normal</v>
      </c>
      <c r="S2307" s="21"/>
    </row>
    <row r="2308" customHeight="1" spans="1:19">
      <c r="A2308" s="2" t="s">
        <v>4092</v>
      </c>
      <c r="B2308" s="28">
        <v>45850</v>
      </c>
      <c r="C2308" s="2" t="s">
        <v>4093</v>
      </c>
      <c r="D2308" s="2" t="str">
        <f t="array" ref="D2308">_xlfn.XLOOKUP(C2308,Customers!A:A,Customers!B:B)</f>
        <v>Customer 0147</v>
      </c>
      <c r="E2308" s="2" t="s">
        <v>1292</v>
      </c>
      <c r="F2308" s="2" t="str">
        <f t="array" ref="F2308">_xlfn.XLOOKUP(E2308,Restaurants!A:A,Restaurants!B:B)</f>
        <v>Restaurant 112</v>
      </c>
      <c r="G2308" s="2" t="s">
        <v>998</v>
      </c>
      <c r="H2308" s="2" t="str">
        <f t="array" ref="H2308">_xlfn.XLOOKUP(G2308,Food_Menu!A:A,Food_Menu!B:B)</f>
        <v>Food Item 0046</v>
      </c>
      <c r="I2308" s="2">
        <f t="array" ref="I2308">_xlfn.XLOOKUP(G2308,Food_Menu!A:A,Food_Menu!D:D)</f>
        <v>300.6</v>
      </c>
      <c r="J2308" s="2" t="s">
        <v>199</v>
      </c>
      <c r="K2308" s="2" t="str">
        <f t="array" ref="K2308">_xlfn.XLOOKUP(J2308,Delivery_Partners!A:A,Delivery_Partners!B:B)</f>
        <v>Delivery Partner 144</v>
      </c>
      <c r="L2308" s="3">
        <v>2</v>
      </c>
      <c r="M2308" s="2" t="s">
        <v>23</v>
      </c>
      <c r="N2308" s="2" t="s">
        <v>24</v>
      </c>
      <c r="O2308" s="3">
        <v>56</v>
      </c>
      <c r="P2308" s="13">
        <f t="shared" si="478"/>
        <v>601.2</v>
      </c>
      <c r="Q2308" s="13" t="str">
        <f t="shared" si="479"/>
        <v>Normal</v>
      </c>
      <c r="S2308" s="21"/>
    </row>
    <row r="2309" customHeight="1" spans="1:19">
      <c r="A2309" s="2" t="s">
        <v>4094</v>
      </c>
      <c r="B2309" s="29" t="s">
        <v>1417</v>
      </c>
      <c r="C2309" s="2" t="s">
        <v>2859</v>
      </c>
      <c r="D2309" s="2" t="str">
        <f t="array" ref="D2309">_xlfn.XLOOKUP(C2309,Customers!A:A,Customers!B:B)</f>
        <v>Customer 0767</v>
      </c>
      <c r="E2309" s="2" t="s">
        <v>93</v>
      </c>
      <c r="F2309" s="2" t="str">
        <f t="array" ref="F2309">_xlfn.XLOOKUP(E2309,Restaurants!A:A,Restaurants!B:B)</f>
        <v>Restaurant 018</v>
      </c>
      <c r="G2309" s="2" t="s">
        <v>40</v>
      </c>
      <c r="H2309" s="2" t="str">
        <f t="array" ref="H2309">_xlfn.XLOOKUP(G2309,Food_Menu!A:A,Food_Menu!B:B)</f>
        <v>Food Item 0134</v>
      </c>
      <c r="I2309" s="2">
        <f t="array" ref="I2309">_xlfn.XLOOKUP(G2309,Food_Menu!A:A,Food_Menu!D:D)</f>
        <v>467.29</v>
      </c>
      <c r="J2309" s="2" t="s">
        <v>68</v>
      </c>
      <c r="K2309" s="2" t="str">
        <f t="array" ref="K2309">_xlfn.XLOOKUP(J2309,Delivery_Partners!A:A,Delivery_Partners!B:B)</f>
        <v>Delivery Partner 046</v>
      </c>
      <c r="L2309" s="3">
        <v>4</v>
      </c>
      <c r="M2309" s="2" t="s">
        <v>23</v>
      </c>
      <c r="N2309" s="2" t="s">
        <v>24</v>
      </c>
      <c r="O2309" s="3">
        <v>38</v>
      </c>
      <c r="P2309" s="13">
        <f t="shared" si="478"/>
        <v>1869.16</v>
      </c>
      <c r="Q2309" s="13" t="str">
        <f t="shared" si="479"/>
        <v>Normal</v>
      </c>
      <c r="S2309" s="21"/>
    </row>
    <row r="2310" hidden="1" customHeight="1" spans="1:19">
      <c r="A2310" s="2" t="s">
        <v>4095</v>
      </c>
      <c r="B2310" s="28">
        <v>45992</v>
      </c>
      <c r="C2310" s="2" t="s">
        <v>4096</v>
      </c>
      <c r="D2310" s="2" t="str">
        <f t="array" ref="D2310">_xlfn.XLOOKUP(C2310,Customers!A:A,Customers!B:B)</f>
        <v>Customer 0723</v>
      </c>
      <c r="E2310" s="2" t="s">
        <v>137</v>
      </c>
      <c r="F2310" s="2" t="str">
        <f t="array" ref="F2310">_xlfn.XLOOKUP(E2310,Restaurants!A:A,Restaurants!B:B)</f>
        <v>Restaurant 104</v>
      </c>
      <c r="G2310" s="2" t="s">
        <v>1539</v>
      </c>
      <c r="H2310" s="2" t="str">
        <f t="array" ref="H2310">_xlfn.XLOOKUP(G2310,Food_Menu!A:A,Food_Menu!B:B)</f>
        <v>Food Item 0141</v>
      </c>
      <c r="I2310" s="2"/>
      <c r="J2310" s="2" t="s">
        <v>1716</v>
      </c>
      <c r="K2310" s="2" t="str">
        <f t="array" ref="K2310">_xlfn.XLOOKUP(J2310,Delivery_Partners!A:A,Delivery_Partners!B:B)</f>
        <v>Delivery Partner 042</v>
      </c>
      <c r="L2310" s="3">
        <v>2</v>
      </c>
      <c r="M2310" s="2" t="s">
        <v>189</v>
      </c>
      <c r="N2310" s="2" t="s">
        <v>24</v>
      </c>
      <c r="O2310" s="2"/>
    </row>
    <row r="2311" customHeight="1" spans="1:19">
      <c r="A2311" s="2" t="s">
        <v>4097</v>
      </c>
      <c r="B2311" s="29" t="s">
        <v>1137</v>
      </c>
      <c r="C2311" s="2" t="s">
        <v>1367</v>
      </c>
      <c r="D2311" s="2" t="str">
        <f t="array" ref="D2311">_xlfn.XLOOKUP(C2311,Customers!A:A,Customers!B:B)</f>
        <v>Customer 0899</v>
      </c>
      <c r="E2311" s="2" t="s">
        <v>669</v>
      </c>
      <c r="F2311" s="2" t="str">
        <f t="array" ref="F2311">_xlfn.XLOOKUP(E2311,Restaurants!A:A,Restaurants!B:B)</f>
        <v>Restaurant 048</v>
      </c>
      <c r="G2311" s="2" t="s">
        <v>246</v>
      </c>
      <c r="H2311" s="2" t="str">
        <f t="array" ref="H2311">_xlfn.XLOOKUP(G2311,Food_Menu!A:A,Food_Menu!B:B)</f>
        <v>Food Item 0204</v>
      </c>
      <c r="I2311" s="2">
        <f t="array" ref="I2311">_xlfn.XLOOKUP(G2311,Food_Menu!A:A,Food_Menu!D:D)</f>
        <v>410.12</v>
      </c>
      <c r="J2311" s="2" t="s">
        <v>1047</v>
      </c>
      <c r="K2311" s="2" t="str">
        <f t="array" ref="K2311">_xlfn.XLOOKUP(J2311,Delivery_Partners!A:A,Delivery_Partners!B:B)</f>
        <v>Delivery Partner 108</v>
      </c>
      <c r="L2311" s="3">
        <v>1</v>
      </c>
      <c r="M2311" s="2" t="s">
        <v>23</v>
      </c>
      <c r="N2311" s="2" t="s">
        <v>24</v>
      </c>
      <c r="O2311" s="3">
        <v>27</v>
      </c>
      <c r="P2311" s="13">
        <f t="shared" ref="P2311:P2315" si="480">I2311*L2311</f>
        <v>410.12</v>
      </c>
      <c r="Q2311" s="13" t="str">
        <f t="shared" ref="Q2311:Q2315" si="481">IF(O2311="","Not Delivered",IF(O2311&lt;=30,"Fast",IF(O2311&lt;=60,"Normal","Slow")))</f>
        <v>Fast</v>
      </c>
      <c r="S2311" s="21"/>
    </row>
    <row r="2312" customHeight="1" spans="1:19">
      <c r="A2312" s="2" t="s">
        <v>4098</v>
      </c>
      <c r="B2312" s="28">
        <v>45781</v>
      </c>
      <c r="C2312" s="2" t="s">
        <v>4048</v>
      </c>
      <c r="D2312" s="2" t="str">
        <f t="array" ref="D2312">_xlfn.XLOOKUP(C2312,Customers!A:A,Customers!B:B)</f>
        <v>Customer 1171</v>
      </c>
      <c r="E2312" s="2" t="s">
        <v>366</v>
      </c>
      <c r="F2312" s="2" t="str">
        <f t="array" ref="F2312">_xlfn.XLOOKUP(E2312,Restaurants!A:A,Restaurants!B:B)</f>
        <v>Restaurant 073</v>
      </c>
      <c r="G2312" s="2" t="s">
        <v>848</v>
      </c>
      <c r="H2312" s="2" t="str">
        <f t="array" ref="H2312">_xlfn.XLOOKUP(G2312,Food_Menu!A:A,Food_Menu!B:B)</f>
        <v>Food Item 0065</v>
      </c>
      <c r="I2312" s="2">
        <f t="array" ref="I2312">_xlfn.XLOOKUP(G2312,Food_Menu!A:A,Food_Menu!D:D)</f>
        <v>105.31</v>
      </c>
      <c r="J2312" s="2" t="s">
        <v>337</v>
      </c>
      <c r="K2312" s="2" t="str">
        <f t="array" ref="K2312">_xlfn.XLOOKUP(J2312,Delivery_Partners!A:A,Delivery_Partners!B:B)</f>
        <v>Delivery Partner 004</v>
      </c>
      <c r="L2312" s="3">
        <v>2</v>
      </c>
      <c r="M2312" s="2" t="s">
        <v>23</v>
      </c>
      <c r="N2312" s="2" t="s">
        <v>24</v>
      </c>
      <c r="O2312" s="3">
        <v>45</v>
      </c>
      <c r="P2312" s="13">
        <f t="shared" si="480"/>
        <v>210.62</v>
      </c>
      <c r="Q2312" s="13" t="str">
        <f t="shared" si="481"/>
        <v>Normal</v>
      </c>
      <c r="S2312" s="21"/>
    </row>
    <row r="2313" customHeight="1" spans="1:19">
      <c r="A2313" s="2" t="s">
        <v>4099</v>
      </c>
      <c r="B2313" s="29" t="s">
        <v>1612</v>
      </c>
      <c r="C2313" s="2" t="s">
        <v>2287</v>
      </c>
      <c r="D2313" s="2" t="str">
        <f t="array" ref="D2313">_xlfn.XLOOKUP(C2313,Customers!A:A,Customers!B:B)</f>
        <v>Customer 0303</v>
      </c>
      <c r="E2313" s="2" t="s">
        <v>239</v>
      </c>
      <c r="F2313" s="2" t="str">
        <f t="array" ref="F2313">_xlfn.XLOOKUP(E2313,Restaurants!A:A,Restaurants!B:B)</f>
        <v>Restaurant 105</v>
      </c>
      <c r="G2313" s="2" t="s">
        <v>889</v>
      </c>
      <c r="H2313" s="2" t="str">
        <f t="array" ref="H2313">_xlfn.XLOOKUP(G2313,Food_Menu!A:A,Food_Menu!B:B)</f>
        <v>Food Item 0006</v>
      </c>
      <c r="I2313" s="2">
        <f t="array" ref="I2313">_xlfn.XLOOKUP(G2313,Food_Menu!A:A,Food_Menu!D:D)</f>
        <v>533.33</v>
      </c>
      <c r="J2313" s="2" t="s">
        <v>91</v>
      </c>
      <c r="K2313" s="2" t="str">
        <f t="array" ref="K2313">_xlfn.XLOOKUP(J2313,Delivery_Partners!A:A,Delivery_Partners!B:B)</f>
        <v>Delivery Partner 114</v>
      </c>
      <c r="L2313" s="3">
        <v>2</v>
      </c>
      <c r="M2313" s="2" t="s">
        <v>23</v>
      </c>
      <c r="N2313" s="2" t="s">
        <v>24</v>
      </c>
      <c r="O2313" s="3">
        <v>33</v>
      </c>
      <c r="P2313" s="13">
        <f t="shared" si="480"/>
        <v>1066.66</v>
      </c>
      <c r="Q2313" s="13" t="str">
        <f t="shared" si="481"/>
        <v>Normal</v>
      </c>
      <c r="S2313" s="21"/>
    </row>
    <row r="2314" customHeight="1" spans="1:19">
      <c r="A2314" s="2" t="s">
        <v>4100</v>
      </c>
      <c r="B2314" s="28">
        <v>45940</v>
      </c>
      <c r="C2314" s="2" t="s">
        <v>4048</v>
      </c>
      <c r="D2314" s="2" t="str">
        <f t="array" ref="D2314">_xlfn.XLOOKUP(C2314,Customers!A:A,Customers!B:B)</f>
        <v>Customer 1171</v>
      </c>
      <c r="E2314" s="2" t="s">
        <v>1031</v>
      </c>
      <c r="F2314" s="2" t="str">
        <f t="array" ref="F2314">_xlfn.XLOOKUP(E2314,Restaurants!A:A,Restaurants!B:B)</f>
        <v>Restaurant 016</v>
      </c>
      <c r="G2314" s="2" t="s">
        <v>28</v>
      </c>
      <c r="H2314" s="2" t="str">
        <f t="array" ref="H2314">_xlfn.XLOOKUP(G2314,Food_Menu!A:A,Food_Menu!B:B)</f>
        <v>Food Item 0057</v>
      </c>
      <c r="I2314" s="2">
        <f t="array" ref="I2314">_xlfn.XLOOKUP(G2314,Food_Menu!A:A,Food_Menu!D:D)</f>
        <v>302.55</v>
      </c>
      <c r="J2314" s="2" t="s">
        <v>481</v>
      </c>
      <c r="K2314" s="2" t="str">
        <f t="array" ref="K2314">_xlfn.XLOOKUP(J2314,Delivery_Partners!A:A,Delivery_Partners!B:B)</f>
        <v>Delivery Partner 100</v>
      </c>
      <c r="L2314" s="3">
        <v>1</v>
      </c>
      <c r="M2314" s="2" t="s">
        <v>23</v>
      </c>
      <c r="N2314" s="2" t="s">
        <v>24</v>
      </c>
      <c r="O2314" s="3">
        <v>29</v>
      </c>
      <c r="P2314" s="13">
        <f t="shared" si="480"/>
        <v>302.55</v>
      </c>
      <c r="Q2314" s="13" t="str">
        <f t="shared" si="481"/>
        <v>Fast</v>
      </c>
      <c r="S2314" s="21"/>
    </row>
    <row r="2315" customHeight="1" spans="1:19">
      <c r="A2315" s="2" t="s">
        <v>4101</v>
      </c>
      <c r="B2315" s="29" t="s">
        <v>419</v>
      </c>
      <c r="C2315" s="2" t="s">
        <v>1703</v>
      </c>
      <c r="D2315" s="2" t="str">
        <f t="array" ref="D2315">_xlfn.XLOOKUP(C2315,Customers!A:A,Customers!B:B)</f>
        <v>Customer 0772</v>
      </c>
      <c r="E2315" s="2" t="s">
        <v>1060</v>
      </c>
      <c r="F2315" s="2" t="str">
        <f t="array" ref="F2315">_xlfn.XLOOKUP(E2315,Restaurants!A:A,Restaurants!B:B)</f>
        <v>Restaurant 042</v>
      </c>
      <c r="G2315" s="2" t="s">
        <v>331</v>
      </c>
      <c r="H2315" s="2" t="str">
        <f t="array" ref="H2315">_xlfn.XLOOKUP(G2315,Food_Menu!A:A,Food_Menu!B:B)</f>
        <v>Food Item 0120</v>
      </c>
      <c r="I2315" s="2">
        <f t="array" ref="I2315">_xlfn.XLOOKUP(G2315,Food_Menu!A:A,Food_Menu!D:D)</f>
        <v>569.73</v>
      </c>
      <c r="J2315" s="2" t="s">
        <v>168</v>
      </c>
      <c r="K2315" s="2" t="str">
        <f t="array" ref="K2315">_xlfn.XLOOKUP(J2315,Delivery_Partners!A:A,Delivery_Partners!B:B)</f>
        <v>Delivery Partner 130</v>
      </c>
      <c r="L2315" s="3">
        <v>1</v>
      </c>
      <c r="M2315" s="2" t="s">
        <v>23</v>
      </c>
      <c r="N2315" s="2" t="s">
        <v>24</v>
      </c>
      <c r="O2315" s="3">
        <v>46</v>
      </c>
      <c r="P2315" s="13">
        <f t="shared" si="480"/>
        <v>569.73</v>
      </c>
      <c r="Q2315" s="13" t="str">
        <f t="shared" si="481"/>
        <v>Normal</v>
      </c>
      <c r="S2315" s="21"/>
    </row>
    <row r="2316" hidden="1" customHeight="1" spans="1:19">
      <c r="A2316" s="2" t="s">
        <v>4102</v>
      </c>
      <c r="B2316" s="29" t="s">
        <v>1566</v>
      </c>
      <c r="C2316" s="2" t="s">
        <v>2840</v>
      </c>
      <c r="D2316" s="2" t="str">
        <f t="array" ref="D2316">_xlfn.XLOOKUP(C2316,Customers!A:A,Customers!B:B)</f>
        <v>Customer 0100</v>
      </c>
      <c r="E2316" s="2" t="s">
        <v>152</v>
      </c>
      <c r="F2316" s="2" t="str">
        <f t="array" ref="F2316">_xlfn.XLOOKUP(E2316,Restaurants!A:A,Restaurants!B:B)</f>
        <v>Restaurant 114</v>
      </c>
      <c r="G2316" s="2" t="s">
        <v>207</v>
      </c>
      <c r="H2316" s="2" t="str">
        <f t="array" ref="H2316">_xlfn.XLOOKUP(G2316,Food_Menu!A:A,Food_Menu!B:B)</f>
        <v>Food Item 0079</v>
      </c>
      <c r="I2316" s="2"/>
      <c r="J2316" s="2" t="s">
        <v>432</v>
      </c>
      <c r="K2316" s="2" t="str">
        <f t="array" ref="K2316">_xlfn.XLOOKUP(J2316,Delivery_Partners!A:A,Delivery_Partners!B:B)</f>
        <v>Delivery Partner 029</v>
      </c>
      <c r="L2316" s="3">
        <v>3</v>
      </c>
      <c r="M2316" s="2" t="s">
        <v>101</v>
      </c>
      <c r="N2316" s="2" t="s">
        <v>24</v>
      </c>
      <c r="O2316" s="2"/>
    </row>
    <row r="2317" customHeight="1" spans="1:19">
      <c r="A2317" s="2" t="s">
        <v>4103</v>
      </c>
      <c r="B2317" s="29" t="s">
        <v>833</v>
      </c>
      <c r="C2317" s="2" t="s">
        <v>4104</v>
      </c>
      <c r="D2317" s="2" t="str">
        <f t="array" ref="D2317">_xlfn.XLOOKUP(C2317,Customers!A:A,Customers!B:B)</f>
        <v>Customer 0614</v>
      </c>
      <c r="E2317" s="2" t="s">
        <v>93</v>
      </c>
      <c r="F2317" s="2" t="str">
        <f t="array" ref="F2317">_xlfn.XLOOKUP(E2317,Restaurants!A:A,Restaurants!B:B)</f>
        <v>Restaurant 018</v>
      </c>
      <c r="G2317" s="2" t="s">
        <v>47</v>
      </c>
      <c r="H2317" s="2" t="str">
        <f t="array" ref="H2317">_xlfn.XLOOKUP(G2317,Food_Menu!A:A,Food_Menu!B:B)</f>
        <v>Food Item 0056</v>
      </c>
      <c r="I2317" s="2">
        <f t="array" ref="I2317">_xlfn.XLOOKUP(G2317,Food_Menu!A:A,Food_Menu!D:D)</f>
        <v>536.41</v>
      </c>
      <c r="J2317" s="2" t="s">
        <v>499</v>
      </c>
      <c r="K2317" s="2" t="str">
        <f t="array" ref="K2317">_xlfn.XLOOKUP(J2317,Delivery_Partners!A:A,Delivery_Partners!B:B)</f>
        <v>Delivery Partner 105</v>
      </c>
      <c r="L2317" s="3">
        <v>2</v>
      </c>
      <c r="M2317" s="2" t="s">
        <v>23</v>
      </c>
      <c r="N2317" s="2" t="s">
        <v>55</v>
      </c>
      <c r="O2317" s="3">
        <v>23</v>
      </c>
      <c r="P2317" s="13">
        <f t="shared" ref="P2317:P2319" si="482">I2317*L2317</f>
        <v>1072.82</v>
      </c>
      <c r="Q2317" s="13" t="str">
        <f t="shared" ref="Q2317:Q2319" si="483">IF(O2317="","Not Delivered",IF(O2317&lt;=30,"Fast",IF(O2317&lt;=60,"Normal","Slow")))</f>
        <v>Fast</v>
      </c>
      <c r="S2317" s="21"/>
    </row>
    <row r="2318" customHeight="1" spans="1:19">
      <c r="A2318" s="2" t="s">
        <v>4105</v>
      </c>
      <c r="B2318" s="29" t="s">
        <v>320</v>
      </c>
      <c r="C2318" s="2" t="s">
        <v>536</v>
      </c>
      <c r="D2318" s="2" t="str">
        <f t="array" ref="D2318">_xlfn.XLOOKUP(C2318,Customers!A:A,Customers!B:B)</f>
        <v>Customer 0161</v>
      </c>
      <c r="E2318" s="2" t="s">
        <v>71</v>
      </c>
      <c r="F2318" s="2" t="str">
        <f t="array" ref="F2318">_xlfn.XLOOKUP(E2318,Restaurants!A:A,Restaurants!B:B)</f>
        <v>Restaurant 013</v>
      </c>
      <c r="G2318" s="2" t="s">
        <v>367</v>
      </c>
      <c r="H2318" s="2" t="str">
        <f t="array" ref="H2318">_xlfn.XLOOKUP(G2318,Food_Menu!A:A,Food_Menu!B:B)</f>
        <v>Food Item 0202</v>
      </c>
      <c r="I2318" s="2">
        <f t="array" ref="I2318">_xlfn.XLOOKUP(G2318,Food_Menu!A:A,Food_Menu!D:D)</f>
        <v>596.93</v>
      </c>
      <c r="J2318" s="2" t="s">
        <v>2141</v>
      </c>
      <c r="K2318" s="2" t="str">
        <f t="array" ref="K2318">_xlfn.XLOOKUP(J2318,Delivery_Partners!A:A,Delivery_Partners!B:B)</f>
        <v>Delivery Partner 080</v>
      </c>
      <c r="L2318" s="3">
        <v>1</v>
      </c>
      <c r="M2318" s="2" t="s">
        <v>23</v>
      </c>
      <c r="N2318" s="2" t="s">
        <v>24</v>
      </c>
      <c r="O2318" s="3">
        <v>17</v>
      </c>
      <c r="P2318" s="13">
        <f t="shared" si="482"/>
        <v>596.93</v>
      </c>
      <c r="Q2318" s="13" t="str">
        <f t="shared" si="483"/>
        <v>Fast</v>
      </c>
      <c r="S2318" s="21"/>
    </row>
    <row r="2319" customHeight="1" spans="1:19">
      <c r="A2319" s="2" t="s">
        <v>4106</v>
      </c>
      <c r="B2319" s="29" t="s">
        <v>1270</v>
      </c>
      <c r="C2319" s="2" t="s">
        <v>4107</v>
      </c>
      <c r="D2319" s="2" t="str">
        <f t="array" ref="D2319">_xlfn.XLOOKUP(C2319,Customers!A:A,Customers!B:B)</f>
        <v>Customer 1148</v>
      </c>
      <c r="E2319" s="2" t="s">
        <v>578</v>
      </c>
      <c r="F2319" s="2" t="str">
        <f t="array" ref="F2319">_xlfn.XLOOKUP(E2319,Restaurants!A:A,Restaurants!B:B)</f>
        <v>Restaurant 063</v>
      </c>
      <c r="G2319" s="2" t="s">
        <v>1785</v>
      </c>
      <c r="H2319" s="2" t="str">
        <f t="array" ref="H2319">_xlfn.XLOOKUP(G2319,Food_Menu!A:A,Food_Menu!B:B)</f>
        <v>Food Item 0124</v>
      </c>
      <c r="I2319" s="2">
        <f t="array" ref="I2319">_xlfn.XLOOKUP(G2319,Food_Menu!A:A,Food_Menu!D:D)</f>
        <v>195.8</v>
      </c>
      <c r="J2319" s="2" t="s">
        <v>1196</v>
      </c>
      <c r="K2319" s="2" t="str">
        <f t="array" ref="K2319">_xlfn.XLOOKUP(J2319,Delivery_Partners!A:A,Delivery_Partners!B:B)</f>
        <v>Delivery Partner 032</v>
      </c>
      <c r="L2319" s="3">
        <v>2</v>
      </c>
      <c r="M2319" s="2" t="s">
        <v>23</v>
      </c>
      <c r="N2319" s="2" t="s">
        <v>55</v>
      </c>
      <c r="O2319" s="3">
        <v>34</v>
      </c>
      <c r="P2319" s="13">
        <f t="shared" si="482"/>
        <v>391.6</v>
      </c>
      <c r="Q2319" s="13" t="str">
        <f t="shared" si="483"/>
        <v>Normal</v>
      </c>
      <c r="S2319" s="21"/>
    </row>
    <row r="2320" hidden="1" customHeight="1" spans="1:19">
      <c r="A2320" s="2" t="s">
        <v>4108</v>
      </c>
      <c r="B2320" s="29" t="s">
        <v>746</v>
      </c>
      <c r="C2320" s="2" t="s">
        <v>880</v>
      </c>
      <c r="D2320" s="2" t="str">
        <f t="array" ref="D2320">_xlfn.XLOOKUP(C2320,Customers!A:A,Customers!B:B)</f>
        <v>Customer 0916</v>
      </c>
      <c r="E2320" s="2" t="s">
        <v>498</v>
      </c>
      <c r="F2320" s="2" t="str">
        <f t="array" ref="F2320">_xlfn.XLOOKUP(E2320,Restaurants!A:A,Restaurants!B:B)</f>
        <v>Restaurant 003</v>
      </c>
      <c r="G2320" s="2" t="s">
        <v>392</v>
      </c>
      <c r="H2320" s="2" t="str">
        <f t="array" ref="H2320">_xlfn.XLOOKUP(G2320,Food_Menu!A:A,Food_Menu!B:B)</f>
        <v>Food Item 0148</v>
      </c>
      <c r="I2320" s="2"/>
      <c r="J2320" s="2" t="s">
        <v>1683</v>
      </c>
      <c r="K2320" s="2" t="str">
        <f t="array" ref="K2320">_xlfn.XLOOKUP(J2320,Delivery_Partners!A:A,Delivery_Partners!B:B)</f>
        <v>Delivery Partner 082</v>
      </c>
      <c r="L2320" s="3">
        <v>2</v>
      </c>
      <c r="M2320" s="2" t="s">
        <v>101</v>
      </c>
      <c r="N2320" s="2" t="s">
        <v>74</v>
      </c>
      <c r="O2320" s="2"/>
    </row>
    <row r="2321" customHeight="1" spans="1:19">
      <c r="A2321" s="2" t="s">
        <v>4109</v>
      </c>
      <c r="B2321" s="29" t="s">
        <v>653</v>
      </c>
      <c r="C2321" s="2" t="s">
        <v>2753</v>
      </c>
      <c r="D2321" s="2" t="str">
        <f t="array" ref="D2321">_xlfn.XLOOKUP(C2321,Customers!A:A,Customers!B:B)</f>
        <v>Customer 1086</v>
      </c>
      <c r="E2321" s="2" t="s">
        <v>224</v>
      </c>
      <c r="F2321" s="2" t="str">
        <f t="array" ref="F2321">_xlfn.XLOOKUP(E2321,Restaurants!A:A,Restaurants!B:B)</f>
        <v>Restaurant 120</v>
      </c>
      <c r="G2321" s="2" t="s">
        <v>79</v>
      </c>
      <c r="H2321" s="2" t="str">
        <f t="array" ref="H2321">_xlfn.XLOOKUP(G2321,Food_Menu!A:A,Food_Menu!B:B)</f>
        <v>Food Item 0165</v>
      </c>
      <c r="I2321" s="2">
        <f t="array" ref="I2321">_xlfn.XLOOKUP(G2321,Food_Menu!A:A,Food_Menu!D:D)</f>
        <v>508.61</v>
      </c>
      <c r="J2321" s="2" t="s">
        <v>107</v>
      </c>
      <c r="K2321" s="2" t="str">
        <f t="array" ref="K2321">_xlfn.XLOOKUP(J2321,Delivery_Partners!A:A,Delivery_Partners!B:B)</f>
        <v>Delivery Partner 167</v>
      </c>
      <c r="L2321" s="3">
        <v>1</v>
      </c>
      <c r="M2321" s="2" t="s">
        <v>23</v>
      </c>
      <c r="N2321" s="2" t="s">
        <v>42</v>
      </c>
      <c r="O2321" s="3">
        <v>20</v>
      </c>
      <c r="P2321" s="13">
        <f>I2321*L2321</f>
        <v>508.61</v>
      </c>
      <c r="Q2321" s="13" t="str">
        <f>IF(O2321="","Not Delivered",IF(O2321&lt;=30,"Fast",IF(O2321&lt;=60,"Normal","Slow")))</f>
        <v>Fast</v>
      </c>
      <c r="S2321" s="21"/>
    </row>
    <row r="2322" hidden="1" customHeight="1" spans="1:19">
      <c r="A2322" s="2" t="s">
        <v>4110</v>
      </c>
      <c r="B2322" s="28">
        <v>45695</v>
      </c>
      <c r="C2322" s="2" t="s">
        <v>1846</v>
      </c>
      <c r="D2322" s="2" t="str">
        <f t="array" ref="D2322">_xlfn.XLOOKUP(C2322,Customers!A:A,Customers!B:B)</f>
        <v>Customer 0724</v>
      </c>
      <c r="E2322" s="2" t="s">
        <v>1209</v>
      </c>
      <c r="F2322" s="2" t="str">
        <f t="array" ref="F2322">_xlfn.XLOOKUP(E2322,Restaurants!A:A,Restaurants!B:B)</f>
        <v>Restaurant 109</v>
      </c>
      <c r="G2322" s="2" t="s">
        <v>447</v>
      </c>
      <c r="H2322" s="2" t="str">
        <f t="array" ref="H2322">_xlfn.XLOOKUP(G2322,Food_Menu!A:A,Food_Menu!B:B)</f>
        <v>Food Item 0091</v>
      </c>
      <c r="I2322" s="2"/>
      <c r="J2322" s="2" t="s">
        <v>383</v>
      </c>
      <c r="K2322" s="2" t="str">
        <f t="array" ref="K2322">_xlfn.XLOOKUP(J2322,Delivery_Partners!A:A,Delivery_Partners!B:B)</f>
        <v>Delivery Partner 149</v>
      </c>
      <c r="L2322" s="3">
        <v>1</v>
      </c>
      <c r="M2322" s="2" t="s">
        <v>101</v>
      </c>
      <c r="N2322" s="2" t="s">
        <v>24</v>
      </c>
      <c r="O2322" s="2"/>
    </row>
    <row r="2323" customHeight="1" spans="1:19">
      <c r="A2323" s="2" t="s">
        <v>4111</v>
      </c>
      <c r="B2323" s="29" t="s">
        <v>306</v>
      </c>
      <c r="C2323" s="2" t="s">
        <v>3339</v>
      </c>
      <c r="D2323" s="2" t="str">
        <f t="array" ref="D2323">_xlfn.XLOOKUP(C2323,Customers!A:A,Customers!B:B)</f>
        <v>Customer 0477</v>
      </c>
      <c r="E2323" s="2" t="s">
        <v>425</v>
      </c>
      <c r="F2323" s="2" t="str">
        <f t="array" ref="F2323">_xlfn.XLOOKUP(E2323,Restaurants!A:A,Restaurants!B:B)</f>
        <v>Restaurant 023</v>
      </c>
      <c r="G2323" s="2" t="s">
        <v>789</v>
      </c>
      <c r="H2323" s="2" t="str">
        <f t="array" ref="H2323">_xlfn.XLOOKUP(G2323,Food_Menu!A:A,Food_Menu!B:B)</f>
        <v>Food Item 0162</v>
      </c>
      <c r="I2323" s="2">
        <f t="array" ref="I2323">_xlfn.XLOOKUP(G2323,Food_Menu!A:A,Food_Menu!D:D)</f>
        <v>422.16</v>
      </c>
      <c r="J2323" s="2" t="s">
        <v>958</v>
      </c>
      <c r="K2323" s="2" t="str">
        <f t="array" ref="K2323">_xlfn.XLOOKUP(J2323,Delivery_Partners!A:A,Delivery_Partners!B:B)</f>
        <v>Delivery Partner 030</v>
      </c>
      <c r="L2323" s="3">
        <v>1</v>
      </c>
      <c r="M2323" s="2" t="s">
        <v>23</v>
      </c>
      <c r="N2323" s="2" t="s">
        <v>24</v>
      </c>
      <c r="O2323" s="3">
        <v>48</v>
      </c>
      <c r="P2323" s="13">
        <f t="shared" ref="P2323:P2328" si="484">I2323*L2323</f>
        <v>422.16</v>
      </c>
      <c r="Q2323" s="13" t="str">
        <f t="shared" ref="Q2323:Q2328" si="485">IF(O2323="","Not Delivered",IF(O2323&lt;=30,"Fast",IF(O2323&lt;=60,"Normal","Slow")))</f>
        <v>Normal</v>
      </c>
      <c r="S2323" s="21"/>
    </row>
    <row r="2324" customHeight="1" spans="1:19">
      <c r="A2324" s="2" t="s">
        <v>4112</v>
      </c>
      <c r="B2324" s="28">
        <v>45669</v>
      </c>
      <c r="C2324" s="2" t="s">
        <v>357</v>
      </c>
      <c r="D2324" s="2" t="str">
        <f t="array" ref="D2324">_xlfn.XLOOKUP(C2324,Customers!A:A,Customers!B:B)</f>
        <v>Customer 0515</v>
      </c>
      <c r="E2324" s="2" t="s">
        <v>254</v>
      </c>
      <c r="F2324" s="2" t="str">
        <f t="array" ref="F2324">_xlfn.XLOOKUP(E2324,Restaurants!A:A,Restaurants!B:B)</f>
        <v>Restaurant 021</v>
      </c>
      <c r="G2324" s="2" t="s">
        <v>322</v>
      </c>
      <c r="H2324" s="2" t="str">
        <f t="array" ref="H2324">_xlfn.XLOOKUP(G2324,Food_Menu!A:A,Food_Menu!B:B)</f>
        <v>Food Item 0213</v>
      </c>
      <c r="I2324" s="2">
        <f t="array" ref="I2324">_xlfn.XLOOKUP(G2324,Food_Menu!A:A,Food_Menu!D:D)</f>
        <v>568.2</v>
      </c>
      <c r="J2324" s="2" t="s">
        <v>808</v>
      </c>
      <c r="K2324" s="2" t="str">
        <f t="array" ref="K2324">_xlfn.XLOOKUP(J2324,Delivery_Partners!A:A,Delivery_Partners!B:B)</f>
        <v>Delivery Partner 153</v>
      </c>
      <c r="L2324" s="3">
        <v>4</v>
      </c>
      <c r="M2324" s="2" t="s">
        <v>23</v>
      </c>
      <c r="N2324" s="2" t="s">
        <v>55</v>
      </c>
      <c r="O2324" s="3">
        <v>43</v>
      </c>
      <c r="P2324" s="13">
        <f t="shared" si="484"/>
        <v>2272.8</v>
      </c>
      <c r="Q2324" s="13" t="str">
        <f t="shared" si="485"/>
        <v>Normal</v>
      </c>
      <c r="S2324" s="21"/>
    </row>
    <row r="2325" customHeight="1" spans="1:19">
      <c r="A2325" s="2" t="s">
        <v>4113</v>
      </c>
      <c r="B2325" s="29" t="s">
        <v>1855</v>
      </c>
      <c r="C2325" s="2" t="s">
        <v>4090</v>
      </c>
      <c r="D2325" s="2" t="str">
        <f t="array" ref="D2325">_xlfn.XLOOKUP(C2325,Customers!A:A,Customers!B:B)</f>
        <v>Customer 1137</v>
      </c>
      <c r="E2325" s="2" t="s">
        <v>265</v>
      </c>
      <c r="F2325" s="2" t="str">
        <f t="array" ref="F2325">_xlfn.XLOOKUP(E2325,Restaurants!A:A,Restaurants!B:B)</f>
        <v>Restaurant 094</v>
      </c>
      <c r="G2325" s="2" t="s">
        <v>1608</v>
      </c>
      <c r="H2325" s="2" t="str">
        <f t="array" ref="H2325">_xlfn.XLOOKUP(G2325,Food_Menu!A:A,Food_Menu!B:B)</f>
        <v>Food Item 0160</v>
      </c>
      <c r="I2325" s="2">
        <f t="array" ref="I2325">_xlfn.XLOOKUP(G2325,Food_Menu!A:A,Food_Menu!D:D)</f>
        <v>297.4</v>
      </c>
      <c r="J2325" s="2" t="s">
        <v>592</v>
      </c>
      <c r="K2325" s="2" t="str">
        <f t="array" ref="K2325">_xlfn.XLOOKUP(J2325,Delivery_Partners!A:A,Delivery_Partners!B:B)</f>
        <v>Delivery Partner 102</v>
      </c>
      <c r="L2325" s="3">
        <v>1</v>
      </c>
      <c r="M2325" s="2" t="s">
        <v>23</v>
      </c>
      <c r="N2325" s="2" t="s">
        <v>24</v>
      </c>
      <c r="O2325" s="3">
        <v>64</v>
      </c>
      <c r="P2325" s="13">
        <f t="shared" si="484"/>
        <v>297.4</v>
      </c>
      <c r="Q2325" s="13" t="str">
        <f t="shared" si="485"/>
        <v>Slow</v>
      </c>
      <c r="S2325" s="21"/>
    </row>
    <row r="2326" customHeight="1" spans="1:19">
      <c r="A2326" s="2" t="s">
        <v>4114</v>
      </c>
      <c r="B2326" s="29" t="s">
        <v>2442</v>
      </c>
      <c r="C2326" s="2" t="s">
        <v>1865</v>
      </c>
      <c r="D2326" s="2" t="str">
        <f t="array" ref="D2326">_xlfn.XLOOKUP(C2326,Customers!A:A,Customers!B:B)</f>
        <v>Customer 0182</v>
      </c>
      <c r="E2326" s="2" t="s">
        <v>578</v>
      </c>
      <c r="F2326" s="2" t="str">
        <f t="array" ref="F2326">_xlfn.XLOOKUP(E2326,Restaurants!A:A,Restaurants!B:B)</f>
        <v>Restaurant 063</v>
      </c>
      <c r="G2326" s="2" t="s">
        <v>687</v>
      </c>
      <c r="H2326" s="2" t="str">
        <f t="array" ref="H2326">_xlfn.XLOOKUP(G2326,Food_Menu!A:A,Food_Menu!B:B)</f>
        <v>Food Item 0066</v>
      </c>
      <c r="I2326" s="2">
        <f t="array" ref="I2326">_xlfn.XLOOKUP(G2326,Food_Menu!A:A,Food_Menu!D:D)</f>
        <v>648.68</v>
      </c>
      <c r="J2326" s="2" t="s">
        <v>3362</v>
      </c>
      <c r="K2326" s="2" t="str">
        <f t="array" ref="K2326">_xlfn.XLOOKUP(J2326,Delivery_Partners!A:A,Delivery_Partners!B:B)</f>
        <v>Delivery Partner 009</v>
      </c>
      <c r="L2326" s="3">
        <v>2</v>
      </c>
      <c r="M2326" s="2" t="s">
        <v>23</v>
      </c>
      <c r="N2326" s="2" t="s">
        <v>24</v>
      </c>
      <c r="O2326" s="3">
        <v>27</v>
      </c>
      <c r="P2326" s="13">
        <f t="shared" si="484"/>
        <v>1297.36</v>
      </c>
      <c r="Q2326" s="13" t="str">
        <f t="shared" si="485"/>
        <v>Fast</v>
      </c>
      <c r="S2326" s="21"/>
    </row>
    <row r="2327" customHeight="1" spans="1:19">
      <c r="A2327" s="2" t="s">
        <v>4115</v>
      </c>
      <c r="B2327" s="29" t="s">
        <v>837</v>
      </c>
      <c r="C2327" s="2" t="s">
        <v>633</v>
      </c>
      <c r="D2327" s="2" t="str">
        <f t="array" ref="D2327">_xlfn.XLOOKUP(C2327,Customers!A:A,Customers!B:B)</f>
        <v>Customer 1062</v>
      </c>
      <c r="E2327" s="2" t="s">
        <v>945</v>
      </c>
      <c r="F2327" s="2" t="str">
        <f t="array" ref="F2327">_xlfn.XLOOKUP(E2327,Restaurants!A:A,Restaurants!B:B)</f>
        <v>Restaurant 099</v>
      </c>
      <c r="G2327" s="2" t="s">
        <v>67</v>
      </c>
      <c r="H2327" s="2" t="str">
        <f t="array" ref="H2327">_xlfn.XLOOKUP(G2327,Food_Menu!A:A,Food_Menu!B:B)</f>
        <v>Food Item 0172</v>
      </c>
      <c r="I2327" s="2">
        <f t="array" ref="I2327">_xlfn.XLOOKUP(G2327,Food_Menu!A:A,Food_Menu!D:D)</f>
        <v>219.12</v>
      </c>
      <c r="J2327" s="2" t="s">
        <v>267</v>
      </c>
      <c r="K2327" s="2" t="str">
        <f t="array" ref="K2327">_xlfn.XLOOKUP(J2327,Delivery_Partners!A:A,Delivery_Partners!B:B)</f>
        <v>Delivery Partner 166</v>
      </c>
      <c r="L2327" s="3">
        <v>1</v>
      </c>
      <c r="M2327" s="2" t="s">
        <v>23</v>
      </c>
      <c r="N2327" s="2" t="s">
        <v>24</v>
      </c>
      <c r="O2327" s="3">
        <v>51</v>
      </c>
      <c r="P2327" s="13">
        <f t="shared" si="484"/>
        <v>219.12</v>
      </c>
      <c r="Q2327" s="13" t="str">
        <f t="shared" si="485"/>
        <v>Normal</v>
      </c>
      <c r="S2327" s="21"/>
    </row>
    <row r="2328" customHeight="1" spans="1:19">
      <c r="A2328" s="2" t="s">
        <v>4116</v>
      </c>
      <c r="B2328" s="28">
        <v>45699</v>
      </c>
      <c r="C2328" s="2" t="s">
        <v>417</v>
      </c>
      <c r="D2328" s="2" t="str">
        <f t="array" ref="D2328">_xlfn.XLOOKUP(C2328,Customers!A:A,Customers!B:B)</f>
        <v>Customer 0507</v>
      </c>
      <c r="E2328" s="2" t="s">
        <v>795</v>
      </c>
      <c r="F2328" s="2" t="str">
        <f t="array" ref="F2328">_xlfn.XLOOKUP(E2328,Restaurants!A:A,Restaurants!B:B)</f>
        <v>Restaurant 117</v>
      </c>
      <c r="G2328" s="2" t="s">
        <v>138</v>
      </c>
      <c r="H2328" s="2" t="str">
        <f t="array" ref="H2328">_xlfn.XLOOKUP(G2328,Food_Menu!A:A,Food_Menu!B:B)</f>
        <v>Food Item 0052</v>
      </c>
      <c r="I2328" s="2">
        <f t="array" ref="I2328">_xlfn.XLOOKUP(G2328,Food_Menu!A:A,Food_Menu!D:D)</f>
        <v>531.45</v>
      </c>
      <c r="J2328" s="2" t="s">
        <v>564</v>
      </c>
      <c r="K2328" s="2" t="str">
        <f t="array" ref="K2328">_xlfn.XLOOKUP(J2328,Delivery_Partners!A:A,Delivery_Partners!B:B)</f>
        <v>Delivery Partner 095</v>
      </c>
      <c r="L2328" s="3">
        <v>3</v>
      </c>
      <c r="M2328" s="2" t="s">
        <v>23</v>
      </c>
      <c r="N2328" s="2" t="s">
        <v>74</v>
      </c>
      <c r="O2328" s="3">
        <v>41</v>
      </c>
      <c r="P2328" s="13">
        <f t="shared" si="484"/>
        <v>1594.35</v>
      </c>
      <c r="Q2328" s="13" t="str">
        <f t="shared" si="485"/>
        <v>Normal</v>
      </c>
      <c r="S2328" s="21"/>
    </row>
    <row r="2329" hidden="1" customHeight="1" spans="1:19">
      <c r="A2329" s="2" t="s">
        <v>4117</v>
      </c>
      <c r="B2329" s="29" t="s">
        <v>1778</v>
      </c>
      <c r="C2329" s="2" t="s">
        <v>4118</v>
      </c>
      <c r="D2329" s="2" t="str">
        <f t="array" ref="D2329">_xlfn.XLOOKUP(C2329,Customers!A:A,Customers!B:B)</f>
        <v>Customer 0709</v>
      </c>
      <c r="E2329" s="2" t="s">
        <v>1022</v>
      </c>
      <c r="F2329" s="2" t="str">
        <f t="array" ref="F2329">_xlfn.XLOOKUP(E2329,Restaurants!A:A,Restaurants!B:B)</f>
        <v>Restaurant 049</v>
      </c>
      <c r="G2329" s="2" t="s">
        <v>21</v>
      </c>
      <c r="H2329" s="2" t="str">
        <f t="array" ref="H2329">_xlfn.XLOOKUP(G2329,Food_Menu!A:A,Food_Menu!B:B)</f>
        <v>Food Item 0016</v>
      </c>
      <c r="I2329" s="2"/>
      <c r="J2329" s="2" t="s">
        <v>688</v>
      </c>
      <c r="K2329" s="2" t="str">
        <f t="array" ref="K2329">_xlfn.XLOOKUP(J2329,Delivery_Partners!A:A,Delivery_Partners!B:B)</f>
        <v>Delivery Partner 165</v>
      </c>
      <c r="L2329" s="3">
        <v>4</v>
      </c>
      <c r="M2329" s="2" t="s">
        <v>101</v>
      </c>
      <c r="N2329" s="2" t="s">
        <v>24</v>
      </c>
      <c r="O2329" s="2"/>
    </row>
    <row r="2330" customHeight="1" spans="1:19">
      <c r="A2330" s="2" t="s">
        <v>4119</v>
      </c>
      <c r="B2330" s="29" t="s">
        <v>1254</v>
      </c>
      <c r="C2330" s="2" t="s">
        <v>4022</v>
      </c>
      <c r="D2330" s="2" t="str">
        <f t="array" ref="D2330">_xlfn.XLOOKUP(C2330,Customers!A:A,Customers!B:B)</f>
        <v>Customer 0801</v>
      </c>
      <c r="E2330" s="2" t="s">
        <v>488</v>
      </c>
      <c r="F2330" s="2" t="str">
        <f t="array" ref="F2330">_xlfn.XLOOKUP(E2330,Restaurants!A:A,Restaurants!B:B)</f>
        <v>Restaurant 031</v>
      </c>
      <c r="G2330" s="2" t="s">
        <v>1560</v>
      </c>
      <c r="H2330" s="2" t="str">
        <f t="array" ref="H2330">_xlfn.XLOOKUP(G2330,Food_Menu!A:A,Food_Menu!B:B)</f>
        <v>Food Item 0098</v>
      </c>
      <c r="I2330" s="2">
        <f t="array" ref="I2330">_xlfn.XLOOKUP(G2330,Food_Menu!A:A,Food_Menu!D:D)</f>
        <v>463.29</v>
      </c>
      <c r="J2330" s="2" t="s">
        <v>895</v>
      </c>
      <c r="K2330" s="2" t="str">
        <f t="array" ref="K2330">_xlfn.XLOOKUP(J2330,Delivery_Partners!A:A,Delivery_Partners!B:B)</f>
        <v>Delivery Partner 018</v>
      </c>
      <c r="L2330" s="3">
        <v>4</v>
      </c>
      <c r="M2330" s="2" t="s">
        <v>23</v>
      </c>
      <c r="N2330" s="2" t="s">
        <v>24</v>
      </c>
      <c r="O2330" s="3">
        <v>33</v>
      </c>
      <c r="P2330" s="13">
        <f t="shared" ref="P2330:P2334" si="486">I2330*L2330</f>
        <v>1853.16</v>
      </c>
      <c r="Q2330" s="13" t="str">
        <f t="shared" ref="Q2330:Q2334" si="487">IF(O2330="","Not Delivered",IF(O2330&lt;=30,"Fast",IF(O2330&lt;=60,"Normal","Slow")))</f>
        <v>Normal</v>
      </c>
      <c r="S2330" s="21"/>
    </row>
    <row r="2331" customHeight="1" spans="1:19">
      <c r="A2331" s="2" t="s">
        <v>4120</v>
      </c>
      <c r="B2331" s="28">
        <v>45972</v>
      </c>
      <c r="C2331" s="2" t="s">
        <v>2295</v>
      </c>
      <c r="D2331" s="2" t="str">
        <f t="array" ref="D2331">_xlfn.XLOOKUP(C2331,Customers!A:A,Customers!B:B)</f>
        <v>Customer 0099</v>
      </c>
      <c r="E2331" s="2" t="s">
        <v>131</v>
      </c>
      <c r="F2331" s="2" t="str">
        <f t="array" ref="F2331">_xlfn.XLOOKUP(E2331,Restaurants!A:A,Restaurants!B:B)</f>
        <v>Restaurant 075</v>
      </c>
      <c r="G2331" s="2" t="s">
        <v>1100</v>
      </c>
      <c r="H2331" s="2" t="str">
        <f t="array" ref="H2331">_xlfn.XLOOKUP(G2331,Food_Menu!A:A,Food_Menu!B:B)</f>
        <v>Food Item 0113</v>
      </c>
      <c r="I2331" s="2">
        <f t="array" ref="I2331">_xlfn.XLOOKUP(G2331,Food_Menu!A:A,Food_Menu!D:D)</f>
        <v>545.03</v>
      </c>
      <c r="J2331" s="2" t="s">
        <v>1125</v>
      </c>
      <c r="K2331" s="2" t="str">
        <f t="array" ref="K2331">_xlfn.XLOOKUP(J2331,Delivery_Partners!A:A,Delivery_Partners!B:B)</f>
        <v>Delivery Partner 031</v>
      </c>
      <c r="L2331" s="3">
        <v>3</v>
      </c>
      <c r="M2331" s="2" t="s">
        <v>23</v>
      </c>
      <c r="N2331" s="2" t="s">
        <v>24</v>
      </c>
      <c r="O2331" s="3">
        <v>28</v>
      </c>
      <c r="P2331" s="13">
        <f t="shared" si="486"/>
        <v>1635.09</v>
      </c>
      <c r="Q2331" s="13" t="str">
        <f t="shared" si="487"/>
        <v>Fast</v>
      </c>
      <c r="S2331" s="21"/>
    </row>
    <row r="2332" customHeight="1" spans="1:19">
      <c r="A2332" s="2" t="s">
        <v>4121</v>
      </c>
      <c r="B2332" s="28">
        <v>45935</v>
      </c>
      <c r="C2332" s="2" t="s">
        <v>4122</v>
      </c>
      <c r="D2332" s="2" t="str">
        <f t="array" ref="D2332">_xlfn.XLOOKUP(C2332,Customers!A:A,Customers!B:B)</f>
        <v>Customer 0179</v>
      </c>
      <c r="E2332" s="2" t="s">
        <v>39</v>
      </c>
      <c r="F2332" s="2" t="str">
        <f t="array" ref="F2332">_xlfn.XLOOKUP(E2332,Restaurants!A:A,Restaurants!B:B)</f>
        <v>Restaurant 077</v>
      </c>
      <c r="G2332" s="2" t="s">
        <v>2196</v>
      </c>
      <c r="H2332" s="2" t="str">
        <f t="array" ref="H2332">_xlfn.XLOOKUP(G2332,Food_Menu!A:A,Food_Menu!B:B)</f>
        <v>Food Item 0104</v>
      </c>
      <c r="I2332" s="2">
        <f t="array" ref="I2332">_xlfn.XLOOKUP(G2332,Food_Menu!A:A,Food_Menu!D:D)</f>
        <v>316.94</v>
      </c>
      <c r="J2332" s="2" t="s">
        <v>22</v>
      </c>
      <c r="K2332" s="2" t="str">
        <f t="array" ref="K2332">_xlfn.XLOOKUP(J2332,Delivery_Partners!A:A,Delivery_Partners!B:B)</f>
        <v>Delivery Partner 163</v>
      </c>
      <c r="L2332" s="3">
        <v>1</v>
      </c>
      <c r="M2332" s="2" t="s">
        <v>23</v>
      </c>
      <c r="N2332" s="2" t="s">
        <v>24</v>
      </c>
      <c r="O2332" s="3">
        <v>38</v>
      </c>
      <c r="P2332" s="13">
        <f t="shared" si="486"/>
        <v>316.94</v>
      </c>
      <c r="Q2332" s="13" t="str">
        <f t="shared" si="487"/>
        <v>Normal</v>
      </c>
      <c r="S2332" s="21"/>
    </row>
    <row r="2333" customHeight="1" spans="1:19">
      <c r="A2333" s="2" t="s">
        <v>4123</v>
      </c>
      <c r="B2333" s="28">
        <v>45692</v>
      </c>
      <c r="C2333" s="2" t="s">
        <v>326</v>
      </c>
      <c r="D2333" s="2" t="str">
        <f t="array" ref="D2333">_xlfn.XLOOKUP(C2333,Customers!A:A,Customers!B:B)</f>
        <v>Customer 0193</v>
      </c>
      <c r="E2333" s="2" t="s">
        <v>289</v>
      </c>
      <c r="F2333" s="2" t="str">
        <f t="array" ref="F2333">_xlfn.XLOOKUP(E2333,Restaurants!A:A,Restaurants!B:B)</f>
        <v>Restaurant 052</v>
      </c>
      <c r="G2333" s="2" t="s">
        <v>359</v>
      </c>
      <c r="H2333" s="2" t="str">
        <f t="array" ref="H2333">_xlfn.XLOOKUP(G2333,Food_Menu!A:A,Food_Menu!B:B)</f>
        <v>Food Item 0058</v>
      </c>
      <c r="I2333" s="2">
        <f t="array" ref="I2333">_xlfn.XLOOKUP(G2333,Food_Menu!A:A,Food_Menu!D:D)</f>
        <v>356</v>
      </c>
      <c r="J2333" s="2" t="s">
        <v>671</v>
      </c>
      <c r="K2333" s="2" t="str">
        <f t="array" ref="K2333">_xlfn.XLOOKUP(J2333,Delivery_Partners!A:A,Delivery_Partners!B:B)</f>
        <v>Delivery Partner 043</v>
      </c>
      <c r="L2333" s="3">
        <v>1</v>
      </c>
      <c r="M2333" s="2" t="s">
        <v>23</v>
      </c>
      <c r="N2333" s="2" t="s">
        <v>24</v>
      </c>
      <c r="O2333" s="3">
        <v>47</v>
      </c>
      <c r="P2333" s="13">
        <f t="shared" si="486"/>
        <v>356</v>
      </c>
      <c r="Q2333" s="13" t="str">
        <f t="shared" si="487"/>
        <v>Normal</v>
      </c>
      <c r="S2333" s="21"/>
    </row>
    <row r="2334" customHeight="1" spans="1:19">
      <c r="A2334" s="2" t="s">
        <v>4124</v>
      </c>
      <c r="B2334" s="28">
        <v>45669</v>
      </c>
      <c r="C2334" s="2" t="s">
        <v>1296</v>
      </c>
      <c r="D2334" s="2" t="str">
        <f t="array" ref="D2334">_xlfn.XLOOKUP(C2334,Customers!A:A,Customers!B:B)</f>
        <v>Customer 0935</v>
      </c>
      <c r="E2334" s="2" t="s">
        <v>666</v>
      </c>
      <c r="F2334" s="2" t="str">
        <f t="array" ref="F2334">_xlfn.XLOOKUP(E2334,Restaurants!A:A,Restaurants!B:B)</f>
        <v>Restaurant 036</v>
      </c>
      <c r="G2334" s="2" t="s">
        <v>261</v>
      </c>
      <c r="H2334" s="2" t="str">
        <f t="array" ref="H2334">_xlfn.XLOOKUP(G2334,Food_Menu!A:A,Food_Menu!B:B)</f>
        <v>Food Item 0061</v>
      </c>
      <c r="I2334" s="2">
        <f t="array" ref="I2334">_xlfn.XLOOKUP(G2334,Food_Menu!A:A,Food_Menu!D:D)</f>
        <v>538.21</v>
      </c>
      <c r="J2334" s="2" t="s">
        <v>304</v>
      </c>
      <c r="K2334" s="2" t="str">
        <f t="array" ref="K2334">_xlfn.XLOOKUP(J2334,Delivery_Partners!A:A,Delivery_Partners!B:B)</f>
        <v>Delivery Partner 099</v>
      </c>
      <c r="L2334" s="3">
        <v>1</v>
      </c>
      <c r="M2334" s="2" t="s">
        <v>23</v>
      </c>
      <c r="N2334" s="2" t="s">
        <v>24</v>
      </c>
      <c r="O2334" s="3">
        <v>31</v>
      </c>
      <c r="P2334" s="13">
        <f t="shared" si="486"/>
        <v>538.21</v>
      </c>
      <c r="Q2334" s="13" t="str">
        <f t="shared" si="487"/>
        <v>Normal</v>
      </c>
      <c r="S2334" s="21"/>
    </row>
    <row r="2335" hidden="1" customHeight="1" spans="1:19">
      <c r="A2335" s="2" t="s">
        <v>4125</v>
      </c>
      <c r="B2335" s="29" t="s">
        <v>3459</v>
      </c>
      <c r="C2335" s="2" t="s">
        <v>1637</v>
      </c>
      <c r="D2335" s="2" t="str">
        <f t="array" ref="D2335">_xlfn.XLOOKUP(C2335,Customers!A:A,Customers!B:B)</f>
        <v>Customer 0093</v>
      </c>
      <c r="E2335" s="2" t="s">
        <v>83</v>
      </c>
      <c r="F2335" s="2" t="str">
        <f t="array" ref="F2335">_xlfn.XLOOKUP(E2335,Restaurants!A:A,Restaurants!B:B)</f>
        <v>Restaurant 032</v>
      </c>
      <c r="G2335" s="2" t="s">
        <v>659</v>
      </c>
      <c r="H2335" s="2" t="str">
        <f t="array" ref="H2335">_xlfn.XLOOKUP(G2335,Food_Menu!A:A,Food_Menu!B:B)</f>
        <v>Food Item 0203</v>
      </c>
      <c r="I2335" s="2"/>
      <c r="J2335" s="2" t="s">
        <v>139</v>
      </c>
      <c r="K2335" s="2" t="str">
        <f t="array" ref="K2335">_xlfn.XLOOKUP(J2335,Delivery_Partners!A:A,Delivery_Partners!B:B)</f>
        <v>Delivery Partner 109</v>
      </c>
      <c r="L2335" s="3">
        <v>2</v>
      </c>
      <c r="M2335" s="2" t="s">
        <v>101</v>
      </c>
      <c r="N2335" s="2" t="s">
        <v>55</v>
      </c>
      <c r="O2335" s="2"/>
    </row>
    <row r="2336" customHeight="1" spans="1:19">
      <c r="A2336" s="2" t="s">
        <v>4126</v>
      </c>
      <c r="B2336" s="29" t="s">
        <v>1836</v>
      </c>
      <c r="C2336" s="2" t="s">
        <v>3930</v>
      </c>
      <c r="D2336" s="2" t="str">
        <f t="array" ref="D2336">_xlfn.XLOOKUP(C2336,Customers!A:A,Customers!B:B)</f>
        <v>Customer 0734</v>
      </c>
      <c r="E2336" s="2" t="s">
        <v>578</v>
      </c>
      <c r="F2336" s="2" t="str">
        <f t="array" ref="F2336">_xlfn.XLOOKUP(E2336,Restaurants!A:A,Restaurants!B:B)</f>
        <v>Restaurant 063</v>
      </c>
      <c r="G2336" s="2" t="s">
        <v>848</v>
      </c>
      <c r="H2336" s="2" t="str">
        <f t="array" ref="H2336">_xlfn.XLOOKUP(G2336,Food_Menu!A:A,Food_Menu!B:B)</f>
        <v>Food Item 0065</v>
      </c>
      <c r="I2336" s="2">
        <f t="array" ref="I2336">_xlfn.XLOOKUP(G2336,Food_Menu!A:A,Food_Menu!D:D)</f>
        <v>105.31</v>
      </c>
      <c r="J2336" s="2" t="s">
        <v>707</v>
      </c>
      <c r="K2336" s="2" t="str">
        <f t="array" ref="K2336">_xlfn.XLOOKUP(J2336,Delivery_Partners!A:A,Delivery_Partners!B:B)</f>
        <v>Delivery Partner 171</v>
      </c>
      <c r="L2336" s="3">
        <v>1</v>
      </c>
      <c r="M2336" s="2" t="s">
        <v>23</v>
      </c>
      <c r="N2336" s="2" t="s">
        <v>74</v>
      </c>
      <c r="O2336" s="3">
        <v>50</v>
      </c>
      <c r="P2336" s="13">
        <f t="shared" ref="P2336:P2347" si="488">I2336*L2336</f>
        <v>105.31</v>
      </c>
      <c r="Q2336" s="13" t="str">
        <f t="shared" ref="Q2336:Q2347" si="489">IF(O2336="","Not Delivered",IF(O2336&lt;=30,"Fast",IF(O2336&lt;=60,"Normal","Slow")))</f>
        <v>Normal</v>
      </c>
      <c r="S2336" s="21"/>
    </row>
    <row r="2337" customHeight="1" spans="1:19">
      <c r="A2337" s="2" t="s">
        <v>4127</v>
      </c>
      <c r="B2337" s="29" t="s">
        <v>783</v>
      </c>
      <c r="C2337" s="2" t="s">
        <v>508</v>
      </c>
      <c r="D2337" s="2" t="str">
        <f t="array" ref="D2337">_xlfn.XLOOKUP(C2337,Customers!A:A,Customers!B:B)</f>
        <v>Customer 0130</v>
      </c>
      <c r="E2337" s="2" t="s">
        <v>289</v>
      </c>
      <c r="F2337" s="2" t="str">
        <f t="array" ref="F2337">_xlfn.XLOOKUP(E2337,Restaurants!A:A,Restaurants!B:B)</f>
        <v>Restaurant 052</v>
      </c>
      <c r="G2337" s="2" t="s">
        <v>1086</v>
      </c>
      <c r="H2337" s="2" t="str">
        <f t="array" ref="H2337">_xlfn.XLOOKUP(G2337,Food_Menu!A:A,Food_Menu!B:B)</f>
        <v>Food Item 0173</v>
      </c>
      <c r="I2337" s="2">
        <f t="array" ref="I2337">_xlfn.XLOOKUP(G2337,Food_Menu!A:A,Food_Menu!D:D)</f>
        <v>407.21</v>
      </c>
      <c r="J2337" s="2" t="s">
        <v>1120</v>
      </c>
      <c r="K2337" s="2" t="str">
        <f t="array" ref="K2337">_xlfn.XLOOKUP(J2337,Delivery_Partners!A:A,Delivery_Partners!B:B)</f>
        <v>Delivery Partner 061</v>
      </c>
      <c r="L2337" s="3">
        <v>1</v>
      </c>
      <c r="M2337" s="2" t="s">
        <v>23</v>
      </c>
      <c r="N2337" s="2" t="s">
        <v>55</v>
      </c>
      <c r="O2337" s="3">
        <v>53</v>
      </c>
      <c r="P2337" s="13">
        <f t="shared" si="488"/>
        <v>407.21</v>
      </c>
      <c r="Q2337" s="13" t="str">
        <f t="shared" si="489"/>
        <v>Normal</v>
      </c>
      <c r="S2337" s="21"/>
    </row>
    <row r="2338" customHeight="1" spans="1:19">
      <c r="A2338" s="2" t="s">
        <v>4128</v>
      </c>
      <c r="B2338" s="29" t="s">
        <v>803</v>
      </c>
      <c r="C2338" s="2" t="s">
        <v>2472</v>
      </c>
      <c r="D2338" s="2" t="str">
        <f t="array" ref="D2338">_xlfn.XLOOKUP(C2338,Customers!A:A,Customers!B:B)</f>
        <v>Customer 0922</v>
      </c>
      <c r="E2338" s="2" t="s">
        <v>1224</v>
      </c>
      <c r="F2338" s="2" t="str">
        <f t="array" ref="F2338">_xlfn.XLOOKUP(E2338,Restaurants!A:A,Restaurants!B:B)</f>
        <v>Restaurant 055</v>
      </c>
      <c r="G2338" s="2" t="s">
        <v>28</v>
      </c>
      <c r="H2338" s="2" t="str">
        <f t="array" ref="H2338">_xlfn.XLOOKUP(G2338,Food_Menu!A:A,Food_Menu!B:B)</f>
        <v>Food Item 0057</v>
      </c>
      <c r="I2338" s="2">
        <f t="array" ref="I2338">_xlfn.XLOOKUP(G2338,Food_Menu!A:A,Food_Menu!D:D)</f>
        <v>302.55</v>
      </c>
      <c r="J2338" s="2" t="s">
        <v>1239</v>
      </c>
      <c r="K2338" s="2" t="str">
        <f t="array" ref="K2338">_xlfn.XLOOKUP(J2338,Delivery_Partners!A:A,Delivery_Partners!B:B)</f>
        <v>Delivery Partner 136</v>
      </c>
      <c r="L2338" s="3">
        <v>1</v>
      </c>
      <c r="M2338" s="2" t="s">
        <v>23</v>
      </c>
      <c r="N2338" s="2" t="s">
        <v>42</v>
      </c>
      <c r="O2338" s="3">
        <v>21</v>
      </c>
      <c r="P2338" s="13">
        <f t="shared" si="488"/>
        <v>302.55</v>
      </c>
      <c r="Q2338" s="13" t="str">
        <f t="shared" si="489"/>
        <v>Fast</v>
      </c>
      <c r="S2338" s="21"/>
    </row>
    <row r="2339" customHeight="1" spans="1:19">
      <c r="A2339" s="2" t="s">
        <v>4129</v>
      </c>
      <c r="B2339" s="28">
        <v>45901</v>
      </c>
      <c r="C2339" s="2" t="s">
        <v>2872</v>
      </c>
      <c r="D2339" s="2" t="str">
        <f t="array" ref="D2339">_xlfn.XLOOKUP(C2339,Customers!A:A,Customers!B:B)</f>
        <v>Customer 1173</v>
      </c>
      <c r="E2339" s="2" t="s">
        <v>98</v>
      </c>
      <c r="F2339" s="2" t="str">
        <f t="array" ref="F2339">_xlfn.XLOOKUP(E2339,Restaurants!A:A,Restaurants!B:B)</f>
        <v>Restaurant 012</v>
      </c>
      <c r="G2339" s="2" t="s">
        <v>966</v>
      </c>
      <c r="H2339" s="2" t="str">
        <f t="array" ref="H2339">_xlfn.XLOOKUP(G2339,Food_Menu!A:A,Food_Menu!B:B)</f>
        <v>Food Item 0024</v>
      </c>
      <c r="I2339" s="2">
        <f t="array" ref="I2339">_xlfn.XLOOKUP(G2339,Food_Menu!A:A,Food_Menu!D:D)</f>
        <v>375.96</v>
      </c>
      <c r="J2339" s="2" t="s">
        <v>502</v>
      </c>
      <c r="K2339" s="2" t="str">
        <f t="array" ref="K2339">_xlfn.XLOOKUP(J2339,Delivery_Partners!A:A,Delivery_Partners!B:B)</f>
        <v>Delivery Partner 132</v>
      </c>
      <c r="L2339" s="3">
        <v>2</v>
      </c>
      <c r="M2339" s="2" t="s">
        <v>23</v>
      </c>
      <c r="N2339" s="2" t="s">
        <v>55</v>
      </c>
      <c r="O2339" s="3">
        <v>34</v>
      </c>
      <c r="P2339" s="13">
        <f t="shared" si="488"/>
        <v>751.92</v>
      </c>
      <c r="Q2339" s="13" t="str">
        <f t="shared" si="489"/>
        <v>Normal</v>
      </c>
      <c r="S2339" s="21"/>
    </row>
    <row r="2340" customHeight="1" spans="1:19">
      <c r="A2340" s="2" t="s">
        <v>4130</v>
      </c>
      <c r="B2340" s="29" t="s">
        <v>1370</v>
      </c>
      <c r="C2340" s="2" t="s">
        <v>1852</v>
      </c>
      <c r="D2340" s="2" t="str">
        <f t="array" ref="D2340">_xlfn.XLOOKUP(C2340,Customers!A:A,Customers!B:B)</f>
        <v>Customer 0497</v>
      </c>
      <c r="E2340" s="2" t="s">
        <v>105</v>
      </c>
      <c r="F2340" s="2" t="str">
        <f t="array" ref="F2340">_xlfn.XLOOKUP(E2340,Restaurants!A:A,Restaurants!B:B)</f>
        <v>Restaurant 106</v>
      </c>
      <c r="G2340" s="2" t="s">
        <v>1051</v>
      </c>
      <c r="H2340" s="2" t="str">
        <f t="array" ref="H2340">_xlfn.XLOOKUP(G2340,Food_Menu!A:A,Food_Menu!B:B)</f>
        <v>Food Item 0014</v>
      </c>
      <c r="I2340" s="2">
        <f t="array" ref="I2340">_xlfn.XLOOKUP(G2340,Food_Menu!A:A,Food_Menu!D:D)</f>
        <v>208.39</v>
      </c>
      <c r="J2340" s="2" t="s">
        <v>1694</v>
      </c>
      <c r="K2340" s="2" t="str">
        <f t="array" ref="K2340">_xlfn.XLOOKUP(J2340,Delivery_Partners!A:A,Delivery_Partners!B:B)</f>
        <v>Delivery Partner 127</v>
      </c>
      <c r="L2340" s="3">
        <v>1</v>
      </c>
      <c r="M2340" s="2" t="s">
        <v>23</v>
      </c>
      <c r="N2340" s="2" t="s">
        <v>24</v>
      </c>
      <c r="O2340" s="3">
        <v>44</v>
      </c>
      <c r="P2340" s="13">
        <f t="shared" si="488"/>
        <v>208.39</v>
      </c>
      <c r="Q2340" s="13" t="str">
        <f t="shared" si="489"/>
        <v>Normal</v>
      </c>
      <c r="S2340" s="21"/>
    </row>
    <row r="2341" customHeight="1" spans="1:19">
      <c r="A2341" s="2" t="s">
        <v>4131</v>
      </c>
      <c r="B2341" s="28">
        <v>45751</v>
      </c>
      <c r="C2341" s="2" t="s">
        <v>2343</v>
      </c>
      <c r="D2341" s="2" t="str">
        <f t="array" ref="D2341">_xlfn.XLOOKUP(C2341,Customers!A:A,Customers!B:B)</f>
        <v>Customer 0255</v>
      </c>
      <c r="E2341" s="2" t="s">
        <v>674</v>
      </c>
      <c r="F2341" s="2" t="str">
        <f t="array" ref="F2341">_xlfn.XLOOKUP(E2341,Restaurants!A:A,Restaurants!B:B)</f>
        <v>Restaurant 085</v>
      </c>
      <c r="G2341" s="2" t="s">
        <v>607</v>
      </c>
      <c r="H2341" s="2" t="str">
        <f t="array" ref="H2341">_xlfn.XLOOKUP(G2341,Food_Menu!A:A,Food_Menu!B:B)</f>
        <v>Food Item 0054</v>
      </c>
      <c r="I2341" s="2">
        <f t="array" ref="I2341">_xlfn.XLOOKUP(G2341,Food_Menu!A:A,Food_Menu!D:D)</f>
        <v>491.81</v>
      </c>
      <c r="J2341" s="2" t="s">
        <v>564</v>
      </c>
      <c r="K2341" s="2" t="str">
        <f t="array" ref="K2341">_xlfn.XLOOKUP(J2341,Delivery_Partners!A:A,Delivery_Partners!B:B)</f>
        <v>Delivery Partner 095</v>
      </c>
      <c r="L2341" s="3">
        <v>1</v>
      </c>
      <c r="M2341" s="2" t="s">
        <v>23</v>
      </c>
      <c r="N2341" s="2" t="s">
        <v>42</v>
      </c>
      <c r="O2341" s="3">
        <v>22</v>
      </c>
      <c r="P2341" s="13">
        <f t="shared" si="488"/>
        <v>491.81</v>
      </c>
      <c r="Q2341" s="13" t="str">
        <f t="shared" si="489"/>
        <v>Fast</v>
      </c>
      <c r="S2341" s="21"/>
    </row>
    <row r="2342" customHeight="1" spans="1:19">
      <c r="A2342" s="2" t="s">
        <v>4132</v>
      </c>
      <c r="B2342" s="28">
        <v>45819</v>
      </c>
      <c r="C2342" s="2" t="s">
        <v>4133</v>
      </c>
      <c r="D2342" s="2" t="str">
        <f t="array" ref="D2342">_xlfn.XLOOKUP(C2342,Customers!A:A,Customers!B:B)</f>
        <v>Customer 0534</v>
      </c>
      <c r="E2342" s="2" t="s">
        <v>220</v>
      </c>
      <c r="F2342" s="2" t="str">
        <f t="array" ref="F2342">_xlfn.XLOOKUP(E2342,Restaurants!A:A,Restaurants!B:B)</f>
        <v>Restaurant 111</v>
      </c>
      <c r="G2342" s="2" t="s">
        <v>571</v>
      </c>
      <c r="H2342" s="2" t="str">
        <f t="array" ref="H2342">_xlfn.XLOOKUP(G2342,Food_Menu!A:A,Food_Menu!B:B)</f>
        <v>Food Item 0186</v>
      </c>
      <c r="I2342" s="2">
        <f t="array" ref="I2342">_xlfn.XLOOKUP(G2342,Food_Menu!A:A,Food_Menu!D:D)</f>
        <v>554.45</v>
      </c>
      <c r="J2342" s="2" t="s">
        <v>231</v>
      </c>
      <c r="K2342" s="2" t="str">
        <f t="array" ref="K2342">_xlfn.XLOOKUP(J2342,Delivery_Partners!A:A,Delivery_Partners!B:B)</f>
        <v>Delivery Partner 013</v>
      </c>
      <c r="L2342" s="3">
        <v>2</v>
      </c>
      <c r="M2342" s="2" t="s">
        <v>23</v>
      </c>
      <c r="N2342" s="2" t="s">
        <v>24</v>
      </c>
      <c r="O2342" s="3">
        <v>19</v>
      </c>
      <c r="P2342" s="13">
        <f t="shared" si="488"/>
        <v>1108.9</v>
      </c>
      <c r="Q2342" s="13" t="str">
        <f t="shared" si="489"/>
        <v>Fast</v>
      </c>
      <c r="S2342" s="21"/>
    </row>
    <row r="2343" customHeight="1" spans="1:19">
      <c r="A2343" s="2" t="s">
        <v>4134</v>
      </c>
      <c r="B2343" s="28">
        <v>45750</v>
      </c>
      <c r="C2343" s="2" t="s">
        <v>4135</v>
      </c>
      <c r="D2343" s="2" t="str">
        <f t="array" ref="D2343">_xlfn.XLOOKUP(C2343,Customers!A:A,Customers!B:B)</f>
        <v>Customer 0830</v>
      </c>
      <c r="E2343" s="2" t="s">
        <v>1711</v>
      </c>
      <c r="F2343" s="2" t="str">
        <f t="array" ref="F2343">_xlfn.XLOOKUP(E2343,Restaurants!A:A,Restaurants!B:B)</f>
        <v>Restaurant 100</v>
      </c>
      <c r="G2343" s="2" t="s">
        <v>1575</v>
      </c>
      <c r="H2343" s="2" t="str">
        <f t="array" ref="H2343">_xlfn.XLOOKUP(G2343,Food_Menu!A:A,Food_Menu!B:B)</f>
        <v>Food Item 0101</v>
      </c>
      <c r="I2343" s="2">
        <f t="array" ref="I2343">_xlfn.XLOOKUP(G2343,Food_Menu!A:A,Food_Menu!D:D)</f>
        <v>140.64</v>
      </c>
      <c r="J2343" s="2" t="s">
        <v>1246</v>
      </c>
      <c r="K2343" s="2" t="str">
        <f t="array" ref="K2343">_xlfn.XLOOKUP(J2343,Delivery_Partners!A:A,Delivery_Partners!B:B)</f>
        <v>Delivery Partner 048</v>
      </c>
      <c r="L2343" s="3">
        <v>1</v>
      </c>
      <c r="M2343" s="2" t="s">
        <v>23</v>
      </c>
      <c r="N2343" s="2" t="s">
        <v>42</v>
      </c>
      <c r="O2343" s="3">
        <v>35</v>
      </c>
      <c r="P2343" s="13">
        <f t="shared" si="488"/>
        <v>140.64</v>
      </c>
      <c r="Q2343" s="13" t="str">
        <f t="shared" si="489"/>
        <v>Normal</v>
      </c>
      <c r="S2343" s="21"/>
    </row>
    <row r="2344" customHeight="1" spans="1:19">
      <c r="A2344" s="2" t="s">
        <v>4136</v>
      </c>
      <c r="B2344" s="29" t="s">
        <v>1532</v>
      </c>
      <c r="C2344" s="2" t="s">
        <v>2903</v>
      </c>
      <c r="D2344" s="2" t="str">
        <f t="array" ref="D2344">_xlfn.XLOOKUP(C2344,Customers!A:A,Customers!B:B)</f>
        <v>Customer 0873</v>
      </c>
      <c r="E2344" s="2" t="s">
        <v>131</v>
      </c>
      <c r="F2344" s="2" t="str">
        <f t="array" ref="F2344">_xlfn.XLOOKUP(E2344,Restaurants!A:A,Restaurants!B:B)</f>
        <v>Restaurant 075</v>
      </c>
      <c r="G2344" s="2" t="s">
        <v>1063</v>
      </c>
      <c r="H2344" s="2" t="str">
        <f t="array" ref="H2344">_xlfn.XLOOKUP(G2344,Food_Menu!A:A,Food_Menu!B:B)</f>
        <v>Food Item 0153</v>
      </c>
      <c r="I2344" s="2">
        <f t="array" ref="I2344">_xlfn.XLOOKUP(G2344,Food_Menu!A:A,Food_Menu!D:D)</f>
        <v>322.66</v>
      </c>
      <c r="J2344" s="2" t="s">
        <v>351</v>
      </c>
      <c r="K2344" s="2" t="str">
        <f t="array" ref="K2344">_xlfn.XLOOKUP(J2344,Delivery_Partners!A:A,Delivery_Partners!B:B)</f>
        <v>Delivery Partner 101</v>
      </c>
      <c r="L2344" s="3">
        <v>3</v>
      </c>
      <c r="M2344" s="2" t="s">
        <v>23</v>
      </c>
      <c r="N2344" s="2" t="s">
        <v>24</v>
      </c>
      <c r="O2344" s="3">
        <v>30</v>
      </c>
      <c r="P2344" s="13">
        <f t="shared" si="488"/>
        <v>967.98</v>
      </c>
      <c r="Q2344" s="13" t="str">
        <f t="shared" si="489"/>
        <v>Fast</v>
      </c>
      <c r="S2344" s="21"/>
    </row>
    <row r="2345" customHeight="1" spans="1:19">
      <c r="A2345" s="2" t="s">
        <v>4137</v>
      </c>
      <c r="B2345" s="28">
        <v>45754</v>
      </c>
      <c r="C2345" s="2" t="s">
        <v>740</v>
      </c>
      <c r="D2345" s="2" t="str">
        <f t="array" ref="D2345">_xlfn.XLOOKUP(C2345,Customers!A:A,Customers!B:B)</f>
        <v>Customer 0764</v>
      </c>
      <c r="E2345" s="2" t="s">
        <v>66</v>
      </c>
      <c r="F2345" s="2" t="str">
        <f t="array" ref="F2345">_xlfn.XLOOKUP(E2345,Restaurants!A:A,Restaurants!B:B)</f>
        <v>Restaurant 037</v>
      </c>
      <c r="G2345" s="2" t="s">
        <v>1267</v>
      </c>
      <c r="H2345" s="2" t="str">
        <f t="array" ref="H2345">_xlfn.XLOOKUP(G2345,Food_Menu!A:A,Food_Menu!B:B)</f>
        <v>Food Item 0212</v>
      </c>
      <c r="I2345" s="2">
        <f t="array" ref="I2345">_xlfn.XLOOKUP(G2345,Food_Menu!A:A,Food_Menu!D:D)</f>
        <v>187.71</v>
      </c>
      <c r="J2345" s="2" t="s">
        <v>1193</v>
      </c>
      <c r="K2345" s="2" t="str">
        <f t="array" ref="K2345">_xlfn.XLOOKUP(J2345,Delivery_Partners!A:A,Delivery_Partners!B:B)</f>
        <v>Delivery Partner 074</v>
      </c>
      <c r="L2345" s="3">
        <v>2</v>
      </c>
      <c r="M2345" s="2" t="s">
        <v>23</v>
      </c>
      <c r="N2345" s="2" t="s">
        <v>24</v>
      </c>
      <c r="O2345" s="3">
        <v>33</v>
      </c>
      <c r="P2345" s="13">
        <f t="shared" si="488"/>
        <v>375.42</v>
      </c>
      <c r="Q2345" s="13" t="str">
        <f t="shared" si="489"/>
        <v>Normal</v>
      </c>
      <c r="S2345" s="21"/>
    </row>
    <row r="2346" customHeight="1" spans="1:19">
      <c r="A2346" s="2" t="s">
        <v>4138</v>
      </c>
      <c r="B2346" s="28">
        <v>45999</v>
      </c>
      <c r="C2346" s="2" t="s">
        <v>2036</v>
      </c>
      <c r="D2346" s="2" t="str">
        <f t="array" ref="D2346">_xlfn.XLOOKUP(C2346,Customers!A:A,Customers!B:B)</f>
        <v>Customer 0699</v>
      </c>
      <c r="E2346" s="2" t="s">
        <v>20</v>
      </c>
      <c r="F2346" s="2" t="str">
        <f t="array" ref="F2346">_xlfn.XLOOKUP(E2346,Restaurants!A:A,Restaurants!B:B)</f>
        <v>Restaurant 079</v>
      </c>
      <c r="G2346" s="2" t="s">
        <v>582</v>
      </c>
      <c r="H2346" s="2" t="str">
        <f t="array" ref="H2346">_xlfn.XLOOKUP(G2346,Food_Menu!A:A,Food_Menu!B:B)</f>
        <v>Food Item 0011</v>
      </c>
      <c r="I2346" s="2">
        <f t="array" ref="I2346">_xlfn.XLOOKUP(G2346,Food_Menu!A:A,Food_Menu!D:D)</f>
        <v>586.61</v>
      </c>
      <c r="J2346" s="2" t="s">
        <v>299</v>
      </c>
      <c r="K2346" s="2" t="str">
        <f t="array" ref="K2346">_xlfn.XLOOKUP(J2346,Delivery_Partners!A:A,Delivery_Partners!B:B)</f>
        <v>Delivery Partner 034</v>
      </c>
      <c r="L2346" s="3">
        <v>2</v>
      </c>
      <c r="M2346" s="2" t="s">
        <v>23</v>
      </c>
      <c r="N2346" s="2" t="s">
        <v>24</v>
      </c>
      <c r="O2346" s="3">
        <v>29</v>
      </c>
      <c r="P2346" s="13">
        <f t="shared" si="488"/>
        <v>1173.22</v>
      </c>
      <c r="Q2346" s="13" t="str">
        <f t="shared" si="489"/>
        <v>Fast</v>
      </c>
      <c r="S2346" s="21"/>
    </row>
    <row r="2347" customHeight="1" spans="1:19">
      <c r="A2347" s="2" t="s">
        <v>4139</v>
      </c>
      <c r="B2347" s="28">
        <v>45963</v>
      </c>
      <c r="C2347" s="2" t="s">
        <v>4140</v>
      </c>
      <c r="D2347" s="2" t="str">
        <f t="array" ref="D2347">_xlfn.XLOOKUP(C2347,Customers!A:A,Customers!B:B)</f>
        <v>Customer 0758</v>
      </c>
      <c r="E2347" s="2" t="s">
        <v>526</v>
      </c>
      <c r="F2347" s="2" t="str">
        <f t="array" ref="F2347">_xlfn.XLOOKUP(E2347,Restaurants!A:A,Restaurants!B:B)</f>
        <v>Restaurant 068</v>
      </c>
      <c r="G2347" s="2" t="s">
        <v>99</v>
      </c>
      <c r="H2347" s="2" t="str">
        <f t="array" ref="H2347">_xlfn.XLOOKUP(G2347,Food_Menu!A:A,Food_Menu!B:B)</f>
        <v>Food Item 0025</v>
      </c>
      <c r="I2347" s="2">
        <f t="array" ref="I2347">_xlfn.XLOOKUP(G2347,Food_Menu!A:A,Food_Menu!D:D)</f>
        <v>246.71</v>
      </c>
      <c r="J2347" s="2" t="s">
        <v>693</v>
      </c>
      <c r="K2347" s="2" t="str">
        <f t="array" ref="K2347">_xlfn.XLOOKUP(J2347,Delivery_Partners!A:A,Delivery_Partners!B:B)</f>
        <v>Delivery Partner 125</v>
      </c>
      <c r="L2347" s="3">
        <v>1</v>
      </c>
      <c r="M2347" s="2" t="s">
        <v>23</v>
      </c>
      <c r="N2347" s="2" t="s">
        <v>24</v>
      </c>
      <c r="O2347" s="3">
        <v>61</v>
      </c>
      <c r="P2347" s="13">
        <f t="shared" si="488"/>
        <v>246.71</v>
      </c>
      <c r="Q2347" s="13" t="str">
        <f t="shared" si="489"/>
        <v>Slow</v>
      </c>
      <c r="S2347" s="21"/>
    </row>
    <row r="2348" hidden="1" customHeight="1" spans="1:19">
      <c r="A2348" s="2" t="s">
        <v>4141</v>
      </c>
      <c r="B2348" s="29" t="s">
        <v>677</v>
      </c>
      <c r="C2348" s="2" t="s">
        <v>2595</v>
      </c>
      <c r="D2348" s="2" t="str">
        <f t="array" ref="D2348">_xlfn.XLOOKUP(C2348,Customers!A:A,Customers!B:B)</f>
        <v>Customer 0261</v>
      </c>
      <c r="E2348" s="2" t="s">
        <v>220</v>
      </c>
      <c r="F2348" s="2" t="str">
        <f t="array" ref="F2348">_xlfn.XLOOKUP(E2348,Restaurants!A:A,Restaurants!B:B)</f>
        <v>Restaurant 111</v>
      </c>
      <c r="G2348" s="2" t="s">
        <v>659</v>
      </c>
      <c r="H2348" s="2" t="str">
        <f t="array" ref="H2348">_xlfn.XLOOKUP(G2348,Food_Menu!A:A,Food_Menu!B:B)</f>
        <v>Food Item 0203</v>
      </c>
      <c r="I2348" s="2"/>
      <c r="J2348" s="2" t="s">
        <v>1408</v>
      </c>
      <c r="K2348" s="2" t="str">
        <f t="array" ref="K2348">_xlfn.XLOOKUP(J2348,Delivery_Partners!A:A,Delivery_Partners!B:B)</f>
        <v>Delivery Partner 084</v>
      </c>
      <c r="L2348" s="3">
        <v>1</v>
      </c>
      <c r="M2348" s="2" t="s">
        <v>101</v>
      </c>
      <c r="N2348" s="2" t="s">
        <v>55</v>
      </c>
      <c r="O2348" s="2"/>
    </row>
    <row r="2349" customHeight="1" spans="1:19">
      <c r="A2349" s="2" t="s">
        <v>4142</v>
      </c>
      <c r="B2349" s="29" t="s">
        <v>320</v>
      </c>
      <c r="C2349" s="2" t="s">
        <v>1195</v>
      </c>
      <c r="D2349" s="2" t="str">
        <f t="array" ref="D2349">_xlfn.XLOOKUP(C2349,Customers!A:A,Customers!B:B)</f>
        <v>Customer 0249</v>
      </c>
      <c r="E2349" s="2" t="s">
        <v>376</v>
      </c>
      <c r="F2349" s="2" t="str">
        <f t="array" ref="F2349">_xlfn.XLOOKUP(E2349,Restaurants!A:A,Restaurants!B:B)</f>
        <v>Restaurant 028</v>
      </c>
      <c r="G2349" s="2" t="s">
        <v>639</v>
      </c>
      <c r="H2349" s="2" t="str">
        <f t="array" ref="H2349">_xlfn.XLOOKUP(G2349,Food_Menu!A:A,Food_Menu!B:B)</f>
        <v>Food Item 0125</v>
      </c>
      <c r="I2349" s="2">
        <f t="array" ref="I2349">_xlfn.XLOOKUP(G2349,Food_Menu!A:A,Food_Menu!D:D)</f>
        <v>261.06</v>
      </c>
      <c r="J2349" s="2" t="s">
        <v>923</v>
      </c>
      <c r="K2349" s="2" t="str">
        <f t="array" ref="K2349">_xlfn.XLOOKUP(J2349,Delivery_Partners!A:A,Delivery_Partners!B:B)</f>
        <v>Delivery Partner 142</v>
      </c>
      <c r="L2349" s="3">
        <v>2</v>
      </c>
      <c r="M2349" s="2" t="s">
        <v>23</v>
      </c>
      <c r="N2349" s="2" t="s">
        <v>42</v>
      </c>
      <c r="O2349" s="3">
        <v>42</v>
      </c>
      <c r="P2349" s="13">
        <f t="shared" ref="P2349:P2355" si="490">I2349*L2349</f>
        <v>522.12</v>
      </c>
      <c r="Q2349" s="13" t="str">
        <f t="shared" ref="Q2349:Q2355" si="491">IF(O2349="","Not Delivered",IF(O2349&lt;=30,"Fast",IF(O2349&lt;=60,"Normal","Slow")))</f>
        <v>Normal</v>
      </c>
      <c r="S2349" s="21"/>
    </row>
    <row r="2350" customHeight="1" spans="1:19">
      <c r="A2350" s="2" t="s">
        <v>4143</v>
      </c>
      <c r="B2350" s="28">
        <v>45782</v>
      </c>
      <c r="C2350" s="2" t="s">
        <v>3120</v>
      </c>
      <c r="D2350" s="2" t="str">
        <f t="array" ref="D2350">_xlfn.XLOOKUP(C2350,Customers!A:A,Customers!B:B)</f>
        <v>Customer 1118</v>
      </c>
      <c r="E2350" s="2" t="s">
        <v>819</v>
      </c>
      <c r="F2350" s="2" t="str">
        <f t="array" ref="F2350">_xlfn.XLOOKUP(E2350,Restaurants!A:A,Restaurants!B:B)</f>
        <v>Restaurant 004</v>
      </c>
      <c r="G2350" s="2" t="s">
        <v>543</v>
      </c>
      <c r="H2350" s="2" t="str">
        <f t="array" ref="H2350">_xlfn.XLOOKUP(G2350,Food_Menu!A:A,Food_Menu!B:B)</f>
        <v>Food Item 0136</v>
      </c>
      <c r="I2350" s="2">
        <f t="array" ref="I2350">_xlfn.XLOOKUP(G2350,Food_Menu!A:A,Food_Menu!D:D)</f>
        <v>319.29</v>
      </c>
      <c r="J2350" s="2" t="s">
        <v>304</v>
      </c>
      <c r="K2350" s="2" t="str">
        <f t="array" ref="K2350">_xlfn.XLOOKUP(J2350,Delivery_Partners!A:A,Delivery_Partners!B:B)</f>
        <v>Delivery Partner 099</v>
      </c>
      <c r="L2350" s="3">
        <v>1</v>
      </c>
      <c r="M2350" s="2" t="s">
        <v>23</v>
      </c>
      <c r="N2350" s="2" t="s">
        <v>42</v>
      </c>
      <c r="O2350" s="3">
        <v>41</v>
      </c>
      <c r="P2350" s="13">
        <f t="shared" si="490"/>
        <v>319.29</v>
      </c>
      <c r="Q2350" s="13" t="str">
        <f t="shared" si="491"/>
        <v>Normal</v>
      </c>
      <c r="S2350" s="21"/>
    </row>
    <row r="2351" customHeight="1" spans="1:19">
      <c r="A2351" s="2" t="s">
        <v>4144</v>
      </c>
      <c r="B2351" s="29" t="s">
        <v>58</v>
      </c>
      <c r="C2351" s="2" t="s">
        <v>4145</v>
      </c>
      <c r="D2351" s="2" t="str">
        <f t="array" ref="D2351">_xlfn.XLOOKUP(C2351,Customers!A:A,Customers!B:B)</f>
        <v>Customer 0696</v>
      </c>
      <c r="E2351" s="2" t="s">
        <v>1031</v>
      </c>
      <c r="F2351" s="2" t="str">
        <f t="array" ref="F2351">_xlfn.XLOOKUP(E2351,Restaurants!A:A,Restaurants!B:B)</f>
        <v>Restaurant 016</v>
      </c>
      <c r="G2351" s="2" t="s">
        <v>308</v>
      </c>
      <c r="H2351" s="2" t="str">
        <f t="array" ref="H2351">_xlfn.XLOOKUP(G2351,Food_Menu!A:A,Food_Menu!B:B)</f>
        <v>Food Item 0076</v>
      </c>
      <c r="I2351" s="2">
        <f t="array" ref="I2351">_xlfn.XLOOKUP(G2351,Food_Menu!A:A,Food_Menu!D:D)</f>
        <v>82.28</v>
      </c>
      <c r="J2351" s="2" t="s">
        <v>1204</v>
      </c>
      <c r="K2351" s="2" t="str">
        <f t="array" ref="K2351">_xlfn.XLOOKUP(J2351,Delivery_Partners!A:A,Delivery_Partners!B:B)</f>
        <v>Delivery Partner 067</v>
      </c>
      <c r="L2351" s="3">
        <v>3</v>
      </c>
      <c r="M2351" s="2" t="s">
        <v>23</v>
      </c>
      <c r="N2351" s="2" t="s">
        <v>42</v>
      </c>
      <c r="O2351" s="3">
        <v>15</v>
      </c>
      <c r="P2351" s="13">
        <f t="shared" si="490"/>
        <v>246.84</v>
      </c>
      <c r="Q2351" s="13" t="str">
        <f t="shared" si="491"/>
        <v>Fast</v>
      </c>
      <c r="S2351" s="21"/>
    </row>
    <row r="2352" customHeight="1" spans="1:19">
      <c r="A2352" s="2" t="s">
        <v>4146</v>
      </c>
      <c r="B2352" s="29" t="s">
        <v>2186</v>
      </c>
      <c r="C2352" s="2" t="s">
        <v>4147</v>
      </c>
      <c r="D2352" s="2" t="str">
        <f t="array" ref="D2352">_xlfn.XLOOKUP(C2352,Customers!A:A,Customers!B:B)</f>
        <v>Customer 1034</v>
      </c>
      <c r="E2352" s="2" t="s">
        <v>451</v>
      </c>
      <c r="F2352" s="2" t="str">
        <f t="array" ref="F2352">_xlfn.XLOOKUP(E2352,Restaurants!A:A,Restaurants!B:B)</f>
        <v>Restaurant 022</v>
      </c>
      <c r="G2352" s="2" t="s">
        <v>211</v>
      </c>
      <c r="H2352" s="2" t="str">
        <f t="array" ref="H2352">_xlfn.XLOOKUP(G2352,Food_Menu!A:A,Food_Menu!B:B)</f>
        <v>Food Item 0182</v>
      </c>
      <c r="I2352" s="2">
        <f t="array" ref="I2352">_xlfn.XLOOKUP(G2352,Food_Menu!A:A,Food_Menu!D:D)</f>
        <v>512.27</v>
      </c>
      <c r="J2352" s="2" t="s">
        <v>80</v>
      </c>
      <c r="K2352" s="2" t="str">
        <f t="array" ref="K2352">_xlfn.XLOOKUP(J2352,Delivery_Partners!A:A,Delivery_Partners!B:B)</f>
        <v>Delivery Partner 020</v>
      </c>
      <c r="L2352" s="3">
        <v>3</v>
      </c>
      <c r="M2352" s="2" t="s">
        <v>23</v>
      </c>
      <c r="N2352" s="2" t="s">
        <v>42</v>
      </c>
      <c r="O2352" s="3">
        <v>53</v>
      </c>
      <c r="P2352" s="13">
        <f t="shared" si="490"/>
        <v>1536.81</v>
      </c>
      <c r="Q2352" s="13" t="str">
        <f t="shared" si="491"/>
        <v>Normal</v>
      </c>
      <c r="S2352" s="21"/>
    </row>
    <row r="2353" customHeight="1" spans="1:19">
      <c r="A2353" s="2" t="s">
        <v>4148</v>
      </c>
      <c r="B2353" s="29" t="s">
        <v>1551</v>
      </c>
      <c r="C2353" s="2" t="s">
        <v>2850</v>
      </c>
      <c r="D2353" s="2" t="str">
        <f t="array" ref="D2353">_xlfn.XLOOKUP(C2353,Customers!A:A,Customers!B:B)</f>
        <v>Customer 0751</v>
      </c>
      <c r="E2353" s="2" t="s">
        <v>1173</v>
      </c>
      <c r="F2353" s="2" t="str">
        <f t="array" ref="F2353">_xlfn.XLOOKUP(E2353,Restaurants!A:A,Restaurants!B:B)</f>
        <v>Restaurant 080</v>
      </c>
      <c r="G2353" s="2" t="s">
        <v>442</v>
      </c>
      <c r="H2353" s="2" t="str">
        <f t="array" ref="H2353">_xlfn.XLOOKUP(G2353,Food_Menu!A:A,Food_Menu!B:B)</f>
        <v>Food Item 0143</v>
      </c>
      <c r="I2353" s="2">
        <f t="array" ref="I2353">_xlfn.XLOOKUP(G2353,Food_Menu!A:A,Food_Menu!D:D)</f>
        <v>248.87</v>
      </c>
      <c r="J2353" s="2" t="s">
        <v>85</v>
      </c>
      <c r="K2353" s="2" t="str">
        <f t="array" ref="K2353">_xlfn.XLOOKUP(J2353,Delivery_Partners!A:A,Delivery_Partners!B:B)</f>
        <v>Delivery Partner 019</v>
      </c>
      <c r="L2353" s="3">
        <v>1</v>
      </c>
      <c r="M2353" s="2" t="s">
        <v>23</v>
      </c>
      <c r="N2353" s="2" t="s">
        <v>42</v>
      </c>
      <c r="O2353" s="3">
        <v>43</v>
      </c>
      <c r="P2353" s="13">
        <f t="shared" si="490"/>
        <v>248.87</v>
      </c>
      <c r="Q2353" s="13" t="str">
        <f t="shared" si="491"/>
        <v>Normal</v>
      </c>
      <c r="S2353" s="21"/>
    </row>
    <row r="2354" customHeight="1" spans="1:19">
      <c r="A2354" s="2" t="s">
        <v>4149</v>
      </c>
      <c r="B2354" s="28">
        <v>45992</v>
      </c>
      <c r="C2354" s="2" t="s">
        <v>1529</v>
      </c>
      <c r="D2354" s="2" t="str">
        <f t="array" ref="D2354">_xlfn.XLOOKUP(C2354,Customers!A:A,Customers!B:B)</f>
        <v>Customer 0547</v>
      </c>
      <c r="E2354" s="2" t="s">
        <v>93</v>
      </c>
      <c r="F2354" s="2" t="str">
        <f t="array" ref="F2354">_xlfn.XLOOKUP(E2354,Restaurants!A:A,Restaurants!B:B)</f>
        <v>Restaurant 018</v>
      </c>
      <c r="G2354" s="2" t="s">
        <v>28</v>
      </c>
      <c r="H2354" s="2" t="str">
        <f t="array" ref="H2354">_xlfn.XLOOKUP(G2354,Food_Menu!A:A,Food_Menu!B:B)</f>
        <v>Food Item 0057</v>
      </c>
      <c r="I2354" s="2">
        <f t="array" ref="I2354">_xlfn.XLOOKUP(G2354,Food_Menu!A:A,Food_Menu!D:D)</f>
        <v>302.55</v>
      </c>
      <c r="J2354" s="2" t="s">
        <v>100</v>
      </c>
      <c r="K2354" s="2" t="str">
        <f t="array" ref="K2354">_xlfn.XLOOKUP(J2354,Delivery_Partners!A:A,Delivery_Partners!B:B)</f>
        <v>Delivery Partner 092</v>
      </c>
      <c r="L2354" s="3">
        <v>2</v>
      </c>
      <c r="M2354" s="2" t="s">
        <v>23</v>
      </c>
      <c r="N2354" s="2" t="s">
        <v>55</v>
      </c>
      <c r="O2354" s="3">
        <v>37</v>
      </c>
      <c r="P2354" s="13">
        <f t="shared" si="490"/>
        <v>605.1</v>
      </c>
      <c r="Q2354" s="13" t="str">
        <f t="shared" si="491"/>
        <v>Normal</v>
      </c>
      <c r="S2354" s="21"/>
    </row>
    <row r="2355" customHeight="1" spans="1:19">
      <c r="A2355" s="2" t="s">
        <v>4150</v>
      </c>
      <c r="B2355" s="28">
        <v>45719</v>
      </c>
      <c r="C2355" s="2" t="s">
        <v>1988</v>
      </c>
      <c r="D2355" s="2" t="str">
        <f t="array" ref="D2355">_xlfn.XLOOKUP(C2355,Customers!A:A,Customers!B:B)</f>
        <v>Customer 0685</v>
      </c>
      <c r="E2355" s="2" t="s">
        <v>1765</v>
      </c>
      <c r="F2355" s="2" t="str">
        <f t="array" ref="F2355">_xlfn.XLOOKUP(E2355,Restaurants!A:A,Restaurants!B:B)</f>
        <v>Restaurant 017</v>
      </c>
      <c r="G2355" s="2" t="s">
        <v>442</v>
      </c>
      <c r="H2355" s="2" t="str">
        <f t="array" ref="H2355">_xlfn.XLOOKUP(G2355,Food_Menu!A:A,Food_Menu!B:B)</f>
        <v>Food Item 0143</v>
      </c>
      <c r="I2355" s="2">
        <f t="array" ref="I2355">_xlfn.XLOOKUP(G2355,Food_Menu!A:A,Food_Menu!D:D)</f>
        <v>248.87</v>
      </c>
      <c r="J2355" s="2" t="s">
        <v>73</v>
      </c>
      <c r="K2355" s="2" t="str">
        <f t="array" ref="K2355">_xlfn.XLOOKUP(J2355,Delivery_Partners!A:A,Delivery_Partners!B:B)</f>
        <v>Delivery Partner 064</v>
      </c>
      <c r="L2355" s="3">
        <v>1</v>
      </c>
      <c r="M2355" s="2" t="s">
        <v>23</v>
      </c>
      <c r="N2355" s="2" t="s">
        <v>42</v>
      </c>
      <c r="O2355" s="3">
        <v>48</v>
      </c>
      <c r="P2355" s="13">
        <f t="shared" si="490"/>
        <v>248.87</v>
      </c>
      <c r="Q2355" s="13" t="str">
        <f t="shared" si="491"/>
        <v>Normal</v>
      </c>
      <c r="S2355" s="21"/>
    </row>
    <row r="2356" hidden="1" customHeight="1" spans="1:19">
      <c r="A2356" s="2" t="s">
        <v>4151</v>
      </c>
      <c r="B2356" s="29" t="s">
        <v>64</v>
      </c>
      <c r="C2356" s="2" t="s">
        <v>2931</v>
      </c>
      <c r="D2356" s="2" t="str">
        <f t="array" ref="D2356">_xlfn.XLOOKUP(C2356,Customers!A:A,Customers!B:B)</f>
        <v>Customer 0831</v>
      </c>
      <c r="E2356" s="2" t="s">
        <v>669</v>
      </c>
      <c r="F2356" s="2" t="str">
        <f t="array" ref="F2356">_xlfn.XLOOKUP(E2356,Restaurants!A:A,Restaurants!B:B)</f>
        <v>Restaurant 048</v>
      </c>
      <c r="G2356" s="2" t="s">
        <v>2284</v>
      </c>
      <c r="H2356" s="2" t="str">
        <f t="array" ref="H2356">_xlfn.XLOOKUP(G2356,Food_Menu!A:A,Food_Menu!B:B)</f>
        <v>Food Item 0001</v>
      </c>
      <c r="I2356" s="2"/>
      <c r="J2356" s="2" t="s">
        <v>168</v>
      </c>
      <c r="K2356" s="2" t="str">
        <f t="array" ref="K2356">_xlfn.XLOOKUP(J2356,Delivery_Partners!A:A,Delivery_Partners!B:B)</f>
        <v>Delivery Partner 130</v>
      </c>
      <c r="L2356" s="3">
        <v>1</v>
      </c>
      <c r="M2356" s="2" t="s">
        <v>101</v>
      </c>
      <c r="N2356" s="2" t="s">
        <v>24</v>
      </c>
      <c r="O2356" s="2"/>
    </row>
    <row r="2357" customHeight="1" spans="1:19">
      <c r="A2357" s="2" t="s">
        <v>4152</v>
      </c>
      <c r="B2357" s="29" t="s">
        <v>2003</v>
      </c>
      <c r="C2357" s="2" t="s">
        <v>905</v>
      </c>
      <c r="D2357" s="2" t="str">
        <f t="array" ref="D2357">_xlfn.XLOOKUP(C2357,Customers!A:A,Customers!B:B)</f>
        <v>Customer 0224</v>
      </c>
      <c r="E2357" s="2" t="s">
        <v>265</v>
      </c>
      <c r="F2357" s="2" t="str">
        <f t="array" ref="F2357">_xlfn.XLOOKUP(E2357,Restaurants!A:A,Restaurants!B:B)</f>
        <v>Restaurant 094</v>
      </c>
      <c r="G2357" s="2" t="s">
        <v>1475</v>
      </c>
      <c r="H2357" s="2" t="str">
        <f t="array" ref="H2357">_xlfn.XLOOKUP(G2357,Food_Menu!A:A,Food_Menu!B:B)</f>
        <v>Food Item 0053</v>
      </c>
      <c r="I2357" s="2">
        <f t="array" ref="I2357">_xlfn.XLOOKUP(G2357,Food_Menu!A:A,Food_Menu!D:D)</f>
        <v>308.97</v>
      </c>
      <c r="J2357" s="2" t="s">
        <v>91</v>
      </c>
      <c r="K2357" s="2" t="str">
        <f t="array" ref="K2357">_xlfn.XLOOKUP(J2357,Delivery_Partners!A:A,Delivery_Partners!B:B)</f>
        <v>Delivery Partner 114</v>
      </c>
      <c r="L2357" s="3">
        <v>1</v>
      </c>
      <c r="M2357" s="2" t="s">
        <v>23</v>
      </c>
      <c r="N2357" s="2" t="s">
        <v>74</v>
      </c>
      <c r="O2357" s="3">
        <v>46</v>
      </c>
      <c r="P2357" s="13">
        <f t="shared" ref="P2357:P2362" si="492">I2357*L2357</f>
        <v>308.97</v>
      </c>
      <c r="Q2357" s="13" t="str">
        <f t="shared" ref="Q2357:Q2362" si="493">IF(O2357="","Not Delivered",IF(O2357&lt;=30,"Fast",IF(O2357&lt;=60,"Normal","Slow")))</f>
        <v>Normal</v>
      </c>
      <c r="S2357" s="21"/>
    </row>
    <row r="2358" customHeight="1" spans="1:19">
      <c r="A2358" s="2" t="s">
        <v>4153</v>
      </c>
      <c r="B2358" s="29" t="s">
        <v>1623</v>
      </c>
      <c r="C2358" s="2" t="s">
        <v>1674</v>
      </c>
      <c r="D2358" s="2" t="str">
        <f t="array" ref="D2358">_xlfn.XLOOKUP(C2358,Customers!A:A,Customers!B:B)</f>
        <v>Customer 0555</v>
      </c>
      <c r="E2358" s="2" t="s">
        <v>193</v>
      </c>
      <c r="F2358" s="2" t="str">
        <f t="array" ref="F2358">_xlfn.XLOOKUP(E2358,Restaurants!A:A,Restaurants!B:B)</f>
        <v>Restaurant 051</v>
      </c>
      <c r="G2358" s="2" t="s">
        <v>336</v>
      </c>
      <c r="H2358" s="2" t="str">
        <f t="array" ref="H2358">_xlfn.XLOOKUP(G2358,Food_Menu!A:A,Food_Menu!B:B)</f>
        <v>Food Item 0045</v>
      </c>
      <c r="I2358" s="2">
        <f t="array" ref="I2358">_xlfn.XLOOKUP(G2358,Food_Menu!A:A,Food_Menu!D:D)</f>
        <v>263.72</v>
      </c>
      <c r="J2358" s="2" t="s">
        <v>374</v>
      </c>
      <c r="K2358" s="2" t="str">
        <f t="array" ref="K2358">_xlfn.XLOOKUP(J2358,Delivery_Partners!A:A,Delivery_Partners!B:B)</f>
        <v>Delivery Partner 052</v>
      </c>
      <c r="L2358" s="3">
        <v>2</v>
      </c>
      <c r="M2358" s="2" t="s">
        <v>23</v>
      </c>
      <c r="N2358" s="2" t="s">
        <v>24</v>
      </c>
      <c r="O2358" s="3">
        <v>15</v>
      </c>
      <c r="P2358" s="13">
        <f t="shared" si="492"/>
        <v>527.44</v>
      </c>
      <c r="Q2358" s="13" t="str">
        <f t="shared" si="493"/>
        <v>Fast</v>
      </c>
      <c r="S2358" s="21"/>
    </row>
    <row r="2359" customHeight="1" spans="1:19">
      <c r="A2359" s="2" t="s">
        <v>4154</v>
      </c>
      <c r="B2359" s="29" t="s">
        <v>2420</v>
      </c>
      <c r="C2359" s="2" t="s">
        <v>464</v>
      </c>
      <c r="D2359" s="2" t="str">
        <f t="array" ref="D2359">_xlfn.XLOOKUP(C2359,Customers!A:A,Customers!B:B)</f>
        <v>Customer 0868</v>
      </c>
      <c r="E2359" s="2" t="s">
        <v>27</v>
      </c>
      <c r="F2359" s="2" t="str">
        <f t="array" ref="F2359">_xlfn.XLOOKUP(E2359,Restaurants!A:A,Restaurants!B:B)</f>
        <v>Restaurant 033</v>
      </c>
      <c r="G2359" s="2" t="s">
        <v>1086</v>
      </c>
      <c r="H2359" s="2" t="str">
        <f t="array" ref="H2359">_xlfn.XLOOKUP(G2359,Food_Menu!A:A,Food_Menu!B:B)</f>
        <v>Food Item 0173</v>
      </c>
      <c r="I2359" s="2">
        <f t="array" ref="I2359">_xlfn.XLOOKUP(G2359,Food_Menu!A:A,Food_Menu!D:D)</f>
        <v>407.21</v>
      </c>
      <c r="J2359" s="2" t="s">
        <v>1325</v>
      </c>
      <c r="K2359" s="2" t="str">
        <f t="array" ref="K2359">_xlfn.XLOOKUP(J2359,Delivery_Partners!A:A,Delivery_Partners!B:B)</f>
        <v>Delivery Partner 137</v>
      </c>
      <c r="L2359" s="3">
        <v>4</v>
      </c>
      <c r="M2359" s="2" t="s">
        <v>23</v>
      </c>
      <c r="N2359" s="2" t="s">
        <v>24</v>
      </c>
      <c r="O2359" s="3">
        <v>45</v>
      </c>
      <c r="P2359" s="13">
        <f t="shared" si="492"/>
        <v>1628.84</v>
      </c>
      <c r="Q2359" s="13" t="str">
        <f t="shared" si="493"/>
        <v>Normal</v>
      </c>
      <c r="S2359" s="21"/>
    </row>
    <row r="2360" customHeight="1" spans="1:19">
      <c r="A2360" s="2" t="s">
        <v>4155</v>
      </c>
      <c r="B2360" s="29" t="s">
        <v>1515</v>
      </c>
      <c r="C2360" s="2" t="s">
        <v>4156</v>
      </c>
      <c r="D2360" s="2" t="str">
        <f t="array" ref="D2360">_xlfn.XLOOKUP(C2360,Customers!A:A,Customers!B:B)</f>
        <v>Customer 0105</v>
      </c>
      <c r="E2360" s="2" t="s">
        <v>33</v>
      </c>
      <c r="F2360" s="2" t="str">
        <f t="array" ref="F2360">_xlfn.XLOOKUP(E2360,Restaurants!A:A,Restaurants!B:B)</f>
        <v>Restaurant 035</v>
      </c>
      <c r="G2360" s="2" t="s">
        <v>789</v>
      </c>
      <c r="H2360" s="2" t="str">
        <f t="array" ref="H2360">_xlfn.XLOOKUP(G2360,Food_Menu!A:A,Food_Menu!B:B)</f>
        <v>Food Item 0162</v>
      </c>
      <c r="I2360" s="2">
        <f t="array" ref="I2360">_xlfn.XLOOKUP(G2360,Food_Menu!A:A,Food_Menu!D:D)</f>
        <v>422.16</v>
      </c>
      <c r="J2360" s="2" t="s">
        <v>592</v>
      </c>
      <c r="K2360" s="2" t="str">
        <f t="array" ref="K2360">_xlfn.XLOOKUP(J2360,Delivery_Partners!A:A,Delivery_Partners!B:B)</f>
        <v>Delivery Partner 102</v>
      </c>
      <c r="L2360" s="3">
        <v>1</v>
      </c>
      <c r="M2360" s="2" t="s">
        <v>23</v>
      </c>
      <c r="N2360" s="2" t="s">
        <v>24</v>
      </c>
      <c r="O2360" s="3">
        <v>37</v>
      </c>
      <c r="P2360" s="13">
        <f t="shared" si="492"/>
        <v>422.16</v>
      </c>
      <c r="Q2360" s="13" t="str">
        <f t="shared" si="493"/>
        <v>Normal</v>
      </c>
      <c r="S2360" s="21"/>
    </row>
    <row r="2361" customHeight="1" spans="1:19">
      <c r="A2361" s="2" t="s">
        <v>4157</v>
      </c>
      <c r="B2361" s="28">
        <v>45755</v>
      </c>
      <c r="C2361" s="2" t="s">
        <v>4158</v>
      </c>
      <c r="D2361" s="2" t="str">
        <f t="array" ref="D2361">_xlfn.XLOOKUP(C2361,Customers!A:A,Customers!B:B)</f>
        <v>Customer 0088</v>
      </c>
      <c r="E2361" s="2" t="s">
        <v>945</v>
      </c>
      <c r="F2361" s="2" t="str">
        <f t="array" ref="F2361">_xlfn.XLOOKUP(E2361,Restaurants!A:A,Restaurants!B:B)</f>
        <v>Restaurant 099</v>
      </c>
      <c r="G2361" s="2" t="s">
        <v>524</v>
      </c>
      <c r="H2361" s="2" t="str">
        <f t="array" ref="H2361">_xlfn.XLOOKUP(G2361,Food_Menu!A:A,Food_Menu!B:B)</f>
        <v>Food Item 0021</v>
      </c>
      <c r="I2361" s="2">
        <f t="array" ref="I2361">_xlfn.XLOOKUP(G2361,Food_Menu!A:A,Food_Menu!D:D)</f>
        <v>572.3</v>
      </c>
      <c r="J2361" s="2" t="s">
        <v>862</v>
      </c>
      <c r="K2361" s="2" t="str">
        <f t="array" ref="K2361">_xlfn.XLOOKUP(J2361,Delivery_Partners!A:A,Delivery_Partners!B:B)</f>
        <v>Delivery Partner 159</v>
      </c>
      <c r="L2361" s="3">
        <v>2</v>
      </c>
      <c r="M2361" s="2" t="s">
        <v>23</v>
      </c>
      <c r="N2361" s="2" t="s">
        <v>42</v>
      </c>
      <c r="O2361" s="3">
        <v>37</v>
      </c>
      <c r="P2361" s="13">
        <f t="shared" si="492"/>
        <v>1144.6</v>
      </c>
      <c r="Q2361" s="13" t="str">
        <f t="shared" si="493"/>
        <v>Normal</v>
      </c>
      <c r="S2361" s="21"/>
    </row>
    <row r="2362" customHeight="1" spans="1:19">
      <c r="A2362" s="2" t="s">
        <v>4159</v>
      </c>
      <c r="B2362" s="29" t="s">
        <v>205</v>
      </c>
      <c r="C2362" s="2" t="s">
        <v>326</v>
      </c>
      <c r="D2362" s="2" t="str">
        <f t="array" ref="D2362">_xlfn.XLOOKUP(C2362,Customers!A:A,Customers!B:B)</f>
        <v>Customer 0193</v>
      </c>
      <c r="E2362" s="2" t="s">
        <v>289</v>
      </c>
      <c r="F2362" s="2" t="str">
        <f t="array" ref="F2362">_xlfn.XLOOKUP(E2362,Restaurants!A:A,Restaurants!B:B)</f>
        <v>Restaurant 052</v>
      </c>
      <c r="G2362" s="2" t="s">
        <v>579</v>
      </c>
      <c r="H2362" s="2" t="str">
        <f t="array" ref="H2362">_xlfn.XLOOKUP(G2362,Food_Menu!A:A,Food_Menu!B:B)</f>
        <v>Food Item 0200</v>
      </c>
      <c r="I2362" s="2">
        <f t="array" ref="I2362">_xlfn.XLOOKUP(G2362,Food_Menu!A:A,Food_Menu!D:D)</f>
        <v>511.44</v>
      </c>
      <c r="J2362" s="2" t="s">
        <v>541</v>
      </c>
      <c r="K2362" s="2" t="str">
        <f t="array" ref="K2362">_xlfn.XLOOKUP(J2362,Delivery_Partners!A:A,Delivery_Partners!B:B)</f>
        <v>Delivery Partner 172</v>
      </c>
      <c r="L2362" s="3">
        <v>1</v>
      </c>
      <c r="M2362" s="2" t="s">
        <v>23</v>
      </c>
      <c r="N2362" s="2" t="s">
        <v>55</v>
      </c>
      <c r="O2362" s="3">
        <v>25</v>
      </c>
      <c r="P2362" s="13">
        <f t="shared" si="492"/>
        <v>511.44</v>
      </c>
      <c r="Q2362" s="13" t="str">
        <f t="shared" si="493"/>
        <v>Fast</v>
      </c>
      <c r="S2362" s="21"/>
    </row>
    <row r="2363" hidden="1" customHeight="1" spans="1:19">
      <c r="A2363" s="2" t="s">
        <v>4160</v>
      </c>
      <c r="B2363" s="28">
        <v>45810</v>
      </c>
      <c r="C2363" s="2" t="s">
        <v>2123</v>
      </c>
      <c r="D2363" s="2" t="str">
        <f t="array" ref="D2363">_xlfn.XLOOKUP(C2363,Customers!A:A,Customers!B:B)</f>
        <v>Customer 0710</v>
      </c>
      <c r="E2363" s="2" t="s">
        <v>623</v>
      </c>
      <c r="F2363" s="2" t="str">
        <f t="array" ref="F2363">_xlfn.XLOOKUP(E2363,Restaurants!A:A,Restaurants!B:B)</f>
        <v>Restaurant 045</v>
      </c>
      <c r="G2363" s="2" t="s">
        <v>457</v>
      </c>
      <c r="H2363" s="2" t="str">
        <f t="array" ref="H2363">_xlfn.XLOOKUP(G2363,Food_Menu!A:A,Food_Menu!B:B)</f>
        <v>Food Item 0180</v>
      </c>
      <c r="I2363" s="2"/>
      <c r="J2363" s="2" t="s">
        <v>401</v>
      </c>
      <c r="K2363" s="2" t="str">
        <f t="array" ref="K2363">_xlfn.XLOOKUP(J2363,Delivery_Partners!A:A,Delivery_Partners!B:B)</f>
        <v>Delivery Partner 174</v>
      </c>
      <c r="L2363" s="3">
        <v>1</v>
      </c>
      <c r="M2363" s="2" t="s">
        <v>101</v>
      </c>
      <c r="N2363" s="2" t="s">
        <v>24</v>
      </c>
      <c r="O2363" s="2"/>
    </row>
    <row r="2364" customHeight="1" spans="1:19">
      <c r="A2364" s="2" t="s">
        <v>4161</v>
      </c>
      <c r="B2364" s="28">
        <v>45666</v>
      </c>
      <c r="C2364" s="2" t="s">
        <v>2606</v>
      </c>
      <c r="D2364" s="2" t="str">
        <f t="array" ref="D2364">_xlfn.XLOOKUP(C2364,Customers!A:A,Customers!B:B)</f>
        <v>Customer 0287</v>
      </c>
      <c r="E2364" s="2" t="s">
        <v>814</v>
      </c>
      <c r="F2364" s="2" t="str">
        <f t="array" ref="F2364">_xlfn.XLOOKUP(E2364,Restaurants!A:A,Restaurants!B:B)</f>
        <v>Restaurant 093</v>
      </c>
      <c r="G2364" s="2" t="s">
        <v>202</v>
      </c>
      <c r="H2364" s="2" t="str">
        <f t="array" ref="H2364">_xlfn.XLOOKUP(G2364,Food_Menu!A:A,Food_Menu!B:B)</f>
        <v>Food Item 0096</v>
      </c>
      <c r="I2364" s="2">
        <f t="array" ref="I2364">_xlfn.XLOOKUP(G2364,Food_Menu!A:A,Food_Menu!D:D)</f>
        <v>399.57</v>
      </c>
      <c r="J2364" s="2" t="s">
        <v>427</v>
      </c>
      <c r="K2364" s="2" t="str">
        <f t="array" ref="K2364">_xlfn.XLOOKUP(J2364,Delivery_Partners!A:A,Delivery_Partners!B:B)</f>
        <v>Delivery Partner 023</v>
      </c>
      <c r="L2364" s="3">
        <v>2</v>
      </c>
      <c r="M2364" s="2" t="s">
        <v>23</v>
      </c>
      <c r="N2364" s="2" t="s">
        <v>24</v>
      </c>
      <c r="O2364" s="3">
        <v>32</v>
      </c>
      <c r="P2364" s="13">
        <f t="shared" ref="P2364:P2369" si="494">I2364*L2364</f>
        <v>799.14</v>
      </c>
      <c r="Q2364" s="13" t="str">
        <f t="shared" ref="Q2364:Q2369" si="495">IF(O2364="","Not Delivered",IF(O2364&lt;=30,"Fast",IF(O2364&lt;=60,"Normal","Slow")))</f>
        <v>Normal</v>
      </c>
      <c r="S2364" s="21"/>
    </row>
    <row r="2365" customHeight="1" spans="1:19">
      <c r="A2365" s="2" t="s">
        <v>4162</v>
      </c>
      <c r="B2365" s="29" t="s">
        <v>175</v>
      </c>
      <c r="C2365" s="2" t="s">
        <v>1502</v>
      </c>
      <c r="D2365" s="2" t="str">
        <f t="array" ref="D2365">_xlfn.XLOOKUP(C2365,Customers!A:A,Customers!B:B)</f>
        <v>Customer 0524</v>
      </c>
      <c r="E2365" s="2" t="s">
        <v>623</v>
      </c>
      <c r="F2365" s="2" t="str">
        <f t="array" ref="F2365">_xlfn.XLOOKUP(E2365,Restaurants!A:A,Restaurants!B:B)</f>
        <v>Restaurant 045</v>
      </c>
      <c r="G2365" s="2" t="s">
        <v>1025</v>
      </c>
      <c r="H2365" s="2" t="str">
        <f t="array" ref="H2365">_xlfn.XLOOKUP(G2365,Food_Menu!A:A,Food_Menu!B:B)</f>
        <v>Food Item 0047</v>
      </c>
      <c r="I2365" s="2">
        <f t="array" ref="I2365">_xlfn.XLOOKUP(G2365,Food_Menu!A:A,Food_Menu!D:D)</f>
        <v>547.46</v>
      </c>
      <c r="J2365" s="2" t="s">
        <v>801</v>
      </c>
      <c r="K2365" s="2" t="str">
        <f t="array" ref="K2365">_xlfn.XLOOKUP(J2365,Delivery_Partners!A:A,Delivery_Partners!B:B)</f>
        <v>Delivery Partner 096</v>
      </c>
      <c r="L2365" s="3">
        <v>2</v>
      </c>
      <c r="M2365" s="2" t="s">
        <v>23</v>
      </c>
      <c r="N2365" s="2" t="s">
        <v>42</v>
      </c>
      <c r="O2365" s="3">
        <v>21</v>
      </c>
      <c r="P2365" s="13">
        <f t="shared" si="494"/>
        <v>1094.92</v>
      </c>
      <c r="Q2365" s="13" t="str">
        <f t="shared" si="495"/>
        <v>Fast</v>
      </c>
      <c r="S2365" s="21"/>
    </row>
    <row r="2366" customHeight="1" spans="1:19">
      <c r="A2366" s="2" t="s">
        <v>4163</v>
      </c>
      <c r="B2366" s="28">
        <v>45659</v>
      </c>
      <c r="C2366" s="2" t="s">
        <v>536</v>
      </c>
      <c r="D2366" s="2" t="str">
        <f t="array" ref="D2366">_xlfn.XLOOKUP(C2366,Customers!A:A,Customers!B:B)</f>
        <v>Customer 0161</v>
      </c>
      <c r="E2366" s="2" t="s">
        <v>46</v>
      </c>
      <c r="F2366" s="2" t="str">
        <f t="array" ref="F2366">_xlfn.XLOOKUP(E2366,Restaurants!A:A,Restaurants!B:B)</f>
        <v>Restaurant 043</v>
      </c>
      <c r="G2366" s="2" t="s">
        <v>294</v>
      </c>
      <c r="H2366" s="2" t="str">
        <f t="array" ref="H2366">_xlfn.XLOOKUP(G2366,Food_Menu!A:A,Food_Menu!B:B)</f>
        <v>Food Item 0093</v>
      </c>
      <c r="I2366" s="2">
        <f t="array" ref="I2366">_xlfn.XLOOKUP(G2366,Food_Menu!A:A,Food_Menu!D:D)</f>
        <v>337.02</v>
      </c>
      <c r="J2366" s="2" t="s">
        <v>470</v>
      </c>
      <c r="K2366" s="2" t="str">
        <f t="array" ref="K2366">_xlfn.XLOOKUP(J2366,Delivery_Partners!A:A,Delivery_Partners!B:B)</f>
        <v>Delivery Partner 006</v>
      </c>
      <c r="L2366" s="3">
        <v>2</v>
      </c>
      <c r="M2366" s="2" t="s">
        <v>23</v>
      </c>
      <c r="N2366" s="2" t="s">
        <v>55</v>
      </c>
      <c r="O2366" s="3">
        <v>39</v>
      </c>
      <c r="P2366" s="13">
        <f t="shared" si="494"/>
        <v>674.04</v>
      </c>
      <c r="Q2366" s="13" t="str">
        <f t="shared" si="495"/>
        <v>Normal</v>
      </c>
      <c r="S2366" s="21"/>
    </row>
    <row r="2367" customHeight="1" spans="1:19">
      <c r="A2367" s="2" t="s">
        <v>4164</v>
      </c>
      <c r="B2367" s="29" t="s">
        <v>677</v>
      </c>
      <c r="C2367" s="2" t="s">
        <v>3593</v>
      </c>
      <c r="D2367" s="2" t="str">
        <f t="array" ref="D2367">_xlfn.XLOOKUP(C2367,Customers!A:A,Customers!B:B)</f>
        <v>Customer 0301</v>
      </c>
      <c r="E2367" s="2" t="s">
        <v>421</v>
      </c>
      <c r="F2367" s="2" t="str">
        <f t="array" ref="F2367">_xlfn.XLOOKUP(E2367,Restaurants!A:A,Restaurants!B:B)</f>
        <v>Restaurant 091</v>
      </c>
      <c r="G2367" s="2" t="s">
        <v>692</v>
      </c>
      <c r="H2367" s="2" t="str">
        <f t="array" ref="H2367">_xlfn.XLOOKUP(G2367,Food_Menu!A:A,Food_Menu!B:B)</f>
        <v>Food Item 0130</v>
      </c>
      <c r="I2367" s="2">
        <f t="array" ref="I2367">_xlfn.XLOOKUP(G2367,Food_Menu!A:A,Food_Menu!D:D)</f>
        <v>112.66</v>
      </c>
      <c r="J2367" s="2" t="s">
        <v>862</v>
      </c>
      <c r="K2367" s="2" t="str">
        <f t="array" ref="K2367">_xlfn.XLOOKUP(J2367,Delivery_Partners!A:A,Delivery_Partners!B:B)</f>
        <v>Delivery Partner 159</v>
      </c>
      <c r="L2367" s="3">
        <v>3</v>
      </c>
      <c r="M2367" s="2" t="s">
        <v>23</v>
      </c>
      <c r="N2367" s="2" t="s">
        <v>24</v>
      </c>
      <c r="O2367" s="3">
        <v>54</v>
      </c>
      <c r="P2367" s="13">
        <f t="shared" si="494"/>
        <v>337.98</v>
      </c>
      <c r="Q2367" s="13" t="str">
        <f t="shared" si="495"/>
        <v>Normal</v>
      </c>
      <c r="S2367" s="21"/>
    </row>
    <row r="2368" customHeight="1" spans="1:19">
      <c r="A2368" s="2" t="s">
        <v>4165</v>
      </c>
      <c r="B2368" s="29" t="s">
        <v>974</v>
      </c>
      <c r="C2368" s="2" t="s">
        <v>1241</v>
      </c>
      <c r="D2368" s="2" t="str">
        <f t="array" ref="D2368">_xlfn.XLOOKUP(C2368,Customers!A:A,Customers!B:B)</f>
        <v>Customer 0022</v>
      </c>
      <c r="E2368" s="2" t="s">
        <v>658</v>
      </c>
      <c r="F2368" s="2" t="str">
        <f t="array" ref="F2368">_xlfn.XLOOKUP(E2368,Restaurants!A:A,Restaurants!B:B)</f>
        <v>Restaurant 040</v>
      </c>
      <c r="G2368" s="2" t="s">
        <v>147</v>
      </c>
      <c r="H2368" s="2" t="str">
        <f t="array" ref="H2368">_xlfn.XLOOKUP(G2368,Food_Menu!A:A,Food_Menu!B:B)</f>
        <v>Food Item 0139</v>
      </c>
      <c r="I2368" s="2">
        <f t="array" ref="I2368">_xlfn.XLOOKUP(G2368,Food_Menu!A:A,Food_Menu!D:D)</f>
        <v>296.6</v>
      </c>
      <c r="J2368" s="2" t="s">
        <v>1694</v>
      </c>
      <c r="K2368" s="2" t="str">
        <f t="array" ref="K2368">_xlfn.XLOOKUP(J2368,Delivery_Partners!A:A,Delivery_Partners!B:B)</f>
        <v>Delivery Partner 127</v>
      </c>
      <c r="L2368" s="3">
        <v>1</v>
      </c>
      <c r="M2368" s="2" t="s">
        <v>23</v>
      </c>
      <c r="N2368" s="2" t="s">
        <v>55</v>
      </c>
      <c r="O2368" s="3">
        <v>18</v>
      </c>
      <c r="P2368" s="13">
        <f t="shared" si="494"/>
        <v>296.6</v>
      </c>
      <c r="Q2368" s="13" t="str">
        <f t="shared" si="495"/>
        <v>Fast</v>
      </c>
      <c r="S2368" s="21"/>
    </row>
    <row r="2369" customHeight="1" spans="1:19">
      <c r="A2369" s="2" t="s">
        <v>4166</v>
      </c>
      <c r="B2369" s="29" t="s">
        <v>1042</v>
      </c>
      <c r="C2369" s="2" t="s">
        <v>1124</v>
      </c>
      <c r="D2369" s="2" t="str">
        <f t="array" ref="D2369">_xlfn.XLOOKUP(C2369,Customers!A:A,Customers!B:B)</f>
        <v>Customer 0969</v>
      </c>
      <c r="E2369" s="2" t="s">
        <v>110</v>
      </c>
      <c r="F2369" s="2" t="str">
        <f t="array" ref="F2369">_xlfn.XLOOKUP(E2369,Restaurants!A:A,Restaurants!B:B)</f>
        <v>Restaurant 062</v>
      </c>
      <c r="G2369" s="2" t="s">
        <v>477</v>
      </c>
      <c r="H2369" s="2" t="str">
        <f t="array" ref="H2369">_xlfn.XLOOKUP(G2369,Food_Menu!A:A,Food_Menu!B:B)</f>
        <v>Food Item 0077</v>
      </c>
      <c r="I2369" s="2">
        <f t="array" ref="I2369">_xlfn.XLOOKUP(G2369,Food_Menu!A:A,Food_Menu!D:D)</f>
        <v>161.62</v>
      </c>
      <c r="J2369" s="2" t="s">
        <v>1246</v>
      </c>
      <c r="K2369" s="2" t="str">
        <f t="array" ref="K2369">_xlfn.XLOOKUP(J2369,Delivery_Partners!A:A,Delivery_Partners!B:B)</f>
        <v>Delivery Partner 048</v>
      </c>
      <c r="L2369" s="3">
        <v>1</v>
      </c>
      <c r="M2369" s="2" t="s">
        <v>23</v>
      </c>
      <c r="N2369" s="2" t="s">
        <v>55</v>
      </c>
      <c r="O2369" s="3">
        <v>41</v>
      </c>
      <c r="P2369" s="13">
        <f t="shared" si="494"/>
        <v>161.62</v>
      </c>
      <c r="Q2369" s="13" t="str">
        <f t="shared" si="495"/>
        <v>Normal</v>
      </c>
      <c r="S2369" s="21"/>
    </row>
    <row r="2370" hidden="1" customHeight="1" spans="1:19">
      <c r="A2370" s="2" t="s">
        <v>4167</v>
      </c>
      <c r="B2370" s="28">
        <v>45966</v>
      </c>
      <c r="C2370" s="2" t="s">
        <v>931</v>
      </c>
      <c r="D2370" s="2" t="str">
        <f t="array" ref="D2370">_xlfn.XLOOKUP(C2370,Customers!A:A,Customers!B:B)</f>
        <v>Customer 0560</v>
      </c>
      <c r="E2370" s="2" t="s">
        <v>1173</v>
      </c>
      <c r="F2370" s="2" t="str">
        <f t="array" ref="F2370">_xlfn.XLOOKUP(E2370,Restaurants!A:A,Restaurants!B:B)</f>
        <v>Restaurant 080</v>
      </c>
      <c r="G2370" s="2" t="s">
        <v>132</v>
      </c>
      <c r="H2370" s="2" t="str">
        <f t="array" ref="H2370">_xlfn.XLOOKUP(G2370,Food_Menu!A:A,Food_Menu!B:B)</f>
        <v>Food Item 0023</v>
      </c>
      <c r="I2370" s="2"/>
      <c r="J2370" s="2" t="s">
        <v>203</v>
      </c>
      <c r="K2370" s="2" t="str">
        <f t="array" ref="K2370">_xlfn.XLOOKUP(J2370,Delivery_Partners!A:A,Delivery_Partners!B:B)</f>
        <v>Delivery Partner 110</v>
      </c>
      <c r="L2370" s="3">
        <v>1</v>
      </c>
      <c r="M2370" s="2" t="s">
        <v>101</v>
      </c>
      <c r="N2370" s="2" t="s">
        <v>24</v>
      </c>
      <c r="O2370" s="2"/>
    </row>
    <row r="2371" customHeight="1" spans="1:19">
      <c r="A2371" s="2" t="s">
        <v>4168</v>
      </c>
      <c r="B2371" s="28">
        <v>45932</v>
      </c>
      <c r="C2371" s="2" t="s">
        <v>847</v>
      </c>
      <c r="D2371" s="2" t="str">
        <f t="array" ref="D2371">_xlfn.XLOOKUP(C2371,Customers!A:A,Customers!B:B)</f>
        <v>Customer 0212</v>
      </c>
      <c r="E2371" s="2" t="s">
        <v>702</v>
      </c>
      <c r="F2371" s="2" t="str">
        <f t="array" ref="F2371">_xlfn.XLOOKUP(E2371,Restaurants!A:A,Restaurants!B:B)</f>
        <v>Restaurant 025</v>
      </c>
      <c r="G2371" s="2" t="s">
        <v>561</v>
      </c>
      <c r="H2371" s="2" t="str">
        <f t="array" ref="H2371">_xlfn.XLOOKUP(G2371,Food_Menu!A:A,Food_Menu!B:B)</f>
        <v>Food Item 0135</v>
      </c>
      <c r="I2371" s="2">
        <f t="array" ref="I2371">_xlfn.XLOOKUP(G2371,Food_Menu!A:A,Food_Menu!D:D)</f>
        <v>217.07</v>
      </c>
      <c r="J2371" s="2" t="s">
        <v>351</v>
      </c>
      <c r="K2371" s="2" t="str">
        <f t="array" ref="K2371">_xlfn.XLOOKUP(J2371,Delivery_Partners!A:A,Delivery_Partners!B:B)</f>
        <v>Delivery Partner 101</v>
      </c>
      <c r="L2371" s="3">
        <v>2</v>
      </c>
      <c r="M2371" s="2" t="s">
        <v>23</v>
      </c>
      <c r="N2371" s="2" t="s">
        <v>24</v>
      </c>
      <c r="O2371" s="3">
        <v>29</v>
      </c>
      <c r="P2371" s="13">
        <f>I2371*L2371</f>
        <v>434.14</v>
      </c>
      <c r="Q2371" s="13" t="str">
        <f>IF(O2371="","Not Delivered",IF(O2371&lt;=30,"Fast",IF(O2371&lt;=60,"Normal","Slow")))</f>
        <v>Fast</v>
      </c>
      <c r="S2371" s="21"/>
    </row>
    <row r="2372" hidden="1" customHeight="1" spans="1:19">
      <c r="A2372" s="2" t="s">
        <v>4169</v>
      </c>
      <c r="B2372" s="29" t="s">
        <v>2528</v>
      </c>
      <c r="C2372" s="2" t="s">
        <v>822</v>
      </c>
      <c r="D2372" s="2" t="str">
        <f t="array" ref="D2372">_xlfn.XLOOKUP(C2372,Customers!A:A,Customers!B:B)</f>
        <v>Customer 0632</v>
      </c>
      <c r="E2372" s="2" t="s">
        <v>1031</v>
      </c>
      <c r="F2372" s="2" t="str">
        <f t="array" ref="F2372">_xlfn.XLOOKUP(E2372,Restaurants!A:A,Restaurants!B:B)</f>
        <v>Restaurant 016</v>
      </c>
      <c r="G2372" s="2" t="s">
        <v>872</v>
      </c>
      <c r="H2372" s="2" t="str">
        <f t="array" ref="H2372">_xlfn.XLOOKUP(G2372,Food_Menu!A:A,Food_Menu!B:B)</f>
        <v>Food Item 0156</v>
      </c>
      <c r="I2372" s="2"/>
      <c r="J2372" s="2" t="s">
        <v>572</v>
      </c>
      <c r="K2372" s="2" t="str">
        <f t="array" ref="K2372">_xlfn.XLOOKUP(J2372,Delivery_Partners!A:A,Delivery_Partners!B:B)</f>
        <v>Delivery Partner 098</v>
      </c>
      <c r="L2372" s="3">
        <v>1</v>
      </c>
      <c r="M2372" s="2" t="s">
        <v>189</v>
      </c>
      <c r="N2372" s="2" t="s">
        <v>24</v>
      </c>
      <c r="O2372" s="2"/>
    </row>
    <row r="2373" hidden="1" customHeight="1" spans="1:19">
      <c r="A2373" s="2" t="s">
        <v>4170</v>
      </c>
      <c r="B2373" s="29" t="s">
        <v>1523</v>
      </c>
      <c r="C2373" s="2" t="s">
        <v>4171</v>
      </c>
      <c r="D2373" s="2" t="str">
        <f t="array" ref="D2373">_xlfn.XLOOKUP(C2373,Customers!A:A,Customers!B:B)</f>
        <v>Customer 1120</v>
      </c>
      <c r="E2373" s="2" t="s">
        <v>860</v>
      </c>
      <c r="F2373" s="2" t="str">
        <f t="array" ref="F2373">_xlfn.XLOOKUP(E2373,Restaurants!A:A,Restaurants!B:B)</f>
        <v>Restaurant 103</v>
      </c>
      <c r="G2373" s="2" t="s">
        <v>2324</v>
      </c>
      <c r="H2373" s="2" t="str">
        <f t="array" ref="H2373">_xlfn.XLOOKUP(G2373,Food_Menu!A:A,Food_Menu!B:B)</f>
        <v>Food Item 0059</v>
      </c>
      <c r="I2373" s="2"/>
      <c r="J2373" s="2" t="s">
        <v>572</v>
      </c>
      <c r="K2373" s="2" t="str">
        <f t="array" ref="K2373">_xlfn.XLOOKUP(J2373,Delivery_Partners!A:A,Delivery_Partners!B:B)</f>
        <v>Delivery Partner 098</v>
      </c>
      <c r="L2373" s="3">
        <v>1</v>
      </c>
      <c r="M2373" s="2" t="s">
        <v>189</v>
      </c>
      <c r="N2373" s="2" t="s">
        <v>55</v>
      </c>
      <c r="O2373" s="2"/>
    </row>
    <row r="2374" customHeight="1" spans="1:19">
      <c r="A2374" s="2" t="s">
        <v>4172</v>
      </c>
      <c r="B2374" s="29" t="s">
        <v>2823</v>
      </c>
      <c r="C2374" s="2" t="s">
        <v>4173</v>
      </c>
      <c r="D2374" s="2" t="str">
        <f t="array" ref="D2374">_xlfn.XLOOKUP(C2374,Customers!A:A,Customers!B:B)</f>
        <v>Customer 0990</v>
      </c>
      <c r="E2374" s="2" t="s">
        <v>666</v>
      </c>
      <c r="F2374" s="2" t="str">
        <f t="array" ref="F2374">_xlfn.XLOOKUP(E2374,Restaurants!A:A,Restaurants!B:B)</f>
        <v>Restaurant 036</v>
      </c>
      <c r="G2374" s="2" t="s">
        <v>1539</v>
      </c>
      <c r="H2374" s="2" t="str">
        <f t="array" ref="H2374">_xlfn.XLOOKUP(G2374,Food_Menu!A:A,Food_Menu!B:B)</f>
        <v>Food Item 0141</v>
      </c>
      <c r="I2374" s="2">
        <f t="array" ref="I2374">_xlfn.XLOOKUP(G2374,Food_Menu!A:A,Food_Menu!D:D)</f>
        <v>285.16</v>
      </c>
      <c r="J2374" s="2" t="s">
        <v>1104</v>
      </c>
      <c r="K2374" s="2" t="str">
        <f t="array" ref="K2374">_xlfn.XLOOKUP(J2374,Delivery_Partners!A:A,Delivery_Partners!B:B)</f>
        <v>Delivery Partner 178</v>
      </c>
      <c r="L2374" s="3">
        <v>2</v>
      </c>
      <c r="M2374" s="2" t="s">
        <v>23</v>
      </c>
      <c r="N2374" s="2" t="s">
        <v>74</v>
      </c>
      <c r="O2374" s="3">
        <v>37</v>
      </c>
      <c r="P2374" s="13">
        <f t="shared" ref="P2374:P2380" si="496">I2374*L2374</f>
        <v>570.32</v>
      </c>
      <c r="Q2374" s="13" t="str">
        <f t="shared" ref="Q2374:Q2380" si="497">IF(O2374="","Not Delivered",IF(O2374&lt;=30,"Fast",IF(O2374&lt;=60,"Normal","Slow")))</f>
        <v>Normal</v>
      </c>
      <c r="S2374" s="21"/>
    </row>
    <row r="2375" customHeight="1" spans="1:19">
      <c r="A2375" s="2" t="s">
        <v>4174</v>
      </c>
      <c r="B2375" s="28">
        <v>45811</v>
      </c>
      <c r="C2375" s="2" t="s">
        <v>633</v>
      </c>
      <c r="D2375" s="2" t="str">
        <f t="array" ref="D2375">_xlfn.XLOOKUP(C2375,Customers!A:A,Customers!B:B)</f>
        <v>Customer 1062</v>
      </c>
      <c r="E2375" s="2" t="s">
        <v>952</v>
      </c>
      <c r="F2375" s="2" t="str">
        <f t="array" ref="F2375">_xlfn.XLOOKUP(E2375,Restaurants!A:A,Restaurants!B:B)</f>
        <v>Restaurant 041</v>
      </c>
      <c r="G2375" s="2" t="s">
        <v>529</v>
      </c>
      <c r="H2375" s="2" t="str">
        <f t="array" ref="H2375">_xlfn.XLOOKUP(G2375,Food_Menu!A:A,Food_Menu!B:B)</f>
        <v>Food Item 0126</v>
      </c>
      <c r="I2375" s="2">
        <f t="array" ref="I2375">_xlfn.XLOOKUP(G2375,Food_Menu!A:A,Food_Menu!D:D)</f>
        <v>127.27</v>
      </c>
      <c r="J2375" s="2" t="s">
        <v>938</v>
      </c>
      <c r="K2375" s="2" t="str">
        <f t="array" ref="K2375">_xlfn.XLOOKUP(J2375,Delivery_Partners!A:A,Delivery_Partners!B:B)</f>
        <v>Delivery Partner 139</v>
      </c>
      <c r="L2375" s="3">
        <v>1</v>
      </c>
      <c r="M2375" s="2" t="s">
        <v>23</v>
      </c>
      <c r="N2375" s="2" t="s">
        <v>74</v>
      </c>
      <c r="O2375" s="3">
        <v>21</v>
      </c>
      <c r="P2375" s="13">
        <f t="shared" si="496"/>
        <v>127.27</v>
      </c>
      <c r="Q2375" s="13" t="str">
        <f t="shared" si="497"/>
        <v>Fast</v>
      </c>
      <c r="S2375" s="21"/>
    </row>
    <row r="2376" customHeight="1" spans="1:19">
      <c r="A2376" s="2" t="s">
        <v>4175</v>
      </c>
      <c r="B2376" s="29" t="s">
        <v>2192</v>
      </c>
      <c r="C2376" s="2" t="s">
        <v>2526</v>
      </c>
      <c r="D2376" s="2" t="str">
        <f t="array" ref="D2376">_xlfn.XLOOKUP(C2376,Customers!A:A,Customers!B:B)</f>
        <v>Customer 0488</v>
      </c>
      <c r="E2376" s="2" t="s">
        <v>548</v>
      </c>
      <c r="F2376" s="2" t="str">
        <f t="array" ref="F2376">_xlfn.XLOOKUP(E2376,Restaurants!A:A,Restaurants!B:B)</f>
        <v>Restaurant 071</v>
      </c>
      <c r="G2376" s="2" t="s">
        <v>122</v>
      </c>
      <c r="H2376" s="2" t="str">
        <f t="array" ref="H2376">_xlfn.XLOOKUP(G2376,Food_Menu!A:A,Food_Menu!B:B)</f>
        <v>Food Item 0111</v>
      </c>
      <c r="I2376" s="2">
        <f t="array" ref="I2376">_xlfn.XLOOKUP(G2376,Food_Menu!A:A,Food_Menu!D:D)</f>
        <v>237.65</v>
      </c>
      <c r="J2376" s="2" t="s">
        <v>409</v>
      </c>
      <c r="K2376" s="2" t="str">
        <f t="array" ref="K2376">_xlfn.XLOOKUP(J2376,Delivery_Partners!A:A,Delivery_Partners!B:B)</f>
        <v>Delivery Partner 073</v>
      </c>
      <c r="L2376" s="3">
        <v>2</v>
      </c>
      <c r="M2376" s="2" t="s">
        <v>23</v>
      </c>
      <c r="N2376" s="2" t="s">
        <v>55</v>
      </c>
      <c r="O2376" s="3">
        <v>48</v>
      </c>
      <c r="P2376" s="13">
        <f t="shared" si="496"/>
        <v>475.3</v>
      </c>
      <c r="Q2376" s="13" t="str">
        <f t="shared" si="497"/>
        <v>Normal</v>
      </c>
      <c r="S2376" s="21"/>
    </row>
    <row r="2377" customHeight="1" spans="1:19">
      <c r="A2377" s="2" t="s">
        <v>4176</v>
      </c>
      <c r="B2377" s="28">
        <v>45994</v>
      </c>
      <c r="C2377" s="2" t="s">
        <v>1076</v>
      </c>
      <c r="D2377" s="2" t="str">
        <f t="array" ref="D2377">_xlfn.XLOOKUP(C2377,Customers!A:A,Customers!B:B)</f>
        <v>Customer 0433</v>
      </c>
      <c r="E2377" s="2" t="s">
        <v>71</v>
      </c>
      <c r="F2377" s="2" t="str">
        <f t="array" ref="F2377">_xlfn.XLOOKUP(E2377,Restaurants!A:A,Restaurants!B:B)</f>
        <v>Restaurant 013</v>
      </c>
      <c r="G2377" s="2" t="s">
        <v>1749</v>
      </c>
      <c r="H2377" s="2" t="str">
        <f t="array" ref="H2377">_xlfn.XLOOKUP(G2377,Food_Menu!A:A,Food_Menu!B:B)</f>
        <v>Food Item 0002</v>
      </c>
      <c r="I2377" s="2">
        <f t="array" ref="I2377">_xlfn.XLOOKUP(G2377,Food_Menu!A:A,Food_Menu!D:D)</f>
        <v>89.4</v>
      </c>
      <c r="J2377" s="2" t="s">
        <v>341</v>
      </c>
      <c r="K2377" s="2" t="str">
        <f t="array" ref="K2377">_xlfn.XLOOKUP(J2377,Delivery_Partners!A:A,Delivery_Partners!B:B)</f>
        <v>Delivery Partner 140</v>
      </c>
      <c r="L2377" s="3">
        <v>4</v>
      </c>
      <c r="M2377" s="2" t="s">
        <v>23</v>
      </c>
      <c r="N2377" s="2" t="s">
        <v>24</v>
      </c>
      <c r="O2377" s="3">
        <v>36</v>
      </c>
      <c r="P2377" s="13">
        <f t="shared" si="496"/>
        <v>357.6</v>
      </c>
      <c r="Q2377" s="13" t="str">
        <f t="shared" si="497"/>
        <v>Normal</v>
      </c>
      <c r="S2377" s="21"/>
    </row>
    <row r="2378" customHeight="1" spans="1:19">
      <c r="A2378" s="2" t="s">
        <v>4177</v>
      </c>
      <c r="B2378" s="28">
        <v>45967</v>
      </c>
      <c r="C2378" s="2" t="s">
        <v>3079</v>
      </c>
      <c r="D2378" s="2" t="str">
        <f t="array" ref="D2378">_xlfn.XLOOKUP(C2378,Customers!A:A,Customers!B:B)</f>
        <v>Customer 0380</v>
      </c>
      <c r="E2378" s="2" t="s">
        <v>747</v>
      </c>
      <c r="F2378" s="2" t="str">
        <f t="array" ref="F2378">_xlfn.XLOOKUP(E2378,Restaurants!A:A,Restaurants!B:B)</f>
        <v>Restaurant 006</v>
      </c>
      <c r="G2378" s="2" t="s">
        <v>313</v>
      </c>
      <c r="H2378" s="2" t="str">
        <f t="array" ref="H2378">_xlfn.XLOOKUP(G2378,Food_Menu!A:A,Food_Menu!B:B)</f>
        <v>Food Item 0068</v>
      </c>
      <c r="I2378" s="2">
        <f t="array" ref="I2378">_xlfn.XLOOKUP(G2378,Food_Menu!A:A,Food_Menu!D:D)</f>
        <v>583.22</v>
      </c>
      <c r="J2378" s="2" t="s">
        <v>588</v>
      </c>
      <c r="K2378" s="2" t="str">
        <f t="array" ref="K2378">_xlfn.XLOOKUP(J2378,Delivery_Partners!A:A,Delivery_Partners!B:B)</f>
        <v>Delivery Partner 026</v>
      </c>
      <c r="L2378" s="3">
        <v>1</v>
      </c>
      <c r="M2378" s="2" t="s">
        <v>23</v>
      </c>
      <c r="N2378" s="2" t="s">
        <v>24</v>
      </c>
      <c r="O2378" s="3">
        <v>42</v>
      </c>
      <c r="P2378" s="13">
        <f t="shared" si="496"/>
        <v>583.22</v>
      </c>
      <c r="Q2378" s="13" t="str">
        <f t="shared" si="497"/>
        <v>Normal</v>
      </c>
      <c r="S2378" s="21"/>
    </row>
    <row r="2379" customHeight="1" spans="1:19">
      <c r="A2379" s="2" t="s">
        <v>4178</v>
      </c>
      <c r="B2379" s="29" t="s">
        <v>399</v>
      </c>
      <c r="C2379" s="2" t="s">
        <v>197</v>
      </c>
      <c r="D2379" s="2" t="str">
        <f t="array" ref="D2379">_xlfn.XLOOKUP(C2379,Customers!A:A,Customers!B:B)</f>
        <v>Customer 0367</v>
      </c>
      <c r="E2379" s="2" t="s">
        <v>908</v>
      </c>
      <c r="F2379" s="2" t="str">
        <f t="array" ref="F2379">_xlfn.XLOOKUP(E2379,Restaurants!A:A,Restaurants!B:B)</f>
        <v>Restaurant 050</v>
      </c>
      <c r="G2379" s="2" t="s">
        <v>1164</v>
      </c>
      <c r="H2379" s="2" t="str">
        <f t="array" ref="H2379">_xlfn.XLOOKUP(G2379,Food_Menu!A:A,Food_Menu!B:B)</f>
        <v>Food Item 0083</v>
      </c>
      <c r="I2379" s="2">
        <f t="array" ref="I2379">_xlfn.XLOOKUP(G2379,Food_Menu!A:A,Food_Menu!D:D)</f>
        <v>430.56</v>
      </c>
      <c r="J2379" s="2" t="s">
        <v>374</v>
      </c>
      <c r="K2379" s="2" t="str">
        <f t="array" ref="K2379">_xlfn.XLOOKUP(J2379,Delivery_Partners!A:A,Delivery_Partners!B:B)</f>
        <v>Delivery Partner 052</v>
      </c>
      <c r="L2379" s="3">
        <v>1</v>
      </c>
      <c r="M2379" s="2" t="s">
        <v>23</v>
      </c>
      <c r="N2379" s="2" t="s">
        <v>55</v>
      </c>
      <c r="O2379" s="3">
        <v>50</v>
      </c>
      <c r="P2379" s="13">
        <f t="shared" si="496"/>
        <v>430.56</v>
      </c>
      <c r="Q2379" s="13" t="str">
        <f t="shared" si="497"/>
        <v>Normal</v>
      </c>
      <c r="S2379" s="21"/>
    </row>
    <row r="2380" customHeight="1" spans="1:19">
      <c r="A2380" s="2" t="s">
        <v>4179</v>
      </c>
      <c r="B2380" s="29" t="s">
        <v>1248</v>
      </c>
      <c r="C2380" s="2" t="s">
        <v>1035</v>
      </c>
      <c r="D2380" s="2" t="str">
        <f t="array" ref="D2380">_xlfn.XLOOKUP(C2380,Customers!A:A,Customers!B:B)</f>
        <v>Customer 1104</v>
      </c>
      <c r="E2380" s="2" t="s">
        <v>795</v>
      </c>
      <c r="F2380" s="2" t="str">
        <f t="array" ref="F2380">_xlfn.XLOOKUP(E2380,Restaurants!A:A,Restaurants!B:B)</f>
        <v>Restaurant 117</v>
      </c>
      <c r="G2380" s="2" t="s">
        <v>868</v>
      </c>
      <c r="H2380" s="2" t="str">
        <f t="array" ref="H2380">_xlfn.XLOOKUP(G2380,Food_Menu!A:A,Food_Menu!B:B)</f>
        <v>Food Item 0184</v>
      </c>
      <c r="I2380" s="2">
        <f t="array" ref="I2380">_xlfn.XLOOKUP(G2380,Food_Menu!A:A,Food_Menu!D:D)</f>
        <v>509.99</v>
      </c>
      <c r="J2380" s="2" t="s">
        <v>389</v>
      </c>
      <c r="K2380" s="2" t="str">
        <f t="array" ref="K2380">_xlfn.XLOOKUP(J2380,Delivery_Partners!A:A,Delivery_Partners!B:B)</f>
        <v>Delivery Partner 022</v>
      </c>
      <c r="L2380" s="3">
        <v>4</v>
      </c>
      <c r="M2380" s="2" t="s">
        <v>23</v>
      </c>
      <c r="N2380" s="2" t="s">
        <v>24</v>
      </c>
      <c r="O2380" s="3">
        <v>15</v>
      </c>
      <c r="P2380" s="13">
        <f t="shared" si="496"/>
        <v>2039.96</v>
      </c>
      <c r="Q2380" s="13" t="str">
        <f t="shared" si="497"/>
        <v>Fast</v>
      </c>
      <c r="S2380" s="21"/>
    </row>
    <row r="2381" hidden="1" customHeight="1" spans="1:19">
      <c r="A2381" s="2" t="s">
        <v>4180</v>
      </c>
      <c r="B2381" s="29" t="s">
        <v>1823</v>
      </c>
      <c r="C2381" s="2" t="s">
        <v>2198</v>
      </c>
      <c r="D2381" s="2" t="str">
        <f t="array" ref="D2381">_xlfn.XLOOKUP(C2381,Customers!A:A,Customers!B:B)</f>
        <v>Customer 0165</v>
      </c>
      <c r="E2381" s="2" t="s">
        <v>776</v>
      </c>
      <c r="F2381" s="2" t="str">
        <f t="array" ref="F2381">_xlfn.XLOOKUP(E2381,Restaurants!A:A,Restaurants!B:B)</f>
        <v>Restaurant 069</v>
      </c>
      <c r="G2381" s="2" t="s">
        <v>211</v>
      </c>
      <c r="H2381" s="2" t="str">
        <f t="array" ref="H2381">_xlfn.XLOOKUP(G2381,Food_Menu!A:A,Food_Menu!B:B)</f>
        <v>Food Item 0182</v>
      </c>
      <c r="I2381" s="2"/>
      <c r="J2381" s="2" t="s">
        <v>286</v>
      </c>
      <c r="K2381" s="2" t="str">
        <f t="array" ref="K2381">_xlfn.XLOOKUP(J2381,Delivery_Partners!A:A,Delivery_Partners!B:B)</f>
        <v>Delivery Partner 160</v>
      </c>
      <c r="L2381" s="3">
        <v>2</v>
      </c>
      <c r="M2381" s="2" t="s">
        <v>101</v>
      </c>
      <c r="N2381" s="2" t="s">
        <v>55</v>
      </c>
      <c r="O2381" s="2"/>
    </row>
    <row r="2382" customHeight="1" spans="1:19">
      <c r="A2382" s="2" t="s">
        <v>4181</v>
      </c>
      <c r="B2382" s="29" t="s">
        <v>1532</v>
      </c>
      <c r="C2382" s="2" t="s">
        <v>3219</v>
      </c>
      <c r="D2382" s="2" t="str">
        <f t="array" ref="D2382">_xlfn.XLOOKUP(C2382,Customers!A:A,Customers!B:B)</f>
        <v>Customer 1022</v>
      </c>
      <c r="E2382" s="2" t="s">
        <v>177</v>
      </c>
      <c r="F2382" s="2" t="str">
        <f t="array" ref="F2382">_xlfn.XLOOKUP(E2382,Restaurants!A:A,Restaurants!B:B)</f>
        <v>Restaurant 070</v>
      </c>
      <c r="G2382" s="2" t="s">
        <v>2114</v>
      </c>
      <c r="H2382" s="2" t="str">
        <f t="array" ref="H2382">_xlfn.XLOOKUP(G2382,Food_Menu!A:A,Food_Menu!B:B)</f>
        <v>Food Item 0193</v>
      </c>
      <c r="I2382" s="2">
        <f t="array" ref="I2382">_xlfn.XLOOKUP(G2382,Food_Menu!A:A,Food_Menu!D:D)</f>
        <v>565.09</v>
      </c>
      <c r="J2382" s="2" t="s">
        <v>909</v>
      </c>
      <c r="K2382" s="2" t="str">
        <f t="array" ref="K2382">_xlfn.XLOOKUP(J2382,Delivery_Partners!A:A,Delivery_Partners!B:B)</f>
        <v>Delivery Partner 005</v>
      </c>
      <c r="L2382" s="3">
        <v>1</v>
      </c>
      <c r="M2382" s="2" t="s">
        <v>23</v>
      </c>
      <c r="N2382" s="2" t="s">
        <v>74</v>
      </c>
      <c r="O2382" s="3">
        <v>33</v>
      </c>
      <c r="P2382" s="13">
        <f>I2382*L2382</f>
        <v>565.09</v>
      </c>
      <c r="Q2382" s="13" t="str">
        <f>IF(O2382="","Not Delivered",IF(O2382&lt;=30,"Fast",IF(O2382&lt;=60,"Normal","Slow")))</f>
        <v>Normal</v>
      </c>
      <c r="S2382" s="21"/>
    </row>
    <row r="2383" hidden="1" customHeight="1" spans="1:19">
      <c r="A2383" s="2" t="s">
        <v>4182</v>
      </c>
      <c r="B2383" s="28">
        <v>45967</v>
      </c>
      <c r="C2383" s="2" t="s">
        <v>4183</v>
      </c>
      <c r="D2383" s="2" t="str">
        <f t="array" ref="D2383">_xlfn.XLOOKUP(C2383,Customers!A:A,Customers!B:B)</f>
        <v>Customer 1100</v>
      </c>
      <c r="E2383" s="2" t="s">
        <v>712</v>
      </c>
      <c r="F2383" s="2" t="str">
        <f t="array" ref="F2383">_xlfn.XLOOKUP(E2383,Restaurants!A:A,Restaurants!B:B)</f>
        <v>Restaurant 074</v>
      </c>
      <c r="G2383" s="2" t="s">
        <v>363</v>
      </c>
      <c r="H2383" s="2" t="str">
        <f t="array" ref="H2383">_xlfn.XLOOKUP(G2383,Food_Menu!A:A,Food_Menu!B:B)</f>
        <v>Food Item 0102</v>
      </c>
      <c r="I2383" s="2"/>
      <c r="J2383" s="2" t="s">
        <v>164</v>
      </c>
      <c r="K2383" s="2" t="str">
        <f t="array" ref="K2383">_xlfn.XLOOKUP(J2383,Delivery_Partners!A:A,Delivery_Partners!B:B)</f>
        <v>Delivery Partner 161</v>
      </c>
      <c r="L2383" s="3">
        <v>2</v>
      </c>
      <c r="M2383" s="2" t="s">
        <v>101</v>
      </c>
      <c r="N2383" s="2" t="s">
        <v>24</v>
      </c>
      <c r="O2383" s="2"/>
    </row>
    <row r="2384" customHeight="1" spans="1:19">
      <c r="A2384" s="2" t="s">
        <v>4184</v>
      </c>
      <c r="B2384" s="29" t="s">
        <v>780</v>
      </c>
      <c r="C2384" s="2" t="s">
        <v>1050</v>
      </c>
      <c r="D2384" s="2" t="str">
        <f t="array" ref="D2384">_xlfn.XLOOKUP(C2384,Customers!A:A,Customers!B:B)</f>
        <v>Customer 1013</v>
      </c>
      <c r="E2384" s="2" t="s">
        <v>137</v>
      </c>
      <c r="F2384" s="2" t="str">
        <f t="array" ref="F2384">_xlfn.XLOOKUP(E2384,Restaurants!A:A,Restaurants!B:B)</f>
        <v>Restaurant 104</v>
      </c>
      <c r="G2384" s="2" t="s">
        <v>826</v>
      </c>
      <c r="H2384" s="2" t="str">
        <f t="array" ref="H2384">_xlfn.XLOOKUP(G2384,Food_Menu!A:A,Food_Menu!B:B)</f>
        <v>Food Item 0072</v>
      </c>
      <c r="I2384" s="2">
        <f t="array" ref="I2384">_xlfn.XLOOKUP(G2384,Food_Menu!A:A,Food_Menu!D:D)</f>
        <v>154.11</v>
      </c>
      <c r="J2384" s="2" t="s">
        <v>485</v>
      </c>
      <c r="K2384" s="2" t="str">
        <f t="array" ref="K2384">_xlfn.XLOOKUP(J2384,Delivery_Partners!A:A,Delivery_Partners!B:B)</f>
        <v>Delivery Partner 150</v>
      </c>
      <c r="L2384" s="3">
        <v>1</v>
      </c>
      <c r="M2384" s="2" t="s">
        <v>23</v>
      </c>
      <c r="N2384" s="2" t="s">
        <v>24</v>
      </c>
      <c r="O2384" s="3">
        <v>25</v>
      </c>
      <c r="P2384" s="13">
        <f t="shared" ref="P2384:P2387" si="498">I2384*L2384</f>
        <v>154.11</v>
      </c>
      <c r="Q2384" s="13" t="str">
        <f t="shared" ref="Q2384:Q2387" si="499">IF(O2384="","Not Delivered",IF(O2384&lt;=30,"Fast",IF(O2384&lt;=60,"Normal","Slow")))</f>
        <v>Fast</v>
      </c>
      <c r="S2384" s="21"/>
    </row>
    <row r="2385" customHeight="1" spans="1:19">
      <c r="A2385" s="2" t="s">
        <v>4185</v>
      </c>
      <c r="B2385" s="28">
        <v>45692</v>
      </c>
      <c r="C2385" s="2" t="s">
        <v>1538</v>
      </c>
      <c r="D2385" s="2" t="str">
        <f t="array" ref="D2385">_xlfn.XLOOKUP(C2385,Customers!A:A,Customers!B:B)</f>
        <v>Customer 0754</v>
      </c>
      <c r="E2385" s="2" t="s">
        <v>245</v>
      </c>
      <c r="F2385" s="2" t="str">
        <f t="array" ref="F2385">_xlfn.XLOOKUP(E2385,Restaurants!A:A,Restaurants!B:B)</f>
        <v>Restaurant 101</v>
      </c>
      <c r="G2385" s="2" t="s">
        <v>748</v>
      </c>
      <c r="H2385" s="2" t="str">
        <f t="array" ref="H2385">_xlfn.XLOOKUP(G2385,Food_Menu!A:A,Food_Menu!B:B)</f>
        <v>Food Item 0110</v>
      </c>
      <c r="I2385" s="2">
        <f t="array" ref="I2385">_xlfn.XLOOKUP(G2385,Food_Menu!A:A,Food_Menu!D:D)</f>
        <v>384.6</v>
      </c>
      <c r="J2385" s="2" t="s">
        <v>707</v>
      </c>
      <c r="K2385" s="2" t="str">
        <f t="array" ref="K2385">_xlfn.XLOOKUP(J2385,Delivery_Partners!A:A,Delivery_Partners!B:B)</f>
        <v>Delivery Partner 171</v>
      </c>
      <c r="L2385" s="3">
        <v>2</v>
      </c>
      <c r="M2385" s="2" t="s">
        <v>23</v>
      </c>
      <c r="N2385" s="2" t="s">
        <v>55</v>
      </c>
      <c r="O2385" s="3">
        <v>46</v>
      </c>
      <c r="P2385" s="13">
        <f t="shared" si="498"/>
        <v>769.2</v>
      </c>
      <c r="Q2385" s="13" t="str">
        <f t="shared" si="499"/>
        <v>Normal</v>
      </c>
      <c r="S2385" s="21"/>
    </row>
    <row r="2386" customHeight="1" spans="1:19">
      <c r="A2386" s="2" t="s">
        <v>4186</v>
      </c>
      <c r="B2386" s="29" t="s">
        <v>1648</v>
      </c>
      <c r="C2386" s="2" t="s">
        <v>876</v>
      </c>
      <c r="D2386" s="2" t="str">
        <f t="array" ref="D2386">_xlfn.XLOOKUP(C2386,Customers!A:A,Customers!B:B)</f>
        <v>Customer 1027</v>
      </c>
      <c r="E2386" s="2" t="s">
        <v>498</v>
      </c>
      <c r="F2386" s="2" t="str">
        <f t="array" ref="F2386">_xlfn.XLOOKUP(E2386,Restaurants!A:A,Restaurants!B:B)</f>
        <v>Restaurant 003</v>
      </c>
      <c r="G2386" s="2" t="s">
        <v>1018</v>
      </c>
      <c r="H2386" s="2" t="str">
        <f t="array" ref="H2386">_xlfn.XLOOKUP(G2386,Food_Menu!A:A,Food_Menu!B:B)</f>
        <v>Food Item 0175</v>
      </c>
      <c r="I2386" s="2">
        <f t="array" ref="I2386">_xlfn.XLOOKUP(G2386,Food_Menu!A:A,Food_Menu!D:D)</f>
        <v>114.67</v>
      </c>
      <c r="J2386" s="2" t="s">
        <v>898</v>
      </c>
      <c r="K2386" s="2" t="str">
        <f t="array" ref="K2386">_xlfn.XLOOKUP(J2386,Delivery_Partners!A:A,Delivery_Partners!B:B)</f>
        <v>Delivery Partner 138</v>
      </c>
      <c r="L2386" s="3">
        <v>2</v>
      </c>
      <c r="M2386" s="2" t="s">
        <v>23</v>
      </c>
      <c r="N2386" s="2" t="s">
        <v>24</v>
      </c>
      <c r="O2386" s="3">
        <v>22</v>
      </c>
      <c r="P2386" s="13">
        <f t="shared" si="498"/>
        <v>229.34</v>
      </c>
      <c r="Q2386" s="13" t="str">
        <f t="shared" si="499"/>
        <v>Fast</v>
      </c>
      <c r="S2386" s="21"/>
    </row>
    <row r="2387" customHeight="1" spans="1:19">
      <c r="A2387" s="2" t="s">
        <v>4187</v>
      </c>
      <c r="B2387" s="28">
        <v>45814</v>
      </c>
      <c r="C2387" s="2" t="s">
        <v>1981</v>
      </c>
      <c r="D2387" s="2" t="str">
        <f t="array" ref="D2387">_xlfn.XLOOKUP(C2387,Customers!A:A,Customers!B:B)</f>
        <v>Customer 0039</v>
      </c>
      <c r="E2387" s="2" t="s">
        <v>187</v>
      </c>
      <c r="F2387" s="2" t="str">
        <f t="array" ref="F2387">_xlfn.XLOOKUP(E2387,Restaurants!A:A,Restaurants!B:B)</f>
        <v>Restaurant 065</v>
      </c>
      <c r="G2387" s="2" t="s">
        <v>183</v>
      </c>
      <c r="H2387" s="2" t="str">
        <f t="array" ref="H2387">_xlfn.XLOOKUP(G2387,Food_Menu!A:A,Food_Menu!B:B)</f>
        <v>Food Item 0137</v>
      </c>
      <c r="I2387" s="2">
        <f t="array" ref="I2387">_xlfn.XLOOKUP(G2387,Food_Menu!A:A,Food_Menu!D:D)</f>
        <v>200.4</v>
      </c>
      <c r="J2387" s="2" t="s">
        <v>443</v>
      </c>
      <c r="K2387" s="2" t="str">
        <f t="array" ref="K2387">_xlfn.XLOOKUP(J2387,Delivery_Partners!A:A,Delivery_Partners!B:B)</f>
        <v>Delivery Partner 083</v>
      </c>
      <c r="L2387" s="3">
        <v>1</v>
      </c>
      <c r="M2387" s="2" t="s">
        <v>23</v>
      </c>
      <c r="N2387" s="2" t="s">
        <v>24</v>
      </c>
      <c r="O2387" s="3">
        <v>40</v>
      </c>
      <c r="P2387" s="13">
        <f t="shared" si="498"/>
        <v>200.4</v>
      </c>
      <c r="Q2387" s="13" t="str">
        <f t="shared" si="499"/>
        <v>Normal</v>
      </c>
      <c r="S2387" s="21"/>
    </row>
    <row r="2388" hidden="1" customHeight="1" spans="1:19">
      <c r="A2388" s="2" t="s">
        <v>4188</v>
      </c>
      <c r="B2388" s="29" t="s">
        <v>1875</v>
      </c>
      <c r="C2388" s="2" t="s">
        <v>4189</v>
      </c>
      <c r="D2388" s="2" t="str">
        <f t="array" ref="D2388">_xlfn.XLOOKUP(C2388,Customers!A:A,Customers!B:B)</f>
        <v>Customer 0981</v>
      </c>
      <c r="E2388" s="2" t="s">
        <v>157</v>
      </c>
      <c r="F2388" s="2" t="str">
        <f t="array" ref="F2388">_xlfn.XLOOKUP(E2388,Restaurants!A:A,Restaurants!B:B)</f>
        <v>Restaurant 066</v>
      </c>
      <c r="G2388" s="2" t="s">
        <v>2199</v>
      </c>
      <c r="H2388" s="2" t="str">
        <f t="array" ref="H2388">_xlfn.XLOOKUP(G2388,Food_Menu!A:A,Food_Menu!B:B)</f>
        <v>Food Item 0133</v>
      </c>
      <c r="I2388" s="2"/>
      <c r="J2388" s="2" t="s">
        <v>811</v>
      </c>
      <c r="K2388" s="2" t="str">
        <f t="array" ref="K2388">_xlfn.XLOOKUP(J2388,Delivery_Partners!A:A,Delivery_Partners!B:B)</f>
        <v>Delivery Partner 147</v>
      </c>
      <c r="L2388" s="3">
        <v>2</v>
      </c>
      <c r="M2388" s="2" t="s">
        <v>101</v>
      </c>
      <c r="N2388" s="2" t="s">
        <v>55</v>
      </c>
      <c r="O2388" s="2"/>
    </row>
    <row r="2389" customHeight="1" spans="1:19">
      <c r="A2389" s="2" t="s">
        <v>4190</v>
      </c>
      <c r="B2389" s="28">
        <v>45725</v>
      </c>
      <c r="C2389" s="2" t="s">
        <v>4104</v>
      </c>
      <c r="D2389" s="2" t="str">
        <f t="array" ref="D2389">_xlfn.XLOOKUP(C2389,Customers!A:A,Customers!B:B)</f>
        <v>Customer 0614</v>
      </c>
      <c r="E2389" s="2" t="s">
        <v>616</v>
      </c>
      <c r="F2389" s="2" t="str">
        <f t="array" ref="F2389">_xlfn.XLOOKUP(E2389,Restaurants!A:A,Restaurants!B:B)</f>
        <v>Restaurant 027</v>
      </c>
      <c r="G2389" s="2" t="s">
        <v>202</v>
      </c>
      <c r="H2389" s="2" t="str">
        <f t="array" ref="H2389">_xlfn.XLOOKUP(G2389,Food_Menu!A:A,Food_Menu!B:B)</f>
        <v>Food Item 0096</v>
      </c>
      <c r="I2389" s="2">
        <f t="array" ref="I2389">_xlfn.XLOOKUP(G2389,Food_Menu!A:A,Food_Menu!D:D)</f>
        <v>399.57</v>
      </c>
      <c r="J2389" s="2" t="s">
        <v>1104</v>
      </c>
      <c r="K2389" s="2" t="str">
        <f t="array" ref="K2389">_xlfn.XLOOKUP(J2389,Delivery_Partners!A:A,Delivery_Partners!B:B)</f>
        <v>Delivery Partner 178</v>
      </c>
      <c r="L2389" s="3">
        <v>1</v>
      </c>
      <c r="M2389" s="2" t="s">
        <v>23</v>
      </c>
      <c r="N2389" s="2" t="s">
        <v>24</v>
      </c>
      <c r="O2389" s="3">
        <v>33</v>
      </c>
      <c r="P2389" s="13">
        <f t="shared" ref="P2389:P2405" si="500">I2389*L2389</f>
        <v>399.57</v>
      </c>
      <c r="Q2389" s="13" t="str">
        <f t="shared" ref="Q2389:Q2405" si="501">IF(O2389="","Not Delivered",IF(O2389&lt;=30,"Fast",IF(O2389&lt;=60,"Normal","Slow")))</f>
        <v>Normal</v>
      </c>
      <c r="S2389" s="21"/>
    </row>
    <row r="2390" customHeight="1" spans="1:19">
      <c r="A2390" s="2" t="s">
        <v>4191</v>
      </c>
      <c r="B2390" s="29" t="s">
        <v>730</v>
      </c>
      <c r="C2390" s="2" t="s">
        <v>2716</v>
      </c>
      <c r="D2390" s="2" t="str">
        <f t="array" ref="D2390">_xlfn.XLOOKUP(C2390,Customers!A:A,Customers!B:B)</f>
        <v>Customer 1151</v>
      </c>
      <c r="E2390" s="2" t="s">
        <v>807</v>
      </c>
      <c r="F2390" s="2" t="str">
        <f t="array" ref="F2390">_xlfn.XLOOKUP(E2390,Restaurants!A:A,Restaurants!B:B)</f>
        <v>Restaurant 118</v>
      </c>
      <c r="G2390" s="2" t="s">
        <v>1737</v>
      </c>
      <c r="H2390" s="2" t="str">
        <f t="array" ref="H2390">_xlfn.XLOOKUP(G2390,Food_Menu!A:A,Food_Menu!B:B)</f>
        <v>Food Item 0154</v>
      </c>
      <c r="I2390" s="2">
        <f t="array" ref="I2390">_xlfn.XLOOKUP(G2390,Food_Menu!A:A,Food_Menu!D:D)</f>
        <v>357.62</v>
      </c>
      <c r="J2390" s="2" t="s">
        <v>164</v>
      </c>
      <c r="K2390" s="2" t="str">
        <f t="array" ref="K2390">_xlfn.XLOOKUP(J2390,Delivery_Partners!A:A,Delivery_Partners!B:B)</f>
        <v>Delivery Partner 161</v>
      </c>
      <c r="L2390" s="3">
        <v>3</v>
      </c>
      <c r="M2390" s="2" t="s">
        <v>23</v>
      </c>
      <c r="N2390" s="2" t="s">
        <v>24</v>
      </c>
      <c r="O2390" s="3">
        <v>23</v>
      </c>
      <c r="P2390" s="13">
        <f t="shared" si="500"/>
        <v>1072.86</v>
      </c>
      <c r="Q2390" s="13" t="str">
        <f t="shared" si="501"/>
        <v>Fast</v>
      </c>
      <c r="S2390" s="21"/>
    </row>
    <row r="2391" customHeight="1" spans="1:19">
      <c r="A2391" s="2" t="s">
        <v>4192</v>
      </c>
      <c r="B2391" s="29" t="s">
        <v>1166</v>
      </c>
      <c r="C2391" s="2" t="s">
        <v>4193</v>
      </c>
      <c r="D2391" s="2" t="str">
        <f t="array" ref="D2391">_xlfn.XLOOKUP(C2391,Customers!A:A,Customers!B:B)</f>
        <v>Customer 0103</v>
      </c>
      <c r="E2391" s="2" t="s">
        <v>83</v>
      </c>
      <c r="F2391" s="2" t="str">
        <f t="array" ref="F2391">_xlfn.XLOOKUP(E2391,Restaurants!A:A,Restaurants!B:B)</f>
        <v>Restaurant 032</v>
      </c>
      <c r="G2391" s="2" t="s">
        <v>856</v>
      </c>
      <c r="H2391" s="2" t="str">
        <f t="array" ref="H2391">_xlfn.XLOOKUP(G2391,Food_Menu!A:A,Food_Menu!B:B)</f>
        <v>Food Item 0191</v>
      </c>
      <c r="I2391" s="2">
        <f t="array" ref="I2391">_xlfn.XLOOKUP(G2391,Food_Menu!A:A,Food_Menu!D:D)</f>
        <v>443.82</v>
      </c>
      <c r="J2391" s="2" t="s">
        <v>923</v>
      </c>
      <c r="K2391" s="2" t="str">
        <f t="array" ref="K2391">_xlfn.XLOOKUP(J2391,Delivery_Partners!A:A,Delivery_Partners!B:B)</f>
        <v>Delivery Partner 142</v>
      </c>
      <c r="L2391" s="3">
        <v>2</v>
      </c>
      <c r="M2391" s="2" t="s">
        <v>23</v>
      </c>
      <c r="N2391" s="2" t="s">
        <v>74</v>
      </c>
      <c r="O2391" s="3">
        <v>31</v>
      </c>
      <c r="P2391" s="13">
        <f t="shared" si="500"/>
        <v>887.64</v>
      </c>
      <c r="Q2391" s="13" t="str">
        <f t="shared" si="501"/>
        <v>Normal</v>
      </c>
      <c r="S2391" s="21"/>
    </row>
    <row r="2392" customHeight="1" spans="1:19">
      <c r="A2392" s="2" t="s">
        <v>4194</v>
      </c>
      <c r="B2392" s="28">
        <v>45880</v>
      </c>
      <c r="C2392" s="2" t="s">
        <v>4195</v>
      </c>
      <c r="D2392" s="2" t="str">
        <f t="array" ref="D2392">_xlfn.XLOOKUP(C2392,Customers!A:A,Customers!B:B)</f>
        <v>Customer 1117</v>
      </c>
      <c r="E2392" s="2" t="s">
        <v>245</v>
      </c>
      <c r="F2392" s="2" t="str">
        <f t="array" ref="F2392">_xlfn.XLOOKUP(E2392,Restaurants!A:A,Restaurants!B:B)</f>
        <v>Restaurant 101</v>
      </c>
      <c r="G2392" s="2" t="s">
        <v>1212</v>
      </c>
      <c r="H2392" s="2" t="str">
        <f t="array" ref="H2392">_xlfn.XLOOKUP(G2392,Food_Menu!A:A,Food_Menu!B:B)</f>
        <v>Food Item 0147</v>
      </c>
      <c r="I2392" s="2">
        <f t="array" ref="I2392">_xlfn.XLOOKUP(G2392,Food_Menu!A:A,Food_Menu!D:D)</f>
        <v>263.56</v>
      </c>
      <c r="J2392" s="2" t="s">
        <v>938</v>
      </c>
      <c r="K2392" s="2" t="str">
        <f t="array" ref="K2392">_xlfn.XLOOKUP(J2392,Delivery_Partners!A:A,Delivery_Partners!B:B)</f>
        <v>Delivery Partner 139</v>
      </c>
      <c r="L2392" s="3">
        <v>4</v>
      </c>
      <c r="M2392" s="2" t="s">
        <v>23</v>
      </c>
      <c r="N2392" s="2" t="s">
        <v>24</v>
      </c>
      <c r="O2392" s="3">
        <v>46</v>
      </c>
      <c r="P2392" s="13">
        <f t="shared" si="500"/>
        <v>1054.24</v>
      </c>
      <c r="Q2392" s="13" t="str">
        <f t="shared" si="501"/>
        <v>Normal</v>
      </c>
      <c r="S2392" s="21"/>
    </row>
    <row r="2393" customHeight="1" spans="1:19">
      <c r="A2393" s="2" t="s">
        <v>4196</v>
      </c>
      <c r="B2393" s="28">
        <v>45669</v>
      </c>
      <c r="C2393" s="2" t="s">
        <v>3181</v>
      </c>
      <c r="D2393" s="2" t="str">
        <f t="array" ref="D2393">_xlfn.XLOOKUP(C2393,Customers!A:A,Customers!B:B)</f>
        <v>Customer 0689</v>
      </c>
      <c r="E2393" s="2" t="s">
        <v>71</v>
      </c>
      <c r="F2393" s="2" t="str">
        <f t="array" ref="F2393">_xlfn.XLOOKUP(E2393,Restaurants!A:A,Restaurants!B:B)</f>
        <v>Restaurant 013</v>
      </c>
      <c r="G2393" s="2" t="s">
        <v>290</v>
      </c>
      <c r="H2393" s="2" t="str">
        <f t="array" ref="H2393">_xlfn.XLOOKUP(G2393,Food_Menu!A:A,Food_Menu!B:B)</f>
        <v>Food Item 0089</v>
      </c>
      <c r="I2393" s="2">
        <f t="array" ref="I2393">_xlfn.XLOOKUP(G2393,Food_Menu!A:A,Food_Menu!D:D)</f>
        <v>262.73</v>
      </c>
      <c r="J2393" s="2" t="s">
        <v>461</v>
      </c>
      <c r="K2393" s="2" t="str">
        <f t="array" ref="K2393">_xlfn.XLOOKUP(J2393,Delivery_Partners!A:A,Delivery_Partners!B:B)</f>
        <v>Delivery Partner 118</v>
      </c>
      <c r="L2393" s="3">
        <v>1</v>
      </c>
      <c r="M2393" s="2" t="s">
        <v>23</v>
      </c>
      <c r="N2393" s="2" t="s">
        <v>24</v>
      </c>
      <c r="O2393" s="3">
        <v>53</v>
      </c>
      <c r="P2393" s="13">
        <f t="shared" si="500"/>
        <v>262.73</v>
      </c>
      <c r="Q2393" s="13" t="str">
        <f t="shared" si="501"/>
        <v>Normal</v>
      </c>
      <c r="S2393" s="21"/>
    </row>
    <row r="2394" customHeight="1" spans="1:19">
      <c r="A2394" s="2" t="s">
        <v>4197</v>
      </c>
      <c r="B2394" s="28">
        <v>45820</v>
      </c>
      <c r="C2394" s="2" t="s">
        <v>4198</v>
      </c>
      <c r="D2394" s="2" t="str">
        <f t="array" ref="D2394">_xlfn.XLOOKUP(C2394,Customers!A:A,Customers!B:B)</f>
        <v>Customer 0125</v>
      </c>
      <c r="E2394" s="2" t="s">
        <v>366</v>
      </c>
      <c r="F2394" s="2" t="str">
        <f t="array" ref="F2394">_xlfn.XLOOKUP(E2394,Restaurants!A:A,Restaurants!B:B)</f>
        <v>Restaurant 073</v>
      </c>
      <c r="G2394" s="2" t="s">
        <v>1040</v>
      </c>
      <c r="H2394" s="2" t="str">
        <f t="array" ref="H2394">_xlfn.XLOOKUP(G2394,Food_Menu!A:A,Food_Menu!B:B)</f>
        <v>Food Item 0185</v>
      </c>
      <c r="I2394" s="2">
        <f t="array" ref="I2394">_xlfn.XLOOKUP(G2394,Food_Menu!A:A,Food_Menu!D:D)</f>
        <v>565.74</v>
      </c>
      <c r="J2394" s="2" t="s">
        <v>164</v>
      </c>
      <c r="K2394" s="2" t="str">
        <f t="array" ref="K2394">_xlfn.XLOOKUP(J2394,Delivery_Partners!A:A,Delivery_Partners!B:B)</f>
        <v>Delivery Partner 161</v>
      </c>
      <c r="L2394" s="3">
        <v>1</v>
      </c>
      <c r="M2394" s="2" t="s">
        <v>23</v>
      </c>
      <c r="N2394" s="2" t="s">
        <v>42</v>
      </c>
      <c r="O2394" s="3">
        <v>58</v>
      </c>
      <c r="P2394" s="13">
        <f t="shared" si="500"/>
        <v>565.74</v>
      </c>
      <c r="Q2394" s="13" t="str">
        <f t="shared" si="501"/>
        <v>Normal</v>
      </c>
      <c r="S2394" s="21"/>
    </row>
    <row r="2395" customHeight="1" spans="1:19">
      <c r="A2395" s="2" t="s">
        <v>4199</v>
      </c>
      <c r="B2395" s="29" t="s">
        <v>783</v>
      </c>
      <c r="C2395" s="2" t="s">
        <v>1770</v>
      </c>
      <c r="D2395" s="2" t="str">
        <f t="array" ref="D2395">_xlfn.XLOOKUP(C2395,Customers!A:A,Customers!B:B)</f>
        <v>Customer 0611</v>
      </c>
      <c r="E2395" s="2" t="s">
        <v>552</v>
      </c>
      <c r="F2395" s="2" t="str">
        <f t="array" ref="F2395">_xlfn.XLOOKUP(E2395,Restaurants!A:A,Restaurants!B:B)</f>
        <v>Restaurant 089</v>
      </c>
      <c r="G2395" s="2" t="s">
        <v>1569</v>
      </c>
      <c r="H2395" s="2" t="str">
        <f t="array" ref="H2395">_xlfn.XLOOKUP(G2395,Food_Menu!A:A,Food_Menu!B:B)</f>
        <v>Food Item 0208</v>
      </c>
      <c r="I2395" s="2">
        <f t="array" ref="I2395">_xlfn.XLOOKUP(G2395,Food_Menu!A:A,Food_Menu!D:D)</f>
        <v>493.1</v>
      </c>
      <c r="J2395" s="2" t="s">
        <v>1443</v>
      </c>
      <c r="K2395" s="2" t="str">
        <f t="array" ref="K2395">_xlfn.XLOOKUP(J2395,Delivery_Partners!A:A,Delivery_Partners!B:B)</f>
        <v>Delivery Partner 078</v>
      </c>
      <c r="L2395" s="3">
        <v>1</v>
      </c>
      <c r="M2395" s="2" t="s">
        <v>23</v>
      </c>
      <c r="N2395" s="2" t="s">
        <v>24</v>
      </c>
      <c r="O2395" s="3">
        <v>41</v>
      </c>
      <c r="P2395" s="13">
        <f t="shared" si="500"/>
        <v>493.1</v>
      </c>
      <c r="Q2395" s="13" t="str">
        <f t="shared" si="501"/>
        <v>Normal</v>
      </c>
      <c r="S2395" s="21"/>
    </row>
    <row r="2396" customHeight="1" spans="1:19">
      <c r="A2396" s="2" t="s">
        <v>4200</v>
      </c>
      <c r="B2396" s="29" t="s">
        <v>830</v>
      </c>
      <c r="C2396" s="2" t="s">
        <v>1356</v>
      </c>
      <c r="D2396" s="2" t="str">
        <f t="array" ref="D2396">_xlfn.XLOOKUP(C2396,Customers!A:A,Customers!B:B)</f>
        <v>Customer 0045</v>
      </c>
      <c r="E2396" s="2" t="s">
        <v>249</v>
      </c>
      <c r="F2396" s="2" t="str">
        <f t="array" ref="F2396">_xlfn.XLOOKUP(E2396,Restaurants!A:A,Restaurants!B:B)</f>
        <v>Restaurant 061</v>
      </c>
      <c r="G2396" s="2" t="s">
        <v>1114</v>
      </c>
      <c r="H2396" s="2" t="str">
        <f t="array" ref="H2396">_xlfn.XLOOKUP(G2396,Food_Menu!A:A,Food_Menu!B:B)</f>
        <v>Food Item 0176</v>
      </c>
      <c r="I2396" s="2">
        <f t="array" ref="I2396">_xlfn.XLOOKUP(G2396,Food_Menu!A:A,Food_Menu!D:D)</f>
        <v>167.27</v>
      </c>
      <c r="J2396" s="2" t="s">
        <v>887</v>
      </c>
      <c r="K2396" s="2" t="str">
        <f t="array" ref="K2396">_xlfn.XLOOKUP(J2396,Delivery_Partners!A:A,Delivery_Partners!B:B)</f>
        <v>Delivery Partner 091</v>
      </c>
      <c r="L2396" s="3">
        <v>1</v>
      </c>
      <c r="M2396" s="2" t="s">
        <v>23</v>
      </c>
      <c r="N2396" s="2" t="s">
        <v>24</v>
      </c>
      <c r="O2396" s="3">
        <v>38</v>
      </c>
      <c r="P2396" s="13">
        <f t="shared" si="500"/>
        <v>167.27</v>
      </c>
      <c r="Q2396" s="13" t="str">
        <f t="shared" si="501"/>
        <v>Normal</v>
      </c>
      <c r="S2396" s="21"/>
    </row>
    <row r="2397" customHeight="1" spans="1:19">
      <c r="A2397" s="2" t="s">
        <v>4201</v>
      </c>
      <c r="B2397" s="29" t="s">
        <v>2866</v>
      </c>
      <c r="C2397" s="2" t="s">
        <v>2840</v>
      </c>
      <c r="D2397" s="2" t="str">
        <f t="array" ref="D2397">_xlfn.XLOOKUP(C2397,Customers!A:A,Customers!B:B)</f>
        <v>Customer 0100</v>
      </c>
      <c r="E2397" s="2" t="s">
        <v>71</v>
      </c>
      <c r="F2397" s="2" t="str">
        <f t="array" ref="F2397">_xlfn.XLOOKUP(E2397,Restaurants!A:A,Restaurants!B:B)</f>
        <v>Restaurant 013</v>
      </c>
      <c r="G2397" s="2" t="s">
        <v>2114</v>
      </c>
      <c r="H2397" s="2" t="str">
        <f t="array" ref="H2397">_xlfn.XLOOKUP(G2397,Food_Menu!A:A,Food_Menu!B:B)</f>
        <v>Food Item 0193</v>
      </c>
      <c r="I2397" s="2">
        <f t="array" ref="I2397">_xlfn.XLOOKUP(G2397,Food_Menu!A:A,Food_Menu!D:D)</f>
        <v>565.09</v>
      </c>
      <c r="J2397" s="2" t="s">
        <v>241</v>
      </c>
      <c r="K2397" s="2" t="str">
        <f t="array" ref="K2397">_xlfn.XLOOKUP(J2397,Delivery_Partners!A:A,Delivery_Partners!B:B)</f>
        <v>Delivery Partner 152</v>
      </c>
      <c r="L2397" s="3">
        <v>1</v>
      </c>
      <c r="M2397" s="2" t="s">
        <v>23</v>
      </c>
      <c r="N2397" s="2" t="s">
        <v>74</v>
      </c>
      <c r="O2397" s="3">
        <v>40</v>
      </c>
      <c r="P2397" s="13">
        <f t="shared" si="500"/>
        <v>565.09</v>
      </c>
      <c r="Q2397" s="13" t="str">
        <f t="shared" si="501"/>
        <v>Normal</v>
      </c>
      <c r="S2397" s="21"/>
    </row>
    <row r="2398" customHeight="1" spans="1:19">
      <c r="A2398" s="2" t="s">
        <v>4202</v>
      </c>
      <c r="B2398" s="29" t="s">
        <v>1639</v>
      </c>
      <c r="C2398" s="2" t="s">
        <v>2853</v>
      </c>
      <c r="D2398" s="2" t="str">
        <f t="array" ref="D2398">_xlfn.XLOOKUP(C2398,Customers!A:A,Customers!B:B)</f>
        <v>Customer 0639</v>
      </c>
      <c r="E2398" s="2" t="s">
        <v>871</v>
      </c>
      <c r="F2398" s="2" t="str">
        <f t="array" ref="F2398">_xlfn.XLOOKUP(E2398,Restaurants!A:A,Restaurants!B:B)</f>
        <v>Restaurant 015</v>
      </c>
      <c r="G2398" s="2" t="s">
        <v>2324</v>
      </c>
      <c r="H2398" s="2" t="str">
        <f t="array" ref="H2398">_xlfn.XLOOKUP(G2398,Food_Menu!A:A,Food_Menu!B:B)</f>
        <v>Food Item 0059</v>
      </c>
      <c r="I2398" s="2">
        <f t="array" ref="I2398">_xlfn.XLOOKUP(G2398,Food_Menu!A:A,Food_Menu!D:D)</f>
        <v>524.23</v>
      </c>
      <c r="J2398" s="2" t="s">
        <v>1246</v>
      </c>
      <c r="K2398" s="2" t="str">
        <f t="array" ref="K2398">_xlfn.XLOOKUP(J2398,Delivery_Partners!A:A,Delivery_Partners!B:B)</f>
        <v>Delivery Partner 048</v>
      </c>
      <c r="L2398" s="3">
        <v>2</v>
      </c>
      <c r="M2398" s="2" t="s">
        <v>23</v>
      </c>
      <c r="N2398" s="2" t="s">
        <v>42</v>
      </c>
      <c r="O2398" s="3">
        <v>58</v>
      </c>
      <c r="P2398" s="13">
        <f t="shared" si="500"/>
        <v>1048.46</v>
      </c>
      <c r="Q2398" s="13" t="str">
        <f t="shared" si="501"/>
        <v>Normal</v>
      </c>
      <c r="S2398" s="21"/>
    </row>
    <row r="2399" customHeight="1" spans="1:19">
      <c r="A2399" s="2" t="s">
        <v>4203</v>
      </c>
      <c r="B2399" s="29" t="s">
        <v>103</v>
      </c>
      <c r="C2399" s="2" t="s">
        <v>2956</v>
      </c>
      <c r="D2399" s="2" t="str">
        <f t="array" ref="D2399">_xlfn.XLOOKUP(C2399,Customers!A:A,Customers!B:B)</f>
        <v>Customer 0980</v>
      </c>
      <c r="E2399" s="2" t="s">
        <v>366</v>
      </c>
      <c r="F2399" s="2" t="str">
        <f t="array" ref="F2399">_xlfn.XLOOKUP(E2399,Restaurants!A:A,Restaurants!B:B)</f>
        <v>Restaurant 073</v>
      </c>
      <c r="G2399" s="2" t="s">
        <v>294</v>
      </c>
      <c r="H2399" s="2" t="str">
        <f t="array" ref="H2399">_xlfn.XLOOKUP(G2399,Food_Menu!A:A,Food_Menu!B:B)</f>
        <v>Food Item 0093</v>
      </c>
      <c r="I2399" s="2">
        <f t="array" ref="I2399">_xlfn.XLOOKUP(G2399,Food_Menu!A:A,Food_Menu!D:D)</f>
        <v>337.02</v>
      </c>
      <c r="J2399" s="2" t="s">
        <v>898</v>
      </c>
      <c r="K2399" s="2" t="str">
        <f t="array" ref="K2399">_xlfn.XLOOKUP(J2399,Delivery_Partners!A:A,Delivery_Partners!B:B)</f>
        <v>Delivery Partner 138</v>
      </c>
      <c r="L2399" s="3">
        <v>1</v>
      </c>
      <c r="M2399" s="2" t="s">
        <v>23</v>
      </c>
      <c r="N2399" s="2" t="s">
        <v>24</v>
      </c>
      <c r="O2399" s="3">
        <v>41</v>
      </c>
      <c r="P2399" s="13">
        <f t="shared" si="500"/>
        <v>337.02</v>
      </c>
      <c r="Q2399" s="13" t="str">
        <f t="shared" si="501"/>
        <v>Normal</v>
      </c>
      <c r="S2399" s="21"/>
    </row>
    <row r="2400" customHeight="1" spans="1:19">
      <c r="A2400" s="2" t="s">
        <v>4204</v>
      </c>
      <c r="B2400" s="29" t="s">
        <v>1137</v>
      </c>
      <c r="C2400" s="2" t="s">
        <v>508</v>
      </c>
      <c r="D2400" s="2" t="str">
        <f t="array" ref="D2400">_xlfn.XLOOKUP(C2400,Customers!A:A,Customers!B:B)</f>
        <v>Customer 0130</v>
      </c>
      <c r="E2400" s="2" t="s">
        <v>137</v>
      </c>
      <c r="F2400" s="2" t="str">
        <f t="array" ref="F2400">_xlfn.XLOOKUP(E2400,Restaurants!A:A,Restaurants!B:B)</f>
        <v>Restaurant 104</v>
      </c>
      <c r="G2400" s="2" t="s">
        <v>1016</v>
      </c>
      <c r="H2400" s="2" t="str">
        <f t="array" ref="H2400">_xlfn.XLOOKUP(G2400,Food_Menu!A:A,Food_Menu!B:B)</f>
        <v>Food Item 0055</v>
      </c>
      <c r="I2400" s="2">
        <f t="array" ref="I2400">_xlfn.XLOOKUP(G2400,Food_Menu!A:A,Food_Menu!D:D)</f>
        <v>601.63</v>
      </c>
      <c r="J2400" s="2" t="s">
        <v>80</v>
      </c>
      <c r="K2400" s="2" t="str">
        <f t="array" ref="K2400">_xlfn.XLOOKUP(J2400,Delivery_Partners!A:A,Delivery_Partners!B:B)</f>
        <v>Delivery Partner 020</v>
      </c>
      <c r="L2400" s="3">
        <v>4</v>
      </c>
      <c r="M2400" s="2" t="s">
        <v>23</v>
      </c>
      <c r="N2400" s="2" t="s">
        <v>55</v>
      </c>
      <c r="O2400" s="3">
        <v>36</v>
      </c>
      <c r="P2400" s="13">
        <f t="shared" si="500"/>
        <v>2406.52</v>
      </c>
      <c r="Q2400" s="13" t="str">
        <f t="shared" si="501"/>
        <v>Normal</v>
      </c>
      <c r="S2400" s="21"/>
    </row>
    <row r="2401" customHeight="1" spans="1:19">
      <c r="A2401" s="2" t="s">
        <v>4205</v>
      </c>
      <c r="B2401" s="29" t="s">
        <v>1709</v>
      </c>
      <c r="C2401" s="2" t="s">
        <v>4206</v>
      </c>
      <c r="D2401" s="2" t="str">
        <f t="array" ref="D2401">_xlfn.XLOOKUP(C2401,Customers!A:A,Customers!B:B)</f>
        <v>Customer 0315</v>
      </c>
      <c r="E2401" s="2" t="s">
        <v>566</v>
      </c>
      <c r="F2401" s="2" t="str">
        <f t="array" ref="F2401">_xlfn.XLOOKUP(E2401,Restaurants!A:A,Restaurants!B:B)</f>
        <v>Restaurant 072</v>
      </c>
      <c r="G2401" s="2" t="s">
        <v>946</v>
      </c>
      <c r="H2401" s="2" t="str">
        <f t="array" ref="H2401">_xlfn.XLOOKUP(G2401,Food_Menu!A:A,Food_Menu!B:B)</f>
        <v>Food Item 0081</v>
      </c>
      <c r="I2401" s="2">
        <f t="array" ref="I2401">_xlfn.XLOOKUP(G2401,Food_Menu!A:A,Food_Menu!D:D)</f>
        <v>453.95</v>
      </c>
      <c r="J2401" s="2" t="s">
        <v>123</v>
      </c>
      <c r="K2401" s="2" t="str">
        <f t="array" ref="K2401">_xlfn.XLOOKUP(J2401,Delivery_Partners!A:A,Delivery_Partners!B:B)</f>
        <v>Delivery Partner 106</v>
      </c>
      <c r="L2401" s="3">
        <v>1</v>
      </c>
      <c r="M2401" s="2" t="s">
        <v>23</v>
      </c>
      <c r="N2401" s="2" t="s">
        <v>24</v>
      </c>
      <c r="O2401" s="3">
        <v>32</v>
      </c>
      <c r="P2401" s="13">
        <f t="shared" si="500"/>
        <v>453.95</v>
      </c>
      <c r="Q2401" s="13" t="str">
        <f t="shared" si="501"/>
        <v>Normal</v>
      </c>
      <c r="S2401" s="21"/>
    </row>
    <row r="2402" customHeight="1" spans="1:19">
      <c r="A2402" s="2" t="s">
        <v>4207</v>
      </c>
      <c r="B2402" s="29" t="s">
        <v>180</v>
      </c>
      <c r="C2402" s="2" t="s">
        <v>2479</v>
      </c>
      <c r="D2402" s="2" t="str">
        <f t="array" ref="D2402">_xlfn.XLOOKUP(C2402,Customers!A:A,Customers!B:B)</f>
        <v>Customer 0470</v>
      </c>
      <c r="E2402" s="2" t="s">
        <v>71</v>
      </c>
      <c r="F2402" s="2" t="str">
        <f t="array" ref="F2402">_xlfn.XLOOKUP(E2402,Restaurants!A:A,Restaurants!B:B)</f>
        <v>Restaurant 013</v>
      </c>
      <c r="G2402" s="2" t="s">
        <v>789</v>
      </c>
      <c r="H2402" s="2" t="str">
        <f t="array" ref="H2402">_xlfn.XLOOKUP(G2402,Food_Menu!A:A,Food_Menu!B:B)</f>
        <v>Food Item 0162</v>
      </c>
      <c r="I2402" s="2">
        <f t="array" ref="I2402">_xlfn.XLOOKUP(G2402,Food_Menu!A:A,Food_Menu!D:D)</f>
        <v>422.16</v>
      </c>
      <c r="J2402" s="2" t="s">
        <v>663</v>
      </c>
      <c r="K2402" s="2" t="str">
        <f t="array" ref="K2402">_xlfn.XLOOKUP(J2402,Delivery_Partners!A:A,Delivery_Partners!B:B)</f>
        <v>Delivery Partner 007</v>
      </c>
      <c r="L2402" s="3">
        <v>1</v>
      </c>
      <c r="M2402" s="2" t="s">
        <v>23</v>
      </c>
      <c r="N2402" s="2" t="s">
        <v>74</v>
      </c>
      <c r="O2402" s="3">
        <v>33</v>
      </c>
      <c r="P2402" s="13">
        <f t="shared" si="500"/>
        <v>422.16</v>
      </c>
      <c r="Q2402" s="13" t="str">
        <f t="shared" si="501"/>
        <v>Normal</v>
      </c>
      <c r="S2402" s="21"/>
    </row>
    <row r="2403" customHeight="1" spans="1:19">
      <c r="A2403" s="2" t="s">
        <v>4208</v>
      </c>
      <c r="B2403" s="28">
        <v>45813</v>
      </c>
      <c r="C2403" s="2" t="s">
        <v>3150</v>
      </c>
      <c r="D2403" s="2" t="str">
        <f t="array" ref="D2403">_xlfn.XLOOKUP(C2403,Customers!A:A,Customers!B:B)</f>
        <v>Customer 0650</v>
      </c>
      <c r="E2403" s="2" t="s">
        <v>358</v>
      </c>
      <c r="F2403" s="2" t="str">
        <f t="array" ref="F2403">_xlfn.XLOOKUP(E2403,Restaurants!A:A,Restaurants!B:B)</f>
        <v>Restaurant 095</v>
      </c>
      <c r="G2403" s="2" t="s">
        <v>153</v>
      </c>
      <c r="H2403" s="2" t="str">
        <f t="array" ref="H2403">_xlfn.XLOOKUP(G2403,Food_Menu!A:A,Food_Menu!B:B)</f>
        <v>Food Item 0149</v>
      </c>
      <c r="I2403" s="2">
        <f t="array" ref="I2403">_xlfn.XLOOKUP(G2403,Food_Menu!A:A,Food_Menu!D:D)</f>
        <v>238.55</v>
      </c>
      <c r="J2403" s="2" t="s">
        <v>610</v>
      </c>
      <c r="K2403" s="2" t="str">
        <f t="array" ref="K2403">_xlfn.XLOOKUP(J2403,Delivery_Partners!A:A,Delivery_Partners!B:B)</f>
        <v>Delivery Partner 180</v>
      </c>
      <c r="L2403" s="3">
        <v>2</v>
      </c>
      <c r="M2403" s="2" t="s">
        <v>23</v>
      </c>
      <c r="N2403" s="2" t="s">
        <v>55</v>
      </c>
      <c r="O2403" s="3">
        <v>40</v>
      </c>
      <c r="P2403" s="13">
        <f t="shared" si="500"/>
        <v>477.1</v>
      </c>
      <c r="Q2403" s="13" t="str">
        <f t="shared" si="501"/>
        <v>Normal</v>
      </c>
      <c r="S2403" s="21"/>
    </row>
    <row r="2404" customHeight="1" spans="1:19">
      <c r="A2404" s="2" t="s">
        <v>4209</v>
      </c>
      <c r="B2404" s="29" t="s">
        <v>64</v>
      </c>
      <c r="C2404" s="2" t="s">
        <v>3775</v>
      </c>
      <c r="D2404" s="2" t="str">
        <f t="array" ref="D2404">_xlfn.XLOOKUP(C2404,Customers!A:A,Customers!B:B)</f>
        <v>Customer 0001</v>
      </c>
      <c r="E2404" s="2" t="s">
        <v>260</v>
      </c>
      <c r="F2404" s="2" t="str">
        <f t="array" ref="F2404">_xlfn.XLOOKUP(E2404,Restaurants!A:A,Restaurants!B:B)</f>
        <v>Restaurant 056</v>
      </c>
      <c r="G2404" s="2" t="s">
        <v>2284</v>
      </c>
      <c r="H2404" s="2" t="str">
        <f t="array" ref="H2404">_xlfn.XLOOKUP(G2404,Food_Menu!A:A,Food_Menu!B:B)</f>
        <v>Food Item 0001</v>
      </c>
      <c r="I2404" s="2">
        <f t="array" ref="I2404">_xlfn.XLOOKUP(G2404,Food_Menu!A:A,Food_Menu!D:D)</f>
        <v>107.77</v>
      </c>
      <c r="J2404" s="2" t="s">
        <v>241</v>
      </c>
      <c r="K2404" s="2" t="str">
        <f t="array" ref="K2404">_xlfn.XLOOKUP(J2404,Delivery_Partners!A:A,Delivery_Partners!B:B)</f>
        <v>Delivery Partner 152</v>
      </c>
      <c r="L2404" s="3">
        <v>1</v>
      </c>
      <c r="M2404" s="2" t="s">
        <v>23</v>
      </c>
      <c r="N2404" s="2" t="s">
        <v>55</v>
      </c>
      <c r="O2404" s="3">
        <v>26</v>
      </c>
      <c r="P2404" s="13">
        <f t="shared" si="500"/>
        <v>107.77</v>
      </c>
      <c r="Q2404" s="13" t="str">
        <f t="shared" si="501"/>
        <v>Fast</v>
      </c>
      <c r="S2404" s="21"/>
    </row>
    <row r="2405" customHeight="1" spans="1:19">
      <c r="A2405" s="2" t="s">
        <v>4210</v>
      </c>
      <c r="B2405" s="28">
        <v>45758</v>
      </c>
      <c r="C2405" s="2" t="s">
        <v>2859</v>
      </c>
      <c r="D2405" s="2" t="str">
        <f t="array" ref="D2405">_xlfn.XLOOKUP(C2405,Customers!A:A,Customers!B:B)</f>
        <v>Customer 0767</v>
      </c>
      <c r="E2405" s="2" t="s">
        <v>603</v>
      </c>
      <c r="F2405" s="2" t="str">
        <f t="array" ref="F2405">_xlfn.XLOOKUP(E2405,Restaurants!A:A,Restaurants!B:B)</f>
        <v>Restaurant 009</v>
      </c>
      <c r="G2405" s="2" t="s">
        <v>852</v>
      </c>
      <c r="H2405" s="2" t="str">
        <f t="array" ref="H2405">_xlfn.XLOOKUP(G2405,Food_Menu!A:A,Food_Menu!B:B)</f>
        <v>Food Item 0167</v>
      </c>
      <c r="I2405" s="2">
        <f t="array" ref="I2405">_xlfn.XLOOKUP(G2405,Food_Menu!A:A,Food_Menu!D:D)</f>
        <v>250.66</v>
      </c>
      <c r="J2405" s="2" t="s">
        <v>173</v>
      </c>
      <c r="K2405" s="2" t="str">
        <f t="array" ref="K2405">_xlfn.XLOOKUP(J2405,Delivery_Partners!A:A,Delivery_Partners!B:B)</f>
        <v>Delivery Partner 045</v>
      </c>
      <c r="L2405" s="3">
        <v>2</v>
      </c>
      <c r="M2405" s="2" t="s">
        <v>23</v>
      </c>
      <c r="N2405" s="2" t="s">
        <v>24</v>
      </c>
      <c r="O2405" s="3">
        <v>27</v>
      </c>
      <c r="P2405" s="13">
        <f t="shared" si="500"/>
        <v>501.32</v>
      </c>
      <c r="Q2405" s="13" t="str">
        <f t="shared" si="501"/>
        <v>Fast</v>
      </c>
      <c r="S2405" s="21"/>
    </row>
    <row r="2406" hidden="1" customHeight="1" spans="1:19">
      <c r="A2406" s="2" t="s">
        <v>4211</v>
      </c>
      <c r="B2406" s="29" t="s">
        <v>2195</v>
      </c>
      <c r="C2406" s="2" t="s">
        <v>3202</v>
      </c>
      <c r="D2406" s="2" t="str">
        <f t="array" ref="D2406">_xlfn.XLOOKUP(C2406,Customers!A:A,Customers!B:B)</f>
        <v>Customer 0598</v>
      </c>
      <c r="E2406" s="2" t="s">
        <v>623</v>
      </c>
      <c r="F2406" s="2" t="str">
        <f t="array" ref="F2406">_xlfn.XLOOKUP(E2406,Restaurants!A:A,Restaurants!B:B)</f>
        <v>Restaurant 045</v>
      </c>
      <c r="G2406" s="2" t="s">
        <v>941</v>
      </c>
      <c r="H2406" s="2" t="str">
        <f t="array" ref="H2406">_xlfn.XLOOKUP(G2406,Food_Menu!A:A,Food_Menu!B:B)</f>
        <v>Food Item 0043</v>
      </c>
      <c r="I2406" s="2"/>
      <c r="J2406" s="2" t="s">
        <v>112</v>
      </c>
      <c r="K2406" s="2" t="str">
        <f t="array" ref="K2406">_xlfn.XLOOKUP(J2406,Delivery_Partners!A:A,Delivery_Partners!B:B)</f>
        <v>Delivery Partner 028</v>
      </c>
      <c r="L2406" s="3">
        <v>2</v>
      </c>
      <c r="M2406" s="2" t="s">
        <v>101</v>
      </c>
      <c r="N2406" s="2" t="s">
        <v>24</v>
      </c>
      <c r="O2406" s="2"/>
    </row>
    <row r="2407" customHeight="1" spans="1:19">
      <c r="A2407" s="2" t="s">
        <v>4212</v>
      </c>
      <c r="B2407" s="28">
        <v>45907</v>
      </c>
      <c r="C2407" s="2" t="s">
        <v>3430</v>
      </c>
      <c r="D2407" s="2" t="str">
        <f t="array" ref="D2407">_xlfn.XLOOKUP(C2407,Customers!A:A,Customers!B:B)</f>
        <v>Customer 1155</v>
      </c>
      <c r="E2407" s="2" t="s">
        <v>702</v>
      </c>
      <c r="F2407" s="2" t="str">
        <f t="array" ref="F2407">_xlfn.XLOOKUP(E2407,Restaurants!A:A,Restaurants!B:B)</f>
        <v>Restaurant 025</v>
      </c>
      <c r="G2407" s="2" t="s">
        <v>1498</v>
      </c>
      <c r="H2407" s="2" t="str">
        <f t="array" ref="H2407">_xlfn.XLOOKUP(G2407,Food_Menu!A:A,Food_Menu!B:B)</f>
        <v>Food Item 0041</v>
      </c>
      <c r="I2407" s="2">
        <f t="array" ref="I2407">_xlfn.XLOOKUP(G2407,Food_Menu!A:A,Food_Menu!D:D)</f>
        <v>514.31</v>
      </c>
      <c r="J2407" s="2" t="s">
        <v>735</v>
      </c>
      <c r="K2407" s="2" t="str">
        <f t="array" ref="K2407">_xlfn.XLOOKUP(J2407,Delivery_Partners!A:A,Delivery_Partners!B:B)</f>
        <v>Delivery Partner 116</v>
      </c>
      <c r="L2407" s="3">
        <v>2</v>
      </c>
      <c r="M2407" s="2" t="s">
        <v>23</v>
      </c>
      <c r="N2407" s="2" t="s">
        <v>24</v>
      </c>
      <c r="O2407" s="3">
        <v>30</v>
      </c>
      <c r="P2407" s="13">
        <f t="shared" ref="P2407:P2411" si="502">I2407*L2407</f>
        <v>1028.62</v>
      </c>
      <c r="Q2407" s="13" t="str">
        <f t="shared" ref="Q2407:Q2411" si="503">IF(O2407="","Not Delivered",IF(O2407&lt;=30,"Fast",IF(O2407&lt;=60,"Normal","Slow")))</f>
        <v>Fast</v>
      </c>
      <c r="S2407" s="21"/>
    </row>
    <row r="2408" customHeight="1" spans="1:19">
      <c r="A2408" s="2" t="s">
        <v>4213</v>
      </c>
      <c r="B2408" s="28">
        <v>45699</v>
      </c>
      <c r="C2408" s="2" t="s">
        <v>2726</v>
      </c>
      <c r="D2408" s="2" t="str">
        <f t="array" ref="D2408">_xlfn.XLOOKUP(C2408,Customers!A:A,Customers!B:B)</f>
        <v>Customer 0362</v>
      </c>
      <c r="E2408" s="2" t="s">
        <v>372</v>
      </c>
      <c r="F2408" s="2" t="str">
        <f t="array" ref="F2408">_xlfn.XLOOKUP(E2408,Restaurants!A:A,Restaurants!B:B)</f>
        <v>Restaurant 119</v>
      </c>
      <c r="G2408" s="2" t="s">
        <v>331</v>
      </c>
      <c r="H2408" s="2" t="str">
        <f t="array" ref="H2408">_xlfn.XLOOKUP(G2408,Food_Menu!A:A,Food_Menu!B:B)</f>
        <v>Food Item 0120</v>
      </c>
      <c r="I2408" s="2">
        <f t="array" ref="I2408">_xlfn.XLOOKUP(G2408,Food_Menu!A:A,Food_Menu!D:D)</f>
        <v>569.73</v>
      </c>
      <c r="J2408" s="2" t="s">
        <v>22</v>
      </c>
      <c r="K2408" s="2" t="str">
        <f t="array" ref="K2408">_xlfn.XLOOKUP(J2408,Delivery_Partners!A:A,Delivery_Partners!B:B)</f>
        <v>Delivery Partner 163</v>
      </c>
      <c r="L2408" s="3">
        <v>2</v>
      </c>
      <c r="M2408" s="2" t="s">
        <v>23</v>
      </c>
      <c r="N2408" s="2" t="s">
        <v>55</v>
      </c>
      <c r="O2408" s="3">
        <v>42</v>
      </c>
      <c r="P2408" s="13">
        <f t="shared" si="502"/>
        <v>1139.46</v>
      </c>
      <c r="Q2408" s="13" t="str">
        <f t="shared" si="503"/>
        <v>Normal</v>
      </c>
      <c r="S2408" s="21"/>
    </row>
    <row r="2409" customHeight="1" spans="1:19">
      <c r="A2409" s="2" t="s">
        <v>4214</v>
      </c>
      <c r="B2409" s="28">
        <v>45843</v>
      </c>
      <c r="C2409" s="2" t="s">
        <v>1902</v>
      </c>
      <c r="D2409" s="2" t="str">
        <f t="array" ref="D2409">_xlfn.XLOOKUP(C2409,Customers!A:A,Customers!B:B)</f>
        <v>Customer 0593</v>
      </c>
      <c r="E2409" s="2" t="s">
        <v>738</v>
      </c>
      <c r="F2409" s="2" t="str">
        <f t="array" ref="F2409">_xlfn.XLOOKUP(E2409,Restaurants!A:A,Restaurants!B:B)</f>
        <v>Restaurant 110</v>
      </c>
      <c r="G2409" s="2" t="s">
        <v>607</v>
      </c>
      <c r="H2409" s="2" t="str">
        <f t="array" ref="H2409">_xlfn.XLOOKUP(G2409,Food_Menu!A:A,Food_Menu!B:B)</f>
        <v>Food Item 0054</v>
      </c>
      <c r="I2409" s="2">
        <f t="array" ref="I2409">_xlfn.XLOOKUP(G2409,Food_Menu!A:A,Food_Menu!D:D)</f>
        <v>491.81</v>
      </c>
      <c r="J2409" s="2" t="s">
        <v>347</v>
      </c>
      <c r="K2409" s="2" t="str">
        <f t="array" ref="K2409">_xlfn.XLOOKUP(J2409,Delivery_Partners!A:A,Delivery_Partners!B:B)</f>
        <v>Delivery Partner 058</v>
      </c>
      <c r="L2409" s="3">
        <v>2</v>
      </c>
      <c r="M2409" s="2" t="s">
        <v>23</v>
      </c>
      <c r="N2409" s="2" t="s">
        <v>55</v>
      </c>
      <c r="O2409" s="3">
        <v>43</v>
      </c>
      <c r="P2409" s="13">
        <f t="shared" si="502"/>
        <v>983.62</v>
      </c>
      <c r="Q2409" s="13" t="str">
        <f t="shared" si="503"/>
        <v>Normal</v>
      </c>
      <c r="S2409" s="21"/>
    </row>
    <row r="2410" customHeight="1" spans="1:19">
      <c r="A2410" s="2" t="s">
        <v>4215</v>
      </c>
      <c r="B2410" s="29" t="s">
        <v>1270</v>
      </c>
      <c r="C2410" s="2" t="s">
        <v>2260</v>
      </c>
      <c r="D2410" s="2" t="str">
        <f t="array" ref="D2410">_xlfn.XLOOKUP(C2410,Customers!A:A,Customers!B:B)</f>
        <v>Customer 0098</v>
      </c>
      <c r="E2410" s="2" t="s">
        <v>71</v>
      </c>
      <c r="F2410" s="2" t="str">
        <f t="array" ref="F2410">_xlfn.XLOOKUP(E2410,Restaurants!A:A,Restaurants!B:B)</f>
        <v>Restaurant 013</v>
      </c>
      <c r="G2410" s="2" t="s">
        <v>1267</v>
      </c>
      <c r="H2410" s="2" t="str">
        <f t="array" ref="H2410">_xlfn.XLOOKUP(G2410,Food_Menu!A:A,Food_Menu!B:B)</f>
        <v>Food Item 0212</v>
      </c>
      <c r="I2410" s="2">
        <f t="array" ref="I2410">_xlfn.XLOOKUP(G2410,Food_Menu!A:A,Food_Menu!D:D)</f>
        <v>187.71</v>
      </c>
      <c r="J2410" s="2" t="s">
        <v>401</v>
      </c>
      <c r="K2410" s="2" t="str">
        <f t="array" ref="K2410">_xlfn.XLOOKUP(J2410,Delivery_Partners!A:A,Delivery_Partners!B:B)</f>
        <v>Delivery Partner 174</v>
      </c>
      <c r="L2410" s="3">
        <v>4</v>
      </c>
      <c r="M2410" s="2" t="s">
        <v>23</v>
      </c>
      <c r="N2410" s="2" t="s">
        <v>24</v>
      </c>
      <c r="O2410" s="3">
        <v>38</v>
      </c>
      <c r="P2410" s="13">
        <f t="shared" si="502"/>
        <v>750.84</v>
      </c>
      <c r="Q2410" s="13" t="str">
        <f t="shared" si="503"/>
        <v>Normal</v>
      </c>
      <c r="S2410" s="21"/>
    </row>
    <row r="2411" customHeight="1" spans="1:19">
      <c r="A2411" s="2" t="s">
        <v>4216</v>
      </c>
      <c r="B2411" s="28">
        <v>45727</v>
      </c>
      <c r="C2411" s="2" t="s">
        <v>1527</v>
      </c>
      <c r="D2411" s="2" t="str">
        <f t="array" ref="D2411">_xlfn.XLOOKUP(C2411,Customers!A:A,Customers!B:B)</f>
        <v>Customer 1101</v>
      </c>
      <c r="E2411" s="2" t="s">
        <v>776</v>
      </c>
      <c r="F2411" s="2" t="str">
        <f t="array" ref="F2411">_xlfn.XLOOKUP(E2411,Restaurants!A:A,Restaurants!B:B)</f>
        <v>Restaurant 069</v>
      </c>
      <c r="G2411" s="2" t="s">
        <v>1044</v>
      </c>
      <c r="H2411" s="2" t="str">
        <f t="array" ref="H2411">_xlfn.XLOOKUP(G2411,Food_Menu!A:A,Food_Menu!B:B)</f>
        <v>Food Item 0033</v>
      </c>
      <c r="I2411" s="2">
        <f t="array" ref="I2411">_xlfn.XLOOKUP(G2411,Food_Menu!A:A,Food_Menu!D:D)</f>
        <v>595.57</v>
      </c>
      <c r="J2411" s="2" t="s">
        <v>443</v>
      </c>
      <c r="K2411" s="2" t="str">
        <f t="array" ref="K2411">_xlfn.XLOOKUP(J2411,Delivery_Partners!A:A,Delivery_Partners!B:B)</f>
        <v>Delivery Partner 083</v>
      </c>
      <c r="L2411" s="3">
        <v>1</v>
      </c>
      <c r="M2411" s="2" t="s">
        <v>23</v>
      </c>
      <c r="N2411" s="2" t="s">
        <v>24</v>
      </c>
      <c r="O2411" s="3">
        <v>41</v>
      </c>
      <c r="P2411" s="13">
        <f t="shared" si="502"/>
        <v>595.57</v>
      </c>
      <c r="Q2411" s="13" t="str">
        <f t="shared" si="503"/>
        <v>Normal</v>
      </c>
      <c r="S2411" s="21"/>
    </row>
    <row r="2412" hidden="1" customHeight="1" spans="1:19">
      <c r="A2412" s="2" t="s">
        <v>4217</v>
      </c>
      <c r="B2412" s="29" t="s">
        <v>700</v>
      </c>
      <c r="C2412" s="2" t="s">
        <v>1354</v>
      </c>
      <c r="D2412" s="2" t="str">
        <f t="array" ref="D2412">_xlfn.XLOOKUP(C2412,Customers!A:A,Customers!B:B)</f>
        <v>Customer 1001</v>
      </c>
      <c r="E2412" s="2" t="s">
        <v>350</v>
      </c>
      <c r="F2412" s="2" t="str">
        <f t="array" ref="F2412">_xlfn.XLOOKUP(E2412,Restaurants!A:A,Restaurants!B:B)</f>
        <v>Restaurant 001</v>
      </c>
      <c r="G2412" s="2" t="s">
        <v>675</v>
      </c>
      <c r="H2412" s="2" t="str">
        <f t="array" ref="H2412">_xlfn.XLOOKUP(G2412,Food_Menu!A:A,Food_Menu!B:B)</f>
        <v>Food Item 0034</v>
      </c>
      <c r="I2412" s="2"/>
      <c r="J2412" s="2" t="s">
        <v>2141</v>
      </c>
      <c r="K2412" s="2" t="str">
        <f t="array" ref="K2412">_xlfn.XLOOKUP(J2412,Delivery_Partners!A:A,Delivery_Partners!B:B)</f>
        <v>Delivery Partner 080</v>
      </c>
      <c r="L2412" s="3">
        <v>1</v>
      </c>
      <c r="M2412" s="2" t="s">
        <v>101</v>
      </c>
      <c r="N2412" s="2" t="s">
        <v>24</v>
      </c>
      <c r="O2412" s="2"/>
    </row>
    <row r="2413" customHeight="1" spans="1:19">
      <c r="A2413" s="2" t="s">
        <v>4218</v>
      </c>
      <c r="B2413" s="28">
        <v>45698</v>
      </c>
      <c r="C2413" s="2" t="s">
        <v>171</v>
      </c>
      <c r="D2413" s="2" t="str">
        <f t="array" ref="D2413">_xlfn.XLOOKUP(C2413,Customers!A:A,Customers!B:B)</f>
        <v>Customer 0426</v>
      </c>
      <c r="E2413" s="2" t="s">
        <v>1224</v>
      </c>
      <c r="F2413" s="2" t="str">
        <f t="array" ref="F2413">_xlfn.XLOOKUP(E2413,Restaurants!A:A,Restaurants!B:B)</f>
        <v>Restaurant 055</v>
      </c>
      <c r="G2413" s="2" t="s">
        <v>61</v>
      </c>
      <c r="H2413" s="2" t="str">
        <f t="array" ref="H2413">_xlfn.XLOOKUP(G2413,Food_Menu!A:A,Food_Menu!B:B)</f>
        <v>Food Item 0168</v>
      </c>
      <c r="I2413" s="2">
        <f t="array" ref="I2413">_xlfn.XLOOKUP(G2413,Food_Menu!A:A,Food_Menu!D:D)</f>
        <v>107.01</v>
      </c>
      <c r="J2413" s="2" t="s">
        <v>583</v>
      </c>
      <c r="K2413" s="2" t="str">
        <f t="array" ref="K2413">_xlfn.XLOOKUP(J2413,Delivery_Partners!A:A,Delivery_Partners!B:B)</f>
        <v>Delivery Partner 062</v>
      </c>
      <c r="L2413" s="3">
        <v>2</v>
      </c>
      <c r="M2413" s="2" t="s">
        <v>23</v>
      </c>
      <c r="N2413" s="2" t="s">
        <v>24</v>
      </c>
      <c r="O2413" s="3">
        <v>15</v>
      </c>
      <c r="P2413" s="13">
        <f t="shared" ref="P2413:P2421" si="504">I2413*L2413</f>
        <v>214.02</v>
      </c>
      <c r="Q2413" s="13" t="str">
        <f t="shared" ref="Q2413:Q2421" si="505">IF(O2413="","Not Delivered",IF(O2413&lt;=30,"Fast",IF(O2413&lt;=60,"Normal","Slow")))</f>
        <v>Fast</v>
      </c>
      <c r="S2413" s="21"/>
    </row>
    <row r="2414" customHeight="1" spans="1:19">
      <c r="A2414" s="2" t="s">
        <v>4219</v>
      </c>
      <c r="B2414" s="29" t="s">
        <v>205</v>
      </c>
      <c r="C2414" s="2" t="s">
        <v>1837</v>
      </c>
      <c r="D2414" s="2" t="str">
        <f t="array" ref="D2414">_xlfn.XLOOKUP(C2414,Customers!A:A,Customers!B:B)</f>
        <v>Customer 0553</v>
      </c>
      <c r="E2414" s="2" t="s">
        <v>60</v>
      </c>
      <c r="F2414" s="2" t="str">
        <f t="array" ref="F2414">_xlfn.XLOOKUP(E2414,Restaurants!A:A,Restaurants!B:B)</f>
        <v>Restaurant 019</v>
      </c>
      <c r="G2414" s="2" t="s">
        <v>1833</v>
      </c>
      <c r="H2414" s="2" t="str">
        <f t="array" ref="H2414">_xlfn.XLOOKUP(G2414,Food_Menu!A:A,Food_Menu!B:B)</f>
        <v>Food Item 0064</v>
      </c>
      <c r="I2414" s="2">
        <f t="array" ref="I2414">_xlfn.XLOOKUP(G2414,Food_Menu!A:A,Food_Menu!D:D)</f>
        <v>129.48</v>
      </c>
      <c r="J2414" s="2" t="s">
        <v>422</v>
      </c>
      <c r="K2414" s="2" t="str">
        <f t="array" ref="K2414">_xlfn.XLOOKUP(J2414,Delivery_Partners!A:A,Delivery_Partners!B:B)</f>
        <v>Delivery Partner 049</v>
      </c>
      <c r="L2414" s="3">
        <v>1</v>
      </c>
      <c r="M2414" s="2" t="s">
        <v>23</v>
      </c>
      <c r="N2414" s="2" t="s">
        <v>42</v>
      </c>
      <c r="O2414" s="3">
        <v>24</v>
      </c>
      <c r="P2414" s="13">
        <f t="shared" si="504"/>
        <v>129.48</v>
      </c>
      <c r="Q2414" s="13" t="str">
        <f t="shared" si="505"/>
        <v>Fast</v>
      </c>
      <c r="S2414" s="21"/>
    </row>
    <row r="2415" customHeight="1" spans="1:19">
      <c r="A2415" s="2" t="s">
        <v>4220</v>
      </c>
      <c r="B2415" s="29" t="s">
        <v>902</v>
      </c>
      <c r="C2415" s="2" t="s">
        <v>766</v>
      </c>
      <c r="D2415" s="2" t="str">
        <f t="array" ref="D2415">_xlfn.XLOOKUP(C2415,Customers!A:A,Customers!B:B)</f>
        <v>Customer 1029</v>
      </c>
      <c r="E2415" s="2" t="s">
        <v>1309</v>
      </c>
      <c r="F2415" s="2" t="str">
        <f t="array" ref="F2415">_xlfn.XLOOKUP(E2415,Restaurants!A:A,Restaurants!B:B)</f>
        <v>Restaurant 090</v>
      </c>
      <c r="G2415" s="2" t="s">
        <v>1013</v>
      </c>
      <c r="H2415" s="2" t="str">
        <f t="array" ref="H2415">_xlfn.XLOOKUP(G2415,Food_Menu!A:A,Food_Menu!B:B)</f>
        <v>Food Item 0158</v>
      </c>
      <c r="I2415" s="2">
        <f t="array" ref="I2415">_xlfn.XLOOKUP(G2415,Food_Menu!A:A,Food_Menu!D:D)</f>
        <v>622.8</v>
      </c>
      <c r="J2415" s="2" t="s">
        <v>1120</v>
      </c>
      <c r="K2415" s="2" t="str">
        <f t="array" ref="K2415">_xlfn.XLOOKUP(J2415,Delivery_Partners!A:A,Delivery_Partners!B:B)</f>
        <v>Delivery Partner 061</v>
      </c>
      <c r="L2415" s="3">
        <v>1</v>
      </c>
      <c r="M2415" s="2" t="s">
        <v>23</v>
      </c>
      <c r="N2415" s="2" t="s">
        <v>42</v>
      </c>
      <c r="O2415" s="3">
        <v>43</v>
      </c>
      <c r="P2415" s="13">
        <f t="shared" si="504"/>
        <v>622.8</v>
      </c>
      <c r="Q2415" s="13" t="str">
        <f t="shared" si="505"/>
        <v>Normal</v>
      </c>
      <c r="S2415" s="21"/>
    </row>
    <row r="2416" customHeight="1" spans="1:19">
      <c r="A2416" s="2" t="s">
        <v>4221</v>
      </c>
      <c r="B2416" s="29" t="s">
        <v>512</v>
      </c>
      <c r="C2416" s="2" t="s">
        <v>2764</v>
      </c>
      <c r="D2416" s="2" t="str">
        <f t="array" ref="D2416">_xlfn.XLOOKUP(C2416,Customers!A:A,Customers!B:B)</f>
        <v>Customer 0355</v>
      </c>
      <c r="E2416" s="2" t="s">
        <v>603</v>
      </c>
      <c r="F2416" s="2" t="str">
        <f t="array" ref="F2416">_xlfn.XLOOKUP(E2416,Restaurants!A:A,Restaurants!B:B)</f>
        <v>Restaurant 009</v>
      </c>
      <c r="G2416" s="2" t="s">
        <v>767</v>
      </c>
      <c r="H2416" s="2" t="str">
        <f t="array" ref="H2416">_xlfn.XLOOKUP(G2416,Food_Menu!A:A,Food_Menu!B:B)</f>
        <v>Food Item 0150</v>
      </c>
      <c r="I2416" s="2">
        <f t="array" ref="I2416">_xlfn.XLOOKUP(G2416,Food_Menu!A:A,Food_Menu!D:D)</f>
        <v>110.4</v>
      </c>
      <c r="J2416" s="2" t="s">
        <v>1196</v>
      </c>
      <c r="K2416" s="2" t="str">
        <f t="array" ref="K2416">_xlfn.XLOOKUP(J2416,Delivery_Partners!A:A,Delivery_Partners!B:B)</f>
        <v>Delivery Partner 032</v>
      </c>
      <c r="L2416" s="3">
        <v>2</v>
      </c>
      <c r="M2416" s="2" t="s">
        <v>23</v>
      </c>
      <c r="N2416" s="2" t="s">
        <v>55</v>
      </c>
      <c r="O2416" s="3">
        <v>25</v>
      </c>
      <c r="P2416" s="13">
        <f t="shared" si="504"/>
        <v>220.8</v>
      </c>
      <c r="Q2416" s="13" t="str">
        <f t="shared" si="505"/>
        <v>Fast</v>
      </c>
      <c r="S2416" s="21"/>
    </row>
    <row r="2417" customHeight="1" spans="1:19">
      <c r="A2417" s="2" t="s">
        <v>4222</v>
      </c>
      <c r="B2417" s="28">
        <v>45938</v>
      </c>
      <c r="C2417" s="2" t="s">
        <v>1768</v>
      </c>
      <c r="D2417" s="2" t="str">
        <f t="array" ref="D2417">_xlfn.XLOOKUP(C2417,Customers!A:A,Customers!B:B)</f>
        <v>Customer 0283</v>
      </c>
      <c r="E2417" s="2" t="s">
        <v>1209</v>
      </c>
      <c r="F2417" s="2" t="str">
        <f t="array" ref="F2417">_xlfn.XLOOKUP(E2417,Restaurants!A:A,Restaurants!B:B)</f>
        <v>Restaurant 109</v>
      </c>
      <c r="G2417" s="2" t="s">
        <v>1094</v>
      </c>
      <c r="H2417" s="2" t="str">
        <f t="array" ref="H2417">_xlfn.XLOOKUP(G2417,Food_Menu!A:A,Food_Menu!B:B)</f>
        <v>Food Item 0042</v>
      </c>
      <c r="I2417" s="2">
        <f t="array" ref="I2417">_xlfn.XLOOKUP(G2417,Food_Menu!A:A,Food_Menu!D:D)</f>
        <v>160.06</v>
      </c>
      <c r="J2417" s="2" t="s">
        <v>236</v>
      </c>
      <c r="K2417" s="2" t="str">
        <f t="array" ref="K2417">_xlfn.XLOOKUP(J2417,Delivery_Partners!A:A,Delivery_Partners!B:B)</f>
        <v>Delivery Partner 068</v>
      </c>
      <c r="L2417" s="3">
        <v>1</v>
      </c>
      <c r="M2417" s="2" t="s">
        <v>23</v>
      </c>
      <c r="N2417" s="2" t="s">
        <v>74</v>
      </c>
      <c r="O2417" s="3">
        <v>45</v>
      </c>
      <c r="P2417" s="13">
        <f t="shared" si="504"/>
        <v>160.06</v>
      </c>
      <c r="Q2417" s="13" t="str">
        <f t="shared" si="505"/>
        <v>Normal</v>
      </c>
      <c r="S2417" s="21"/>
    </row>
    <row r="2418" customHeight="1" spans="1:19">
      <c r="A2418" s="2" t="s">
        <v>4223</v>
      </c>
      <c r="B2418" s="29" t="s">
        <v>1393</v>
      </c>
      <c r="C2418" s="2" t="s">
        <v>3549</v>
      </c>
      <c r="D2418" s="2" t="str">
        <f t="array" ref="D2418">_xlfn.XLOOKUP(C2418,Customers!A:A,Customers!B:B)</f>
        <v>Customer 0291</v>
      </c>
      <c r="E2418" s="2" t="s">
        <v>376</v>
      </c>
      <c r="F2418" s="2" t="str">
        <f t="array" ref="F2418">_xlfn.XLOOKUP(E2418,Restaurants!A:A,Restaurants!B:B)</f>
        <v>Restaurant 028</v>
      </c>
      <c r="G2418" s="2" t="s">
        <v>906</v>
      </c>
      <c r="H2418" s="2" t="str">
        <f t="array" ref="H2418">_xlfn.XLOOKUP(G2418,Food_Menu!A:A,Food_Menu!B:B)</f>
        <v>Food Item 0128</v>
      </c>
      <c r="I2418" s="2">
        <f t="array" ref="I2418">_xlfn.XLOOKUP(G2418,Food_Menu!A:A,Food_Menu!D:D)</f>
        <v>317.72</v>
      </c>
      <c r="J2418" s="2" t="s">
        <v>458</v>
      </c>
      <c r="K2418" s="2" t="str">
        <f t="array" ref="K2418">_xlfn.XLOOKUP(J2418,Delivery_Partners!A:A,Delivery_Partners!B:B)</f>
        <v>Delivery Partner 053</v>
      </c>
      <c r="L2418" s="3">
        <v>1</v>
      </c>
      <c r="M2418" s="2" t="s">
        <v>23</v>
      </c>
      <c r="N2418" s="2" t="s">
        <v>55</v>
      </c>
      <c r="O2418" s="3">
        <v>46</v>
      </c>
      <c r="P2418" s="13">
        <f t="shared" si="504"/>
        <v>317.72</v>
      </c>
      <c r="Q2418" s="13" t="str">
        <f t="shared" si="505"/>
        <v>Normal</v>
      </c>
      <c r="S2418" s="21"/>
    </row>
    <row r="2419" customHeight="1" spans="1:19">
      <c r="A2419" s="2" t="s">
        <v>4224</v>
      </c>
      <c r="B2419" s="29" t="s">
        <v>1108</v>
      </c>
      <c r="C2419" s="2" t="s">
        <v>234</v>
      </c>
      <c r="D2419" s="2" t="str">
        <f t="array" ref="D2419">_xlfn.XLOOKUP(C2419,Customers!A:A,Customers!B:B)</f>
        <v>Customer 0849</v>
      </c>
      <c r="E2419" s="2" t="s">
        <v>83</v>
      </c>
      <c r="F2419" s="2" t="str">
        <f t="array" ref="F2419">_xlfn.XLOOKUP(E2419,Restaurants!A:A,Restaurants!B:B)</f>
        <v>Restaurant 032</v>
      </c>
      <c r="G2419" s="2" t="s">
        <v>1318</v>
      </c>
      <c r="H2419" s="2" t="str">
        <f t="array" ref="H2419">_xlfn.XLOOKUP(G2419,Food_Menu!A:A,Food_Menu!B:B)</f>
        <v>Food Item 0119</v>
      </c>
      <c r="I2419" s="2">
        <f t="array" ref="I2419">_xlfn.XLOOKUP(G2419,Food_Menu!A:A,Food_Menu!D:D)</f>
        <v>220.83</v>
      </c>
      <c r="J2419" s="2" t="s">
        <v>277</v>
      </c>
      <c r="K2419" s="2" t="str">
        <f t="array" ref="K2419">_xlfn.XLOOKUP(J2419,Delivery_Partners!A:A,Delivery_Partners!B:B)</f>
        <v>Delivery Partner 011</v>
      </c>
      <c r="L2419" s="3">
        <v>2</v>
      </c>
      <c r="M2419" s="2" t="s">
        <v>23</v>
      </c>
      <c r="N2419" s="2" t="s">
        <v>24</v>
      </c>
      <c r="O2419" s="3">
        <v>32</v>
      </c>
      <c r="P2419" s="13">
        <f t="shared" si="504"/>
        <v>441.66</v>
      </c>
      <c r="Q2419" s="13" t="str">
        <f t="shared" si="505"/>
        <v>Normal</v>
      </c>
      <c r="S2419" s="21"/>
    </row>
    <row r="2420" customHeight="1" spans="1:19">
      <c r="A2420" s="2" t="s">
        <v>4225</v>
      </c>
      <c r="B2420" s="29" t="s">
        <v>370</v>
      </c>
      <c r="C2420" s="2" t="s">
        <v>3886</v>
      </c>
      <c r="D2420" s="2" t="str">
        <f t="array" ref="D2420">_xlfn.XLOOKUP(C2420,Customers!A:A,Customers!B:B)</f>
        <v>Customer 0254</v>
      </c>
      <c r="E2420" s="2" t="s">
        <v>771</v>
      </c>
      <c r="F2420" s="2" t="str">
        <f t="array" ref="F2420">_xlfn.XLOOKUP(E2420,Restaurants!A:A,Restaurants!B:B)</f>
        <v>Restaurant 107</v>
      </c>
      <c r="G2420" s="2" t="s">
        <v>524</v>
      </c>
      <c r="H2420" s="2" t="str">
        <f t="array" ref="H2420">_xlfn.XLOOKUP(G2420,Food_Menu!A:A,Food_Menu!B:B)</f>
        <v>Food Item 0021</v>
      </c>
      <c r="I2420" s="2">
        <f t="array" ref="I2420">_xlfn.XLOOKUP(G2420,Food_Menu!A:A,Food_Menu!D:D)</f>
        <v>572.3</v>
      </c>
      <c r="J2420" s="2" t="s">
        <v>397</v>
      </c>
      <c r="K2420" s="2" t="str">
        <f t="array" ref="K2420">_xlfn.XLOOKUP(J2420,Delivery_Partners!A:A,Delivery_Partners!B:B)</f>
        <v>Delivery Partner 066</v>
      </c>
      <c r="L2420" s="3">
        <v>1</v>
      </c>
      <c r="M2420" s="2" t="s">
        <v>23</v>
      </c>
      <c r="N2420" s="2" t="s">
        <v>55</v>
      </c>
      <c r="O2420" s="3">
        <v>28</v>
      </c>
      <c r="P2420" s="13">
        <f t="shared" si="504"/>
        <v>572.3</v>
      </c>
      <c r="Q2420" s="13" t="str">
        <f t="shared" si="505"/>
        <v>Fast</v>
      </c>
      <c r="S2420" s="21"/>
    </row>
    <row r="2421" customHeight="1" spans="1:19">
      <c r="A2421" s="2" t="s">
        <v>4226</v>
      </c>
      <c r="B2421" s="28">
        <v>45658</v>
      </c>
      <c r="C2421" s="2" t="s">
        <v>32</v>
      </c>
      <c r="D2421" s="2" t="str">
        <f t="array" ref="D2421">_xlfn.XLOOKUP(C2421,Customers!A:A,Customers!B:B)</f>
        <v>Customer 0107</v>
      </c>
      <c r="E2421" s="2" t="s">
        <v>1209</v>
      </c>
      <c r="F2421" s="2" t="str">
        <f t="array" ref="F2421">_xlfn.XLOOKUP(E2421,Restaurants!A:A,Restaurants!B:B)</f>
        <v>Restaurant 109</v>
      </c>
      <c r="G2421" s="2" t="s">
        <v>985</v>
      </c>
      <c r="H2421" s="2" t="str">
        <f t="array" ref="H2421">_xlfn.XLOOKUP(G2421,Food_Menu!A:A,Food_Menu!B:B)</f>
        <v>Food Item 0169</v>
      </c>
      <c r="I2421" s="2">
        <f t="array" ref="I2421">_xlfn.XLOOKUP(G2421,Food_Menu!A:A,Food_Menu!D:D)</f>
        <v>94.12</v>
      </c>
      <c r="J2421" s="2" t="s">
        <v>1375</v>
      </c>
      <c r="K2421" s="2" t="str">
        <f t="array" ref="K2421">_xlfn.XLOOKUP(J2421,Delivery_Partners!A:A,Delivery_Partners!B:B)</f>
        <v>Delivery Partner 008</v>
      </c>
      <c r="L2421" s="3">
        <v>1</v>
      </c>
      <c r="M2421" s="2" t="s">
        <v>23</v>
      </c>
      <c r="N2421" s="2" t="s">
        <v>24</v>
      </c>
      <c r="O2421" s="3">
        <v>35</v>
      </c>
      <c r="P2421" s="13">
        <f t="shared" si="504"/>
        <v>94.12</v>
      </c>
      <c r="Q2421" s="13" t="str">
        <f t="shared" si="505"/>
        <v>Normal</v>
      </c>
      <c r="S2421" s="21"/>
    </row>
    <row r="2422" hidden="1" customHeight="1" spans="1:19">
      <c r="A2422" s="2" t="s">
        <v>4227</v>
      </c>
      <c r="B2422" s="28">
        <v>45718</v>
      </c>
      <c r="C2422" s="2" t="s">
        <v>2011</v>
      </c>
      <c r="D2422" s="2" t="str">
        <f t="array" ref="D2422">_xlfn.XLOOKUP(C2422,Customers!A:A,Customers!B:B)</f>
        <v>Customer 0199</v>
      </c>
      <c r="E2422" s="2" t="s">
        <v>98</v>
      </c>
      <c r="F2422" s="2" t="str">
        <f t="array" ref="F2422">_xlfn.XLOOKUP(E2422,Restaurants!A:A,Restaurants!B:B)</f>
        <v>Restaurant 012</v>
      </c>
      <c r="G2422" s="2" t="s">
        <v>94</v>
      </c>
      <c r="H2422" s="2" t="str">
        <f t="array" ref="H2422">_xlfn.XLOOKUP(G2422,Food_Menu!A:A,Food_Menu!B:B)</f>
        <v>Food Item 0189</v>
      </c>
      <c r="I2422" s="2"/>
      <c r="J2422" s="2" t="s">
        <v>2158</v>
      </c>
      <c r="K2422" s="2" t="str">
        <f t="array" ref="K2422">_xlfn.XLOOKUP(J2422,Delivery_Partners!A:A,Delivery_Partners!B:B)</f>
        <v>Delivery Partner 033</v>
      </c>
      <c r="L2422" s="3">
        <v>2</v>
      </c>
      <c r="M2422" s="2" t="s">
        <v>101</v>
      </c>
      <c r="N2422" s="2" t="s">
        <v>24</v>
      </c>
      <c r="O2422" s="2"/>
    </row>
    <row r="2423" customHeight="1" spans="1:19">
      <c r="A2423" s="2" t="s">
        <v>4228</v>
      </c>
      <c r="B2423" s="29" t="s">
        <v>3459</v>
      </c>
      <c r="C2423" s="2" t="s">
        <v>981</v>
      </c>
      <c r="D2423" s="2" t="str">
        <f t="array" ref="D2423">_xlfn.XLOOKUP(C2423,Customers!A:A,Customers!B:B)</f>
        <v>Customer 1184</v>
      </c>
      <c r="E2423" s="2" t="s">
        <v>800</v>
      </c>
      <c r="F2423" s="2" t="str">
        <f t="array" ref="F2423">_xlfn.XLOOKUP(E2423,Restaurants!A:A,Restaurants!B:B)</f>
        <v>Restaurant 014</v>
      </c>
      <c r="G2423" s="2" t="s">
        <v>650</v>
      </c>
      <c r="H2423" s="2" t="str">
        <f t="array" ref="H2423">_xlfn.XLOOKUP(G2423,Food_Menu!A:A,Food_Menu!B:B)</f>
        <v>Food Item 0209</v>
      </c>
      <c r="I2423" s="2">
        <f t="array" ref="I2423">_xlfn.XLOOKUP(G2423,Food_Menu!A:A,Food_Menu!D:D)</f>
        <v>533.6</v>
      </c>
      <c r="J2423" s="2" t="s">
        <v>323</v>
      </c>
      <c r="K2423" s="2" t="str">
        <f t="array" ref="K2423">_xlfn.XLOOKUP(J2423,Delivery_Partners!A:A,Delivery_Partners!B:B)</f>
        <v>Delivery Partner 131</v>
      </c>
      <c r="L2423" s="3">
        <v>2</v>
      </c>
      <c r="M2423" s="2" t="s">
        <v>23</v>
      </c>
      <c r="N2423" s="2" t="s">
        <v>55</v>
      </c>
      <c r="O2423" s="3">
        <v>43</v>
      </c>
      <c r="P2423" s="13">
        <f t="shared" ref="P2423:P2425" si="506">I2423*L2423</f>
        <v>1067.2</v>
      </c>
      <c r="Q2423" s="13" t="str">
        <f t="shared" ref="Q2423:Q2425" si="507">IF(O2423="","Not Delivered",IF(O2423&lt;=30,"Fast",IF(O2423&lt;=60,"Normal","Slow")))</f>
        <v>Normal</v>
      </c>
      <c r="S2423" s="21"/>
    </row>
    <row r="2424" customHeight="1" spans="1:19">
      <c r="A2424" s="2" t="s">
        <v>4229</v>
      </c>
      <c r="B2424" s="29" t="s">
        <v>1855</v>
      </c>
      <c r="C2424" s="2" t="s">
        <v>2699</v>
      </c>
      <c r="D2424" s="2" t="str">
        <f t="array" ref="D2424">_xlfn.XLOOKUP(C2424,Customers!A:A,Customers!B:B)</f>
        <v>Customer 1048</v>
      </c>
      <c r="E2424" s="2" t="s">
        <v>860</v>
      </c>
      <c r="F2424" s="2" t="str">
        <f t="array" ref="F2424">_xlfn.XLOOKUP(E2424,Restaurants!A:A,Restaurants!B:B)</f>
        <v>Restaurant 103</v>
      </c>
      <c r="G2424" s="2" t="s">
        <v>235</v>
      </c>
      <c r="H2424" s="2" t="str">
        <f t="array" ref="H2424">_xlfn.XLOOKUP(G2424,Food_Menu!A:A,Food_Menu!B:B)</f>
        <v>Food Item 0020</v>
      </c>
      <c r="I2424" s="2">
        <f t="array" ref="I2424">_xlfn.XLOOKUP(G2424,Food_Menu!A:A,Food_Menu!D:D)</f>
        <v>565.62</v>
      </c>
      <c r="J2424" s="2" t="s">
        <v>909</v>
      </c>
      <c r="K2424" s="2" t="str">
        <f t="array" ref="K2424">_xlfn.XLOOKUP(J2424,Delivery_Partners!A:A,Delivery_Partners!B:B)</f>
        <v>Delivery Partner 005</v>
      </c>
      <c r="L2424" s="3">
        <v>2</v>
      </c>
      <c r="M2424" s="2" t="s">
        <v>23</v>
      </c>
      <c r="N2424" s="2" t="s">
        <v>24</v>
      </c>
      <c r="O2424" s="3">
        <v>15</v>
      </c>
      <c r="P2424" s="13">
        <f t="shared" si="506"/>
        <v>1131.24</v>
      </c>
      <c r="Q2424" s="13" t="str">
        <f t="shared" si="507"/>
        <v>Fast</v>
      </c>
      <c r="S2424" s="21"/>
    </row>
    <row r="2425" customHeight="1" spans="1:19">
      <c r="A2425" s="2" t="s">
        <v>4230</v>
      </c>
      <c r="B2425" s="29" t="s">
        <v>690</v>
      </c>
      <c r="C2425" s="2" t="s">
        <v>4231</v>
      </c>
      <c r="D2425" s="2" t="str">
        <f t="array" ref="D2425">_xlfn.XLOOKUP(C2425,Customers!A:A,Customers!B:B)</f>
        <v>Customer 1145</v>
      </c>
      <c r="E2425" s="2" t="s">
        <v>807</v>
      </c>
      <c r="F2425" s="2" t="str">
        <f t="array" ref="F2425">_xlfn.XLOOKUP(E2425,Restaurants!A:A,Restaurants!B:B)</f>
        <v>Restaurant 118</v>
      </c>
      <c r="G2425" s="2" t="s">
        <v>1650</v>
      </c>
      <c r="H2425" s="2" t="str">
        <f t="array" ref="H2425">_xlfn.XLOOKUP(G2425,Food_Menu!A:A,Food_Menu!B:B)</f>
        <v>Food Item 0040</v>
      </c>
      <c r="I2425" s="2">
        <f t="array" ref="I2425">_xlfn.XLOOKUP(G2425,Food_Menu!A:A,Food_Menu!D:D)</f>
        <v>254.86</v>
      </c>
      <c r="J2425" s="2" t="s">
        <v>1090</v>
      </c>
      <c r="K2425" s="2" t="str">
        <f t="array" ref="K2425">_xlfn.XLOOKUP(J2425,Delivery_Partners!A:A,Delivery_Partners!B:B)</f>
        <v>Delivery Partner 056</v>
      </c>
      <c r="L2425" s="3">
        <v>1</v>
      </c>
      <c r="M2425" s="2" t="s">
        <v>23</v>
      </c>
      <c r="N2425" s="2" t="s">
        <v>42</v>
      </c>
      <c r="O2425" s="3">
        <v>26</v>
      </c>
      <c r="P2425" s="13">
        <f t="shared" si="506"/>
        <v>254.86</v>
      </c>
      <c r="Q2425" s="13" t="str">
        <f t="shared" si="507"/>
        <v>Fast</v>
      </c>
      <c r="S2425" s="21"/>
    </row>
    <row r="2426" hidden="1" customHeight="1" spans="1:19">
      <c r="A2426" s="2" t="s">
        <v>4232</v>
      </c>
      <c r="B2426" s="28">
        <v>45809</v>
      </c>
      <c r="C2426" s="2" t="s">
        <v>2563</v>
      </c>
      <c r="D2426" s="2" t="str">
        <f t="array" ref="D2426">_xlfn.XLOOKUP(C2426,Customers!A:A,Customers!B:B)</f>
        <v>Customer 0333</v>
      </c>
      <c r="E2426" s="2" t="s">
        <v>89</v>
      </c>
      <c r="F2426" s="2" t="str">
        <f t="array" ref="F2426">_xlfn.XLOOKUP(E2426,Restaurants!A:A,Restaurants!B:B)</f>
        <v>Restaurant 059</v>
      </c>
      <c r="G2426" s="2" t="s">
        <v>211</v>
      </c>
      <c r="H2426" s="2" t="str">
        <f t="array" ref="H2426">_xlfn.XLOOKUP(G2426,Food_Menu!A:A,Food_Menu!B:B)</f>
        <v>Food Item 0182</v>
      </c>
      <c r="I2426" s="2"/>
      <c r="J2426" s="2" t="s">
        <v>1268</v>
      </c>
      <c r="K2426" s="2" t="str">
        <f t="array" ref="K2426">_xlfn.XLOOKUP(J2426,Delivery_Partners!A:A,Delivery_Partners!B:B)</f>
        <v>Delivery Partner 124</v>
      </c>
      <c r="L2426" s="3">
        <v>1</v>
      </c>
      <c r="M2426" s="2" t="s">
        <v>101</v>
      </c>
      <c r="N2426" s="2" t="s">
        <v>24</v>
      </c>
      <c r="O2426" s="2"/>
    </row>
    <row r="2427" customHeight="1" spans="1:19">
      <c r="A2427" s="2" t="s">
        <v>4233</v>
      </c>
      <c r="B2427" s="28">
        <v>45846</v>
      </c>
      <c r="C2427" s="2" t="s">
        <v>4234</v>
      </c>
      <c r="D2427" s="2" t="str">
        <f t="array" ref="D2427">_xlfn.XLOOKUP(C2427,Customers!A:A,Customers!B:B)</f>
        <v>Customer 0531</v>
      </c>
      <c r="E2427" s="2" t="s">
        <v>950</v>
      </c>
      <c r="F2427" s="2" t="str">
        <f t="array" ref="F2427">_xlfn.XLOOKUP(E2427,Restaurants!A:A,Restaurants!B:B)</f>
        <v>Restaurant 020</v>
      </c>
      <c r="G2427" s="2" t="s">
        <v>106</v>
      </c>
      <c r="H2427" s="2" t="str">
        <f t="array" ref="H2427">_xlfn.XLOOKUP(G2427,Food_Menu!A:A,Food_Menu!B:B)</f>
        <v>Food Item 0067</v>
      </c>
      <c r="I2427" s="2">
        <f t="array" ref="I2427">_xlfn.XLOOKUP(G2427,Food_Menu!A:A,Food_Menu!D:D)</f>
        <v>575.59</v>
      </c>
      <c r="J2427" s="2" t="s">
        <v>337</v>
      </c>
      <c r="K2427" s="2" t="str">
        <f t="array" ref="K2427">_xlfn.XLOOKUP(J2427,Delivery_Partners!A:A,Delivery_Partners!B:B)</f>
        <v>Delivery Partner 004</v>
      </c>
      <c r="L2427" s="3">
        <v>2</v>
      </c>
      <c r="M2427" s="2" t="s">
        <v>23</v>
      </c>
      <c r="N2427" s="2" t="s">
        <v>24</v>
      </c>
      <c r="O2427" s="3">
        <v>15</v>
      </c>
      <c r="P2427" s="13">
        <f t="shared" ref="P2427:P2438" si="508">I2427*L2427</f>
        <v>1151.18</v>
      </c>
      <c r="Q2427" s="13" t="str">
        <f t="shared" ref="Q2427:Q2438" si="509">IF(O2427="","Not Delivered",IF(O2427&lt;=30,"Fast",IF(O2427&lt;=60,"Normal","Slow")))</f>
        <v>Fast</v>
      </c>
      <c r="S2427" s="21"/>
    </row>
    <row r="2428" customHeight="1" spans="1:19">
      <c r="A2428" s="2" t="s">
        <v>4235</v>
      </c>
      <c r="B2428" s="28">
        <v>45875</v>
      </c>
      <c r="C2428" s="2" t="s">
        <v>2557</v>
      </c>
      <c r="D2428" s="2" t="str">
        <f t="array" ref="D2428">_xlfn.XLOOKUP(C2428,Customers!A:A,Customers!B:B)</f>
        <v>Customer 0589</v>
      </c>
      <c r="E2428" s="2" t="s">
        <v>60</v>
      </c>
      <c r="F2428" s="2" t="str">
        <f t="array" ref="F2428">_xlfn.XLOOKUP(E2428,Restaurants!A:A,Restaurants!B:B)</f>
        <v>Restaurant 019</v>
      </c>
      <c r="G2428" s="2" t="s">
        <v>377</v>
      </c>
      <c r="H2428" s="2" t="str">
        <f t="array" ref="H2428">_xlfn.XLOOKUP(G2428,Food_Menu!A:A,Food_Menu!B:B)</f>
        <v>Food Item 0138</v>
      </c>
      <c r="I2428" s="2">
        <f t="array" ref="I2428">_xlfn.XLOOKUP(G2428,Food_Menu!A:A,Food_Menu!D:D)</f>
        <v>153.3</v>
      </c>
      <c r="J2428" s="2" t="s">
        <v>1080</v>
      </c>
      <c r="K2428" s="2" t="str">
        <f t="array" ref="K2428">_xlfn.XLOOKUP(J2428,Delivery_Partners!A:A,Delivery_Partners!B:B)</f>
        <v>Delivery Partner 133</v>
      </c>
      <c r="L2428" s="3">
        <v>1</v>
      </c>
      <c r="M2428" s="2" t="s">
        <v>23</v>
      </c>
      <c r="N2428" s="2" t="s">
        <v>24</v>
      </c>
      <c r="O2428" s="3">
        <v>29</v>
      </c>
      <c r="P2428" s="13">
        <f t="shared" si="508"/>
        <v>153.3</v>
      </c>
      <c r="Q2428" s="13" t="str">
        <f t="shared" si="509"/>
        <v>Fast</v>
      </c>
      <c r="S2428" s="21"/>
    </row>
    <row r="2429" customHeight="1" spans="1:19">
      <c r="A2429" s="2" t="s">
        <v>4236</v>
      </c>
      <c r="B2429" s="28">
        <v>45846</v>
      </c>
      <c r="C2429" s="2" t="s">
        <v>274</v>
      </c>
      <c r="D2429" s="2" t="str">
        <f t="array" ref="D2429">_xlfn.XLOOKUP(C2429,Customers!A:A,Customers!B:B)</f>
        <v>Customer 0629</v>
      </c>
      <c r="E2429" s="2" t="s">
        <v>83</v>
      </c>
      <c r="F2429" s="2" t="str">
        <f t="array" ref="F2429">_xlfn.XLOOKUP(E2429,Restaurants!A:A,Restaurants!B:B)</f>
        <v>Restaurant 032</v>
      </c>
      <c r="G2429" s="2" t="s">
        <v>477</v>
      </c>
      <c r="H2429" s="2" t="str">
        <f t="array" ref="H2429">_xlfn.XLOOKUP(G2429,Food_Menu!A:A,Food_Menu!B:B)</f>
        <v>Food Item 0077</v>
      </c>
      <c r="I2429" s="2">
        <f t="array" ref="I2429">_xlfn.XLOOKUP(G2429,Food_Menu!A:A,Food_Menu!D:D)</f>
        <v>161.62</v>
      </c>
      <c r="J2429" s="2" t="s">
        <v>900</v>
      </c>
      <c r="K2429" s="2" t="str">
        <f t="array" ref="K2429">_xlfn.XLOOKUP(J2429,Delivery_Partners!A:A,Delivery_Partners!B:B)</f>
        <v>Delivery Partner 015</v>
      </c>
      <c r="L2429" s="3">
        <v>3</v>
      </c>
      <c r="M2429" s="2" t="s">
        <v>23</v>
      </c>
      <c r="N2429" s="2" t="s">
        <v>24</v>
      </c>
      <c r="O2429" s="3">
        <v>17</v>
      </c>
      <c r="P2429" s="13">
        <f t="shared" si="508"/>
        <v>484.86</v>
      </c>
      <c r="Q2429" s="13" t="str">
        <f t="shared" si="509"/>
        <v>Fast</v>
      </c>
      <c r="S2429" s="21"/>
    </row>
    <row r="2430" customHeight="1" spans="1:19">
      <c r="A2430" s="2" t="s">
        <v>4237</v>
      </c>
      <c r="B2430" s="29" t="s">
        <v>915</v>
      </c>
      <c r="C2430" s="2" t="s">
        <v>1324</v>
      </c>
      <c r="D2430" s="2" t="str">
        <f t="array" ref="D2430">_xlfn.XLOOKUP(C2430,Customers!A:A,Customers!B:B)</f>
        <v>Customer 0033</v>
      </c>
      <c r="E2430" s="2" t="s">
        <v>52</v>
      </c>
      <c r="F2430" s="2" t="str">
        <f t="array" ref="F2430">_xlfn.XLOOKUP(E2430,Restaurants!A:A,Restaurants!B:B)</f>
        <v>Restaurant 083</v>
      </c>
      <c r="G2430" s="2" t="s">
        <v>835</v>
      </c>
      <c r="H2430" s="2" t="str">
        <f t="array" ref="H2430">_xlfn.XLOOKUP(G2430,Food_Menu!A:A,Food_Menu!B:B)</f>
        <v>Food Item 0048</v>
      </c>
      <c r="I2430" s="2">
        <f t="array" ref="I2430">_xlfn.XLOOKUP(G2430,Food_Menu!A:A,Food_Menu!D:D)</f>
        <v>226.31</v>
      </c>
      <c r="J2430" s="2" t="s">
        <v>271</v>
      </c>
      <c r="K2430" s="2" t="str">
        <f t="array" ref="K2430">_xlfn.XLOOKUP(J2430,Delivery_Partners!A:A,Delivery_Partners!B:B)</f>
        <v>Delivery Partner 010</v>
      </c>
      <c r="L2430" s="3">
        <v>2</v>
      </c>
      <c r="M2430" s="2" t="s">
        <v>23</v>
      </c>
      <c r="N2430" s="2" t="s">
        <v>24</v>
      </c>
      <c r="O2430" s="3">
        <v>30</v>
      </c>
      <c r="P2430" s="13">
        <f t="shared" si="508"/>
        <v>452.62</v>
      </c>
      <c r="Q2430" s="13" t="str">
        <f t="shared" si="509"/>
        <v>Fast</v>
      </c>
      <c r="S2430" s="21"/>
    </row>
    <row r="2431" customHeight="1" spans="1:19">
      <c r="A2431" s="2" t="s">
        <v>4238</v>
      </c>
      <c r="B2431" s="29" t="s">
        <v>690</v>
      </c>
      <c r="C2431" s="2" t="s">
        <v>1374</v>
      </c>
      <c r="D2431" s="2" t="str">
        <f t="array" ref="D2431">_xlfn.XLOOKUP(C2431,Customers!A:A,Customers!B:B)</f>
        <v>Customer 0718</v>
      </c>
      <c r="E2431" s="2" t="s">
        <v>98</v>
      </c>
      <c r="F2431" s="2" t="str">
        <f t="array" ref="F2431">_xlfn.XLOOKUP(E2431,Restaurants!A:A,Restaurants!B:B)</f>
        <v>Restaurant 012</v>
      </c>
      <c r="G2431" s="2" t="s">
        <v>377</v>
      </c>
      <c r="H2431" s="2" t="str">
        <f t="array" ref="H2431">_xlfn.XLOOKUP(G2431,Food_Menu!A:A,Food_Menu!B:B)</f>
        <v>Food Item 0138</v>
      </c>
      <c r="I2431" s="2">
        <f t="array" ref="I2431">_xlfn.XLOOKUP(G2431,Food_Menu!A:A,Food_Menu!D:D)</f>
        <v>153.3</v>
      </c>
      <c r="J2431" s="2" t="s">
        <v>651</v>
      </c>
      <c r="K2431" s="2" t="str">
        <f t="array" ref="K2431">_xlfn.XLOOKUP(J2431,Delivery_Partners!A:A,Delivery_Partners!B:B)</f>
        <v>Delivery Partner 036</v>
      </c>
      <c r="L2431" s="3">
        <v>1</v>
      </c>
      <c r="M2431" s="2" t="s">
        <v>23</v>
      </c>
      <c r="N2431" s="2" t="s">
        <v>24</v>
      </c>
      <c r="O2431" s="3">
        <v>29</v>
      </c>
      <c r="P2431" s="13">
        <f t="shared" si="508"/>
        <v>153.3</v>
      </c>
      <c r="Q2431" s="13" t="str">
        <f t="shared" si="509"/>
        <v>Fast</v>
      </c>
      <c r="S2431" s="21"/>
    </row>
    <row r="2432" customHeight="1" spans="1:19">
      <c r="A2432" s="2" t="s">
        <v>4239</v>
      </c>
      <c r="B2432" s="29" t="s">
        <v>879</v>
      </c>
      <c r="C2432" s="2" t="s">
        <v>2041</v>
      </c>
      <c r="D2432" s="2" t="str">
        <f t="array" ref="D2432">_xlfn.XLOOKUP(C2432,Customers!A:A,Customers!B:B)</f>
        <v>Customer 0047</v>
      </c>
      <c r="E2432" s="2" t="s">
        <v>39</v>
      </c>
      <c r="F2432" s="2" t="str">
        <f t="array" ref="F2432">_xlfn.XLOOKUP(E2432,Restaurants!A:A,Restaurants!B:B)</f>
        <v>Restaurant 077</v>
      </c>
      <c r="G2432" s="2" t="s">
        <v>998</v>
      </c>
      <c r="H2432" s="2" t="str">
        <f t="array" ref="H2432">_xlfn.XLOOKUP(G2432,Food_Menu!A:A,Food_Menu!B:B)</f>
        <v>Food Item 0046</v>
      </c>
      <c r="I2432" s="2">
        <f t="array" ref="I2432">_xlfn.XLOOKUP(G2432,Food_Menu!A:A,Food_Menu!D:D)</f>
        <v>300.6</v>
      </c>
      <c r="J2432" s="2" t="s">
        <v>184</v>
      </c>
      <c r="K2432" s="2" t="str">
        <f t="array" ref="K2432">_xlfn.XLOOKUP(J2432,Delivery_Partners!A:A,Delivery_Partners!B:B)</f>
        <v>Delivery Partner 155</v>
      </c>
      <c r="L2432" s="3">
        <v>2</v>
      </c>
      <c r="M2432" s="2" t="s">
        <v>23</v>
      </c>
      <c r="N2432" s="2" t="s">
        <v>24</v>
      </c>
      <c r="O2432" s="3">
        <v>40</v>
      </c>
      <c r="P2432" s="13">
        <f t="shared" si="508"/>
        <v>601.2</v>
      </c>
      <c r="Q2432" s="13" t="str">
        <f t="shared" si="509"/>
        <v>Normal</v>
      </c>
      <c r="S2432" s="21"/>
    </row>
    <row r="2433" customHeight="1" spans="1:19">
      <c r="A2433" s="2" t="s">
        <v>4240</v>
      </c>
      <c r="B2433" s="29" t="s">
        <v>769</v>
      </c>
      <c r="C2433" s="2" t="s">
        <v>3048</v>
      </c>
      <c r="D2433" s="2" t="str">
        <f t="array" ref="D2433">_xlfn.XLOOKUP(C2433,Customers!A:A,Customers!B:B)</f>
        <v>Customer 0331</v>
      </c>
      <c r="E2433" s="2" t="s">
        <v>182</v>
      </c>
      <c r="F2433" s="2" t="str">
        <f t="array" ref="F2433">_xlfn.XLOOKUP(E2433,Restaurants!A:A,Restaurants!B:B)</f>
        <v>Restaurant 097</v>
      </c>
      <c r="G2433" s="2" t="s">
        <v>713</v>
      </c>
      <c r="H2433" s="2" t="str">
        <f t="array" ref="H2433">_xlfn.XLOOKUP(G2433,Food_Menu!A:A,Food_Menu!B:B)</f>
        <v>Food Item 0031</v>
      </c>
      <c r="I2433" s="2">
        <f t="array" ref="I2433">_xlfn.XLOOKUP(G2433,Food_Menu!A:A,Food_Menu!D:D)</f>
        <v>485.31</v>
      </c>
      <c r="J2433" s="2" t="s">
        <v>3362</v>
      </c>
      <c r="K2433" s="2" t="str">
        <f t="array" ref="K2433">_xlfn.XLOOKUP(J2433,Delivery_Partners!A:A,Delivery_Partners!B:B)</f>
        <v>Delivery Partner 009</v>
      </c>
      <c r="L2433" s="3">
        <v>3</v>
      </c>
      <c r="M2433" s="2" t="s">
        <v>23</v>
      </c>
      <c r="N2433" s="2" t="s">
        <v>24</v>
      </c>
      <c r="O2433" s="3">
        <v>32</v>
      </c>
      <c r="P2433" s="13">
        <f t="shared" si="508"/>
        <v>1455.93</v>
      </c>
      <c r="Q2433" s="13" t="str">
        <f t="shared" si="509"/>
        <v>Normal</v>
      </c>
      <c r="S2433" s="21"/>
    </row>
    <row r="2434" customHeight="1" spans="1:19">
      <c r="A2434" s="2" t="s">
        <v>4241</v>
      </c>
      <c r="B2434" s="29" t="s">
        <v>730</v>
      </c>
      <c r="C2434" s="2" t="s">
        <v>4242</v>
      </c>
      <c r="D2434" s="2" t="str">
        <f t="array" ref="D2434">_xlfn.XLOOKUP(C2434,Customers!A:A,Customers!B:B)</f>
        <v>Customer 0351</v>
      </c>
      <c r="E2434" s="2" t="s">
        <v>93</v>
      </c>
      <c r="F2434" s="2" t="str">
        <f t="array" ref="F2434">_xlfn.XLOOKUP(E2434,Restaurants!A:A,Restaurants!B:B)</f>
        <v>Restaurant 018</v>
      </c>
      <c r="G2434" s="2" t="s">
        <v>751</v>
      </c>
      <c r="H2434" s="2" t="str">
        <f t="array" ref="H2434">_xlfn.XLOOKUP(G2434,Food_Menu!A:A,Food_Menu!B:B)</f>
        <v>Food Item 0117</v>
      </c>
      <c r="I2434" s="2">
        <f t="array" ref="I2434">_xlfn.XLOOKUP(G2434,Food_Menu!A:A,Food_Menu!D:D)</f>
        <v>279.52</v>
      </c>
      <c r="J2434" s="2" t="s">
        <v>895</v>
      </c>
      <c r="K2434" s="2" t="str">
        <f t="array" ref="K2434">_xlfn.XLOOKUP(J2434,Delivery_Partners!A:A,Delivery_Partners!B:B)</f>
        <v>Delivery Partner 018</v>
      </c>
      <c r="L2434" s="3">
        <v>3</v>
      </c>
      <c r="M2434" s="2" t="s">
        <v>23</v>
      </c>
      <c r="N2434" s="2" t="s">
        <v>24</v>
      </c>
      <c r="O2434" s="3">
        <v>15</v>
      </c>
      <c r="P2434" s="13">
        <f t="shared" si="508"/>
        <v>838.56</v>
      </c>
      <c r="Q2434" s="13" t="str">
        <f t="shared" si="509"/>
        <v>Fast</v>
      </c>
      <c r="S2434" s="21"/>
    </row>
    <row r="2435" customHeight="1" spans="1:19">
      <c r="A2435" s="2" t="s">
        <v>4243</v>
      </c>
      <c r="B2435" s="29" t="s">
        <v>1127</v>
      </c>
      <c r="C2435" s="2" t="s">
        <v>297</v>
      </c>
      <c r="D2435" s="2" t="str">
        <f t="array" ref="D2435">_xlfn.XLOOKUP(C2435,Customers!A:A,Customers!B:B)</f>
        <v>Customer 0810</v>
      </c>
      <c r="E2435" s="2" t="s">
        <v>372</v>
      </c>
      <c r="F2435" s="2" t="str">
        <f t="array" ref="F2435">_xlfn.XLOOKUP(E2435,Restaurants!A:A,Restaurants!B:B)</f>
        <v>Restaurant 119</v>
      </c>
      <c r="G2435" s="2" t="s">
        <v>941</v>
      </c>
      <c r="H2435" s="2" t="str">
        <f t="array" ref="H2435">_xlfn.XLOOKUP(G2435,Food_Menu!A:A,Food_Menu!B:B)</f>
        <v>Food Item 0043</v>
      </c>
      <c r="I2435" s="2">
        <f t="array" ref="I2435">_xlfn.XLOOKUP(G2435,Food_Menu!A:A,Food_Menu!D:D)</f>
        <v>255.02</v>
      </c>
      <c r="J2435" s="2" t="s">
        <v>707</v>
      </c>
      <c r="K2435" s="2" t="str">
        <f t="array" ref="K2435">_xlfn.XLOOKUP(J2435,Delivery_Partners!A:A,Delivery_Partners!B:B)</f>
        <v>Delivery Partner 171</v>
      </c>
      <c r="L2435" s="3">
        <v>2</v>
      </c>
      <c r="M2435" s="2" t="s">
        <v>23</v>
      </c>
      <c r="N2435" s="2" t="s">
        <v>24</v>
      </c>
      <c r="O2435" s="3">
        <v>39</v>
      </c>
      <c r="P2435" s="13">
        <f t="shared" si="508"/>
        <v>510.04</v>
      </c>
      <c r="Q2435" s="13" t="str">
        <f t="shared" si="509"/>
        <v>Normal</v>
      </c>
      <c r="S2435" s="21"/>
    </row>
    <row r="2436" customHeight="1" spans="1:19">
      <c r="A2436" s="2" t="s">
        <v>4244</v>
      </c>
      <c r="B2436" s="29" t="s">
        <v>2247</v>
      </c>
      <c r="C2436" s="2" t="s">
        <v>2388</v>
      </c>
      <c r="D2436" s="2" t="str">
        <f t="array" ref="D2436">_xlfn.XLOOKUP(C2436,Customers!A:A,Customers!B:B)</f>
        <v>Customer 1076</v>
      </c>
      <c r="E2436" s="2" t="s">
        <v>372</v>
      </c>
      <c r="F2436" s="2" t="str">
        <f t="array" ref="F2436">_xlfn.XLOOKUP(E2436,Restaurants!A:A,Restaurants!B:B)</f>
        <v>Restaurant 119</v>
      </c>
      <c r="G2436" s="2" t="s">
        <v>941</v>
      </c>
      <c r="H2436" s="2" t="str">
        <f t="array" ref="H2436">_xlfn.XLOOKUP(G2436,Food_Menu!A:A,Food_Menu!B:B)</f>
        <v>Food Item 0043</v>
      </c>
      <c r="I2436" s="2">
        <f t="array" ref="I2436">_xlfn.XLOOKUP(G2436,Food_Menu!A:A,Food_Menu!D:D)</f>
        <v>255.02</v>
      </c>
      <c r="J2436" s="2" t="s">
        <v>203</v>
      </c>
      <c r="K2436" s="2" t="str">
        <f t="array" ref="K2436">_xlfn.XLOOKUP(J2436,Delivery_Partners!A:A,Delivery_Partners!B:B)</f>
        <v>Delivery Partner 110</v>
      </c>
      <c r="L2436" s="3">
        <v>1</v>
      </c>
      <c r="M2436" s="2" t="s">
        <v>23</v>
      </c>
      <c r="N2436" s="2" t="s">
        <v>42</v>
      </c>
      <c r="O2436" s="3">
        <v>64</v>
      </c>
      <c r="P2436" s="13">
        <f t="shared" si="508"/>
        <v>255.02</v>
      </c>
      <c r="Q2436" s="13" t="str">
        <f t="shared" si="509"/>
        <v>Slow</v>
      </c>
      <c r="S2436" s="21"/>
    </row>
    <row r="2437" customHeight="1" spans="1:19">
      <c r="A2437" s="2" t="s">
        <v>4245</v>
      </c>
      <c r="B2437" s="29" t="s">
        <v>2823</v>
      </c>
      <c r="C2437" s="2" t="s">
        <v>2026</v>
      </c>
      <c r="D2437" s="2" t="str">
        <f t="array" ref="D2437">_xlfn.XLOOKUP(C2437,Customers!A:A,Customers!B:B)</f>
        <v>Customer 0839</v>
      </c>
      <c r="E2437" s="2" t="s">
        <v>666</v>
      </c>
      <c r="F2437" s="2" t="str">
        <f t="array" ref="F2437">_xlfn.XLOOKUP(E2437,Restaurants!A:A,Restaurants!B:B)</f>
        <v>Restaurant 036</v>
      </c>
      <c r="G2437" s="2" t="s">
        <v>67</v>
      </c>
      <c r="H2437" s="2" t="str">
        <f t="array" ref="H2437">_xlfn.XLOOKUP(G2437,Food_Menu!A:A,Food_Menu!B:B)</f>
        <v>Food Item 0172</v>
      </c>
      <c r="I2437" s="2">
        <f t="array" ref="I2437">_xlfn.XLOOKUP(G2437,Food_Menu!A:A,Food_Menu!D:D)</f>
        <v>219.12</v>
      </c>
      <c r="J2437" s="2" t="s">
        <v>927</v>
      </c>
      <c r="K2437" s="2" t="str">
        <f t="array" ref="K2437">_xlfn.XLOOKUP(J2437,Delivery_Partners!A:A,Delivery_Partners!B:B)</f>
        <v>Delivery Partner 103</v>
      </c>
      <c r="L2437" s="3">
        <v>2</v>
      </c>
      <c r="M2437" s="2" t="s">
        <v>23</v>
      </c>
      <c r="N2437" s="2" t="s">
        <v>42</v>
      </c>
      <c r="O2437" s="3">
        <v>48</v>
      </c>
      <c r="P2437" s="13">
        <f t="shared" si="508"/>
        <v>438.24</v>
      </c>
      <c r="Q2437" s="13" t="str">
        <f t="shared" si="509"/>
        <v>Normal</v>
      </c>
      <c r="S2437" s="21"/>
    </row>
    <row r="2438" customHeight="1" spans="1:19">
      <c r="A2438" s="2" t="s">
        <v>4246</v>
      </c>
      <c r="B2438" s="28">
        <v>45848</v>
      </c>
      <c r="C2438" s="2" t="s">
        <v>3273</v>
      </c>
      <c r="D2438" s="2" t="str">
        <f t="array" ref="D2438">_xlfn.XLOOKUP(C2438,Customers!A:A,Customers!B:B)</f>
        <v>Customer 0523</v>
      </c>
      <c r="E2438" s="2" t="s">
        <v>800</v>
      </c>
      <c r="F2438" s="2" t="str">
        <f t="array" ref="F2438">_xlfn.XLOOKUP(E2438,Restaurants!A:A,Restaurants!B:B)</f>
        <v>Restaurant 014</v>
      </c>
      <c r="G2438" s="2" t="s">
        <v>751</v>
      </c>
      <c r="H2438" s="2" t="str">
        <f t="array" ref="H2438">_xlfn.XLOOKUP(G2438,Food_Menu!A:A,Food_Menu!B:B)</f>
        <v>Food Item 0117</v>
      </c>
      <c r="I2438" s="2">
        <f t="array" ref="I2438">_xlfn.XLOOKUP(G2438,Food_Menu!A:A,Food_Menu!D:D)</f>
        <v>279.52</v>
      </c>
      <c r="J2438" s="2" t="s">
        <v>1375</v>
      </c>
      <c r="K2438" s="2" t="str">
        <f t="array" ref="K2438">_xlfn.XLOOKUP(J2438,Delivery_Partners!A:A,Delivery_Partners!B:B)</f>
        <v>Delivery Partner 008</v>
      </c>
      <c r="L2438" s="3">
        <v>2</v>
      </c>
      <c r="M2438" s="2" t="s">
        <v>23</v>
      </c>
      <c r="N2438" s="2" t="s">
        <v>24</v>
      </c>
      <c r="O2438" s="3">
        <v>43</v>
      </c>
      <c r="P2438" s="13">
        <f t="shared" si="508"/>
        <v>559.04</v>
      </c>
      <c r="Q2438" s="13" t="str">
        <f t="shared" si="509"/>
        <v>Normal</v>
      </c>
      <c r="S2438" s="21"/>
    </row>
    <row r="2439" hidden="1" customHeight="1" spans="1:19">
      <c r="A2439" s="2" t="s">
        <v>4247</v>
      </c>
      <c r="B2439" s="28">
        <v>45697</v>
      </c>
      <c r="C2439" s="2" t="s">
        <v>280</v>
      </c>
      <c r="D2439" s="2" t="str">
        <f t="array" ref="D2439">_xlfn.XLOOKUP(C2439,Customers!A:A,Customers!B:B)</f>
        <v>Customer 0631</v>
      </c>
      <c r="E2439" s="2" t="s">
        <v>658</v>
      </c>
      <c r="F2439" s="2" t="str">
        <f t="array" ref="F2439">_xlfn.XLOOKUP(E2439,Restaurants!A:A,Restaurants!B:B)</f>
        <v>Restaurant 040</v>
      </c>
      <c r="G2439" s="2" t="s">
        <v>331</v>
      </c>
      <c r="H2439" s="2" t="str">
        <f t="array" ref="H2439">_xlfn.XLOOKUP(G2439,Food_Menu!A:A,Food_Menu!B:B)</f>
        <v>Food Item 0120</v>
      </c>
      <c r="I2439" s="2"/>
      <c r="J2439" s="2" t="s">
        <v>718</v>
      </c>
      <c r="K2439" s="2" t="str">
        <f t="array" ref="K2439">_xlfn.XLOOKUP(J2439,Delivery_Partners!A:A,Delivery_Partners!B:B)</f>
        <v>Delivery Partner 071</v>
      </c>
      <c r="L2439" s="3">
        <v>2</v>
      </c>
      <c r="M2439" s="2" t="s">
        <v>189</v>
      </c>
      <c r="N2439" s="2" t="s">
        <v>55</v>
      </c>
      <c r="O2439" s="2"/>
    </row>
    <row r="2440" customHeight="1" spans="1:19">
      <c r="A2440" s="2" t="s">
        <v>4248</v>
      </c>
      <c r="B2440" s="29" t="s">
        <v>1720</v>
      </c>
      <c r="C2440" s="2" t="s">
        <v>1109</v>
      </c>
      <c r="D2440" s="2" t="str">
        <f t="array" ref="D2440">_xlfn.XLOOKUP(C2440,Customers!A:A,Customers!B:B)</f>
        <v>Customer 0615</v>
      </c>
      <c r="E2440" s="2" t="s">
        <v>83</v>
      </c>
      <c r="F2440" s="2" t="str">
        <f t="array" ref="F2440">_xlfn.XLOOKUP(E2440,Restaurants!A:A,Restaurants!B:B)</f>
        <v>Restaurant 032</v>
      </c>
      <c r="G2440" s="2" t="s">
        <v>884</v>
      </c>
      <c r="H2440" s="2" t="str">
        <f t="array" ref="H2440">_xlfn.XLOOKUP(G2440,Food_Menu!A:A,Food_Menu!B:B)</f>
        <v>Food Item 0032</v>
      </c>
      <c r="I2440" s="2">
        <f t="array" ref="I2440">_xlfn.XLOOKUP(G2440,Food_Menu!A:A,Food_Menu!D:D)</f>
        <v>367.24</v>
      </c>
      <c r="J2440" s="2" t="s">
        <v>567</v>
      </c>
      <c r="K2440" s="2" t="str">
        <f t="array" ref="K2440">_xlfn.XLOOKUP(J2440,Delivery_Partners!A:A,Delivery_Partners!B:B)</f>
        <v>Delivery Partner 104</v>
      </c>
      <c r="L2440" s="3">
        <v>1</v>
      </c>
      <c r="M2440" s="2" t="s">
        <v>23</v>
      </c>
      <c r="N2440" s="2" t="s">
        <v>74</v>
      </c>
      <c r="O2440" s="3">
        <v>29</v>
      </c>
      <c r="P2440" s="13">
        <f t="shared" ref="P2440:P2445" si="510">I2440*L2440</f>
        <v>367.24</v>
      </c>
      <c r="Q2440" s="13" t="str">
        <f t="shared" ref="Q2440:Q2445" si="511">IF(O2440="","Not Delivered",IF(O2440&lt;=30,"Fast",IF(O2440&lt;=60,"Normal","Slow")))</f>
        <v>Fast</v>
      </c>
      <c r="S2440" s="21"/>
    </row>
    <row r="2441" customHeight="1" spans="1:19">
      <c r="A2441" s="2" t="s">
        <v>4249</v>
      </c>
      <c r="B2441" s="29" t="s">
        <v>205</v>
      </c>
      <c r="C2441" s="2" t="s">
        <v>4250</v>
      </c>
      <c r="D2441" s="2" t="str">
        <f t="array" ref="D2441">_xlfn.XLOOKUP(C2441,Customers!A:A,Customers!B:B)</f>
        <v>Customer 0178</v>
      </c>
      <c r="E2441" s="2" t="s">
        <v>984</v>
      </c>
      <c r="F2441" s="2" t="str">
        <f t="array" ref="F2441">_xlfn.XLOOKUP(E2441,Restaurants!A:A,Restaurants!B:B)</f>
        <v>Restaurant 034</v>
      </c>
      <c r="G2441" s="2" t="s">
        <v>1336</v>
      </c>
      <c r="H2441" s="2" t="str">
        <f t="array" ref="H2441">_xlfn.XLOOKUP(G2441,Food_Menu!A:A,Food_Menu!B:B)</f>
        <v>Food Item 0036</v>
      </c>
      <c r="I2441" s="2">
        <f t="array" ref="I2441">_xlfn.XLOOKUP(G2441,Food_Menu!A:A,Food_Menu!D:D)</f>
        <v>542.95</v>
      </c>
      <c r="J2441" s="2" t="s">
        <v>801</v>
      </c>
      <c r="K2441" s="2" t="str">
        <f t="array" ref="K2441">_xlfn.XLOOKUP(J2441,Delivery_Partners!A:A,Delivery_Partners!B:B)</f>
        <v>Delivery Partner 096</v>
      </c>
      <c r="L2441" s="3">
        <v>3</v>
      </c>
      <c r="M2441" s="2" t="s">
        <v>23</v>
      </c>
      <c r="N2441" s="2" t="s">
        <v>24</v>
      </c>
      <c r="O2441" s="3">
        <v>28</v>
      </c>
      <c r="P2441" s="13">
        <f t="shared" si="510"/>
        <v>1628.85</v>
      </c>
      <c r="Q2441" s="13" t="str">
        <f t="shared" si="511"/>
        <v>Fast</v>
      </c>
      <c r="S2441" s="21"/>
    </row>
    <row r="2442" customHeight="1" spans="1:19">
      <c r="A2442" s="2" t="s">
        <v>4251</v>
      </c>
      <c r="B2442" s="29" t="s">
        <v>2013</v>
      </c>
      <c r="C2442" s="2" t="s">
        <v>2415</v>
      </c>
      <c r="D2442" s="2" t="str">
        <f t="array" ref="D2442">_xlfn.XLOOKUP(C2442,Customers!A:A,Customers!B:B)</f>
        <v>Customer 1149</v>
      </c>
      <c r="E2442" s="2" t="s">
        <v>220</v>
      </c>
      <c r="F2442" s="2" t="str">
        <f t="array" ref="F2442">_xlfn.XLOOKUP(E2442,Restaurants!A:A,Restaurants!B:B)</f>
        <v>Restaurant 111</v>
      </c>
      <c r="G2442" s="2" t="s">
        <v>178</v>
      </c>
      <c r="H2442" s="2" t="str">
        <f t="array" ref="H2442">_xlfn.XLOOKUP(G2442,Food_Menu!A:A,Food_Menu!B:B)</f>
        <v>Food Item 0086</v>
      </c>
      <c r="I2442" s="2">
        <f t="array" ref="I2442">_xlfn.XLOOKUP(G2442,Food_Menu!A:A,Food_Menu!D:D)</f>
        <v>475.88</v>
      </c>
      <c r="J2442" s="2" t="s">
        <v>1596</v>
      </c>
      <c r="K2442" s="2" t="str">
        <f t="array" ref="K2442">_xlfn.XLOOKUP(J2442,Delivery_Partners!A:A,Delivery_Partners!B:B)</f>
        <v>Delivery Partner 094</v>
      </c>
      <c r="L2442" s="3">
        <v>1</v>
      </c>
      <c r="M2442" s="2" t="s">
        <v>23</v>
      </c>
      <c r="N2442" s="2" t="s">
        <v>74</v>
      </c>
      <c r="O2442" s="3">
        <v>38</v>
      </c>
      <c r="P2442" s="13">
        <f t="shared" si="510"/>
        <v>475.88</v>
      </c>
      <c r="Q2442" s="13" t="str">
        <f t="shared" si="511"/>
        <v>Normal</v>
      </c>
      <c r="S2442" s="21"/>
    </row>
    <row r="2443" customHeight="1" spans="1:19">
      <c r="A2443" s="2" t="s">
        <v>4252</v>
      </c>
      <c r="B2443" s="29" t="s">
        <v>769</v>
      </c>
      <c r="C2443" s="2" t="s">
        <v>1035</v>
      </c>
      <c r="D2443" s="2" t="str">
        <f t="array" ref="D2443">_xlfn.XLOOKUP(C2443,Customers!A:A,Customers!B:B)</f>
        <v>Customer 1104</v>
      </c>
      <c r="E2443" s="2" t="s">
        <v>60</v>
      </c>
      <c r="F2443" s="2" t="str">
        <f t="array" ref="F2443">_xlfn.XLOOKUP(E2443,Restaurants!A:A,Restaurants!B:B)</f>
        <v>Restaurant 019</v>
      </c>
      <c r="G2443" s="2" t="s">
        <v>178</v>
      </c>
      <c r="H2443" s="2" t="str">
        <f t="array" ref="H2443">_xlfn.XLOOKUP(G2443,Food_Menu!A:A,Food_Menu!B:B)</f>
        <v>Food Item 0086</v>
      </c>
      <c r="I2443" s="2">
        <f t="array" ref="I2443">_xlfn.XLOOKUP(G2443,Food_Menu!A:A,Food_Menu!D:D)</f>
        <v>475.88</v>
      </c>
      <c r="J2443" s="2" t="s">
        <v>314</v>
      </c>
      <c r="K2443" s="2" t="str">
        <f t="array" ref="K2443">_xlfn.XLOOKUP(J2443,Delivery_Partners!A:A,Delivery_Partners!B:B)</f>
        <v>Delivery Partner 021</v>
      </c>
      <c r="L2443" s="3">
        <v>1</v>
      </c>
      <c r="M2443" s="2" t="s">
        <v>23</v>
      </c>
      <c r="N2443" s="2" t="s">
        <v>42</v>
      </c>
      <c r="O2443" s="3">
        <v>21</v>
      </c>
      <c r="P2443" s="13">
        <f t="shared" si="510"/>
        <v>475.88</v>
      </c>
      <c r="Q2443" s="13" t="str">
        <f t="shared" si="511"/>
        <v>Fast</v>
      </c>
      <c r="S2443" s="21"/>
    </row>
    <row r="2444" customHeight="1" spans="1:19">
      <c r="A2444" s="2" t="s">
        <v>4253</v>
      </c>
      <c r="B2444" s="29" t="s">
        <v>1127</v>
      </c>
      <c r="C2444" s="2" t="s">
        <v>1276</v>
      </c>
      <c r="D2444" s="2" t="str">
        <f t="array" ref="D2444">_xlfn.XLOOKUP(C2444,Customers!A:A,Customers!B:B)</f>
        <v>Customer 0289</v>
      </c>
      <c r="E2444" s="2" t="s">
        <v>518</v>
      </c>
      <c r="F2444" s="2" t="str">
        <f t="array" ref="F2444">_xlfn.XLOOKUP(E2444,Restaurants!A:A,Restaurants!B:B)</f>
        <v>Restaurant 039</v>
      </c>
      <c r="G2444" s="2" t="s">
        <v>957</v>
      </c>
      <c r="H2444" s="2" t="str">
        <f t="array" ref="H2444">_xlfn.XLOOKUP(G2444,Food_Menu!A:A,Food_Menu!B:B)</f>
        <v>Food Item 0100</v>
      </c>
      <c r="I2444" s="2">
        <f t="array" ref="I2444">_xlfn.XLOOKUP(G2444,Food_Menu!A:A,Food_Menu!D:D)</f>
        <v>188.17</v>
      </c>
      <c r="J2444" s="2" t="s">
        <v>1372</v>
      </c>
      <c r="K2444" s="2" t="str">
        <f t="array" ref="K2444">_xlfn.XLOOKUP(J2444,Delivery_Partners!A:A,Delivery_Partners!B:B)</f>
        <v>Delivery Partner 179</v>
      </c>
      <c r="L2444" s="3">
        <v>1</v>
      </c>
      <c r="M2444" s="2" t="s">
        <v>23</v>
      </c>
      <c r="N2444" s="2" t="s">
        <v>24</v>
      </c>
      <c r="O2444" s="3">
        <v>38</v>
      </c>
      <c r="P2444" s="13">
        <f t="shared" si="510"/>
        <v>188.17</v>
      </c>
      <c r="Q2444" s="13" t="str">
        <f t="shared" si="511"/>
        <v>Normal</v>
      </c>
      <c r="S2444" s="21"/>
    </row>
    <row r="2445" customHeight="1" spans="1:19">
      <c r="A2445" s="2" t="s">
        <v>4254</v>
      </c>
      <c r="B2445" s="29" t="s">
        <v>2069</v>
      </c>
      <c r="C2445" s="2" t="s">
        <v>307</v>
      </c>
      <c r="D2445" s="2" t="str">
        <f t="array" ref="D2445">_xlfn.XLOOKUP(C2445,Customers!A:A,Customers!B:B)</f>
        <v>Customer 0139</v>
      </c>
      <c r="E2445" s="2" t="s">
        <v>358</v>
      </c>
      <c r="F2445" s="2" t="str">
        <f t="array" ref="F2445">_xlfn.XLOOKUP(E2445,Restaurants!A:A,Restaurants!B:B)</f>
        <v>Restaurant 095</v>
      </c>
      <c r="G2445" s="2" t="s">
        <v>117</v>
      </c>
      <c r="H2445" s="2" t="str">
        <f t="array" ref="H2445">_xlfn.XLOOKUP(G2445,Food_Menu!A:A,Food_Menu!B:B)</f>
        <v>Food Item 0030</v>
      </c>
      <c r="I2445" s="2">
        <f t="array" ref="I2445">_xlfn.XLOOKUP(G2445,Food_Menu!A:A,Food_Menu!D:D)</f>
        <v>373.16</v>
      </c>
      <c r="J2445" s="2" t="s">
        <v>1694</v>
      </c>
      <c r="K2445" s="2" t="str">
        <f t="array" ref="K2445">_xlfn.XLOOKUP(J2445,Delivery_Partners!A:A,Delivery_Partners!B:B)</f>
        <v>Delivery Partner 127</v>
      </c>
      <c r="L2445" s="3">
        <v>1</v>
      </c>
      <c r="M2445" s="2" t="s">
        <v>23</v>
      </c>
      <c r="N2445" s="2" t="s">
        <v>24</v>
      </c>
      <c r="O2445" s="3">
        <v>27</v>
      </c>
      <c r="P2445" s="13">
        <f t="shared" si="510"/>
        <v>373.16</v>
      </c>
      <c r="Q2445" s="13" t="str">
        <f t="shared" si="511"/>
        <v>Fast</v>
      </c>
      <c r="S2445" s="21"/>
    </row>
    <row r="2446" hidden="1" customHeight="1" spans="1:19">
      <c r="A2446" s="2" t="s">
        <v>4255</v>
      </c>
      <c r="B2446" s="28">
        <v>45662</v>
      </c>
      <c r="C2446" s="2" t="s">
        <v>2011</v>
      </c>
      <c r="D2446" s="2" t="str">
        <f t="array" ref="D2446">_xlfn.XLOOKUP(C2446,Customers!A:A,Customers!B:B)</f>
        <v>Customer 0199</v>
      </c>
      <c r="E2446" s="2" t="s">
        <v>335</v>
      </c>
      <c r="F2446" s="2" t="str">
        <f t="array" ref="F2446">_xlfn.XLOOKUP(E2446,Restaurants!A:A,Restaurants!B:B)</f>
        <v>Restaurant 007</v>
      </c>
      <c r="G2446" s="2" t="s">
        <v>72</v>
      </c>
      <c r="H2446" s="2" t="str">
        <f t="array" ref="H2446">_xlfn.XLOOKUP(G2446,Food_Menu!A:A,Food_Menu!B:B)</f>
        <v>Food Item 0198</v>
      </c>
      <c r="I2446" s="2"/>
      <c r="J2446" s="2" t="s">
        <v>217</v>
      </c>
      <c r="K2446" s="2" t="str">
        <f t="array" ref="K2446">_xlfn.XLOOKUP(J2446,Delivery_Partners!A:A,Delivery_Partners!B:B)</f>
        <v>Delivery Partner 044</v>
      </c>
      <c r="L2446" s="3">
        <v>1</v>
      </c>
      <c r="M2446" s="2" t="s">
        <v>101</v>
      </c>
      <c r="N2446" s="2" t="s">
        <v>74</v>
      </c>
      <c r="O2446" s="2"/>
    </row>
    <row r="2447" hidden="1" customHeight="1" spans="1:19">
      <c r="A2447" s="2" t="s">
        <v>4256</v>
      </c>
      <c r="B2447" s="28">
        <v>45874</v>
      </c>
      <c r="C2447" s="2" t="s">
        <v>3878</v>
      </c>
      <c r="D2447" s="2" t="str">
        <f t="array" ref="D2447">_xlfn.XLOOKUP(C2447,Customers!A:A,Customers!B:B)</f>
        <v>Customer 0756</v>
      </c>
      <c r="E2447" s="2" t="s">
        <v>492</v>
      </c>
      <c r="F2447" s="2" t="str">
        <f t="array" ref="F2447">_xlfn.XLOOKUP(E2447,Restaurants!A:A,Restaurants!B:B)</f>
        <v>Restaurant 008</v>
      </c>
      <c r="G2447" s="2" t="s">
        <v>1073</v>
      </c>
      <c r="H2447" s="2" t="str">
        <f t="array" ref="H2447">_xlfn.XLOOKUP(G2447,Food_Menu!A:A,Food_Menu!B:B)</f>
        <v>Food Item 0080</v>
      </c>
      <c r="I2447" s="2"/>
      <c r="J2447" s="2" t="s">
        <v>309</v>
      </c>
      <c r="K2447" s="2" t="str">
        <f t="array" ref="K2447">_xlfn.XLOOKUP(J2447,Delivery_Partners!A:A,Delivery_Partners!B:B)</f>
        <v>Delivery Partner 175</v>
      </c>
      <c r="L2447" s="3">
        <v>1</v>
      </c>
      <c r="M2447" s="2" t="s">
        <v>189</v>
      </c>
      <c r="N2447" s="2" t="s">
        <v>24</v>
      </c>
      <c r="O2447" s="2"/>
    </row>
    <row r="2448" customHeight="1" spans="1:19">
      <c r="A2448" s="2" t="s">
        <v>4257</v>
      </c>
      <c r="B2448" s="29" t="s">
        <v>1248</v>
      </c>
      <c r="C2448" s="2" t="s">
        <v>2912</v>
      </c>
      <c r="D2448" s="2" t="str">
        <f t="array" ref="D2448">_xlfn.XLOOKUP(C2448,Customers!A:A,Customers!B:B)</f>
        <v>Customer 0036</v>
      </c>
      <c r="E2448" s="2" t="s">
        <v>66</v>
      </c>
      <c r="F2448" s="2" t="str">
        <f t="array" ref="F2448">_xlfn.XLOOKUP(E2448,Restaurants!A:A,Restaurants!B:B)</f>
        <v>Restaurant 037</v>
      </c>
      <c r="G2448" s="2" t="s">
        <v>457</v>
      </c>
      <c r="H2448" s="2" t="str">
        <f t="array" ref="H2448">_xlfn.XLOOKUP(G2448,Food_Menu!A:A,Food_Menu!B:B)</f>
        <v>Food Item 0180</v>
      </c>
      <c r="I2448" s="2">
        <f t="array" ref="I2448">_xlfn.XLOOKUP(G2448,Food_Menu!A:A,Food_Menu!D:D)</f>
        <v>498.49</v>
      </c>
      <c r="J2448" s="2" t="s">
        <v>679</v>
      </c>
      <c r="K2448" s="2" t="str">
        <f t="array" ref="K2448">_xlfn.XLOOKUP(J2448,Delivery_Partners!A:A,Delivery_Partners!B:B)</f>
        <v>Delivery Partner 055</v>
      </c>
      <c r="L2448" s="3">
        <v>1</v>
      </c>
      <c r="M2448" s="2" t="s">
        <v>23</v>
      </c>
      <c r="N2448" s="2" t="s">
        <v>24</v>
      </c>
      <c r="O2448" s="3">
        <v>50</v>
      </c>
      <c r="P2448" s="13">
        <f t="shared" ref="P2448:P2452" si="512">I2448*L2448</f>
        <v>498.49</v>
      </c>
      <c r="Q2448" s="13" t="str">
        <f t="shared" ref="Q2448:Q2452" si="513">IF(O2448="","Not Delivered",IF(O2448&lt;=30,"Fast",IF(O2448&lt;=60,"Normal","Slow")))</f>
        <v>Normal</v>
      </c>
      <c r="S2448" s="21"/>
    </row>
    <row r="2449" customHeight="1" spans="1:19">
      <c r="A2449" s="2" t="s">
        <v>4258</v>
      </c>
      <c r="B2449" s="28">
        <v>45811</v>
      </c>
      <c r="C2449" s="2" t="s">
        <v>2250</v>
      </c>
      <c r="D2449" s="2" t="str">
        <f t="array" ref="D2449">_xlfn.XLOOKUP(C2449,Customers!A:A,Customers!B:B)</f>
        <v>Customer 0124</v>
      </c>
      <c r="E2449" s="2" t="s">
        <v>795</v>
      </c>
      <c r="F2449" s="2" t="str">
        <f t="array" ref="F2449">_xlfn.XLOOKUP(E2449,Restaurants!A:A,Restaurants!B:B)</f>
        <v>Restaurant 117</v>
      </c>
      <c r="G2449" s="2" t="s">
        <v>290</v>
      </c>
      <c r="H2449" s="2" t="str">
        <f t="array" ref="H2449">_xlfn.XLOOKUP(G2449,Food_Menu!A:A,Food_Menu!B:B)</f>
        <v>Food Item 0089</v>
      </c>
      <c r="I2449" s="2">
        <f t="array" ref="I2449">_xlfn.XLOOKUP(G2449,Food_Menu!A:A,Food_Menu!D:D)</f>
        <v>262.73</v>
      </c>
      <c r="J2449" s="2" t="s">
        <v>741</v>
      </c>
      <c r="K2449" s="2" t="str">
        <f t="array" ref="K2449">_xlfn.XLOOKUP(J2449,Delivery_Partners!A:A,Delivery_Partners!B:B)</f>
        <v>Delivery Partner 024</v>
      </c>
      <c r="L2449" s="3">
        <v>1</v>
      </c>
      <c r="M2449" s="2" t="s">
        <v>23</v>
      </c>
      <c r="N2449" s="2" t="s">
        <v>24</v>
      </c>
      <c r="O2449" s="3">
        <v>37</v>
      </c>
      <c r="P2449" s="13">
        <f t="shared" si="512"/>
        <v>262.73</v>
      </c>
      <c r="Q2449" s="13" t="str">
        <f t="shared" si="513"/>
        <v>Normal</v>
      </c>
      <c r="S2449" s="21"/>
    </row>
    <row r="2450" customHeight="1" spans="1:19">
      <c r="A2450" s="2" t="s">
        <v>4259</v>
      </c>
      <c r="B2450" s="29" t="s">
        <v>803</v>
      </c>
      <c r="C2450" s="2" t="s">
        <v>2444</v>
      </c>
      <c r="D2450" s="2" t="str">
        <f t="array" ref="D2450">_xlfn.XLOOKUP(C2450,Customers!A:A,Customers!B:B)</f>
        <v>Customer 0778</v>
      </c>
      <c r="E2450" s="2" t="s">
        <v>245</v>
      </c>
      <c r="F2450" s="2" t="str">
        <f t="array" ref="F2450">_xlfn.XLOOKUP(E2450,Restaurants!A:A,Restaurants!B:B)</f>
        <v>Restaurant 101</v>
      </c>
      <c r="G2450" s="2" t="s">
        <v>2196</v>
      </c>
      <c r="H2450" s="2" t="str">
        <f t="array" ref="H2450">_xlfn.XLOOKUP(G2450,Food_Menu!A:A,Food_Menu!B:B)</f>
        <v>Food Item 0104</v>
      </c>
      <c r="I2450" s="2">
        <f t="array" ref="I2450">_xlfn.XLOOKUP(G2450,Food_Menu!A:A,Food_Menu!D:D)</f>
        <v>316.94</v>
      </c>
      <c r="J2450" s="2" t="s">
        <v>164</v>
      </c>
      <c r="K2450" s="2" t="str">
        <f t="array" ref="K2450">_xlfn.XLOOKUP(J2450,Delivery_Partners!A:A,Delivery_Partners!B:B)</f>
        <v>Delivery Partner 161</v>
      </c>
      <c r="L2450" s="3">
        <v>1</v>
      </c>
      <c r="M2450" s="2" t="s">
        <v>23</v>
      </c>
      <c r="N2450" s="2" t="s">
        <v>24</v>
      </c>
      <c r="O2450" s="3">
        <v>15</v>
      </c>
      <c r="P2450" s="13">
        <f t="shared" si="512"/>
        <v>316.94</v>
      </c>
      <c r="Q2450" s="13" t="str">
        <f t="shared" si="513"/>
        <v>Fast</v>
      </c>
      <c r="S2450" s="21"/>
    </row>
    <row r="2451" customHeight="1" spans="1:19">
      <c r="A2451" s="2" t="s">
        <v>4260</v>
      </c>
      <c r="B2451" s="29" t="s">
        <v>1003</v>
      </c>
      <c r="C2451" s="2" t="s">
        <v>2559</v>
      </c>
      <c r="D2451" s="2" t="str">
        <f t="array" ref="D2451">_xlfn.XLOOKUP(C2451,Customers!A:A,Customers!B:B)</f>
        <v>Customer 0176</v>
      </c>
      <c r="E2451" s="2" t="s">
        <v>1292</v>
      </c>
      <c r="F2451" s="2" t="str">
        <f t="array" ref="F2451">_xlfn.XLOOKUP(E2451,Restaurants!A:A,Restaurants!B:B)</f>
        <v>Restaurant 112</v>
      </c>
      <c r="G2451" s="2" t="s">
        <v>99</v>
      </c>
      <c r="H2451" s="2" t="str">
        <f t="array" ref="H2451">_xlfn.XLOOKUP(G2451,Food_Menu!A:A,Food_Menu!B:B)</f>
        <v>Food Item 0025</v>
      </c>
      <c r="I2451" s="2">
        <f t="array" ref="I2451">_xlfn.XLOOKUP(G2451,Food_Menu!A:A,Food_Menu!D:D)</f>
        <v>246.71</v>
      </c>
      <c r="J2451" s="2" t="s">
        <v>112</v>
      </c>
      <c r="K2451" s="2" t="str">
        <f t="array" ref="K2451">_xlfn.XLOOKUP(J2451,Delivery_Partners!A:A,Delivery_Partners!B:B)</f>
        <v>Delivery Partner 028</v>
      </c>
      <c r="L2451" s="3">
        <v>1</v>
      </c>
      <c r="M2451" s="2" t="s">
        <v>23</v>
      </c>
      <c r="N2451" s="2" t="s">
        <v>24</v>
      </c>
      <c r="O2451" s="3">
        <v>27</v>
      </c>
      <c r="P2451" s="13">
        <f t="shared" si="512"/>
        <v>246.71</v>
      </c>
      <c r="Q2451" s="13" t="str">
        <f t="shared" si="513"/>
        <v>Fast</v>
      </c>
      <c r="S2451" s="21"/>
    </row>
    <row r="2452" customHeight="1" spans="1:19">
      <c r="A2452" s="2" t="s">
        <v>4261</v>
      </c>
      <c r="B2452" s="29" t="s">
        <v>416</v>
      </c>
      <c r="C2452" s="2" t="s">
        <v>2738</v>
      </c>
      <c r="D2452" s="2" t="str">
        <f t="array" ref="D2452">_xlfn.XLOOKUP(C2452,Customers!A:A,Customers!B:B)</f>
        <v>Customer 0083</v>
      </c>
      <c r="E2452" s="2" t="s">
        <v>137</v>
      </c>
      <c r="F2452" s="2" t="str">
        <f t="array" ref="F2452">_xlfn.XLOOKUP(E2452,Restaurants!A:A,Restaurants!B:B)</f>
        <v>Restaurant 104</v>
      </c>
      <c r="G2452" s="2" t="s">
        <v>153</v>
      </c>
      <c r="H2452" s="2" t="str">
        <f t="array" ref="H2452">_xlfn.XLOOKUP(G2452,Food_Menu!A:A,Food_Menu!B:B)</f>
        <v>Food Item 0149</v>
      </c>
      <c r="I2452" s="2">
        <f t="array" ref="I2452">_xlfn.XLOOKUP(G2452,Food_Menu!A:A,Food_Menu!D:D)</f>
        <v>238.55</v>
      </c>
      <c r="J2452" s="2" t="s">
        <v>277</v>
      </c>
      <c r="K2452" s="2" t="str">
        <f t="array" ref="K2452">_xlfn.XLOOKUP(J2452,Delivery_Partners!A:A,Delivery_Partners!B:B)</f>
        <v>Delivery Partner 011</v>
      </c>
      <c r="L2452" s="3">
        <v>1</v>
      </c>
      <c r="M2452" s="2" t="s">
        <v>23</v>
      </c>
      <c r="N2452" s="2" t="s">
        <v>24</v>
      </c>
      <c r="O2452" s="3">
        <v>46</v>
      </c>
      <c r="P2452" s="13">
        <f t="shared" si="512"/>
        <v>238.55</v>
      </c>
      <c r="Q2452" s="13" t="str">
        <f t="shared" si="513"/>
        <v>Normal</v>
      </c>
      <c r="S2452" s="21"/>
    </row>
    <row r="2453" hidden="1" customHeight="1" spans="1:19">
      <c r="A2453" s="2" t="s">
        <v>4262</v>
      </c>
      <c r="B2453" s="29" t="s">
        <v>209</v>
      </c>
      <c r="C2453" s="2" t="s">
        <v>4263</v>
      </c>
      <c r="D2453" s="2" t="str">
        <f t="array" ref="D2453">_xlfn.XLOOKUP(C2453,Customers!A:A,Customers!B:B)</f>
        <v>Customer 0025</v>
      </c>
      <c r="E2453" s="2" t="s">
        <v>871</v>
      </c>
      <c r="F2453" s="2" t="str">
        <f t="array" ref="F2453">_xlfn.XLOOKUP(E2453,Restaurants!A:A,Restaurants!B:B)</f>
        <v>Restaurant 015</v>
      </c>
      <c r="G2453" s="2" t="s">
        <v>1051</v>
      </c>
      <c r="H2453" s="2" t="str">
        <f t="array" ref="H2453">_xlfn.XLOOKUP(G2453,Food_Menu!A:A,Food_Menu!B:B)</f>
        <v>Food Item 0014</v>
      </c>
      <c r="I2453" s="2"/>
      <c r="J2453" s="2" t="s">
        <v>91</v>
      </c>
      <c r="K2453" s="2" t="str">
        <f t="array" ref="K2453">_xlfn.XLOOKUP(J2453,Delivery_Partners!A:A,Delivery_Partners!B:B)</f>
        <v>Delivery Partner 114</v>
      </c>
      <c r="L2453" s="3">
        <v>1</v>
      </c>
      <c r="M2453" s="2" t="s">
        <v>101</v>
      </c>
      <c r="N2453" s="2" t="s">
        <v>42</v>
      </c>
      <c r="O2453" s="2"/>
    </row>
    <row r="2454" customHeight="1" spans="1:19">
      <c r="A2454" s="2" t="s">
        <v>4264</v>
      </c>
      <c r="B2454" s="29" t="s">
        <v>1144</v>
      </c>
      <c r="C2454" s="2" t="s">
        <v>2917</v>
      </c>
      <c r="D2454" s="2" t="str">
        <f t="array" ref="D2454">_xlfn.XLOOKUP(C2454,Customers!A:A,Customers!B:B)</f>
        <v>Customer 0847</v>
      </c>
      <c r="E2454" s="2" t="s">
        <v>1022</v>
      </c>
      <c r="F2454" s="2" t="str">
        <f t="array" ref="F2454">_xlfn.XLOOKUP(E2454,Restaurants!A:A,Restaurants!B:B)</f>
        <v>Restaurant 049</v>
      </c>
      <c r="G2454" s="2" t="s">
        <v>79</v>
      </c>
      <c r="H2454" s="2" t="str">
        <f t="array" ref="H2454">_xlfn.XLOOKUP(G2454,Food_Menu!A:A,Food_Menu!B:B)</f>
        <v>Food Item 0165</v>
      </c>
      <c r="I2454" s="2">
        <f t="array" ref="I2454">_xlfn.XLOOKUP(G2454,Food_Menu!A:A,Food_Menu!D:D)</f>
        <v>508.61</v>
      </c>
      <c r="J2454" s="2" t="s">
        <v>1246</v>
      </c>
      <c r="K2454" s="2" t="str">
        <f t="array" ref="K2454">_xlfn.XLOOKUP(J2454,Delivery_Partners!A:A,Delivery_Partners!B:B)</f>
        <v>Delivery Partner 048</v>
      </c>
      <c r="L2454" s="3">
        <v>1</v>
      </c>
      <c r="M2454" s="2" t="s">
        <v>23</v>
      </c>
      <c r="N2454" s="2" t="s">
        <v>24</v>
      </c>
      <c r="O2454" s="3">
        <v>41</v>
      </c>
      <c r="P2454" s="13">
        <f>I2454*L2454</f>
        <v>508.61</v>
      </c>
      <c r="Q2454" s="13" t="str">
        <f>IF(O2454="","Not Delivered",IF(O2454&lt;=30,"Fast",IF(O2454&lt;=60,"Normal","Slow")))</f>
        <v>Normal</v>
      </c>
      <c r="S2454" s="21"/>
    </row>
    <row r="2455" hidden="1" customHeight="1" spans="1:19">
      <c r="A2455" s="2" t="s">
        <v>4265</v>
      </c>
      <c r="B2455" s="29" t="s">
        <v>539</v>
      </c>
      <c r="C2455" s="2" t="s">
        <v>4266</v>
      </c>
      <c r="D2455" s="2" t="str">
        <f t="array" ref="D2455">_xlfn.XLOOKUP(C2455,Customers!A:A,Customers!B:B)</f>
        <v>Customer 0437</v>
      </c>
      <c r="E2455" s="2" t="s">
        <v>345</v>
      </c>
      <c r="F2455" s="2" t="str">
        <f t="array" ref="F2455">_xlfn.XLOOKUP(E2455,Restaurants!A:A,Restaurants!B:B)</f>
        <v>Restaurant 064</v>
      </c>
      <c r="G2455" s="2" t="s">
        <v>1103</v>
      </c>
      <c r="H2455" s="2" t="str">
        <f t="array" ref="H2455">_xlfn.XLOOKUP(G2455,Food_Menu!A:A,Food_Menu!B:B)</f>
        <v>Food Item 0194</v>
      </c>
      <c r="I2455" s="2"/>
      <c r="J2455" s="2" t="s">
        <v>112</v>
      </c>
      <c r="K2455" s="2" t="str">
        <f t="array" ref="K2455">_xlfn.XLOOKUP(J2455,Delivery_Partners!A:A,Delivery_Partners!B:B)</f>
        <v>Delivery Partner 028</v>
      </c>
      <c r="L2455" s="3">
        <v>2</v>
      </c>
      <c r="M2455" s="2" t="s">
        <v>101</v>
      </c>
      <c r="N2455" s="2" t="s">
        <v>42</v>
      </c>
      <c r="O2455" s="2"/>
    </row>
    <row r="2456" customHeight="1" spans="1:19">
      <c r="A2456" s="2" t="s">
        <v>4267</v>
      </c>
      <c r="B2456" s="29" t="s">
        <v>936</v>
      </c>
      <c r="C2456" s="2" t="s">
        <v>82</v>
      </c>
      <c r="D2456" s="2" t="str">
        <f t="array" ref="D2456">_xlfn.XLOOKUP(C2456,Customers!A:A,Customers!B:B)</f>
        <v>Customer 0342</v>
      </c>
      <c r="E2456" s="2" t="s">
        <v>950</v>
      </c>
      <c r="F2456" s="2" t="str">
        <f t="array" ref="F2456">_xlfn.XLOOKUP(E2456,Restaurants!A:A,Restaurants!B:B)</f>
        <v>Restaurant 020</v>
      </c>
      <c r="G2456" s="2" t="s">
        <v>1073</v>
      </c>
      <c r="H2456" s="2" t="str">
        <f t="array" ref="H2456">_xlfn.XLOOKUP(G2456,Food_Menu!A:A,Food_Menu!B:B)</f>
        <v>Food Item 0080</v>
      </c>
      <c r="I2456" s="2">
        <f t="array" ref="I2456">_xlfn.XLOOKUP(G2456,Food_Menu!A:A,Food_Menu!D:D)</f>
        <v>208.69</v>
      </c>
      <c r="J2456" s="2" t="s">
        <v>85</v>
      </c>
      <c r="K2456" s="2" t="str">
        <f t="array" ref="K2456">_xlfn.XLOOKUP(J2456,Delivery_Partners!A:A,Delivery_Partners!B:B)</f>
        <v>Delivery Partner 019</v>
      </c>
      <c r="L2456" s="3">
        <v>1</v>
      </c>
      <c r="M2456" s="2" t="s">
        <v>23</v>
      </c>
      <c r="N2456" s="2" t="s">
        <v>74</v>
      </c>
      <c r="O2456" s="3">
        <v>37</v>
      </c>
      <c r="P2456" s="13">
        <f t="shared" ref="P2456:P2463" si="514">I2456*L2456</f>
        <v>208.69</v>
      </c>
      <c r="Q2456" s="13" t="str">
        <f t="shared" ref="Q2456:Q2463" si="515">IF(O2456="","Not Delivered",IF(O2456&lt;=30,"Fast",IF(O2456&lt;=60,"Normal","Slow")))</f>
        <v>Normal</v>
      </c>
      <c r="S2456" s="21"/>
    </row>
    <row r="2457" customHeight="1" spans="1:19">
      <c r="A2457" s="2" t="s">
        <v>4268</v>
      </c>
      <c r="B2457" s="28">
        <v>45693</v>
      </c>
      <c r="C2457" s="2" t="s">
        <v>38</v>
      </c>
      <c r="D2457" s="2" t="str">
        <f t="array" ref="D2457">_xlfn.XLOOKUP(C2457,Customers!A:A,Customers!B:B)</f>
        <v>Customer 0768</v>
      </c>
      <c r="E2457" s="2" t="s">
        <v>224</v>
      </c>
      <c r="F2457" s="2" t="str">
        <f t="array" ref="F2457">_xlfn.XLOOKUP(E2457,Restaurants!A:A,Restaurants!B:B)</f>
        <v>Restaurant 120</v>
      </c>
      <c r="G2457" s="2" t="s">
        <v>2157</v>
      </c>
      <c r="H2457" s="2" t="str">
        <f t="array" ref="H2457">_xlfn.XLOOKUP(G2457,Food_Menu!A:A,Food_Menu!B:B)</f>
        <v>Food Item 0196</v>
      </c>
      <c r="I2457" s="2">
        <f t="array" ref="I2457">_xlfn.XLOOKUP(G2457,Food_Menu!A:A,Food_Menu!D:D)</f>
        <v>535.63</v>
      </c>
      <c r="J2457" s="2" t="s">
        <v>427</v>
      </c>
      <c r="K2457" s="2" t="str">
        <f t="array" ref="K2457">_xlfn.XLOOKUP(J2457,Delivery_Partners!A:A,Delivery_Partners!B:B)</f>
        <v>Delivery Partner 023</v>
      </c>
      <c r="L2457" s="3">
        <v>2</v>
      </c>
      <c r="M2457" s="2" t="s">
        <v>23</v>
      </c>
      <c r="N2457" s="2" t="s">
        <v>24</v>
      </c>
      <c r="O2457" s="3">
        <v>35</v>
      </c>
      <c r="P2457" s="13">
        <f t="shared" si="514"/>
        <v>1071.26</v>
      </c>
      <c r="Q2457" s="13" t="str">
        <f t="shared" si="515"/>
        <v>Normal</v>
      </c>
      <c r="S2457" s="21"/>
    </row>
    <row r="2458" customHeight="1" spans="1:19">
      <c r="A2458" s="2" t="s">
        <v>4269</v>
      </c>
      <c r="B2458" s="28">
        <v>45813</v>
      </c>
      <c r="C2458" s="2" t="s">
        <v>2156</v>
      </c>
      <c r="D2458" s="2" t="str">
        <f t="array" ref="D2458">_xlfn.XLOOKUP(C2458,Customers!A:A,Customers!B:B)</f>
        <v>Customer 0205</v>
      </c>
      <c r="E2458" s="2" t="s">
        <v>366</v>
      </c>
      <c r="F2458" s="2" t="str">
        <f t="array" ref="F2458">_xlfn.XLOOKUP(E2458,Restaurants!A:A,Restaurants!B:B)</f>
        <v>Restaurant 073</v>
      </c>
      <c r="G2458" s="2" t="s">
        <v>1737</v>
      </c>
      <c r="H2458" s="2" t="str">
        <f t="array" ref="H2458">_xlfn.XLOOKUP(G2458,Food_Menu!A:A,Food_Menu!B:B)</f>
        <v>Food Item 0154</v>
      </c>
      <c r="I2458" s="2">
        <f t="array" ref="I2458">_xlfn.XLOOKUP(G2458,Food_Menu!A:A,Food_Menu!D:D)</f>
        <v>357.62</v>
      </c>
      <c r="J2458" s="2" t="s">
        <v>1319</v>
      </c>
      <c r="K2458" s="2" t="str">
        <f t="array" ref="K2458">_xlfn.XLOOKUP(J2458,Delivery_Partners!A:A,Delivery_Partners!B:B)</f>
        <v>Delivery Partner 173</v>
      </c>
      <c r="L2458" s="3">
        <v>1</v>
      </c>
      <c r="M2458" s="2" t="s">
        <v>23</v>
      </c>
      <c r="N2458" s="2" t="s">
        <v>74</v>
      </c>
      <c r="O2458" s="3">
        <v>27</v>
      </c>
      <c r="P2458" s="13">
        <f t="shared" si="514"/>
        <v>357.62</v>
      </c>
      <c r="Q2458" s="13" t="str">
        <f t="shared" si="515"/>
        <v>Fast</v>
      </c>
      <c r="S2458" s="21"/>
    </row>
    <row r="2459" customHeight="1" spans="1:19">
      <c r="A2459" s="2" t="s">
        <v>4270</v>
      </c>
      <c r="B2459" s="28">
        <v>45697</v>
      </c>
      <c r="C2459" s="2" t="s">
        <v>4271</v>
      </c>
      <c r="D2459" s="2" t="str">
        <f t="array" ref="D2459">_xlfn.XLOOKUP(C2459,Customers!A:A,Customers!B:B)</f>
        <v>Customer 0626</v>
      </c>
      <c r="E2459" s="2" t="s">
        <v>860</v>
      </c>
      <c r="F2459" s="2" t="str">
        <f t="array" ref="F2459">_xlfn.XLOOKUP(E2459,Restaurants!A:A,Restaurants!B:B)</f>
        <v>Restaurant 103</v>
      </c>
      <c r="G2459" s="2" t="s">
        <v>2284</v>
      </c>
      <c r="H2459" s="2" t="str">
        <f t="array" ref="H2459">_xlfn.XLOOKUP(G2459,Food_Menu!A:A,Food_Menu!B:B)</f>
        <v>Food Item 0001</v>
      </c>
      <c r="I2459" s="2">
        <f t="array" ref="I2459">_xlfn.XLOOKUP(G2459,Food_Menu!A:A,Food_Menu!D:D)</f>
        <v>107.77</v>
      </c>
      <c r="J2459" s="2" t="s">
        <v>613</v>
      </c>
      <c r="K2459" s="2" t="str">
        <f t="array" ref="K2459">_xlfn.XLOOKUP(J2459,Delivery_Partners!A:A,Delivery_Partners!B:B)</f>
        <v>Delivery Partner 121</v>
      </c>
      <c r="L2459" s="3">
        <v>1</v>
      </c>
      <c r="M2459" s="2" t="s">
        <v>23</v>
      </c>
      <c r="N2459" s="2" t="s">
        <v>55</v>
      </c>
      <c r="O2459" s="3">
        <v>42</v>
      </c>
      <c r="P2459" s="13">
        <f t="shared" si="514"/>
        <v>107.77</v>
      </c>
      <c r="Q2459" s="13" t="str">
        <f t="shared" si="515"/>
        <v>Normal</v>
      </c>
      <c r="S2459" s="21"/>
    </row>
    <row r="2460" customHeight="1" spans="1:19">
      <c r="A2460" s="2" t="s">
        <v>4272</v>
      </c>
      <c r="B2460" s="29" t="s">
        <v>2146</v>
      </c>
      <c r="C2460" s="2" t="s">
        <v>4273</v>
      </c>
      <c r="D2460" s="2" t="str">
        <f t="array" ref="D2460">_xlfn.XLOOKUP(C2460,Customers!A:A,Customers!B:B)</f>
        <v>Customer 0581</v>
      </c>
      <c r="E2460" s="2" t="s">
        <v>83</v>
      </c>
      <c r="F2460" s="2" t="str">
        <f t="array" ref="F2460">_xlfn.XLOOKUP(E2460,Restaurants!A:A,Restaurants!B:B)</f>
        <v>Restaurant 032</v>
      </c>
      <c r="G2460" s="2" t="s">
        <v>336</v>
      </c>
      <c r="H2460" s="2" t="str">
        <f t="array" ref="H2460">_xlfn.XLOOKUP(G2460,Food_Menu!A:A,Food_Menu!B:B)</f>
        <v>Food Item 0045</v>
      </c>
      <c r="I2460" s="2">
        <f t="array" ref="I2460">_xlfn.XLOOKUP(G2460,Food_Menu!A:A,Food_Menu!D:D)</f>
        <v>263.72</v>
      </c>
      <c r="J2460" s="2" t="s">
        <v>241</v>
      </c>
      <c r="K2460" s="2" t="str">
        <f t="array" ref="K2460">_xlfn.XLOOKUP(J2460,Delivery_Partners!A:A,Delivery_Partners!B:B)</f>
        <v>Delivery Partner 152</v>
      </c>
      <c r="L2460" s="3">
        <v>1</v>
      </c>
      <c r="M2460" s="2" t="s">
        <v>23</v>
      </c>
      <c r="N2460" s="2" t="s">
        <v>24</v>
      </c>
      <c r="O2460" s="3">
        <v>53</v>
      </c>
      <c r="P2460" s="13">
        <f t="shared" si="514"/>
        <v>263.72</v>
      </c>
      <c r="Q2460" s="13" t="str">
        <f t="shared" si="515"/>
        <v>Normal</v>
      </c>
      <c r="S2460" s="21"/>
    </row>
    <row r="2461" customHeight="1" spans="1:19">
      <c r="A2461" s="2" t="s">
        <v>4274</v>
      </c>
      <c r="B2461" s="29" t="s">
        <v>743</v>
      </c>
      <c r="C2461" s="2" t="s">
        <v>297</v>
      </c>
      <c r="D2461" s="2" t="str">
        <f t="array" ref="D2461">_xlfn.XLOOKUP(C2461,Customers!A:A,Customers!B:B)</f>
        <v>Customer 0810</v>
      </c>
      <c r="E2461" s="2" t="s">
        <v>116</v>
      </c>
      <c r="F2461" s="2" t="str">
        <f t="array" ref="F2461">_xlfn.XLOOKUP(E2461,Restaurants!A:A,Restaurants!B:B)</f>
        <v>Restaurant 086</v>
      </c>
      <c r="G2461" s="2" t="s">
        <v>426</v>
      </c>
      <c r="H2461" s="2" t="str">
        <f t="array" ref="H2461">_xlfn.XLOOKUP(G2461,Food_Menu!A:A,Food_Menu!B:B)</f>
        <v>Food Item 0142</v>
      </c>
      <c r="I2461" s="2">
        <f t="array" ref="I2461">_xlfn.XLOOKUP(G2461,Food_Menu!A:A,Food_Menu!D:D)</f>
        <v>428.17</v>
      </c>
      <c r="J2461" s="2" t="s">
        <v>495</v>
      </c>
      <c r="K2461" s="2" t="str">
        <f t="array" ref="K2461">_xlfn.XLOOKUP(J2461,Delivery_Partners!A:A,Delivery_Partners!B:B)</f>
        <v>Delivery Partner 112</v>
      </c>
      <c r="L2461" s="3">
        <v>1</v>
      </c>
      <c r="M2461" s="2" t="s">
        <v>23</v>
      </c>
      <c r="N2461" s="2" t="s">
        <v>24</v>
      </c>
      <c r="O2461" s="3">
        <v>40</v>
      </c>
      <c r="P2461" s="13">
        <f t="shared" si="514"/>
        <v>428.17</v>
      </c>
      <c r="Q2461" s="13" t="str">
        <f t="shared" si="515"/>
        <v>Normal</v>
      </c>
      <c r="S2461" s="21"/>
    </row>
    <row r="2462" customHeight="1" spans="1:19">
      <c r="A2462" s="2" t="s">
        <v>4275</v>
      </c>
      <c r="B2462" s="28">
        <v>45781</v>
      </c>
      <c r="C2462" s="2" t="s">
        <v>2245</v>
      </c>
      <c r="D2462" s="2" t="str">
        <f t="array" ref="D2462">_xlfn.XLOOKUP(C2462,Customers!A:A,Customers!B:B)</f>
        <v>Customer 0749</v>
      </c>
      <c r="E2462" s="2" t="s">
        <v>71</v>
      </c>
      <c r="F2462" s="2" t="str">
        <f t="array" ref="F2462">_xlfn.XLOOKUP(E2462,Restaurants!A:A,Restaurants!B:B)</f>
        <v>Restaurant 013</v>
      </c>
      <c r="G2462" s="2" t="s">
        <v>1547</v>
      </c>
      <c r="H2462" s="2" t="str">
        <f t="array" ref="H2462">_xlfn.XLOOKUP(G2462,Food_Menu!A:A,Food_Menu!B:B)</f>
        <v>Food Item 0155</v>
      </c>
      <c r="I2462" s="2">
        <f t="array" ref="I2462">_xlfn.XLOOKUP(G2462,Food_Menu!A:A,Food_Menu!D:D)</f>
        <v>185.15</v>
      </c>
      <c r="J2462" s="2" t="s">
        <v>572</v>
      </c>
      <c r="K2462" s="2" t="str">
        <f t="array" ref="K2462">_xlfn.XLOOKUP(J2462,Delivery_Partners!A:A,Delivery_Partners!B:B)</f>
        <v>Delivery Partner 098</v>
      </c>
      <c r="L2462" s="3">
        <v>2</v>
      </c>
      <c r="M2462" s="2" t="s">
        <v>23</v>
      </c>
      <c r="N2462" s="2" t="s">
        <v>24</v>
      </c>
      <c r="O2462" s="3">
        <v>36</v>
      </c>
      <c r="P2462" s="13">
        <f t="shared" si="514"/>
        <v>370.3</v>
      </c>
      <c r="Q2462" s="13" t="str">
        <f t="shared" si="515"/>
        <v>Normal</v>
      </c>
      <c r="S2462" s="21"/>
    </row>
    <row r="2463" customHeight="1" spans="1:19">
      <c r="A2463" s="2" t="s">
        <v>4276</v>
      </c>
      <c r="B2463" s="28">
        <v>45820</v>
      </c>
      <c r="C2463" s="2" t="s">
        <v>2100</v>
      </c>
      <c r="D2463" s="2" t="str">
        <f t="array" ref="D2463">_xlfn.XLOOKUP(C2463,Customers!A:A,Customers!B:B)</f>
        <v>Customer 0811</v>
      </c>
      <c r="E2463" s="2" t="s">
        <v>498</v>
      </c>
      <c r="F2463" s="2" t="str">
        <f t="array" ref="F2463">_xlfn.XLOOKUP(E2463,Restaurants!A:A,Restaurants!B:B)</f>
        <v>Restaurant 003</v>
      </c>
      <c r="G2463" s="2" t="s">
        <v>524</v>
      </c>
      <c r="H2463" s="2" t="str">
        <f t="array" ref="H2463">_xlfn.XLOOKUP(G2463,Food_Menu!A:A,Food_Menu!B:B)</f>
        <v>Food Item 0021</v>
      </c>
      <c r="I2463" s="2">
        <f t="array" ref="I2463">_xlfn.XLOOKUP(G2463,Food_Menu!A:A,Food_Menu!D:D)</f>
        <v>572.3</v>
      </c>
      <c r="J2463" s="2" t="s">
        <v>435</v>
      </c>
      <c r="K2463" s="2" t="str">
        <f t="array" ref="K2463">_xlfn.XLOOKUP(J2463,Delivery_Partners!A:A,Delivery_Partners!B:B)</f>
        <v>Delivery Partner 040</v>
      </c>
      <c r="L2463" s="3">
        <v>2</v>
      </c>
      <c r="M2463" s="2" t="s">
        <v>23</v>
      </c>
      <c r="N2463" s="2" t="s">
        <v>74</v>
      </c>
      <c r="O2463" s="3">
        <v>25</v>
      </c>
      <c r="P2463" s="13">
        <f t="shared" si="514"/>
        <v>1144.6</v>
      </c>
      <c r="Q2463" s="13" t="str">
        <f t="shared" si="515"/>
        <v>Fast</v>
      </c>
      <c r="S2463" s="21"/>
    </row>
    <row r="2464" hidden="1" customHeight="1" spans="1:19">
      <c r="A2464" s="2" t="s">
        <v>4277</v>
      </c>
      <c r="B2464" s="28">
        <v>45781</v>
      </c>
      <c r="C2464" s="2" t="s">
        <v>77</v>
      </c>
      <c r="D2464" s="2" t="str">
        <f t="array" ref="D2464">_xlfn.XLOOKUP(C2464,Customers!A:A,Customers!B:B)</f>
        <v>Customer 0256</v>
      </c>
      <c r="E2464" s="2" t="s">
        <v>39</v>
      </c>
      <c r="F2464" s="2" t="str">
        <f t="array" ref="F2464">_xlfn.XLOOKUP(E2464,Restaurants!A:A,Restaurants!B:B)</f>
        <v>Restaurant 077</v>
      </c>
      <c r="G2464" s="2" t="s">
        <v>1860</v>
      </c>
      <c r="H2464" s="2" t="str">
        <f t="array" ref="H2464">_xlfn.XLOOKUP(G2464,Food_Menu!A:A,Food_Menu!B:B)</f>
        <v>Food Item 0151</v>
      </c>
      <c r="I2464" s="2"/>
      <c r="J2464" s="2" t="s">
        <v>309</v>
      </c>
      <c r="K2464" s="2" t="str">
        <f t="array" ref="K2464">_xlfn.XLOOKUP(J2464,Delivery_Partners!A:A,Delivery_Partners!B:B)</f>
        <v>Delivery Partner 175</v>
      </c>
      <c r="L2464" s="3">
        <v>2</v>
      </c>
      <c r="M2464" s="2" t="s">
        <v>101</v>
      </c>
      <c r="N2464" s="2" t="s">
        <v>24</v>
      </c>
      <c r="O2464" s="2"/>
    </row>
    <row r="2465" customHeight="1" spans="1:19">
      <c r="A2465" s="2" t="s">
        <v>4278</v>
      </c>
      <c r="B2465" s="29" t="s">
        <v>1551</v>
      </c>
      <c r="C2465" s="2" t="s">
        <v>1607</v>
      </c>
      <c r="D2465" s="2" t="str">
        <f t="array" ref="D2465">_xlfn.XLOOKUP(C2465,Customers!A:A,Customers!B:B)</f>
        <v>Customer 0169</v>
      </c>
      <c r="E2465" s="2" t="s">
        <v>603</v>
      </c>
      <c r="F2465" s="2" t="str">
        <f t="array" ref="F2465">_xlfn.XLOOKUP(E2465,Restaurants!A:A,Restaurants!B:B)</f>
        <v>Restaurant 009</v>
      </c>
      <c r="G2465" s="2" t="s">
        <v>1135</v>
      </c>
      <c r="H2465" s="2" t="str">
        <f t="array" ref="H2465">_xlfn.XLOOKUP(G2465,Food_Menu!A:A,Food_Menu!B:B)</f>
        <v>Food Item 0179</v>
      </c>
      <c r="I2465" s="2">
        <f t="array" ref="I2465">_xlfn.XLOOKUP(G2465,Food_Menu!A:A,Food_Menu!D:D)</f>
        <v>330.25</v>
      </c>
      <c r="J2465" s="2" t="s">
        <v>383</v>
      </c>
      <c r="K2465" s="2" t="str">
        <f t="array" ref="K2465">_xlfn.XLOOKUP(J2465,Delivery_Partners!A:A,Delivery_Partners!B:B)</f>
        <v>Delivery Partner 149</v>
      </c>
      <c r="L2465" s="3">
        <v>1</v>
      </c>
      <c r="M2465" s="2" t="s">
        <v>23</v>
      </c>
      <c r="N2465" s="2" t="s">
        <v>55</v>
      </c>
      <c r="O2465" s="3">
        <v>29</v>
      </c>
      <c r="P2465" s="13">
        <f t="shared" ref="P2465:P2471" si="516">I2465*L2465</f>
        <v>330.25</v>
      </c>
      <c r="Q2465" s="13" t="str">
        <f t="shared" ref="Q2465:Q2471" si="517">IF(O2465="","Not Delivered",IF(O2465&lt;=30,"Fast",IF(O2465&lt;=60,"Normal","Slow")))</f>
        <v>Fast</v>
      </c>
      <c r="S2465" s="21"/>
    </row>
    <row r="2466" customHeight="1" spans="1:19">
      <c r="A2466" s="2" t="s">
        <v>4279</v>
      </c>
      <c r="B2466" s="29" t="s">
        <v>746</v>
      </c>
      <c r="C2466" s="2" t="s">
        <v>2009</v>
      </c>
      <c r="D2466" s="2" t="str">
        <f t="array" ref="D2466">_xlfn.XLOOKUP(C2466,Customers!A:A,Customers!B:B)</f>
        <v>Customer 0641</v>
      </c>
      <c r="E2466" s="2" t="s">
        <v>984</v>
      </c>
      <c r="F2466" s="2" t="str">
        <f t="array" ref="F2466">_xlfn.XLOOKUP(E2466,Restaurants!A:A,Restaurants!B:B)</f>
        <v>Restaurant 034</v>
      </c>
      <c r="G2466" s="2" t="s">
        <v>524</v>
      </c>
      <c r="H2466" s="2" t="str">
        <f t="array" ref="H2466">_xlfn.XLOOKUP(G2466,Food_Menu!A:A,Food_Menu!B:B)</f>
        <v>Food Item 0021</v>
      </c>
      <c r="I2466" s="2">
        <f t="array" ref="I2466">_xlfn.XLOOKUP(G2466,Food_Menu!A:A,Food_Menu!D:D)</f>
        <v>572.3</v>
      </c>
      <c r="J2466" s="2" t="s">
        <v>801</v>
      </c>
      <c r="K2466" s="2" t="str">
        <f t="array" ref="K2466">_xlfn.XLOOKUP(J2466,Delivery_Partners!A:A,Delivery_Partners!B:B)</f>
        <v>Delivery Partner 096</v>
      </c>
      <c r="L2466" s="3">
        <v>1</v>
      </c>
      <c r="M2466" s="2" t="s">
        <v>23</v>
      </c>
      <c r="N2466" s="2" t="s">
        <v>42</v>
      </c>
      <c r="O2466" s="3">
        <v>42</v>
      </c>
      <c r="P2466" s="13">
        <f t="shared" si="516"/>
        <v>572.3</v>
      </c>
      <c r="Q2466" s="13" t="str">
        <f t="shared" si="517"/>
        <v>Normal</v>
      </c>
      <c r="S2466" s="21"/>
    </row>
    <row r="2467" customHeight="1" spans="1:19">
      <c r="A2467" s="2" t="s">
        <v>4280</v>
      </c>
      <c r="B2467" s="28">
        <v>45810</v>
      </c>
      <c r="C2467" s="2" t="s">
        <v>775</v>
      </c>
      <c r="D2467" s="2" t="str">
        <f t="array" ref="D2467">_xlfn.XLOOKUP(C2467,Customers!A:A,Customers!B:B)</f>
        <v>Customer 0069</v>
      </c>
      <c r="E2467" s="2" t="s">
        <v>655</v>
      </c>
      <c r="F2467" s="2" t="str">
        <f t="array" ref="F2467">_xlfn.XLOOKUP(E2467,Restaurants!A:A,Restaurants!B:B)</f>
        <v>Restaurant 096</v>
      </c>
      <c r="G2467" s="2" t="s">
        <v>1103</v>
      </c>
      <c r="H2467" s="2" t="str">
        <f t="array" ref="H2467">_xlfn.XLOOKUP(G2467,Food_Menu!A:A,Food_Menu!B:B)</f>
        <v>Food Item 0194</v>
      </c>
      <c r="I2467" s="2">
        <f t="array" ref="I2467">_xlfn.XLOOKUP(G2467,Food_Menu!A:A,Food_Menu!D:D)</f>
        <v>325.87</v>
      </c>
      <c r="J2467" s="2" t="s">
        <v>85</v>
      </c>
      <c r="K2467" s="2" t="str">
        <f t="array" ref="K2467">_xlfn.XLOOKUP(J2467,Delivery_Partners!A:A,Delivery_Partners!B:B)</f>
        <v>Delivery Partner 019</v>
      </c>
      <c r="L2467" s="3">
        <v>4</v>
      </c>
      <c r="M2467" s="2" t="s">
        <v>23</v>
      </c>
      <c r="N2467" s="2" t="s">
        <v>74</v>
      </c>
      <c r="O2467" s="3">
        <v>44</v>
      </c>
      <c r="P2467" s="13">
        <f t="shared" si="516"/>
        <v>1303.48</v>
      </c>
      <c r="Q2467" s="13" t="str">
        <f t="shared" si="517"/>
        <v>Normal</v>
      </c>
      <c r="S2467" s="21"/>
    </row>
    <row r="2468" customHeight="1" spans="1:19">
      <c r="A2468" s="2" t="s">
        <v>4281</v>
      </c>
      <c r="B2468" s="28">
        <v>45873</v>
      </c>
      <c r="C2468" s="2" t="s">
        <v>1580</v>
      </c>
      <c r="D2468" s="2" t="str">
        <f t="array" ref="D2468">_xlfn.XLOOKUP(C2468,Customers!A:A,Customers!B:B)</f>
        <v>Customer 0546</v>
      </c>
      <c r="E2468" s="2" t="s">
        <v>1191</v>
      </c>
      <c r="F2468" s="2" t="str">
        <f t="array" ref="F2468">_xlfn.XLOOKUP(E2468,Restaurants!A:A,Restaurants!B:B)</f>
        <v>Restaurant 060</v>
      </c>
      <c r="G2468" s="2" t="s">
        <v>144</v>
      </c>
      <c r="H2468" s="2" t="str">
        <f t="array" ref="H2468">_xlfn.XLOOKUP(G2468,Food_Menu!A:A,Food_Menu!B:B)</f>
        <v>Food Item 0118</v>
      </c>
      <c r="I2468" s="2">
        <f t="array" ref="I2468">_xlfn.XLOOKUP(G2468,Food_Menu!A:A,Food_Menu!D:D)</f>
        <v>301.92</v>
      </c>
      <c r="J2468" s="2" t="s">
        <v>1325</v>
      </c>
      <c r="K2468" s="2" t="str">
        <f t="array" ref="K2468">_xlfn.XLOOKUP(J2468,Delivery_Partners!A:A,Delivery_Partners!B:B)</f>
        <v>Delivery Partner 137</v>
      </c>
      <c r="L2468" s="3">
        <v>1</v>
      </c>
      <c r="M2468" s="2" t="s">
        <v>23</v>
      </c>
      <c r="N2468" s="2" t="s">
        <v>74</v>
      </c>
      <c r="O2468" s="3">
        <v>47</v>
      </c>
      <c r="P2468" s="13">
        <f t="shared" si="516"/>
        <v>301.92</v>
      </c>
      <c r="Q2468" s="13" t="str">
        <f t="shared" si="517"/>
        <v>Normal</v>
      </c>
      <c r="S2468" s="21"/>
    </row>
    <row r="2469" customHeight="1" spans="1:19">
      <c r="A2469" s="2" t="s">
        <v>4282</v>
      </c>
      <c r="B2469" s="28">
        <v>45780</v>
      </c>
      <c r="C2469" s="2" t="s">
        <v>2850</v>
      </c>
      <c r="D2469" s="2" t="str">
        <f t="array" ref="D2469">_xlfn.XLOOKUP(C2469,Customers!A:A,Customers!B:B)</f>
        <v>Customer 0751</v>
      </c>
      <c r="E2469" s="2" t="s">
        <v>532</v>
      </c>
      <c r="F2469" s="2" t="str">
        <f t="array" ref="F2469">_xlfn.XLOOKUP(E2469,Restaurants!A:A,Restaurants!B:B)</f>
        <v>Restaurant 046</v>
      </c>
      <c r="G2469" s="2" t="s">
        <v>543</v>
      </c>
      <c r="H2469" s="2" t="str">
        <f t="array" ref="H2469">_xlfn.XLOOKUP(G2469,Food_Menu!A:A,Food_Menu!B:B)</f>
        <v>Food Item 0136</v>
      </c>
      <c r="I2469" s="2">
        <f t="array" ref="I2469">_xlfn.XLOOKUP(G2469,Food_Menu!A:A,Food_Menu!D:D)</f>
        <v>319.29</v>
      </c>
      <c r="J2469" s="2" t="s">
        <v>1286</v>
      </c>
      <c r="K2469" s="2" t="str">
        <f t="array" ref="K2469">_xlfn.XLOOKUP(J2469,Delivery_Partners!A:A,Delivery_Partners!B:B)</f>
        <v>Delivery Partner 060</v>
      </c>
      <c r="L2469" s="3">
        <v>1</v>
      </c>
      <c r="M2469" s="2" t="s">
        <v>23</v>
      </c>
      <c r="N2469" s="2" t="s">
        <v>24</v>
      </c>
      <c r="O2469" s="3">
        <v>47</v>
      </c>
      <c r="P2469" s="13">
        <f t="shared" si="516"/>
        <v>319.29</v>
      </c>
      <c r="Q2469" s="13" t="str">
        <f t="shared" si="517"/>
        <v>Normal</v>
      </c>
      <c r="S2469" s="21"/>
    </row>
    <row r="2470" customHeight="1" spans="1:19">
      <c r="A2470" s="2" t="s">
        <v>4283</v>
      </c>
      <c r="B2470" s="28">
        <v>45759</v>
      </c>
      <c r="C2470" s="2" t="s">
        <v>1358</v>
      </c>
      <c r="D2470" s="2" t="str">
        <f t="array" ref="D2470">_xlfn.XLOOKUP(C2470,Customers!A:A,Customers!B:B)</f>
        <v>Customer 0986</v>
      </c>
      <c r="E2470" s="2" t="s">
        <v>33</v>
      </c>
      <c r="F2470" s="2" t="str">
        <f t="array" ref="F2470">_xlfn.XLOOKUP(E2470,Restaurants!A:A,Restaurants!B:B)</f>
        <v>Restaurant 035</v>
      </c>
      <c r="G2470" s="2" t="s">
        <v>266</v>
      </c>
      <c r="H2470" s="2" t="str">
        <f t="array" ref="H2470">_xlfn.XLOOKUP(G2470,Food_Menu!A:A,Food_Menu!B:B)</f>
        <v>Food Item 0012</v>
      </c>
      <c r="I2470" s="2">
        <f t="array" ref="I2470">_xlfn.XLOOKUP(G2470,Food_Menu!A:A,Food_Menu!D:D)</f>
        <v>390.14</v>
      </c>
      <c r="J2470" s="2" t="s">
        <v>621</v>
      </c>
      <c r="K2470" s="2" t="str">
        <f t="array" ref="K2470">_xlfn.XLOOKUP(J2470,Delivery_Partners!A:A,Delivery_Partners!B:B)</f>
        <v>Delivery Partner 038</v>
      </c>
      <c r="L2470" s="3">
        <v>1</v>
      </c>
      <c r="M2470" s="2" t="s">
        <v>23</v>
      </c>
      <c r="N2470" s="2" t="s">
        <v>24</v>
      </c>
      <c r="O2470" s="3">
        <v>47</v>
      </c>
      <c r="P2470" s="13">
        <f t="shared" si="516"/>
        <v>390.14</v>
      </c>
      <c r="Q2470" s="13" t="str">
        <f t="shared" si="517"/>
        <v>Normal</v>
      </c>
      <c r="S2470" s="21"/>
    </row>
    <row r="2471" customHeight="1" spans="1:19">
      <c r="A2471" s="2" t="s">
        <v>4284</v>
      </c>
      <c r="B2471" s="28">
        <v>45850</v>
      </c>
      <c r="C2471" s="2" t="s">
        <v>1055</v>
      </c>
      <c r="D2471" s="2" t="str">
        <f t="array" ref="D2471">_xlfn.XLOOKUP(C2471,Customers!A:A,Customers!B:B)</f>
        <v>Customer 0784</v>
      </c>
      <c r="E2471" s="2" t="s">
        <v>647</v>
      </c>
      <c r="F2471" s="2" t="str">
        <f t="array" ref="F2471">_xlfn.XLOOKUP(E2471,Restaurants!A:A,Restaurants!B:B)</f>
        <v>Restaurant 081</v>
      </c>
      <c r="G2471" s="2" t="s">
        <v>561</v>
      </c>
      <c r="H2471" s="2" t="str">
        <f t="array" ref="H2471">_xlfn.XLOOKUP(G2471,Food_Menu!A:A,Food_Menu!B:B)</f>
        <v>Food Item 0135</v>
      </c>
      <c r="I2471" s="2">
        <f t="array" ref="I2471">_xlfn.XLOOKUP(G2471,Food_Menu!A:A,Food_Menu!D:D)</f>
        <v>217.07</v>
      </c>
      <c r="J2471" s="2" t="s">
        <v>1080</v>
      </c>
      <c r="K2471" s="2" t="str">
        <f t="array" ref="K2471">_xlfn.XLOOKUP(J2471,Delivery_Partners!A:A,Delivery_Partners!B:B)</f>
        <v>Delivery Partner 133</v>
      </c>
      <c r="L2471" s="3">
        <v>4</v>
      </c>
      <c r="M2471" s="2" t="s">
        <v>23</v>
      </c>
      <c r="N2471" s="2" t="s">
        <v>24</v>
      </c>
      <c r="O2471" s="3">
        <v>20</v>
      </c>
      <c r="P2471" s="13">
        <f t="shared" si="516"/>
        <v>868.28</v>
      </c>
      <c r="Q2471" s="13" t="str">
        <f t="shared" si="517"/>
        <v>Fast</v>
      </c>
      <c r="S2471" s="21"/>
    </row>
    <row r="2472" hidden="1" customHeight="1" spans="1:19">
      <c r="A2472" s="2" t="s">
        <v>4285</v>
      </c>
      <c r="B2472" s="28">
        <v>45726</v>
      </c>
      <c r="C2472" s="2" t="s">
        <v>3059</v>
      </c>
      <c r="D2472" s="2" t="str">
        <f t="array" ref="D2472">_xlfn.XLOOKUP(C2472,Customers!A:A,Customers!B:B)</f>
        <v>Customer 1194</v>
      </c>
      <c r="E2472" s="2" t="s">
        <v>706</v>
      </c>
      <c r="F2472" s="2" t="str">
        <f t="array" ref="F2472">_xlfn.XLOOKUP(E2472,Restaurants!A:A,Restaurants!B:B)</f>
        <v>Restaurant 115</v>
      </c>
      <c r="G2472" s="2" t="s">
        <v>957</v>
      </c>
      <c r="H2472" s="2" t="str">
        <f t="array" ref="H2472">_xlfn.XLOOKUP(G2472,Food_Menu!A:A,Food_Menu!B:B)</f>
        <v>Food Item 0100</v>
      </c>
      <c r="I2472" s="2"/>
      <c r="J2472" s="2" t="s">
        <v>1132</v>
      </c>
      <c r="K2472" s="2" t="str">
        <f t="array" ref="K2472">_xlfn.XLOOKUP(J2472,Delivery_Partners!A:A,Delivery_Partners!B:B)</f>
        <v>Delivery Partner 151</v>
      </c>
      <c r="L2472" s="3">
        <v>3</v>
      </c>
      <c r="M2472" s="2" t="s">
        <v>101</v>
      </c>
      <c r="N2472" s="2" t="s">
        <v>24</v>
      </c>
      <c r="O2472" s="2"/>
    </row>
    <row r="2473" customHeight="1" spans="1:19">
      <c r="A2473" s="2" t="s">
        <v>4286</v>
      </c>
      <c r="B2473" s="28">
        <v>45661</v>
      </c>
      <c r="C2473" s="2" t="s">
        <v>2804</v>
      </c>
      <c r="D2473" s="2" t="str">
        <f t="array" ref="D2473">_xlfn.XLOOKUP(C2473,Customers!A:A,Customers!B:B)</f>
        <v>Customer 0669</v>
      </c>
      <c r="E2473" s="2" t="s">
        <v>552</v>
      </c>
      <c r="F2473" s="2" t="str">
        <f t="array" ref="F2473">_xlfn.XLOOKUP(E2473,Restaurants!A:A,Restaurants!B:B)</f>
        <v>Restaurant 089</v>
      </c>
      <c r="G2473" s="2" t="s">
        <v>188</v>
      </c>
      <c r="H2473" s="2" t="str">
        <f t="array" ref="H2473">_xlfn.XLOOKUP(G2473,Food_Menu!A:A,Food_Menu!B:B)</f>
        <v>Food Item 0082</v>
      </c>
      <c r="I2473" s="2">
        <f t="array" ref="I2473">_xlfn.XLOOKUP(G2473,Food_Menu!A:A,Food_Menu!D:D)</f>
        <v>266.68</v>
      </c>
      <c r="J2473" s="2" t="s">
        <v>378</v>
      </c>
      <c r="K2473" s="2" t="str">
        <f t="array" ref="K2473">_xlfn.XLOOKUP(J2473,Delivery_Partners!A:A,Delivery_Partners!B:B)</f>
        <v>Delivery Partner 111</v>
      </c>
      <c r="L2473" s="3">
        <v>1</v>
      </c>
      <c r="M2473" s="2" t="s">
        <v>23</v>
      </c>
      <c r="N2473" s="2" t="s">
        <v>42</v>
      </c>
      <c r="O2473" s="3">
        <v>19</v>
      </c>
      <c r="P2473" s="13">
        <f t="shared" ref="P2473:P2474" si="518">I2473*L2473</f>
        <v>266.68</v>
      </c>
      <c r="Q2473" s="13" t="str">
        <f t="shared" ref="Q2473:Q2474" si="519">IF(O2473="","Not Delivered",IF(O2473&lt;=30,"Fast",IF(O2473&lt;=60,"Normal","Slow")))</f>
        <v>Fast</v>
      </c>
      <c r="S2473" s="21"/>
    </row>
    <row r="2474" customHeight="1" spans="1:19">
      <c r="A2474" s="2" t="s">
        <v>4287</v>
      </c>
      <c r="B2474" s="29" t="s">
        <v>1162</v>
      </c>
      <c r="C2474" s="2" t="s">
        <v>4288</v>
      </c>
      <c r="D2474" s="2" t="str">
        <f t="array" ref="D2474">_xlfn.XLOOKUP(C2474,Customers!A:A,Customers!B:B)</f>
        <v>Customer 0536</v>
      </c>
      <c r="E2474" s="2" t="s">
        <v>537</v>
      </c>
      <c r="F2474" s="2" t="str">
        <f t="array" ref="F2474">_xlfn.XLOOKUP(E2474,Restaurants!A:A,Restaurants!B:B)</f>
        <v>Restaurant 044</v>
      </c>
      <c r="G2474" s="2" t="s">
        <v>67</v>
      </c>
      <c r="H2474" s="2" t="str">
        <f t="array" ref="H2474">_xlfn.XLOOKUP(G2474,Food_Menu!A:A,Food_Menu!B:B)</f>
        <v>Food Item 0172</v>
      </c>
      <c r="I2474" s="2">
        <f t="array" ref="I2474">_xlfn.XLOOKUP(G2474,Food_Menu!A:A,Food_Menu!D:D)</f>
        <v>219.12</v>
      </c>
      <c r="J2474" s="2" t="s">
        <v>636</v>
      </c>
      <c r="K2474" s="2" t="str">
        <f t="array" ref="K2474">_xlfn.XLOOKUP(J2474,Delivery_Partners!A:A,Delivery_Partners!B:B)</f>
        <v>Delivery Partner 014</v>
      </c>
      <c r="L2474" s="3">
        <v>1</v>
      </c>
      <c r="M2474" s="2" t="s">
        <v>23</v>
      </c>
      <c r="N2474" s="2" t="s">
        <v>55</v>
      </c>
      <c r="O2474" s="3">
        <v>18</v>
      </c>
      <c r="P2474" s="13">
        <f t="shared" si="518"/>
        <v>219.12</v>
      </c>
      <c r="Q2474" s="13" t="str">
        <f t="shared" si="519"/>
        <v>Fast</v>
      </c>
      <c r="S2474" s="21"/>
    </row>
    <row r="2475" hidden="1" customHeight="1" spans="1:19">
      <c r="A2475" s="2" t="s">
        <v>4289</v>
      </c>
      <c r="B2475" s="29" t="s">
        <v>1003</v>
      </c>
      <c r="C2475" s="2" t="s">
        <v>1278</v>
      </c>
      <c r="D2475" s="2" t="str">
        <f t="array" ref="D2475">_xlfn.XLOOKUP(C2475,Customers!A:A,Customers!B:B)</f>
        <v>Customer 0295</v>
      </c>
      <c r="E2475" s="2" t="s">
        <v>193</v>
      </c>
      <c r="F2475" s="2" t="str">
        <f t="array" ref="F2475">_xlfn.XLOOKUP(E2475,Restaurants!A:A,Restaurants!B:B)</f>
        <v>Restaurant 051</v>
      </c>
      <c r="G2475" s="2" t="s">
        <v>1016</v>
      </c>
      <c r="H2475" s="2" t="str">
        <f t="array" ref="H2475">_xlfn.XLOOKUP(G2475,Food_Menu!A:A,Food_Menu!B:B)</f>
        <v>Food Item 0055</v>
      </c>
      <c r="I2475" s="2"/>
      <c r="J2475" s="2" t="s">
        <v>139</v>
      </c>
      <c r="K2475" s="2" t="str">
        <f t="array" ref="K2475">_xlfn.XLOOKUP(J2475,Delivery_Partners!A:A,Delivery_Partners!B:B)</f>
        <v>Delivery Partner 109</v>
      </c>
      <c r="L2475" s="3">
        <v>2</v>
      </c>
      <c r="M2475" s="2" t="s">
        <v>101</v>
      </c>
      <c r="N2475" s="2" t="s">
        <v>74</v>
      </c>
      <c r="O2475" s="2"/>
    </row>
    <row r="2476" customHeight="1" spans="1:19">
      <c r="A2476" s="2" t="s">
        <v>4290</v>
      </c>
      <c r="B2476" s="29" t="s">
        <v>1144</v>
      </c>
      <c r="C2476" s="2" t="s">
        <v>2782</v>
      </c>
      <c r="D2476" s="2" t="str">
        <f t="array" ref="D2476">_xlfn.XLOOKUP(C2476,Customers!A:A,Customers!B:B)</f>
        <v>Customer 0808</v>
      </c>
      <c r="E2476" s="2" t="s">
        <v>71</v>
      </c>
      <c r="F2476" s="2" t="str">
        <f t="array" ref="F2476">_xlfn.XLOOKUP(E2476,Restaurants!A:A,Restaurants!B:B)</f>
        <v>Restaurant 013</v>
      </c>
      <c r="G2476" s="2" t="s">
        <v>1051</v>
      </c>
      <c r="H2476" s="2" t="str">
        <f t="array" ref="H2476">_xlfn.XLOOKUP(G2476,Food_Menu!A:A,Food_Menu!B:B)</f>
        <v>Food Item 0014</v>
      </c>
      <c r="I2476" s="2">
        <f t="array" ref="I2476">_xlfn.XLOOKUP(G2476,Food_Menu!A:A,Food_Menu!D:D)</f>
        <v>208.39</v>
      </c>
      <c r="J2476" s="2" t="s">
        <v>267</v>
      </c>
      <c r="K2476" s="2" t="str">
        <f t="array" ref="K2476">_xlfn.XLOOKUP(J2476,Delivery_Partners!A:A,Delivery_Partners!B:B)</f>
        <v>Delivery Partner 166</v>
      </c>
      <c r="L2476" s="3">
        <v>1</v>
      </c>
      <c r="M2476" s="2" t="s">
        <v>23</v>
      </c>
      <c r="N2476" s="2" t="s">
        <v>24</v>
      </c>
      <c r="O2476" s="3">
        <v>23</v>
      </c>
      <c r="P2476" s="13">
        <f>I2476*L2476</f>
        <v>208.39</v>
      </c>
      <c r="Q2476" s="13" t="str">
        <f>IF(O2476="","Not Delivered",IF(O2476&lt;=30,"Fast",IF(O2476&lt;=60,"Normal","Slow")))</f>
        <v>Fast</v>
      </c>
      <c r="S2476" s="21"/>
    </row>
    <row r="2477" hidden="1" customHeight="1" spans="1:19">
      <c r="A2477" s="2" t="s">
        <v>4291</v>
      </c>
      <c r="B2477" s="29" t="s">
        <v>629</v>
      </c>
      <c r="C2477" s="2" t="s">
        <v>1128</v>
      </c>
      <c r="D2477" s="2" t="str">
        <f t="array" ref="D2477">_xlfn.XLOOKUP(C2477,Customers!A:A,Customers!B:B)</f>
        <v>Customer 0973</v>
      </c>
      <c r="E2477" s="2" t="s">
        <v>93</v>
      </c>
      <c r="F2477" s="2" t="str">
        <f t="array" ref="F2477">_xlfn.XLOOKUP(E2477,Restaurants!A:A,Restaurants!B:B)</f>
        <v>Restaurant 018</v>
      </c>
      <c r="G2477" s="2" t="s">
        <v>748</v>
      </c>
      <c r="H2477" s="2" t="str">
        <f t="array" ref="H2477">_xlfn.XLOOKUP(G2477,Food_Menu!A:A,Food_Menu!B:B)</f>
        <v>Food Item 0110</v>
      </c>
      <c r="I2477" s="2"/>
      <c r="J2477" s="2" t="s">
        <v>1268</v>
      </c>
      <c r="K2477" s="2" t="str">
        <f t="array" ref="K2477">_xlfn.XLOOKUP(J2477,Delivery_Partners!A:A,Delivery_Partners!B:B)</f>
        <v>Delivery Partner 124</v>
      </c>
      <c r="L2477" s="3">
        <v>1</v>
      </c>
      <c r="M2477" s="2" t="s">
        <v>101</v>
      </c>
      <c r="N2477" s="2" t="s">
        <v>24</v>
      </c>
      <c r="O2477" s="2"/>
    </row>
    <row r="2478" customHeight="1" spans="1:19">
      <c r="A2478" s="2" t="s">
        <v>4292</v>
      </c>
      <c r="B2478" s="29" t="s">
        <v>3847</v>
      </c>
      <c r="C2478" s="2" t="s">
        <v>929</v>
      </c>
      <c r="D2478" s="2" t="str">
        <f t="array" ref="D2478">_xlfn.XLOOKUP(C2478,Customers!A:A,Customers!B:B)</f>
        <v>Customer 0386</v>
      </c>
      <c r="E2478" s="2" t="s">
        <v>27</v>
      </c>
      <c r="F2478" s="2" t="str">
        <f t="array" ref="F2478">_xlfn.XLOOKUP(E2478,Restaurants!A:A,Restaurants!B:B)</f>
        <v>Restaurant 033</v>
      </c>
      <c r="G2478" s="2" t="s">
        <v>920</v>
      </c>
      <c r="H2478" s="2" t="str">
        <f t="array" ref="H2478">_xlfn.XLOOKUP(G2478,Food_Menu!A:A,Food_Menu!B:B)</f>
        <v>Food Item 0164</v>
      </c>
      <c r="I2478" s="2">
        <f t="array" ref="I2478">_xlfn.XLOOKUP(G2478,Food_Menu!A:A,Food_Menu!D:D)</f>
        <v>389.25</v>
      </c>
      <c r="J2478" s="2" t="s">
        <v>1246</v>
      </c>
      <c r="K2478" s="2" t="str">
        <f t="array" ref="K2478">_xlfn.XLOOKUP(J2478,Delivery_Partners!A:A,Delivery_Partners!B:B)</f>
        <v>Delivery Partner 048</v>
      </c>
      <c r="L2478" s="3">
        <v>1</v>
      </c>
      <c r="M2478" s="2" t="s">
        <v>23</v>
      </c>
      <c r="N2478" s="2" t="s">
        <v>24</v>
      </c>
      <c r="O2478" s="3">
        <v>34</v>
      </c>
      <c r="P2478" s="13">
        <f t="shared" ref="P2478:P2505" si="520">I2478*L2478</f>
        <v>389.25</v>
      </c>
      <c r="Q2478" s="13" t="str">
        <f t="shared" ref="Q2478:Q2505" si="521">IF(O2478="","Not Delivered",IF(O2478&lt;=30,"Fast",IF(O2478&lt;=60,"Normal","Slow")))</f>
        <v>Normal</v>
      </c>
      <c r="S2478" s="21"/>
    </row>
    <row r="2479" customHeight="1" spans="1:19">
      <c r="A2479" s="2" t="s">
        <v>4293</v>
      </c>
      <c r="B2479" s="28">
        <v>45994</v>
      </c>
      <c r="C2479" s="2" t="s">
        <v>2132</v>
      </c>
      <c r="D2479" s="2" t="str">
        <f t="array" ref="D2479">_xlfn.XLOOKUP(C2479,Customers!A:A,Customers!B:B)</f>
        <v>Customer 0091</v>
      </c>
      <c r="E2479" s="2" t="s">
        <v>275</v>
      </c>
      <c r="F2479" s="2" t="str">
        <f t="array" ref="F2479">_xlfn.XLOOKUP(E2479,Restaurants!A:A,Restaurants!B:B)</f>
        <v>Restaurant 047</v>
      </c>
      <c r="G2479" s="2" t="s">
        <v>117</v>
      </c>
      <c r="H2479" s="2" t="str">
        <f t="array" ref="H2479">_xlfn.XLOOKUP(G2479,Food_Menu!A:A,Food_Menu!B:B)</f>
        <v>Food Item 0030</v>
      </c>
      <c r="I2479" s="2">
        <f t="array" ref="I2479">_xlfn.XLOOKUP(G2479,Food_Menu!A:A,Food_Menu!D:D)</f>
        <v>373.16</v>
      </c>
      <c r="J2479" s="2" t="s">
        <v>448</v>
      </c>
      <c r="K2479" s="2" t="str">
        <f t="array" ref="K2479">_xlfn.XLOOKUP(J2479,Delivery_Partners!A:A,Delivery_Partners!B:B)</f>
        <v>Delivery Partner 117</v>
      </c>
      <c r="L2479" s="3">
        <v>1</v>
      </c>
      <c r="M2479" s="2" t="s">
        <v>23</v>
      </c>
      <c r="N2479" s="2" t="s">
        <v>24</v>
      </c>
      <c r="O2479" s="3">
        <v>26</v>
      </c>
      <c r="P2479" s="13">
        <f t="shared" si="520"/>
        <v>373.16</v>
      </c>
      <c r="Q2479" s="13" t="str">
        <f t="shared" si="521"/>
        <v>Fast</v>
      </c>
      <c r="S2479" s="21"/>
    </row>
    <row r="2480" customHeight="1" spans="1:19">
      <c r="A2480" s="2" t="s">
        <v>4294</v>
      </c>
      <c r="B2480" s="29" t="s">
        <v>161</v>
      </c>
      <c r="C2480" s="2" t="s">
        <v>3551</v>
      </c>
      <c r="D2480" s="2" t="str">
        <f t="array" ref="D2480">_xlfn.XLOOKUP(C2480,Customers!A:A,Customers!B:B)</f>
        <v>Customer 0013</v>
      </c>
      <c r="E2480" s="2" t="s">
        <v>372</v>
      </c>
      <c r="F2480" s="2" t="str">
        <f t="array" ref="F2480">_xlfn.XLOOKUP(E2480,Restaurants!A:A,Restaurants!B:B)</f>
        <v>Restaurant 119</v>
      </c>
      <c r="G2480" s="2" t="s">
        <v>1177</v>
      </c>
      <c r="H2480" s="2" t="str">
        <f t="array" ref="H2480">_xlfn.XLOOKUP(G2480,Food_Menu!A:A,Food_Menu!B:B)</f>
        <v>Food Item 0217</v>
      </c>
      <c r="I2480" s="2">
        <f t="array" ref="I2480">_xlfn.XLOOKUP(G2480,Food_Menu!A:A,Food_Menu!D:D)</f>
        <v>222.6</v>
      </c>
      <c r="J2480" s="2" t="s">
        <v>173</v>
      </c>
      <c r="K2480" s="2" t="str">
        <f t="array" ref="K2480">_xlfn.XLOOKUP(J2480,Delivery_Partners!A:A,Delivery_Partners!B:B)</f>
        <v>Delivery Partner 045</v>
      </c>
      <c r="L2480" s="3">
        <v>1</v>
      </c>
      <c r="M2480" s="2" t="s">
        <v>23</v>
      </c>
      <c r="N2480" s="2" t="s">
        <v>42</v>
      </c>
      <c r="O2480" s="3">
        <v>62</v>
      </c>
      <c r="P2480" s="13">
        <f t="shared" si="520"/>
        <v>222.6</v>
      </c>
      <c r="Q2480" s="13" t="str">
        <f t="shared" si="521"/>
        <v>Slow</v>
      </c>
      <c r="S2480" s="21"/>
    </row>
    <row r="2481" customHeight="1" spans="1:19">
      <c r="A2481" s="2" t="s">
        <v>4295</v>
      </c>
      <c r="B2481" s="29" t="s">
        <v>209</v>
      </c>
      <c r="C2481" s="2" t="s">
        <v>4296</v>
      </c>
      <c r="D2481" s="2" t="str">
        <f t="array" ref="D2481">_xlfn.XLOOKUP(C2481,Customers!A:A,Customers!B:B)</f>
        <v>Customer 0759</v>
      </c>
      <c r="E2481" s="2" t="s">
        <v>239</v>
      </c>
      <c r="F2481" s="2" t="str">
        <f t="array" ref="F2481">_xlfn.XLOOKUP(E2481,Restaurants!A:A,Restaurants!B:B)</f>
        <v>Restaurant 105</v>
      </c>
      <c r="G2481" s="2" t="s">
        <v>392</v>
      </c>
      <c r="H2481" s="2" t="str">
        <f t="array" ref="H2481">_xlfn.XLOOKUP(G2481,Food_Menu!A:A,Food_Menu!B:B)</f>
        <v>Food Item 0148</v>
      </c>
      <c r="I2481" s="2">
        <f t="array" ref="I2481">_xlfn.XLOOKUP(G2481,Food_Menu!A:A,Food_Menu!D:D)</f>
        <v>405.76</v>
      </c>
      <c r="J2481" s="2" t="s">
        <v>1698</v>
      </c>
      <c r="K2481" s="2" t="str">
        <f t="array" ref="K2481">_xlfn.XLOOKUP(J2481,Delivery_Partners!A:A,Delivery_Partners!B:B)</f>
        <v>Delivery Partner 158</v>
      </c>
      <c r="L2481" s="3">
        <v>2</v>
      </c>
      <c r="M2481" s="2" t="s">
        <v>23</v>
      </c>
      <c r="N2481" s="2" t="s">
        <v>55</v>
      </c>
      <c r="O2481" s="3">
        <v>32</v>
      </c>
      <c r="P2481" s="13">
        <f t="shared" si="520"/>
        <v>811.52</v>
      </c>
      <c r="Q2481" s="13" t="str">
        <f t="shared" si="521"/>
        <v>Normal</v>
      </c>
      <c r="S2481" s="21"/>
    </row>
    <row r="2482" customHeight="1" spans="1:19">
      <c r="A2482" s="2" t="s">
        <v>4297</v>
      </c>
      <c r="B2482" s="29" t="s">
        <v>3312</v>
      </c>
      <c r="C2482" s="2" t="s">
        <v>4298</v>
      </c>
      <c r="D2482" s="2" t="str">
        <f t="array" ref="D2482">_xlfn.XLOOKUP(C2482,Customers!A:A,Customers!B:B)</f>
        <v>Customer 0796</v>
      </c>
      <c r="E2482" s="2" t="s">
        <v>800</v>
      </c>
      <c r="F2482" s="2" t="str">
        <f t="array" ref="F2482">_xlfn.XLOOKUP(E2482,Restaurants!A:A,Restaurants!B:B)</f>
        <v>Restaurant 014</v>
      </c>
      <c r="G2482" s="2" t="s">
        <v>1083</v>
      </c>
      <c r="H2482" s="2" t="str">
        <f t="array" ref="H2482">_xlfn.XLOOKUP(G2482,Food_Menu!A:A,Food_Menu!B:B)</f>
        <v>Food Item 0206</v>
      </c>
      <c r="I2482" s="2">
        <f t="array" ref="I2482">_xlfn.XLOOKUP(G2482,Food_Menu!A:A,Food_Menu!D:D)</f>
        <v>635.73</v>
      </c>
      <c r="J2482" s="2" t="s">
        <v>808</v>
      </c>
      <c r="K2482" s="2" t="str">
        <f t="array" ref="K2482">_xlfn.XLOOKUP(J2482,Delivery_Partners!A:A,Delivery_Partners!B:B)</f>
        <v>Delivery Partner 153</v>
      </c>
      <c r="L2482" s="3">
        <v>2</v>
      </c>
      <c r="M2482" s="2" t="s">
        <v>23</v>
      </c>
      <c r="N2482" s="2" t="s">
        <v>42</v>
      </c>
      <c r="O2482" s="3">
        <v>40</v>
      </c>
      <c r="P2482" s="13">
        <f t="shared" si="520"/>
        <v>1271.46</v>
      </c>
      <c r="Q2482" s="13" t="str">
        <f t="shared" si="521"/>
        <v>Normal</v>
      </c>
      <c r="S2482" s="21"/>
    </row>
    <row r="2483" customHeight="1" spans="1:19">
      <c r="A2483" s="2" t="s">
        <v>4299</v>
      </c>
      <c r="B2483" s="29" t="s">
        <v>743</v>
      </c>
      <c r="C2483" s="2" t="s">
        <v>4300</v>
      </c>
      <c r="D2483" s="2" t="str">
        <f t="array" ref="D2483">_xlfn.XLOOKUP(C2483,Customers!A:A,Customers!B:B)</f>
        <v>Customer 0145</v>
      </c>
      <c r="E2483" s="2" t="s">
        <v>658</v>
      </c>
      <c r="F2483" s="2" t="str">
        <f t="array" ref="F2483">_xlfn.XLOOKUP(E2483,Restaurants!A:A,Restaurants!B:B)</f>
        <v>Restaurant 040</v>
      </c>
      <c r="G2483" s="2" t="s">
        <v>2196</v>
      </c>
      <c r="H2483" s="2" t="str">
        <f t="array" ref="H2483">_xlfn.XLOOKUP(G2483,Food_Menu!A:A,Food_Menu!B:B)</f>
        <v>Food Item 0104</v>
      </c>
      <c r="I2483" s="2">
        <f t="array" ref="I2483">_xlfn.XLOOKUP(G2483,Food_Menu!A:A,Food_Menu!D:D)</f>
        <v>316.94</v>
      </c>
      <c r="J2483" s="2" t="s">
        <v>927</v>
      </c>
      <c r="K2483" s="2" t="str">
        <f t="array" ref="K2483">_xlfn.XLOOKUP(J2483,Delivery_Partners!A:A,Delivery_Partners!B:B)</f>
        <v>Delivery Partner 103</v>
      </c>
      <c r="L2483" s="3">
        <v>2</v>
      </c>
      <c r="M2483" s="2" t="s">
        <v>23</v>
      </c>
      <c r="N2483" s="2" t="s">
        <v>42</v>
      </c>
      <c r="O2483" s="3">
        <v>26</v>
      </c>
      <c r="P2483" s="13">
        <f t="shared" si="520"/>
        <v>633.88</v>
      </c>
      <c r="Q2483" s="13" t="str">
        <f t="shared" si="521"/>
        <v>Fast</v>
      </c>
      <c r="S2483" s="21"/>
    </row>
    <row r="2484" customHeight="1" spans="1:19">
      <c r="A2484" s="2" t="s">
        <v>4301</v>
      </c>
      <c r="B2484" s="29" t="s">
        <v>129</v>
      </c>
      <c r="C2484" s="2" t="s">
        <v>219</v>
      </c>
      <c r="D2484" s="2" t="str">
        <f t="array" ref="D2484">_xlfn.XLOOKUP(C2484,Customers!A:A,Customers!B:B)</f>
        <v>Customer 0028</v>
      </c>
      <c r="E2484" s="2" t="s">
        <v>335</v>
      </c>
      <c r="F2484" s="2" t="str">
        <f t="array" ref="F2484">_xlfn.XLOOKUP(E2484,Restaurants!A:A,Restaurants!B:B)</f>
        <v>Restaurant 007</v>
      </c>
      <c r="G2484" s="2" t="s">
        <v>553</v>
      </c>
      <c r="H2484" s="2" t="str">
        <f t="array" ref="H2484">_xlfn.XLOOKUP(G2484,Food_Menu!A:A,Food_Menu!B:B)</f>
        <v>Food Item 0028</v>
      </c>
      <c r="I2484" s="2">
        <f t="array" ref="I2484">_xlfn.XLOOKUP(G2484,Food_Menu!A:A,Food_Menu!D:D)</f>
        <v>607.73</v>
      </c>
      <c r="J2484" s="2" t="s">
        <v>510</v>
      </c>
      <c r="K2484" s="2" t="str">
        <f t="array" ref="K2484">_xlfn.XLOOKUP(J2484,Delivery_Partners!A:A,Delivery_Partners!B:B)</f>
        <v>Delivery Partner 025</v>
      </c>
      <c r="L2484" s="3">
        <v>1</v>
      </c>
      <c r="M2484" s="2" t="s">
        <v>23</v>
      </c>
      <c r="N2484" s="2" t="s">
        <v>24</v>
      </c>
      <c r="O2484" s="3">
        <v>15</v>
      </c>
      <c r="P2484" s="13">
        <f t="shared" si="520"/>
        <v>607.73</v>
      </c>
      <c r="Q2484" s="13" t="str">
        <f t="shared" si="521"/>
        <v>Fast</v>
      </c>
      <c r="S2484" s="21"/>
    </row>
    <row r="2485" customHeight="1" spans="1:19">
      <c r="A2485" s="2" t="s">
        <v>4302</v>
      </c>
      <c r="B2485" s="28">
        <v>45839</v>
      </c>
      <c r="C2485" s="2" t="s">
        <v>4303</v>
      </c>
      <c r="D2485" s="2" t="str">
        <f t="array" ref="D2485">_xlfn.XLOOKUP(C2485,Customers!A:A,Customers!B:B)</f>
        <v>Customer 0786</v>
      </c>
      <c r="E2485" s="2" t="s">
        <v>492</v>
      </c>
      <c r="F2485" s="2" t="str">
        <f t="array" ref="F2485">_xlfn.XLOOKUP(E2485,Restaurants!A:A,Restaurants!B:B)</f>
        <v>Restaurant 008</v>
      </c>
      <c r="G2485" s="2" t="s">
        <v>1650</v>
      </c>
      <c r="H2485" s="2" t="str">
        <f t="array" ref="H2485">_xlfn.XLOOKUP(G2485,Food_Menu!A:A,Food_Menu!B:B)</f>
        <v>Food Item 0040</v>
      </c>
      <c r="I2485" s="2">
        <f t="array" ref="I2485">_xlfn.XLOOKUP(G2485,Food_Menu!A:A,Food_Menu!D:D)</f>
        <v>254.86</v>
      </c>
      <c r="J2485" s="2" t="s">
        <v>409</v>
      </c>
      <c r="K2485" s="2" t="str">
        <f t="array" ref="K2485">_xlfn.XLOOKUP(J2485,Delivery_Partners!A:A,Delivery_Partners!B:B)</f>
        <v>Delivery Partner 073</v>
      </c>
      <c r="L2485" s="3">
        <v>1</v>
      </c>
      <c r="M2485" s="2" t="s">
        <v>23</v>
      </c>
      <c r="N2485" s="2" t="s">
        <v>24</v>
      </c>
      <c r="O2485" s="3">
        <v>26</v>
      </c>
      <c r="P2485" s="13">
        <f t="shared" si="520"/>
        <v>254.86</v>
      </c>
      <c r="Q2485" s="13" t="str">
        <f t="shared" si="521"/>
        <v>Fast</v>
      </c>
      <c r="S2485" s="21"/>
    </row>
    <row r="2486" customHeight="1" spans="1:19">
      <c r="A2486" s="2" t="s">
        <v>4304</v>
      </c>
      <c r="B2486" s="28">
        <v>45878</v>
      </c>
      <c r="C2486" s="2" t="s">
        <v>2522</v>
      </c>
      <c r="D2486" s="2" t="str">
        <f t="array" ref="D2486">_xlfn.XLOOKUP(C2486,Customers!A:A,Customers!B:B)</f>
        <v>Customer 0478</v>
      </c>
      <c r="E2486" s="2" t="s">
        <v>623</v>
      </c>
      <c r="F2486" s="2" t="str">
        <f t="array" ref="F2486">_xlfn.XLOOKUP(E2486,Restaurants!A:A,Restaurants!B:B)</f>
        <v>Restaurant 045</v>
      </c>
      <c r="G2486" s="2" t="s">
        <v>122</v>
      </c>
      <c r="H2486" s="2" t="str">
        <f t="array" ref="H2486">_xlfn.XLOOKUP(G2486,Food_Menu!A:A,Food_Menu!B:B)</f>
        <v>Food Item 0111</v>
      </c>
      <c r="I2486" s="2">
        <f t="array" ref="I2486">_xlfn.XLOOKUP(G2486,Food_Menu!A:A,Food_Menu!D:D)</f>
        <v>237.65</v>
      </c>
      <c r="J2486" s="2" t="s">
        <v>389</v>
      </c>
      <c r="K2486" s="2" t="str">
        <f t="array" ref="K2486">_xlfn.XLOOKUP(J2486,Delivery_Partners!A:A,Delivery_Partners!B:B)</f>
        <v>Delivery Partner 022</v>
      </c>
      <c r="L2486" s="3">
        <v>3</v>
      </c>
      <c r="M2486" s="2" t="s">
        <v>23</v>
      </c>
      <c r="N2486" s="2" t="s">
        <v>55</v>
      </c>
      <c r="O2486" s="3">
        <v>26</v>
      </c>
      <c r="P2486" s="13">
        <f t="shared" si="520"/>
        <v>712.95</v>
      </c>
      <c r="Q2486" s="13" t="str">
        <f t="shared" si="521"/>
        <v>Fast</v>
      </c>
      <c r="S2486" s="21"/>
    </row>
    <row r="2487" customHeight="1" spans="1:19">
      <c r="A2487" s="2" t="s">
        <v>4305</v>
      </c>
      <c r="B2487" s="28">
        <v>45695</v>
      </c>
      <c r="C2487" s="2" t="s">
        <v>4306</v>
      </c>
      <c r="D2487" s="2" t="str">
        <f t="array" ref="D2487">_xlfn.XLOOKUP(C2487,Customers!A:A,Customers!B:B)</f>
        <v>Customer 0502</v>
      </c>
      <c r="E2487" s="2" t="s">
        <v>698</v>
      </c>
      <c r="F2487" s="2" t="str">
        <f t="array" ref="F2487">_xlfn.XLOOKUP(E2487,Restaurants!A:A,Restaurants!B:B)</f>
        <v>Restaurant 116</v>
      </c>
      <c r="G2487" s="2" t="s">
        <v>692</v>
      </c>
      <c r="H2487" s="2" t="str">
        <f t="array" ref="H2487">_xlfn.XLOOKUP(G2487,Food_Menu!A:A,Food_Menu!B:B)</f>
        <v>Food Item 0130</v>
      </c>
      <c r="I2487" s="2">
        <f t="array" ref="I2487">_xlfn.XLOOKUP(G2487,Food_Menu!A:A,Food_Menu!D:D)</f>
        <v>112.66</v>
      </c>
      <c r="J2487" s="2" t="s">
        <v>898</v>
      </c>
      <c r="K2487" s="2" t="str">
        <f t="array" ref="K2487">_xlfn.XLOOKUP(J2487,Delivery_Partners!A:A,Delivery_Partners!B:B)</f>
        <v>Delivery Partner 138</v>
      </c>
      <c r="L2487" s="3">
        <v>1</v>
      </c>
      <c r="M2487" s="2" t="s">
        <v>23</v>
      </c>
      <c r="N2487" s="2" t="s">
        <v>24</v>
      </c>
      <c r="O2487" s="3">
        <v>26</v>
      </c>
      <c r="P2487" s="13">
        <f t="shared" si="520"/>
        <v>112.66</v>
      </c>
      <c r="Q2487" s="13" t="str">
        <f t="shared" si="521"/>
        <v>Fast</v>
      </c>
      <c r="S2487" s="21"/>
    </row>
    <row r="2488" customHeight="1" spans="1:19">
      <c r="A2488" s="2" t="s">
        <v>4307</v>
      </c>
      <c r="B2488" s="28">
        <v>45843</v>
      </c>
      <c r="C2488" s="2" t="s">
        <v>4206</v>
      </c>
      <c r="D2488" s="2" t="str">
        <f t="array" ref="D2488">_xlfn.XLOOKUP(C2488,Customers!A:A,Customers!B:B)</f>
        <v>Customer 0315</v>
      </c>
      <c r="E2488" s="2" t="s">
        <v>425</v>
      </c>
      <c r="F2488" s="2" t="str">
        <f t="array" ref="F2488">_xlfn.XLOOKUP(E2488,Restaurants!A:A,Restaurants!B:B)</f>
        <v>Restaurant 023</v>
      </c>
      <c r="G2488" s="2" t="s">
        <v>789</v>
      </c>
      <c r="H2488" s="2" t="str">
        <f t="array" ref="H2488">_xlfn.XLOOKUP(G2488,Food_Menu!A:A,Food_Menu!B:B)</f>
        <v>Food Item 0162</v>
      </c>
      <c r="I2488" s="2">
        <f t="array" ref="I2488">_xlfn.XLOOKUP(G2488,Food_Menu!A:A,Food_Menu!D:D)</f>
        <v>422.16</v>
      </c>
      <c r="J2488" s="2" t="s">
        <v>877</v>
      </c>
      <c r="K2488" s="2" t="str">
        <f t="array" ref="K2488">_xlfn.XLOOKUP(J2488,Delivery_Partners!A:A,Delivery_Partners!B:B)</f>
        <v>Delivery Partner 123</v>
      </c>
      <c r="L2488" s="3">
        <v>1</v>
      </c>
      <c r="M2488" s="2" t="s">
        <v>23</v>
      </c>
      <c r="N2488" s="2" t="s">
        <v>24</v>
      </c>
      <c r="O2488" s="3">
        <v>16</v>
      </c>
      <c r="P2488" s="13">
        <f t="shared" si="520"/>
        <v>422.16</v>
      </c>
      <c r="Q2488" s="13" t="str">
        <f t="shared" si="521"/>
        <v>Fast</v>
      </c>
      <c r="S2488" s="21"/>
    </row>
    <row r="2489" customHeight="1" spans="1:19">
      <c r="A2489" s="2" t="s">
        <v>4308</v>
      </c>
      <c r="B2489" s="28">
        <v>45972</v>
      </c>
      <c r="C2489" s="2" t="s">
        <v>3287</v>
      </c>
      <c r="D2489" s="2" t="str">
        <f t="array" ref="D2489">_xlfn.XLOOKUP(C2489,Customers!A:A,Customers!B:B)</f>
        <v>Customer 0862</v>
      </c>
      <c r="E2489" s="2" t="s">
        <v>726</v>
      </c>
      <c r="F2489" s="2" t="str">
        <f t="array" ref="F2489">_xlfn.XLOOKUP(E2489,Restaurants!A:A,Restaurants!B:B)</f>
        <v>Restaurant 082</v>
      </c>
      <c r="G2489" s="2" t="s">
        <v>1018</v>
      </c>
      <c r="H2489" s="2" t="str">
        <f t="array" ref="H2489">_xlfn.XLOOKUP(G2489,Food_Menu!A:A,Food_Menu!B:B)</f>
        <v>Food Item 0175</v>
      </c>
      <c r="I2489" s="2">
        <f t="array" ref="I2489">_xlfn.XLOOKUP(G2489,Food_Menu!A:A,Food_Menu!D:D)</f>
        <v>114.67</v>
      </c>
      <c r="J2489" s="2" t="s">
        <v>976</v>
      </c>
      <c r="K2489" s="2" t="str">
        <f t="array" ref="K2489">_xlfn.XLOOKUP(J2489,Delivery_Partners!A:A,Delivery_Partners!B:B)</f>
        <v>Delivery Partner 047</v>
      </c>
      <c r="L2489" s="3">
        <v>1</v>
      </c>
      <c r="M2489" s="2" t="s">
        <v>23</v>
      </c>
      <c r="N2489" s="2" t="s">
        <v>24</v>
      </c>
      <c r="O2489" s="3">
        <v>37</v>
      </c>
      <c r="P2489" s="13">
        <f t="shared" si="520"/>
        <v>114.67</v>
      </c>
      <c r="Q2489" s="13" t="str">
        <f t="shared" si="521"/>
        <v>Normal</v>
      </c>
      <c r="S2489" s="21"/>
    </row>
    <row r="2490" customHeight="1" spans="1:19">
      <c r="A2490" s="2" t="s">
        <v>4309</v>
      </c>
      <c r="B2490" s="28">
        <v>45819</v>
      </c>
      <c r="C2490" s="2" t="s">
        <v>1793</v>
      </c>
      <c r="D2490" s="2" t="str">
        <f t="array" ref="D2490">_xlfn.XLOOKUP(C2490,Customers!A:A,Customers!B:B)</f>
        <v>Customer 0894</v>
      </c>
      <c r="E2490" s="2" t="s">
        <v>669</v>
      </c>
      <c r="F2490" s="2" t="str">
        <f t="array" ref="F2490">_xlfn.XLOOKUP(E2490,Restaurants!A:A,Restaurants!B:B)</f>
        <v>Restaurant 048</v>
      </c>
      <c r="G2490" s="2" t="s">
        <v>61</v>
      </c>
      <c r="H2490" s="2" t="str">
        <f t="array" ref="H2490">_xlfn.XLOOKUP(G2490,Food_Menu!A:A,Food_Menu!B:B)</f>
        <v>Food Item 0168</v>
      </c>
      <c r="I2490" s="2">
        <f t="array" ref="I2490">_xlfn.XLOOKUP(G2490,Food_Menu!A:A,Food_Menu!D:D)</f>
        <v>107.01</v>
      </c>
      <c r="J2490" s="2" t="s">
        <v>184</v>
      </c>
      <c r="K2490" s="2" t="str">
        <f t="array" ref="K2490">_xlfn.XLOOKUP(J2490,Delivery_Partners!A:A,Delivery_Partners!B:B)</f>
        <v>Delivery Partner 155</v>
      </c>
      <c r="L2490" s="3">
        <v>1</v>
      </c>
      <c r="M2490" s="2" t="s">
        <v>23</v>
      </c>
      <c r="N2490" s="2" t="s">
        <v>74</v>
      </c>
      <c r="O2490" s="3">
        <v>31</v>
      </c>
      <c r="P2490" s="13">
        <f t="shared" si="520"/>
        <v>107.01</v>
      </c>
      <c r="Q2490" s="13" t="str">
        <f t="shared" si="521"/>
        <v>Normal</v>
      </c>
      <c r="S2490" s="21"/>
    </row>
    <row r="2491" customHeight="1" spans="1:19">
      <c r="A2491" s="2" t="s">
        <v>4310</v>
      </c>
      <c r="B2491" s="29" t="s">
        <v>1778</v>
      </c>
      <c r="C2491" s="2" t="s">
        <v>3280</v>
      </c>
      <c r="D2491" s="2" t="str">
        <f t="array" ref="D2491">_xlfn.XLOOKUP(C2491,Customers!A:A,Customers!B:B)</f>
        <v>Customer 0063</v>
      </c>
      <c r="E2491" s="2" t="s">
        <v>187</v>
      </c>
      <c r="F2491" s="2" t="str">
        <f t="array" ref="F2491">_xlfn.XLOOKUP(E2491,Restaurants!A:A,Restaurants!B:B)</f>
        <v>Restaurant 065</v>
      </c>
      <c r="G2491" s="2" t="s">
        <v>692</v>
      </c>
      <c r="H2491" s="2" t="str">
        <f t="array" ref="H2491">_xlfn.XLOOKUP(G2491,Food_Menu!A:A,Food_Menu!B:B)</f>
        <v>Food Item 0130</v>
      </c>
      <c r="I2491" s="2">
        <f t="array" ref="I2491">_xlfn.XLOOKUP(G2491,Food_Menu!A:A,Food_Menu!D:D)</f>
        <v>112.66</v>
      </c>
      <c r="J2491" s="2" t="s">
        <v>1325</v>
      </c>
      <c r="K2491" s="2" t="str">
        <f t="array" ref="K2491">_xlfn.XLOOKUP(J2491,Delivery_Partners!A:A,Delivery_Partners!B:B)</f>
        <v>Delivery Partner 137</v>
      </c>
      <c r="L2491" s="3">
        <v>1</v>
      </c>
      <c r="M2491" s="2" t="s">
        <v>23</v>
      </c>
      <c r="N2491" s="2" t="s">
        <v>42</v>
      </c>
      <c r="O2491" s="3">
        <v>16</v>
      </c>
      <c r="P2491" s="13">
        <f t="shared" si="520"/>
        <v>112.66</v>
      </c>
      <c r="Q2491" s="13" t="str">
        <f t="shared" si="521"/>
        <v>Fast</v>
      </c>
      <c r="S2491" s="21"/>
    </row>
    <row r="2492" customHeight="1" spans="1:19">
      <c r="A2492" s="2" t="s">
        <v>4311</v>
      </c>
      <c r="B2492" s="28">
        <v>45689</v>
      </c>
      <c r="C2492" s="2" t="s">
        <v>32</v>
      </c>
      <c r="D2492" s="2" t="str">
        <f t="array" ref="D2492">_xlfn.XLOOKUP(C2492,Customers!A:A,Customers!B:B)</f>
        <v>Customer 0107</v>
      </c>
      <c r="E2492" s="2" t="s">
        <v>239</v>
      </c>
      <c r="F2492" s="2" t="str">
        <f t="array" ref="F2492">_xlfn.XLOOKUP(E2492,Restaurants!A:A,Restaurants!B:B)</f>
        <v>Restaurant 105</v>
      </c>
      <c r="G2492" s="2" t="s">
        <v>405</v>
      </c>
      <c r="H2492" s="2" t="str">
        <f t="array" ref="H2492">_xlfn.XLOOKUP(G2492,Food_Menu!A:A,Food_Menu!B:B)</f>
        <v>Food Item 0004</v>
      </c>
      <c r="I2492" s="2">
        <f t="array" ref="I2492">_xlfn.XLOOKUP(G2492,Food_Menu!A:A,Food_Menu!D:D)</f>
        <v>173.7</v>
      </c>
      <c r="J2492" s="2" t="s">
        <v>534</v>
      </c>
      <c r="K2492" s="2" t="str">
        <f t="array" ref="K2492">_xlfn.XLOOKUP(J2492,Delivery_Partners!A:A,Delivery_Partners!B:B)</f>
        <v>Delivery Partner 169</v>
      </c>
      <c r="L2492" s="3">
        <v>1</v>
      </c>
      <c r="M2492" s="2" t="s">
        <v>23</v>
      </c>
      <c r="N2492" s="2" t="s">
        <v>24</v>
      </c>
      <c r="O2492" s="3">
        <v>36</v>
      </c>
      <c r="P2492" s="13">
        <f t="shared" si="520"/>
        <v>173.7</v>
      </c>
      <c r="Q2492" s="13" t="str">
        <f t="shared" si="521"/>
        <v>Normal</v>
      </c>
      <c r="S2492" s="21"/>
    </row>
    <row r="2493" customHeight="1" spans="1:19">
      <c r="A2493" s="2" t="s">
        <v>4312</v>
      </c>
      <c r="B2493" s="29" t="s">
        <v>141</v>
      </c>
      <c r="C2493" s="2" t="s">
        <v>2313</v>
      </c>
      <c r="D2493" s="2" t="str">
        <f t="array" ref="D2493">_xlfn.XLOOKUP(C2493,Customers!A:A,Customers!B:B)</f>
        <v>Customer 0667</v>
      </c>
      <c r="E2493" s="2" t="s">
        <v>1711</v>
      </c>
      <c r="F2493" s="2" t="str">
        <f t="array" ref="F2493">_xlfn.XLOOKUP(E2493,Restaurants!A:A,Restaurants!B:B)</f>
        <v>Restaurant 100</v>
      </c>
      <c r="G2493" s="2" t="s">
        <v>751</v>
      </c>
      <c r="H2493" s="2" t="str">
        <f t="array" ref="H2493">_xlfn.XLOOKUP(G2493,Food_Menu!A:A,Food_Menu!B:B)</f>
        <v>Food Item 0117</v>
      </c>
      <c r="I2493" s="2">
        <f t="array" ref="I2493">_xlfn.XLOOKUP(G2493,Food_Menu!A:A,Food_Menu!D:D)</f>
        <v>279.52</v>
      </c>
      <c r="J2493" s="2" t="s">
        <v>62</v>
      </c>
      <c r="K2493" s="2" t="str">
        <f t="array" ref="K2493">_xlfn.XLOOKUP(J2493,Delivery_Partners!A:A,Delivery_Partners!B:B)</f>
        <v>Delivery Partner 051</v>
      </c>
      <c r="L2493" s="3">
        <v>2</v>
      </c>
      <c r="M2493" s="2" t="s">
        <v>23</v>
      </c>
      <c r="N2493" s="2" t="s">
        <v>55</v>
      </c>
      <c r="O2493" s="3">
        <v>44</v>
      </c>
      <c r="P2493" s="13">
        <f t="shared" si="520"/>
        <v>559.04</v>
      </c>
      <c r="Q2493" s="13" t="str">
        <f t="shared" si="521"/>
        <v>Normal</v>
      </c>
      <c r="S2493" s="21"/>
    </row>
    <row r="2494" customHeight="1" spans="1:19">
      <c r="A2494" s="2" t="s">
        <v>4313</v>
      </c>
      <c r="B2494" s="28">
        <v>45902</v>
      </c>
      <c r="C2494" s="2" t="s">
        <v>1846</v>
      </c>
      <c r="D2494" s="2" t="str">
        <f t="array" ref="D2494">_xlfn.XLOOKUP(C2494,Customers!A:A,Customers!B:B)</f>
        <v>Customer 0724</v>
      </c>
      <c r="E2494" s="2" t="s">
        <v>1711</v>
      </c>
      <c r="F2494" s="2" t="str">
        <f t="array" ref="F2494">_xlfn.XLOOKUP(E2494,Restaurants!A:A,Restaurants!B:B)</f>
        <v>Restaurant 100</v>
      </c>
      <c r="G2494" s="2" t="s">
        <v>2703</v>
      </c>
      <c r="H2494" s="2" t="str">
        <f t="array" ref="H2494">_xlfn.XLOOKUP(G2494,Food_Menu!A:A,Food_Menu!B:B)</f>
        <v>Food Item 0181</v>
      </c>
      <c r="I2494" s="2">
        <f t="array" ref="I2494">_xlfn.XLOOKUP(G2494,Food_Menu!A:A,Food_Menu!D:D)</f>
        <v>574.53</v>
      </c>
      <c r="J2494" s="2" t="s">
        <v>1196</v>
      </c>
      <c r="K2494" s="2" t="str">
        <f t="array" ref="K2494">_xlfn.XLOOKUP(J2494,Delivery_Partners!A:A,Delivery_Partners!B:B)</f>
        <v>Delivery Partner 032</v>
      </c>
      <c r="L2494" s="3">
        <v>1</v>
      </c>
      <c r="M2494" s="2" t="s">
        <v>23</v>
      </c>
      <c r="N2494" s="2" t="s">
        <v>24</v>
      </c>
      <c r="O2494" s="3">
        <v>49</v>
      </c>
      <c r="P2494" s="13">
        <f t="shared" si="520"/>
        <v>574.53</v>
      </c>
      <c r="Q2494" s="13" t="str">
        <f t="shared" si="521"/>
        <v>Normal</v>
      </c>
      <c r="S2494" s="21"/>
    </row>
    <row r="2495" customHeight="1" spans="1:19">
      <c r="A2495" s="2" t="s">
        <v>4314</v>
      </c>
      <c r="B2495" s="29" t="s">
        <v>1523</v>
      </c>
      <c r="C2495" s="2" t="s">
        <v>4315</v>
      </c>
      <c r="D2495" s="2" t="str">
        <f t="array" ref="D2495">_xlfn.XLOOKUP(C2495,Customers!A:A,Customers!B:B)</f>
        <v>Customer 0174</v>
      </c>
      <c r="E2495" s="2" t="s">
        <v>908</v>
      </c>
      <c r="F2495" s="2" t="str">
        <f t="array" ref="F2495">_xlfn.XLOOKUP(E2495,Restaurants!A:A,Restaurants!B:B)</f>
        <v>Restaurant 050</v>
      </c>
      <c r="G2495" s="2" t="s">
        <v>1009</v>
      </c>
      <c r="H2495" s="2" t="str">
        <f t="array" ref="H2495">_xlfn.XLOOKUP(G2495,Food_Menu!A:A,Food_Menu!B:B)</f>
        <v>Food Item 0187</v>
      </c>
      <c r="I2495" s="2">
        <f t="array" ref="I2495">_xlfn.XLOOKUP(G2495,Food_Menu!A:A,Food_Menu!D:D)</f>
        <v>496.25</v>
      </c>
      <c r="J2495" s="2" t="s">
        <v>1350</v>
      </c>
      <c r="K2495" s="2" t="str">
        <f t="array" ref="K2495">_xlfn.XLOOKUP(J2495,Delivery_Partners!A:A,Delivery_Partners!B:B)</f>
        <v>Delivery Partner 087</v>
      </c>
      <c r="L2495" s="3">
        <v>2</v>
      </c>
      <c r="M2495" s="2" t="s">
        <v>23</v>
      </c>
      <c r="N2495" s="2" t="s">
        <v>24</v>
      </c>
      <c r="O2495" s="3">
        <v>15</v>
      </c>
      <c r="P2495" s="13">
        <f t="shared" si="520"/>
        <v>992.5</v>
      </c>
      <c r="Q2495" s="13" t="str">
        <f t="shared" si="521"/>
        <v>Fast</v>
      </c>
      <c r="S2495" s="21"/>
    </row>
    <row r="2496" customHeight="1" spans="1:19">
      <c r="A2496" s="2" t="s">
        <v>4316</v>
      </c>
      <c r="B2496" s="28">
        <v>45816</v>
      </c>
      <c r="C2496" s="2" t="s">
        <v>2761</v>
      </c>
      <c r="D2496" s="2" t="str">
        <f t="array" ref="D2496">_xlfn.XLOOKUP(C2496,Customers!A:A,Customers!B:B)</f>
        <v>Customer 0190</v>
      </c>
      <c r="E2496" s="2" t="s">
        <v>747</v>
      </c>
      <c r="F2496" s="2" t="str">
        <f t="array" ref="F2496">_xlfn.XLOOKUP(E2496,Restaurants!A:A,Restaurants!B:B)</f>
        <v>Restaurant 006</v>
      </c>
      <c r="G2496" s="2" t="s">
        <v>868</v>
      </c>
      <c r="H2496" s="2" t="str">
        <f t="array" ref="H2496">_xlfn.XLOOKUP(G2496,Food_Menu!A:A,Food_Menu!B:B)</f>
        <v>Food Item 0184</v>
      </c>
      <c r="I2496" s="2">
        <f t="array" ref="I2496">_xlfn.XLOOKUP(G2496,Food_Menu!A:A,Food_Menu!D:D)</f>
        <v>509.99</v>
      </c>
      <c r="J2496" s="2" t="s">
        <v>1246</v>
      </c>
      <c r="K2496" s="2" t="str">
        <f t="array" ref="K2496">_xlfn.XLOOKUP(J2496,Delivery_Partners!A:A,Delivery_Partners!B:B)</f>
        <v>Delivery Partner 048</v>
      </c>
      <c r="L2496" s="3">
        <v>2</v>
      </c>
      <c r="M2496" s="2" t="s">
        <v>23</v>
      </c>
      <c r="N2496" s="2" t="s">
        <v>24</v>
      </c>
      <c r="O2496" s="3">
        <v>26</v>
      </c>
      <c r="P2496" s="13">
        <f t="shared" si="520"/>
        <v>1019.98</v>
      </c>
      <c r="Q2496" s="13" t="str">
        <f t="shared" si="521"/>
        <v>Fast</v>
      </c>
      <c r="S2496" s="21"/>
    </row>
    <row r="2497" customHeight="1" spans="1:19">
      <c r="A2497" s="2" t="s">
        <v>4317</v>
      </c>
      <c r="B2497" s="28">
        <v>45786</v>
      </c>
      <c r="C2497" s="2" t="s">
        <v>2683</v>
      </c>
      <c r="D2497" s="2" t="str">
        <f t="array" ref="D2497">_xlfn.XLOOKUP(C2497,Customers!A:A,Customers!B:B)</f>
        <v>Customer 0819</v>
      </c>
      <c r="E2497" s="2" t="s">
        <v>372</v>
      </c>
      <c r="F2497" s="2" t="str">
        <f t="array" ref="F2497">_xlfn.XLOOKUP(E2497,Restaurants!A:A,Restaurants!B:B)</f>
        <v>Restaurant 119</v>
      </c>
      <c r="G2497" s="2" t="s">
        <v>172</v>
      </c>
      <c r="H2497" s="2" t="str">
        <f t="array" ref="H2497">_xlfn.XLOOKUP(G2497,Food_Menu!A:A,Food_Menu!B:B)</f>
        <v>Food Item 0003</v>
      </c>
      <c r="I2497" s="2">
        <f t="array" ref="I2497">_xlfn.XLOOKUP(G2497,Food_Menu!A:A,Food_Menu!D:D)</f>
        <v>349.88</v>
      </c>
      <c r="J2497" s="2" t="s">
        <v>127</v>
      </c>
      <c r="K2497" s="2" t="str">
        <f t="array" ref="K2497">_xlfn.XLOOKUP(J2497,Delivery_Partners!A:A,Delivery_Partners!B:B)</f>
        <v>Delivery Partner 134</v>
      </c>
      <c r="L2497" s="3">
        <v>1</v>
      </c>
      <c r="M2497" s="2" t="s">
        <v>23</v>
      </c>
      <c r="N2497" s="2" t="s">
        <v>24</v>
      </c>
      <c r="O2497" s="3">
        <v>19</v>
      </c>
      <c r="P2497" s="13">
        <f t="shared" si="520"/>
        <v>349.88</v>
      </c>
      <c r="Q2497" s="13" t="str">
        <f t="shared" si="521"/>
        <v>Fast</v>
      </c>
      <c r="S2497" s="21"/>
    </row>
    <row r="2498" customHeight="1" spans="1:19">
      <c r="A2498" s="2" t="s">
        <v>4318</v>
      </c>
      <c r="B2498" s="29" t="s">
        <v>3171</v>
      </c>
      <c r="C2498" s="2" t="s">
        <v>1580</v>
      </c>
      <c r="D2498" s="2" t="str">
        <f t="array" ref="D2498">_xlfn.XLOOKUP(C2498,Customers!A:A,Customers!B:B)</f>
        <v>Customer 0546</v>
      </c>
      <c r="E2498" s="2" t="s">
        <v>224</v>
      </c>
      <c r="F2498" s="2" t="str">
        <f t="array" ref="F2498">_xlfn.XLOOKUP(E2498,Restaurants!A:A,Restaurants!B:B)</f>
        <v>Restaurant 120</v>
      </c>
      <c r="G2498" s="2" t="s">
        <v>202</v>
      </c>
      <c r="H2498" s="2" t="str">
        <f t="array" ref="H2498">_xlfn.XLOOKUP(G2498,Food_Menu!A:A,Food_Menu!B:B)</f>
        <v>Food Item 0096</v>
      </c>
      <c r="I2498" s="2">
        <f t="array" ref="I2498">_xlfn.XLOOKUP(G2498,Food_Menu!A:A,Food_Menu!D:D)</f>
        <v>399.57</v>
      </c>
      <c r="J2498" s="2" t="s">
        <v>1930</v>
      </c>
      <c r="K2498" s="2" t="str">
        <f t="array" ref="K2498">_xlfn.XLOOKUP(J2498,Delivery_Partners!A:A,Delivery_Partners!B:B)</f>
        <v>Delivery Partner 077</v>
      </c>
      <c r="L2498" s="3">
        <v>2</v>
      </c>
      <c r="M2498" s="2" t="s">
        <v>23</v>
      </c>
      <c r="N2498" s="2" t="s">
        <v>74</v>
      </c>
      <c r="O2498" s="3">
        <v>27</v>
      </c>
      <c r="P2498" s="13">
        <f t="shared" si="520"/>
        <v>799.14</v>
      </c>
      <c r="Q2498" s="13" t="str">
        <f t="shared" si="521"/>
        <v>Fast</v>
      </c>
      <c r="S2498" s="21"/>
    </row>
    <row r="2499" customHeight="1" spans="1:19">
      <c r="A2499" s="2" t="s">
        <v>4319</v>
      </c>
      <c r="B2499" s="28">
        <v>45849</v>
      </c>
      <c r="C2499" s="2" t="s">
        <v>388</v>
      </c>
      <c r="D2499" s="2" t="str">
        <f t="array" ref="D2499">_xlfn.XLOOKUP(C2499,Customers!A:A,Customers!B:B)</f>
        <v>Customer 0144</v>
      </c>
      <c r="E2499" s="2" t="s">
        <v>860</v>
      </c>
      <c r="F2499" s="2" t="str">
        <f t="array" ref="F2499">_xlfn.XLOOKUP(E2499,Restaurants!A:A,Restaurants!B:B)</f>
        <v>Restaurant 103</v>
      </c>
      <c r="G2499" s="2" t="s">
        <v>543</v>
      </c>
      <c r="H2499" s="2" t="str">
        <f t="array" ref="H2499">_xlfn.XLOOKUP(G2499,Food_Menu!A:A,Food_Menu!B:B)</f>
        <v>Food Item 0136</v>
      </c>
      <c r="I2499" s="2">
        <f t="array" ref="I2499">_xlfn.XLOOKUP(G2499,Food_Menu!A:A,Food_Menu!D:D)</f>
        <v>319.29</v>
      </c>
      <c r="J2499" s="2" t="s">
        <v>597</v>
      </c>
      <c r="K2499" s="2" t="str">
        <f t="array" ref="K2499">_xlfn.XLOOKUP(J2499,Delivery_Partners!A:A,Delivery_Partners!B:B)</f>
        <v>Delivery Partner 113</v>
      </c>
      <c r="L2499" s="3">
        <v>3</v>
      </c>
      <c r="M2499" s="2" t="s">
        <v>23</v>
      </c>
      <c r="N2499" s="2" t="s">
        <v>24</v>
      </c>
      <c r="O2499" s="3">
        <v>52</v>
      </c>
      <c r="P2499" s="13">
        <f t="shared" si="520"/>
        <v>957.87</v>
      </c>
      <c r="Q2499" s="13" t="str">
        <f t="shared" si="521"/>
        <v>Normal</v>
      </c>
      <c r="S2499" s="21"/>
    </row>
    <row r="2500" customHeight="1" spans="1:19">
      <c r="A2500" s="2" t="s">
        <v>4320</v>
      </c>
      <c r="B2500" s="29" t="s">
        <v>1705</v>
      </c>
      <c r="C2500" s="2" t="s">
        <v>3222</v>
      </c>
      <c r="D2500" s="2" t="str">
        <f t="array" ref="D2500">_xlfn.XLOOKUP(C2500,Customers!A:A,Customers!B:B)</f>
        <v>Customer 0732</v>
      </c>
      <c r="E2500" s="2" t="s">
        <v>797</v>
      </c>
      <c r="F2500" s="2" t="str">
        <f t="array" ref="F2500">_xlfn.XLOOKUP(E2500,Restaurants!A:A,Restaurants!B:B)</f>
        <v>Restaurant 058</v>
      </c>
      <c r="G2500" s="2" t="s">
        <v>1016</v>
      </c>
      <c r="H2500" s="2" t="str">
        <f t="array" ref="H2500">_xlfn.XLOOKUP(G2500,Food_Menu!A:A,Food_Menu!B:B)</f>
        <v>Food Item 0055</v>
      </c>
      <c r="I2500" s="2">
        <f t="array" ref="I2500">_xlfn.XLOOKUP(G2500,Food_Menu!A:A,Food_Menu!D:D)</f>
        <v>601.63</v>
      </c>
      <c r="J2500" s="2" t="s">
        <v>1125</v>
      </c>
      <c r="K2500" s="2" t="str">
        <f t="array" ref="K2500">_xlfn.XLOOKUP(J2500,Delivery_Partners!A:A,Delivery_Partners!B:B)</f>
        <v>Delivery Partner 031</v>
      </c>
      <c r="L2500" s="3">
        <v>1</v>
      </c>
      <c r="M2500" s="2" t="s">
        <v>23</v>
      </c>
      <c r="N2500" s="2" t="s">
        <v>55</v>
      </c>
      <c r="O2500" s="3">
        <v>26</v>
      </c>
      <c r="P2500" s="13">
        <f t="shared" si="520"/>
        <v>601.63</v>
      </c>
      <c r="Q2500" s="13" t="str">
        <f t="shared" si="521"/>
        <v>Fast</v>
      </c>
      <c r="S2500" s="21"/>
    </row>
    <row r="2501" customHeight="1" spans="1:19">
      <c r="A2501" s="2" t="s">
        <v>4321</v>
      </c>
      <c r="B2501" s="28">
        <v>45698</v>
      </c>
      <c r="C2501" s="2" t="s">
        <v>2680</v>
      </c>
      <c r="D2501" s="2" t="str">
        <f t="array" ref="D2501">_xlfn.XLOOKUP(C2501,Customers!A:A,Customers!B:B)</f>
        <v>Customer 0089</v>
      </c>
      <c r="E2501" s="2" t="s">
        <v>984</v>
      </c>
      <c r="F2501" s="2" t="str">
        <f t="array" ref="F2501">_xlfn.XLOOKUP(E2501,Restaurants!A:A,Restaurants!B:B)</f>
        <v>Restaurant 034</v>
      </c>
      <c r="G2501" s="2" t="s">
        <v>447</v>
      </c>
      <c r="H2501" s="2" t="str">
        <f t="array" ref="H2501">_xlfn.XLOOKUP(G2501,Food_Menu!A:A,Food_Menu!B:B)</f>
        <v>Food Item 0091</v>
      </c>
      <c r="I2501" s="2">
        <f t="array" ref="I2501">_xlfn.XLOOKUP(G2501,Food_Menu!A:A,Food_Menu!D:D)</f>
        <v>434.43</v>
      </c>
      <c r="J2501" s="2" t="s">
        <v>439</v>
      </c>
      <c r="K2501" s="2" t="str">
        <f t="array" ref="K2501">_xlfn.XLOOKUP(J2501,Delivery_Partners!A:A,Delivery_Partners!B:B)</f>
        <v>Delivery Partner 016</v>
      </c>
      <c r="L2501" s="3">
        <v>2</v>
      </c>
      <c r="M2501" s="2" t="s">
        <v>23</v>
      </c>
      <c r="N2501" s="2" t="s">
        <v>42</v>
      </c>
      <c r="O2501" s="3">
        <v>29</v>
      </c>
      <c r="P2501" s="13">
        <f t="shared" si="520"/>
        <v>868.86</v>
      </c>
      <c r="Q2501" s="13" t="str">
        <f t="shared" si="521"/>
        <v>Fast</v>
      </c>
      <c r="S2501" s="21"/>
    </row>
    <row r="2502" customHeight="1" spans="1:19">
      <c r="A2502" s="2" t="s">
        <v>4322</v>
      </c>
      <c r="B2502" s="29" t="s">
        <v>677</v>
      </c>
      <c r="C2502" s="2" t="s">
        <v>1315</v>
      </c>
      <c r="D2502" s="2" t="str">
        <f t="array" ref="D2502">_xlfn.XLOOKUP(C2502,Customers!A:A,Customers!B:B)</f>
        <v>Customer 0277</v>
      </c>
      <c r="E2502" s="2" t="s">
        <v>254</v>
      </c>
      <c r="F2502" s="2" t="str">
        <f t="array" ref="F2502">_xlfn.XLOOKUP(E2502,Restaurants!A:A,Restaurants!B:B)</f>
        <v>Restaurant 021</v>
      </c>
      <c r="G2502" s="2" t="s">
        <v>841</v>
      </c>
      <c r="H2502" s="2" t="str">
        <f t="array" ref="H2502">_xlfn.XLOOKUP(G2502,Food_Menu!A:A,Food_Menu!B:B)</f>
        <v>Food Item 0022</v>
      </c>
      <c r="I2502" s="2">
        <f t="array" ref="I2502">_xlfn.XLOOKUP(G2502,Food_Menu!A:A,Food_Menu!D:D)</f>
        <v>395.32</v>
      </c>
      <c r="J2502" s="2" t="s">
        <v>534</v>
      </c>
      <c r="K2502" s="2" t="str">
        <f t="array" ref="K2502">_xlfn.XLOOKUP(J2502,Delivery_Partners!A:A,Delivery_Partners!B:B)</f>
        <v>Delivery Partner 169</v>
      </c>
      <c r="L2502" s="3">
        <v>2</v>
      </c>
      <c r="M2502" s="2" t="s">
        <v>23</v>
      </c>
      <c r="N2502" s="2" t="s">
        <v>24</v>
      </c>
      <c r="O2502" s="3">
        <v>25</v>
      </c>
      <c r="P2502" s="13">
        <f t="shared" si="520"/>
        <v>790.64</v>
      </c>
      <c r="Q2502" s="13" t="str">
        <f t="shared" si="521"/>
        <v>Fast</v>
      </c>
      <c r="S2502" s="21"/>
    </row>
    <row r="2503" customHeight="1" spans="1:19">
      <c r="A2503" s="2" t="s">
        <v>4323</v>
      </c>
      <c r="B2503" s="28">
        <v>46000</v>
      </c>
      <c r="C2503" s="2" t="s">
        <v>701</v>
      </c>
      <c r="D2503" s="2" t="str">
        <f t="array" ref="D2503">_xlfn.XLOOKUP(C2503,Customers!A:A,Customers!B:B)</f>
        <v>Customer 0856</v>
      </c>
      <c r="E2503" s="2" t="s">
        <v>623</v>
      </c>
      <c r="F2503" s="2" t="str">
        <f t="array" ref="F2503">_xlfn.XLOOKUP(E2503,Restaurants!A:A,Restaurants!B:B)</f>
        <v>Restaurant 045</v>
      </c>
      <c r="G2503" s="2" t="s">
        <v>941</v>
      </c>
      <c r="H2503" s="2" t="str">
        <f t="array" ref="H2503">_xlfn.XLOOKUP(G2503,Food_Menu!A:A,Food_Menu!B:B)</f>
        <v>Food Item 0043</v>
      </c>
      <c r="I2503" s="2">
        <f t="array" ref="I2503">_xlfn.XLOOKUP(G2503,Food_Menu!A:A,Food_Menu!D:D)</f>
        <v>255.02</v>
      </c>
      <c r="J2503" s="2" t="s">
        <v>35</v>
      </c>
      <c r="K2503" s="2" t="str">
        <f t="array" ref="K2503">_xlfn.XLOOKUP(J2503,Delivery_Partners!A:A,Delivery_Partners!B:B)</f>
        <v>Delivery Partner 081</v>
      </c>
      <c r="L2503" s="3">
        <v>2</v>
      </c>
      <c r="M2503" s="2" t="s">
        <v>23</v>
      </c>
      <c r="N2503" s="2" t="s">
        <v>55</v>
      </c>
      <c r="O2503" s="3">
        <v>55</v>
      </c>
      <c r="P2503" s="13">
        <f t="shared" si="520"/>
        <v>510.04</v>
      </c>
      <c r="Q2503" s="13" t="str">
        <f t="shared" si="521"/>
        <v>Normal</v>
      </c>
      <c r="S2503" s="21"/>
    </row>
    <row r="2504" customHeight="1" spans="1:19">
      <c r="A2504" s="2" t="s">
        <v>4324</v>
      </c>
      <c r="B2504" s="29" t="s">
        <v>821</v>
      </c>
      <c r="C2504" s="2" t="s">
        <v>1474</v>
      </c>
      <c r="D2504" s="2" t="str">
        <f t="array" ref="D2504">_xlfn.XLOOKUP(C2504,Customers!A:A,Customers!B:B)</f>
        <v>Customer 0267</v>
      </c>
      <c r="E2504" s="2" t="s">
        <v>952</v>
      </c>
      <c r="F2504" s="2" t="str">
        <f t="array" ref="F2504">_xlfn.XLOOKUP(E2504,Restaurants!A:A,Restaurants!B:B)</f>
        <v>Restaurant 041</v>
      </c>
      <c r="G2504" s="2" t="s">
        <v>1749</v>
      </c>
      <c r="H2504" s="2" t="str">
        <f t="array" ref="H2504">_xlfn.XLOOKUP(G2504,Food_Menu!A:A,Food_Menu!B:B)</f>
        <v>Food Item 0002</v>
      </c>
      <c r="I2504" s="2">
        <f t="array" ref="I2504">_xlfn.XLOOKUP(G2504,Food_Menu!A:A,Food_Menu!D:D)</f>
        <v>89.4</v>
      </c>
      <c r="J2504" s="2" t="s">
        <v>588</v>
      </c>
      <c r="K2504" s="2" t="str">
        <f t="array" ref="K2504">_xlfn.XLOOKUP(J2504,Delivery_Partners!A:A,Delivery_Partners!B:B)</f>
        <v>Delivery Partner 026</v>
      </c>
      <c r="L2504" s="3">
        <v>1</v>
      </c>
      <c r="M2504" s="2" t="s">
        <v>23</v>
      </c>
      <c r="N2504" s="2" t="s">
        <v>24</v>
      </c>
      <c r="O2504" s="3">
        <v>15</v>
      </c>
      <c r="P2504" s="13">
        <f t="shared" si="520"/>
        <v>89.4</v>
      </c>
      <c r="Q2504" s="13" t="str">
        <f t="shared" si="521"/>
        <v>Fast</v>
      </c>
      <c r="S2504" s="21"/>
    </row>
    <row r="2505" customHeight="1" spans="1:19">
      <c r="A2505" s="2" t="s">
        <v>4325</v>
      </c>
      <c r="B2505" s="29" t="s">
        <v>385</v>
      </c>
      <c r="C2505" s="2" t="s">
        <v>1175</v>
      </c>
      <c r="D2505" s="2" t="str">
        <f t="array" ref="D2505">_xlfn.XLOOKUP(C2505,Customers!A:A,Customers!B:B)</f>
        <v>Customer 0077</v>
      </c>
      <c r="E2505" s="2" t="s">
        <v>984</v>
      </c>
      <c r="F2505" s="2" t="str">
        <f t="array" ref="F2505">_xlfn.XLOOKUP(E2505,Restaurants!A:A,Restaurants!B:B)</f>
        <v>Restaurant 034</v>
      </c>
      <c r="G2505" s="2" t="s">
        <v>596</v>
      </c>
      <c r="H2505" s="2" t="str">
        <f t="array" ref="H2505">_xlfn.XLOOKUP(G2505,Food_Menu!A:A,Food_Menu!B:B)</f>
        <v>Food Item 0216</v>
      </c>
      <c r="I2505" s="2">
        <f t="array" ref="I2505">_xlfn.XLOOKUP(G2505,Food_Menu!A:A,Food_Menu!D:D)</f>
        <v>488.7</v>
      </c>
      <c r="J2505" s="2" t="s">
        <v>811</v>
      </c>
      <c r="K2505" s="2" t="str">
        <f t="array" ref="K2505">_xlfn.XLOOKUP(J2505,Delivery_Partners!A:A,Delivery_Partners!B:B)</f>
        <v>Delivery Partner 147</v>
      </c>
      <c r="L2505" s="3">
        <v>1</v>
      </c>
      <c r="M2505" s="2" t="s">
        <v>23</v>
      </c>
      <c r="N2505" s="2" t="s">
        <v>24</v>
      </c>
      <c r="O2505" s="3">
        <v>28</v>
      </c>
      <c r="P2505" s="13">
        <f t="shared" si="520"/>
        <v>488.7</v>
      </c>
      <c r="Q2505" s="13" t="str">
        <f t="shared" si="521"/>
        <v>Fast</v>
      </c>
      <c r="S2505" s="21"/>
    </row>
    <row r="2506" hidden="1" customHeight="1" spans="1:19">
      <c r="A2506" s="2" t="s">
        <v>4326</v>
      </c>
      <c r="B2506" s="28">
        <v>45785</v>
      </c>
      <c r="C2506" s="2" t="s">
        <v>45</v>
      </c>
      <c r="D2506" s="2" t="str">
        <f t="array" ref="D2506">_xlfn.XLOOKUP(C2506,Customers!A:A,Customers!B:B)</f>
        <v>Customer 1152</v>
      </c>
      <c r="E2506" s="2" t="s">
        <v>706</v>
      </c>
      <c r="F2506" s="2" t="str">
        <f t="array" ref="F2506">_xlfn.XLOOKUP(E2506,Restaurants!A:A,Restaurants!B:B)</f>
        <v>Restaurant 115</v>
      </c>
      <c r="G2506" s="2" t="s">
        <v>509</v>
      </c>
      <c r="H2506" s="2" t="str">
        <f t="array" ref="H2506">_xlfn.XLOOKUP(G2506,Food_Menu!A:A,Food_Menu!B:B)</f>
        <v>Food Item 0190</v>
      </c>
      <c r="I2506" s="2"/>
      <c r="J2506" s="2" t="s">
        <v>741</v>
      </c>
      <c r="K2506" s="2" t="str">
        <f t="array" ref="K2506">_xlfn.XLOOKUP(J2506,Delivery_Partners!A:A,Delivery_Partners!B:B)</f>
        <v>Delivery Partner 024</v>
      </c>
      <c r="L2506" s="3">
        <v>1</v>
      </c>
      <c r="M2506" s="2" t="s">
        <v>101</v>
      </c>
      <c r="N2506" s="2" t="s">
        <v>24</v>
      </c>
      <c r="O2506" s="2"/>
    </row>
    <row r="2507" customHeight="1" spans="1:19">
      <c r="A2507" s="2" t="s">
        <v>4327</v>
      </c>
      <c r="B2507" s="29" t="s">
        <v>1778</v>
      </c>
      <c r="C2507" s="2" t="s">
        <v>1053</v>
      </c>
      <c r="D2507" s="2" t="str">
        <f t="array" ref="D2507">_xlfn.XLOOKUP(C2507,Customers!A:A,Customers!B:B)</f>
        <v>Customer 0270</v>
      </c>
      <c r="E2507" s="2" t="s">
        <v>1173</v>
      </c>
      <c r="F2507" s="2" t="str">
        <f t="array" ref="F2507">_xlfn.XLOOKUP(E2507,Restaurants!A:A,Restaurants!B:B)</f>
        <v>Restaurant 080</v>
      </c>
      <c r="G2507" s="2" t="s">
        <v>290</v>
      </c>
      <c r="H2507" s="2" t="str">
        <f t="array" ref="H2507">_xlfn.XLOOKUP(G2507,Food_Menu!A:A,Food_Menu!B:B)</f>
        <v>Food Item 0089</v>
      </c>
      <c r="I2507" s="2">
        <f t="array" ref="I2507">_xlfn.XLOOKUP(G2507,Food_Menu!A:A,Food_Menu!D:D)</f>
        <v>262.73</v>
      </c>
      <c r="J2507" s="2" t="s">
        <v>610</v>
      </c>
      <c r="K2507" s="2" t="str">
        <f t="array" ref="K2507">_xlfn.XLOOKUP(J2507,Delivery_Partners!A:A,Delivery_Partners!B:B)</f>
        <v>Delivery Partner 180</v>
      </c>
      <c r="L2507" s="3">
        <v>1</v>
      </c>
      <c r="M2507" s="2" t="s">
        <v>23</v>
      </c>
      <c r="N2507" s="2" t="s">
        <v>42</v>
      </c>
      <c r="O2507" s="3">
        <v>15</v>
      </c>
      <c r="P2507" s="13">
        <f t="shared" ref="P2507:P2510" si="522">I2507*L2507</f>
        <v>262.73</v>
      </c>
      <c r="Q2507" s="13" t="str">
        <f t="shared" ref="Q2507:Q2510" si="523">IF(O2507="","Not Delivered",IF(O2507&lt;=30,"Fast",IF(O2507&lt;=60,"Normal","Slow")))</f>
        <v>Fast</v>
      </c>
      <c r="S2507" s="21"/>
    </row>
    <row r="2508" customHeight="1" spans="1:19">
      <c r="A2508" s="2" t="s">
        <v>4328</v>
      </c>
      <c r="B2508" s="29" t="s">
        <v>296</v>
      </c>
      <c r="C2508" s="2" t="s">
        <v>1282</v>
      </c>
      <c r="D2508" s="2" t="str">
        <f t="array" ref="D2508">_xlfn.XLOOKUP(C2508,Customers!A:A,Customers!B:B)</f>
        <v>Customer 0618</v>
      </c>
      <c r="E2508" s="2" t="s">
        <v>616</v>
      </c>
      <c r="F2508" s="2" t="str">
        <f t="array" ref="F2508">_xlfn.XLOOKUP(E2508,Restaurants!A:A,Restaurants!B:B)</f>
        <v>Restaurant 027</v>
      </c>
      <c r="G2508" s="2" t="s">
        <v>2284</v>
      </c>
      <c r="H2508" s="2" t="str">
        <f t="array" ref="H2508">_xlfn.XLOOKUP(G2508,Food_Menu!A:A,Food_Menu!B:B)</f>
        <v>Food Item 0001</v>
      </c>
      <c r="I2508" s="2">
        <f t="array" ref="I2508">_xlfn.XLOOKUP(G2508,Food_Menu!A:A,Food_Menu!D:D)</f>
        <v>107.77</v>
      </c>
      <c r="J2508" s="2" t="s">
        <v>558</v>
      </c>
      <c r="K2508" s="2" t="str">
        <f t="array" ref="K2508">_xlfn.XLOOKUP(J2508,Delivery_Partners!A:A,Delivery_Partners!B:B)</f>
        <v>Delivery Partner 070</v>
      </c>
      <c r="L2508" s="3">
        <v>1</v>
      </c>
      <c r="M2508" s="2" t="s">
        <v>23</v>
      </c>
      <c r="N2508" s="2" t="s">
        <v>24</v>
      </c>
      <c r="O2508" s="3">
        <v>48</v>
      </c>
      <c r="P2508" s="13">
        <f t="shared" si="522"/>
        <v>107.77</v>
      </c>
      <c r="Q2508" s="13" t="str">
        <f t="shared" si="523"/>
        <v>Normal</v>
      </c>
      <c r="S2508" s="21"/>
    </row>
    <row r="2509" customHeight="1" spans="1:19">
      <c r="A2509" s="2" t="s">
        <v>4329</v>
      </c>
      <c r="B2509" s="29" t="s">
        <v>403</v>
      </c>
      <c r="C2509" s="2" t="s">
        <v>4173</v>
      </c>
      <c r="D2509" s="2" t="str">
        <f t="array" ref="D2509">_xlfn.XLOOKUP(C2509,Customers!A:A,Customers!B:B)</f>
        <v>Customer 0990</v>
      </c>
      <c r="E2509" s="2" t="s">
        <v>39</v>
      </c>
      <c r="F2509" s="2" t="str">
        <f t="array" ref="F2509">_xlfn.XLOOKUP(E2509,Restaurants!A:A,Restaurants!B:B)</f>
        <v>Restaurant 077</v>
      </c>
      <c r="G2509" s="2" t="s">
        <v>635</v>
      </c>
      <c r="H2509" s="2" t="str">
        <f t="array" ref="H2509">_xlfn.XLOOKUP(G2509,Food_Menu!A:A,Food_Menu!B:B)</f>
        <v>Food Item 0074</v>
      </c>
      <c r="I2509" s="2">
        <f t="array" ref="I2509">_xlfn.XLOOKUP(G2509,Food_Menu!A:A,Food_Menu!D:D)</f>
        <v>205.43</v>
      </c>
      <c r="J2509" s="2" t="s">
        <v>368</v>
      </c>
      <c r="K2509" s="2" t="str">
        <f t="array" ref="K2509">_xlfn.XLOOKUP(J2509,Delivery_Partners!A:A,Delivery_Partners!B:B)</f>
        <v>Delivery Partner 085</v>
      </c>
      <c r="L2509" s="3">
        <v>3</v>
      </c>
      <c r="M2509" s="2" t="s">
        <v>23</v>
      </c>
      <c r="N2509" s="2" t="s">
        <v>24</v>
      </c>
      <c r="O2509" s="3">
        <v>15</v>
      </c>
      <c r="P2509" s="13">
        <f t="shared" si="522"/>
        <v>616.29</v>
      </c>
      <c r="Q2509" s="13" t="str">
        <f t="shared" si="523"/>
        <v>Fast</v>
      </c>
      <c r="S2509" s="21"/>
    </row>
    <row r="2510" customHeight="1" spans="1:19">
      <c r="A2510" s="2" t="s">
        <v>4330</v>
      </c>
      <c r="B2510" s="29" t="s">
        <v>1961</v>
      </c>
      <c r="C2510" s="2" t="s">
        <v>1812</v>
      </c>
      <c r="D2510" s="2" t="str">
        <f t="array" ref="D2510">_xlfn.XLOOKUP(C2510,Customers!A:A,Customers!B:B)</f>
        <v>Customer 1188</v>
      </c>
      <c r="E2510" s="2" t="s">
        <v>674</v>
      </c>
      <c r="F2510" s="2" t="str">
        <f t="array" ref="F2510">_xlfn.XLOOKUP(E2510,Restaurants!A:A,Restaurants!B:B)</f>
        <v>Restaurant 085</v>
      </c>
      <c r="G2510" s="2" t="s">
        <v>202</v>
      </c>
      <c r="H2510" s="2" t="str">
        <f t="array" ref="H2510">_xlfn.XLOOKUP(G2510,Food_Menu!A:A,Food_Menu!B:B)</f>
        <v>Food Item 0096</v>
      </c>
      <c r="I2510" s="2">
        <f t="array" ref="I2510">_xlfn.XLOOKUP(G2510,Food_Menu!A:A,Food_Menu!D:D)</f>
        <v>399.57</v>
      </c>
      <c r="J2510" s="2" t="s">
        <v>976</v>
      </c>
      <c r="K2510" s="2" t="str">
        <f t="array" ref="K2510">_xlfn.XLOOKUP(J2510,Delivery_Partners!A:A,Delivery_Partners!B:B)</f>
        <v>Delivery Partner 047</v>
      </c>
      <c r="L2510" s="3">
        <v>1</v>
      </c>
      <c r="M2510" s="2" t="s">
        <v>23</v>
      </c>
      <c r="N2510" s="2" t="s">
        <v>24</v>
      </c>
      <c r="O2510" s="3">
        <v>29</v>
      </c>
      <c r="P2510" s="13">
        <f t="shared" si="522"/>
        <v>399.57</v>
      </c>
      <c r="Q2510" s="13" t="str">
        <f t="shared" si="523"/>
        <v>Fast</v>
      </c>
      <c r="S2510" s="21"/>
    </row>
    <row r="2511" hidden="1" customHeight="1" spans="1:19">
      <c r="A2511" s="2" t="s">
        <v>4331</v>
      </c>
      <c r="B2511" s="29" t="s">
        <v>403</v>
      </c>
      <c r="C2511" s="2" t="s">
        <v>1088</v>
      </c>
      <c r="D2511" s="2" t="str">
        <f t="array" ref="D2511">_xlfn.XLOOKUP(C2511,Customers!A:A,Customers!B:B)</f>
        <v>Customer 0972</v>
      </c>
      <c r="E2511" s="2" t="s">
        <v>578</v>
      </c>
      <c r="F2511" s="2" t="str">
        <f t="array" ref="F2511">_xlfn.XLOOKUP(E2511,Restaurants!A:A,Restaurants!B:B)</f>
        <v>Restaurant 063</v>
      </c>
      <c r="G2511" s="2" t="s">
        <v>881</v>
      </c>
      <c r="H2511" s="2" t="str">
        <f t="array" ref="H2511">_xlfn.XLOOKUP(G2511,Food_Menu!A:A,Food_Menu!B:B)</f>
        <v>Food Item 0038</v>
      </c>
      <c r="I2511" s="2"/>
      <c r="J2511" s="2" t="s">
        <v>439</v>
      </c>
      <c r="K2511" s="2" t="str">
        <f t="array" ref="K2511">_xlfn.XLOOKUP(J2511,Delivery_Partners!A:A,Delivery_Partners!B:B)</f>
        <v>Delivery Partner 016</v>
      </c>
      <c r="L2511" s="3">
        <v>1</v>
      </c>
      <c r="M2511" s="2" t="s">
        <v>189</v>
      </c>
      <c r="N2511" s="2" t="s">
        <v>42</v>
      </c>
      <c r="O2511" s="2"/>
    </row>
    <row r="2512" customHeight="1" spans="1:19">
      <c r="A2512" s="2" t="s">
        <v>4332</v>
      </c>
      <c r="B2512" s="29" t="s">
        <v>1130</v>
      </c>
      <c r="C2512" s="2" t="s">
        <v>528</v>
      </c>
      <c r="D2512" s="2" t="str">
        <f t="array" ref="D2512">_xlfn.XLOOKUP(C2512,Customers!A:A,Customers!B:B)</f>
        <v>Customer 0408</v>
      </c>
      <c r="E2512" s="2" t="s">
        <v>152</v>
      </c>
      <c r="F2512" s="2" t="str">
        <f t="array" ref="F2512">_xlfn.XLOOKUP(E2512,Restaurants!A:A,Restaurants!B:B)</f>
        <v>Restaurant 114</v>
      </c>
      <c r="G2512" s="2" t="s">
        <v>255</v>
      </c>
      <c r="H2512" s="2" t="str">
        <f t="array" ref="H2512">_xlfn.XLOOKUP(G2512,Food_Menu!A:A,Food_Menu!B:B)</f>
        <v>Food Item 0146</v>
      </c>
      <c r="I2512" s="2">
        <f t="array" ref="I2512">_xlfn.XLOOKUP(G2512,Food_Menu!A:A,Food_Menu!D:D)</f>
        <v>580.64</v>
      </c>
      <c r="J2512" s="2" t="s">
        <v>1193</v>
      </c>
      <c r="K2512" s="2" t="str">
        <f t="array" ref="K2512">_xlfn.XLOOKUP(J2512,Delivery_Partners!A:A,Delivery_Partners!B:B)</f>
        <v>Delivery Partner 074</v>
      </c>
      <c r="L2512" s="3">
        <v>1</v>
      </c>
      <c r="M2512" s="2" t="s">
        <v>23</v>
      </c>
      <c r="N2512" s="2" t="s">
        <v>55</v>
      </c>
      <c r="O2512" s="3">
        <v>26</v>
      </c>
      <c r="P2512" s="13">
        <f t="shared" ref="P2512:P2517" si="524">I2512*L2512</f>
        <v>580.64</v>
      </c>
      <c r="Q2512" s="13" t="str">
        <f t="shared" ref="Q2512:Q2517" si="525">IF(O2512="","Not Delivered",IF(O2512&lt;=30,"Fast",IF(O2512&lt;=60,"Normal","Slow")))</f>
        <v>Fast</v>
      </c>
      <c r="S2512" s="21"/>
    </row>
    <row r="2513" customHeight="1" spans="1:19">
      <c r="A2513" s="2" t="s">
        <v>4333</v>
      </c>
      <c r="B2513" s="29" t="s">
        <v>191</v>
      </c>
      <c r="C2513" s="2" t="s">
        <v>1891</v>
      </c>
      <c r="D2513" s="2" t="str">
        <f t="array" ref="D2513">_xlfn.XLOOKUP(C2513,Customers!A:A,Customers!B:B)</f>
        <v>Customer 1025</v>
      </c>
      <c r="E2513" s="2" t="s">
        <v>698</v>
      </c>
      <c r="F2513" s="2" t="str">
        <f t="array" ref="F2513">_xlfn.XLOOKUP(E2513,Restaurants!A:A,Restaurants!B:B)</f>
        <v>Restaurant 116</v>
      </c>
      <c r="G2513" s="2" t="s">
        <v>221</v>
      </c>
      <c r="H2513" s="2" t="str">
        <f t="array" ref="H2513">_xlfn.XLOOKUP(G2513,Food_Menu!A:A,Food_Menu!B:B)</f>
        <v>Food Item 0220</v>
      </c>
      <c r="I2513" s="2">
        <f t="array" ref="I2513">_xlfn.XLOOKUP(G2513,Food_Menu!A:A,Food_Menu!D:D)</f>
        <v>194.15</v>
      </c>
      <c r="J2513" s="2" t="s">
        <v>397</v>
      </c>
      <c r="K2513" s="2" t="str">
        <f t="array" ref="K2513">_xlfn.XLOOKUP(J2513,Delivery_Partners!A:A,Delivery_Partners!B:B)</f>
        <v>Delivery Partner 066</v>
      </c>
      <c r="L2513" s="3">
        <v>1</v>
      </c>
      <c r="M2513" s="2" t="s">
        <v>23</v>
      </c>
      <c r="N2513" s="2" t="s">
        <v>74</v>
      </c>
      <c r="O2513" s="3">
        <v>15</v>
      </c>
      <c r="P2513" s="13">
        <f t="shared" si="524"/>
        <v>194.15</v>
      </c>
      <c r="Q2513" s="13" t="str">
        <f t="shared" si="525"/>
        <v>Fast</v>
      </c>
      <c r="S2513" s="21"/>
    </row>
    <row r="2514" customHeight="1" spans="1:19">
      <c r="A2514" s="2" t="s">
        <v>4334</v>
      </c>
      <c r="B2514" s="29" t="s">
        <v>1447</v>
      </c>
      <c r="C2514" s="2" t="s">
        <v>1839</v>
      </c>
      <c r="D2514" s="2" t="str">
        <f t="array" ref="D2514">_xlfn.XLOOKUP(C2514,Customers!A:A,Customers!B:B)</f>
        <v>Customer 0016</v>
      </c>
      <c r="E2514" s="2" t="s">
        <v>289</v>
      </c>
      <c r="F2514" s="2" t="str">
        <f t="array" ref="F2514">_xlfn.XLOOKUP(E2514,Restaurants!A:A,Restaurants!B:B)</f>
        <v>Restaurant 052</v>
      </c>
      <c r="G2514" s="2" t="s">
        <v>571</v>
      </c>
      <c r="H2514" s="2" t="str">
        <f t="array" ref="H2514">_xlfn.XLOOKUP(G2514,Food_Menu!A:A,Food_Menu!B:B)</f>
        <v>Food Item 0186</v>
      </c>
      <c r="I2514" s="2">
        <f t="array" ref="I2514">_xlfn.XLOOKUP(G2514,Food_Menu!A:A,Food_Menu!D:D)</f>
        <v>554.45</v>
      </c>
      <c r="J2514" s="2" t="s">
        <v>35</v>
      </c>
      <c r="K2514" s="2" t="str">
        <f t="array" ref="K2514">_xlfn.XLOOKUP(J2514,Delivery_Partners!A:A,Delivery_Partners!B:B)</f>
        <v>Delivery Partner 081</v>
      </c>
      <c r="L2514" s="3">
        <v>2</v>
      </c>
      <c r="M2514" s="2" t="s">
        <v>23</v>
      </c>
      <c r="N2514" s="2" t="s">
        <v>42</v>
      </c>
      <c r="O2514" s="3">
        <v>33</v>
      </c>
      <c r="P2514" s="13">
        <f t="shared" si="524"/>
        <v>1108.9</v>
      </c>
      <c r="Q2514" s="13" t="str">
        <f t="shared" si="525"/>
        <v>Normal</v>
      </c>
      <c r="S2514" s="21"/>
    </row>
    <row r="2515" customHeight="1" spans="1:19">
      <c r="A2515" s="2" t="s">
        <v>4335</v>
      </c>
      <c r="B2515" s="29" t="s">
        <v>161</v>
      </c>
      <c r="C2515" s="2" t="s">
        <v>1990</v>
      </c>
      <c r="D2515" s="2" t="str">
        <f t="array" ref="D2515">_xlfn.XLOOKUP(C2515,Customers!A:A,Customers!B:B)</f>
        <v>Customer 0392</v>
      </c>
      <c r="E2515" s="2" t="s">
        <v>293</v>
      </c>
      <c r="F2515" s="2" t="str">
        <f t="array" ref="F2515">_xlfn.XLOOKUP(E2515,Restaurants!A:A,Restaurants!B:B)</f>
        <v>Restaurant 057</v>
      </c>
      <c r="G2515" s="2" t="s">
        <v>94</v>
      </c>
      <c r="H2515" s="2" t="str">
        <f t="array" ref="H2515">_xlfn.XLOOKUP(G2515,Food_Menu!A:A,Food_Menu!B:B)</f>
        <v>Food Item 0189</v>
      </c>
      <c r="I2515" s="2">
        <f t="array" ref="I2515">_xlfn.XLOOKUP(G2515,Food_Menu!A:A,Food_Menu!D:D)</f>
        <v>612.77</v>
      </c>
      <c r="J2515" s="2" t="s">
        <v>251</v>
      </c>
      <c r="K2515" s="2" t="str">
        <f t="array" ref="K2515">_xlfn.XLOOKUP(J2515,Delivery_Partners!A:A,Delivery_Partners!B:B)</f>
        <v>Delivery Partner 089</v>
      </c>
      <c r="L2515" s="3">
        <v>3</v>
      </c>
      <c r="M2515" s="2" t="s">
        <v>23</v>
      </c>
      <c r="N2515" s="2" t="s">
        <v>24</v>
      </c>
      <c r="O2515" s="3">
        <v>26</v>
      </c>
      <c r="P2515" s="13">
        <f t="shared" si="524"/>
        <v>1838.31</v>
      </c>
      <c r="Q2515" s="13" t="str">
        <f t="shared" si="525"/>
        <v>Fast</v>
      </c>
      <c r="S2515" s="21"/>
    </row>
    <row r="2516" customHeight="1" spans="1:19">
      <c r="A2516" s="2" t="s">
        <v>4336</v>
      </c>
      <c r="B2516" s="29" t="s">
        <v>87</v>
      </c>
      <c r="C2516" s="2" t="s">
        <v>270</v>
      </c>
      <c r="D2516" s="2" t="str">
        <f t="array" ref="D2516">_xlfn.XLOOKUP(C2516,Customers!A:A,Customers!B:B)</f>
        <v>Customer 0240</v>
      </c>
      <c r="E2516" s="2" t="s">
        <v>616</v>
      </c>
      <c r="F2516" s="2" t="str">
        <f t="array" ref="F2516">_xlfn.XLOOKUP(E2516,Restaurants!A:A,Restaurants!B:B)</f>
        <v>Restaurant 027</v>
      </c>
      <c r="G2516" s="2" t="s">
        <v>431</v>
      </c>
      <c r="H2516" s="2" t="str">
        <f t="array" ref="H2516">_xlfn.XLOOKUP(G2516,Food_Menu!A:A,Food_Menu!B:B)</f>
        <v>Food Item 0183</v>
      </c>
      <c r="I2516" s="2">
        <f t="array" ref="I2516">_xlfn.XLOOKUP(G2516,Food_Menu!A:A,Food_Menu!D:D)</f>
        <v>645.58</v>
      </c>
      <c r="J2516" s="2" t="s">
        <v>91</v>
      </c>
      <c r="K2516" s="2" t="str">
        <f t="array" ref="K2516">_xlfn.XLOOKUP(J2516,Delivery_Partners!A:A,Delivery_Partners!B:B)</f>
        <v>Delivery Partner 114</v>
      </c>
      <c r="L2516" s="3">
        <v>1</v>
      </c>
      <c r="M2516" s="2" t="s">
        <v>23</v>
      </c>
      <c r="N2516" s="2" t="s">
        <v>24</v>
      </c>
      <c r="O2516" s="3">
        <v>45</v>
      </c>
      <c r="P2516" s="13">
        <f t="shared" si="524"/>
        <v>645.58</v>
      </c>
      <c r="Q2516" s="13" t="str">
        <f t="shared" si="525"/>
        <v>Normal</v>
      </c>
      <c r="S2516" s="21"/>
    </row>
    <row r="2517" customHeight="1" spans="1:19">
      <c r="A2517" s="2" t="s">
        <v>4337</v>
      </c>
      <c r="B2517" s="29" t="s">
        <v>2406</v>
      </c>
      <c r="C2517" s="2" t="s">
        <v>3943</v>
      </c>
      <c r="D2517" s="2" t="str">
        <f t="array" ref="D2517">_xlfn.XLOOKUP(C2517,Customers!A:A,Customers!B:B)</f>
        <v>Customer 0634</v>
      </c>
      <c r="E2517" s="2" t="s">
        <v>358</v>
      </c>
      <c r="F2517" s="2" t="str">
        <f t="array" ref="F2517">_xlfn.XLOOKUP(E2517,Restaurants!A:A,Restaurants!B:B)</f>
        <v>Restaurant 095</v>
      </c>
      <c r="G2517" s="2" t="s">
        <v>21</v>
      </c>
      <c r="H2517" s="2" t="str">
        <f t="array" ref="H2517">_xlfn.XLOOKUP(G2517,Food_Menu!A:A,Food_Menu!B:B)</f>
        <v>Food Item 0016</v>
      </c>
      <c r="I2517" s="2">
        <f t="array" ref="I2517">_xlfn.XLOOKUP(G2517,Food_Menu!A:A,Food_Menu!D:D)</f>
        <v>348.44</v>
      </c>
      <c r="J2517" s="2" t="s">
        <v>636</v>
      </c>
      <c r="K2517" s="2" t="str">
        <f t="array" ref="K2517">_xlfn.XLOOKUP(J2517,Delivery_Partners!A:A,Delivery_Partners!B:B)</f>
        <v>Delivery Partner 014</v>
      </c>
      <c r="L2517" s="3">
        <v>1</v>
      </c>
      <c r="M2517" s="2" t="s">
        <v>23</v>
      </c>
      <c r="N2517" s="2" t="s">
        <v>24</v>
      </c>
      <c r="O2517" s="3">
        <v>41</v>
      </c>
      <c r="P2517" s="13">
        <f t="shared" si="524"/>
        <v>348.44</v>
      </c>
      <c r="Q2517" s="13" t="str">
        <f t="shared" si="525"/>
        <v>Normal</v>
      </c>
      <c r="S2517" s="21"/>
    </row>
    <row r="2518" hidden="1" customHeight="1" spans="1:19">
      <c r="A2518" s="2" t="s">
        <v>4338</v>
      </c>
      <c r="B2518" s="29" t="s">
        <v>1872</v>
      </c>
      <c r="C2518" s="2" t="s">
        <v>4339</v>
      </c>
      <c r="D2518" s="2" t="str">
        <f t="array" ref="D2518">_xlfn.XLOOKUP(C2518,Customers!A:A,Customers!B:B)</f>
        <v>Customer 1070</v>
      </c>
      <c r="E2518" s="2" t="s">
        <v>1292</v>
      </c>
      <c r="F2518" s="2" t="str">
        <f t="array" ref="F2518">_xlfn.XLOOKUP(E2518,Restaurants!A:A,Restaurants!B:B)</f>
        <v>Restaurant 112</v>
      </c>
      <c r="G2518" s="2" t="s">
        <v>1180</v>
      </c>
      <c r="H2518" s="2" t="str">
        <f t="array" ref="H2518">_xlfn.XLOOKUP(G2518,Food_Menu!A:A,Food_Menu!B:B)</f>
        <v>Food Item 0122</v>
      </c>
      <c r="I2518" s="2"/>
      <c r="J2518" s="2" t="s">
        <v>397</v>
      </c>
      <c r="K2518" s="2" t="str">
        <f t="array" ref="K2518">_xlfn.XLOOKUP(J2518,Delivery_Partners!A:A,Delivery_Partners!B:B)</f>
        <v>Delivery Partner 066</v>
      </c>
      <c r="L2518" s="3">
        <v>1</v>
      </c>
      <c r="M2518" s="2" t="s">
        <v>101</v>
      </c>
      <c r="N2518" s="2" t="s">
        <v>24</v>
      </c>
      <c r="O2518" s="2"/>
    </row>
    <row r="2519" customHeight="1" spans="1:19">
      <c r="A2519" s="2" t="s">
        <v>4340</v>
      </c>
      <c r="B2519" s="29" t="s">
        <v>964</v>
      </c>
      <c r="C2519" s="2" t="s">
        <v>1159</v>
      </c>
      <c r="D2519" s="2" t="str">
        <f t="array" ref="D2519">_xlfn.XLOOKUP(C2519,Customers!A:A,Customers!B:B)</f>
        <v>Customer 0929</v>
      </c>
      <c r="E2519" s="2" t="s">
        <v>20</v>
      </c>
      <c r="F2519" s="2" t="str">
        <f t="array" ref="F2519">_xlfn.XLOOKUP(E2519,Restaurants!A:A,Restaurants!B:B)</f>
        <v>Restaurant 079</v>
      </c>
      <c r="G2519" s="2" t="s">
        <v>639</v>
      </c>
      <c r="H2519" s="2" t="str">
        <f t="array" ref="H2519">_xlfn.XLOOKUP(G2519,Food_Menu!A:A,Food_Menu!B:B)</f>
        <v>Food Item 0125</v>
      </c>
      <c r="I2519" s="2">
        <f t="array" ref="I2519">_xlfn.XLOOKUP(G2519,Food_Menu!A:A,Food_Menu!D:D)</f>
        <v>261.06</v>
      </c>
      <c r="J2519" s="2" t="s">
        <v>159</v>
      </c>
      <c r="K2519" s="2" t="str">
        <f t="array" ref="K2519">_xlfn.XLOOKUP(J2519,Delivery_Partners!A:A,Delivery_Partners!B:B)</f>
        <v>Delivery Partner 156</v>
      </c>
      <c r="L2519" s="3">
        <v>4</v>
      </c>
      <c r="M2519" s="2" t="s">
        <v>23</v>
      </c>
      <c r="N2519" s="2" t="s">
        <v>55</v>
      </c>
      <c r="O2519" s="3">
        <v>36</v>
      </c>
      <c r="P2519" s="13">
        <f t="shared" ref="P2519:P2525" si="526">I2519*L2519</f>
        <v>1044.24</v>
      </c>
      <c r="Q2519" s="13" t="str">
        <f t="shared" ref="Q2519:Q2525" si="527">IF(O2519="","Not Delivered",IF(O2519&lt;=30,"Fast",IF(O2519&lt;=60,"Normal","Slow")))</f>
        <v>Normal</v>
      </c>
      <c r="S2519" s="21"/>
    </row>
    <row r="2520" customHeight="1" spans="1:19">
      <c r="A2520" s="2" t="s">
        <v>4341</v>
      </c>
      <c r="B2520" s="28">
        <v>45942</v>
      </c>
      <c r="C2520" s="2" t="s">
        <v>3365</v>
      </c>
      <c r="D2520" s="2" t="str">
        <f t="array" ref="D2520">_xlfn.XLOOKUP(C2520,Customers!A:A,Customers!B:B)</f>
        <v>Customer 1198</v>
      </c>
      <c r="E2520" s="2" t="s">
        <v>702</v>
      </c>
      <c r="F2520" s="2" t="str">
        <f t="array" ref="F2520">_xlfn.XLOOKUP(E2520,Restaurants!A:A,Restaurants!B:B)</f>
        <v>Restaurant 025</v>
      </c>
      <c r="G2520" s="2" t="s">
        <v>132</v>
      </c>
      <c r="H2520" s="2" t="str">
        <f t="array" ref="H2520">_xlfn.XLOOKUP(G2520,Food_Menu!A:A,Food_Menu!B:B)</f>
        <v>Food Item 0023</v>
      </c>
      <c r="I2520" s="2">
        <f t="array" ref="I2520">_xlfn.XLOOKUP(G2520,Food_Menu!A:A,Food_Menu!D:D)</f>
        <v>276.1</v>
      </c>
      <c r="J2520" s="2" t="s">
        <v>541</v>
      </c>
      <c r="K2520" s="2" t="str">
        <f t="array" ref="K2520">_xlfn.XLOOKUP(J2520,Delivery_Partners!A:A,Delivery_Partners!B:B)</f>
        <v>Delivery Partner 172</v>
      </c>
      <c r="L2520" s="3">
        <v>1</v>
      </c>
      <c r="M2520" s="2" t="s">
        <v>23</v>
      </c>
      <c r="N2520" s="2" t="s">
        <v>55</v>
      </c>
      <c r="O2520" s="3">
        <v>42</v>
      </c>
      <c r="P2520" s="13">
        <f t="shared" si="526"/>
        <v>276.1</v>
      </c>
      <c r="Q2520" s="13" t="str">
        <f t="shared" si="527"/>
        <v>Normal</v>
      </c>
      <c r="S2520" s="21"/>
    </row>
    <row r="2521" customHeight="1" spans="1:19">
      <c r="A2521" s="2" t="s">
        <v>4342</v>
      </c>
      <c r="B2521" s="29" t="s">
        <v>1162</v>
      </c>
      <c r="C2521" s="2" t="s">
        <v>2198</v>
      </c>
      <c r="D2521" s="2" t="str">
        <f t="array" ref="D2521">_xlfn.XLOOKUP(C2521,Customers!A:A,Customers!B:B)</f>
        <v>Customer 0165</v>
      </c>
      <c r="E2521" s="2" t="s">
        <v>578</v>
      </c>
      <c r="F2521" s="2" t="str">
        <f t="array" ref="F2521">_xlfn.XLOOKUP(E2521,Restaurants!A:A,Restaurants!B:B)</f>
        <v>Restaurant 063</v>
      </c>
      <c r="G2521" s="2" t="s">
        <v>1044</v>
      </c>
      <c r="H2521" s="2" t="str">
        <f t="array" ref="H2521">_xlfn.XLOOKUP(G2521,Food_Menu!A:A,Food_Menu!B:B)</f>
        <v>Food Item 0033</v>
      </c>
      <c r="I2521" s="2">
        <f t="array" ref="I2521">_xlfn.XLOOKUP(G2521,Food_Menu!A:A,Food_Menu!D:D)</f>
        <v>595.57</v>
      </c>
      <c r="J2521" s="2" t="s">
        <v>640</v>
      </c>
      <c r="K2521" s="2" t="str">
        <f t="array" ref="K2521">_xlfn.XLOOKUP(J2521,Delivery_Partners!A:A,Delivery_Partners!B:B)</f>
        <v>Delivery Partner 097</v>
      </c>
      <c r="L2521" s="3">
        <v>1</v>
      </c>
      <c r="M2521" s="2" t="s">
        <v>23</v>
      </c>
      <c r="N2521" s="2" t="s">
        <v>24</v>
      </c>
      <c r="O2521" s="3">
        <v>31</v>
      </c>
      <c r="P2521" s="13">
        <f t="shared" si="526"/>
        <v>595.57</v>
      </c>
      <c r="Q2521" s="13" t="str">
        <f t="shared" si="527"/>
        <v>Normal</v>
      </c>
      <c r="S2521" s="21"/>
    </row>
    <row r="2522" customHeight="1" spans="1:19">
      <c r="A2522" s="2" t="s">
        <v>4343</v>
      </c>
      <c r="B2522" s="29" t="s">
        <v>1270</v>
      </c>
      <c r="C2522" s="2" t="s">
        <v>2258</v>
      </c>
      <c r="D2522" s="2" t="str">
        <f t="array" ref="D2522">_xlfn.XLOOKUP(C2522,Customers!A:A,Customers!B:B)</f>
        <v>Customer 0903</v>
      </c>
      <c r="E2522" s="2" t="s">
        <v>655</v>
      </c>
      <c r="F2522" s="2" t="str">
        <f t="array" ref="F2522">_xlfn.XLOOKUP(E2522,Restaurants!A:A,Restaurants!B:B)</f>
        <v>Restaurant 096</v>
      </c>
      <c r="G2522" s="2" t="s">
        <v>639</v>
      </c>
      <c r="H2522" s="2" t="str">
        <f t="array" ref="H2522">_xlfn.XLOOKUP(G2522,Food_Menu!A:A,Food_Menu!B:B)</f>
        <v>Food Item 0125</v>
      </c>
      <c r="I2522" s="2">
        <f t="array" ref="I2522">_xlfn.XLOOKUP(G2522,Food_Menu!A:A,Food_Menu!D:D)</f>
        <v>261.06</v>
      </c>
      <c r="J2522" s="2" t="s">
        <v>397</v>
      </c>
      <c r="K2522" s="2" t="str">
        <f t="array" ref="K2522">_xlfn.XLOOKUP(J2522,Delivery_Partners!A:A,Delivery_Partners!B:B)</f>
        <v>Delivery Partner 066</v>
      </c>
      <c r="L2522" s="3">
        <v>1</v>
      </c>
      <c r="M2522" s="2" t="s">
        <v>23</v>
      </c>
      <c r="N2522" s="2" t="s">
        <v>74</v>
      </c>
      <c r="O2522" s="3">
        <v>56</v>
      </c>
      <c r="P2522" s="13">
        <f t="shared" si="526"/>
        <v>261.06</v>
      </c>
      <c r="Q2522" s="13" t="str">
        <f t="shared" si="527"/>
        <v>Normal</v>
      </c>
      <c r="S2522" s="21"/>
    </row>
    <row r="2523" customHeight="1" spans="1:19">
      <c r="A2523" s="2" t="s">
        <v>4344</v>
      </c>
      <c r="B2523" s="28">
        <v>45783</v>
      </c>
      <c r="C2523" s="2" t="s">
        <v>2162</v>
      </c>
      <c r="D2523" s="2" t="str">
        <f t="array" ref="D2523">_xlfn.XLOOKUP(C2523,Customers!A:A,Customers!B:B)</f>
        <v>Customer 0870</v>
      </c>
      <c r="E2523" s="2" t="s">
        <v>747</v>
      </c>
      <c r="F2523" s="2" t="str">
        <f t="array" ref="F2523">_xlfn.XLOOKUP(E2523,Restaurants!A:A,Restaurants!B:B)</f>
        <v>Restaurant 006</v>
      </c>
      <c r="G2523" s="2" t="s">
        <v>1013</v>
      </c>
      <c r="H2523" s="2" t="str">
        <f t="array" ref="H2523">_xlfn.XLOOKUP(G2523,Food_Menu!A:A,Food_Menu!B:B)</f>
        <v>Food Item 0158</v>
      </c>
      <c r="I2523" s="2">
        <f t="array" ref="I2523">_xlfn.XLOOKUP(G2523,Food_Menu!A:A,Food_Menu!D:D)</f>
        <v>622.8</v>
      </c>
      <c r="J2523" s="2" t="s">
        <v>54</v>
      </c>
      <c r="K2523" s="2" t="str">
        <f t="array" ref="K2523">_xlfn.XLOOKUP(J2523,Delivery_Partners!A:A,Delivery_Partners!B:B)</f>
        <v>Delivery Partner 075</v>
      </c>
      <c r="L2523" s="3">
        <v>1</v>
      </c>
      <c r="M2523" s="2" t="s">
        <v>23</v>
      </c>
      <c r="N2523" s="2" t="s">
        <v>24</v>
      </c>
      <c r="O2523" s="3">
        <v>35</v>
      </c>
      <c r="P2523" s="13">
        <f t="shared" si="526"/>
        <v>622.8</v>
      </c>
      <c r="Q2523" s="13" t="str">
        <f t="shared" si="527"/>
        <v>Normal</v>
      </c>
      <c r="S2523" s="21"/>
    </row>
    <row r="2524" customHeight="1" spans="1:19">
      <c r="A2524" s="2" t="s">
        <v>4345</v>
      </c>
      <c r="B2524" s="28">
        <v>45999</v>
      </c>
      <c r="C2524" s="2" t="s">
        <v>1113</v>
      </c>
      <c r="D2524" s="2" t="str">
        <f t="array" ref="D2524">_xlfn.XLOOKUP(C2524,Customers!A:A,Customers!B:B)</f>
        <v>Customer 0548</v>
      </c>
      <c r="E2524" s="2" t="s">
        <v>548</v>
      </c>
      <c r="F2524" s="2" t="str">
        <f t="array" ref="F2524">_xlfn.XLOOKUP(E2524,Restaurants!A:A,Restaurants!B:B)</f>
        <v>Restaurant 071</v>
      </c>
      <c r="G2524" s="2" t="s">
        <v>1025</v>
      </c>
      <c r="H2524" s="2" t="str">
        <f t="array" ref="H2524">_xlfn.XLOOKUP(G2524,Food_Menu!A:A,Food_Menu!B:B)</f>
        <v>Food Item 0047</v>
      </c>
      <c r="I2524" s="2">
        <f t="array" ref="I2524">_xlfn.XLOOKUP(G2524,Food_Menu!A:A,Food_Menu!D:D)</f>
        <v>547.46</v>
      </c>
      <c r="J2524" s="2" t="s">
        <v>474</v>
      </c>
      <c r="K2524" s="2" t="str">
        <f t="array" ref="K2524">_xlfn.XLOOKUP(J2524,Delivery_Partners!A:A,Delivery_Partners!B:B)</f>
        <v>Delivery Partner 141</v>
      </c>
      <c r="L2524" s="3">
        <v>1</v>
      </c>
      <c r="M2524" s="2" t="s">
        <v>23</v>
      </c>
      <c r="N2524" s="2" t="s">
        <v>55</v>
      </c>
      <c r="O2524" s="3">
        <v>34</v>
      </c>
      <c r="P2524" s="13">
        <f t="shared" si="526"/>
        <v>547.46</v>
      </c>
      <c r="Q2524" s="13" t="str">
        <f t="shared" si="527"/>
        <v>Normal</v>
      </c>
      <c r="S2524" s="21"/>
    </row>
    <row r="2525" customHeight="1" spans="1:19">
      <c r="A2525" s="2" t="s">
        <v>4346</v>
      </c>
      <c r="B2525" s="29" t="s">
        <v>1148</v>
      </c>
      <c r="C2525" s="2" t="s">
        <v>4066</v>
      </c>
      <c r="D2525" s="2" t="str">
        <f t="array" ref="D2525">_xlfn.XLOOKUP(C2525,Customers!A:A,Customers!B:B)</f>
        <v>Customer 0117</v>
      </c>
      <c r="E2525" s="2" t="s">
        <v>20</v>
      </c>
      <c r="F2525" s="2" t="str">
        <f t="array" ref="F2525">_xlfn.XLOOKUP(E2525,Restaurants!A:A,Restaurants!B:B)</f>
        <v>Restaurant 079</v>
      </c>
      <c r="G2525" s="2" t="s">
        <v>587</v>
      </c>
      <c r="H2525" s="2" t="str">
        <f t="array" ref="H2525">_xlfn.XLOOKUP(G2525,Food_Menu!A:A,Food_Menu!B:B)</f>
        <v>Food Item 0107</v>
      </c>
      <c r="I2525" s="2">
        <f t="array" ref="I2525">_xlfn.XLOOKUP(G2525,Food_Menu!A:A,Food_Menu!D:D)</f>
        <v>548.61</v>
      </c>
      <c r="J2525" s="2" t="s">
        <v>2005</v>
      </c>
      <c r="K2525" s="2" t="str">
        <f t="array" ref="K2525">_xlfn.XLOOKUP(J2525,Delivery_Partners!A:A,Delivery_Partners!B:B)</f>
        <v>Delivery Partner 072</v>
      </c>
      <c r="L2525" s="3">
        <v>3</v>
      </c>
      <c r="M2525" s="2" t="s">
        <v>23</v>
      </c>
      <c r="N2525" s="2" t="s">
        <v>24</v>
      </c>
      <c r="O2525" s="3">
        <v>41</v>
      </c>
      <c r="P2525" s="13">
        <f t="shared" si="526"/>
        <v>1645.83</v>
      </c>
      <c r="Q2525" s="13" t="str">
        <f t="shared" si="527"/>
        <v>Normal</v>
      </c>
      <c r="S2525" s="21"/>
    </row>
    <row r="2526" hidden="1" customHeight="1" spans="1:19">
      <c r="A2526" s="2" t="s">
        <v>4347</v>
      </c>
      <c r="B2526" s="28">
        <v>45965</v>
      </c>
      <c r="C2526" s="2" t="s">
        <v>1131</v>
      </c>
      <c r="D2526" s="2" t="str">
        <f t="array" ref="D2526">_xlfn.XLOOKUP(C2526,Customers!A:A,Customers!B:B)</f>
        <v>Customer 0126</v>
      </c>
      <c r="E2526" s="2" t="s">
        <v>187</v>
      </c>
      <c r="F2526" s="2" t="str">
        <f t="array" ref="F2526">_xlfn.XLOOKUP(E2526,Restaurants!A:A,Restaurants!B:B)</f>
        <v>Restaurant 065</v>
      </c>
      <c r="G2526" s="2" t="s">
        <v>962</v>
      </c>
      <c r="H2526" s="2" t="str">
        <f t="array" ref="H2526">_xlfn.XLOOKUP(G2526,Food_Menu!A:A,Food_Menu!B:B)</f>
        <v>Food Item 0017</v>
      </c>
      <c r="I2526" s="2"/>
      <c r="J2526" s="2" t="s">
        <v>707</v>
      </c>
      <c r="K2526" s="2" t="str">
        <f t="array" ref="K2526">_xlfn.XLOOKUP(J2526,Delivery_Partners!A:A,Delivery_Partners!B:B)</f>
        <v>Delivery Partner 171</v>
      </c>
      <c r="L2526" s="3">
        <v>1</v>
      </c>
      <c r="M2526" s="2" t="s">
        <v>101</v>
      </c>
      <c r="N2526" s="2" t="s">
        <v>55</v>
      </c>
      <c r="O2526" s="2"/>
    </row>
    <row r="2527" hidden="1" customHeight="1" spans="1:19">
      <c r="A2527" s="2" t="s">
        <v>4348</v>
      </c>
      <c r="B2527" s="28">
        <v>45696</v>
      </c>
      <c r="C2527" s="2" t="s">
        <v>2819</v>
      </c>
      <c r="D2527" s="2" t="str">
        <f t="array" ref="D2527">_xlfn.XLOOKUP(C2527,Customers!A:A,Customers!B:B)</f>
        <v>Customer 1096</v>
      </c>
      <c r="E2527" s="2" t="s">
        <v>446</v>
      </c>
      <c r="F2527" s="2" t="str">
        <f t="array" ref="F2527">_xlfn.XLOOKUP(E2527,Restaurants!A:A,Restaurants!B:B)</f>
        <v>Restaurant 078</v>
      </c>
      <c r="G2527" s="2" t="s">
        <v>99</v>
      </c>
      <c r="H2527" s="2" t="str">
        <f t="array" ref="H2527">_xlfn.XLOOKUP(G2527,Food_Menu!A:A,Food_Menu!B:B)</f>
        <v>Food Item 0025</v>
      </c>
      <c r="I2527" s="2"/>
      <c r="J2527" s="2" t="s">
        <v>470</v>
      </c>
      <c r="K2527" s="2" t="str">
        <f t="array" ref="K2527">_xlfn.XLOOKUP(J2527,Delivery_Partners!A:A,Delivery_Partners!B:B)</f>
        <v>Delivery Partner 006</v>
      </c>
      <c r="L2527" s="3">
        <v>1</v>
      </c>
      <c r="M2527" s="2" t="s">
        <v>189</v>
      </c>
      <c r="N2527" s="2" t="s">
        <v>74</v>
      </c>
      <c r="O2527" s="2"/>
    </row>
    <row r="2528" customHeight="1" spans="1:19">
      <c r="A2528" s="2" t="s">
        <v>4349</v>
      </c>
      <c r="B2528" s="29" t="s">
        <v>1872</v>
      </c>
      <c r="C2528" s="2" t="s">
        <v>2764</v>
      </c>
      <c r="D2528" s="2" t="str">
        <f t="array" ref="D2528">_xlfn.XLOOKUP(C2528,Customers!A:A,Customers!B:B)</f>
        <v>Customer 0355</v>
      </c>
      <c r="E2528" s="2" t="s">
        <v>382</v>
      </c>
      <c r="F2528" s="2" t="str">
        <f t="array" ref="F2528">_xlfn.XLOOKUP(E2528,Restaurants!A:A,Restaurants!B:B)</f>
        <v>Restaurant 108</v>
      </c>
      <c r="G2528" s="2" t="s">
        <v>906</v>
      </c>
      <c r="H2528" s="2" t="str">
        <f t="array" ref="H2528">_xlfn.XLOOKUP(G2528,Food_Menu!A:A,Food_Menu!B:B)</f>
        <v>Food Item 0128</v>
      </c>
      <c r="I2528" s="2">
        <f t="array" ref="I2528">_xlfn.XLOOKUP(G2528,Food_Menu!A:A,Food_Menu!D:D)</f>
        <v>317.72</v>
      </c>
      <c r="J2528" s="2" t="s">
        <v>203</v>
      </c>
      <c r="K2528" s="2" t="str">
        <f t="array" ref="K2528">_xlfn.XLOOKUP(J2528,Delivery_Partners!A:A,Delivery_Partners!B:B)</f>
        <v>Delivery Partner 110</v>
      </c>
      <c r="L2528" s="3">
        <v>1</v>
      </c>
      <c r="M2528" s="2" t="s">
        <v>23</v>
      </c>
      <c r="N2528" s="2" t="s">
        <v>24</v>
      </c>
      <c r="O2528" s="3">
        <v>41</v>
      </c>
      <c r="P2528" s="13">
        <f t="shared" ref="P2528:P2532" si="528">I2528*L2528</f>
        <v>317.72</v>
      </c>
      <c r="Q2528" s="13" t="str">
        <f t="shared" ref="Q2528:Q2532" si="529">IF(O2528="","Not Delivered",IF(O2528&lt;=30,"Fast",IF(O2528&lt;=60,"Normal","Slow")))</f>
        <v>Normal</v>
      </c>
      <c r="S2528" s="21"/>
    </row>
    <row r="2529" customHeight="1" spans="1:19">
      <c r="A2529" s="2" t="s">
        <v>4350</v>
      </c>
      <c r="B2529" s="28">
        <v>45748</v>
      </c>
      <c r="C2529" s="2" t="s">
        <v>737</v>
      </c>
      <c r="D2529" s="2" t="str">
        <f t="array" ref="D2529">_xlfn.XLOOKUP(C2529,Customers!A:A,Customers!B:B)</f>
        <v>Customer 0765</v>
      </c>
      <c r="E2529" s="2" t="s">
        <v>871</v>
      </c>
      <c r="F2529" s="2" t="str">
        <f t="array" ref="F2529">_xlfn.XLOOKUP(E2529,Restaurants!A:A,Restaurants!B:B)</f>
        <v>Restaurant 015</v>
      </c>
      <c r="G2529" s="2" t="s">
        <v>670</v>
      </c>
      <c r="H2529" s="2" t="str">
        <f t="array" ref="H2529">_xlfn.XLOOKUP(G2529,Food_Menu!A:A,Food_Menu!B:B)</f>
        <v>Food Item 0123</v>
      </c>
      <c r="I2529" s="2">
        <f t="array" ref="I2529">_xlfn.XLOOKUP(G2529,Food_Menu!A:A,Food_Menu!D:D)</f>
        <v>256.27</v>
      </c>
      <c r="J2529" s="2" t="s">
        <v>1596</v>
      </c>
      <c r="K2529" s="2" t="str">
        <f t="array" ref="K2529">_xlfn.XLOOKUP(J2529,Delivery_Partners!A:A,Delivery_Partners!B:B)</f>
        <v>Delivery Partner 094</v>
      </c>
      <c r="L2529" s="3">
        <v>1</v>
      </c>
      <c r="M2529" s="2" t="s">
        <v>23</v>
      </c>
      <c r="N2529" s="2" t="s">
        <v>24</v>
      </c>
      <c r="O2529" s="3">
        <v>44</v>
      </c>
      <c r="P2529" s="13">
        <f t="shared" si="528"/>
        <v>256.27</v>
      </c>
      <c r="Q2529" s="13" t="str">
        <f t="shared" si="529"/>
        <v>Normal</v>
      </c>
      <c r="S2529" s="21"/>
    </row>
    <row r="2530" customHeight="1" spans="1:19">
      <c r="A2530" s="2" t="s">
        <v>4351</v>
      </c>
      <c r="B2530" s="29" t="s">
        <v>1612</v>
      </c>
      <c r="C2530" s="2" t="s">
        <v>3453</v>
      </c>
      <c r="D2530" s="2" t="str">
        <f t="array" ref="D2530">_xlfn.XLOOKUP(C2530,Customers!A:A,Customers!B:B)</f>
        <v>Customer 1135</v>
      </c>
      <c r="E2530" s="2" t="s">
        <v>776</v>
      </c>
      <c r="F2530" s="2" t="str">
        <f t="array" ref="F2530">_xlfn.XLOOKUP(E2530,Restaurants!A:A,Restaurants!B:B)</f>
        <v>Restaurant 069</v>
      </c>
      <c r="G2530" s="2" t="s">
        <v>1210</v>
      </c>
      <c r="H2530" s="2" t="str">
        <f t="array" ref="H2530">_xlfn.XLOOKUP(G2530,Food_Menu!A:A,Food_Menu!B:B)</f>
        <v>Food Item 0166</v>
      </c>
      <c r="I2530" s="2">
        <f t="array" ref="I2530">_xlfn.XLOOKUP(G2530,Food_Menu!A:A,Food_Menu!D:D)</f>
        <v>321.44</v>
      </c>
      <c r="J2530" s="2" t="s">
        <v>1683</v>
      </c>
      <c r="K2530" s="2" t="str">
        <f t="array" ref="K2530">_xlfn.XLOOKUP(J2530,Delivery_Partners!A:A,Delivery_Partners!B:B)</f>
        <v>Delivery Partner 082</v>
      </c>
      <c r="L2530" s="3">
        <v>4</v>
      </c>
      <c r="M2530" s="2" t="s">
        <v>23</v>
      </c>
      <c r="N2530" s="2" t="s">
        <v>55</v>
      </c>
      <c r="O2530" s="3">
        <v>42</v>
      </c>
      <c r="P2530" s="13">
        <f t="shared" si="528"/>
        <v>1285.76</v>
      </c>
      <c r="Q2530" s="13" t="str">
        <f t="shared" si="529"/>
        <v>Normal</v>
      </c>
      <c r="S2530" s="21"/>
    </row>
    <row r="2531" customHeight="1" spans="1:19">
      <c r="A2531" s="2" t="s">
        <v>4352</v>
      </c>
      <c r="B2531" s="29" t="s">
        <v>161</v>
      </c>
      <c r="C2531" s="2" t="s">
        <v>2090</v>
      </c>
      <c r="D2531" s="2" t="str">
        <f t="array" ref="D2531">_xlfn.XLOOKUP(C2531,Customers!A:A,Customers!B:B)</f>
        <v>Customer 0592</v>
      </c>
      <c r="E2531" s="2" t="s">
        <v>655</v>
      </c>
      <c r="F2531" s="2" t="str">
        <f t="array" ref="F2531">_xlfn.XLOOKUP(E2531,Restaurants!A:A,Restaurants!B:B)</f>
        <v>Restaurant 096</v>
      </c>
      <c r="G2531" s="2" t="s">
        <v>1919</v>
      </c>
      <c r="H2531" s="2" t="str">
        <f t="array" ref="H2531">_xlfn.XLOOKUP(G2531,Food_Menu!A:A,Food_Menu!B:B)</f>
        <v>Food Item 0201</v>
      </c>
      <c r="I2531" s="2">
        <f t="array" ref="I2531">_xlfn.XLOOKUP(G2531,Food_Menu!A:A,Food_Menu!D:D)</f>
        <v>613.68</v>
      </c>
      <c r="J2531" s="2" t="s">
        <v>993</v>
      </c>
      <c r="K2531" s="2" t="str">
        <f t="array" ref="K2531">_xlfn.XLOOKUP(J2531,Delivery_Partners!A:A,Delivery_Partners!B:B)</f>
        <v>Delivery Partner 086</v>
      </c>
      <c r="L2531" s="3">
        <v>2</v>
      </c>
      <c r="M2531" s="2" t="s">
        <v>23</v>
      </c>
      <c r="N2531" s="2" t="s">
        <v>42</v>
      </c>
      <c r="O2531" s="3">
        <v>34</v>
      </c>
      <c r="P2531" s="13">
        <f t="shared" si="528"/>
        <v>1227.36</v>
      </c>
      <c r="Q2531" s="13" t="str">
        <f t="shared" si="529"/>
        <v>Normal</v>
      </c>
      <c r="S2531" s="21"/>
    </row>
    <row r="2532" customHeight="1" spans="1:19">
      <c r="A2532" s="2" t="s">
        <v>4353</v>
      </c>
      <c r="B2532" s="29" t="s">
        <v>334</v>
      </c>
      <c r="C2532" s="2" t="s">
        <v>855</v>
      </c>
      <c r="D2532" s="2" t="str">
        <f t="array" ref="D2532">_xlfn.XLOOKUP(C2532,Customers!A:A,Customers!B:B)</f>
        <v>Customer 0252</v>
      </c>
      <c r="E2532" s="2" t="s">
        <v>945</v>
      </c>
      <c r="F2532" s="2" t="str">
        <f t="array" ref="F2532">_xlfn.XLOOKUP(E2532,Restaurants!A:A,Restaurants!B:B)</f>
        <v>Restaurant 099</v>
      </c>
      <c r="G2532" s="2" t="s">
        <v>1094</v>
      </c>
      <c r="H2532" s="2" t="str">
        <f t="array" ref="H2532">_xlfn.XLOOKUP(G2532,Food_Menu!A:A,Food_Menu!B:B)</f>
        <v>Food Item 0042</v>
      </c>
      <c r="I2532" s="2">
        <f t="array" ref="I2532">_xlfn.XLOOKUP(G2532,Food_Menu!A:A,Food_Menu!D:D)</f>
        <v>160.06</v>
      </c>
      <c r="J2532" s="2" t="s">
        <v>432</v>
      </c>
      <c r="K2532" s="2" t="str">
        <f t="array" ref="K2532">_xlfn.XLOOKUP(J2532,Delivery_Partners!A:A,Delivery_Partners!B:B)</f>
        <v>Delivery Partner 029</v>
      </c>
      <c r="L2532" s="3">
        <v>3</v>
      </c>
      <c r="M2532" s="2" t="s">
        <v>23</v>
      </c>
      <c r="N2532" s="2" t="s">
        <v>55</v>
      </c>
      <c r="O2532" s="3">
        <v>38</v>
      </c>
      <c r="P2532" s="13">
        <f t="shared" si="528"/>
        <v>480.18</v>
      </c>
      <c r="Q2532" s="13" t="str">
        <f t="shared" si="529"/>
        <v>Normal</v>
      </c>
      <c r="S2532" s="21"/>
    </row>
    <row r="2533" hidden="1" customHeight="1" spans="1:19">
      <c r="A2533" s="2" t="s">
        <v>4354</v>
      </c>
      <c r="B2533" s="29" t="s">
        <v>1532</v>
      </c>
      <c r="C2533" s="2" t="s">
        <v>354</v>
      </c>
      <c r="D2533" s="2" t="str">
        <f t="array" ref="D2533">_xlfn.XLOOKUP(C2533,Customers!A:A,Customers!B:B)</f>
        <v>Customer 0582</v>
      </c>
      <c r="E2533" s="2" t="s">
        <v>293</v>
      </c>
      <c r="F2533" s="2" t="str">
        <f t="array" ref="F2533">_xlfn.XLOOKUP(E2533,Restaurants!A:A,Restaurants!B:B)</f>
        <v>Restaurant 057</v>
      </c>
      <c r="G2533" s="2" t="s">
        <v>308</v>
      </c>
      <c r="H2533" s="2" t="str">
        <f t="array" ref="H2533">_xlfn.XLOOKUP(G2533,Food_Menu!A:A,Food_Menu!B:B)</f>
        <v>Food Item 0076</v>
      </c>
      <c r="I2533" s="2"/>
      <c r="J2533" s="2" t="s">
        <v>262</v>
      </c>
      <c r="K2533" s="2" t="str">
        <f t="array" ref="K2533">_xlfn.XLOOKUP(J2533,Delivery_Partners!A:A,Delivery_Partners!B:B)</f>
        <v>Delivery Partner 063</v>
      </c>
      <c r="L2533" s="3">
        <v>3</v>
      </c>
      <c r="M2533" s="2" t="s">
        <v>101</v>
      </c>
      <c r="N2533" s="2" t="s">
        <v>24</v>
      </c>
      <c r="O2533" s="2"/>
    </row>
    <row r="2534" customHeight="1" spans="1:19">
      <c r="A2534" s="2" t="s">
        <v>4355</v>
      </c>
      <c r="B2534" s="28">
        <v>45786</v>
      </c>
      <c r="C2534" s="2" t="s">
        <v>3547</v>
      </c>
      <c r="D2534" s="2" t="str">
        <f t="array" ref="D2534">_xlfn.XLOOKUP(C2534,Customers!A:A,Customers!B:B)</f>
        <v>Customer 0276</v>
      </c>
      <c r="E2534" s="2" t="s">
        <v>224</v>
      </c>
      <c r="F2534" s="2" t="str">
        <f t="array" ref="F2534">_xlfn.XLOOKUP(E2534,Restaurants!A:A,Restaurants!B:B)</f>
        <v>Restaurant 120</v>
      </c>
      <c r="G2534" s="2" t="s">
        <v>94</v>
      </c>
      <c r="H2534" s="2" t="str">
        <f t="array" ref="H2534">_xlfn.XLOOKUP(G2534,Food_Menu!A:A,Food_Menu!B:B)</f>
        <v>Food Item 0189</v>
      </c>
      <c r="I2534" s="2">
        <f t="array" ref="I2534">_xlfn.XLOOKUP(G2534,Food_Menu!A:A,Food_Menu!D:D)</f>
        <v>612.77</v>
      </c>
      <c r="J2534" s="2" t="s">
        <v>73</v>
      </c>
      <c r="K2534" s="2" t="str">
        <f t="array" ref="K2534">_xlfn.XLOOKUP(J2534,Delivery_Partners!A:A,Delivery_Partners!B:B)</f>
        <v>Delivery Partner 064</v>
      </c>
      <c r="L2534" s="3">
        <v>2</v>
      </c>
      <c r="M2534" s="2" t="s">
        <v>23</v>
      </c>
      <c r="N2534" s="2" t="s">
        <v>55</v>
      </c>
      <c r="O2534" s="3">
        <v>22</v>
      </c>
      <c r="P2534" s="13">
        <f t="shared" ref="P2534:P2541" si="530">I2534*L2534</f>
        <v>1225.54</v>
      </c>
      <c r="Q2534" s="13" t="str">
        <f t="shared" ref="Q2534:Q2541" si="531">IF(O2534="","Not Delivered",IF(O2534&lt;=30,"Fast",IF(O2534&lt;=60,"Normal","Slow")))</f>
        <v>Fast</v>
      </c>
      <c r="S2534" s="21"/>
    </row>
    <row r="2535" customHeight="1" spans="1:19">
      <c r="A2535" s="2" t="s">
        <v>4356</v>
      </c>
      <c r="B2535" s="28">
        <v>45669</v>
      </c>
      <c r="C2535" s="2" t="s">
        <v>1802</v>
      </c>
      <c r="D2535" s="2" t="str">
        <f t="array" ref="D2535">_xlfn.XLOOKUP(C2535,Customers!A:A,Customers!B:B)</f>
        <v>Customer 0218</v>
      </c>
      <c r="E2535" s="2" t="s">
        <v>518</v>
      </c>
      <c r="F2535" s="2" t="str">
        <f t="array" ref="F2535">_xlfn.XLOOKUP(E2535,Restaurants!A:A,Restaurants!B:B)</f>
        <v>Restaurant 039</v>
      </c>
      <c r="G2535" s="2" t="s">
        <v>266</v>
      </c>
      <c r="H2535" s="2" t="str">
        <f t="array" ref="H2535">_xlfn.XLOOKUP(G2535,Food_Menu!A:A,Food_Menu!B:B)</f>
        <v>Food Item 0012</v>
      </c>
      <c r="I2535" s="2">
        <f t="array" ref="I2535">_xlfn.XLOOKUP(G2535,Food_Menu!A:A,Food_Menu!D:D)</f>
        <v>390.14</v>
      </c>
      <c r="J2535" s="2" t="s">
        <v>48</v>
      </c>
      <c r="K2535" s="2" t="str">
        <f t="array" ref="K2535">_xlfn.XLOOKUP(J2535,Delivery_Partners!A:A,Delivery_Partners!B:B)</f>
        <v>Delivery Partner 119</v>
      </c>
      <c r="L2535" s="3">
        <v>2</v>
      </c>
      <c r="M2535" s="2" t="s">
        <v>23</v>
      </c>
      <c r="N2535" s="2" t="s">
        <v>55</v>
      </c>
      <c r="O2535" s="3">
        <v>35</v>
      </c>
      <c r="P2535" s="13">
        <f t="shared" si="530"/>
        <v>780.28</v>
      </c>
      <c r="Q2535" s="13" t="str">
        <f t="shared" si="531"/>
        <v>Normal</v>
      </c>
      <c r="S2535" s="21"/>
    </row>
    <row r="2536" customHeight="1" spans="1:19">
      <c r="A2536" s="2" t="s">
        <v>4357</v>
      </c>
      <c r="B2536" s="29" t="s">
        <v>1631</v>
      </c>
      <c r="C2536" s="2" t="s">
        <v>2545</v>
      </c>
      <c r="D2536" s="2" t="str">
        <f t="array" ref="D2536">_xlfn.XLOOKUP(C2536,Customers!A:A,Customers!B:B)</f>
        <v>Customer 0974</v>
      </c>
      <c r="E2536" s="2" t="s">
        <v>1176</v>
      </c>
      <c r="F2536" s="2" t="str">
        <f t="array" ref="F2536">_xlfn.XLOOKUP(E2536,Restaurants!A:A,Restaurants!B:B)</f>
        <v>Restaurant 053</v>
      </c>
      <c r="G2536" s="2" t="s">
        <v>431</v>
      </c>
      <c r="H2536" s="2" t="str">
        <f t="array" ref="H2536">_xlfn.XLOOKUP(G2536,Food_Menu!A:A,Food_Menu!B:B)</f>
        <v>Food Item 0183</v>
      </c>
      <c r="I2536" s="2">
        <f t="array" ref="I2536">_xlfn.XLOOKUP(G2536,Food_Menu!A:A,Food_Menu!D:D)</f>
        <v>645.58</v>
      </c>
      <c r="J2536" s="2" t="s">
        <v>1047</v>
      </c>
      <c r="K2536" s="2" t="str">
        <f t="array" ref="K2536">_xlfn.XLOOKUP(J2536,Delivery_Partners!A:A,Delivery_Partners!B:B)</f>
        <v>Delivery Partner 108</v>
      </c>
      <c r="L2536" s="3">
        <v>1</v>
      </c>
      <c r="M2536" s="2" t="s">
        <v>23</v>
      </c>
      <c r="N2536" s="2" t="s">
        <v>24</v>
      </c>
      <c r="O2536" s="3">
        <v>15</v>
      </c>
      <c r="P2536" s="13">
        <f t="shared" si="530"/>
        <v>645.58</v>
      </c>
      <c r="Q2536" s="13" t="str">
        <f t="shared" si="531"/>
        <v>Fast</v>
      </c>
      <c r="S2536" s="21"/>
    </row>
    <row r="2537" customHeight="1" spans="1:19">
      <c r="A2537" s="2" t="s">
        <v>4358</v>
      </c>
      <c r="B2537" s="28">
        <v>45663</v>
      </c>
      <c r="C2537" s="2" t="s">
        <v>2367</v>
      </c>
      <c r="D2537" s="2" t="str">
        <f t="array" ref="D2537">_xlfn.XLOOKUP(C2537,Customers!A:A,Customers!B:B)</f>
        <v>Customer 0416</v>
      </c>
      <c r="E2537" s="2" t="s">
        <v>945</v>
      </c>
      <c r="F2537" s="2" t="str">
        <f t="array" ref="F2537">_xlfn.XLOOKUP(E2537,Restaurants!A:A,Restaurants!B:B)</f>
        <v>Restaurant 099</v>
      </c>
      <c r="G2537" s="2" t="s">
        <v>1569</v>
      </c>
      <c r="H2537" s="2" t="str">
        <f t="array" ref="H2537">_xlfn.XLOOKUP(G2537,Food_Menu!A:A,Food_Menu!B:B)</f>
        <v>Food Item 0208</v>
      </c>
      <c r="I2537" s="2">
        <f t="array" ref="I2537">_xlfn.XLOOKUP(G2537,Food_Menu!A:A,Food_Menu!D:D)</f>
        <v>493.1</v>
      </c>
      <c r="J2537" s="2" t="s">
        <v>1193</v>
      </c>
      <c r="K2537" s="2" t="str">
        <f t="array" ref="K2537">_xlfn.XLOOKUP(J2537,Delivery_Partners!A:A,Delivery_Partners!B:B)</f>
        <v>Delivery Partner 074</v>
      </c>
      <c r="L2537" s="3">
        <v>2</v>
      </c>
      <c r="M2537" s="2" t="s">
        <v>23</v>
      </c>
      <c r="N2537" s="2" t="s">
        <v>55</v>
      </c>
      <c r="O2537" s="3">
        <v>44</v>
      </c>
      <c r="P2537" s="13">
        <f t="shared" si="530"/>
        <v>986.2</v>
      </c>
      <c r="Q2537" s="13" t="str">
        <f t="shared" si="531"/>
        <v>Normal</v>
      </c>
      <c r="S2537" s="21"/>
    </row>
    <row r="2538" customHeight="1" spans="1:19">
      <c r="A2538" s="2" t="s">
        <v>4359</v>
      </c>
      <c r="B2538" s="28">
        <v>45841</v>
      </c>
      <c r="C2538" s="2" t="s">
        <v>88</v>
      </c>
      <c r="D2538" s="2" t="str">
        <f t="array" ref="D2538">_xlfn.XLOOKUP(C2538,Customers!A:A,Customers!B:B)</f>
        <v>Customer 0822</v>
      </c>
      <c r="E2538" s="2" t="s">
        <v>1176</v>
      </c>
      <c r="F2538" s="2" t="str">
        <f t="array" ref="F2538">_xlfn.XLOOKUP(E2538,Restaurants!A:A,Restaurants!B:B)</f>
        <v>Restaurant 053</v>
      </c>
      <c r="G2538" s="2" t="s">
        <v>841</v>
      </c>
      <c r="H2538" s="2" t="str">
        <f t="array" ref="H2538">_xlfn.XLOOKUP(G2538,Food_Menu!A:A,Food_Menu!B:B)</f>
        <v>Food Item 0022</v>
      </c>
      <c r="I2538" s="2">
        <f t="array" ref="I2538">_xlfn.XLOOKUP(G2538,Food_Menu!A:A,Food_Menu!D:D)</f>
        <v>395.32</v>
      </c>
      <c r="J2538" s="2" t="s">
        <v>1596</v>
      </c>
      <c r="K2538" s="2" t="str">
        <f t="array" ref="K2538">_xlfn.XLOOKUP(J2538,Delivery_Partners!A:A,Delivery_Partners!B:B)</f>
        <v>Delivery Partner 094</v>
      </c>
      <c r="L2538" s="3">
        <v>2</v>
      </c>
      <c r="M2538" s="2" t="s">
        <v>23</v>
      </c>
      <c r="N2538" s="2" t="s">
        <v>55</v>
      </c>
      <c r="O2538" s="3">
        <v>26</v>
      </c>
      <c r="P2538" s="13">
        <f t="shared" si="530"/>
        <v>790.64</v>
      </c>
      <c r="Q2538" s="13" t="str">
        <f t="shared" si="531"/>
        <v>Fast</v>
      </c>
      <c r="S2538" s="21"/>
    </row>
    <row r="2539" customHeight="1" spans="1:19">
      <c r="A2539" s="2" t="s">
        <v>4360</v>
      </c>
      <c r="B2539" s="29" t="s">
        <v>1872</v>
      </c>
      <c r="C2539" s="2" t="s">
        <v>2903</v>
      </c>
      <c r="D2539" s="2" t="str">
        <f t="array" ref="D2539">_xlfn.XLOOKUP(C2539,Customers!A:A,Customers!B:B)</f>
        <v>Customer 0873</v>
      </c>
      <c r="E2539" s="2" t="s">
        <v>1060</v>
      </c>
      <c r="F2539" s="2" t="str">
        <f t="array" ref="F2539">_xlfn.XLOOKUP(E2539,Restaurants!A:A,Restaurants!B:B)</f>
        <v>Restaurant 042</v>
      </c>
      <c r="G2539" s="2" t="s">
        <v>884</v>
      </c>
      <c r="H2539" s="2" t="str">
        <f t="array" ref="H2539">_xlfn.XLOOKUP(G2539,Food_Menu!A:A,Food_Menu!B:B)</f>
        <v>Food Item 0032</v>
      </c>
      <c r="I2539" s="2">
        <f t="array" ref="I2539">_xlfn.XLOOKUP(G2539,Food_Menu!A:A,Food_Menu!D:D)</f>
        <v>367.24</v>
      </c>
      <c r="J2539" s="2" t="s">
        <v>927</v>
      </c>
      <c r="K2539" s="2" t="str">
        <f t="array" ref="K2539">_xlfn.XLOOKUP(J2539,Delivery_Partners!A:A,Delivery_Partners!B:B)</f>
        <v>Delivery Partner 103</v>
      </c>
      <c r="L2539" s="3">
        <v>2</v>
      </c>
      <c r="M2539" s="2" t="s">
        <v>23</v>
      </c>
      <c r="N2539" s="2" t="s">
        <v>24</v>
      </c>
      <c r="O2539" s="3">
        <v>26</v>
      </c>
      <c r="P2539" s="13">
        <f t="shared" si="530"/>
        <v>734.48</v>
      </c>
      <c r="Q2539" s="13" t="str">
        <f t="shared" si="531"/>
        <v>Fast</v>
      </c>
      <c r="S2539" s="21"/>
    </row>
    <row r="2540" customHeight="1" spans="1:19">
      <c r="A2540" s="2" t="s">
        <v>4361</v>
      </c>
      <c r="B2540" s="28">
        <v>45723</v>
      </c>
      <c r="C2540" s="2" t="s">
        <v>2022</v>
      </c>
      <c r="D2540" s="2" t="str">
        <f t="array" ref="D2540">_xlfn.XLOOKUP(C2540,Customers!A:A,Customers!B:B)</f>
        <v>Customer 0660</v>
      </c>
      <c r="E2540" s="2" t="s">
        <v>468</v>
      </c>
      <c r="F2540" s="2" t="str">
        <f t="array" ref="F2540">_xlfn.XLOOKUP(E2540,Restaurants!A:A,Restaurants!B:B)</f>
        <v>Restaurant 067</v>
      </c>
      <c r="G2540" s="2" t="s">
        <v>1860</v>
      </c>
      <c r="H2540" s="2" t="str">
        <f t="array" ref="H2540">_xlfn.XLOOKUP(G2540,Food_Menu!A:A,Food_Menu!B:B)</f>
        <v>Food Item 0151</v>
      </c>
      <c r="I2540" s="2">
        <f t="array" ref="I2540">_xlfn.XLOOKUP(G2540,Food_Menu!A:A,Food_Menu!D:D)</f>
        <v>500.58</v>
      </c>
      <c r="J2540" s="2" t="s">
        <v>3362</v>
      </c>
      <c r="K2540" s="2" t="str">
        <f t="array" ref="K2540">_xlfn.XLOOKUP(J2540,Delivery_Partners!A:A,Delivery_Partners!B:B)</f>
        <v>Delivery Partner 009</v>
      </c>
      <c r="L2540" s="3">
        <v>1</v>
      </c>
      <c r="M2540" s="2" t="s">
        <v>23</v>
      </c>
      <c r="N2540" s="2" t="s">
        <v>24</v>
      </c>
      <c r="O2540" s="3">
        <v>34</v>
      </c>
      <c r="P2540" s="13">
        <f t="shared" si="530"/>
        <v>500.58</v>
      </c>
      <c r="Q2540" s="13" t="str">
        <f t="shared" si="531"/>
        <v>Normal</v>
      </c>
      <c r="S2540" s="21"/>
    </row>
    <row r="2541" customHeight="1" spans="1:19">
      <c r="A2541" s="2" t="s">
        <v>4362</v>
      </c>
      <c r="B2541" s="29" t="s">
        <v>64</v>
      </c>
      <c r="C2541" s="2" t="s">
        <v>3150</v>
      </c>
      <c r="D2541" s="2" t="str">
        <f t="array" ref="D2541">_xlfn.XLOOKUP(C2541,Customers!A:A,Customers!B:B)</f>
        <v>Customer 0650</v>
      </c>
      <c r="E2541" s="2" t="s">
        <v>131</v>
      </c>
      <c r="F2541" s="2" t="str">
        <f t="array" ref="F2541">_xlfn.XLOOKUP(E2541,Restaurants!A:A,Restaurants!B:B)</f>
        <v>Restaurant 075</v>
      </c>
      <c r="G2541" s="2" t="s">
        <v>717</v>
      </c>
      <c r="H2541" s="2" t="str">
        <f t="array" ref="H2541">_xlfn.XLOOKUP(G2541,Food_Menu!A:A,Food_Menu!B:B)</f>
        <v>Food Item 0105</v>
      </c>
      <c r="I2541" s="2">
        <f t="array" ref="I2541">_xlfn.XLOOKUP(G2541,Food_Menu!A:A,Food_Menu!D:D)</f>
        <v>415.74</v>
      </c>
      <c r="J2541" s="2" t="s">
        <v>286</v>
      </c>
      <c r="K2541" s="2" t="str">
        <f t="array" ref="K2541">_xlfn.XLOOKUP(J2541,Delivery_Partners!A:A,Delivery_Partners!B:B)</f>
        <v>Delivery Partner 160</v>
      </c>
      <c r="L2541" s="3">
        <v>2</v>
      </c>
      <c r="M2541" s="2" t="s">
        <v>23</v>
      </c>
      <c r="N2541" s="2" t="s">
        <v>42</v>
      </c>
      <c r="O2541" s="3">
        <v>42</v>
      </c>
      <c r="P2541" s="13">
        <f t="shared" si="530"/>
        <v>831.48</v>
      </c>
      <c r="Q2541" s="13" t="str">
        <f t="shared" si="531"/>
        <v>Normal</v>
      </c>
      <c r="S2541" s="21"/>
    </row>
    <row r="2542" hidden="1" customHeight="1" spans="1:19">
      <c r="A2542" s="2" t="s">
        <v>4363</v>
      </c>
      <c r="B2542" s="29" t="s">
        <v>1523</v>
      </c>
      <c r="C2542" s="2" t="s">
        <v>1739</v>
      </c>
      <c r="D2542" s="2" t="str">
        <f t="array" ref="D2542">_xlfn.XLOOKUP(C2542,Customers!A:A,Customers!B:B)</f>
        <v>Customer 0217</v>
      </c>
      <c r="E2542" s="2" t="s">
        <v>795</v>
      </c>
      <c r="F2542" s="2" t="str">
        <f t="array" ref="F2542">_xlfn.XLOOKUP(E2542,Restaurants!A:A,Restaurants!B:B)</f>
        <v>Restaurant 117</v>
      </c>
      <c r="G2542" s="2" t="s">
        <v>785</v>
      </c>
      <c r="H2542" s="2" t="str">
        <f t="array" ref="H2542">_xlfn.XLOOKUP(G2542,Food_Menu!A:A,Food_Menu!B:B)</f>
        <v>Food Item 0218</v>
      </c>
      <c r="I2542" s="2"/>
      <c r="J2542" s="2" t="s">
        <v>164</v>
      </c>
      <c r="K2542" s="2" t="str">
        <f t="array" ref="K2542">_xlfn.XLOOKUP(J2542,Delivery_Partners!A:A,Delivery_Partners!B:B)</f>
        <v>Delivery Partner 161</v>
      </c>
      <c r="L2542" s="3">
        <v>1</v>
      </c>
      <c r="M2542" s="2" t="s">
        <v>101</v>
      </c>
      <c r="N2542" s="2" t="s">
        <v>24</v>
      </c>
      <c r="O2542" s="2"/>
    </row>
    <row r="2543" customHeight="1" spans="1:19">
      <c r="A2543" s="2" t="s">
        <v>4364</v>
      </c>
      <c r="B2543" s="29" t="s">
        <v>1187</v>
      </c>
      <c r="C2543" s="2" t="s">
        <v>3190</v>
      </c>
      <c r="D2543" s="2" t="str">
        <f t="array" ref="D2543">_xlfn.XLOOKUP(C2543,Customers!A:A,Customers!B:B)</f>
        <v>Customer 0636</v>
      </c>
      <c r="E2543" s="2" t="s">
        <v>131</v>
      </c>
      <c r="F2543" s="2" t="str">
        <f t="array" ref="F2543">_xlfn.XLOOKUP(E2543,Restaurants!A:A,Restaurants!B:B)</f>
        <v>Restaurant 075</v>
      </c>
      <c r="G2543" s="2" t="s">
        <v>331</v>
      </c>
      <c r="H2543" s="2" t="str">
        <f t="array" ref="H2543">_xlfn.XLOOKUP(G2543,Food_Menu!A:A,Food_Menu!B:B)</f>
        <v>Food Item 0120</v>
      </c>
      <c r="I2543" s="2">
        <f t="array" ref="I2543">_xlfn.XLOOKUP(G2543,Food_Menu!A:A,Food_Menu!D:D)</f>
        <v>569.73</v>
      </c>
      <c r="J2543" s="2" t="s">
        <v>397</v>
      </c>
      <c r="K2543" s="2" t="str">
        <f t="array" ref="K2543">_xlfn.XLOOKUP(J2543,Delivery_Partners!A:A,Delivery_Partners!B:B)</f>
        <v>Delivery Partner 066</v>
      </c>
      <c r="L2543" s="3">
        <v>2</v>
      </c>
      <c r="M2543" s="2" t="s">
        <v>23</v>
      </c>
      <c r="N2543" s="2" t="s">
        <v>24</v>
      </c>
      <c r="O2543" s="3">
        <v>16</v>
      </c>
      <c r="P2543" s="13">
        <f t="shared" ref="P2543:P2558" si="532">I2543*L2543</f>
        <v>1139.46</v>
      </c>
      <c r="Q2543" s="13" t="str">
        <f t="shared" ref="Q2543:Q2558" si="533">IF(O2543="","Not Delivered",IF(O2543&lt;=30,"Fast",IF(O2543&lt;=60,"Normal","Slow")))</f>
        <v>Fast</v>
      </c>
      <c r="S2543" s="21"/>
    </row>
    <row r="2544" customHeight="1" spans="1:19">
      <c r="A2544" s="2" t="s">
        <v>4365</v>
      </c>
      <c r="B2544" s="29" t="s">
        <v>1270</v>
      </c>
      <c r="C2544" s="2" t="s">
        <v>4366</v>
      </c>
      <c r="D2544" s="2" t="str">
        <f t="array" ref="D2544">_xlfn.XLOOKUP(C2544,Customers!A:A,Customers!B:B)</f>
        <v>Customer 0902</v>
      </c>
      <c r="E2544" s="2" t="s">
        <v>425</v>
      </c>
      <c r="F2544" s="2" t="str">
        <f t="array" ref="F2544">_xlfn.XLOOKUP(E2544,Restaurants!A:A,Restaurants!B:B)</f>
        <v>Restaurant 023</v>
      </c>
      <c r="G2544" s="2" t="s">
        <v>276</v>
      </c>
      <c r="H2544" s="2" t="str">
        <f t="array" ref="H2544">_xlfn.XLOOKUP(G2544,Food_Menu!A:A,Food_Menu!B:B)</f>
        <v>Food Item 0145</v>
      </c>
      <c r="I2544" s="2">
        <f t="array" ref="I2544">_xlfn.XLOOKUP(G2544,Food_Menu!A:A,Food_Menu!D:D)</f>
        <v>530.68</v>
      </c>
      <c r="J2544" s="2" t="s">
        <v>1325</v>
      </c>
      <c r="K2544" s="2" t="str">
        <f t="array" ref="K2544">_xlfn.XLOOKUP(J2544,Delivery_Partners!A:A,Delivery_Partners!B:B)</f>
        <v>Delivery Partner 137</v>
      </c>
      <c r="L2544" s="3">
        <v>1</v>
      </c>
      <c r="M2544" s="2" t="s">
        <v>23</v>
      </c>
      <c r="N2544" s="2" t="s">
        <v>55</v>
      </c>
      <c r="O2544" s="3">
        <v>25</v>
      </c>
      <c r="P2544" s="13">
        <f t="shared" si="532"/>
        <v>530.68</v>
      </c>
      <c r="Q2544" s="13" t="str">
        <f t="shared" si="533"/>
        <v>Fast</v>
      </c>
      <c r="S2544" s="21"/>
    </row>
    <row r="2545" customHeight="1" spans="1:19">
      <c r="A2545" s="2" t="s">
        <v>4367</v>
      </c>
      <c r="B2545" s="29" t="s">
        <v>50</v>
      </c>
      <c r="C2545" s="2" t="s">
        <v>2073</v>
      </c>
      <c r="D2545" s="2" t="str">
        <f t="array" ref="D2545">_xlfn.XLOOKUP(C2545,Customers!A:A,Customers!B:B)</f>
        <v>Customer 0235</v>
      </c>
      <c r="E2545" s="2" t="s">
        <v>335</v>
      </c>
      <c r="F2545" s="2" t="str">
        <f t="array" ref="F2545">_xlfn.XLOOKUP(E2545,Restaurants!A:A,Restaurants!B:B)</f>
        <v>Restaurant 007</v>
      </c>
      <c r="G2545" s="2" t="s">
        <v>1475</v>
      </c>
      <c r="H2545" s="2" t="str">
        <f t="array" ref="H2545">_xlfn.XLOOKUP(G2545,Food_Menu!A:A,Food_Menu!B:B)</f>
        <v>Food Item 0053</v>
      </c>
      <c r="I2545" s="2">
        <f t="array" ref="I2545">_xlfn.XLOOKUP(G2545,Food_Menu!A:A,Food_Menu!D:D)</f>
        <v>308.97</v>
      </c>
      <c r="J2545" s="2" t="s">
        <v>2005</v>
      </c>
      <c r="K2545" s="2" t="str">
        <f t="array" ref="K2545">_xlfn.XLOOKUP(J2545,Delivery_Partners!A:A,Delivery_Partners!B:B)</f>
        <v>Delivery Partner 072</v>
      </c>
      <c r="L2545" s="3">
        <v>1</v>
      </c>
      <c r="M2545" s="2" t="s">
        <v>23</v>
      </c>
      <c r="N2545" s="2" t="s">
        <v>24</v>
      </c>
      <c r="O2545" s="3">
        <v>38</v>
      </c>
      <c r="P2545" s="13">
        <f t="shared" si="532"/>
        <v>308.97</v>
      </c>
      <c r="Q2545" s="13" t="str">
        <f t="shared" si="533"/>
        <v>Normal</v>
      </c>
      <c r="S2545" s="21"/>
    </row>
    <row r="2546" customHeight="1" spans="1:19">
      <c r="A2546" s="2" t="s">
        <v>4368</v>
      </c>
      <c r="B2546" s="29" t="s">
        <v>769</v>
      </c>
      <c r="C2546" s="2" t="s">
        <v>1106</v>
      </c>
      <c r="D2546" s="2" t="str">
        <f t="array" ref="D2546">_xlfn.XLOOKUP(C2546,Customers!A:A,Customers!B:B)</f>
        <v>Customer 0279</v>
      </c>
      <c r="E2546" s="2" t="s">
        <v>795</v>
      </c>
      <c r="F2546" s="2" t="str">
        <f t="array" ref="F2546">_xlfn.XLOOKUP(E2546,Restaurants!A:A,Restaurants!B:B)</f>
        <v>Restaurant 117</v>
      </c>
      <c r="G2546" s="2" t="s">
        <v>826</v>
      </c>
      <c r="H2546" s="2" t="str">
        <f t="array" ref="H2546">_xlfn.XLOOKUP(G2546,Food_Menu!A:A,Food_Menu!B:B)</f>
        <v>Food Item 0072</v>
      </c>
      <c r="I2546" s="2">
        <f t="array" ref="I2546">_xlfn.XLOOKUP(G2546,Food_Menu!A:A,Food_Menu!D:D)</f>
        <v>154.11</v>
      </c>
      <c r="J2546" s="2" t="s">
        <v>231</v>
      </c>
      <c r="K2546" s="2" t="str">
        <f t="array" ref="K2546">_xlfn.XLOOKUP(J2546,Delivery_Partners!A:A,Delivery_Partners!B:B)</f>
        <v>Delivery Partner 013</v>
      </c>
      <c r="L2546" s="3">
        <v>1</v>
      </c>
      <c r="M2546" s="2" t="s">
        <v>23</v>
      </c>
      <c r="N2546" s="2" t="s">
        <v>24</v>
      </c>
      <c r="O2546" s="3">
        <v>26</v>
      </c>
      <c r="P2546" s="13">
        <f t="shared" si="532"/>
        <v>154.11</v>
      </c>
      <c r="Q2546" s="13" t="str">
        <f t="shared" si="533"/>
        <v>Fast</v>
      </c>
      <c r="S2546" s="21"/>
    </row>
    <row r="2547" customHeight="1" spans="1:19">
      <c r="A2547" s="2" t="s">
        <v>4369</v>
      </c>
      <c r="B2547" s="29" t="s">
        <v>479</v>
      </c>
      <c r="C2547" s="2" t="s">
        <v>2552</v>
      </c>
      <c r="D2547" s="2" t="str">
        <f t="array" ref="D2547">_xlfn.XLOOKUP(C2547,Customers!A:A,Customers!B:B)</f>
        <v>Customer 0829</v>
      </c>
      <c r="E2547" s="2" t="s">
        <v>193</v>
      </c>
      <c r="F2547" s="2" t="str">
        <f t="array" ref="F2547">_xlfn.XLOOKUP(E2547,Restaurants!A:A,Restaurants!B:B)</f>
        <v>Restaurant 051</v>
      </c>
      <c r="G2547" s="2" t="s">
        <v>1650</v>
      </c>
      <c r="H2547" s="2" t="str">
        <f t="array" ref="H2547">_xlfn.XLOOKUP(G2547,Food_Menu!A:A,Food_Menu!B:B)</f>
        <v>Food Item 0040</v>
      </c>
      <c r="I2547" s="2">
        <f t="array" ref="I2547">_xlfn.XLOOKUP(G2547,Food_Menu!A:A,Food_Menu!D:D)</f>
        <v>254.86</v>
      </c>
      <c r="J2547" s="2" t="s">
        <v>159</v>
      </c>
      <c r="K2547" s="2" t="str">
        <f t="array" ref="K2547">_xlfn.XLOOKUP(J2547,Delivery_Partners!A:A,Delivery_Partners!B:B)</f>
        <v>Delivery Partner 156</v>
      </c>
      <c r="L2547" s="3">
        <v>2</v>
      </c>
      <c r="M2547" s="2" t="s">
        <v>23</v>
      </c>
      <c r="N2547" s="2" t="s">
        <v>74</v>
      </c>
      <c r="O2547" s="3">
        <v>45</v>
      </c>
      <c r="P2547" s="13">
        <f t="shared" si="532"/>
        <v>509.72</v>
      </c>
      <c r="Q2547" s="13" t="str">
        <f t="shared" si="533"/>
        <v>Normal</v>
      </c>
      <c r="S2547" s="21"/>
    </row>
    <row r="2548" customHeight="1" spans="1:19">
      <c r="A2548" s="2" t="s">
        <v>4370</v>
      </c>
      <c r="B2548" s="29" t="s">
        <v>1875</v>
      </c>
      <c r="C2548" s="2" t="s">
        <v>4371</v>
      </c>
      <c r="D2548" s="2" t="str">
        <f t="array" ref="D2548">_xlfn.XLOOKUP(C2548,Customers!A:A,Customers!B:B)</f>
        <v>Customer 1179</v>
      </c>
      <c r="E2548" s="2" t="s">
        <v>702</v>
      </c>
      <c r="F2548" s="2" t="str">
        <f t="array" ref="F2548">_xlfn.XLOOKUP(E2548,Restaurants!A:A,Restaurants!B:B)</f>
        <v>Restaurant 025</v>
      </c>
      <c r="G2548" s="2" t="s">
        <v>1044</v>
      </c>
      <c r="H2548" s="2" t="str">
        <f t="array" ref="H2548">_xlfn.XLOOKUP(G2548,Food_Menu!A:A,Food_Menu!B:B)</f>
        <v>Food Item 0033</v>
      </c>
      <c r="I2548" s="2">
        <f t="array" ref="I2548">_xlfn.XLOOKUP(G2548,Food_Menu!A:A,Food_Menu!D:D)</f>
        <v>595.57</v>
      </c>
      <c r="J2548" s="2" t="s">
        <v>422</v>
      </c>
      <c r="K2548" s="2" t="str">
        <f t="array" ref="K2548">_xlfn.XLOOKUP(J2548,Delivery_Partners!A:A,Delivery_Partners!B:B)</f>
        <v>Delivery Partner 049</v>
      </c>
      <c r="L2548" s="3">
        <v>2</v>
      </c>
      <c r="M2548" s="2" t="s">
        <v>23</v>
      </c>
      <c r="N2548" s="2" t="s">
        <v>55</v>
      </c>
      <c r="O2548" s="3">
        <v>33</v>
      </c>
      <c r="P2548" s="13">
        <f t="shared" si="532"/>
        <v>1191.14</v>
      </c>
      <c r="Q2548" s="13" t="str">
        <f t="shared" si="533"/>
        <v>Normal</v>
      </c>
      <c r="S2548" s="21"/>
    </row>
    <row r="2549" customHeight="1" spans="1:19">
      <c r="A2549" s="2" t="s">
        <v>4372</v>
      </c>
      <c r="B2549" s="29" t="s">
        <v>933</v>
      </c>
      <c r="C2549" s="2" t="s">
        <v>1796</v>
      </c>
      <c r="D2549" s="2" t="str">
        <f t="array" ref="D2549">_xlfn.XLOOKUP(C2549,Customers!A:A,Customers!B:B)</f>
        <v>Customer 0471</v>
      </c>
      <c r="E2549" s="2" t="s">
        <v>616</v>
      </c>
      <c r="F2549" s="2" t="str">
        <f t="array" ref="F2549">_xlfn.XLOOKUP(E2549,Restaurants!A:A,Restaurants!B:B)</f>
        <v>Restaurant 027</v>
      </c>
      <c r="G2549" s="2" t="s">
        <v>99</v>
      </c>
      <c r="H2549" s="2" t="str">
        <f t="array" ref="H2549">_xlfn.XLOOKUP(G2549,Food_Menu!A:A,Food_Menu!B:B)</f>
        <v>Food Item 0025</v>
      </c>
      <c r="I2549" s="2">
        <f t="array" ref="I2549">_xlfn.XLOOKUP(G2549,Food_Menu!A:A,Food_Menu!D:D)</f>
        <v>246.71</v>
      </c>
      <c r="J2549" s="2" t="s">
        <v>1557</v>
      </c>
      <c r="K2549" s="2" t="str">
        <f t="array" ref="K2549">_xlfn.XLOOKUP(J2549,Delivery_Partners!A:A,Delivery_Partners!B:B)</f>
        <v>Delivery Partner 065</v>
      </c>
      <c r="L2549" s="3">
        <v>1</v>
      </c>
      <c r="M2549" s="2" t="s">
        <v>23</v>
      </c>
      <c r="N2549" s="2" t="s">
        <v>24</v>
      </c>
      <c r="O2549" s="3">
        <v>46</v>
      </c>
      <c r="P2549" s="13">
        <f t="shared" si="532"/>
        <v>246.71</v>
      </c>
      <c r="Q2549" s="13" t="str">
        <f t="shared" si="533"/>
        <v>Normal</v>
      </c>
      <c r="S2549" s="21"/>
    </row>
    <row r="2550" customHeight="1" spans="1:19">
      <c r="A2550" s="2" t="s">
        <v>4373</v>
      </c>
      <c r="B2550" s="29" t="s">
        <v>1187</v>
      </c>
      <c r="C2550" s="2" t="s">
        <v>97</v>
      </c>
      <c r="D2550" s="2" t="str">
        <f t="array" ref="D2550">_xlfn.XLOOKUP(C2550,Customers!A:A,Customers!B:B)</f>
        <v>Customer 0994</v>
      </c>
      <c r="E2550" s="2" t="s">
        <v>71</v>
      </c>
      <c r="F2550" s="2" t="str">
        <f t="array" ref="F2550">_xlfn.XLOOKUP(E2550,Restaurants!A:A,Restaurants!B:B)</f>
        <v>Restaurant 013</v>
      </c>
      <c r="G2550" s="2" t="s">
        <v>111</v>
      </c>
      <c r="H2550" s="2" t="str">
        <f t="array" ref="H2550">_xlfn.XLOOKUP(G2550,Food_Menu!A:A,Food_Menu!B:B)</f>
        <v>Food Item 0197</v>
      </c>
      <c r="I2550" s="2">
        <f t="array" ref="I2550">_xlfn.XLOOKUP(G2550,Food_Menu!A:A,Food_Menu!D:D)</f>
        <v>628.28</v>
      </c>
      <c r="J2550" s="2" t="s">
        <v>567</v>
      </c>
      <c r="K2550" s="2" t="str">
        <f t="array" ref="K2550">_xlfn.XLOOKUP(J2550,Delivery_Partners!A:A,Delivery_Partners!B:B)</f>
        <v>Delivery Partner 104</v>
      </c>
      <c r="L2550" s="3">
        <v>1</v>
      </c>
      <c r="M2550" s="2" t="s">
        <v>23</v>
      </c>
      <c r="N2550" s="2" t="s">
        <v>24</v>
      </c>
      <c r="O2550" s="3">
        <v>32</v>
      </c>
      <c r="P2550" s="13">
        <f t="shared" si="532"/>
        <v>628.28</v>
      </c>
      <c r="Q2550" s="13" t="str">
        <f t="shared" si="533"/>
        <v>Normal</v>
      </c>
      <c r="S2550" s="21"/>
    </row>
    <row r="2551" customHeight="1" spans="1:19">
      <c r="A2551" s="2" t="s">
        <v>4374</v>
      </c>
      <c r="B2551" s="29" t="s">
        <v>690</v>
      </c>
      <c r="C2551" s="2" t="s">
        <v>1422</v>
      </c>
      <c r="D2551" s="2" t="str">
        <f t="array" ref="D2551">_xlfn.XLOOKUP(C2551,Customers!A:A,Customers!B:B)</f>
        <v>Customer 0220</v>
      </c>
      <c r="E2551" s="2" t="s">
        <v>1450</v>
      </c>
      <c r="F2551" s="2" t="str">
        <f t="array" ref="F2551">_xlfn.XLOOKUP(E2551,Restaurants!A:A,Restaurants!B:B)</f>
        <v>Restaurant 024</v>
      </c>
      <c r="G2551" s="2" t="s">
        <v>21</v>
      </c>
      <c r="H2551" s="2" t="str">
        <f t="array" ref="H2551">_xlfn.XLOOKUP(G2551,Food_Menu!A:A,Food_Menu!B:B)</f>
        <v>Food Item 0016</v>
      </c>
      <c r="I2551" s="2">
        <f t="array" ref="I2551">_xlfn.XLOOKUP(G2551,Food_Menu!A:A,Food_Menu!D:D)</f>
        <v>348.44</v>
      </c>
      <c r="J2551" s="2" t="s">
        <v>2141</v>
      </c>
      <c r="K2551" s="2" t="str">
        <f t="array" ref="K2551">_xlfn.XLOOKUP(J2551,Delivery_Partners!A:A,Delivery_Partners!B:B)</f>
        <v>Delivery Partner 080</v>
      </c>
      <c r="L2551" s="3">
        <v>1</v>
      </c>
      <c r="M2551" s="2" t="s">
        <v>23</v>
      </c>
      <c r="N2551" s="2" t="s">
        <v>24</v>
      </c>
      <c r="O2551" s="3">
        <v>42</v>
      </c>
      <c r="P2551" s="13">
        <f t="shared" si="532"/>
        <v>348.44</v>
      </c>
      <c r="Q2551" s="13" t="str">
        <f t="shared" si="533"/>
        <v>Normal</v>
      </c>
      <c r="S2551" s="21"/>
    </row>
    <row r="2552" customHeight="1" spans="1:19">
      <c r="A2552" s="2" t="s">
        <v>4375</v>
      </c>
      <c r="B2552" s="28">
        <v>45814</v>
      </c>
      <c r="C2552" s="2" t="s">
        <v>1271</v>
      </c>
      <c r="D2552" s="2" t="str">
        <f t="array" ref="D2552">_xlfn.XLOOKUP(C2552,Customers!A:A,Customers!B:B)</f>
        <v>Customer 0684</v>
      </c>
      <c r="E2552" s="2" t="s">
        <v>265</v>
      </c>
      <c r="F2552" s="2" t="str">
        <f t="array" ref="F2552">_xlfn.XLOOKUP(E2552,Restaurants!A:A,Restaurants!B:B)</f>
        <v>Restaurant 094</v>
      </c>
      <c r="G2552" s="2" t="s">
        <v>1530</v>
      </c>
      <c r="H2552" s="2" t="str">
        <f t="array" ref="H2552">_xlfn.XLOOKUP(G2552,Food_Menu!A:A,Food_Menu!B:B)</f>
        <v>Food Item 0114</v>
      </c>
      <c r="I2552" s="2">
        <f t="array" ref="I2552">_xlfn.XLOOKUP(G2552,Food_Menu!A:A,Food_Menu!D:D)</f>
        <v>180.58</v>
      </c>
      <c r="J2552" s="2" t="s">
        <v>1246</v>
      </c>
      <c r="K2552" s="2" t="str">
        <f t="array" ref="K2552">_xlfn.XLOOKUP(J2552,Delivery_Partners!A:A,Delivery_Partners!B:B)</f>
        <v>Delivery Partner 048</v>
      </c>
      <c r="L2552" s="3">
        <v>1</v>
      </c>
      <c r="M2552" s="2" t="s">
        <v>23</v>
      </c>
      <c r="N2552" s="2" t="s">
        <v>55</v>
      </c>
      <c r="O2552" s="3">
        <v>24</v>
      </c>
      <c r="P2552" s="13">
        <f t="shared" si="532"/>
        <v>180.58</v>
      </c>
      <c r="Q2552" s="13" t="str">
        <f t="shared" si="533"/>
        <v>Fast</v>
      </c>
      <c r="S2552" s="21"/>
    </row>
    <row r="2553" customHeight="1" spans="1:19">
      <c r="A2553" s="2" t="s">
        <v>4376</v>
      </c>
      <c r="B2553" s="29" t="s">
        <v>233</v>
      </c>
      <c r="C2553" s="2" t="s">
        <v>1542</v>
      </c>
      <c r="D2553" s="2" t="str">
        <f t="array" ref="D2553">_xlfn.XLOOKUP(C2553,Customers!A:A,Customers!B:B)</f>
        <v>Customer 1133</v>
      </c>
      <c r="E2553" s="2" t="s">
        <v>20</v>
      </c>
      <c r="F2553" s="2" t="str">
        <f t="array" ref="F2553">_xlfn.XLOOKUP(E2553,Restaurants!A:A,Restaurants!B:B)</f>
        <v>Restaurant 079</v>
      </c>
      <c r="G2553" s="2" t="s">
        <v>1506</v>
      </c>
      <c r="H2553" s="2" t="str">
        <f t="array" ref="H2553">_xlfn.XLOOKUP(G2553,Food_Menu!A:A,Food_Menu!B:B)</f>
        <v>Food Item 0112</v>
      </c>
      <c r="I2553" s="2">
        <f t="array" ref="I2553">_xlfn.XLOOKUP(G2553,Food_Menu!A:A,Food_Menu!D:D)</f>
        <v>97.22</v>
      </c>
      <c r="J2553" s="2" t="s">
        <v>1160</v>
      </c>
      <c r="K2553" s="2" t="str">
        <f t="array" ref="K2553">_xlfn.XLOOKUP(J2553,Delivery_Partners!A:A,Delivery_Partners!B:B)</f>
        <v>Delivery Partner 145</v>
      </c>
      <c r="L2553" s="3">
        <v>1</v>
      </c>
      <c r="M2553" s="2" t="s">
        <v>23</v>
      </c>
      <c r="N2553" s="2" t="s">
        <v>24</v>
      </c>
      <c r="O2553" s="3">
        <v>58</v>
      </c>
      <c r="P2553" s="13">
        <f t="shared" si="532"/>
        <v>97.22</v>
      </c>
      <c r="Q2553" s="13" t="str">
        <f t="shared" si="533"/>
        <v>Normal</v>
      </c>
      <c r="S2553" s="21"/>
    </row>
    <row r="2554" customHeight="1" spans="1:19">
      <c r="A2554" s="2" t="s">
        <v>4377</v>
      </c>
      <c r="B2554" s="29" t="s">
        <v>50</v>
      </c>
      <c r="C2554" s="2" t="s">
        <v>1553</v>
      </c>
      <c r="D2554" s="2" t="str">
        <f t="array" ref="D2554">_xlfn.XLOOKUP(C2554,Customers!A:A,Customers!B:B)</f>
        <v>Customer 0530</v>
      </c>
      <c r="E2554" s="2" t="s">
        <v>566</v>
      </c>
      <c r="F2554" s="2" t="str">
        <f t="array" ref="F2554">_xlfn.XLOOKUP(E2554,Restaurants!A:A,Restaurants!B:B)</f>
        <v>Restaurant 072</v>
      </c>
      <c r="G2554" s="2" t="s">
        <v>514</v>
      </c>
      <c r="H2554" s="2" t="str">
        <f t="array" ref="H2554">_xlfn.XLOOKUP(G2554,Food_Menu!A:A,Food_Menu!B:B)</f>
        <v>Food Item 0013</v>
      </c>
      <c r="I2554" s="2">
        <f t="array" ref="I2554">_xlfn.XLOOKUP(G2554,Food_Menu!A:A,Food_Menu!D:D)</f>
        <v>584.96</v>
      </c>
      <c r="J2554" s="2" t="s">
        <v>1557</v>
      </c>
      <c r="K2554" s="2" t="str">
        <f t="array" ref="K2554">_xlfn.XLOOKUP(J2554,Delivery_Partners!A:A,Delivery_Partners!B:B)</f>
        <v>Delivery Partner 065</v>
      </c>
      <c r="L2554" s="3">
        <v>2</v>
      </c>
      <c r="M2554" s="2" t="s">
        <v>23</v>
      </c>
      <c r="N2554" s="2" t="s">
        <v>24</v>
      </c>
      <c r="O2554" s="3">
        <v>15</v>
      </c>
      <c r="P2554" s="13">
        <f t="shared" si="532"/>
        <v>1169.92</v>
      </c>
      <c r="Q2554" s="13" t="str">
        <f t="shared" si="533"/>
        <v>Fast</v>
      </c>
      <c r="S2554" s="21"/>
    </row>
    <row r="2555" customHeight="1" spans="1:19">
      <c r="A2555" s="2" t="s">
        <v>4378</v>
      </c>
      <c r="B2555" s="29" t="s">
        <v>2078</v>
      </c>
      <c r="C2555" s="2" t="s">
        <v>2102</v>
      </c>
      <c r="D2555" s="2" t="str">
        <f t="array" ref="D2555">_xlfn.XLOOKUP(C2555,Customers!A:A,Customers!B:B)</f>
        <v>Customer 0609</v>
      </c>
      <c r="E2555" s="2" t="s">
        <v>302</v>
      </c>
      <c r="F2555" s="2" t="str">
        <f t="array" ref="F2555">_xlfn.XLOOKUP(E2555,Restaurants!A:A,Restaurants!B:B)</f>
        <v>Restaurant 002</v>
      </c>
      <c r="G2555" s="2" t="s">
        <v>571</v>
      </c>
      <c r="H2555" s="2" t="str">
        <f t="array" ref="H2555">_xlfn.XLOOKUP(G2555,Food_Menu!A:A,Food_Menu!B:B)</f>
        <v>Food Item 0186</v>
      </c>
      <c r="I2555" s="2">
        <f t="array" ref="I2555">_xlfn.XLOOKUP(G2555,Food_Menu!A:A,Food_Menu!D:D)</f>
        <v>554.45</v>
      </c>
      <c r="J2555" s="2" t="s">
        <v>643</v>
      </c>
      <c r="K2555" s="2" t="str">
        <f t="array" ref="K2555">_xlfn.XLOOKUP(J2555,Delivery_Partners!A:A,Delivery_Partners!B:B)</f>
        <v>Delivery Partner 107</v>
      </c>
      <c r="L2555" s="3">
        <v>2</v>
      </c>
      <c r="M2555" s="2" t="s">
        <v>23</v>
      </c>
      <c r="N2555" s="2" t="s">
        <v>74</v>
      </c>
      <c r="O2555" s="3">
        <v>27</v>
      </c>
      <c r="P2555" s="13">
        <f t="shared" si="532"/>
        <v>1108.9</v>
      </c>
      <c r="Q2555" s="13" t="str">
        <f t="shared" si="533"/>
        <v>Fast</v>
      </c>
      <c r="S2555" s="21"/>
    </row>
    <row r="2556" customHeight="1" spans="1:19">
      <c r="A2556" s="2" t="s">
        <v>4379</v>
      </c>
      <c r="B2556" s="29" t="s">
        <v>64</v>
      </c>
      <c r="C2556" s="2" t="s">
        <v>3211</v>
      </c>
      <c r="D2556" s="2" t="str">
        <f t="array" ref="D2556">_xlfn.XLOOKUP(C2556,Customers!A:A,Customers!B:B)</f>
        <v>Customer 0187</v>
      </c>
      <c r="E2556" s="2" t="s">
        <v>647</v>
      </c>
      <c r="F2556" s="2" t="str">
        <f t="array" ref="F2556">_xlfn.XLOOKUP(E2556,Restaurants!A:A,Restaurants!B:B)</f>
        <v>Restaurant 081</v>
      </c>
      <c r="G2556" s="2" t="s">
        <v>122</v>
      </c>
      <c r="H2556" s="2" t="str">
        <f t="array" ref="H2556">_xlfn.XLOOKUP(G2556,Food_Menu!A:A,Food_Menu!B:B)</f>
        <v>Food Item 0111</v>
      </c>
      <c r="I2556" s="2">
        <f t="array" ref="I2556">_xlfn.XLOOKUP(G2556,Food_Menu!A:A,Food_Menu!D:D)</f>
        <v>237.65</v>
      </c>
      <c r="J2556" s="2" t="s">
        <v>988</v>
      </c>
      <c r="K2556" s="2" t="str">
        <f t="array" ref="K2556">_xlfn.XLOOKUP(J2556,Delivery_Partners!A:A,Delivery_Partners!B:B)</f>
        <v>Delivery Partner 120</v>
      </c>
      <c r="L2556" s="3">
        <v>1</v>
      </c>
      <c r="M2556" s="2" t="s">
        <v>23</v>
      </c>
      <c r="N2556" s="2" t="s">
        <v>55</v>
      </c>
      <c r="O2556" s="3">
        <v>18</v>
      </c>
      <c r="P2556" s="13">
        <f t="shared" si="532"/>
        <v>237.65</v>
      </c>
      <c r="Q2556" s="13" t="str">
        <f t="shared" si="533"/>
        <v>Fast</v>
      </c>
      <c r="S2556" s="21"/>
    </row>
    <row r="2557" customHeight="1" spans="1:19">
      <c r="A2557" s="2" t="s">
        <v>4380</v>
      </c>
      <c r="B2557" s="28">
        <v>45846</v>
      </c>
      <c r="C2557" s="2" t="s">
        <v>3943</v>
      </c>
      <c r="D2557" s="2" t="str">
        <f t="array" ref="D2557">_xlfn.XLOOKUP(C2557,Customers!A:A,Customers!B:B)</f>
        <v>Customer 0634</v>
      </c>
      <c r="E2557" s="2" t="s">
        <v>795</v>
      </c>
      <c r="F2557" s="2" t="str">
        <f t="array" ref="F2557">_xlfn.XLOOKUP(E2557,Restaurants!A:A,Restaurants!B:B)</f>
        <v>Restaurant 117</v>
      </c>
      <c r="G2557" s="2" t="s">
        <v>553</v>
      </c>
      <c r="H2557" s="2" t="str">
        <f t="array" ref="H2557">_xlfn.XLOOKUP(G2557,Food_Menu!A:A,Food_Menu!B:B)</f>
        <v>Food Item 0028</v>
      </c>
      <c r="I2557" s="2">
        <f t="array" ref="I2557">_xlfn.XLOOKUP(G2557,Food_Menu!A:A,Food_Menu!D:D)</f>
        <v>607.73</v>
      </c>
      <c r="J2557" s="2" t="s">
        <v>534</v>
      </c>
      <c r="K2557" s="2" t="str">
        <f t="array" ref="K2557">_xlfn.XLOOKUP(J2557,Delivery_Partners!A:A,Delivery_Partners!B:B)</f>
        <v>Delivery Partner 169</v>
      </c>
      <c r="L2557" s="3">
        <v>3</v>
      </c>
      <c r="M2557" s="2" t="s">
        <v>23</v>
      </c>
      <c r="N2557" s="2" t="s">
        <v>42</v>
      </c>
      <c r="O2557" s="3">
        <v>45</v>
      </c>
      <c r="P2557" s="13">
        <f t="shared" si="532"/>
        <v>1823.19</v>
      </c>
      <c r="Q2557" s="13" t="str">
        <f t="shared" si="533"/>
        <v>Normal</v>
      </c>
      <c r="S2557" s="21"/>
    </row>
    <row r="2558" customHeight="1" spans="1:19">
      <c r="A2558" s="2" t="s">
        <v>4381</v>
      </c>
      <c r="B2558" s="29" t="s">
        <v>1370</v>
      </c>
      <c r="C2558" s="2" t="s">
        <v>560</v>
      </c>
      <c r="D2558" s="2" t="str">
        <f t="array" ref="D2558">_xlfn.XLOOKUP(C2558,Customers!A:A,Customers!B:B)</f>
        <v>Customer 0703</v>
      </c>
      <c r="E2558" s="2" t="s">
        <v>220</v>
      </c>
      <c r="F2558" s="2" t="str">
        <f t="array" ref="F2558">_xlfn.XLOOKUP(E2558,Restaurants!A:A,Restaurants!B:B)</f>
        <v>Restaurant 111</v>
      </c>
      <c r="G2558" s="2" t="s">
        <v>158</v>
      </c>
      <c r="H2558" s="2" t="str">
        <f t="array" ref="H2558">_xlfn.XLOOKUP(G2558,Food_Menu!A:A,Food_Menu!B:B)</f>
        <v>Food Item 0029</v>
      </c>
      <c r="I2558" s="2">
        <f t="array" ref="I2558">_xlfn.XLOOKUP(G2558,Food_Menu!A:A,Food_Menu!D:D)</f>
        <v>434.93</v>
      </c>
      <c r="J2558" s="2" t="s">
        <v>1350</v>
      </c>
      <c r="K2558" s="2" t="str">
        <f t="array" ref="K2558">_xlfn.XLOOKUP(J2558,Delivery_Partners!A:A,Delivery_Partners!B:B)</f>
        <v>Delivery Partner 087</v>
      </c>
      <c r="L2558" s="3">
        <v>1</v>
      </c>
      <c r="M2558" s="2" t="s">
        <v>23</v>
      </c>
      <c r="N2558" s="2" t="s">
        <v>55</v>
      </c>
      <c r="O2558" s="3">
        <v>41</v>
      </c>
      <c r="P2558" s="13">
        <f t="shared" si="532"/>
        <v>434.93</v>
      </c>
      <c r="Q2558" s="13" t="str">
        <f t="shared" si="533"/>
        <v>Normal</v>
      </c>
      <c r="S2558" s="21"/>
    </row>
    <row r="2559" hidden="1" customHeight="1" spans="1:19">
      <c r="A2559" s="2" t="s">
        <v>4382</v>
      </c>
      <c r="B2559" s="28">
        <v>45814</v>
      </c>
      <c r="C2559" s="2" t="s">
        <v>381</v>
      </c>
      <c r="D2559" s="2" t="str">
        <f t="array" ref="D2559">_xlfn.XLOOKUP(C2559,Customers!A:A,Customers!B:B)</f>
        <v>Customer 1178</v>
      </c>
      <c r="E2559" s="2" t="s">
        <v>669</v>
      </c>
      <c r="F2559" s="2" t="str">
        <f t="array" ref="F2559">_xlfn.XLOOKUP(E2559,Restaurants!A:A,Restaurants!B:B)</f>
        <v>Restaurant 048</v>
      </c>
      <c r="G2559" s="2" t="s">
        <v>1547</v>
      </c>
      <c r="H2559" s="2" t="str">
        <f t="array" ref="H2559">_xlfn.XLOOKUP(G2559,Food_Menu!A:A,Food_Menu!B:B)</f>
        <v>Food Item 0155</v>
      </c>
      <c r="I2559" s="2"/>
      <c r="J2559" s="2" t="s">
        <v>368</v>
      </c>
      <c r="K2559" s="2" t="str">
        <f t="array" ref="K2559">_xlfn.XLOOKUP(J2559,Delivery_Partners!A:A,Delivery_Partners!B:B)</f>
        <v>Delivery Partner 085</v>
      </c>
      <c r="L2559" s="3">
        <v>2</v>
      </c>
      <c r="M2559" s="2" t="s">
        <v>101</v>
      </c>
      <c r="N2559" s="2" t="s">
        <v>74</v>
      </c>
      <c r="O2559" s="2"/>
    </row>
    <row r="2560" hidden="1" customHeight="1" spans="1:19">
      <c r="A2560" s="2" t="s">
        <v>4383</v>
      </c>
      <c r="B2560" s="29" t="s">
        <v>2406</v>
      </c>
      <c r="C2560" s="2" t="s">
        <v>1665</v>
      </c>
      <c r="D2560" s="2" t="str">
        <f t="array" ref="D2560">_xlfn.XLOOKUP(C2560,Customers!A:A,Customers!B:B)</f>
        <v>Customer 0242</v>
      </c>
      <c r="E2560" s="2" t="s">
        <v>366</v>
      </c>
      <c r="F2560" s="2" t="str">
        <f t="array" ref="F2560">_xlfn.XLOOKUP(E2560,Restaurants!A:A,Restaurants!B:B)</f>
        <v>Restaurant 073</v>
      </c>
      <c r="G2560" s="2" t="s">
        <v>183</v>
      </c>
      <c r="H2560" s="2" t="str">
        <f t="array" ref="H2560">_xlfn.XLOOKUP(G2560,Food_Menu!A:A,Food_Menu!B:B)</f>
        <v>Food Item 0137</v>
      </c>
      <c r="I2560" s="2"/>
      <c r="J2560" s="2" t="s">
        <v>688</v>
      </c>
      <c r="K2560" s="2" t="str">
        <f t="array" ref="K2560">_xlfn.XLOOKUP(J2560,Delivery_Partners!A:A,Delivery_Partners!B:B)</f>
        <v>Delivery Partner 165</v>
      </c>
      <c r="L2560" s="3">
        <v>1</v>
      </c>
      <c r="M2560" s="2" t="s">
        <v>101</v>
      </c>
      <c r="N2560" s="2" t="s">
        <v>24</v>
      </c>
      <c r="O2560" s="2"/>
    </row>
    <row r="2561" customHeight="1" spans="1:19">
      <c r="A2561" s="2" t="s">
        <v>4384</v>
      </c>
      <c r="B2561" s="29" t="s">
        <v>2247</v>
      </c>
      <c r="C2561" s="2" t="s">
        <v>3967</v>
      </c>
      <c r="D2561" s="2" t="str">
        <f t="array" ref="D2561">_xlfn.XLOOKUP(C2561,Customers!A:A,Customers!B:B)</f>
        <v>Customer 0440</v>
      </c>
      <c r="E2561" s="2" t="s">
        <v>666</v>
      </c>
      <c r="F2561" s="2" t="str">
        <f t="array" ref="F2561">_xlfn.XLOOKUP(E2561,Restaurants!A:A,Restaurants!B:B)</f>
        <v>Restaurant 036</v>
      </c>
      <c r="G2561" s="2" t="s">
        <v>447</v>
      </c>
      <c r="H2561" s="2" t="str">
        <f t="array" ref="H2561">_xlfn.XLOOKUP(G2561,Food_Menu!A:A,Food_Menu!B:B)</f>
        <v>Food Item 0091</v>
      </c>
      <c r="I2561" s="2">
        <f t="array" ref="I2561">_xlfn.XLOOKUP(G2561,Food_Menu!A:A,Food_Menu!D:D)</f>
        <v>434.43</v>
      </c>
      <c r="J2561" s="2" t="s">
        <v>1350</v>
      </c>
      <c r="K2561" s="2" t="str">
        <f t="array" ref="K2561">_xlfn.XLOOKUP(J2561,Delivery_Partners!A:A,Delivery_Partners!B:B)</f>
        <v>Delivery Partner 087</v>
      </c>
      <c r="L2561" s="3">
        <v>2</v>
      </c>
      <c r="M2561" s="2" t="s">
        <v>23</v>
      </c>
      <c r="N2561" s="2" t="s">
        <v>24</v>
      </c>
      <c r="O2561" s="3">
        <v>27</v>
      </c>
      <c r="P2561" s="13">
        <f t="shared" ref="P2561:P2607" si="534">I2561*L2561</f>
        <v>868.86</v>
      </c>
      <c r="Q2561" s="13" t="str">
        <f t="shared" ref="Q2561:Q2607" si="535">IF(O2561="","Not Delivered",IF(O2561&lt;=30,"Fast",IF(O2561&lt;=60,"Normal","Slow")))</f>
        <v>Fast</v>
      </c>
      <c r="S2561" s="21"/>
    </row>
    <row r="2562" customHeight="1" spans="1:19">
      <c r="A2562" s="2" t="s">
        <v>4385</v>
      </c>
      <c r="B2562" s="28">
        <v>45908</v>
      </c>
      <c r="C2562" s="2" t="s">
        <v>4386</v>
      </c>
      <c r="D2562" s="2" t="str">
        <f t="array" ref="D2562">_xlfn.XLOOKUP(C2562,Customers!A:A,Customers!B:B)</f>
        <v>Customer 0777</v>
      </c>
      <c r="E2562" s="2" t="s">
        <v>771</v>
      </c>
      <c r="F2562" s="2" t="str">
        <f t="array" ref="F2562">_xlfn.XLOOKUP(E2562,Restaurants!A:A,Restaurants!B:B)</f>
        <v>Restaurant 107</v>
      </c>
      <c r="G2562" s="2" t="s">
        <v>400</v>
      </c>
      <c r="H2562" s="2" t="str">
        <f t="array" ref="H2562">_xlfn.XLOOKUP(G2562,Food_Menu!A:A,Food_Menu!B:B)</f>
        <v>Food Item 0090</v>
      </c>
      <c r="I2562" s="2">
        <f t="array" ref="I2562">_xlfn.XLOOKUP(G2562,Food_Menu!A:A,Food_Menu!D:D)</f>
        <v>629.64</v>
      </c>
      <c r="J2562" s="2" t="s">
        <v>714</v>
      </c>
      <c r="K2562" s="2" t="str">
        <f t="array" ref="K2562">_xlfn.XLOOKUP(J2562,Delivery_Partners!A:A,Delivery_Partners!B:B)</f>
        <v>Delivery Partner 054</v>
      </c>
      <c r="L2562" s="3">
        <v>1</v>
      </c>
      <c r="M2562" s="2" t="s">
        <v>23</v>
      </c>
      <c r="N2562" s="2" t="s">
        <v>24</v>
      </c>
      <c r="O2562" s="3">
        <v>40</v>
      </c>
      <c r="P2562" s="13">
        <f t="shared" si="534"/>
        <v>629.64</v>
      </c>
      <c r="Q2562" s="13" t="str">
        <f t="shared" si="535"/>
        <v>Normal</v>
      </c>
      <c r="S2562" s="21"/>
    </row>
    <row r="2563" customHeight="1" spans="1:19">
      <c r="A2563" s="2" t="s">
        <v>4387</v>
      </c>
      <c r="B2563" s="29" t="s">
        <v>599</v>
      </c>
      <c r="C2563" s="2" t="s">
        <v>761</v>
      </c>
      <c r="D2563" s="2" t="str">
        <f t="array" ref="D2563">_xlfn.XLOOKUP(C2563,Customers!A:A,Customers!B:B)</f>
        <v>Customer 1132</v>
      </c>
      <c r="E2563" s="2" t="s">
        <v>220</v>
      </c>
      <c r="F2563" s="2" t="str">
        <f t="array" ref="F2563">_xlfn.XLOOKUP(E2563,Restaurants!A:A,Restaurants!B:B)</f>
        <v>Restaurant 111</v>
      </c>
      <c r="G2563" s="2" t="s">
        <v>2712</v>
      </c>
      <c r="H2563" s="2" t="str">
        <f t="array" ref="H2563">_xlfn.XLOOKUP(G2563,Food_Menu!A:A,Food_Menu!B:B)</f>
        <v>Food Item 0008</v>
      </c>
      <c r="I2563" s="2">
        <f t="array" ref="I2563">_xlfn.XLOOKUP(G2563,Food_Menu!A:A,Food_Menu!D:D)</f>
        <v>417.54</v>
      </c>
      <c r="J2563" s="2" t="s">
        <v>1375</v>
      </c>
      <c r="K2563" s="2" t="str">
        <f t="array" ref="K2563">_xlfn.XLOOKUP(J2563,Delivery_Partners!A:A,Delivery_Partners!B:B)</f>
        <v>Delivery Partner 008</v>
      </c>
      <c r="L2563" s="3">
        <v>1</v>
      </c>
      <c r="M2563" s="2" t="s">
        <v>23</v>
      </c>
      <c r="N2563" s="2" t="s">
        <v>24</v>
      </c>
      <c r="O2563" s="3">
        <v>42</v>
      </c>
      <c r="P2563" s="13">
        <f t="shared" si="534"/>
        <v>417.54</v>
      </c>
      <c r="Q2563" s="13" t="str">
        <f t="shared" si="535"/>
        <v>Normal</v>
      </c>
      <c r="S2563" s="21"/>
    </row>
    <row r="2564" customHeight="1" spans="1:19">
      <c r="A2564" s="2" t="s">
        <v>4388</v>
      </c>
      <c r="B2564" s="29" t="s">
        <v>205</v>
      </c>
      <c r="C2564" s="2" t="s">
        <v>2203</v>
      </c>
      <c r="D2564" s="2" t="str">
        <f t="array" ref="D2564">_xlfn.XLOOKUP(C2564,Customers!A:A,Customers!B:B)</f>
        <v>Customer 0286</v>
      </c>
      <c r="E2564" s="2" t="s">
        <v>616</v>
      </c>
      <c r="F2564" s="2" t="str">
        <f t="array" ref="F2564">_xlfn.XLOOKUP(E2564,Restaurants!A:A,Restaurants!B:B)</f>
        <v>Restaurant 027</v>
      </c>
      <c r="G2564" s="2" t="s">
        <v>2712</v>
      </c>
      <c r="H2564" s="2" t="str">
        <f t="array" ref="H2564">_xlfn.XLOOKUP(G2564,Food_Menu!A:A,Food_Menu!B:B)</f>
        <v>Food Item 0008</v>
      </c>
      <c r="I2564" s="2">
        <f t="array" ref="I2564">_xlfn.XLOOKUP(G2564,Food_Menu!A:A,Food_Menu!D:D)</f>
        <v>417.54</v>
      </c>
      <c r="J2564" s="2" t="s">
        <v>1142</v>
      </c>
      <c r="K2564" s="2" t="str">
        <f t="array" ref="K2564">_xlfn.XLOOKUP(J2564,Delivery_Partners!A:A,Delivery_Partners!B:B)</f>
        <v>Delivery Partner 059</v>
      </c>
      <c r="L2564" s="3">
        <v>1</v>
      </c>
      <c r="M2564" s="2" t="s">
        <v>23</v>
      </c>
      <c r="N2564" s="2" t="s">
        <v>42</v>
      </c>
      <c r="O2564" s="3">
        <v>32</v>
      </c>
      <c r="P2564" s="13">
        <f t="shared" si="534"/>
        <v>417.54</v>
      </c>
      <c r="Q2564" s="13" t="str">
        <f t="shared" si="535"/>
        <v>Normal</v>
      </c>
      <c r="S2564" s="21"/>
    </row>
    <row r="2565" customHeight="1" spans="1:19">
      <c r="A2565" s="2" t="s">
        <v>4389</v>
      </c>
      <c r="B2565" s="29" t="s">
        <v>329</v>
      </c>
      <c r="C2565" s="2" t="s">
        <v>1163</v>
      </c>
      <c r="D2565" s="2" t="str">
        <f t="array" ref="D2565">_xlfn.XLOOKUP(C2565,Customers!A:A,Customers!B:B)</f>
        <v>Customer 0834</v>
      </c>
      <c r="E2565" s="2" t="s">
        <v>89</v>
      </c>
      <c r="F2565" s="2" t="str">
        <f t="array" ref="F2565">_xlfn.XLOOKUP(E2565,Restaurants!A:A,Restaurants!B:B)</f>
        <v>Restaurant 059</v>
      </c>
      <c r="G2565" s="2" t="s">
        <v>144</v>
      </c>
      <c r="H2565" s="2" t="str">
        <f t="array" ref="H2565">_xlfn.XLOOKUP(G2565,Food_Menu!A:A,Food_Menu!B:B)</f>
        <v>Food Item 0118</v>
      </c>
      <c r="I2565" s="2">
        <f t="array" ref="I2565">_xlfn.XLOOKUP(G2565,Food_Menu!A:A,Food_Menu!D:D)</f>
        <v>301.92</v>
      </c>
      <c r="J2565" s="2" t="s">
        <v>651</v>
      </c>
      <c r="K2565" s="2" t="str">
        <f t="array" ref="K2565">_xlfn.XLOOKUP(J2565,Delivery_Partners!A:A,Delivery_Partners!B:B)</f>
        <v>Delivery Partner 036</v>
      </c>
      <c r="L2565" s="3">
        <v>2</v>
      </c>
      <c r="M2565" s="2" t="s">
        <v>23</v>
      </c>
      <c r="N2565" s="2" t="s">
        <v>55</v>
      </c>
      <c r="O2565" s="3">
        <v>46</v>
      </c>
      <c r="P2565" s="13">
        <f t="shared" si="534"/>
        <v>603.84</v>
      </c>
      <c r="Q2565" s="13" t="str">
        <f t="shared" si="535"/>
        <v>Normal</v>
      </c>
      <c r="S2565" s="21"/>
    </row>
    <row r="2566" customHeight="1" spans="1:19">
      <c r="A2566" s="2" t="s">
        <v>4390</v>
      </c>
      <c r="B2566" s="29" t="s">
        <v>2420</v>
      </c>
      <c r="C2566" s="2" t="s">
        <v>2404</v>
      </c>
      <c r="D2566" s="2" t="str">
        <f t="array" ref="D2566">_xlfn.XLOOKUP(C2566,Customers!A:A,Customers!B:B)</f>
        <v>Customer 1056</v>
      </c>
      <c r="E2566" s="2" t="s">
        <v>230</v>
      </c>
      <c r="F2566" s="2" t="str">
        <f t="array" ref="F2566">_xlfn.XLOOKUP(E2566,Restaurants!A:A,Restaurants!B:B)</f>
        <v>Restaurant 029</v>
      </c>
      <c r="G2566" s="2" t="s">
        <v>946</v>
      </c>
      <c r="H2566" s="2" t="str">
        <f t="array" ref="H2566">_xlfn.XLOOKUP(G2566,Food_Menu!A:A,Food_Menu!B:B)</f>
        <v>Food Item 0081</v>
      </c>
      <c r="I2566" s="2">
        <f t="array" ref="I2566">_xlfn.XLOOKUP(G2566,Food_Menu!A:A,Food_Menu!D:D)</f>
        <v>453.95</v>
      </c>
      <c r="J2566" s="2" t="s">
        <v>679</v>
      </c>
      <c r="K2566" s="2" t="str">
        <f t="array" ref="K2566">_xlfn.XLOOKUP(J2566,Delivery_Partners!A:A,Delivery_Partners!B:B)</f>
        <v>Delivery Partner 055</v>
      </c>
      <c r="L2566" s="3">
        <v>3</v>
      </c>
      <c r="M2566" s="2" t="s">
        <v>23</v>
      </c>
      <c r="N2566" s="2" t="s">
        <v>24</v>
      </c>
      <c r="O2566" s="3">
        <v>33</v>
      </c>
      <c r="P2566" s="13">
        <f t="shared" si="534"/>
        <v>1361.85</v>
      </c>
      <c r="Q2566" s="13" t="str">
        <f t="shared" si="535"/>
        <v>Normal</v>
      </c>
      <c r="S2566" s="21"/>
    </row>
    <row r="2567" customHeight="1" spans="1:19">
      <c r="A2567" s="2" t="s">
        <v>4391</v>
      </c>
      <c r="B2567" s="29" t="s">
        <v>780</v>
      </c>
      <c r="C2567" s="2" t="s">
        <v>4392</v>
      </c>
      <c r="D2567" s="2" t="str">
        <f t="array" ref="D2567">_xlfn.XLOOKUP(C2567,Customers!A:A,Customers!B:B)</f>
        <v>Customer 0760</v>
      </c>
      <c r="E2567" s="2" t="s">
        <v>712</v>
      </c>
      <c r="F2567" s="2" t="str">
        <f t="array" ref="F2567">_xlfn.XLOOKUP(E2567,Restaurants!A:A,Restaurants!B:B)</f>
        <v>Restaurant 074</v>
      </c>
      <c r="G2567" s="2" t="s">
        <v>47</v>
      </c>
      <c r="H2567" s="2" t="str">
        <f t="array" ref="H2567">_xlfn.XLOOKUP(G2567,Food_Menu!A:A,Food_Menu!B:B)</f>
        <v>Food Item 0056</v>
      </c>
      <c r="I2567" s="2">
        <f t="array" ref="I2567">_xlfn.XLOOKUP(G2567,Food_Menu!A:A,Food_Menu!D:D)</f>
        <v>536.41</v>
      </c>
      <c r="J2567" s="2" t="s">
        <v>572</v>
      </c>
      <c r="K2567" s="2" t="str">
        <f t="array" ref="K2567">_xlfn.XLOOKUP(J2567,Delivery_Partners!A:A,Delivery_Partners!B:B)</f>
        <v>Delivery Partner 098</v>
      </c>
      <c r="L2567" s="3">
        <v>2</v>
      </c>
      <c r="M2567" s="2" t="s">
        <v>23</v>
      </c>
      <c r="N2567" s="2" t="s">
        <v>24</v>
      </c>
      <c r="O2567" s="3">
        <v>39</v>
      </c>
      <c r="P2567" s="13">
        <f t="shared" si="534"/>
        <v>1072.82</v>
      </c>
      <c r="Q2567" s="13" t="str">
        <f t="shared" si="535"/>
        <v>Normal</v>
      </c>
      <c r="S2567" s="21"/>
    </row>
    <row r="2568" customHeight="1" spans="1:19">
      <c r="A2568" s="2" t="s">
        <v>4393</v>
      </c>
      <c r="B2568" s="28">
        <v>45759</v>
      </c>
      <c r="C2568" s="2" t="s">
        <v>1653</v>
      </c>
      <c r="D2568" s="2" t="str">
        <f t="array" ref="D2568">_xlfn.XLOOKUP(C2568,Customers!A:A,Customers!B:B)</f>
        <v>Customer 0513</v>
      </c>
      <c r="E2568" s="2" t="s">
        <v>666</v>
      </c>
      <c r="F2568" s="2" t="str">
        <f t="array" ref="F2568">_xlfn.XLOOKUP(E2568,Restaurants!A:A,Restaurants!B:B)</f>
        <v>Restaurant 036</v>
      </c>
      <c r="G2568" s="2" t="s">
        <v>413</v>
      </c>
      <c r="H2568" s="2" t="str">
        <f t="array" ref="H2568">_xlfn.XLOOKUP(G2568,Food_Menu!A:A,Food_Menu!B:B)</f>
        <v>Food Item 0084</v>
      </c>
      <c r="I2568" s="2">
        <f t="array" ref="I2568">_xlfn.XLOOKUP(G2568,Food_Menu!A:A,Food_Menu!D:D)</f>
        <v>587.45</v>
      </c>
      <c r="J2568" s="2" t="s">
        <v>564</v>
      </c>
      <c r="K2568" s="2" t="str">
        <f t="array" ref="K2568">_xlfn.XLOOKUP(J2568,Delivery_Partners!A:A,Delivery_Partners!B:B)</f>
        <v>Delivery Partner 095</v>
      </c>
      <c r="L2568" s="3">
        <v>2</v>
      </c>
      <c r="M2568" s="2" t="s">
        <v>23</v>
      </c>
      <c r="N2568" s="2" t="s">
        <v>55</v>
      </c>
      <c r="O2568" s="3">
        <v>32</v>
      </c>
      <c r="P2568" s="13">
        <f t="shared" si="534"/>
        <v>1174.9</v>
      </c>
      <c r="Q2568" s="13" t="str">
        <f t="shared" si="535"/>
        <v>Normal</v>
      </c>
      <c r="S2568" s="21"/>
    </row>
    <row r="2569" customHeight="1" spans="1:19">
      <c r="A2569" s="2" t="s">
        <v>4394</v>
      </c>
      <c r="B2569" s="29" t="s">
        <v>1671</v>
      </c>
      <c r="C2569" s="2" t="s">
        <v>2642</v>
      </c>
      <c r="D2569" s="2" t="str">
        <f t="array" ref="D2569">_xlfn.XLOOKUP(C2569,Customers!A:A,Customers!B:B)</f>
        <v>Customer 0282</v>
      </c>
      <c r="E2569" s="2" t="s">
        <v>1342</v>
      </c>
      <c r="F2569" s="2" t="str">
        <f t="array" ref="F2569">_xlfn.XLOOKUP(E2569,Restaurants!A:A,Restaurants!B:B)</f>
        <v>Restaurant 084</v>
      </c>
      <c r="G2569" s="2" t="s">
        <v>40</v>
      </c>
      <c r="H2569" s="2" t="str">
        <f t="array" ref="H2569">_xlfn.XLOOKUP(G2569,Food_Menu!A:A,Food_Menu!B:B)</f>
        <v>Food Item 0134</v>
      </c>
      <c r="I2569" s="2">
        <f t="array" ref="I2569">_xlfn.XLOOKUP(G2569,Food_Menu!A:A,Food_Menu!D:D)</f>
        <v>467.29</v>
      </c>
      <c r="J2569" s="2" t="s">
        <v>299</v>
      </c>
      <c r="K2569" s="2" t="str">
        <f t="array" ref="K2569">_xlfn.XLOOKUP(J2569,Delivery_Partners!A:A,Delivery_Partners!B:B)</f>
        <v>Delivery Partner 034</v>
      </c>
      <c r="L2569" s="3">
        <v>1</v>
      </c>
      <c r="M2569" s="2" t="s">
        <v>23</v>
      </c>
      <c r="N2569" s="2" t="s">
        <v>24</v>
      </c>
      <c r="O2569" s="3">
        <v>15</v>
      </c>
      <c r="P2569" s="13">
        <f t="shared" si="534"/>
        <v>467.29</v>
      </c>
      <c r="Q2569" s="13" t="str">
        <f t="shared" si="535"/>
        <v>Fast</v>
      </c>
      <c r="S2569" s="21"/>
    </row>
    <row r="2570" customHeight="1" spans="1:19">
      <c r="A2570" s="2" t="s">
        <v>4395</v>
      </c>
      <c r="B2570" s="28">
        <v>45906</v>
      </c>
      <c r="C2570" s="2" t="s">
        <v>1266</v>
      </c>
      <c r="D2570" s="2" t="str">
        <f t="array" ref="D2570">_xlfn.XLOOKUP(C2570,Customers!A:A,Customers!B:B)</f>
        <v>Customer 0346</v>
      </c>
      <c r="E2570" s="2" t="s">
        <v>807</v>
      </c>
      <c r="F2570" s="2" t="str">
        <f t="array" ref="F2570">_xlfn.XLOOKUP(E2570,Restaurants!A:A,Restaurants!B:B)</f>
        <v>Restaurant 118</v>
      </c>
      <c r="G2570" s="2" t="s">
        <v>848</v>
      </c>
      <c r="H2570" s="2" t="str">
        <f t="array" ref="H2570">_xlfn.XLOOKUP(G2570,Food_Menu!A:A,Food_Menu!B:B)</f>
        <v>Food Item 0065</v>
      </c>
      <c r="I2570" s="2">
        <f t="array" ref="I2570">_xlfn.XLOOKUP(G2570,Food_Menu!A:A,Food_Menu!D:D)</f>
        <v>105.31</v>
      </c>
      <c r="J2570" s="2" t="s">
        <v>1408</v>
      </c>
      <c r="K2570" s="2" t="str">
        <f t="array" ref="K2570">_xlfn.XLOOKUP(J2570,Delivery_Partners!A:A,Delivery_Partners!B:B)</f>
        <v>Delivery Partner 084</v>
      </c>
      <c r="L2570" s="3">
        <v>2</v>
      </c>
      <c r="M2570" s="2" t="s">
        <v>23</v>
      </c>
      <c r="N2570" s="2" t="s">
        <v>42</v>
      </c>
      <c r="O2570" s="3">
        <v>34</v>
      </c>
      <c r="P2570" s="13">
        <f t="shared" si="534"/>
        <v>210.62</v>
      </c>
      <c r="Q2570" s="13" t="str">
        <f t="shared" si="535"/>
        <v>Normal</v>
      </c>
      <c r="S2570" s="21"/>
    </row>
    <row r="2571" customHeight="1" spans="1:19">
      <c r="A2571" s="2" t="s">
        <v>4396</v>
      </c>
      <c r="B2571" s="29" t="s">
        <v>320</v>
      </c>
      <c r="C2571" s="2" t="s">
        <v>3280</v>
      </c>
      <c r="D2571" s="2" t="str">
        <f t="array" ref="D2571">_xlfn.XLOOKUP(C2571,Customers!A:A,Customers!B:B)</f>
        <v>Customer 0063</v>
      </c>
      <c r="E2571" s="2" t="s">
        <v>239</v>
      </c>
      <c r="F2571" s="2" t="str">
        <f t="array" ref="F2571">_xlfn.XLOOKUP(E2571,Restaurants!A:A,Restaurants!B:B)</f>
        <v>Restaurant 105</v>
      </c>
      <c r="G2571" s="2" t="s">
        <v>477</v>
      </c>
      <c r="H2571" s="2" t="str">
        <f t="array" ref="H2571">_xlfn.XLOOKUP(G2571,Food_Menu!A:A,Food_Menu!B:B)</f>
        <v>Food Item 0077</v>
      </c>
      <c r="I2571" s="2">
        <f t="array" ref="I2571">_xlfn.XLOOKUP(G2571,Food_Menu!A:A,Food_Menu!D:D)</f>
        <v>161.62</v>
      </c>
      <c r="J2571" s="2" t="s">
        <v>1683</v>
      </c>
      <c r="K2571" s="2" t="str">
        <f t="array" ref="K2571">_xlfn.XLOOKUP(J2571,Delivery_Partners!A:A,Delivery_Partners!B:B)</f>
        <v>Delivery Partner 082</v>
      </c>
      <c r="L2571" s="3">
        <v>3</v>
      </c>
      <c r="M2571" s="2" t="s">
        <v>23</v>
      </c>
      <c r="N2571" s="2" t="s">
        <v>74</v>
      </c>
      <c r="O2571" s="3">
        <v>25</v>
      </c>
      <c r="P2571" s="13">
        <f t="shared" si="534"/>
        <v>484.86</v>
      </c>
      <c r="Q2571" s="13" t="str">
        <f t="shared" si="535"/>
        <v>Fast</v>
      </c>
      <c r="S2571" s="21"/>
    </row>
    <row r="2572" customHeight="1" spans="1:19">
      <c r="A2572" s="2" t="s">
        <v>4397</v>
      </c>
      <c r="B2572" s="29" t="s">
        <v>1623</v>
      </c>
      <c r="C2572" s="2" t="s">
        <v>2227</v>
      </c>
      <c r="D2572" s="2" t="str">
        <f t="array" ref="D2572">_xlfn.XLOOKUP(C2572,Customers!A:A,Customers!B:B)</f>
        <v>Customer 0183</v>
      </c>
      <c r="E2572" s="2" t="s">
        <v>451</v>
      </c>
      <c r="F2572" s="2" t="str">
        <f t="array" ref="F2572">_xlfn.XLOOKUP(E2572,Restaurants!A:A,Restaurants!B:B)</f>
        <v>Restaurant 022</v>
      </c>
      <c r="G2572" s="2" t="s">
        <v>1272</v>
      </c>
      <c r="H2572" s="2" t="str">
        <f t="array" ref="H2572">_xlfn.XLOOKUP(G2572,Food_Menu!A:A,Food_Menu!B:B)</f>
        <v>Food Item 0063</v>
      </c>
      <c r="I2572" s="2">
        <f t="array" ref="I2572">_xlfn.XLOOKUP(G2572,Food_Menu!A:A,Food_Menu!D:D)</f>
        <v>539.41</v>
      </c>
      <c r="J2572" s="2" t="s">
        <v>1375</v>
      </c>
      <c r="K2572" s="2" t="str">
        <f t="array" ref="K2572">_xlfn.XLOOKUP(J2572,Delivery_Partners!A:A,Delivery_Partners!B:B)</f>
        <v>Delivery Partner 008</v>
      </c>
      <c r="L2572" s="3">
        <v>1</v>
      </c>
      <c r="M2572" s="2" t="s">
        <v>23</v>
      </c>
      <c r="N2572" s="2" t="s">
        <v>42</v>
      </c>
      <c r="O2572" s="3">
        <v>52</v>
      </c>
      <c r="P2572" s="13">
        <f t="shared" si="534"/>
        <v>539.41</v>
      </c>
      <c r="Q2572" s="13" t="str">
        <f t="shared" si="535"/>
        <v>Normal</v>
      </c>
      <c r="S2572" s="21"/>
    </row>
    <row r="2573" customHeight="1" spans="1:19">
      <c r="A2573" s="2" t="s">
        <v>4398</v>
      </c>
      <c r="B2573" s="29" t="s">
        <v>483</v>
      </c>
      <c r="C2573" s="2" t="s">
        <v>1613</v>
      </c>
      <c r="D2573" s="2" t="str">
        <f t="array" ref="D2573">_xlfn.XLOOKUP(C2573,Customers!A:A,Customers!B:B)</f>
        <v>Customer 0526</v>
      </c>
      <c r="E2573" s="2" t="s">
        <v>1031</v>
      </c>
      <c r="F2573" s="2" t="str">
        <f t="array" ref="F2573">_xlfn.XLOOKUP(E2573,Restaurants!A:A,Restaurants!B:B)</f>
        <v>Restaurant 016</v>
      </c>
      <c r="G2573" s="2" t="s">
        <v>1212</v>
      </c>
      <c r="H2573" s="2" t="str">
        <f t="array" ref="H2573">_xlfn.XLOOKUP(G2573,Food_Menu!A:A,Food_Menu!B:B)</f>
        <v>Food Item 0147</v>
      </c>
      <c r="I2573" s="2">
        <f t="array" ref="I2573">_xlfn.XLOOKUP(G2573,Food_Menu!A:A,Food_Menu!D:D)</f>
        <v>263.56</v>
      </c>
      <c r="J2573" s="2" t="s">
        <v>62</v>
      </c>
      <c r="K2573" s="2" t="str">
        <f t="array" ref="K2573">_xlfn.XLOOKUP(J2573,Delivery_Partners!A:A,Delivery_Partners!B:B)</f>
        <v>Delivery Partner 051</v>
      </c>
      <c r="L2573" s="3">
        <v>1</v>
      </c>
      <c r="M2573" s="2" t="s">
        <v>23</v>
      </c>
      <c r="N2573" s="2" t="s">
        <v>24</v>
      </c>
      <c r="O2573" s="3">
        <v>19</v>
      </c>
      <c r="P2573" s="13">
        <f t="shared" si="534"/>
        <v>263.56</v>
      </c>
      <c r="Q2573" s="13" t="str">
        <f t="shared" si="535"/>
        <v>Fast</v>
      </c>
      <c r="S2573" s="21"/>
    </row>
    <row r="2574" customHeight="1" spans="1:19">
      <c r="A2574" s="2" t="s">
        <v>4399</v>
      </c>
      <c r="B2574" s="29" t="s">
        <v>743</v>
      </c>
      <c r="C2574" s="2" t="s">
        <v>1607</v>
      </c>
      <c r="D2574" s="2" t="str">
        <f t="array" ref="D2574">_xlfn.XLOOKUP(C2574,Customers!A:A,Customers!B:B)</f>
        <v>Customer 0169</v>
      </c>
      <c r="E2574" s="2" t="s">
        <v>721</v>
      </c>
      <c r="F2574" s="2" t="str">
        <f t="array" ref="F2574">_xlfn.XLOOKUP(E2574,Restaurants!A:A,Restaurants!B:B)</f>
        <v>Restaurant 098</v>
      </c>
      <c r="G2574" s="2" t="s">
        <v>514</v>
      </c>
      <c r="H2574" s="2" t="str">
        <f t="array" ref="H2574">_xlfn.XLOOKUP(G2574,Food_Menu!A:A,Food_Menu!B:B)</f>
        <v>Food Item 0013</v>
      </c>
      <c r="I2574" s="2">
        <f t="array" ref="I2574">_xlfn.XLOOKUP(G2574,Food_Menu!A:A,Food_Menu!D:D)</f>
        <v>584.96</v>
      </c>
      <c r="J2574" s="2" t="s">
        <v>323</v>
      </c>
      <c r="K2574" s="2" t="str">
        <f t="array" ref="K2574">_xlfn.XLOOKUP(J2574,Delivery_Partners!A:A,Delivery_Partners!B:B)</f>
        <v>Delivery Partner 131</v>
      </c>
      <c r="L2574" s="3">
        <v>1</v>
      </c>
      <c r="M2574" s="2" t="s">
        <v>23</v>
      </c>
      <c r="N2574" s="2" t="s">
        <v>55</v>
      </c>
      <c r="O2574" s="3">
        <v>50</v>
      </c>
      <c r="P2574" s="13">
        <f t="shared" si="534"/>
        <v>584.96</v>
      </c>
      <c r="Q2574" s="13" t="str">
        <f t="shared" si="535"/>
        <v>Normal</v>
      </c>
      <c r="S2574" s="21"/>
    </row>
    <row r="2575" customHeight="1" spans="1:19">
      <c r="A2575" s="2" t="s">
        <v>4400</v>
      </c>
      <c r="B2575" s="28">
        <v>45936</v>
      </c>
      <c r="C2575" s="2" t="s">
        <v>3551</v>
      </c>
      <c r="D2575" s="2" t="str">
        <f t="array" ref="D2575">_xlfn.XLOOKUP(C2575,Customers!A:A,Customers!B:B)</f>
        <v>Customer 0013</v>
      </c>
      <c r="E2575" s="2" t="s">
        <v>465</v>
      </c>
      <c r="F2575" s="2" t="str">
        <f t="array" ref="F2575">_xlfn.XLOOKUP(E2575,Restaurants!A:A,Restaurants!B:B)</f>
        <v>Restaurant 010</v>
      </c>
      <c r="G2575" s="2" t="s">
        <v>659</v>
      </c>
      <c r="H2575" s="2" t="str">
        <f t="array" ref="H2575">_xlfn.XLOOKUP(G2575,Food_Menu!A:A,Food_Menu!B:B)</f>
        <v>Food Item 0203</v>
      </c>
      <c r="I2575" s="2">
        <f t="array" ref="I2575">_xlfn.XLOOKUP(G2575,Food_Menu!A:A,Food_Menu!D:D)</f>
        <v>406.91</v>
      </c>
      <c r="J2575" s="2" t="s">
        <v>337</v>
      </c>
      <c r="K2575" s="2" t="str">
        <f t="array" ref="K2575">_xlfn.XLOOKUP(J2575,Delivery_Partners!A:A,Delivery_Partners!B:B)</f>
        <v>Delivery Partner 004</v>
      </c>
      <c r="L2575" s="3">
        <v>1</v>
      </c>
      <c r="M2575" s="2" t="s">
        <v>23</v>
      </c>
      <c r="N2575" s="2" t="s">
        <v>55</v>
      </c>
      <c r="O2575" s="3">
        <v>33</v>
      </c>
      <c r="P2575" s="13">
        <f t="shared" si="534"/>
        <v>406.91</v>
      </c>
      <c r="Q2575" s="13" t="str">
        <f t="shared" si="535"/>
        <v>Normal</v>
      </c>
      <c r="S2575" s="21"/>
    </row>
    <row r="2576" customHeight="1" spans="1:19">
      <c r="A2576" s="2" t="s">
        <v>4401</v>
      </c>
      <c r="B2576" s="29" t="s">
        <v>166</v>
      </c>
      <c r="C2576" s="2" t="s">
        <v>4402</v>
      </c>
      <c r="D2576" s="2" t="str">
        <f t="array" ref="D2576">_xlfn.XLOOKUP(C2576,Customers!A:A,Customers!B:B)</f>
        <v>Customer 0832</v>
      </c>
      <c r="E2576" s="2" t="s">
        <v>1022</v>
      </c>
      <c r="F2576" s="2" t="str">
        <f t="array" ref="F2576">_xlfn.XLOOKUP(E2576,Restaurants!A:A,Restaurants!B:B)</f>
        <v>Restaurant 049</v>
      </c>
      <c r="G2576" s="2" t="s">
        <v>1180</v>
      </c>
      <c r="H2576" s="2" t="str">
        <f t="array" ref="H2576">_xlfn.XLOOKUP(G2576,Food_Menu!A:A,Food_Menu!B:B)</f>
        <v>Food Item 0122</v>
      </c>
      <c r="I2576" s="2">
        <f t="array" ref="I2576">_xlfn.XLOOKUP(G2576,Food_Menu!A:A,Food_Menu!D:D)</f>
        <v>199.81</v>
      </c>
      <c r="J2576" s="2" t="s">
        <v>679</v>
      </c>
      <c r="K2576" s="2" t="str">
        <f t="array" ref="K2576">_xlfn.XLOOKUP(J2576,Delivery_Partners!A:A,Delivery_Partners!B:B)</f>
        <v>Delivery Partner 055</v>
      </c>
      <c r="L2576" s="3">
        <v>1</v>
      </c>
      <c r="M2576" s="2" t="s">
        <v>23</v>
      </c>
      <c r="N2576" s="2" t="s">
        <v>42</v>
      </c>
      <c r="O2576" s="3">
        <v>40</v>
      </c>
      <c r="P2576" s="13">
        <f t="shared" si="534"/>
        <v>199.81</v>
      </c>
      <c r="Q2576" s="13" t="str">
        <f t="shared" si="535"/>
        <v>Normal</v>
      </c>
      <c r="S2576" s="21"/>
    </row>
    <row r="2577" customHeight="1" spans="1:19">
      <c r="A2577" s="2" t="s">
        <v>4403</v>
      </c>
      <c r="B2577" s="28">
        <v>45699</v>
      </c>
      <c r="C2577" s="2" t="s">
        <v>1787</v>
      </c>
      <c r="D2577" s="2" t="str">
        <f t="array" ref="D2577">_xlfn.XLOOKUP(C2577,Customers!A:A,Customers!B:B)</f>
        <v>Customer 0086</v>
      </c>
      <c r="E2577" s="2" t="s">
        <v>224</v>
      </c>
      <c r="F2577" s="2" t="str">
        <f t="array" ref="F2577">_xlfn.XLOOKUP(E2577,Restaurants!A:A,Restaurants!B:B)</f>
        <v>Restaurant 120</v>
      </c>
      <c r="G2577" s="2" t="s">
        <v>607</v>
      </c>
      <c r="H2577" s="2" t="str">
        <f t="array" ref="H2577">_xlfn.XLOOKUP(G2577,Food_Menu!A:A,Food_Menu!B:B)</f>
        <v>Food Item 0054</v>
      </c>
      <c r="I2577" s="2">
        <f t="array" ref="I2577">_xlfn.XLOOKUP(G2577,Food_Menu!A:A,Food_Menu!D:D)</f>
        <v>491.81</v>
      </c>
      <c r="J2577" s="2" t="s">
        <v>993</v>
      </c>
      <c r="K2577" s="2" t="str">
        <f t="array" ref="K2577">_xlfn.XLOOKUP(J2577,Delivery_Partners!A:A,Delivery_Partners!B:B)</f>
        <v>Delivery Partner 086</v>
      </c>
      <c r="L2577" s="3">
        <v>2</v>
      </c>
      <c r="M2577" s="2" t="s">
        <v>23</v>
      </c>
      <c r="N2577" s="2" t="s">
        <v>24</v>
      </c>
      <c r="O2577" s="3">
        <v>18</v>
      </c>
      <c r="P2577" s="13">
        <f t="shared" si="534"/>
        <v>983.62</v>
      </c>
      <c r="Q2577" s="13" t="str">
        <f t="shared" si="535"/>
        <v>Fast</v>
      </c>
      <c r="S2577" s="21"/>
    </row>
    <row r="2578" customHeight="1" spans="1:19">
      <c r="A2578" s="2" t="s">
        <v>4404</v>
      </c>
      <c r="B2578" s="29" t="s">
        <v>1127</v>
      </c>
      <c r="C2578" s="2" t="s">
        <v>210</v>
      </c>
      <c r="D2578" s="2" t="str">
        <f t="array" ref="D2578">_xlfn.XLOOKUP(C2578,Customers!A:A,Customers!B:B)</f>
        <v>Customer 0170</v>
      </c>
      <c r="E2578" s="2" t="s">
        <v>143</v>
      </c>
      <c r="F2578" s="2" t="str">
        <f t="array" ref="F2578">_xlfn.XLOOKUP(E2578,Restaurants!A:A,Restaurants!B:B)</f>
        <v>Restaurant 054</v>
      </c>
      <c r="G2578" s="2" t="s">
        <v>61</v>
      </c>
      <c r="H2578" s="2" t="str">
        <f t="array" ref="H2578">_xlfn.XLOOKUP(G2578,Food_Menu!A:A,Food_Menu!B:B)</f>
        <v>Food Item 0168</v>
      </c>
      <c r="I2578" s="2">
        <f t="array" ref="I2578">_xlfn.XLOOKUP(G2578,Food_Menu!A:A,Food_Menu!D:D)</f>
        <v>107.01</v>
      </c>
      <c r="J2578" s="2" t="s">
        <v>958</v>
      </c>
      <c r="K2578" s="2" t="str">
        <f t="array" ref="K2578">_xlfn.XLOOKUP(J2578,Delivery_Partners!A:A,Delivery_Partners!B:B)</f>
        <v>Delivery Partner 030</v>
      </c>
      <c r="L2578" s="3">
        <v>2</v>
      </c>
      <c r="M2578" s="2" t="s">
        <v>23</v>
      </c>
      <c r="N2578" s="2" t="s">
        <v>55</v>
      </c>
      <c r="O2578" s="3">
        <v>31</v>
      </c>
      <c r="P2578" s="13">
        <f t="shared" si="534"/>
        <v>214.02</v>
      </c>
      <c r="Q2578" s="13" t="str">
        <f t="shared" si="535"/>
        <v>Normal</v>
      </c>
      <c r="S2578" s="21"/>
    </row>
    <row r="2579" customHeight="1" spans="1:19">
      <c r="A2579" s="2" t="s">
        <v>4405</v>
      </c>
      <c r="B2579" s="28">
        <v>45938</v>
      </c>
      <c r="C2579" s="2" t="s">
        <v>522</v>
      </c>
      <c r="D2579" s="2" t="str">
        <f t="array" ref="D2579">_xlfn.XLOOKUP(C2579,Customers!A:A,Customers!B:B)</f>
        <v>Customer 0715</v>
      </c>
      <c r="E2579" s="2" t="s">
        <v>302</v>
      </c>
      <c r="F2579" s="2" t="str">
        <f t="array" ref="F2579">_xlfn.XLOOKUP(E2579,Restaurants!A:A,Restaurants!B:B)</f>
        <v>Restaurant 002</v>
      </c>
      <c r="G2579" s="2" t="s">
        <v>340</v>
      </c>
      <c r="H2579" s="2" t="str">
        <f t="array" ref="H2579">_xlfn.XLOOKUP(G2579,Food_Menu!A:A,Food_Menu!B:B)</f>
        <v>Food Item 0207</v>
      </c>
      <c r="I2579" s="2">
        <f t="array" ref="I2579">_xlfn.XLOOKUP(G2579,Food_Menu!A:A,Food_Menu!D:D)</f>
        <v>225.36</v>
      </c>
      <c r="J2579" s="2" t="s">
        <v>448</v>
      </c>
      <c r="K2579" s="2" t="str">
        <f t="array" ref="K2579">_xlfn.XLOOKUP(J2579,Delivery_Partners!A:A,Delivery_Partners!B:B)</f>
        <v>Delivery Partner 117</v>
      </c>
      <c r="L2579" s="3">
        <v>1</v>
      </c>
      <c r="M2579" s="2" t="s">
        <v>23</v>
      </c>
      <c r="N2579" s="2" t="s">
        <v>55</v>
      </c>
      <c r="O2579" s="3">
        <v>27</v>
      </c>
      <c r="P2579" s="13">
        <f t="shared" si="534"/>
        <v>225.36</v>
      </c>
      <c r="Q2579" s="13" t="str">
        <f t="shared" si="535"/>
        <v>Fast</v>
      </c>
      <c r="S2579" s="21"/>
    </row>
    <row r="2580" customHeight="1" spans="1:19">
      <c r="A2580" s="2" t="s">
        <v>4406</v>
      </c>
      <c r="B2580" s="29" t="s">
        <v>361</v>
      </c>
      <c r="C2580" s="2" t="s">
        <v>937</v>
      </c>
      <c r="D2580" s="2" t="str">
        <f t="array" ref="D2580">_xlfn.XLOOKUP(C2580,Customers!A:A,Customers!B:B)</f>
        <v>Customer 1107</v>
      </c>
      <c r="E2580" s="2" t="s">
        <v>807</v>
      </c>
      <c r="F2580" s="2" t="str">
        <f t="array" ref="F2580">_xlfn.XLOOKUP(E2580,Restaurants!A:A,Restaurants!B:B)</f>
        <v>Restaurant 118</v>
      </c>
      <c r="G2580" s="2" t="s">
        <v>514</v>
      </c>
      <c r="H2580" s="2" t="str">
        <f t="array" ref="H2580">_xlfn.XLOOKUP(G2580,Food_Menu!A:A,Food_Menu!B:B)</f>
        <v>Food Item 0013</v>
      </c>
      <c r="I2580" s="2">
        <f t="array" ref="I2580">_xlfn.XLOOKUP(G2580,Food_Menu!A:A,Food_Menu!D:D)</f>
        <v>584.96</v>
      </c>
      <c r="J2580" s="2" t="s">
        <v>1045</v>
      </c>
      <c r="K2580" s="2" t="str">
        <f t="array" ref="K2580">_xlfn.XLOOKUP(J2580,Delivery_Partners!A:A,Delivery_Partners!B:B)</f>
        <v>Delivery Partner 129</v>
      </c>
      <c r="L2580" s="3">
        <v>3</v>
      </c>
      <c r="M2580" s="2" t="s">
        <v>23</v>
      </c>
      <c r="N2580" s="2" t="s">
        <v>24</v>
      </c>
      <c r="O2580" s="3">
        <v>60</v>
      </c>
      <c r="P2580" s="13">
        <f t="shared" si="534"/>
        <v>1754.88</v>
      </c>
      <c r="Q2580" s="13" t="str">
        <f t="shared" si="535"/>
        <v>Normal</v>
      </c>
      <c r="S2580" s="21"/>
    </row>
    <row r="2581" customHeight="1" spans="1:19">
      <c r="A2581" s="2" t="s">
        <v>4407</v>
      </c>
      <c r="B2581" s="29" t="s">
        <v>87</v>
      </c>
      <c r="C2581" s="2" t="s">
        <v>2162</v>
      </c>
      <c r="D2581" s="2" t="str">
        <f t="array" ref="D2581">_xlfn.XLOOKUP(C2581,Customers!A:A,Customers!B:B)</f>
        <v>Customer 0870</v>
      </c>
      <c r="E2581" s="2" t="s">
        <v>674</v>
      </c>
      <c r="F2581" s="2" t="str">
        <f t="array" ref="F2581">_xlfn.XLOOKUP(E2581,Restaurants!A:A,Restaurants!B:B)</f>
        <v>Restaurant 085</v>
      </c>
      <c r="G2581" s="2" t="s">
        <v>336</v>
      </c>
      <c r="H2581" s="2" t="str">
        <f t="array" ref="H2581">_xlfn.XLOOKUP(G2581,Food_Menu!A:A,Food_Menu!B:B)</f>
        <v>Food Item 0045</v>
      </c>
      <c r="I2581" s="2">
        <f t="array" ref="I2581">_xlfn.XLOOKUP(G2581,Food_Menu!A:A,Food_Menu!D:D)</f>
        <v>263.72</v>
      </c>
      <c r="J2581" s="2" t="s">
        <v>1120</v>
      </c>
      <c r="K2581" s="2" t="str">
        <f t="array" ref="K2581">_xlfn.XLOOKUP(J2581,Delivery_Partners!A:A,Delivery_Partners!B:B)</f>
        <v>Delivery Partner 061</v>
      </c>
      <c r="L2581" s="3">
        <v>3</v>
      </c>
      <c r="M2581" s="2" t="s">
        <v>23</v>
      </c>
      <c r="N2581" s="2" t="s">
        <v>24</v>
      </c>
      <c r="O2581" s="3">
        <v>27</v>
      </c>
      <c r="P2581" s="13">
        <f t="shared" si="534"/>
        <v>791.16</v>
      </c>
      <c r="Q2581" s="13" t="str">
        <f t="shared" si="535"/>
        <v>Fast</v>
      </c>
      <c r="S2581" s="21"/>
    </row>
    <row r="2582" customHeight="1" spans="1:19">
      <c r="A2582" s="2" t="s">
        <v>4408</v>
      </c>
      <c r="B2582" s="29" t="s">
        <v>2209</v>
      </c>
      <c r="C2582" s="2" t="s">
        <v>3062</v>
      </c>
      <c r="D2582" s="2" t="str">
        <f t="array" ref="D2582">_xlfn.XLOOKUP(C2582,Customers!A:A,Customers!B:B)</f>
        <v>Customer 0040</v>
      </c>
      <c r="E2582" s="2" t="s">
        <v>658</v>
      </c>
      <c r="F2582" s="2" t="str">
        <f t="array" ref="F2582">_xlfn.XLOOKUP(E2582,Restaurants!A:A,Restaurants!B:B)</f>
        <v>Restaurant 040</v>
      </c>
      <c r="G2582" s="2" t="s">
        <v>884</v>
      </c>
      <c r="H2582" s="2" t="str">
        <f t="array" ref="H2582">_xlfn.XLOOKUP(G2582,Food_Menu!A:A,Food_Menu!B:B)</f>
        <v>Food Item 0032</v>
      </c>
      <c r="I2582" s="2">
        <f t="array" ref="I2582">_xlfn.XLOOKUP(G2582,Food_Menu!A:A,Food_Menu!D:D)</f>
        <v>367.24</v>
      </c>
      <c r="J2582" s="2" t="s">
        <v>1716</v>
      </c>
      <c r="K2582" s="2" t="str">
        <f t="array" ref="K2582">_xlfn.XLOOKUP(J2582,Delivery_Partners!A:A,Delivery_Partners!B:B)</f>
        <v>Delivery Partner 042</v>
      </c>
      <c r="L2582" s="3">
        <v>2</v>
      </c>
      <c r="M2582" s="2" t="s">
        <v>23</v>
      </c>
      <c r="N2582" s="2" t="s">
        <v>24</v>
      </c>
      <c r="O2582" s="3">
        <v>49</v>
      </c>
      <c r="P2582" s="13">
        <f t="shared" si="534"/>
        <v>734.48</v>
      </c>
      <c r="Q2582" s="13" t="str">
        <f t="shared" si="535"/>
        <v>Normal</v>
      </c>
      <c r="S2582" s="21"/>
    </row>
    <row r="2583" customHeight="1" spans="1:19">
      <c r="A2583" s="2" t="s">
        <v>4409</v>
      </c>
      <c r="B2583" s="28">
        <v>45967</v>
      </c>
      <c r="C2583" s="2" t="s">
        <v>4410</v>
      </c>
      <c r="D2583" s="2" t="str">
        <f t="array" ref="D2583">_xlfn.XLOOKUP(C2583,Customers!A:A,Customers!B:B)</f>
        <v>Customer 0202</v>
      </c>
      <c r="E2583" s="2" t="s">
        <v>712</v>
      </c>
      <c r="F2583" s="2" t="str">
        <f t="array" ref="F2583">_xlfn.XLOOKUP(E2583,Restaurants!A:A,Restaurants!B:B)</f>
        <v>Restaurant 074</v>
      </c>
      <c r="G2583" s="2" t="s">
        <v>21</v>
      </c>
      <c r="H2583" s="2" t="str">
        <f t="array" ref="H2583">_xlfn.XLOOKUP(G2583,Food_Menu!A:A,Food_Menu!B:B)</f>
        <v>Food Item 0016</v>
      </c>
      <c r="I2583" s="2">
        <f t="array" ref="I2583">_xlfn.XLOOKUP(G2583,Food_Menu!A:A,Food_Menu!D:D)</f>
        <v>348.44</v>
      </c>
      <c r="J2583" s="2" t="s">
        <v>341</v>
      </c>
      <c r="K2583" s="2" t="str">
        <f t="array" ref="K2583">_xlfn.XLOOKUP(J2583,Delivery_Partners!A:A,Delivery_Partners!B:B)</f>
        <v>Delivery Partner 140</v>
      </c>
      <c r="L2583" s="3">
        <v>4</v>
      </c>
      <c r="M2583" s="2" t="s">
        <v>23</v>
      </c>
      <c r="N2583" s="2" t="s">
        <v>42</v>
      </c>
      <c r="O2583" s="3">
        <v>49</v>
      </c>
      <c r="P2583" s="13">
        <f t="shared" si="534"/>
        <v>1393.76</v>
      </c>
      <c r="Q2583" s="13" t="str">
        <f t="shared" si="535"/>
        <v>Normal</v>
      </c>
      <c r="S2583" s="21"/>
    </row>
    <row r="2584" customHeight="1" spans="1:19">
      <c r="A2584" s="2" t="s">
        <v>4411</v>
      </c>
      <c r="B2584" s="28">
        <v>45995</v>
      </c>
      <c r="C2584" s="2" t="s">
        <v>3714</v>
      </c>
      <c r="D2584" s="2" t="str">
        <f t="array" ref="D2584">_xlfn.XLOOKUP(C2584,Customers!A:A,Customers!B:B)</f>
        <v>Customer 0889</v>
      </c>
      <c r="E2584" s="2" t="s">
        <v>712</v>
      </c>
      <c r="F2584" s="2" t="str">
        <f t="array" ref="F2584">_xlfn.XLOOKUP(E2584,Restaurants!A:A,Restaurants!B:B)</f>
        <v>Restaurant 074</v>
      </c>
      <c r="G2584" s="2" t="s">
        <v>1723</v>
      </c>
      <c r="H2584" s="2" t="str">
        <f t="array" ref="H2584">_xlfn.XLOOKUP(G2584,Food_Menu!A:A,Food_Menu!B:B)</f>
        <v>Food Item 0163</v>
      </c>
      <c r="I2584" s="2">
        <f t="array" ref="I2584">_xlfn.XLOOKUP(G2584,Food_Menu!A:A,Food_Menu!D:D)</f>
        <v>132.59</v>
      </c>
      <c r="J2584" s="2" t="s">
        <v>1233</v>
      </c>
      <c r="K2584" s="2" t="str">
        <f t="array" ref="K2584">_xlfn.XLOOKUP(J2584,Delivery_Partners!A:A,Delivery_Partners!B:B)</f>
        <v>Delivery Partner 039</v>
      </c>
      <c r="L2584" s="3">
        <v>3</v>
      </c>
      <c r="M2584" s="2" t="s">
        <v>23</v>
      </c>
      <c r="N2584" s="2" t="s">
        <v>24</v>
      </c>
      <c r="O2584" s="3">
        <v>49</v>
      </c>
      <c r="P2584" s="13">
        <f t="shared" si="534"/>
        <v>397.77</v>
      </c>
      <c r="Q2584" s="13" t="str">
        <f t="shared" si="535"/>
        <v>Normal</v>
      </c>
      <c r="S2584" s="21"/>
    </row>
    <row r="2585" customHeight="1" spans="1:19">
      <c r="A2585" s="2" t="s">
        <v>4412</v>
      </c>
      <c r="B2585" s="29" t="s">
        <v>1836</v>
      </c>
      <c r="C2585" s="2" t="s">
        <v>2486</v>
      </c>
      <c r="D2585" s="2" t="str">
        <f t="array" ref="D2585">_xlfn.XLOOKUP(C2585,Customers!A:A,Customers!B:B)</f>
        <v>Customer 0880</v>
      </c>
      <c r="E2585" s="2" t="s">
        <v>468</v>
      </c>
      <c r="F2585" s="2" t="str">
        <f t="array" ref="F2585">_xlfn.XLOOKUP(E2585,Restaurants!A:A,Restaurants!B:B)</f>
        <v>Restaurant 067</v>
      </c>
      <c r="G2585" s="2" t="s">
        <v>941</v>
      </c>
      <c r="H2585" s="2" t="str">
        <f t="array" ref="H2585">_xlfn.XLOOKUP(G2585,Food_Menu!A:A,Food_Menu!B:B)</f>
        <v>Food Item 0043</v>
      </c>
      <c r="I2585" s="2">
        <f t="array" ref="I2585">_xlfn.XLOOKUP(G2585,Food_Menu!A:A,Food_Menu!D:D)</f>
        <v>255.02</v>
      </c>
      <c r="J2585" s="2" t="s">
        <v>226</v>
      </c>
      <c r="K2585" s="2" t="str">
        <f t="array" ref="K2585">_xlfn.XLOOKUP(J2585,Delivery_Partners!A:A,Delivery_Partners!B:B)</f>
        <v>Delivery Partner 027</v>
      </c>
      <c r="L2585" s="3">
        <v>1</v>
      </c>
      <c r="M2585" s="2" t="s">
        <v>23</v>
      </c>
      <c r="N2585" s="2" t="s">
        <v>24</v>
      </c>
      <c r="O2585" s="3">
        <v>28</v>
      </c>
      <c r="P2585" s="13">
        <f t="shared" si="534"/>
        <v>255.02</v>
      </c>
      <c r="Q2585" s="13" t="str">
        <f t="shared" si="535"/>
        <v>Fast</v>
      </c>
      <c r="S2585" s="21"/>
    </row>
    <row r="2586" customHeight="1" spans="1:19">
      <c r="A2586" s="2" t="s">
        <v>4413</v>
      </c>
      <c r="B2586" s="29" t="s">
        <v>821</v>
      </c>
      <c r="C2586" s="2" t="s">
        <v>2479</v>
      </c>
      <c r="D2586" s="2" t="str">
        <f t="array" ref="D2586">_xlfn.XLOOKUP(C2586,Customers!A:A,Customers!B:B)</f>
        <v>Customer 0470</v>
      </c>
      <c r="E2586" s="2" t="s">
        <v>698</v>
      </c>
      <c r="F2586" s="2" t="str">
        <f t="array" ref="F2586">_xlfn.XLOOKUP(E2586,Restaurants!A:A,Restaurants!B:B)</f>
        <v>Restaurant 116</v>
      </c>
      <c r="G2586" s="2" t="s">
        <v>1701</v>
      </c>
      <c r="H2586" s="2" t="str">
        <f t="array" ref="H2586">_xlfn.XLOOKUP(G2586,Food_Menu!A:A,Food_Menu!B:B)</f>
        <v>Food Item 0085</v>
      </c>
      <c r="I2586" s="2">
        <f t="array" ref="I2586">_xlfn.XLOOKUP(G2586,Food_Menu!A:A,Food_Menu!D:D)</f>
        <v>423.46</v>
      </c>
      <c r="J2586" s="2" t="s">
        <v>470</v>
      </c>
      <c r="K2586" s="2" t="str">
        <f t="array" ref="K2586">_xlfn.XLOOKUP(J2586,Delivery_Partners!A:A,Delivery_Partners!B:B)</f>
        <v>Delivery Partner 006</v>
      </c>
      <c r="L2586" s="3">
        <v>4</v>
      </c>
      <c r="M2586" s="2" t="s">
        <v>23</v>
      </c>
      <c r="N2586" s="2" t="s">
        <v>24</v>
      </c>
      <c r="O2586" s="3">
        <v>57</v>
      </c>
      <c r="P2586" s="13">
        <f t="shared" si="534"/>
        <v>1693.84</v>
      </c>
      <c r="Q2586" s="13" t="str">
        <f t="shared" si="535"/>
        <v>Normal</v>
      </c>
      <c r="S2586" s="21"/>
    </row>
    <row r="2587" customHeight="1" spans="1:19">
      <c r="A2587" s="2" t="s">
        <v>4414</v>
      </c>
      <c r="B2587" s="29" t="s">
        <v>787</v>
      </c>
      <c r="C2587" s="2" t="s">
        <v>3540</v>
      </c>
      <c r="D2587" s="2" t="str">
        <f t="array" ref="D2587">_xlfn.XLOOKUP(C2587,Customers!A:A,Customers!B:B)</f>
        <v>Customer 1140</v>
      </c>
      <c r="E2587" s="2" t="s">
        <v>358</v>
      </c>
      <c r="F2587" s="2" t="str">
        <f t="array" ref="F2587">_xlfn.XLOOKUP(E2587,Restaurants!A:A,Restaurants!B:B)</f>
        <v>Restaurant 095</v>
      </c>
      <c r="G2587" s="2" t="s">
        <v>457</v>
      </c>
      <c r="H2587" s="2" t="str">
        <f t="array" ref="H2587">_xlfn.XLOOKUP(G2587,Food_Menu!A:A,Food_Menu!B:B)</f>
        <v>Food Item 0180</v>
      </c>
      <c r="I2587" s="2">
        <f t="array" ref="I2587">_xlfn.XLOOKUP(G2587,Food_Menu!A:A,Food_Menu!D:D)</f>
        <v>498.49</v>
      </c>
      <c r="J2587" s="2" t="s">
        <v>29</v>
      </c>
      <c r="K2587" s="2" t="str">
        <f t="array" ref="K2587">_xlfn.XLOOKUP(J2587,Delivery_Partners!A:A,Delivery_Partners!B:B)</f>
        <v>Delivery Partner 017</v>
      </c>
      <c r="L2587" s="3">
        <v>1</v>
      </c>
      <c r="M2587" s="2" t="s">
        <v>23</v>
      </c>
      <c r="N2587" s="2" t="s">
        <v>24</v>
      </c>
      <c r="O2587" s="3">
        <v>59</v>
      </c>
      <c r="P2587" s="13">
        <f t="shared" si="534"/>
        <v>498.49</v>
      </c>
      <c r="Q2587" s="13" t="str">
        <f t="shared" si="535"/>
        <v>Normal</v>
      </c>
      <c r="S2587" s="21"/>
    </row>
    <row r="2588" customHeight="1" spans="1:19">
      <c r="A2588" s="2" t="s">
        <v>4415</v>
      </c>
      <c r="B2588" s="28">
        <v>45660</v>
      </c>
      <c r="C2588" s="2" t="s">
        <v>3831</v>
      </c>
      <c r="D2588" s="2" t="str">
        <f t="array" ref="D2588">_xlfn.XLOOKUP(C2588,Customers!A:A,Customers!B:B)</f>
        <v>Customer 1067</v>
      </c>
      <c r="E2588" s="2" t="s">
        <v>83</v>
      </c>
      <c r="F2588" s="2" t="str">
        <f t="array" ref="F2588">_xlfn.XLOOKUP(E2588,Restaurants!A:A,Restaurants!B:B)</f>
        <v>Restaurant 032</v>
      </c>
      <c r="G2588" s="2" t="s">
        <v>561</v>
      </c>
      <c r="H2588" s="2" t="str">
        <f t="array" ref="H2588">_xlfn.XLOOKUP(G2588,Food_Menu!A:A,Food_Menu!B:B)</f>
        <v>Food Item 0135</v>
      </c>
      <c r="I2588" s="2">
        <f t="array" ref="I2588">_xlfn.XLOOKUP(G2588,Food_Menu!A:A,Food_Menu!D:D)</f>
        <v>217.07</v>
      </c>
      <c r="J2588" s="2" t="s">
        <v>953</v>
      </c>
      <c r="K2588" s="2" t="str">
        <f t="array" ref="K2588">_xlfn.XLOOKUP(J2588,Delivery_Partners!A:A,Delivery_Partners!B:B)</f>
        <v>Delivery Partner 157</v>
      </c>
      <c r="L2588" s="3">
        <v>1</v>
      </c>
      <c r="M2588" s="2" t="s">
        <v>23</v>
      </c>
      <c r="N2588" s="2" t="s">
        <v>55</v>
      </c>
      <c r="O2588" s="3">
        <v>39</v>
      </c>
      <c r="P2588" s="13">
        <f t="shared" si="534"/>
        <v>217.07</v>
      </c>
      <c r="Q2588" s="13" t="str">
        <f t="shared" si="535"/>
        <v>Normal</v>
      </c>
      <c r="S2588" s="21"/>
    </row>
    <row r="2589" customHeight="1" spans="1:19">
      <c r="A2589" s="2" t="s">
        <v>4416</v>
      </c>
      <c r="B2589" s="29" t="s">
        <v>1162</v>
      </c>
      <c r="C2589" s="2" t="s">
        <v>206</v>
      </c>
      <c r="D2589" s="2" t="str">
        <f t="array" ref="D2589">_xlfn.XLOOKUP(C2589,Customers!A:A,Customers!B:B)</f>
        <v>Customer 0892</v>
      </c>
      <c r="E2589" s="2" t="s">
        <v>224</v>
      </c>
      <c r="F2589" s="2" t="str">
        <f t="array" ref="F2589">_xlfn.XLOOKUP(E2589,Restaurants!A:A,Restaurants!B:B)</f>
        <v>Restaurant 120</v>
      </c>
      <c r="G2589" s="2" t="s">
        <v>767</v>
      </c>
      <c r="H2589" s="2" t="str">
        <f t="array" ref="H2589">_xlfn.XLOOKUP(G2589,Food_Menu!A:A,Food_Menu!B:B)</f>
        <v>Food Item 0150</v>
      </c>
      <c r="I2589" s="2">
        <f t="array" ref="I2589">_xlfn.XLOOKUP(G2589,Food_Menu!A:A,Food_Menu!D:D)</f>
        <v>110.4</v>
      </c>
      <c r="J2589" s="2" t="s">
        <v>534</v>
      </c>
      <c r="K2589" s="2" t="str">
        <f t="array" ref="K2589">_xlfn.XLOOKUP(J2589,Delivery_Partners!A:A,Delivery_Partners!B:B)</f>
        <v>Delivery Partner 169</v>
      </c>
      <c r="L2589" s="3">
        <v>1</v>
      </c>
      <c r="M2589" s="2" t="s">
        <v>23</v>
      </c>
      <c r="N2589" s="2" t="s">
        <v>24</v>
      </c>
      <c r="O2589" s="3">
        <v>29</v>
      </c>
      <c r="P2589" s="13">
        <f t="shared" si="534"/>
        <v>110.4</v>
      </c>
      <c r="Q2589" s="13" t="str">
        <f t="shared" si="535"/>
        <v>Fast</v>
      </c>
      <c r="S2589" s="21"/>
    </row>
    <row r="2590" customHeight="1" spans="1:19">
      <c r="A2590" s="2" t="s">
        <v>4417</v>
      </c>
      <c r="B2590" s="28">
        <v>45789</v>
      </c>
      <c r="C2590" s="2" t="s">
        <v>2652</v>
      </c>
      <c r="D2590" s="2" t="str">
        <f t="array" ref="D2590">_xlfn.XLOOKUP(C2590,Customers!A:A,Customers!B:B)</f>
        <v>Customer 0898</v>
      </c>
      <c r="E2590" s="2" t="s">
        <v>698</v>
      </c>
      <c r="F2590" s="2" t="str">
        <f t="array" ref="F2590">_xlfn.XLOOKUP(E2590,Restaurants!A:A,Restaurants!B:B)</f>
        <v>Restaurant 116</v>
      </c>
      <c r="G2590" s="2" t="s">
        <v>841</v>
      </c>
      <c r="H2590" s="2" t="str">
        <f t="array" ref="H2590">_xlfn.XLOOKUP(G2590,Food_Menu!A:A,Food_Menu!B:B)</f>
        <v>Food Item 0022</v>
      </c>
      <c r="I2590" s="2">
        <f t="array" ref="I2590">_xlfn.XLOOKUP(G2590,Food_Menu!A:A,Food_Menu!D:D)</f>
        <v>395.32</v>
      </c>
      <c r="J2590" s="2" t="s">
        <v>304</v>
      </c>
      <c r="K2590" s="2" t="str">
        <f t="array" ref="K2590">_xlfn.XLOOKUP(J2590,Delivery_Partners!A:A,Delivery_Partners!B:B)</f>
        <v>Delivery Partner 099</v>
      </c>
      <c r="L2590" s="3">
        <v>2</v>
      </c>
      <c r="M2590" s="2" t="s">
        <v>23</v>
      </c>
      <c r="N2590" s="2" t="s">
        <v>24</v>
      </c>
      <c r="O2590" s="3">
        <v>25</v>
      </c>
      <c r="P2590" s="13">
        <f t="shared" si="534"/>
        <v>790.64</v>
      </c>
      <c r="Q2590" s="13" t="str">
        <f t="shared" si="535"/>
        <v>Fast</v>
      </c>
      <c r="S2590" s="21"/>
    </row>
    <row r="2591" customHeight="1" spans="1:19">
      <c r="A2591" s="2" t="s">
        <v>4418</v>
      </c>
      <c r="B2591" s="28">
        <v>45748</v>
      </c>
      <c r="C2591" s="2" t="s">
        <v>2144</v>
      </c>
      <c r="D2591" s="2" t="str">
        <f t="array" ref="D2591">_xlfn.XLOOKUP(C2591,Customers!A:A,Customers!B:B)</f>
        <v>Customer 0942</v>
      </c>
      <c r="E2591" s="2" t="s">
        <v>747</v>
      </c>
      <c r="F2591" s="2" t="str">
        <f t="array" ref="F2591">_xlfn.XLOOKUP(E2591,Restaurants!A:A,Restaurants!B:B)</f>
        <v>Restaurant 006</v>
      </c>
      <c r="G2591" s="2" t="s">
        <v>438</v>
      </c>
      <c r="H2591" s="2" t="str">
        <f t="array" ref="H2591">_xlfn.XLOOKUP(G2591,Food_Menu!A:A,Food_Menu!B:B)</f>
        <v>Food Item 0214</v>
      </c>
      <c r="I2591" s="2">
        <f t="array" ref="I2591">_xlfn.XLOOKUP(G2591,Food_Menu!A:A,Food_Menu!D:D)</f>
        <v>371.13</v>
      </c>
      <c r="J2591" s="2" t="s">
        <v>267</v>
      </c>
      <c r="K2591" s="2" t="str">
        <f t="array" ref="K2591">_xlfn.XLOOKUP(J2591,Delivery_Partners!A:A,Delivery_Partners!B:B)</f>
        <v>Delivery Partner 166</v>
      </c>
      <c r="L2591" s="3">
        <v>4</v>
      </c>
      <c r="M2591" s="2" t="s">
        <v>23</v>
      </c>
      <c r="N2591" s="2" t="s">
        <v>24</v>
      </c>
      <c r="O2591" s="3">
        <v>41</v>
      </c>
      <c r="P2591" s="13">
        <f t="shared" si="534"/>
        <v>1484.52</v>
      </c>
      <c r="Q2591" s="13" t="str">
        <f t="shared" si="535"/>
        <v>Normal</v>
      </c>
      <c r="S2591" s="21"/>
    </row>
    <row r="2592" customHeight="1" spans="1:19">
      <c r="A2592" s="2" t="s">
        <v>4419</v>
      </c>
      <c r="B2592" s="29" t="s">
        <v>209</v>
      </c>
      <c r="C2592" s="2" t="s">
        <v>4122</v>
      </c>
      <c r="D2592" s="2" t="str">
        <f t="array" ref="D2592">_xlfn.XLOOKUP(C2592,Customers!A:A,Customers!B:B)</f>
        <v>Customer 0179</v>
      </c>
      <c r="E2592" s="2" t="s">
        <v>666</v>
      </c>
      <c r="F2592" s="2" t="str">
        <f t="array" ref="F2592">_xlfn.XLOOKUP(E2592,Restaurants!A:A,Restaurants!B:B)</f>
        <v>Restaurant 036</v>
      </c>
      <c r="G2592" s="2" t="s">
        <v>519</v>
      </c>
      <c r="H2592" s="2" t="str">
        <f t="array" ref="H2592">_xlfn.XLOOKUP(G2592,Food_Menu!A:A,Food_Menu!B:B)</f>
        <v>Food Item 0019</v>
      </c>
      <c r="I2592" s="2">
        <f t="array" ref="I2592">_xlfn.XLOOKUP(G2592,Food_Menu!A:A,Food_Menu!D:D)</f>
        <v>145.23</v>
      </c>
      <c r="J2592" s="2" t="s">
        <v>544</v>
      </c>
      <c r="K2592" s="2" t="str">
        <f t="array" ref="K2592">_xlfn.XLOOKUP(J2592,Delivery_Partners!A:A,Delivery_Partners!B:B)</f>
        <v>Delivery Partner 128</v>
      </c>
      <c r="L2592" s="3">
        <v>1</v>
      </c>
      <c r="M2592" s="2" t="s">
        <v>23</v>
      </c>
      <c r="N2592" s="2" t="s">
        <v>24</v>
      </c>
      <c r="O2592" s="3">
        <v>36</v>
      </c>
      <c r="P2592" s="13">
        <f t="shared" si="534"/>
        <v>145.23</v>
      </c>
      <c r="Q2592" s="13" t="str">
        <f t="shared" si="535"/>
        <v>Normal</v>
      </c>
      <c r="S2592" s="21"/>
    </row>
    <row r="2593" customHeight="1" spans="1:19">
      <c r="A2593" s="2" t="s">
        <v>4420</v>
      </c>
      <c r="B2593" s="28">
        <v>45938</v>
      </c>
      <c r="C2593" s="2" t="s">
        <v>4421</v>
      </c>
      <c r="D2593" s="2" t="str">
        <f t="array" ref="D2593">_xlfn.XLOOKUP(C2593,Customers!A:A,Customers!B:B)</f>
        <v>Customer 0841</v>
      </c>
      <c r="E2593" s="2" t="s">
        <v>712</v>
      </c>
      <c r="F2593" s="2" t="str">
        <f t="array" ref="F2593">_xlfn.XLOOKUP(E2593,Restaurants!A:A,Restaurants!B:B)</f>
        <v>Restaurant 074</v>
      </c>
      <c r="G2593" s="2" t="s">
        <v>282</v>
      </c>
      <c r="H2593" s="2" t="str">
        <f t="array" ref="H2593">_xlfn.XLOOKUP(G2593,Food_Menu!A:A,Food_Menu!B:B)</f>
        <v>Food Item 0157</v>
      </c>
      <c r="I2593" s="2">
        <f t="array" ref="I2593">_xlfn.XLOOKUP(G2593,Food_Menu!A:A,Food_Menu!D:D)</f>
        <v>278.37</v>
      </c>
      <c r="J2593" s="2" t="s">
        <v>1193</v>
      </c>
      <c r="K2593" s="2" t="str">
        <f t="array" ref="K2593">_xlfn.XLOOKUP(J2593,Delivery_Partners!A:A,Delivery_Partners!B:B)</f>
        <v>Delivery Partner 074</v>
      </c>
      <c r="L2593" s="3">
        <v>2</v>
      </c>
      <c r="M2593" s="2" t="s">
        <v>23</v>
      </c>
      <c r="N2593" s="2" t="s">
        <v>55</v>
      </c>
      <c r="O2593" s="3">
        <v>37</v>
      </c>
      <c r="P2593" s="13">
        <f t="shared" si="534"/>
        <v>556.74</v>
      </c>
      <c r="Q2593" s="13" t="str">
        <f t="shared" si="535"/>
        <v>Normal</v>
      </c>
      <c r="S2593" s="21"/>
    </row>
    <row r="2594" customHeight="1" spans="1:19">
      <c r="A2594" s="2" t="s">
        <v>4422</v>
      </c>
      <c r="B2594" s="28">
        <v>45782</v>
      </c>
      <c r="C2594" s="2" t="s">
        <v>2811</v>
      </c>
      <c r="D2594" s="2" t="str">
        <f t="array" ref="D2594">_xlfn.XLOOKUP(C2594,Customers!A:A,Customers!B:B)</f>
        <v>Customer 1128</v>
      </c>
      <c r="E2594" s="2" t="s">
        <v>105</v>
      </c>
      <c r="F2594" s="2" t="str">
        <f t="array" ref="F2594">_xlfn.XLOOKUP(E2594,Restaurants!A:A,Restaurants!B:B)</f>
        <v>Restaurant 106</v>
      </c>
      <c r="G2594" s="2" t="s">
        <v>1539</v>
      </c>
      <c r="H2594" s="2" t="str">
        <f t="array" ref="H2594">_xlfn.XLOOKUP(G2594,Food_Menu!A:A,Food_Menu!B:B)</f>
        <v>Food Item 0141</v>
      </c>
      <c r="I2594" s="2">
        <f t="array" ref="I2594">_xlfn.XLOOKUP(G2594,Food_Menu!A:A,Food_Menu!D:D)</f>
        <v>285.16</v>
      </c>
      <c r="J2594" s="2" t="s">
        <v>1045</v>
      </c>
      <c r="K2594" s="2" t="str">
        <f t="array" ref="K2594">_xlfn.XLOOKUP(J2594,Delivery_Partners!A:A,Delivery_Partners!B:B)</f>
        <v>Delivery Partner 129</v>
      </c>
      <c r="L2594" s="3">
        <v>1</v>
      </c>
      <c r="M2594" s="2" t="s">
        <v>23</v>
      </c>
      <c r="N2594" s="2" t="s">
        <v>42</v>
      </c>
      <c r="O2594" s="3">
        <v>19</v>
      </c>
      <c r="P2594" s="13">
        <f t="shared" si="534"/>
        <v>285.16</v>
      </c>
      <c r="Q2594" s="13" t="str">
        <f t="shared" si="535"/>
        <v>Fast</v>
      </c>
      <c r="S2594" s="21"/>
    </row>
    <row r="2595" customHeight="1" spans="1:19">
      <c r="A2595" s="2" t="s">
        <v>4423</v>
      </c>
      <c r="B2595" s="29" t="s">
        <v>3847</v>
      </c>
      <c r="C2595" s="2" t="s">
        <v>1053</v>
      </c>
      <c r="D2595" s="2" t="str">
        <f t="array" ref="D2595">_xlfn.XLOOKUP(C2595,Customers!A:A,Customers!B:B)</f>
        <v>Customer 0270</v>
      </c>
      <c r="E2595" s="2" t="s">
        <v>634</v>
      </c>
      <c r="F2595" s="2" t="str">
        <f t="array" ref="F2595">_xlfn.XLOOKUP(E2595,Restaurants!A:A,Restaurants!B:B)</f>
        <v>Restaurant 087</v>
      </c>
      <c r="G2595" s="2" t="s">
        <v>447</v>
      </c>
      <c r="H2595" s="2" t="str">
        <f t="array" ref="H2595">_xlfn.XLOOKUP(G2595,Food_Menu!A:A,Food_Menu!B:B)</f>
        <v>Food Item 0091</v>
      </c>
      <c r="I2595" s="2">
        <f t="array" ref="I2595">_xlfn.XLOOKUP(G2595,Food_Menu!A:A,Food_Menu!D:D)</f>
        <v>434.43</v>
      </c>
      <c r="J2595" s="2" t="s">
        <v>1581</v>
      </c>
      <c r="K2595" s="2" t="str">
        <f t="array" ref="K2595">_xlfn.XLOOKUP(J2595,Delivery_Partners!A:A,Delivery_Partners!B:B)</f>
        <v>Delivery Partner 076</v>
      </c>
      <c r="L2595" s="3">
        <v>3</v>
      </c>
      <c r="M2595" s="2" t="s">
        <v>23</v>
      </c>
      <c r="N2595" s="2" t="s">
        <v>24</v>
      </c>
      <c r="O2595" s="3">
        <v>35</v>
      </c>
      <c r="P2595" s="13">
        <f t="shared" si="534"/>
        <v>1303.29</v>
      </c>
      <c r="Q2595" s="13" t="str">
        <f t="shared" si="535"/>
        <v>Normal</v>
      </c>
      <c r="S2595" s="21"/>
    </row>
    <row r="2596" customHeight="1" spans="1:19">
      <c r="A2596" s="2" t="s">
        <v>4424</v>
      </c>
      <c r="B2596" s="29" t="s">
        <v>1248</v>
      </c>
      <c r="C2596" s="2" t="s">
        <v>1804</v>
      </c>
      <c r="D2596" s="2" t="str">
        <f t="array" ref="D2596">_xlfn.XLOOKUP(C2596,Customers!A:A,Customers!B:B)</f>
        <v>Customer 0018</v>
      </c>
      <c r="E2596" s="2" t="s">
        <v>776</v>
      </c>
      <c r="F2596" s="2" t="str">
        <f t="array" ref="F2596">_xlfn.XLOOKUP(E2596,Restaurants!A:A,Restaurants!B:B)</f>
        <v>Restaurant 069</v>
      </c>
      <c r="G2596" s="2" t="s">
        <v>1040</v>
      </c>
      <c r="H2596" s="2" t="str">
        <f t="array" ref="H2596">_xlfn.XLOOKUP(G2596,Food_Menu!A:A,Food_Menu!B:B)</f>
        <v>Food Item 0185</v>
      </c>
      <c r="I2596" s="2">
        <f t="array" ref="I2596">_xlfn.XLOOKUP(G2596,Food_Menu!A:A,Food_Menu!D:D)</f>
        <v>565.74</v>
      </c>
      <c r="J2596" s="2" t="s">
        <v>401</v>
      </c>
      <c r="K2596" s="2" t="str">
        <f t="array" ref="K2596">_xlfn.XLOOKUP(J2596,Delivery_Partners!A:A,Delivery_Partners!B:B)</f>
        <v>Delivery Partner 174</v>
      </c>
      <c r="L2596" s="3">
        <v>1</v>
      </c>
      <c r="M2596" s="2" t="s">
        <v>23</v>
      </c>
      <c r="N2596" s="2" t="s">
        <v>24</v>
      </c>
      <c r="O2596" s="3">
        <v>49</v>
      </c>
      <c r="P2596" s="13">
        <f t="shared" si="534"/>
        <v>565.74</v>
      </c>
      <c r="Q2596" s="13" t="str">
        <f t="shared" si="535"/>
        <v>Normal</v>
      </c>
      <c r="S2596" s="21"/>
    </row>
    <row r="2597" customHeight="1" spans="1:19">
      <c r="A2597" s="2" t="s">
        <v>4425</v>
      </c>
      <c r="B2597" s="28">
        <v>45879</v>
      </c>
      <c r="C2597" s="2" t="s">
        <v>1347</v>
      </c>
      <c r="D2597" s="2" t="str">
        <f t="array" ref="D2597">_xlfn.XLOOKUP(C2597,Customers!A:A,Customers!B:B)</f>
        <v>Customer 0434</v>
      </c>
      <c r="E2597" s="2" t="s">
        <v>66</v>
      </c>
      <c r="F2597" s="2" t="str">
        <f t="array" ref="F2597">_xlfn.XLOOKUP(E2597,Restaurants!A:A,Restaurants!B:B)</f>
        <v>Restaurant 037</v>
      </c>
      <c r="G2597" s="2" t="s">
        <v>111</v>
      </c>
      <c r="H2597" s="2" t="str">
        <f t="array" ref="H2597">_xlfn.XLOOKUP(G2597,Food_Menu!A:A,Food_Menu!B:B)</f>
        <v>Food Item 0197</v>
      </c>
      <c r="I2597" s="2">
        <f t="array" ref="I2597">_xlfn.XLOOKUP(G2597,Food_Menu!A:A,Food_Menu!D:D)</f>
        <v>628.28</v>
      </c>
      <c r="J2597" s="2" t="s">
        <v>520</v>
      </c>
      <c r="K2597" s="2" t="str">
        <f t="array" ref="K2597">_xlfn.XLOOKUP(J2597,Delivery_Partners!A:A,Delivery_Partners!B:B)</f>
        <v>Delivery Partner 154</v>
      </c>
      <c r="L2597" s="3">
        <v>2</v>
      </c>
      <c r="M2597" s="2" t="s">
        <v>23</v>
      </c>
      <c r="N2597" s="2" t="s">
        <v>24</v>
      </c>
      <c r="O2597" s="3">
        <v>45</v>
      </c>
      <c r="P2597" s="13">
        <f t="shared" si="534"/>
        <v>1256.56</v>
      </c>
      <c r="Q2597" s="13" t="str">
        <f t="shared" si="535"/>
        <v>Normal</v>
      </c>
      <c r="S2597" s="21"/>
    </row>
    <row r="2598" customHeight="1" spans="1:19">
      <c r="A2598" s="2" t="s">
        <v>4426</v>
      </c>
      <c r="B2598" s="29" t="s">
        <v>2269</v>
      </c>
      <c r="C2598" s="2" t="s">
        <v>2207</v>
      </c>
      <c r="D2598" s="2" t="str">
        <f t="array" ref="D2598">_xlfn.XLOOKUP(C2598,Customers!A:A,Customers!B:B)</f>
        <v>Customer 0324</v>
      </c>
      <c r="E2598" s="2" t="s">
        <v>98</v>
      </c>
      <c r="F2598" s="2" t="str">
        <f t="array" ref="F2598">_xlfn.XLOOKUP(E2598,Restaurants!A:A,Restaurants!B:B)</f>
        <v>Restaurant 012</v>
      </c>
      <c r="G2598" s="2" t="s">
        <v>21</v>
      </c>
      <c r="H2598" s="2" t="str">
        <f t="array" ref="H2598">_xlfn.XLOOKUP(G2598,Food_Menu!A:A,Food_Menu!B:B)</f>
        <v>Food Item 0016</v>
      </c>
      <c r="I2598" s="2">
        <f t="array" ref="I2598">_xlfn.XLOOKUP(G2598,Food_Menu!A:A,Food_Menu!D:D)</f>
        <v>348.44</v>
      </c>
      <c r="J2598" s="2" t="s">
        <v>808</v>
      </c>
      <c r="K2598" s="2" t="str">
        <f t="array" ref="K2598">_xlfn.XLOOKUP(J2598,Delivery_Partners!A:A,Delivery_Partners!B:B)</f>
        <v>Delivery Partner 153</v>
      </c>
      <c r="L2598" s="3">
        <v>2</v>
      </c>
      <c r="M2598" s="2" t="s">
        <v>23</v>
      </c>
      <c r="N2598" s="2" t="s">
        <v>24</v>
      </c>
      <c r="O2598" s="3">
        <v>30</v>
      </c>
      <c r="P2598" s="13">
        <f t="shared" si="534"/>
        <v>696.88</v>
      </c>
      <c r="Q2598" s="13" t="str">
        <f t="shared" si="535"/>
        <v>Fast</v>
      </c>
      <c r="S2598" s="21"/>
    </row>
    <row r="2599" customHeight="1" spans="1:19">
      <c r="A2599" s="2" t="s">
        <v>4427</v>
      </c>
      <c r="B2599" s="29" t="s">
        <v>2078</v>
      </c>
      <c r="C2599" s="2" t="s">
        <v>3540</v>
      </c>
      <c r="D2599" s="2" t="str">
        <f t="array" ref="D2599">_xlfn.XLOOKUP(C2599,Customers!A:A,Customers!B:B)</f>
        <v>Customer 1140</v>
      </c>
      <c r="E2599" s="2" t="s">
        <v>382</v>
      </c>
      <c r="F2599" s="2" t="str">
        <f t="array" ref="F2599">_xlfn.XLOOKUP(E2599,Restaurants!A:A,Restaurants!B:B)</f>
        <v>Restaurant 108</v>
      </c>
      <c r="G2599" s="2" t="s">
        <v>84</v>
      </c>
      <c r="H2599" s="2" t="str">
        <f t="array" ref="H2599">_xlfn.XLOOKUP(G2599,Food_Menu!A:A,Food_Menu!B:B)</f>
        <v>Food Item 0211</v>
      </c>
      <c r="I2599" s="2">
        <f t="array" ref="I2599">_xlfn.XLOOKUP(G2599,Food_Menu!A:A,Food_Menu!D:D)</f>
        <v>200.38</v>
      </c>
      <c r="J2599" s="2" t="s">
        <v>801</v>
      </c>
      <c r="K2599" s="2" t="str">
        <f t="array" ref="K2599">_xlfn.XLOOKUP(J2599,Delivery_Partners!A:A,Delivery_Partners!B:B)</f>
        <v>Delivery Partner 096</v>
      </c>
      <c r="L2599" s="3">
        <v>1</v>
      </c>
      <c r="M2599" s="2" t="s">
        <v>23</v>
      </c>
      <c r="N2599" s="2" t="s">
        <v>24</v>
      </c>
      <c r="O2599" s="3">
        <v>34</v>
      </c>
      <c r="P2599" s="13">
        <f t="shared" si="534"/>
        <v>200.38</v>
      </c>
      <c r="Q2599" s="13" t="str">
        <f t="shared" si="535"/>
        <v>Normal</v>
      </c>
      <c r="S2599" s="21"/>
    </row>
    <row r="2600" customHeight="1" spans="1:19">
      <c r="A2600" s="2" t="s">
        <v>4428</v>
      </c>
      <c r="B2600" s="29" t="s">
        <v>787</v>
      </c>
      <c r="C2600" s="2" t="s">
        <v>4288</v>
      </c>
      <c r="D2600" s="2" t="str">
        <f t="array" ref="D2600">_xlfn.XLOOKUP(C2600,Customers!A:A,Customers!B:B)</f>
        <v>Customer 0536</v>
      </c>
      <c r="E2600" s="2" t="s">
        <v>345</v>
      </c>
      <c r="F2600" s="2" t="str">
        <f t="array" ref="F2600">_xlfn.XLOOKUP(E2600,Restaurants!A:A,Restaurants!B:B)</f>
        <v>Restaurant 064</v>
      </c>
      <c r="G2600" s="2" t="s">
        <v>607</v>
      </c>
      <c r="H2600" s="2" t="str">
        <f t="array" ref="H2600">_xlfn.XLOOKUP(G2600,Food_Menu!A:A,Food_Menu!B:B)</f>
        <v>Food Item 0054</v>
      </c>
      <c r="I2600" s="2">
        <f t="array" ref="I2600">_xlfn.XLOOKUP(G2600,Food_Menu!A:A,Food_Menu!D:D)</f>
        <v>491.81</v>
      </c>
      <c r="J2600" s="2" t="s">
        <v>1596</v>
      </c>
      <c r="K2600" s="2" t="str">
        <f t="array" ref="K2600">_xlfn.XLOOKUP(J2600,Delivery_Partners!A:A,Delivery_Partners!B:B)</f>
        <v>Delivery Partner 094</v>
      </c>
      <c r="L2600" s="3">
        <v>3</v>
      </c>
      <c r="M2600" s="2" t="s">
        <v>23</v>
      </c>
      <c r="N2600" s="2" t="s">
        <v>74</v>
      </c>
      <c r="O2600" s="3">
        <v>17</v>
      </c>
      <c r="P2600" s="13">
        <f t="shared" si="534"/>
        <v>1475.43</v>
      </c>
      <c r="Q2600" s="13" t="str">
        <f t="shared" si="535"/>
        <v>Fast</v>
      </c>
      <c r="S2600" s="21"/>
    </row>
    <row r="2601" customHeight="1" spans="1:19">
      <c r="A2601" s="2" t="s">
        <v>4429</v>
      </c>
      <c r="B2601" s="29" t="s">
        <v>539</v>
      </c>
      <c r="C2601" s="2" t="s">
        <v>1457</v>
      </c>
      <c r="D2601" s="2" t="str">
        <f t="array" ref="D2601">_xlfn.XLOOKUP(C2601,Customers!A:A,Customers!B:B)</f>
        <v>Customer 0794</v>
      </c>
      <c r="E2601" s="2" t="s">
        <v>1224</v>
      </c>
      <c r="F2601" s="2" t="str">
        <f t="array" ref="F2601">_xlfn.XLOOKUP(E2601,Restaurants!A:A,Restaurants!B:B)</f>
        <v>Restaurant 055</v>
      </c>
      <c r="G2601" s="2" t="s">
        <v>1018</v>
      </c>
      <c r="H2601" s="2" t="str">
        <f t="array" ref="H2601">_xlfn.XLOOKUP(G2601,Food_Menu!A:A,Food_Menu!B:B)</f>
        <v>Food Item 0175</v>
      </c>
      <c r="I2601" s="2">
        <f t="array" ref="I2601">_xlfn.XLOOKUP(G2601,Food_Menu!A:A,Food_Menu!D:D)</f>
        <v>114.67</v>
      </c>
      <c r="J2601" s="2" t="s">
        <v>389</v>
      </c>
      <c r="K2601" s="2" t="str">
        <f t="array" ref="K2601">_xlfn.XLOOKUP(J2601,Delivery_Partners!A:A,Delivery_Partners!B:B)</f>
        <v>Delivery Partner 022</v>
      </c>
      <c r="L2601" s="3">
        <v>4</v>
      </c>
      <c r="M2601" s="2" t="s">
        <v>23</v>
      </c>
      <c r="N2601" s="2" t="s">
        <v>24</v>
      </c>
      <c r="O2601" s="3">
        <v>27</v>
      </c>
      <c r="P2601" s="13">
        <f t="shared" si="534"/>
        <v>458.68</v>
      </c>
      <c r="Q2601" s="13" t="str">
        <f t="shared" si="535"/>
        <v>Fast</v>
      </c>
      <c r="S2601" s="21"/>
    </row>
    <row r="2602" customHeight="1" spans="1:19">
      <c r="A2602" s="2" t="s">
        <v>4430</v>
      </c>
      <c r="B2602" s="29" t="s">
        <v>837</v>
      </c>
      <c r="C2602" s="2" t="s">
        <v>4371</v>
      </c>
      <c r="D2602" s="2" t="str">
        <f t="array" ref="D2602">_xlfn.XLOOKUP(C2602,Customers!A:A,Customers!B:B)</f>
        <v>Customer 1179</v>
      </c>
      <c r="E2602" s="2" t="s">
        <v>807</v>
      </c>
      <c r="F2602" s="2" t="str">
        <f t="array" ref="F2602">_xlfn.XLOOKUP(E2602,Restaurants!A:A,Restaurants!B:B)</f>
        <v>Restaurant 118</v>
      </c>
      <c r="G2602" s="2" t="s">
        <v>2703</v>
      </c>
      <c r="H2602" s="2" t="str">
        <f t="array" ref="H2602">_xlfn.XLOOKUP(G2602,Food_Menu!A:A,Food_Menu!B:B)</f>
        <v>Food Item 0181</v>
      </c>
      <c r="I2602" s="2">
        <f t="array" ref="I2602">_xlfn.XLOOKUP(G2602,Food_Menu!A:A,Food_Menu!D:D)</f>
        <v>574.53</v>
      </c>
      <c r="J2602" s="2" t="s">
        <v>461</v>
      </c>
      <c r="K2602" s="2" t="str">
        <f t="array" ref="K2602">_xlfn.XLOOKUP(J2602,Delivery_Partners!A:A,Delivery_Partners!B:B)</f>
        <v>Delivery Partner 118</v>
      </c>
      <c r="L2602" s="3">
        <v>1</v>
      </c>
      <c r="M2602" s="2" t="s">
        <v>23</v>
      </c>
      <c r="N2602" s="2" t="s">
        <v>24</v>
      </c>
      <c r="O2602" s="3">
        <v>31</v>
      </c>
      <c r="P2602" s="13">
        <f t="shared" si="534"/>
        <v>574.53</v>
      </c>
      <c r="Q2602" s="13" t="str">
        <f t="shared" si="535"/>
        <v>Normal</v>
      </c>
      <c r="S2602" s="21"/>
    </row>
    <row r="2603" customHeight="1" spans="1:19">
      <c r="A2603" s="2" t="s">
        <v>4431</v>
      </c>
      <c r="B2603" s="28">
        <v>45722</v>
      </c>
      <c r="C2603" s="2" t="s">
        <v>2189</v>
      </c>
      <c r="D2603" s="2" t="str">
        <f t="array" ref="D2603">_xlfn.XLOOKUP(C2603,Customers!A:A,Customers!B:B)</f>
        <v>Customer 0947</v>
      </c>
      <c r="E2603" s="2" t="s">
        <v>950</v>
      </c>
      <c r="F2603" s="2" t="str">
        <f t="array" ref="F2603">_xlfn.XLOOKUP(E2603,Restaurants!A:A,Restaurants!B:B)</f>
        <v>Restaurant 020</v>
      </c>
      <c r="G2603" s="2" t="s">
        <v>670</v>
      </c>
      <c r="H2603" s="2" t="str">
        <f t="array" ref="H2603">_xlfn.XLOOKUP(G2603,Food_Menu!A:A,Food_Menu!B:B)</f>
        <v>Food Item 0123</v>
      </c>
      <c r="I2603" s="2">
        <f t="array" ref="I2603">_xlfn.XLOOKUP(G2603,Food_Menu!A:A,Food_Menu!D:D)</f>
        <v>256.27</v>
      </c>
      <c r="J2603" s="2" t="s">
        <v>314</v>
      </c>
      <c r="K2603" s="2" t="str">
        <f t="array" ref="K2603">_xlfn.XLOOKUP(J2603,Delivery_Partners!A:A,Delivery_Partners!B:B)</f>
        <v>Delivery Partner 021</v>
      </c>
      <c r="L2603" s="3">
        <v>2</v>
      </c>
      <c r="M2603" s="2" t="s">
        <v>23</v>
      </c>
      <c r="N2603" s="2" t="s">
        <v>74</v>
      </c>
      <c r="O2603" s="3">
        <v>43</v>
      </c>
      <c r="P2603" s="13">
        <f t="shared" si="534"/>
        <v>512.54</v>
      </c>
      <c r="Q2603" s="13" t="str">
        <f t="shared" si="535"/>
        <v>Normal</v>
      </c>
      <c r="S2603" s="21"/>
    </row>
    <row r="2604" customHeight="1" spans="1:19">
      <c r="A2604" s="2" t="s">
        <v>4432</v>
      </c>
      <c r="B2604" s="29" t="s">
        <v>463</v>
      </c>
      <c r="C2604" s="2" t="s">
        <v>1367</v>
      </c>
      <c r="D2604" s="2" t="str">
        <f t="array" ref="D2604">_xlfn.XLOOKUP(C2604,Customers!A:A,Customers!B:B)</f>
        <v>Customer 0899</v>
      </c>
      <c r="E2604" s="2" t="s">
        <v>488</v>
      </c>
      <c r="F2604" s="2" t="str">
        <f t="array" ref="F2604">_xlfn.XLOOKUP(E2604,Restaurants!A:A,Restaurants!B:B)</f>
        <v>Restaurant 031</v>
      </c>
      <c r="G2604" s="2" t="s">
        <v>509</v>
      </c>
      <c r="H2604" s="2" t="str">
        <f t="array" ref="H2604">_xlfn.XLOOKUP(G2604,Food_Menu!A:A,Food_Menu!B:B)</f>
        <v>Food Item 0190</v>
      </c>
      <c r="I2604" s="2">
        <f t="array" ref="I2604">_xlfn.XLOOKUP(G2604,Food_Menu!A:A,Food_Menu!D:D)</f>
        <v>350.87</v>
      </c>
      <c r="J2604" s="2" t="s">
        <v>572</v>
      </c>
      <c r="K2604" s="2" t="str">
        <f t="array" ref="K2604">_xlfn.XLOOKUP(J2604,Delivery_Partners!A:A,Delivery_Partners!B:B)</f>
        <v>Delivery Partner 098</v>
      </c>
      <c r="L2604" s="3">
        <v>3</v>
      </c>
      <c r="M2604" s="2" t="s">
        <v>23</v>
      </c>
      <c r="N2604" s="2" t="s">
        <v>55</v>
      </c>
      <c r="O2604" s="3">
        <v>27</v>
      </c>
      <c r="P2604" s="13">
        <f t="shared" si="534"/>
        <v>1052.61</v>
      </c>
      <c r="Q2604" s="13" t="str">
        <f t="shared" si="535"/>
        <v>Fast</v>
      </c>
      <c r="S2604" s="21"/>
    </row>
    <row r="2605" customHeight="1" spans="1:19">
      <c r="A2605" s="2" t="s">
        <v>4433</v>
      </c>
      <c r="B2605" s="28">
        <v>45841</v>
      </c>
      <c r="C2605" s="2" t="s">
        <v>1824</v>
      </c>
      <c r="D2605" s="2" t="str">
        <f t="array" ref="D2605">_xlfn.XLOOKUP(C2605,Customers!A:A,Customers!B:B)</f>
        <v>Customer 1163</v>
      </c>
      <c r="E2605" s="2" t="s">
        <v>860</v>
      </c>
      <c r="F2605" s="2" t="str">
        <f t="array" ref="F2605">_xlfn.XLOOKUP(E2605,Restaurants!A:A,Restaurants!B:B)</f>
        <v>Restaurant 103</v>
      </c>
      <c r="G2605" s="2" t="s">
        <v>211</v>
      </c>
      <c r="H2605" s="2" t="str">
        <f t="array" ref="H2605">_xlfn.XLOOKUP(G2605,Food_Menu!A:A,Food_Menu!B:B)</f>
        <v>Food Item 0182</v>
      </c>
      <c r="I2605" s="2">
        <f t="array" ref="I2605">_xlfn.XLOOKUP(G2605,Food_Menu!A:A,Food_Menu!D:D)</f>
        <v>512.27</v>
      </c>
      <c r="J2605" s="2" t="s">
        <v>741</v>
      </c>
      <c r="K2605" s="2" t="str">
        <f t="array" ref="K2605">_xlfn.XLOOKUP(J2605,Delivery_Partners!A:A,Delivery_Partners!B:B)</f>
        <v>Delivery Partner 024</v>
      </c>
      <c r="L2605" s="3">
        <v>1</v>
      </c>
      <c r="M2605" s="2" t="s">
        <v>23</v>
      </c>
      <c r="N2605" s="2" t="s">
        <v>24</v>
      </c>
      <c r="O2605" s="3">
        <v>23</v>
      </c>
      <c r="P2605" s="13">
        <f t="shared" si="534"/>
        <v>512.27</v>
      </c>
      <c r="Q2605" s="13" t="str">
        <f t="shared" si="535"/>
        <v>Fast</v>
      </c>
      <c r="S2605" s="21"/>
    </row>
    <row r="2606" customHeight="1" spans="1:19">
      <c r="A2606" s="2" t="s">
        <v>4434</v>
      </c>
      <c r="B2606" s="29" t="s">
        <v>990</v>
      </c>
      <c r="C2606" s="2" t="s">
        <v>1904</v>
      </c>
      <c r="D2606" s="2" t="str">
        <f t="array" ref="D2606">_xlfn.XLOOKUP(C2606,Customers!A:A,Customers!B:B)</f>
        <v>Customer 0827</v>
      </c>
      <c r="E2606" s="2" t="s">
        <v>33</v>
      </c>
      <c r="F2606" s="2" t="str">
        <f t="array" ref="F2606">_xlfn.XLOOKUP(E2606,Restaurants!A:A,Restaurants!B:B)</f>
        <v>Restaurant 035</v>
      </c>
      <c r="G2606" s="2" t="s">
        <v>318</v>
      </c>
      <c r="H2606" s="2" t="str">
        <f t="array" ref="H2606">_xlfn.XLOOKUP(G2606,Food_Menu!A:A,Food_Menu!B:B)</f>
        <v>Food Item 0115</v>
      </c>
      <c r="I2606" s="2">
        <f t="array" ref="I2606">_xlfn.XLOOKUP(G2606,Food_Menu!A:A,Food_Menu!D:D)</f>
        <v>109.53</v>
      </c>
      <c r="J2606" s="2" t="s">
        <v>993</v>
      </c>
      <c r="K2606" s="2" t="str">
        <f t="array" ref="K2606">_xlfn.XLOOKUP(J2606,Delivery_Partners!A:A,Delivery_Partners!B:B)</f>
        <v>Delivery Partner 086</v>
      </c>
      <c r="L2606" s="3">
        <v>1</v>
      </c>
      <c r="M2606" s="2" t="s">
        <v>23</v>
      </c>
      <c r="N2606" s="2" t="s">
        <v>55</v>
      </c>
      <c r="O2606" s="3">
        <v>44</v>
      </c>
      <c r="P2606" s="13">
        <f t="shared" si="534"/>
        <v>109.53</v>
      </c>
      <c r="Q2606" s="13" t="str">
        <f t="shared" si="535"/>
        <v>Normal</v>
      </c>
      <c r="S2606" s="21"/>
    </row>
    <row r="2607" customHeight="1" spans="1:19">
      <c r="A2607" s="2" t="s">
        <v>4435</v>
      </c>
      <c r="B2607" s="28">
        <v>45722</v>
      </c>
      <c r="C2607" s="2" t="s">
        <v>781</v>
      </c>
      <c r="D2607" s="2" t="str">
        <f t="array" ref="D2607">_xlfn.XLOOKUP(C2607,Customers!A:A,Customers!B:B)</f>
        <v>Customer 0278</v>
      </c>
      <c r="E2607" s="2" t="s">
        <v>152</v>
      </c>
      <c r="F2607" s="2" t="str">
        <f t="array" ref="F2607">_xlfn.XLOOKUP(E2607,Restaurants!A:A,Restaurants!B:B)</f>
        <v>Restaurant 114</v>
      </c>
      <c r="G2607" s="2" t="s">
        <v>1650</v>
      </c>
      <c r="H2607" s="2" t="str">
        <f t="array" ref="H2607">_xlfn.XLOOKUP(G2607,Food_Menu!A:A,Food_Menu!B:B)</f>
        <v>Food Item 0040</v>
      </c>
      <c r="I2607" s="2">
        <f t="array" ref="I2607">_xlfn.XLOOKUP(G2607,Food_Menu!A:A,Food_Menu!D:D)</f>
        <v>254.86</v>
      </c>
      <c r="J2607" s="2" t="s">
        <v>474</v>
      </c>
      <c r="K2607" s="2" t="str">
        <f t="array" ref="K2607">_xlfn.XLOOKUP(J2607,Delivery_Partners!A:A,Delivery_Partners!B:B)</f>
        <v>Delivery Partner 141</v>
      </c>
      <c r="L2607" s="3">
        <v>2</v>
      </c>
      <c r="M2607" s="2" t="s">
        <v>23</v>
      </c>
      <c r="N2607" s="2" t="s">
        <v>55</v>
      </c>
      <c r="O2607" s="3">
        <v>30</v>
      </c>
      <c r="P2607" s="13">
        <f t="shared" si="534"/>
        <v>509.72</v>
      </c>
      <c r="Q2607" s="13" t="str">
        <f t="shared" si="535"/>
        <v>Fast</v>
      </c>
      <c r="S2607" s="21"/>
    </row>
    <row r="2608" hidden="1" customHeight="1" spans="1:19">
      <c r="A2608" s="2" t="s">
        <v>4436</v>
      </c>
      <c r="B2608" s="29" t="s">
        <v>743</v>
      </c>
      <c r="C2608" s="2" t="s">
        <v>2903</v>
      </c>
      <c r="D2608" s="2" t="str">
        <f t="array" ref="D2608">_xlfn.XLOOKUP(C2608,Customers!A:A,Customers!B:B)</f>
        <v>Customer 0873</v>
      </c>
      <c r="E2608" s="2" t="s">
        <v>860</v>
      </c>
      <c r="F2608" s="2" t="str">
        <f t="array" ref="F2608">_xlfn.XLOOKUP(E2608,Restaurants!A:A,Restaurants!B:B)</f>
        <v>Restaurant 103</v>
      </c>
      <c r="G2608" s="2" t="s">
        <v>202</v>
      </c>
      <c r="H2608" s="2" t="str">
        <f t="array" ref="H2608">_xlfn.XLOOKUP(G2608,Food_Menu!A:A,Food_Menu!B:B)</f>
        <v>Food Item 0096</v>
      </c>
      <c r="I2608" s="2"/>
      <c r="J2608" s="2" t="s">
        <v>1090</v>
      </c>
      <c r="K2608" s="2" t="str">
        <f t="array" ref="K2608">_xlfn.XLOOKUP(J2608,Delivery_Partners!A:A,Delivery_Partners!B:B)</f>
        <v>Delivery Partner 056</v>
      </c>
      <c r="L2608" s="3">
        <v>2</v>
      </c>
      <c r="M2608" s="2" t="s">
        <v>189</v>
      </c>
      <c r="N2608" s="2" t="s">
        <v>42</v>
      </c>
      <c r="O2608" s="2"/>
    </row>
    <row r="2609" customHeight="1" spans="1:19">
      <c r="A2609" s="2" t="s">
        <v>4437</v>
      </c>
      <c r="B2609" s="29" t="s">
        <v>87</v>
      </c>
      <c r="C2609" s="2" t="s">
        <v>1844</v>
      </c>
      <c r="D2609" s="2" t="str">
        <f t="array" ref="D2609">_xlfn.XLOOKUP(C2609,Customers!A:A,Customers!B:B)</f>
        <v>Customer 0387</v>
      </c>
      <c r="E2609" s="2" t="s">
        <v>98</v>
      </c>
      <c r="F2609" s="2" t="str">
        <f t="array" ref="F2609">_xlfn.XLOOKUP(E2609,Restaurants!A:A,Restaurants!B:B)</f>
        <v>Restaurant 012</v>
      </c>
      <c r="G2609" s="2" t="s">
        <v>591</v>
      </c>
      <c r="H2609" s="2" t="str">
        <f t="array" ref="H2609">_xlfn.XLOOKUP(G2609,Food_Menu!A:A,Food_Menu!B:B)</f>
        <v>Food Item 0199</v>
      </c>
      <c r="I2609" s="2">
        <f t="array" ref="I2609">_xlfn.XLOOKUP(G2609,Food_Menu!A:A,Food_Menu!D:D)</f>
        <v>484.48</v>
      </c>
      <c r="J2609" s="2" t="s">
        <v>139</v>
      </c>
      <c r="K2609" s="2" t="str">
        <f t="array" ref="K2609">_xlfn.XLOOKUP(J2609,Delivery_Partners!A:A,Delivery_Partners!B:B)</f>
        <v>Delivery Partner 109</v>
      </c>
      <c r="L2609" s="3">
        <v>2</v>
      </c>
      <c r="M2609" s="2" t="s">
        <v>23</v>
      </c>
      <c r="N2609" s="2" t="s">
        <v>24</v>
      </c>
      <c r="O2609" s="3">
        <v>45</v>
      </c>
      <c r="P2609" s="13">
        <f t="shared" ref="P2609:P2615" si="536">I2609*L2609</f>
        <v>968.96</v>
      </c>
      <c r="Q2609" s="13" t="str">
        <f t="shared" ref="Q2609:Q2615" si="537">IF(O2609="","Not Delivered",IF(O2609&lt;=30,"Fast",IF(O2609&lt;=60,"Normal","Slow")))</f>
        <v>Normal</v>
      </c>
      <c r="S2609" s="21"/>
    </row>
    <row r="2610" customHeight="1" spans="1:19">
      <c r="A2610" s="2" t="s">
        <v>4438</v>
      </c>
      <c r="B2610" s="28">
        <v>45911</v>
      </c>
      <c r="C2610" s="2" t="s">
        <v>4439</v>
      </c>
      <c r="D2610" s="2" t="str">
        <f t="array" ref="D2610">_xlfn.XLOOKUP(C2610,Customers!A:A,Customers!B:B)</f>
        <v>Customer 0398</v>
      </c>
      <c r="E2610" s="2" t="s">
        <v>1224</v>
      </c>
      <c r="F2610" s="2" t="str">
        <f t="array" ref="F2610">_xlfn.XLOOKUP(E2610,Restaurants!A:A,Restaurants!B:B)</f>
        <v>Restaurant 055</v>
      </c>
      <c r="G2610" s="2" t="s">
        <v>336</v>
      </c>
      <c r="H2610" s="2" t="str">
        <f t="array" ref="H2610">_xlfn.XLOOKUP(G2610,Food_Menu!A:A,Food_Menu!B:B)</f>
        <v>Food Item 0045</v>
      </c>
      <c r="I2610" s="2">
        <f t="array" ref="I2610">_xlfn.XLOOKUP(G2610,Food_Menu!A:A,Food_Menu!D:D)</f>
        <v>263.72</v>
      </c>
      <c r="J2610" s="2" t="s">
        <v>976</v>
      </c>
      <c r="K2610" s="2" t="str">
        <f t="array" ref="K2610">_xlfn.XLOOKUP(J2610,Delivery_Partners!A:A,Delivery_Partners!B:B)</f>
        <v>Delivery Partner 047</v>
      </c>
      <c r="L2610" s="3">
        <v>2</v>
      </c>
      <c r="M2610" s="2" t="s">
        <v>23</v>
      </c>
      <c r="N2610" s="2" t="s">
        <v>55</v>
      </c>
      <c r="O2610" s="3">
        <v>41</v>
      </c>
      <c r="P2610" s="13">
        <f t="shared" si="536"/>
        <v>527.44</v>
      </c>
      <c r="Q2610" s="13" t="str">
        <f t="shared" si="537"/>
        <v>Normal</v>
      </c>
      <c r="S2610" s="21"/>
    </row>
    <row r="2611" customHeight="1" spans="1:19">
      <c r="A2611" s="2" t="s">
        <v>4440</v>
      </c>
      <c r="B2611" s="28">
        <v>45963</v>
      </c>
      <c r="C2611" s="2" t="s">
        <v>1678</v>
      </c>
      <c r="D2611" s="2" t="str">
        <f t="array" ref="D2611">_xlfn.XLOOKUP(C2611,Customers!A:A,Customers!B:B)</f>
        <v>Customer 0774</v>
      </c>
      <c r="E2611" s="2" t="s">
        <v>421</v>
      </c>
      <c r="F2611" s="2" t="str">
        <f t="array" ref="F2611">_xlfn.XLOOKUP(E2611,Restaurants!A:A,Restaurants!B:B)</f>
        <v>Restaurant 091</v>
      </c>
      <c r="G2611" s="2" t="s">
        <v>221</v>
      </c>
      <c r="H2611" s="2" t="str">
        <f t="array" ref="H2611">_xlfn.XLOOKUP(G2611,Food_Menu!A:A,Food_Menu!B:B)</f>
        <v>Food Item 0220</v>
      </c>
      <c r="I2611" s="2">
        <f t="array" ref="I2611">_xlfn.XLOOKUP(G2611,Food_Menu!A:A,Food_Menu!D:D)</f>
        <v>194.15</v>
      </c>
      <c r="J2611" s="2" t="s">
        <v>714</v>
      </c>
      <c r="K2611" s="2" t="str">
        <f t="array" ref="K2611">_xlfn.XLOOKUP(J2611,Delivery_Partners!A:A,Delivery_Partners!B:B)</f>
        <v>Delivery Partner 054</v>
      </c>
      <c r="L2611" s="3">
        <v>2</v>
      </c>
      <c r="M2611" s="2" t="s">
        <v>23</v>
      </c>
      <c r="N2611" s="2" t="s">
        <v>55</v>
      </c>
      <c r="O2611" s="3">
        <v>33</v>
      </c>
      <c r="P2611" s="13">
        <f t="shared" si="536"/>
        <v>388.3</v>
      </c>
      <c r="Q2611" s="13" t="str">
        <f t="shared" si="537"/>
        <v>Normal</v>
      </c>
      <c r="S2611" s="21"/>
    </row>
    <row r="2612" customHeight="1" spans="1:19">
      <c r="A2612" s="2" t="s">
        <v>4441</v>
      </c>
      <c r="B2612" s="28">
        <v>45694</v>
      </c>
      <c r="C2612" s="2" t="s">
        <v>1015</v>
      </c>
      <c r="D2612" s="2" t="str">
        <f t="array" ref="D2612">_xlfn.XLOOKUP(C2612,Customers!A:A,Customers!B:B)</f>
        <v>Customer 0379</v>
      </c>
      <c r="E2612" s="2" t="s">
        <v>89</v>
      </c>
      <c r="F2612" s="2" t="str">
        <f t="array" ref="F2612">_xlfn.XLOOKUP(E2612,Restaurants!A:A,Restaurants!B:B)</f>
        <v>Restaurant 059</v>
      </c>
      <c r="G2612" s="2" t="s">
        <v>1650</v>
      </c>
      <c r="H2612" s="2" t="str">
        <f t="array" ref="H2612">_xlfn.XLOOKUP(G2612,Food_Menu!A:A,Food_Menu!B:B)</f>
        <v>Food Item 0040</v>
      </c>
      <c r="I2612" s="2">
        <f t="array" ref="I2612">_xlfn.XLOOKUP(G2612,Food_Menu!A:A,Food_Menu!D:D)</f>
        <v>254.86</v>
      </c>
      <c r="J2612" s="2" t="s">
        <v>2158</v>
      </c>
      <c r="K2612" s="2" t="str">
        <f t="array" ref="K2612">_xlfn.XLOOKUP(J2612,Delivery_Partners!A:A,Delivery_Partners!B:B)</f>
        <v>Delivery Partner 033</v>
      </c>
      <c r="L2612" s="3">
        <v>1</v>
      </c>
      <c r="M2612" s="2" t="s">
        <v>23</v>
      </c>
      <c r="N2612" s="2" t="s">
        <v>74</v>
      </c>
      <c r="O2612" s="3">
        <v>31</v>
      </c>
      <c r="P2612" s="13">
        <f t="shared" si="536"/>
        <v>254.86</v>
      </c>
      <c r="Q2612" s="13" t="str">
        <f t="shared" si="537"/>
        <v>Normal</v>
      </c>
      <c r="S2612" s="21"/>
    </row>
    <row r="2613" customHeight="1" spans="1:19">
      <c r="A2613" s="2" t="s">
        <v>4442</v>
      </c>
      <c r="B2613" s="28">
        <v>45697</v>
      </c>
      <c r="C2613" s="2" t="s">
        <v>321</v>
      </c>
      <c r="D2613" s="2" t="str">
        <f t="array" ref="D2613">_xlfn.XLOOKUP(C2613,Customers!A:A,Customers!B:B)</f>
        <v>Customer 0030</v>
      </c>
      <c r="E2613" s="2" t="s">
        <v>281</v>
      </c>
      <c r="F2613" s="2" t="str">
        <f t="array" ref="F2613">_xlfn.XLOOKUP(E2613,Restaurants!A:A,Restaurants!B:B)</f>
        <v>Restaurant 026</v>
      </c>
      <c r="G2613" s="2" t="s">
        <v>1212</v>
      </c>
      <c r="H2613" s="2" t="str">
        <f t="array" ref="H2613">_xlfn.XLOOKUP(G2613,Food_Menu!A:A,Food_Menu!B:B)</f>
        <v>Food Item 0147</v>
      </c>
      <c r="I2613" s="2">
        <f t="array" ref="I2613">_xlfn.XLOOKUP(G2613,Food_Menu!A:A,Food_Menu!D:D)</f>
        <v>263.56</v>
      </c>
      <c r="J2613" s="2" t="s">
        <v>958</v>
      </c>
      <c r="K2613" s="2" t="str">
        <f t="array" ref="K2613">_xlfn.XLOOKUP(J2613,Delivery_Partners!A:A,Delivery_Partners!B:B)</f>
        <v>Delivery Partner 030</v>
      </c>
      <c r="L2613" s="3">
        <v>1</v>
      </c>
      <c r="M2613" s="2" t="s">
        <v>23</v>
      </c>
      <c r="N2613" s="2" t="s">
        <v>55</v>
      </c>
      <c r="O2613" s="3">
        <v>40</v>
      </c>
      <c r="P2613" s="13">
        <f t="shared" si="536"/>
        <v>263.56</v>
      </c>
      <c r="Q2613" s="13" t="str">
        <f t="shared" si="537"/>
        <v>Normal</v>
      </c>
      <c r="S2613" s="21"/>
    </row>
    <row r="2614" customHeight="1" spans="1:19">
      <c r="A2614" s="2" t="s">
        <v>4443</v>
      </c>
      <c r="B2614" s="28">
        <v>45845</v>
      </c>
      <c r="C2614" s="2" t="s">
        <v>1321</v>
      </c>
      <c r="D2614" s="2" t="str">
        <f t="array" ref="D2614">_xlfn.XLOOKUP(C2614,Customers!A:A,Customers!B:B)</f>
        <v>Customer 1200</v>
      </c>
      <c r="E2614" s="2" t="s">
        <v>747</v>
      </c>
      <c r="F2614" s="2" t="str">
        <f t="array" ref="F2614">_xlfn.XLOOKUP(E2614,Restaurants!A:A,Restaurants!B:B)</f>
        <v>Restaurant 006</v>
      </c>
      <c r="G2614" s="2" t="s">
        <v>426</v>
      </c>
      <c r="H2614" s="2" t="str">
        <f t="array" ref="H2614">_xlfn.XLOOKUP(G2614,Food_Menu!A:A,Food_Menu!B:B)</f>
        <v>Food Item 0142</v>
      </c>
      <c r="I2614" s="2">
        <f t="array" ref="I2614">_xlfn.XLOOKUP(G2614,Food_Menu!A:A,Food_Menu!D:D)</f>
        <v>428.17</v>
      </c>
      <c r="J2614" s="2" t="s">
        <v>1204</v>
      </c>
      <c r="K2614" s="2" t="str">
        <f t="array" ref="K2614">_xlfn.XLOOKUP(J2614,Delivery_Partners!A:A,Delivery_Partners!B:B)</f>
        <v>Delivery Partner 067</v>
      </c>
      <c r="L2614" s="3">
        <v>1</v>
      </c>
      <c r="M2614" s="2" t="s">
        <v>23</v>
      </c>
      <c r="N2614" s="2" t="s">
        <v>24</v>
      </c>
      <c r="O2614" s="3">
        <v>41</v>
      </c>
      <c r="P2614" s="13">
        <f t="shared" si="536"/>
        <v>428.17</v>
      </c>
      <c r="Q2614" s="13" t="str">
        <f t="shared" si="537"/>
        <v>Normal</v>
      </c>
      <c r="S2614" s="21"/>
    </row>
    <row r="2615" customHeight="1" spans="1:19">
      <c r="A2615" s="2" t="s">
        <v>4444</v>
      </c>
      <c r="B2615" s="28">
        <v>45812</v>
      </c>
      <c r="C2615" s="2" t="s">
        <v>1470</v>
      </c>
      <c r="D2615" s="2" t="str">
        <f t="array" ref="D2615">_xlfn.XLOOKUP(C2615,Customers!A:A,Customers!B:B)</f>
        <v>Customer 0686</v>
      </c>
      <c r="E2615" s="2" t="s">
        <v>350</v>
      </c>
      <c r="F2615" s="2" t="str">
        <f t="array" ref="F2615">_xlfn.XLOOKUP(E2615,Restaurants!A:A,Restaurants!B:B)</f>
        <v>Restaurant 001</v>
      </c>
      <c r="G2615" s="2" t="s">
        <v>722</v>
      </c>
      <c r="H2615" s="2" t="str">
        <f t="array" ref="H2615">_xlfn.XLOOKUP(G2615,Food_Menu!A:A,Food_Menu!B:B)</f>
        <v>Food Item 0044</v>
      </c>
      <c r="I2615" s="2">
        <f t="array" ref="I2615">_xlfn.XLOOKUP(G2615,Food_Menu!A:A,Food_Menu!D:D)</f>
        <v>334.07</v>
      </c>
      <c r="J2615" s="2" t="s">
        <v>427</v>
      </c>
      <c r="K2615" s="2" t="str">
        <f t="array" ref="K2615">_xlfn.XLOOKUP(J2615,Delivery_Partners!A:A,Delivery_Partners!B:B)</f>
        <v>Delivery Partner 023</v>
      </c>
      <c r="L2615" s="3">
        <v>1</v>
      </c>
      <c r="M2615" s="2" t="s">
        <v>23</v>
      </c>
      <c r="N2615" s="2" t="s">
        <v>74</v>
      </c>
      <c r="O2615" s="3">
        <v>38</v>
      </c>
      <c r="P2615" s="13">
        <f t="shared" si="536"/>
        <v>334.07</v>
      </c>
      <c r="Q2615" s="13" t="str">
        <f t="shared" si="537"/>
        <v>Normal</v>
      </c>
      <c r="S2615" s="21"/>
    </row>
    <row r="2616" hidden="1" customHeight="1" spans="1:19">
      <c r="A2616" s="2" t="s">
        <v>4445</v>
      </c>
      <c r="B2616" s="28">
        <v>45902</v>
      </c>
      <c r="C2616" s="2" t="s">
        <v>3608</v>
      </c>
      <c r="D2616" s="2" t="str">
        <f t="array" ref="D2616">_xlfn.XLOOKUP(C2616,Customers!A:A,Customers!B:B)</f>
        <v>Customer 0805</v>
      </c>
      <c r="E2616" s="2" t="s">
        <v>451</v>
      </c>
      <c r="F2616" s="2" t="str">
        <f t="array" ref="F2616">_xlfn.XLOOKUP(E2616,Restaurants!A:A,Restaurants!B:B)</f>
        <v>Restaurant 022</v>
      </c>
      <c r="G2616" s="2" t="s">
        <v>2196</v>
      </c>
      <c r="H2616" s="2" t="str">
        <f t="array" ref="H2616">_xlfn.XLOOKUP(G2616,Food_Menu!A:A,Food_Menu!B:B)</f>
        <v>Food Item 0104</v>
      </c>
      <c r="I2616" s="2"/>
      <c r="J2616" s="2" t="s">
        <v>164</v>
      </c>
      <c r="K2616" s="2" t="str">
        <f t="array" ref="K2616">_xlfn.XLOOKUP(J2616,Delivery_Partners!A:A,Delivery_Partners!B:B)</f>
        <v>Delivery Partner 161</v>
      </c>
      <c r="L2616" s="3">
        <v>2</v>
      </c>
      <c r="M2616" s="2" t="s">
        <v>101</v>
      </c>
      <c r="N2616" s="2" t="s">
        <v>24</v>
      </c>
      <c r="O2616" s="2"/>
    </row>
    <row r="2617" customHeight="1" spans="1:19">
      <c r="A2617" s="2" t="s">
        <v>4446</v>
      </c>
      <c r="B2617" s="29" t="s">
        <v>329</v>
      </c>
      <c r="C2617" s="2" t="s">
        <v>3705</v>
      </c>
      <c r="D2617" s="2" t="str">
        <f t="array" ref="D2617">_xlfn.XLOOKUP(C2617,Customers!A:A,Customers!B:B)</f>
        <v>Customer 0971</v>
      </c>
      <c r="E2617" s="2" t="s">
        <v>83</v>
      </c>
      <c r="F2617" s="2" t="str">
        <f t="array" ref="F2617">_xlfn.XLOOKUP(E2617,Restaurants!A:A,Restaurants!B:B)</f>
        <v>Restaurant 032</v>
      </c>
      <c r="G2617" s="2" t="s">
        <v>884</v>
      </c>
      <c r="H2617" s="2" t="str">
        <f t="array" ref="H2617">_xlfn.XLOOKUP(G2617,Food_Menu!A:A,Food_Menu!B:B)</f>
        <v>Food Item 0032</v>
      </c>
      <c r="I2617" s="2">
        <f t="array" ref="I2617">_xlfn.XLOOKUP(G2617,Food_Menu!A:A,Food_Menu!D:D)</f>
        <v>367.24</v>
      </c>
      <c r="J2617" s="2" t="s">
        <v>127</v>
      </c>
      <c r="K2617" s="2" t="str">
        <f t="array" ref="K2617">_xlfn.XLOOKUP(J2617,Delivery_Partners!A:A,Delivery_Partners!B:B)</f>
        <v>Delivery Partner 134</v>
      </c>
      <c r="L2617" s="3">
        <v>3</v>
      </c>
      <c r="M2617" s="2" t="s">
        <v>23</v>
      </c>
      <c r="N2617" s="2" t="s">
        <v>24</v>
      </c>
      <c r="O2617" s="3">
        <v>28</v>
      </c>
      <c r="P2617" s="13">
        <f t="shared" ref="P2617:P2632" si="538">I2617*L2617</f>
        <v>1101.72</v>
      </c>
      <c r="Q2617" s="13" t="str">
        <f t="shared" ref="Q2617:Q2632" si="539">IF(O2617="","Not Delivered",IF(O2617&lt;=30,"Fast",IF(O2617&lt;=60,"Normal","Slow")))</f>
        <v>Fast</v>
      </c>
      <c r="S2617" s="21"/>
    </row>
    <row r="2618" customHeight="1" spans="1:19">
      <c r="A2618" s="2" t="s">
        <v>4447</v>
      </c>
      <c r="B2618" s="29" t="s">
        <v>964</v>
      </c>
      <c r="C2618" s="2" t="s">
        <v>1568</v>
      </c>
      <c r="D2618" s="2" t="str">
        <f t="array" ref="D2618">_xlfn.XLOOKUP(C2618,Customers!A:A,Customers!B:B)</f>
        <v>Customer 0762</v>
      </c>
      <c r="E2618" s="2" t="s">
        <v>66</v>
      </c>
      <c r="F2618" s="2" t="str">
        <f t="array" ref="F2618">_xlfn.XLOOKUP(E2618,Restaurants!A:A,Restaurants!B:B)</f>
        <v>Restaurant 037</v>
      </c>
      <c r="G2618" s="2" t="s">
        <v>946</v>
      </c>
      <c r="H2618" s="2" t="str">
        <f t="array" ref="H2618">_xlfn.XLOOKUP(G2618,Food_Menu!A:A,Food_Menu!B:B)</f>
        <v>Food Item 0081</v>
      </c>
      <c r="I2618" s="2">
        <f t="array" ref="I2618">_xlfn.XLOOKUP(G2618,Food_Menu!A:A,Food_Menu!D:D)</f>
        <v>453.95</v>
      </c>
      <c r="J2618" s="2" t="s">
        <v>435</v>
      </c>
      <c r="K2618" s="2" t="str">
        <f t="array" ref="K2618">_xlfn.XLOOKUP(J2618,Delivery_Partners!A:A,Delivery_Partners!B:B)</f>
        <v>Delivery Partner 040</v>
      </c>
      <c r="L2618" s="3">
        <v>1</v>
      </c>
      <c r="M2618" s="2" t="s">
        <v>23</v>
      </c>
      <c r="N2618" s="2" t="s">
        <v>24</v>
      </c>
      <c r="O2618" s="3">
        <v>28</v>
      </c>
      <c r="P2618" s="13">
        <f t="shared" si="538"/>
        <v>453.95</v>
      </c>
      <c r="Q2618" s="13" t="str">
        <f t="shared" si="539"/>
        <v>Fast</v>
      </c>
      <c r="S2618" s="21"/>
    </row>
    <row r="2619" customHeight="1" spans="1:19">
      <c r="A2619" s="2" t="s">
        <v>4448</v>
      </c>
      <c r="B2619" s="29" t="s">
        <v>599</v>
      </c>
      <c r="C2619" s="2" t="s">
        <v>2701</v>
      </c>
      <c r="D2619" s="2" t="str">
        <f t="array" ref="D2619">_xlfn.XLOOKUP(C2619,Customers!A:A,Customers!B:B)</f>
        <v>Customer 0733</v>
      </c>
      <c r="E2619" s="2" t="s">
        <v>860</v>
      </c>
      <c r="F2619" s="2" t="str">
        <f t="array" ref="F2619">_xlfn.XLOOKUP(E2619,Restaurants!A:A,Restaurants!B:B)</f>
        <v>Restaurant 103</v>
      </c>
      <c r="G2619" s="2" t="s">
        <v>1267</v>
      </c>
      <c r="H2619" s="2" t="str">
        <f t="array" ref="H2619">_xlfn.XLOOKUP(G2619,Food_Menu!A:A,Food_Menu!B:B)</f>
        <v>Food Item 0212</v>
      </c>
      <c r="I2619" s="2">
        <f t="array" ref="I2619">_xlfn.XLOOKUP(G2619,Food_Menu!A:A,Food_Menu!D:D)</f>
        <v>187.71</v>
      </c>
      <c r="J2619" s="2" t="s">
        <v>286</v>
      </c>
      <c r="K2619" s="2" t="str">
        <f t="array" ref="K2619">_xlfn.XLOOKUP(J2619,Delivery_Partners!A:A,Delivery_Partners!B:B)</f>
        <v>Delivery Partner 160</v>
      </c>
      <c r="L2619" s="3">
        <v>2</v>
      </c>
      <c r="M2619" s="2" t="s">
        <v>23</v>
      </c>
      <c r="N2619" s="2" t="s">
        <v>42</v>
      </c>
      <c r="O2619" s="3">
        <v>33</v>
      </c>
      <c r="P2619" s="13">
        <f t="shared" si="538"/>
        <v>375.42</v>
      </c>
      <c r="Q2619" s="13" t="str">
        <f t="shared" si="539"/>
        <v>Normal</v>
      </c>
      <c r="S2619" s="21"/>
    </row>
    <row r="2620" customHeight="1" spans="1:19">
      <c r="A2620" s="2" t="s">
        <v>4449</v>
      </c>
      <c r="B2620" s="28">
        <v>45872</v>
      </c>
      <c r="C2620" s="2" t="s">
        <v>978</v>
      </c>
      <c r="D2620" s="2" t="str">
        <f t="array" ref="D2620">_xlfn.XLOOKUP(C2620,Customers!A:A,Customers!B:B)</f>
        <v>Customer 0951</v>
      </c>
      <c r="E2620" s="2" t="s">
        <v>110</v>
      </c>
      <c r="F2620" s="2" t="str">
        <f t="array" ref="F2620">_xlfn.XLOOKUP(E2620,Restaurants!A:A,Restaurants!B:B)</f>
        <v>Restaurant 062</v>
      </c>
      <c r="G2620" s="2" t="s">
        <v>266</v>
      </c>
      <c r="H2620" s="2" t="str">
        <f t="array" ref="H2620">_xlfn.XLOOKUP(G2620,Food_Menu!A:A,Food_Menu!B:B)</f>
        <v>Food Item 0012</v>
      </c>
      <c r="I2620" s="2">
        <f t="array" ref="I2620">_xlfn.XLOOKUP(G2620,Food_Menu!A:A,Food_Menu!D:D)</f>
        <v>390.14</v>
      </c>
      <c r="J2620" s="2" t="s">
        <v>397</v>
      </c>
      <c r="K2620" s="2" t="str">
        <f t="array" ref="K2620">_xlfn.XLOOKUP(J2620,Delivery_Partners!A:A,Delivery_Partners!B:B)</f>
        <v>Delivery Partner 066</v>
      </c>
      <c r="L2620" s="3">
        <v>1</v>
      </c>
      <c r="M2620" s="2" t="s">
        <v>23</v>
      </c>
      <c r="N2620" s="2" t="s">
        <v>55</v>
      </c>
      <c r="O2620" s="3">
        <v>23</v>
      </c>
      <c r="P2620" s="13">
        <f t="shared" si="538"/>
        <v>390.14</v>
      </c>
      <c r="Q2620" s="13" t="str">
        <f t="shared" si="539"/>
        <v>Fast</v>
      </c>
      <c r="S2620" s="21"/>
    </row>
    <row r="2621" customHeight="1" spans="1:19">
      <c r="A2621" s="2" t="s">
        <v>4450</v>
      </c>
      <c r="B2621" s="29" t="s">
        <v>1518</v>
      </c>
      <c r="C2621" s="2" t="s">
        <v>2764</v>
      </c>
      <c r="D2621" s="2" t="str">
        <f t="array" ref="D2621">_xlfn.XLOOKUP(C2621,Customers!A:A,Customers!B:B)</f>
        <v>Customer 0355</v>
      </c>
      <c r="E2621" s="2" t="s">
        <v>1765</v>
      </c>
      <c r="F2621" s="2" t="str">
        <f t="array" ref="F2621">_xlfn.XLOOKUP(E2621,Restaurants!A:A,Restaurants!B:B)</f>
        <v>Restaurant 017</v>
      </c>
      <c r="G2621" s="2" t="s">
        <v>1152</v>
      </c>
      <c r="H2621" s="2" t="str">
        <f t="array" ref="H2621">_xlfn.XLOOKUP(G2621,Food_Menu!A:A,Food_Menu!B:B)</f>
        <v>Food Item 0192</v>
      </c>
      <c r="I2621" s="2">
        <f t="array" ref="I2621">_xlfn.XLOOKUP(G2621,Food_Menu!A:A,Food_Menu!D:D)</f>
        <v>373.52</v>
      </c>
      <c r="J2621" s="2" t="s">
        <v>801</v>
      </c>
      <c r="K2621" s="2" t="str">
        <f t="array" ref="K2621">_xlfn.XLOOKUP(J2621,Delivery_Partners!A:A,Delivery_Partners!B:B)</f>
        <v>Delivery Partner 096</v>
      </c>
      <c r="L2621" s="3">
        <v>1</v>
      </c>
      <c r="M2621" s="2" t="s">
        <v>23</v>
      </c>
      <c r="N2621" s="2" t="s">
        <v>74</v>
      </c>
      <c r="O2621" s="3">
        <v>22</v>
      </c>
      <c r="P2621" s="13">
        <f t="shared" si="538"/>
        <v>373.52</v>
      </c>
      <c r="Q2621" s="13" t="str">
        <f t="shared" si="539"/>
        <v>Fast</v>
      </c>
      <c r="S2621" s="21"/>
    </row>
    <row r="2622" customHeight="1" spans="1:19">
      <c r="A2622" s="2" t="s">
        <v>4451</v>
      </c>
      <c r="B2622" s="28">
        <v>45719</v>
      </c>
      <c r="C2622" s="2" t="s">
        <v>2193</v>
      </c>
      <c r="D2622" s="2" t="str">
        <f t="array" ref="D2622">_xlfn.XLOOKUP(C2622,Customers!A:A,Customers!B:B)</f>
        <v>Customer 0995</v>
      </c>
      <c r="E2622" s="2" t="s">
        <v>465</v>
      </c>
      <c r="F2622" s="2" t="str">
        <f t="array" ref="F2622">_xlfn.XLOOKUP(E2622,Restaurants!A:A,Restaurants!B:B)</f>
        <v>Restaurant 010</v>
      </c>
      <c r="G2622" s="2" t="s">
        <v>767</v>
      </c>
      <c r="H2622" s="2" t="str">
        <f t="array" ref="H2622">_xlfn.XLOOKUP(G2622,Food_Menu!A:A,Food_Menu!B:B)</f>
        <v>Food Item 0150</v>
      </c>
      <c r="I2622" s="2">
        <f t="array" ref="I2622">_xlfn.XLOOKUP(G2622,Food_Menu!A:A,Food_Menu!D:D)</f>
        <v>110.4</v>
      </c>
      <c r="J2622" s="2" t="s">
        <v>756</v>
      </c>
      <c r="K2622" s="2" t="str">
        <f t="array" ref="K2622">_xlfn.XLOOKUP(J2622,Delivery_Partners!A:A,Delivery_Partners!B:B)</f>
        <v>Delivery Partner 126</v>
      </c>
      <c r="L2622" s="3">
        <v>3</v>
      </c>
      <c r="M2622" s="2" t="s">
        <v>23</v>
      </c>
      <c r="N2622" s="2" t="s">
        <v>24</v>
      </c>
      <c r="O2622" s="3">
        <v>34</v>
      </c>
      <c r="P2622" s="13">
        <f t="shared" si="538"/>
        <v>331.2</v>
      </c>
      <c r="Q2622" s="13" t="str">
        <f t="shared" si="539"/>
        <v>Normal</v>
      </c>
      <c r="S2622" s="21"/>
    </row>
    <row r="2623" customHeight="1" spans="1:19">
      <c r="A2623" s="2" t="s">
        <v>4452</v>
      </c>
      <c r="B2623" s="29" t="s">
        <v>1906</v>
      </c>
      <c r="C2623" s="2" t="s">
        <v>2421</v>
      </c>
      <c r="D2623" s="2" t="str">
        <f t="array" ref="D2623">_xlfn.XLOOKUP(C2623,Customers!A:A,Customers!B:B)</f>
        <v>Customer 0869</v>
      </c>
      <c r="E2623" s="2" t="s">
        <v>1031</v>
      </c>
      <c r="F2623" s="2" t="str">
        <f t="array" ref="F2623">_xlfn.XLOOKUP(E2623,Restaurants!A:A,Restaurants!B:B)</f>
        <v>Restaurant 016</v>
      </c>
      <c r="G2623" s="2" t="s">
        <v>79</v>
      </c>
      <c r="H2623" s="2" t="str">
        <f t="array" ref="H2623">_xlfn.XLOOKUP(G2623,Food_Menu!A:A,Food_Menu!B:B)</f>
        <v>Food Item 0165</v>
      </c>
      <c r="I2623" s="2">
        <f t="array" ref="I2623">_xlfn.XLOOKUP(G2623,Food_Menu!A:A,Food_Menu!D:D)</f>
        <v>508.61</v>
      </c>
      <c r="J2623" s="2" t="s">
        <v>341</v>
      </c>
      <c r="K2623" s="2" t="str">
        <f t="array" ref="K2623">_xlfn.XLOOKUP(J2623,Delivery_Partners!A:A,Delivery_Partners!B:B)</f>
        <v>Delivery Partner 140</v>
      </c>
      <c r="L2623" s="3">
        <v>1</v>
      </c>
      <c r="M2623" s="2" t="s">
        <v>23</v>
      </c>
      <c r="N2623" s="2" t="s">
        <v>24</v>
      </c>
      <c r="O2623" s="3">
        <v>47</v>
      </c>
      <c r="P2623" s="13">
        <f t="shared" si="538"/>
        <v>508.61</v>
      </c>
      <c r="Q2623" s="13" t="str">
        <f t="shared" si="539"/>
        <v>Normal</v>
      </c>
      <c r="S2623" s="21"/>
    </row>
    <row r="2624" customHeight="1" spans="1:19">
      <c r="A2624" s="2" t="s">
        <v>4453</v>
      </c>
      <c r="B2624" s="29" t="s">
        <v>150</v>
      </c>
      <c r="C2624" s="2" t="s">
        <v>1926</v>
      </c>
      <c r="D2624" s="2" t="str">
        <f t="array" ref="D2624">_xlfn.XLOOKUP(C2624,Customers!A:A,Customers!B:B)</f>
        <v>Customer 0219</v>
      </c>
      <c r="E2624" s="2" t="s">
        <v>523</v>
      </c>
      <c r="F2624" s="2" t="str">
        <f t="array" ref="F2624">_xlfn.XLOOKUP(E2624,Restaurants!A:A,Restaurants!B:B)</f>
        <v>Restaurant 038</v>
      </c>
      <c r="G2624" s="2" t="s">
        <v>1272</v>
      </c>
      <c r="H2624" s="2" t="str">
        <f t="array" ref="H2624">_xlfn.XLOOKUP(G2624,Food_Menu!A:A,Food_Menu!B:B)</f>
        <v>Food Item 0063</v>
      </c>
      <c r="I2624" s="2">
        <f t="array" ref="I2624">_xlfn.XLOOKUP(G2624,Food_Menu!A:A,Food_Menu!D:D)</f>
        <v>539.41</v>
      </c>
      <c r="J2624" s="2" t="s">
        <v>618</v>
      </c>
      <c r="K2624" s="2" t="str">
        <f t="array" ref="K2624">_xlfn.XLOOKUP(J2624,Delivery_Partners!A:A,Delivery_Partners!B:B)</f>
        <v>Delivery Partner 002</v>
      </c>
      <c r="L2624" s="3">
        <v>2</v>
      </c>
      <c r="M2624" s="2" t="s">
        <v>23</v>
      </c>
      <c r="N2624" s="2" t="s">
        <v>42</v>
      </c>
      <c r="O2624" s="3">
        <v>15</v>
      </c>
      <c r="P2624" s="13">
        <f t="shared" si="538"/>
        <v>1078.82</v>
      </c>
      <c r="Q2624" s="13" t="str">
        <f t="shared" si="539"/>
        <v>Fast</v>
      </c>
      <c r="S2624" s="21"/>
    </row>
    <row r="2625" customHeight="1" spans="1:19">
      <c r="A2625" s="2" t="s">
        <v>4454</v>
      </c>
      <c r="B2625" s="29" t="s">
        <v>114</v>
      </c>
      <c r="C2625" s="2" t="s">
        <v>2559</v>
      </c>
      <c r="D2625" s="2" t="str">
        <f t="array" ref="D2625">_xlfn.XLOOKUP(C2625,Customers!A:A,Customers!B:B)</f>
        <v>Customer 0176</v>
      </c>
      <c r="E2625" s="2" t="s">
        <v>552</v>
      </c>
      <c r="F2625" s="2" t="str">
        <f t="array" ref="F2625">_xlfn.XLOOKUP(E2625,Restaurants!A:A,Restaurants!B:B)</f>
        <v>Restaurant 089</v>
      </c>
      <c r="G2625" s="2" t="s">
        <v>650</v>
      </c>
      <c r="H2625" s="2" t="str">
        <f t="array" ref="H2625">_xlfn.XLOOKUP(G2625,Food_Menu!A:A,Food_Menu!B:B)</f>
        <v>Food Item 0209</v>
      </c>
      <c r="I2625" s="2">
        <f t="array" ref="I2625">_xlfn.XLOOKUP(G2625,Food_Menu!A:A,Food_Menu!D:D)</f>
        <v>533.6</v>
      </c>
      <c r="J2625" s="2" t="s">
        <v>62</v>
      </c>
      <c r="K2625" s="2" t="str">
        <f t="array" ref="K2625">_xlfn.XLOOKUP(J2625,Delivery_Partners!A:A,Delivery_Partners!B:B)</f>
        <v>Delivery Partner 051</v>
      </c>
      <c r="L2625" s="3">
        <v>1</v>
      </c>
      <c r="M2625" s="2" t="s">
        <v>23</v>
      </c>
      <c r="N2625" s="2" t="s">
        <v>24</v>
      </c>
      <c r="O2625" s="3">
        <v>30</v>
      </c>
      <c r="P2625" s="13">
        <f t="shared" si="538"/>
        <v>533.6</v>
      </c>
      <c r="Q2625" s="13" t="str">
        <f t="shared" si="539"/>
        <v>Fast</v>
      </c>
      <c r="S2625" s="21"/>
    </row>
    <row r="2626" customHeight="1" spans="1:19">
      <c r="A2626" s="2" t="s">
        <v>4455</v>
      </c>
      <c r="B2626" s="29" t="s">
        <v>2209</v>
      </c>
      <c r="C2626" s="2" t="s">
        <v>2404</v>
      </c>
      <c r="D2626" s="2" t="str">
        <f t="array" ref="D2626">_xlfn.XLOOKUP(C2626,Customers!A:A,Customers!B:B)</f>
        <v>Customer 1056</v>
      </c>
      <c r="E2626" s="2" t="s">
        <v>747</v>
      </c>
      <c r="F2626" s="2" t="str">
        <f t="array" ref="F2626">_xlfn.XLOOKUP(E2626,Restaurants!A:A,Restaurants!B:B)</f>
        <v>Restaurant 006</v>
      </c>
      <c r="G2626" s="2" t="s">
        <v>47</v>
      </c>
      <c r="H2626" s="2" t="str">
        <f t="array" ref="H2626">_xlfn.XLOOKUP(G2626,Food_Menu!A:A,Food_Menu!B:B)</f>
        <v>Food Item 0056</v>
      </c>
      <c r="I2626" s="2">
        <f t="array" ref="I2626">_xlfn.XLOOKUP(G2626,Food_Menu!A:A,Food_Menu!D:D)</f>
        <v>536.41</v>
      </c>
      <c r="J2626" s="2" t="s">
        <v>1120</v>
      </c>
      <c r="K2626" s="2" t="str">
        <f t="array" ref="K2626">_xlfn.XLOOKUP(J2626,Delivery_Partners!A:A,Delivery_Partners!B:B)</f>
        <v>Delivery Partner 061</v>
      </c>
      <c r="L2626" s="3">
        <v>1</v>
      </c>
      <c r="M2626" s="2" t="s">
        <v>23</v>
      </c>
      <c r="N2626" s="2" t="s">
        <v>24</v>
      </c>
      <c r="O2626" s="3">
        <v>38</v>
      </c>
      <c r="P2626" s="13">
        <f t="shared" si="538"/>
        <v>536.41</v>
      </c>
      <c r="Q2626" s="13" t="str">
        <f t="shared" si="539"/>
        <v>Normal</v>
      </c>
      <c r="S2626" s="21"/>
    </row>
    <row r="2627" customHeight="1" spans="1:19">
      <c r="A2627" s="2" t="s">
        <v>4456</v>
      </c>
      <c r="B2627" s="29" t="s">
        <v>2420</v>
      </c>
      <c r="C2627" s="2" t="s">
        <v>4457</v>
      </c>
      <c r="D2627" s="2" t="str">
        <f t="array" ref="D2627">_xlfn.XLOOKUP(C2627,Customers!A:A,Customers!B:B)</f>
        <v>Customer 1074</v>
      </c>
      <c r="E2627" s="2" t="s">
        <v>1022</v>
      </c>
      <c r="F2627" s="2" t="str">
        <f t="array" ref="F2627">_xlfn.XLOOKUP(E2627,Restaurants!A:A,Restaurants!B:B)</f>
        <v>Restaurant 049</v>
      </c>
      <c r="G2627" s="2" t="s">
        <v>122</v>
      </c>
      <c r="H2627" s="2" t="str">
        <f t="array" ref="H2627">_xlfn.XLOOKUP(G2627,Food_Menu!A:A,Food_Menu!B:B)</f>
        <v>Food Item 0111</v>
      </c>
      <c r="I2627" s="2">
        <f t="array" ref="I2627">_xlfn.XLOOKUP(G2627,Food_Menu!A:A,Food_Menu!D:D)</f>
        <v>237.65</v>
      </c>
      <c r="J2627" s="2" t="s">
        <v>123</v>
      </c>
      <c r="K2627" s="2" t="str">
        <f t="array" ref="K2627">_xlfn.XLOOKUP(J2627,Delivery_Partners!A:A,Delivery_Partners!B:B)</f>
        <v>Delivery Partner 106</v>
      </c>
      <c r="L2627" s="3">
        <v>2</v>
      </c>
      <c r="M2627" s="2" t="s">
        <v>23</v>
      </c>
      <c r="N2627" s="2" t="s">
        <v>74</v>
      </c>
      <c r="O2627" s="3">
        <v>48</v>
      </c>
      <c r="P2627" s="13">
        <f t="shared" si="538"/>
        <v>475.3</v>
      </c>
      <c r="Q2627" s="13" t="str">
        <f t="shared" si="539"/>
        <v>Normal</v>
      </c>
      <c r="S2627" s="21"/>
    </row>
    <row r="2628" customHeight="1" spans="1:19">
      <c r="A2628" s="2" t="s">
        <v>4458</v>
      </c>
      <c r="B2628" s="29" t="s">
        <v>730</v>
      </c>
      <c r="C2628" s="2" t="s">
        <v>2082</v>
      </c>
      <c r="D2628" s="2" t="str">
        <f t="array" ref="D2628">_xlfn.XLOOKUP(C2628,Customers!A:A,Customers!B:B)</f>
        <v>Customer 1193</v>
      </c>
      <c r="E2628" s="2" t="s">
        <v>143</v>
      </c>
      <c r="F2628" s="2" t="str">
        <f t="array" ref="F2628">_xlfn.XLOOKUP(E2628,Restaurants!A:A,Restaurants!B:B)</f>
        <v>Restaurant 054</v>
      </c>
      <c r="G2628" s="2" t="s">
        <v>194</v>
      </c>
      <c r="H2628" s="2" t="str">
        <f t="array" ref="H2628">_xlfn.XLOOKUP(G2628,Food_Menu!A:A,Food_Menu!B:B)</f>
        <v>Food Item 0009</v>
      </c>
      <c r="I2628" s="2">
        <f t="array" ref="I2628">_xlfn.XLOOKUP(G2628,Food_Menu!A:A,Food_Menu!D:D)</f>
        <v>168.03</v>
      </c>
      <c r="J2628" s="2" t="s">
        <v>1698</v>
      </c>
      <c r="K2628" s="2" t="str">
        <f t="array" ref="K2628">_xlfn.XLOOKUP(J2628,Delivery_Partners!A:A,Delivery_Partners!B:B)</f>
        <v>Delivery Partner 158</v>
      </c>
      <c r="L2628" s="3">
        <v>2</v>
      </c>
      <c r="M2628" s="2" t="s">
        <v>23</v>
      </c>
      <c r="N2628" s="2" t="s">
        <v>74</v>
      </c>
      <c r="O2628" s="3">
        <v>57</v>
      </c>
      <c r="P2628" s="13">
        <f t="shared" si="538"/>
        <v>336.06</v>
      </c>
      <c r="Q2628" s="13" t="str">
        <f t="shared" si="539"/>
        <v>Normal</v>
      </c>
      <c r="S2628" s="21"/>
    </row>
    <row r="2629" customHeight="1" spans="1:19">
      <c r="A2629" s="2" t="s">
        <v>4459</v>
      </c>
      <c r="B2629" s="29" t="s">
        <v>700</v>
      </c>
      <c r="C2629" s="2" t="s">
        <v>2222</v>
      </c>
      <c r="D2629" s="2" t="str">
        <f t="array" ref="D2629">_xlfn.XLOOKUP(C2629,Customers!A:A,Customers!B:B)</f>
        <v>Customer 0122</v>
      </c>
      <c r="E2629" s="2" t="s">
        <v>93</v>
      </c>
      <c r="F2629" s="2" t="str">
        <f t="array" ref="F2629">_xlfn.XLOOKUP(E2629,Restaurants!A:A,Restaurants!B:B)</f>
        <v>Restaurant 018</v>
      </c>
      <c r="G2629" s="2" t="s">
        <v>2157</v>
      </c>
      <c r="H2629" s="2" t="str">
        <f t="array" ref="H2629">_xlfn.XLOOKUP(G2629,Food_Menu!A:A,Food_Menu!B:B)</f>
        <v>Food Item 0196</v>
      </c>
      <c r="I2629" s="2">
        <f t="array" ref="I2629">_xlfn.XLOOKUP(G2629,Food_Menu!A:A,Food_Menu!D:D)</f>
        <v>535.63</v>
      </c>
      <c r="J2629" s="2" t="s">
        <v>660</v>
      </c>
      <c r="K2629" s="2" t="str">
        <f t="array" ref="K2629">_xlfn.XLOOKUP(J2629,Delivery_Partners!A:A,Delivery_Partners!B:B)</f>
        <v>Delivery Partner 079</v>
      </c>
      <c r="L2629" s="3">
        <v>2</v>
      </c>
      <c r="M2629" s="2" t="s">
        <v>23</v>
      </c>
      <c r="N2629" s="2" t="s">
        <v>42</v>
      </c>
      <c r="O2629" s="3">
        <v>32</v>
      </c>
      <c r="P2629" s="13">
        <f t="shared" si="538"/>
        <v>1071.26</v>
      </c>
      <c r="Q2629" s="13" t="str">
        <f t="shared" si="539"/>
        <v>Normal</v>
      </c>
      <c r="S2629" s="21"/>
    </row>
    <row r="2630" customHeight="1" spans="1:19">
      <c r="A2630" s="2" t="s">
        <v>4460</v>
      </c>
      <c r="B2630" s="28">
        <v>45873</v>
      </c>
      <c r="C2630" s="2" t="s">
        <v>317</v>
      </c>
      <c r="D2630" s="2" t="str">
        <f t="array" ref="D2630">_xlfn.XLOOKUP(C2630,Customers!A:A,Customers!B:B)</f>
        <v>Customer 1075</v>
      </c>
      <c r="E2630" s="2" t="s">
        <v>492</v>
      </c>
      <c r="F2630" s="2" t="str">
        <f t="array" ref="F2630">_xlfn.XLOOKUP(E2630,Restaurants!A:A,Restaurants!B:B)</f>
        <v>Restaurant 008</v>
      </c>
      <c r="G2630" s="2" t="s">
        <v>1547</v>
      </c>
      <c r="H2630" s="2" t="str">
        <f t="array" ref="H2630">_xlfn.XLOOKUP(G2630,Food_Menu!A:A,Food_Menu!B:B)</f>
        <v>Food Item 0155</v>
      </c>
      <c r="I2630" s="2">
        <f t="array" ref="I2630">_xlfn.XLOOKUP(G2630,Food_Menu!A:A,Food_Menu!D:D)</f>
        <v>185.15</v>
      </c>
      <c r="J2630" s="2" t="s">
        <v>1408</v>
      </c>
      <c r="K2630" s="2" t="str">
        <f t="array" ref="K2630">_xlfn.XLOOKUP(J2630,Delivery_Partners!A:A,Delivery_Partners!B:B)</f>
        <v>Delivery Partner 084</v>
      </c>
      <c r="L2630" s="3">
        <v>3</v>
      </c>
      <c r="M2630" s="2" t="s">
        <v>23</v>
      </c>
      <c r="N2630" s="2" t="s">
        <v>24</v>
      </c>
      <c r="O2630" s="3">
        <v>59</v>
      </c>
      <c r="P2630" s="13">
        <f t="shared" si="538"/>
        <v>555.45</v>
      </c>
      <c r="Q2630" s="13" t="str">
        <f t="shared" si="539"/>
        <v>Normal</v>
      </c>
      <c r="S2630" s="21"/>
    </row>
    <row r="2631" customHeight="1" spans="1:19">
      <c r="A2631" s="2" t="s">
        <v>4461</v>
      </c>
      <c r="B2631" s="29" t="s">
        <v>1659</v>
      </c>
      <c r="C2631" s="2" t="s">
        <v>940</v>
      </c>
      <c r="D2631" s="2" t="str">
        <f t="array" ref="D2631">_xlfn.XLOOKUP(C2631,Customers!A:A,Customers!B:B)</f>
        <v>Customer 1037</v>
      </c>
      <c r="E2631" s="2" t="s">
        <v>376</v>
      </c>
      <c r="F2631" s="2" t="str">
        <f t="array" ref="F2631">_xlfn.XLOOKUP(E2631,Restaurants!A:A,Restaurants!B:B)</f>
        <v>Restaurant 028</v>
      </c>
      <c r="G2631" s="2" t="s">
        <v>1336</v>
      </c>
      <c r="H2631" s="2" t="str">
        <f t="array" ref="H2631">_xlfn.XLOOKUP(G2631,Food_Menu!A:A,Food_Menu!B:B)</f>
        <v>Food Item 0036</v>
      </c>
      <c r="I2631" s="2">
        <f t="array" ref="I2631">_xlfn.XLOOKUP(G2631,Food_Menu!A:A,Food_Menu!D:D)</f>
        <v>542.95</v>
      </c>
      <c r="J2631" s="2" t="s">
        <v>439</v>
      </c>
      <c r="K2631" s="2" t="str">
        <f t="array" ref="K2631">_xlfn.XLOOKUP(J2631,Delivery_Partners!A:A,Delivery_Partners!B:B)</f>
        <v>Delivery Partner 016</v>
      </c>
      <c r="L2631" s="3">
        <v>2</v>
      </c>
      <c r="M2631" s="2" t="s">
        <v>23</v>
      </c>
      <c r="N2631" s="2" t="s">
        <v>55</v>
      </c>
      <c r="O2631" s="3">
        <v>40</v>
      </c>
      <c r="P2631" s="13">
        <f t="shared" si="538"/>
        <v>1085.9</v>
      </c>
      <c r="Q2631" s="13" t="str">
        <f t="shared" si="539"/>
        <v>Normal</v>
      </c>
      <c r="S2631" s="21"/>
    </row>
    <row r="2632" customHeight="1" spans="1:19">
      <c r="A2632" s="2" t="s">
        <v>4462</v>
      </c>
      <c r="B2632" s="29" t="s">
        <v>1566</v>
      </c>
      <c r="C2632" s="2" t="s">
        <v>2472</v>
      </c>
      <c r="D2632" s="2" t="str">
        <f t="array" ref="D2632">_xlfn.XLOOKUP(C2632,Customers!A:A,Customers!B:B)</f>
        <v>Customer 0922</v>
      </c>
      <c r="E2632" s="2" t="s">
        <v>60</v>
      </c>
      <c r="F2632" s="2" t="str">
        <f t="array" ref="F2632">_xlfn.XLOOKUP(E2632,Restaurants!A:A,Restaurants!B:B)</f>
        <v>Restaurant 019</v>
      </c>
      <c r="G2632" s="2" t="s">
        <v>255</v>
      </c>
      <c r="H2632" s="2" t="str">
        <f t="array" ref="H2632">_xlfn.XLOOKUP(G2632,Food_Menu!A:A,Food_Menu!B:B)</f>
        <v>Food Item 0146</v>
      </c>
      <c r="I2632" s="2">
        <f t="array" ref="I2632">_xlfn.XLOOKUP(G2632,Food_Menu!A:A,Food_Menu!D:D)</f>
        <v>580.64</v>
      </c>
      <c r="J2632" s="2" t="s">
        <v>564</v>
      </c>
      <c r="K2632" s="2" t="str">
        <f t="array" ref="K2632">_xlfn.XLOOKUP(J2632,Delivery_Partners!A:A,Delivery_Partners!B:B)</f>
        <v>Delivery Partner 095</v>
      </c>
      <c r="L2632" s="3">
        <v>2</v>
      </c>
      <c r="M2632" s="2" t="s">
        <v>23</v>
      </c>
      <c r="N2632" s="2" t="s">
        <v>55</v>
      </c>
      <c r="O2632" s="3">
        <v>45</v>
      </c>
      <c r="P2632" s="13">
        <f t="shared" si="538"/>
        <v>1161.28</v>
      </c>
      <c r="Q2632" s="13" t="str">
        <f t="shared" si="539"/>
        <v>Normal</v>
      </c>
      <c r="S2632" s="21"/>
    </row>
    <row r="2633" hidden="1" customHeight="1" spans="1:19">
      <c r="A2633" s="2" t="s">
        <v>4463</v>
      </c>
      <c r="B2633" s="29" t="s">
        <v>803</v>
      </c>
      <c r="C2633" s="2" t="s">
        <v>3202</v>
      </c>
      <c r="D2633" s="2" t="str">
        <f t="array" ref="D2633">_xlfn.XLOOKUP(C2633,Customers!A:A,Customers!B:B)</f>
        <v>Customer 0598</v>
      </c>
      <c r="E2633" s="2" t="s">
        <v>655</v>
      </c>
      <c r="F2633" s="2" t="str">
        <f t="array" ref="F2633">_xlfn.XLOOKUP(E2633,Restaurants!A:A,Restaurants!B:B)</f>
        <v>Restaurant 096</v>
      </c>
      <c r="G2633" s="2" t="s">
        <v>1498</v>
      </c>
      <c r="H2633" s="2" t="str">
        <f t="array" ref="H2633">_xlfn.XLOOKUP(G2633,Food_Menu!A:A,Food_Menu!B:B)</f>
        <v>Food Item 0041</v>
      </c>
      <c r="I2633" s="2"/>
      <c r="J2633" s="2" t="s">
        <v>1863</v>
      </c>
      <c r="K2633" s="2" t="str">
        <f t="array" ref="K2633">_xlfn.XLOOKUP(J2633,Delivery_Partners!A:A,Delivery_Partners!B:B)</f>
        <v>Delivery Partner 088</v>
      </c>
      <c r="L2633" s="3">
        <v>1</v>
      </c>
      <c r="M2633" s="2" t="s">
        <v>189</v>
      </c>
      <c r="N2633" s="2" t="s">
        <v>24</v>
      </c>
      <c r="O2633" s="2"/>
    </row>
    <row r="2634" customHeight="1" spans="1:19">
      <c r="A2634" s="2" t="s">
        <v>4464</v>
      </c>
      <c r="B2634" s="28">
        <v>45879</v>
      </c>
      <c r="C2634" s="2" t="s">
        <v>1770</v>
      </c>
      <c r="D2634" s="2" t="str">
        <f t="array" ref="D2634">_xlfn.XLOOKUP(C2634,Customers!A:A,Customers!B:B)</f>
        <v>Customer 0611</v>
      </c>
      <c r="E2634" s="2" t="s">
        <v>220</v>
      </c>
      <c r="F2634" s="2" t="str">
        <f t="array" ref="F2634">_xlfn.XLOOKUP(E2634,Restaurants!A:A,Restaurants!B:B)</f>
        <v>Restaurant 111</v>
      </c>
      <c r="G2634" s="2" t="s">
        <v>1560</v>
      </c>
      <c r="H2634" s="2" t="str">
        <f t="array" ref="H2634">_xlfn.XLOOKUP(G2634,Food_Menu!A:A,Food_Menu!B:B)</f>
        <v>Food Item 0098</v>
      </c>
      <c r="I2634" s="2">
        <f t="array" ref="I2634">_xlfn.XLOOKUP(G2634,Food_Menu!A:A,Food_Menu!D:D)</f>
        <v>463.29</v>
      </c>
      <c r="J2634" s="2" t="s">
        <v>1481</v>
      </c>
      <c r="K2634" s="2" t="str">
        <f t="array" ref="K2634">_xlfn.XLOOKUP(J2634,Delivery_Partners!A:A,Delivery_Partners!B:B)</f>
        <v>Delivery Partner 115</v>
      </c>
      <c r="L2634" s="3">
        <v>1</v>
      </c>
      <c r="M2634" s="2" t="s">
        <v>23</v>
      </c>
      <c r="N2634" s="2" t="s">
        <v>24</v>
      </c>
      <c r="O2634" s="3">
        <v>40</v>
      </c>
      <c r="P2634" s="13">
        <f t="shared" ref="P2634:P2637" si="540">I2634*L2634</f>
        <v>463.29</v>
      </c>
      <c r="Q2634" s="13" t="str">
        <f t="shared" ref="Q2634:Q2637" si="541">IF(O2634="","Not Delivered",IF(O2634&lt;=30,"Fast",IF(O2634&lt;=60,"Normal","Slow")))</f>
        <v>Normal</v>
      </c>
      <c r="S2634" s="21"/>
    </row>
    <row r="2635" customHeight="1" spans="1:19">
      <c r="A2635" s="2" t="s">
        <v>4465</v>
      </c>
      <c r="B2635" s="29" t="s">
        <v>1893</v>
      </c>
      <c r="C2635" s="2" t="s">
        <v>357</v>
      </c>
      <c r="D2635" s="2" t="str">
        <f t="array" ref="D2635">_xlfn.XLOOKUP(C2635,Customers!A:A,Customers!B:B)</f>
        <v>Customer 0515</v>
      </c>
      <c r="E2635" s="2" t="s">
        <v>131</v>
      </c>
      <c r="F2635" s="2" t="str">
        <f t="array" ref="F2635">_xlfn.XLOOKUP(E2635,Restaurants!A:A,Restaurants!B:B)</f>
        <v>Restaurant 075</v>
      </c>
      <c r="G2635" s="2" t="s">
        <v>1100</v>
      </c>
      <c r="H2635" s="2" t="str">
        <f t="array" ref="H2635">_xlfn.XLOOKUP(G2635,Food_Menu!A:A,Food_Menu!B:B)</f>
        <v>Food Item 0113</v>
      </c>
      <c r="I2635" s="2">
        <f t="array" ref="I2635">_xlfn.XLOOKUP(G2635,Food_Menu!A:A,Food_Menu!D:D)</f>
        <v>545.03</v>
      </c>
      <c r="J2635" s="2" t="s">
        <v>808</v>
      </c>
      <c r="K2635" s="2" t="str">
        <f t="array" ref="K2635">_xlfn.XLOOKUP(J2635,Delivery_Partners!A:A,Delivery_Partners!B:B)</f>
        <v>Delivery Partner 153</v>
      </c>
      <c r="L2635" s="3">
        <v>2</v>
      </c>
      <c r="M2635" s="2" t="s">
        <v>23</v>
      </c>
      <c r="N2635" s="2" t="s">
        <v>24</v>
      </c>
      <c r="O2635" s="3">
        <v>46</v>
      </c>
      <c r="P2635" s="13">
        <f t="shared" si="540"/>
        <v>1090.06</v>
      </c>
      <c r="Q2635" s="13" t="str">
        <f t="shared" si="541"/>
        <v>Normal</v>
      </c>
      <c r="S2635" s="21"/>
    </row>
    <row r="2636" customHeight="1" spans="1:19">
      <c r="A2636" s="2" t="s">
        <v>4466</v>
      </c>
      <c r="B2636" s="29" t="s">
        <v>550</v>
      </c>
      <c r="C2636" s="2" t="s">
        <v>2912</v>
      </c>
      <c r="D2636" s="2" t="str">
        <f t="array" ref="D2636">_xlfn.XLOOKUP(C2636,Customers!A:A,Customers!B:B)</f>
        <v>Customer 0036</v>
      </c>
      <c r="E2636" s="2" t="s">
        <v>586</v>
      </c>
      <c r="F2636" s="2" t="str">
        <f t="array" ref="F2636">_xlfn.XLOOKUP(E2636,Restaurants!A:A,Restaurants!B:B)</f>
        <v>Restaurant 092</v>
      </c>
      <c r="G2636" s="2" t="s">
        <v>53</v>
      </c>
      <c r="H2636" s="2" t="str">
        <f t="array" ref="H2636">_xlfn.XLOOKUP(G2636,Food_Menu!A:A,Food_Menu!B:B)</f>
        <v>Food Item 0205</v>
      </c>
      <c r="I2636" s="2">
        <f t="array" ref="I2636">_xlfn.XLOOKUP(G2636,Food_Menu!A:A,Food_Menu!D:D)</f>
        <v>175.36</v>
      </c>
      <c r="J2636" s="2" t="s">
        <v>927</v>
      </c>
      <c r="K2636" s="2" t="str">
        <f t="array" ref="K2636">_xlfn.XLOOKUP(J2636,Delivery_Partners!A:A,Delivery_Partners!B:B)</f>
        <v>Delivery Partner 103</v>
      </c>
      <c r="L2636" s="3">
        <v>2</v>
      </c>
      <c r="M2636" s="2" t="s">
        <v>23</v>
      </c>
      <c r="N2636" s="2" t="s">
        <v>24</v>
      </c>
      <c r="O2636" s="3">
        <v>27</v>
      </c>
      <c r="P2636" s="13">
        <f t="shared" si="540"/>
        <v>350.72</v>
      </c>
      <c r="Q2636" s="13" t="str">
        <f t="shared" si="541"/>
        <v>Fast</v>
      </c>
      <c r="S2636" s="21"/>
    </row>
    <row r="2637" customHeight="1" spans="1:19">
      <c r="A2637" s="2" t="s">
        <v>4467</v>
      </c>
      <c r="B2637" s="29" t="s">
        <v>2269</v>
      </c>
      <c r="C2637" s="2" t="s">
        <v>731</v>
      </c>
      <c r="D2637" s="2" t="str">
        <f t="array" ref="D2637">_xlfn.XLOOKUP(C2637,Customers!A:A,Customers!B:B)</f>
        <v>Customer 0601</v>
      </c>
      <c r="E2637" s="2" t="s">
        <v>586</v>
      </c>
      <c r="F2637" s="2" t="str">
        <f t="array" ref="F2637">_xlfn.XLOOKUP(E2637,Restaurants!A:A,Restaurants!B:B)</f>
        <v>Restaurant 092</v>
      </c>
      <c r="G2637" s="2" t="s">
        <v>635</v>
      </c>
      <c r="H2637" s="2" t="str">
        <f t="array" ref="H2637">_xlfn.XLOOKUP(G2637,Food_Menu!A:A,Food_Menu!B:B)</f>
        <v>Food Item 0074</v>
      </c>
      <c r="I2637" s="2">
        <f t="array" ref="I2637">_xlfn.XLOOKUP(G2637,Food_Menu!A:A,Food_Menu!D:D)</f>
        <v>205.43</v>
      </c>
      <c r="J2637" s="2" t="s">
        <v>271</v>
      </c>
      <c r="K2637" s="2" t="str">
        <f t="array" ref="K2637">_xlfn.XLOOKUP(J2637,Delivery_Partners!A:A,Delivery_Partners!B:B)</f>
        <v>Delivery Partner 010</v>
      </c>
      <c r="L2637" s="3">
        <v>1</v>
      </c>
      <c r="M2637" s="2" t="s">
        <v>23</v>
      </c>
      <c r="N2637" s="2" t="s">
        <v>55</v>
      </c>
      <c r="O2637" s="3">
        <v>15</v>
      </c>
      <c r="P2637" s="13">
        <f t="shared" si="540"/>
        <v>205.43</v>
      </c>
      <c r="Q2637" s="13" t="str">
        <f t="shared" si="541"/>
        <v>Fast</v>
      </c>
      <c r="S2637" s="21"/>
    </row>
    <row r="2638" hidden="1" customHeight="1" spans="1:19">
      <c r="A2638" s="2" t="s">
        <v>4468</v>
      </c>
      <c r="B2638" s="29" t="s">
        <v>1429</v>
      </c>
      <c r="C2638" s="2" t="s">
        <v>2274</v>
      </c>
      <c r="D2638" s="2" t="str">
        <f t="array" ref="D2638">_xlfn.XLOOKUP(C2638,Customers!A:A,Customers!B:B)</f>
        <v>Customer 0285</v>
      </c>
      <c r="E2638" s="2" t="s">
        <v>105</v>
      </c>
      <c r="F2638" s="2" t="str">
        <f t="array" ref="F2638">_xlfn.XLOOKUP(E2638,Restaurants!A:A,Restaurants!B:B)</f>
        <v>Restaurant 106</v>
      </c>
      <c r="G2638" s="2" t="s">
        <v>172</v>
      </c>
      <c r="H2638" s="2" t="str">
        <f t="array" ref="H2638">_xlfn.XLOOKUP(G2638,Food_Menu!A:A,Food_Menu!B:B)</f>
        <v>Food Item 0003</v>
      </c>
      <c r="I2638" s="2"/>
      <c r="J2638" s="2" t="s">
        <v>327</v>
      </c>
      <c r="K2638" s="2" t="str">
        <f t="array" ref="K2638">_xlfn.XLOOKUP(J2638,Delivery_Partners!A:A,Delivery_Partners!B:B)</f>
        <v>Delivery Partner 148</v>
      </c>
      <c r="L2638" s="3">
        <v>1</v>
      </c>
      <c r="M2638" s="2" t="s">
        <v>101</v>
      </c>
      <c r="N2638" s="2" t="s">
        <v>24</v>
      </c>
      <c r="O2638" s="2"/>
    </row>
    <row r="2639" customHeight="1" spans="1:19">
      <c r="A2639" s="2" t="s">
        <v>4469</v>
      </c>
      <c r="B2639" s="28">
        <v>45875</v>
      </c>
      <c r="C2639" s="2" t="s">
        <v>2973</v>
      </c>
      <c r="D2639" s="2" t="str">
        <f t="array" ref="D2639">_xlfn.XLOOKUP(C2639,Customers!A:A,Customers!B:B)</f>
        <v>Customer 0241</v>
      </c>
      <c r="E2639" s="2" t="s">
        <v>98</v>
      </c>
      <c r="F2639" s="2" t="str">
        <f t="array" ref="F2639">_xlfn.XLOOKUP(E2639,Restaurants!A:A,Restaurants!B:B)</f>
        <v>Restaurant 012</v>
      </c>
      <c r="G2639" s="2" t="s">
        <v>202</v>
      </c>
      <c r="H2639" s="2" t="str">
        <f t="array" ref="H2639">_xlfn.XLOOKUP(G2639,Food_Menu!A:A,Food_Menu!B:B)</f>
        <v>Food Item 0096</v>
      </c>
      <c r="I2639" s="2">
        <f t="array" ref="I2639">_xlfn.XLOOKUP(G2639,Food_Menu!A:A,Food_Menu!D:D)</f>
        <v>399.57</v>
      </c>
      <c r="J2639" s="2" t="s">
        <v>993</v>
      </c>
      <c r="K2639" s="2" t="str">
        <f t="array" ref="K2639">_xlfn.XLOOKUP(J2639,Delivery_Partners!A:A,Delivery_Partners!B:B)</f>
        <v>Delivery Partner 086</v>
      </c>
      <c r="L2639" s="3">
        <v>1</v>
      </c>
      <c r="M2639" s="2" t="s">
        <v>23</v>
      </c>
      <c r="N2639" s="2" t="s">
        <v>42</v>
      </c>
      <c r="O2639" s="3">
        <v>32</v>
      </c>
      <c r="P2639" s="13">
        <f t="shared" ref="P2639:P2641" si="542">I2639*L2639</f>
        <v>399.57</v>
      </c>
      <c r="Q2639" s="13" t="str">
        <f t="shared" ref="Q2639:Q2641" si="543">IF(O2639="","Not Delivered",IF(O2639&lt;=30,"Fast",IF(O2639&lt;=60,"Normal","Slow")))</f>
        <v>Normal</v>
      </c>
      <c r="S2639" s="21"/>
    </row>
    <row r="2640" customHeight="1" spans="1:19">
      <c r="A2640" s="2" t="s">
        <v>4470</v>
      </c>
      <c r="B2640" s="29" t="s">
        <v>1166</v>
      </c>
      <c r="C2640" s="2" t="s">
        <v>2076</v>
      </c>
      <c r="D2640" s="2" t="str">
        <f t="array" ref="D2640">_xlfn.XLOOKUP(C2640,Customers!A:A,Customers!B:B)</f>
        <v>Customer 0068</v>
      </c>
      <c r="E2640" s="2" t="s">
        <v>224</v>
      </c>
      <c r="F2640" s="2" t="str">
        <f t="array" ref="F2640">_xlfn.XLOOKUP(E2640,Restaurants!A:A,Restaurants!B:B)</f>
        <v>Restaurant 120</v>
      </c>
      <c r="G2640" s="2" t="s">
        <v>246</v>
      </c>
      <c r="H2640" s="2" t="str">
        <f t="array" ref="H2640">_xlfn.XLOOKUP(G2640,Food_Menu!A:A,Food_Menu!B:B)</f>
        <v>Food Item 0204</v>
      </c>
      <c r="I2640" s="2">
        <f t="array" ref="I2640">_xlfn.XLOOKUP(G2640,Food_Menu!A:A,Food_Menu!D:D)</f>
        <v>410.12</v>
      </c>
      <c r="J2640" s="2" t="s">
        <v>1863</v>
      </c>
      <c r="K2640" s="2" t="str">
        <f t="array" ref="K2640">_xlfn.XLOOKUP(J2640,Delivery_Partners!A:A,Delivery_Partners!B:B)</f>
        <v>Delivery Partner 088</v>
      </c>
      <c r="L2640" s="3">
        <v>1</v>
      </c>
      <c r="M2640" s="2" t="s">
        <v>23</v>
      </c>
      <c r="N2640" s="2" t="s">
        <v>74</v>
      </c>
      <c r="O2640" s="3">
        <v>51</v>
      </c>
      <c r="P2640" s="13">
        <f t="shared" si="542"/>
        <v>410.12</v>
      </c>
      <c r="Q2640" s="13" t="str">
        <f t="shared" si="543"/>
        <v>Normal</v>
      </c>
      <c r="S2640" s="21"/>
    </row>
    <row r="2641" customHeight="1" spans="1:19">
      <c r="A2641" s="2" t="s">
        <v>4471</v>
      </c>
      <c r="B2641" s="28">
        <v>45872</v>
      </c>
      <c r="C2641" s="2" t="s">
        <v>4472</v>
      </c>
      <c r="D2641" s="2" t="str">
        <f t="array" ref="D2641">_xlfn.XLOOKUP(C2641,Customers!A:A,Customers!B:B)</f>
        <v>Customer 0550</v>
      </c>
      <c r="E2641" s="2" t="s">
        <v>1224</v>
      </c>
      <c r="F2641" s="2" t="str">
        <f t="array" ref="F2641">_xlfn.XLOOKUP(E2641,Restaurants!A:A,Restaurants!B:B)</f>
        <v>Restaurant 055</v>
      </c>
      <c r="G2641" s="2" t="s">
        <v>1114</v>
      </c>
      <c r="H2641" s="2" t="str">
        <f t="array" ref="H2641">_xlfn.XLOOKUP(G2641,Food_Menu!A:A,Food_Menu!B:B)</f>
        <v>Food Item 0176</v>
      </c>
      <c r="I2641" s="2">
        <f t="array" ref="I2641">_xlfn.XLOOKUP(G2641,Food_Menu!A:A,Food_Menu!D:D)</f>
        <v>167.27</v>
      </c>
      <c r="J2641" s="2" t="s">
        <v>1698</v>
      </c>
      <c r="K2641" s="2" t="str">
        <f t="array" ref="K2641">_xlfn.XLOOKUP(J2641,Delivery_Partners!A:A,Delivery_Partners!B:B)</f>
        <v>Delivery Partner 158</v>
      </c>
      <c r="L2641" s="3">
        <v>1</v>
      </c>
      <c r="M2641" s="2" t="s">
        <v>23</v>
      </c>
      <c r="N2641" s="2" t="s">
        <v>24</v>
      </c>
      <c r="O2641" s="3">
        <v>29</v>
      </c>
      <c r="P2641" s="13">
        <f t="shared" si="542"/>
        <v>167.27</v>
      </c>
      <c r="Q2641" s="13" t="str">
        <f t="shared" si="543"/>
        <v>Fast</v>
      </c>
      <c r="S2641" s="21"/>
    </row>
    <row r="2642" hidden="1" customHeight="1" spans="1:19">
      <c r="A2642" s="2" t="s">
        <v>4473</v>
      </c>
      <c r="B2642" s="29" t="s">
        <v>2741</v>
      </c>
      <c r="C2642" s="2" t="s">
        <v>1065</v>
      </c>
      <c r="D2642" s="2" t="str">
        <f t="array" ref="D2642">_xlfn.XLOOKUP(C2642,Customers!A:A,Customers!B:B)</f>
        <v>Customer 0058</v>
      </c>
      <c r="E2642" s="2" t="s">
        <v>157</v>
      </c>
      <c r="F2642" s="2" t="str">
        <f t="array" ref="F2642">_xlfn.XLOOKUP(E2642,Restaurants!A:A,Restaurants!B:B)</f>
        <v>Restaurant 066</v>
      </c>
      <c r="G2642" s="2" t="s">
        <v>514</v>
      </c>
      <c r="H2642" s="2" t="str">
        <f t="array" ref="H2642">_xlfn.XLOOKUP(G2642,Food_Menu!A:A,Food_Menu!B:B)</f>
        <v>Food Item 0013</v>
      </c>
      <c r="I2642" s="2"/>
      <c r="J2642" s="2" t="s">
        <v>643</v>
      </c>
      <c r="K2642" s="2" t="str">
        <f t="array" ref="K2642">_xlfn.XLOOKUP(J2642,Delivery_Partners!A:A,Delivery_Partners!B:B)</f>
        <v>Delivery Partner 107</v>
      </c>
      <c r="L2642" s="3">
        <v>3</v>
      </c>
      <c r="M2642" s="2" t="s">
        <v>189</v>
      </c>
      <c r="N2642" s="2" t="s">
        <v>74</v>
      </c>
      <c r="O2642" s="2"/>
    </row>
    <row r="2643" hidden="1" customHeight="1" spans="1:19">
      <c r="A2643" s="2" t="s">
        <v>4474</v>
      </c>
      <c r="B2643" s="29" t="s">
        <v>1137</v>
      </c>
      <c r="C2643" s="2" t="s">
        <v>2435</v>
      </c>
      <c r="D2643" s="2" t="str">
        <f t="array" ref="D2643">_xlfn.XLOOKUP(C2643,Customers!A:A,Customers!B:B)</f>
        <v>Customer 1020</v>
      </c>
      <c r="E2643" s="2" t="s">
        <v>655</v>
      </c>
      <c r="F2643" s="2" t="str">
        <f t="array" ref="F2643">_xlfn.XLOOKUP(E2643,Restaurants!A:A,Restaurants!B:B)</f>
        <v>Restaurant 096</v>
      </c>
      <c r="G2643" s="2" t="s">
        <v>266</v>
      </c>
      <c r="H2643" s="2" t="str">
        <f t="array" ref="H2643">_xlfn.XLOOKUP(G2643,Food_Menu!A:A,Food_Menu!B:B)</f>
        <v>Food Item 0012</v>
      </c>
      <c r="I2643" s="2"/>
      <c r="J2643" s="2" t="s">
        <v>154</v>
      </c>
      <c r="K2643" s="2" t="str">
        <f t="array" ref="K2643">_xlfn.XLOOKUP(J2643,Delivery_Partners!A:A,Delivery_Partners!B:B)</f>
        <v>Delivery Partner 143</v>
      </c>
      <c r="L2643" s="3">
        <v>2</v>
      </c>
      <c r="M2643" s="2" t="s">
        <v>101</v>
      </c>
      <c r="N2643" s="2" t="s">
        <v>42</v>
      </c>
      <c r="O2643" s="2"/>
    </row>
    <row r="2644" customHeight="1" spans="1:19">
      <c r="A2644" s="2" t="s">
        <v>4475</v>
      </c>
      <c r="B2644" s="29" t="s">
        <v>980</v>
      </c>
      <c r="C2644" s="2" t="s">
        <v>1911</v>
      </c>
      <c r="D2644" s="2" t="str">
        <f t="array" ref="D2644">_xlfn.XLOOKUP(C2644,Customers!A:A,Customers!B:B)</f>
        <v>Customer 1068</v>
      </c>
      <c r="E2644" s="2" t="s">
        <v>1191</v>
      </c>
      <c r="F2644" s="2" t="str">
        <f t="array" ref="F2644">_xlfn.XLOOKUP(E2644,Restaurants!A:A,Restaurants!B:B)</f>
        <v>Restaurant 060</v>
      </c>
      <c r="G2644" s="2" t="s">
        <v>852</v>
      </c>
      <c r="H2644" s="2" t="str">
        <f t="array" ref="H2644">_xlfn.XLOOKUP(G2644,Food_Menu!A:A,Food_Menu!B:B)</f>
        <v>Food Item 0167</v>
      </c>
      <c r="I2644" s="2">
        <f t="array" ref="I2644">_xlfn.XLOOKUP(G2644,Food_Menu!A:A,Food_Menu!D:D)</f>
        <v>250.66</v>
      </c>
      <c r="J2644" s="2" t="s">
        <v>862</v>
      </c>
      <c r="K2644" s="2" t="str">
        <f t="array" ref="K2644">_xlfn.XLOOKUP(J2644,Delivery_Partners!A:A,Delivery_Partners!B:B)</f>
        <v>Delivery Partner 159</v>
      </c>
      <c r="L2644" s="3">
        <v>4</v>
      </c>
      <c r="M2644" s="2" t="s">
        <v>23</v>
      </c>
      <c r="N2644" s="2" t="s">
        <v>42</v>
      </c>
      <c r="O2644" s="3">
        <v>27</v>
      </c>
      <c r="P2644" s="13">
        <f t="shared" ref="P2644:P2653" si="544">I2644*L2644</f>
        <v>1002.64</v>
      </c>
      <c r="Q2644" s="13" t="str">
        <f t="shared" ref="Q2644:Q2653" si="545">IF(O2644="","Not Delivered",IF(O2644&lt;=30,"Fast",IF(O2644&lt;=60,"Normal","Slow")))</f>
        <v>Fast</v>
      </c>
      <c r="S2644" s="21"/>
    </row>
    <row r="2645" customHeight="1" spans="1:19">
      <c r="A2645" s="2" t="s">
        <v>4476</v>
      </c>
      <c r="B2645" s="28">
        <v>45997</v>
      </c>
      <c r="C2645" s="2" t="s">
        <v>4019</v>
      </c>
      <c r="D2645" s="2" t="str">
        <f t="array" ref="D2645">_xlfn.XLOOKUP(C2645,Customers!A:A,Customers!B:B)</f>
        <v>Customer 0962</v>
      </c>
      <c r="E2645" s="2" t="s">
        <v>83</v>
      </c>
      <c r="F2645" s="2" t="str">
        <f t="array" ref="F2645">_xlfn.XLOOKUP(E2645,Restaurants!A:A,Restaurants!B:B)</f>
        <v>Restaurant 032</v>
      </c>
      <c r="G2645" s="2" t="s">
        <v>792</v>
      </c>
      <c r="H2645" s="2" t="str">
        <f t="array" ref="H2645">_xlfn.XLOOKUP(G2645,Food_Menu!A:A,Food_Menu!B:B)</f>
        <v>Food Item 0159</v>
      </c>
      <c r="I2645" s="2">
        <f t="array" ref="I2645">_xlfn.XLOOKUP(G2645,Food_Menu!A:A,Food_Menu!D:D)</f>
        <v>430.63</v>
      </c>
      <c r="J2645" s="2" t="s">
        <v>251</v>
      </c>
      <c r="K2645" s="2" t="str">
        <f t="array" ref="K2645">_xlfn.XLOOKUP(J2645,Delivery_Partners!A:A,Delivery_Partners!B:B)</f>
        <v>Delivery Partner 089</v>
      </c>
      <c r="L2645" s="3">
        <v>2</v>
      </c>
      <c r="M2645" s="2" t="s">
        <v>23</v>
      </c>
      <c r="N2645" s="2" t="s">
        <v>74</v>
      </c>
      <c r="O2645" s="3">
        <v>67</v>
      </c>
      <c r="P2645" s="13">
        <f t="shared" si="544"/>
        <v>861.26</v>
      </c>
      <c r="Q2645" s="13" t="str">
        <f t="shared" si="545"/>
        <v>Slow</v>
      </c>
      <c r="S2645" s="21"/>
    </row>
    <row r="2646" customHeight="1" spans="1:19">
      <c r="A2646" s="2" t="s">
        <v>4477</v>
      </c>
      <c r="B2646" s="29" t="s">
        <v>974</v>
      </c>
      <c r="C2646" s="2" t="s">
        <v>2726</v>
      </c>
      <c r="D2646" s="2" t="str">
        <f t="array" ref="D2646">_xlfn.XLOOKUP(C2646,Customers!A:A,Customers!B:B)</f>
        <v>Customer 0362</v>
      </c>
      <c r="E2646" s="2" t="s">
        <v>498</v>
      </c>
      <c r="F2646" s="2" t="str">
        <f t="array" ref="F2646">_xlfn.XLOOKUP(E2646,Restaurants!A:A,Restaurants!B:B)</f>
        <v>Restaurant 003</v>
      </c>
      <c r="G2646" s="2" t="s">
        <v>670</v>
      </c>
      <c r="H2646" s="2" t="str">
        <f t="array" ref="H2646">_xlfn.XLOOKUP(G2646,Food_Menu!A:A,Food_Menu!B:B)</f>
        <v>Food Item 0123</v>
      </c>
      <c r="I2646" s="2">
        <f t="array" ref="I2646">_xlfn.XLOOKUP(G2646,Food_Menu!A:A,Food_Menu!D:D)</f>
        <v>256.27</v>
      </c>
      <c r="J2646" s="2" t="s">
        <v>212</v>
      </c>
      <c r="K2646" s="2" t="str">
        <f t="array" ref="K2646">_xlfn.XLOOKUP(J2646,Delivery_Partners!A:A,Delivery_Partners!B:B)</f>
        <v>Delivery Partner 177</v>
      </c>
      <c r="L2646" s="3">
        <v>1</v>
      </c>
      <c r="M2646" s="2" t="s">
        <v>23</v>
      </c>
      <c r="N2646" s="2" t="s">
        <v>24</v>
      </c>
      <c r="O2646" s="3">
        <v>16</v>
      </c>
      <c r="P2646" s="13">
        <f t="shared" si="544"/>
        <v>256.27</v>
      </c>
      <c r="Q2646" s="13" t="str">
        <f t="shared" si="545"/>
        <v>Fast</v>
      </c>
      <c r="S2646" s="21"/>
    </row>
    <row r="2647" customHeight="1" spans="1:19">
      <c r="A2647" s="2" t="s">
        <v>4478</v>
      </c>
      <c r="B2647" s="28">
        <v>45755</v>
      </c>
      <c r="C2647" s="2" t="s">
        <v>1317</v>
      </c>
      <c r="D2647" s="2" t="str">
        <f t="array" ref="D2647">_xlfn.XLOOKUP(C2647,Customers!A:A,Customers!B:B)</f>
        <v>Customer 0196</v>
      </c>
      <c r="E2647" s="2" t="s">
        <v>254</v>
      </c>
      <c r="F2647" s="2" t="str">
        <f t="array" ref="F2647">_xlfn.XLOOKUP(E2647,Restaurants!A:A,Restaurants!B:B)</f>
        <v>Restaurant 021</v>
      </c>
      <c r="G2647" s="2" t="s">
        <v>235</v>
      </c>
      <c r="H2647" s="2" t="str">
        <f t="array" ref="H2647">_xlfn.XLOOKUP(G2647,Food_Menu!A:A,Food_Menu!B:B)</f>
        <v>Food Item 0020</v>
      </c>
      <c r="I2647" s="2">
        <f t="array" ref="I2647">_xlfn.XLOOKUP(G2647,Food_Menu!A:A,Food_Menu!D:D)</f>
        <v>565.62</v>
      </c>
      <c r="J2647" s="2" t="s">
        <v>1125</v>
      </c>
      <c r="K2647" s="2" t="str">
        <f t="array" ref="K2647">_xlfn.XLOOKUP(J2647,Delivery_Partners!A:A,Delivery_Partners!B:B)</f>
        <v>Delivery Partner 031</v>
      </c>
      <c r="L2647" s="3">
        <v>2</v>
      </c>
      <c r="M2647" s="2" t="s">
        <v>23</v>
      </c>
      <c r="N2647" s="2" t="s">
        <v>42</v>
      </c>
      <c r="O2647" s="3">
        <v>19</v>
      </c>
      <c r="P2647" s="13">
        <f t="shared" si="544"/>
        <v>1131.24</v>
      </c>
      <c r="Q2647" s="13" t="str">
        <f t="shared" si="545"/>
        <v>Fast</v>
      </c>
      <c r="S2647" s="21"/>
    </row>
    <row r="2648" customHeight="1" spans="1:19">
      <c r="A2648" s="2" t="s">
        <v>4479</v>
      </c>
      <c r="B2648" s="28">
        <v>45933</v>
      </c>
      <c r="C2648" s="2" t="s">
        <v>1441</v>
      </c>
      <c r="D2648" s="2" t="str">
        <f t="array" ref="D2648">_xlfn.XLOOKUP(C2648,Customers!A:A,Customers!B:B)</f>
        <v>Customer 0606</v>
      </c>
      <c r="E2648" s="2" t="s">
        <v>78</v>
      </c>
      <c r="F2648" s="2" t="str">
        <f t="array" ref="F2648">_xlfn.XLOOKUP(E2648,Restaurants!A:A,Restaurants!B:B)</f>
        <v>Restaurant 011</v>
      </c>
      <c r="G2648" s="2" t="s">
        <v>408</v>
      </c>
      <c r="H2648" s="2" t="str">
        <f t="array" ref="H2648">_xlfn.XLOOKUP(G2648,Food_Menu!A:A,Food_Menu!B:B)</f>
        <v>Food Item 0062</v>
      </c>
      <c r="I2648" s="2">
        <f t="array" ref="I2648">_xlfn.XLOOKUP(G2648,Food_Menu!A:A,Food_Menu!D:D)</f>
        <v>267</v>
      </c>
      <c r="J2648" s="2" t="s">
        <v>953</v>
      </c>
      <c r="K2648" s="2" t="str">
        <f t="array" ref="K2648">_xlfn.XLOOKUP(J2648,Delivery_Partners!A:A,Delivery_Partners!B:B)</f>
        <v>Delivery Partner 157</v>
      </c>
      <c r="L2648" s="3">
        <v>2</v>
      </c>
      <c r="M2648" s="2" t="s">
        <v>23</v>
      </c>
      <c r="N2648" s="2" t="s">
        <v>24</v>
      </c>
      <c r="O2648" s="3">
        <v>34</v>
      </c>
      <c r="P2648" s="13">
        <f t="shared" si="544"/>
        <v>534</v>
      </c>
      <c r="Q2648" s="13" t="str">
        <f t="shared" si="545"/>
        <v>Normal</v>
      </c>
      <c r="S2648" s="21"/>
    </row>
    <row r="2649" customHeight="1" spans="1:19">
      <c r="A2649" s="2" t="s">
        <v>4480</v>
      </c>
      <c r="B2649" s="28">
        <v>45996</v>
      </c>
      <c r="C2649" s="2" t="s">
        <v>1524</v>
      </c>
      <c r="D2649" s="2" t="str">
        <f t="array" ref="D2649">_xlfn.XLOOKUP(C2649,Customers!A:A,Customers!B:B)</f>
        <v>Customer 0809</v>
      </c>
      <c r="E2649" s="2" t="s">
        <v>532</v>
      </c>
      <c r="F2649" s="2" t="str">
        <f t="array" ref="F2649">_xlfn.XLOOKUP(E2649,Restaurants!A:A,Restaurants!B:B)</f>
        <v>Restaurant 046</v>
      </c>
      <c r="G2649" s="2" t="s">
        <v>1009</v>
      </c>
      <c r="H2649" s="2" t="str">
        <f t="array" ref="H2649">_xlfn.XLOOKUP(G2649,Food_Menu!A:A,Food_Menu!B:B)</f>
        <v>Food Item 0187</v>
      </c>
      <c r="I2649" s="2">
        <f t="array" ref="I2649">_xlfn.XLOOKUP(G2649,Food_Menu!A:A,Food_Menu!D:D)</f>
        <v>496.25</v>
      </c>
      <c r="J2649" s="2" t="s">
        <v>808</v>
      </c>
      <c r="K2649" s="2" t="str">
        <f t="array" ref="K2649">_xlfn.XLOOKUP(J2649,Delivery_Partners!A:A,Delivery_Partners!B:B)</f>
        <v>Delivery Partner 153</v>
      </c>
      <c r="L2649" s="3">
        <v>2</v>
      </c>
      <c r="M2649" s="2" t="s">
        <v>23</v>
      </c>
      <c r="N2649" s="2" t="s">
        <v>74</v>
      </c>
      <c r="O2649" s="3">
        <v>59</v>
      </c>
      <c r="P2649" s="13">
        <f t="shared" si="544"/>
        <v>992.5</v>
      </c>
      <c r="Q2649" s="13" t="str">
        <f t="shared" si="545"/>
        <v>Normal</v>
      </c>
      <c r="S2649" s="21"/>
    </row>
    <row r="2650" customHeight="1" spans="1:19">
      <c r="A2650" s="2" t="s">
        <v>4481</v>
      </c>
      <c r="B2650" s="29" t="s">
        <v>1108</v>
      </c>
      <c r="C2650" s="2" t="s">
        <v>4263</v>
      </c>
      <c r="D2650" s="2" t="str">
        <f t="array" ref="D2650">_xlfn.XLOOKUP(C2650,Customers!A:A,Customers!B:B)</f>
        <v>Customer 0025</v>
      </c>
      <c r="E2650" s="2" t="s">
        <v>265</v>
      </c>
      <c r="F2650" s="2" t="str">
        <f t="array" ref="F2650">_xlfn.XLOOKUP(E2650,Restaurants!A:A,Restaurants!B:B)</f>
        <v>Restaurant 094</v>
      </c>
      <c r="G2650" s="2" t="s">
        <v>713</v>
      </c>
      <c r="H2650" s="2" t="str">
        <f t="array" ref="H2650">_xlfn.XLOOKUP(G2650,Food_Menu!A:A,Food_Menu!B:B)</f>
        <v>Food Item 0031</v>
      </c>
      <c r="I2650" s="2">
        <f t="array" ref="I2650">_xlfn.XLOOKUP(G2650,Food_Menu!A:A,Food_Menu!D:D)</f>
        <v>485.31</v>
      </c>
      <c r="J2650" s="2" t="s">
        <v>895</v>
      </c>
      <c r="K2650" s="2" t="str">
        <f t="array" ref="K2650">_xlfn.XLOOKUP(J2650,Delivery_Partners!A:A,Delivery_Partners!B:B)</f>
        <v>Delivery Partner 018</v>
      </c>
      <c r="L2650" s="3">
        <v>1</v>
      </c>
      <c r="M2650" s="2" t="s">
        <v>23</v>
      </c>
      <c r="N2650" s="2" t="s">
        <v>55</v>
      </c>
      <c r="O2650" s="3">
        <v>44</v>
      </c>
      <c r="P2650" s="13">
        <f t="shared" si="544"/>
        <v>485.31</v>
      </c>
      <c r="Q2650" s="13" t="str">
        <f t="shared" si="545"/>
        <v>Normal</v>
      </c>
      <c r="S2650" s="21"/>
    </row>
    <row r="2651" customHeight="1" spans="1:19">
      <c r="A2651" s="2" t="s">
        <v>4482</v>
      </c>
      <c r="B2651" s="29" t="s">
        <v>769</v>
      </c>
      <c r="C2651" s="2" t="s">
        <v>766</v>
      </c>
      <c r="D2651" s="2" t="str">
        <f t="array" ref="D2651">_xlfn.XLOOKUP(C2651,Customers!A:A,Customers!B:B)</f>
        <v>Customer 1029</v>
      </c>
      <c r="E2651" s="2" t="s">
        <v>952</v>
      </c>
      <c r="F2651" s="2" t="str">
        <f t="array" ref="F2651">_xlfn.XLOOKUP(E2651,Restaurants!A:A,Restaurants!B:B)</f>
        <v>Restaurant 041</v>
      </c>
      <c r="G2651" s="2" t="s">
        <v>336</v>
      </c>
      <c r="H2651" s="2" t="str">
        <f t="array" ref="H2651">_xlfn.XLOOKUP(G2651,Food_Menu!A:A,Food_Menu!B:B)</f>
        <v>Food Item 0045</v>
      </c>
      <c r="I2651" s="2">
        <f t="array" ref="I2651">_xlfn.XLOOKUP(G2651,Food_Menu!A:A,Food_Menu!D:D)</f>
        <v>263.72</v>
      </c>
      <c r="J2651" s="2" t="s">
        <v>112</v>
      </c>
      <c r="K2651" s="2" t="str">
        <f t="array" ref="K2651">_xlfn.XLOOKUP(J2651,Delivery_Partners!A:A,Delivery_Partners!B:B)</f>
        <v>Delivery Partner 028</v>
      </c>
      <c r="L2651" s="3">
        <v>2</v>
      </c>
      <c r="M2651" s="2" t="s">
        <v>23</v>
      </c>
      <c r="N2651" s="2" t="s">
        <v>55</v>
      </c>
      <c r="O2651" s="3">
        <v>54</v>
      </c>
      <c r="P2651" s="13">
        <f t="shared" si="544"/>
        <v>527.44</v>
      </c>
      <c r="Q2651" s="13" t="str">
        <f t="shared" si="545"/>
        <v>Normal</v>
      </c>
      <c r="S2651" s="21"/>
    </row>
    <row r="2652" customHeight="1" spans="1:19">
      <c r="A2652" s="2" t="s">
        <v>4483</v>
      </c>
      <c r="B2652" s="29" t="s">
        <v>846</v>
      </c>
      <c r="C2652" s="2" t="s">
        <v>2759</v>
      </c>
      <c r="D2652" s="2" t="str">
        <f t="array" ref="D2652">_xlfn.XLOOKUP(C2652,Customers!A:A,Customers!B:B)</f>
        <v>Customer 0527</v>
      </c>
      <c r="E2652" s="2" t="s">
        <v>566</v>
      </c>
      <c r="F2652" s="2" t="str">
        <f t="array" ref="F2652">_xlfn.XLOOKUP(E2652,Restaurants!A:A,Restaurants!B:B)</f>
        <v>Restaurant 072</v>
      </c>
      <c r="G2652" s="2" t="s">
        <v>957</v>
      </c>
      <c r="H2652" s="2" t="str">
        <f t="array" ref="H2652">_xlfn.XLOOKUP(G2652,Food_Menu!A:A,Food_Menu!B:B)</f>
        <v>Food Item 0100</v>
      </c>
      <c r="I2652" s="2">
        <f t="array" ref="I2652">_xlfn.XLOOKUP(G2652,Food_Menu!A:A,Food_Menu!D:D)</f>
        <v>188.17</v>
      </c>
      <c r="J2652" s="2" t="s">
        <v>663</v>
      </c>
      <c r="K2652" s="2" t="str">
        <f t="array" ref="K2652">_xlfn.XLOOKUP(J2652,Delivery_Partners!A:A,Delivery_Partners!B:B)</f>
        <v>Delivery Partner 007</v>
      </c>
      <c r="L2652" s="3">
        <v>1</v>
      </c>
      <c r="M2652" s="2" t="s">
        <v>23</v>
      </c>
      <c r="N2652" s="2" t="s">
        <v>24</v>
      </c>
      <c r="O2652" s="3">
        <v>30</v>
      </c>
      <c r="P2652" s="13">
        <f t="shared" si="544"/>
        <v>188.17</v>
      </c>
      <c r="Q2652" s="13" t="str">
        <f t="shared" si="545"/>
        <v>Fast</v>
      </c>
      <c r="S2652" s="21"/>
    </row>
    <row r="2653" customHeight="1" spans="1:19">
      <c r="A2653" s="2" t="s">
        <v>4484</v>
      </c>
      <c r="B2653" s="29" t="s">
        <v>2528</v>
      </c>
      <c r="C2653" s="2" t="s">
        <v>3141</v>
      </c>
      <c r="D2653" s="2" t="str">
        <f t="array" ref="D2653">_xlfn.XLOOKUP(C2653,Customers!A:A,Customers!B:B)</f>
        <v>Customer 0984</v>
      </c>
      <c r="E2653" s="2" t="s">
        <v>425</v>
      </c>
      <c r="F2653" s="2" t="str">
        <f t="array" ref="F2653">_xlfn.XLOOKUP(E2653,Restaurants!A:A,Restaurants!B:B)</f>
        <v>Restaurant 023</v>
      </c>
      <c r="G2653" s="2" t="s">
        <v>789</v>
      </c>
      <c r="H2653" s="2" t="str">
        <f t="array" ref="H2653">_xlfn.XLOOKUP(G2653,Food_Menu!A:A,Food_Menu!B:B)</f>
        <v>Food Item 0162</v>
      </c>
      <c r="I2653" s="2">
        <f t="array" ref="I2653">_xlfn.XLOOKUP(G2653,Food_Menu!A:A,Food_Menu!D:D)</f>
        <v>422.16</v>
      </c>
      <c r="J2653" s="2" t="s">
        <v>2409</v>
      </c>
      <c r="K2653" s="2" t="str">
        <f t="array" ref="K2653">_xlfn.XLOOKUP(J2653,Delivery_Partners!A:A,Delivery_Partners!B:B)</f>
        <v>Delivery Partner 050</v>
      </c>
      <c r="L2653" s="3">
        <v>1</v>
      </c>
      <c r="M2653" s="2" t="s">
        <v>23</v>
      </c>
      <c r="N2653" s="2" t="s">
        <v>24</v>
      </c>
      <c r="O2653" s="3">
        <v>18</v>
      </c>
      <c r="P2653" s="13">
        <f t="shared" si="544"/>
        <v>422.16</v>
      </c>
      <c r="Q2653" s="13" t="str">
        <f t="shared" si="545"/>
        <v>Fast</v>
      </c>
      <c r="S2653" s="21"/>
    </row>
    <row r="2654" hidden="1" customHeight="1" spans="1:19">
      <c r="A2654" s="2" t="s">
        <v>4485</v>
      </c>
      <c r="B2654" s="29" t="s">
        <v>1029</v>
      </c>
      <c r="C2654" s="2" t="s">
        <v>2838</v>
      </c>
      <c r="D2654" s="2" t="str">
        <f t="array" ref="D2654">_xlfn.XLOOKUP(C2654,Customers!A:A,Customers!B:B)</f>
        <v>Customer 0094</v>
      </c>
      <c r="E2654" s="2" t="s">
        <v>548</v>
      </c>
      <c r="F2654" s="2" t="str">
        <f t="array" ref="F2654">_xlfn.XLOOKUP(E2654,Restaurants!A:A,Restaurants!B:B)</f>
        <v>Restaurant 071</v>
      </c>
      <c r="G2654" s="2" t="s">
        <v>431</v>
      </c>
      <c r="H2654" s="2" t="str">
        <f t="array" ref="H2654">_xlfn.XLOOKUP(G2654,Food_Menu!A:A,Food_Menu!B:B)</f>
        <v>Food Item 0183</v>
      </c>
      <c r="I2654" s="2"/>
      <c r="J2654" s="2" t="s">
        <v>1372</v>
      </c>
      <c r="K2654" s="2" t="str">
        <f t="array" ref="K2654">_xlfn.XLOOKUP(J2654,Delivery_Partners!A:A,Delivery_Partners!B:B)</f>
        <v>Delivery Partner 179</v>
      </c>
      <c r="L2654" s="3">
        <v>1</v>
      </c>
      <c r="M2654" s="2" t="s">
        <v>101</v>
      </c>
      <c r="N2654" s="2" t="s">
        <v>24</v>
      </c>
      <c r="O2654" s="2"/>
    </row>
    <row r="2655" customHeight="1" spans="1:19">
      <c r="A2655" s="2" t="s">
        <v>4486</v>
      </c>
      <c r="B2655" s="29" t="s">
        <v>933</v>
      </c>
      <c r="C2655" s="2" t="s">
        <v>1381</v>
      </c>
      <c r="D2655" s="2" t="str">
        <f t="array" ref="D2655">_xlfn.XLOOKUP(C2655,Customers!A:A,Customers!B:B)</f>
        <v>Customer 0511</v>
      </c>
      <c r="E2655" s="2" t="s">
        <v>706</v>
      </c>
      <c r="F2655" s="2" t="str">
        <f t="array" ref="F2655">_xlfn.XLOOKUP(E2655,Restaurants!A:A,Restaurants!B:B)</f>
        <v>Restaurant 115</v>
      </c>
      <c r="G2655" s="2" t="s">
        <v>1794</v>
      </c>
      <c r="H2655" s="2" t="str">
        <f t="array" ref="H2655">_xlfn.XLOOKUP(G2655,Food_Menu!A:A,Food_Menu!B:B)</f>
        <v>Food Item 0131</v>
      </c>
      <c r="I2655" s="2">
        <f t="array" ref="I2655">_xlfn.XLOOKUP(G2655,Food_Menu!A:A,Food_Menu!D:D)</f>
        <v>201.22</v>
      </c>
      <c r="J2655" s="2" t="s">
        <v>427</v>
      </c>
      <c r="K2655" s="2" t="str">
        <f t="array" ref="K2655">_xlfn.XLOOKUP(J2655,Delivery_Partners!A:A,Delivery_Partners!B:B)</f>
        <v>Delivery Partner 023</v>
      </c>
      <c r="L2655" s="3">
        <v>1</v>
      </c>
      <c r="M2655" s="2" t="s">
        <v>23</v>
      </c>
      <c r="N2655" s="2" t="s">
        <v>24</v>
      </c>
      <c r="O2655" s="3">
        <v>34</v>
      </c>
      <c r="P2655" s="13">
        <f>I2655*L2655</f>
        <v>201.22</v>
      </c>
      <c r="Q2655" s="13" t="str">
        <f>IF(O2655="","Not Delivered",IF(O2655&lt;=30,"Fast",IF(O2655&lt;=60,"Normal","Slow")))</f>
        <v>Normal</v>
      </c>
      <c r="S2655" s="21"/>
    </row>
    <row r="2656" hidden="1" customHeight="1" spans="1:19">
      <c r="A2656" s="2" t="s">
        <v>4487</v>
      </c>
      <c r="B2656" s="29" t="s">
        <v>114</v>
      </c>
      <c r="C2656" s="2" t="s">
        <v>4472</v>
      </c>
      <c r="D2656" s="2" t="str">
        <f t="array" ref="D2656">_xlfn.XLOOKUP(C2656,Customers!A:A,Customers!B:B)</f>
        <v>Customer 0550</v>
      </c>
      <c r="E2656" s="2" t="s">
        <v>523</v>
      </c>
      <c r="F2656" s="2" t="str">
        <f t="array" ref="F2656">_xlfn.XLOOKUP(E2656,Restaurants!A:A,Restaurants!B:B)</f>
        <v>Restaurant 038</v>
      </c>
      <c r="G2656" s="2" t="s">
        <v>250</v>
      </c>
      <c r="H2656" s="2" t="str">
        <f t="array" ref="H2656">_xlfn.XLOOKUP(G2656,Food_Menu!A:A,Food_Menu!B:B)</f>
        <v>Food Item 0109</v>
      </c>
      <c r="I2656" s="2"/>
      <c r="J2656" s="2" t="s">
        <v>663</v>
      </c>
      <c r="K2656" s="2" t="str">
        <f t="array" ref="K2656">_xlfn.XLOOKUP(J2656,Delivery_Partners!A:A,Delivery_Partners!B:B)</f>
        <v>Delivery Partner 007</v>
      </c>
      <c r="L2656" s="3">
        <v>3</v>
      </c>
      <c r="M2656" s="2" t="s">
        <v>101</v>
      </c>
      <c r="N2656" s="2" t="s">
        <v>24</v>
      </c>
      <c r="O2656" s="2"/>
    </row>
    <row r="2657" customHeight="1" spans="1:19">
      <c r="A2657" s="2" t="s">
        <v>4488</v>
      </c>
      <c r="B2657" s="29" t="s">
        <v>645</v>
      </c>
      <c r="C2657" s="2" t="s">
        <v>1065</v>
      </c>
      <c r="D2657" s="2" t="str">
        <f t="array" ref="D2657">_xlfn.XLOOKUP(C2657,Customers!A:A,Customers!B:B)</f>
        <v>Customer 0058</v>
      </c>
      <c r="E2657" s="2" t="s">
        <v>797</v>
      </c>
      <c r="F2657" s="2" t="str">
        <f t="array" ref="F2657">_xlfn.XLOOKUP(E2657,Restaurants!A:A,Restaurants!B:B)</f>
        <v>Restaurant 058</v>
      </c>
      <c r="G2657" s="2" t="s">
        <v>1701</v>
      </c>
      <c r="H2657" s="2" t="str">
        <f t="array" ref="H2657">_xlfn.XLOOKUP(G2657,Food_Menu!A:A,Food_Menu!B:B)</f>
        <v>Food Item 0085</v>
      </c>
      <c r="I2657" s="2">
        <f t="array" ref="I2657">_xlfn.XLOOKUP(G2657,Food_Menu!A:A,Food_Menu!D:D)</f>
        <v>423.46</v>
      </c>
      <c r="J2657" s="2" t="s">
        <v>443</v>
      </c>
      <c r="K2657" s="2" t="str">
        <f t="array" ref="K2657">_xlfn.XLOOKUP(J2657,Delivery_Partners!A:A,Delivery_Partners!B:B)</f>
        <v>Delivery Partner 083</v>
      </c>
      <c r="L2657" s="3">
        <v>1</v>
      </c>
      <c r="M2657" s="2" t="s">
        <v>23</v>
      </c>
      <c r="N2657" s="2" t="s">
        <v>24</v>
      </c>
      <c r="O2657" s="3">
        <v>32</v>
      </c>
      <c r="P2657" s="13">
        <f t="shared" ref="P2657:P2660" si="546">I2657*L2657</f>
        <v>423.46</v>
      </c>
      <c r="Q2657" s="13" t="str">
        <f t="shared" ref="Q2657:Q2660" si="547">IF(O2657="","Not Delivered",IF(O2657&lt;=30,"Fast",IF(O2657&lt;=60,"Normal","Slow")))</f>
        <v>Normal</v>
      </c>
      <c r="S2657" s="21"/>
    </row>
    <row r="2658" customHeight="1" spans="1:19">
      <c r="A2658" s="2" t="s">
        <v>4489</v>
      </c>
      <c r="B2658" s="29" t="s">
        <v>629</v>
      </c>
      <c r="C2658" s="2" t="s">
        <v>234</v>
      </c>
      <c r="D2658" s="2" t="str">
        <f t="array" ref="D2658">_xlfn.XLOOKUP(C2658,Customers!A:A,Customers!B:B)</f>
        <v>Customer 0849</v>
      </c>
      <c r="E2658" s="2" t="s">
        <v>698</v>
      </c>
      <c r="F2658" s="2" t="str">
        <f t="array" ref="F2658">_xlfn.XLOOKUP(E2658,Restaurants!A:A,Restaurants!B:B)</f>
        <v>Restaurant 116</v>
      </c>
      <c r="G2658" s="2" t="s">
        <v>683</v>
      </c>
      <c r="H2658" s="2" t="str">
        <f t="array" ref="H2658">_xlfn.XLOOKUP(G2658,Food_Menu!A:A,Food_Menu!B:B)</f>
        <v>Food Item 0010</v>
      </c>
      <c r="I2658" s="2">
        <f t="array" ref="I2658">_xlfn.XLOOKUP(G2658,Food_Menu!A:A,Food_Menu!D:D)</f>
        <v>253.04</v>
      </c>
      <c r="J2658" s="2" t="s">
        <v>73</v>
      </c>
      <c r="K2658" s="2" t="str">
        <f t="array" ref="K2658">_xlfn.XLOOKUP(J2658,Delivery_Partners!A:A,Delivery_Partners!B:B)</f>
        <v>Delivery Partner 064</v>
      </c>
      <c r="L2658" s="3">
        <v>1</v>
      </c>
      <c r="M2658" s="2" t="s">
        <v>23</v>
      </c>
      <c r="N2658" s="2" t="s">
        <v>74</v>
      </c>
      <c r="O2658" s="3">
        <v>42</v>
      </c>
      <c r="P2658" s="13">
        <f t="shared" si="546"/>
        <v>253.04</v>
      </c>
      <c r="Q2658" s="13" t="str">
        <f t="shared" si="547"/>
        <v>Normal</v>
      </c>
      <c r="S2658" s="21"/>
    </row>
    <row r="2659" customHeight="1" spans="1:19">
      <c r="A2659" s="2" t="s">
        <v>4490</v>
      </c>
      <c r="B2659" s="29" t="s">
        <v>1639</v>
      </c>
      <c r="C2659" s="2" t="s">
        <v>3120</v>
      </c>
      <c r="D2659" s="2" t="str">
        <f t="array" ref="D2659">_xlfn.XLOOKUP(C2659,Customers!A:A,Customers!B:B)</f>
        <v>Customer 1118</v>
      </c>
      <c r="E2659" s="2" t="s">
        <v>366</v>
      </c>
      <c r="F2659" s="2" t="str">
        <f t="array" ref="F2659">_xlfn.XLOOKUP(E2659,Restaurants!A:A,Restaurants!B:B)</f>
        <v>Restaurant 073</v>
      </c>
      <c r="G2659" s="2" t="s">
        <v>2324</v>
      </c>
      <c r="H2659" s="2" t="str">
        <f t="array" ref="H2659">_xlfn.XLOOKUP(G2659,Food_Menu!A:A,Food_Menu!B:B)</f>
        <v>Food Item 0059</v>
      </c>
      <c r="I2659" s="2">
        <f t="array" ref="I2659">_xlfn.XLOOKUP(G2659,Food_Menu!A:A,Food_Menu!D:D)</f>
        <v>524.23</v>
      </c>
      <c r="J2659" s="2" t="s">
        <v>91</v>
      </c>
      <c r="K2659" s="2" t="str">
        <f t="array" ref="K2659">_xlfn.XLOOKUP(J2659,Delivery_Partners!A:A,Delivery_Partners!B:B)</f>
        <v>Delivery Partner 114</v>
      </c>
      <c r="L2659" s="3">
        <v>2</v>
      </c>
      <c r="M2659" s="2" t="s">
        <v>23</v>
      </c>
      <c r="N2659" s="2" t="s">
        <v>42</v>
      </c>
      <c r="O2659" s="3">
        <v>26</v>
      </c>
      <c r="P2659" s="13">
        <f t="shared" si="546"/>
        <v>1048.46</v>
      </c>
      <c r="Q2659" s="13" t="str">
        <f t="shared" si="547"/>
        <v>Fast</v>
      </c>
      <c r="S2659" s="21"/>
    </row>
    <row r="2660" customHeight="1" spans="1:19">
      <c r="A2660" s="2" t="s">
        <v>4491</v>
      </c>
      <c r="B2660" s="29" t="s">
        <v>2755</v>
      </c>
      <c r="C2660" s="2" t="s">
        <v>609</v>
      </c>
      <c r="D2660" s="2" t="str">
        <f t="array" ref="D2660">_xlfn.XLOOKUP(C2660,Customers!A:A,Customers!B:B)</f>
        <v>Customer 0649</v>
      </c>
      <c r="E2660" s="2" t="s">
        <v>669</v>
      </c>
      <c r="F2660" s="2" t="str">
        <f t="array" ref="F2660">_xlfn.XLOOKUP(E2660,Restaurants!A:A,Restaurants!B:B)</f>
        <v>Restaurant 048</v>
      </c>
      <c r="G2660" s="2" t="s">
        <v>835</v>
      </c>
      <c r="H2660" s="2" t="str">
        <f t="array" ref="H2660">_xlfn.XLOOKUP(G2660,Food_Menu!A:A,Food_Menu!B:B)</f>
        <v>Food Item 0048</v>
      </c>
      <c r="I2660" s="2">
        <f t="array" ref="I2660">_xlfn.XLOOKUP(G2660,Food_Menu!A:A,Food_Menu!D:D)</f>
        <v>226.31</v>
      </c>
      <c r="J2660" s="2" t="s">
        <v>203</v>
      </c>
      <c r="K2660" s="2" t="str">
        <f t="array" ref="K2660">_xlfn.XLOOKUP(J2660,Delivery_Partners!A:A,Delivery_Partners!B:B)</f>
        <v>Delivery Partner 110</v>
      </c>
      <c r="L2660" s="3">
        <v>3</v>
      </c>
      <c r="M2660" s="2" t="s">
        <v>23</v>
      </c>
      <c r="N2660" s="2" t="s">
        <v>55</v>
      </c>
      <c r="O2660" s="3">
        <v>24</v>
      </c>
      <c r="P2660" s="13">
        <f t="shared" si="546"/>
        <v>678.93</v>
      </c>
      <c r="Q2660" s="13" t="str">
        <f t="shared" si="547"/>
        <v>Fast</v>
      </c>
      <c r="S2660" s="21"/>
    </row>
    <row r="2661" hidden="1" customHeight="1" spans="1:19">
      <c r="A2661" s="2" t="s">
        <v>4492</v>
      </c>
      <c r="B2661" s="29" t="s">
        <v>653</v>
      </c>
      <c r="C2661" s="2" t="s">
        <v>3820</v>
      </c>
      <c r="D2661" s="2" t="str">
        <f t="array" ref="D2661">_xlfn.XLOOKUP(C2661,Customers!A:A,Customers!B:B)</f>
        <v>Customer 0476</v>
      </c>
      <c r="E2661" s="2" t="s">
        <v>871</v>
      </c>
      <c r="F2661" s="2" t="str">
        <f t="array" ref="F2661">_xlfn.XLOOKUP(E2661,Restaurants!A:A,Restaurants!B:B)</f>
        <v>Restaurant 015</v>
      </c>
      <c r="G2661" s="2" t="s">
        <v>514</v>
      </c>
      <c r="H2661" s="2" t="str">
        <f t="array" ref="H2661">_xlfn.XLOOKUP(G2661,Food_Menu!A:A,Food_Menu!B:B)</f>
        <v>Food Item 0013</v>
      </c>
      <c r="I2661" s="2"/>
      <c r="J2661" s="2" t="s">
        <v>383</v>
      </c>
      <c r="K2661" s="2" t="str">
        <f t="array" ref="K2661">_xlfn.XLOOKUP(J2661,Delivery_Partners!A:A,Delivery_Partners!B:B)</f>
        <v>Delivery Partner 149</v>
      </c>
      <c r="L2661" s="3">
        <v>1</v>
      </c>
      <c r="M2661" s="2" t="s">
        <v>189</v>
      </c>
      <c r="N2661" s="2" t="s">
        <v>42</v>
      </c>
      <c r="O2661" s="2"/>
    </row>
    <row r="2662" customHeight="1" spans="1:19">
      <c r="A2662" s="2" t="s">
        <v>4493</v>
      </c>
      <c r="B2662" s="29" t="s">
        <v>325</v>
      </c>
      <c r="C2662" s="2" t="s">
        <v>740</v>
      </c>
      <c r="D2662" s="2" t="str">
        <f t="array" ref="D2662">_xlfn.XLOOKUP(C2662,Customers!A:A,Customers!B:B)</f>
        <v>Customer 0764</v>
      </c>
      <c r="E2662" s="2" t="s">
        <v>298</v>
      </c>
      <c r="F2662" s="2" t="str">
        <f t="array" ref="F2662">_xlfn.XLOOKUP(E2662,Restaurants!A:A,Restaurants!B:B)</f>
        <v>Restaurant 113</v>
      </c>
      <c r="G2662" s="2" t="s">
        <v>920</v>
      </c>
      <c r="H2662" s="2" t="str">
        <f t="array" ref="H2662">_xlfn.XLOOKUP(G2662,Food_Menu!A:A,Food_Menu!B:B)</f>
        <v>Food Item 0164</v>
      </c>
      <c r="I2662" s="2">
        <f t="array" ref="I2662">_xlfn.XLOOKUP(G2662,Food_Menu!A:A,Food_Menu!D:D)</f>
        <v>389.25</v>
      </c>
      <c r="J2662" s="2" t="s">
        <v>54</v>
      </c>
      <c r="K2662" s="2" t="str">
        <f t="array" ref="K2662">_xlfn.XLOOKUP(J2662,Delivery_Partners!A:A,Delivery_Partners!B:B)</f>
        <v>Delivery Partner 075</v>
      </c>
      <c r="L2662" s="3">
        <v>1</v>
      </c>
      <c r="M2662" s="2" t="s">
        <v>23</v>
      </c>
      <c r="N2662" s="2" t="s">
        <v>55</v>
      </c>
      <c r="O2662" s="3">
        <v>37</v>
      </c>
      <c r="P2662" s="13">
        <f t="shared" ref="P2662:P2677" si="548">I2662*L2662</f>
        <v>389.25</v>
      </c>
      <c r="Q2662" s="13" t="str">
        <f t="shared" ref="Q2662:Q2677" si="549">IF(O2662="","Not Delivered",IF(O2662&lt;=30,"Fast",IF(O2662&lt;=60,"Normal","Slow")))</f>
        <v>Normal</v>
      </c>
      <c r="S2662" s="21"/>
    </row>
    <row r="2663" customHeight="1" spans="1:19">
      <c r="A2663" s="2" t="s">
        <v>4494</v>
      </c>
      <c r="B2663" s="28">
        <v>45694</v>
      </c>
      <c r="C2663" s="2" t="s">
        <v>1347</v>
      </c>
      <c r="D2663" s="2" t="str">
        <f t="array" ref="D2663">_xlfn.XLOOKUP(C2663,Customers!A:A,Customers!B:B)</f>
        <v>Customer 0434</v>
      </c>
      <c r="E2663" s="2" t="s">
        <v>712</v>
      </c>
      <c r="F2663" s="2" t="str">
        <f t="array" ref="F2663">_xlfn.XLOOKUP(E2663,Restaurants!A:A,Restaurants!B:B)</f>
        <v>Restaurant 074</v>
      </c>
      <c r="G2663" s="2" t="s">
        <v>533</v>
      </c>
      <c r="H2663" s="2" t="str">
        <f t="array" ref="H2663">_xlfn.XLOOKUP(G2663,Food_Menu!A:A,Food_Menu!B:B)</f>
        <v>Food Item 0078</v>
      </c>
      <c r="I2663" s="2">
        <f t="array" ref="I2663">_xlfn.XLOOKUP(G2663,Food_Menu!A:A,Food_Menu!D:D)</f>
        <v>220.49</v>
      </c>
      <c r="J2663" s="2" t="s">
        <v>1408</v>
      </c>
      <c r="K2663" s="2" t="str">
        <f t="array" ref="K2663">_xlfn.XLOOKUP(J2663,Delivery_Partners!A:A,Delivery_Partners!B:B)</f>
        <v>Delivery Partner 084</v>
      </c>
      <c r="L2663" s="3">
        <v>1</v>
      </c>
      <c r="M2663" s="2" t="s">
        <v>23</v>
      </c>
      <c r="N2663" s="2" t="s">
        <v>74</v>
      </c>
      <c r="O2663" s="3">
        <v>36</v>
      </c>
      <c r="P2663" s="13">
        <f t="shared" si="548"/>
        <v>220.49</v>
      </c>
      <c r="Q2663" s="13" t="str">
        <f t="shared" si="549"/>
        <v>Normal</v>
      </c>
      <c r="S2663" s="21"/>
    </row>
    <row r="2664" customHeight="1" spans="1:19">
      <c r="A2664" s="2" t="s">
        <v>4495</v>
      </c>
      <c r="B2664" s="28">
        <v>45968</v>
      </c>
      <c r="C2664" s="2" t="s">
        <v>1669</v>
      </c>
      <c r="D2664" s="2" t="str">
        <f t="array" ref="D2664">_xlfn.XLOOKUP(C2664,Customers!A:A,Customers!B:B)</f>
        <v>Customer 0432</v>
      </c>
      <c r="E2664" s="2" t="s">
        <v>335</v>
      </c>
      <c r="F2664" s="2" t="str">
        <f t="array" ref="F2664">_xlfn.XLOOKUP(E2664,Restaurants!A:A,Restaurants!B:B)</f>
        <v>Restaurant 007</v>
      </c>
      <c r="G2664" s="2" t="s">
        <v>1100</v>
      </c>
      <c r="H2664" s="2" t="str">
        <f t="array" ref="H2664">_xlfn.XLOOKUP(G2664,Food_Menu!A:A,Food_Menu!B:B)</f>
        <v>Food Item 0113</v>
      </c>
      <c r="I2664" s="2">
        <f t="array" ref="I2664">_xlfn.XLOOKUP(G2664,Food_Menu!A:A,Food_Menu!D:D)</f>
        <v>545.03</v>
      </c>
      <c r="J2664" s="2" t="s">
        <v>909</v>
      </c>
      <c r="K2664" s="2" t="str">
        <f t="array" ref="K2664">_xlfn.XLOOKUP(J2664,Delivery_Partners!A:A,Delivery_Partners!B:B)</f>
        <v>Delivery Partner 005</v>
      </c>
      <c r="L2664" s="3">
        <v>2</v>
      </c>
      <c r="M2664" s="2" t="s">
        <v>23</v>
      </c>
      <c r="N2664" s="2" t="s">
        <v>55</v>
      </c>
      <c r="O2664" s="3">
        <v>48</v>
      </c>
      <c r="P2664" s="13">
        <f t="shared" si="548"/>
        <v>1090.06</v>
      </c>
      <c r="Q2664" s="13" t="str">
        <f t="shared" si="549"/>
        <v>Normal</v>
      </c>
      <c r="S2664" s="21"/>
    </row>
    <row r="2665" customHeight="1" spans="1:19">
      <c r="A2665" s="2" t="s">
        <v>4496</v>
      </c>
      <c r="B2665" s="28">
        <v>45809</v>
      </c>
      <c r="C2665" s="2" t="s">
        <v>1718</v>
      </c>
      <c r="D2665" s="2" t="str">
        <f t="array" ref="D2665">_xlfn.XLOOKUP(C2665,Customers!A:A,Customers!B:B)</f>
        <v>Customer 0912</v>
      </c>
      <c r="E2665" s="2" t="s">
        <v>468</v>
      </c>
      <c r="F2665" s="2" t="str">
        <f t="array" ref="F2665">_xlfn.XLOOKUP(E2665,Restaurants!A:A,Restaurants!B:B)</f>
        <v>Restaurant 067</v>
      </c>
      <c r="G2665" s="2" t="s">
        <v>336</v>
      </c>
      <c r="H2665" s="2" t="str">
        <f t="array" ref="H2665">_xlfn.XLOOKUP(G2665,Food_Menu!A:A,Food_Menu!B:B)</f>
        <v>Food Item 0045</v>
      </c>
      <c r="I2665" s="2">
        <f t="array" ref="I2665">_xlfn.XLOOKUP(G2665,Food_Menu!A:A,Food_Menu!D:D)</f>
        <v>263.72</v>
      </c>
      <c r="J2665" s="2" t="s">
        <v>309</v>
      </c>
      <c r="K2665" s="2" t="str">
        <f t="array" ref="K2665">_xlfn.XLOOKUP(J2665,Delivery_Partners!A:A,Delivery_Partners!B:B)</f>
        <v>Delivery Partner 175</v>
      </c>
      <c r="L2665" s="3">
        <v>3</v>
      </c>
      <c r="M2665" s="2" t="s">
        <v>23</v>
      </c>
      <c r="N2665" s="2" t="s">
        <v>55</v>
      </c>
      <c r="O2665" s="3">
        <v>54</v>
      </c>
      <c r="P2665" s="13">
        <f t="shared" si="548"/>
        <v>791.16</v>
      </c>
      <c r="Q2665" s="13" t="str">
        <f t="shared" si="549"/>
        <v>Normal</v>
      </c>
      <c r="S2665" s="21"/>
    </row>
    <row r="2666" customHeight="1" spans="1:19">
      <c r="A2666" s="2" t="s">
        <v>4497</v>
      </c>
      <c r="B2666" s="29" t="s">
        <v>2146</v>
      </c>
      <c r="C2666" s="2" t="s">
        <v>2123</v>
      </c>
      <c r="D2666" s="2" t="str">
        <f t="array" ref="D2666">_xlfn.XLOOKUP(C2666,Customers!A:A,Customers!B:B)</f>
        <v>Customer 0710</v>
      </c>
      <c r="E2666" s="2" t="s">
        <v>795</v>
      </c>
      <c r="F2666" s="2" t="str">
        <f t="array" ref="F2666">_xlfn.XLOOKUP(E2666,Restaurants!A:A,Restaurants!B:B)</f>
        <v>Restaurant 117</v>
      </c>
      <c r="G2666" s="2" t="s">
        <v>1794</v>
      </c>
      <c r="H2666" s="2" t="str">
        <f t="array" ref="H2666">_xlfn.XLOOKUP(G2666,Food_Menu!A:A,Food_Menu!B:B)</f>
        <v>Food Item 0131</v>
      </c>
      <c r="I2666" s="2">
        <f t="array" ref="I2666">_xlfn.XLOOKUP(G2666,Food_Menu!A:A,Food_Menu!D:D)</f>
        <v>201.22</v>
      </c>
      <c r="J2666" s="2" t="s">
        <v>1233</v>
      </c>
      <c r="K2666" s="2" t="str">
        <f t="array" ref="K2666">_xlfn.XLOOKUP(J2666,Delivery_Partners!A:A,Delivery_Partners!B:B)</f>
        <v>Delivery Partner 039</v>
      </c>
      <c r="L2666" s="3">
        <v>1</v>
      </c>
      <c r="M2666" s="2" t="s">
        <v>23</v>
      </c>
      <c r="N2666" s="2" t="s">
        <v>24</v>
      </c>
      <c r="O2666" s="3">
        <v>21</v>
      </c>
      <c r="P2666" s="13">
        <f t="shared" si="548"/>
        <v>201.22</v>
      </c>
      <c r="Q2666" s="13" t="str">
        <f t="shared" si="549"/>
        <v>Fast</v>
      </c>
      <c r="S2666" s="21"/>
    </row>
    <row r="2667" customHeight="1" spans="1:19">
      <c r="A2667" s="2" t="s">
        <v>4498</v>
      </c>
      <c r="B2667" s="28">
        <v>45998</v>
      </c>
      <c r="C2667" s="2" t="s">
        <v>2659</v>
      </c>
      <c r="D2667" s="2" t="str">
        <f t="array" ref="D2667">_xlfn.XLOOKUP(C2667,Customers!A:A,Customers!B:B)</f>
        <v>Customer 0317</v>
      </c>
      <c r="E2667" s="2" t="s">
        <v>1292</v>
      </c>
      <c r="F2667" s="2" t="str">
        <f t="array" ref="F2667">_xlfn.XLOOKUP(E2667,Restaurants!A:A,Restaurants!B:B)</f>
        <v>Restaurant 112</v>
      </c>
      <c r="G2667" s="2" t="s">
        <v>117</v>
      </c>
      <c r="H2667" s="2" t="str">
        <f t="array" ref="H2667">_xlfn.XLOOKUP(G2667,Food_Menu!A:A,Food_Menu!B:B)</f>
        <v>Food Item 0030</v>
      </c>
      <c r="I2667" s="2">
        <f t="array" ref="I2667">_xlfn.XLOOKUP(G2667,Food_Menu!A:A,Food_Menu!D:D)</f>
        <v>373.16</v>
      </c>
      <c r="J2667" s="2" t="s">
        <v>1047</v>
      </c>
      <c r="K2667" s="2" t="str">
        <f t="array" ref="K2667">_xlfn.XLOOKUP(J2667,Delivery_Partners!A:A,Delivery_Partners!B:B)</f>
        <v>Delivery Partner 108</v>
      </c>
      <c r="L2667" s="3">
        <v>3</v>
      </c>
      <c r="M2667" s="2" t="s">
        <v>23</v>
      </c>
      <c r="N2667" s="2" t="s">
        <v>42</v>
      </c>
      <c r="O2667" s="3">
        <v>35</v>
      </c>
      <c r="P2667" s="13">
        <f t="shared" si="548"/>
        <v>1119.48</v>
      </c>
      <c r="Q2667" s="13" t="str">
        <f t="shared" si="549"/>
        <v>Normal</v>
      </c>
      <c r="S2667" s="21"/>
    </row>
    <row r="2668" customHeight="1" spans="1:19">
      <c r="A2668" s="2" t="s">
        <v>4499</v>
      </c>
      <c r="B2668" s="29" t="s">
        <v>150</v>
      </c>
      <c r="C2668" s="2" t="s">
        <v>2632</v>
      </c>
      <c r="D2668" s="2" t="str">
        <f t="array" ref="D2668">_xlfn.XLOOKUP(C2668,Customers!A:A,Customers!B:B)</f>
        <v>Customer 0489</v>
      </c>
      <c r="E2668" s="2" t="s">
        <v>1450</v>
      </c>
      <c r="F2668" s="2" t="str">
        <f t="array" ref="F2668">_xlfn.XLOOKUP(E2668,Restaurants!A:A,Restaurants!B:B)</f>
        <v>Restaurant 024</v>
      </c>
      <c r="G2668" s="2" t="s">
        <v>767</v>
      </c>
      <c r="H2668" s="2" t="str">
        <f t="array" ref="H2668">_xlfn.XLOOKUP(G2668,Food_Menu!A:A,Food_Menu!B:B)</f>
        <v>Food Item 0150</v>
      </c>
      <c r="I2668" s="2">
        <f t="array" ref="I2668">_xlfn.XLOOKUP(G2668,Food_Menu!A:A,Food_Menu!D:D)</f>
        <v>110.4</v>
      </c>
      <c r="J2668" s="2" t="s">
        <v>862</v>
      </c>
      <c r="K2668" s="2" t="str">
        <f t="array" ref="K2668">_xlfn.XLOOKUP(J2668,Delivery_Partners!A:A,Delivery_Partners!B:B)</f>
        <v>Delivery Partner 159</v>
      </c>
      <c r="L2668" s="3">
        <v>2</v>
      </c>
      <c r="M2668" s="2" t="s">
        <v>23</v>
      </c>
      <c r="N2668" s="2" t="s">
        <v>42</v>
      </c>
      <c r="O2668" s="3">
        <v>33</v>
      </c>
      <c r="P2668" s="13">
        <f t="shared" si="548"/>
        <v>220.8</v>
      </c>
      <c r="Q2668" s="13" t="str">
        <f t="shared" si="549"/>
        <v>Normal</v>
      </c>
      <c r="S2668" s="21"/>
    </row>
    <row r="2669" customHeight="1" spans="1:19">
      <c r="A2669" s="2" t="s">
        <v>4500</v>
      </c>
      <c r="B2669" s="29" t="s">
        <v>980</v>
      </c>
      <c r="C2669" s="2" t="s">
        <v>668</v>
      </c>
      <c r="D2669" s="2" t="str">
        <f t="array" ref="D2669">_xlfn.XLOOKUP(C2669,Customers!A:A,Customers!B:B)</f>
        <v>Customer 1002</v>
      </c>
      <c r="E2669" s="2" t="s">
        <v>908</v>
      </c>
      <c r="F2669" s="2" t="str">
        <f t="array" ref="F2669">_xlfn.XLOOKUP(E2669,Restaurants!A:A,Restaurants!B:B)</f>
        <v>Restaurant 050</v>
      </c>
      <c r="G2669" s="2" t="s">
        <v>1723</v>
      </c>
      <c r="H2669" s="2" t="str">
        <f t="array" ref="H2669">_xlfn.XLOOKUP(G2669,Food_Menu!A:A,Food_Menu!B:B)</f>
        <v>Food Item 0163</v>
      </c>
      <c r="I2669" s="2">
        <f t="array" ref="I2669">_xlfn.XLOOKUP(G2669,Food_Menu!A:A,Food_Menu!D:D)</f>
        <v>132.59</v>
      </c>
      <c r="J2669" s="2" t="s">
        <v>139</v>
      </c>
      <c r="K2669" s="2" t="str">
        <f t="array" ref="K2669">_xlfn.XLOOKUP(J2669,Delivery_Partners!A:A,Delivery_Partners!B:B)</f>
        <v>Delivery Partner 109</v>
      </c>
      <c r="L2669" s="3">
        <v>2</v>
      </c>
      <c r="M2669" s="2" t="s">
        <v>23</v>
      </c>
      <c r="N2669" s="2" t="s">
        <v>24</v>
      </c>
      <c r="O2669" s="3">
        <v>17</v>
      </c>
      <c r="P2669" s="13">
        <f t="shared" si="548"/>
        <v>265.18</v>
      </c>
      <c r="Q2669" s="13" t="str">
        <f t="shared" si="549"/>
        <v>Fast</v>
      </c>
      <c r="S2669" s="21"/>
    </row>
    <row r="2670" customHeight="1" spans="1:19">
      <c r="A2670" s="2" t="s">
        <v>4501</v>
      </c>
      <c r="B2670" s="29" t="s">
        <v>1027</v>
      </c>
      <c r="C2670" s="2" t="s">
        <v>1294</v>
      </c>
      <c r="D2670" s="2" t="str">
        <f t="array" ref="D2670">_xlfn.XLOOKUP(C2670,Customers!A:A,Customers!B:B)</f>
        <v>Customer 0635</v>
      </c>
      <c r="E2670" s="2" t="s">
        <v>372</v>
      </c>
      <c r="F2670" s="2" t="str">
        <f t="array" ref="F2670">_xlfn.XLOOKUP(E2670,Restaurants!A:A,Restaurants!B:B)</f>
        <v>Restaurant 119</v>
      </c>
      <c r="G2670" s="2" t="s">
        <v>346</v>
      </c>
      <c r="H2670" s="2" t="str">
        <f t="array" ref="H2670">_xlfn.XLOOKUP(G2670,Food_Menu!A:A,Food_Menu!B:B)</f>
        <v>Food Item 0069</v>
      </c>
      <c r="I2670" s="2">
        <f t="array" ref="I2670">_xlfn.XLOOKUP(G2670,Food_Menu!A:A,Food_Menu!D:D)</f>
        <v>622.23</v>
      </c>
      <c r="J2670" s="2" t="s">
        <v>597</v>
      </c>
      <c r="K2670" s="2" t="str">
        <f t="array" ref="K2670">_xlfn.XLOOKUP(J2670,Delivery_Partners!A:A,Delivery_Partners!B:B)</f>
        <v>Delivery Partner 113</v>
      </c>
      <c r="L2670" s="3">
        <v>1</v>
      </c>
      <c r="M2670" s="2" t="s">
        <v>23</v>
      </c>
      <c r="N2670" s="2" t="s">
        <v>24</v>
      </c>
      <c r="O2670" s="3">
        <v>29</v>
      </c>
      <c r="P2670" s="13">
        <f t="shared" si="548"/>
        <v>622.23</v>
      </c>
      <c r="Q2670" s="13" t="str">
        <f t="shared" si="549"/>
        <v>Fast</v>
      </c>
      <c r="S2670" s="21"/>
    </row>
    <row r="2671" customHeight="1" spans="1:19">
      <c r="A2671" s="2" t="s">
        <v>4502</v>
      </c>
      <c r="B2671" s="29" t="s">
        <v>453</v>
      </c>
      <c r="C2671" s="2" t="s">
        <v>1894</v>
      </c>
      <c r="D2671" s="2" t="str">
        <f t="array" ref="D2671">_xlfn.XLOOKUP(C2671,Customers!A:A,Customers!B:B)</f>
        <v>Customer 0092</v>
      </c>
      <c r="E2671" s="2" t="s">
        <v>265</v>
      </c>
      <c r="F2671" s="2" t="str">
        <f t="array" ref="F2671">_xlfn.XLOOKUP(E2671,Restaurants!A:A,Restaurants!B:B)</f>
        <v>Restaurant 094</v>
      </c>
      <c r="G2671" s="2" t="s">
        <v>1025</v>
      </c>
      <c r="H2671" s="2" t="str">
        <f t="array" ref="H2671">_xlfn.XLOOKUP(G2671,Food_Menu!A:A,Food_Menu!B:B)</f>
        <v>Food Item 0047</v>
      </c>
      <c r="I2671" s="2">
        <f t="array" ref="I2671">_xlfn.XLOOKUP(G2671,Food_Menu!A:A,Food_Menu!D:D)</f>
        <v>547.46</v>
      </c>
      <c r="J2671" s="2" t="s">
        <v>1196</v>
      </c>
      <c r="K2671" s="2" t="str">
        <f t="array" ref="K2671">_xlfn.XLOOKUP(J2671,Delivery_Partners!A:A,Delivery_Partners!B:B)</f>
        <v>Delivery Partner 032</v>
      </c>
      <c r="L2671" s="3">
        <v>3</v>
      </c>
      <c r="M2671" s="2" t="s">
        <v>23</v>
      </c>
      <c r="N2671" s="2" t="s">
        <v>74</v>
      </c>
      <c r="O2671" s="3">
        <v>54</v>
      </c>
      <c r="P2671" s="13">
        <f t="shared" si="548"/>
        <v>1642.38</v>
      </c>
      <c r="Q2671" s="13" t="str">
        <f t="shared" si="549"/>
        <v>Normal</v>
      </c>
      <c r="S2671" s="21"/>
    </row>
    <row r="2672" customHeight="1" spans="1:19">
      <c r="A2672" s="2" t="s">
        <v>4503</v>
      </c>
      <c r="B2672" s="29" t="s">
        <v>196</v>
      </c>
      <c r="C2672" s="2" t="s">
        <v>766</v>
      </c>
      <c r="D2672" s="2" t="str">
        <f t="array" ref="D2672">_xlfn.XLOOKUP(C2672,Customers!A:A,Customers!B:B)</f>
        <v>Customer 1029</v>
      </c>
      <c r="E2672" s="2" t="s">
        <v>526</v>
      </c>
      <c r="F2672" s="2" t="str">
        <f t="array" ref="F2672">_xlfn.XLOOKUP(E2672,Restaurants!A:A,Restaurants!B:B)</f>
        <v>Restaurant 068</v>
      </c>
      <c r="G2672" s="2" t="s">
        <v>67</v>
      </c>
      <c r="H2672" s="2" t="str">
        <f t="array" ref="H2672">_xlfn.XLOOKUP(G2672,Food_Menu!A:A,Food_Menu!B:B)</f>
        <v>Food Item 0172</v>
      </c>
      <c r="I2672" s="2">
        <f t="array" ref="I2672">_xlfn.XLOOKUP(G2672,Food_Menu!A:A,Food_Menu!D:D)</f>
        <v>219.12</v>
      </c>
      <c r="J2672" s="2" t="s">
        <v>544</v>
      </c>
      <c r="K2672" s="2" t="str">
        <f t="array" ref="K2672">_xlfn.XLOOKUP(J2672,Delivery_Partners!A:A,Delivery_Partners!B:B)</f>
        <v>Delivery Partner 128</v>
      </c>
      <c r="L2672" s="3">
        <v>1</v>
      </c>
      <c r="M2672" s="2" t="s">
        <v>23</v>
      </c>
      <c r="N2672" s="2" t="s">
        <v>74</v>
      </c>
      <c r="O2672" s="3">
        <v>27</v>
      </c>
      <c r="P2672" s="13">
        <f t="shared" si="548"/>
        <v>219.12</v>
      </c>
      <c r="Q2672" s="13" t="str">
        <f t="shared" si="549"/>
        <v>Fast</v>
      </c>
      <c r="S2672" s="21"/>
    </row>
    <row r="2673" customHeight="1" spans="1:19">
      <c r="A2673" s="2" t="s">
        <v>4504</v>
      </c>
      <c r="B2673" s="28">
        <v>46000</v>
      </c>
      <c r="C2673" s="2" t="s">
        <v>3714</v>
      </c>
      <c r="D2673" s="2" t="str">
        <f t="array" ref="D2673">_xlfn.XLOOKUP(C2673,Customers!A:A,Customers!B:B)</f>
        <v>Customer 0889</v>
      </c>
      <c r="E2673" s="2" t="s">
        <v>66</v>
      </c>
      <c r="F2673" s="2" t="str">
        <f t="array" ref="F2673">_xlfn.XLOOKUP(E2673,Restaurants!A:A,Restaurants!B:B)</f>
        <v>Restaurant 037</v>
      </c>
      <c r="G2673" s="2" t="s">
        <v>303</v>
      </c>
      <c r="H2673" s="2" t="str">
        <f t="array" ref="H2673">_xlfn.XLOOKUP(G2673,Food_Menu!A:A,Food_Menu!B:B)</f>
        <v>Food Item 0050</v>
      </c>
      <c r="I2673" s="2">
        <f t="array" ref="I2673">_xlfn.XLOOKUP(G2673,Food_Menu!A:A,Food_Menu!D:D)</f>
        <v>122.02</v>
      </c>
      <c r="J2673" s="2" t="s">
        <v>1290</v>
      </c>
      <c r="K2673" s="2" t="str">
        <f t="array" ref="K2673">_xlfn.XLOOKUP(J2673,Delivery_Partners!A:A,Delivery_Partners!B:B)</f>
        <v>Delivery Partner 035</v>
      </c>
      <c r="L2673" s="3">
        <v>1</v>
      </c>
      <c r="M2673" s="2" t="s">
        <v>23</v>
      </c>
      <c r="N2673" s="2" t="s">
        <v>55</v>
      </c>
      <c r="O2673" s="3">
        <v>25</v>
      </c>
      <c r="P2673" s="13">
        <f t="shared" si="548"/>
        <v>122.02</v>
      </c>
      <c r="Q2673" s="13" t="str">
        <f t="shared" si="549"/>
        <v>Fast</v>
      </c>
      <c r="S2673" s="21"/>
    </row>
    <row r="2674" customHeight="1" spans="1:19">
      <c r="A2674" s="2" t="s">
        <v>4505</v>
      </c>
      <c r="B2674" s="29" t="s">
        <v>191</v>
      </c>
      <c r="C2674" s="2" t="s">
        <v>505</v>
      </c>
      <c r="D2674" s="2" t="str">
        <f t="array" ref="D2674">_xlfn.XLOOKUP(C2674,Customers!A:A,Customers!B:B)</f>
        <v>Customer 0321</v>
      </c>
      <c r="E2674" s="2" t="s">
        <v>586</v>
      </c>
      <c r="F2674" s="2" t="str">
        <f t="array" ref="F2674">_xlfn.XLOOKUP(E2674,Restaurants!A:A,Restaurants!B:B)</f>
        <v>Restaurant 092</v>
      </c>
      <c r="G2674" s="2" t="s">
        <v>1650</v>
      </c>
      <c r="H2674" s="2" t="str">
        <f t="array" ref="H2674">_xlfn.XLOOKUP(G2674,Food_Menu!A:A,Food_Menu!B:B)</f>
        <v>Food Item 0040</v>
      </c>
      <c r="I2674" s="2">
        <f t="array" ref="I2674">_xlfn.XLOOKUP(G2674,Food_Menu!A:A,Food_Menu!D:D)</f>
        <v>254.86</v>
      </c>
      <c r="J2674" s="2" t="s">
        <v>693</v>
      </c>
      <c r="K2674" s="2" t="str">
        <f t="array" ref="K2674">_xlfn.XLOOKUP(J2674,Delivery_Partners!A:A,Delivery_Partners!B:B)</f>
        <v>Delivery Partner 125</v>
      </c>
      <c r="L2674" s="3">
        <v>1</v>
      </c>
      <c r="M2674" s="2" t="s">
        <v>23</v>
      </c>
      <c r="N2674" s="2" t="s">
        <v>24</v>
      </c>
      <c r="O2674" s="3">
        <v>34</v>
      </c>
      <c r="P2674" s="13">
        <f t="shared" si="548"/>
        <v>254.86</v>
      </c>
      <c r="Q2674" s="13" t="str">
        <f t="shared" si="549"/>
        <v>Normal</v>
      </c>
      <c r="S2674" s="21"/>
    </row>
    <row r="2675" customHeight="1" spans="1:19">
      <c r="A2675" s="2" t="s">
        <v>4506</v>
      </c>
      <c r="B2675" s="28">
        <v>45751</v>
      </c>
      <c r="C2675" s="2" t="s">
        <v>4507</v>
      </c>
      <c r="D2675" s="2" t="str">
        <f t="array" ref="D2675">_xlfn.XLOOKUP(C2675,Customers!A:A,Customers!B:B)</f>
        <v>Customer 1159</v>
      </c>
      <c r="E2675" s="2" t="s">
        <v>177</v>
      </c>
      <c r="F2675" s="2" t="str">
        <f t="array" ref="F2675">_xlfn.XLOOKUP(E2675,Restaurants!A:A,Restaurants!B:B)</f>
        <v>Restaurant 070</v>
      </c>
      <c r="G2675" s="2" t="s">
        <v>126</v>
      </c>
      <c r="H2675" s="2" t="str">
        <f t="array" ref="H2675">_xlfn.XLOOKUP(G2675,Food_Menu!A:A,Food_Menu!B:B)</f>
        <v>Food Item 0075</v>
      </c>
      <c r="I2675" s="2">
        <f t="array" ref="I2675">_xlfn.XLOOKUP(G2675,Food_Menu!A:A,Food_Menu!D:D)</f>
        <v>613.26</v>
      </c>
      <c r="J2675" s="2" t="s">
        <v>567</v>
      </c>
      <c r="K2675" s="2" t="str">
        <f t="array" ref="K2675">_xlfn.XLOOKUP(J2675,Delivery_Partners!A:A,Delivery_Partners!B:B)</f>
        <v>Delivery Partner 104</v>
      </c>
      <c r="L2675" s="3">
        <v>1</v>
      </c>
      <c r="M2675" s="2" t="s">
        <v>23</v>
      </c>
      <c r="N2675" s="2" t="s">
        <v>24</v>
      </c>
      <c r="O2675" s="3">
        <v>46</v>
      </c>
      <c r="P2675" s="13">
        <f t="shared" si="548"/>
        <v>613.26</v>
      </c>
      <c r="Q2675" s="13" t="str">
        <f t="shared" si="549"/>
        <v>Normal</v>
      </c>
      <c r="S2675" s="21"/>
    </row>
    <row r="2676" customHeight="1" spans="1:19">
      <c r="A2676" s="2" t="s">
        <v>4508</v>
      </c>
      <c r="B2676" s="28">
        <v>45846</v>
      </c>
      <c r="C2676" s="2" t="s">
        <v>720</v>
      </c>
      <c r="D2676" s="2" t="str">
        <f t="array" ref="D2676">_xlfn.XLOOKUP(C2676,Customers!A:A,Customers!B:B)</f>
        <v>Customer 1143</v>
      </c>
      <c r="E2676" s="2" t="s">
        <v>578</v>
      </c>
      <c r="F2676" s="2" t="str">
        <f t="array" ref="F2676">_xlfn.XLOOKUP(E2676,Restaurants!A:A,Restaurants!B:B)</f>
        <v>Restaurant 063</v>
      </c>
      <c r="G2676" s="2" t="s">
        <v>322</v>
      </c>
      <c r="H2676" s="2" t="str">
        <f t="array" ref="H2676">_xlfn.XLOOKUP(G2676,Food_Menu!A:A,Food_Menu!B:B)</f>
        <v>Food Item 0213</v>
      </c>
      <c r="I2676" s="2">
        <f t="array" ref="I2676">_xlfn.XLOOKUP(G2676,Food_Menu!A:A,Food_Menu!D:D)</f>
        <v>568.2</v>
      </c>
      <c r="J2676" s="2" t="s">
        <v>251</v>
      </c>
      <c r="K2676" s="2" t="str">
        <f t="array" ref="K2676">_xlfn.XLOOKUP(J2676,Delivery_Partners!A:A,Delivery_Partners!B:B)</f>
        <v>Delivery Partner 089</v>
      </c>
      <c r="L2676" s="3">
        <v>1</v>
      </c>
      <c r="M2676" s="2" t="s">
        <v>23</v>
      </c>
      <c r="N2676" s="2" t="s">
        <v>24</v>
      </c>
      <c r="O2676" s="3">
        <v>31</v>
      </c>
      <c r="P2676" s="13">
        <f t="shared" si="548"/>
        <v>568.2</v>
      </c>
      <c r="Q2676" s="13" t="str">
        <f t="shared" si="549"/>
        <v>Normal</v>
      </c>
      <c r="S2676" s="21"/>
    </row>
    <row r="2677" customHeight="1" spans="1:19">
      <c r="A2677" s="2" t="s">
        <v>4509</v>
      </c>
      <c r="B2677" s="29" t="s">
        <v>279</v>
      </c>
      <c r="C2677" s="2" t="s">
        <v>3215</v>
      </c>
      <c r="D2677" s="2" t="str">
        <f t="array" ref="D2677">_xlfn.XLOOKUP(C2677,Customers!A:A,Customers!B:B)</f>
        <v>Customer 1195</v>
      </c>
      <c r="E2677" s="2" t="s">
        <v>1292</v>
      </c>
      <c r="F2677" s="2" t="str">
        <f t="array" ref="F2677">_xlfn.XLOOKUP(E2677,Restaurants!A:A,Restaurants!B:B)</f>
        <v>Restaurant 112</v>
      </c>
      <c r="G2677" s="2" t="s">
        <v>363</v>
      </c>
      <c r="H2677" s="2" t="str">
        <f t="array" ref="H2677">_xlfn.XLOOKUP(G2677,Food_Menu!A:A,Food_Menu!B:B)</f>
        <v>Food Item 0102</v>
      </c>
      <c r="I2677" s="2">
        <f t="array" ref="I2677">_xlfn.XLOOKUP(G2677,Food_Menu!A:A,Food_Menu!D:D)</f>
        <v>630.13</v>
      </c>
      <c r="J2677" s="2" t="s">
        <v>168</v>
      </c>
      <c r="K2677" s="2" t="str">
        <f t="array" ref="K2677">_xlfn.XLOOKUP(J2677,Delivery_Partners!A:A,Delivery_Partners!B:B)</f>
        <v>Delivery Partner 130</v>
      </c>
      <c r="L2677" s="3">
        <v>1</v>
      </c>
      <c r="M2677" s="2" t="s">
        <v>23</v>
      </c>
      <c r="N2677" s="2" t="s">
        <v>42</v>
      </c>
      <c r="O2677" s="3">
        <v>37</v>
      </c>
      <c r="P2677" s="13">
        <f t="shared" si="548"/>
        <v>630.13</v>
      </c>
      <c r="Q2677" s="13" t="str">
        <f t="shared" si="549"/>
        <v>Normal</v>
      </c>
      <c r="S2677" s="21"/>
    </row>
    <row r="2678" hidden="1" customHeight="1" spans="1:19">
      <c r="A2678" s="2" t="s">
        <v>4510</v>
      </c>
      <c r="B2678" s="28">
        <v>45905</v>
      </c>
      <c r="C2678" s="2" t="s">
        <v>4511</v>
      </c>
      <c r="D2678" s="2" t="str">
        <f t="array" ref="D2678">_xlfn.XLOOKUP(C2678,Customers!A:A,Customers!B:B)</f>
        <v>Customer 0454</v>
      </c>
      <c r="E2678" s="2" t="s">
        <v>532</v>
      </c>
      <c r="F2678" s="2" t="str">
        <f t="array" ref="F2678">_xlfn.XLOOKUP(E2678,Restaurants!A:A,Restaurants!B:B)</f>
        <v>Restaurant 046</v>
      </c>
      <c r="G2678" s="2" t="s">
        <v>359</v>
      </c>
      <c r="H2678" s="2" t="str">
        <f t="array" ref="H2678">_xlfn.XLOOKUP(G2678,Food_Menu!A:A,Food_Menu!B:B)</f>
        <v>Food Item 0058</v>
      </c>
      <c r="I2678" s="2"/>
      <c r="J2678" s="2" t="s">
        <v>168</v>
      </c>
      <c r="K2678" s="2" t="str">
        <f t="array" ref="K2678">_xlfn.XLOOKUP(J2678,Delivery_Partners!A:A,Delivery_Partners!B:B)</f>
        <v>Delivery Partner 130</v>
      </c>
      <c r="L2678" s="3">
        <v>1</v>
      </c>
      <c r="M2678" s="2" t="s">
        <v>101</v>
      </c>
      <c r="N2678" s="2" t="s">
        <v>24</v>
      </c>
      <c r="O2678" s="2"/>
    </row>
    <row r="2679" customHeight="1" spans="1:19">
      <c r="A2679" s="2" t="s">
        <v>4512</v>
      </c>
      <c r="B2679" s="29" t="s">
        <v>258</v>
      </c>
      <c r="C2679" s="2" t="s">
        <v>1889</v>
      </c>
      <c r="D2679" s="2" t="str">
        <f t="array" ref="D2679">_xlfn.XLOOKUP(C2679,Customers!A:A,Customers!B:B)</f>
        <v>Customer 1109</v>
      </c>
      <c r="E2679" s="2" t="s">
        <v>750</v>
      </c>
      <c r="F2679" s="2" t="str">
        <f t="array" ref="F2679">_xlfn.XLOOKUP(E2679,Restaurants!A:A,Restaurants!B:B)</f>
        <v>Restaurant 076</v>
      </c>
      <c r="G2679" s="2" t="s">
        <v>1530</v>
      </c>
      <c r="H2679" s="2" t="str">
        <f t="array" ref="H2679">_xlfn.XLOOKUP(G2679,Food_Menu!A:A,Food_Menu!B:B)</f>
        <v>Food Item 0114</v>
      </c>
      <c r="I2679" s="2">
        <f t="array" ref="I2679">_xlfn.XLOOKUP(G2679,Food_Menu!A:A,Food_Menu!D:D)</f>
        <v>180.58</v>
      </c>
      <c r="J2679" s="2" t="s">
        <v>942</v>
      </c>
      <c r="K2679" s="2" t="str">
        <f t="array" ref="K2679">_xlfn.XLOOKUP(J2679,Delivery_Partners!A:A,Delivery_Partners!B:B)</f>
        <v>Delivery Partner 037</v>
      </c>
      <c r="L2679" s="3">
        <v>1</v>
      </c>
      <c r="M2679" s="2" t="s">
        <v>23</v>
      </c>
      <c r="N2679" s="2" t="s">
        <v>24</v>
      </c>
      <c r="O2679" s="3">
        <v>42</v>
      </c>
      <c r="P2679" s="13">
        <f t="shared" ref="P2679:P2690" si="550">I2679*L2679</f>
        <v>180.58</v>
      </c>
      <c r="Q2679" s="13" t="str">
        <f t="shared" ref="Q2679:Q2690" si="551">IF(O2679="","Not Delivered",IF(O2679&lt;=30,"Fast",IF(O2679&lt;=60,"Normal","Slow")))</f>
        <v>Normal</v>
      </c>
      <c r="S2679" s="21"/>
    </row>
    <row r="2680" customHeight="1" spans="1:19">
      <c r="A2680" s="2" t="s">
        <v>4513</v>
      </c>
      <c r="B2680" s="28">
        <v>45939</v>
      </c>
      <c r="C2680" s="2" t="s">
        <v>4514</v>
      </c>
      <c r="D2680" s="2" t="str">
        <f t="array" ref="D2680">_xlfn.XLOOKUP(C2680,Customers!A:A,Customers!B:B)</f>
        <v>Customer 0968</v>
      </c>
      <c r="E2680" s="2" t="s">
        <v>747</v>
      </c>
      <c r="F2680" s="2" t="str">
        <f t="array" ref="F2680">_xlfn.XLOOKUP(E2680,Restaurants!A:A,Restaurants!B:B)</f>
        <v>Restaurant 006</v>
      </c>
      <c r="G2680" s="2" t="s">
        <v>477</v>
      </c>
      <c r="H2680" s="2" t="str">
        <f t="array" ref="H2680">_xlfn.XLOOKUP(G2680,Food_Menu!A:A,Food_Menu!B:B)</f>
        <v>Food Item 0077</v>
      </c>
      <c r="I2680" s="2">
        <f t="array" ref="I2680">_xlfn.XLOOKUP(G2680,Food_Menu!A:A,Food_Menu!D:D)</f>
        <v>161.62</v>
      </c>
      <c r="J2680" s="2" t="s">
        <v>236</v>
      </c>
      <c r="K2680" s="2" t="str">
        <f t="array" ref="K2680">_xlfn.XLOOKUP(J2680,Delivery_Partners!A:A,Delivery_Partners!B:B)</f>
        <v>Delivery Partner 068</v>
      </c>
      <c r="L2680" s="3">
        <v>2</v>
      </c>
      <c r="M2680" s="2" t="s">
        <v>23</v>
      </c>
      <c r="N2680" s="2" t="s">
        <v>55</v>
      </c>
      <c r="O2680" s="3">
        <v>38</v>
      </c>
      <c r="P2680" s="13">
        <f t="shared" si="550"/>
        <v>323.24</v>
      </c>
      <c r="Q2680" s="13" t="str">
        <f t="shared" si="551"/>
        <v>Normal</v>
      </c>
      <c r="S2680" s="21"/>
    </row>
    <row r="2681" customHeight="1" spans="1:19">
      <c r="A2681" s="2" t="s">
        <v>4515</v>
      </c>
      <c r="B2681" s="29" t="s">
        <v>228</v>
      </c>
      <c r="C2681" s="2" t="s">
        <v>2922</v>
      </c>
      <c r="D2681" s="2" t="str">
        <f t="array" ref="D2681">_xlfn.XLOOKUP(C2681,Customers!A:A,Customers!B:B)</f>
        <v>Customer 1045</v>
      </c>
      <c r="E2681" s="2" t="s">
        <v>116</v>
      </c>
      <c r="F2681" s="2" t="str">
        <f t="array" ref="F2681">_xlfn.XLOOKUP(E2681,Restaurants!A:A,Restaurants!B:B)</f>
        <v>Restaurant 086</v>
      </c>
      <c r="G2681" s="2" t="s">
        <v>1212</v>
      </c>
      <c r="H2681" s="2" t="str">
        <f t="array" ref="H2681">_xlfn.XLOOKUP(G2681,Food_Menu!A:A,Food_Menu!B:B)</f>
        <v>Food Item 0147</v>
      </c>
      <c r="I2681" s="2">
        <f t="array" ref="I2681">_xlfn.XLOOKUP(G2681,Food_Menu!A:A,Food_Menu!D:D)</f>
        <v>263.56</v>
      </c>
      <c r="J2681" s="2" t="s">
        <v>1863</v>
      </c>
      <c r="K2681" s="2" t="str">
        <f t="array" ref="K2681">_xlfn.XLOOKUP(J2681,Delivery_Partners!A:A,Delivery_Partners!B:B)</f>
        <v>Delivery Partner 088</v>
      </c>
      <c r="L2681" s="3">
        <v>2</v>
      </c>
      <c r="M2681" s="2" t="s">
        <v>23</v>
      </c>
      <c r="N2681" s="2" t="s">
        <v>55</v>
      </c>
      <c r="O2681" s="3">
        <v>46</v>
      </c>
      <c r="P2681" s="13">
        <f t="shared" si="550"/>
        <v>527.12</v>
      </c>
      <c r="Q2681" s="13" t="str">
        <f t="shared" si="551"/>
        <v>Normal</v>
      </c>
      <c r="S2681" s="21"/>
    </row>
    <row r="2682" customHeight="1" spans="1:19">
      <c r="A2682" s="2" t="s">
        <v>4516</v>
      </c>
      <c r="B2682" s="29" t="s">
        <v>1049</v>
      </c>
      <c r="C2682" s="2" t="s">
        <v>615</v>
      </c>
      <c r="D2682" s="2" t="str">
        <f t="array" ref="D2682">_xlfn.XLOOKUP(C2682,Customers!A:A,Customers!B:B)</f>
        <v>Customer 0657</v>
      </c>
      <c r="E2682" s="2" t="s">
        <v>157</v>
      </c>
      <c r="F2682" s="2" t="str">
        <f t="array" ref="F2682">_xlfn.XLOOKUP(E2682,Restaurants!A:A,Restaurants!B:B)</f>
        <v>Restaurant 066</v>
      </c>
      <c r="G2682" s="2" t="s">
        <v>1192</v>
      </c>
      <c r="H2682" s="2" t="str">
        <f t="array" ref="H2682">_xlfn.XLOOKUP(G2682,Food_Menu!A:A,Food_Menu!B:B)</f>
        <v>Food Item 0097</v>
      </c>
      <c r="I2682" s="2">
        <f t="array" ref="I2682">_xlfn.XLOOKUP(G2682,Food_Menu!A:A,Food_Menu!D:D)</f>
        <v>584.54</v>
      </c>
      <c r="J2682" s="2" t="s">
        <v>112</v>
      </c>
      <c r="K2682" s="2" t="str">
        <f t="array" ref="K2682">_xlfn.XLOOKUP(J2682,Delivery_Partners!A:A,Delivery_Partners!B:B)</f>
        <v>Delivery Partner 028</v>
      </c>
      <c r="L2682" s="3">
        <v>2</v>
      </c>
      <c r="M2682" s="2" t="s">
        <v>23</v>
      </c>
      <c r="N2682" s="2" t="s">
        <v>74</v>
      </c>
      <c r="O2682" s="3">
        <v>15</v>
      </c>
      <c r="P2682" s="13">
        <f t="shared" si="550"/>
        <v>1169.08</v>
      </c>
      <c r="Q2682" s="13" t="str">
        <f t="shared" si="551"/>
        <v>Fast</v>
      </c>
      <c r="S2682" s="21"/>
    </row>
    <row r="2683" customHeight="1" spans="1:19">
      <c r="A2683" s="2" t="s">
        <v>4517</v>
      </c>
      <c r="B2683" s="29" t="s">
        <v>1162</v>
      </c>
      <c r="C2683" s="2" t="s">
        <v>1883</v>
      </c>
      <c r="D2683" s="2" t="str">
        <f t="array" ref="D2683">_xlfn.XLOOKUP(C2683,Customers!A:A,Customers!B:B)</f>
        <v>Customer 0335</v>
      </c>
      <c r="E2683" s="2" t="s">
        <v>105</v>
      </c>
      <c r="F2683" s="2" t="str">
        <f t="array" ref="F2683">_xlfn.XLOOKUP(E2683,Restaurants!A:A,Restaurants!B:B)</f>
        <v>Restaurant 106</v>
      </c>
      <c r="G2683" s="2" t="s">
        <v>692</v>
      </c>
      <c r="H2683" s="2" t="str">
        <f t="array" ref="H2683">_xlfn.XLOOKUP(G2683,Food_Menu!A:A,Food_Menu!B:B)</f>
        <v>Food Item 0130</v>
      </c>
      <c r="I2683" s="2">
        <f t="array" ref="I2683">_xlfn.XLOOKUP(G2683,Food_Menu!A:A,Food_Menu!D:D)</f>
        <v>112.66</v>
      </c>
      <c r="J2683" s="2" t="s">
        <v>1557</v>
      </c>
      <c r="K2683" s="2" t="str">
        <f t="array" ref="K2683">_xlfn.XLOOKUP(J2683,Delivery_Partners!A:A,Delivery_Partners!B:B)</f>
        <v>Delivery Partner 065</v>
      </c>
      <c r="L2683" s="3">
        <v>1</v>
      </c>
      <c r="M2683" s="2" t="s">
        <v>23</v>
      </c>
      <c r="N2683" s="2" t="s">
        <v>24</v>
      </c>
      <c r="O2683" s="3">
        <v>31</v>
      </c>
      <c r="P2683" s="13">
        <f t="shared" si="550"/>
        <v>112.66</v>
      </c>
      <c r="Q2683" s="13" t="str">
        <f t="shared" si="551"/>
        <v>Normal</v>
      </c>
      <c r="S2683" s="21"/>
    </row>
    <row r="2684" customHeight="1" spans="1:19">
      <c r="A2684" s="2" t="s">
        <v>4518</v>
      </c>
      <c r="B2684" s="28">
        <v>45665</v>
      </c>
      <c r="C2684" s="2" t="s">
        <v>3688</v>
      </c>
      <c r="D2684" s="2" t="str">
        <f t="array" ref="D2684">_xlfn.XLOOKUP(C2684,Customers!A:A,Customers!B:B)</f>
        <v>Customer 0273</v>
      </c>
      <c r="E2684" s="2" t="s">
        <v>658</v>
      </c>
      <c r="F2684" s="2" t="str">
        <f t="array" ref="F2684">_xlfn.XLOOKUP(E2684,Restaurants!A:A,Restaurants!B:B)</f>
        <v>Restaurant 040</v>
      </c>
      <c r="G2684" s="2" t="s">
        <v>202</v>
      </c>
      <c r="H2684" s="2" t="str">
        <f t="array" ref="H2684">_xlfn.XLOOKUP(G2684,Food_Menu!A:A,Food_Menu!B:B)</f>
        <v>Food Item 0096</v>
      </c>
      <c r="I2684" s="2">
        <f t="array" ref="I2684">_xlfn.XLOOKUP(G2684,Food_Menu!A:A,Food_Menu!D:D)</f>
        <v>399.57</v>
      </c>
      <c r="J2684" s="2" t="s">
        <v>1375</v>
      </c>
      <c r="K2684" s="2" t="str">
        <f t="array" ref="K2684">_xlfn.XLOOKUP(J2684,Delivery_Partners!A:A,Delivery_Partners!B:B)</f>
        <v>Delivery Partner 008</v>
      </c>
      <c r="L2684" s="3">
        <v>1</v>
      </c>
      <c r="M2684" s="2" t="s">
        <v>23</v>
      </c>
      <c r="N2684" s="2" t="s">
        <v>24</v>
      </c>
      <c r="O2684" s="3">
        <v>47</v>
      </c>
      <c r="P2684" s="13">
        <f t="shared" si="550"/>
        <v>399.57</v>
      </c>
      <c r="Q2684" s="13" t="str">
        <f t="shared" si="551"/>
        <v>Normal</v>
      </c>
      <c r="S2684" s="21"/>
    </row>
    <row r="2685" customHeight="1" spans="1:19">
      <c r="A2685" s="2" t="s">
        <v>4519</v>
      </c>
      <c r="B2685" s="29" t="s">
        <v>1144</v>
      </c>
      <c r="C2685" s="2" t="s">
        <v>1681</v>
      </c>
      <c r="D2685" s="2" t="str">
        <f t="array" ref="D2685">_xlfn.XLOOKUP(C2685,Customers!A:A,Customers!B:B)</f>
        <v>Customer 1160</v>
      </c>
      <c r="E2685" s="2" t="s">
        <v>1292</v>
      </c>
      <c r="F2685" s="2" t="str">
        <f t="array" ref="F2685">_xlfn.XLOOKUP(E2685,Restaurants!A:A,Restaurants!B:B)</f>
        <v>Restaurant 112</v>
      </c>
      <c r="G2685" s="2" t="s">
        <v>762</v>
      </c>
      <c r="H2685" s="2" t="str">
        <f t="array" ref="H2685">_xlfn.XLOOKUP(G2685,Food_Menu!A:A,Food_Menu!B:B)</f>
        <v>Food Item 0106</v>
      </c>
      <c r="I2685" s="2">
        <f t="array" ref="I2685">_xlfn.XLOOKUP(G2685,Food_Menu!A:A,Food_Menu!D:D)</f>
        <v>115.23</v>
      </c>
      <c r="J2685" s="2" t="s">
        <v>660</v>
      </c>
      <c r="K2685" s="2" t="str">
        <f t="array" ref="K2685">_xlfn.XLOOKUP(J2685,Delivery_Partners!A:A,Delivery_Partners!B:B)</f>
        <v>Delivery Partner 079</v>
      </c>
      <c r="L2685" s="3">
        <v>2</v>
      </c>
      <c r="M2685" s="2" t="s">
        <v>23</v>
      </c>
      <c r="N2685" s="2" t="s">
        <v>24</v>
      </c>
      <c r="O2685" s="3">
        <v>28</v>
      </c>
      <c r="P2685" s="13">
        <f t="shared" si="550"/>
        <v>230.46</v>
      </c>
      <c r="Q2685" s="13" t="str">
        <f t="shared" si="551"/>
        <v>Fast</v>
      </c>
      <c r="S2685" s="21"/>
    </row>
    <row r="2686" customHeight="1" spans="1:19">
      <c r="A2686" s="2" t="s">
        <v>4520</v>
      </c>
      <c r="B2686" s="28">
        <v>45847</v>
      </c>
      <c r="C2686" s="2" t="s">
        <v>1008</v>
      </c>
      <c r="D2686" s="2" t="str">
        <f t="array" ref="D2686">_xlfn.XLOOKUP(C2686,Customers!A:A,Customers!B:B)</f>
        <v>Customer 0603</v>
      </c>
      <c r="E2686" s="2" t="s">
        <v>177</v>
      </c>
      <c r="F2686" s="2" t="str">
        <f t="array" ref="F2686">_xlfn.XLOOKUP(E2686,Restaurants!A:A,Restaurants!B:B)</f>
        <v>Restaurant 070</v>
      </c>
      <c r="G2686" s="2" t="s">
        <v>1259</v>
      </c>
      <c r="H2686" s="2" t="str">
        <f t="array" ref="H2686">_xlfn.XLOOKUP(G2686,Food_Menu!A:A,Food_Menu!B:B)</f>
        <v>Food Item 0099</v>
      </c>
      <c r="I2686" s="2">
        <f t="array" ref="I2686">_xlfn.XLOOKUP(G2686,Food_Menu!A:A,Food_Menu!D:D)</f>
        <v>446.36</v>
      </c>
      <c r="J2686" s="2" t="s">
        <v>621</v>
      </c>
      <c r="K2686" s="2" t="str">
        <f t="array" ref="K2686">_xlfn.XLOOKUP(J2686,Delivery_Partners!A:A,Delivery_Partners!B:B)</f>
        <v>Delivery Partner 038</v>
      </c>
      <c r="L2686" s="3">
        <v>2</v>
      </c>
      <c r="M2686" s="2" t="s">
        <v>23</v>
      </c>
      <c r="N2686" s="2" t="s">
        <v>55</v>
      </c>
      <c r="O2686" s="3">
        <v>36</v>
      </c>
      <c r="P2686" s="13">
        <f t="shared" si="550"/>
        <v>892.72</v>
      </c>
      <c r="Q2686" s="13" t="str">
        <f t="shared" si="551"/>
        <v>Normal</v>
      </c>
      <c r="S2686" s="21"/>
    </row>
    <row r="2687" customHeight="1" spans="1:19">
      <c r="A2687" s="2" t="s">
        <v>4521</v>
      </c>
      <c r="B2687" s="29" t="s">
        <v>1551</v>
      </c>
      <c r="C2687" s="2" t="s">
        <v>3053</v>
      </c>
      <c r="D2687" s="2" t="str">
        <f t="array" ref="D2687">_xlfn.XLOOKUP(C2687,Customers!A:A,Customers!B:B)</f>
        <v>Customer 1114</v>
      </c>
      <c r="E2687" s="2" t="s">
        <v>702</v>
      </c>
      <c r="F2687" s="2" t="str">
        <f t="array" ref="F2687">_xlfn.XLOOKUP(E2687,Restaurants!A:A,Restaurants!B:B)</f>
        <v>Restaurant 025</v>
      </c>
      <c r="G2687" s="2" t="s">
        <v>2095</v>
      </c>
      <c r="H2687" s="2" t="str">
        <f t="array" ref="H2687">_xlfn.XLOOKUP(G2687,Food_Menu!A:A,Food_Menu!B:B)</f>
        <v>Food Item 0087</v>
      </c>
      <c r="I2687" s="2">
        <f t="array" ref="I2687">_xlfn.XLOOKUP(G2687,Food_Menu!A:A,Food_Menu!D:D)</f>
        <v>288.34</v>
      </c>
      <c r="J2687" s="2" t="s">
        <v>435</v>
      </c>
      <c r="K2687" s="2" t="str">
        <f t="array" ref="K2687">_xlfn.XLOOKUP(J2687,Delivery_Partners!A:A,Delivery_Partners!B:B)</f>
        <v>Delivery Partner 040</v>
      </c>
      <c r="L2687" s="3">
        <v>1</v>
      </c>
      <c r="M2687" s="2" t="s">
        <v>23</v>
      </c>
      <c r="N2687" s="2" t="s">
        <v>24</v>
      </c>
      <c r="O2687" s="3">
        <v>30</v>
      </c>
      <c r="P2687" s="13">
        <f t="shared" si="550"/>
        <v>288.34</v>
      </c>
      <c r="Q2687" s="13" t="str">
        <f t="shared" si="551"/>
        <v>Fast</v>
      </c>
      <c r="S2687" s="21"/>
    </row>
    <row r="2688" customHeight="1" spans="1:19">
      <c r="A2688" s="2" t="s">
        <v>4522</v>
      </c>
      <c r="B2688" s="29" t="s">
        <v>2209</v>
      </c>
      <c r="C2688" s="2" t="s">
        <v>4523</v>
      </c>
      <c r="D2688" s="2" t="str">
        <f t="array" ref="D2688">_xlfn.XLOOKUP(C2688,Customers!A:A,Customers!B:B)</f>
        <v>Customer 0666</v>
      </c>
      <c r="E2688" s="2" t="s">
        <v>950</v>
      </c>
      <c r="F2688" s="2" t="str">
        <f t="array" ref="F2688">_xlfn.XLOOKUP(E2688,Restaurants!A:A,Restaurants!B:B)</f>
        <v>Restaurant 020</v>
      </c>
      <c r="G2688" s="2" t="s">
        <v>322</v>
      </c>
      <c r="H2688" s="2" t="str">
        <f t="array" ref="H2688">_xlfn.XLOOKUP(G2688,Food_Menu!A:A,Food_Menu!B:B)</f>
        <v>Food Item 0213</v>
      </c>
      <c r="I2688" s="2">
        <f t="array" ref="I2688">_xlfn.XLOOKUP(G2688,Food_Menu!A:A,Food_Menu!D:D)</f>
        <v>568.2</v>
      </c>
      <c r="J2688" s="2" t="s">
        <v>327</v>
      </c>
      <c r="K2688" s="2" t="str">
        <f t="array" ref="K2688">_xlfn.XLOOKUP(J2688,Delivery_Partners!A:A,Delivery_Partners!B:B)</f>
        <v>Delivery Partner 148</v>
      </c>
      <c r="L2688" s="3">
        <v>3</v>
      </c>
      <c r="M2688" s="2" t="s">
        <v>23</v>
      </c>
      <c r="N2688" s="2" t="s">
        <v>55</v>
      </c>
      <c r="O2688" s="3">
        <v>30</v>
      </c>
      <c r="P2688" s="13">
        <f t="shared" si="550"/>
        <v>1704.6</v>
      </c>
      <c r="Q2688" s="13" t="str">
        <f t="shared" si="551"/>
        <v>Fast</v>
      </c>
      <c r="S2688" s="21"/>
    </row>
    <row r="2689" customHeight="1" spans="1:19">
      <c r="A2689" s="2" t="s">
        <v>4524</v>
      </c>
      <c r="B2689" s="29" t="s">
        <v>690</v>
      </c>
      <c r="C2689" s="2" t="s">
        <v>1589</v>
      </c>
      <c r="D2689" s="2" t="str">
        <f t="array" ref="D2689">_xlfn.XLOOKUP(C2689,Customers!A:A,Customers!B:B)</f>
        <v>Customer 0642</v>
      </c>
      <c r="E2689" s="2" t="s">
        <v>1450</v>
      </c>
      <c r="F2689" s="2" t="str">
        <f t="array" ref="F2689">_xlfn.XLOOKUP(E2689,Restaurants!A:A,Restaurants!B:B)</f>
        <v>Restaurant 024</v>
      </c>
      <c r="G2689" s="2" t="s">
        <v>2324</v>
      </c>
      <c r="H2689" s="2" t="str">
        <f t="array" ref="H2689">_xlfn.XLOOKUP(G2689,Food_Menu!A:A,Food_Menu!B:B)</f>
        <v>Food Item 0059</v>
      </c>
      <c r="I2689" s="2">
        <f t="array" ref="I2689">_xlfn.XLOOKUP(G2689,Food_Menu!A:A,Food_Menu!D:D)</f>
        <v>524.23</v>
      </c>
      <c r="J2689" s="2" t="s">
        <v>588</v>
      </c>
      <c r="K2689" s="2" t="str">
        <f t="array" ref="K2689">_xlfn.XLOOKUP(J2689,Delivery_Partners!A:A,Delivery_Partners!B:B)</f>
        <v>Delivery Partner 026</v>
      </c>
      <c r="L2689" s="3">
        <v>2</v>
      </c>
      <c r="M2689" s="2" t="s">
        <v>23</v>
      </c>
      <c r="N2689" s="2" t="s">
        <v>24</v>
      </c>
      <c r="O2689" s="3">
        <v>49</v>
      </c>
      <c r="P2689" s="13">
        <f t="shared" si="550"/>
        <v>1048.46</v>
      </c>
      <c r="Q2689" s="13" t="str">
        <f t="shared" si="551"/>
        <v>Normal</v>
      </c>
      <c r="S2689" s="21"/>
    </row>
    <row r="2690" customHeight="1" spans="1:19">
      <c r="A2690" s="2" t="s">
        <v>4525</v>
      </c>
      <c r="B2690" s="29" t="s">
        <v>803</v>
      </c>
      <c r="C2690" s="2" t="s">
        <v>4158</v>
      </c>
      <c r="D2690" s="2" t="str">
        <f t="array" ref="D2690">_xlfn.XLOOKUP(C2690,Customers!A:A,Customers!B:B)</f>
        <v>Customer 0088</v>
      </c>
      <c r="E2690" s="2" t="s">
        <v>66</v>
      </c>
      <c r="F2690" s="2" t="str">
        <f t="array" ref="F2690">_xlfn.XLOOKUP(E2690,Restaurants!A:A,Restaurants!B:B)</f>
        <v>Restaurant 037</v>
      </c>
      <c r="G2690" s="2" t="s">
        <v>823</v>
      </c>
      <c r="H2690" s="2" t="str">
        <f t="array" ref="H2690">_xlfn.XLOOKUP(G2690,Food_Menu!A:A,Food_Menu!B:B)</f>
        <v>Food Item 0178</v>
      </c>
      <c r="I2690" s="2">
        <f t="array" ref="I2690">_xlfn.XLOOKUP(G2690,Food_Menu!A:A,Food_Menu!D:D)</f>
        <v>461.95</v>
      </c>
      <c r="J2690" s="2" t="s">
        <v>389</v>
      </c>
      <c r="K2690" s="2" t="str">
        <f t="array" ref="K2690">_xlfn.XLOOKUP(J2690,Delivery_Partners!A:A,Delivery_Partners!B:B)</f>
        <v>Delivery Partner 022</v>
      </c>
      <c r="L2690" s="3">
        <v>3</v>
      </c>
      <c r="M2690" s="2" t="s">
        <v>23</v>
      </c>
      <c r="N2690" s="2" t="s">
        <v>24</v>
      </c>
      <c r="O2690" s="3">
        <v>18</v>
      </c>
      <c r="P2690" s="13">
        <f t="shared" si="550"/>
        <v>1385.85</v>
      </c>
      <c r="Q2690" s="13" t="str">
        <f t="shared" si="551"/>
        <v>Fast</v>
      </c>
      <c r="S2690" s="21"/>
    </row>
    <row r="2691" hidden="1" customHeight="1" spans="1:19">
      <c r="A2691" s="2" t="s">
        <v>4526</v>
      </c>
      <c r="B2691" s="28">
        <v>45876</v>
      </c>
      <c r="C2691" s="2" t="s">
        <v>1257</v>
      </c>
      <c r="D2691" s="2" t="str">
        <f t="array" ref="D2691">_xlfn.XLOOKUP(C2691,Customers!A:A,Customers!B:B)</f>
        <v>Customer 0483</v>
      </c>
      <c r="E2691" s="2" t="s">
        <v>468</v>
      </c>
      <c r="F2691" s="2" t="str">
        <f t="array" ref="F2691">_xlfn.XLOOKUP(E2691,Restaurants!A:A,Restaurants!B:B)</f>
        <v>Restaurant 067</v>
      </c>
      <c r="G2691" s="2" t="s">
        <v>282</v>
      </c>
      <c r="H2691" s="2" t="str">
        <f t="array" ref="H2691">_xlfn.XLOOKUP(G2691,Food_Menu!A:A,Food_Menu!B:B)</f>
        <v>Food Item 0157</v>
      </c>
      <c r="I2691" s="2"/>
      <c r="J2691" s="2" t="s">
        <v>347</v>
      </c>
      <c r="K2691" s="2" t="str">
        <f t="array" ref="K2691">_xlfn.XLOOKUP(J2691,Delivery_Partners!A:A,Delivery_Partners!B:B)</f>
        <v>Delivery Partner 058</v>
      </c>
      <c r="L2691" s="3">
        <v>2</v>
      </c>
      <c r="M2691" s="2" t="s">
        <v>101</v>
      </c>
      <c r="N2691" s="2" t="s">
        <v>24</v>
      </c>
      <c r="O2691" s="2"/>
    </row>
    <row r="2692" customHeight="1" spans="1:19">
      <c r="A2692" s="2" t="s">
        <v>4527</v>
      </c>
      <c r="B2692" s="29" t="s">
        <v>1659</v>
      </c>
      <c r="C2692" s="2" t="s">
        <v>1232</v>
      </c>
      <c r="D2692" s="2" t="str">
        <f t="array" ref="D2692">_xlfn.XLOOKUP(C2692,Customers!A:A,Customers!B:B)</f>
        <v>Customer 0668</v>
      </c>
      <c r="E2692" s="2" t="s">
        <v>239</v>
      </c>
      <c r="F2692" s="2" t="str">
        <f t="array" ref="F2692">_xlfn.XLOOKUP(E2692,Restaurants!A:A,Restaurants!B:B)</f>
        <v>Restaurant 105</v>
      </c>
      <c r="G2692" s="2" t="s">
        <v>751</v>
      </c>
      <c r="H2692" s="2" t="str">
        <f t="array" ref="H2692">_xlfn.XLOOKUP(G2692,Food_Menu!A:A,Food_Menu!B:B)</f>
        <v>Food Item 0117</v>
      </c>
      <c r="I2692" s="2">
        <f t="array" ref="I2692">_xlfn.XLOOKUP(G2692,Food_Menu!A:A,Food_Menu!D:D)</f>
        <v>279.52</v>
      </c>
      <c r="J2692" s="2" t="s">
        <v>909</v>
      </c>
      <c r="K2692" s="2" t="str">
        <f t="array" ref="K2692">_xlfn.XLOOKUP(J2692,Delivery_Partners!A:A,Delivery_Partners!B:B)</f>
        <v>Delivery Partner 005</v>
      </c>
      <c r="L2692" s="3">
        <v>1</v>
      </c>
      <c r="M2692" s="2" t="s">
        <v>23</v>
      </c>
      <c r="N2692" s="2" t="s">
        <v>74</v>
      </c>
      <c r="O2692" s="3">
        <v>38</v>
      </c>
      <c r="P2692" s="13">
        <f t="shared" ref="P2692:P2697" si="552">I2692*L2692</f>
        <v>279.52</v>
      </c>
      <c r="Q2692" s="13" t="str">
        <f t="shared" ref="Q2692:Q2697" si="553">IF(O2692="","Not Delivered",IF(O2692&lt;=30,"Fast",IF(O2692&lt;=60,"Normal","Slow")))</f>
        <v>Normal</v>
      </c>
      <c r="S2692" s="21"/>
    </row>
    <row r="2693" customHeight="1" spans="1:19">
      <c r="A2693" s="2" t="s">
        <v>4528</v>
      </c>
      <c r="B2693" s="29" t="s">
        <v>858</v>
      </c>
      <c r="C2693" s="2" t="s">
        <v>109</v>
      </c>
      <c r="D2693" s="2" t="str">
        <f t="array" ref="D2693">_xlfn.XLOOKUP(C2693,Customers!A:A,Customers!B:B)</f>
        <v>Customer 0132</v>
      </c>
      <c r="E2693" s="2" t="s">
        <v>224</v>
      </c>
      <c r="F2693" s="2" t="str">
        <f t="array" ref="F2693">_xlfn.XLOOKUP(E2693,Restaurants!A:A,Restaurants!B:B)</f>
        <v>Restaurant 120</v>
      </c>
      <c r="G2693" s="2" t="s">
        <v>373</v>
      </c>
      <c r="H2693" s="2" t="str">
        <f t="array" ref="H2693">_xlfn.XLOOKUP(G2693,Food_Menu!A:A,Food_Menu!B:B)</f>
        <v>Food Item 0070</v>
      </c>
      <c r="I2693" s="2">
        <f t="array" ref="I2693">_xlfn.XLOOKUP(G2693,Food_Menu!A:A,Food_Menu!D:D)</f>
        <v>329.84</v>
      </c>
      <c r="J2693" s="2" t="s">
        <v>953</v>
      </c>
      <c r="K2693" s="2" t="str">
        <f t="array" ref="K2693">_xlfn.XLOOKUP(J2693,Delivery_Partners!A:A,Delivery_Partners!B:B)</f>
        <v>Delivery Partner 157</v>
      </c>
      <c r="L2693" s="3">
        <v>3</v>
      </c>
      <c r="M2693" s="2" t="s">
        <v>23</v>
      </c>
      <c r="N2693" s="2" t="s">
        <v>55</v>
      </c>
      <c r="O2693" s="3">
        <v>46</v>
      </c>
      <c r="P2693" s="13">
        <f t="shared" si="552"/>
        <v>989.52</v>
      </c>
      <c r="Q2693" s="13" t="str">
        <f t="shared" si="553"/>
        <v>Normal</v>
      </c>
      <c r="S2693" s="21"/>
    </row>
    <row r="2694" customHeight="1" spans="1:19">
      <c r="A2694" s="2" t="s">
        <v>4529</v>
      </c>
      <c r="B2694" s="29" t="s">
        <v>1893</v>
      </c>
      <c r="C2694" s="2" t="s">
        <v>1249</v>
      </c>
      <c r="D2694" s="2" t="str">
        <f t="array" ref="D2694">_xlfn.XLOOKUP(C2694,Customers!A:A,Customers!B:B)</f>
        <v>Customer 0195</v>
      </c>
      <c r="E2694" s="2" t="s">
        <v>726</v>
      </c>
      <c r="F2694" s="2" t="str">
        <f t="array" ref="F2694">_xlfn.XLOOKUP(E2694,Restaurants!A:A,Restaurants!B:B)</f>
        <v>Restaurant 082</v>
      </c>
      <c r="G2694" s="2" t="s">
        <v>587</v>
      </c>
      <c r="H2694" s="2" t="str">
        <f t="array" ref="H2694">_xlfn.XLOOKUP(G2694,Food_Menu!A:A,Food_Menu!B:B)</f>
        <v>Food Item 0107</v>
      </c>
      <c r="I2694" s="2">
        <f t="array" ref="I2694">_xlfn.XLOOKUP(G2694,Food_Menu!A:A,Food_Menu!D:D)</f>
        <v>548.61</v>
      </c>
      <c r="J2694" s="2" t="s">
        <v>1104</v>
      </c>
      <c r="K2694" s="2" t="str">
        <f t="array" ref="K2694">_xlfn.XLOOKUP(J2694,Delivery_Partners!A:A,Delivery_Partners!B:B)</f>
        <v>Delivery Partner 178</v>
      </c>
      <c r="L2694" s="3">
        <v>3</v>
      </c>
      <c r="M2694" s="2" t="s">
        <v>23</v>
      </c>
      <c r="N2694" s="2" t="s">
        <v>55</v>
      </c>
      <c r="O2694" s="3">
        <v>34</v>
      </c>
      <c r="P2694" s="13">
        <f t="shared" si="552"/>
        <v>1645.83</v>
      </c>
      <c r="Q2694" s="13" t="str">
        <f t="shared" si="553"/>
        <v>Normal</v>
      </c>
      <c r="S2694" s="21"/>
    </row>
    <row r="2695" customHeight="1" spans="1:19">
      <c r="A2695" s="2" t="s">
        <v>4530</v>
      </c>
      <c r="B2695" s="28">
        <v>45691</v>
      </c>
      <c r="C2695" s="2" t="s">
        <v>4118</v>
      </c>
      <c r="D2695" s="2" t="str">
        <f t="array" ref="D2695">_xlfn.XLOOKUP(C2695,Customers!A:A,Customers!B:B)</f>
        <v>Customer 0709</v>
      </c>
      <c r="E2695" s="2" t="s">
        <v>89</v>
      </c>
      <c r="F2695" s="2" t="str">
        <f t="array" ref="F2695">_xlfn.XLOOKUP(E2695,Restaurants!A:A,Restaurants!B:B)</f>
        <v>Restaurant 059</v>
      </c>
      <c r="G2695" s="2" t="s">
        <v>1009</v>
      </c>
      <c r="H2695" s="2" t="str">
        <f t="array" ref="H2695">_xlfn.XLOOKUP(G2695,Food_Menu!A:A,Food_Menu!B:B)</f>
        <v>Food Item 0187</v>
      </c>
      <c r="I2695" s="2">
        <f t="array" ref="I2695">_xlfn.XLOOKUP(G2695,Food_Menu!A:A,Food_Menu!D:D)</f>
        <v>496.25</v>
      </c>
      <c r="J2695" s="2" t="s">
        <v>1160</v>
      </c>
      <c r="K2695" s="2" t="str">
        <f t="array" ref="K2695">_xlfn.XLOOKUP(J2695,Delivery_Partners!A:A,Delivery_Partners!B:B)</f>
        <v>Delivery Partner 145</v>
      </c>
      <c r="L2695" s="3">
        <v>2</v>
      </c>
      <c r="M2695" s="2" t="s">
        <v>23</v>
      </c>
      <c r="N2695" s="2" t="s">
        <v>24</v>
      </c>
      <c r="O2695" s="3">
        <v>47</v>
      </c>
      <c r="P2695" s="13">
        <f t="shared" si="552"/>
        <v>992.5</v>
      </c>
      <c r="Q2695" s="13" t="str">
        <f t="shared" si="553"/>
        <v>Normal</v>
      </c>
      <c r="S2695" s="21"/>
    </row>
    <row r="2696" customHeight="1" spans="1:19">
      <c r="A2696" s="2" t="s">
        <v>4531</v>
      </c>
      <c r="B2696" s="29" t="s">
        <v>1667</v>
      </c>
      <c r="C2696" s="2" t="s">
        <v>1832</v>
      </c>
      <c r="D2696" s="2" t="str">
        <f t="array" ref="D2696">_xlfn.XLOOKUP(C2696,Customers!A:A,Customers!B:B)</f>
        <v>Customer 0298</v>
      </c>
      <c r="E2696" s="2" t="s">
        <v>712</v>
      </c>
      <c r="F2696" s="2" t="str">
        <f t="array" ref="F2696">_xlfn.XLOOKUP(E2696,Restaurants!A:A,Restaurants!B:B)</f>
        <v>Restaurant 074</v>
      </c>
      <c r="G2696" s="2" t="s">
        <v>1498</v>
      </c>
      <c r="H2696" s="2" t="str">
        <f t="array" ref="H2696">_xlfn.XLOOKUP(G2696,Food_Menu!A:A,Food_Menu!B:B)</f>
        <v>Food Item 0041</v>
      </c>
      <c r="I2696" s="2">
        <f t="array" ref="I2696">_xlfn.XLOOKUP(G2696,Food_Menu!A:A,Food_Menu!D:D)</f>
        <v>514.31</v>
      </c>
      <c r="J2696" s="2" t="s">
        <v>199</v>
      </c>
      <c r="K2696" s="2" t="str">
        <f t="array" ref="K2696">_xlfn.XLOOKUP(J2696,Delivery_Partners!A:A,Delivery_Partners!B:B)</f>
        <v>Delivery Partner 144</v>
      </c>
      <c r="L2696" s="3">
        <v>3</v>
      </c>
      <c r="M2696" s="2" t="s">
        <v>23</v>
      </c>
      <c r="N2696" s="2" t="s">
        <v>24</v>
      </c>
      <c r="O2696" s="3">
        <v>34</v>
      </c>
      <c r="P2696" s="13">
        <f t="shared" si="552"/>
        <v>1542.93</v>
      </c>
      <c r="Q2696" s="13" t="str">
        <f t="shared" si="553"/>
        <v>Normal</v>
      </c>
      <c r="S2696" s="21"/>
    </row>
    <row r="2697" customHeight="1" spans="1:19">
      <c r="A2697" s="2" t="s">
        <v>4532</v>
      </c>
      <c r="B2697" s="29" t="s">
        <v>879</v>
      </c>
      <c r="C2697" s="2" t="s">
        <v>4421</v>
      </c>
      <c r="D2697" s="2" t="str">
        <f t="array" ref="D2697">_xlfn.XLOOKUP(C2697,Customers!A:A,Customers!B:B)</f>
        <v>Customer 0841</v>
      </c>
      <c r="E2697" s="2" t="s">
        <v>658</v>
      </c>
      <c r="F2697" s="2" t="str">
        <f t="array" ref="F2697">_xlfn.XLOOKUP(E2697,Restaurants!A:A,Restaurants!B:B)</f>
        <v>Restaurant 040</v>
      </c>
      <c r="G2697" s="2" t="s">
        <v>624</v>
      </c>
      <c r="H2697" s="2" t="str">
        <f t="array" ref="H2697">_xlfn.XLOOKUP(G2697,Food_Menu!A:A,Food_Menu!B:B)</f>
        <v>Food Item 0129</v>
      </c>
      <c r="I2697" s="2">
        <f t="array" ref="I2697">_xlfn.XLOOKUP(G2697,Food_Menu!A:A,Food_Menu!D:D)</f>
        <v>581.3</v>
      </c>
      <c r="J2697" s="2" t="s">
        <v>85</v>
      </c>
      <c r="K2697" s="2" t="str">
        <f t="array" ref="K2697">_xlfn.XLOOKUP(J2697,Delivery_Partners!A:A,Delivery_Partners!B:B)</f>
        <v>Delivery Partner 019</v>
      </c>
      <c r="L2697" s="3">
        <v>3</v>
      </c>
      <c r="M2697" s="2" t="s">
        <v>23</v>
      </c>
      <c r="N2697" s="2" t="s">
        <v>24</v>
      </c>
      <c r="O2697" s="3">
        <v>36</v>
      </c>
      <c r="P2697" s="13">
        <f t="shared" si="552"/>
        <v>1743.9</v>
      </c>
      <c r="Q2697" s="13" t="str">
        <f t="shared" si="553"/>
        <v>Normal</v>
      </c>
      <c r="S2697" s="21"/>
    </row>
    <row r="2698" hidden="1" customHeight="1" spans="1:19">
      <c r="A2698" s="2" t="s">
        <v>4533</v>
      </c>
      <c r="B2698" s="29" t="s">
        <v>780</v>
      </c>
      <c r="C2698" s="2" t="s">
        <v>1837</v>
      </c>
      <c r="D2698" s="2" t="str">
        <f t="array" ref="D2698">_xlfn.XLOOKUP(C2698,Customers!A:A,Customers!B:B)</f>
        <v>Customer 0553</v>
      </c>
      <c r="E2698" s="2" t="s">
        <v>1072</v>
      </c>
      <c r="F2698" s="2" t="str">
        <f t="array" ref="F2698">_xlfn.XLOOKUP(E2698,Restaurants!A:A,Restaurants!B:B)</f>
        <v>Restaurant 030</v>
      </c>
      <c r="G2698" s="2" t="s">
        <v>985</v>
      </c>
      <c r="H2698" s="2" t="str">
        <f t="array" ref="H2698">_xlfn.XLOOKUP(G2698,Food_Menu!A:A,Food_Menu!B:B)</f>
        <v>Food Item 0169</v>
      </c>
      <c r="I2698" s="2"/>
      <c r="J2698" s="2" t="s">
        <v>481</v>
      </c>
      <c r="K2698" s="2" t="str">
        <f t="array" ref="K2698">_xlfn.XLOOKUP(J2698,Delivery_Partners!A:A,Delivery_Partners!B:B)</f>
        <v>Delivery Partner 100</v>
      </c>
      <c r="L2698" s="3">
        <v>2</v>
      </c>
      <c r="M2698" s="2" t="s">
        <v>101</v>
      </c>
      <c r="N2698" s="2" t="s">
        <v>42</v>
      </c>
      <c r="O2698" s="2"/>
    </row>
    <row r="2699" hidden="1" customHeight="1" spans="1:19">
      <c r="A2699" s="2" t="s">
        <v>4534</v>
      </c>
      <c r="B2699" s="28">
        <v>45726</v>
      </c>
      <c r="C2699" s="2" t="s">
        <v>2531</v>
      </c>
      <c r="D2699" s="2" t="str">
        <f t="array" ref="D2699">_xlfn.XLOOKUP(C2699,Customers!A:A,Customers!B:B)</f>
        <v>Customer 0485</v>
      </c>
      <c r="E2699" s="2" t="s">
        <v>187</v>
      </c>
      <c r="F2699" s="2" t="str">
        <f t="array" ref="F2699">_xlfn.XLOOKUP(E2699,Restaurants!A:A,Restaurants!B:B)</f>
        <v>Restaurant 065</v>
      </c>
      <c r="G2699" s="2" t="s">
        <v>754</v>
      </c>
      <c r="H2699" s="2" t="str">
        <f t="array" ref="H2699">_xlfn.XLOOKUP(G2699,Food_Menu!A:A,Food_Menu!B:B)</f>
        <v>Food Item 0140</v>
      </c>
      <c r="I2699" s="2"/>
      <c r="J2699" s="2" t="s">
        <v>439</v>
      </c>
      <c r="K2699" s="2" t="str">
        <f t="array" ref="K2699">_xlfn.XLOOKUP(J2699,Delivery_Partners!A:A,Delivery_Partners!B:B)</f>
        <v>Delivery Partner 016</v>
      </c>
      <c r="L2699" s="3">
        <v>1</v>
      </c>
      <c r="M2699" s="2" t="s">
        <v>189</v>
      </c>
      <c r="N2699" s="2" t="s">
        <v>24</v>
      </c>
      <c r="O2699" s="2"/>
    </row>
    <row r="2700" customHeight="1" spans="1:19">
      <c r="A2700" s="2" t="s">
        <v>4535</v>
      </c>
      <c r="B2700" s="29" t="s">
        <v>385</v>
      </c>
      <c r="C2700" s="2" t="s">
        <v>407</v>
      </c>
      <c r="D2700" s="2" t="str">
        <f t="array" ref="D2700">_xlfn.XLOOKUP(C2700,Customers!A:A,Customers!B:B)</f>
        <v>Customer 0141</v>
      </c>
      <c r="E2700" s="2" t="s">
        <v>1711</v>
      </c>
      <c r="F2700" s="2" t="str">
        <f t="array" ref="F2700">_xlfn.XLOOKUP(E2700,Restaurants!A:A,Restaurants!B:B)</f>
        <v>Restaurant 100</v>
      </c>
      <c r="G2700" s="2" t="s">
        <v>884</v>
      </c>
      <c r="H2700" s="2" t="str">
        <f t="array" ref="H2700">_xlfn.XLOOKUP(G2700,Food_Menu!A:A,Food_Menu!B:B)</f>
        <v>Food Item 0032</v>
      </c>
      <c r="I2700" s="2">
        <f t="array" ref="I2700">_xlfn.XLOOKUP(G2700,Food_Menu!A:A,Food_Menu!D:D)</f>
        <v>367.24</v>
      </c>
      <c r="J2700" s="2" t="s">
        <v>679</v>
      </c>
      <c r="K2700" s="2" t="str">
        <f t="array" ref="K2700">_xlfn.XLOOKUP(J2700,Delivery_Partners!A:A,Delivery_Partners!B:B)</f>
        <v>Delivery Partner 055</v>
      </c>
      <c r="L2700" s="3">
        <v>1</v>
      </c>
      <c r="M2700" s="2" t="s">
        <v>23</v>
      </c>
      <c r="N2700" s="2" t="s">
        <v>24</v>
      </c>
      <c r="O2700" s="3">
        <v>42</v>
      </c>
      <c r="P2700" s="13">
        <f t="shared" ref="P2700:P2705" si="554">I2700*L2700</f>
        <v>367.24</v>
      </c>
      <c r="Q2700" s="13" t="str">
        <f t="shared" ref="Q2700:Q2705" si="555">IF(O2700="","Not Delivered",IF(O2700&lt;=30,"Fast",IF(O2700&lt;=60,"Normal","Slow")))</f>
        <v>Normal</v>
      </c>
      <c r="S2700" s="21"/>
    </row>
    <row r="2701" customHeight="1" spans="1:19">
      <c r="A2701" s="2" t="s">
        <v>4536</v>
      </c>
      <c r="B2701" s="29" t="s">
        <v>704</v>
      </c>
      <c r="C2701" s="2" t="s">
        <v>2526</v>
      </c>
      <c r="D2701" s="2" t="str">
        <f t="array" ref="D2701">_xlfn.XLOOKUP(C2701,Customers!A:A,Customers!B:B)</f>
        <v>Customer 0488</v>
      </c>
      <c r="E2701" s="2" t="s">
        <v>492</v>
      </c>
      <c r="F2701" s="2" t="str">
        <f t="array" ref="F2701">_xlfn.XLOOKUP(E2701,Restaurants!A:A,Restaurants!B:B)</f>
        <v>Restaurant 008</v>
      </c>
      <c r="G2701" s="2" t="s">
        <v>1506</v>
      </c>
      <c r="H2701" s="2" t="str">
        <f t="array" ref="H2701">_xlfn.XLOOKUP(G2701,Food_Menu!A:A,Food_Menu!B:B)</f>
        <v>Food Item 0112</v>
      </c>
      <c r="I2701" s="2">
        <f t="array" ref="I2701">_xlfn.XLOOKUP(G2701,Food_Menu!A:A,Food_Menu!D:D)</f>
        <v>97.22</v>
      </c>
      <c r="J2701" s="2" t="s">
        <v>251</v>
      </c>
      <c r="K2701" s="2" t="str">
        <f t="array" ref="K2701">_xlfn.XLOOKUP(J2701,Delivery_Partners!A:A,Delivery_Partners!B:B)</f>
        <v>Delivery Partner 089</v>
      </c>
      <c r="L2701" s="3">
        <v>2</v>
      </c>
      <c r="M2701" s="2" t="s">
        <v>23</v>
      </c>
      <c r="N2701" s="2" t="s">
        <v>74</v>
      </c>
      <c r="O2701" s="3">
        <v>22</v>
      </c>
      <c r="P2701" s="13">
        <f t="shared" si="554"/>
        <v>194.44</v>
      </c>
      <c r="Q2701" s="13" t="str">
        <f t="shared" si="555"/>
        <v>Fast</v>
      </c>
      <c r="S2701" s="21"/>
    </row>
    <row r="2702" customHeight="1" spans="1:19">
      <c r="A2702" s="2" t="s">
        <v>4537</v>
      </c>
      <c r="B2702" s="28">
        <v>45727</v>
      </c>
      <c r="C2702" s="2" t="s">
        <v>454</v>
      </c>
      <c r="D2702" s="2" t="str">
        <f t="array" ref="D2702">_xlfn.XLOOKUP(C2702,Customers!A:A,Customers!B:B)</f>
        <v>Customer 0651</v>
      </c>
      <c r="E2702" s="2" t="s">
        <v>800</v>
      </c>
      <c r="F2702" s="2" t="str">
        <f t="array" ref="F2702">_xlfn.XLOOKUP(E2702,Restaurants!A:A,Restaurants!B:B)</f>
        <v>Restaurant 014</v>
      </c>
      <c r="G2702" s="2" t="s">
        <v>1498</v>
      </c>
      <c r="H2702" s="2" t="str">
        <f t="array" ref="H2702">_xlfn.XLOOKUP(G2702,Food_Menu!A:A,Food_Menu!B:B)</f>
        <v>Food Item 0041</v>
      </c>
      <c r="I2702" s="2">
        <f t="array" ref="I2702">_xlfn.XLOOKUP(G2702,Food_Menu!A:A,Food_Menu!D:D)</f>
        <v>514.31</v>
      </c>
      <c r="J2702" s="2" t="s">
        <v>877</v>
      </c>
      <c r="K2702" s="2" t="str">
        <f t="array" ref="K2702">_xlfn.XLOOKUP(J2702,Delivery_Partners!A:A,Delivery_Partners!B:B)</f>
        <v>Delivery Partner 123</v>
      </c>
      <c r="L2702" s="3">
        <v>2</v>
      </c>
      <c r="M2702" s="2" t="s">
        <v>23</v>
      </c>
      <c r="N2702" s="2" t="s">
        <v>55</v>
      </c>
      <c r="O2702" s="3">
        <v>38</v>
      </c>
      <c r="P2702" s="13">
        <f t="shared" si="554"/>
        <v>1028.62</v>
      </c>
      <c r="Q2702" s="13" t="str">
        <f t="shared" si="555"/>
        <v>Normal</v>
      </c>
      <c r="S2702" s="21"/>
    </row>
    <row r="2703" customHeight="1" spans="1:19">
      <c r="A2703" s="2" t="s">
        <v>4538</v>
      </c>
      <c r="B2703" s="29" t="s">
        <v>1198</v>
      </c>
      <c r="C2703" s="2" t="s">
        <v>2451</v>
      </c>
      <c r="D2703" s="2" t="str">
        <f t="array" ref="D2703">_xlfn.XLOOKUP(C2703,Customers!A:A,Customers!B:B)</f>
        <v>Customer 0688</v>
      </c>
      <c r="E2703" s="2" t="s">
        <v>451</v>
      </c>
      <c r="F2703" s="2" t="str">
        <f t="array" ref="F2703">_xlfn.XLOOKUP(E2703,Restaurants!A:A,Restaurants!B:B)</f>
        <v>Restaurant 022</v>
      </c>
      <c r="G2703" s="2" t="s">
        <v>53</v>
      </c>
      <c r="H2703" s="2" t="str">
        <f t="array" ref="H2703">_xlfn.XLOOKUP(G2703,Food_Menu!A:A,Food_Menu!B:B)</f>
        <v>Food Item 0205</v>
      </c>
      <c r="I2703" s="2">
        <f t="array" ref="I2703">_xlfn.XLOOKUP(G2703,Food_Menu!A:A,Food_Menu!D:D)</f>
        <v>175.36</v>
      </c>
      <c r="J2703" s="2" t="s">
        <v>2409</v>
      </c>
      <c r="K2703" s="2" t="str">
        <f t="array" ref="K2703">_xlfn.XLOOKUP(J2703,Delivery_Partners!A:A,Delivery_Partners!B:B)</f>
        <v>Delivery Partner 050</v>
      </c>
      <c r="L2703" s="3">
        <v>1</v>
      </c>
      <c r="M2703" s="2" t="s">
        <v>23</v>
      </c>
      <c r="N2703" s="2" t="s">
        <v>24</v>
      </c>
      <c r="O2703" s="3">
        <v>41</v>
      </c>
      <c r="P2703" s="13">
        <f t="shared" si="554"/>
        <v>175.36</v>
      </c>
      <c r="Q2703" s="13" t="str">
        <f t="shared" si="555"/>
        <v>Normal</v>
      </c>
      <c r="S2703" s="21"/>
    </row>
    <row r="2704" customHeight="1" spans="1:19">
      <c r="A2704" s="2" t="s">
        <v>4539</v>
      </c>
      <c r="B2704" s="28">
        <v>45968</v>
      </c>
      <c r="C2704" s="2" t="s">
        <v>3084</v>
      </c>
      <c r="D2704" s="2" t="str">
        <f t="array" ref="D2704">_xlfn.XLOOKUP(C2704,Customers!A:A,Customers!B:B)</f>
        <v>Customer 0325</v>
      </c>
      <c r="E2704" s="2" t="s">
        <v>281</v>
      </c>
      <c r="F2704" s="2" t="str">
        <f t="array" ref="F2704">_xlfn.XLOOKUP(E2704,Restaurants!A:A,Restaurants!B:B)</f>
        <v>Restaurant 026</v>
      </c>
      <c r="G2704" s="2" t="s">
        <v>533</v>
      </c>
      <c r="H2704" s="2" t="str">
        <f t="array" ref="H2704">_xlfn.XLOOKUP(G2704,Food_Menu!A:A,Food_Menu!B:B)</f>
        <v>Food Item 0078</v>
      </c>
      <c r="I2704" s="2">
        <f t="array" ref="I2704">_xlfn.XLOOKUP(G2704,Food_Menu!A:A,Food_Menu!D:D)</f>
        <v>220.49</v>
      </c>
      <c r="J2704" s="2" t="s">
        <v>976</v>
      </c>
      <c r="K2704" s="2" t="str">
        <f t="array" ref="K2704">_xlfn.XLOOKUP(J2704,Delivery_Partners!A:A,Delivery_Partners!B:B)</f>
        <v>Delivery Partner 047</v>
      </c>
      <c r="L2704" s="3">
        <v>1</v>
      </c>
      <c r="M2704" s="2" t="s">
        <v>23</v>
      </c>
      <c r="N2704" s="2" t="s">
        <v>24</v>
      </c>
      <c r="O2704" s="3">
        <v>53</v>
      </c>
      <c r="P2704" s="13">
        <f t="shared" si="554"/>
        <v>220.49</v>
      </c>
      <c r="Q2704" s="13" t="str">
        <f t="shared" si="555"/>
        <v>Normal</v>
      </c>
      <c r="S2704" s="21"/>
    </row>
    <row r="2705" customHeight="1" spans="1:19">
      <c r="A2705" s="2" t="s">
        <v>4540</v>
      </c>
      <c r="B2705" s="29" t="s">
        <v>2028</v>
      </c>
      <c r="C2705" s="2" t="s">
        <v>4541</v>
      </c>
      <c r="D2705" s="2" t="str">
        <f t="array" ref="D2705">_xlfn.XLOOKUP(C2705,Customers!A:A,Customers!B:B)</f>
        <v>Customer 0034</v>
      </c>
      <c r="E2705" s="2" t="s">
        <v>93</v>
      </c>
      <c r="F2705" s="2" t="str">
        <f t="array" ref="F2705">_xlfn.XLOOKUP(E2705,Restaurants!A:A,Restaurants!B:B)</f>
        <v>Restaurant 018</v>
      </c>
      <c r="G2705" s="2" t="s">
        <v>294</v>
      </c>
      <c r="H2705" s="2" t="str">
        <f t="array" ref="H2705">_xlfn.XLOOKUP(G2705,Food_Menu!A:A,Food_Menu!B:B)</f>
        <v>Food Item 0093</v>
      </c>
      <c r="I2705" s="2">
        <f t="array" ref="I2705">_xlfn.XLOOKUP(G2705,Food_Menu!A:A,Food_Menu!D:D)</f>
        <v>337.02</v>
      </c>
      <c r="J2705" s="2" t="s">
        <v>383</v>
      </c>
      <c r="K2705" s="2" t="str">
        <f t="array" ref="K2705">_xlfn.XLOOKUP(J2705,Delivery_Partners!A:A,Delivery_Partners!B:B)</f>
        <v>Delivery Partner 149</v>
      </c>
      <c r="L2705" s="3">
        <v>4</v>
      </c>
      <c r="M2705" s="2" t="s">
        <v>23</v>
      </c>
      <c r="N2705" s="2" t="s">
        <v>24</v>
      </c>
      <c r="O2705" s="3">
        <v>23</v>
      </c>
      <c r="P2705" s="13">
        <f t="shared" si="554"/>
        <v>1348.08</v>
      </c>
      <c r="Q2705" s="13" t="str">
        <f t="shared" si="555"/>
        <v>Fast</v>
      </c>
      <c r="S2705" s="21"/>
    </row>
    <row r="2706" hidden="1" customHeight="1" spans="1:19">
      <c r="A2706" s="2" t="s">
        <v>4542</v>
      </c>
      <c r="B2706" s="28">
        <v>46002</v>
      </c>
      <c r="C2706" s="2" t="s">
        <v>3825</v>
      </c>
      <c r="D2706" s="2" t="str">
        <f t="array" ref="D2706">_xlfn.XLOOKUP(C2706,Customers!A:A,Customers!B:B)</f>
        <v>Customer 1122</v>
      </c>
      <c r="E2706" s="2" t="s">
        <v>1031</v>
      </c>
      <c r="F2706" s="2" t="str">
        <f t="array" ref="F2706">_xlfn.XLOOKUP(E2706,Restaurants!A:A,Restaurants!B:B)</f>
        <v>Restaurant 016</v>
      </c>
      <c r="G2706" s="2" t="s">
        <v>94</v>
      </c>
      <c r="H2706" s="2" t="str">
        <f t="array" ref="H2706">_xlfn.XLOOKUP(G2706,Food_Menu!A:A,Food_Menu!B:B)</f>
        <v>Food Item 0189</v>
      </c>
      <c r="I2706" s="2"/>
      <c r="J2706" s="2" t="s">
        <v>41</v>
      </c>
      <c r="K2706" s="2" t="str">
        <f t="array" ref="K2706">_xlfn.XLOOKUP(J2706,Delivery_Partners!A:A,Delivery_Partners!B:B)</f>
        <v>Delivery Partner 041</v>
      </c>
      <c r="L2706" s="3">
        <v>1</v>
      </c>
      <c r="M2706" s="2" t="s">
        <v>101</v>
      </c>
      <c r="N2706" s="2" t="s">
        <v>55</v>
      </c>
      <c r="O2706" s="2"/>
    </row>
    <row r="2707" customHeight="1" spans="1:19">
      <c r="A2707" s="2" t="s">
        <v>4543</v>
      </c>
      <c r="B2707" s="28">
        <v>45780</v>
      </c>
      <c r="C2707" s="2" t="s">
        <v>2283</v>
      </c>
      <c r="D2707" s="2" t="str">
        <f t="array" ref="D2707">_xlfn.XLOOKUP(C2707,Customers!A:A,Customers!B:B)</f>
        <v>Customer 1150</v>
      </c>
      <c r="E2707" s="2" t="s">
        <v>819</v>
      </c>
      <c r="F2707" s="2" t="str">
        <f t="array" ref="F2707">_xlfn.XLOOKUP(E2707,Restaurants!A:A,Restaurants!B:B)</f>
        <v>Restaurant 004</v>
      </c>
      <c r="G2707" s="2" t="s">
        <v>469</v>
      </c>
      <c r="H2707" s="2" t="str">
        <f t="array" ref="H2707">_xlfn.XLOOKUP(G2707,Food_Menu!A:A,Food_Menu!B:B)</f>
        <v>Food Item 0094</v>
      </c>
      <c r="I2707" s="2">
        <f t="array" ref="I2707">_xlfn.XLOOKUP(G2707,Food_Menu!A:A,Food_Menu!D:D)</f>
        <v>556.24</v>
      </c>
      <c r="J2707" s="2" t="s">
        <v>1863</v>
      </c>
      <c r="K2707" s="2" t="str">
        <f t="array" ref="K2707">_xlfn.XLOOKUP(J2707,Delivery_Partners!A:A,Delivery_Partners!B:B)</f>
        <v>Delivery Partner 088</v>
      </c>
      <c r="L2707" s="3">
        <v>1</v>
      </c>
      <c r="M2707" s="2" t="s">
        <v>23</v>
      </c>
      <c r="N2707" s="2" t="s">
        <v>74</v>
      </c>
      <c r="O2707" s="3">
        <v>31</v>
      </c>
      <c r="P2707" s="13">
        <f t="shared" ref="P2707:P2713" si="556">I2707*L2707</f>
        <v>556.24</v>
      </c>
      <c r="Q2707" s="13" t="str">
        <f t="shared" ref="Q2707:Q2713" si="557">IF(O2707="","Not Delivered",IF(O2707&lt;=30,"Fast",IF(O2707&lt;=60,"Normal","Slow")))</f>
        <v>Normal</v>
      </c>
      <c r="S2707" s="21"/>
    </row>
    <row r="2708" customHeight="1" spans="1:19">
      <c r="A2708" s="2" t="s">
        <v>4544</v>
      </c>
      <c r="B2708" s="29" t="s">
        <v>653</v>
      </c>
      <c r="C2708" s="2" t="s">
        <v>238</v>
      </c>
      <c r="D2708" s="2" t="str">
        <f t="array" ref="D2708">_xlfn.XLOOKUP(C2708,Customers!A:A,Customers!B:B)</f>
        <v>Customer 1085</v>
      </c>
      <c r="E2708" s="2" t="s">
        <v>1060</v>
      </c>
      <c r="F2708" s="2" t="str">
        <f t="array" ref="F2708">_xlfn.XLOOKUP(E2708,Restaurants!A:A,Restaurants!B:B)</f>
        <v>Restaurant 042</v>
      </c>
      <c r="G2708" s="2" t="s">
        <v>941</v>
      </c>
      <c r="H2708" s="2" t="str">
        <f t="array" ref="H2708">_xlfn.XLOOKUP(G2708,Food_Menu!A:A,Food_Menu!B:B)</f>
        <v>Food Item 0043</v>
      </c>
      <c r="I2708" s="2">
        <f t="array" ref="I2708">_xlfn.XLOOKUP(G2708,Food_Menu!A:A,Food_Menu!D:D)</f>
        <v>255.02</v>
      </c>
      <c r="J2708" s="2" t="s">
        <v>374</v>
      </c>
      <c r="K2708" s="2" t="str">
        <f t="array" ref="K2708">_xlfn.XLOOKUP(J2708,Delivery_Partners!A:A,Delivery_Partners!B:B)</f>
        <v>Delivery Partner 052</v>
      </c>
      <c r="L2708" s="3">
        <v>2</v>
      </c>
      <c r="M2708" s="2" t="s">
        <v>23</v>
      </c>
      <c r="N2708" s="2" t="s">
        <v>24</v>
      </c>
      <c r="O2708" s="3">
        <v>37</v>
      </c>
      <c r="P2708" s="13">
        <f t="shared" si="556"/>
        <v>510.04</v>
      </c>
      <c r="Q2708" s="13" t="str">
        <f t="shared" si="557"/>
        <v>Normal</v>
      </c>
      <c r="S2708" s="21"/>
    </row>
    <row r="2709" customHeight="1" spans="1:19">
      <c r="A2709" s="2" t="s">
        <v>4545</v>
      </c>
      <c r="B2709" s="28">
        <v>45696</v>
      </c>
      <c r="C2709" s="2" t="s">
        <v>3320</v>
      </c>
      <c r="D2709" s="2" t="str">
        <f t="array" ref="D2709">_xlfn.XLOOKUP(C2709,Customers!A:A,Customers!B:B)</f>
        <v>Customer 0348</v>
      </c>
      <c r="E2709" s="2" t="s">
        <v>634</v>
      </c>
      <c r="F2709" s="2" t="str">
        <f t="array" ref="F2709">_xlfn.XLOOKUP(E2709,Restaurants!A:A,Restaurants!B:B)</f>
        <v>Restaurant 087</v>
      </c>
      <c r="G2709" s="2" t="s">
        <v>111</v>
      </c>
      <c r="H2709" s="2" t="str">
        <f t="array" ref="H2709">_xlfn.XLOOKUP(G2709,Food_Menu!A:A,Food_Menu!B:B)</f>
        <v>Food Item 0197</v>
      </c>
      <c r="I2709" s="2">
        <f t="array" ref="I2709">_xlfn.XLOOKUP(G2709,Food_Menu!A:A,Food_Menu!D:D)</f>
        <v>628.28</v>
      </c>
      <c r="J2709" s="2" t="s">
        <v>520</v>
      </c>
      <c r="K2709" s="2" t="str">
        <f t="array" ref="K2709">_xlfn.XLOOKUP(J2709,Delivery_Partners!A:A,Delivery_Partners!B:B)</f>
        <v>Delivery Partner 154</v>
      </c>
      <c r="L2709" s="3">
        <v>1</v>
      </c>
      <c r="M2709" s="2" t="s">
        <v>23</v>
      </c>
      <c r="N2709" s="2" t="s">
        <v>24</v>
      </c>
      <c r="O2709" s="3">
        <v>22</v>
      </c>
      <c r="P2709" s="13">
        <f t="shared" si="556"/>
        <v>628.28</v>
      </c>
      <c r="Q2709" s="13" t="str">
        <f t="shared" si="557"/>
        <v>Fast</v>
      </c>
      <c r="S2709" s="21"/>
    </row>
    <row r="2710" customHeight="1" spans="1:19">
      <c r="A2710" s="2" t="s">
        <v>4546</v>
      </c>
      <c r="B2710" s="28">
        <v>45880</v>
      </c>
      <c r="C2710" s="2" t="s">
        <v>1846</v>
      </c>
      <c r="D2710" s="2" t="str">
        <f t="array" ref="D2710">_xlfn.XLOOKUP(C2710,Customers!A:A,Customers!B:B)</f>
        <v>Customer 0724</v>
      </c>
      <c r="E2710" s="2" t="s">
        <v>60</v>
      </c>
      <c r="F2710" s="2" t="str">
        <f t="array" ref="F2710">_xlfn.XLOOKUP(E2710,Restaurants!A:A,Restaurants!B:B)</f>
        <v>Restaurant 019</v>
      </c>
      <c r="G2710" s="2" t="s">
        <v>442</v>
      </c>
      <c r="H2710" s="2" t="str">
        <f t="array" ref="H2710">_xlfn.XLOOKUP(G2710,Food_Menu!A:A,Food_Menu!B:B)</f>
        <v>Food Item 0143</v>
      </c>
      <c r="I2710" s="2">
        <f t="array" ref="I2710">_xlfn.XLOOKUP(G2710,Food_Menu!A:A,Food_Menu!D:D)</f>
        <v>248.87</v>
      </c>
      <c r="J2710" s="2" t="s">
        <v>640</v>
      </c>
      <c r="K2710" s="2" t="str">
        <f t="array" ref="K2710">_xlfn.XLOOKUP(J2710,Delivery_Partners!A:A,Delivery_Partners!B:B)</f>
        <v>Delivery Partner 097</v>
      </c>
      <c r="L2710" s="3">
        <v>1</v>
      </c>
      <c r="M2710" s="2" t="s">
        <v>23</v>
      </c>
      <c r="N2710" s="2" t="s">
        <v>24</v>
      </c>
      <c r="O2710" s="3">
        <v>35</v>
      </c>
      <c r="P2710" s="13">
        <f t="shared" si="556"/>
        <v>248.87</v>
      </c>
      <c r="Q2710" s="13" t="str">
        <f t="shared" si="557"/>
        <v>Normal</v>
      </c>
      <c r="S2710" s="21"/>
    </row>
    <row r="2711" customHeight="1" spans="1:19">
      <c r="A2711" s="2" t="s">
        <v>4547</v>
      </c>
      <c r="B2711" s="28">
        <v>45722</v>
      </c>
      <c r="C2711" s="2" t="s">
        <v>210</v>
      </c>
      <c r="D2711" s="2" t="str">
        <f t="array" ref="D2711">_xlfn.XLOOKUP(C2711,Customers!A:A,Customers!B:B)</f>
        <v>Customer 0170</v>
      </c>
      <c r="E2711" s="2" t="s">
        <v>658</v>
      </c>
      <c r="F2711" s="2" t="str">
        <f t="array" ref="F2711">_xlfn.XLOOKUP(E2711,Restaurants!A:A,Restaurants!B:B)</f>
        <v>Restaurant 040</v>
      </c>
      <c r="G2711" s="2" t="s">
        <v>40</v>
      </c>
      <c r="H2711" s="2" t="str">
        <f t="array" ref="H2711">_xlfn.XLOOKUP(G2711,Food_Menu!A:A,Food_Menu!B:B)</f>
        <v>Food Item 0134</v>
      </c>
      <c r="I2711" s="2">
        <f t="array" ref="I2711">_xlfn.XLOOKUP(G2711,Food_Menu!A:A,Food_Menu!D:D)</f>
        <v>467.29</v>
      </c>
      <c r="J2711" s="2" t="s">
        <v>80</v>
      </c>
      <c r="K2711" s="2" t="str">
        <f t="array" ref="K2711">_xlfn.XLOOKUP(J2711,Delivery_Partners!A:A,Delivery_Partners!B:B)</f>
        <v>Delivery Partner 020</v>
      </c>
      <c r="L2711" s="3">
        <v>2</v>
      </c>
      <c r="M2711" s="2" t="s">
        <v>23</v>
      </c>
      <c r="N2711" s="2" t="s">
        <v>24</v>
      </c>
      <c r="O2711" s="3">
        <v>39</v>
      </c>
      <c r="P2711" s="13">
        <f t="shared" si="556"/>
        <v>934.58</v>
      </c>
      <c r="Q2711" s="13" t="str">
        <f t="shared" si="557"/>
        <v>Normal</v>
      </c>
      <c r="S2711" s="21"/>
    </row>
    <row r="2712" customHeight="1" spans="1:19">
      <c r="A2712" s="2" t="s">
        <v>4548</v>
      </c>
      <c r="B2712" s="29" t="s">
        <v>228</v>
      </c>
      <c r="C2712" s="2" t="s">
        <v>1759</v>
      </c>
      <c r="D2712" s="2" t="str">
        <f t="array" ref="D2712">_xlfn.XLOOKUP(C2712,Customers!A:A,Customers!B:B)</f>
        <v>Customer 1087</v>
      </c>
      <c r="E2712" s="2" t="s">
        <v>795</v>
      </c>
      <c r="F2712" s="2" t="str">
        <f t="array" ref="F2712">_xlfn.XLOOKUP(E2712,Restaurants!A:A,Restaurants!B:B)</f>
        <v>Restaurant 117</v>
      </c>
      <c r="G2712" s="2" t="s">
        <v>962</v>
      </c>
      <c r="H2712" s="2" t="str">
        <f t="array" ref="H2712">_xlfn.XLOOKUP(G2712,Food_Menu!A:A,Food_Menu!B:B)</f>
        <v>Food Item 0017</v>
      </c>
      <c r="I2712" s="2">
        <f t="array" ref="I2712">_xlfn.XLOOKUP(G2712,Food_Menu!A:A,Food_Menu!D:D)</f>
        <v>353.65</v>
      </c>
      <c r="J2712" s="2" t="s">
        <v>226</v>
      </c>
      <c r="K2712" s="2" t="str">
        <f t="array" ref="K2712">_xlfn.XLOOKUP(J2712,Delivery_Partners!A:A,Delivery_Partners!B:B)</f>
        <v>Delivery Partner 027</v>
      </c>
      <c r="L2712" s="3">
        <v>4</v>
      </c>
      <c r="M2712" s="2" t="s">
        <v>23</v>
      </c>
      <c r="N2712" s="2" t="s">
        <v>42</v>
      </c>
      <c r="O2712" s="3">
        <v>23</v>
      </c>
      <c r="P2712" s="13">
        <f t="shared" si="556"/>
        <v>1414.6</v>
      </c>
      <c r="Q2712" s="13" t="str">
        <f t="shared" si="557"/>
        <v>Fast</v>
      </c>
      <c r="S2712" s="21"/>
    </row>
    <row r="2713" customHeight="1" spans="1:19">
      <c r="A2713" s="2" t="s">
        <v>4549</v>
      </c>
      <c r="B2713" s="28">
        <v>45809</v>
      </c>
      <c r="C2713" s="2" t="s">
        <v>1779</v>
      </c>
      <c r="D2713" s="2" t="str">
        <f t="array" ref="D2713">_xlfn.XLOOKUP(C2713,Customers!A:A,Customers!B:B)</f>
        <v>Customer 0007</v>
      </c>
      <c r="E2713" s="2" t="s">
        <v>254</v>
      </c>
      <c r="F2713" s="2" t="str">
        <f t="array" ref="F2713">_xlfn.XLOOKUP(E2713,Restaurants!A:A,Restaurants!B:B)</f>
        <v>Restaurant 021</v>
      </c>
      <c r="G2713" s="2" t="s">
        <v>1259</v>
      </c>
      <c r="H2713" s="2" t="str">
        <f t="array" ref="H2713">_xlfn.XLOOKUP(G2713,Food_Menu!A:A,Food_Menu!B:B)</f>
        <v>Food Item 0099</v>
      </c>
      <c r="I2713" s="2">
        <f t="array" ref="I2713">_xlfn.XLOOKUP(G2713,Food_Menu!A:A,Food_Menu!D:D)</f>
        <v>446.36</v>
      </c>
      <c r="J2713" s="2" t="s">
        <v>309</v>
      </c>
      <c r="K2713" s="2" t="str">
        <f t="array" ref="K2713">_xlfn.XLOOKUP(J2713,Delivery_Partners!A:A,Delivery_Partners!B:B)</f>
        <v>Delivery Partner 175</v>
      </c>
      <c r="L2713" s="3">
        <v>1</v>
      </c>
      <c r="M2713" s="2" t="s">
        <v>23</v>
      </c>
      <c r="N2713" s="2" t="s">
        <v>24</v>
      </c>
      <c r="O2713" s="3">
        <v>52</v>
      </c>
      <c r="P2713" s="13">
        <f t="shared" si="556"/>
        <v>446.36</v>
      </c>
      <c r="Q2713" s="13" t="str">
        <f t="shared" si="557"/>
        <v>Normal</v>
      </c>
      <c r="S2713" s="21"/>
    </row>
    <row r="2714" hidden="1" customHeight="1" spans="1:19">
      <c r="A2714" s="2" t="s">
        <v>4550</v>
      </c>
      <c r="B2714" s="28">
        <v>45757</v>
      </c>
      <c r="C2714" s="2" t="s">
        <v>2529</v>
      </c>
      <c r="D2714" s="2" t="str">
        <f t="array" ref="D2714">_xlfn.XLOOKUP(C2714,Customers!A:A,Customers!B:B)</f>
        <v>Customer 0565</v>
      </c>
      <c r="E2714" s="2" t="s">
        <v>372</v>
      </c>
      <c r="F2714" s="2" t="str">
        <f t="array" ref="F2714">_xlfn.XLOOKUP(E2714,Restaurants!A:A,Restaurants!B:B)</f>
        <v>Restaurant 119</v>
      </c>
      <c r="G2714" s="2" t="s">
        <v>363</v>
      </c>
      <c r="H2714" s="2" t="str">
        <f t="array" ref="H2714">_xlfn.XLOOKUP(G2714,Food_Menu!A:A,Food_Menu!B:B)</f>
        <v>Food Item 0102</v>
      </c>
      <c r="I2714" s="2"/>
      <c r="J2714" s="2" t="s">
        <v>95</v>
      </c>
      <c r="K2714" s="2" t="str">
        <f t="array" ref="K2714">_xlfn.XLOOKUP(J2714,Delivery_Partners!A:A,Delivery_Partners!B:B)</f>
        <v>Delivery Partner 170</v>
      </c>
      <c r="L2714" s="3">
        <v>1</v>
      </c>
      <c r="M2714" s="2" t="s">
        <v>189</v>
      </c>
      <c r="N2714" s="2" t="s">
        <v>74</v>
      </c>
      <c r="O2714" s="2"/>
    </row>
    <row r="2715" customHeight="1" spans="1:19">
      <c r="A2715" s="2" t="s">
        <v>4551</v>
      </c>
      <c r="B2715" s="29" t="s">
        <v>87</v>
      </c>
      <c r="C2715" s="2" t="s">
        <v>766</v>
      </c>
      <c r="D2715" s="2" t="str">
        <f t="array" ref="D2715">_xlfn.XLOOKUP(C2715,Customers!A:A,Customers!B:B)</f>
        <v>Customer 1029</v>
      </c>
      <c r="E2715" s="2" t="s">
        <v>110</v>
      </c>
      <c r="F2715" s="2" t="str">
        <f t="array" ref="F2715">_xlfn.XLOOKUP(E2715,Restaurants!A:A,Restaurants!B:B)</f>
        <v>Restaurant 062</v>
      </c>
      <c r="G2715" s="2" t="s">
        <v>359</v>
      </c>
      <c r="H2715" s="2" t="str">
        <f t="array" ref="H2715">_xlfn.XLOOKUP(G2715,Food_Menu!A:A,Food_Menu!B:B)</f>
        <v>Food Item 0058</v>
      </c>
      <c r="I2715" s="2">
        <f t="array" ref="I2715">_xlfn.XLOOKUP(G2715,Food_Menu!A:A,Food_Menu!D:D)</f>
        <v>356</v>
      </c>
      <c r="J2715" s="2" t="s">
        <v>938</v>
      </c>
      <c r="K2715" s="2" t="str">
        <f t="array" ref="K2715">_xlfn.XLOOKUP(J2715,Delivery_Partners!A:A,Delivery_Partners!B:B)</f>
        <v>Delivery Partner 139</v>
      </c>
      <c r="L2715" s="3">
        <v>1</v>
      </c>
      <c r="M2715" s="2" t="s">
        <v>23</v>
      </c>
      <c r="N2715" s="2" t="s">
        <v>24</v>
      </c>
      <c r="O2715" s="3">
        <v>41</v>
      </c>
      <c r="P2715" s="13">
        <f t="shared" ref="P2715:P2716" si="558">I2715*L2715</f>
        <v>356</v>
      </c>
      <c r="Q2715" s="13" t="str">
        <f t="shared" ref="Q2715:Q2716" si="559">IF(O2715="","Not Delivered",IF(O2715&lt;=30,"Fast",IF(O2715&lt;=60,"Normal","Slow")))</f>
        <v>Normal</v>
      </c>
      <c r="S2715" s="21"/>
    </row>
    <row r="2716" customHeight="1" spans="1:19">
      <c r="A2716" s="2" t="s">
        <v>4552</v>
      </c>
      <c r="B2716" s="29" t="s">
        <v>787</v>
      </c>
      <c r="C2716" s="2" t="s">
        <v>3596</v>
      </c>
      <c r="D2716" s="2" t="str">
        <f t="array" ref="D2716">_xlfn.XLOOKUP(C2716,Customers!A:A,Customers!B:B)</f>
        <v>Customer 0871</v>
      </c>
      <c r="E2716" s="2" t="s">
        <v>634</v>
      </c>
      <c r="F2716" s="2" t="str">
        <f t="array" ref="F2716">_xlfn.XLOOKUP(E2716,Restaurants!A:A,Restaurants!B:B)</f>
        <v>Restaurant 087</v>
      </c>
      <c r="G2716" s="2" t="s">
        <v>639</v>
      </c>
      <c r="H2716" s="2" t="str">
        <f t="array" ref="H2716">_xlfn.XLOOKUP(G2716,Food_Menu!A:A,Food_Menu!B:B)</f>
        <v>Food Item 0125</v>
      </c>
      <c r="I2716" s="2">
        <f t="array" ref="I2716">_xlfn.XLOOKUP(G2716,Food_Menu!A:A,Food_Menu!D:D)</f>
        <v>261.06</v>
      </c>
      <c r="J2716" s="2" t="s">
        <v>636</v>
      </c>
      <c r="K2716" s="2" t="str">
        <f t="array" ref="K2716">_xlfn.XLOOKUP(J2716,Delivery_Partners!A:A,Delivery_Partners!B:B)</f>
        <v>Delivery Partner 014</v>
      </c>
      <c r="L2716" s="3">
        <v>2</v>
      </c>
      <c r="M2716" s="2" t="s">
        <v>23</v>
      </c>
      <c r="N2716" s="2" t="s">
        <v>42</v>
      </c>
      <c r="O2716" s="3">
        <v>15</v>
      </c>
      <c r="P2716" s="13">
        <f t="shared" si="558"/>
        <v>522.12</v>
      </c>
      <c r="Q2716" s="13" t="str">
        <f t="shared" si="559"/>
        <v>Fast</v>
      </c>
      <c r="S2716" s="21"/>
    </row>
    <row r="2717" hidden="1" customHeight="1" spans="1:19">
      <c r="A2717" s="2" t="s">
        <v>4553</v>
      </c>
      <c r="B2717" s="29" t="s">
        <v>472</v>
      </c>
      <c r="C2717" s="2" t="s">
        <v>4554</v>
      </c>
      <c r="D2717" s="2" t="str">
        <f t="array" ref="D2717">_xlfn.XLOOKUP(C2717,Customers!A:A,Customers!B:B)</f>
        <v>Customer 1036</v>
      </c>
      <c r="E2717" s="2" t="s">
        <v>518</v>
      </c>
      <c r="F2717" s="2" t="str">
        <f t="array" ref="F2717">_xlfn.XLOOKUP(E2717,Restaurants!A:A,Restaurants!B:B)</f>
        <v>Restaurant 039</v>
      </c>
      <c r="G2717" s="2" t="s">
        <v>607</v>
      </c>
      <c r="H2717" s="2" t="str">
        <f t="array" ref="H2717">_xlfn.XLOOKUP(G2717,Food_Menu!A:A,Food_Menu!B:B)</f>
        <v>Food Item 0054</v>
      </c>
      <c r="I2717" s="2"/>
      <c r="J2717" s="2" t="s">
        <v>502</v>
      </c>
      <c r="K2717" s="2" t="str">
        <f t="array" ref="K2717">_xlfn.XLOOKUP(J2717,Delivery_Partners!A:A,Delivery_Partners!B:B)</f>
        <v>Delivery Partner 132</v>
      </c>
      <c r="L2717" s="3">
        <v>1</v>
      </c>
      <c r="M2717" s="2" t="s">
        <v>101</v>
      </c>
      <c r="N2717" s="2" t="s">
        <v>55</v>
      </c>
      <c r="O2717" s="2"/>
    </row>
    <row r="2718" customHeight="1" spans="1:19">
      <c r="A2718" s="2" t="s">
        <v>4555</v>
      </c>
      <c r="B2718" s="29" t="s">
        <v>3459</v>
      </c>
      <c r="C2718" s="2" t="s">
        <v>2747</v>
      </c>
      <c r="D2718" s="2" t="str">
        <f t="array" ref="D2718">_xlfn.XLOOKUP(C2718,Customers!A:A,Customers!B:B)</f>
        <v>Customer 0596</v>
      </c>
      <c r="E2718" s="2" t="s">
        <v>518</v>
      </c>
      <c r="F2718" s="2" t="str">
        <f t="array" ref="F2718">_xlfn.XLOOKUP(E2718,Restaurants!A:A,Restaurants!B:B)</f>
        <v>Restaurant 039</v>
      </c>
      <c r="G2718" s="2" t="s">
        <v>2196</v>
      </c>
      <c r="H2718" s="2" t="str">
        <f t="array" ref="H2718">_xlfn.XLOOKUP(G2718,Food_Menu!A:A,Food_Menu!B:B)</f>
        <v>Food Item 0104</v>
      </c>
      <c r="I2718" s="2">
        <f t="array" ref="I2718">_xlfn.XLOOKUP(G2718,Food_Menu!A:A,Food_Menu!D:D)</f>
        <v>316.94</v>
      </c>
      <c r="J2718" s="2" t="s">
        <v>48</v>
      </c>
      <c r="K2718" s="2" t="str">
        <f t="array" ref="K2718">_xlfn.XLOOKUP(J2718,Delivery_Partners!A:A,Delivery_Partners!B:B)</f>
        <v>Delivery Partner 119</v>
      </c>
      <c r="L2718" s="3">
        <v>1</v>
      </c>
      <c r="M2718" s="2" t="s">
        <v>23</v>
      </c>
      <c r="N2718" s="2" t="s">
        <v>55</v>
      </c>
      <c r="O2718" s="3">
        <v>41</v>
      </c>
      <c r="P2718" s="13">
        <f t="shared" ref="P2718:P2719" si="560">I2718*L2718</f>
        <v>316.94</v>
      </c>
      <c r="Q2718" s="13" t="str">
        <f t="shared" ref="Q2718:Q2719" si="561">IF(O2718="","Not Delivered",IF(O2718&lt;=30,"Fast",IF(O2718&lt;=60,"Normal","Slow")))</f>
        <v>Normal</v>
      </c>
      <c r="S2718" s="21"/>
    </row>
    <row r="2719" customHeight="1" spans="1:19">
      <c r="A2719" s="2" t="s">
        <v>4556</v>
      </c>
      <c r="B2719" s="28">
        <v>45879</v>
      </c>
      <c r="C2719" s="2" t="s">
        <v>115</v>
      </c>
      <c r="D2719" s="2" t="str">
        <f t="array" ref="D2719">_xlfn.XLOOKUP(C2719,Customers!A:A,Customers!B:B)</f>
        <v>Customer 0115</v>
      </c>
      <c r="E2719" s="2" t="s">
        <v>669</v>
      </c>
      <c r="F2719" s="2" t="str">
        <f t="array" ref="F2719">_xlfn.XLOOKUP(E2719,Restaurants!A:A,Restaurants!B:B)</f>
        <v>Restaurant 048</v>
      </c>
      <c r="G2719" s="2" t="s">
        <v>34</v>
      </c>
      <c r="H2719" s="2" t="str">
        <f t="array" ref="H2719">_xlfn.XLOOKUP(G2719,Food_Menu!A:A,Food_Menu!B:B)</f>
        <v>Food Item 0177</v>
      </c>
      <c r="I2719" s="2">
        <f t="array" ref="I2719">_xlfn.XLOOKUP(G2719,Food_Menu!A:A,Food_Menu!D:D)</f>
        <v>268.83</v>
      </c>
      <c r="J2719" s="2" t="s">
        <v>95</v>
      </c>
      <c r="K2719" s="2" t="str">
        <f t="array" ref="K2719">_xlfn.XLOOKUP(J2719,Delivery_Partners!A:A,Delivery_Partners!B:B)</f>
        <v>Delivery Partner 170</v>
      </c>
      <c r="L2719" s="3">
        <v>2</v>
      </c>
      <c r="M2719" s="2" t="s">
        <v>23</v>
      </c>
      <c r="N2719" s="2" t="s">
        <v>42</v>
      </c>
      <c r="O2719" s="3">
        <v>44</v>
      </c>
      <c r="P2719" s="13">
        <f t="shared" si="560"/>
        <v>537.66</v>
      </c>
      <c r="Q2719" s="13" t="str">
        <f t="shared" si="561"/>
        <v>Normal</v>
      </c>
      <c r="S2719" s="21"/>
    </row>
    <row r="2720" hidden="1" customHeight="1" spans="1:19">
      <c r="A2720" s="2" t="s">
        <v>4557</v>
      </c>
      <c r="B2720" s="28">
        <v>45871</v>
      </c>
      <c r="C2720" s="2" t="s">
        <v>851</v>
      </c>
      <c r="D2720" s="2" t="str">
        <f t="array" ref="D2720">_xlfn.XLOOKUP(C2720,Customers!A:A,Customers!B:B)</f>
        <v>Customer 0010</v>
      </c>
      <c r="E2720" s="2" t="s">
        <v>1031</v>
      </c>
      <c r="F2720" s="2" t="str">
        <f t="array" ref="F2720">_xlfn.XLOOKUP(E2720,Restaurants!A:A,Restaurants!B:B)</f>
        <v>Restaurant 016</v>
      </c>
      <c r="G2720" s="2" t="s">
        <v>789</v>
      </c>
      <c r="H2720" s="2" t="str">
        <f t="array" ref="H2720">_xlfn.XLOOKUP(G2720,Food_Menu!A:A,Food_Menu!B:B)</f>
        <v>Food Item 0162</v>
      </c>
      <c r="I2720" s="2"/>
      <c r="J2720" s="2" t="s">
        <v>1863</v>
      </c>
      <c r="K2720" s="2" t="str">
        <f t="array" ref="K2720">_xlfn.XLOOKUP(J2720,Delivery_Partners!A:A,Delivery_Partners!B:B)</f>
        <v>Delivery Partner 088</v>
      </c>
      <c r="L2720" s="3">
        <v>4</v>
      </c>
      <c r="M2720" s="2" t="s">
        <v>101</v>
      </c>
      <c r="N2720" s="2" t="s">
        <v>55</v>
      </c>
      <c r="O2720" s="2"/>
    </row>
    <row r="2721" customHeight="1" spans="1:19">
      <c r="A2721" s="2" t="s">
        <v>4558</v>
      </c>
      <c r="B2721" s="29" t="s">
        <v>279</v>
      </c>
      <c r="C2721" s="2" t="s">
        <v>2227</v>
      </c>
      <c r="D2721" s="2" t="str">
        <f t="array" ref="D2721">_xlfn.XLOOKUP(C2721,Customers!A:A,Customers!B:B)</f>
        <v>Customer 0183</v>
      </c>
      <c r="E2721" s="2" t="s">
        <v>523</v>
      </c>
      <c r="F2721" s="2" t="str">
        <f t="array" ref="F2721">_xlfn.XLOOKUP(E2721,Restaurants!A:A,Restaurants!B:B)</f>
        <v>Restaurant 038</v>
      </c>
      <c r="G2721" s="2" t="s">
        <v>408</v>
      </c>
      <c r="H2721" s="2" t="str">
        <f t="array" ref="H2721">_xlfn.XLOOKUP(G2721,Food_Menu!A:A,Food_Menu!B:B)</f>
        <v>Food Item 0062</v>
      </c>
      <c r="I2721" s="2">
        <f t="array" ref="I2721">_xlfn.XLOOKUP(G2721,Food_Menu!A:A,Food_Menu!D:D)</f>
        <v>267</v>
      </c>
      <c r="J2721" s="2" t="s">
        <v>368</v>
      </c>
      <c r="K2721" s="2" t="str">
        <f t="array" ref="K2721">_xlfn.XLOOKUP(J2721,Delivery_Partners!A:A,Delivery_Partners!B:B)</f>
        <v>Delivery Partner 085</v>
      </c>
      <c r="L2721" s="3">
        <v>1</v>
      </c>
      <c r="M2721" s="2" t="s">
        <v>23</v>
      </c>
      <c r="N2721" s="2" t="s">
        <v>42</v>
      </c>
      <c r="O2721" s="3">
        <v>32</v>
      </c>
      <c r="P2721" s="13">
        <f t="shared" ref="P2721:P2734" si="562">I2721*L2721</f>
        <v>267</v>
      </c>
      <c r="Q2721" s="13" t="str">
        <f t="shared" ref="Q2721:Q2734" si="563">IF(O2721="","Not Delivered",IF(O2721&lt;=30,"Fast",IF(O2721&lt;=60,"Normal","Slow")))</f>
        <v>Normal</v>
      </c>
      <c r="S2721" s="21"/>
    </row>
    <row r="2722" customHeight="1" spans="1:19">
      <c r="A2722" s="2" t="s">
        <v>4559</v>
      </c>
      <c r="B2722" s="28">
        <v>45692</v>
      </c>
      <c r="C2722" s="2" t="s">
        <v>2390</v>
      </c>
      <c r="D2722" s="2" t="str">
        <f t="array" ref="D2722">_xlfn.XLOOKUP(C2722,Customers!A:A,Customers!B:B)</f>
        <v>Customer 0070</v>
      </c>
      <c r="E2722" s="2" t="s">
        <v>382</v>
      </c>
      <c r="F2722" s="2" t="str">
        <f t="array" ref="F2722">_xlfn.XLOOKUP(E2722,Restaurants!A:A,Restaurants!B:B)</f>
        <v>Restaurant 108</v>
      </c>
      <c r="G2722" s="2" t="s">
        <v>998</v>
      </c>
      <c r="H2722" s="2" t="str">
        <f t="array" ref="H2722">_xlfn.XLOOKUP(G2722,Food_Menu!A:A,Food_Menu!B:B)</f>
        <v>Food Item 0046</v>
      </c>
      <c r="I2722" s="2">
        <f t="array" ref="I2722">_xlfn.XLOOKUP(G2722,Food_Menu!A:A,Food_Menu!D:D)</f>
        <v>300.6</v>
      </c>
      <c r="J2722" s="2" t="s">
        <v>91</v>
      </c>
      <c r="K2722" s="2" t="str">
        <f t="array" ref="K2722">_xlfn.XLOOKUP(J2722,Delivery_Partners!A:A,Delivery_Partners!B:B)</f>
        <v>Delivery Partner 114</v>
      </c>
      <c r="L2722" s="3">
        <v>2</v>
      </c>
      <c r="M2722" s="2" t="s">
        <v>23</v>
      </c>
      <c r="N2722" s="2" t="s">
        <v>55</v>
      </c>
      <c r="O2722" s="3">
        <v>42</v>
      </c>
      <c r="P2722" s="13">
        <f t="shared" si="562"/>
        <v>601.2</v>
      </c>
      <c r="Q2722" s="13" t="str">
        <f t="shared" si="563"/>
        <v>Normal</v>
      </c>
      <c r="S2722" s="21"/>
    </row>
    <row r="2723" customHeight="1" spans="1:19">
      <c r="A2723" s="2" t="s">
        <v>4560</v>
      </c>
      <c r="B2723" s="29" t="s">
        <v>605</v>
      </c>
      <c r="C2723" s="2" t="s">
        <v>585</v>
      </c>
      <c r="D2723" s="2" t="str">
        <f t="array" ref="D2723">_xlfn.XLOOKUP(C2723,Customers!A:A,Customers!B:B)</f>
        <v>Customer 0538</v>
      </c>
      <c r="E2723" s="2" t="s">
        <v>350</v>
      </c>
      <c r="F2723" s="2" t="str">
        <f t="array" ref="F2723">_xlfn.XLOOKUP(E2723,Restaurants!A:A,Restaurants!B:B)</f>
        <v>Restaurant 001</v>
      </c>
      <c r="G2723" s="2" t="s">
        <v>1749</v>
      </c>
      <c r="H2723" s="2" t="str">
        <f t="array" ref="H2723">_xlfn.XLOOKUP(G2723,Food_Menu!A:A,Food_Menu!B:B)</f>
        <v>Food Item 0002</v>
      </c>
      <c r="I2723" s="2">
        <f t="array" ref="I2723">_xlfn.XLOOKUP(G2723,Food_Menu!A:A,Food_Menu!D:D)</f>
        <v>89.4</v>
      </c>
      <c r="J2723" s="2" t="s">
        <v>226</v>
      </c>
      <c r="K2723" s="2" t="str">
        <f t="array" ref="K2723">_xlfn.XLOOKUP(J2723,Delivery_Partners!A:A,Delivery_Partners!B:B)</f>
        <v>Delivery Partner 027</v>
      </c>
      <c r="L2723" s="3">
        <v>2</v>
      </c>
      <c r="M2723" s="2" t="s">
        <v>23</v>
      </c>
      <c r="N2723" s="2" t="s">
        <v>55</v>
      </c>
      <c r="O2723" s="3">
        <v>46</v>
      </c>
      <c r="P2723" s="13">
        <f t="shared" si="562"/>
        <v>178.8</v>
      </c>
      <c r="Q2723" s="13" t="str">
        <f t="shared" si="563"/>
        <v>Normal</v>
      </c>
      <c r="S2723" s="21"/>
    </row>
    <row r="2724" customHeight="1" spans="1:19">
      <c r="A2724" s="2" t="s">
        <v>4561</v>
      </c>
      <c r="B2724" s="28">
        <v>45659</v>
      </c>
      <c r="C2724" s="2" t="s">
        <v>229</v>
      </c>
      <c r="D2724" s="2" t="str">
        <f t="array" ref="D2724">_xlfn.XLOOKUP(C2724,Customers!A:A,Customers!B:B)</f>
        <v>Customer 0061</v>
      </c>
      <c r="E2724" s="2" t="s">
        <v>776</v>
      </c>
      <c r="F2724" s="2" t="str">
        <f t="array" ref="F2724">_xlfn.XLOOKUP(E2724,Restaurants!A:A,Restaurants!B:B)</f>
        <v>Restaurant 069</v>
      </c>
      <c r="G2724" s="2" t="s">
        <v>477</v>
      </c>
      <c r="H2724" s="2" t="str">
        <f t="array" ref="H2724">_xlfn.XLOOKUP(G2724,Food_Menu!A:A,Food_Menu!B:B)</f>
        <v>Food Item 0077</v>
      </c>
      <c r="I2724" s="2">
        <f t="array" ref="I2724">_xlfn.XLOOKUP(G2724,Food_Menu!A:A,Food_Menu!D:D)</f>
        <v>161.62</v>
      </c>
      <c r="J2724" s="2" t="s">
        <v>1146</v>
      </c>
      <c r="K2724" s="2" t="str">
        <f t="array" ref="K2724">_xlfn.XLOOKUP(J2724,Delivery_Partners!A:A,Delivery_Partners!B:B)</f>
        <v>Delivery Partner 135</v>
      </c>
      <c r="L2724" s="3">
        <v>1</v>
      </c>
      <c r="M2724" s="2" t="s">
        <v>23</v>
      </c>
      <c r="N2724" s="2" t="s">
        <v>24</v>
      </c>
      <c r="O2724" s="3">
        <v>52</v>
      </c>
      <c r="P2724" s="13">
        <f t="shared" si="562"/>
        <v>161.62</v>
      </c>
      <c r="Q2724" s="13" t="str">
        <f t="shared" si="563"/>
        <v>Normal</v>
      </c>
      <c r="S2724" s="21"/>
    </row>
    <row r="2725" customHeight="1" spans="1:19">
      <c r="A2725" s="2" t="s">
        <v>4562</v>
      </c>
      <c r="B2725" s="28">
        <v>45871</v>
      </c>
      <c r="C2725" s="2" t="s">
        <v>4563</v>
      </c>
      <c r="D2725" s="2" t="str">
        <f t="array" ref="D2725">_xlfn.XLOOKUP(C2725,Customers!A:A,Customers!B:B)</f>
        <v>Customer 0223</v>
      </c>
      <c r="E2725" s="2" t="s">
        <v>52</v>
      </c>
      <c r="F2725" s="2" t="str">
        <f t="array" ref="F2725">_xlfn.XLOOKUP(E2725,Restaurants!A:A,Restaurants!B:B)</f>
        <v>Restaurant 083</v>
      </c>
      <c r="G2725" s="2" t="s">
        <v>240</v>
      </c>
      <c r="H2725" s="2" t="str">
        <f t="array" ref="H2725">_xlfn.XLOOKUP(G2725,Food_Menu!A:A,Food_Menu!B:B)</f>
        <v>Food Item 0005</v>
      </c>
      <c r="I2725" s="2">
        <f t="array" ref="I2725">_xlfn.XLOOKUP(G2725,Food_Menu!A:A,Food_Menu!D:D)</f>
        <v>481.92</v>
      </c>
      <c r="J2725" s="2" t="s">
        <v>1122</v>
      </c>
      <c r="K2725" s="2" t="str">
        <f t="array" ref="K2725">_xlfn.XLOOKUP(J2725,Delivery_Partners!A:A,Delivery_Partners!B:B)</f>
        <v>Delivery Partner 090</v>
      </c>
      <c r="L2725" s="3">
        <v>2</v>
      </c>
      <c r="M2725" s="2" t="s">
        <v>23</v>
      </c>
      <c r="N2725" s="2" t="s">
        <v>55</v>
      </c>
      <c r="O2725" s="3">
        <v>20</v>
      </c>
      <c r="P2725" s="13">
        <f t="shared" si="562"/>
        <v>963.84</v>
      </c>
      <c r="Q2725" s="13" t="str">
        <f t="shared" si="563"/>
        <v>Fast</v>
      </c>
      <c r="S2725" s="21"/>
    </row>
    <row r="2726" customHeight="1" spans="1:19">
      <c r="A2726" s="2" t="s">
        <v>4564</v>
      </c>
      <c r="B2726" s="29" t="s">
        <v>334</v>
      </c>
      <c r="C2726" s="2" t="s">
        <v>2617</v>
      </c>
      <c r="D2726" s="2" t="str">
        <f t="array" ref="D2726">_xlfn.XLOOKUP(C2726,Customers!A:A,Customers!B:B)</f>
        <v>Customer 0504</v>
      </c>
      <c r="E2726" s="2" t="s">
        <v>1765</v>
      </c>
      <c r="F2726" s="2" t="str">
        <f t="array" ref="F2726">_xlfn.XLOOKUP(E2726,Restaurants!A:A,Restaurants!B:B)</f>
        <v>Restaurant 017</v>
      </c>
      <c r="G2726" s="2" t="s">
        <v>158</v>
      </c>
      <c r="H2726" s="2" t="str">
        <f t="array" ref="H2726">_xlfn.XLOOKUP(G2726,Food_Menu!A:A,Food_Menu!B:B)</f>
        <v>Food Item 0029</v>
      </c>
      <c r="I2726" s="2">
        <f t="array" ref="I2726">_xlfn.XLOOKUP(G2726,Food_Menu!A:A,Food_Menu!D:D)</f>
        <v>434.93</v>
      </c>
      <c r="J2726" s="2" t="s">
        <v>299</v>
      </c>
      <c r="K2726" s="2" t="str">
        <f t="array" ref="K2726">_xlfn.XLOOKUP(J2726,Delivery_Partners!A:A,Delivery_Partners!B:B)</f>
        <v>Delivery Partner 034</v>
      </c>
      <c r="L2726" s="3">
        <v>1</v>
      </c>
      <c r="M2726" s="2" t="s">
        <v>23</v>
      </c>
      <c r="N2726" s="2" t="s">
        <v>74</v>
      </c>
      <c r="O2726" s="3">
        <v>33</v>
      </c>
      <c r="P2726" s="13">
        <f t="shared" si="562"/>
        <v>434.93</v>
      </c>
      <c r="Q2726" s="13" t="str">
        <f t="shared" si="563"/>
        <v>Normal</v>
      </c>
      <c r="S2726" s="21"/>
    </row>
    <row r="2727" customHeight="1" spans="1:19">
      <c r="A2727" s="2" t="s">
        <v>4565</v>
      </c>
      <c r="B2727" s="29" t="s">
        <v>760</v>
      </c>
      <c r="C2727" s="2" t="s">
        <v>1968</v>
      </c>
      <c r="D2727" s="2" t="str">
        <f t="array" ref="D2727">_xlfn.XLOOKUP(C2727,Customers!A:A,Customers!B:B)</f>
        <v>Customer 0883</v>
      </c>
      <c r="E2727" s="2" t="s">
        <v>800</v>
      </c>
      <c r="F2727" s="2" t="str">
        <f t="array" ref="F2727">_xlfn.XLOOKUP(E2727,Restaurants!A:A,Restaurants!B:B)</f>
        <v>Restaurant 014</v>
      </c>
      <c r="G2727" s="2" t="s">
        <v>596</v>
      </c>
      <c r="H2727" s="2" t="str">
        <f t="array" ref="H2727">_xlfn.XLOOKUP(G2727,Food_Menu!A:A,Food_Menu!B:B)</f>
        <v>Food Item 0216</v>
      </c>
      <c r="I2727" s="2">
        <f t="array" ref="I2727">_xlfn.XLOOKUP(G2727,Food_Menu!A:A,Food_Menu!D:D)</f>
        <v>488.7</v>
      </c>
      <c r="J2727" s="2" t="s">
        <v>811</v>
      </c>
      <c r="K2727" s="2" t="str">
        <f t="array" ref="K2727">_xlfn.XLOOKUP(J2727,Delivery_Partners!A:A,Delivery_Partners!B:B)</f>
        <v>Delivery Partner 147</v>
      </c>
      <c r="L2727" s="3">
        <v>1</v>
      </c>
      <c r="M2727" s="2" t="s">
        <v>23</v>
      </c>
      <c r="N2727" s="2" t="s">
        <v>55</v>
      </c>
      <c r="O2727" s="3">
        <v>15</v>
      </c>
      <c r="P2727" s="13">
        <f t="shared" si="562"/>
        <v>488.7</v>
      </c>
      <c r="Q2727" s="13" t="str">
        <f t="shared" si="563"/>
        <v>Fast</v>
      </c>
      <c r="S2727" s="21"/>
    </row>
    <row r="2728" customHeight="1" spans="1:19">
      <c r="A2728" s="2" t="s">
        <v>4566</v>
      </c>
      <c r="B2728" s="29" t="s">
        <v>821</v>
      </c>
      <c r="C2728" s="2" t="s">
        <v>297</v>
      </c>
      <c r="D2728" s="2" t="str">
        <f t="array" ref="D2728">_xlfn.XLOOKUP(C2728,Customers!A:A,Customers!B:B)</f>
        <v>Customer 0810</v>
      </c>
      <c r="E2728" s="2" t="s">
        <v>468</v>
      </c>
      <c r="F2728" s="2" t="str">
        <f t="array" ref="F2728">_xlfn.XLOOKUP(E2728,Restaurants!A:A,Restaurants!B:B)</f>
        <v>Restaurant 067</v>
      </c>
      <c r="G2728" s="2" t="s">
        <v>94</v>
      </c>
      <c r="H2728" s="2" t="str">
        <f t="array" ref="H2728">_xlfn.XLOOKUP(G2728,Food_Menu!A:A,Food_Menu!B:B)</f>
        <v>Food Item 0189</v>
      </c>
      <c r="I2728" s="2">
        <f t="array" ref="I2728">_xlfn.XLOOKUP(G2728,Food_Menu!A:A,Food_Menu!D:D)</f>
        <v>612.77</v>
      </c>
      <c r="J2728" s="2" t="s">
        <v>1246</v>
      </c>
      <c r="K2728" s="2" t="str">
        <f t="array" ref="K2728">_xlfn.XLOOKUP(J2728,Delivery_Partners!A:A,Delivery_Partners!B:B)</f>
        <v>Delivery Partner 048</v>
      </c>
      <c r="L2728" s="3">
        <v>1</v>
      </c>
      <c r="M2728" s="2" t="s">
        <v>23</v>
      </c>
      <c r="N2728" s="2" t="s">
        <v>42</v>
      </c>
      <c r="O2728" s="3">
        <v>19</v>
      </c>
      <c r="P2728" s="13">
        <f t="shared" si="562"/>
        <v>612.77</v>
      </c>
      <c r="Q2728" s="13" t="str">
        <f t="shared" si="563"/>
        <v>Fast</v>
      </c>
      <c r="S2728" s="21"/>
    </row>
    <row r="2729" customHeight="1" spans="1:19">
      <c r="A2729" s="2" t="s">
        <v>4567</v>
      </c>
      <c r="B2729" s="28">
        <v>45911</v>
      </c>
      <c r="C2729" s="2" t="s">
        <v>2390</v>
      </c>
      <c r="D2729" s="2" t="str">
        <f t="array" ref="D2729">_xlfn.XLOOKUP(C2729,Customers!A:A,Customers!B:B)</f>
        <v>Customer 0070</v>
      </c>
      <c r="E2729" s="2" t="s">
        <v>616</v>
      </c>
      <c r="F2729" s="2" t="str">
        <f t="array" ref="F2729">_xlfn.XLOOKUP(E2729,Restaurants!A:A,Restaurants!B:B)</f>
        <v>Restaurant 027</v>
      </c>
      <c r="G2729" s="2" t="s">
        <v>1785</v>
      </c>
      <c r="H2729" s="2" t="str">
        <f t="array" ref="H2729">_xlfn.XLOOKUP(G2729,Food_Menu!A:A,Food_Menu!B:B)</f>
        <v>Food Item 0124</v>
      </c>
      <c r="I2729" s="2">
        <f t="array" ref="I2729">_xlfn.XLOOKUP(G2729,Food_Menu!A:A,Food_Menu!D:D)</f>
        <v>195.8</v>
      </c>
      <c r="J2729" s="2" t="s">
        <v>184</v>
      </c>
      <c r="K2729" s="2" t="str">
        <f t="array" ref="K2729">_xlfn.XLOOKUP(J2729,Delivery_Partners!A:A,Delivery_Partners!B:B)</f>
        <v>Delivery Partner 155</v>
      </c>
      <c r="L2729" s="3">
        <v>1</v>
      </c>
      <c r="M2729" s="2" t="s">
        <v>23</v>
      </c>
      <c r="N2729" s="2" t="s">
        <v>74</v>
      </c>
      <c r="O2729" s="3">
        <v>27</v>
      </c>
      <c r="P2729" s="13">
        <f t="shared" si="562"/>
        <v>195.8</v>
      </c>
      <c r="Q2729" s="13" t="str">
        <f t="shared" si="563"/>
        <v>Fast</v>
      </c>
      <c r="S2729" s="21"/>
    </row>
    <row r="2730" customHeight="1" spans="1:19">
      <c r="A2730" s="2" t="s">
        <v>4568</v>
      </c>
      <c r="B2730" s="28">
        <v>45691</v>
      </c>
      <c r="C2730" s="2" t="s">
        <v>3361</v>
      </c>
      <c r="D2730" s="2" t="str">
        <f t="array" ref="D2730">_xlfn.XLOOKUP(C2730,Customers!A:A,Customers!B:B)</f>
        <v>Customer 1084</v>
      </c>
      <c r="E2730" s="2" t="s">
        <v>807</v>
      </c>
      <c r="F2730" s="2" t="str">
        <f t="array" ref="F2730">_xlfn.XLOOKUP(E2730,Restaurants!A:A,Restaurants!B:B)</f>
        <v>Restaurant 118</v>
      </c>
      <c r="G2730" s="2" t="s">
        <v>913</v>
      </c>
      <c r="H2730" s="2" t="str">
        <f t="array" ref="H2730">_xlfn.XLOOKUP(G2730,Food_Menu!A:A,Food_Menu!B:B)</f>
        <v>Food Item 0171</v>
      </c>
      <c r="I2730" s="2">
        <f t="array" ref="I2730">_xlfn.XLOOKUP(G2730,Food_Menu!A:A,Food_Menu!D:D)</f>
        <v>583.51</v>
      </c>
      <c r="J2730" s="2" t="s">
        <v>2409</v>
      </c>
      <c r="K2730" s="2" t="str">
        <f t="array" ref="K2730">_xlfn.XLOOKUP(J2730,Delivery_Partners!A:A,Delivery_Partners!B:B)</f>
        <v>Delivery Partner 050</v>
      </c>
      <c r="L2730" s="3">
        <v>2</v>
      </c>
      <c r="M2730" s="2" t="s">
        <v>23</v>
      </c>
      <c r="N2730" s="2" t="s">
        <v>24</v>
      </c>
      <c r="O2730" s="3">
        <v>45</v>
      </c>
      <c r="P2730" s="13">
        <f t="shared" si="562"/>
        <v>1167.02</v>
      </c>
      <c r="Q2730" s="13" t="str">
        <f t="shared" si="563"/>
        <v>Normal</v>
      </c>
      <c r="S2730" s="21"/>
    </row>
    <row r="2731" customHeight="1" spans="1:19">
      <c r="A2731" s="2" t="s">
        <v>4569</v>
      </c>
      <c r="B2731" s="28">
        <v>45667</v>
      </c>
      <c r="C2731" s="2" t="s">
        <v>2022</v>
      </c>
      <c r="D2731" s="2" t="str">
        <f t="array" ref="D2731">_xlfn.XLOOKUP(C2731,Customers!A:A,Customers!B:B)</f>
        <v>Customer 0660</v>
      </c>
      <c r="E2731" s="2" t="s">
        <v>425</v>
      </c>
      <c r="F2731" s="2" t="str">
        <f t="array" ref="F2731">_xlfn.XLOOKUP(E2731,Restaurants!A:A,Restaurants!B:B)</f>
        <v>Restaurant 023</v>
      </c>
      <c r="G2731" s="2" t="s">
        <v>563</v>
      </c>
      <c r="H2731" s="2" t="str">
        <f t="array" ref="H2731">_xlfn.XLOOKUP(G2731,Food_Menu!A:A,Food_Menu!B:B)</f>
        <v>Food Item 0108</v>
      </c>
      <c r="I2731" s="2">
        <f t="array" ref="I2731">_xlfn.XLOOKUP(G2731,Food_Menu!A:A,Food_Menu!D:D)</f>
        <v>203.49</v>
      </c>
      <c r="J2731" s="2" t="s">
        <v>1863</v>
      </c>
      <c r="K2731" s="2" t="str">
        <f t="array" ref="K2731">_xlfn.XLOOKUP(J2731,Delivery_Partners!A:A,Delivery_Partners!B:B)</f>
        <v>Delivery Partner 088</v>
      </c>
      <c r="L2731" s="3">
        <v>2</v>
      </c>
      <c r="M2731" s="2" t="s">
        <v>23</v>
      </c>
      <c r="N2731" s="2" t="s">
        <v>55</v>
      </c>
      <c r="O2731" s="3">
        <v>29</v>
      </c>
      <c r="P2731" s="13">
        <f t="shared" si="562"/>
        <v>406.98</v>
      </c>
      <c r="Q2731" s="13" t="str">
        <f t="shared" si="563"/>
        <v>Fast</v>
      </c>
      <c r="S2731" s="21"/>
    </row>
    <row r="2732" customHeight="1" spans="1:19">
      <c r="A2732" s="2" t="s">
        <v>4570</v>
      </c>
      <c r="B2732" s="28">
        <v>45717</v>
      </c>
      <c r="C2732" s="2" t="s">
        <v>3231</v>
      </c>
      <c r="D2732" s="2" t="str">
        <f t="array" ref="D2732">_xlfn.XLOOKUP(C2732,Customers!A:A,Customers!B:B)</f>
        <v>Customer 0419</v>
      </c>
      <c r="E2732" s="2" t="s">
        <v>1031</v>
      </c>
      <c r="F2732" s="2" t="str">
        <f t="array" ref="F2732">_xlfn.XLOOKUP(E2732,Restaurants!A:A,Restaurants!B:B)</f>
        <v>Restaurant 016</v>
      </c>
      <c r="G2732" s="2" t="s">
        <v>2199</v>
      </c>
      <c r="H2732" s="2" t="str">
        <f t="array" ref="H2732">_xlfn.XLOOKUP(G2732,Food_Menu!A:A,Food_Menu!B:B)</f>
        <v>Food Item 0133</v>
      </c>
      <c r="I2732" s="2">
        <f t="array" ref="I2732">_xlfn.XLOOKUP(G2732,Food_Menu!A:A,Food_Menu!D:D)</f>
        <v>587.31</v>
      </c>
      <c r="J2732" s="2" t="s">
        <v>660</v>
      </c>
      <c r="K2732" s="2" t="str">
        <f t="array" ref="K2732">_xlfn.XLOOKUP(J2732,Delivery_Partners!A:A,Delivery_Partners!B:B)</f>
        <v>Delivery Partner 079</v>
      </c>
      <c r="L2732" s="3">
        <v>2</v>
      </c>
      <c r="M2732" s="2" t="s">
        <v>23</v>
      </c>
      <c r="N2732" s="2" t="s">
        <v>74</v>
      </c>
      <c r="O2732" s="3">
        <v>32</v>
      </c>
      <c r="P2732" s="13">
        <f t="shared" si="562"/>
        <v>1174.62</v>
      </c>
      <c r="Q2732" s="13" t="str">
        <f t="shared" si="563"/>
        <v>Normal</v>
      </c>
      <c r="S2732" s="21"/>
    </row>
    <row r="2733" customHeight="1" spans="1:19">
      <c r="A2733" s="2" t="s">
        <v>4571</v>
      </c>
      <c r="B2733" s="29" t="s">
        <v>2146</v>
      </c>
      <c r="C2733" s="2" t="s">
        <v>3303</v>
      </c>
      <c r="D2733" s="2" t="str">
        <f t="array" ref="D2733">_xlfn.XLOOKUP(C2733,Customers!A:A,Customers!B:B)</f>
        <v>Customer 0460</v>
      </c>
      <c r="E2733" s="2" t="s">
        <v>658</v>
      </c>
      <c r="F2733" s="2" t="str">
        <f t="array" ref="F2733">_xlfn.XLOOKUP(E2733,Restaurants!A:A,Restaurants!B:B)</f>
        <v>Restaurant 040</v>
      </c>
      <c r="G2733" s="2" t="s">
        <v>367</v>
      </c>
      <c r="H2733" s="2" t="str">
        <f t="array" ref="H2733">_xlfn.XLOOKUP(G2733,Food_Menu!A:A,Food_Menu!B:B)</f>
        <v>Food Item 0202</v>
      </c>
      <c r="I2733" s="2">
        <f t="array" ref="I2733">_xlfn.XLOOKUP(G2733,Food_Menu!A:A,Food_Menu!D:D)</f>
        <v>596.93</v>
      </c>
      <c r="J2733" s="2" t="s">
        <v>502</v>
      </c>
      <c r="K2733" s="2" t="str">
        <f t="array" ref="K2733">_xlfn.XLOOKUP(J2733,Delivery_Partners!A:A,Delivery_Partners!B:B)</f>
        <v>Delivery Partner 132</v>
      </c>
      <c r="L2733" s="3">
        <v>2</v>
      </c>
      <c r="M2733" s="2" t="s">
        <v>23</v>
      </c>
      <c r="N2733" s="2" t="s">
        <v>24</v>
      </c>
      <c r="O2733" s="3">
        <v>39</v>
      </c>
      <c r="P2733" s="13">
        <f t="shared" si="562"/>
        <v>1193.86</v>
      </c>
      <c r="Q2733" s="13" t="str">
        <f t="shared" si="563"/>
        <v>Normal</v>
      </c>
      <c r="S2733" s="21"/>
    </row>
    <row r="2734" customHeight="1" spans="1:19">
      <c r="A2734" s="2" t="s">
        <v>4572</v>
      </c>
      <c r="B2734" s="28">
        <v>45780</v>
      </c>
      <c r="C2734" s="2" t="s">
        <v>1598</v>
      </c>
      <c r="D2734" s="2" t="str">
        <f t="array" ref="D2734">_xlfn.XLOOKUP(C2734,Customers!A:A,Customers!B:B)</f>
        <v>Customer 1019</v>
      </c>
      <c r="E2734" s="2" t="s">
        <v>658</v>
      </c>
      <c r="F2734" s="2" t="str">
        <f t="array" ref="F2734">_xlfn.XLOOKUP(E2734,Restaurants!A:A,Restaurants!B:B)</f>
        <v>Restaurant 040</v>
      </c>
      <c r="G2734" s="2" t="s">
        <v>1554</v>
      </c>
      <c r="H2734" s="2" t="str">
        <f t="array" ref="H2734">_xlfn.XLOOKUP(G2734,Food_Menu!A:A,Food_Menu!B:B)</f>
        <v>Food Item 0018</v>
      </c>
      <c r="I2734" s="2">
        <f t="array" ref="I2734">_xlfn.XLOOKUP(G2734,Food_Menu!A:A,Food_Menu!D:D)</f>
        <v>648.66</v>
      </c>
      <c r="J2734" s="2" t="s">
        <v>299</v>
      </c>
      <c r="K2734" s="2" t="str">
        <f t="array" ref="K2734">_xlfn.XLOOKUP(J2734,Delivery_Partners!A:A,Delivery_Partners!B:B)</f>
        <v>Delivery Partner 034</v>
      </c>
      <c r="L2734" s="3">
        <v>1</v>
      </c>
      <c r="M2734" s="2" t="s">
        <v>23</v>
      </c>
      <c r="N2734" s="2" t="s">
        <v>24</v>
      </c>
      <c r="O2734" s="3">
        <v>27</v>
      </c>
      <c r="P2734" s="13">
        <f t="shared" si="562"/>
        <v>648.66</v>
      </c>
      <c r="Q2734" s="13" t="str">
        <f t="shared" si="563"/>
        <v>Fast</v>
      </c>
      <c r="S2734" s="21"/>
    </row>
    <row r="2735" hidden="1" customHeight="1" spans="1:19">
      <c r="A2735" s="2" t="s">
        <v>4573</v>
      </c>
      <c r="B2735" s="29" t="s">
        <v>150</v>
      </c>
      <c r="C2735" s="2" t="s">
        <v>3855</v>
      </c>
      <c r="D2735" s="2" t="str">
        <f t="array" ref="D2735">_xlfn.XLOOKUP(C2735,Customers!A:A,Customers!B:B)</f>
        <v>Customer 0558</v>
      </c>
      <c r="E2735" s="2" t="s">
        <v>950</v>
      </c>
      <c r="F2735" s="2" t="str">
        <f t="array" ref="F2735">_xlfn.XLOOKUP(E2735,Restaurants!A:A,Restaurants!B:B)</f>
        <v>Restaurant 020</v>
      </c>
      <c r="G2735" s="2" t="s">
        <v>533</v>
      </c>
      <c r="H2735" s="2" t="str">
        <f t="array" ref="H2735">_xlfn.XLOOKUP(G2735,Food_Menu!A:A,Food_Menu!B:B)</f>
        <v>Food Item 0078</v>
      </c>
      <c r="I2735" s="2"/>
      <c r="J2735" s="2" t="s">
        <v>173</v>
      </c>
      <c r="K2735" s="2" t="str">
        <f t="array" ref="K2735">_xlfn.XLOOKUP(J2735,Delivery_Partners!A:A,Delivery_Partners!B:B)</f>
        <v>Delivery Partner 045</v>
      </c>
      <c r="L2735" s="3">
        <v>3</v>
      </c>
      <c r="M2735" s="2" t="s">
        <v>101</v>
      </c>
      <c r="N2735" s="2" t="s">
        <v>24</v>
      </c>
      <c r="O2735" s="2"/>
    </row>
    <row r="2736" customHeight="1" spans="1:19">
      <c r="A2736" s="2" t="s">
        <v>4574</v>
      </c>
      <c r="B2736" s="28">
        <v>45696</v>
      </c>
      <c r="C2736" s="2" t="s">
        <v>1278</v>
      </c>
      <c r="D2736" s="2" t="str">
        <f t="array" ref="D2736">_xlfn.XLOOKUP(C2736,Customers!A:A,Customers!B:B)</f>
        <v>Customer 0295</v>
      </c>
      <c r="E2736" s="2" t="s">
        <v>1173</v>
      </c>
      <c r="F2736" s="2" t="str">
        <f t="array" ref="F2736">_xlfn.XLOOKUP(E2736,Restaurants!A:A,Restaurants!B:B)</f>
        <v>Restaurant 080</v>
      </c>
      <c r="G2736" s="2" t="s">
        <v>728</v>
      </c>
      <c r="H2736" s="2" t="str">
        <f t="array" ref="H2736">_xlfn.XLOOKUP(G2736,Food_Menu!A:A,Food_Menu!B:B)</f>
        <v>Food Item 0027</v>
      </c>
      <c r="I2736" s="2">
        <f t="array" ref="I2736">_xlfn.XLOOKUP(G2736,Food_Menu!A:A,Food_Menu!D:D)</f>
        <v>364.02</v>
      </c>
      <c r="J2736" s="2" t="s">
        <v>1290</v>
      </c>
      <c r="K2736" s="2" t="str">
        <f t="array" ref="K2736">_xlfn.XLOOKUP(J2736,Delivery_Partners!A:A,Delivery_Partners!B:B)</f>
        <v>Delivery Partner 035</v>
      </c>
      <c r="L2736" s="3">
        <v>3</v>
      </c>
      <c r="M2736" s="2" t="s">
        <v>23</v>
      </c>
      <c r="N2736" s="2" t="s">
        <v>74</v>
      </c>
      <c r="O2736" s="3">
        <v>26</v>
      </c>
      <c r="P2736" s="13">
        <f t="shared" ref="P2736:P2742" si="564">I2736*L2736</f>
        <v>1092.06</v>
      </c>
      <c r="Q2736" s="13" t="str">
        <f t="shared" ref="Q2736:Q2742" si="565">IF(O2736="","Not Delivered",IF(O2736&lt;=30,"Fast",IF(O2736&lt;=60,"Normal","Slow")))</f>
        <v>Fast</v>
      </c>
      <c r="S2736" s="21"/>
    </row>
    <row r="2737" customHeight="1" spans="1:19">
      <c r="A2737" s="2" t="s">
        <v>4575</v>
      </c>
      <c r="B2737" s="29" t="s">
        <v>1000</v>
      </c>
      <c r="C2737" s="2" t="s">
        <v>2016</v>
      </c>
      <c r="D2737" s="2" t="str">
        <f t="array" ref="D2737">_xlfn.XLOOKUP(C2737,Customers!A:A,Customers!B:B)</f>
        <v>Customer 0510</v>
      </c>
      <c r="E2737" s="2" t="s">
        <v>1060</v>
      </c>
      <c r="F2737" s="2" t="str">
        <f t="array" ref="F2737">_xlfn.XLOOKUP(E2737,Restaurants!A:A,Restaurants!B:B)</f>
        <v>Restaurant 042</v>
      </c>
      <c r="G2737" s="2" t="s">
        <v>1018</v>
      </c>
      <c r="H2737" s="2" t="str">
        <f t="array" ref="H2737">_xlfn.XLOOKUP(G2737,Food_Menu!A:A,Food_Menu!B:B)</f>
        <v>Food Item 0175</v>
      </c>
      <c r="I2737" s="2">
        <f t="array" ref="I2737">_xlfn.XLOOKUP(G2737,Food_Menu!A:A,Food_Menu!D:D)</f>
        <v>114.67</v>
      </c>
      <c r="J2737" s="2" t="s">
        <v>1716</v>
      </c>
      <c r="K2737" s="2" t="str">
        <f t="array" ref="K2737">_xlfn.XLOOKUP(J2737,Delivery_Partners!A:A,Delivery_Partners!B:B)</f>
        <v>Delivery Partner 042</v>
      </c>
      <c r="L2737" s="3">
        <v>1</v>
      </c>
      <c r="M2737" s="2" t="s">
        <v>23</v>
      </c>
      <c r="N2737" s="2" t="s">
        <v>74</v>
      </c>
      <c r="O2737" s="3">
        <v>34</v>
      </c>
      <c r="P2737" s="13">
        <f t="shared" si="564"/>
        <v>114.67</v>
      </c>
      <c r="Q2737" s="13" t="str">
        <f t="shared" si="565"/>
        <v>Normal</v>
      </c>
      <c r="S2737" s="21"/>
    </row>
    <row r="2738" customHeight="1" spans="1:19">
      <c r="A2738" s="2" t="s">
        <v>4576</v>
      </c>
      <c r="B2738" s="28">
        <v>45666</v>
      </c>
      <c r="C2738" s="2" t="s">
        <v>2738</v>
      </c>
      <c r="D2738" s="2" t="str">
        <f t="array" ref="D2738">_xlfn.XLOOKUP(C2738,Customers!A:A,Customers!B:B)</f>
        <v>Customer 0083</v>
      </c>
      <c r="E2738" s="2" t="s">
        <v>345</v>
      </c>
      <c r="F2738" s="2" t="str">
        <f t="array" ref="F2738">_xlfn.XLOOKUP(E2738,Restaurants!A:A,Restaurants!B:B)</f>
        <v>Restaurant 064</v>
      </c>
      <c r="G2738" s="2" t="s">
        <v>2703</v>
      </c>
      <c r="H2738" s="2" t="str">
        <f t="array" ref="H2738">_xlfn.XLOOKUP(G2738,Food_Menu!A:A,Food_Menu!B:B)</f>
        <v>Food Item 0181</v>
      </c>
      <c r="I2738" s="2">
        <f t="array" ref="I2738">_xlfn.XLOOKUP(G2738,Food_Menu!A:A,Food_Menu!D:D)</f>
        <v>574.53</v>
      </c>
      <c r="J2738" s="2" t="s">
        <v>1683</v>
      </c>
      <c r="K2738" s="2" t="str">
        <f t="array" ref="K2738">_xlfn.XLOOKUP(J2738,Delivery_Partners!A:A,Delivery_Partners!B:B)</f>
        <v>Delivery Partner 082</v>
      </c>
      <c r="L2738" s="3">
        <v>2</v>
      </c>
      <c r="M2738" s="2" t="s">
        <v>23</v>
      </c>
      <c r="N2738" s="2" t="s">
        <v>74</v>
      </c>
      <c r="O2738" s="3">
        <v>41</v>
      </c>
      <c r="P2738" s="13">
        <f t="shared" si="564"/>
        <v>1149.06</v>
      </c>
      <c r="Q2738" s="13" t="str">
        <f t="shared" si="565"/>
        <v>Normal</v>
      </c>
      <c r="S2738" s="21"/>
    </row>
    <row r="2739" customHeight="1" spans="1:19">
      <c r="A2739" s="2" t="s">
        <v>4577</v>
      </c>
      <c r="B2739" s="28">
        <v>45880</v>
      </c>
      <c r="C2739" s="2" t="s">
        <v>997</v>
      </c>
      <c r="D2739" s="2" t="str">
        <f t="array" ref="D2739">_xlfn.XLOOKUP(C2739,Customers!A:A,Customers!B:B)</f>
        <v>Customer 0184</v>
      </c>
      <c r="E2739" s="2" t="s">
        <v>1072</v>
      </c>
      <c r="F2739" s="2" t="str">
        <f t="array" ref="F2739">_xlfn.XLOOKUP(E2739,Restaurants!A:A,Restaurants!B:B)</f>
        <v>Restaurant 030</v>
      </c>
      <c r="G2739" s="2" t="s">
        <v>792</v>
      </c>
      <c r="H2739" s="2" t="str">
        <f t="array" ref="H2739">_xlfn.XLOOKUP(G2739,Food_Menu!A:A,Food_Menu!B:B)</f>
        <v>Food Item 0159</v>
      </c>
      <c r="I2739" s="2">
        <f t="array" ref="I2739">_xlfn.XLOOKUP(G2739,Food_Menu!A:A,Food_Menu!D:D)</f>
        <v>430.63</v>
      </c>
      <c r="J2739" s="2" t="s">
        <v>123</v>
      </c>
      <c r="K2739" s="2" t="str">
        <f t="array" ref="K2739">_xlfn.XLOOKUP(J2739,Delivery_Partners!A:A,Delivery_Partners!B:B)</f>
        <v>Delivery Partner 106</v>
      </c>
      <c r="L2739" s="3">
        <v>2</v>
      </c>
      <c r="M2739" s="2" t="s">
        <v>23</v>
      </c>
      <c r="N2739" s="2" t="s">
        <v>24</v>
      </c>
      <c r="O2739" s="3">
        <v>33</v>
      </c>
      <c r="P2739" s="13">
        <f t="shared" si="564"/>
        <v>861.26</v>
      </c>
      <c r="Q2739" s="13" t="str">
        <f t="shared" si="565"/>
        <v>Normal</v>
      </c>
      <c r="S2739" s="21"/>
    </row>
    <row r="2740" customHeight="1" spans="1:19">
      <c r="A2740" s="2" t="s">
        <v>4578</v>
      </c>
      <c r="B2740" s="28">
        <v>45755</v>
      </c>
      <c r="C2740" s="2" t="s">
        <v>2996</v>
      </c>
      <c r="D2740" s="2" t="str">
        <f t="array" ref="D2740">_xlfn.XLOOKUP(C2740,Customers!A:A,Customers!B:B)</f>
        <v>Customer 0378</v>
      </c>
      <c r="E2740" s="2" t="s">
        <v>98</v>
      </c>
      <c r="F2740" s="2" t="str">
        <f t="array" ref="F2740">_xlfn.XLOOKUP(E2740,Restaurants!A:A,Restaurants!B:B)</f>
        <v>Restaurant 012</v>
      </c>
      <c r="G2740" s="2" t="s">
        <v>40</v>
      </c>
      <c r="H2740" s="2" t="str">
        <f t="array" ref="H2740">_xlfn.XLOOKUP(G2740,Food_Menu!A:A,Food_Menu!B:B)</f>
        <v>Food Item 0134</v>
      </c>
      <c r="I2740" s="2">
        <f t="array" ref="I2740">_xlfn.XLOOKUP(G2740,Food_Menu!A:A,Food_Menu!D:D)</f>
        <v>467.29</v>
      </c>
      <c r="J2740" s="2" t="s">
        <v>159</v>
      </c>
      <c r="K2740" s="2" t="str">
        <f t="array" ref="K2740">_xlfn.XLOOKUP(J2740,Delivery_Partners!A:A,Delivery_Partners!B:B)</f>
        <v>Delivery Partner 156</v>
      </c>
      <c r="L2740" s="3">
        <v>1</v>
      </c>
      <c r="M2740" s="2" t="s">
        <v>23</v>
      </c>
      <c r="N2740" s="2" t="s">
        <v>55</v>
      </c>
      <c r="O2740" s="3">
        <v>40</v>
      </c>
      <c r="P2740" s="13">
        <f t="shared" si="564"/>
        <v>467.29</v>
      </c>
      <c r="Q2740" s="13" t="str">
        <f t="shared" si="565"/>
        <v>Normal</v>
      </c>
      <c r="S2740" s="21"/>
    </row>
    <row r="2741" customHeight="1" spans="1:19">
      <c r="A2741" s="2" t="s">
        <v>4579</v>
      </c>
      <c r="B2741" s="29" t="s">
        <v>730</v>
      </c>
      <c r="C2741" s="2" t="s">
        <v>4580</v>
      </c>
      <c r="D2741" s="2" t="str">
        <f t="array" ref="D2741">_xlfn.XLOOKUP(C2741,Customers!A:A,Customers!B:B)</f>
        <v>Customer 0265</v>
      </c>
      <c r="E2741" s="2" t="s">
        <v>492</v>
      </c>
      <c r="F2741" s="2" t="str">
        <f t="array" ref="F2741">_xlfn.XLOOKUP(E2741,Restaurants!A:A,Restaurants!B:B)</f>
        <v>Restaurant 008</v>
      </c>
      <c r="G2741" s="2" t="s">
        <v>717</v>
      </c>
      <c r="H2741" s="2" t="str">
        <f t="array" ref="H2741">_xlfn.XLOOKUP(G2741,Food_Menu!A:A,Food_Menu!B:B)</f>
        <v>Food Item 0105</v>
      </c>
      <c r="I2741" s="2">
        <f t="array" ref="I2741">_xlfn.XLOOKUP(G2741,Food_Menu!A:A,Food_Menu!D:D)</f>
        <v>415.74</v>
      </c>
      <c r="J2741" s="2" t="s">
        <v>1581</v>
      </c>
      <c r="K2741" s="2" t="str">
        <f t="array" ref="K2741">_xlfn.XLOOKUP(J2741,Delivery_Partners!A:A,Delivery_Partners!B:B)</f>
        <v>Delivery Partner 076</v>
      </c>
      <c r="L2741" s="3">
        <v>1</v>
      </c>
      <c r="M2741" s="2" t="s">
        <v>23</v>
      </c>
      <c r="N2741" s="2" t="s">
        <v>24</v>
      </c>
      <c r="O2741" s="3">
        <v>46</v>
      </c>
      <c r="P2741" s="13">
        <f t="shared" si="564"/>
        <v>415.74</v>
      </c>
      <c r="Q2741" s="13" t="str">
        <f t="shared" si="565"/>
        <v>Normal</v>
      </c>
      <c r="S2741" s="21"/>
    </row>
    <row r="2742" customHeight="1" spans="1:19">
      <c r="A2742" s="2" t="s">
        <v>4581</v>
      </c>
      <c r="B2742" s="28">
        <v>45843</v>
      </c>
      <c r="C2742" s="2" t="s">
        <v>1918</v>
      </c>
      <c r="D2742" s="2" t="str">
        <f t="array" ref="D2742">_xlfn.XLOOKUP(C2742,Customers!A:A,Customers!B:B)</f>
        <v>Customer 0420</v>
      </c>
      <c r="E2742" s="2" t="s">
        <v>335</v>
      </c>
      <c r="F2742" s="2" t="str">
        <f t="array" ref="F2742">_xlfn.XLOOKUP(E2742,Restaurants!A:A,Restaurants!B:B)</f>
        <v>Restaurant 007</v>
      </c>
      <c r="G2742" s="2" t="s">
        <v>889</v>
      </c>
      <c r="H2742" s="2" t="str">
        <f t="array" ref="H2742">_xlfn.XLOOKUP(G2742,Food_Menu!A:A,Food_Menu!B:B)</f>
        <v>Food Item 0006</v>
      </c>
      <c r="I2742" s="2">
        <f t="array" ref="I2742">_xlfn.XLOOKUP(G2742,Food_Menu!A:A,Food_Menu!D:D)</f>
        <v>533.33</v>
      </c>
      <c r="J2742" s="2" t="s">
        <v>1193</v>
      </c>
      <c r="K2742" s="2" t="str">
        <f t="array" ref="K2742">_xlfn.XLOOKUP(J2742,Delivery_Partners!A:A,Delivery_Partners!B:B)</f>
        <v>Delivery Partner 074</v>
      </c>
      <c r="L2742" s="3">
        <v>1</v>
      </c>
      <c r="M2742" s="2" t="s">
        <v>23</v>
      </c>
      <c r="N2742" s="2" t="s">
        <v>74</v>
      </c>
      <c r="O2742" s="3">
        <v>48</v>
      </c>
      <c r="P2742" s="13">
        <f t="shared" si="564"/>
        <v>533.33</v>
      </c>
      <c r="Q2742" s="13" t="str">
        <f t="shared" si="565"/>
        <v>Normal</v>
      </c>
      <c r="S2742" s="21"/>
    </row>
    <row r="2743" hidden="1" customHeight="1" spans="1:19">
      <c r="A2743" s="2" t="s">
        <v>4582</v>
      </c>
      <c r="B2743" s="29" t="s">
        <v>550</v>
      </c>
      <c r="C2743" s="2" t="s">
        <v>2426</v>
      </c>
      <c r="D2743" s="2" t="str">
        <f t="array" ref="D2743">_xlfn.XLOOKUP(C2743,Customers!A:A,Customers!B:B)</f>
        <v>Customer 0078</v>
      </c>
      <c r="E2743" s="2" t="s">
        <v>239</v>
      </c>
      <c r="F2743" s="2" t="str">
        <f t="array" ref="F2743">_xlfn.XLOOKUP(E2743,Restaurants!A:A,Restaurants!B:B)</f>
        <v>Restaurant 105</v>
      </c>
      <c r="G2743" s="2" t="s">
        <v>913</v>
      </c>
      <c r="H2743" s="2" t="str">
        <f t="array" ref="H2743">_xlfn.XLOOKUP(G2743,Food_Menu!A:A,Food_Menu!B:B)</f>
        <v>Food Item 0171</v>
      </c>
      <c r="I2743" s="2"/>
      <c r="J2743" s="2" t="s">
        <v>432</v>
      </c>
      <c r="K2743" s="2" t="str">
        <f t="array" ref="K2743">_xlfn.XLOOKUP(J2743,Delivery_Partners!A:A,Delivery_Partners!B:B)</f>
        <v>Delivery Partner 029</v>
      </c>
      <c r="L2743" s="3">
        <v>4</v>
      </c>
      <c r="M2743" s="2" t="s">
        <v>189</v>
      </c>
      <c r="N2743" s="2" t="s">
        <v>74</v>
      </c>
      <c r="O2743" s="2"/>
    </row>
    <row r="2744" customHeight="1" spans="1:19">
      <c r="A2744" s="2" t="s">
        <v>4583</v>
      </c>
      <c r="B2744" s="29" t="s">
        <v>1027</v>
      </c>
      <c r="C2744" s="2" t="s">
        <v>2701</v>
      </c>
      <c r="D2744" s="2" t="str">
        <f t="array" ref="D2744">_xlfn.XLOOKUP(C2744,Customers!A:A,Customers!B:B)</f>
        <v>Customer 0733</v>
      </c>
      <c r="E2744" s="2" t="s">
        <v>83</v>
      </c>
      <c r="F2744" s="2" t="str">
        <f t="array" ref="F2744">_xlfn.XLOOKUP(E2744,Restaurants!A:A,Restaurants!B:B)</f>
        <v>Restaurant 032</v>
      </c>
      <c r="G2744" s="2" t="s">
        <v>111</v>
      </c>
      <c r="H2744" s="2" t="str">
        <f t="array" ref="H2744">_xlfn.XLOOKUP(G2744,Food_Menu!A:A,Food_Menu!B:B)</f>
        <v>Food Item 0197</v>
      </c>
      <c r="I2744" s="2">
        <f t="array" ref="I2744">_xlfn.XLOOKUP(G2744,Food_Menu!A:A,Food_Menu!D:D)</f>
        <v>628.28</v>
      </c>
      <c r="J2744" s="2" t="s">
        <v>895</v>
      </c>
      <c r="K2744" s="2" t="str">
        <f t="array" ref="K2744">_xlfn.XLOOKUP(J2744,Delivery_Partners!A:A,Delivery_Partners!B:B)</f>
        <v>Delivery Partner 018</v>
      </c>
      <c r="L2744" s="3">
        <v>2</v>
      </c>
      <c r="M2744" s="2" t="s">
        <v>23</v>
      </c>
      <c r="N2744" s="2" t="s">
        <v>55</v>
      </c>
      <c r="O2744" s="3">
        <v>21</v>
      </c>
      <c r="P2744" s="13">
        <f t="shared" ref="P2744:P2774" si="566">I2744*L2744</f>
        <v>1256.56</v>
      </c>
      <c r="Q2744" s="13" t="str">
        <f t="shared" ref="Q2744:Q2774" si="567">IF(O2744="","Not Delivered",IF(O2744&lt;=30,"Fast",IF(O2744&lt;=60,"Normal","Slow")))</f>
        <v>Fast</v>
      </c>
      <c r="S2744" s="21"/>
    </row>
    <row r="2745" customHeight="1" spans="1:19">
      <c r="A2745" s="2" t="s">
        <v>4584</v>
      </c>
      <c r="B2745" s="28">
        <v>45779</v>
      </c>
      <c r="C2745" s="2" t="s">
        <v>307</v>
      </c>
      <c r="D2745" s="2" t="str">
        <f t="array" ref="D2745">_xlfn.XLOOKUP(C2745,Customers!A:A,Customers!B:B)</f>
        <v>Customer 0139</v>
      </c>
      <c r="E2745" s="2" t="s">
        <v>66</v>
      </c>
      <c r="F2745" s="2" t="str">
        <f t="array" ref="F2745">_xlfn.XLOOKUP(E2745,Restaurants!A:A,Restaurants!B:B)</f>
        <v>Restaurant 037</v>
      </c>
      <c r="G2745" s="2" t="s">
        <v>322</v>
      </c>
      <c r="H2745" s="2" t="str">
        <f t="array" ref="H2745">_xlfn.XLOOKUP(G2745,Food_Menu!A:A,Food_Menu!B:B)</f>
        <v>Food Item 0213</v>
      </c>
      <c r="I2745" s="2">
        <f t="array" ref="I2745">_xlfn.XLOOKUP(G2745,Food_Menu!A:A,Food_Menu!D:D)</f>
        <v>568.2</v>
      </c>
      <c r="J2745" s="2" t="s">
        <v>898</v>
      </c>
      <c r="K2745" s="2" t="str">
        <f t="array" ref="K2745">_xlfn.XLOOKUP(J2745,Delivery_Partners!A:A,Delivery_Partners!B:B)</f>
        <v>Delivery Partner 138</v>
      </c>
      <c r="L2745" s="3">
        <v>2</v>
      </c>
      <c r="M2745" s="2" t="s">
        <v>23</v>
      </c>
      <c r="N2745" s="2" t="s">
        <v>24</v>
      </c>
      <c r="O2745" s="3">
        <v>20</v>
      </c>
      <c r="P2745" s="13">
        <f t="shared" si="566"/>
        <v>1136.4</v>
      </c>
      <c r="Q2745" s="13" t="str">
        <f t="shared" si="567"/>
        <v>Fast</v>
      </c>
      <c r="S2745" s="21"/>
    </row>
    <row r="2746" customHeight="1" spans="1:19">
      <c r="A2746" s="2" t="s">
        <v>4585</v>
      </c>
      <c r="B2746" s="28">
        <v>45668</v>
      </c>
      <c r="C2746" s="2" t="s">
        <v>2595</v>
      </c>
      <c r="D2746" s="2" t="str">
        <f t="array" ref="D2746">_xlfn.XLOOKUP(C2746,Customers!A:A,Customers!B:B)</f>
        <v>Customer 0261</v>
      </c>
      <c r="E2746" s="2" t="s">
        <v>177</v>
      </c>
      <c r="F2746" s="2" t="str">
        <f t="array" ref="F2746">_xlfn.XLOOKUP(E2746,Restaurants!A:A,Restaurants!B:B)</f>
        <v>Restaurant 070</v>
      </c>
      <c r="G2746" s="2" t="s">
        <v>308</v>
      </c>
      <c r="H2746" s="2" t="str">
        <f t="array" ref="H2746">_xlfn.XLOOKUP(G2746,Food_Menu!A:A,Food_Menu!B:B)</f>
        <v>Food Item 0076</v>
      </c>
      <c r="I2746" s="2">
        <f t="array" ref="I2746">_xlfn.XLOOKUP(G2746,Food_Menu!A:A,Food_Menu!D:D)</f>
        <v>82.28</v>
      </c>
      <c r="J2746" s="2" t="s">
        <v>91</v>
      </c>
      <c r="K2746" s="2" t="str">
        <f t="array" ref="K2746">_xlfn.XLOOKUP(J2746,Delivery_Partners!A:A,Delivery_Partners!B:B)</f>
        <v>Delivery Partner 114</v>
      </c>
      <c r="L2746" s="3">
        <v>3</v>
      </c>
      <c r="M2746" s="2" t="s">
        <v>23</v>
      </c>
      <c r="N2746" s="2" t="s">
        <v>74</v>
      </c>
      <c r="O2746" s="3">
        <v>21</v>
      </c>
      <c r="P2746" s="13">
        <f t="shared" si="566"/>
        <v>246.84</v>
      </c>
      <c r="Q2746" s="13" t="str">
        <f t="shared" si="567"/>
        <v>Fast</v>
      </c>
      <c r="S2746" s="21"/>
    </row>
    <row r="2747" customHeight="1" spans="1:19">
      <c r="A2747" s="2" t="s">
        <v>4586</v>
      </c>
      <c r="B2747" s="29" t="s">
        <v>2069</v>
      </c>
      <c r="C2747" s="2" t="s">
        <v>2548</v>
      </c>
      <c r="D2747" s="2" t="str">
        <f t="array" ref="D2747">_xlfn.XLOOKUP(C2747,Customers!A:A,Customers!B:B)</f>
        <v>Customer 1174</v>
      </c>
      <c r="E2747" s="2" t="s">
        <v>98</v>
      </c>
      <c r="F2747" s="2" t="str">
        <f t="array" ref="F2747">_xlfn.XLOOKUP(E2747,Restaurants!A:A,Restaurants!B:B)</f>
        <v>Restaurant 012</v>
      </c>
      <c r="G2747" s="2" t="s">
        <v>336</v>
      </c>
      <c r="H2747" s="2" t="str">
        <f t="array" ref="H2747">_xlfn.XLOOKUP(G2747,Food_Menu!A:A,Food_Menu!B:B)</f>
        <v>Food Item 0045</v>
      </c>
      <c r="I2747" s="2">
        <f t="array" ref="I2747">_xlfn.XLOOKUP(G2747,Food_Menu!A:A,Food_Menu!D:D)</f>
        <v>263.72</v>
      </c>
      <c r="J2747" s="2" t="s">
        <v>801</v>
      </c>
      <c r="K2747" s="2" t="str">
        <f t="array" ref="K2747">_xlfn.XLOOKUP(J2747,Delivery_Partners!A:A,Delivery_Partners!B:B)</f>
        <v>Delivery Partner 096</v>
      </c>
      <c r="L2747" s="3">
        <v>1</v>
      </c>
      <c r="M2747" s="2" t="s">
        <v>23</v>
      </c>
      <c r="N2747" s="2" t="s">
        <v>74</v>
      </c>
      <c r="O2747" s="3">
        <v>22</v>
      </c>
      <c r="P2747" s="13">
        <f t="shared" si="566"/>
        <v>263.72</v>
      </c>
      <c r="Q2747" s="13" t="str">
        <f t="shared" si="567"/>
        <v>Fast</v>
      </c>
      <c r="S2747" s="21"/>
    </row>
    <row r="2748" customHeight="1" spans="1:19">
      <c r="A2748" s="2" t="s">
        <v>4587</v>
      </c>
      <c r="B2748" s="29" t="s">
        <v>846</v>
      </c>
      <c r="C2748" s="2" t="s">
        <v>1237</v>
      </c>
      <c r="D2748" s="2" t="str">
        <f t="array" ref="D2748">_xlfn.XLOOKUP(C2748,Customers!A:A,Customers!B:B)</f>
        <v>Customer 0008</v>
      </c>
      <c r="E2748" s="2" t="s">
        <v>366</v>
      </c>
      <c r="F2748" s="2" t="str">
        <f t="array" ref="F2748">_xlfn.XLOOKUP(E2748,Restaurants!A:A,Restaurants!B:B)</f>
        <v>Restaurant 073</v>
      </c>
      <c r="G2748" s="2" t="s">
        <v>557</v>
      </c>
      <c r="H2748" s="2" t="str">
        <f t="array" ref="H2748">_xlfn.XLOOKUP(G2748,Food_Menu!A:A,Food_Menu!B:B)</f>
        <v>Food Item 0144</v>
      </c>
      <c r="I2748" s="2">
        <f t="array" ref="I2748">_xlfn.XLOOKUP(G2748,Food_Menu!A:A,Food_Menu!D:D)</f>
        <v>277.13</v>
      </c>
      <c r="J2748" s="2" t="s">
        <v>2141</v>
      </c>
      <c r="K2748" s="2" t="str">
        <f t="array" ref="K2748">_xlfn.XLOOKUP(J2748,Delivery_Partners!A:A,Delivery_Partners!B:B)</f>
        <v>Delivery Partner 080</v>
      </c>
      <c r="L2748" s="3">
        <v>4</v>
      </c>
      <c r="M2748" s="2" t="s">
        <v>23</v>
      </c>
      <c r="N2748" s="2" t="s">
        <v>74</v>
      </c>
      <c r="O2748" s="3">
        <v>36</v>
      </c>
      <c r="P2748" s="13">
        <f t="shared" si="566"/>
        <v>1108.52</v>
      </c>
      <c r="Q2748" s="13" t="str">
        <f t="shared" si="567"/>
        <v>Normal</v>
      </c>
      <c r="S2748" s="21"/>
    </row>
    <row r="2749" customHeight="1" spans="1:19">
      <c r="A2749" s="2" t="s">
        <v>4588</v>
      </c>
      <c r="B2749" s="28">
        <v>45757</v>
      </c>
      <c r="C2749" s="2" t="s">
        <v>1263</v>
      </c>
      <c r="D2749" s="2" t="str">
        <f t="array" ref="D2749">_xlfn.XLOOKUP(C2749,Customers!A:A,Customers!B:B)</f>
        <v>Customer 0336</v>
      </c>
      <c r="E2749" s="2" t="s">
        <v>578</v>
      </c>
      <c r="F2749" s="2" t="str">
        <f t="array" ref="F2749">_xlfn.XLOOKUP(E2749,Restaurants!A:A,Restaurants!B:B)</f>
        <v>Restaurant 063</v>
      </c>
      <c r="G2749" s="2" t="s">
        <v>405</v>
      </c>
      <c r="H2749" s="2" t="str">
        <f t="array" ref="H2749">_xlfn.XLOOKUP(G2749,Food_Menu!A:A,Food_Menu!B:B)</f>
        <v>Food Item 0004</v>
      </c>
      <c r="I2749" s="2">
        <f t="array" ref="I2749">_xlfn.XLOOKUP(G2749,Food_Menu!A:A,Food_Menu!D:D)</f>
        <v>173.7</v>
      </c>
      <c r="J2749" s="2" t="s">
        <v>1596</v>
      </c>
      <c r="K2749" s="2" t="str">
        <f t="array" ref="K2749">_xlfn.XLOOKUP(J2749,Delivery_Partners!A:A,Delivery_Partners!B:B)</f>
        <v>Delivery Partner 094</v>
      </c>
      <c r="L2749" s="3">
        <v>1</v>
      </c>
      <c r="M2749" s="2" t="s">
        <v>23</v>
      </c>
      <c r="N2749" s="2" t="s">
        <v>24</v>
      </c>
      <c r="O2749" s="3">
        <v>58</v>
      </c>
      <c r="P2749" s="13">
        <f t="shared" si="566"/>
        <v>173.7</v>
      </c>
      <c r="Q2749" s="13" t="str">
        <f t="shared" si="567"/>
        <v>Normal</v>
      </c>
      <c r="S2749" s="21"/>
    </row>
    <row r="2750" customHeight="1" spans="1:19">
      <c r="A2750" s="2" t="s">
        <v>4589</v>
      </c>
      <c r="B2750" s="29" t="s">
        <v>1855</v>
      </c>
      <c r="C2750" s="2" t="s">
        <v>731</v>
      </c>
      <c r="D2750" s="2" t="str">
        <f t="array" ref="D2750">_xlfn.XLOOKUP(C2750,Customers!A:A,Customers!B:B)</f>
        <v>Customer 0601</v>
      </c>
      <c r="E2750" s="2" t="s">
        <v>358</v>
      </c>
      <c r="F2750" s="2" t="str">
        <f t="array" ref="F2750">_xlfn.XLOOKUP(E2750,Restaurants!A:A,Restaurants!B:B)</f>
        <v>Restaurant 095</v>
      </c>
      <c r="G2750" s="2" t="s">
        <v>1051</v>
      </c>
      <c r="H2750" s="2" t="str">
        <f t="array" ref="H2750">_xlfn.XLOOKUP(G2750,Food_Menu!A:A,Food_Menu!B:B)</f>
        <v>Food Item 0014</v>
      </c>
      <c r="I2750" s="2">
        <f t="array" ref="I2750">_xlfn.XLOOKUP(G2750,Food_Menu!A:A,Food_Menu!D:D)</f>
        <v>208.39</v>
      </c>
      <c r="J2750" s="2" t="s">
        <v>808</v>
      </c>
      <c r="K2750" s="2" t="str">
        <f t="array" ref="K2750">_xlfn.XLOOKUP(J2750,Delivery_Partners!A:A,Delivery_Partners!B:B)</f>
        <v>Delivery Partner 153</v>
      </c>
      <c r="L2750" s="3">
        <v>2</v>
      </c>
      <c r="M2750" s="2" t="s">
        <v>23</v>
      </c>
      <c r="N2750" s="2" t="s">
        <v>24</v>
      </c>
      <c r="O2750" s="3">
        <v>38</v>
      </c>
      <c r="P2750" s="13">
        <f t="shared" si="566"/>
        <v>416.78</v>
      </c>
      <c r="Q2750" s="13" t="str">
        <f t="shared" si="567"/>
        <v>Normal</v>
      </c>
      <c r="S2750" s="21"/>
    </row>
    <row r="2751" customHeight="1" spans="1:19">
      <c r="A2751" s="2" t="s">
        <v>4590</v>
      </c>
      <c r="B2751" s="29" t="s">
        <v>760</v>
      </c>
      <c r="C2751" s="2" t="s">
        <v>391</v>
      </c>
      <c r="D2751" s="2" t="str">
        <f t="array" ref="D2751">_xlfn.XLOOKUP(C2751,Customers!A:A,Customers!B:B)</f>
        <v>Customer 0369</v>
      </c>
      <c r="E2751" s="2" t="s">
        <v>871</v>
      </c>
      <c r="F2751" s="2" t="str">
        <f t="array" ref="F2751">_xlfn.XLOOKUP(E2751,Restaurants!A:A,Restaurants!B:B)</f>
        <v>Restaurant 015</v>
      </c>
      <c r="G2751" s="2" t="s">
        <v>2703</v>
      </c>
      <c r="H2751" s="2" t="str">
        <f t="array" ref="H2751">_xlfn.XLOOKUP(G2751,Food_Menu!A:A,Food_Menu!B:B)</f>
        <v>Food Item 0181</v>
      </c>
      <c r="I2751" s="2">
        <f t="array" ref="I2751">_xlfn.XLOOKUP(G2751,Food_Menu!A:A,Food_Menu!D:D)</f>
        <v>574.53</v>
      </c>
      <c r="J2751" s="2" t="s">
        <v>1290</v>
      </c>
      <c r="K2751" s="2" t="str">
        <f t="array" ref="K2751">_xlfn.XLOOKUP(J2751,Delivery_Partners!A:A,Delivery_Partners!B:B)</f>
        <v>Delivery Partner 035</v>
      </c>
      <c r="L2751" s="3">
        <v>1</v>
      </c>
      <c r="M2751" s="2" t="s">
        <v>23</v>
      </c>
      <c r="N2751" s="2" t="s">
        <v>24</v>
      </c>
      <c r="O2751" s="3">
        <v>34</v>
      </c>
      <c r="P2751" s="13">
        <f t="shared" si="566"/>
        <v>574.53</v>
      </c>
      <c r="Q2751" s="13" t="str">
        <f t="shared" si="567"/>
        <v>Normal</v>
      </c>
      <c r="S2751" s="21"/>
    </row>
    <row r="2752" customHeight="1" spans="1:19">
      <c r="A2752" s="2" t="s">
        <v>4591</v>
      </c>
      <c r="B2752" s="28">
        <v>45690</v>
      </c>
      <c r="C2752" s="2" t="s">
        <v>2503</v>
      </c>
      <c r="D2752" s="2" t="str">
        <f t="array" ref="D2752">_xlfn.XLOOKUP(C2752,Customers!A:A,Customers!B:B)</f>
        <v>Customer 0385</v>
      </c>
      <c r="E2752" s="2" t="s">
        <v>498</v>
      </c>
      <c r="F2752" s="2" t="str">
        <f t="array" ref="F2752">_xlfn.XLOOKUP(E2752,Restaurants!A:A,Restaurants!B:B)</f>
        <v>Restaurant 003</v>
      </c>
      <c r="G2752" s="2" t="s">
        <v>84</v>
      </c>
      <c r="H2752" s="2" t="str">
        <f t="array" ref="H2752">_xlfn.XLOOKUP(G2752,Food_Menu!A:A,Food_Menu!B:B)</f>
        <v>Food Item 0211</v>
      </c>
      <c r="I2752" s="2">
        <f t="array" ref="I2752">_xlfn.XLOOKUP(G2752,Food_Menu!A:A,Food_Menu!D:D)</f>
        <v>200.38</v>
      </c>
      <c r="J2752" s="2" t="s">
        <v>1122</v>
      </c>
      <c r="K2752" s="2" t="str">
        <f t="array" ref="K2752">_xlfn.XLOOKUP(J2752,Delivery_Partners!A:A,Delivery_Partners!B:B)</f>
        <v>Delivery Partner 090</v>
      </c>
      <c r="L2752" s="3">
        <v>1</v>
      </c>
      <c r="M2752" s="2" t="s">
        <v>23</v>
      </c>
      <c r="N2752" s="2" t="s">
        <v>24</v>
      </c>
      <c r="O2752" s="3">
        <v>47</v>
      </c>
      <c r="P2752" s="13">
        <f t="shared" si="566"/>
        <v>200.38</v>
      </c>
      <c r="Q2752" s="13" t="str">
        <f t="shared" si="567"/>
        <v>Normal</v>
      </c>
      <c r="S2752" s="21"/>
    </row>
    <row r="2753" customHeight="1" spans="1:19">
      <c r="A2753" s="2" t="s">
        <v>4592</v>
      </c>
      <c r="B2753" s="28">
        <v>45663</v>
      </c>
      <c r="C2753" s="2" t="s">
        <v>497</v>
      </c>
      <c r="D2753" s="2" t="str">
        <f t="array" ref="D2753">_xlfn.XLOOKUP(C2753,Customers!A:A,Customers!B:B)</f>
        <v>Customer 0153</v>
      </c>
      <c r="E2753" s="2" t="s">
        <v>814</v>
      </c>
      <c r="F2753" s="2" t="str">
        <f t="array" ref="F2753">_xlfn.XLOOKUP(E2753,Restaurants!A:A,Restaurants!B:B)</f>
        <v>Restaurant 093</v>
      </c>
      <c r="G2753" s="2" t="s">
        <v>290</v>
      </c>
      <c r="H2753" s="2" t="str">
        <f t="array" ref="H2753">_xlfn.XLOOKUP(G2753,Food_Menu!A:A,Food_Menu!B:B)</f>
        <v>Food Item 0089</v>
      </c>
      <c r="I2753" s="2">
        <f t="array" ref="I2753">_xlfn.XLOOKUP(G2753,Food_Menu!A:A,Food_Menu!D:D)</f>
        <v>262.73</v>
      </c>
      <c r="J2753" s="2" t="s">
        <v>217</v>
      </c>
      <c r="K2753" s="2" t="str">
        <f t="array" ref="K2753">_xlfn.XLOOKUP(J2753,Delivery_Partners!A:A,Delivery_Partners!B:B)</f>
        <v>Delivery Partner 044</v>
      </c>
      <c r="L2753" s="3">
        <v>1</v>
      </c>
      <c r="M2753" s="2" t="s">
        <v>23</v>
      </c>
      <c r="N2753" s="2" t="s">
        <v>74</v>
      </c>
      <c r="O2753" s="3">
        <v>25</v>
      </c>
      <c r="P2753" s="13">
        <f t="shared" si="566"/>
        <v>262.73</v>
      </c>
      <c r="Q2753" s="13" t="str">
        <f t="shared" si="567"/>
        <v>Fast</v>
      </c>
      <c r="S2753" s="21"/>
    </row>
    <row r="2754" customHeight="1" spans="1:19">
      <c r="A2754" s="2" t="s">
        <v>4593</v>
      </c>
      <c r="B2754" s="29" t="s">
        <v>2484</v>
      </c>
      <c r="C2754" s="2" t="s">
        <v>476</v>
      </c>
      <c r="D2754" s="2" t="str">
        <f t="array" ref="D2754">_xlfn.XLOOKUP(C2754,Customers!A:A,Customers!B:B)</f>
        <v>Customer 0509</v>
      </c>
      <c r="E2754" s="2" t="s">
        <v>623</v>
      </c>
      <c r="F2754" s="2" t="str">
        <f t="array" ref="F2754">_xlfn.XLOOKUP(E2754,Restaurants!A:A,Restaurants!B:B)</f>
        <v>Restaurant 045</v>
      </c>
      <c r="G2754" s="2" t="s">
        <v>1506</v>
      </c>
      <c r="H2754" s="2" t="str">
        <f t="array" ref="H2754">_xlfn.XLOOKUP(G2754,Food_Menu!A:A,Food_Menu!B:B)</f>
        <v>Food Item 0112</v>
      </c>
      <c r="I2754" s="2">
        <f t="array" ref="I2754">_xlfn.XLOOKUP(G2754,Food_Menu!A:A,Food_Menu!D:D)</f>
        <v>97.22</v>
      </c>
      <c r="J2754" s="2" t="s">
        <v>85</v>
      </c>
      <c r="K2754" s="2" t="str">
        <f t="array" ref="K2754">_xlfn.XLOOKUP(J2754,Delivery_Partners!A:A,Delivery_Partners!B:B)</f>
        <v>Delivery Partner 019</v>
      </c>
      <c r="L2754" s="3">
        <v>1</v>
      </c>
      <c r="M2754" s="2" t="s">
        <v>23</v>
      </c>
      <c r="N2754" s="2" t="s">
        <v>24</v>
      </c>
      <c r="O2754" s="3">
        <v>48</v>
      </c>
      <c r="P2754" s="13">
        <f t="shared" si="566"/>
        <v>97.22</v>
      </c>
      <c r="Q2754" s="13" t="str">
        <f t="shared" si="567"/>
        <v>Normal</v>
      </c>
      <c r="S2754" s="21"/>
    </row>
    <row r="2755" customHeight="1" spans="1:19">
      <c r="A2755" s="2" t="s">
        <v>4594</v>
      </c>
      <c r="B2755" s="29" t="s">
        <v>858</v>
      </c>
      <c r="C2755" s="2" t="s">
        <v>4595</v>
      </c>
      <c r="D2755" s="2" t="str">
        <f t="array" ref="D2755">_xlfn.XLOOKUP(C2755,Customers!A:A,Customers!B:B)</f>
        <v>Customer 0907</v>
      </c>
      <c r="E2755" s="2" t="s">
        <v>492</v>
      </c>
      <c r="F2755" s="2" t="str">
        <f t="array" ref="F2755">_xlfn.XLOOKUP(E2755,Restaurants!A:A,Restaurants!B:B)</f>
        <v>Restaurant 008</v>
      </c>
      <c r="G2755" s="2" t="s">
        <v>331</v>
      </c>
      <c r="H2755" s="2" t="str">
        <f t="array" ref="H2755">_xlfn.XLOOKUP(G2755,Food_Menu!A:A,Food_Menu!B:B)</f>
        <v>Food Item 0120</v>
      </c>
      <c r="I2755" s="2">
        <f t="array" ref="I2755">_xlfn.XLOOKUP(G2755,Food_Menu!A:A,Food_Menu!D:D)</f>
        <v>569.73</v>
      </c>
      <c r="J2755" s="2" t="s">
        <v>693</v>
      </c>
      <c r="K2755" s="2" t="str">
        <f t="array" ref="K2755">_xlfn.XLOOKUP(J2755,Delivery_Partners!A:A,Delivery_Partners!B:B)</f>
        <v>Delivery Partner 125</v>
      </c>
      <c r="L2755" s="3">
        <v>1</v>
      </c>
      <c r="M2755" s="2" t="s">
        <v>23</v>
      </c>
      <c r="N2755" s="2" t="s">
        <v>55</v>
      </c>
      <c r="O2755" s="3">
        <v>47</v>
      </c>
      <c r="P2755" s="13">
        <f t="shared" si="566"/>
        <v>569.73</v>
      </c>
      <c r="Q2755" s="13" t="str">
        <f t="shared" si="567"/>
        <v>Normal</v>
      </c>
      <c r="S2755" s="21"/>
    </row>
    <row r="2756" customHeight="1" spans="1:19">
      <c r="A2756" s="2" t="s">
        <v>4596</v>
      </c>
      <c r="B2756" s="29" t="s">
        <v>1130</v>
      </c>
      <c r="C2756" s="2" t="s">
        <v>662</v>
      </c>
      <c r="D2756" s="2" t="str">
        <f t="array" ref="D2756">_xlfn.XLOOKUP(C2756,Customers!A:A,Customers!B:B)</f>
        <v>Customer 0706</v>
      </c>
      <c r="E2756" s="2" t="s">
        <v>468</v>
      </c>
      <c r="F2756" s="2" t="str">
        <f t="array" ref="F2756">_xlfn.XLOOKUP(E2756,Restaurants!A:A,Restaurants!B:B)</f>
        <v>Restaurant 067</v>
      </c>
      <c r="G2756" s="2" t="s">
        <v>713</v>
      </c>
      <c r="H2756" s="2" t="str">
        <f t="array" ref="H2756">_xlfn.XLOOKUP(G2756,Food_Menu!A:A,Food_Menu!B:B)</f>
        <v>Food Item 0031</v>
      </c>
      <c r="I2756" s="2">
        <f t="array" ref="I2756">_xlfn.XLOOKUP(G2756,Food_Menu!A:A,Food_Menu!D:D)</f>
        <v>485.31</v>
      </c>
      <c r="J2756" s="2" t="s">
        <v>1694</v>
      </c>
      <c r="K2756" s="2" t="str">
        <f t="array" ref="K2756">_xlfn.XLOOKUP(J2756,Delivery_Partners!A:A,Delivery_Partners!B:B)</f>
        <v>Delivery Partner 127</v>
      </c>
      <c r="L2756" s="3">
        <v>1</v>
      </c>
      <c r="M2756" s="2" t="s">
        <v>23</v>
      </c>
      <c r="N2756" s="2" t="s">
        <v>74</v>
      </c>
      <c r="O2756" s="3">
        <v>36</v>
      </c>
      <c r="P2756" s="13">
        <f t="shared" si="566"/>
        <v>485.31</v>
      </c>
      <c r="Q2756" s="13" t="str">
        <f t="shared" si="567"/>
        <v>Normal</v>
      </c>
      <c r="S2756" s="21"/>
    </row>
    <row r="2757" customHeight="1" spans="1:19">
      <c r="A2757" s="2" t="s">
        <v>4597</v>
      </c>
      <c r="B2757" s="28">
        <v>45727</v>
      </c>
      <c r="C2757" s="2" t="s">
        <v>1889</v>
      </c>
      <c r="D2757" s="2" t="str">
        <f t="array" ref="D2757">_xlfn.XLOOKUP(C2757,Customers!A:A,Customers!B:B)</f>
        <v>Customer 1109</v>
      </c>
      <c r="E2757" s="2" t="s">
        <v>260</v>
      </c>
      <c r="F2757" s="2" t="str">
        <f t="array" ref="F2757">_xlfn.XLOOKUP(E2757,Restaurants!A:A,Restaurants!B:B)</f>
        <v>Restaurant 056</v>
      </c>
      <c r="G2757" s="2" t="s">
        <v>198</v>
      </c>
      <c r="H2757" s="2" t="str">
        <f t="array" ref="H2757">_xlfn.XLOOKUP(G2757,Food_Menu!A:A,Food_Menu!B:B)</f>
        <v>Food Item 0049</v>
      </c>
      <c r="I2757" s="2">
        <f t="array" ref="I2757">_xlfn.XLOOKUP(G2757,Food_Menu!A:A,Food_Menu!D:D)</f>
        <v>504.81</v>
      </c>
      <c r="J2757" s="2" t="s">
        <v>520</v>
      </c>
      <c r="K2757" s="2" t="str">
        <f t="array" ref="K2757">_xlfn.XLOOKUP(J2757,Delivery_Partners!A:A,Delivery_Partners!B:B)</f>
        <v>Delivery Partner 154</v>
      </c>
      <c r="L2757" s="3">
        <v>2</v>
      </c>
      <c r="M2757" s="2" t="s">
        <v>23</v>
      </c>
      <c r="N2757" s="2" t="s">
        <v>24</v>
      </c>
      <c r="O2757" s="3">
        <v>60</v>
      </c>
      <c r="P2757" s="13">
        <f t="shared" si="566"/>
        <v>1009.62</v>
      </c>
      <c r="Q2757" s="13" t="str">
        <f t="shared" si="567"/>
        <v>Normal</v>
      </c>
      <c r="S2757" s="21"/>
    </row>
    <row r="2758" customHeight="1" spans="1:19">
      <c r="A2758" s="2" t="s">
        <v>4598</v>
      </c>
      <c r="B2758" s="28">
        <v>45971</v>
      </c>
      <c r="C2758" s="2" t="s">
        <v>4599</v>
      </c>
      <c r="D2758" s="2" t="str">
        <f t="array" ref="D2758">_xlfn.XLOOKUP(C2758,Customers!A:A,Customers!B:B)</f>
        <v>Customer 0840</v>
      </c>
      <c r="E2758" s="2" t="s">
        <v>706</v>
      </c>
      <c r="F2758" s="2" t="str">
        <f t="array" ref="F2758">_xlfn.XLOOKUP(E2758,Restaurants!A:A,Restaurants!B:B)</f>
        <v>Restaurant 115</v>
      </c>
      <c r="G2758" s="2" t="s">
        <v>687</v>
      </c>
      <c r="H2758" s="2" t="str">
        <f t="array" ref="H2758">_xlfn.XLOOKUP(G2758,Food_Menu!A:A,Food_Menu!B:B)</f>
        <v>Food Item 0066</v>
      </c>
      <c r="I2758" s="2">
        <f t="array" ref="I2758">_xlfn.XLOOKUP(G2758,Food_Menu!A:A,Food_Menu!D:D)</f>
        <v>648.68</v>
      </c>
      <c r="J2758" s="2" t="s">
        <v>337</v>
      </c>
      <c r="K2758" s="2" t="str">
        <f t="array" ref="K2758">_xlfn.XLOOKUP(J2758,Delivery_Partners!A:A,Delivery_Partners!B:B)</f>
        <v>Delivery Partner 004</v>
      </c>
      <c r="L2758" s="3">
        <v>3</v>
      </c>
      <c r="M2758" s="2" t="s">
        <v>23</v>
      </c>
      <c r="N2758" s="2" t="s">
        <v>55</v>
      </c>
      <c r="O2758" s="3">
        <v>48</v>
      </c>
      <c r="P2758" s="13">
        <f t="shared" si="566"/>
        <v>1946.04</v>
      </c>
      <c r="Q2758" s="13" t="str">
        <f t="shared" si="567"/>
        <v>Normal</v>
      </c>
      <c r="S2758" s="21"/>
    </row>
    <row r="2759" customHeight="1" spans="1:19">
      <c r="A2759" s="2" t="s">
        <v>4600</v>
      </c>
      <c r="B2759" s="29" t="s">
        <v>2078</v>
      </c>
      <c r="C2759" s="2" t="s">
        <v>4601</v>
      </c>
      <c r="D2759" s="2" t="str">
        <f t="array" ref="D2759">_xlfn.XLOOKUP(C2759,Customers!A:A,Customers!B:B)</f>
        <v>Customer 0948</v>
      </c>
      <c r="E2759" s="2" t="s">
        <v>152</v>
      </c>
      <c r="F2759" s="2" t="str">
        <f t="array" ref="F2759">_xlfn.XLOOKUP(E2759,Restaurants!A:A,Restaurants!B:B)</f>
        <v>Restaurant 114</v>
      </c>
      <c r="G2759" s="2" t="s">
        <v>571</v>
      </c>
      <c r="H2759" s="2" t="str">
        <f t="array" ref="H2759">_xlfn.XLOOKUP(G2759,Food_Menu!A:A,Food_Menu!B:B)</f>
        <v>Food Item 0186</v>
      </c>
      <c r="I2759" s="2">
        <f t="array" ref="I2759">_xlfn.XLOOKUP(G2759,Food_Menu!A:A,Food_Menu!D:D)</f>
        <v>554.45</v>
      </c>
      <c r="J2759" s="2" t="s">
        <v>1196</v>
      </c>
      <c r="K2759" s="2" t="str">
        <f t="array" ref="K2759">_xlfn.XLOOKUP(J2759,Delivery_Partners!A:A,Delivery_Partners!B:B)</f>
        <v>Delivery Partner 032</v>
      </c>
      <c r="L2759" s="3">
        <v>1</v>
      </c>
      <c r="M2759" s="2" t="s">
        <v>23</v>
      </c>
      <c r="N2759" s="2" t="s">
        <v>42</v>
      </c>
      <c r="O2759" s="3">
        <v>36</v>
      </c>
      <c r="P2759" s="13">
        <f t="shared" si="566"/>
        <v>554.45</v>
      </c>
      <c r="Q2759" s="13" t="str">
        <f t="shared" si="567"/>
        <v>Normal</v>
      </c>
      <c r="S2759" s="21"/>
    </row>
    <row r="2760" customHeight="1" spans="1:19">
      <c r="A2760" s="2" t="s">
        <v>4602</v>
      </c>
      <c r="B2760" s="29" t="s">
        <v>2823</v>
      </c>
      <c r="C2760" s="2" t="s">
        <v>4603</v>
      </c>
      <c r="D2760" s="2" t="str">
        <f t="array" ref="D2760">_xlfn.XLOOKUP(C2760,Customers!A:A,Customers!B:B)</f>
        <v>Customer 0519</v>
      </c>
      <c r="E2760" s="2" t="s">
        <v>187</v>
      </c>
      <c r="F2760" s="2" t="str">
        <f t="array" ref="F2760">_xlfn.XLOOKUP(E2760,Restaurants!A:A,Restaurants!B:B)</f>
        <v>Restaurant 065</v>
      </c>
      <c r="G2760" s="2" t="s">
        <v>1192</v>
      </c>
      <c r="H2760" s="2" t="str">
        <f t="array" ref="H2760">_xlfn.XLOOKUP(G2760,Food_Menu!A:A,Food_Menu!B:B)</f>
        <v>Food Item 0097</v>
      </c>
      <c r="I2760" s="2">
        <f t="array" ref="I2760">_xlfn.XLOOKUP(G2760,Food_Menu!A:A,Food_Menu!D:D)</f>
        <v>584.54</v>
      </c>
      <c r="J2760" s="2" t="s">
        <v>567</v>
      </c>
      <c r="K2760" s="2" t="str">
        <f t="array" ref="K2760">_xlfn.XLOOKUP(J2760,Delivery_Partners!A:A,Delivery_Partners!B:B)</f>
        <v>Delivery Partner 104</v>
      </c>
      <c r="L2760" s="3">
        <v>1</v>
      </c>
      <c r="M2760" s="2" t="s">
        <v>23</v>
      </c>
      <c r="N2760" s="2" t="s">
        <v>24</v>
      </c>
      <c r="O2760" s="3">
        <v>33</v>
      </c>
      <c r="P2760" s="13">
        <f t="shared" si="566"/>
        <v>584.54</v>
      </c>
      <c r="Q2760" s="13" t="str">
        <f t="shared" si="567"/>
        <v>Normal</v>
      </c>
      <c r="S2760" s="21"/>
    </row>
    <row r="2761" customHeight="1" spans="1:19">
      <c r="A2761" s="2" t="s">
        <v>4604</v>
      </c>
      <c r="B2761" s="29" t="s">
        <v>1162</v>
      </c>
      <c r="C2761" s="2" t="s">
        <v>3385</v>
      </c>
      <c r="D2761" s="2" t="str">
        <f t="array" ref="D2761">_xlfn.XLOOKUP(C2761,Customers!A:A,Customers!B:B)</f>
        <v>Customer 0736</v>
      </c>
      <c r="E2761" s="2" t="s">
        <v>950</v>
      </c>
      <c r="F2761" s="2" t="str">
        <f t="array" ref="F2761">_xlfn.XLOOKUP(E2761,Restaurants!A:A,Restaurants!B:B)</f>
        <v>Restaurant 020</v>
      </c>
      <c r="G2761" s="2" t="s">
        <v>792</v>
      </c>
      <c r="H2761" s="2" t="str">
        <f t="array" ref="H2761">_xlfn.XLOOKUP(G2761,Food_Menu!A:A,Food_Menu!B:B)</f>
        <v>Food Item 0159</v>
      </c>
      <c r="I2761" s="2">
        <f t="array" ref="I2761">_xlfn.XLOOKUP(G2761,Food_Menu!A:A,Food_Menu!D:D)</f>
        <v>430.63</v>
      </c>
      <c r="J2761" s="2" t="s">
        <v>811</v>
      </c>
      <c r="K2761" s="2" t="str">
        <f t="array" ref="K2761">_xlfn.XLOOKUP(J2761,Delivery_Partners!A:A,Delivery_Partners!B:B)</f>
        <v>Delivery Partner 147</v>
      </c>
      <c r="L2761" s="3">
        <v>2</v>
      </c>
      <c r="M2761" s="2" t="s">
        <v>23</v>
      </c>
      <c r="N2761" s="2" t="s">
        <v>55</v>
      </c>
      <c r="O2761" s="3">
        <v>30</v>
      </c>
      <c r="P2761" s="13">
        <f t="shared" si="566"/>
        <v>861.26</v>
      </c>
      <c r="Q2761" s="13" t="str">
        <f t="shared" si="567"/>
        <v>Fast</v>
      </c>
      <c r="S2761" s="21"/>
    </row>
    <row r="2762" customHeight="1" spans="1:19">
      <c r="A2762" s="2" t="s">
        <v>4605</v>
      </c>
      <c r="B2762" s="29" t="s">
        <v>821</v>
      </c>
      <c r="C2762" s="2" t="s">
        <v>1057</v>
      </c>
      <c r="D2762" s="2" t="str">
        <f t="array" ref="D2762">_xlfn.XLOOKUP(C2762,Customers!A:A,Customers!B:B)</f>
        <v>Customer 0694</v>
      </c>
      <c r="E2762" s="2" t="s">
        <v>1309</v>
      </c>
      <c r="F2762" s="2" t="str">
        <f t="array" ref="F2762">_xlfn.XLOOKUP(E2762,Restaurants!A:A,Restaurants!B:B)</f>
        <v>Restaurant 090</v>
      </c>
      <c r="G2762" s="2" t="s">
        <v>941</v>
      </c>
      <c r="H2762" s="2" t="str">
        <f t="array" ref="H2762">_xlfn.XLOOKUP(G2762,Food_Menu!A:A,Food_Menu!B:B)</f>
        <v>Food Item 0043</v>
      </c>
      <c r="I2762" s="2">
        <f t="array" ref="I2762">_xlfn.XLOOKUP(G2762,Food_Menu!A:A,Food_Menu!D:D)</f>
        <v>255.02</v>
      </c>
      <c r="J2762" s="2" t="s">
        <v>95</v>
      </c>
      <c r="K2762" s="2" t="str">
        <f t="array" ref="K2762">_xlfn.XLOOKUP(J2762,Delivery_Partners!A:A,Delivery_Partners!B:B)</f>
        <v>Delivery Partner 170</v>
      </c>
      <c r="L2762" s="3">
        <v>2</v>
      </c>
      <c r="M2762" s="2" t="s">
        <v>23</v>
      </c>
      <c r="N2762" s="2" t="s">
        <v>42</v>
      </c>
      <c r="O2762" s="3">
        <v>33</v>
      </c>
      <c r="P2762" s="13">
        <f t="shared" si="566"/>
        <v>510.04</v>
      </c>
      <c r="Q2762" s="13" t="str">
        <f t="shared" si="567"/>
        <v>Normal</v>
      </c>
      <c r="S2762" s="21"/>
    </row>
    <row r="2763" customHeight="1" spans="1:19">
      <c r="A2763" s="2" t="s">
        <v>4606</v>
      </c>
      <c r="B2763" s="28">
        <v>45910</v>
      </c>
      <c r="C2763" s="2" t="s">
        <v>1401</v>
      </c>
      <c r="D2763" s="2" t="str">
        <f t="array" ref="D2763">_xlfn.XLOOKUP(C2763,Customers!A:A,Customers!B:B)</f>
        <v>Customer 0976</v>
      </c>
      <c r="E2763" s="2" t="s">
        <v>702</v>
      </c>
      <c r="F2763" s="2" t="str">
        <f t="array" ref="F2763">_xlfn.XLOOKUP(E2763,Restaurants!A:A,Restaurants!B:B)</f>
        <v>Restaurant 025</v>
      </c>
      <c r="G2763" s="2" t="s">
        <v>1973</v>
      </c>
      <c r="H2763" s="2" t="str">
        <f t="array" ref="H2763">_xlfn.XLOOKUP(G2763,Food_Menu!A:A,Food_Menu!B:B)</f>
        <v>Food Item 0210</v>
      </c>
      <c r="I2763" s="2">
        <f t="array" ref="I2763">_xlfn.XLOOKUP(G2763,Food_Menu!A:A,Food_Menu!D:D)</f>
        <v>331.49</v>
      </c>
      <c r="J2763" s="2" t="s">
        <v>923</v>
      </c>
      <c r="K2763" s="2" t="str">
        <f t="array" ref="K2763">_xlfn.XLOOKUP(J2763,Delivery_Partners!A:A,Delivery_Partners!B:B)</f>
        <v>Delivery Partner 142</v>
      </c>
      <c r="L2763" s="3">
        <v>2</v>
      </c>
      <c r="M2763" s="2" t="s">
        <v>23</v>
      </c>
      <c r="N2763" s="2" t="s">
        <v>24</v>
      </c>
      <c r="O2763" s="3">
        <v>34</v>
      </c>
      <c r="P2763" s="13">
        <f t="shared" si="566"/>
        <v>662.98</v>
      </c>
      <c r="Q2763" s="13" t="str">
        <f t="shared" si="567"/>
        <v>Normal</v>
      </c>
      <c r="S2763" s="21"/>
    </row>
    <row r="2764" customHeight="1" spans="1:19">
      <c r="A2764" s="2" t="s">
        <v>4607</v>
      </c>
      <c r="B2764" s="29" t="s">
        <v>2013</v>
      </c>
      <c r="C2764" s="2" t="s">
        <v>2767</v>
      </c>
      <c r="D2764" s="2" t="str">
        <f t="array" ref="D2764">_xlfn.XLOOKUP(C2764,Customers!A:A,Customers!B:B)</f>
        <v>Customer 0602</v>
      </c>
      <c r="E2764" s="2" t="s">
        <v>245</v>
      </c>
      <c r="F2764" s="2" t="str">
        <f t="array" ref="F2764">_xlfn.XLOOKUP(E2764,Restaurants!A:A,Restaurants!B:B)</f>
        <v>Restaurant 101</v>
      </c>
      <c r="G2764" s="2" t="s">
        <v>355</v>
      </c>
      <c r="H2764" s="2" t="str">
        <f t="array" ref="H2764">_xlfn.XLOOKUP(G2764,Food_Menu!A:A,Food_Menu!B:B)</f>
        <v>Food Item 0195</v>
      </c>
      <c r="I2764" s="2">
        <f t="array" ref="I2764">_xlfn.XLOOKUP(G2764,Food_Menu!A:A,Food_Menu!D:D)</f>
        <v>547.24</v>
      </c>
      <c r="J2764" s="2" t="s">
        <v>22</v>
      </c>
      <c r="K2764" s="2" t="str">
        <f t="array" ref="K2764">_xlfn.XLOOKUP(J2764,Delivery_Partners!A:A,Delivery_Partners!B:B)</f>
        <v>Delivery Partner 163</v>
      </c>
      <c r="L2764" s="3">
        <v>4</v>
      </c>
      <c r="M2764" s="2" t="s">
        <v>23</v>
      </c>
      <c r="N2764" s="2" t="s">
        <v>55</v>
      </c>
      <c r="O2764" s="3">
        <v>31</v>
      </c>
      <c r="P2764" s="13">
        <f t="shared" si="566"/>
        <v>2188.96</v>
      </c>
      <c r="Q2764" s="13" t="str">
        <f t="shared" si="567"/>
        <v>Normal</v>
      </c>
      <c r="S2764" s="21"/>
    </row>
    <row r="2765" customHeight="1" spans="1:19">
      <c r="A2765" s="2" t="s">
        <v>4608</v>
      </c>
      <c r="B2765" s="29" t="s">
        <v>690</v>
      </c>
      <c r="C2765" s="2" t="s">
        <v>1207</v>
      </c>
      <c r="D2765" s="2" t="str">
        <f t="array" ref="D2765">_xlfn.XLOOKUP(C2765,Customers!A:A,Customers!B:B)</f>
        <v>Customer 0486</v>
      </c>
      <c r="E2765" s="2" t="s">
        <v>366</v>
      </c>
      <c r="F2765" s="2" t="str">
        <f t="array" ref="F2765">_xlfn.XLOOKUP(E2765,Restaurants!A:A,Restaurants!B:B)</f>
        <v>Restaurant 073</v>
      </c>
      <c r="G2765" s="2" t="s">
        <v>717</v>
      </c>
      <c r="H2765" s="2" t="str">
        <f t="array" ref="H2765">_xlfn.XLOOKUP(G2765,Food_Menu!A:A,Food_Menu!B:B)</f>
        <v>Food Item 0105</v>
      </c>
      <c r="I2765" s="2">
        <f t="array" ref="I2765">_xlfn.XLOOKUP(G2765,Food_Menu!A:A,Food_Menu!D:D)</f>
        <v>415.74</v>
      </c>
      <c r="J2765" s="2" t="s">
        <v>811</v>
      </c>
      <c r="K2765" s="2" t="str">
        <f t="array" ref="K2765">_xlfn.XLOOKUP(J2765,Delivery_Partners!A:A,Delivery_Partners!B:B)</f>
        <v>Delivery Partner 147</v>
      </c>
      <c r="L2765" s="3">
        <v>1</v>
      </c>
      <c r="M2765" s="2" t="s">
        <v>23</v>
      </c>
      <c r="N2765" s="2" t="s">
        <v>74</v>
      </c>
      <c r="O2765" s="3">
        <v>32</v>
      </c>
      <c r="P2765" s="13">
        <f t="shared" si="566"/>
        <v>415.74</v>
      </c>
      <c r="Q2765" s="13" t="str">
        <f t="shared" si="567"/>
        <v>Normal</v>
      </c>
      <c r="S2765" s="21"/>
    </row>
    <row r="2766" customHeight="1" spans="1:19">
      <c r="A2766" s="2" t="s">
        <v>4609</v>
      </c>
      <c r="B2766" s="29" t="s">
        <v>501</v>
      </c>
      <c r="C2766" s="2" t="s">
        <v>1420</v>
      </c>
      <c r="D2766" s="2" t="str">
        <f t="array" ref="D2766">_xlfn.XLOOKUP(C2766,Customers!A:A,Customers!B:B)</f>
        <v>Customer 0085</v>
      </c>
      <c r="E2766" s="2" t="s">
        <v>46</v>
      </c>
      <c r="F2766" s="2" t="str">
        <f t="array" ref="F2766">_xlfn.XLOOKUP(E2766,Restaurants!A:A,Restaurants!B:B)</f>
        <v>Restaurant 043</v>
      </c>
      <c r="G2766" s="2" t="s">
        <v>303</v>
      </c>
      <c r="H2766" s="2" t="str">
        <f t="array" ref="H2766">_xlfn.XLOOKUP(G2766,Food_Menu!A:A,Food_Menu!B:B)</f>
        <v>Food Item 0050</v>
      </c>
      <c r="I2766" s="2">
        <f t="array" ref="I2766">_xlfn.XLOOKUP(G2766,Food_Menu!A:A,Food_Menu!D:D)</f>
        <v>122.02</v>
      </c>
      <c r="J2766" s="2" t="s">
        <v>256</v>
      </c>
      <c r="K2766" s="2" t="str">
        <f t="array" ref="K2766">_xlfn.XLOOKUP(J2766,Delivery_Partners!A:A,Delivery_Partners!B:B)</f>
        <v>Delivery Partner 057</v>
      </c>
      <c r="L2766" s="3">
        <v>1</v>
      </c>
      <c r="M2766" s="2" t="s">
        <v>23</v>
      </c>
      <c r="N2766" s="2" t="s">
        <v>24</v>
      </c>
      <c r="O2766" s="3">
        <v>21</v>
      </c>
      <c r="P2766" s="13">
        <f t="shared" si="566"/>
        <v>122.02</v>
      </c>
      <c r="Q2766" s="13" t="str">
        <f t="shared" si="567"/>
        <v>Fast</v>
      </c>
      <c r="S2766" s="21"/>
    </row>
    <row r="2767" customHeight="1" spans="1:19">
      <c r="A2767" s="2" t="s">
        <v>4610</v>
      </c>
      <c r="B2767" s="29" t="s">
        <v>1523</v>
      </c>
      <c r="C2767" s="2" t="s">
        <v>3234</v>
      </c>
      <c r="D2767" s="2" t="str">
        <f t="array" ref="D2767">_xlfn.XLOOKUP(C2767,Customers!A:A,Customers!B:B)</f>
        <v>Customer 1032</v>
      </c>
      <c r="E2767" s="2" t="s">
        <v>807</v>
      </c>
      <c r="F2767" s="2" t="str">
        <f t="array" ref="F2767">_xlfn.XLOOKUP(E2767,Restaurants!A:A,Restaurants!B:B)</f>
        <v>Restaurant 118</v>
      </c>
      <c r="G2767" s="2" t="s">
        <v>1516</v>
      </c>
      <c r="H2767" s="2" t="str">
        <f t="array" ref="H2767">_xlfn.XLOOKUP(G2767,Food_Menu!A:A,Food_Menu!B:B)</f>
        <v>Food Item 0215</v>
      </c>
      <c r="I2767" s="2">
        <f t="array" ref="I2767">_xlfn.XLOOKUP(G2767,Food_Menu!A:A,Food_Menu!D:D)</f>
        <v>131.38</v>
      </c>
      <c r="J2767" s="2" t="s">
        <v>499</v>
      </c>
      <c r="K2767" s="2" t="str">
        <f t="array" ref="K2767">_xlfn.XLOOKUP(J2767,Delivery_Partners!A:A,Delivery_Partners!B:B)</f>
        <v>Delivery Partner 105</v>
      </c>
      <c r="L2767" s="3">
        <v>3</v>
      </c>
      <c r="M2767" s="2" t="s">
        <v>23</v>
      </c>
      <c r="N2767" s="2" t="s">
        <v>24</v>
      </c>
      <c r="O2767" s="3">
        <v>28</v>
      </c>
      <c r="P2767" s="13">
        <f t="shared" si="566"/>
        <v>394.14</v>
      </c>
      <c r="Q2767" s="13" t="str">
        <f t="shared" si="567"/>
        <v>Fast</v>
      </c>
      <c r="S2767" s="21"/>
    </row>
    <row r="2768" customHeight="1" spans="1:19">
      <c r="A2768" s="2" t="s">
        <v>4611</v>
      </c>
      <c r="B2768" s="29" t="s">
        <v>3459</v>
      </c>
      <c r="C2768" s="2" t="s">
        <v>3273</v>
      </c>
      <c r="D2768" s="2" t="str">
        <f t="array" ref="D2768">_xlfn.XLOOKUP(C2768,Customers!A:A,Customers!B:B)</f>
        <v>Customer 0523</v>
      </c>
      <c r="E2768" s="2" t="s">
        <v>110</v>
      </c>
      <c r="F2768" s="2" t="str">
        <f t="array" ref="F2768">_xlfn.XLOOKUP(E2768,Restaurants!A:A,Restaurants!B:B)</f>
        <v>Restaurant 062</v>
      </c>
      <c r="G2768" s="2" t="s">
        <v>823</v>
      </c>
      <c r="H2768" s="2" t="str">
        <f t="array" ref="H2768">_xlfn.XLOOKUP(G2768,Food_Menu!A:A,Food_Menu!B:B)</f>
        <v>Food Item 0178</v>
      </c>
      <c r="I2768" s="2">
        <f t="array" ref="I2768">_xlfn.XLOOKUP(G2768,Food_Menu!A:A,Food_Menu!D:D)</f>
        <v>461.95</v>
      </c>
      <c r="J2768" s="2" t="s">
        <v>1481</v>
      </c>
      <c r="K2768" s="2" t="str">
        <f t="array" ref="K2768">_xlfn.XLOOKUP(J2768,Delivery_Partners!A:A,Delivery_Partners!B:B)</f>
        <v>Delivery Partner 115</v>
      </c>
      <c r="L2768" s="3">
        <v>2</v>
      </c>
      <c r="M2768" s="2" t="s">
        <v>23</v>
      </c>
      <c r="N2768" s="2" t="s">
        <v>24</v>
      </c>
      <c r="O2768" s="3">
        <v>16</v>
      </c>
      <c r="P2768" s="13">
        <f t="shared" si="566"/>
        <v>923.9</v>
      </c>
      <c r="Q2768" s="13" t="str">
        <f t="shared" si="567"/>
        <v>Fast</v>
      </c>
      <c r="S2768" s="21"/>
    </row>
    <row r="2769" customHeight="1" spans="1:19">
      <c r="A2769" s="2" t="s">
        <v>4612</v>
      </c>
      <c r="B2769" s="28">
        <v>45878</v>
      </c>
      <c r="C2769" s="2" t="s">
        <v>897</v>
      </c>
      <c r="D2769" s="2" t="str">
        <f t="array" ref="D2769">_xlfn.XLOOKUP(C2769,Customers!A:A,Customers!B:B)</f>
        <v>Customer 0959</v>
      </c>
      <c r="E2769" s="2" t="s">
        <v>275</v>
      </c>
      <c r="F2769" s="2" t="str">
        <f t="array" ref="F2769">_xlfn.XLOOKUP(E2769,Restaurants!A:A,Restaurants!B:B)</f>
        <v>Restaurant 047</v>
      </c>
      <c r="G2769" s="2" t="s">
        <v>1100</v>
      </c>
      <c r="H2769" s="2" t="str">
        <f t="array" ref="H2769">_xlfn.XLOOKUP(G2769,Food_Menu!A:A,Food_Menu!B:B)</f>
        <v>Food Item 0113</v>
      </c>
      <c r="I2769" s="2">
        <f t="array" ref="I2769">_xlfn.XLOOKUP(G2769,Food_Menu!A:A,Food_Menu!D:D)</f>
        <v>545.03</v>
      </c>
      <c r="J2769" s="2" t="s">
        <v>73</v>
      </c>
      <c r="K2769" s="2" t="str">
        <f t="array" ref="K2769">_xlfn.XLOOKUP(J2769,Delivery_Partners!A:A,Delivery_Partners!B:B)</f>
        <v>Delivery Partner 064</v>
      </c>
      <c r="L2769" s="3">
        <v>2</v>
      </c>
      <c r="M2769" s="2" t="s">
        <v>23</v>
      </c>
      <c r="N2769" s="2" t="s">
        <v>55</v>
      </c>
      <c r="O2769" s="3">
        <v>40</v>
      </c>
      <c r="P2769" s="13">
        <f t="shared" si="566"/>
        <v>1090.06</v>
      </c>
      <c r="Q2769" s="13" t="str">
        <f t="shared" si="567"/>
        <v>Normal</v>
      </c>
      <c r="S2769" s="21"/>
    </row>
    <row r="2770" customHeight="1" spans="1:19">
      <c r="A2770" s="2" t="s">
        <v>4613</v>
      </c>
      <c r="B2770" s="29" t="s">
        <v>1380</v>
      </c>
      <c r="C2770" s="2" t="s">
        <v>657</v>
      </c>
      <c r="D2770" s="2" t="str">
        <f t="array" ref="D2770">_xlfn.XLOOKUP(C2770,Customers!A:A,Customers!B:B)</f>
        <v>Customer 0814</v>
      </c>
      <c r="E2770" s="2" t="s">
        <v>425</v>
      </c>
      <c r="F2770" s="2" t="str">
        <f t="array" ref="F2770">_xlfn.XLOOKUP(E2770,Restaurants!A:A,Restaurants!B:B)</f>
        <v>Restaurant 023</v>
      </c>
      <c r="G2770" s="2" t="s">
        <v>2324</v>
      </c>
      <c r="H2770" s="2" t="str">
        <f t="array" ref="H2770">_xlfn.XLOOKUP(G2770,Food_Menu!A:A,Food_Menu!B:B)</f>
        <v>Food Item 0059</v>
      </c>
      <c r="I2770" s="2">
        <f t="array" ref="I2770">_xlfn.XLOOKUP(G2770,Food_Menu!A:A,Food_Menu!D:D)</f>
        <v>524.23</v>
      </c>
      <c r="J2770" s="2" t="s">
        <v>286</v>
      </c>
      <c r="K2770" s="2" t="str">
        <f t="array" ref="K2770">_xlfn.XLOOKUP(J2770,Delivery_Partners!A:A,Delivery_Partners!B:B)</f>
        <v>Delivery Partner 160</v>
      </c>
      <c r="L2770" s="3">
        <v>3</v>
      </c>
      <c r="M2770" s="2" t="s">
        <v>23</v>
      </c>
      <c r="N2770" s="2" t="s">
        <v>24</v>
      </c>
      <c r="O2770" s="3">
        <v>36</v>
      </c>
      <c r="P2770" s="13">
        <f t="shared" si="566"/>
        <v>1572.69</v>
      </c>
      <c r="Q2770" s="13" t="str">
        <f t="shared" si="567"/>
        <v>Normal</v>
      </c>
      <c r="S2770" s="21"/>
    </row>
    <row r="2771" customHeight="1" spans="1:19">
      <c r="A2771" s="2" t="s">
        <v>4614</v>
      </c>
      <c r="B2771" s="28">
        <v>45871</v>
      </c>
      <c r="C2771" s="2" t="s">
        <v>1593</v>
      </c>
      <c r="D2771" s="2" t="str">
        <f t="array" ref="D2771">_xlfn.XLOOKUP(C2771,Customers!A:A,Customers!B:B)</f>
        <v>Customer 0003</v>
      </c>
      <c r="E2771" s="2" t="s">
        <v>446</v>
      </c>
      <c r="F2771" s="2" t="str">
        <f t="array" ref="F2771">_xlfn.XLOOKUP(E2771,Restaurants!A:A,Restaurants!B:B)</f>
        <v>Restaurant 078</v>
      </c>
      <c r="G2771" s="2" t="s">
        <v>183</v>
      </c>
      <c r="H2771" s="2" t="str">
        <f t="array" ref="H2771">_xlfn.XLOOKUP(G2771,Food_Menu!A:A,Food_Menu!B:B)</f>
        <v>Food Item 0137</v>
      </c>
      <c r="I2771" s="2">
        <f t="array" ref="I2771">_xlfn.XLOOKUP(G2771,Food_Menu!A:A,Food_Menu!D:D)</f>
        <v>200.4</v>
      </c>
      <c r="J2771" s="2" t="s">
        <v>938</v>
      </c>
      <c r="K2771" s="2" t="str">
        <f t="array" ref="K2771">_xlfn.XLOOKUP(J2771,Delivery_Partners!A:A,Delivery_Partners!B:B)</f>
        <v>Delivery Partner 139</v>
      </c>
      <c r="L2771" s="3">
        <v>1</v>
      </c>
      <c r="M2771" s="2" t="s">
        <v>23</v>
      </c>
      <c r="N2771" s="2" t="s">
        <v>24</v>
      </c>
      <c r="O2771" s="3">
        <v>34</v>
      </c>
      <c r="P2771" s="13">
        <f t="shared" si="566"/>
        <v>200.4</v>
      </c>
      <c r="Q2771" s="13" t="str">
        <f t="shared" si="567"/>
        <v>Normal</v>
      </c>
      <c r="S2771" s="21"/>
    </row>
    <row r="2772" customHeight="1" spans="1:19">
      <c r="A2772" s="2" t="s">
        <v>4615</v>
      </c>
      <c r="B2772" s="29" t="s">
        <v>2003</v>
      </c>
      <c r="C2772" s="2" t="s">
        <v>4616</v>
      </c>
      <c r="D2772" s="2" t="str">
        <f t="array" ref="D2772">_xlfn.XLOOKUP(C2772,Customers!A:A,Customers!B:B)</f>
        <v>Customer 0782</v>
      </c>
      <c r="E2772" s="2" t="s">
        <v>27</v>
      </c>
      <c r="F2772" s="2" t="str">
        <f t="array" ref="F2772">_xlfn.XLOOKUP(E2772,Restaurants!A:A,Restaurants!B:B)</f>
        <v>Restaurant 033</v>
      </c>
      <c r="G2772" s="2" t="s">
        <v>188</v>
      </c>
      <c r="H2772" s="2" t="str">
        <f t="array" ref="H2772">_xlfn.XLOOKUP(G2772,Food_Menu!A:A,Food_Menu!B:B)</f>
        <v>Food Item 0082</v>
      </c>
      <c r="I2772" s="2">
        <f t="array" ref="I2772">_xlfn.XLOOKUP(G2772,Food_Menu!A:A,Food_Menu!D:D)</f>
        <v>266.68</v>
      </c>
      <c r="J2772" s="2" t="s">
        <v>1596</v>
      </c>
      <c r="K2772" s="2" t="str">
        <f t="array" ref="K2772">_xlfn.XLOOKUP(J2772,Delivery_Partners!A:A,Delivery_Partners!B:B)</f>
        <v>Delivery Partner 094</v>
      </c>
      <c r="L2772" s="3">
        <v>1</v>
      </c>
      <c r="M2772" s="2" t="s">
        <v>23</v>
      </c>
      <c r="N2772" s="2" t="s">
        <v>55</v>
      </c>
      <c r="O2772" s="3">
        <v>46</v>
      </c>
      <c r="P2772" s="13">
        <f t="shared" si="566"/>
        <v>266.68</v>
      </c>
      <c r="Q2772" s="13" t="str">
        <f t="shared" si="567"/>
        <v>Normal</v>
      </c>
      <c r="S2772" s="21"/>
    </row>
    <row r="2773" customHeight="1" spans="1:19">
      <c r="A2773" s="2" t="s">
        <v>4617</v>
      </c>
      <c r="B2773" s="29" t="s">
        <v>2866</v>
      </c>
      <c r="C2773" s="2" t="s">
        <v>3368</v>
      </c>
      <c r="D2773" s="2" t="str">
        <f t="array" ref="D2773">_xlfn.XLOOKUP(C2773,Customers!A:A,Customers!B:B)</f>
        <v>Customer 0586</v>
      </c>
      <c r="E2773" s="2" t="s">
        <v>60</v>
      </c>
      <c r="F2773" s="2" t="str">
        <f t="array" ref="F2773">_xlfn.XLOOKUP(E2773,Restaurants!A:A,Restaurants!B:B)</f>
        <v>Restaurant 019</v>
      </c>
      <c r="G2773" s="2" t="s">
        <v>153</v>
      </c>
      <c r="H2773" s="2" t="str">
        <f t="array" ref="H2773">_xlfn.XLOOKUP(G2773,Food_Menu!A:A,Food_Menu!B:B)</f>
        <v>Food Item 0149</v>
      </c>
      <c r="I2773" s="2">
        <f t="array" ref="I2773">_xlfn.XLOOKUP(G2773,Food_Menu!A:A,Food_Menu!D:D)</f>
        <v>238.55</v>
      </c>
      <c r="J2773" s="2" t="s">
        <v>1350</v>
      </c>
      <c r="K2773" s="2" t="str">
        <f t="array" ref="K2773">_xlfn.XLOOKUP(J2773,Delivery_Partners!A:A,Delivery_Partners!B:B)</f>
        <v>Delivery Partner 087</v>
      </c>
      <c r="L2773" s="3">
        <v>1</v>
      </c>
      <c r="M2773" s="2" t="s">
        <v>23</v>
      </c>
      <c r="N2773" s="2" t="s">
        <v>55</v>
      </c>
      <c r="O2773" s="3">
        <v>25</v>
      </c>
      <c r="P2773" s="13">
        <f t="shared" si="566"/>
        <v>238.55</v>
      </c>
      <c r="Q2773" s="13" t="str">
        <f t="shared" si="567"/>
        <v>Fast</v>
      </c>
      <c r="S2773" s="21"/>
    </row>
    <row r="2774" customHeight="1" spans="1:19">
      <c r="A2774" s="2" t="s">
        <v>4618</v>
      </c>
      <c r="B2774" s="28">
        <v>45845</v>
      </c>
      <c r="C2774" s="2" t="s">
        <v>3873</v>
      </c>
      <c r="D2774" s="2" t="str">
        <f t="array" ref="D2774">_xlfn.XLOOKUP(C2774,Customers!A:A,Customers!B:B)</f>
        <v>Customer 0288</v>
      </c>
      <c r="E2774" s="2" t="s">
        <v>871</v>
      </c>
      <c r="F2774" s="2" t="str">
        <f t="array" ref="F2774">_xlfn.XLOOKUP(E2774,Restaurants!A:A,Restaurants!B:B)</f>
        <v>Restaurant 015</v>
      </c>
      <c r="G2774" s="2" t="s">
        <v>868</v>
      </c>
      <c r="H2774" s="2" t="str">
        <f t="array" ref="H2774">_xlfn.XLOOKUP(G2774,Food_Menu!A:A,Food_Menu!B:B)</f>
        <v>Food Item 0184</v>
      </c>
      <c r="I2774" s="2">
        <f t="array" ref="I2774">_xlfn.XLOOKUP(G2774,Food_Menu!A:A,Food_Menu!D:D)</f>
        <v>509.99</v>
      </c>
      <c r="J2774" s="2" t="s">
        <v>154</v>
      </c>
      <c r="K2774" s="2" t="str">
        <f t="array" ref="K2774">_xlfn.XLOOKUP(J2774,Delivery_Partners!A:A,Delivery_Partners!B:B)</f>
        <v>Delivery Partner 143</v>
      </c>
      <c r="L2774" s="3">
        <v>2</v>
      </c>
      <c r="M2774" s="2" t="s">
        <v>23</v>
      </c>
      <c r="N2774" s="2" t="s">
        <v>55</v>
      </c>
      <c r="O2774" s="3">
        <v>26</v>
      </c>
      <c r="P2774" s="13">
        <f t="shared" si="566"/>
        <v>1019.98</v>
      </c>
      <c r="Q2774" s="13" t="str">
        <f t="shared" si="567"/>
        <v>Fast</v>
      </c>
      <c r="S2774" s="21"/>
    </row>
    <row r="2775" hidden="1" customHeight="1" spans="1:19">
      <c r="A2775" s="2" t="s">
        <v>4619</v>
      </c>
      <c r="B2775" s="29" t="s">
        <v>1544</v>
      </c>
      <c r="C2775" s="2" t="s">
        <v>1371</v>
      </c>
      <c r="D2775" s="2" t="str">
        <f t="array" ref="D2775">_xlfn.XLOOKUP(C2775,Customers!A:A,Customers!B:B)</f>
        <v>Customer 0318</v>
      </c>
      <c r="E2775" s="2" t="s">
        <v>39</v>
      </c>
      <c r="F2775" s="2" t="str">
        <f t="array" ref="F2775">_xlfn.XLOOKUP(E2775,Restaurants!A:A,Restaurants!B:B)</f>
        <v>Restaurant 077</v>
      </c>
      <c r="G2775" s="2" t="s">
        <v>563</v>
      </c>
      <c r="H2775" s="2" t="str">
        <f t="array" ref="H2775">_xlfn.XLOOKUP(G2775,Food_Menu!A:A,Food_Menu!B:B)</f>
        <v>Food Item 0108</v>
      </c>
      <c r="I2775" s="2"/>
      <c r="J2775" s="2" t="s">
        <v>435</v>
      </c>
      <c r="K2775" s="2" t="str">
        <f t="array" ref="K2775">_xlfn.XLOOKUP(J2775,Delivery_Partners!A:A,Delivery_Partners!B:B)</f>
        <v>Delivery Partner 040</v>
      </c>
      <c r="L2775" s="3">
        <v>3</v>
      </c>
      <c r="M2775" s="2" t="s">
        <v>101</v>
      </c>
      <c r="N2775" s="2" t="s">
        <v>42</v>
      </c>
      <c r="O2775" s="2"/>
    </row>
    <row r="2776" customHeight="1" spans="1:19">
      <c r="A2776" s="2" t="s">
        <v>4620</v>
      </c>
      <c r="B2776" s="29" t="s">
        <v>2792</v>
      </c>
      <c r="C2776" s="2" t="s">
        <v>2789</v>
      </c>
      <c r="D2776" s="2" t="str">
        <f t="array" ref="D2776">_xlfn.XLOOKUP(C2776,Customers!A:A,Customers!B:B)</f>
        <v>Customer 0766</v>
      </c>
      <c r="E2776" s="2" t="s">
        <v>220</v>
      </c>
      <c r="F2776" s="2" t="str">
        <f t="array" ref="F2776">_xlfn.XLOOKUP(E2776,Restaurants!A:A,Restaurants!B:B)</f>
        <v>Restaurant 111</v>
      </c>
      <c r="G2776" s="2" t="s">
        <v>582</v>
      </c>
      <c r="H2776" s="2" t="str">
        <f t="array" ref="H2776">_xlfn.XLOOKUP(G2776,Food_Menu!A:A,Food_Menu!B:B)</f>
        <v>Food Item 0011</v>
      </c>
      <c r="I2776" s="2">
        <f t="array" ref="I2776">_xlfn.XLOOKUP(G2776,Food_Menu!A:A,Food_Menu!D:D)</f>
        <v>586.61</v>
      </c>
      <c r="J2776" s="2" t="s">
        <v>435</v>
      </c>
      <c r="K2776" s="2" t="str">
        <f t="array" ref="K2776">_xlfn.XLOOKUP(J2776,Delivery_Partners!A:A,Delivery_Partners!B:B)</f>
        <v>Delivery Partner 040</v>
      </c>
      <c r="L2776" s="3">
        <v>1</v>
      </c>
      <c r="M2776" s="2" t="s">
        <v>23</v>
      </c>
      <c r="N2776" s="2" t="s">
        <v>24</v>
      </c>
      <c r="O2776" s="3">
        <v>47</v>
      </c>
      <c r="P2776" s="13">
        <f t="shared" ref="P2776:P2786" si="568">I2776*L2776</f>
        <v>586.61</v>
      </c>
      <c r="Q2776" s="13" t="str">
        <f t="shared" ref="Q2776:Q2786" si="569">IF(O2776="","Not Delivered",IF(O2776&lt;=30,"Fast",IF(O2776&lt;=60,"Normal","Slow")))</f>
        <v>Normal</v>
      </c>
      <c r="S2776" s="21"/>
    </row>
    <row r="2777" customHeight="1" spans="1:19">
      <c r="A2777" s="2" t="s">
        <v>4621</v>
      </c>
      <c r="B2777" s="29" t="s">
        <v>1206</v>
      </c>
      <c r="C2777" s="2" t="s">
        <v>1734</v>
      </c>
      <c r="D2777" s="2" t="str">
        <f t="array" ref="D2777">_xlfn.XLOOKUP(C2777,Customers!A:A,Customers!B:B)</f>
        <v>Customer 0104</v>
      </c>
      <c r="E2777" s="2" t="s">
        <v>488</v>
      </c>
      <c r="F2777" s="2" t="str">
        <f t="array" ref="F2777">_xlfn.XLOOKUP(E2777,Restaurants!A:A,Restaurants!B:B)</f>
        <v>Restaurant 031</v>
      </c>
      <c r="G2777" s="2" t="s">
        <v>1785</v>
      </c>
      <c r="H2777" s="2" t="str">
        <f t="array" ref="H2777">_xlfn.XLOOKUP(G2777,Food_Menu!A:A,Food_Menu!B:B)</f>
        <v>Food Item 0124</v>
      </c>
      <c r="I2777" s="2">
        <f t="array" ref="I2777">_xlfn.XLOOKUP(G2777,Food_Menu!A:A,Food_Menu!D:D)</f>
        <v>195.8</v>
      </c>
      <c r="J2777" s="2" t="s">
        <v>409</v>
      </c>
      <c r="K2777" s="2" t="str">
        <f t="array" ref="K2777">_xlfn.XLOOKUP(J2777,Delivery_Partners!A:A,Delivery_Partners!B:B)</f>
        <v>Delivery Partner 073</v>
      </c>
      <c r="L2777" s="3">
        <v>1</v>
      </c>
      <c r="M2777" s="2" t="s">
        <v>23</v>
      </c>
      <c r="N2777" s="2" t="s">
        <v>74</v>
      </c>
      <c r="O2777" s="3">
        <v>42</v>
      </c>
      <c r="P2777" s="13">
        <f t="shared" si="568"/>
        <v>195.8</v>
      </c>
      <c r="Q2777" s="13" t="str">
        <f t="shared" si="569"/>
        <v>Normal</v>
      </c>
      <c r="S2777" s="21"/>
    </row>
    <row r="2778" customHeight="1" spans="1:19">
      <c r="A2778" s="2" t="s">
        <v>4622</v>
      </c>
      <c r="B2778" s="29" t="s">
        <v>980</v>
      </c>
      <c r="C2778" s="2" t="s">
        <v>1921</v>
      </c>
      <c r="D2778" s="2" t="str">
        <f t="array" ref="D2778">_xlfn.XLOOKUP(C2778,Customers!A:A,Customers!B:B)</f>
        <v>Customer 0728</v>
      </c>
      <c r="E2778" s="2" t="s">
        <v>616</v>
      </c>
      <c r="F2778" s="2" t="str">
        <f t="array" ref="F2778">_xlfn.XLOOKUP(E2778,Restaurants!A:A,Restaurants!B:B)</f>
        <v>Restaurant 027</v>
      </c>
      <c r="G2778" s="2" t="s">
        <v>94</v>
      </c>
      <c r="H2778" s="2" t="str">
        <f t="array" ref="H2778">_xlfn.XLOOKUP(G2778,Food_Menu!A:A,Food_Menu!B:B)</f>
        <v>Food Item 0189</v>
      </c>
      <c r="I2778" s="2">
        <f t="array" ref="I2778">_xlfn.XLOOKUP(G2778,Food_Menu!A:A,Food_Menu!D:D)</f>
        <v>612.77</v>
      </c>
      <c r="J2778" s="2" t="s">
        <v>427</v>
      </c>
      <c r="K2778" s="2" t="str">
        <f t="array" ref="K2778">_xlfn.XLOOKUP(J2778,Delivery_Partners!A:A,Delivery_Partners!B:B)</f>
        <v>Delivery Partner 023</v>
      </c>
      <c r="L2778" s="3">
        <v>2</v>
      </c>
      <c r="M2778" s="2" t="s">
        <v>23</v>
      </c>
      <c r="N2778" s="2" t="s">
        <v>55</v>
      </c>
      <c r="O2778" s="3">
        <v>51</v>
      </c>
      <c r="P2778" s="13">
        <f t="shared" si="568"/>
        <v>1225.54</v>
      </c>
      <c r="Q2778" s="13" t="str">
        <f t="shared" si="569"/>
        <v>Normal</v>
      </c>
      <c r="S2778" s="21"/>
    </row>
    <row r="2779" customHeight="1" spans="1:19">
      <c r="A2779" s="2" t="s">
        <v>4623</v>
      </c>
      <c r="B2779" s="28">
        <v>45779</v>
      </c>
      <c r="C2779" s="2" t="s">
        <v>2831</v>
      </c>
      <c r="D2779" s="2" t="str">
        <f t="array" ref="D2779">_xlfn.XLOOKUP(C2779,Customers!A:A,Customers!B:B)</f>
        <v>Customer 1016</v>
      </c>
      <c r="E2779" s="2" t="s">
        <v>712</v>
      </c>
      <c r="F2779" s="2" t="str">
        <f t="array" ref="F2779">_xlfn.XLOOKUP(E2779,Restaurants!A:A,Restaurants!B:B)</f>
        <v>Restaurant 074</v>
      </c>
      <c r="G2779" s="2" t="s">
        <v>303</v>
      </c>
      <c r="H2779" s="2" t="str">
        <f t="array" ref="H2779">_xlfn.XLOOKUP(G2779,Food_Menu!A:A,Food_Menu!B:B)</f>
        <v>Food Item 0050</v>
      </c>
      <c r="I2779" s="2">
        <f t="array" ref="I2779">_xlfn.XLOOKUP(G2779,Food_Menu!A:A,Food_Menu!D:D)</f>
        <v>122.02</v>
      </c>
      <c r="J2779" s="2" t="s">
        <v>443</v>
      </c>
      <c r="K2779" s="2" t="str">
        <f t="array" ref="K2779">_xlfn.XLOOKUP(J2779,Delivery_Partners!A:A,Delivery_Partners!B:B)</f>
        <v>Delivery Partner 083</v>
      </c>
      <c r="L2779" s="3">
        <v>1</v>
      </c>
      <c r="M2779" s="2" t="s">
        <v>23</v>
      </c>
      <c r="N2779" s="2" t="s">
        <v>24</v>
      </c>
      <c r="O2779" s="3">
        <v>54</v>
      </c>
      <c r="P2779" s="13">
        <f t="shared" si="568"/>
        <v>122.02</v>
      </c>
      <c r="Q2779" s="13" t="str">
        <f t="shared" si="569"/>
        <v>Normal</v>
      </c>
      <c r="S2779" s="21"/>
    </row>
    <row r="2780" customHeight="1" spans="1:19">
      <c r="A2780" s="2" t="s">
        <v>4624</v>
      </c>
      <c r="B2780" s="29" t="s">
        <v>990</v>
      </c>
      <c r="C2780" s="2" t="s">
        <v>4156</v>
      </c>
      <c r="D2780" s="2" t="str">
        <f t="array" ref="D2780">_xlfn.XLOOKUP(C2780,Customers!A:A,Customers!B:B)</f>
        <v>Customer 0105</v>
      </c>
      <c r="E2780" s="2" t="s">
        <v>93</v>
      </c>
      <c r="F2780" s="2" t="str">
        <f t="array" ref="F2780">_xlfn.XLOOKUP(E2780,Restaurants!A:A,Restaurants!B:B)</f>
        <v>Restaurant 018</v>
      </c>
      <c r="G2780" s="2" t="s">
        <v>1267</v>
      </c>
      <c r="H2780" s="2" t="str">
        <f t="array" ref="H2780">_xlfn.XLOOKUP(G2780,Food_Menu!A:A,Food_Menu!B:B)</f>
        <v>Food Item 0212</v>
      </c>
      <c r="I2780" s="2">
        <f t="array" ref="I2780">_xlfn.XLOOKUP(G2780,Food_Menu!A:A,Food_Menu!D:D)</f>
        <v>187.71</v>
      </c>
      <c r="J2780" s="2" t="s">
        <v>1443</v>
      </c>
      <c r="K2780" s="2" t="str">
        <f t="array" ref="K2780">_xlfn.XLOOKUP(J2780,Delivery_Partners!A:A,Delivery_Partners!B:B)</f>
        <v>Delivery Partner 078</v>
      </c>
      <c r="L2780" s="3">
        <v>3</v>
      </c>
      <c r="M2780" s="2" t="s">
        <v>23</v>
      </c>
      <c r="N2780" s="2" t="s">
        <v>24</v>
      </c>
      <c r="O2780" s="3">
        <v>30</v>
      </c>
      <c r="P2780" s="13">
        <f t="shared" si="568"/>
        <v>563.13</v>
      </c>
      <c r="Q2780" s="13" t="str">
        <f t="shared" si="569"/>
        <v>Fast</v>
      </c>
      <c r="S2780" s="21"/>
    </row>
    <row r="2781" customHeight="1" spans="1:19">
      <c r="A2781" s="2" t="s">
        <v>4625</v>
      </c>
      <c r="B2781" s="28">
        <v>45810</v>
      </c>
      <c r="C2781" s="2" t="s">
        <v>851</v>
      </c>
      <c r="D2781" s="2" t="str">
        <f t="array" ref="D2781">_xlfn.XLOOKUP(C2781,Customers!A:A,Customers!B:B)</f>
        <v>Customer 0010</v>
      </c>
      <c r="E2781" s="2" t="s">
        <v>78</v>
      </c>
      <c r="F2781" s="2" t="str">
        <f t="array" ref="F2781">_xlfn.XLOOKUP(E2781,Restaurants!A:A,Restaurants!B:B)</f>
        <v>Restaurant 011</v>
      </c>
      <c r="G2781" s="2" t="s">
        <v>1073</v>
      </c>
      <c r="H2781" s="2" t="str">
        <f t="array" ref="H2781">_xlfn.XLOOKUP(G2781,Food_Menu!A:A,Food_Menu!B:B)</f>
        <v>Food Item 0080</v>
      </c>
      <c r="I2781" s="2">
        <f t="array" ref="I2781">_xlfn.XLOOKUP(G2781,Food_Menu!A:A,Food_Menu!D:D)</f>
        <v>208.69</v>
      </c>
      <c r="J2781" s="2" t="s">
        <v>887</v>
      </c>
      <c r="K2781" s="2" t="str">
        <f t="array" ref="K2781">_xlfn.XLOOKUP(J2781,Delivery_Partners!A:A,Delivery_Partners!B:B)</f>
        <v>Delivery Partner 091</v>
      </c>
      <c r="L2781" s="3">
        <v>1</v>
      </c>
      <c r="M2781" s="2" t="s">
        <v>23</v>
      </c>
      <c r="N2781" s="2" t="s">
        <v>55</v>
      </c>
      <c r="O2781" s="3">
        <v>26</v>
      </c>
      <c r="P2781" s="13">
        <f t="shared" si="568"/>
        <v>208.69</v>
      </c>
      <c r="Q2781" s="13" t="str">
        <f t="shared" si="569"/>
        <v>Fast</v>
      </c>
      <c r="S2781" s="21"/>
    </row>
    <row r="2782" customHeight="1" spans="1:19">
      <c r="A2782" s="2" t="s">
        <v>4626</v>
      </c>
      <c r="B2782" s="29" t="s">
        <v>3847</v>
      </c>
      <c r="C2782" s="2" t="s">
        <v>4627</v>
      </c>
      <c r="D2782" s="2" t="str">
        <f t="array" ref="D2782">_xlfn.XLOOKUP(C2782,Customers!A:A,Customers!B:B)</f>
        <v>Customer 0073</v>
      </c>
      <c r="E2782" s="2" t="s">
        <v>39</v>
      </c>
      <c r="F2782" s="2" t="str">
        <f t="array" ref="F2782">_xlfn.XLOOKUP(E2782,Restaurants!A:A,Restaurants!B:B)</f>
        <v>Restaurant 077</v>
      </c>
      <c r="G2782" s="2" t="s">
        <v>1860</v>
      </c>
      <c r="H2782" s="2" t="str">
        <f t="array" ref="H2782">_xlfn.XLOOKUP(G2782,Food_Menu!A:A,Food_Menu!B:B)</f>
        <v>Food Item 0151</v>
      </c>
      <c r="I2782" s="2">
        <f t="array" ref="I2782">_xlfn.XLOOKUP(G2782,Food_Menu!A:A,Food_Menu!D:D)</f>
        <v>500.58</v>
      </c>
      <c r="J2782" s="2" t="s">
        <v>1408</v>
      </c>
      <c r="K2782" s="2" t="str">
        <f t="array" ref="K2782">_xlfn.XLOOKUP(J2782,Delivery_Partners!A:A,Delivery_Partners!B:B)</f>
        <v>Delivery Partner 084</v>
      </c>
      <c r="L2782" s="3">
        <v>3</v>
      </c>
      <c r="M2782" s="2" t="s">
        <v>23</v>
      </c>
      <c r="N2782" s="2" t="s">
        <v>55</v>
      </c>
      <c r="O2782" s="3">
        <v>15</v>
      </c>
      <c r="P2782" s="13">
        <f t="shared" si="568"/>
        <v>1501.74</v>
      </c>
      <c r="Q2782" s="13" t="str">
        <f t="shared" si="569"/>
        <v>Fast</v>
      </c>
      <c r="S2782" s="21"/>
    </row>
    <row r="2783" customHeight="1" spans="1:19">
      <c r="A2783" s="2" t="s">
        <v>4628</v>
      </c>
      <c r="B2783" s="28">
        <v>45818</v>
      </c>
      <c r="C2783" s="2" t="s">
        <v>3183</v>
      </c>
      <c r="D2783" s="2" t="str">
        <f t="array" ref="D2783">_xlfn.XLOOKUP(C2783,Customers!A:A,Customers!B:B)</f>
        <v>Customer 0877</v>
      </c>
      <c r="E2783" s="2" t="s">
        <v>578</v>
      </c>
      <c r="F2783" s="2" t="str">
        <f t="array" ref="F2783">_xlfn.XLOOKUP(E2783,Restaurants!A:A,Restaurants!B:B)</f>
        <v>Restaurant 063</v>
      </c>
      <c r="G2783" s="2" t="s">
        <v>1547</v>
      </c>
      <c r="H2783" s="2" t="str">
        <f t="array" ref="H2783">_xlfn.XLOOKUP(G2783,Food_Menu!A:A,Food_Menu!B:B)</f>
        <v>Food Item 0155</v>
      </c>
      <c r="I2783" s="2">
        <f t="array" ref="I2783">_xlfn.XLOOKUP(G2783,Food_Menu!A:A,Food_Menu!D:D)</f>
        <v>185.15</v>
      </c>
      <c r="J2783" s="2" t="s">
        <v>148</v>
      </c>
      <c r="K2783" s="2" t="str">
        <f t="array" ref="K2783">_xlfn.XLOOKUP(J2783,Delivery_Partners!A:A,Delivery_Partners!B:B)</f>
        <v>Delivery Partner 162</v>
      </c>
      <c r="L2783" s="3">
        <v>2</v>
      </c>
      <c r="M2783" s="2" t="s">
        <v>23</v>
      </c>
      <c r="N2783" s="2" t="s">
        <v>42</v>
      </c>
      <c r="O2783" s="3">
        <v>22</v>
      </c>
      <c r="P2783" s="13">
        <f t="shared" si="568"/>
        <v>370.3</v>
      </c>
      <c r="Q2783" s="13" t="str">
        <f t="shared" si="569"/>
        <v>Fast</v>
      </c>
      <c r="S2783" s="21"/>
    </row>
    <row r="2784" customHeight="1" spans="1:19">
      <c r="A2784" s="2" t="s">
        <v>4629</v>
      </c>
      <c r="B2784" s="28">
        <v>45662</v>
      </c>
      <c r="C2784" s="2" t="s">
        <v>4630</v>
      </c>
      <c r="D2784" s="2" t="str">
        <f t="array" ref="D2784">_xlfn.XLOOKUP(C2784,Customers!A:A,Customers!B:B)</f>
        <v>Customer 1018</v>
      </c>
      <c r="E2784" s="2" t="s">
        <v>819</v>
      </c>
      <c r="F2784" s="2" t="str">
        <f t="array" ref="F2784">_xlfn.XLOOKUP(E2784,Restaurants!A:A,Restaurants!B:B)</f>
        <v>Restaurant 004</v>
      </c>
      <c r="G2784" s="2" t="s">
        <v>1498</v>
      </c>
      <c r="H2784" s="2" t="str">
        <f t="array" ref="H2784">_xlfn.XLOOKUP(G2784,Food_Menu!A:A,Food_Menu!B:B)</f>
        <v>Food Item 0041</v>
      </c>
      <c r="I2784" s="2">
        <f t="array" ref="I2784">_xlfn.XLOOKUP(G2784,Food_Menu!A:A,Food_Menu!D:D)</f>
        <v>514.31</v>
      </c>
      <c r="J2784" s="2" t="s">
        <v>2409</v>
      </c>
      <c r="K2784" s="2" t="str">
        <f t="array" ref="K2784">_xlfn.XLOOKUP(J2784,Delivery_Partners!A:A,Delivery_Partners!B:B)</f>
        <v>Delivery Partner 050</v>
      </c>
      <c r="L2784" s="3">
        <v>1</v>
      </c>
      <c r="M2784" s="2" t="s">
        <v>23</v>
      </c>
      <c r="N2784" s="2" t="s">
        <v>55</v>
      </c>
      <c r="O2784" s="3">
        <v>31</v>
      </c>
      <c r="P2784" s="13">
        <f t="shared" si="568"/>
        <v>514.31</v>
      </c>
      <c r="Q2784" s="13" t="str">
        <f t="shared" si="569"/>
        <v>Normal</v>
      </c>
      <c r="S2784" s="21"/>
    </row>
    <row r="2785" customHeight="1" spans="1:19">
      <c r="A2785" s="2" t="s">
        <v>4631</v>
      </c>
      <c r="B2785" s="29" t="s">
        <v>2069</v>
      </c>
      <c r="C2785" s="2" t="s">
        <v>1672</v>
      </c>
      <c r="D2785" s="2" t="str">
        <f t="array" ref="D2785">_xlfn.XLOOKUP(C2785,Customers!A:A,Customers!B:B)</f>
        <v>Customer 1186</v>
      </c>
      <c r="E2785" s="2" t="s">
        <v>230</v>
      </c>
      <c r="F2785" s="2" t="str">
        <f t="array" ref="F2785">_xlfn.XLOOKUP(E2785,Restaurants!A:A,Restaurants!B:B)</f>
        <v>Restaurant 029</v>
      </c>
      <c r="G2785" s="2" t="s">
        <v>194</v>
      </c>
      <c r="H2785" s="2" t="str">
        <f t="array" ref="H2785">_xlfn.XLOOKUP(G2785,Food_Menu!A:A,Food_Menu!B:B)</f>
        <v>Food Item 0009</v>
      </c>
      <c r="I2785" s="2">
        <f t="array" ref="I2785">_xlfn.XLOOKUP(G2785,Food_Menu!A:A,Food_Menu!D:D)</f>
        <v>168.03</v>
      </c>
      <c r="J2785" s="2" t="s">
        <v>54</v>
      </c>
      <c r="K2785" s="2" t="str">
        <f t="array" ref="K2785">_xlfn.XLOOKUP(J2785,Delivery_Partners!A:A,Delivery_Partners!B:B)</f>
        <v>Delivery Partner 075</v>
      </c>
      <c r="L2785" s="3">
        <v>2</v>
      </c>
      <c r="M2785" s="2" t="s">
        <v>23</v>
      </c>
      <c r="N2785" s="2" t="s">
        <v>42</v>
      </c>
      <c r="O2785" s="3">
        <v>15</v>
      </c>
      <c r="P2785" s="13">
        <f t="shared" si="568"/>
        <v>336.06</v>
      </c>
      <c r="Q2785" s="13" t="str">
        <f t="shared" si="569"/>
        <v>Fast</v>
      </c>
      <c r="S2785" s="21"/>
    </row>
    <row r="2786" customHeight="1" spans="1:19">
      <c r="A2786" s="2" t="s">
        <v>4632</v>
      </c>
      <c r="B2786" s="29" t="s">
        <v>850</v>
      </c>
      <c r="C2786" s="2" t="s">
        <v>3527</v>
      </c>
      <c r="D2786" s="2" t="str">
        <f t="array" ref="D2786">_xlfn.XLOOKUP(C2786,Customers!A:A,Customers!B:B)</f>
        <v>Customer 0035</v>
      </c>
      <c r="E2786" s="2" t="s">
        <v>1450</v>
      </c>
      <c r="F2786" s="2" t="str">
        <f t="array" ref="F2786">_xlfn.XLOOKUP(E2786,Restaurants!A:A,Restaurants!B:B)</f>
        <v>Restaurant 024</v>
      </c>
      <c r="G2786" s="2" t="s">
        <v>650</v>
      </c>
      <c r="H2786" s="2" t="str">
        <f t="array" ref="H2786">_xlfn.XLOOKUP(G2786,Food_Menu!A:A,Food_Menu!B:B)</f>
        <v>Food Item 0209</v>
      </c>
      <c r="I2786" s="2">
        <f t="array" ref="I2786">_xlfn.XLOOKUP(G2786,Food_Menu!A:A,Food_Menu!D:D)</f>
        <v>533.6</v>
      </c>
      <c r="J2786" s="2" t="s">
        <v>1080</v>
      </c>
      <c r="K2786" s="2" t="str">
        <f t="array" ref="K2786">_xlfn.XLOOKUP(J2786,Delivery_Partners!A:A,Delivery_Partners!B:B)</f>
        <v>Delivery Partner 133</v>
      </c>
      <c r="L2786" s="3">
        <v>2</v>
      </c>
      <c r="M2786" s="2" t="s">
        <v>23</v>
      </c>
      <c r="N2786" s="2" t="s">
        <v>24</v>
      </c>
      <c r="O2786" s="3">
        <v>22</v>
      </c>
      <c r="P2786" s="13">
        <f t="shared" si="568"/>
        <v>1067.2</v>
      </c>
      <c r="Q2786" s="13" t="str">
        <f t="shared" si="569"/>
        <v>Fast</v>
      </c>
      <c r="S2786" s="21"/>
    </row>
    <row r="2787" hidden="1" customHeight="1" spans="1:19">
      <c r="A2787" s="2" t="s">
        <v>4633</v>
      </c>
      <c r="B2787" s="29" t="s">
        <v>87</v>
      </c>
      <c r="C2787" s="2" t="s">
        <v>1605</v>
      </c>
      <c r="D2787" s="2" t="str">
        <f t="array" ref="D2787">_xlfn.XLOOKUP(C2787,Customers!A:A,Customers!B:B)</f>
        <v>Customer 0579</v>
      </c>
      <c r="E2787" s="2" t="s">
        <v>726</v>
      </c>
      <c r="F2787" s="2" t="str">
        <f t="array" ref="F2787">_xlfn.XLOOKUP(E2787,Restaurants!A:A,Restaurants!B:B)</f>
        <v>Restaurant 082</v>
      </c>
      <c r="G2787" s="2" t="s">
        <v>1547</v>
      </c>
      <c r="H2787" s="2" t="str">
        <f t="array" ref="H2787">_xlfn.XLOOKUP(G2787,Food_Menu!A:A,Food_Menu!B:B)</f>
        <v>Food Item 0155</v>
      </c>
      <c r="I2787" s="2"/>
      <c r="J2787" s="2" t="s">
        <v>374</v>
      </c>
      <c r="K2787" s="2" t="str">
        <f t="array" ref="K2787">_xlfn.XLOOKUP(J2787,Delivery_Partners!A:A,Delivery_Partners!B:B)</f>
        <v>Delivery Partner 052</v>
      </c>
      <c r="L2787" s="3">
        <v>1</v>
      </c>
      <c r="M2787" s="2" t="s">
        <v>189</v>
      </c>
      <c r="N2787" s="2" t="s">
        <v>55</v>
      </c>
      <c r="O2787" s="2"/>
    </row>
    <row r="2788" customHeight="1" spans="1:19">
      <c r="A2788" s="2" t="s">
        <v>4634</v>
      </c>
      <c r="B2788" s="28">
        <v>45725</v>
      </c>
      <c r="C2788" s="2" t="s">
        <v>1065</v>
      </c>
      <c r="D2788" s="2" t="str">
        <f t="array" ref="D2788">_xlfn.XLOOKUP(C2788,Customers!A:A,Customers!B:B)</f>
        <v>Customer 0058</v>
      </c>
      <c r="E2788" s="2" t="s">
        <v>1173</v>
      </c>
      <c r="F2788" s="2" t="str">
        <f t="array" ref="F2788">_xlfn.XLOOKUP(E2788,Restaurants!A:A,Restaurants!B:B)</f>
        <v>Restaurant 080</v>
      </c>
      <c r="G2788" s="2" t="s">
        <v>147</v>
      </c>
      <c r="H2788" s="2" t="str">
        <f t="array" ref="H2788">_xlfn.XLOOKUP(G2788,Food_Menu!A:A,Food_Menu!B:B)</f>
        <v>Food Item 0139</v>
      </c>
      <c r="I2788" s="2">
        <f t="array" ref="I2788">_xlfn.XLOOKUP(G2788,Food_Menu!A:A,Food_Menu!D:D)</f>
        <v>296.6</v>
      </c>
      <c r="J2788" s="2" t="s">
        <v>48</v>
      </c>
      <c r="K2788" s="2" t="str">
        <f t="array" ref="K2788">_xlfn.XLOOKUP(J2788,Delivery_Partners!A:A,Delivery_Partners!B:B)</f>
        <v>Delivery Partner 119</v>
      </c>
      <c r="L2788" s="3">
        <v>1</v>
      </c>
      <c r="M2788" s="2" t="s">
        <v>23</v>
      </c>
      <c r="N2788" s="2" t="s">
        <v>24</v>
      </c>
      <c r="O2788" s="3">
        <v>46</v>
      </c>
      <c r="P2788" s="13">
        <f t="shared" ref="P2788:P2792" si="570">I2788*L2788</f>
        <v>296.6</v>
      </c>
      <c r="Q2788" s="13" t="str">
        <f t="shared" ref="Q2788:Q2792" si="571">IF(O2788="","Not Delivered",IF(O2788&lt;=30,"Fast",IF(O2788&lt;=60,"Normal","Slow")))</f>
        <v>Normal</v>
      </c>
      <c r="S2788" s="21"/>
    </row>
    <row r="2789" customHeight="1" spans="1:19">
      <c r="A2789" s="2" t="s">
        <v>4635</v>
      </c>
      <c r="B2789" s="29" t="s">
        <v>2013</v>
      </c>
      <c r="C2789" s="2" t="s">
        <v>4636</v>
      </c>
      <c r="D2789" s="2" t="str">
        <f t="array" ref="D2789">_xlfn.XLOOKUP(C2789,Customers!A:A,Customers!B:B)</f>
        <v>Customer 0446</v>
      </c>
      <c r="E2789" s="2" t="s">
        <v>1309</v>
      </c>
      <c r="F2789" s="2" t="str">
        <f t="array" ref="F2789">_xlfn.XLOOKUP(E2789,Restaurants!A:A,Restaurants!B:B)</f>
        <v>Restaurant 090</v>
      </c>
      <c r="G2789" s="2" t="s">
        <v>106</v>
      </c>
      <c r="H2789" s="2" t="str">
        <f t="array" ref="H2789">_xlfn.XLOOKUP(G2789,Food_Menu!A:A,Food_Menu!B:B)</f>
        <v>Food Item 0067</v>
      </c>
      <c r="I2789" s="2">
        <f t="array" ref="I2789">_xlfn.XLOOKUP(G2789,Food_Menu!A:A,Food_Menu!D:D)</f>
        <v>575.59</v>
      </c>
      <c r="J2789" s="2" t="s">
        <v>401</v>
      </c>
      <c r="K2789" s="2" t="str">
        <f t="array" ref="K2789">_xlfn.XLOOKUP(J2789,Delivery_Partners!A:A,Delivery_Partners!B:B)</f>
        <v>Delivery Partner 174</v>
      </c>
      <c r="L2789" s="3">
        <v>2</v>
      </c>
      <c r="M2789" s="2" t="s">
        <v>23</v>
      </c>
      <c r="N2789" s="2" t="s">
        <v>24</v>
      </c>
      <c r="O2789" s="3">
        <v>26</v>
      </c>
      <c r="P2789" s="13">
        <f t="shared" si="570"/>
        <v>1151.18</v>
      </c>
      <c r="Q2789" s="13" t="str">
        <f t="shared" si="571"/>
        <v>Fast</v>
      </c>
      <c r="S2789" s="21"/>
    </row>
    <row r="2790" customHeight="1" spans="1:19">
      <c r="A2790" s="2" t="s">
        <v>4637</v>
      </c>
      <c r="B2790" s="29" t="s">
        <v>1206</v>
      </c>
      <c r="C2790" s="2" t="s">
        <v>922</v>
      </c>
      <c r="D2790" s="2" t="str">
        <f t="array" ref="D2790">_xlfn.XLOOKUP(C2790,Customers!A:A,Customers!B:B)</f>
        <v>Customer 0370</v>
      </c>
      <c r="E2790" s="2" t="s">
        <v>98</v>
      </c>
      <c r="F2790" s="2" t="str">
        <f t="array" ref="F2790">_xlfn.XLOOKUP(E2790,Restaurants!A:A,Restaurants!B:B)</f>
        <v>Restaurant 012</v>
      </c>
      <c r="G2790" s="2" t="s">
        <v>966</v>
      </c>
      <c r="H2790" s="2" t="str">
        <f t="array" ref="H2790">_xlfn.XLOOKUP(G2790,Food_Menu!A:A,Food_Menu!B:B)</f>
        <v>Food Item 0024</v>
      </c>
      <c r="I2790" s="2">
        <f t="array" ref="I2790">_xlfn.XLOOKUP(G2790,Food_Menu!A:A,Food_Menu!D:D)</f>
        <v>375.96</v>
      </c>
      <c r="J2790" s="2" t="s">
        <v>236</v>
      </c>
      <c r="K2790" s="2" t="str">
        <f t="array" ref="K2790">_xlfn.XLOOKUP(J2790,Delivery_Partners!A:A,Delivery_Partners!B:B)</f>
        <v>Delivery Partner 068</v>
      </c>
      <c r="L2790" s="3">
        <v>2</v>
      </c>
      <c r="M2790" s="2" t="s">
        <v>23</v>
      </c>
      <c r="N2790" s="2" t="s">
        <v>55</v>
      </c>
      <c r="O2790" s="3">
        <v>37</v>
      </c>
      <c r="P2790" s="13">
        <f t="shared" si="570"/>
        <v>751.92</v>
      </c>
      <c r="Q2790" s="13" t="str">
        <f t="shared" si="571"/>
        <v>Normal</v>
      </c>
      <c r="S2790" s="21"/>
    </row>
    <row r="2791" customHeight="1" spans="1:19">
      <c r="A2791" s="2" t="s">
        <v>4638</v>
      </c>
      <c r="B2791" s="29" t="s">
        <v>864</v>
      </c>
      <c r="C2791" s="2" t="s">
        <v>1216</v>
      </c>
      <c r="D2791" s="2" t="str">
        <f t="array" ref="D2791">_xlfn.XLOOKUP(C2791,Customers!A:A,Customers!B:B)</f>
        <v>Customer 0727</v>
      </c>
      <c r="E2791" s="2" t="s">
        <v>917</v>
      </c>
      <c r="F2791" s="2" t="str">
        <f t="array" ref="F2791">_xlfn.XLOOKUP(E2791,Restaurants!A:A,Restaurants!B:B)</f>
        <v>Restaurant 102</v>
      </c>
      <c r="G2791" s="2" t="s">
        <v>1951</v>
      </c>
      <c r="H2791" s="2" t="str">
        <f t="array" ref="H2791">_xlfn.XLOOKUP(G2791,Food_Menu!A:A,Food_Menu!B:B)</f>
        <v>Food Item 0060</v>
      </c>
      <c r="I2791" s="2">
        <f t="array" ref="I2791">_xlfn.XLOOKUP(G2791,Food_Menu!A:A,Food_Menu!D:D)</f>
        <v>246.78</v>
      </c>
      <c r="J2791" s="2" t="s">
        <v>217</v>
      </c>
      <c r="K2791" s="2" t="str">
        <f t="array" ref="K2791">_xlfn.XLOOKUP(J2791,Delivery_Partners!A:A,Delivery_Partners!B:B)</f>
        <v>Delivery Partner 044</v>
      </c>
      <c r="L2791" s="3">
        <v>2</v>
      </c>
      <c r="M2791" s="2" t="s">
        <v>23</v>
      </c>
      <c r="N2791" s="2" t="s">
        <v>24</v>
      </c>
      <c r="O2791" s="3">
        <v>57</v>
      </c>
      <c r="P2791" s="13">
        <f t="shared" si="570"/>
        <v>493.56</v>
      </c>
      <c r="Q2791" s="13" t="str">
        <f t="shared" si="571"/>
        <v>Normal</v>
      </c>
      <c r="S2791" s="21"/>
    </row>
    <row r="2792" customHeight="1" spans="1:19">
      <c r="A2792" s="2" t="s">
        <v>4639</v>
      </c>
      <c r="B2792" s="28">
        <v>45940</v>
      </c>
      <c r="C2792" s="2" t="s">
        <v>2966</v>
      </c>
      <c r="D2792" s="2" t="str">
        <f t="array" ref="D2792">_xlfn.XLOOKUP(C2792,Customers!A:A,Customers!B:B)</f>
        <v>Customer 1091</v>
      </c>
      <c r="E2792" s="2" t="s">
        <v>281</v>
      </c>
      <c r="F2792" s="2" t="str">
        <f t="array" ref="F2792">_xlfn.XLOOKUP(E2792,Restaurants!A:A,Restaurants!B:B)</f>
        <v>Restaurant 026</v>
      </c>
      <c r="G2792" s="2" t="s">
        <v>631</v>
      </c>
      <c r="H2792" s="2" t="str">
        <f t="array" ref="H2792">_xlfn.XLOOKUP(G2792,Food_Menu!A:A,Food_Menu!B:B)</f>
        <v>Food Item 0121</v>
      </c>
      <c r="I2792" s="2">
        <f t="array" ref="I2792">_xlfn.XLOOKUP(G2792,Food_Menu!A:A,Food_Menu!D:D)</f>
        <v>249.48</v>
      </c>
      <c r="J2792" s="2" t="s">
        <v>1290</v>
      </c>
      <c r="K2792" s="2" t="str">
        <f t="array" ref="K2792">_xlfn.XLOOKUP(J2792,Delivery_Partners!A:A,Delivery_Partners!B:B)</f>
        <v>Delivery Partner 035</v>
      </c>
      <c r="L2792" s="3">
        <v>1</v>
      </c>
      <c r="M2792" s="2" t="s">
        <v>23</v>
      </c>
      <c r="N2792" s="2" t="s">
        <v>24</v>
      </c>
      <c r="O2792" s="3">
        <v>15</v>
      </c>
      <c r="P2792" s="13">
        <f t="shared" si="570"/>
        <v>249.48</v>
      </c>
      <c r="Q2792" s="13" t="str">
        <f t="shared" si="571"/>
        <v>Fast</v>
      </c>
      <c r="S2792" s="21"/>
    </row>
    <row r="2793" hidden="1" customHeight="1" spans="1:19">
      <c r="A2793" s="2" t="s">
        <v>4640</v>
      </c>
      <c r="B2793" s="29" t="s">
        <v>419</v>
      </c>
      <c r="C2793" s="2" t="s">
        <v>3937</v>
      </c>
      <c r="D2793" s="2" t="str">
        <f t="array" ref="D2793">_xlfn.XLOOKUP(C2793,Customers!A:A,Customers!B:B)</f>
        <v>Customer 0966</v>
      </c>
      <c r="E2793" s="2" t="s">
        <v>224</v>
      </c>
      <c r="F2793" s="2" t="str">
        <f t="array" ref="F2793">_xlfn.XLOOKUP(E2793,Restaurants!A:A,Restaurants!B:B)</f>
        <v>Restaurant 120</v>
      </c>
      <c r="G2793" s="2" t="s">
        <v>1063</v>
      </c>
      <c r="H2793" s="2" t="str">
        <f t="array" ref="H2793">_xlfn.XLOOKUP(G2793,Food_Menu!A:A,Food_Menu!B:B)</f>
        <v>Food Item 0153</v>
      </c>
      <c r="I2793" s="2"/>
      <c r="J2793" s="2" t="s">
        <v>684</v>
      </c>
      <c r="K2793" s="2" t="str">
        <f t="array" ref="K2793">_xlfn.XLOOKUP(J2793,Delivery_Partners!A:A,Delivery_Partners!B:B)</f>
        <v>Delivery Partner 003</v>
      </c>
      <c r="L2793" s="3">
        <v>2</v>
      </c>
      <c r="M2793" s="2" t="s">
        <v>101</v>
      </c>
      <c r="N2793" s="2" t="s">
        <v>24</v>
      </c>
      <c r="O2793" s="2"/>
    </row>
    <row r="2794" customHeight="1" spans="1:19">
      <c r="A2794" s="2" t="s">
        <v>4641</v>
      </c>
      <c r="B2794" s="28">
        <v>45910</v>
      </c>
      <c r="C2794" s="2" t="s">
        <v>1175</v>
      </c>
      <c r="D2794" s="2" t="str">
        <f t="array" ref="D2794">_xlfn.XLOOKUP(C2794,Customers!A:A,Customers!B:B)</f>
        <v>Customer 0077</v>
      </c>
      <c r="E2794" s="2" t="s">
        <v>239</v>
      </c>
      <c r="F2794" s="2" t="str">
        <f t="array" ref="F2794">_xlfn.XLOOKUP(E2794,Restaurants!A:A,Restaurants!B:B)</f>
        <v>Restaurant 105</v>
      </c>
      <c r="G2794" s="2" t="s">
        <v>163</v>
      </c>
      <c r="H2794" s="2" t="str">
        <f t="array" ref="H2794">_xlfn.XLOOKUP(G2794,Food_Menu!A:A,Food_Menu!B:B)</f>
        <v>Food Item 0071</v>
      </c>
      <c r="I2794" s="2">
        <f t="array" ref="I2794">_xlfn.XLOOKUP(G2794,Food_Menu!A:A,Food_Menu!D:D)</f>
        <v>243.5</v>
      </c>
      <c r="J2794" s="2" t="s">
        <v>374</v>
      </c>
      <c r="K2794" s="2" t="str">
        <f t="array" ref="K2794">_xlfn.XLOOKUP(J2794,Delivery_Partners!A:A,Delivery_Partners!B:B)</f>
        <v>Delivery Partner 052</v>
      </c>
      <c r="L2794" s="3">
        <v>2</v>
      </c>
      <c r="M2794" s="2" t="s">
        <v>23</v>
      </c>
      <c r="N2794" s="2" t="s">
        <v>74</v>
      </c>
      <c r="O2794" s="3">
        <v>40</v>
      </c>
      <c r="P2794" s="13">
        <f t="shared" ref="P2794:P2813" si="572">I2794*L2794</f>
        <v>487</v>
      </c>
      <c r="Q2794" s="13" t="str">
        <f t="shared" ref="Q2794:Q2813" si="573">IF(O2794="","Not Delivered",IF(O2794&lt;=30,"Fast",IF(O2794&lt;=60,"Normal","Slow")))</f>
        <v>Normal</v>
      </c>
      <c r="S2794" s="21"/>
    </row>
    <row r="2795" customHeight="1" spans="1:19">
      <c r="A2795" s="2" t="s">
        <v>4642</v>
      </c>
      <c r="B2795" s="29" t="s">
        <v>1671</v>
      </c>
      <c r="C2795" s="2" t="s">
        <v>1276</v>
      </c>
      <c r="D2795" s="2" t="str">
        <f t="array" ref="D2795">_xlfn.XLOOKUP(C2795,Customers!A:A,Customers!B:B)</f>
        <v>Customer 0289</v>
      </c>
      <c r="E2795" s="2" t="s">
        <v>260</v>
      </c>
      <c r="F2795" s="2" t="str">
        <f t="array" ref="F2795">_xlfn.XLOOKUP(E2795,Restaurants!A:A,Restaurants!B:B)</f>
        <v>Restaurant 056</v>
      </c>
      <c r="G2795" s="2" t="s">
        <v>835</v>
      </c>
      <c r="H2795" s="2" t="str">
        <f t="array" ref="H2795">_xlfn.XLOOKUP(G2795,Food_Menu!A:A,Food_Menu!B:B)</f>
        <v>Food Item 0048</v>
      </c>
      <c r="I2795" s="2">
        <f t="array" ref="I2795">_xlfn.XLOOKUP(G2795,Food_Menu!A:A,Food_Menu!D:D)</f>
        <v>226.31</v>
      </c>
      <c r="J2795" s="2" t="s">
        <v>808</v>
      </c>
      <c r="K2795" s="2" t="str">
        <f t="array" ref="K2795">_xlfn.XLOOKUP(J2795,Delivery_Partners!A:A,Delivery_Partners!B:B)</f>
        <v>Delivery Partner 153</v>
      </c>
      <c r="L2795" s="3">
        <v>1</v>
      </c>
      <c r="M2795" s="2" t="s">
        <v>23</v>
      </c>
      <c r="N2795" s="2" t="s">
        <v>74</v>
      </c>
      <c r="O2795" s="3">
        <v>50</v>
      </c>
      <c r="P2795" s="13">
        <f t="shared" si="572"/>
        <v>226.31</v>
      </c>
      <c r="Q2795" s="13" t="str">
        <f t="shared" si="573"/>
        <v>Normal</v>
      </c>
      <c r="S2795" s="21"/>
    </row>
    <row r="2796" customHeight="1" spans="1:19">
      <c r="A2796" s="2" t="s">
        <v>4643</v>
      </c>
      <c r="B2796" s="29" t="s">
        <v>1206</v>
      </c>
      <c r="C2796" s="2" t="s">
        <v>4644</v>
      </c>
      <c r="D2796" s="2" t="str">
        <f t="array" ref="D2796">_xlfn.XLOOKUP(C2796,Customers!A:A,Customers!B:B)</f>
        <v>Customer 0330</v>
      </c>
      <c r="E2796" s="2" t="s">
        <v>358</v>
      </c>
      <c r="F2796" s="2" t="str">
        <f t="array" ref="F2796">_xlfn.XLOOKUP(E2796,Restaurants!A:A,Restaurants!B:B)</f>
        <v>Restaurant 095</v>
      </c>
      <c r="G2796" s="2" t="s">
        <v>1016</v>
      </c>
      <c r="H2796" s="2" t="str">
        <f t="array" ref="H2796">_xlfn.XLOOKUP(G2796,Food_Menu!A:A,Food_Menu!B:B)</f>
        <v>Food Item 0055</v>
      </c>
      <c r="I2796" s="2">
        <f t="array" ref="I2796">_xlfn.XLOOKUP(G2796,Food_Menu!A:A,Food_Menu!D:D)</f>
        <v>601.63</v>
      </c>
      <c r="J2796" s="2" t="s">
        <v>68</v>
      </c>
      <c r="K2796" s="2" t="str">
        <f t="array" ref="K2796">_xlfn.XLOOKUP(J2796,Delivery_Partners!A:A,Delivery_Partners!B:B)</f>
        <v>Delivery Partner 046</v>
      </c>
      <c r="L2796" s="3">
        <v>1</v>
      </c>
      <c r="M2796" s="2" t="s">
        <v>23</v>
      </c>
      <c r="N2796" s="2" t="s">
        <v>74</v>
      </c>
      <c r="O2796" s="3">
        <v>47</v>
      </c>
      <c r="P2796" s="13">
        <f t="shared" si="572"/>
        <v>601.63</v>
      </c>
      <c r="Q2796" s="13" t="str">
        <f t="shared" si="573"/>
        <v>Normal</v>
      </c>
      <c r="S2796" s="21"/>
    </row>
    <row r="2797" customHeight="1" spans="1:19">
      <c r="A2797" s="2" t="s">
        <v>4645</v>
      </c>
      <c r="B2797" s="29" t="s">
        <v>44</v>
      </c>
      <c r="C2797" s="2" t="s">
        <v>3593</v>
      </c>
      <c r="D2797" s="2" t="str">
        <f t="array" ref="D2797">_xlfn.XLOOKUP(C2797,Customers!A:A,Customers!B:B)</f>
        <v>Customer 0301</v>
      </c>
      <c r="E2797" s="2" t="s">
        <v>647</v>
      </c>
      <c r="F2797" s="2" t="str">
        <f t="array" ref="F2797">_xlfn.XLOOKUP(E2797,Restaurants!A:A,Restaurants!B:B)</f>
        <v>Restaurant 081</v>
      </c>
      <c r="G2797" s="2" t="s">
        <v>1267</v>
      </c>
      <c r="H2797" s="2" t="str">
        <f t="array" ref="H2797">_xlfn.XLOOKUP(G2797,Food_Menu!A:A,Food_Menu!B:B)</f>
        <v>Food Item 0212</v>
      </c>
      <c r="I2797" s="2">
        <f t="array" ref="I2797">_xlfn.XLOOKUP(G2797,Food_Menu!A:A,Food_Menu!D:D)</f>
        <v>187.71</v>
      </c>
      <c r="J2797" s="2" t="s">
        <v>541</v>
      </c>
      <c r="K2797" s="2" t="str">
        <f t="array" ref="K2797">_xlfn.XLOOKUP(J2797,Delivery_Partners!A:A,Delivery_Partners!B:B)</f>
        <v>Delivery Partner 172</v>
      </c>
      <c r="L2797" s="3">
        <v>1</v>
      </c>
      <c r="M2797" s="2" t="s">
        <v>23</v>
      </c>
      <c r="N2797" s="2" t="s">
        <v>24</v>
      </c>
      <c r="O2797" s="3">
        <v>27</v>
      </c>
      <c r="P2797" s="13">
        <f t="shared" si="572"/>
        <v>187.71</v>
      </c>
      <c r="Q2797" s="13" t="str">
        <f t="shared" si="573"/>
        <v>Fast</v>
      </c>
      <c r="S2797" s="21"/>
    </row>
    <row r="2798" customHeight="1" spans="1:19">
      <c r="A2798" s="2" t="s">
        <v>4646</v>
      </c>
      <c r="B2798" s="29" t="s">
        <v>1270</v>
      </c>
      <c r="C2798" s="2" t="s">
        <v>2376</v>
      </c>
      <c r="D2798" s="2" t="str">
        <f t="array" ref="D2798">_xlfn.XLOOKUP(C2798,Customers!A:A,Customers!B:B)</f>
        <v>Customer 0424</v>
      </c>
      <c r="E2798" s="2" t="s">
        <v>814</v>
      </c>
      <c r="F2798" s="2" t="str">
        <f t="array" ref="F2798">_xlfn.XLOOKUP(E2798,Restaurants!A:A,Restaurants!B:B)</f>
        <v>Restaurant 093</v>
      </c>
      <c r="G2798" s="2" t="s">
        <v>147</v>
      </c>
      <c r="H2798" s="2" t="str">
        <f t="array" ref="H2798">_xlfn.XLOOKUP(G2798,Food_Menu!A:A,Food_Menu!B:B)</f>
        <v>Food Item 0139</v>
      </c>
      <c r="I2798" s="2">
        <f t="array" ref="I2798">_xlfn.XLOOKUP(G2798,Food_Menu!A:A,Food_Menu!D:D)</f>
        <v>296.6</v>
      </c>
      <c r="J2798" s="2" t="s">
        <v>541</v>
      </c>
      <c r="K2798" s="2" t="str">
        <f t="array" ref="K2798">_xlfn.XLOOKUP(J2798,Delivery_Partners!A:A,Delivery_Partners!B:B)</f>
        <v>Delivery Partner 172</v>
      </c>
      <c r="L2798" s="3">
        <v>2</v>
      </c>
      <c r="M2798" s="2" t="s">
        <v>23</v>
      </c>
      <c r="N2798" s="2" t="s">
        <v>24</v>
      </c>
      <c r="O2798" s="3">
        <v>35</v>
      </c>
      <c r="P2798" s="13">
        <f t="shared" si="572"/>
        <v>593.2</v>
      </c>
      <c r="Q2798" s="13" t="str">
        <f t="shared" si="573"/>
        <v>Normal</v>
      </c>
      <c r="S2798" s="21"/>
    </row>
    <row r="2799" customHeight="1" spans="1:19">
      <c r="A2799" s="2" t="s">
        <v>4647</v>
      </c>
      <c r="B2799" s="29" t="s">
        <v>681</v>
      </c>
      <c r="C2799" s="2" t="s">
        <v>3023</v>
      </c>
      <c r="D2799" s="2" t="str">
        <f t="array" ref="D2799">_xlfn.XLOOKUP(C2799,Customers!A:A,Customers!B:B)</f>
        <v>Customer 0729</v>
      </c>
      <c r="E2799" s="2" t="s">
        <v>498</v>
      </c>
      <c r="F2799" s="2" t="str">
        <f t="array" ref="F2799">_xlfn.XLOOKUP(E2799,Restaurants!A:A,Restaurants!B:B)</f>
        <v>Restaurant 003</v>
      </c>
      <c r="G2799" s="2" t="s">
        <v>785</v>
      </c>
      <c r="H2799" s="2" t="str">
        <f t="array" ref="H2799">_xlfn.XLOOKUP(G2799,Food_Menu!A:A,Food_Menu!B:B)</f>
        <v>Food Item 0218</v>
      </c>
      <c r="I2799" s="2">
        <f t="array" ref="I2799">_xlfn.XLOOKUP(G2799,Food_Menu!A:A,Food_Menu!D:D)</f>
        <v>579.55</v>
      </c>
      <c r="J2799" s="2" t="s">
        <v>877</v>
      </c>
      <c r="K2799" s="2" t="str">
        <f t="array" ref="K2799">_xlfn.XLOOKUP(J2799,Delivery_Partners!A:A,Delivery_Partners!B:B)</f>
        <v>Delivery Partner 123</v>
      </c>
      <c r="L2799" s="3">
        <v>1</v>
      </c>
      <c r="M2799" s="2" t="s">
        <v>23</v>
      </c>
      <c r="N2799" s="2" t="s">
        <v>24</v>
      </c>
      <c r="O2799" s="3">
        <v>17</v>
      </c>
      <c r="P2799" s="13">
        <f t="shared" si="572"/>
        <v>579.55</v>
      </c>
      <c r="Q2799" s="13" t="str">
        <f t="shared" si="573"/>
        <v>Fast</v>
      </c>
      <c r="S2799" s="21"/>
    </row>
    <row r="2800" customHeight="1" spans="1:19">
      <c r="A2800" s="2" t="s">
        <v>4648</v>
      </c>
      <c r="B2800" s="29" t="s">
        <v>1836</v>
      </c>
      <c r="C2800" s="2" t="s">
        <v>264</v>
      </c>
      <c r="D2800" s="2" t="str">
        <f t="array" ref="D2800">_xlfn.XLOOKUP(C2800,Customers!A:A,Customers!B:B)</f>
        <v>Customer 0888</v>
      </c>
      <c r="E2800" s="2" t="s">
        <v>78</v>
      </c>
      <c r="F2800" s="2" t="str">
        <f t="array" ref="F2800">_xlfn.XLOOKUP(E2800,Restaurants!A:A,Restaurants!B:B)</f>
        <v>Restaurant 011</v>
      </c>
      <c r="G2800" s="2" t="s">
        <v>1749</v>
      </c>
      <c r="H2800" s="2" t="str">
        <f t="array" ref="H2800">_xlfn.XLOOKUP(G2800,Food_Menu!A:A,Food_Menu!B:B)</f>
        <v>Food Item 0002</v>
      </c>
      <c r="I2800" s="2">
        <f t="array" ref="I2800">_xlfn.XLOOKUP(G2800,Food_Menu!A:A,Food_Menu!D:D)</f>
        <v>89.4</v>
      </c>
      <c r="J2800" s="2" t="s">
        <v>212</v>
      </c>
      <c r="K2800" s="2" t="str">
        <f t="array" ref="K2800">_xlfn.XLOOKUP(J2800,Delivery_Partners!A:A,Delivery_Partners!B:B)</f>
        <v>Delivery Partner 177</v>
      </c>
      <c r="L2800" s="3">
        <v>3</v>
      </c>
      <c r="M2800" s="2" t="s">
        <v>23</v>
      </c>
      <c r="N2800" s="2" t="s">
        <v>55</v>
      </c>
      <c r="O2800" s="3">
        <v>29</v>
      </c>
      <c r="P2800" s="13">
        <f t="shared" si="572"/>
        <v>268.2</v>
      </c>
      <c r="Q2800" s="13" t="str">
        <f t="shared" si="573"/>
        <v>Fast</v>
      </c>
      <c r="S2800" s="21"/>
    </row>
    <row r="2801" customHeight="1" spans="1:19">
      <c r="A2801" s="2" t="s">
        <v>4649</v>
      </c>
      <c r="B2801" s="29" t="s">
        <v>504</v>
      </c>
      <c r="C2801" s="2" t="s">
        <v>2811</v>
      </c>
      <c r="D2801" s="2" t="str">
        <f t="array" ref="D2801">_xlfn.XLOOKUP(C2801,Customers!A:A,Customers!B:B)</f>
        <v>Customer 1128</v>
      </c>
      <c r="E2801" s="2" t="s">
        <v>1209</v>
      </c>
      <c r="F2801" s="2" t="str">
        <f t="array" ref="F2801">_xlfn.XLOOKUP(E2801,Restaurants!A:A,Restaurants!B:B)</f>
        <v>Restaurant 109</v>
      </c>
      <c r="G2801" s="2" t="s">
        <v>1575</v>
      </c>
      <c r="H2801" s="2" t="str">
        <f t="array" ref="H2801">_xlfn.XLOOKUP(G2801,Food_Menu!A:A,Food_Menu!B:B)</f>
        <v>Food Item 0101</v>
      </c>
      <c r="I2801" s="2">
        <f t="array" ref="I2801">_xlfn.XLOOKUP(G2801,Food_Menu!A:A,Food_Menu!D:D)</f>
        <v>140.64</v>
      </c>
      <c r="J2801" s="2" t="s">
        <v>1193</v>
      </c>
      <c r="K2801" s="2" t="str">
        <f t="array" ref="K2801">_xlfn.XLOOKUP(J2801,Delivery_Partners!A:A,Delivery_Partners!B:B)</f>
        <v>Delivery Partner 074</v>
      </c>
      <c r="L2801" s="3">
        <v>1</v>
      </c>
      <c r="M2801" s="2" t="s">
        <v>23</v>
      </c>
      <c r="N2801" s="2" t="s">
        <v>74</v>
      </c>
      <c r="O2801" s="3">
        <v>35</v>
      </c>
      <c r="P2801" s="13">
        <f t="shared" si="572"/>
        <v>140.64</v>
      </c>
      <c r="Q2801" s="13" t="str">
        <f t="shared" si="573"/>
        <v>Normal</v>
      </c>
      <c r="S2801" s="21"/>
    </row>
    <row r="2802" customHeight="1" spans="1:19">
      <c r="A2802" s="2" t="s">
        <v>4650</v>
      </c>
      <c r="B2802" s="29" t="s">
        <v>925</v>
      </c>
      <c r="C2802" s="2" t="s">
        <v>59</v>
      </c>
      <c r="D2802" s="2" t="str">
        <f t="array" ref="D2802">_xlfn.XLOOKUP(C2802,Customers!A:A,Customers!B:B)</f>
        <v>Customer 0844</v>
      </c>
      <c r="E2802" s="2" t="s">
        <v>265</v>
      </c>
      <c r="F2802" s="2" t="str">
        <f t="array" ref="F2802">_xlfn.XLOOKUP(E2802,Restaurants!A:A,Restaurants!B:B)</f>
        <v>Restaurant 094</v>
      </c>
      <c r="G2802" s="2" t="s">
        <v>1575</v>
      </c>
      <c r="H2802" s="2" t="str">
        <f t="array" ref="H2802">_xlfn.XLOOKUP(G2802,Food_Menu!A:A,Food_Menu!B:B)</f>
        <v>Food Item 0101</v>
      </c>
      <c r="I2802" s="2">
        <f t="array" ref="I2802">_xlfn.XLOOKUP(G2802,Food_Menu!A:A,Food_Menu!D:D)</f>
        <v>140.64</v>
      </c>
      <c r="J2802" s="2" t="s">
        <v>1319</v>
      </c>
      <c r="K2802" s="2" t="str">
        <f t="array" ref="K2802">_xlfn.XLOOKUP(J2802,Delivery_Partners!A:A,Delivery_Partners!B:B)</f>
        <v>Delivery Partner 173</v>
      </c>
      <c r="L2802" s="3">
        <v>3</v>
      </c>
      <c r="M2802" s="2" t="s">
        <v>23</v>
      </c>
      <c r="N2802" s="2" t="s">
        <v>24</v>
      </c>
      <c r="O2802" s="3">
        <v>39</v>
      </c>
      <c r="P2802" s="13">
        <f t="shared" si="572"/>
        <v>421.92</v>
      </c>
      <c r="Q2802" s="13" t="str">
        <f t="shared" si="573"/>
        <v>Normal</v>
      </c>
      <c r="S2802" s="21"/>
    </row>
    <row r="2803" customHeight="1" spans="1:19">
      <c r="A2803" s="2" t="s">
        <v>4651</v>
      </c>
      <c r="B2803" s="28">
        <v>45965</v>
      </c>
      <c r="C2803" s="2" t="s">
        <v>19</v>
      </c>
      <c r="D2803" s="2" t="str">
        <f t="array" ref="D2803">_xlfn.XLOOKUP(C2803,Customers!A:A,Customers!B:B)</f>
        <v>Customer 0359</v>
      </c>
      <c r="E2803" s="2" t="s">
        <v>712</v>
      </c>
      <c r="F2803" s="2" t="str">
        <f t="array" ref="F2803">_xlfn.XLOOKUP(E2803,Restaurants!A:A,Restaurants!B:B)</f>
        <v>Restaurant 074</v>
      </c>
      <c r="G2803" s="2" t="s">
        <v>290</v>
      </c>
      <c r="H2803" s="2" t="str">
        <f t="array" ref="H2803">_xlfn.XLOOKUP(G2803,Food_Menu!A:A,Food_Menu!B:B)</f>
        <v>Food Item 0089</v>
      </c>
      <c r="I2803" s="2">
        <f t="array" ref="I2803">_xlfn.XLOOKUP(G2803,Food_Menu!A:A,Food_Menu!D:D)</f>
        <v>262.73</v>
      </c>
      <c r="J2803" s="2" t="s">
        <v>572</v>
      </c>
      <c r="K2803" s="2" t="str">
        <f t="array" ref="K2803">_xlfn.XLOOKUP(J2803,Delivery_Partners!A:A,Delivery_Partners!B:B)</f>
        <v>Delivery Partner 098</v>
      </c>
      <c r="L2803" s="3">
        <v>1</v>
      </c>
      <c r="M2803" s="2" t="s">
        <v>23</v>
      </c>
      <c r="N2803" s="2" t="s">
        <v>55</v>
      </c>
      <c r="O2803" s="3">
        <v>44</v>
      </c>
      <c r="P2803" s="13">
        <f t="shared" si="572"/>
        <v>262.73</v>
      </c>
      <c r="Q2803" s="13" t="str">
        <f t="shared" si="573"/>
        <v>Normal</v>
      </c>
      <c r="S2803" s="21"/>
    </row>
    <row r="2804" customHeight="1" spans="1:19">
      <c r="A2804" s="2" t="s">
        <v>4652</v>
      </c>
      <c r="B2804" s="28">
        <v>45785</v>
      </c>
      <c r="C2804" s="2" t="s">
        <v>4653</v>
      </c>
      <c r="D2804" s="2" t="str">
        <f t="array" ref="D2804">_xlfn.XLOOKUP(C2804,Customers!A:A,Customers!B:B)</f>
        <v>Customer 0221</v>
      </c>
      <c r="E2804" s="2" t="s">
        <v>523</v>
      </c>
      <c r="F2804" s="2" t="str">
        <f t="array" ref="F2804">_xlfn.XLOOKUP(E2804,Restaurants!A:A,Restaurants!B:B)</f>
        <v>Restaurant 038</v>
      </c>
      <c r="G2804" s="2" t="s">
        <v>2095</v>
      </c>
      <c r="H2804" s="2" t="str">
        <f t="array" ref="H2804">_xlfn.XLOOKUP(G2804,Food_Menu!A:A,Food_Menu!B:B)</f>
        <v>Food Item 0087</v>
      </c>
      <c r="I2804" s="2">
        <f t="array" ref="I2804">_xlfn.XLOOKUP(G2804,Food_Menu!A:A,Food_Menu!D:D)</f>
        <v>288.34</v>
      </c>
      <c r="J2804" s="2" t="s">
        <v>900</v>
      </c>
      <c r="K2804" s="2" t="str">
        <f t="array" ref="K2804">_xlfn.XLOOKUP(J2804,Delivery_Partners!A:A,Delivery_Partners!B:B)</f>
        <v>Delivery Partner 015</v>
      </c>
      <c r="L2804" s="3">
        <v>2</v>
      </c>
      <c r="M2804" s="2" t="s">
        <v>23</v>
      </c>
      <c r="N2804" s="2" t="s">
        <v>24</v>
      </c>
      <c r="O2804" s="3">
        <v>54</v>
      </c>
      <c r="P2804" s="13">
        <f t="shared" si="572"/>
        <v>576.68</v>
      </c>
      <c r="Q2804" s="13" t="str">
        <f t="shared" si="573"/>
        <v>Normal</v>
      </c>
      <c r="S2804" s="21"/>
    </row>
    <row r="2805" customHeight="1" spans="1:19">
      <c r="A2805" s="2" t="s">
        <v>4654</v>
      </c>
      <c r="B2805" s="29" t="s">
        <v>2442</v>
      </c>
      <c r="C2805" s="2" t="s">
        <v>3172</v>
      </c>
      <c r="D2805" s="2" t="str">
        <f t="array" ref="D2805">_xlfn.XLOOKUP(C2805,Customers!A:A,Customers!B:B)</f>
        <v>Customer 0453</v>
      </c>
      <c r="E2805" s="2" t="s">
        <v>193</v>
      </c>
      <c r="F2805" s="2" t="str">
        <f t="array" ref="F2805">_xlfn.XLOOKUP(E2805,Restaurants!A:A,Restaurants!B:B)</f>
        <v>Restaurant 051</v>
      </c>
      <c r="G2805" s="2" t="s">
        <v>1554</v>
      </c>
      <c r="H2805" s="2" t="str">
        <f t="array" ref="H2805">_xlfn.XLOOKUP(G2805,Food_Menu!A:A,Food_Menu!B:B)</f>
        <v>Food Item 0018</v>
      </c>
      <c r="I2805" s="2">
        <f t="array" ref="I2805">_xlfn.XLOOKUP(G2805,Food_Menu!A:A,Food_Menu!D:D)</f>
        <v>648.66</v>
      </c>
      <c r="J2805" s="2" t="s">
        <v>485</v>
      </c>
      <c r="K2805" s="2" t="str">
        <f t="array" ref="K2805">_xlfn.XLOOKUP(J2805,Delivery_Partners!A:A,Delivery_Partners!B:B)</f>
        <v>Delivery Partner 150</v>
      </c>
      <c r="L2805" s="3">
        <v>2</v>
      </c>
      <c r="M2805" s="2" t="s">
        <v>23</v>
      </c>
      <c r="N2805" s="2" t="s">
        <v>55</v>
      </c>
      <c r="O2805" s="3">
        <v>30</v>
      </c>
      <c r="P2805" s="13">
        <f t="shared" si="572"/>
        <v>1297.32</v>
      </c>
      <c r="Q2805" s="13" t="str">
        <f t="shared" si="573"/>
        <v>Fast</v>
      </c>
      <c r="S2805" s="21"/>
    </row>
    <row r="2806" customHeight="1" spans="1:19">
      <c r="A2806" s="2" t="s">
        <v>4655</v>
      </c>
      <c r="B2806" s="29" t="s">
        <v>1720</v>
      </c>
      <c r="C2806" s="2" t="s">
        <v>1182</v>
      </c>
      <c r="D2806" s="2" t="str">
        <f t="array" ref="D2806">_xlfn.XLOOKUP(C2806,Customers!A:A,Customers!B:B)</f>
        <v>Customer 0960</v>
      </c>
      <c r="E2806" s="2" t="s">
        <v>669</v>
      </c>
      <c r="F2806" s="2" t="str">
        <f t="array" ref="F2806">_xlfn.XLOOKUP(E2806,Restaurants!A:A,Restaurants!B:B)</f>
        <v>Restaurant 048</v>
      </c>
      <c r="G2806" s="2" t="s">
        <v>2712</v>
      </c>
      <c r="H2806" s="2" t="str">
        <f t="array" ref="H2806">_xlfn.XLOOKUP(G2806,Food_Menu!A:A,Food_Menu!B:B)</f>
        <v>Food Item 0008</v>
      </c>
      <c r="I2806" s="2">
        <f t="array" ref="I2806">_xlfn.XLOOKUP(G2806,Food_Menu!A:A,Food_Menu!D:D)</f>
        <v>417.54</v>
      </c>
      <c r="J2806" s="2" t="s">
        <v>541</v>
      </c>
      <c r="K2806" s="2" t="str">
        <f t="array" ref="K2806">_xlfn.XLOOKUP(J2806,Delivery_Partners!A:A,Delivery_Partners!B:B)</f>
        <v>Delivery Partner 172</v>
      </c>
      <c r="L2806" s="3">
        <v>2</v>
      </c>
      <c r="M2806" s="2" t="s">
        <v>23</v>
      </c>
      <c r="N2806" s="2" t="s">
        <v>74</v>
      </c>
      <c r="O2806" s="3">
        <v>49</v>
      </c>
      <c r="P2806" s="13">
        <f t="shared" si="572"/>
        <v>835.08</v>
      </c>
      <c r="Q2806" s="13" t="str">
        <f t="shared" si="573"/>
        <v>Normal</v>
      </c>
      <c r="S2806" s="21"/>
    </row>
    <row r="2807" customHeight="1" spans="1:19">
      <c r="A2807" s="2" t="s">
        <v>4656</v>
      </c>
      <c r="B2807" s="28">
        <v>45817</v>
      </c>
      <c r="C2807" s="2" t="s">
        <v>2963</v>
      </c>
      <c r="D2807" s="2" t="str">
        <f t="array" ref="D2807">_xlfn.XLOOKUP(C2807,Customers!A:A,Customers!B:B)</f>
        <v>Customer 1192</v>
      </c>
      <c r="E2807" s="2" t="s">
        <v>1176</v>
      </c>
      <c r="F2807" s="2" t="str">
        <f t="array" ref="F2807">_xlfn.XLOOKUP(E2807,Restaurants!A:A,Restaurants!B:B)</f>
        <v>Restaurant 053</v>
      </c>
      <c r="G2807" s="2" t="s">
        <v>67</v>
      </c>
      <c r="H2807" s="2" t="str">
        <f t="array" ref="H2807">_xlfn.XLOOKUP(G2807,Food_Menu!A:A,Food_Menu!B:B)</f>
        <v>Food Item 0172</v>
      </c>
      <c r="I2807" s="2">
        <f t="array" ref="I2807">_xlfn.XLOOKUP(G2807,Food_Menu!A:A,Food_Menu!D:D)</f>
        <v>219.12</v>
      </c>
      <c r="J2807" s="2" t="s">
        <v>286</v>
      </c>
      <c r="K2807" s="2" t="str">
        <f t="array" ref="K2807">_xlfn.XLOOKUP(J2807,Delivery_Partners!A:A,Delivery_Partners!B:B)</f>
        <v>Delivery Partner 160</v>
      </c>
      <c r="L2807" s="3">
        <v>4</v>
      </c>
      <c r="M2807" s="2" t="s">
        <v>23</v>
      </c>
      <c r="N2807" s="2" t="s">
        <v>55</v>
      </c>
      <c r="O2807" s="3">
        <v>38</v>
      </c>
      <c r="P2807" s="13">
        <f t="shared" si="572"/>
        <v>876.48</v>
      </c>
      <c r="Q2807" s="13" t="str">
        <f t="shared" si="573"/>
        <v>Normal</v>
      </c>
      <c r="S2807" s="21"/>
    </row>
    <row r="2808" customHeight="1" spans="1:19">
      <c r="A2808" s="2" t="s">
        <v>4657</v>
      </c>
      <c r="B2808" s="28">
        <v>45848</v>
      </c>
      <c r="C2808" s="2" t="s">
        <v>1796</v>
      </c>
      <c r="D2808" s="2" t="str">
        <f t="array" ref="D2808">_xlfn.XLOOKUP(C2808,Customers!A:A,Customers!B:B)</f>
        <v>Customer 0471</v>
      </c>
      <c r="E2808" s="2" t="s">
        <v>750</v>
      </c>
      <c r="F2808" s="2" t="str">
        <f t="array" ref="F2808">_xlfn.XLOOKUP(E2808,Restaurants!A:A,Restaurants!B:B)</f>
        <v>Restaurant 076</v>
      </c>
      <c r="G2808" s="2" t="s">
        <v>1192</v>
      </c>
      <c r="H2808" s="2" t="str">
        <f t="array" ref="H2808">_xlfn.XLOOKUP(G2808,Food_Menu!A:A,Food_Menu!B:B)</f>
        <v>Food Item 0097</v>
      </c>
      <c r="I2808" s="2">
        <f t="array" ref="I2808">_xlfn.XLOOKUP(G2808,Food_Menu!A:A,Food_Menu!D:D)</f>
        <v>584.54</v>
      </c>
      <c r="J2808" s="2" t="s">
        <v>1581</v>
      </c>
      <c r="K2808" s="2" t="str">
        <f t="array" ref="K2808">_xlfn.XLOOKUP(J2808,Delivery_Partners!A:A,Delivery_Partners!B:B)</f>
        <v>Delivery Partner 076</v>
      </c>
      <c r="L2808" s="3">
        <v>1</v>
      </c>
      <c r="M2808" s="2" t="s">
        <v>23</v>
      </c>
      <c r="N2808" s="2" t="s">
        <v>55</v>
      </c>
      <c r="O2808" s="3">
        <v>19</v>
      </c>
      <c r="P2808" s="13">
        <f t="shared" si="572"/>
        <v>584.54</v>
      </c>
      <c r="Q2808" s="13" t="str">
        <f t="shared" si="573"/>
        <v>Fast</v>
      </c>
      <c r="S2808" s="21"/>
    </row>
    <row r="2809" customHeight="1" spans="1:19">
      <c r="A2809" s="2" t="s">
        <v>4658</v>
      </c>
      <c r="B2809" s="29" t="s">
        <v>135</v>
      </c>
      <c r="C2809" s="2" t="s">
        <v>847</v>
      </c>
      <c r="D2809" s="2" t="str">
        <f t="array" ref="D2809">_xlfn.XLOOKUP(C2809,Customers!A:A,Customers!B:B)</f>
        <v>Customer 0212</v>
      </c>
      <c r="E2809" s="2" t="s">
        <v>421</v>
      </c>
      <c r="F2809" s="2" t="str">
        <f t="array" ref="F2809">_xlfn.XLOOKUP(E2809,Restaurants!A:A,Restaurants!B:B)</f>
        <v>Restaurant 091</v>
      </c>
      <c r="G2809" s="2" t="s">
        <v>1336</v>
      </c>
      <c r="H2809" s="2" t="str">
        <f t="array" ref="H2809">_xlfn.XLOOKUP(G2809,Food_Menu!A:A,Food_Menu!B:B)</f>
        <v>Food Item 0036</v>
      </c>
      <c r="I2809" s="2">
        <f t="array" ref="I2809">_xlfn.XLOOKUP(G2809,Food_Menu!A:A,Food_Menu!D:D)</f>
        <v>542.95</v>
      </c>
      <c r="J2809" s="2" t="s">
        <v>85</v>
      </c>
      <c r="K2809" s="2" t="str">
        <f t="array" ref="K2809">_xlfn.XLOOKUP(J2809,Delivery_Partners!A:A,Delivery_Partners!B:B)</f>
        <v>Delivery Partner 019</v>
      </c>
      <c r="L2809" s="3">
        <v>1</v>
      </c>
      <c r="M2809" s="2" t="s">
        <v>23</v>
      </c>
      <c r="N2809" s="2" t="s">
        <v>24</v>
      </c>
      <c r="O2809" s="3">
        <v>33</v>
      </c>
      <c r="P2809" s="13">
        <f t="shared" si="572"/>
        <v>542.95</v>
      </c>
      <c r="Q2809" s="13" t="str">
        <f t="shared" si="573"/>
        <v>Normal</v>
      </c>
      <c r="S2809" s="21"/>
    </row>
    <row r="2810" customHeight="1" spans="1:19">
      <c r="A2810" s="2" t="s">
        <v>4659</v>
      </c>
      <c r="B2810" s="28">
        <v>45667</v>
      </c>
      <c r="C2810" s="2" t="s">
        <v>3765</v>
      </c>
      <c r="D2810" s="2" t="str">
        <f t="array" ref="D2810">_xlfn.XLOOKUP(C2810,Customers!A:A,Customers!B:B)</f>
        <v>Customer 0006</v>
      </c>
      <c r="E2810" s="2" t="s">
        <v>275</v>
      </c>
      <c r="F2810" s="2" t="str">
        <f t="array" ref="F2810">_xlfn.XLOOKUP(E2810,Restaurants!A:A,Restaurants!B:B)</f>
        <v>Restaurant 047</v>
      </c>
      <c r="G2810" s="2" t="s">
        <v>477</v>
      </c>
      <c r="H2810" s="2" t="str">
        <f t="array" ref="H2810">_xlfn.XLOOKUP(G2810,Food_Menu!A:A,Food_Menu!B:B)</f>
        <v>Food Item 0077</v>
      </c>
      <c r="I2810" s="2">
        <f t="array" ref="I2810">_xlfn.XLOOKUP(G2810,Food_Menu!A:A,Food_Menu!D:D)</f>
        <v>161.62</v>
      </c>
      <c r="J2810" s="2" t="s">
        <v>123</v>
      </c>
      <c r="K2810" s="2" t="str">
        <f t="array" ref="K2810">_xlfn.XLOOKUP(J2810,Delivery_Partners!A:A,Delivery_Partners!B:B)</f>
        <v>Delivery Partner 106</v>
      </c>
      <c r="L2810" s="3">
        <v>1</v>
      </c>
      <c r="M2810" s="2" t="s">
        <v>23</v>
      </c>
      <c r="N2810" s="2" t="s">
        <v>24</v>
      </c>
      <c r="O2810" s="3">
        <v>36</v>
      </c>
      <c r="P2810" s="13">
        <f t="shared" si="572"/>
        <v>161.62</v>
      </c>
      <c r="Q2810" s="13" t="str">
        <f t="shared" si="573"/>
        <v>Normal</v>
      </c>
      <c r="S2810" s="21"/>
    </row>
    <row r="2811" customHeight="1" spans="1:19">
      <c r="A2811" s="2" t="s">
        <v>4660</v>
      </c>
      <c r="B2811" s="29" t="s">
        <v>546</v>
      </c>
      <c r="C2811" s="2" t="s">
        <v>1637</v>
      </c>
      <c r="D2811" s="2" t="str">
        <f t="array" ref="D2811">_xlfn.XLOOKUP(C2811,Customers!A:A,Customers!B:B)</f>
        <v>Customer 0093</v>
      </c>
      <c r="E2811" s="2" t="s">
        <v>245</v>
      </c>
      <c r="F2811" s="2" t="str">
        <f t="array" ref="F2811">_xlfn.XLOOKUP(E2811,Restaurants!A:A,Restaurants!B:B)</f>
        <v>Restaurant 101</v>
      </c>
      <c r="G2811" s="2" t="s">
        <v>1083</v>
      </c>
      <c r="H2811" s="2" t="str">
        <f t="array" ref="H2811">_xlfn.XLOOKUP(G2811,Food_Menu!A:A,Food_Menu!B:B)</f>
        <v>Food Item 0206</v>
      </c>
      <c r="I2811" s="2">
        <f t="array" ref="I2811">_xlfn.XLOOKUP(G2811,Food_Menu!A:A,Food_Menu!D:D)</f>
        <v>635.73</v>
      </c>
      <c r="J2811" s="2" t="s">
        <v>953</v>
      </c>
      <c r="K2811" s="2" t="str">
        <f t="array" ref="K2811">_xlfn.XLOOKUP(J2811,Delivery_Partners!A:A,Delivery_Partners!B:B)</f>
        <v>Delivery Partner 157</v>
      </c>
      <c r="L2811" s="3">
        <v>1</v>
      </c>
      <c r="M2811" s="2" t="s">
        <v>23</v>
      </c>
      <c r="N2811" s="2" t="s">
        <v>24</v>
      </c>
      <c r="O2811" s="3">
        <v>25</v>
      </c>
      <c r="P2811" s="13">
        <f t="shared" si="572"/>
        <v>635.73</v>
      </c>
      <c r="Q2811" s="13" t="str">
        <f t="shared" si="573"/>
        <v>Fast</v>
      </c>
      <c r="S2811" s="21"/>
    </row>
    <row r="2812" customHeight="1" spans="1:19">
      <c r="A2812" s="2" t="s">
        <v>4661</v>
      </c>
      <c r="B2812" s="29" t="s">
        <v>964</v>
      </c>
      <c r="C2812" s="2" t="s">
        <v>737</v>
      </c>
      <c r="D2812" s="2" t="str">
        <f t="array" ref="D2812">_xlfn.XLOOKUP(C2812,Customers!A:A,Customers!B:B)</f>
        <v>Customer 0765</v>
      </c>
      <c r="E2812" s="2" t="s">
        <v>78</v>
      </c>
      <c r="F2812" s="2" t="str">
        <f t="array" ref="F2812">_xlfn.XLOOKUP(E2812,Restaurants!A:A,Restaurants!B:B)</f>
        <v>Restaurant 011</v>
      </c>
      <c r="G2812" s="2" t="s">
        <v>1185</v>
      </c>
      <c r="H2812" s="2" t="str">
        <f t="array" ref="H2812">_xlfn.XLOOKUP(G2812,Food_Menu!A:A,Food_Menu!B:B)</f>
        <v>Food Item 0103</v>
      </c>
      <c r="I2812" s="2">
        <f t="array" ref="I2812">_xlfn.XLOOKUP(G2812,Food_Menu!A:A,Food_Menu!D:D)</f>
        <v>421.35</v>
      </c>
      <c r="J2812" s="2" t="s">
        <v>241</v>
      </c>
      <c r="K2812" s="2" t="str">
        <f t="array" ref="K2812">_xlfn.XLOOKUP(J2812,Delivery_Partners!A:A,Delivery_Partners!B:B)</f>
        <v>Delivery Partner 152</v>
      </c>
      <c r="L2812" s="3">
        <v>2</v>
      </c>
      <c r="M2812" s="2" t="s">
        <v>23</v>
      </c>
      <c r="N2812" s="2" t="s">
        <v>42</v>
      </c>
      <c r="O2812" s="3">
        <v>23</v>
      </c>
      <c r="P2812" s="13">
        <f t="shared" si="572"/>
        <v>842.7</v>
      </c>
      <c r="Q2812" s="13" t="str">
        <f t="shared" si="573"/>
        <v>Fast</v>
      </c>
      <c r="S2812" s="21"/>
    </row>
    <row r="2813" customHeight="1" spans="1:19">
      <c r="A2813" s="2" t="s">
        <v>4662</v>
      </c>
      <c r="B2813" s="29" t="s">
        <v>296</v>
      </c>
      <c r="C2813" s="2" t="s">
        <v>4663</v>
      </c>
      <c r="D2813" s="2" t="str">
        <f t="array" ref="D2813">_xlfn.XLOOKUP(C2813,Customers!A:A,Customers!B:B)</f>
        <v>Customer 0708</v>
      </c>
      <c r="E2813" s="2" t="s">
        <v>182</v>
      </c>
      <c r="F2813" s="2" t="str">
        <f t="array" ref="F2813">_xlfn.XLOOKUP(E2813,Restaurants!A:A,Restaurants!B:B)</f>
        <v>Restaurant 097</v>
      </c>
      <c r="G2813" s="2" t="s">
        <v>785</v>
      </c>
      <c r="H2813" s="2" t="str">
        <f t="array" ref="H2813">_xlfn.XLOOKUP(G2813,Food_Menu!A:A,Food_Menu!B:B)</f>
        <v>Food Item 0218</v>
      </c>
      <c r="I2813" s="2">
        <f t="array" ref="I2813">_xlfn.XLOOKUP(G2813,Food_Menu!A:A,Food_Menu!D:D)</f>
        <v>579.55</v>
      </c>
      <c r="J2813" s="2" t="s">
        <v>495</v>
      </c>
      <c r="K2813" s="2" t="str">
        <f t="array" ref="K2813">_xlfn.XLOOKUP(J2813,Delivery_Partners!A:A,Delivery_Partners!B:B)</f>
        <v>Delivery Partner 112</v>
      </c>
      <c r="L2813" s="3">
        <v>1</v>
      </c>
      <c r="M2813" s="2" t="s">
        <v>23</v>
      </c>
      <c r="N2813" s="2" t="s">
        <v>55</v>
      </c>
      <c r="O2813" s="3">
        <v>22</v>
      </c>
      <c r="P2813" s="13">
        <f t="shared" si="572"/>
        <v>579.55</v>
      </c>
      <c r="Q2813" s="13" t="str">
        <f t="shared" si="573"/>
        <v>Fast</v>
      </c>
      <c r="S2813" s="21"/>
    </row>
    <row r="2814" hidden="1" customHeight="1" spans="1:19">
      <c r="A2814" s="2" t="s">
        <v>4664</v>
      </c>
      <c r="B2814" s="29" t="s">
        <v>2130</v>
      </c>
      <c r="C2814" s="2" t="s">
        <v>1703</v>
      </c>
      <c r="D2814" s="2" t="str">
        <f t="array" ref="D2814">_xlfn.XLOOKUP(C2814,Customers!A:A,Customers!B:B)</f>
        <v>Customer 0772</v>
      </c>
      <c r="E2814" s="2" t="s">
        <v>726</v>
      </c>
      <c r="F2814" s="2" t="str">
        <f t="array" ref="F2814">_xlfn.XLOOKUP(E2814,Restaurants!A:A,Restaurants!B:B)</f>
        <v>Restaurant 082</v>
      </c>
      <c r="G2814" s="2" t="s">
        <v>1336</v>
      </c>
      <c r="H2814" s="2" t="str">
        <f t="array" ref="H2814">_xlfn.XLOOKUP(G2814,Food_Menu!A:A,Food_Menu!B:B)</f>
        <v>Food Item 0036</v>
      </c>
      <c r="I2814" s="2"/>
      <c r="J2814" s="2" t="s">
        <v>923</v>
      </c>
      <c r="K2814" s="2" t="str">
        <f t="array" ref="K2814">_xlfn.XLOOKUP(J2814,Delivery_Partners!A:A,Delivery_Partners!B:B)</f>
        <v>Delivery Partner 142</v>
      </c>
      <c r="L2814" s="3">
        <v>2</v>
      </c>
      <c r="M2814" s="2" t="s">
        <v>101</v>
      </c>
      <c r="N2814" s="2" t="s">
        <v>24</v>
      </c>
      <c r="O2814" s="2"/>
    </row>
    <row r="2815" customHeight="1" spans="1:19">
      <c r="A2815" s="2" t="s">
        <v>4665</v>
      </c>
      <c r="B2815" s="28">
        <v>45999</v>
      </c>
      <c r="C2815" s="2" t="s">
        <v>321</v>
      </c>
      <c r="D2815" s="2" t="str">
        <f t="array" ref="D2815">_xlfn.XLOOKUP(C2815,Customers!A:A,Customers!B:B)</f>
        <v>Customer 0030</v>
      </c>
      <c r="E2815" s="2" t="s">
        <v>110</v>
      </c>
      <c r="F2815" s="2" t="str">
        <f t="array" ref="F2815">_xlfn.XLOOKUP(E2815,Restaurants!A:A,Restaurants!B:B)</f>
        <v>Restaurant 062</v>
      </c>
      <c r="G2815" s="2" t="s">
        <v>728</v>
      </c>
      <c r="H2815" s="2" t="str">
        <f t="array" ref="H2815">_xlfn.XLOOKUP(G2815,Food_Menu!A:A,Food_Menu!B:B)</f>
        <v>Food Item 0027</v>
      </c>
      <c r="I2815" s="2">
        <f t="array" ref="I2815">_xlfn.XLOOKUP(G2815,Food_Menu!A:A,Food_Menu!D:D)</f>
        <v>364.02</v>
      </c>
      <c r="J2815" s="2" t="s">
        <v>470</v>
      </c>
      <c r="K2815" s="2" t="str">
        <f t="array" ref="K2815">_xlfn.XLOOKUP(J2815,Delivery_Partners!A:A,Delivery_Partners!B:B)</f>
        <v>Delivery Partner 006</v>
      </c>
      <c r="L2815" s="3">
        <v>1</v>
      </c>
      <c r="M2815" s="2" t="s">
        <v>23</v>
      </c>
      <c r="N2815" s="2" t="s">
        <v>24</v>
      </c>
      <c r="O2815" s="3">
        <v>25</v>
      </c>
      <c r="P2815" s="13">
        <f t="shared" ref="P2815:P2823" si="574">I2815*L2815</f>
        <v>364.02</v>
      </c>
      <c r="Q2815" s="13" t="str">
        <f t="shared" ref="Q2815:Q2823" si="575">IF(O2815="","Not Delivered",IF(O2815&lt;=30,"Fast",IF(O2815&lt;=60,"Normal","Slow")))</f>
        <v>Fast</v>
      </c>
      <c r="S2815" s="21"/>
    </row>
    <row r="2816" customHeight="1" spans="1:19">
      <c r="A2816" s="2" t="s">
        <v>4666</v>
      </c>
      <c r="B2816" s="29" t="s">
        <v>3459</v>
      </c>
      <c r="C2816" s="2" t="s">
        <v>2724</v>
      </c>
      <c r="D2816" s="2" t="str">
        <f t="array" ref="D2816">_xlfn.XLOOKUP(C2816,Customers!A:A,Customers!B:B)</f>
        <v>Customer 0525</v>
      </c>
      <c r="E2816" s="2" t="s">
        <v>532</v>
      </c>
      <c r="F2816" s="2" t="str">
        <f t="array" ref="F2816">_xlfn.XLOOKUP(E2816,Restaurants!A:A,Restaurants!B:B)</f>
        <v>Restaurant 046</v>
      </c>
      <c r="G2816" s="2" t="s">
        <v>639</v>
      </c>
      <c r="H2816" s="2" t="str">
        <f t="array" ref="H2816">_xlfn.XLOOKUP(G2816,Food_Menu!A:A,Food_Menu!B:B)</f>
        <v>Food Item 0125</v>
      </c>
      <c r="I2816" s="2">
        <f t="array" ref="I2816">_xlfn.XLOOKUP(G2816,Food_Menu!A:A,Food_Menu!D:D)</f>
        <v>261.06</v>
      </c>
      <c r="J2816" s="2" t="s">
        <v>597</v>
      </c>
      <c r="K2816" s="2" t="str">
        <f t="array" ref="K2816">_xlfn.XLOOKUP(J2816,Delivery_Partners!A:A,Delivery_Partners!B:B)</f>
        <v>Delivery Partner 113</v>
      </c>
      <c r="L2816" s="3">
        <v>3</v>
      </c>
      <c r="M2816" s="2" t="s">
        <v>23</v>
      </c>
      <c r="N2816" s="2" t="s">
        <v>24</v>
      </c>
      <c r="O2816" s="3">
        <v>50</v>
      </c>
      <c r="P2816" s="13">
        <f t="shared" si="574"/>
        <v>783.18</v>
      </c>
      <c r="Q2816" s="13" t="str">
        <f t="shared" si="575"/>
        <v>Normal</v>
      </c>
      <c r="S2816" s="21"/>
    </row>
    <row r="2817" customHeight="1" spans="1:19">
      <c r="A2817" s="2" t="s">
        <v>4667</v>
      </c>
      <c r="B2817" s="28">
        <v>45666</v>
      </c>
      <c r="C2817" s="2" t="s">
        <v>1739</v>
      </c>
      <c r="D2817" s="2" t="str">
        <f t="array" ref="D2817">_xlfn.XLOOKUP(C2817,Customers!A:A,Customers!B:B)</f>
        <v>Customer 0217</v>
      </c>
      <c r="E2817" s="2" t="s">
        <v>623</v>
      </c>
      <c r="F2817" s="2" t="str">
        <f t="array" ref="F2817">_xlfn.XLOOKUP(E2817,Restaurants!A:A,Restaurants!B:B)</f>
        <v>Restaurant 045</v>
      </c>
      <c r="G2817" s="2" t="s">
        <v>1860</v>
      </c>
      <c r="H2817" s="2" t="str">
        <f t="array" ref="H2817">_xlfn.XLOOKUP(G2817,Food_Menu!A:A,Food_Menu!B:B)</f>
        <v>Food Item 0151</v>
      </c>
      <c r="I2817" s="2">
        <f t="array" ref="I2817">_xlfn.XLOOKUP(G2817,Food_Menu!A:A,Food_Menu!D:D)</f>
        <v>500.58</v>
      </c>
      <c r="J2817" s="2" t="s">
        <v>80</v>
      </c>
      <c r="K2817" s="2" t="str">
        <f t="array" ref="K2817">_xlfn.XLOOKUP(J2817,Delivery_Partners!A:A,Delivery_Partners!B:B)</f>
        <v>Delivery Partner 020</v>
      </c>
      <c r="L2817" s="3">
        <v>1</v>
      </c>
      <c r="M2817" s="2" t="s">
        <v>23</v>
      </c>
      <c r="N2817" s="2" t="s">
        <v>24</v>
      </c>
      <c r="O2817" s="3">
        <v>15</v>
      </c>
      <c r="P2817" s="13">
        <f t="shared" si="574"/>
        <v>500.58</v>
      </c>
      <c r="Q2817" s="13" t="str">
        <f t="shared" si="575"/>
        <v>Fast</v>
      </c>
      <c r="S2817" s="21"/>
    </row>
    <row r="2818" customHeight="1" spans="1:19">
      <c r="A2818" s="2" t="s">
        <v>4668</v>
      </c>
      <c r="B2818" s="29" t="s">
        <v>2069</v>
      </c>
      <c r="C2818" s="2" t="s">
        <v>2625</v>
      </c>
      <c r="D2818" s="2" t="str">
        <f t="array" ref="D2818">_xlfn.XLOOKUP(C2818,Customers!A:A,Customers!B:B)</f>
        <v>Customer 0404</v>
      </c>
      <c r="E2818" s="2" t="s">
        <v>537</v>
      </c>
      <c r="F2818" s="2" t="str">
        <f t="array" ref="F2818">_xlfn.XLOOKUP(E2818,Restaurants!A:A,Restaurants!B:B)</f>
        <v>Restaurant 044</v>
      </c>
      <c r="G2818" s="2" t="s">
        <v>596</v>
      </c>
      <c r="H2818" s="2" t="str">
        <f t="array" ref="H2818">_xlfn.XLOOKUP(G2818,Food_Menu!A:A,Food_Menu!B:B)</f>
        <v>Food Item 0216</v>
      </c>
      <c r="I2818" s="2">
        <f t="array" ref="I2818">_xlfn.XLOOKUP(G2818,Food_Menu!A:A,Food_Menu!D:D)</f>
        <v>488.7</v>
      </c>
      <c r="J2818" s="2" t="s">
        <v>1146</v>
      </c>
      <c r="K2818" s="2" t="str">
        <f t="array" ref="K2818">_xlfn.XLOOKUP(J2818,Delivery_Partners!A:A,Delivery_Partners!B:B)</f>
        <v>Delivery Partner 135</v>
      </c>
      <c r="L2818" s="3">
        <v>4</v>
      </c>
      <c r="M2818" s="2" t="s">
        <v>23</v>
      </c>
      <c r="N2818" s="2" t="s">
        <v>24</v>
      </c>
      <c r="O2818" s="3">
        <v>36</v>
      </c>
      <c r="P2818" s="13">
        <f t="shared" si="574"/>
        <v>1954.8</v>
      </c>
      <c r="Q2818" s="13" t="str">
        <f t="shared" si="575"/>
        <v>Normal</v>
      </c>
      <c r="S2818" s="21"/>
    </row>
    <row r="2819" customHeight="1" spans="1:19">
      <c r="A2819" s="2" t="s">
        <v>4669</v>
      </c>
      <c r="B2819" s="29" t="s">
        <v>1612</v>
      </c>
      <c r="C2819" s="2" t="s">
        <v>961</v>
      </c>
      <c r="D2819" s="2" t="str">
        <f t="array" ref="D2819">_xlfn.XLOOKUP(C2819,Customers!A:A,Customers!B:B)</f>
        <v>Customer 0747</v>
      </c>
      <c r="E2819" s="2" t="s">
        <v>152</v>
      </c>
      <c r="F2819" s="2" t="str">
        <f t="array" ref="F2819">_xlfn.XLOOKUP(E2819,Restaurants!A:A,Restaurants!B:B)</f>
        <v>Restaurant 114</v>
      </c>
      <c r="G2819" s="2" t="s">
        <v>1185</v>
      </c>
      <c r="H2819" s="2" t="str">
        <f t="array" ref="H2819">_xlfn.XLOOKUP(G2819,Food_Menu!A:A,Food_Menu!B:B)</f>
        <v>Food Item 0103</v>
      </c>
      <c r="I2819" s="2">
        <f t="array" ref="I2819">_xlfn.XLOOKUP(G2819,Food_Menu!A:A,Food_Menu!D:D)</f>
        <v>421.35</v>
      </c>
      <c r="J2819" s="2" t="s">
        <v>3362</v>
      </c>
      <c r="K2819" s="2" t="str">
        <f t="array" ref="K2819">_xlfn.XLOOKUP(J2819,Delivery_Partners!A:A,Delivery_Partners!B:B)</f>
        <v>Delivery Partner 009</v>
      </c>
      <c r="L2819" s="3">
        <v>2</v>
      </c>
      <c r="M2819" s="2" t="s">
        <v>23</v>
      </c>
      <c r="N2819" s="2" t="s">
        <v>42</v>
      </c>
      <c r="O2819" s="3">
        <v>41</v>
      </c>
      <c r="P2819" s="13">
        <f t="shared" si="574"/>
        <v>842.7</v>
      </c>
      <c r="Q2819" s="13" t="str">
        <f t="shared" si="575"/>
        <v>Normal</v>
      </c>
      <c r="S2819" s="21"/>
    </row>
    <row r="2820" customHeight="1" spans="1:19">
      <c r="A2820" s="2" t="s">
        <v>4670</v>
      </c>
      <c r="B2820" s="28">
        <v>45719</v>
      </c>
      <c r="C2820" s="2" t="s">
        <v>3048</v>
      </c>
      <c r="D2820" s="2" t="str">
        <f t="array" ref="D2820">_xlfn.XLOOKUP(C2820,Customers!A:A,Customers!B:B)</f>
        <v>Customer 0331</v>
      </c>
      <c r="E2820" s="2" t="s">
        <v>819</v>
      </c>
      <c r="F2820" s="2" t="str">
        <f t="array" ref="F2820">_xlfn.XLOOKUP(E2820,Restaurants!A:A,Restaurants!B:B)</f>
        <v>Restaurant 004</v>
      </c>
      <c r="G2820" s="2" t="s">
        <v>336</v>
      </c>
      <c r="H2820" s="2" t="str">
        <f t="array" ref="H2820">_xlfn.XLOOKUP(G2820,Food_Menu!A:A,Food_Menu!B:B)</f>
        <v>Food Item 0045</v>
      </c>
      <c r="I2820" s="2">
        <f t="array" ref="I2820">_xlfn.XLOOKUP(G2820,Food_Menu!A:A,Food_Menu!D:D)</f>
        <v>263.72</v>
      </c>
      <c r="J2820" s="2" t="s">
        <v>1047</v>
      </c>
      <c r="K2820" s="2" t="str">
        <f t="array" ref="K2820">_xlfn.XLOOKUP(J2820,Delivery_Partners!A:A,Delivery_Partners!B:B)</f>
        <v>Delivery Partner 108</v>
      </c>
      <c r="L2820" s="3">
        <v>4</v>
      </c>
      <c r="M2820" s="2" t="s">
        <v>23</v>
      </c>
      <c r="N2820" s="2" t="s">
        <v>24</v>
      </c>
      <c r="O2820" s="3">
        <v>23</v>
      </c>
      <c r="P2820" s="13">
        <f t="shared" si="574"/>
        <v>1054.88</v>
      </c>
      <c r="Q2820" s="13" t="str">
        <f t="shared" si="575"/>
        <v>Fast</v>
      </c>
      <c r="S2820" s="21"/>
    </row>
    <row r="2821" customHeight="1" spans="1:19">
      <c r="A2821" s="2" t="s">
        <v>4671</v>
      </c>
      <c r="B2821" s="29" t="s">
        <v>817</v>
      </c>
      <c r="C2821" s="2" t="s">
        <v>2297</v>
      </c>
      <c r="D2821" s="2" t="str">
        <f t="array" ref="D2821">_xlfn.XLOOKUP(C2821,Customers!A:A,Customers!B:B)</f>
        <v>Customer 0792</v>
      </c>
      <c r="E2821" s="2" t="s">
        <v>39</v>
      </c>
      <c r="F2821" s="2" t="str">
        <f t="array" ref="F2821">_xlfn.XLOOKUP(E2821,Restaurants!A:A,Restaurants!B:B)</f>
        <v>Restaurant 077</v>
      </c>
      <c r="G2821" s="2" t="s">
        <v>331</v>
      </c>
      <c r="H2821" s="2" t="str">
        <f t="array" ref="H2821">_xlfn.XLOOKUP(G2821,Food_Menu!A:A,Food_Menu!B:B)</f>
        <v>Food Item 0120</v>
      </c>
      <c r="I2821" s="2">
        <f t="array" ref="I2821">_xlfn.XLOOKUP(G2821,Food_Menu!A:A,Food_Menu!D:D)</f>
        <v>569.73</v>
      </c>
      <c r="J2821" s="2" t="s">
        <v>707</v>
      </c>
      <c r="K2821" s="2" t="str">
        <f t="array" ref="K2821">_xlfn.XLOOKUP(J2821,Delivery_Partners!A:A,Delivery_Partners!B:B)</f>
        <v>Delivery Partner 171</v>
      </c>
      <c r="L2821" s="3">
        <v>2</v>
      </c>
      <c r="M2821" s="2" t="s">
        <v>23</v>
      </c>
      <c r="N2821" s="2" t="s">
        <v>74</v>
      </c>
      <c r="O2821" s="3">
        <v>32</v>
      </c>
      <c r="P2821" s="13">
        <f t="shared" si="574"/>
        <v>1139.46</v>
      </c>
      <c r="Q2821" s="13" t="str">
        <f t="shared" si="575"/>
        <v>Normal</v>
      </c>
      <c r="S2821" s="21"/>
    </row>
    <row r="2822" customHeight="1" spans="1:19">
      <c r="A2822" s="2" t="s">
        <v>4672</v>
      </c>
      <c r="B2822" s="29" t="s">
        <v>837</v>
      </c>
      <c r="C2822" s="2" t="s">
        <v>3001</v>
      </c>
      <c r="D2822" s="2" t="str">
        <f t="array" ref="D2822">_xlfn.XLOOKUP(C2822,Customers!A:A,Customers!B:B)</f>
        <v>Customer 0347</v>
      </c>
      <c r="E2822" s="2" t="s">
        <v>372</v>
      </c>
      <c r="F2822" s="2" t="str">
        <f t="array" ref="F2822">_xlfn.XLOOKUP(E2822,Restaurants!A:A,Restaurants!B:B)</f>
        <v>Restaurant 119</v>
      </c>
      <c r="G2822" s="2" t="s">
        <v>313</v>
      </c>
      <c r="H2822" s="2" t="str">
        <f t="array" ref="H2822">_xlfn.XLOOKUP(G2822,Food_Menu!A:A,Food_Menu!B:B)</f>
        <v>Food Item 0068</v>
      </c>
      <c r="I2822" s="2">
        <f t="array" ref="I2822">_xlfn.XLOOKUP(G2822,Food_Menu!A:A,Food_Menu!D:D)</f>
        <v>583.22</v>
      </c>
      <c r="J2822" s="2" t="s">
        <v>314</v>
      </c>
      <c r="K2822" s="2" t="str">
        <f t="array" ref="K2822">_xlfn.XLOOKUP(J2822,Delivery_Partners!A:A,Delivery_Partners!B:B)</f>
        <v>Delivery Partner 021</v>
      </c>
      <c r="L2822" s="3">
        <v>1</v>
      </c>
      <c r="M2822" s="2" t="s">
        <v>23</v>
      </c>
      <c r="N2822" s="2" t="s">
        <v>24</v>
      </c>
      <c r="O2822" s="3">
        <v>31</v>
      </c>
      <c r="P2822" s="13">
        <f t="shared" si="574"/>
        <v>583.22</v>
      </c>
      <c r="Q2822" s="13" t="str">
        <f t="shared" si="575"/>
        <v>Normal</v>
      </c>
      <c r="S2822" s="21"/>
    </row>
    <row r="2823" customHeight="1" spans="1:19">
      <c r="A2823" s="2" t="s">
        <v>4673</v>
      </c>
      <c r="B2823" s="29" t="s">
        <v>555</v>
      </c>
      <c r="C2823" s="2" t="s">
        <v>192</v>
      </c>
      <c r="D2823" s="2" t="str">
        <f t="array" ref="D2823">_xlfn.XLOOKUP(C2823,Customers!A:A,Customers!B:B)</f>
        <v>Customer 0613</v>
      </c>
      <c r="E2823" s="2" t="s">
        <v>157</v>
      </c>
      <c r="F2823" s="2" t="str">
        <f t="array" ref="F2823">_xlfn.XLOOKUP(E2823,Restaurants!A:A,Restaurants!B:B)</f>
        <v>Restaurant 066</v>
      </c>
      <c r="G2823" s="2" t="s">
        <v>1650</v>
      </c>
      <c r="H2823" s="2" t="str">
        <f t="array" ref="H2823">_xlfn.XLOOKUP(G2823,Food_Menu!A:A,Food_Menu!B:B)</f>
        <v>Food Item 0040</v>
      </c>
      <c r="I2823" s="2">
        <f t="array" ref="I2823">_xlfn.XLOOKUP(G2823,Food_Menu!A:A,Food_Menu!D:D)</f>
        <v>254.86</v>
      </c>
      <c r="J2823" s="2" t="s">
        <v>1930</v>
      </c>
      <c r="K2823" s="2" t="str">
        <f t="array" ref="K2823">_xlfn.XLOOKUP(J2823,Delivery_Partners!A:A,Delivery_Partners!B:B)</f>
        <v>Delivery Partner 077</v>
      </c>
      <c r="L2823" s="3">
        <v>2</v>
      </c>
      <c r="M2823" s="2" t="s">
        <v>23</v>
      </c>
      <c r="N2823" s="2" t="s">
        <v>24</v>
      </c>
      <c r="O2823" s="3">
        <v>34</v>
      </c>
      <c r="P2823" s="13">
        <f t="shared" si="574"/>
        <v>509.72</v>
      </c>
      <c r="Q2823" s="13" t="str">
        <f t="shared" si="575"/>
        <v>Normal</v>
      </c>
      <c r="S2823" s="21"/>
    </row>
    <row r="2824" hidden="1" customHeight="1" spans="1:19">
      <c r="A2824" s="2" t="s">
        <v>4674</v>
      </c>
      <c r="B2824" s="28">
        <v>45962</v>
      </c>
      <c r="C2824" s="2" t="s">
        <v>4675</v>
      </c>
      <c r="D2824" s="2" t="str">
        <f t="array" ref="D2824">_xlfn.XLOOKUP(C2824,Customers!A:A,Customers!B:B)</f>
        <v>Customer 0551</v>
      </c>
      <c r="E2824" s="2" t="s">
        <v>39</v>
      </c>
      <c r="F2824" s="2" t="str">
        <f t="array" ref="F2824">_xlfn.XLOOKUP(E2824,Restaurants!A:A,Restaurants!B:B)</f>
        <v>Restaurant 077</v>
      </c>
      <c r="G2824" s="2" t="s">
        <v>235</v>
      </c>
      <c r="H2824" s="2" t="str">
        <f t="array" ref="H2824">_xlfn.XLOOKUP(G2824,Food_Menu!A:A,Food_Menu!B:B)</f>
        <v>Food Item 0020</v>
      </c>
      <c r="I2824" s="2"/>
      <c r="J2824" s="2" t="s">
        <v>1375</v>
      </c>
      <c r="K2824" s="2" t="str">
        <f t="array" ref="K2824">_xlfn.XLOOKUP(J2824,Delivery_Partners!A:A,Delivery_Partners!B:B)</f>
        <v>Delivery Partner 008</v>
      </c>
      <c r="L2824" s="3">
        <v>1</v>
      </c>
      <c r="M2824" s="2" t="s">
        <v>101</v>
      </c>
      <c r="N2824" s="2" t="s">
        <v>42</v>
      </c>
      <c r="O2824" s="2"/>
    </row>
    <row r="2825" customHeight="1" spans="1:19">
      <c r="A2825" s="2" t="s">
        <v>4676</v>
      </c>
      <c r="B2825" s="29" t="s">
        <v>1380</v>
      </c>
      <c r="C2825" s="2" t="s">
        <v>1722</v>
      </c>
      <c r="D2825" s="2" t="str">
        <f t="array" ref="D2825">_xlfn.XLOOKUP(C2825,Customers!A:A,Customers!B:B)</f>
        <v>Customer 0461</v>
      </c>
      <c r="E2825" s="2" t="s">
        <v>566</v>
      </c>
      <c r="F2825" s="2" t="str">
        <f t="array" ref="F2825">_xlfn.XLOOKUP(E2825,Restaurants!A:A,Restaurants!B:B)</f>
        <v>Restaurant 072</v>
      </c>
      <c r="G2825" s="2" t="s">
        <v>1608</v>
      </c>
      <c r="H2825" s="2" t="str">
        <f t="array" ref="H2825">_xlfn.XLOOKUP(G2825,Food_Menu!A:A,Food_Menu!B:B)</f>
        <v>Food Item 0160</v>
      </c>
      <c r="I2825" s="2">
        <f t="array" ref="I2825">_xlfn.XLOOKUP(G2825,Food_Menu!A:A,Food_Menu!D:D)</f>
        <v>297.4</v>
      </c>
      <c r="J2825" s="2" t="s">
        <v>1045</v>
      </c>
      <c r="K2825" s="2" t="str">
        <f t="array" ref="K2825">_xlfn.XLOOKUP(J2825,Delivery_Partners!A:A,Delivery_Partners!B:B)</f>
        <v>Delivery Partner 129</v>
      </c>
      <c r="L2825" s="3">
        <v>1</v>
      </c>
      <c r="M2825" s="2" t="s">
        <v>23</v>
      </c>
      <c r="N2825" s="2" t="s">
        <v>24</v>
      </c>
      <c r="O2825" s="3">
        <v>42</v>
      </c>
      <c r="P2825" s="13">
        <f t="shared" ref="P2825:P2830" si="576">I2825*L2825</f>
        <v>297.4</v>
      </c>
      <c r="Q2825" s="13" t="str">
        <f t="shared" ref="Q2825:Q2830" si="577">IF(O2825="","Not Delivered",IF(O2825&lt;=30,"Fast",IF(O2825&lt;=60,"Normal","Slow")))</f>
        <v>Normal</v>
      </c>
      <c r="S2825" s="21"/>
    </row>
    <row r="2826" customHeight="1" spans="1:19">
      <c r="A2826" s="2" t="s">
        <v>4677</v>
      </c>
      <c r="B2826" s="28">
        <v>46002</v>
      </c>
      <c r="C2826" s="2" t="s">
        <v>2113</v>
      </c>
      <c r="D2826" s="2" t="str">
        <f t="array" ref="D2826">_xlfn.XLOOKUP(C2826,Customers!A:A,Customers!B:B)</f>
        <v>Customer 0152</v>
      </c>
      <c r="E2826" s="2" t="s">
        <v>249</v>
      </c>
      <c r="F2826" s="2" t="str">
        <f t="array" ref="F2826">_xlfn.XLOOKUP(E2826,Restaurants!A:A,Restaurants!B:B)</f>
        <v>Restaurant 061</v>
      </c>
      <c r="G2826" s="2" t="s">
        <v>426</v>
      </c>
      <c r="H2826" s="2" t="str">
        <f t="array" ref="H2826">_xlfn.XLOOKUP(G2826,Food_Menu!A:A,Food_Menu!B:B)</f>
        <v>Food Item 0142</v>
      </c>
      <c r="I2826" s="2">
        <f t="array" ref="I2826">_xlfn.XLOOKUP(G2826,Food_Menu!A:A,Food_Menu!D:D)</f>
        <v>428.17</v>
      </c>
      <c r="J2826" s="2" t="s">
        <v>107</v>
      </c>
      <c r="K2826" s="2" t="str">
        <f t="array" ref="K2826">_xlfn.XLOOKUP(J2826,Delivery_Partners!A:A,Delivery_Partners!B:B)</f>
        <v>Delivery Partner 167</v>
      </c>
      <c r="L2826" s="3">
        <v>1</v>
      </c>
      <c r="M2826" s="2" t="s">
        <v>23</v>
      </c>
      <c r="N2826" s="2" t="s">
        <v>74</v>
      </c>
      <c r="O2826" s="3">
        <v>28</v>
      </c>
      <c r="P2826" s="13">
        <f t="shared" si="576"/>
        <v>428.17</v>
      </c>
      <c r="Q2826" s="13" t="str">
        <f t="shared" si="577"/>
        <v>Fast</v>
      </c>
      <c r="S2826" s="21"/>
    </row>
    <row r="2827" customHeight="1" spans="1:19">
      <c r="A2827" s="2" t="s">
        <v>4678</v>
      </c>
      <c r="B2827" s="29" t="s">
        <v>1251</v>
      </c>
      <c r="C2827" s="2" t="s">
        <v>456</v>
      </c>
      <c r="D2827" s="2" t="str">
        <f t="array" ref="D2827">_xlfn.XLOOKUP(C2827,Customers!A:A,Customers!B:B)</f>
        <v>Customer 0692</v>
      </c>
      <c r="E2827" s="2" t="s">
        <v>750</v>
      </c>
      <c r="F2827" s="2" t="str">
        <f t="array" ref="F2827">_xlfn.XLOOKUP(E2827,Restaurants!A:A,Restaurants!B:B)</f>
        <v>Restaurant 076</v>
      </c>
      <c r="G2827" s="2" t="s">
        <v>466</v>
      </c>
      <c r="H2827" s="2" t="str">
        <f t="array" ref="H2827">_xlfn.XLOOKUP(G2827,Food_Menu!A:A,Food_Menu!B:B)</f>
        <v>Food Item 0037</v>
      </c>
      <c r="I2827" s="2">
        <f t="array" ref="I2827">_xlfn.XLOOKUP(G2827,Food_Menu!A:A,Food_Menu!D:D)</f>
        <v>570.62</v>
      </c>
      <c r="J2827" s="2" t="s">
        <v>1363</v>
      </c>
      <c r="K2827" s="2" t="str">
        <f t="array" ref="K2827">_xlfn.XLOOKUP(J2827,Delivery_Partners!A:A,Delivery_Partners!B:B)</f>
        <v>Delivery Partner 001</v>
      </c>
      <c r="L2827" s="3">
        <v>3</v>
      </c>
      <c r="M2827" s="2" t="s">
        <v>23</v>
      </c>
      <c r="N2827" s="2" t="s">
        <v>55</v>
      </c>
      <c r="O2827" s="3">
        <v>17</v>
      </c>
      <c r="P2827" s="13">
        <f t="shared" si="576"/>
        <v>1711.86</v>
      </c>
      <c r="Q2827" s="13" t="str">
        <f t="shared" si="577"/>
        <v>Fast</v>
      </c>
      <c r="S2827" s="21"/>
    </row>
    <row r="2828" customHeight="1" spans="1:19">
      <c r="A2828" s="2" t="s">
        <v>4679</v>
      </c>
      <c r="B2828" s="29" t="s">
        <v>850</v>
      </c>
      <c r="C2828" s="2" t="s">
        <v>2108</v>
      </c>
      <c r="D2828" s="2" t="str">
        <f t="array" ref="D2828">_xlfn.XLOOKUP(C2828,Customers!A:A,Customers!B:B)</f>
        <v>Customer 1189</v>
      </c>
      <c r="E2828" s="2" t="s">
        <v>1209</v>
      </c>
      <c r="F2828" s="2" t="str">
        <f t="array" ref="F2828">_xlfn.XLOOKUP(E2828,Restaurants!A:A,Restaurants!B:B)</f>
        <v>Restaurant 109</v>
      </c>
      <c r="G2828" s="2" t="s">
        <v>670</v>
      </c>
      <c r="H2828" s="2" t="str">
        <f t="array" ref="H2828">_xlfn.XLOOKUP(G2828,Food_Menu!A:A,Food_Menu!B:B)</f>
        <v>Food Item 0123</v>
      </c>
      <c r="I2828" s="2">
        <f t="array" ref="I2828">_xlfn.XLOOKUP(G2828,Food_Menu!A:A,Food_Menu!D:D)</f>
        <v>256.27</v>
      </c>
      <c r="J2828" s="2" t="s">
        <v>304</v>
      </c>
      <c r="K2828" s="2" t="str">
        <f t="array" ref="K2828">_xlfn.XLOOKUP(J2828,Delivery_Partners!A:A,Delivery_Partners!B:B)</f>
        <v>Delivery Partner 099</v>
      </c>
      <c r="L2828" s="3">
        <v>2</v>
      </c>
      <c r="M2828" s="2" t="s">
        <v>23</v>
      </c>
      <c r="N2828" s="2" t="s">
        <v>24</v>
      </c>
      <c r="O2828" s="3">
        <v>37</v>
      </c>
      <c r="P2828" s="13">
        <f t="shared" si="576"/>
        <v>512.54</v>
      </c>
      <c r="Q2828" s="13" t="str">
        <f t="shared" si="577"/>
        <v>Normal</v>
      </c>
      <c r="S2828" s="21"/>
    </row>
    <row r="2829" customHeight="1" spans="1:19">
      <c r="A2829" s="2" t="s">
        <v>4680</v>
      </c>
      <c r="B2829" s="29" t="s">
        <v>479</v>
      </c>
      <c r="C2829" s="2" t="s">
        <v>4681</v>
      </c>
      <c r="D2829" s="2" t="str">
        <f t="array" ref="D2829">_xlfn.XLOOKUP(C2829,Customers!A:A,Customers!B:B)</f>
        <v>Customer 0773</v>
      </c>
      <c r="E2829" s="2" t="s">
        <v>116</v>
      </c>
      <c r="F2829" s="2" t="str">
        <f t="array" ref="F2829">_xlfn.XLOOKUP(E2829,Restaurants!A:A,Restaurants!B:B)</f>
        <v>Restaurant 086</v>
      </c>
      <c r="G2829" s="2" t="s">
        <v>355</v>
      </c>
      <c r="H2829" s="2" t="str">
        <f t="array" ref="H2829">_xlfn.XLOOKUP(G2829,Food_Menu!A:A,Food_Menu!B:B)</f>
        <v>Food Item 0195</v>
      </c>
      <c r="I2829" s="2">
        <f t="array" ref="I2829">_xlfn.XLOOKUP(G2829,Food_Menu!A:A,Food_Menu!D:D)</f>
        <v>547.24</v>
      </c>
      <c r="J2829" s="2" t="s">
        <v>154</v>
      </c>
      <c r="K2829" s="2" t="str">
        <f t="array" ref="K2829">_xlfn.XLOOKUP(J2829,Delivery_Partners!A:A,Delivery_Partners!B:B)</f>
        <v>Delivery Partner 143</v>
      </c>
      <c r="L2829" s="3">
        <v>1</v>
      </c>
      <c r="M2829" s="2" t="s">
        <v>23</v>
      </c>
      <c r="N2829" s="2" t="s">
        <v>74</v>
      </c>
      <c r="O2829" s="3">
        <v>27</v>
      </c>
      <c r="P2829" s="13">
        <f t="shared" si="576"/>
        <v>547.24</v>
      </c>
      <c r="Q2829" s="13" t="str">
        <f t="shared" si="577"/>
        <v>Fast</v>
      </c>
      <c r="S2829" s="21"/>
    </row>
    <row r="2830" customHeight="1" spans="1:19">
      <c r="A2830" s="2" t="s">
        <v>4682</v>
      </c>
      <c r="B2830" s="29" t="s">
        <v>1551</v>
      </c>
      <c r="C2830" s="2" t="s">
        <v>1686</v>
      </c>
      <c r="D2830" s="2" t="str">
        <f t="array" ref="D2830">_xlfn.XLOOKUP(C2830,Customers!A:A,Customers!B:B)</f>
        <v>Customer 0895</v>
      </c>
      <c r="E2830" s="2" t="s">
        <v>917</v>
      </c>
      <c r="F2830" s="2" t="str">
        <f t="array" ref="F2830">_xlfn.XLOOKUP(E2830,Restaurants!A:A,Restaurants!B:B)</f>
        <v>Restaurant 102</v>
      </c>
      <c r="G2830" s="2" t="s">
        <v>457</v>
      </c>
      <c r="H2830" s="2" t="str">
        <f t="array" ref="H2830">_xlfn.XLOOKUP(G2830,Food_Menu!A:A,Food_Menu!B:B)</f>
        <v>Food Item 0180</v>
      </c>
      <c r="I2830" s="2">
        <f t="array" ref="I2830">_xlfn.XLOOKUP(G2830,Food_Menu!A:A,Food_Menu!D:D)</f>
        <v>498.49</v>
      </c>
      <c r="J2830" s="2" t="s">
        <v>909</v>
      </c>
      <c r="K2830" s="2" t="str">
        <f t="array" ref="K2830">_xlfn.XLOOKUP(J2830,Delivery_Partners!A:A,Delivery_Partners!B:B)</f>
        <v>Delivery Partner 005</v>
      </c>
      <c r="L2830" s="3">
        <v>3</v>
      </c>
      <c r="M2830" s="2" t="s">
        <v>23</v>
      </c>
      <c r="N2830" s="2" t="s">
        <v>24</v>
      </c>
      <c r="O2830" s="3">
        <v>29</v>
      </c>
      <c r="P2830" s="13">
        <f t="shared" si="576"/>
        <v>1495.47</v>
      </c>
      <c r="Q2830" s="13" t="str">
        <f t="shared" si="577"/>
        <v>Fast</v>
      </c>
      <c r="S2830" s="21"/>
    </row>
    <row r="2831" hidden="1" customHeight="1" spans="1:19">
      <c r="A2831" s="2" t="s">
        <v>4683</v>
      </c>
      <c r="B2831" s="28">
        <v>45817</v>
      </c>
      <c r="C2831" s="2" t="s">
        <v>330</v>
      </c>
      <c r="D2831" s="2" t="str">
        <f t="array" ref="D2831">_xlfn.XLOOKUP(C2831,Customers!A:A,Customers!B:B)</f>
        <v>Customer 0965</v>
      </c>
      <c r="E2831" s="2" t="s">
        <v>468</v>
      </c>
      <c r="F2831" s="2" t="str">
        <f t="array" ref="F2831">_xlfn.XLOOKUP(E2831,Restaurants!A:A,Restaurants!B:B)</f>
        <v>Restaurant 067</v>
      </c>
      <c r="G2831" s="2" t="s">
        <v>957</v>
      </c>
      <c r="H2831" s="2" t="str">
        <f t="array" ref="H2831">_xlfn.XLOOKUP(G2831,Food_Menu!A:A,Food_Menu!B:B)</f>
        <v>Food Item 0100</v>
      </c>
      <c r="I2831" s="2"/>
      <c r="J2831" s="2" t="s">
        <v>1350</v>
      </c>
      <c r="K2831" s="2" t="str">
        <f t="array" ref="K2831">_xlfn.XLOOKUP(J2831,Delivery_Partners!A:A,Delivery_Partners!B:B)</f>
        <v>Delivery Partner 087</v>
      </c>
      <c r="L2831" s="3">
        <v>1</v>
      </c>
      <c r="M2831" s="2" t="s">
        <v>189</v>
      </c>
      <c r="N2831" s="2" t="s">
        <v>24</v>
      </c>
      <c r="O2831" s="2"/>
    </row>
    <row r="2832" customHeight="1" spans="1:19">
      <c r="A2832" s="2" t="s">
        <v>4684</v>
      </c>
      <c r="B2832" s="28">
        <v>45754</v>
      </c>
      <c r="C2832" s="2" t="s">
        <v>1385</v>
      </c>
      <c r="D2832" s="2" t="str">
        <f t="array" ref="D2832">_xlfn.XLOOKUP(C2832,Customers!A:A,Customers!B:B)</f>
        <v>Customer 0046</v>
      </c>
      <c r="E2832" s="2" t="s">
        <v>814</v>
      </c>
      <c r="F2832" s="2" t="str">
        <f t="array" ref="F2832">_xlfn.XLOOKUP(E2832,Restaurants!A:A,Restaurants!B:B)</f>
        <v>Restaurant 093</v>
      </c>
      <c r="G2832" s="2" t="s">
        <v>514</v>
      </c>
      <c r="H2832" s="2" t="str">
        <f t="array" ref="H2832">_xlfn.XLOOKUP(G2832,Food_Menu!A:A,Food_Menu!B:B)</f>
        <v>Food Item 0013</v>
      </c>
      <c r="I2832" s="2">
        <f t="array" ref="I2832">_xlfn.XLOOKUP(G2832,Food_Menu!A:A,Food_Menu!D:D)</f>
        <v>584.96</v>
      </c>
      <c r="J2832" s="2" t="s">
        <v>741</v>
      </c>
      <c r="K2832" s="2" t="str">
        <f t="array" ref="K2832">_xlfn.XLOOKUP(J2832,Delivery_Partners!A:A,Delivery_Partners!B:B)</f>
        <v>Delivery Partner 024</v>
      </c>
      <c r="L2832" s="3">
        <v>1</v>
      </c>
      <c r="M2832" s="2" t="s">
        <v>23</v>
      </c>
      <c r="N2832" s="2" t="s">
        <v>74</v>
      </c>
      <c r="O2832" s="3">
        <v>30</v>
      </c>
      <c r="P2832" s="13">
        <f>I2832*L2832</f>
        <v>584.96</v>
      </c>
      <c r="Q2832" s="13" t="str">
        <f>IF(O2832="","Not Delivered",IF(O2832&lt;=30,"Fast",IF(O2832&lt;=60,"Normal","Slow")))</f>
        <v>Fast</v>
      </c>
      <c r="S2832" s="21"/>
    </row>
    <row r="2833" hidden="1" customHeight="1" spans="1:19">
      <c r="A2833" s="2" t="s">
        <v>4685</v>
      </c>
      <c r="B2833" s="29" t="s">
        <v>50</v>
      </c>
      <c r="C2833" s="2" t="s">
        <v>1093</v>
      </c>
      <c r="D2833" s="2" t="str">
        <f t="array" ref="D2833">_xlfn.XLOOKUP(C2833,Customers!A:A,Customers!B:B)</f>
        <v>Customer 0952</v>
      </c>
      <c r="E2833" s="2" t="s">
        <v>105</v>
      </c>
      <c r="F2833" s="2" t="str">
        <f t="array" ref="F2833">_xlfn.XLOOKUP(E2833,Restaurants!A:A,Restaurants!B:B)</f>
        <v>Restaurant 106</v>
      </c>
      <c r="G2833" s="2" t="s">
        <v>754</v>
      </c>
      <c r="H2833" s="2" t="str">
        <f t="array" ref="H2833">_xlfn.XLOOKUP(G2833,Food_Menu!A:A,Food_Menu!B:B)</f>
        <v>Food Item 0140</v>
      </c>
      <c r="I2833" s="2"/>
      <c r="J2833" s="2" t="s">
        <v>107</v>
      </c>
      <c r="K2833" s="2" t="str">
        <f t="array" ref="K2833">_xlfn.XLOOKUP(J2833,Delivery_Partners!A:A,Delivery_Partners!B:B)</f>
        <v>Delivery Partner 167</v>
      </c>
      <c r="L2833" s="3">
        <v>1</v>
      </c>
      <c r="M2833" s="2" t="s">
        <v>101</v>
      </c>
      <c r="N2833" s="2" t="s">
        <v>24</v>
      </c>
      <c r="O2833" s="2"/>
    </row>
    <row r="2834" customHeight="1" spans="1:19">
      <c r="A2834" s="2" t="s">
        <v>4686</v>
      </c>
      <c r="B2834" s="28">
        <v>45689</v>
      </c>
      <c r="C2834" s="2" t="s">
        <v>3549</v>
      </c>
      <c r="D2834" s="2" t="str">
        <f t="array" ref="D2834">_xlfn.XLOOKUP(C2834,Customers!A:A,Customers!B:B)</f>
        <v>Customer 0291</v>
      </c>
      <c r="E2834" s="2" t="s">
        <v>281</v>
      </c>
      <c r="F2834" s="2" t="str">
        <f t="array" ref="F2834">_xlfn.XLOOKUP(E2834,Restaurants!A:A,Restaurants!B:B)</f>
        <v>Restaurant 026</v>
      </c>
      <c r="G2834" s="2" t="s">
        <v>1530</v>
      </c>
      <c r="H2834" s="2" t="str">
        <f t="array" ref="H2834">_xlfn.XLOOKUP(G2834,Food_Menu!A:A,Food_Menu!B:B)</f>
        <v>Food Item 0114</v>
      </c>
      <c r="I2834" s="2">
        <f t="array" ref="I2834">_xlfn.XLOOKUP(G2834,Food_Menu!A:A,Food_Menu!D:D)</f>
        <v>180.58</v>
      </c>
      <c r="J2834" s="2" t="s">
        <v>100</v>
      </c>
      <c r="K2834" s="2" t="str">
        <f t="array" ref="K2834">_xlfn.XLOOKUP(J2834,Delivery_Partners!A:A,Delivery_Partners!B:B)</f>
        <v>Delivery Partner 092</v>
      </c>
      <c r="L2834" s="3">
        <v>1</v>
      </c>
      <c r="M2834" s="2" t="s">
        <v>23</v>
      </c>
      <c r="N2834" s="2" t="s">
        <v>55</v>
      </c>
      <c r="O2834" s="3">
        <v>65</v>
      </c>
      <c r="P2834" s="13">
        <f t="shared" ref="P2834:P2843" si="578">I2834*L2834</f>
        <v>180.58</v>
      </c>
      <c r="Q2834" s="13" t="str">
        <f t="shared" ref="Q2834:Q2843" si="579">IF(O2834="","Not Delivered",IF(O2834&lt;=30,"Fast",IF(O2834&lt;=60,"Normal","Slow")))</f>
        <v>Slow</v>
      </c>
      <c r="S2834" s="21"/>
    </row>
    <row r="2835" customHeight="1" spans="1:19">
      <c r="A2835" s="2" t="s">
        <v>4687</v>
      </c>
      <c r="B2835" s="28">
        <v>45872</v>
      </c>
      <c r="C2835" s="2" t="s">
        <v>3902</v>
      </c>
      <c r="D2835" s="2" t="str">
        <f t="array" ref="D2835">_xlfn.XLOOKUP(C2835,Customers!A:A,Customers!B:B)</f>
        <v>Customer 0798</v>
      </c>
      <c r="E2835" s="2" t="s">
        <v>137</v>
      </c>
      <c r="F2835" s="2" t="str">
        <f t="array" ref="F2835">_xlfn.XLOOKUP(E2835,Restaurants!A:A,Restaurants!B:B)</f>
        <v>Restaurant 104</v>
      </c>
      <c r="G2835" s="2" t="s">
        <v>659</v>
      </c>
      <c r="H2835" s="2" t="str">
        <f t="array" ref="H2835">_xlfn.XLOOKUP(G2835,Food_Menu!A:A,Food_Menu!B:B)</f>
        <v>Food Item 0203</v>
      </c>
      <c r="I2835" s="2">
        <f t="array" ref="I2835">_xlfn.XLOOKUP(G2835,Food_Menu!A:A,Food_Menu!D:D)</f>
        <v>406.91</v>
      </c>
      <c r="J2835" s="2" t="s">
        <v>1596</v>
      </c>
      <c r="K2835" s="2" t="str">
        <f t="array" ref="K2835">_xlfn.XLOOKUP(J2835,Delivery_Partners!A:A,Delivery_Partners!B:B)</f>
        <v>Delivery Partner 094</v>
      </c>
      <c r="L2835" s="3">
        <v>2</v>
      </c>
      <c r="M2835" s="2" t="s">
        <v>23</v>
      </c>
      <c r="N2835" s="2" t="s">
        <v>24</v>
      </c>
      <c r="O2835" s="3">
        <v>43</v>
      </c>
      <c r="P2835" s="13">
        <f t="shared" si="578"/>
        <v>813.82</v>
      </c>
      <c r="Q2835" s="13" t="str">
        <f t="shared" si="579"/>
        <v>Normal</v>
      </c>
      <c r="S2835" s="21"/>
    </row>
    <row r="2836" customHeight="1" spans="1:19">
      <c r="A2836" s="2" t="s">
        <v>4688</v>
      </c>
      <c r="B2836" s="28">
        <v>45881</v>
      </c>
      <c r="C2836" s="2" t="s">
        <v>3229</v>
      </c>
      <c r="D2836" s="2" t="str">
        <f t="array" ref="D2836">_xlfn.XLOOKUP(C2836,Customers!A:A,Customers!B:B)</f>
        <v>Customer 1181</v>
      </c>
      <c r="E2836" s="2" t="s">
        <v>52</v>
      </c>
      <c r="F2836" s="2" t="str">
        <f t="array" ref="F2836">_xlfn.XLOOKUP(E2836,Restaurants!A:A,Restaurants!B:B)</f>
        <v>Restaurant 083</v>
      </c>
      <c r="G2836" s="2" t="s">
        <v>1180</v>
      </c>
      <c r="H2836" s="2" t="str">
        <f t="array" ref="H2836">_xlfn.XLOOKUP(G2836,Food_Menu!A:A,Food_Menu!B:B)</f>
        <v>Food Item 0122</v>
      </c>
      <c r="I2836" s="2">
        <f t="array" ref="I2836">_xlfn.XLOOKUP(G2836,Food_Menu!A:A,Food_Menu!D:D)</f>
        <v>199.81</v>
      </c>
      <c r="J2836" s="2" t="s">
        <v>610</v>
      </c>
      <c r="K2836" s="2" t="str">
        <f t="array" ref="K2836">_xlfn.XLOOKUP(J2836,Delivery_Partners!A:A,Delivery_Partners!B:B)</f>
        <v>Delivery Partner 180</v>
      </c>
      <c r="L2836" s="3">
        <v>1</v>
      </c>
      <c r="M2836" s="2" t="s">
        <v>23</v>
      </c>
      <c r="N2836" s="2" t="s">
        <v>74</v>
      </c>
      <c r="O2836" s="3">
        <v>51</v>
      </c>
      <c r="P2836" s="13">
        <f t="shared" si="578"/>
        <v>199.81</v>
      </c>
      <c r="Q2836" s="13" t="str">
        <f t="shared" si="579"/>
        <v>Normal</v>
      </c>
      <c r="S2836" s="21"/>
    </row>
    <row r="2837" customHeight="1" spans="1:19">
      <c r="A2837" s="2" t="s">
        <v>4689</v>
      </c>
      <c r="B2837" s="29" t="s">
        <v>103</v>
      </c>
      <c r="C2837" s="2" t="s">
        <v>4457</v>
      </c>
      <c r="D2837" s="2" t="str">
        <f t="array" ref="D2837">_xlfn.XLOOKUP(C2837,Customers!A:A,Customers!B:B)</f>
        <v>Customer 1074</v>
      </c>
      <c r="E2837" s="2" t="s">
        <v>143</v>
      </c>
      <c r="F2837" s="2" t="str">
        <f t="array" ref="F2837">_xlfn.XLOOKUP(E2837,Restaurants!A:A,Restaurants!B:B)</f>
        <v>Restaurant 054</v>
      </c>
      <c r="G2837" s="2" t="s">
        <v>1723</v>
      </c>
      <c r="H2837" s="2" t="str">
        <f t="array" ref="H2837">_xlfn.XLOOKUP(G2837,Food_Menu!A:A,Food_Menu!B:B)</f>
        <v>Food Item 0163</v>
      </c>
      <c r="I2837" s="2">
        <f t="array" ref="I2837">_xlfn.XLOOKUP(G2837,Food_Menu!A:A,Food_Menu!D:D)</f>
        <v>132.59</v>
      </c>
      <c r="J2837" s="2" t="s">
        <v>923</v>
      </c>
      <c r="K2837" s="2" t="str">
        <f t="array" ref="K2837">_xlfn.XLOOKUP(J2837,Delivery_Partners!A:A,Delivery_Partners!B:B)</f>
        <v>Delivery Partner 142</v>
      </c>
      <c r="L2837" s="3">
        <v>1</v>
      </c>
      <c r="M2837" s="2" t="s">
        <v>23</v>
      </c>
      <c r="N2837" s="2" t="s">
        <v>24</v>
      </c>
      <c r="O2837" s="3">
        <v>41</v>
      </c>
      <c r="P2837" s="13">
        <f t="shared" si="578"/>
        <v>132.59</v>
      </c>
      <c r="Q2837" s="13" t="str">
        <f t="shared" si="579"/>
        <v>Normal</v>
      </c>
      <c r="S2837" s="21"/>
    </row>
    <row r="2838" customHeight="1" spans="1:19">
      <c r="A2838" s="2" t="s">
        <v>4690</v>
      </c>
      <c r="B2838" s="29" t="s">
        <v>1346</v>
      </c>
      <c r="C2838" s="2" t="s">
        <v>312</v>
      </c>
      <c r="D2838" s="2" t="str">
        <f t="array" ref="D2838">_xlfn.XLOOKUP(C2838,Customers!A:A,Customers!B:B)</f>
        <v>Customer 0498</v>
      </c>
      <c r="E2838" s="2" t="s">
        <v>814</v>
      </c>
      <c r="F2838" s="2" t="str">
        <f t="array" ref="F2838">_xlfn.XLOOKUP(E2838,Restaurants!A:A,Restaurants!B:B)</f>
        <v>Restaurant 093</v>
      </c>
      <c r="G2838" s="2" t="s">
        <v>751</v>
      </c>
      <c r="H2838" s="2" t="str">
        <f t="array" ref="H2838">_xlfn.XLOOKUP(G2838,Food_Menu!A:A,Food_Menu!B:B)</f>
        <v>Food Item 0117</v>
      </c>
      <c r="I2838" s="2">
        <f t="array" ref="I2838">_xlfn.XLOOKUP(G2838,Food_Menu!A:A,Food_Menu!D:D)</f>
        <v>279.52</v>
      </c>
      <c r="J2838" s="2" t="s">
        <v>256</v>
      </c>
      <c r="K2838" s="2" t="str">
        <f t="array" ref="K2838">_xlfn.XLOOKUP(J2838,Delivery_Partners!A:A,Delivery_Partners!B:B)</f>
        <v>Delivery Partner 057</v>
      </c>
      <c r="L2838" s="3">
        <v>1</v>
      </c>
      <c r="M2838" s="2" t="s">
        <v>23</v>
      </c>
      <c r="N2838" s="2" t="s">
        <v>24</v>
      </c>
      <c r="O2838" s="3">
        <v>36</v>
      </c>
      <c r="P2838" s="13">
        <f t="shared" si="578"/>
        <v>279.52</v>
      </c>
      <c r="Q2838" s="13" t="str">
        <f t="shared" si="579"/>
        <v>Normal</v>
      </c>
      <c r="S2838" s="21"/>
    </row>
    <row r="2839" customHeight="1" spans="1:19">
      <c r="A2839" s="2" t="s">
        <v>4691</v>
      </c>
      <c r="B2839" s="29" t="s">
        <v>1049</v>
      </c>
      <c r="C2839" s="2" t="s">
        <v>1167</v>
      </c>
      <c r="D2839" s="2" t="str">
        <f t="array" ref="D2839">_xlfn.XLOOKUP(C2839,Customers!A:A,Customers!B:B)</f>
        <v>Customer 1006</v>
      </c>
      <c r="E2839" s="2" t="s">
        <v>254</v>
      </c>
      <c r="F2839" s="2" t="str">
        <f t="array" ref="F2839">_xlfn.XLOOKUP(E2839,Restaurants!A:A,Restaurants!B:B)</f>
        <v>Restaurant 021</v>
      </c>
      <c r="G2839" s="2" t="s">
        <v>1318</v>
      </c>
      <c r="H2839" s="2" t="str">
        <f t="array" ref="H2839">_xlfn.XLOOKUP(G2839,Food_Menu!A:A,Food_Menu!B:B)</f>
        <v>Food Item 0119</v>
      </c>
      <c r="I2839" s="2">
        <f t="array" ref="I2839">_xlfn.XLOOKUP(G2839,Food_Menu!A:A,Food_Menu!D:D)</f>
        <v>220.83</v>
      </c>
      <c r="J2839" s="2" t="s">
        <v>91</v>
      </c>
      <c r="K2839" s="2" t="str">
        <f t="array" ref="K2839">_xlfn.XLOOKUP(J2839,Delivery_Partners!A:A,Delivery_Partners!B:B)</f>
        <v>Delivery Partner 114</v>
      </c>
      <c r="L2839" s="3">
        <v>3</v>
      </c>
      <c r="M2839" s="2" t="s">
        <v>23</v>
      </c>
      <c r="N2839" s="2" t="s">
        <v>74</v>
      </c>
      <c r="O2839" s="3">
        <v>41</v>
      </c>
      <c r="P2839" s="13">
        <f t="shared" si="578"/>
        <v>662.49</v>
      </c>
      <c r="Q2839" s="13" t="str">
        <f t="shared" si="579"/>
        <v>Normal</v>
      </c>
      <c r="S2839" s="21"/>
    </row>
    <row r="2840" customHeight="1" spans="1:19">
      <c r="A2840" s="2" t="s">
        <v>4692</v>
      </c>
      <c r="B2840" s="29" t="s">
        <v>269</v>
      </c>
      <c r="C2840" s="2" t="s">
        <v>2687</v>
      </c>
      <c r="D2840" s="2" t="str">
        <f t="array" ref="D2840">_xlfn.XLOOKUP(C2840,Customers!A:A,Customers!B:B)</f>
        <v>Customer 0743</v>
      </c>
      <c r="E2840" s="2" t="s">
        <v>1342</v>
      </c>
      <c r="F2840" s="2" t="str">
        <f t="array" ref="F2840">_xlfn.XLOOKUP(E2840,Restaurants!A:A,Restaurants!B:B)</f>
        <v>Restaurant 084</v>
      </c>
      <c r="G2840" s="2" t="s">
        <v>373</v>
      </c>
      <c r="H2840" s="2" t="str">
        <f t="array" ref="H2840">_xlfn.XLOOKUP(G2840,Food_Menu!A:A,Food_Menu!B:B)</f>
        <v>Food Item 0070</v>
      </c>
      <c r="I2840" s="2">
        <f t="array" ref="I2840">_xlfn.XLOOKUP(G2840,Food_Menu!A:A,Food_Menu!D:D)</f>
        <v>329.84</v>
      </c>
      <c r="J2840" s="2" t="s">
        <v>714</v>
      </c>
      <c r="K2840" s="2" t="str">
        <f t="array" ref="K2840">_xlfn.XLOOKUP(J2840,Delivery_Partners!A:A,Delivery_Partners!B:B)</f>
        <v>Delivery Partner 054</v>
      </c>
      <c r="L2840" s="3">
        <v>2</v>
      </c>
      <c r="M2840" s="2" t="s">
        <v>23</v>
      </c>
      <c r="N2840" s="2" t="s">
        <v>55</v>
      </c>
      <c r="O2840" s="3">
        <v>41</v>
      </c>
      <c r="P2840" s="13">
        <f t="shared" si="578"/>
        <v>659.68</v>
      </c>
      <c r="Q2840" s="13" t="str">
        <f t="shared" si="579"/>
        <v>Normal</v>
      </c>
      <c r="S2840" s="21"/>
    </row>
    <row r="2841" customHeight="1" spans="1:19">
      <c r="A2841" s="2" t="s">
        <v>4693</v>
      </c>
      <c r="B2841" s="29" t="s">
        <v>1049</v>
      </c>
      <c r="C2841" s="2" t="s">
        <v>4694</v>
      </c>
      <c r="D2841" s="2" t="str">
        <f t="array" ref="D2841">_xlfn.XLOOKUP(C2841,Customers!A:A,Customers!B:B)</f>
        <v>Customer 0160</v>
      </c>
      <c r="E2841" s="2" t="s">
        <v>177</v>
      </c>
      <c r="F2841" s="2" t="str">
        <f t="array" ref="F2841">_xlfn.XLOOKUP(E2841,Restaurants!A:A,Restaurants!B:B)</f>
        <v>Restaurant 070</v>
      </c>
      <c r="G2841" s="2" t="s">
        <v>290</v>
      </c>
      <c r="H2841" s="2" t="str">
        <f t="array" ref="H2841">_xlfn.XLOOKUP(G2841,Food_Menu!A:A,Food_Menu!B:B)</f>
        <v>Food Item 0089</v>
      </c>
      <c r="I2841" s="2">
        <f t="array" ref="I2841">_xlfn.XLOOKUP(G2841,Food_Menu!A:A,Food_Menu!D:D)</f>
        <v>262.73</v>
      </c>
      <c r="J2841" s="2" t="s">
        <v>1596</v>
      </c>
      <c r="K2841" s="2" t="str">
        <f t="array" ref="K2841">_xlfn.XLOOKUP(J2841,Delivery_Partners!A:A,Delivery_Partners!B:B)</f>
        <v>Delivery Partner 094</v>
      </c>
      <c r="L2841" s="3">
        <v>1</v>
      </c>
      <c r="M2841" s="2" t="s">
        <v>23</v>
      </c>
      <c r="N2841" s="2" t="s">
        <v>42</v>
      </c>
      <c r="O2841" s="3">
        <v>45</v>
      </c>
      <c r="P2841" s="13">
        <f t="shared" si="578"/>
        <v>262.73</v>
      </c>
      <c r="Q2841" s="13" t="str">
        <f t="shared" si="579"/>
        <v>Normal</v>
      </c>
      <c r="S2841" s="21"/>
    </row>
    <row r="2842" customHeight="1" spans="1:19">
      <c r="A2842" s="2" t="s">
        <v>4695</v>
      </c>
      <c r="B2842" s="29" t="s">
        <v>3171</v>
      </c>
      <c r="C2842" s="2" t="s">
        <v>3873</v>
      </c>
      <c r="D2842" s="2" t="str">
        <f t="array" ref="D2842">_xlfn.XLOOKUP(C2842,Customers!A:A,Customers!B:B)</f>
        <v>Customer 0288</v>
      </c>
      <c r="E2842" s="2" t="s">
        <v>771</v>
      </c>
      <c r="F2842" s="2" t="str">
        <f t="array" ref="F2842">_xlfn.XLOOKUP(E2842,Restaurants!A:A,Restaurants!B:B)</f>
        <v>Restaurant 107</v>
      </c>
      <c r="G2842" s="2" t="s">
        <v>687</v>
      </c>
      <c r="H2842" s="2" t="str">
        <f t="array" ref="H2842">_xlfn.XLOOKUP(G2842,Food_Menu!A:A,Food_Menu!B:B)</f>
        <v>Food Item 0066</v>
      </c>
      <c r="I2842" s="2">
        <f t="array" ref="I2842">_xlfn.XLOOKUP(G2842,Food_Menu!A:A,Food_Menu!D:D)</f>
        <v>648.68</v>
      </c>
      <c r="J2842" s="2" t="s">
        <v>811</v>
      </c>
      <c r="K2842" s="2" t="str">
        <f t="array" ref="K2842">_xlfn.XLOOKUP(J2842,Delivery_Partners!A:A,Delivery_Partners!B:B)</f>
        <v>Delivery Partner 147</v>
      </c>
      <c r="L2842" s="3">
        <v>2</v>
      </c>
      <c r="M2842" s="2" t="s">
        <v>23</v>
      </c>
      <c r="N2842" s="2" t="s">
        <v>24</v>
      </c>
      <c r="O2842" s="3">
        <v>36</v>
      </c>
      <c r="P2842" s="13">
        <f t="shared" si="578"/>
        <v>1297.36</v>
      </c>
      <c r="Q2842" s="13" t="str">
        <f t="shared" si="579"/>
        <v>Normal</v>
      </c>
      <c r="S2842" s="21"/>
    </row>
    <row r="2843" customHeight="1" spans="1:19">
      <c r="A2843" s="2" t="s">
        <v>4696</v>
      </c>
      <c r="B2843" s="29" t="s">
        <v>411</v>
      </c>
      <c r="C2843" s="2" t="s">
        <v>2415</v>
      </c>
      <c r="D2843" s="2" t="str">
        <f t="array" ref="D2843">_xlfn.XLOOKUP(C2843,Customers!A:A,Customers!B:B)</f>
        <v>Customer 1149</v>
      </c>
      <c r="E2843" s="2" t="s">
        <v>131</v>
      </c>
      <c r="F2843" s="2" t="str">
        <f t="array" ref="F2843">_xlfn.XLOOKUP(E2843,Restaurants!A:A,Restaurants!B:B)</f>
        <v>Restaurant 075</v>
      </c>
      <c r="G2843" s="2" t="s">
        <v>363</v>
      </c>
      <c r="H2843" s="2" t="str">
        <f t="array" ref="H2843">_xlfn.XLOOKUP(G2843,Food_Menu!A:A,Food_Menu!B:B)</f>
        <v>Food Item 0102</v>
      </c>
      <c r="I2843" s="2">
        <f t="array" ref="I2843">_xlfn.XLOOKUP(G2843,Food_Menu!A:A,Food_Menu!D:D)</f>
        <v>630.13</v>
      </c>
      <c r="J2843" s="2" t="s">
        <v>707</v>
      </c>
      <c r="K2843" s="2" t="str">
        <f t="array" ref="K2843">_xlfn.XLOOKUP(J2843,Delivery_Partners!A:A,Delivery_Partners!B:B)</f>
        <v>Delivery Partner 171</v>
      </c>
      <c r="L2843" s="3">
        <v>1</v>
      </c>
      <c r="M2843" s="2" t="s">
        <v>23</v>
      </c>
      <c r="N2843" s="2" t="s">
        <v>55</v>
      </c>
      <c r="O2843" s="3">
        <v>19</v>
      </c>
      <c r="P2843" s="13">
        <f t="shared" si="578"/>
        <v>630.13</v>
      </c>
      <c r="Q2843" s="13" t="str">
        <f t="shared" si="579"/>
        <v>Fast</v>
      </c>
      <c r="S2843" s="21"/>
    </row>
    <row r="2844" hidden="1" customHeight="1" spans="1:19">
      <c r="A2844" s="2" t="s">
        <v>4697</v>
      </c>
      <c r="B2844" s="28">
        <v>45757</v>
      </c>
      <c r="C2844" s="2" t="s">
        <v>4072</v>
      </c>
      <c r="D2844" s="2" t="str">
        <f t="array" ref="D2844">_xlfn.XLOOKUP(C2844,Customers!A:A,Customers!B:B)</f>
        <v>Customer 1099</v>
      </c>
      <c r="E2844" s="2" t="s">
        <v>345</v>
      </c>
      <c r="F2844" s="2" t="str">
        <f t="array" ref="F2844">_xlfn.XLOOKUP(E2844,Restaurants!A:A,Restaurants!B:B)</f>
        <v>Restaurant 064</v>
      </c>
      <c r="G2844" s="2" t="s">
        <v>1973</v>
      </c>
      <c r="H2844" s="2" t="str">
        <f t="array" ref="H2844">_xlfn.XLOOKUP(G2844,Food_Menu!A:A,Food_Menu!B:B)</f>
        <v>Food Item 0210</v>
      </c>
      <c r="I2844" s="2"/>
      <c r="J2844" s="2" t="s">
        <v>541</v>
      </c>
      <c r="K2844" s="2" t="str">
        <f t="array" ref="K2844">_xlfn.XLOOKUP(J2844,Delivery_Partners!A:A,Delivery_Partners!B:B)</f>
        <v>Delivery Partner 172</v>
      </c>
      <c r="L2844" s="3">
        <v>3</v>
      </c>
      <c r="M2844" s="2" t="s">
        <v>101</v>
      </c>
      <c r="N2844" s="2" t="s">
        <v>24</v>
      </c>
      <c r="O2844" s="2"/>
    </row>
    <row r="2845" customHeight="1" spans="1:19">
      <c r="A2845" s="2" t="s">
        <v>4698</v>
      </c>
      <c r="B2845" s="29" t="s">
        <v>955</v>
      </c>
      <c r="C2845" s="2" t="s">
        <v>4699</v>
      </c>
      <c r="D2845" s="2" t="str">
        <f t="array" ref="D2845">_xlfn.XLOOKUP(C2845,Customers!A:A,Customers!B:B)</f>
        <v>Customer 1071</v>
      </c>
      <c r="E2845" s="2" t="s">
        <v>578</v>
      </c>
      <c r="F2845" s="2" t="str">
        <f t="array" ref="F2845">_xlfn.XLOOKUP(E2845,Restaurants!A:A,Restaurants!B:B)</f>
        <v>Restaurant 063</v>
      </c>
      <c r="G2845" s="2" t="s">
        <v>308</v>
      </c>
      <c r="H2845" s="2" t="str">
        <f t="array" ref="H2845">_xlfn.XLOOKUP(G2845,Food_Menu!A:A,Food_Menu!B:B)</f>
        <v>Food Item 0076</v>
      </c>
      <c r="I2845" s="2">
        <f t="array" ref="I2845">_xlfn.XLOOKUP(G2845,Food_Menu!A:A,Food_Menu!D:D)</f>
        <v>82.28</v>
      </c>
      <c r="J2845" s="2" t="s">
        <v>1122</v>
      </c>
      <c r="K2845" s="2" t="str">
        <f t="array" ref="K2845">_xlfn.XLOOKUP(J2845,Delivery_Partners!A:A,Delivery_Partners!B:B)</f>
        <v>Delivery Partner 090</v>
      </c>
      <c r="L2845" s="3">
        <v>1</v>
      </c>
      <c r="M2845" s="2" t="s">
        <v>23</v>
      </c>
      <c r="N2845" s="2" t="s">
        <v>24</v>
      </c>
      <c r="O2845" s="3">
        <v>41</v>
      </c>
      <c r="P2845" s="13">
        <f t="shared" ref="P2845:P2852" si="580">I2845*L2845</f>
        <v>82.28</v>
      </c>
      <c r="Q2845" s="13" t="str">
        <f t="shared" ref="Q2845:Q2852" si="581">IF(O2845="","Not Delivered",IF(O2845&lt;=30,"Fast",IF(O2845&lt;=60,"Normal","Slow")))</f>
        <v>Normal</v>
      </c>
      <c r="S2845" s="21"/>
    </row>
    <row r="2846" customHeight="1" spans="1:19">
      <c r="A2846" s="2" t="s">
        <v>4700</v>
      </c>
      <c r="B2846" s="29" t="s">
        <v>2146</v>
      </c>
      <c r="C2846" s="2" t="s">
        <v>2392</v>
      </c>
      <c r="D2846" s="2" t="str">
        <f t="array" ref="D2846">_xlfn.XLOOKUP(C2846,Customers!A:A,Customers!B:B)</f>
        <v>Customer 0462</v>
      </c>
      <c r="E2846" s="2" t="s">
        <v>468</v>
      </c>
      <c r="F2846" s="2" t="str">
        <f t="array" ref="F2846">_xlfn.XLOOKUP(E2846,Restaurants!A:A,Restaurants!B:B)</f>
        <v>Restaurant 067</v>
      </c>
      <c r="G2846" s="2" t="s">
        <v>363</v>
      </c>
      <c r="H2846" s="2" t="str">
        <f t="array" ref="H2846">_xlfn.XLOOKUP(G2846,Food_Menu!A:A,Food_Menu!B:B)</f>
        <v>Food Item 0102</v>
      </c>
      <c r="I2846" s="2">
        <f t="array" ref="I2846">_xlfn.XLOOKUP(G2846,Food_Menu!A:A,Food_Menu!D:D)</f>
        <v>630.13</v>
      </c>
      <c r="J2846" s="2" t="s">
        <v>148</v>
      </c>
      <c r="K2846" s="2" t="str">
        <f t="array" ref="K2846">_xlfn.XLOOKUP(J2846,Delivery_Partners!A:A,Delivery_Partners!B:B)</f>
        <v>Delivery Partner 162</v>
      </c>
      <c r="L2846" s="3">
        <v>1</v>
      </c>
      <c r="M2846" s="2" t="s">
        <v>23</v>
      </c>
      <c r="N2846" s="2" t="s">
        <v>24</v>
      </c>
      <c r="O2846" s="3">
        <v>21</v>
      </c>
      <c r="P2846" s="13">
        <f t="shared" si="580"/>
        <v>630.13</v>
      </c>
      <c r="Q2846" s="13" t="str">
        <f t="shared" si="581"/>
        <v>Fast</v>
      </c>
      <c r="S2846" s="21"/>
    </row>
    <row r="2847" customHeight="1" spans="1:19">
      <c r="A2847" s="2" t="s">
        <v>4701</v>
      </c>
      <c r="B2847" s="28">
        <v>45787</v>
      </c>
      <c r="C2847" s="2" t="s">
        <v>929</v>
      </c>
      <c r="D2847" s="2" t="str">
        <f t="array" ref="D2847">_xlfn.XLOOKUP(C2847,Customers!A:A,Customers!B:B)</f>
        <v>Customer 0386</v>
      </c>
      <c r="E2847" s="2" t="s">
        <v>771</v>
      </c>
      <c r="F2847" s="2" t="str">
        <f t="array" ref="F2847">_xlfn.XLOOKUP(E2847,Restaurants!A:A,Restaurants!B:B)</f>
        <v>Restaurant 107</v>
      </c>
      <c r="G2847" s="2" t="s">
        <v>650</v>
      </c>
      <c r="H2847" s="2" t="str">
        <f t="array" ref="H2847">_xlfn.XLOOKUP(G2847,Food_Menu!A:A,Food_Menu!B:B)</f>
        <v>Food Item 0209</v>
      </c>
      <c r="I2847" s="2">
        <f t="array" ref="I2847">_xlfn.XLOOKUP(G2847,Food_Menu!A:A,Food_Menu!D:D)</f>
        <v>533.6</v>
      </c>
      <c r="J2847" s="2" t="s">
        <v>164</v>
      </c>
      <c r="K2847" s="2" t="str">
        <f t="array" ref="K2847">_xlfn.XLOOKUP(J2847,Delivery_Partners!A:A,Delivery_Partners!B:B)</f>
        <v>Delivery Partner 161</v>
      </c>
      <c r="L2847" s="3">
        <v>1</v>
      </c>
      <c r="M2847" s="2" t="s">
        <v>23</v>
      </c>
      <c r="N2847" s="2" t="s">
        <v>24</v>
      </c>
      <c r="O2847" s="3">
        <v>43</v>
      </c>
      <c r="P2847" s="13">
        <f t="shared" si="580"/>
        <v>533.6</v>
      </c>
      <c r="Q2847" s="13" t="str">
        <f t="shared" si="581"/>
        <v>Normal</v>
      </c>
      <c r="S2847" s="21"/>
    </row>
    <row r="2848" customHeight="1" spans="1:19">
      <c r="A2848" s="2" t="s">
        <v>4702</v>
      </c>
      <c r="B2848" s="28">
        <v>45693</v>
      </c>
      <c r="C2848" s="2" t="s">
        <v>4514</v>
      </c>
      <c r="D2848" s="2" t="str">
        <f t="array" ref="D2848">_xlfn.XLOOKUP(C2848,Customers!A:A,Customers!B:B)</f>
        <v>Customer 0968</v>
      </c>
      <c r="E2848" s="2" t="s">
        <v>358</v>
      </c>
      <c r="F2848" s="2" t="str">
        <f t="array" ref="F2848">_xlfn.XLOOKUP(E2848,Restaurants!A:A,Restaurants!B:B)</f>
        <v>Restaurant 095</v>
      </c>
      <c r="G2848" s="2" t="s">
        <v>675</v>
      </c>
      <c r="H2848" s="2" t="str">
        <f t="array" ref="H2848">_xlfn.XLOOKUP(G2848,Food_Menu!A:A,Food_Menu!B:B)</f>
        <v>Food Item 0034</v>
      </c>
      <c r="I2848" s="2">
        <f t="array" ref="I2848">_xlfn.XLOOKUP(G2848,Food_Menu!A:A,Food_Menu!D:D)</f>
        <v>185.13</v>
      </c>
      <c r="J2848" s="2" t="s">
        <v>304</v>
      </c>
      <c r="K2848" s="2" t="str">
        <f t="array" ref="K2848">_xlfn.XLOOKUP(J2848,Delivery_Partners!A:A,Delivery_Partners!B:B)</f>
        <v>Delivery Partner 099</v>
      </c>
      <c r="L2848" s="3">
        <v>1</v>
      </c>
      <c r="M2848" s="2" t="s">
        <v>23</v>
      </c>
      <c r="N2848" s="2" t="s">
        <v>24</v>
      </c>
      <c r="O2848" s="3">
        <v>51</v>
      </c>
      <c r="P2848" s="13">
        <f t="shared" si="580"/>
        <v>185.13</v>
      </c>
      <c r="Q2848" s="13" t="str">
        <f t="shared" si="581"/>
        <v>Normal</v>
      </c>
      <c r="S2848" s="21"/>
    </row>
    <row r="2849" customHeight="1" spans="1:19">
      <c r="A2849" s="2" t="s">
        <v>4703</v>
      </c>
      <c r="B2849" s="28">
        <v>45698</v>
      </c>
      <c r="C2849" s="2" t="s">
        <v>4263</v>
      </c>
      <c r="D2849" s="2" t="str">
        <f t="array" ref="D2849">_xlfn.XLOOKUP(C2849,Customers!A:A,Customers!B:B)</f>
        <v>Customer 0025</v>
      </c>
      <c r="E2849" s="2" t="s">
        <v>98</v>
      </c>
      <c r="F2849" s="2" t="str">
        <f t="array" ref="F2849">_xlfn.XLOOKUP(E2849,Restaurants!A:A,Restaurants!B:B)</f>
        <v>Restaurant 012</v>
      </c>
      <c r="G2849" s="2" t="s">
        <v>47</v>
      </c>
      <c r="H2849" s="2" t="str">
        <f t="array" ref="H2849">_xlfn.XLOOKUP(G2849,Food_Menu!A:A,Food_Menu!B:B)</f>
        <v>Food Item 0056</v>
      </c>
      <c r="I2849" s="2">
        <f t="array" ref="I2849">_xlfn.XLOOKUP(G2849,Food_Menu!A:A,Food_Menu!D:D)</f>
        <v>536.41</v>
      </c>
      <c r="J2849" s="2" t="s">
        <v>663</v>
      </c>
      <c r="K2849" s="2" t="str">
        <f t="array" ref="K2849">_xlfn.XLOOKUP(J2849,Delivery_Partners!A:A,Delivery_Partners!B:B)</f>
        <v>Delivery Partner 007</v>
      </c>
      <c r="L2849" s="3">
        <v>1</v>
      </c>
      <c r="M2849" s="2" t="s">
        <v>23</v>
      </c>
      <c r="N2849" s="2" t="s">
        <v>42</v>
      </c>
      <c r="O2849" s="3">
        <v>32</v>
      </c>
      <c r="P2849" s="13">
        <f t="shared" si="580"/>
        <v>536.41</v>
      </c>
      <c r="Q2849" s="13" t="str">
        <f t="shared" si="581"/>
        <v>Normal</v>
      </c>
      <c r="S2849" s="21"/>
    </row>
    <row r="2850" customHeight="1" spans="1:19">
      <c r="A2850" s="2" t="s">
        <v>4704</v>
      </c>
      <c r="B2850" s="29" t="s">
        <v>472</v>
      </c>
      <c r="C2850" s="2" t="s">
        <v>1214</v>
      </c>
      <c r="D2850" s="2" t="str">
        <f t="array" ref="D2850">_xlfn.XLOOKUP(C2850,Customers!A:A,Customers!B:B)</f>
        <v>Customer 1077</v>
      </c>
      <c r="E2850" s="2" t="s">
        <v>345</v>
      </c>
      <c r="F2850" s="2" t="str">
        <f t="array" ref="F2850">_xlfn.XLOOKUP(E2850,Restaurants!A:A,Restaurants!B:B)</f>
        <v>Restaurant 064</v>
      </c>
      <c r="G2850" s="2" t="s">
        <v>250</v>
      </c>
      <c r="H2850" s="2" t="str">
        <f t="array" ref="H2850">_xlfn.XLOOKUP(G2850,Food_Menu!A:A,Food_Menu!B:B)</f>
        <v>Food Item 0109</v>
      </c>
      <c r="I2850" s="2">
        <f t="array" ref="I2850">_xlfn.XLOOKUP(G2850,Food_Menu!A:A,Food_Menu!D:D)</f>
        <v>538.59</v>
      </c>
      <c r="J2850" s="2" t="s">
        <v>389</v>
      </c>
      <c r="K2850" s="2" t="str">
        <f t="array" ref="K2850">_xlfn.XLOOKUP(J2850,Delivery_Partners!A:A,Delivery_Partners!B:B)</f>
        <v>Delivery Partner 022</v>
      </c>
      <c r="L2850" s="3">
        <v>2</v>
      </c>
      <c r="M2850" s="2" t="s">
        <v>23</v>
      </c>
      <c r="N2850" s="2" t="s">
        <v>24</v>
      </c>
      <c r="O2850" s="3">
        <v>50</v>
      </c>
      <c r="P2850" s="13">
        <f t="shared" si="580"/>
        <v>1077.18</v>
      </c>
      <c r="Q2850" s="13" t="str">
        <f t="shared" si="581"/>
        <v>Normal</v>
      </c>
      <c r="S2850" s="21"/>
    </row>
    <row r="2851" customHeight="1" spans="1:19">
      <c r="A2851" s="2" t="s">
        <v>4705</v>
      </c>
      <c r="B2851" s="28">
        <v>45659</v>
      </c>
      <c r="C2851" s="2" t="s">
        <v>2043</v>
      </c>
      <c r="D2851" s="2" t="str">
        <f t="array" ref="D2851">_xlfn.XLOOKUP(C2851,Customers!A:A,Customers!B:B)</f>
        <v>Customer 0725</v>
      </c>
      <c r="E2851" s="2" t="s">
        <v>33</v>
      </c>
      <c r="F2851" s="2" t="str">
        <f t="array" ref="F2851">_xlfn.XLOOKUP(E2851,Restaurants!A:A,Restaurants!B:B)</f>
        <v>Restaurant 035</v>
      </c>
      <c r="G2851" s="2" t="s">
        <v>447</v>
      </c>
      <c r="H2851" s="2" t="str">
        <f t="array" ref="H2851">_xlfn.XLOOKUP(G2851,Food_Menu!A:A,Food_Menu!B:B)</f>
        <v>Food Item 0091</v>
      </c>
      <c r="I2851" s="2">
        <f t="array" ref="I2851">_xlfn.XLOOKUP(G2851,Food_Menu!A:A,Food_Menu!D:D)</f>
        <v>434.43</v>
      </c>
      <c r="J2851" s="2" t="s">
        <v>48</v>
      </c>
      <c r="K2851" s="2" t="str">
        <f t="array" ref="K2851">_xlfn.XLOOKUP(J2851,Delivery_Partners!A:A,Delivery_Partners!B:B)</f>
        <v>Delivery Partner 119</v>
      </c>
      <c r="L2851" s="3">
        <v>1</v>
      </c>
      <c r="M2851" s="2" t="s">
        <v>23</v>
      </c>
      <c r="N2851" s="2" t="s">
        <v>24</v>
      </c>
      <c r="O2851" s="3">
        <v>38</v>
      </c>
      <c r="P2851" s="13">
        <f t="shared" si="580"/>
        <v>434.43</v>
      </c>
      <c r="Q2851" s="13" t="str">
        <f t="shared" si="581"/>
        <v>Normal</v>
      </c>
      <c r="S2851" s="21"/>
    </row>
    <row r="2852" customHeight="1" spans="1:19">
      <c r="A2852" s="2" t="s">
        <v>4706</v>
      </c>
      <c r="B2852" s="29" t="s">
        <v>1778</v>
      </c>
      <c r="C2852" s="2" t="s">
        <v>4392</v>
      </c>
      <c r="D2852" s="2" t="str">
        <f t="array" ref="D2852">_xlfn.XLOOKUP(C2852,Customers!A:A,Customers!B:B)</f>
        <v>Customer 0760</v>
      </c>
      <c r="E2852" s="2" t="s">
        <v>950</v>
      </c>
      <c r="F2852" s="2" t="str">
        <f t="array" ref="F2852">_xlfn.XLOOKUP(E2852,Restaurants!A:A,Restaurants!B:B)</f>
        <v>Restaurant 020</v>
      </c>
      <c r="G2852" s="2" t="s">
        <v>308</v>
      </c>
      <c r="H2852" s="2" t="str">
        <f t="array" ref="H2852">_xlfn.XLOOKUP(G2852,Food_Menu!A:A,Food_Menu!B:B)</f>
        <v>Food Item 0076</v>
      </c>
      <c r="I2852" s="2">
        <f t="array" ref="I2852">_xlfn.XLOOKUP(G2852,Food_Menu!A:A,Food_Menu!D:D)</f>
        <v>82.28</v>
      </c>
      <c r="J2852" s="2" t="s">
        <v>485</v>
      </c>
      <c r="K2852" s="2" t="str">
        <f t="array" ref="K2852">_xlfn.XLOOKUP(J2852,Delivery_Partners!A:A,Delivery_Partners!B:B)</f>
        <v>Delivery Partner 150</v>
      </c>
      <c r="L2852" s="3">
        <v>1</v>
      </c>
      <c r="M2852" s="2" t="s">
        <v>23</v>
      </c>
      <c r="N2852" s="2" t="s">
        <v>55</v>
      </c>
      <c r="O2852" s="3">
        <v>35</v>
      </c>
      <c r="P2852" s="13">
        <f t="shared" si="580"/>
        <v>82.28</v>
      </c>
      <c r="Q2852" s="13" t="str">
        <f t="shared" si="581"/>
        <v>Normal</v>
      </c>
      <c r="S2852" s="21"/>
    </row>
    <row r="2853" hidden="1" customHeight="1" spans="1:19">
      <c r="A2853" s="2" t="s">
        <v>4707</v>
      </c>
      <c r="B2853" s="28">
        <v>45969</v>
      </c>
      <c r="C2853" s="2" t="s">
        <v>2759</v>
      </c>
      <c r="D2853" s="2" t="str">
        <f t="array" ref="D2853">_xlfn.XLOOKUP(C2853,Customers!A:A,Customers!B:B)</f>
        <v>Customer 0527</v>
      </c>
      <c r="E2853" s="2" t="s">
        <v>137</v>
      </c>
      <c r="F2853" s="2" t="str">
        <f t="array" ref="F2853">_xlfn.XLOOKUP(E2853,Restaurants!A:A,Restaurants!B:B)</f>
        <v>Restaurant 104</v>
      </c>
      <c r="G2853" s="2" t="s">
        <v>67</v>
      </c>
      <c r="H2853" s="2" t="str">
        <f t="array" ref="H2853">_xlfn.XLOOKUP(G2853,Food_Menu!A:A,Food_Menu!B:B)</f>
        <v>Food Item 0172</v>
      </c>
      <c r="I2853" s="2"/>
      <c r="J2853" s="2" t="s">
        <v>688</v>
      </c>
      <c r="K2853" s="2" t="str">
        <f t="array" ref="K2853">_xlfn.XLOOKUP(J2853,Delivery_Partners!A:A,Delivery_Partners!B:B)</f>
        <v>Delivery Partner 165</v>
      </c>
      <c r="L2853" s="3">
        <v>2</v>
      </c>
      <c r="M2853" s="2" t="s">
        <v>101</v>
      </c>
      <c r="N2853" s="2" t="s">
        <v>24</v>
      </c>
      <c r="O2853" s="2"/>
    </row>
    <row r="2854" customHeight="1" spans="1:19">
      <c r="A2854" s="2" t="s">
        <v>4708</v>
      </c>
      <c r="B2854" s="29" t="s">
        <v>483</v>
      </c>
      <c r="C2854" s="2" t="s">
        <v>1850</v>
      </c>
      <c r="D2854" s="2" t="str">
        <f t="array" ref="D2854">_xlfn.XLOOKUP(C2854,Customers!A:A,Customers!B:B)</f>
        <v>Customer 1176</v>
      </c>
      <c r="E2854" s="2" t="s">
        <v>860</v>
      </c>
      <c r="F2854" s="2" t="str">
        <f t="array" ref="F2854">_xlfn.XLOOKUP(E2854,Restaurants!A:A,Restaurants!B:B)</f>
        <v>Restaurant 103</v>
      </c>
      <c r="G2854" s="2" t="s">
        <v>748</v>
      </c>
      <c r="H2854" s="2" t="str">
        <f t="array" ref="H2854">_xlfn.XLOOKUP(G2854,Food_Menu!A:A,Food_Menu!B:B)</f>
        <v>Food Item 0110</v>
      </c>
      <c r="I2854" s="2">
        <f t="array" ref="I2854">_xlfn.XLOOKUP(G2854,Food_Menu!A:A,Food_Menu!D:D)</f>
        <v>384.6</v>
      </c>
      <c r="J2854" s="2" t="s">
        <v>217</v>
      </c>
      <c r="K2854" s="2" t="str">
        <f t="array" ref="K2854">_xlfn.XLOOKUP(J2854,Delivery_Partners!A:A,Delivery_Partners!B:B)</f>
        <v>Delivery Partner 044</v>
      </c>
      <c r="L2854" s="3">
        <v>2</v>
      </c>
      <c r="M2854" s="2" t="s">
        <v>23</v>
      </c>
      <c r="N2854" s="2" t="s">
        <v>24</v>
      </c>
      <c r="O2854" s="3">
        <v>25</v>
      </c>
      <c r="P2854" s="13">
        <f t="shared" ref="P2854:P2855" si="582">I2854*L2854</f>
        <v>769.2</v>
      </c>
      <c r="Q2854" s="13" t="str">
        <f t="shared" ref="Q2854:Q2855" si="583">IF(O2854="","Not Delivered",IF(O2854&lt;=30,"Fast",IF(O2854&lt;=60,"Normal","Slow")))</f>
        <v>Fast</v>
      </c>
      <c r="S2854" s="21"/>
    </row>
    <row r="2855" customHeight="1" spans="1:19">
      <c r="A2855" s="2" t="s">
        <v>4709</v>
      </c>
      <c r="B2855" s="29" t="s">
        <v>833</v>
      </c>
      <c r="C2855" s="2" t="s">
        <v>4710</v>
      </c>
      <c r="D2855" s="2" t="str">
        <f t="array" ref="D2855">_xlfn.XLOOKUP(C2855,Customers!A:A,Customers!B:B)</f>
        <v>Customer 0900</v>
      </c>
      <c r="E2855" s="2" t="s">
        <v>298</v>
      </c>
      <c r="F2855" s="2" t="str">
        <f t="array" ref="F2855">_xlfn.XLOOKUP(E2855,Restaurants!A:A,Restaurants!B:B)</f>
        <v>Restaurant 113</v>
      </c>
      <c r="G2855" s="2" t="s">
        <v>946</v>
      </c>
      <c r="H2855" s="2" t="str">
        <f t="array" ref="H2855">_xlfn.XLOOKUP(G2855,Food_Menu!A:A,Food_Menu!B:B)</f>
        <v>Food Item 0081</v>
      </c>
      <c r="I2855" s="2">
        <f t="array" ref="I2855">_xlfn.XLOOKUP(G2855,Food_Menu!A:A,Food_Menu!D:D)</f>
        <v>453.95</v>
      </c>
      <c r="J2855" s="2" t="s">
        <v>148</v>
      </c>
      <c r="K2855" s="2" t="str">
        <f t="array" ref="K2855">_xlfn.XLOOKUP(J2855,Delivery_Partners!A:A,Delivery_Partners!B:B)</f>
        <v>Delivery Partner 162</v>
      </c>
      <c r="L2855" s="3">
        <v>3</v>
      </c>
      <c r="M2855" s="2" t="s">
        <v>23</v>
      </c>
      <c r="N2855" s="2" t="s">
        <v>24</v>
      </c>
      <c r="O2855" s="3">
        <v>23</v>
      </c>
      <c r="P2855" s="13">
        <f t="shared" si="582"/>
        <v>1361.85</v>
      </c>
      <c r="Q2855" s="13" t="str">
        <f t="shared" si="583"/>
        <v>Fast</v>
      </c>
      <c r="S2855" s="21"/>
    </row>
    <row r="2856" hidden="1" customHeight="1" spans="1:19">
      <c r="A2856" s="2" t="s">
        <v>4711</v>
      </c>
      <c r="B2856" s="28">
        <v>45667</v>
      </c>
      <c r="C2856" s="2" t="s">
        <v>3762</v>
      </c>
      <c r="D2856" s="2" t="str">
        <f t="array" ref="D2856">_xlfn.XLOOKUP(C2856,Customers!A:A,Customers!B:B)</f>
        <v>Customer 0065</v>
      </c>
      <c r="E2856" s="2" t="s">
        <v>669</v>
      </c>
      <c r="F2856" s="2" t="str">
        <f t="array" ref="F2856">_xlfn.XLOOKUP(E2856,Restaurants!A:A,Restaurants!B:B)</f>
        <v>Restaurant 048</v>
      </c>
      <c r="G2856" s="2" t="s">
        <v>762</v>
      </c>
      <c r="H2856" s="2" t="str">
        <f t="array" ref="H2856">_xlfn.XLOOKUP(G2856,Food_Menu!A:A,Food_Menu!B:B)</f>
        <v>Food Item 0106</v>
      </c>
      <c r="I2856" s="2"/>
      <c r="J2856" s="2" t="s">
        <v>383</v>
      </c>
      <c r="K2856" s="2" t="str">
        <f t="array" ref="K2856">_xlfn.XLOOKUP(J2856,Delivery_Partners!A:A,Delivery_Partners!B:B)</f>
        <v>Delivery Partner 149</v>
      </c>
      <c r="L2856" s="3">
        <v>1</v>
      </c>
      <c r="M2856" s="2" t="s">
        <v>101</v>
      </c>
      <c r="N2856" s="2" t="s">
        <v>24</v>
      </c>
      <c r="O2856" s="2"/>
    </row>
    <row r="2857" customHeight="1" spans="1:19">
      <c r="A2857" s="2" t="s">
        <v>4712</v>
      </c>
      <c r="B2857" s="29" t="s">
        <v>960</v>
      </c>
      <c r="C2857" s="2" t="s">
        <v>1562</v>
      </c>
      <c r="D2857" s="2" t="str">
        <f t="array" ref="D2857">_xlfn.XLOOKUP(C2857,Customers!A:A,Customers!B:B)</f>
        <v>Customer 0630</v>
      </c>
      <c r="E2857" s="2" t="s">
        <v>289</v>
      </c>
      <c r="F2857" s="2" t="str">
        <f t="array" ref="F2857">_xlfn.XLOOKUP(E2857,Restaurants!A:A,Restaurants!B:B)</f>
        <v>Restaurant 052</v>
      </c>
      <c r="G2857" s="2" t="s">
        <v>2157</v>
      </c>
      <c r="H2857" s="2" t="str">
        <f t="array" ref="H2857">_xlfn.XLOOKUP(G2857,Food_Menu!A:A,Food_Menu!B:B)</f>
        <v>Food Item 0196</v>
      </c>
      <c r="I2857" s="2">
        <f t="array" ref="I2857">_xlfn.XLOOKUP(G2857,Food_Menu!A:A,Food_Menu!D:D)</f>
        <v>535.63</v>
      </c>
      <c r="J2857" s="2" t="s">
        <v>1863</v>
      </c>
      <c r="K2857" s="2" t="str">
        <f t="array" ref="K2857">_xlfn.XLOOKUP(J2857,Delivery_Partners!A:A,Delivery_Partners!B:B)</f>
        <v>Delivery Partner 088</v>
      </c>
      <c r="L2857" s="3">
        <v>3</v>
      </c>
      <c r="M2857" s="2" t="s">
        <v>23</v>
      </c>
      <c r="N2857" s="2" t="s">
        <v>42</v>
      </c>
      <c r="O2857" s="3">
        <v>26</v>
      </c>
      <c r="P2857" s="13">
        <f t="shared" ref="P2857:P2869" si="584">I2857*L2857</f>
        <v>1606.89</v>
      </c>
      <c r="Q2857" s="13" t="str">
        <f t="shared" ref="Q2857:Q2869" si="585">IF(O2857="","Not Delivered",IF(O2857&lt;=30,"Fast",IF(O2857&lt;=60,"Normal","Slow")))</f>
        <v>Fast</v>
      </c>
      <c r="S2857" s="21"/>
    </row>
    <row r="2858" customHeight="1" spans="1:19">
      <c r="A2858" s="2" t="s">
        <v>4713</v>
      </c>
      <c r="B2858" s="28">
        <v>45844</v>
      </c>
      <c r="C2858" s="2" t="s">
        <v>3234</v>
      </c>
      <c r="D2858" s="2" t="str">
        <f t="array" ref="D2858">_xlfn.XLOOKUP(C2858,Customers!A:A,Customers!B:B)</f>
        <v>Customer 1032</v>
      </c>
      <c r="E2858" s="2" t="s">
        <v>265</v>
      </c>
      <c r="F2858" s="2" t="str">
        <f t="array" ref="F2858">_xlfn.XLOOKUP(E2858,Restaurants!A:A,Restaurants!B:B)</f>
        <v>Restaurant 094</v>
      </c>
      <c r="G2858" s="2" t="s">
        <v>1177</v>
      </c>
      <c r="H2858" s="2" t="str">
        <f t="array" ref="H2858">_xlfn.XLOOKUP(G2858,Food_Menu!A:A,Food_Menu!B:B)</f>
        <v>Food Item 0217</v>
      </c>
      <c r="I2858" s="2">
        <f t="array" ref="I2858">_xlfn.XLOOKUP(G2858,Food_Menu!A:A,Food_Menu!D:D)</f>
        <v>222.6</v>
      </c>
      <c r="J2858" s="2" t="s">
        <v>236</v>
      </c>
      <c r="K2858" s="2" t="str">
        <f t="array" ref="K2858">_xlfn.XLOOKUP(J2858,Delivery_Partners!A:A,Delivery_Partners!B:B)</f>
        <v>Delivery Partner 068</v>
      </c>
      <c r="L2858" s="3">
        <v>2</v>
      </c>
      <c r="M2858" s="2" t="s">
        <v>23</v>
      </c>
      <c r="N2858" s="2" t="s">
        <v>55</v>
      </c>
      <c r="O2858" s="3">
        <v>61</v>
      </c>
      <c r="P2858" s="13">
        <f t="shared" si="584"/>
        <v>445.2</v>
      </c>
      <c r="Q2858" s="13" t="str">
        <f t="shared" si="585"/>
        <v>Slow</v>
      </c>
      <c r="S2858" s="21"/>
    </row>
    <row r="2859" customHeight="1" spans="1:19">
      <c r="A2859" s="2" t="s">
        <v>4714</v>
      </c>
      <c r="B2859" s="29" t="s">
        <v>284</v>
      </c>
      <c r="C2859" s="2" t="s">
        <v>1894</v>
      </c>
      <c r="D2859" s="2" t="str">
        <f t="array" ref="D2859">_xlfn.XLOOKUP(C2859,Customers!A:A,Customers!B:B)</f>
        <v>Customer 0092</v>
      </c>
      <c r="E2859" s="2" t="s">
        <v>1450</v>
      </c>
      <c r="F2859" s="2" t="str">
        <f t="array" ref="F2859">_xlfn.XLOOKUP(E2859,Restaurants!A:A,Restaurants!B:B)</f>
        <v>Restaurant 024</v>
      </c>
      <c r="G2859" s="2" t="s">
        <v>607</v>
      </c>
      <c r="H2859" s="2" t="str">
        <f t="array" ref="H2859">_xlfn.XLOOKUP(G2859,Food_Menu!A:A,Food_Menu!B:B)</f>
        <v>Food Item 0054</v>
      </c>
      <c r="I2859" s="2">
        <f t="array" ref="I2859">_xlfn.XLOOKUP(G2859,Food_Menu!A:A,Food_Menu!D:D)</f>
        <v>491.81</v>
      </c>
      <c r="J2859" s="2" t="s">
        <v>368</v>
      </c>
      <c r="K2859" s="2" t="str">
        <f t="array" ref="K2859">_xlfn.XLOOKUP(J2859,Delivery_Partners!A:A,Delivery_Partners!B:B)</f>
        <v>Delivery Partner 085</v>
      </c>
      <c r="L2859" s="3">
        <v>2</v>
      </c>
      <c r="M2859" s="2" t="s">
        <v>23</v>
      </c>
      <c r="N2859" s="2" t="s">
        <v>24</v>
      </c>
      <c r="O2859" s="3">
        <v>17</v>
      </c>
      <c r="P2859" s="13">
        <f t="shared" si="584"/>
        <v>983.62</v>
      </c>
      <c r="Q2859" s="13" t="str">
        <f t="shared" si="585"/>
        <v>Fast</v>
      </c>
      <c r="S2859" s="21"/>
    </row>
    <row r="2860" customHeight="1" spans="1:19">
      <c r="A2860" s="2" t="s">
        <v>4715</v>
      </c>
      <c r="B2860" s="28">
        <v>45839</v>
      </c>
      <c r="C2860" s="2" t="s">
        <v>1488</v>
      </c>
      <c r="D2860" s="2" t="str">
        <f t="array" ref="D2860">_xlfn.XLOOKUP(C2860,Customers!A:A,Customers!B:B)</f>
        <v>Customer 0885</v>
      </c>
      <c r="E2860" s="2" t="s">
        <v>335</v>
      </c>
      <c r="F2860" s="2" t="str">
        <f t="array" ref="F2860">_xlfn.XLOOKUP(E2860,Restaurants!A:A,Restaurants!B:B)</f>
        <v>Restaurant 007</v>
      </c>
      <c r="G2860" s="2" t="s">
        <v>194</v>
      </c>
      <c r="H2860" s="2" t="str">
        <f t="array" ref="H2860">_xlfn.XLOOKUP(G2860,Food_Menu!A:A,Food_Menu!B:B)</f>
        <v>Food Item 0009</v>
      </c>
      <c r="I2860" s="2">
        <f t="array" ref="I2860">_xlfn.XLOOKUP(G2860,Food_Menu!A:A,Food_Menu!D:D)</f>
        <v>168.03</v>
      </c>
      <c r="J2860" s="2" t="s">
        <v>414</v>
      </c>
      <c r="K2860" s="2" t="str">
        <f t="array" ref="K2860">_xlfn.XLOOKUP(J2860,Delivery_Partners!A:A,Delivery_Partners!B:B)</f>
        <v>Delivery Partner 122</v>
      </c>
      <c r="L2860" s="3">
        <v>1</v>
      </c>
      <c r="M2860" s="2" t="s">
        <v>23</v>
      </c>
      <c r="N2860" s="2" t="s">
        <v>24</v>
      </c>
      <c r="O2860" s="3">
        <v>21</v>
      </c>
      <c r="P2860" s="13">
        <f t="shared" si="584"/>
        <v>168.03</v>
      </c>
      <c r="Q2860" s="13" t="str">
        <f t="shared" si="585"/>
        <v>Fast</v>
      </c>
      <c r="S2860" s="21"/>
    </row>
    <row r="2861" customHeight="1" spans="1:19">
      <c r="A2861" s="2" t="s">
        <v>4716</v>
      </c>
      <c r="B2861" s="29" t="s">
        <v>730</v>
      </c>
      <c r="C2861" s="2" t="s">
        <v>2597</v>
      </c>
      <c r="D2861" s="2" t="str">
        <f t="array" ref="D2861">_xlfn.XLOOKUP(C2861,Customers!A:A,Customers!B:B)</f>
        <v>Customer 0294</v>
      </c>
      <c r="E2861" s="2" t="s">
        <v>193</v>
      </c>
      <c r="F2861" s="2" t="str">
        <f t="array" ref="F2861">_xlfn.XLOOKUP(E2861,Restaurants!A:A,Restaurants!B:B)</f>
        <v>Restaurant 051</v>
      </c>
      <c r="G2861" s="2" t="s">
        <v>969</v>
      </c>
      <c r="H2861" s="2" t="str">
        <f t="array" ref="H2861">_xlfn.XLOOKUP(G2861,Food_Menu!A:A,Food_Menu!B:B)</f>
        <v>Food Item 0007</v>
      </c>
      <c r="I2861" s="2">
        <f t="array" ref="I2861">_xlfn.XLOOKUP(G2861,Food_Menu!A:A,Food_Menu!D:D)</f>
        <v>210.13</v>
      </c>
      <c r="J2861" s="2" t="s">
        <v>1829</v>
      </c>
      <c r="K2861" s="2" t="str">
        <f t="array" ref="K2861">_xlfn.XLOOKUP(J2861,Delivery_Partners!A:A,Delivery_Partners!B:B)</f>
        <v>Delivery Partner 146</v>
      </c>
      <c r="L2861" s="3">
        <v>1</v>
      </c>
      <c r="M2861" s="2" t="s">
        <v>23</v>
      </c>
      <c r="N2861" s="2" t="s">
        <v>24</v>
      </c>
      <c r="O2861" s="3">
        <v>25</v>
      </c>
      <c r="P2861" s="13">
        <f t="shared" si="584"/>
        <v>210.13</v>
      </c>
      <c r="Q2861" s="13" t="str">
        <f t="shared" si="585"/>
        <v>Fast</v>
      </c>
      <c r="S2861" s="21"/>
    </row>
    <row r="2862" customHeight="1" spans="1:19">
      <c r="A2862" s="2" t="s">
        <v>4717</v>
      </c>
      <c r="B2862" s="28">
        <v>45817</v>
      </c>
      <c r="C2862" s="2" t="s">
        <v>1549</v>
      </c>
      <c r="D2862" s="2" t="str">
        <f t="array" ref="D2862">_xlfn.XLOOKUP(C2862,Customers!A:A,Customers!B:B)</f>
        <v>Customer 0608</v>
      </c>
      <c r="E2862" s="2" t="s">
        <v>750</v>
      </c>
      <c r="F2862" s="2" t="str">
        <f t="array" ref="F2862">_xlfn.XLOOKUP(E2862,Restaurants!A:A,Restaurants!B:B)</f>
        <v>Restaurant 076</v>
      </c>
      <c r="G2862" s="2" t="s">
        <v>1560</v>
      </c>
      <c r="H2862" s="2" t="str">
        <f t="array" ref="H2862">_xlfn.XLOOKUP(G2862,Food_Menu!A:A,Food_Menu!B:B)</f>
        <v>Food Item 0098</v>
      </c>
      <c r="I2862" s="2">
        <f t="array" ref="I2862">_xlfn.XLOOKUP(G2862,Food_Menu!A:A,Food_Menu!D:D)</f>
        <v>463.29</v>
      </c>
      <c r="J2862" s="2" t="s">
        <v>1125</v>
      </c>
      <c r="K2862" s="2" t="str">
        <f t="array" ref="K2862">_xlfn.XLOOKUP(J2862,Delivery_Partners!A:A,Delivery_Partners!B:B)</f>
        <v>Delivery Partner 031</v>
      </c>
      <c r="L2862" s="3">
        <v>1</v>
      </c>
      <c r="M2862" s="2" t="s">
        <v>23</v>
      </c>
      <c r="N2862" s="2" t="s">
        <v>24</v>
      </c>
      <c r="O2862" s="3">
        <v>26</v>
      </c>
      <c r="P2862" s="13">
        <f t="shared" si="584"/>
        <v>463.29</v>
      </c>
      <c r="Q2862" s="13" t="str">
        <f t="shared" si="585"/>
        <v>Fast</v>
      </c>
      <c r="S2862" s="21"/>
    </row>
    <row r="2863" customHeight="1" spans="1:19">
      <c r="A2863" s="2" t="s">
        <v>4718</v>
      </c>
      <c r="B2863" s="29" t="s">
        <v>2269</v>
      </c>
      <c r="C2863" s="2" t="s">
        <v>248</v>
      </c>
      <c r="D2863" s="2" t="str">
        <f t="array" ref="D2863">_xlfn.XLOOKUP(C2863,Customers!A:A,Customers!B:B)</f>
        <v>Customer 1060</v>
      </c>
      <c r="E2863" s="2" t="s">
        <v>1224</v>
      </c>
      <c r="F2863" s="2" t="str">
        <f t="array" ref="F2863">_xlfn.XLOOKUP(E2863,Restaurants!A:A,Restaurants!B:B)</f>
        <v>Restaurant 055</v>
      </c>
      <c r="G2863" s="2" t="s">
        <v>147</v>
      </c>
      <c r="H2863" s="2" t="str">
        <f t="array" ref="H2863">_xlfn.XLOOKUP(G2863,Food_Menu!A:A,Food_Menu!B:B)</f>
        <v>Food Item 0139</v>
      </c>
      <c r="I2863" s="2">
        <f t="array" ref="I2863">_xlfn.XLOOKUP(G2863,Food_Menu!A:A,Food_Menu!D:D)</f>
        <v>296.6</v>
      </c>
      <c r="J2863" s="2" t="s">
        <v>1120</v>
      </c>
      <c r="K2863" s="2" t="str">
        <f t="array" ref="K2863">_xlfn.XLOOKUP(J2863,Delivery_Partners!A:A,Delivery_Partners!B:B)</f>
        <v>Delivery Partner 061</v>
      </c>
      <c r="L2863" s="3">
        <v>2</v>
      </c>
      <c r="M2863" s="2" t="s">
        <v>23</v>
      </c>
      <c r="N2863" s="2" t="s">
        <v>24</v>
      </c>
      <c r="O2863" s="3">
        <v>38</v>
      </c>
      <c r="P2863" s="13">
        <f t="shared" si="584"/>
        <v>593.2</v>
      </c>
      <c r="Q2863" s="13" t="str">
        <f t="shared" si="585"/>
        <v>Normal</v>
      </c>
      <c r="S2863" s="21"/>
    </row>
    <row r="2864" customHeight="1" spans="1:19">
      <c r="A2864" s="2" t="s">
        <v>4719</v>
      </c>
      <c r="B2864" s="28">
        <v>45661</v>
      </c>
      <c r="C2864" s="2" t="s">
        <v>3073</v>
      </c>
      <c r="D2864" s="2" t="str">
        <f t="array" ref="D2864">_xlfn.XLOOKUP(C2864,Customers!A:A,Customers!B:B)</f>
        <v>Customer 0591</v>
      </c>
      <c r="E2864" s="2" t="s">
        <v>281</v>
      </c>
      <c r="F2864" s="2" t="str">
        <f t="array" ref="F2864">_xlfn.XLOOKUP(E2864,Restaurants!A:A,Restaurants!B:B)</f>
        <v>Restaurant 026</v>
      </c>
      <c r="G2864" s="2" t="s">
        <v>266</v>
      </c>
      <c r="H2864" s="2" t="str">
        <f t="array" ref="H2864">_xlfn.XLOOKUP(G2864,Food_Menu!A:A,Food_Menu!B:B)</f>
        <v>Food Item 0012</v>
      </c>
      <c r="I2864" s="2">
        <f t="array" ref="I2864">_xlfn.XLOOKUP(G2864,Food_Menu!A:A,Food_Menu!D:D)</f>
        <v>390.14</v>
      </c>
      <c r="J2864" s="2" t="s">
        <v>389</v>
      </c>
      <c r="K2864" s="2" t="str">
        <f t="array" ref="K2864">_xlfn.XLOOKUP(J2864,Delivery_Partners!A:A,Delivery_Partners!B:B)</f>
        <v>Delivery Partner 022</v>
      </c>
      <c r="L2864" s="3">
        <v>2</v>
      </c>
      <c r="M2864" s="2" t="s">
        <v>23</v>
      </c>
      <c r="N2864" s="2" t="s">
        <v>55</v>
      </c>
      <c r="O2864" s="3">
        <v>28</v>
      </c>
      <c r="P2864" s="13">
        <f t="shared" si="584"/>
        <v>780.28</v>
      </c>
      <c r="Q2864" s="13" t="str">
        <f t="shared" si="585"/>
        <v>Fast</v>
      </c>
      <c r="S2864" s="21"/>
    </row>
    <row r="2865" customHeight="1" spans="1:19">
      <c r="A2865" s="2" t="s">
        <v>4720</v>
      </c>
      <c r="B2865" s="29" t="s">
        <v>933</v>
      </c>
      <c r="C2865" s="2" t="s">
        <v>1385</v>
      </c>
      <c r="D2865" s="2" t="str">
        <f t="array" ref="D2865">_xlfn.XLOOKUP(C2865,Customers!A:A,Customers!B:B)</f>
        <v>Customer 0046</v>
      </c>
      <c r="E2865" s="2" t="s">
        <v>578</v>
      </c>
      <c r="F2865" s="2" t="str">
        <f t="array" ref="F2865">_xlfn.XLOOKUP(E2865,Restaurants!A:A,Restaurants!B:B)</f>
        <v>Restaurant 063</v>
      </c>
      <c r="G2865" s="2" t="s">
        <v>1506</v>
      </c>
      <c r="H2865" s="2" t="str">
        <f t="array" ref="H2865">_xlfn.XLOOKUP(G2865,Food_Menu!A:A,Food_Menu!B:B)</f>
        <v>Food Item 0112</v>
      </c>
      <c r="I2865" s="2">
        <f t="array" ref="I2865">_xlfn.XLOOKUP(G2865,Food_Menu!A:A,Food_Menu!D:D)</f>
        <v>97.22</v>
      </c>
      <c r="J2865" s="2" t="s">
        <v>534</v>
      </c>
      <c r="K2865" s="2" t="str">
        <f t="array" ref="K2865">_xlfn.XLOOKUP(J2865,Delivery_Partners!A:A,Delivery_Partners!B:B)</f>
        <v>Delivery Partner 169</v>
      </c>
      <c r="L2865" s="3">
        <v>1</v>
      </c>
      <c r="M2865" s="2" t="s">
        <v>23</v>
      </c>
      <c r="N2865" s="2" t="s">
        <v>55</v>
      </c>
      <c r="O2865" s="3">
        <v>33</v>
      </c>
      <c r="P2865" s="13">
        <f t="shared" si="584"/>
        <v>97.22</v>
      </c>
      <c r="Q2865" s="13" t="str">
        <f t="shared" si="585"/>
        <v>Normal</v>
      </c>
      <c r="S2865" s="21"/>
    </row>
    <row r="2866" customHeight="1" spans="1:19">
      <c r="A2866" s="2" t="s">
        <v>4721</v>
      </c>
      <c r="B2866" s="28">
        <v>45813</v>
      </c>
      <c r="C2866" s="2" t="s">
        <v>4263</v>
      </c>
      <c r="D2866" s="2" t="str">
        <f t="array" ref="D2866">_xlfn.XLOOKUP(C2866,Customers!A:A,Customers!B:B)</f>
        <v>Customer 0025</v>
      </c>
      <c r="E2866" s="2" t="s">
        <v>152</v>
      </c>
      <c r="F2866" s="2" t="str">
        <f t="array" ref="F2866">_xlfn.XLOOKUP(E2866,Restaurants!A:A,Restaurants!B:B)</f>
        <v>Restaurant 114</v>
      </c>
      <c r="G2866" s="2" t="s">
        <v>1414</v>
      </c>
      <c r="H2866" s="2" t="str">
        <f t="array" ref="H2866">_xlfn.XLOOKUP(G2866,Food_Menu!A:A,Food_Menu!B:B)</f>
        <v>Food Item 0088</v>
      </c>
      <c r="I2866" s="2">
        <f t="array" ref="I2866">_xlfn.XLOOKUP(G2866,Food_Menu!A:A,Food_Menu!D:D)</f>
        <v>171.05</v>
      </c>
      <c r="J2866" s="2" t="s">
        <v>1193</v>
      </c>
      <c r="K2866" s="2" t="str">
        <f t="array" ref="K2866">_xlfn.XLOOKUP(J2866,Delivery_Partners!A:A,Delivery_Partners!B:B)</f>
        <v>Delivery Partner 074</v>
      </c>
      <c r="L2866" s="3">
        <v>1</v>
      </c>
      <c r="M2866" s="2" t="s">
        <v>23</v>
      </c>
      <c r="N2866" s="2" t="s">
        <v>24</v>
      </c>
      <c r="O2866" s="3">
        <v>25</v>
      </c>
      <c r="P2866" s="13">
        <f t="shared" si="584"/>
        <v>171.05</v>
      </c>
      <c r="Q2866" s="13" t="str">
        <f t="shared" si="585"/>
        <v>Fast</v>
      </c>
      <c r="S2866" s="21"/>
    </row>
    <row r="2867" customHeight="1" spans="1:19">
      <c r="A2867" s="2" t="s">
        <v>4722</v>
      </c>
      <c r="B2867" s="29" t="s">
        <v>370</v>
      </c>
      <c r="C2867" s="2" t="s">
        <v>1488</v>
      </c>
      <c r="D2867" s="2" t="str">
        <f t="array" ref="D2867">_xlfn.XLOOKUP(C2867,Customers!A:A,Customers!B:B)</f>
        <v>Customer 0885</v>
      </c>
      <c r="E2867" s="2" t="s">
        <v>27</v>
      </c>
      <c r="F2867" s="2" t="str">
        <f t="array" ref="F2867">_xlfn.XLOOKUP(E2867,Restaurants!A:A,Restaurants!B:B)</f>
        <v>Restaurant 033</v>
      </c>
      <c r="G2867" s="2" t="s">
        <v>1083</v>
      </c>
      <c r="H2867" s="2" t="str">
        <f t="array" ref="H2867">_xlfn.XLOOKUP(G2867,Food_Menu!A:A,Food_Menu!B:B)</f>
        <v>Food Item 0206</v>
      </c>
      <c r="I2867" s="2">
        <f t="array" ref="I2867">_xlfn.XLOOKUP(G2867,Food_Menu!A:A,Food_Menu!D:D)</f>
        <v>635.73</v>
      </c>
      <c r="J2867" s="2" t="s">
        <v>68</v>
      </c>
      <c r="K2867" s="2" t="str">
        <f t="array" ref="K2867">_xlfn.XLOOKUP(J2867,Delivery_Partners!A:A,Delivery_Partners!B:B)</f>
        <v>Delivery Partner 046</v>
      </c>
      <c r="L2867" s="3">
        <v>3</v>
      </c>
      <c r="M2867" s="2" t="s">
        <v>23</v>
      </c>
      <c r="N2867" s="2" t="s">
        <v>24</v>
      </c>
      <c r="O2867" s="3">
        <v>29</v>
      </c>
      <c r="P2867" s="13">
        <f t="shared" si="584"/>
        <v>1907.19</v>
      </c>
      <c r="Q2867" s="13" t="str">
        <f t="shared" si="585"/>
        <v>Fast</v>
      </c>
      <c r="S2867" s="21"/>
    </row>
    <row r="2868" customHeight="1" spans="1:19">
      <c r="A2868" s="2" t="s">
        <v>4723</v>
      </c>
      <c r="B2868" s="28">
        <v>45813</v>
      </c>
      <c r="C2868" s="2" t="s">
        <v>3120</v>
      </c>
      <c r="D2868" s="2" t="str">
        <f t="array" ref="D2868">_xlfn.XLOOKUP(C2868,Customers!A:A,Customers!B:B)</f>
        <v>Customer 1118</v>
      </c>
      <c r="E2868" s="2" t="s">
        <v>1022</v>
      </c>
      <c r="F2868" s="2" t="str">
        <f t="array" ref="F2868">_xlfn.XLOOKUP(E2868,Restaurants!A:A,Restaurants!B:B)</f>
        <v>Restaurant 049</v>
      </c>
      <c r="G2868" s="2" t="s">
        <v>2199</v>
      </c>
      <c r="H2868" s="2" t="str">
        <f t="array" ref="H2868">_xlfn.XLOOKUP(G2868,Food_Menu!A:A,Food_Menu!B:B)</f>
        <v>Food Item 0133</v>
      </c>
      <c r="I2868" s="2">
        <f t="array" ref="I2868">_xlfn.XLOOKUP(G2868,Food_Menu!A:A,Food_Menu!D:D)</f>
        <v>587.31</v>
      </c>
      <c r="J2868" s="2" t="s">
        <v>942</v>
      </c>
      <c r="K2868" s="2" t="str">
        <f t="array" ref="K2868">_xlfn.XLOOKUP(J2868,Delivery_Partners!A:A,Delivery_Partners!B:B)</f>
        <v>Delivery Partner 037</v>
      </c>
      <c r="L2868" s="3">
        <v>1</v>
      </c>
      <c r="M2868" s="2" t="s">
        <v>23</v>
      </c>
      <c r="N2868" s="2" t="s">
        <v>55</v>
      </c>
      <c r="O2868" s="3">
        <v>34</v>
      </c>
      <c r="P2868" s="13">
        <f t="shared" si="584"/>
        <v>587.31</v>
      </c>
      <c r="Q2868" s="13" t="str">
        <f t="shared" si="585"/>
        <v>Normal</v>
      </c>
      <c r="S2868" s="21"/>
    </row>
    <row r="2869" customHeight="1" spans="1:19">
      <c r="A2869" s="2" t="s">
        <v>4724</v>
      </c>
      <c r="B2869" s="28">
        <v>45850</v>
      </c>
      <c r="C2869" s="2" t="s">
        <v>4242</v>
      </c>
      <c r="D2869" s="2" t="str">
        <f t="array" ref="D2869">_xlfn.XLOOKUP(C2869,Customers!A:A,Customers!B:B)</f>
        <v>Customer 0351</v>
      </c>
      <c r="E2869" s="2" t="s">
        <v>523</v>
      </c>
      <c r="F2869" s="2" t="str">
        <f t="array" ref="F2869">_xlfn.XLOOKUP(E2869,Restaurants!A:A,Restaurants!B:B)</f>
        <v>Restaurant 038</v>
      </c>
      <c r="G2869" s="2" t="s">
        <v>469</v>
      </c>
      <c r="H2869" s="2" t="str">
        <f t="array" ref="H2869">_xlfn.XLOOKUP(G2869,Food_Menu!A:A,Food_Menu!B:B)</f>
        <v>Food Item 0094</v>
      </c>
      <c r="I2869" s="2">
        <f t="array" ref="I2869">_xlfn.XLOOKUP(G2869,Food_Menu!A:A,Food_Menu!D:D)</f>
        <v>556.24</v>
      </c>
      <c r="J2869" s="2" t="s">
        <v>636</v>
      </c>
      <c r="K2869" s="2" t="str">
        <f t="array" ref="K2869">_xlfn.XLOOKUP(J2869,Delivery_Partners!A:A,Delivery_Partners!B:B)</f>
        <v>Delivery Partner 014</v>
      </c>
      <c r="L2869" s="3">
        <v>2</v>
      </c>
      <c r="M2869" s="2" t="s">
        <v>23</v>
      </c>
      <c r="N2869" s="2" t="s">
        <v>24</v>
      </c>
      <c r="O2869" s="3">
        <v>33</v>
      </c>
      <c r="P2869" s="13">
        <f t="shared" si="584"/>
        <v>1112.48</v>
      </c>
      <c r="Q2869" s="13" t="str">
        <f t="shared" si="585"/>
        <v>Normal</v>
      </c>
      <c r="S2869" s="21"/>
    </row>
    <row r="2870" hidden="1" customHeight="1" spans="1:19">
      <c r="A2870" s="2" t="s">
        <v>4725</v>
      </c>
      <c r="B2870" s="29" t="s">
        <v>1566</v>
      </c>
      <c r="C2870" s="2" t="s">
        <v>3978</v>
      </c>
      <c r="D2870" s="2" t="str">
        <f t="array" ref="D2870">_xlfn.XLOOKUP(C2870,Customers!A:A,Customers!B:B)</f>
        <v>Customer 1123</v>
      </c>
      <c r="E2870" s="2" t="s">
        <v>666</v>
      </c>
      <c r="F2870" s="2" t="str">
        <f t="array" ref="F2870">_xlfn.XLOOKUP(E2870,Restaurants!A:A,Restaurants!B:B)</f>
        <v>Restaurant 036</v>
      </c>
      <c r="G2870" s="2" t="s">
        <v>692</v>
      </c>
      <c r="H2870" s="2" t="str">
        <f t="array" ref="H2870">_xlfn.XLOOKUP(G2870,Food_Menu!A:A,Food_Menu!B:B)</f>
        <v>Food Item 0130</v>
      </c>
      <c r="I2870" s="2"/>
      <c r="J2870" s="2" t="s">
        <v>368</v>
      </c>
      <c r="K2870" s="2" t="str">
        <f t="array" ref="K2870">_xlfn.XLOOKUP(J2870,Delivery_Partners!A:A,Delivery_Partners!B:B)</f>
        <v>Delivery Partner 085</v>
      </c>
      <c r="L2870" s="3">
        <v>4</v>
      </c>
      <c r="M2870" s="2" t="s">
        <v>189</v>
      </c>
      <c r="N2870" s="2" t="s">
        <v>24</v>
      </c>
      <c r="O2870" s="2"/>
    </row>
    <row r="2871" customHeight="1" spans="1:19">
      <c r="A2871" s="2" t="s">
        <v>4726</v>
      </c>
      <c r="B2871" s="29" t="s">
        <v>2049</v>
      </c>
      <c r="C2871" s="2" t="s">
        <v>4727</v>
      </c>
      <c r="D2871" s="2" t="str">
        <f t="array" ref="D2871">_xlfn.XLOOKUP(C2871,Customers!A:A,Customers!B:B)</f>
        <v>Customer 0544</v>
      </c>
      <c r="E2871" s="2" t="s">
        <v>20</v>
      </c>
      <c r="F2871" s="2" t="str">
        <f t="array" ref="F2871">_xlfn.XLOOKUP(E2871,Restaurants!A:A,Restaurants!B:B)</f>
        <v>Restaurant 079</v>
      </c>
      <c r="G2871" s="2" t="s">
        <v>117</v>
      </c>
      <c r="H2871" s="2" t="str">
        <f t="array" ref="H2871">_xlfn.XLOOKUP(G2871,Food_Menu!A:A,Food_Menu!B:B)</f>
        <v>Food Item 0030</v>
      </c>
      <c r="I2871" s="2">
        <f t="array" ref="I2871">_xlfn.XLOOKUP(G2871,Food_Menu!A:A,Food_Menu!D:D)</f>
        <v>373.16</v>
      </c>
      <c r="J2871" s="2" t="s">
        <v>938</v>
      </c>
      <c r="K2871" s="2" t="str">
        <f t="array" ref="K2871">_xlfn.XLOOKUP(J2871,Delivery_Partners!A:A,Delivery_Partners!B:B)</f>
        <v>Delivery Partner 139</v>
      </c>
      <c r="L2871" s="3">
        <v>1</v>
      </c>
      <c r="M2871" s="2" t="s">
        <v>23</v>
      </c>
      <c r="N2871" s="2" t="s">
        <v>74</v>
      </c>
      <c r="O2871" s="3">
        <v>35</v>
      </c>
      <c r="P2871" s="13">
        <f t="shared" ref="P2871:P2873" si="586">I2871*L2871</f>
        <v>373.16</v>
      </c>
      <c r="Q2871" s="13" t="str">
        <f t="shared" ref="Q2871:Q2873" si="587">IF(O2871="","Not Delivered",IF(O2871&lt;=30,"Fast",IF(O2871&lt;=60,"Normal","Slow")))</f>
        <v>Normal</v>
      </c>
      <c r="S2871" s="21"/>
    </row>
    <row r="2872" customHeight="1" spans="1:19">
      <c r="A2872" s="2" t="s">
        <v>4728</v>
      </c>
      <c r="B2872" s="28">
        <v>45847</v>
      </c>
      <c r="C2872" s="2" t="s">
        <v>4729</v>
      </c>
      <c r="D2872" s="2" t="str">
        <f t="array" ref="D2872">_xlfn.XLOOKUP(C2872,Customers!A:A,Customers!B:B)</f>
        <v>Customer 0071</v>
      </c>
      <c r="E2872" s="2" t="s">
        <v>623</v>
      </c>
      <c r="F2872" s="2" t="str">
        <f t="array" ref="F2872">_xlfn.XLOOKUP(E2872,Restaurants!A:A,Restaurants!B:B)</f>
        <v>Restaurant 045</v>
      </c>
      <c r="G2872" s="2" t="s">
        <v>717</v>
      </c>
      <c r="H2872" s="2" t="str">
        <f t="array" ref="H2872">_xlfn.XLOOKUP(G2872,Food_Menu!A:A,Food_Menu!B:B)</f>
        <v>Food Item 0105</v>
      </c>
      <c r="I2872" s="2">
        <f t="array" ref="I2872">_xlfn.XLOOKUP(G2872,Food_Menu!A:A,Food_Menu!D:D)</f>
        <v>415.74</v>
      </c>
      <c r="J2872" s="2" t="s">
        <v>1142</v>
      </c>
      <c r="K2872" s="2" t="str">
        <f t="array" ref="K2872">_xlfn.XLOOKUP(J2872,Delivery_Partners!A:A,Delivery_Partners!B:B)</f>
        <v>Delivery Partner 059</v>
      </c>
      <c r="L2872" s="3">
        <v>2</v>
      </c>
      <c r="M2872" s="2" t="s">
        <v>23</v>
      </c>
      <c r="N2872" s="2" t="s">
        <v>24</v>
      </c>
      <c r="O2872" s="3">
        <v>32</v>
      </c>
      <c r="P2872" s="13">
        <f t="shared" si="586"/>
        <v>831.48</v>
      </c>
      <c r="Q2872" s="13" t="str">
        <f t="shared" si="587"/>
        <v>Normal</v>
      </c>
      <c r="S2872" s="21"/>
    </row>
    <row r="2873" customHeight="1" spans="1:19">
      <c r="A2873" s="2" t="s">
        <v>4730</v>
      </c>
      <c r="B2873" s="29" t="s">
        <v>1270</v>
      </c>
      <c r="C2873" s="2" t="s">
        <v>2080</v>
      </c>
      <c r="D2873" s="2" t="str">
        <f t="array" ref="D2873">_xlfn.XLOOKUP(C2873,Customers!A:A,Customers!B:B)</f>
        <v>Customer 0638</v>
      </c>
      <c r="E2873" s="2" t="s">
        <v>131</v>
      </c>
      <c r="F2873" s="2" t="str">
        <f t="array" ref="F2873">_xlfn.XLOOKUP(E2873,Restaurants!A:A,Restaurants!B:B)</f>
        <v>Restaurant 075</v>
      </c>
      <c r="G2873" s="2" t="s">
        <v>90</v>
      </c>
      <c r="H2873" s="2" t="str">
        <f t="array" ref="H2873">_xlfn.XLOOKUP(G2873,Food_Menu!A:A,Food_Menu!B:B)</f>
        <v>Food Item 0073</v>
      </c>
      <c r="I2873" s="2">
        <f t="array" ref="I2873">_xlfn.XLOOKUP(G2873,Food_Menu!A:A,Food_Menu!D:D)</f>
        <v>365.69</v>
      </c>
      <c r="J2873" s="2" t="s">
        <v>409</v>
      </c>
      <c r="K2873" s="2" t="str">
        <f t="array" ref="K2873">_xlfn.XLOOKUP(J2873,Delivery_Partners!A:A,Delivery_Partners!B:B)</f>
        <v>Delivery Partner 073</v>
      </c>
      <c r="L2873" s="3">
        <v>2</v>
      </c>
      <c r="M2873" s="2" t="s">
        <v>23</v>
      </c>
      <c r="N2873" s="2" t="s">
        <v>55</v>
      </c>
      <c r="O2873" s="3">
        <v>15</v>
      </c>
      <c r="P2873" s="13">
        <f t="shared" si="586"/>
        <v>731.38</v>
      </c>
      <c r="Q2873" s="13" t="str">
        <f t="shared" si="587"/>
        <v>Fast</v>
      </c>
      <c r="S2873" s="21"/>
    </row>
    <row r="2874" hidden="1" customHeight="1" spans="1:19">
      <c r="A2874" s="2" t="s">
        <v>4731</v>
      </c>
      <c r="B2874" s="28">
        <v>45973</v>
      </c>
      <c r="C2874" s="2" t="s">
        <v>540</v>
      </c>
      <c r="D2874" s="2" t="str">
        <f t="array" ref="D2874">_xlfn.XLOOKUP(C2874,Customers!A:A,Customers!B:B)</f>
        <v>Customer 1169</v>
      </c>
      <c r="E2874" s="2" t="s">
        <v>498</v>
      </c>
      <c r="F2874" s="2" t="str">
        <f t="array" ref="F2874">_xlfn.XLOOKUP(E2874,Restaurants!A:A,Restaurants!B:B)</f>
        <v>Restaurant 003</v>
      </c>
      <c r="G2874" s="2" t="s">
        <v>1650</v>
      </c>
      <c r="H2874" s="2" t="str">
        <f t="array" ref="H2874">_xlfn.XLOOKUP(G2874,Food_Menu!A:A,Food_Menu!B:B)</f>
        <v>Food Item 0040</v>
      </c>
      <c r="I2874" s="2"/>
      <c r="J2874" s="2" t="s">
        <v>1481</v>
      </c>
      <c r="K2874" s="2" t="str">
        <f t="array" ref="K2874">_xlfn.XLOOKUP(J2874,Delivery_Partners!A:A,Delivery_Partners!B:B)</f>
        <v>Delivery Partner 115</v>
      </c>
      <c r="L2874" s="3">
        <v>1</v>
      </c>
      <c r="M2874" s="2" t="s">
        <v>101</v>
      </c>
      <c r="N2874" s="2" t="s">
        <v>42</v>
      </c>
      <c r="O2874" s="2"/>
    </row>
    <row r="2875" customHeight="1" spans="1:19">
      <c r="A2875" s="2" t="s">
        <v>4732</v>
      </c>
      <c r="B2875" s="28">
        <v>45966</v>
      </c>
      <c r="C2875" s="2" t="s">
        <v>3593</v>
      </c>
      <c r="D2875" s="2" t="str">
        <f t="array" ref="D2875">_xlfn.XLOOKUP(C2875,Customers!A:A,Customers!B:B)</f>
        <v>Customer 0301</v>
      </c>
      <c r="E2875" s="2" t="s">
        <v>1173</v>
      </c>
      <c r="F2875" s="2" t="str">
        <f t="array" ref="F2875">_xlfn.XLOOKUP(E2875,Restaurants!A:A,Restaurants!B:B)</f>
        <v>Restaurant 080</v>
      </c>
      <c r="G2875" s="2" t="s">
        <v>2095</v>
      </c>
      <c r="H2875" s="2" t="str">
        <f t="array" ref="H2875">_xlfn.XLOOKUP(G2875,Food_Menu!A:A,Food_Menu!B:B)</f>
        <v>Food Item 0087</v>
      </c>
      <c r="I2875" s="2">
        <f t="array" ref="I2875">_xlfn.XLOOKUP(G2875,Food_Menu!A:A,Food_Menu!D:D)</f>
        <v>288.34</v>
      </c>
      <c r="J2875" s="2" t="s">
        <v>1557</v>
      </c>
      <c r="K2875" s="2" t="str">
        <f t="array" ref="K2875">_xlfn.XLOOKUP(J2875,Delivery_Partners!A:A,Delivery_Partners!B:B)</f>
        <v>Delivery Partner 065</v>
      </c>
      <c r="L2875" s="3">
        <v>1</v>
      </c>
      <c r="M2875" s="2" t="s">
        <v>23</v>
      </c>
      <c r="N2875" s="2" t="s">
        <v>24</v>
      </c>
      <c r="O2875" s="3">
        <v>15</v>
      </c>
      <c r="P2875" s="13">
        <f t="shared" ref="P2875:P2887" si="588">I2875*L2875</f>
        <v>288.34</v>
      </c>
      <c r="Q2875" s="13" t="str">
        <f t="shared" ref="Q2875:Q2887" si="589">IF(O2875="","Not Delivered",IF(O2875&lt;=30,"Fast",IF(O2875&lt;=60,"Normal","Slow")))</f>
        <v>Fast</v>
      </c>
      <c r="S2875" s="21"/>
    </row>
    <row r="2876" customHeight="1" spans="1:19">
      <c r="A2876" s="2" t="s">
        <v>4733</v>
      </c>
      <c r="B2876" s="28">
        <v>45699</v>
      </c>
      <c r="C2876" s="2" t="s">
        <v>1300</v>
      </c>
      <c r="D2876" s="2" t="str">
        <f t="array" ref="D2876">_xlfn.XLOOKUP(C2876,Customers!A:A,Customers!B:B)</f>
        <v>Customer 1153</v>
      </c>
      <c r="E2876" s="2" t="s">
        <v>71</v>
      </c>
      <c r="F2876" s="2" t="str">
        <f t="array" ref="F2876">_xlfn.XLOOKUP(E2876,Restaurants!A:A,Restaurants!B:B)</f>
        <v>Restaurant 013</v>
      </c>
      <c r="G2876" s="2" t="s">
        <v>1539</v>
      </c>
      <c r="H2876" s="2" t="str">
        <f t="array" ref="H2876">_xlfn.XLOOKUP(G2876,Food_Menu!A:A,Food_Menu!B:B)</f>
        <v>Food Item 0141</v>
      </c>
      <c r="I2876" s="2">
        <f t="array" ref="I2876">_xlfn.XLOOKUP(G2876,Food_Menu!A:A,Food_Menu!D:D)</f>
        <v>285.16</v>
      </c>
      <c r="J2876" s="2" t="s">
        <v>127</v>
      </c>
      <c r="K2876" s="2" t="str">
        <f t="array" ref="K2876">_xlfn.XLOOKUP(J2876,Delivery_Partners!A:A,Delivery_Partners!B:B)</f>
        <v>Delivery Partner 134</v>
      </c>
      <c r="L2876" s="3">
        <v>3</v>
      </c>
      <c r="M2876" s="2" t="s">
        <v>23</v>
      </c>
      <c r="N2876" s="2" t="s">
        <v>24</v>
      </c>
      <c r="O2876" s="3">
        <v>42</v>
      </c>
      <c r="P2876" s="13">
        <f t="shared" si="588"/>
        <v>855.48</v>
      </c>
      <c r="Q2876" s="13" t="str">
        <f t="shared" si="589"/>
        <v>Normal</v>
      </c>
      <c r="S2876" s="21"/>
    </row>
    <row r="2877" customHeight="1" spans="1:19">
      <c r="A2877" s="2" t="s">
        <v>4734</v>
      </c>
      <c r="B2877" s="29" t="s">
        <v>1162</v>
      </c>
      <c r="C2877" s="2" t="s">
        <v>3657</v>
      </c>
      <c r="D2877" s="2" t="str">
        <f t="array" ref="D2877">_xlfn.XLOOKUP(C2877,Customers!A:A,Customers!B:B)</f>
        <v>Customer 0783</v>
      </c>
      <c r="E2877" s="2" t="s">
        <v>532</v>
      </c>
      <c r="F2877" s="2" t="str">
        <f t="array" ref="F2877">_xlfn.XLOOKUP(E2877,Restaurants!A:A,Restaurants!B:B)</f>
        <v>Restaurant 046</v>
      </c>
      <c r="G2877" s="2" t="s">
        <v>624</v>
      </c>
      <c r="H2877" s="2" t="str">
        <f t="array" ref="H2877">_xlfn.XLOOKUP(G2877,Food_Menu!A:A,Food_Menu!B:B)</f>
        <v>Food Item 0129</v>
      </c>
      <c r="I2877" s="2">
        <f t="array" ref="I2877">_xlfn.XLOOKUP(G2877,Food_Menu!A:A,Food_Menu!D:D)</f>
        <v>581.3</v>
      </c>
      <c r="J2877" s="2" t="s">
        <v>347</v>
      </c>
      <c r="K2877" s="2" t="str">
        <f t="array" ref="K2877">_xlfn.XLOOKUP(J2877,Delivery_Partners!A:A,Delivery_Partners!B:B)</f>
        <v>Delivery Partner 058</v>
      </c>
      <c r="L2877" s="3">
        <v>1</v>
      </c>
      <c r="M2877" s="2" t="s">
        <v>23</v>
      </c>
      <c r="N2877" s="2" t="s">
        <v>55</v>
      </c>
      <c r="O2877" s="3">
        <v>37</v>
      </c>
      <c r="P2877" s="13">
        <f t="shared" si="588"/>
        <v>581.3</v>
      </c>
      <c r="Q2877" s="13" t="str">
        <f t="shared" si="589"/>
        <v>Normal</v>
      </c>
      <c r="S2877" s="21"/>
    </row>
    <row r="2878" customHeight="1" spans="1:19">
      <c r="A2878" s="2" t="s">
        <v>4735</v>
      </c>
      <c r="B2878" s="29" t="s">
        <v>787</v>
      </c>
      <c r="C2878" s="2" t="s">
        <v>3820</v>
      </c>
      <c r="D2878" s="2" t="str">
        <f t="array" ref="D2878">_xlfn.XLOOKUP(C2878,Customers!A:A,Customers!B:B)</f>
        <v>Customer 0476</v>
      </c>
      <c r="E2878" s="2" t="s">
        <v>239</v>
      </c>
      <c r="F2878" s="2" t="str">
        <f t="array" ref="F2878">_xlfn.XLOOKUP(E2878,Restaurants!A:A,Restaurants!B:B)</f>
        <v>Restaurant 105</v>
      </c>
      <c r="G2878" s="2" t="s">
        <v>322</v>
      </c>
      <c r="H2878" s="2" t="str">
        <f t="array" ref="H2878">_xlfn.XLOOKUP(G2878,Food_Menu!A:A,Food_Menu!B:B)</f>
        <v>Food Item 0213</v>
      </c>
      <c r="I2878" s="2">
        <f t="array" ref="I2878">_xlfn.XLOOKUP(G2878,Food_Menu!A:A,Food_Menu!D:D)</f>
        <v>568.2</v>
      </c>
      <c r="J2878" s="2" t="s">
        <v>35</v>
      </c>
      <c r="K2878" s="2" t="str">
        <f t="array" ref="K2878">_xlfn.XLOOKUP(J2878,Delivery_Partners!A:A,Delivery_Partners!B:B)</f>
        <v>Delivery Partner 081</v>
      </c>
      <c r="L2878" s="3">
        <v>1</v>
      </c>
      <c r="M2878" s="2" t="s">
        <v>23</v>
      </c>
      <c r="N2878" s="2" t="s">
        <v>24</v>
      </c>
      <c r="O2878" s="3">
        <v>45</v>
      </c>
      <c r="P2878" s="13">
        <f t="shared" si="588"/>
        <v>568.2</v>
      </c>
      <c r="Q2878" s="13" t="str">
        <f t="shared" si="589"/>
        <v>Normal</v>
      </c>
      <c r="S2878" s="21"/>
    </row>
    <row r="2879" customHeight="1" spans="1:19">
      <c r="A2879" s="2" t="s">
        <v>4736</v>
      </c>
      <c r="B2879" s="28">
        <v>45905</v>
      </c>
      <c r="C2879" s="2" t="s">
        <v>1946</v>
      </c>
      <c r="D2879" s="2" t="str">
        <f t="array" ref="D2879">_xlfn.XLOOKUP(C2879,Customers!A:A,Customers!B:B)</f>
        <v>Customer 0833</v>
      </c>
      <c r="E2879" s="2" t="s">
        <v>952</v>
      </c>
      <c r="F2879" s="2" t="str">
        <f t="array" ref="F2879">_xlfn.XLOOKUP(E2879,Restaurants!A:A,Restaurants!B:B)</f>
        <v>Restaurant 041</v>
      </c>
      <c r="G2879" s="2" t="s">
        <v>261</v>
      </c>
      <c r="H2879" s="2" t="str">
        <f t="array" ref="H2879">_xlfn.XLOOKUP(G2879,Food_Menu!A:A,Food_Menu!B:B)</f>
        <v>Food Item 0061</v>
      </c>
      <c r="I2879" s="2">
        <f t="array" ref="I2879">_xlfn.XLOOKUP(G2879,Food_Menu!A:A,Food_Menu!D:D)</f>
        <v>538.21</v>
      </c>
      <c r="J2879" s="2" t="s">
        <v>212</v>
      </c>
      <c r="K2879" s="2" t="str">
        <f t="array" ref="K2879">_xlfn.XLOOKUP(J2879,Delivery_Partners!A:A,Delivery_Partners!B:B)</f>
        <v>Delivery Partner 177</v>
      </c>
      <c r="L2879" s="3">
        <v>1</v>
      </c>
      <c r="M2879" s="2" t="s">
        <v>23</v>
      </c>
      <c r="N2879" s="2" t="s">
        <v>24</v>
      </c>
      <c r="O2879" s="3">
        <v>27</v>
      </c>
      <c r="P2879" s="13">
        <f t="shared" si="588"/>
        <v>538.21</v>
      </c>
      <c r="Q2879" s="13" t="str">
        <f t="shared" si="589"/>
        <v>Fast</v>
      </c>
      <c r="S2879" s="21"/>
    </row>
    <row r="2880" customHeight="1" spans="1:19">
      <c r="A2880" s="2" t="s">
        <v>4737</v>
      </c>
      <c r="B2880" s="29" t="s">
        <v>228</v>
      </c>
      <c r="C2880" s="2" t="s">
        <v>120</v>
      </c>
      <c r="D2880" s="2" t="str">
        <f t="array" ref="D2880">_xlfn.XLOOKUP(C2880,Customers!A:A,Customers!B:B)</f>
        <v>Customer 0481</v>
      </c>
      <c r="E2880" s="2" t="s">
        <v>1342</v>
      </c>
      <c r="F2880" s="2" t="str">
        <f t="array" ref="F2880">_xlfn.XLOOKUP(E2880,Restaurants!A:A,Restaurants!B:B)</f>
        <v>Restaurant 084</v>
      </c>
      <c r="G2880" s="2" t="s">
        <v>1737</v>
      </c>
      <c r="H2880" s="2" t="str">
        <f t="array" ref="H2880">_xlfn.XLOOKUP(G2880,Food_Menu!A:A,Food_Menu!B:B)</f>
        <v>Food Item 0154</v>
      </c>
      <c r="I2880" s="2">
        <f t="array" ref="I2880">_xlfn.XLOOKUP(G2880,Food_Menu!A:A,Food_Menu!D:D)</f>
        <v>357.62</v>
      </c>
      <c r="J2880" s="2" t="s">
        <v>1132</v>
      </c>
      <c r="K2880" s="2" t="str">
        <f t="array" ref="K2880">_xlfn.XLOOKUP(J2880,Delivery_Partners!A:A,Delivery_Partners!B:B)</f>
        <v>Delivery Partner 151</v>
      </c>
      <c r="L2880" s="3">
        <v>2</v>
      </c>
      <c r="M2880" s="2" t="s">
        <v>23</v>
      </c>
      <c r="N2880" s="2" t="s">
        <v>74</v>
      </c>
      <c r="O2880" s="3">
        <v>35</v>
      </c>
      <c r="P2880" s="13">
        <f t="shared" si="588"/>
        <v>715.24</v>
      </c>
      <c r="Q2880" s="13" t="str">
        <f t="shared" si="589"/>
        <v>Normal</v>
      </c>
      <c r="S2880" s="21"/>
    </row>
    <row r="2881" customHeight="1" spans="1:19">
      <c r="A2881" s="2" t="s">
        <v>4738</v>
      </c>
      <c r="B2881" s="29" t="s">
        <v>653</v>
      </c>
      <c r="C2881" s="2" t="s">
        <v>4193</v>
      </c>
      <c r="D2881" s="2" t="str">
        <f t="array" ref="D2881">_xlfn.XLOOKUP(C2881,Customers!A:A,Customers!B:B)</f>
        <v>Customer 0103</v>
      </c>
      <c r="E2881" s="2" t="s">
        <v>46</v>
      </c>
      <c r="F2881" s="2" t="str">
        <f t="array" ref="F2881">_xlfn.XLOOKUP(E2881,Restaurants!A:A,Restaurants!B:B)</f>
        <v>Restaurant 043</v>
      </c>
      <c r="G2881" s="2" t="s">
        <v>1180</v>
      </c>
      <c r="H2881" s="2" t="str">
        <f t="array" ref="H2881">_xlfn.XLOOKUP(G2881,Food_Menu!A:A,Food_Menu!B:B)</f>
        <v>Food Item 0122</v>
      </c>
      <c r="I2881" s="2">
        <f t="array" ref="I2881">_xlfn.XLOOKUP(G2881,Food_Menu!A:A,Food_Menu!D:D)</f>
        <v>199.81</v>
      </c>
      <c r="J2881" s="2" t="s">
        <v>927</v>
      </c>
      <c r="K2881" s="2" t="str">
        <f t="array" ref="K2881">_xlfn.XLOOKUP(J2881,Delivery_Partners!A:A,Delivery_Partners!B:B)</f>
        <v>Delivery Partner 103</v>
      </c>
      <c r="L2881" s="3">
        <v>1</v>
      </c>
      <c r="M2881" s="2" t="s">
        <v>23</v>
      </c>
      <c r="N2881" s="2" t="s">
        <v>24</v>
      </c>
      <c r="O2881" s="3">
        <v>43</v>
      </c>
      <c r="P2881" s="13">
        <f t="shared" si="588"/>
        <v>199.81</v>
      </c>
      <c r="Q2881" s="13" t="str">
        <f t="shared" si="589"/>
        <v>Normal</v>
      </c>
      <c r="S2881" s="21"/>
    </row>
    <row r="2882" customHeight="1" spans="1:19">
      <c r="A2882" s="2" t="s">
        <v>4739</v>
      </c>
      <c r="B2882" s="29" t="s">
        <v>2195</v>
      </c>
      <c r="C2882" s="2" t="s">
        <v>2922</v>
      </c>
      <c r="D2882" s="2" t="str">
        <f t="array" ref="D2882">_xlfn.XLOOKUP(C2882,Customers!A:A,Customers!B:B)</f>
        <v>Customer 1045</v>
      </c>
      <c r="E2882" s="2" t="s">
        <v>1209</v>
      </c>
      <c r="F2882" s="2" t="str">
        <f t="array" ref="F2882">_xlfn.XLOOKUP(E2882,Restaurants!A:A,Restaurants!B:B)</f>
        <v>Restaurant 109</v>
      </c>
      <c r="G2882" s="2" t="s">
        <v>2114</v>
      </c>
      <c r="H2882" s="2" t="str">
        <f t="array" ref="H2882">_xlfn.XLOOKUP(G2882,Food_Menu!A:A,Food_Menu!B:B)</f>
        <v>Food Item 0193</v>
      </c>
      <c r="I2882" s="2">
        <f t="array" ref="I2882">_xlfn.XLOOKUP(G2882,Food_Menu!A:A,Food_Menu!D:D)</f>
        <v>565.09</v>
      </c>
      <c r="J2882" s="2" t="s">
        <v>718</v>
      </c>
      <c r="K2882" s="2" t="str">
        <f t="array" ref="K2882">_xlfn.XLOOKUP(J2882,Delivery_Partners!A:A,Delivery_Partners!B:B)</f>
        <v>Delivery Partner 071</v>
      </c>
      <c r="L2882" s="3">
        <v>1</v>
      </c>
      <c r="M2882" s="2" t="s">
        <v>23</v>
      </c>
      <c r="N2882" s="2" t="s">
        <v>42</v>
      </c>
      <c r="O2882" s="3">
        <v>24</v>
      </c>
      <c r="P2882" s="13">
        <f t="shared" si="588"/>
        <v>565.09</v>
      </c>
      <c r="Q2882" s="13" t="str">
        <f t="shared" si="589"/>
        <v>Fast</v>
      </c>
      <c r="S2882" s="21"/>
    </row>
    <row r="2883" customHeight="1" spans="1:19">
      <c r="A2883" s="2" t="s">
        <v>4740</v>
      </c>
      <c r="B2883" s="29" t="s">
        <v>864</v>
      </c>
      <c r="C2883" s="2" t="s">
        <v>3532</v>
      </c>
      <c r="D2883" s="2" t="str">
        <f t="array" ref="D2883">_xlfn.XLOOKUP(C2883,Customers!A:A,Customers!B:B)</f>
        <v>Customer 0449</v>
      </c>
      <c r="E2883" s="2" t="s">
        <v>706</v>
      </c>
      <c r="F2883" s="2" t="str">
        <f t="array" ref="F2883">_xlfn.XLOOKUP(E2883,Restaurants!A:A,Restaurants!B:B)</f>
        <v>Restaurant 115</v>
      </c>
      <c r="G2883" s="2" t="s">
        <v>579</v>
      </c>
      <c r="H2883" s="2" t="str">
        <f t="array" ref="H2883">_xlfn.XLOOKUP(G2883,Food_Menu!A:A,Food_Menu!B:B)</f>
        <v>Food Item 0200</v>
      </c>
      <c r="I2883" s="2">
        <f t="array" ref="I2883">_xlfn.XLOOKUP(G2883,Food_Menu!A:A,Food_Menu!D:D)</f>
        <v>511.44</v>
      </c>
      <c r="J2883" s="2" t="s">
        <v>1372</v>
      </c>
      <c r="K2883" s="2" t="str">
        <f t="array" ref="K2883">_xlfn.XLOOKUP(J2883,Delivery_Partners!A:A,Delivery_Partners!B:B)</f>
        <v>Delivery Partner 179</v>
      </c>
      <c r="L2883" s="3">
        <v>1</v>
      </c>
      <c r="M2883" s="2" t="s">
        <v>23</v>
      </c>
      <c r="N2883" s="2" t="s">
        <v>55</v>
      </c>
      <c r="O2883" s="3">
        <v>42</v>
      </c>
      <c r="P2883" s="13">
        <f t="shared" si="588"/>
        <v>511.44</v>
      </c>
      <c r="Q2883" s="13" t="str">
        <f t="shared" si="589"/>
        <v>Normal</v>
      </c>
      <c r="S2883" s="21"/>
    </row>
    <row r="2884" customHeight="1" spans="1:19">
      <c r="A2884" s="2" t="s">
        <v>4741</v>
      </c>
      <c r="B2884" s="29" t="s">
        <v>629</v>
      </c>
      <c r="C2884" s="2" t="s">
        <v>551</v>
      </c>
      <c r="D2884" s="2" t="str">
        <f t="array" ref="D2884">_xlfn.XLOOKUP(C2884,Customers!A:A,Customers!B:B)</f>
        <v>Customer 0679</v>
      </c>
      <c r="E2884" s="2" t="s">
        <v>738</v>
      </c>
      <c r="F2884" s="2" t="str">
        <f t="array" ref="F2884">_xlfn.XLOOKUP(E2884,Restaurants!A:A,Restaurants!B:B)</f>
        <v>Restaurant 110</v>
      </c>
      <c r="G2884" s="2" t="s">
        <v>872</v>
      </c>
      <c r="H2884" s="2" t="str">
        <f t="array" ref="H2884">_xlfn.XLOOKUP(G2884,Food_Menu!A:A,Food_Menu!B:B)</f>
        <v>Food Item 0156</v>
      </c>
      <c r="I2884" s="2">
        <f t="array" ref="I2884">_xlfn.XLOOKUP(G2884,Food_Menu!A:A,Food_Menu!D:D)</f>
        <v>133.9</v>
      </c>
      <c r="J2884" s="2" t="s">
        <v>1408</v>
      </c>
      <c r="K2884" s="2" t="str">
        <f t="array" ref="K2884">_xlfn.XLOOKUP(J2884,Delivery_Partners!A:A,Delivery_Partners!B:B)</f>
        <v>Delivery Partner 084</v>
      </c>
      <c r="L2884" s="3">
        <v>1</v>
      </c>
      <c r="M2884" s="2" t="s">
        <v>23</v>
      </c>
      <c r="N2884" s="2" t="s">
        <v>55</v>
      </c>
      <c r="O2884" s="3">
        <v>42</v>
      </c>
      <c r="P2884" s="13">
        <f t="shared" si="588"/>
        <v>133.9</v>
      </c>
      <c r="Q2884" s="13" t="str">
        <f t="shared" si="589"/>
        <v>Normal</v>
      </c>
      <c r="S2884" s="21"/>
    </row>
    <row r="2885" customHeight="1" spans="1:19">
      <c r="A2885" s="2" t="s">
        <v>4742</v>
      </c>
      <c r="B2885" s="29" t="s">
        <v>58</v>
      </c>
      <c r="C2885" s="2" t="s">
        <v>1793</v>
      </c>
      <c r="D2885" s="2" t="str">
        <f t="array" ref="D2885">_xlfn.XLOOKUP(C2885,Customers!A:A,Customers!B:B)</f>
        <v>Customer 0894</v>
      </c>
      <c r="E2885" s="2" t="s">
        <v>669</v>
      </c>
      <c r="F2885" s="2" t="str">
        <f t="array" ref="F2885">_xlfn.XLOOKUP(E2885,Restaurants!A:A,Restaurants!B:B)</f>
        <v>Restaurant 048</v>
      </c>
      <c r="G2885" s="2" t="s">
        <v>469</v>
      </c>
      <c r="H2885" s="2" t="str">
        <f t="array" ref="H2885">_xlfn.XLOOKUP(G2885,Food_Menu!A:A,Food_Menu!B:B)</f>
        <v>Food Item 0094</v>
      </c>
      <c r="I2885" s="2">
        <f t="array" ref="I2885">_xlfn.XLOOKUP(G2885,Food_Menu!A:A,Food_Menu!D:D)</f>
        <v>556.24</v>
      </c>
      <c r="J2885" s="2" t="s">
        <v>583</v>
      </c>
      <c r="K2885" s="2" t="str">
        <f t="array" ref="K2885">_xlfn.XLOOKUP(J2885,Delivery_Partners!A:A,Delivery_Partners!B:B)</f>
        <v>Delivery Partner 062</v>
      </c>
      <c r="L2885" s="3">
        <v>2</v>
      </c>
      <c r="M2885" s="2" t="s">
        <v>23</v>
      </c>
      <c r="N2885" s="2" t="s">
        <v>24</v>
      </c>
      <c r="O2885" s="3">
        <v>33</v>
      </c>
      <c r="P2885" s="13">
        <f t="shared" si="588"/>
        <v>1112.48</v>
      </c>
      <c r="Q2885" s="13" t="str">
        <f t="shared" si="589"/>
        <v>Normal</v>
      </c>
      <c r="S2885" s="21"/>
    </row>
    <row r="2886" customHeight="1" spans="1:19">
      <c r="A2886" s="2" t="s">
        <v>4743</v>
      </c>
      <c r="B2886" s="28">
        <v>45758</v>
      </c>
      <c r="C2886" s="2" t="s">
        <v>2840</v>
      </c>
      <c r="D2886" s="2" t="str">
        <f t="array" ref="D2886">_xlfn.XLOOKUP(C2886,Customers!A:A,Customers!B:B)</f>
        <v>Customer 0100</v>
      </c>
      <c r="E2886" s="2" t="s">
        <v>518</v>
      </c>
      <c r="F2886" s="2" t="str">
        <f t="array" ref="F2886">_xlfn.XLOOKUP(E2886,Restaurants!A:A,Restaurants!B:B)</f>
        <v>Restaurant 039</v>
      </c>
      <c r="G2886" s="2" t="s">
        <v>144</v>
      </c>
      <c r="H2886" s="2" t="str">
        <f t="array" ref="H2886">_xlfn.XLOOKUP(G2886,Food_Menu!A:A,Food_Menu!B:B)</f>
        <v>Food Item 0118</v>
      </c>
      <c r="I2886" s="2">
        <f t="array" ref="I2886">_xlfn.XLOOKUP(G2886,Food_Menu!A:A,Food_Menu!D:D)</f>
        <v>301.92</v>
      </c>
      <c r="J2886" s="2" t="s">
        <v>1047</v>
      </c>
      <c r="K2886" s="2" t="str">
        <f t="array" ref="K2886">_xlfn.XLOOKUP(J2886,Delivery_Partners!A:A,Delivery_Partners!B:B)</f>
        <v>Delivery Partner 108</v>
      </c>
      <c r="L2886" s="3">
        <v>3</v>
      </c>
      <c r="M2886" s="2" t="s">
        <v>23</v>
      </c>
      <c r="N2886" s="2" t="s">
        <v>55</v>
      </c>
      <c r="O2886" s="3">
        <v>54</v>
      </c>
      <c r="P2886" s="13">
        <f t="shared" si="588"/>
        <v>905.76</v>
      </c>
      <c r="Q2886" s="13" t="str">
        <f t="shared" si="589"/>
        <v>Normal</v>
      </c>
      <c r="S2886" s="21"/>
    </row>
    <row r="2887" customHeight="1" spans="1:19">
      <c r="A2887" s="2" t="s">
        <v>4744</v>
      </c>
      <c r="B2887" s="29" t="s">
        <v>334</v>
      </c>
      <c r="C2887" s="2" t="s">
        <v>2412</v>
      </c>
      <c r="D2887" s="2" t="str">
        <f t="array" ref="D2887">_xlfn.XLOOKUP(C2887,Customers!A:A,Customers!B:B)</f>
        <v>Customer 0866</v>
      </c>
      <c r="E2887" s="2" t="s">
        <v>366</v>
      </c>
      <c r="F2887" s="2" t="str">
        <f t="array" ref="F2887">_xlfn.XLOOKUP(E2887,Restaurants!A:A,Restaurants!B:B)</f>
        <v>Restaurant 073</v>
      </c>
      <c r="G2887" s="2" t="s">
        <v>557</v>
      </c>
      <c r="H2887" s="2" t="str">
        <f t="array" ref="H2887">_xlfn.XLOOKUP(G2887,Food_Menu!A:A,Food_Menu!B:B)</f>
        <v>Food Item 0144</v>
      </c>
      <c r="I2887" s="2">
        <f t="array" ref="I2887">_xlfn.XLOOKUP(G2887,Food_Menu!A:A,Food_Menu!D:D)</f>
        <v>277.13</v>
      </c>
      <c r="J2887" s="2" t="s">
        <v>54</v>
      </c>
      <c r="K2887" s="2" t="str">
        <f t="array" ref="K2887">_xlfn.XLOOKUP(J2887,Delivery_Partners!A:A,Delivery_Partners!B:B)</f>
        <v>Delivery Partner 075</v>
      </c>
      <c r="L2887" s="3">
        <v>1</v>
      </c>
      <c r="M2887" s="2" t="s">
        <v>23</v>
      </c>
      <c r="N2887" s="2" t="s">
        <v>55</v>
      </c>
      <c r="O2887" s="3">
        <v>41</v>
      </c>
      <c r="P2887" s="13">
        <f t="shared" si="588"/>
        <v>277.13</v>
      </c>
      <c r="Q2887" s="13" t="str">
        <f t="shared" si="589"/>
        <v>Normal</v>
      </c>
      <c r="S2887" s="21"/>
    </row>
    <row r="2888" hidden="1" customHeight="1" spans="1:19">
      <c r="A2888" s="2" t="s">
        <v>4745</v>
      </c>
      <c r="B2888" s="29" t="s">
        <v>1523</v>
      </c>
      <c r="C2888" s="2" t="s">
        <v>1335</v>
      </c>
      <c r="D2888" s="2" t="str">
        <f t="array" ref="D2888">_xlfn.XLOOKUP(C2888,Customers!A:A,Customers!B:B)</f>
        <v>Customer 0439</v>
      </c>
      <c r="E2888" s="2" t="s">
        <v>945</v>
      </c>
      <c r="F2888" s="2" t="str">
        <f t="array" ref="F2888">_xlfn.XLOOKUP(E2888,Restaurants!A:A,Restaurants!B:B)</f>
        <v>Restaurant 099</v>
      </c>
      <c r="G2888" s="2" t="s">
        <v>823</v>
      </c>
      <c r="H2888" s="2" t="str">
        <f t="array" ref="H2888">_xlfn.XLOOKUP(G2888,Food_Menu!A:A,Food_Menu!B:B)</f>
        <v>Food Item 0178</v>
      </c>
      <c r="I2888" s="2"/>
      <c r="J2888" s="2" t="s">
        <v>164</v>
      </c>
      <c r="K2888" s="2" t="str">
        <f t="array" ref="K2888">_xlfn.XLOOKUP(J2888,Delivery_Partners!A:A,Delivery_Partners!B:B)</f>
        <v>Delivery Partner 161</v>
      </c>
      <c r="L2888" s="3">
        <v>2</v>
      </c>
      <c r="M2888" s="2" t="s">
        <v>101</v>
      </c>
      <c r="N2888" s="2" t="s">
        <v>24</v>
      </c>
      <c r="O2888" s="2"/>
    </row>
    <row r="2889" customHeight="1" spans="1:19">
      <c r="A2889" s="2" t="s">
        <v>4746</v>
      </c>
      <c r="B2889" s="28">
        <v>45998</v>
      </c>
      <c r="C2889" s="2" t="s">
        <v>3428</v>
      </c>
      <c r="D2889" s="2" t="str">
        <f t="array" ref="D2889">_xlfn.XLOOKUP(C2889,Customers!A:A,Customers!B:B)</f>
        <v>Customer 0654</v>
      </c>
      <c r="E2889" s="2" t="s">
        <v>578</v>
      </c>
      <c r="F2889" s="2" t="str">
        <f t="array" ref="F2889">_xlfn.XLOOKUP(E2889,Restaurants!A:A,Restaurants!B:B)</f>
        <v>Restaurant 063</v>
      </c>
      <c r="G2889" s="2" t="s">
        <v>861</v>
      </c>
      <c r="H2889" s="2" t="str">
        <f t="array" ref="H2889">_xlfn.XLOOKUP(G2889,Food_Menu!A:A,Food_Menu!B:B)</f>
        <v>Food Item 0051</v>
      </c>
      <c r="I2889" s="2">
        <f t="array" ref="I2889">_xlfn.XLOOKUP(G2889,Food_Menu!A:A,Food_Menu!D:D)</f>
        <v>516.47</v>
      </c>
      <c r="J2889" s="2" t="s">
        <v>1233</v>
      </c>
      <c r="K2889" s="2" t="str">
        <f t="array" ref="K2889">_xlfn.XLOOKUP(J2889,Delivery_Partners!A:A,Delivery_Partners!B:B)</f>
        <v>Delivery Partner 039</v>
      </c>
      <c r="L2889" s="3">
        <v>2</v>
      </c>
      <c r="M2889" s="2" t="s">
        <v>23</v>
      </c>
      <c r="N2889" s="2" t="s">
        <v>42</v>
      </c>
      <c r="O2889" s="3">
        <v>47</v>
      </c>
      <c r="P2889" s="13">
        <f t="shared" ref="P2889:P2893" si="590">I2889*L2889</f>
        <v>1032.94</v>
      </c>
      <c r="Q2889" s="13" t="str">
        <f t="shared" ref="Q2889:Q2893" si="591">IF(O2889="","Not Delivered",IF(O2889&lt;=30,"Fast",IF(O2889&lt;=60,"Normal","Slow")))</f>
        <v>Normal</v>
      </c>
      <c r="S2889" s="21"/>
    </row>
    <row r="2890" customHeight="1" spans="1:19">
      <c r="A2890" s="2" t="s">
        <v>4747</v>
      </c>
      <c r="B2890" s="29" t="s">
        <v>44</v>
      </c>
      <c r="C2890" s="2" t="s">
        <v>1900</v>
      </c>
      <c r="D2890" s="2" t="str">
        <f t="array" ref="D2890">_xlfn.XLOOKUP(C2890,Customers!A:A,Customers!B:B)</f>
        <v>Customer 0549</v>
      </c>
      <c r="E2890" s="2" t="s">
        <v>552</v>
      </c>
      <c r="F2890" s="2" t="str">
        <f t="array" ref="F2890">_xlfn.XLOOKUP(E2890,Restaurants!A:A,Restaurants!B:B)</f>
        <v>Restaurant 089</v>
      </c>
      <c r="G2890" s="2" t="s">
        <v>2114</v>
      </c>
      <c r="H2890" s="2" t="str">
        <f t="array" ref="H2890">_xlfn.XLOOKUP(G2890,Food_Menu!A:A,Food_Menu!B:B)</f>
        <v>Food Item 0193</v>
      </c>
      <c r="I2890" s="2">
        <f t="array" ref="I2890">_xlfn.XLOOKUP(G2890,Food_Menu!A:A,Food_Menu!D:D)</f>
        <v>565.09</v>
      </c>
      <c r="J2890" s="2" t="s">
        <v>271</v>
      </c>
      <c r="K2890" s="2" t="str">
        <f t="array" ref="K2890">_xlfn.XLOOKUP(J2890,Delivery_Partners!A:A,Delivery_Partners!B:B)</f>
        <v>Delivery Partner 010</v>
      </c>
      <c r="L2890" s="3">
        <v>2</v>
      </c>
      <c r="M2890" s="2" t="s">
        <v>23</v>
      </c>
      <c r="N2890" s="2" t="s">
        <v>74</v>
      </c>
      <c r="O2890" s="3">
        <v>27</v>
      </c>
      <c r="P2890" s="13">
        <f t="shared" si="590"/>
        <v>1130.18</v>
      </c>
      <c r="Q2890" s="13" t="str">
        <f t="shared" si="591"/>
        <v>Fast</v>
      </c>
      <c r="S2890" s="21"/>
    </row>
    <row r="2891" customHeight="1" spans="1:19">
      <c r="A2891" s="2" t="s">
        <v>4748</v>
      </c>
      <c r="B2891" s="29" t="s">
        <v>2792</v>
      </c>
      <c r="C2891" s="2" t="s">
        <v>1244</v>
      </c>
      <c r="D2891" s="2" t="str">
        <f t="array" ref="D2891">_xlfn.XLOOKUP(C2891,Customers!A:A,Customers!B:B)</f>
        <v>Customer 0934</v>
      </c>
      <c r="E2891" s="2" t="s">
        <v>105</v>
      </c>
      <c r="F2891" s="2" t="str">
        <f t="array" ref="F2891">_xlfn.XLOOKUP(E2891,Restaurants!A:A,Restaurants!B:B)</f>
        <v>Restaurant 106</v>
      </c>
      <c r="G2891" s="2" t="s">
        <v>34</v>
      </c>
      <c r="H2891" s="2" t="str">
        <f t="array" ref="H2891">_xlfn.XLOOKUP(G2891,Food_Menu!A:A,Food_Menu!B:B)</f>
        <v>Food Item 0177</v>
      </c>
      <c r="I2891" s="2">
        <f t="array" ref="I2891">_xlfn.XLOOKUP(G2891,Food_Menu!A:A,Food_Menu!D:D)</f>
        <v>268.83</v>
      </c>
      <c r="J2891" s="2" t="s">
        <v>1443</v>
      </c>
      <c r="K2891" s="2" t="str">
        <f t="array" ref="K2891">_xlfn.XLOOKUP(J2891,Delivery_Partners!A:A,Delivery_Partners!B:B)</f>
        <v>Delivery Partner 078</v>
      </c>
      <c r="L2891" s="3">
        <v>2</v>
      </c>
      <c r="M2891" s="2" t="s">
        <v>23</v>
      </c>
      <c r="N2891" s="2" t="s">
        <v>24</v>
      </c>
      <c r="O2891" s="3">
        <v>45</v>
      </c>
      <c r="P2891" s="13">
        <f t="shared" si="590"/>
        <v>537.66</v>
      </c>
      <c r="Q2891" s="13" t="str">
        <f t="shared" si="591"/>
        <v>Normal</v>
      </c>
      <c r="S2891" s="21"/>
    </row>
    <row r="2892" customHeight="1" spans="1:19">
      <c r="A2892" s="2" t="s">
        <v>4749</v>
      </c>
      <c r="B2892" s="29" t="s">
        <v>1417</v>
      </c>
      <c r="C2892" s="2" t="s">
        <v>1948</v>
      </c>
      <c r="D2892" s="2" t="str">
        <f t="array" ref="D2892">_xlfn.XLOOKUP(C2892,Customers!A:A,Customers!B:B)</f>
        <v>Customer 0226</v>
      </c>
      <c r="E2892" s="2" t="s">
        <v>421</v>
      </c>
      <c r="F2892" s="2" t="str">
        <f t="array" ref="F2892">_xlfn.XLOOKUP(E2892,Restaurants!A:A,Restaurants!B:B)</f>
        <v>Restaurant 091</v>
      </c>
      <c r="G2892" s="2" t="s">
        <v>235</v>
      </c>
      <c r="H2892" s="2" t="str">
        <f t="array" ref="H2892">_xlfn.XLOOKUP(G2892,Food_Menu!A:A,Food_Menu!B:B)</f>
        <v>Food Item 0020</v>
      </c>
      <c r="I2892" s="2">
        <f t="array" ref="I2892">_xlfn.XLOOKUP(G2892,Food_Menu!A:A,Food_Menu!D:D)</f>
        <v>565.62</v>
      </c>
      <c r="J2892" s="2" t="s">
        <v>707</v>
      </c>
      <c r="K2892" s="2" t="str">
        <f t="array" ref="K2892">_xlfn.XLOOKUP(J2892,Delivery_Partners!A:A,Delivery_Partners!B:B)</f>
        <v>Delivery Partner 171</v>
      </c>
      <c r="L2892" s="3">
        <v>1</v>
      </c>
      <c r="M2892" s="2" t="s">
        <v>23</v>
      </c>
      <c r="N2892" s="2" t="s">
        <v>24</v>
      </c>
      <c r="O2892" s="3">
        <v>39</v>
      </c>
      <c r="P2892" s="13">
        <f t="shared" si="590"/>
        <v>565.62</v>
      </c>
      <c r="Q2892" s="13" t="str">
        <f t="shared" si="591"/>
        <v>Normal</v>
      </c>
      <c r="S2892" s="21"/>
    </row>
    <row r="2893" customHeight="1" spans="1:19">
      <c r="A2893" s="2" t="s">
        <v>4750</v>
      </c>
      <c r="B2893" s="29" t="s">
        <v>411</v>
      </c>
      <c r="C2893" s="2" t="s">
        <v>508</v>
      </c>
      <c r="D2893" s="2" t="str">
        <f t="array" ref="D2893">_xlfn.XLOOKUP(C2893,Customers!A:A,Customers!B:B)</f>
        <v>Customer 0130</v>
      </c>
      <c r="E2893" s="2" t="s">
        <v>623</v>
      </c>
      <c r="F2893" s="2" t="str">
        <f t="array" ref="F2893">_xlfn.XLOOKUP(E2893,Restaurants!A:A,Restaurants!B:B)</f>
        <v>Restaurant 045</v>
      </c>
      <c r="G2893" s="2" t="s">
        <v>1951</v>
      </c>
      <c r="H2893" s="2" t="str">
        <f t="array" ref="H2893">_xlfn.XLOOKUP(G2893,Food_Menu!A:A,Food_Menu!B:B)</f>
        <v>Food Item 0060</v>
      </c>
      <c r="I2893" s="2">
        <f t="array" ref="I2893">_xlfn.XLOOKUP(G2893,Food_Menu!A:A,Food_Menu!D:D)</f>
        <v>246.78</v>
      </c>
      <c r="J2893" s="2" t="s">
        <v>133</v>
      </c>
      <c r="K2893" s="2" t="str">
        <f t="array" ref="K2893">_xlfn.XLOOKUP(J2893,Delivery_Partners!A:A,Delivery_Partners!B:B)</f>
        <v>Delivery Partner 012</v>
      </c>
      <c r="L2893" s="3">
        <v>2</v>
      </c>
      <c r="M2893" s="2" t="s">
        <v>23</v>
      </c>
      <c r="N2893" s="2" t="s">
        <v>42</v>
      </c>
      <c r="O2893" s="3">
        <v>15</v>
      </c>
      <c r="P2893" s="13">
        <f t="shared" si="590"/>
        <v>493.56</v>
      </c>
      <c r="Q2893" s="13" t="str">
        <f t="shared" si="591"/>
        <v>Fast</v>
      </c>
      <c r="S2893" s="21"/>
    </row>
    <row r="2894" hidden="1" customHeight="1" spans="1:19">
      <c r="A2894" s="2" t="s">
        <v>4751</v>
      </c>
      <c r="B2894" s="28">
        <v>45939</v>
      </c>
      <c r="C2894" s="2" t="s">
        <v>1763</v>
      </c>
      <c r="D2894" s="2" t="str">
        <f t="array" ref="D2894">_xlfn.XLOOKUP(C2894,Customers!A:A,Customers!B:B)</f>
        <v>Customer 0494</v>
      </c>
      <c r="E2894" s="2" t="s">
        <v>1072</v>
      </c>
      <c r="F2894" s="2" t="str">
        <f t="array" ref="F2894">_xlfn.XLOOKUP(E2894,Restaurants!A:A,Restaurants!B:B)</f>
        <v>Restaurant 030</v>
      </c>
      <c r="G2894" s="2" t="s">
        <v>138</v>
      </c>
      <c r="H2894" s="2" t="str">
        <f t="array" ref="H2894">_xlfn.XLOOKUP(G2894,Food_Menu!A:A,Food_Menu!B:B)</f>
        <v>Food Item 0052</v>
      </c>
      <c r="I2894" s="2"/>
      <c r="J2894" s="2" t="s">
        <v>1829</v>
      </c>
      <c r="K2894" s="2" t="str">
        <f t="array" ref="K2894">_xlfn.XLOOKUP(J2894,Delivery_Partners!A:A,Delivery_Partners!B:B)</f>
        <v>Delivery Partner 146</v>
      </c>
      <c r="L2894" s="3">
        <v>2</v>
      </c>
      <c r="M2894" s="2" t="s">
        <v>189</v>
      </c>
      <c r="N2894" s="2" t="s">
        <v>24</v>
      </c>
      <c r="O2894" s="2"/>
    </row>
    <row r="2895" customHeight="1" spans="1:19">
      <c r="A2895" s="2" t="s">
        <v>4752</v>
      </c>
      <c r="B2895" s="29" t="s">
        <v>2247</v>
      </c>
      <c r="C2895" s="2" t="s">
        <v>2920</v>
      </c>
      <c r="D2895" s="2" t="str">
        <f t="array" ref="D2895">_xlfn.XLOOKUP(C2895,Customers!A:A,Customers!B:B)</f>
        <v>Customer 0142</v>
      </c>
      <c r="E2895" s="2" t="s">
        <v>1176</v>
      </c>
      <c r="F2895" s="2" t="str">
        <f t="array" ref="F2895">_xlfn.XLOOKUP(E2895,Restaurants!A:A,Restaurants!B:B)</f>
        <v>Restaurant 053</v>
      </c>
      <c r="G2895" s="2" t="s">
        <v>906</v>
      </c>
      <c r="H2895" s="2" t="str">
        <f t="array" ref="H2895">_xlfn.XLOOKUP(G2895,Food_Menu!A:A,Food_Menu!B:B)</f>
        <v>Food Item 0128</v>
      </c>
      <c r="I2895" s="2">
        <f t="array" ref="I2895">_xlfn.XLOOKUP(G2895,Food_Menu!A:A,Food_Menu!D:D)</f>
        <v>317.72</v>
      </c>
      <c r="J2895" s="2" t="s">
        <v>1363</v>
      </c>
      <c r="K2895" s="2" t="str">
        <f t="array" ref="K2895">_xlfn.XLOOKUP(J2895,Delivery_Partners!A:A,Delivery_Partners!B:B)</f>
        <v>Delivery Partner 001</v>
      </c>
      <c r="L2895" s="3">
        <v>2</v>
      </c>
      <c r="M2895" s="2" t="s">
        <v>23</v>
      </c>
      <c r="N2895" s="2" t="s">
        <v>42</v>
      </c>
      <c r="O2895" s="3">
        <v>32</v>
      </c>
      <c r="P2895" s="13">
        <f t="shared" ref="P2895:P2899" si="592">I2895*L2895</f>
        <v>635.44</v>
      </c>
      <c r="Q2895" s="13" t="str">
        <f t="shared" ref="Q2895:Q2899" si="593">IF(O2895="","Not Delivered",IF(O2895&lt;=30,"Fast",IF(O2895&lt;=60,"Normal","Slow")))</f>
        <v>Normal</v>
      </c>
      <c r="S2895" s="21"/>
    </row>
    <row r="2896" customHeight="1" spans="1:19">
      <c r="A2896" s="2" t="s">
        <v>4753</v>
      </c>
      <c r="B2896" s="28">
        <v>45666</v>
      </c>
      <c r="C2896" s="2" t="s">
        <v>3224</v>
      </c>
      <c r="D2896" s="2" t="str">
        <f t="array" ref="D2896">_xlfn.XLOOKUP(C2896,Customers!A:A,Customers!B:B)</f>
        <v>Customer 0292</v>
      </c>
      <c r="E2896" s="2" t="s">
        <v>177</v>
      </c>
      <c r="F2896" s="2" t="str">
        <f t="array" ref="F2896">_xlfn.XLOOKUP(E2896,Restaurants!A:A,Restaurants!B:B)</f>
        <v>Restaurant 070</v>
      </c>
      <c r="G2896" s="2" t="s">
        <v>998</v>
      </c>
      <c r="H2896" s="2" t="str">
        <f t="array" ref="H2896">_xlfn.XLOOKUP(G2896,Food_Menu!A:A,Food_Menu!B:B)</f>
        <v>Food Item 0046</v>
      </c>
      <c r="I2896" s="2">
        <f t="array" ref="I2896">_xlfn.XLOOKUP(G2896,Food_Menu!A:A,Food_Menu!D:D)</f>
        <v>300.6</v>
      </c>
      <c r="J2896" s="2" t="s">
        <v>351</v>
      </c>
      <c r="K2896" s="2" t="str">
        <f t="array" ref="K2896">_xlfn.XLOOKUP(J2896,Delivery_Partners!A:A,Delivery_Partners!B:B)</f>
        <v>Delivery Partner 101</v>
      </c>
      <c r="L2896" s="3">
        <v>1</v>
      </c>
      <c r="M2896" s="2" t="s">
        <v>23</v>
      </c>
      <c r="N2896" s="2" t="s">
        <v>24</v>
      </c>
      <c r="O2896" s="3">
        <v>29</v>
      </c>
      <c r="P2896" s="13">
        <f t="shared" si="592"/>
        <v>300.6</v>
      </c>
      <c r="Q2896" s="13" t="str">
        <f t="shared" si="593"/>
        <v>Fast</v>
      </c>
      <c r="S2896" s="21"/>
    </row>
    <row r="2897" customHeight="1" spans="1:19">
      <c r="A2897" s="2" t="s">
        <v>4754</v>
      </c>
      <c r="B2897" s="29" t="s">
        <v>690</v>
      </c>
      <c r="C2897" s="2" t="s">
        <v>3746</v>
      </c>
      <c r="D2897" s="2" t="str">
        <f t="array" ref="D2897">_xlfn.XLOOKUP(C2897,Customers!A:A,Customers!B:B)</f>
        <v>Customer 0789</v>
      </c>
      <c r="E2897" s="2" t="s">
        <v>917</v>
      </c>
      <c r="F2897" s="2" t="str">
        <f t="array" ref="F2897">_xlfn.XLOOKUP(E2897,Restaurants!A:A,Restaurants!B:B)</f>
        <v>Restaurant 102</v>
      </c>
      <c r="G2897" s="2" t="s">
        <v>106</v>
      </c>
      <c r="H2897" s="2" t="str">
        <f t="array" ref="H2897">_xlfn.XLOOKUP(G2897,Food_Menu!A:A,Food_Menu!B:B)</f>
        <v>Food Item 0067</v>
      </c>
      <c r="I2897" s="2">
        <f t="array" ref="I2897">_xlfn.XLOOKUP(G2897,Food_Menu!A:A,Food_Menu!D:D)</f>
        <v>575.59</v>
      </c>
      <c r="J2897" s="2" t="s">
        <v>1683</v>
      </c>
      <c r="K2897" s="2" t="str">
        <f t="array" ref="K2897">_xlfn.XLOOKUP(J2897,Delivery_Partners!A:A,Delivery_Partners!B:B)</f>
        <v>Delivery Partner 082</v>
      </c>
      <c r="L2897" s="3">
        <v>1</v>
      </c>
      <c r="M2897" s="2" t="s">
        <v>23</v>
      </c>
      <c r="N2897" s="2" t="s">
        <v>24</v>
      </c>
      <c r="O2897" s="3">
        <v>30</v>
      </c>
      <c r="P2897" s="13">
        <f t="shared" si="592"/>
        <v>575.59</v>
      </c>
      <c r="Q2897" s="13" t="str">
        <f t="shared" si="593"/>
        <v>Fast</v>
      </c>
      <c r="S2897" s="21"/>
    </row>
    <row r="2898" customHeight="1" spans="1:19">
      <c r="A2898" s="2" t="s">
        <v>4755</v>
      </c>
      <c r="B2898" s="29" t="s">
        <v>1551</v>
      </c>
      <c r="C2898" s="2" t="s">
        <v>2304</v>
      </c>
      <c r="D2898" s="2" t="str">
        <f t="array" ref="D2898">_xlfn.XLOOKUP(C2898,Customers!A:A,Customers!B:B)</f>
        <v>Customer 0983</v>
      </c>
      <c r="E2898" s="2" t="s">
        <v>66</v>
      </c>
      <c r="F2898" s="2" t="str">
        <f t="array" ref="F2898">_xlfn.XLOOKUP(E2898,Restaurants!A:A,Restaurants!B:B)</f>
        <v>Restaurant 037</v>
      </c>
      <c r="G2898" s="2" t="s">
        <v>1094</v>
      </c>
      <c r="H2898" s="2" t="str">
        <f t="array" ref="H2898">_xlfn.XLOOKUP(G2898,Food_Menu!A:A,Food_Menu!B:B)</f>
        <v>Food Item 0042</v>
      </c>
      <c r="I2898" s="2">
        <f t="array" ref="I2898">_xlfn.XLOOKUP(G2898,Food_Menu!A:A,Food_Menu!D:D)</f>
        <v>160.06</v>
      </c>
      <c r="J2898" s="2" t="s">
        <v>432</v>
      </c>
      <c r="K2898" s="2" t="str">
        <f t="array" ref="K2898">_xlfn.XLOOKUP(J2898,Delivery_Partners!A:A,Delivery_Partners!B:B)</f>
        <v>Delivery Partner 029</v>
      </c>
      <c r="L2898" s="3">
        <v>1</v>
      </c>
      <c r="M2898" s="2" t="s">
        <v>23</v>
      </c>
      <c r="N2898" s="2" t="s">
        <v>24</v>
      </c>
      <c r="O2898" s="3">
        <v>44</v>
      </c>
      <c r="P2898" s="13">
        <f t="shared" si="592"/>
        <v>160.06</v>
      </c>
      <c r="Q2898" s="13" t="str">
        <f t="shared" si="593"/>
        <v>Normal</v>
      </c>
      <c r="S2898" s="21"/>
    </row>
    <row r="2899" customHeight="1" spans="1:19">
      <c r="A2899" s="2" t="s">
        <v>4756</v>
      </c>
      <c r="B2899" s="29" t="s">
        <v>463</v>
      </c>
      <c r="C2899" s="2" t="s">
        <v>1946</v>
      </c>
      <c r="D2899" s="2" t="str">
        <f t="array" ref="D2899">_xlfn.XLOOKUP(C2899,Customers!A:A,Customers!B:B)</f>
        <v>Customer 0833</v>
      </c>
      <c r="E2899" s="2" t="s">
        <v>950</v>
      </c>
      <c r="F2899" s="2" t="str">
        <f t="array" ref="F2899">_xlfn.XLOOKUP(E2899,Restaurants!A:A,Restaurants!B:B)</f>
        <v>Restaurant 020</v>
      </c>
      <c r="G2899" s="2" t="s">
        <v>1509</v>
      </c>
      <c r="H2899" s="2" t="str">
        <f t="array" ref="H2899">_xlfn.XLOOKUP(G2899,Food_Menu!A:A,Food_Menu!B:B)</f>
        <v>Food Item 0015</v>
      </c>
      <c r="I2899" s="2">
        <f t="array" ref="I2899">_xlfn.XLOOKUP(G2899,Food_Menu!A:A,Food_Menu!D:D)</f>
        <v>268.11</v>
      </c>
      <c r="J2899" s="2" t="s">
        <v>1146</v>
      </c>
      <c r="K2899" s="2" t="str">
        <f t="array" ref="K2899">_xlfn.XLOOKUP(J2899,Delivery_Partners!A:A,Delivery_Partners!B:B)</f>
        <v>Delivery Partner 135</v>
      </c>
      <c r="L2899" s="3">
        <v>1</v>
      </c>
      <c r="M2899" s="2" t="s">
        <v>23</v>
      </c>
      <c r="N2899" s="2" t="s">
        <v>24</v>
      </c>
      <c r="O2899" s="3">
        <v>24</v>
      </c>
      <c r="P2899" s="13">
        <f t="shared" si="592"/>
        <v>268.11</v>
      </c>
      <c r="Q2899" s="13" t="str">
        <f t="shared" si="593"/>
        <v>Fast</v>
      </c>
      <c r="S2899" s="21"/>
    </row>
    <row r="2900" hidden="1" customHeight="1" spans="1:19">
      <c r="A2900" s="2" t="s">
        <v>4757</v>
      </c>
      <c r="B2900" s="29" t="s">
        <v>1623</v>
      </c>
      <c r="C2900" s="2" t="s">
        <v>1640</v>
      </c>
      <c r="D2900" s="2" t="str">
        <f t="array" ref="D2900">_xlfn.XLOOKUP(C2900,Customers!A:A,Customers!B:B)</f>
        <v>Customer 0382</v>
      </c>
      <c r="E2900" s="2" t="s">
        <v>523</v>
      </c>
      <c r="F2900" s="2" t="str">
        <f t="array" ref="F2900">_xlfn.XLOOKUP(E2900,Restaurants!A:A,Restaurants!B:B)</f>
        <v>Restaurant 038</v>
      </c>
      <c r="G2900" s="2" t="s">
        <v>363</v>
      </c>
      <c r="H2900" s="2" t="str">
        <f t="array" ref="H2900">_xlfn.XLOOKUP(G2900,Food_Menu!A:A,Food_Menu!B:B)</f>
        <v>Food Item 0102</v>
      </c>
      <c r="I2900" s="2"/>
      <c r="J2900" s="2" t="s">
        <v>1196</v>
      </c>
      <c r="K2900" s="2" t="str">
        <f t="array" ref="K2900">_xlfn.XLOOKUP(J2900,Delivery_Partners!A:A,Delivery_Partners!B:B)</f>
        <v>Delivery Partner 032</v>
      </c>
      <c r="L2900" s="3">
        <v>1</v>
      </c>
      <c r="M2900" s="2" t="s">
        <v>101</v>
      </c>
      <c r="N2900" s="2" t="s">
        <v>55</v>
      </c>
      <c r="O2900" s="2"/>
    </row>
    <row r="2901" customHeight="1" spans="1:19">
      <c r="A2901" s="2" t="s">
        <v>4758</v>
      </c>
      <c r="B2901" s="28">
        <v>45659</v>
      </c>
      <c r="C2901" s="2" t="s">
        <v>4759</v>
      </c>
      <c r="D2901" s="2" t="str">
        <f t="array" ref="D2901">_xlfn.XLOOKUP(C2901,Customers!A:A,Customers!B:B)</f>
        <v>Customer 0978</v>
      </c>
      <c r="E2901" s="2" t="s">
        <v>566</v>
      </c>
      <c r="F2901" s="2" t="str">
        <f t="array" ref="F2901">_xlfn.XLOOKUP(E2901,Restaurants!A:A,Restaurants!B:B)</f>
        <v>Restaurant 072</v>
      </c>
      <c r="G2901" s="2" t="s">
        <v>163</v>
      </c>
      <c r="H2901" s="2" t="str">
        <f t="array" ref="H2901">_xlfn.XLOOKUP(G2901,Food_Menu!A:A,Food_Menu!B:B)</f>
        <v>Food Item 0071</v>
      </c>
      <c r="I2901" s="2">
        <f t="array" ref="I2901">_xlfn.XLOOKUP(G2901,Food_Menu!A:A,Food_Menu!D:D)</f>
        <v>243.5</v>
      </c>
      <c r="J2901" s="2" t="s">
        <v>660</v>
      </c>
      <c r="K2901" s="2" t="str">
        <f t="array" ref="K2901">_xlfn.XLOOKUP(J2901,Delivery_Partners!A:A,Delivery_Partners!B:B)</f>
        <v>Delivery Partner 079</v>
      </c>
      <c r="L2901" s="3">
        <v>1</v>
      </c>
      <c r="M2901" s="2" t="s">
        <v>23</v>
      </c>
      <c r="N2901" s="2" t="s">
        <v>24</v>
      </c>
      <c r="O2901" s="3">
        <v>17</v>
      </c>
      <c r="P2901" s="13">
        <f t="shared" ref="P2901:P2902" si="594">I2901*L2901</f>
        <v>243.5</v>
      </c>
      <c r="Q2901" s="13" t="str">
        <f t="shared" ref="Q2901:Q2902" si="595">IF(O2901="","Not Delivered",IF(O2901&lt;=30,"Fast",IF(O2901&lt;=60,"Normal","Slow")))</f>
        <v>Fast</v>
      </c>
      <c r="S2901" s="21"/>
    </row>
    <row r="2902" customHeight="1" spans="1:19">
      <c r="A2902" s="2" t="s">
        <v>4760</v>
      </c>
      <c r="B2902" s="29" t="s">
        <v>955</v>
      </c>
      <c r="C2902" s="2" t="s">
        <v>2526</v>
      </c>
      <c r="D2902" s="2" t="str">
        <f t="array" ref="D2902">_xlfn.XLOOKUP(C2902,Customers!A:A,Customers!B:B)</f>
        <v>Customer 0488</v>
      </c>
      <c r="E2902" s="2" t="s">
        <v>376</v>
      </c>
      <c r="F2902" s="2" t="str">
        <f t="array" ref="F2902">_xlfn.XLOOKUP(E2902,Restaurants!A:A,Restaurants!B:B)</f>
        <v>Restaurant 028</v>
      </c>
      <c r="G2902" s="2" t="s">
        <v>122</v>
      </c>
      <c r="H2902" s="2" t="str">
        <f t="array" ref="H2902">_xlfn.XLOOKUP(G2902,Food_Menu!A:A,Food_Menu!B:B)</f>
        <v>Food Item 0111</v>
      </c>
      <c r="I2902" s="2">
        <f t="array" ref="I2902">_xlfn.XLOOKUP(G2902,Food_Menu!A:A,Food_Menu!D:D)</f>
        <v>237.65</v>
      </c>
      <c r="J2902" s="2" t="s">
        <v>351</v>
      </c>
      <c r="K2902" s="2" t="str">
        <f t="array" ref="K2902">_xlfn.XLOOKUP(J2902,Delivery_Partners!A:A,Delivery_Partners!B:B)</f>
        <v>Delivery Partner 101</v>
      </c>
      <c r="L2902" s="3">
        <v>1</v>
      </c>
      <c r="M2902" s="2" t="s">
        <v>23</v>
      </c>
      <c r="N2902" s="2" t="s">
        <v>74</v>
      </c>
      <c r="O2902" s="3">
        <v>39</v>
      </c>
      <c r="P2902" s="13">
        <f t="shared" si="594"/>
        <v>237.65</v>
      </c>
      <c r="Q2902" s="13" t="str">
        <f t="shared" si="595"/>
        <v>Normal</v>
      </c>
      <c r="S2902" s="21"/>
    </row>
    <row r="2903" hidden="1" customHeight="1" spans="1:19">
      <c r="A2903" s="2" t="s">
        <v>4761</v>
      </c>
      <c r="B2903" s="29" t="s">
        <v>1206</v>
      </c>
      <c r="C2903" s="2" t="s">
        <v>1802</v>
      </c>
      <c r="D2903" s="2" t="str">
        <f t="array" ref="D2903">_xlfn.XLOOKUP(C2903,Customers!A:A,Customers!B:B)</f>
        <v>Customer 0218</v>
      </c>
      <c r="E2903" s="2" t="s">
        <v>669</v>
      </c>
      <c r="F2903" s="2" t="str">
        <f t="array" ref="F2903">_xlfn.XLOOKUP(E2903,Restaurants!A:A,Restaurants!B:B)</f>
        <v>Restaurant 048</v>
      </c>
      <c r="G2903" s="2" t="s">
        <v>1025</v>
      </c>
      <c r="H2903" s="2" t="str">
        <f t="array" ref="H2903">_xlfn.XLOOKUP(G2903,Food_Menu!A:A,Food_Menu!B:B)</f>
        <v>Food Item 0047</v>
      </c>
      <c r="I2903" s="2"/>
      <c r="J2903" s="2" t="s">
        <v>1596</v>
      </c>
      <c r="K2903" s="2" t="str">
        <f t="array" ref="K2903">_xlfn.XLOOKUP(J2903,Delivery_Partners!A:A,Delivery_Partners!B:B)</f>
        <v>Delivery Partner 094</v>
      </c>
      <c r="L2903" s="3">
        <v>1</v>
      </c>
      <c r="M2903" s="2" t="s">
        <v>101</v>
      </c>
      <c r="N2903" s="2" t="s">
        <v>24</v>
      </c>
      <c r="O2903" s="2"/>
    </row>
    <row r="2904" customHeight="1" spans="1:19">
      <c r="A2904" s="2" t="s">
        <v>4762</v>
      </c>
      <c r="B2904" s="28">
        <v>45972</v>
      </c>
      <c r="C2904" s="2" t="s">
        <v>3915</v>
      </c>
      <c r="D2904" s="2" t="str">
        <f t="array" ref="D2904">_xlfn.XLOOKUP(C2904,Customers!A:A,Customers!B:B)</f>
        <v>Customer 0908</v>
      </c>
      <c r="E2904" s="2" t="s">
        <v>488</v>
      </c>
      <c r="F2904" s="2" t="str">
        <f t="array" ref="F2904">_xlfn.XLOOKUP(E2904,Restaurants!A:A,Restaurants!B:B)</f>
        <v>Restaurant 031</v>
      </c>
      <c r="G2904" s="2" t="s">
        <v>1833</v>
      </c>
      <c r="H2904" s="2" t="str">
        <f t="array" ref="H2904">_xlfn.XLOOKUP(G2904,Food_Menu!A:A,Food_Menu!B:B)</f>
        <v>Food Item 0064</v>
      </c>
      <c r="I2904" s="2">
        <f t="array" ref="I2904">_xlfn.XLOOKUP(G2904,Food_Menu!A:A,Food_Menu!D:D)</f>
        <v>129.48</v>
      </c>
      <c r="J2904" s="2" t="s">
        <v>470</v>
      </c>
      <c r="K2904" s="2" t="str">
        <f t="array" ref="K2904">_xlfn.XLOOKUP(J2904,Delivery_Partners!A:A,Delivery_Partners!B:B)</f>
        <v>Delivery Partner 006</v>
      </c>
      <c r="L2904" s="3">
        <v>4</v>
      </c>
      <c r="M2904" s="2" t="s">
        <v>23</v>
      </c>
      <c r="N2904" s="2" t="s">
        <v>55</v>
      </c>
      <c r="O2904" s="3">
        <v>44</v>
      </c>
      <c r="P2904" s="13">
        <f t="shared" ref="P2904:P2909" si="596">I2904*L2904</f>
        <v>517.92</v>
      </c>
      <c r="Q2904" s="13" t="str">
        <f t="shared" ref="Q2904:Q2909" si="597">IF(O2904="","Not Delivered",IF(O2904&lt;=30,"Fast",IF(O2904&lt;=60,"Normal","Slow")))</f>
        <v>Normal</v>
      </c>
      <c r="S2904" s="21"/>
    </row>
    <row r="2905" customHeight="1" spans="1:19">
      <c r="A2905" s="2" t="s">
        <v>4763</v>
      </c>
      <c r="B2905" s="29" t="s">
        <v>196</v>
      </c>
      <c r="C2905" s="2" t="s">
        <v>1774</v>
      </c>
      <c r="D2905" s="2" t="str">
        <f t="array" ref="D2905">_xlfn.XLOOKUP(C2905,Customers!A:A,Customers!B:B)</f>
        <v>Customer 0621</v>
      </c>
      <c r="E2905" s="2" t="s">
        <v>372</v>
      </c>
      <c r="F2905" s="2" t="str">
        <f t="array" ref="F2905">_xlfn.XLOOKUP(E2905,Restaurants!A:A,Restaurants!B:B)</f>
        <v>Restaurant 119</v>
      </c>
      <c r="G2905" s="2" t="s">
        <v>111</v>
      </c>
      <c r="H2905" s="2" t="str">
        <f t="array" ref="H2905">_xlfn.XLOOKUP(G2905,Food_Menu!A:A,Food_Menu!B:B)</f>
        <v>Food Item 0197</v>
      </c>
      <c r="I2905" s="2">
        <f t="array" ref="I2905">_xlfn.XLOOKUP(G2905,Food_Menu!A:A,Food_Menu!D:D)</f>
        <v>628.28</v>
      </c>
      <c r="J2905" s="2" t="s">
        <v>35</v>
      </c>
      <c r="K2905" s="2" t="str">
        <f t="array" ref="K2905">_xlfn.XLOOKUP(J2905,Delivery_Partners!A:A,Delivery_Partners!B:B)</f>
        <v>Delivery Partner 081</v>
      </c>
      <c r="L2905" s="3">
        <v>1</v>
      </c>
      <c r="M2905" s="2" t="s">
        <v>23</v>
      </c>
      <c r="N2905" s="2" t="s">
        <v>55</v>
      </c>
      <c r="O2905" s="3">
        <v>37</v>
      </c>
      <c r="P2905" s="13">
        <f t="shared" si="596"/>
        <v>628.28</v>
      </c>
      <c r="Q2905" s="13" t="str">
        <f t="shared" si="597"/>
        <v>Normal</v>
      </c>
      <c r="S2905" s="21"/>
    </row>
    <row r="2906" customHeight="1" spans="1:19">
      <c r="A2906" s="2" t="s">
        <v>4764</v>
      </c>
      <c r="B2906" s="28">
        <v>45872</v>
      </c>
      <c r="C2906" s="2" t="s">
        <v>4765</v>
      </c>
      <c r="D2906" s="2" t="str">
        <f t="array" ref="D2906">_xlfn.XLOOKUP(C2906,Customers!A:A,Customers!B:B)</f>
        <v>Customer 0445</v>
      </c>
      <c r="E2906" s="2" t="s">
        <v>110</v>
      </c>
      <c r="F2906" s="2" t="str">
        <f t="array" ref="F2906">_xlfn.XLOOKUP(E2906,Restaurants!A:A,Restaurants!B:B)</f>
        <v>Restaurant 062</v>
      </c>
      <c r="G2906" s="2" t="s">
        <v>823</v>
      </c>
      <c r="H2906" s="2" t="str">
        <f t="array" ref="H2906">_xlfn.XLOOKUP(G2906,Food_Menu!A:A,Food_Menu!B:B)</f>
        <v>Food Item 0178</v>
      </c>
      <c r="I2906" s="2">
        <f t="array" ref="I2906">_xlfn.XLOOKUP(G2906,Food_Menu!A:A,Food_Menu!D:D)</f>
        <v>461.95</v>
      </c>
      <c r="J2906" s="2" t="s">
        <v>461</v>
      </c>
      <c r="K2906" s="2" t="str">
        <f t="array" ref="K2906">_xlfn.XLOOKUP(J2906,Delivery_Partners!A:A,Delivery_Partners!B:B)</f>
        <v>Delivery Partner 118</v>
      </c>
      <c r="L2906" s="3">
        <v>1</v>
      </c>
      <c r="M2906" s="2" t="s">
        <v>23</v>
      </c>
      <c r="N2906" s="2" t="s">
        <v>24</v>
      </c>
      <c r="O2906" s="3">
        <v>33</v>
      </c>
      <c r="P2906" s="13">
        <f t="shared" si="596"/>
        <v>461.95</v>
      </c>
      <c r="Q2906" s="13" t="str">
        <f t="shared" si="597"/>
        <v>Normal</v>
      </c>
      <c r="S2906" s="21"/>
    </row>
    <row r="2907" customHeight="1" spans="1:19">
      <c r="A2907" s="2" t="s">
        <v>4766</v>
      </c>
      <c r="B2907" s="29" t="s">
        <v>1841</v>
      </c>
      <c r="C2907" s="2" t="s">
        <v>1646</v>
      </c>
      <c r="D2907" s="2" t="str">
        <f t="array" ref="D2907">_xlfn.XLOOKUP(C2907,Customers!A:A,Customers!B:B)</f>
        <v>Customer 0793</v>
      </c>
      <c r="E2907" s="2" t="s">
        <v>634</v>
      </c>
      <c r="F2907" s="2" t="str">
        <f t="array" ref="F2907">_xlfn.XLOOKUP(E2907,Restaurants!A:A,Restaurants!B:B)</f>
        <v>Restaurant 087</v>
      </c>
      <c r="G2907" s="2" t="s">
        <v>2324</v>
      </c>
      <c r="H2907" s="2" t="str">
        <f t="array" ref="H2907">_xlfn.XLOOKUP(G2907,Food_Menu!A:A,Food_Menu!B:B)</f>
        <v>Food Item 0059</v>
      </c>
      <c r="I2907" s="2">
        <f t="array" ref="I2907">_xlfn.XLOOKUP(G2907,Food_Menu!A:A,Food_Menu!D:D)</f>
        <v>524.23</v>
      </c>
      <c r="J2907" s="2" t="s">
        <v>564</v>
      </c>
      <c r="K2907" s="2" t="str">
        <f t="array" ref="K2907">_xlfn.XLOOKUP(J2907,Delivery_Partners!A:A,Delivery_Partners!B:B)</f>
        <v>Delivery Partner 095</v>
      </c>
      <c r="L2907" s="3">
        <v>2</v>
      </c>
      <c r="M2907" s="2" t="s">
        <v>23</v>
      </c>
      <c r="N2907" s="2" t="s">
        <v>74</v>
      </c>
      <c r="O2907" s="3">
        <v>28</v>
      </c>
      <c r="P2907" s="13">
        <f t="shared" si="596"/>
        <v>1048.46</v>
      </c>
      <c r="Q2907" s="13" t="str">
        <f t="shared" si="597"/>
        <v>Fast</v>
      </c>
      <c r="S2907" s="21"/>
    </row>
    <row r="2908" customHeight="1" spans="1:19">
      <c r="A2908" s="2" t="s">
        <v>4767</v>
      </c>
      <c r="B2908" s="29" t="s">
        <v>980</v>
      </c>
      <c r="C2908" s="2" t="s">
        <v>2162</v>
      </c>
      <c r="D2908" s="2" t="str">
        <f t="array" ref="D2908">_xlfn.XLOOKUP(C2908,Customers!A:A,Customers!B:B)</f>
        <v>Customer 0870</v>
      </c>
      <c r="E2908" s="2" t="s">
        <v>578</v>
      </c>
      <c r="F2908" s="2" t="str">
        <f t="array" ref="F2908">_xlfn.XLOOKUP(E2908,Restaurants!A:A,Restaurants!B:B)</f>
        <v>Restaurant 063</v>
      </c>
      <c r="G2908" s="2" t="s">
        <v>1336</v>
      </c>
      <c r="H2908" s="2" t="str">
        <f t="array" ref="H2908">_xlfn.XLOOKUP(G2908,Food_Menu!A:A,Food_Menu!B:B)</f>
        <v>Food Item 0036</v>
      </c>
      <c r="I2908" s="2">
        <f t="array" ref="I2908">_xlfn.XLOOKUP(G2908,Food_Menu!A:A,Food_Menu!D:D)</f>
        <v>542.95</v>
      </c>
      <c r="J2908" s="2" t="s">
        <v>502</v>
      </c>
      <c r="K2908" s="2" t="str">
        <f t="array" ref="K2908">_xlfn.XLOOKUP(J2908,Delivery_Partners!A:A,Delivery_Partners!B:B)</f>
        <v>Delivery Partner 132</v>
      </c>
      <c r="L2908" s="3">
        <v>1</v>
      </c>
      <c r="M2908" s="2" t="s">
        <v>23</v>
      </c>
      <c r="N2908" s="2" t="s">
        <v>24</v>
      </c>
      <c r="O2908" s="3">
        <v>20</v>
      </c>
      <c r="P2908" s="13">
        <f t="shared" si="596"/>
        <v>542.95</v>
      </c>
      <c r="Q2908" s="13" t="str">
        <f t="shared" si="597"/>
        <v>Fast</v>
      </c>
      <c r="S2908" s="21"/>
    </row>
    <row r="2909" customHeight="1" spans="1:19">
      <c r="A2909" s="2" t="s">
        <v>4768</v>
      </c>
      <c r="B2909" s="29" t="s">
        <v>1198</v>
      </c>
      <c r="C2909" s="2" t="s">
        <v>2020</v>
      </c>
      <c r="D2909" s="2" t="str">
        <f t="array" ref="D2909">_xlfn.XLOOKUP(C2909,Customers!A:A,Customers!B:B)</f>
        <v>Customer 0269</v>
      </c>
      <c r="E2909" s="2" t="s">
        <v>302</v>
      </c>
      <c r="F2909" s="2" t="str">
        <f t="array" ref="F2909">_xlfn.XLOOKUP(E2909,Restaurants!A:A,Restaurants!B:B)</f>
        <v>Restaurant 002</v>
      </c>
      <c r="G2909" s="2" t="s">
        <v>1516</v>
      </c>
      <c r="H2909" s="2" t="str">
        <f t="array" ref="H2909">_xlfn.XLOOKUP(G2909,Food_Menu!A:A,Food_Menu!B:B)</f>
        <v>Food Item 0215</v>
      </c>
      <c r="I2909" s="2">
        <f t="array" ref="I2909">_xlfn.XLOOKUP(G2909,Food_Menu!A:A,Food_Menu!D:D)</f>
        <v>131.38</v>
      </c>
      <c r="J2909" s="2" t="s">
        <v>341</v>
      </c>
      <c r="K2909" s="2" t="str">
        <f t="array" ref="K2909">_xlfn.XLOOKUP(J2909,Delivery_Partners!A:A,Delivery_Partners!B:B)</f>
        <v>Delivery Partner 140</v>
      </c>
      <c r="L2909" s="3">
        <v>1</v>
      </c>
      <c r="M2909" s="2" t="s">
        <v>23</v>
      </c>
      <c r="N2909" s="2" t="s">
        <v>55</v>
      </c>
      <c r="O2909" s="3">
        <v>27</v>
      </c>
      <c r="P2909" s="13">
        <f t="shared" si="596"/>
        <v>131.38</v>
      </c>
      <c r="Q2909" s="13" t="str">
        <f t="shared" si="597"/>
        <v>Fast</v>
      </c>
      <c r="S2909" s="21"/>
    </row>
    <row r="2910" hidden="1" customHeight="1" spans="1:19">
      <c r="A2910" s="2" t="s">
        <v>4769</v>
      </c>
      <c r="B2910" s="28">
        <v>45907</v>
      </c>
      <c r="C2910" s="2" t="s">
        <v>407</v>
      </c>
      <c r="D2910" s="2" t="str">
        <f t="array" ref="D2910">_xlfn.XLOOKUP(C2910,Customers!A:A,Customers!B:B)</f>
        <v>Customer 0141</v>
      </c>
      <c r="E2910" s="2" t="s">
        <v>83</v>
      </c>
      <c r="F2910" s="2" t="str">
        <f t="array" ref="F2910">_xlfn.XLOOKUP(E2910,Restaurants!A:A,Restaurants!B:B)</f>
        <v>Restaurant 032</v>
      </c>
      <c r="G2910" s="2" t="s">
        <v>767</v>
      </c>
      <c r="H2910" s="2" t="str">
        <f t="array" ref="H2910">_xlfn.XLOOKUP(G2910,Food_Menu!A:A,Food_Menu!B:B)</f>
        <v>Food Item 0150</v>
      </c>
      <c r="I2910" s="2"/>
      <c r="J2910" s="2" t="s">
        <v>2158</v>
      </c>
      <c r="K2910" s="2" t="str">
        <f t="array" ref="K2910">_xlfn.XLOOKUP(J2910,Delivery_Partners!A:A,Delivery_Partners!B:B)</f>
        <v>Delivery Partner 033</v>
      </c>
      <c r="L2910" s="3">
        <v>1</v>
      </c>
      <c r="M2910" s="2" t="s">
        <v>189</v>
      </c>
      <c r="N2910" s="2" t="s">
        <v>24</v>
      </c>
      <c r="O2910" s="2"/>
    </row>
    <row r="2911" customHeight="1" spans="1:19">
      <c r="A2911" s="2" t="s">
        <v>4770</v>
      </c>
      <c r="B2911" s="29" t="s">
        <v>334</v>
      </c>
      <c r="C2911" s="2" t="s">
        <v>1774</v>
      </c>
      <c r="D2911" s="2" t="str">
        <f t="array" ref="D2911">_xlfn.XLOOKUP(C2911,Customers!A:A,Customers!B:B)</f>
        <v>Customer 0621</v>
      </c>
      <c r="E2911" s="2" t="s">
        <v>245</v>
      </c>
      <c r="F2911" s="2" t="str">
        <f t="array" ref="F2911">_xlfn.XLOOKUP(E2911,Restaurants!A:A,Restaurants!B:B)</f>
        <v>Restaurant 101</v>
      </c>
      <c r="G2911" s="2" t="s">
        <v>250</v>
      </c>
      <c r="H2911" s="2" t="str">
        <f t="array" ref="H2911">_xlfn.XLOOKUP(G2911,Food_Menu!A:A,Food_Menu!B:B)</f>
        <v>Food Item 0109</v>
      </c>
      <c r="I2911" s="2">
        <f t="array" ref="I2911">_xlfn.XLOOKUP(G2911,Food_Menu!A:A,Food_Menu!D:D)</f>
        <v>538.59</v>
      </c>
      <c r="J2911" s="2" t="s">
        <v>1160</v>
      </c>
      <c r="K2911" s="2" t="str">
        <f t="array" ref="K2911">_xlfn.XLOOKUP(J2911,Delivery_Partners!A:A,Delivery_Partners!B:B)</f>
        <v>Delivery Partner 145</v>
      </c>
      <c r="L2911" s="3">
        <v>1</v>
      </c>
      <c r="M2911" s="2" t="s">
        <v>23</v>
      </c>
      <c r="N2911" s="2" t="s">
        <v>24</v>
      </c>
      <c r="O2911" s="3">
        <v>21</v>
      </c>
      <c r="P2911" s="13">
        <f>I2911*L2911</f>
        <v>538.59</v>
      </c>
      <c r="Q2911" s="13" t="str">
        <f>IF(O2911="","Not Delivered",IF(O2911&lt;=30,"Fast",IF(O2911&lt;=60,"Normal","Slow")))</f>
        <v>Fast</v>
      </c>
      <c r="S2911" s="21"/>
    </row>
    <row r="2912" hidden="1" customHeight="1" spans="1:19">
      <c r="A2912" s="2" t="s">
        <v>4771</v>
      </c>
      <c r="B2912" s="28">
        <v>45690</v>
      </c>
      <c r="C2912" s="2" t="s">
        <v>3732</v>
      </c>
      <c r="D2912" s="2" t="str">
        <f t="array" ref="D2912">_xlfn.XLOOKUP(C2912,Customers!A:A,Customers!B:B)</f>
        <v>Customer 0062</v>
      </c>
      <c r="E2912" s="2" t="s">
        <v>110</v>
      </c>
      <c r="F2912" s="2" t="str">
        <f t="array" ref="F2912">_xlfn.XLOOKUP(E2912,Restaurants!A:A,Restaurants!B:B)</f>
        <v>Restaurant 062</v>
      </c>
      <c r="G2912" s="2" t="s">
        <v>1737</v>
      </c>
      <c r="H2912" s="2" t="str">
        <f t="array" ref="H2912">_xlfn.XLOOKUP(G2912,Food_Menu!A:A,Food_Menu!B:B)</f>
        <v>Food Item 0154</v>
      </c>
      <c r="I2912" s="2"/>
      <c r="J2912" s="2" t="s">
        <v>148</v>
      </c>
      <c r="K2912" s="2" t="str">
        <f t="array" ref="K2912">_xlfn.XLOOKUP(J2912,Delivery_Partners!A:A,Delivery_Partners!B:B)</f>
        <v>Delivery Partner 162</v>
      </c>
      <c r="L2912" s="3">
        <v>2</v>
      </c>
      <c r="M2912" s="2" t="s">
        <v>101</v>
      </c>
      <c r="N2912" s="2" t="s">
        <v>24</v>
      </c>
      <c r="O2912" s="2"/>
    </row>
    <row r="2913" customHeight="1" spans="1:19">
      <c r="A2913" s="2" t="s">
        <v>4772</v>
      </c>
      <c r="B2913" s="29" t="s">
        <v>1961</v>
      </c>
      <c r="C2913" s="2" t="s">
        <v>2859</v>
      </c>
      <c r="D2913" s="2" t="str">
        <f t="array" ref="D2913">_xlfn.XLOOKUP(C2913,Customers!A:A,Customers!B:B)</f>
        <v>Customer 0767</v>
      </c>
      <c r="E2913" s="2" t="s">
        <v>674</v>
      </c>
      <c r="F2913" s="2" t="str">
        <f t="array" ref="F2913">_xlfn.XLOOKUP(E2913,Restaurants!A:A,Restaurants!B:B)</f>
        <v>Restaurant 085</v>
      </c>
      <c r="G2913" s="2" t="s">
        <v>198</v>
      </c>
      <c r="H2913" s="2" t="str">
        <f t="array" ref="H2913">_xlfn.XLOOKUP(G2913,Food_Menu!A:A,Food_Menu!B:B)</f>
        <v>Food Item 0049</v>
      </c>
      <c r="I2913" s="2">
        <f t="array" ref="I2913">_xlfn.XLOOKUP(G2913,Food_Menu!A:A,Food_Menu!D:D)</f>
        <v>504.81</v>
      </c>
      <c r="J2913" s="2" t="s">
        <v>1132</v>
      </c>
      <c r="K2913" s="2" t="str">
        <f t="array" ref="K2913">_xlfn.XLOOKUP(J2913,Delivery_Partners!A:A,Delivery_Partners!B:B)</f>
        <v>Delivery Partner 151</v>
      </c>
      <c r="L2913" s="3">
        <v>1</v>
      </c>
      <c r="M2913" s="2" t="s">
        <v>23</v>
      </c>
      <c r="N2913" s="2" t="s">
        <v>24</v>
      </c>
      <c r="O2913" s="3">
        <v>15</v>
      </c>
      <c r="P2913" s="13">
        <f t="shared" ref="P2913:P2918" si="598">I2913*L2913</f>
        <v>504.81</v>
      </c>
      <c r="Q2913" s="13" t="str">
        <f t="shared" ref="Q2913:Q2918" si="599">IF(O2913="","Not Delivered",IF(O2913&lt;=30,"Fast",IF(O2913&lt;=60,"Normal","Slow")))</f>
        <v>Fast</v>
      </c>
      <c r="S2913" s="21"/>
    </row>
    <row r="2914" customHeight="1" spans="1:19">
      <c r="A2914" s="2" t="s">
        <v>4773</v>
      </c>
      <c r="B2914" s="29" t="s">
        <v>129</v>
      </c>
      <c r="C2914" s="2" t="s">
        <v>3064</v>
      </c>
      <c r="D2914" s="2" t="str">
        <f t="array" ref="D2914">_xlfn.XLOOKUP(C2914,Customers!A:A,Customers!B:B)</f>
        <v>Customer 0528</v>
      </c>
      <c r="E2914" s="2" t="s">
        <v>586</v>
      </c>
      <c r="F2914" s="2" t="str">
        <f t="array" ref="F2914">_xlfn.XLOOKUP(E2914,Restaurants!A:A,Restaurants!B:B)</f>
        <v>Restaurant 092</v>
      </c>
      <c r="G2914" s="2" t="s">
        <v>1809</v>
      </c>
      <c r="H2914" s="2" t="str">
        <f t="array" ref="H2914">_xlfn.XLOOKUP(G2914,Food_Menu!A:A,Food_Menu!B:B)</f>
        <v>Food Item 0095</v>
      </c>
      <c r="I2914" s="2">
        <f t="array" ref="I2914">_xlfn.XLOOKUP(G2914,Food_Menu!A:A,Food_Menu!D:D)</f>
        <v>461.01</v>
      </c>
      <c r="J2914" s="2" t="s">
        <v>520</v>
      </c>
      <c r="K2914" s="2" t="str">
        <f t="array" ref="K2914">_xlfn.XLOOKUP(J2914,Delivery_Partners!A:A,Delivery_Partners!B:B)</f>
        <v>Delivery Partner 154</v>
      </c>
      <c r="L2914" s="3">
        <v>1</v>
      </c>
      <c r="M2914" s="2" t="s">
        <v>23</v>
      </c>
      <c r="N2914" s="2" t="s">
        <v>74</v>
      </c>
      <c r="O2914" s="3">
        <v>49</v>
      </c>
      <c r="P2914" s="13">
        <f t="shared" si="598"/>
        <v>461.01</v>
      </c>
      <c r="Q2914" s="13" t="str">
        <f t="shared" si="599"/>
        <v>Normal</v>
      </c>
      <c r="S2914" s="21"/>
    </row>
    <row r="2915" customHeight="1" spans="1:19">
      <c r="A2915" s="2" t="s">
        <v>4774</v>
      </c>
      <c r="B2915" s="29" t="s">
        <v>209</v>
      </c>
      <c r="C2915" s="2" t="s">
        <v>2383</v>
      </c>
      <c r="D2915" s="2" t="str">
        <f t="array" ref="D2915">_xlfn.XLOOKUP(C2915,Customers!A:A,Customers!B:B)</f>
        <v>Customer 0258</v>
      </c>
      <c r="E2915" s="2" t="s">
        <v>526</v>
      </c>
      <c r="F2915" s="2" t="str">
        <f t="array" ref="F2915">_xlfn.XLOOKUP(E2915,Restaurants!A:A,Restaurants!B:B)</f>
        <v>Restaurant 068</v>
      </c>
      <c r="G2915" s="2" t="s">
        <v>2095</v>
      </c>
      <c r="H2915" s="2" t="str">
        <f t="array" ref="H2915">_xlfn.XLOOKUP(G2915,Food_Menu!A:A,Food_Menu!B:B)</f>
        <v>Food Item 0087</v>
      </c>
      <c r="I2915" s="2">
        <f t="array" ref="I2915">_xlfn.XLOOKUP(G2915,Food_Menu!A:A,Food_Menu!D:D)</f>
        <v>288.34</v>
      </c>
      <c r="J2915" s="2" t="s">
        <v>1233</v>
      </c>
      <c r="K2915" s="2" t="str">
        <f t="array" ref="K2915">_xlfn.XLOOKUP(J2915,Delivery_Partners!A:A,Delivery_Partners!B:B)</f>
        <v>Delivery Partner 039</v>
      </c>
      <c r="L2915" s="3">
        <v>1</v>
      </c>
      <c r="M2915" s="2" t="s">
        <v>23</v>
      </c>
      <c r="N2915" s="2" t="s">
        <v>42</v>
      </c>
      <c r="O2915" s="3">
        <v>20</v>
      </c>
      <c r="P2915" s="13">
        <f t="shared" si="598"/>
        <v>288.34</v>
      </c>
      <c r="Q2915" s="13" t="str">
        <f t="shared" si="599"/>
        <v>Fast</v>
      </c>
      <c r="S2915" s="21"/>
    </row>
    <row r="2916" customHeight="1" spans="1:19">
      <c r="A2916" s="2" t="s">
        <v>4775</v>
      </c>
      <c r="B2916" s="29" t="s">
        <v>1127</v>
      </c>
      <c r="C2916" s="2" t="s">
        <v>1255</v>
      </c>
      <c r="D2916" s="2" t="str">
        <f t="array" ref="D2916">_xlfn.XLOOKUP(C2916,Customers!A:A,Customers!B:B)</f>
        <v>Customer 0719</v>
      </c>
      <c r="E2916" s="2" t="s">
        <v>177</v>
      </c>
      <c r="F2916" s="2" t="str">
        <f t="array" ref="F2916">_xlfn.XLOOKUP(E2916,Restaurants!A:A,Restaurants!B:B)</f>
        <v>Restaurant 070</v>
      </c>
      <c r="G2916" s="2" t="s">
        <v>792</v>
      </c>
      <c r="H2916" s="2" t="str">
        <f t="array" ref="H2916">_xlfn.XLOOKUP(G2916,Food_Menu!A:A,Food_Menu!B:B)</f>
        <v>Food Item 0159</v>
      </c>
      <c r="I2916" s="2">
        <f t="array" ref="I2916">_xlfn.XLOOKUP(G2916,Food_Menu!A:A,Food_Menu!D:D)</f>
        <v>430.63</v>
      </c>
      <c r="J2916" s="2" t="s">
        <v>461</v>
      </c>
      <c r="K2916" s="2" t="str">
        <f t="array" ref="K2916">_xlfn.XLOOKUP(J2916,Delivery_Partners!A:A,Delivery_Partners!B:B)</f>
        <v>Delivery Partner 118</v>
      </c>
      <c r="L2916" s="3">
        <v>1</v>
      </c>
      <c r="M2916" s="2" t="s">
        <v>23</v>
      </c>
      <c r="N2916" s="2" t="s">
        <v>74</v>
      </c>
      <c r="O2916" s="3">
        <v>23</v>
      </c>
      <c r="P2916" s="13">
        <f t="shared" si="598"/>
        <v>430.63</v>
      </c>
      <c r="Q2916" s="13" t="str">
        <f t="shared" si="599"/>
        <v>Fast</v>
      </c>
      <c r="S2916" s="21"/>
    </row>
    <row r="2917" customHeight="1" spans="1:19">
      <c r="A2917" s="2" t="s">
        <v>4776</v>
      </c>
      <c r="B2917" s="29" t="s">
        <v>2195</v>
      </c>
      <c r="C2917" s="2" t="s">
        <v>2798</v>
      </c>
      <c r="D2917" s="2" t="str">
        <f t="array" ref="D2917">_xlfn.XLOOKUP(C2917,Customers!A:A,Customers!B:B)</f>
        <v>Customer 0451</v>
      </c>
      <c r="E2917" s="2" t="s">
        <v>230</v>
      </c>
      <c r="F2917" s="2" t="str">
        <f t="array" ref="F2917">_xlfn.XLOOKUP(E2917,Restaurants!A:A,Restaurants!B:B)</f>
        <v>Restaurant 029</v>
      </c>
      <c r="G2917" s="2" t="s">
        <v>1498</v>
      </c>
      <c r="H2917" s="2" t="str">
        <f t="array" ref="H2917">_xlfn.XLOOKUP(G2917,Food_Menu!A:A,Food_Menu!B:B)</f>
        <v>Food Item 0041</v>
      </c>
      <c r="I2917" s="2">
        <f t="array" ref="I2917">_xlfn.XLOOKUP(G2917,Food_Menu!A:A,Food_Menu!D:D)</f>
        <v>514.31</v>
      </c>
      <c r="J2917" s="2" t="s">
        <v>443</v>
      </c>
      <c r="K2917" s="2" t="str">
        <f t="array" ref="K2917">_xlfn.XLOOKUP(J2917,Delivery_Partners!A:A,Delivery_Partners!B:B)</f>
        <v>Delivery Partner 083</v>
      </c>
      <c r="L2917" s="3">
        <v>2</v>
      </c>
      <c r="M2917" s="2" t="s">
        <v>23</v>
      </c>
      <c r="N2917" s="2" t="s">
        <v>55</v>
      </c>
      <c r="O2917" s="3">
        <v>23</v>
      </c>
      <c r="P2917" s="13">
        <f t="shared" si="598"/>
        <v>1028.62</v>
      </c>
      <c r="Q2917" s="13" t="str">
        <f t="shared" si="599"/>
        <v>Fast</v>
      </c>
      <c r="S2917" s="21"/>
    </row>
    <row r="2918" customHeight="1" spans="1:19">
      <c r="A2918" s="2" t="s">
        <v>4777</v>
      </c>
      <c r="B2918" s="29" t="s">
        <v>1251</v>
      </c>
      <c r="C2918" s="2" t="s">
        <v>484</v>
      </c>
      <c r="D2918" s="2" t="str">
        <f t="array" ref="D2918">_xlfn.XLOOKUP(C2918,Customers!A:A,Customers!B:B)</f>
        <v>Customer 0467</v>
      </c>
      <c r="E2918" s="2" t="s">
        <v>1072</v>
      </c>
      <c r="F2918" s="2" t="str">
        <f t="array" ref="F2918">_xlfn.XLOOKUP(E2918,Restaurants!A:A,Restaurants!B:B)</f>
        <v>Restaurant 030</v>
      </c>
      <c r="G2918" s="2" t="s">
        <v>563</v>
      </c>
      <c r="H2918" s="2" t="str">
        <f t="array" ref="H2918">_xlfn.XLOOKUP(G2918,Food_Menu!A:A,Food_Menu!B:B)</f>
        <v>Food Item 0108</v>
      </c>
      <c r="I2918" s="2">
        <f t="array" ref="I2918">_xlfn.XLOOKUP(G2918,Food_Menu!A:A,Food_Menu!D:D)</f>
        <v>203.49</v>
      </c>
      <c r="J2918" s="2" t="s">
        <v>1104</v>
      </c>
      <c r="K2918" s="2" t="str">
        <f t="array" ref="K2918">_xlfn.XLOOKUP(J2918,Delivery_Partners!A:A,Delivery_Partners!B:B)</f>
        <v>Delivery Partner 178</v>
      </c>
      <c r="L2918" s="3">
        <v>1</v>
      </c>
      <c r="M2918" s="2" t="s">
        <v>23</v>
      </c>
      <c r="N2918" s="2" t="s">
        <v>55</v>
      </c>
      <c r="O2918" s="3">
        <v>22</v>
      </c>
      <c r="P2918" s="13">
        <f t="shared" si="598"/>
        <v>203.49</v>
      </c>
      <c r="Q2918" s="13" t="str">
        <f t="shared" si="599"/>
        <v>Fast</v>
      </c>
      <c r="S2918" s="21"/>
    </row>
    <row r="2919" hidden="1" customHeight="1" spans="1:19">
      <c r="A2919" s="2" t="s">
        <v>4778</v>
      </c>
      <c r="B2919" s="29" t="s">
        <v>129</v>
      </c>
      <c r="C2919" s="2" t="s">
        <v>1856</v>
      </c>
      <c r="D2919" s="2" t="str">
        <f t="array" ref="D2919">_xlfn.XLOOKUP(C2919,Customers!A:A,Customers!B:B)</f>
        <v>Customer 0260</v>
      </c>
      <c r="E2919" s="2" t="s">
        <v>93</v>
      </c>
      <c r="F2919" s="2" t="str">
        <f t="array" ref="F2919">_xlfn.XLOOKUP(E2919,Restaurants!A:A,Restaurants!B:B)</f>
        <v>Restaurant 018</v>
      </c>
      <c r="G2919" s="2" t="s">
        <v>868</v>
      </c>
      <c r="H2919" s="2" t="str">
        <f t="array" ref="H2919">_xlfn.XLOOKUP(G2919,Food_Menu!A:A,Food_Menu!B:B)</f>
        <v>Food Item 0184</v>
      </c>
      <c r="I2919" s="2"/>
      <c r="J2919" s="2" t="s">
        <v>485</v>
      </c>
      <c r="K2919" s="2" t="str">
        <f t="array" ref="K2919">_xlfn.XLOOKUP(J2919,Delivery_Partners!A:A,Delivery_Partners!B:B)</f>
        <v>Delivery Partner 150</v>
      </c>
      <c r="L2919" s="3">
        <v>1</v>
      </c>
      <c r="M2919" s="2" t="s">
        <v>101</v>
      </c>
      <c r="N2919" s="2" t="s">
        <v>74</v>
      </c>
      <c r="O2919" s="2"/>
    </row>
    <row r="2920" customHeight="1" spans="1:19">
      <c r="A2920" s="2" t="s">
        <v>4779</v>
      </c>
      <c r="B2920" s="29" t="s">
        <v>243</v>
      </c>
      <c r="C2920" s="2" t="s">
        <v>3282</v>
      </c>
      <c r="D2920" s="2" t="str">
        <f t="array" ref="D2920">_xlfn.XLOOKUP(C2920,Customers!A:A,Customers!B:B)</f>
        <v>Customer 0812</v>
      </c>
      <c r="E2920" s="2" t="s">
        <v>666</v>
      </c>
      <c r="F2920" s="2" t="str">
        <f t="array" ref="F2920">_xlfn.XLOOKUP(E2920,Restaurants!A:A,Restaurants!B:B)</f>
        <v>Restaurant 036</v>
      </c>
      <c r="G2920" s="2" t="s">
        <v>722</v>
      </c>
      <c r="H2920" s="2" t="str">
        <f t="array" ref="H2920">_xlfn.XLOOKUP(G2920,Food_Menu!A:A,Food_Menu!B:B)</f>
        <v>Food Item 0044</v>
      </c>
      <c r="I2920" s="2">
        <f t="array" ref="I2920">_xlfn.XLOOKUP(G2920,Food_Menu!A:A,Food_Menu!D:D)</f>
        <v>334.07</v>
      </c>
      <c r="J2920" s="2" t="s">
        <v>958</v>
      </c>
      <c r="K2920" s="2" t="str">
        <f t="array" ref="K2920">_xlfn.XLOOKUP(J2920,Delivery_Partners!A:A,Delivery_Partners!B:B)</f>
        <v>Delivery Partner 030</v>
      </c>
      <c r="L2920" s="3">
        <v>1</v>
      </c>
      <c r="M2920" s="2" t="s">
        <v>23</v>
      </c>
      <c r="N2920" s="2" t="s">
        <v>55</v>
      </c>
      <c r="O2920" s="3">
        <v>42</v>
      </c>
      <c r="P2920" s="13">
        <f t="shared" ref="P2920:P2932" si="600">I2920*L2920</f>
        <v>334.07</v>
      </c>
      <c r="Q2920" s="13" t="str">
        <f t="shared" ref="Q2920:Q2932" si="601">IF(O2920="","Not Delivered",IF(O2920&lt;=30,"Fast",IF(O2920&lt;=60,"Normal","Slow")))</f>
        <v>Normal</v>
      </c>
      <c r="S2920" s="21"/>
    </row>
    <row r="2921" customHeight="1" spans="1:19">
      <c r="A2921" s="2" t="s">
        <v>4780</v>
      </c>
      <c r="B2921" s="29" t="s">
        <v>1841</v>
      </c>
      <c r="C2921" s="2" t="s">
        <v>3361</v>
      </c>
      <c r="D2921" s="2" t="str">
        <f t="array" ref="D2921">_xlfn.XLOOKUP(C2921,Customers!A:A,Customers!B:B)</f>
        <v>Customer 1084</v>
      </c>
      <c r="E2921" s="2" t="s">
        <v>750</v>
      </c>
      <c r="F2921" s="2" t="str">
        <f t="array" ref="F2921">_xlfn.XLOOKUP(E2921,Restaurants!A:A,Restaurants!B:B)</f>
        <v>Restaurant 076</v>
      </c>
      <c r="G2921" s="2" t="s">
        <v>728</v>
      </c>
      <c r="H2921" s="2" t="str">
        <f t="array" ref="H2921">_xlfn.XLOOKUP(G2921,Food_Menu!A:A,Food_Menu!B:B)</f>
        <v>Food Item 0027</v>
      </c>
      <c r="I2921" s="2">
        <f t="array" ref="I2921">_xlfn.XLOOKUP(G2921,Food_Menu!A:A,Food_Menu!D:D)</f>
        <v>364.02</v>
      </c>
      <c r="J2921" s="2" t="s">
        <v>95</v>
      </c>
      <c r="K2921" s="2" t="str">
        <f t="array" ref="K2921">_xlfn.XLOOKUP(J2921,Delivery_Partners!A:A,Delivery_Partners!B:B)</f>
        <v>Delivery Partner 170</v>
      </c>
      <c r="L2921" s="3">
        <v>2</v>
      </c>
      <c r="M2921" s="2" t="s">
        <v>23</v>
      </c>
      <c r="N2921" s="2" t="s">
        <v>74</v>
      </c>
      <c r="O2921" s="3">
        <v>32</v>
      </c>
      <c r="P2921" s="13">
        <f t="shared" si="600"/>
        <v>728.04</v>
      </c>
      <c r="Q2921" s="13" t="str">
        <f t="shared" si="601"/>
        <v>Normal</v>
      </c>
      <c r="S2921" s="21"/>
    </row>
    <row r="2922" customHeight="1" spans="1:19">
      <c r="A2922" s="2" t="s">
        <v>4781</v>
      </c>
      <c r="B2922" s="28">
        <v>45757</v>
      </c>
      <c r="C2922" s="2" t="s">
        <v>2687</v>
      </c>
      <c r="D2922" s="2" t="str">
        <f t="array" ref="D2922">_xlfn.XLOOKUP(C2922,Customers!A:A,Customers!B:B)</f>
        <v>Customer 0743</v>
      </c>
      <c r="E2922" s="2" t="s">
        <v>1292</v>
      </c>
      <c r="F2922" s="2" t="str">
        <f t="array" ref="F2922">_xlfn.XLOOKUP(E2922,Restaurants!A:A,Restaurants!B:B)</f>
        <v>Restaurant 112</v>
      </c>
      <c r="G2922" s="2" t="s">
        <v>2703</v>
      </c>
      <c r="H2922" s="2" t="str">
        <f t="array" ref="H2922">_xlfn.XLOOKUP(G2922,Food_Menu!A:A,Food_Menu!B:B)</f>
        <v>Food Item 0181</v>
      </c>
      <c r="I2922" s="2">
        <f t="array" ref="I2922">_xlfn.XLOOKUP(G2922,Food_Menu!A:A,Food_Menu!D:D)</f>
        <v>574.53</v>
      </c>
      <c r="J2922" s="2" t="s">
        <v>756</v>
      </c>
      <c r="K2922" s="2" t="str">
        <f t="array" ref="K2922">_xlfn.XLOOKUP(J2922,Delivery_Partners!A:A,Delivery_Partners!B:B)</f>
        <v>Delivery Partner 126</v>
      </c>
      <c r="L2922" s="3">
        <v>1</v>
      </c>
      <c r="M2922" s="2" t="s">
        <v>23</v>
      </c>
      <c r="N2922" s="2" t="s">
        <v>24</v>
      </c>
      <c r="O2922" s="3">
        <v>67</v>
      </c>
      <c r="P2922" s="13">
        <f t="shared" si="600"/>
        <v>574.53</v>
      </c>
      <c r="Q2922" s="13" t="str">
        <f t="shared" si="601"/>
        <v>Slow</v>
      </c>
      <c r="S2922" s="21"/>
    </row>
    <row r="2923" customHeight="1" spans="1:19">
      <c r="A2923" s="2" t="s">
        <v>4782</v>
      </c>
      <c r="B2923" s="29" t="s">
        <v>1566</v>
      </c>
      <c r="C2923" s="2" t="s">
        <v>2274</v>
      </c>
      <c r="D2923" s="2" t="str">
        <f t="array" ref="D2923">_xlfn.XLOOKUP(C2923,Customers!A:A,Customers!B:B)</f>
        <v>Customer 0285</v>
      </c>
      <c r="E2923" s="2" t="s">
        <v>1176</v>
      </c>
      <c r="F2923" s="2" t="str">
        <f t="array" ref="F2923">_xlfn.XLOOKUP(E2923,Restaurants!A:A,Restaurants!B:B)</f>
        <v>Restaurant 053</v>
      </c>
      <c r="G2923" s="2" t="s">
        <v>2114</v>
      </c>
      <c r="H2923" s="2" t="str">
        <f t="array" ref="H2923">_xlfn.XLOOKUP(G2923,Food_Menu!A:A,Food_Menu!B:B)</f>
        <v>Food Item 0193</v>
      </c>
      <c r="I2923" s="2">
        <f t="array" ref="I2923">_xlfn.XLOOKUP(G2923,Food_Menu!A:A,Food_Menu!D:D)</f>
        <v>565.09</v>
      </c>
      <c r="J2923" s="2" t="s">
        <v>572</v>
      </c>
      <c r="K2923" s="2" t="str">
        <f t="array" ref="K2923">_xlfn.XLOOKUP(J2923,Delivery_Partners!A:A,Delivery_Partners!B:B)</f>
        <v>Delivery Partner 098</v>
      </c>
      <c r="L2923" s="3">
        <v>2</v>
      </c>
      <c r="M2923" s="2" t="s">
        <v>23</v>
      </c>
      <c r="N2923" s="2" t="s">
        <v>55</v>
      </c>
      <c r="O2923" s="3">
        <v>35</v>
      </c>
      <c r="P2923" s="13">
        <f t="shared" si="600"/>
        <v>1130.18</v>
      </c>
      <c r="Q2923" s="13" t="str">
        <f t="shared" si="601"/>
        <v>Normal</v>
      </c>
      <c r="S2923" s="21"/>
    </row>
    <row r="2924" customHeight="1" spans="1:19">
      <c r="A2924" s="2" t="s">
        <v>4783</v>
      </c>
      <c r="B2924" s="28">
        <v>45993</v>
      </c>
      <c r="C2924" s="2" t="s">
        <v>1354</v>
      </c>
      <c r="D2924" s="2" t="str">
        <f t="array" ref="D2924">_xlfn.XLOOKUP(C2924,Customers!A:A,Customers!B:B)</f>
        <v>Customer 1001</v>
      </c>
      <c r="E2924" s="2" t="s">
        <v>366</v>
      </c>
      <c r="F2924" s="2" t="str">
        <f t="array" ref="F2924">_xlfn.XLOOKUP(E2924,Restaurants!A:A,Restaurants!B:B)</f>
        <v>Restaurant 073</v>
      </c>
      <c r="G2924" s="2" t="s">
        <v>1809</v>
      </c>
      <c r="H2924" s="2" t="str">
        <f t="array" ref="H2924">_xlfn.XLOOKUP(G2924,Food_Menu!A:A,Food_Menu!B:B)</f>
        <v>Food Item 0095</v>
      </c>
      <c r="I2924" s="2">
        <f t="array" ref="I2924">_xlfn.XLOOKUP(G2924,Food_Menu!A:A,Food_Menu!D:D)</f>
        <v>461.01</v>
      </c>
      <c r="J2924" s="2" t="s">
        <v>35</v>
      </c>
      <c r="K2924" s="2" t="str">
        <f t="array" ref="K2924">_xlfn.XLOOKUP(J2924,Delivery_Partners!A:A,Delivery_Partners!B:B)</f>
        <v>Delivery Partner 081</v>
      </c>
      <c r="L2924" s="3">
        <v>1</v>
      </c>
      <c r="M2924" s="2" t="s">
        <v>23</v>
      </c>
      <c r="N2924" s="2" t="s">
        <v>24</v>
      </c>
      <c r="O2924" s="3">
        <v>36</v>
      </c>
      <c r="P2924" s="13">
        <f t="shared" si="600"/>
        <v>461.01</v>
      </c>
      <c r="Q2924" s="13" t="str">
        <f t="shared" si="601"/>
        <v>Normal</v>
      </c>
      <c r="S2924" s="21"/>
    </row>
    <row r="2925" customHeight="1" spans="1:19">
      <c r="A2925" s="2" t="s">
        <v>4784</v>
      </c>
      <c r="B2925" s="28">
        <v>45939</v>
      </c>
      <c r="C2925" s="2" t="s">
        <v>2892</v>
      </c>
      <c r="D2925" s="2" t="str">
        <f t="array" ref="D2925">_xlfn.XLOOKUP(C2925,Customers!A:A,Customers!B:B)</f>
        <v>Customer 0146</v>
      </c>
      <c r="E2925" s="2" t="s">
        <v>137</v>
      </c>
      <c r="F2925" s="2" t="str">
        <f t="array" ref="F2925">_xlfn.XLOOKUP(E2925,Restaurants!A:A,Restaurants!B:B)</f>
        <v>Restaurant 104</v>
      </c>
      <c r="G2925" s="2" t="s">
        <v>582</v>
      </c>
      <c r="H2925" s="2" t="str">
        <f t="array" ref="H2925">_xlfn.XLOOKUP(G2925,Food_Menu!A:A,Food_Menu!B:B)</f>
        <v>Food Item 0011</v>
      </c>
      <c r="I2925" s="2">
        <f t="array" ref="I2925">_xlfn.XLOOKUP(G2925,Food_Menu!A:A,Food_Menu!D:D)</f>
        <v>586.61</v>
      </c>
      <c r="J2925" s="2" t="s">
        <v>251</v>
      </c>
      <c r="K2925" s="2" t="str">
        <f t="array" ref="K2925">_xlfn.XLOOKUP(J2925,Delivery_Partners!A:A,Delivery_Partners!B:B)</f>
        <v>Delivery Partner 089</v>
      </c>
      <c r="L2925" s="3">
        <v>4</v>
      </c>
      <c r="M2925" s="2" t="s">
        <v>23</v>
      </c>
      <c r="N2925" s="2" t="s">
        <v>24</v>
      </c>
      <c r="O2925" s="3">
        <v>27</v>
      </c>
      <c r="P2925" s="13">
        <f t="shared" si="600"/>
        <v>2346.44</v>
      </c>
      <c r="Q2925" s="13" t="str">
        <f t="shared" si="601"/>
        <v>Fast</v>
      </c>
      <c r="S2925" s="21"/>
    </row>
    <row r="2926" customHeight="1" spans="1:19">
      <c r="A2926" s="2" t="s">
        <v>4785</v>
      </c>
      <c r="B2926" s="28">
        <v>45752</v>
      </c>
      <c r="C2926" s="2" t="s">
        <v>3320</v>
      </c>
      <c r="D2926" s="2" t="str">
        <f t="array" ref="D2926">_xlfn.XLOOKUP(C2926,Customers!A:A,Customers!B:B)</f>
        <v>Customer 0348</v>
      </c>
      <c r="E2926" s="2" t="s">
        <v>726</v>
      </c>
      <c r="F2926" s="2" t="str">
        <f t="array" ref="F2926">_xlfn.XLOOKUP(E2926,Restaurants!A:A,Restaurants!B:B)</f>
        <v>Restaurant 082</v>
      </c>
      <c r="G2926" s="2" t="s">
        <v>1318</v>
      </c>
      <c r="H2926" s="2" t="str">
        <f t="array" ref="H2926">_xlfn.XLOOKUP(G2926,Food_Menu!A:A,Food_Menu!B:B)</f>
        <v>Food Item 0119</v>
      </c>
      <c r="I2926" s="2">
        <f t="array" ref="I2926">_xlfn.XLOOKUP(G2926,Food_Menu!A:A,Food_Menu!D:D)</f>
        <v>220.83</v>
      </c>
      <c r="J2926" s="2" t="s">
        <v>938</v>
      </c>
      <c r="K2926" s="2" t="str">
        <f t="array" ref="K2926">_xlfn.XLOOKUP(J2926,Delivery_Partners!A:A,Delivery_Partners!B:B)</f>
        <v>Delivery Partner 139</v>
      </c>
      <c r="L2926" s="3">
        <v>1</v>
      </c>
      <c r="M2926" s="2" t="s">
        <v>23</v>
      </c>
      <c r="N2926" s="2" t="s">
        <v>24</v>
      </c>
      <c r="O2926" s="3">
        <v>25</v>
      </c>
      <c r="P2926" s="13">
        <f t="shared" si="600"/>
        <v>220.83</v>
      </c>
      <c r="Q2926" s="13" t="str">
        <f t="shared" si="601"/>
        <v>Fast</v>
      </c>
      <c r="S2926" s="21"/>
    </row>
    <row r="2927" customHeight="1" spans="1:19">
      <c r="A2927" s="2" t="s">
        <v>4786</v>
      </c>
      <c r="B2927" s="29" t="s">
        <v>1639</v>
      </c>
      <c r="C2927" s="2" t="s">
        <v>1934</v>
      </c>
      <c r="D2927" s="2" t="str">
        <f t="array" ref="D2927">_xlfn.XLOOKUP(C2927,Customers!A:A,Customers!B:B)</f>
        <v>Customer 0043</v>
      </c>
      <c r="E2927" s="2" t="s">
        <v>83</v>
      </c>
      <c r="F2927" s="2" t="str">
        <f t="array" ref="F2927">_xlfn.XLOOKUP(E2927,Restaurants!A:A,Restaurants!B:B)</f>
        <v>Restaurant 032</v>
      </c>
      <c r="G2927" s="2" t="s">
        <v>687</v>
      </c>
      <c r="H2927" s="2" t="str">
        <f t="array" ref="H2927">_xlfn.XLOOKUP(G2927,Food_Menu!A:A,Food_Menu!B:B)</f>
        <v>Food Item 0066</v>
      </c>
      <c r="I2927" s="2">
        <f t="array" ref="I2927">_xlfn.XLOOKUP(G2927,Food_Menu!A:A,Food_Menu!D:D)</f>
        <v>648.68</v>
      </c>
      <c r="J2927" s="2" t="s">
        <v>898</v>
      </c>
      <c r="K2927" s="2" t="str">
        <f t="array" ref="K2927">_xlfn.XLOOKUP(J2927,Delivery_Partners!A:A,Delivery_Partners!B:B)</f>
        <v>Delivery Partner 138</v>
      </c>
      <c r="L2927" s="3">
        <v>2</v>
      </c>
      <c r="M2927" s="2" t="s">
        <v>23</v>
      </c>
      <c r="N2927" s="2" t="s">
        <v>74</v>
      </c>
      <c r="O2927" s="3">
        <v>29</v>
      </c>
      <c r="P2927" s="13">
        <f t="shared" si="600"/>
        <v>1297.36</v>
      </c>
      <c r="Q2927" s="13" t="str">
        <f t="shared" si="601"/>
        <v>Fast</v>
      </c>
      <c r="S2927" s="21"/>
    </row>
    <row r="2928" customHeight="1" spans="1:19">
      <c r="A2928" s="2" t="s">
        <v>4787</v>
      </c>
      <c r="B2928" s="28">
        <v>45750</v>
      </c>
      <c r="C2928" s="2" t="s">
        <v>1598</v>
      </c>
      <c r="D2928" s="2" t="str">
        <f t="array" ref="D2928">_xlfn.XLOOKUP(C2928,Customers!A:A,Customers!B:B)</f>
        <v>Customer 1019</v>
      </c>
      <c r="E2928" s="2" t="s">
        <v>984</v>
      </c>
      <c r="F2928" s="2" t="str">
        <f t="array" ref="F2928">_xlfn.XLOOKUP(E2928,Restaurants!A:A,Restaurants!B:B)</f>
        <v>Restaurant 034</v>
      </c>
      <c r="G2928" s="2" t="s">
        <v>692</v>
      </c>
      <c r="H2928" s="2" t="str">
        <f t="array" ref="H2928">_xlfn.XLOOKUP(G2928,Food_Menu!A:A,Food_Menu!B:B)</f>
        <v>Food Item 0130</v>
      </c>
      <c r="I2928" s="2">
        <f t="array" ref="I2928">_xlfn.XLOOKUP(G2928,Food_Menu!A:A,Food_Menu!D:D)</f>
        <v>112.66</v>
      </c>
      <c r="J2928" s="2" t="s">
        <v>481</v>
      </c>
      <c r="K2928" s="2" t="str">
        <f t="array" ref="K2928">_xlfn.XLOOKUP(J2928,Delivery_Partners!A:A,Delivery_Partners!B:B)</f>
        <v>Delivery Partner 100</v>
      </c>
      <c r="L2928" s="3">
        <v>1</v>
      </c>
      <c r="M2928" s="2" t="s">
        <v>23</v>
      </c>
      <c r="N2928" s="2" t="s">
        <v>55</v>
      </c>
      <c r="O2928" s="3">
        <v>45</v>
      </c>
      <c r="P2928" s="13">
        <f t="shared" si="600"/>
        <v>112.66</v>
      </c>
      <c r="Q2928" s="13" t="str">
        <f t="shared" si="601"/>
        <v>Normal</v>
      </c>
      <c r="S2928" s="21"/>
    </row>
    <row r="2929" customHeight="1" spans="1:19">
      <c r="A2929" s="2" t="s">
        <v>4788</v>
      </c>
      <c r="B2929" s="28">
        <v>45963</v>
      </c>
      <c r="C2929" s="2" t="s">
        <v>3012</v>
      </c>
      <c r="D2929" s="2" t="str">
        <f t="array" ref="D2929">_xlfn.XLOOKUP(C2929,Customers!A:A,Customers!B:B)</f>
        <v>Customer 0054</v>
      </c>
      <c r="E2929" s="2" t="s">
        <v>39</v>
      </c>
      <c r="F2929" s="2" t="str">
        <f t="array" ref="F2929">_xlfn.XLOOKUP(E2929,Restaurants!A:A,Restaurants!B:B)</f>
        <v>Restaurant 077</v>
      </c>
      <c r="G2929" s="2" t="s">
        <v>713</v>
      </c>
      <c r="H2929" s="2" t="str">
        <f t="array" ref="H2929">_xlfn.XLOOKUP(G2929,Food_Menu!A:A,Food_Menu!B:B)</f>
        <v>Food Item 0031</v>
      </c>
      <c r="I2929" s="2">
        <f t="array" ref="I2929">_xlfn.XLOOKUP(G2929,Food_Menu!A:A,Food_Menu!D:D)</f>
        <v>485.31</v>
      </c>
      <c r="J2929" s="2" t="s">
        <v>1372</v>
      </c>
      <c r="K2929" s="2" t="str">
        <f t="array" ref="K2929">_xlfn.XLOOKUP(J2929,Delivery_Partners!A:A,Delivery_Partners!B:B)</f>
        <v>Delivery Partner 179</v>
      </c>
      <c r="L2929" s="3">
        <v>1</v>
      </c>
      <c r="M2929" s="2" t="s">
        <v>23</v>
      </c>
      <c r="N2929" s="2" t="s">
        <v>24</v>
      </c>
      <c r="O2929" s="3">
        <v>42</v>
      </c>
      <c r="P2929" s="13">
        <f t="shared" si="600"/>
        <v>485.31</v>
      </c>
      <c r="Q2929" s="13" t="str">
        <f t="shared" si="601"/>
        <v>Normal</v>
      </c>
      <c r="S2929" s="21"/>
    </row>
    <row r="2930" customHeight="1" spans="1:19">
      <c r="A2930" s="2" t="s">
        <v>4789</v>
      </c>
      <c r="B2930" s="29" t="s">
        <v>479</v>
      </c>
      <c r="C2930" s="2" t="s">
        <v>4790</v>
      </c>
      <c r="D2930" s="2" t="str">
        <f t="array" ref="D2930">_xlfn.XLOOKUP(C2930,Customers!A:A,Customers!B:B)</f>
        <v>Customer 0656</v>
      </c>
      <c r="E2930" s="2" t="s">
        <v>33</v>
      </c>
      <c r="F2930" s="2" t="str">
        <f t="array" ref="F2930">_xlfn.XLOOKUP(E2930,Restaurants!A:A,Restaurants!B:B)</f>
        <v>Restaurant 035</v>
      </c>
      <c r="G2930" s="2" t="s">
        <v>823</v>
      </c>
      <c r="H2930" s="2" t="str">
        <f t="array" ref="H2930">_xlfn.XLOOKUP(G2930,Food_Menu!A:A,Food_Menu!B:B)</f>
        <v>Food Item 0178</v>
      </c>
      <c r="I2930" s="2">
        <f t="array" ref="I2930">_xlfn.XLOOKUP(G2930,Food_Menu!A:A,Food_Menu!D:D)</f>
        <v>461.95</v>
      </c>
      <c r="J2930" s="2" t="s">
        <v>1716</v>
      </c>
      <c r="K2930" s="2" t="str">
        <f t="array" ref="K2930">_xlfn.XLOOKUP(J2930,Delivery_Partners!A:A,Delivery_Partners!B:B)</f>
        <v>Delivery Partner 042</v>
      </c>
      <c r="L2930" s="3">
        <v>2</v>
      </c>
      <c r="M2930" s="2" t="s">
        <v>23</v>
      </c>
      <c r="N2930" s="2" t="s">
        <v>74</v>
      </c>
      <c r="O2930" s="3">
        <v>50</v>
      </c>
      <c r="P2930" s="13">
        <f t="shared" si="600"/>
        <v>923.9</v>
      </c>
      <c r="Q2930" s="13" t="str">
        <f t="shared" si="601"/>
        <v>Normal</v>
      </c>
      <c r="S2930" s="21"/>
    </row>
    <row r="2931" customHeight="1" spans="1:19">
      <c r="A2931" s="2" t="s">
        <v>4791</v>
      </c>
      <c r="B2931" s="28">
        <v>45910</v>
      </c>
      <c r="C2931" s="2" t="s">
        <v>1817</v>
      </c>
      <c r="D2931" s="2" t="str">
        <f t="array" ref="D2931">_xlfn.XLOOKUP(C2931,Customers!A:A,Customers!B:B)</f>
        <v>Customer 0230</v>
      </c>
      <c r="E2931" s="2" t="s">
        <v>1072</v>
      </c>
      <c r="F2931" s="2" t="str">
        <f t="array" ref="F2931">_xlfn.XLOOKUP(E2931,Restaurants!A:A,Restaurants!B:B)</f>
        <v>Restaurant 030</v>
      </c>
      <c r="G2931" s="2" t="s">
        <v>1860</v>
      </c>
      <c r="H2931" s="2" t="str">
        <f t="array" ref="H2931">_xlfn.XLOOKUP(G2931,Food_Menu!A:A,Food_Menu!B:B)</f>
        <v>Food Item 0151</v>
      </c>
      <c r="I2931" s="2">
        <f t="array" ref="I2931">_xlfn.XLOOKUP(G2931,Food_Menu!A:A,Food_Menu!D:D)</f>
        <v>500.58</v>
      </c>
      <c r="J2931" s="2" t="s">
        <v>1930</v>
      </c>
      <c r="K2931" s="2" t="str">
        <f t="array" ref="K2931">_xlfn.XLOOKUP(J2931,Delivery_Partners!A:A,Delivery_Partners!B:B)</f>
        <v>Delivery Partner 077</v>
      </c>
      <c r="L2931" s="3">
        <v>4</v>
      </c>
      <c r="M2931" s="2" t="s">
        <v>23</v>
      </c>
      <c r="N2931" s="2" t="s">
        <v>74</v>
      </c>
      <c r="O2931" s="3">
        <v>26</v>
      </c>
      <c r="P2931" s="13">
        <f t="shared" si="600"/>
        <v>2002.32</v>
      </c>
      <c r="Q2931" s="13" t="str">
        <f t="shared" si="601"/>
        <v>Fast</v>
      </c>
      <c r="S2931" s="21"/>
    </row>
    <row r="2932" customHeight="1" spans="1:19">
      <c r="A2932" s="2" t="s">
        <v>4792</v>
      </c>
      <c r="B2932" s="28">
        <v>45840</v>
      </c>
      <c r="C2932" s="2" t="s">
        <v>2343</v>
      </c>
      <c r="D2932" s="2" t="str">
        <f t="array" ref="D2932">_xlfn.XLOOKUP(C2932,Customers!A:A,Customers!B:B)</f>
        <v>Customer 0255</v>
      </c>
      <c r="E2932" s="2" t="s">
        <v>566</v>
      </c>
      <c r="F2932" s="2" t="str">
        <f t="array" ref="F2932">_xlfn.XLOOKUP(E2932,Restaurants!A:A,Restaurants!B:B)</f>
        <v>Restaurant 072</v>
      </c>
      <c r="G2932" s="2" t="s">
        <v>426</v>
      </c>
      <c r="H2932" s="2" t="str">
        <f t="array" ref="H2932">_xlfn.XLOOKUP(G2932,Food_Menu!A:A,Food_Menu!B:B)</f>
        <v>Food Item 0142</v>
      </c>
      <c r="I2932" s="2">
        <f t="array" ref="I2932">_xlfn.XLOOKUP(G2932,Food_Menu!A:A,Food_Menu!D:D)</f>
        <v>428.17</v>
      </c>
      <c r="J2932" s="2" t="s">
        <v>1047</v>
      </c>
      <c r="K2932" s="2" t="str">
        <f t="array" ref="K2932">_xlfn.XLOOKUP(J2932,Delivery_Partners!A:A,Delivery_Partners!B:B)</f>
        <v>Delivery Partner 108</v>
      </c>
      <c r="L2932" s="3">
        <v>2</v>
      </c>
      <c r="M2932" s="2" t="s">
        <v>23</v>
      </c>
      <c r="N2932" s="2" t="s">
        <v>55</v>
      </c>
      <c r="O2932" s="3">
        <v>42</v>
      </c>
      <c r="P2932" s="13">
        <f t="shared" si="600"/>
        <v>856.34</v>
      </c>
      <c r="Q2932" s="13" t="str">
        <f t="shared" si="601"/>
        <v>Normal</v>
      </c>
      <c r="S2932" s="21"/>
    </row>
    <row r="2933" hidden="1" customHeight="1" spans="1:19">
      <c r="A2933" s="2" t="s">
        <v>4793</v>
      </c>
      <c r="B2933" s="29" t="s">
        <v>320</v>
      </c>
      <c r="C2933" s="2" t="s">
        <v>1955</v>
      </c>
      <c r="D2933" s="2" t="str">
        <f t="array" ref="D2933">_xlfn.XLOOKUP(C2933,Customers!A:A,Customers!B:B)</f>
        <v>Customer 0730</v>
      </c>
      <c r="E2933" s="2" t="s">
        <v>39</v>
      </c>
      <c r="F2933" s="2" t="str">
        <f t="array" ref="F2933">_xlfn.XLOOKUP(E2933,Restaurants!A:A,Restaurants!B:B)</f>
        <v>Restaurant 077</v>
      </c>
      <c r="G2933" s="2" t="s">
        <v>1100</v>
      </c>
      <c r="H2933" s="2" t="str">
        <f t="array" ref="H2933">_xlfn.XLOOKUP(G2933,Food_Menu!A:A,Food_Menu!B:B)</f>
        <v>Food Item 0113</v>
      </c>
      <c r="I2933" s="2"/>
      <c r="J2933" s="2" t="s">
        <v>958</v>
      </c>
      <c r="K2933" s="2" t="str">
        <f t="array" ref="K2933">_xlfn.XLOOKUP(J2933,Delivery_Partners!A:A,Delivery_Partners!B:B)</f>
        <v>Delivery Partner 030</v>
      </c>
      <c r="L2933" s="3">
        <v>1</v>
      </c>
      <c r="M2933" s="2" t="s">
        <v>101</v>
      </c>
      <c r="N2933" s="2" t="s">
        <v>24</v>
      </c>
      <c r="O2933" s="2"/>
    </row>
    <row r="2934" customHeight="1" spans="1:19">
      <c r="A2934" s="2" t="s">
        <v>4794</v>
      </c>
      <c r="B2934" s="29" t="s">
        <v>1003</v>
      </c>
      <c r="C2934" s="2" t="s">
        <v>330</v>
      </c>
      <c r="D2934" s="2" t="str">
        <f t="array" ref="D2934">_xlfn.XLOOKUP(C2934,Customers!A:A,Customers!B:B)</f>
        <v>Customer 0965</v>
      </c>
      <c r="E2934" s="2" t="s">
        <v>488</v>
      </c>
      <c r="F2934" s="2" t="str">
        <f t="array" ref="F2934">_xlfn.XLOOKUP(E2934,Restaurants!A:A,Restaurants!B:B)</f>
        <v>Restaurant 031</v>
      </c>
      <c r="G2934" s="2" t="s">
        <v>198</v>
      </c>
      <c r="H2934" s="2" t="str">
        <f t="array" ref="H2934">_xlfn.XLOOKUP(G2934,Food_Menu!A:A,Food_Menu!B:B)</f>
        <v>Food Item 0049</v>
      </c>
      <c r="I2934" s="2">
        <f t="array" ref="I2934">_xlfn.XLOOKUP(G2934,Food_Menu!A:A,Food_Menu!D:D)</f>
        <v>504.81</v>
      </c>
      <c r="J2934" s="2" t="s">
        <v>1122</v>
      </c>
      <c r="K2934" s="2" t="str">
        <f t="array" ref="K2934">_xlfn.XLOOKUP(J2934,Delivery_Partners!A:A,Delivery_Partners!B:B)</f>
        <v>Delivery Partner 090</v>
      </c>
      <c r="L2934" s="3">
        <v>1</v>
      </c>
      <c r="M2934" s="2" t="s">
        <v>23</v>
      </c>
      <c r="N2934" s="2" t="s">
        <v>24</v>
      </c>
      <c r="O2934" s="3">
        <v>40</v>
      </c>
      <c r="P2934" s="13">
        <f t="shared" ref="P2934:P2958" si="602">I2934*L2934</f>
        <v>504.81</v>
      </c>
      <c r="Q2934" s="13" t="str">
        <f t="shared" ref="Q2934:Q2958" si="603">IF(O2934="","Not Delivered",IF(O2934&lt;=30,"Fast",IF(O2934&lt;=60,"Normal","Slow")))</f>
        <v>Normal</v>
      </c>
      <c r="S2934" s="21"/>
    </row>
    <row r="2935" customHeight="1" spans="1:19">
      <c r="A2935" s="2" t="s">
        <v>4795</v>
      </c>
      <c r="B2935" s="28">
        <v>45907</v>
      </c>
      <c r="C2935" s="2" t="s">
        <v>1241</v>
      </c>
      <c r="D2935" s="2" t="str">
        <f t="array" ref="D2935">_xlfn.XLOOKUP(C2935,Customers!A:A,Customers!B:B)</f>
        <v>Customer 0022</v>
      </c>
      <c r="E2935" s="2" t="s">
        <v>747</v>
      </c>
      <c r="F2935" s="2" t="str">
        <f t="array" ref="F2935">_xlfn.XLOOKUP(E2935,Restaurants!A:A,Restaurants!B:B)</f>
        <v>Restaurant 006</v>
      </c>
      <c r="G2935" s="2" t="s">
        <v>340</v>
      </c>
      <c r="H2935" s="2" t="str">
        <f t="array" ref="H2935">_xlfn.XLOOKUP(G2935,Food_Menu!A:A,Food_Menu!B:B)</f>
        <v>Food Item 0207</v>
      </c>
      <c r="I2935" s="2">
        <f t="array" ref="I2935">_xlfn.XLOOKUP(G2935,Food_Menu!A:A,Food_Menu!D:D)</f>
        <v>225.36</v>
      </c>
      <c r="J2935" s="2" t="s">
        <v>1132</v>
      </c>
      <c r="K2935" s="2" t="str">
        <f t="array" ref="K2935">_xlfn.XLOOKUP(J2935,Delivery_Partners!A:A,Delivery_Partners!B:B)</f>
        <v>Delivery Partner 151</v>
      </c>
      <c r="L2935" s="3">
        <v>1</v>
      </c>
      <c r="M2935" s="2" t="s">
        <v>23</v>
      </c>
      <c r="N2935" s="2" t="s">
        <v>42</v>
      </c>
      <c r="O2935" s="3">
        <v>25</v>
      </c>
      <c r="P2935" s="13">
        <f t="shared" si="602"/>
        <v>225.36</v>
      </c>
      <c r="Q2935" s="13" t="str">
        <f t="shared" si="603"/>
        <v>Fast</v>
      </c>
      <c r="S2935" s="21"/>
    </row>
    <row r="2936" customHeight="1" spans="1:19">
      <c r="A2936" s="2" t="s">
        <v>4796</v>
      </c>
      <c r="B2936" s="28">
        <v>45938</v>
      </c>
      <c r="C2936" s="2" t="s">
        <v>4797</v>
      </c>
      <c r="D2936" s="2" t="str">
        <f t="array" ref="D2936">_xlfn.XLOOKUP(C2936,Customers!A:A,Customers!B:B)</f>
        <v>Customer 0191</v>
      </c>
      <c r="E2936" s="2" t="s">
        <v>814</v>
      </c>
      <c r="F2936" s="2" t="str">
        <f t="array" ref="F2936">_xlfn.XLOOKUP(E2936,Restaurants!A:A,Restaurants!B:B)</f>
        <v>Restaurant 093</v>
      </c>
      <c r="G2936" s="2" t="s">
        <v>2324</v>
      </c>
      <c r="H2936" s="2" t="str">
        <f t="array" ref="H2936">_xlfn.XLOOKUP(G2936,Food_Menu!A:A,Food_Menu!B:B)</f>
        <v>Food Item 0059</v>
      </c>
      <c r="I2936" s="2">
        <f t="array" ref="I2936">_xlfn.XLOOKUP(G2936,Food_Menu!A:A,Food_Menu!D:D)</f>
        <v>524.23</v>
      </c>
      <c r="J2936" s="2" t="s">
        <v>414</v>
      </c>
      <c r="K2936" s="2" t="str">
        <f t="array" ref="K2936">_xlfn.XLOOKUP(J2936,Delivery_Partners!A:A,Delivery_Partners!B:B)</f>
        <v>Delivery Partner 122</v>
      </c>
      <c r="L2936" s="3">
        <v>2</v>
      </c>
      <c r="M2936" s="2" t="s">
        <v>23</v>
      </c>
      <c r="N2936" s="2" t="s">
        <v>24</v>
      </c>
      <c r="O2936" s="3">
        <v>23</v>
      </c>
      <c r="P2936" s="13">
        <f t="shared" si="602"/>
        <v>1048.46</v>
      </c>
      <c r="Q2936" s="13" t="str">
        <f t="shared" si="603"/>
        <v>Fast</v>
      </c>
      <c r="S2936" s="21"/>
    </row>
    <row r="2937" customHeight="1" spans="1:19">
      <c r="A2937" s="2" t="s">
        <v>4798</v>
      </c>
      <c r="B2937" s="29" t="s">
        <v>2130</v>
      </c>
      <c r="C2937" s="2" t="s">
        <v>1427</v>
      </c>
      <c r="D2937" s="2" t="str">
        <f t="array" ref="D2937">_xlfn.XLOOKUP(C2937,Customers!A:A,Customers!B:B)</f>
        <v>Customer 0345</v>
      </c>
      <c r="E2937" s="2" t="s">
        <v>669</v>
      </c>
      <c r="F2937" s="2" t="str">
        <f t="array" ref="F2937">_xlfn.XLOOKUP(E2937,Restaurants!A:A,Restaurants!B:B)</f>
        <v>Restaurant 048</v>
      </c>
      <c r="G2937" s="2" t="s">
        <v>946</v>
      </c>
      <c r="H2937" s="2" t="str">
        <f t="array" ref="H2937">_xlfn.XLOOKUP(G2937,Food_Menu!A:A,Food_Menu!B:B)</f>
        <v>Food Item 0081</v>
      </c>
      <c r="I2937" s="2">
        <f t="array" ref="I2937">_xlfn.XLOOKUP(G2937,Food_Menu!A:A,Food_Menu!D:D)</f>
        <v>453.95</v>
      </c>
      <c r="J2937" s="2" t="s">
        <v>544</v>
      </c>
      <c r="K2937" s="2" t="str">
        <f t="array" ref="K2937">_xlfn.XLOOKUP(J2937,Delivery_Partners!A:A,Delivery_Partners!B:B)</f>
        <v>Delivery Partner 128</v>
      </c>
      <c r="L2937" s="3">
        <v>1</v>
      </c>
      <c r="M2937" s="2" t="s">
        <v>23</v>
      </c>
      <c r="N2937" s="2" t="s">
        <v>24</v>
      </c>
      <c r="O2937" s="3">
        <v>41</v>
      </c>
      <c r="P2937" s="13">
        <f t="shared" si="602"/>
        <v>453.95</v>
      </c>
      <c r="Q2937" s="13" t="str">
        <f t="shared" si="603"/>
        <v>Normal</v>
      </c>
      <c r="S2937" s="21"/>
    </row>
    <row r="2938" customHeight="1" spans="1:19">
      <c r="A2938" s="2" t="s">
        <v>4799</v>
      </c>
      <c r="B2938" s="28">
        <v>45907</v>
      </c>
      <c r="C2938" s="2" t="s">
        <v>1542</v>
      </c>
      <c r="D2938" s="2" t="str">
        <f t="array" ref="D2938">_xlfn.XLOOKUP(C2938,Customers!A:A,Customers!B:B)</f>
        <v>Customer 1133</v>
      </c>
      <c r="E2938" s="2" t="s">
        <v>750</v>
      </c>
      <c r="F2938" s="2" t="str">
        <f t="array" ref="F2938">_xlfn.XLOOKUP(E2938,Restaurants!A:A,Restaurants!B:B)</f>
        <v>Restaurant 076</v>
      </c>
      <c r="G2938" s="2" t="s">
        <v>246</v>
      </c>
      <c r="H2938" s="2" t="str">
        <f t="array" ref="H2938">_xlfn.XLOOKUP(G2938,Food_Menu!A:A,Food_Menu!B:B)</f>
        <v>Food Item 0204</v>
      </c>
      <c r="I2938" s="2">
        <f t="array" ref="I2938">_xlfn.XLOOKUP(G2938,Food_Menu!A:A,Food_Menu!D:D)</f>
        <v>410.12</v>
      </c>
      <c r="J2938" s="2" t="s">
        <v>958</v>
      </c>
      <c r="K2938" s="2" t="str">
        <f t="array" ref="K2938">_xlfn.XLOOKUP(J2938,Delivery_Partners!A:A,Delivery_Partners!B:B)</f>
        <v>Delivery Partner 030</v>
      </c>
      <c r="L2938" s="3">
        <v>1</v>
      </c>
      <c r="M2938" s="2" t="s">
        <v>23</v>
      </c>
      <c r="N2938" s="2" t="s">
        <v>24</v>
      </c>
      <c r="O2938" s="3">
        <v>45</v>
      </c>
      <c r="P2938" s="13">
        <f t="shared" si="602"/>
        <v>410.12</v>
      </c>
      <c r="Q2938" s="13" t="str">
        <f t="shared" si="603"/>
        <v>Normal</v>
      </c>
      <c r="S2938" s="21"/>
    </row>
    <row r="2939" customHeight="1" spans="1:19">
      <c r="A2939" s="2" t="s">
        <v>4800</v>
      </c>
      <c r="B2939" s="29" t="s">
        <v>353</v>
      </c>
      <c r="C2939" s="2" t="s">
        <v>2390</v>
      </c>
      <c r="D2939" s="2" t="str">
        <f t="array" ref="D2939">_xlfn.XLOOKUP(C2939,Customers!A:A,Customers!B:B)</f>
        <v>Customer 0070</v>
      </c>
      <c r="E2939" s="2" t="s">
        <v>254</v>
      </c>
      <c r="F2939" s="2" t="str">
        <f t="array" ref="F2939">_xlfn.XLOOKUP(E2939,Restaurants!A:A,Restaurants!B:B)</f>
        <v>Restaurant 021</v>
      </c>
      <c r="G2939" s="2" t="s">
        <v>194</v>
      </c>
      <c r="H2939" s="2" t="str">
        <f t="array" ref="H2939">_xlfn.XLOOKUP(G2939,Food_Menu!A:A,Food_Menu!B:B)</f>
        <v>Food Item 0009</v>
      </c>
      <c r="I2939" s="2">
        <f t="array" ref="I2939">_xlfn.XLOOKUP(G2939,Food_Menu!A:A,Food_Menu!D:D)</f>
        <v>168.03</v>
      </c>
      <c r="J2939" s="2" t="s">
        <v>226</v>
      </c>
      <c r="K2939" s="2" t="str">
        <f t="array" ref="K2939">_xlfn.XLOOKUP(J2939,Delivery_Partners!A:A,Delivery_Partners!B:B)</f>
        <v>Delivery Partner 027</v>
      </c>
      <c r="L2939" s="3">
        <v>1</v>
      </c>
      <c r="M2939" s="2" t="s">
        <v>23</v>
      </c>
      <c r="N2939" s="2" t="s">
        <v>55</v>
      </c>
      <c r="O2939" s="3">
        <v>28</v>
      </c>
      <c r="P2939" s="13">
        <f t="shared" si="602"/>
        <v>168.03</v>
      </c>
      <c r="Q2939" s="13" t="str">
        <f t="shared" si="603"/>
        <v>Fast</v>
      </c>
      <c r="S2939" s="21"/>
    </row>
    <row r="2940" customHeight="1" spans="1:19">
      <c r="A2940" s="2" t="s">
        <v>4801</v>
      </c>
      <c r="B2940" s="29" t="s">
        <v>1823</v>
      </c>
      <c r="C2940" s="2" t="s">
        <v>2418</v>
      </c>
      <c r="D2940" s="2" t="str">
        <f t="array" ref="D2940">_xlfn.XLOOKUP(C2940,Customers!A:A,Customers!B:B)</f>
        <v>Customer 0215</v>
      </c>
      <c r="E2940" s="2" t="s">
        <v>523</v>
      </c>
      <c r="F2940" s="2" t="str">
        <f t="array" ref="F2940">_xlfn.XLOOKUP(E2940,Restaurants!A:A,Restaurants!B:B)</f>
        <v>Restaurant 038</v>
      </c>
      <c r="G2940" s="2" t="s">
        <v>553</v>
      </c>
      <c r="H2940" s="2" t="str">
        <f t="array" ref="H2940">_xlfn.XLOOKUP(G2940,Food_Menu!A:A,Food_Menu!B:B)</f>
        <v>Food Item 0028</v>
      </c>
      <c r="I2940" s="2">
        <f t="array" ref="I2940">_xlfn.XLOOKUP(G2940,Food_Menu!A:A,Food_Menu!D:D)</f>
        <v>607.73</v>
      </c>
      <c r="J2940" s="2" t="s">
        <v>2141</v>
      </c>
      <c r="K2940" s="2" t="str">
        <f t="array" ref="K2940">_xlfn.XLOOKUP(J2940,Delivery_Partners!A:A,Delivery_Partners!B:B)</f>
        <v>Delivery Partner 080</v>
      </c>
      <c r="L2940" s="3">
        <v>3</v>
      </c>
      <c r="M2940" s="2" t="s">
        <v>23</v>
      </c>
      <c r="N2940" s="2" t="s">
        <v>24</v>
      </c>
      <c r="O2940" s="3">
        <v>42</v>
      </c>
      <c r="P2940" s="13">
        <f t="shared" si="602"/>
        <v>1823.19</v>
      </c>
      <c r="Q2940" s="13" t="str">
        <f t="shared" si="603"/>
        <v>Normal</v>
      </c>
      <c r="S2940" s="21"/>
    </row>
    <row r="2941" customHeight="1" spans="1:19">
      <c r="A2941" s="2" t="s">
        <v>4802</v>
      </c>
      <c r="B2941" s="29" t="s">
        <v>1490</v>
      </c>
      <c r="C2941" s="2" t="s">
        <v>2531</v>
      </c>
      <c r="D2941" s="2" t="str">
        <f t="array" ref="D2941">_xlfn.XLOOKUP(C2941,Customers!A:A,Customers!B:B)</f>
        <v>Customer 0485</v>
      </c>
      <c r="E2941" s="2" t="s">
        <v>366</v>
      </c>
      <c r="F2941" s="2" t="str">
        <f t="array" ref="F2941">_xlfn.XLOOKUP(E2941,Restaurants!A:A,Restaurants!B:B)</f>
        <v>Restaurant 073</v>
      </c>
      <c r="G2941" s="2" t="s">
        <v>61</v>
      </c>
      <c r="H2941" s="2" t="str">
        <f t="array" ref="H2941">_xlfn.XLOOKUP(G2941,Food_Menu!A:A,Food_Menu!B:B)</f>
        <v>Food Item 0168</v>
      </c>
      <c r="I2941" s="2">
        <f t="array" ref="I2941">_xlfn.XLOOKUP(G2941,Food_Menu!A:A,Food_Menu!D:D)</f>
        <v>107.01</v>
      </c>
      <c r="J2941" s="2" t="s">
        <v>1142</v>
      </c>
      <c r="K2941" s="2" t="str">
        <f t="array" ref="K2941">_xlfn.XLOOKUP(J2941,Delivery_Partners!A:A,Delivery_Partners!B:B)</f>
        <v>Delivery Partner 059</v>
      </c>
      <c r="L2941" s="3">
        <v>1</v>
      </c>
      <c r="M2941" s="2" t="s">
        <v>23</v>
      </c>
      <c r="N2941" s="2" t="s">
        <v>74</v>
      </c>
      <c r="O2941" s="3">
        <v>49</v>
      </c>
      <c r="P2941" s="13">
        <f t="shared" si="602"/>
        <v>107.01</v>
      </c>
      <c r="Q2941" s="13" t="str">
        <f t="shared" si="603"/>
        <v>Normal</v>
      </c>
      <c r="S2941" s="21"/>
    </row>
    <row r="2942" customHeight="1" spans="1:19">
      <c r="A2942" s="2" t="s">
        <v>4803</v>
      </c>
      <c r="B2942" s="29" t="s">
        <v>279</v>
      </c>
      <c r="C2942" s="2" t="s">
        <v>3327</v>
      </c>
      <c r="D2942" s="2" t="str">
        <f t="array" ref="D2942">_xlfn.XLOOKUP(C2942,Customers!A:A,Customers!B:B)</f>
        <v>Customer 0391</v>
      </c>
      <c r="E2942" s="2" t="s">
        <v>871</v>
      </c>
      <c r="F2942" s="2" t="str">
        <f t="array" ref="F2942">_xlfn.XLOOKUP(E2942,Restaurants!A:A,Restaurants!B:B)</f>
        <v>Restaurant 015</v>
      </c>
      <c r="G2942" s="2" t="s">
        <v>946</v>
      </c>
      <c r="H2942" s="2" t="str">
        <f t="array" ref="H2942">_xlfn.XLOOKUP(G2942,Food_Menu!A:A,Food_Menu!B:B)</f>
        <v>Food Item 0081</v>
      </c>
      <c r="I2942" s="2">
        <f t="array" ref="I2942">_xlfn.XLOOKUP(G2942,Food_Menu!A:A,Food_Menu!D:D)</f>
        <v>453.95</v>
      </c>
      <c r="J2942" s="2" t="s">
        <v>618</v>
      </c>
      <c r="K2942" s="2" t="str">
        <f t="array" ref="K2942">_xlfn.XLOOKUP(J2942,Delivery_Partners!A:A,Delivery_Partners!B:B)</f>
        <v>Delivery Partner 002</v>
      </c>
      <c r="L2942" s="3">
        <v>1</v>
      </c>
      <c r="M2942" s="2" t="s">
        <v>23</v>
      </c>
      <c r="N2942" s="2" t="s">
        <v>42</v>
      </c>
      <c r="O2942" s="3">
        <v>31</v>
      </c>
      <c r="P2942" s="13">
        <f t="shared" si="602"/>
        <v>453.95</v>
      </c>
      <c r="Q2942" s="13" t="str">
        <f t="shared" si="603"/>
        <v>Normal</v>
      </c>
      <c r="S2942" s="21"/>
    </row>
    <row r="2943" customHeight="1" spans="1:19">
      <c r="A2943" s="2" t="s">
        <v>4804</v>
      </c>
      <c r="B2943" s="28">
        <v>45663</v>
      </c>
      <c r="C2943" s="2" t="s">
        <v>3485</v>
      </c>
      <c r="D2943" s="2" t="str">
        <f t="array" ref="D2943">_xlfn.XLOOKUP(C2943,Customers!A:A,Customers!B:B)</f>
        <v>Customer 0059</v>
      </c>
      <c r="E2943" s="2" t="s">
        <v>518</v>
      </c>
      <c r="F2943" s="2" t="str">
        <f t="array" ref="F2943">_xlfn.XLOOKUP(E2943,Restaurants!A:A,Restaurants!B:B)</f>
        <v>Restaurant 039</v>
      </c>
      <c r="G2943" s="2" t="s">
        <v>906</v>
      </c>
      <c r="H2943" s="2" t="str">
        <f t="array" ref="H2943">_xlfn.XLOOKUP(G2943,Food_Menu!A:A,Food_Menu!B:B)</f>
        <v>Food Item 0128</v>
      </c>
      <c r="I2943" s="2">
        <f t="array" ref="I2943">_xlfn.XLOOKUP(G2943,Food_Menu!A:A,Food_Menu!D:D)</f>
        <v>317.72</v>
      </c>
      <c r="J2943" s="2" t="s">
        <v>481</v>
      </c>
      <c r="K2943" s="2" t="str">
        <f t="array" ref="K2943">_xlfn.XLOOKUP(J2943,Delivery_Partners!A:A,Delivery_Partners!B:B)</f>
        <v>Delivery Partner 100</v>
      </c>
      <c r="L2943" s="3">
        <v>1</v>
      </c>
      <c r="M2943" s="2" t="s">
        <v>23</v>
      </c>
      <c r="N2943" s="2" t="s">
        <v>74</v>
      </c>
      <c r="O2943" s="3">
        <v>18</v>
      </c>
      <c r="P2943" s="13">
        <f t="shared" si="602"/>
        <v>317.72</v>
      </c>
      <c r="Q2943" s="13" t="str">
        <f t="shared" si="603"/>
        <v>Fast</v>
      </c>
      <c r="S2943" s="21"/>
    </row>
    <row r="2944" customHeight="1" spans="1:19">
      <c r="A2944" s="2" t="s">
        <v>4805</v>
      </c>
      <c r="B2944" s="29" t="s">
        <v>645</v>
      </c>
      <c r="C2944" s="2" t="s">
        <v>609</v>
      </c>
      <c r="D2944" s="2" t="str">
        <f t="array" ref="D2944">_xlfn.XLOOKUP(C2944,Customers!A:A,Customers!B:B)</f>
        <v>Customer 0649</v>
      </c>
      <c r="E2944" s="2" t="s">
        <v>634</v>
      </c>
      <c r="F2944" s="2" t="str">
        <f t="array" ref="F2944">_xlfn.XLOOKUP(E2944,Restaurants!A:A,Restaurants!B:B)</f>
        <v>Restaurant 087</v>
      </c>
      <c r="G2944" s="2" t="s">
        <v>906</v>
      </c>
      <c r="H2944" s="2" t="str">
        <f t="array" ref="H2944">_xlfn.XLOOKUP(G2944,Food_Menu!A:A,Food_Menu!B:B)</f>
        <v>Food Item 0128</v>
      </c>
      <c r="I2944" s="2">
        <f t="array" ref="I2944">_xlfn.XLOOKUP(G2944,Food_Menu!A:A,Food_Menu!D:D)</f>
        <v>317.72</v>
      </c>
      <c r="J2944" s="2" t="s">
        <v>1239</v>
      </c>
      <c r="K2944" s="2" t="str">
        <f t="array" ref="K2944">_xlfn.XLOOKUP(J2944,Delivery_Partners!A:A,Delivery_Partners!B:B)</f>
        <v>Delivery Partner 136</v>
      </c>
      <c r="L2944" s="3">
        <v>1</v>
      </c>
      <c r="M2944" s="2" t="s">
        <v>23</v>
      </c>
      <c r="N2944" s="2" t="s">
        <v>24</v>
      </c>
      <c r="O2944" s="3">
        <v>19</v>
      </c>
      <c r="P2944" s="13">
        <f t="shared" si="602"/>
        <v>317.72</v>
      </c>
      <c r="Q2944" s="13" t="str">
        <f t="shared" si="603"/>
        <v>Fast</v>
      </c>
      <c r="S2944" s="21"/>
    </row>
    <row r="2945" customHeight="1" spans="1:19">
      <c r="A2945" s="2" t="s">
        <v>4806</v>
      </c>
      <c r="B2945" s="28">
        <v>45908</v>
      </c>
      <c r="C2945" s="2" t="s">
        <v>1955</v>
      </c>
      <c r="D2945" s="2" t="str">
        <f t="array" ref="D2945">_xlfn.XLOOKUP(C2945,Customers!A:A,Customers!B:B)</f>
        <v>Customer 0730</v>
      </c>
      <c r="E2945" s="2" t="s">
        <v>814</v>
      </c>
      <c r="F2945" s="2" t="str">
        <f t="array" ref="F2945">_xlfn.XLOOKUP(E2945,Restaurants!A:A,Restaurants!B:B)</f>
        <v>Restaurant 093</v>
      </c>
      <c r="G2945" s="2" t="s">
        <v>431</v>
      </c>
      <c r="H2945" s="2" t="str">
        <f t="array" ref="H2945">_xlfn.XLOOKUP(G2945,Food_Menu!A:A,Food_Menu!B:B)</f>
        <v>Food Item 0183</v>
      </c>
      <c r="I2945" s="2">
        <f t="array" ref="I2945">_xlfn.XLOOKUP(G2945,Food_Menu!A:A,Food_Menu!D:D)</f>
        <v>645.58</v>
      </c>
      <c r="J2945" s="2" t="s">
        <v>502</v>
      </c>
      <c r="K2945" s="2" t="str">
        <f t="array" ref="K2945">_xlfn.XLOOKUP(J2945,Delivery_Partners!A:A,Delivery_Partners!B:B)</f>
        <v>Delivery Partner 132</v>
      </c>
      <c r="L2945" s="3">
        <v>1</v>
      </c>
      <c r="M2945" s="2" t="s">
        <v>23</v>
      </c>
      <c r="N2945" s="2" t="s">
        <v>24</v>
      </c>
      <c r="O2945" s="3">
        <v>27</v>
      </c>
      <c r="P2945" s="13">
        <f t="shared" si="602"/>
        <v>645.58</v>
      </c>
      <c r="Q2945" s="13" t="str">
        <f t="shared" si="603"/>
        <v>Fast</v>
      </c>
      <c r="S2945" s="21"/>
    </row>
    <row r="2946" customHeight="1" spans="1:19">
      <c r="A2946" s="2" t="s">
        <v>4807</v>
      </c>
      <c r="B2946" s="28">
        <v>45878</v>
      </c>
      <c r="C2946" s="2" t="s">
        <v>3625</v>
      </c>
      <c r="D2946" s="2" t="str">
        <f t="array" ref="D2946">_xlfn.XLOOKUP(C2946,Customers!A:A,Customers!B:B)</f>
        <v>Customer 0213</v>
      </c>
      <c r="E2946" s="2" t="s">
        <v>46</v>
      </c>
      <c r="F2946" s="2" t="str">
        <f t="array" ref="F2946">_xlfn.XLOOKUP(E2946,Restaurants!A:A,Restaurants!B:B)</f>
        <v>Restaurant 043</v>
      </c>
      <c r="G2946" s="2" t="s">
        <v>183</v>
      </c>
      <c r="H2946" s="2" t="str">
        <f t="array" ref="H2946">_xlfn.XLOOKUP(G2946,Food_Menu!A:A,Food_Menu!B:B)</f>
        <v>Food Item 0137</v>
      </c>
      <c r="I2946" s="2">
        <f t="array" ref="I2946">_xlfn.XLOOKUP(G2946,Food_Menu!A:A,Food_Menu!D:D)</f>
        <v>200.4</v>
      </c>
      <c r="J2946" s="2" t="s">
        <v>85</v>
      </c>
      <c r="K2946" s="2" t="str">
        <f t="array" ref="K2946">_xlfn.XLOOKUP(J2946,Delivery_Partners!A:A,Delivery_Partners!B:B)</f>
        <v>Delivery Partner 019</v>
      </c>
      <c r="L2946" s="3">
        <v>2</v>
      </c>
      <c r="M2946" s="2" t="s">
        <v>23</v>
      </c>
      <c r="N2946" s="2" t="s">
        <v>55</v>
      </c>
      <c r="O2946" s="3">
        <v>30</v>
      </c>
      <c r="P2946" s="13">
        <f t="shared" si="602"/>
        <v>400.8</v>
      </c>
      <c r="Q2946" s="13" t="str">
        <f t="shared" si="603"/>
        <v>Fast</v>
      </c>
      <c r="S2946" s="21"/>
    </row>
    <row r="2947" customHeight="1" spans="1:19">
      <c r="A2947" s="2" t="s">
        <v>4808</v>
      </c>
      <c r="B2947" s="28">
        <v>45787</v>
      </c>
      <c r="C2947" s="2" t="s">
        <v>1904</v>
      </c>
      <c r="D2947" s="2" t="str">
        <f t="array" ref="D2947">_xlfn.XLOOKUP(C2947,Customers!A:A,Customers!B:B)</f>
        <v>Customer 0827</v>
      </c>
      <c r="E2947" s="2" t="s">
        <v>800</v>
      </c>
      <c r="F2947" s="2" t="str">
        <f t="array" ref="F2947">_xlfn.XLOOKUP(E2947,Restaurants!A:A,Restaurants!B:B)</f>
        <v>Restaurant 014</v>
      </c>
      <c r="G2947" s="2" t="s">
        <v>469</v>
      </c>
      <c r="H2947" s="2" t="str">
        <f t="array" ref="H2947">_xlfn.XLOOKUP(G2947,Food_Menu!A:A,Food_Menu!B:B)</f>
        <v>Food Item 0094</v>
      </c>
      <c r="I2947" s="2">
        <f t="array" ref="I2947">_xlfn.XLOOKUP(G2947,Food_Menu!A:A,Food_Menu!D:D)</f>
        <v>556.24</v>
      </c>
      <c r="J2947" s="2" t="s">
        <v>474</v>
      </c>
      <c r="K2947" s="2" t="str">
        <f t="array" ref="K2947">_xlfn.XLOOKUP(J2947,Delivery_Partners!A:A,Delivery_Partners!B:B)</f>
        <v>Delivery Partner 141</v>
      </c>
      <c r="L2947" s="3">
        <v>1</v>
      </c>
      <c r="M2947" s="2" t="s">
        <v>23</v>
      </c>
      <c r="N2947" s="2" t="s">
        <v>74</v>
      </c>
      <c r="O2947" s="3">
        <v>35</v>
      </c>
      <c r="P2947" s="13">
        <f t="shared" si="602"/>
        <v>556.24</v>
      </c>
      <c r="Q2947" s="13" t="str">
        <f t="shared" si="603"/>
        <v>Normal</v>
      </c>
      <c r="S2947" s="21"/>
    </row>
    <row r="2948" customHeight="1" spans="1:19">
      <c r="A2948" s="2" t="s">
        <v>4809</v>
      </c>
      <c r="B2948" s="29" t="s">
        <v>3847</v>
      </c>
      <c r="C2948" s="2" t="s">
        <v>775</v>
      </c>
      <c r="D2948" s="2" t="str">
        <f t="array" ref="D2948">_xlfn.XLOOKUP(C2948,Customers!A:A,Customers!B:B)</f>
        <v>Customer 0069</v>
      </c>
      <c r="E2948" s="2" t="s">
        <v>819</v>
      </c>
      <c r="F2948" s="2" t="str">
        <f t="array" ref="F2948">_xlfn.XLOOKUP(E2948,Restaurants!A:A,Restaurants!B:B)</f>
        <v>Restaurant 004</v>
      </c>
      <c r="G2948" s="2" t="s">
        <v>631</v>
      </c>
      <c r="H2948" s="2" t="str">
        <f t="array" ref="H2948">_xlfn.XLOOKUP(G2948,Food_Menu!A:A,Food_Menu!B:B)</f>
        <v>Food Item 0121</v>
      </c>
      <c r="I2948" s="2">
        <f t="array" ref="I2948">_xlfn.XLOOKUP(G2948,Food_Menu!A:A,Food_Menu!D:D)</f>
        <v>249.48</v>
      </c>
      <c r="J2948" s="2" t="s">
        <v>145</v>
      </c>
      <c r="K2948" s="2" t="str">
        <f t="array" ref="K2948">_xlfn.XLOOKUP(J2948,Delivery_Partners!A:A,Delivery_Partners!B:B)</f>
        <v>Delivery Partner 069</v>
      </c>
      <c r="L2948" s="3">
        <v>1</v>
      </c>
      <c r="M2948" s="2" t="s">
        <v>23</v>
      </c>
      <c r="N2948" s="2" t="s">
        <v>24</v>
      </c>
      <c r="O2948" s="3">
        <v>35</v>
      </c>
      <c r="P2948" s="13">
        <f t="shared" si="602"/>
        <v>249.48</v>
      </c>
      <c r="Q2948" s="13" t="str">
        <f t="shared" si="603"/>
        <v>Normal</v>
      </c>
      <c r="S2948" s="21"/>
    </row>
    <row r="2949" customHeight="1" spans="1:19">
      <c r="A2949" s="2" t="s">
        <v>4810</v>
      </c>
      <c r="B2949" s="29" t="s">
        <v>1518</v>
      </c>
      <c r="C2949" s="2" t="s">
        <v>2160</v>
      </c>
      <c r="D2949" s="2" t="str">
        <f t="array" ref="D2949">_xlfn.XLOOKUP(C2949,Customers!A:A,Customers!B:B)</f>
        <v>Customer 0878</v>
      </c>
      <c r="E2949" s="2" t="s">
        <v>468</v>
      </c>
      <c r="F2949" s="2" t="str">
        <f t="array" ref="F2949">_xlfn.XLOOKUP(E2949,Restaurants!A:A,Restaurants!B:B)</f>
        <v>Restaurant 067</v>
      </c>
      <c r="G2949" s="2" t="s">
        <v>1723</v>
      </c>
      <c r="H2949" s="2" t="str">
        <f t="array" ref="H2949">_xlfn.XLOOKUP(G2949,Food_Menu!A:A,Food_Menu!B:B)</f>
        <v>Food Item 0163</v>
      </c>
      <c r="I2949" s="2">
        <f t="array" ref="I2949">_xlfn.XLOOKUP(G2949,Food_Menu!A:A,Food_Menu!D:D)</f>
        <v>132.59</v>
      </c>
      <c r="J2949" s="2" t="s">
        <v>432</v>
      </c>
      <c r="K2949" s="2" t="str">
        <f t="array" ref="K2949">_xlfn.XLOOKUP(J2949,Delivery_Partners!A:A,Delivery_Partners!B:B)</f>
        <v>Delivery Partner 029</v>
      </c>
      <c r="L2949" s="3">
        <v>1</v>
      </c>
      <c r="M2949" s="2" t="s">
        <v>23</v>
      </c>
      <c r="N2949" s="2" t="s">
        <v>24</v>
      </c>
      <c r="O2949" s="3">
        <v>32</v>
      </c>
      <c r="P2949" s="13">
        <f t="shared" si="602"/>
        <v>132.59</v>
      </c>
      <c r="Q2949" s="13" t="str">
        <f t="shared" si="603"/>
        <v>Normal</v>
      </c>
      <c r="S2949" s="21"/>
    </row>
    <row r="2950" customHeight="1" spans="1:19">
      <c r="A2950" s="2" t="s">
        <v>4811</v>
      </c>
      <c r="B2950" s="29" t="s">
        <v>1162</v>
      </c>
      <c r="C2950" s="2" t="s">
        <v>3411</v>
      </c>
      <c r="D2950" s="2" t="str">
        <f t="array" ref="D2950">_xlfn.XLOOKUP(C2950,Customers!A:A,Customers!B:B)</f>
        <v>Customer 0311</v>
      </c>
      <c r="E2950" s="2" t="s">
        <v>1342</v>
      </c>
      <c r="F2950" s="2" t="str">
        <f t="array" ref="F2950">_xlfn.XLOOKUP(E2950,Restaurants!A:A,Restaurants!B:B)</f>
        <v>Restaurant 084</v>
      </c>
      <c r="G2950" s="2" t="s">
        <v>413</v>
      </c>
      <c r="H2950" s="2" t="str">
        <f t="array" ref="H2950">_xlfn.XLOOKUP(G2950,Food_Menu!A:A,Food_Menu!B:B)</f>
        <v>Food Item 0084</v>
      </c>
      <c r="I2950" s="2">
        <f t="array" ref="I2950">_xlfn.XLOOKUP(G2950,Food_Menu!A:A,Food_Menu!D:D)</f>
        <v>587.45</v>
      </c>
      <c r="J2950" s="2" t="s">
        <v>368</v>
      </c>
      <c r="K2950" s="2" t="str">
        <f t="array" ref="K2950">_xlfn.XLOOKUP(J2950,Delivery_Partners!A:A,Delivery_Partners!B:B)</f>
        <v>Delivery Partner 085</v>
      </c>
      <c r="L2950" s="3">
        <v>1</v>
      </c>
      <c r="M2950" s="2" t="s">
        <v>23</v>
      </c>
      <c r="N2950" s="2" t="s">
        <v>55</v>
      </c>
      <c r="O2950" s="3">
        <v>43</v>
      </c>
      <c r="P2950" s="13">
        <f t="shared" si="602"/>
        <v>587.45</v>
      </c>
      <c r="Q2950" s="13" t="str">
        <f t="shared" si="603"/>
        <v>Normal</v>
      </c>
      <c r="S2950" s="21"/>
    </row>
    <row r="2951" customHeight="1" spans="1:19">
      <c r="A2951" s="2" t="s">
        <v>4812</v>
      </c>
      <c r="B2951" s="28">
        <v>45784</v>
      </c>
      <c r="C2951" s="2" t="s">
        <v>1053</v>
      </c>
      <c r="D2951" s="2" t="str">
        <f t="array" ref="D2951">_xlfn.XLOOKUP(C2951,Customers!A:A,Customers!B:B)</f>
        <v>Customer 0270</v>
      </c>
      <c r="E2951" s="2" t="s">
        <v>566</v>
      </c>
      <c r="F2951" s="2" t="str">
        <f t="array" ref="F2951">_xlfn.XLOOKUP(E2951,Restaurants!A:A,Restaurants!B:B)</f>
        <v>Restaurant 072</v>
      </c>
      <c r="G2951" s="2" t="s">
        <v>881</v>
      </c>
      <c r="H2951" s="2" t="str">
        <f t="array" ref="H2951">_xlfn.XLOOKUP(G2951,Food_Menu!A:A,Food_Menu!B:B)</f>
        <v>Food Item 0038</v>
      </c>
      <c r="I2951" s="2">
        <f t="array" ref="I2951">_xlfn.XLOOKUP(G2951,Food_Menu!A:A,Food_Menu!D:D)</f>
        <v>355.26</v>
      </c>
      <c r="J2951" s="2" t="s">
        <v>435</v>
      </c>
      <c r="K2951" s="2" t="str">
        <f t="array" ref="K2951">_xlfn.XLOOKUP(J2951,Delivery_Partners!A:A,Delivery_Partners!B:B)</f>
        <v>Delivery Partner 040</v>
      </c>
      <c r="L2951" s="3">
        <v>2</v>
      </c>
      <c r="M2951" s="2" t="s">
        <v>23</v>
      </c>
      <c r="N2951" s="2" t="s">
        <v>55</v>
      </c>
      <c r="O2951" s="3">
        <v>26</v>
      </c>
      <c r="P2951" s="13">
        <f t="shared" si="602"/>
        <v>710.52</v>
      </c>
      <c r="Q2951" s="13" t="str">
        <f t="shared" si="603"/>
        <v>Fast</v>
      </c>
      <c r="S2951" s="21"/>
    </row>
    <row r="2952" customHeight="1" spans="1:19">
      <c r="A2952" s="2" t="s">
        <v>4813</v>
      </c>
      <c r="B2952" s="28">
        <v>45752</v>
      </c>
      <c r="C2952" s="2" t="s">
        <v>1744</v>
      </c>
      <c r="D2952" s="2" t="str">
        <f t="array" ref="D2952">_xlfn.XLOOKUP(C2952,Customers!A:A,Customers!B:B)</f>
        <v>Customer 0236</v>
      </c>
      <c r="E2952" s="2" t="s">
        <v>1022</v>
      </c>
      <c r="F2952" s="2" t="str">
        <f t="array" ref="F2952">_xlfn.XLOOKUP(E2952,Restaurants!A:A,Restaurants!B:B)</f>
        <v>Restaurant 049</v>
      </c>
      <c r="G2952" s="2" t="s">
        <v>587</v>
      </c>
      <c r="H2952" s="2" t="str">
        <f t="array" ref="H2952">_xlfn.XLOOKUP(G2952,Food_Menu!A:A,Food_Menu!B:B)</f>
        <v>Food Item 0107</v>
      </c>
      <c r="I2952" s="2">
        <f t="array" ref="I2952">_xlfn.XLOOKUP(G2952,Food_Menu!A:A,Food_Menu!D:D)</f>
        <v>548.61</v>
      </c>
      <c r="J2952" s="2" t="s">
        <v>414</v>
      </c>
      <c r="K2952" s="2" t="str">
        <f t="array" ref="K2952">_xlfn.XLOOKUP(J2952,Delivery_Partners!A:A,Delivery_Partners!B:B)</f>
        <v>Delivery Partner 122</v>
      </c>
      <c r="L2952" s="3">
        <v>1</v>
      </c>
      <c r="M2952" s="2" t="s">
        <v>23</v>
      </c>
      <c r="N2952" s="2" t="s">
        <v>24</v>
      </c>
      <c r="O2952" s="3">
        <v>50</v>
      </c>
      <c r="P2952" s="13">
        <f t="shared" si="602"/>
        <v>548.61</v>
      </c>
      <c r="Q2952" s="13" t="str">
        <f t="shared" si="603"/>
        <v>Normal</v>
      </c>
      <c r="S2952" s="21"/>
    </row>
    <row r="2953" customHeight="1" spans="1:19">
      <c r="A2953" s="2" t="s">
        <v>4814</v>
      </c>
      <c r="B2953" s="29" t="s">
        <v>214</v>
      </c>
      <c r="C2953" s="2" t="s">
        <v>2637</v>
      </c>
      <c r="D2953" s="2" t="str">
        <f t="array" ref="D2953">_xlfn.XLOOKUP(C2953,Customers!A:A,Customers!B:B)</f>
        <v>Customer 1043</v>
      </c>
      <c r="E2953" s="2" t="s">
        <v>498</v>
      </c>
      <c r="F2953" s="2" t="str">
        <f t="array" ref="F2953">_xlfn.XLOOKUP(E2953,Restaurants!A:A,Restaurants!B:B)</f>
        <v>Restaurant 003</v>
      </c>
      <c r="G2953" s="2" t="s">
        <v>221</v>
      </c>
      <c r="H2953" s="2" t="str">
        <f t="array" ref="H2953">_xlfn.XLOOKUP(G2953,Food_Menu!A:A,Food_Menu!B:B)</f>
        <v>Food Item 0220</v>
      </c>
      <c r="I2953" s="2">
        <f t="array" ref="I2953">_xlfn.XLOOKUP(G2953,Food_Menu!A:A,Food_Menu!D:D)</f>
        <v>194.15</v>
      </c>
      <c r="J2953" s="2" t="s">
        <v>127</v>
      </c>
      <c r="K2953" s="2" t="str">
        <f t="array" ref="K2953">_xlfn.XLOOKUP(J2953,Delivery_Partners!A:A,Delivery_Partners!B:B)</f>
        <v>Delivery Partner 134</v>
      </c>
      <c r="L2953" s="3">
        <v>2</v>
      </c>
      <c r="M2953" s="2" t="s">
        <v>23</v>
      </c>
      <c r="N2953" s="2" t="s">
        <v>24</v>
      </c>
      <c r="O2953" s="3">
        <v>46</v>
      </c>
      <c r="P2953" s="13">
        <f t="shared" si="602"/>
        <v>388.3</v>
      </c>
      <c r="Q2953" s="13" t="str">
        <f t="shared" si="603"/>
        <v>Normal</v>
      </c>
      <c r="S2953" s="21"/>
    </row>
    <row r="2954" customHeight="1" spans="1:19">
      <c r="A2954" s="2" t="s">
        <v>4815</v>
      </c>
      <c r="B2954" s="29" t="s">
        <v>209</v>
      </c>
      <c r="C2954" s="2" t="s">
        <v>1008</v>
      </c>
      <c r="D2954" s="2" t="str">
        <f t="array" ref="D2954">_xlfn.XLOOKUP(C2954,Customers!A:A,Customers!B:B)</f>
        <v>Customer 0603</v>
      </c>
      <c r="E2954" s="2" t="s">
        <v>376</v>
      </c>
      <c r="F2954" s="2" t="str">
        <f t="array" ref="F2954">_xlfn.XLOOKUP(E2954,Restaurants!A:A,Restaurants!B:B)</f>
        <v>Restaurant 028</v>
      </c>
      <c r="G2954" s="2" t="s">
        <v>99</v>
      </c>
      <c r="H2954" s="2" t="str">
        <f t="array" ref="H2954">_xlfn.XLOOKUP(G2954,Food_Menu!A:A,Food_Menu!B:B)</f>
        <v>Food Item 0025</v>
      </c>
      <c r="I2954" s="2">
        <f t="array" ref="I2954">_xlfn.XLOOKUP(G2954,Food_Menu!A:A,Food_Menu!D:D)</f>
        <v>246.71</v>
      </c>
      <c r="J2954" s="2" t="s">
        <v>323</v>
      </c>
      <c r="K2954" s="2" t="str">
        <f t="array" ref="K2954">_xlfn.XLOOKUP(J2954,Delivery_Partners!A:A,Delivery_Partners!B:B)</f>
        <v>Delivery Partner 131</v>
      </c>
      <c r="L2954" s="3">
        <v>1</v>
      </c>
      <c r="M2954" s="2" t="s">
        <v>23</v>
      </c>
      <c r="N2954" s="2" t="s">
        <v>24</v>
      </c>
      <c r="O2954" s="3">
        <v>45</v>
      </c>
      <c r="P2954" s="13">
        <f t="shared" si="602"/>
        <v>246.71</v>
      </c>
      <c r="Q2954" s="13" t="str">
        <f t="shared" si="603"/>
        <v>Normal</v>
      </c>
      <c r="S2954" s="21"/>
    </row>
    <row r="2955" customHeight="1" spans="1:19">
      <c r="A2955" s="2" t="s">
        <v>4816</v>
      </c>
      <c r="B2955" s="29" t="s">
        <v>1029</v>
      </c>
      <c r="C2955" s="2" t="s">
        <v>2552</v>
      </c>
      <c r="D2955" s="2" t="str">
        <f t="array" ref="D2955">_xlfn.XLOOKUP(C2955,Customers!A:A,Customers!B:B)</f>
        <v>Customer 0829</v>
      </c>
      <c r="E2955" s="2" t="s">
        <v>506</v>
      </c>
      <c r="F2955" s="2" t="str">
        <f t="array" ref="F2955">_xlfn.XLOOKUP(E2955,Restaurants!A:A,Restaurants!B:B)</f>
        <v>Restaurant 005</v>
      </c>
      <c r="G2955" s="2" t="s">
        <v>225</v>
      </c>
      <c r="H2955" s="2" t="str">
        <f t="array" ref="H2955">_xlfn.XLOOKUP(G2955,Food_Menu!A:A,Food_Menu!B:B)</f>
        <v>Food Item 0039</v>
      </c>
      <c r="I2955" s="2">
        <f t="array" ref="I2955">_xlfn.XLOOKUP(G2955,Food_Menu!A:A,Food_Menu!D:D)</f>
        <v>557.2</v>
      </c>
      <c r="J2955" s="2" t="s">
        <v>314</v>
      </c>
      <c r="K2955" s="2" t="str">
        <f t="array" ref="K2955">_xlfn.XLOOKUP(J2955,Delivery_Partners!A:A,Delivery_Partners!B:B)</f>
        <v>Delivery Partner 021</v>
      </c>
      <c r="L2955" s="3">
        <v>1</v>
      </c>
      <c r="M2955" s="2" t="s">
        <v>23</v>
      </c>
      <c r="N2955" s="2" t="s">
        <v>24</v>
      </c>
      <c r="O2955" s="3">
        <v>27</v>
      </c>
      <c r="P2955" s="13">
        <f t="shared" si="602"/>
        <v>557.2</v>
      </c>
      <c r="Q2955" s="13" t="str">
        <f t="shared" si="603"/>
        <v>Fast</v>
      </c>
      <c r="S2955" s="21"/>
    </row>
    <row r="2956" customHeight="1" spans="1:19">
      <c r="A2956" s="2" t="s">
        <v>4817</v>
      </c>
      <c r="B2956" s="28">
        <v>45910</v>
      </c>
      <c r="C2956" s="2" t="s">
        <v>3057</v>
      </c>
      <c r="D2956" s="2" t="str">
        <f t="array" ref="D2956">_xlfn.XLOOKUP(C2956,Customers!A:A,Customers!B:B)</f>
        <v>Customer 0245</v>
      </c>
      <c r="E2956" s="2" t="s">
        <v>260</v>
      </c>
      <c r="F2956" s="2" t="str">
        <f t="array" ref="F2956">_xlfn.XLOOKUP(E2956,Restaurants!A:A,Restaurants!B:B)</f>
        <v>Restaurant 056</v>
      </c>
      <c r="G2956" s="2" t="s">
        <v>2055</v>
      </c>
      <c r="H2956" s="2" t="str">
        <f t="array" ref="H2956">_xlfn.XLOOKUP(G2956,Food_Menu!A:A,Food_Menu!B:B)</f>
        <v>Food Item 0219</v>
      </c>
      <c r="I2956" s="2">
        <f t="array" ref="I2956">_xlfn.XLOOKUP(G2956,Food_Menu!A:A,Food_Menu!D:D)</f>
        <v>256.46</v>
      </c>
      <c r="J2956" s="2" t="s">
        <v>262</v>
      </c>
      <c r="K2956" s="2" t="str">
        <f t="array" ref="K2956">_xlfn.XLOOKUP(J2956,Delivery_Partners!A:A,Delivery_Partners!B:B)</f>
        <v>Delivery Partner 063</v>
      </c>
      <c r="L2956" s="3">
        <v>1</v>
      </c>
      <c r="M2956" s="2" t="s">
        <v>23</v>
      </c>
      <c r="N2956" s="2" t="s">
        <v>24</v>
      </c>
      <c r="O2956" s="3">
        <v>34</v>
      </c>
      <c r="P2956" s="13">
        <f t="shared" si="602"/>
        <v>256.46</v>
      </c>
      <c r="Q2956" s="13" t="str">
        <f t="shared" si="603"/>
        <v>Normal</v>
      </c>
      <c r="S2956" s="21"/>
    </row>
    <row r="2957" customHeight="1" spans="1:19">
      <c r="A2957" s="2" t="s">
        <v>4818</v>
      </c>
      <c r="B2957" s="29" t="s">
        <v>228</v>
      </c>
      <c r="C2957" s="2" t="s">
        <v>2076</v>
      </c>
      <c r="D2957" s="2" t="str">
        <f t="array" ref="D2957">_xlfn.XLOOKUP(C2957,Customers!A:A,Customers!B:B)</f>
        <v>Customer 0068</v>
      </c>
      <c r="E2957" s="2" t="s">
        <v>66</v>
      </c>
      <c r="F2957" s="2" t="str">
        <f t="array" ref="F2957">_xlfn.XLOOKUP(E2957,Restaurants!A:A,Restaurants!B:B)</f>
        <v>Restaurant 037</v>
      </c>
      <c r="G2957" s="2" t="s">
        <v>431</v>
      </c>
      <c r="H2957" s="2" t="str">
        <f t="array" ref="H2957">_xlfn.XLOOKUP(G2957,Food_Menu!A:A,Food_Menu!B:B)</f>
        <v>Food Item 0183</v>
      </c>
      <c r="I2957" s="2">
        <f t="array" ref="I2957">_xlfn.XLOOKUP(G2957,Food_Menu!A:A,Food_Menu!D:D)</f>
        <v>645.58</v>
      </c>
      <c r="J2957" s="2" t="s">
        <v>1122</v>
      </c>
      <c r="K2957" s="2" t="str">
        <f t="array" ref="K2957">_xlfn.XLOOKUP(J2957,Delivery_Partners!A:A,Delivery_Partners!B:B)</f>
        <v>Delivery Partner 090</v>
      </c>
      <c r="L2957" s="3">
        <v>1</v>
      </c>
      <c r="M2957" s="2" t="s">
        <v>23</v>
      </c>
      <c r="N2957" s="2" t="s">
        <v>55</v>
      </c>
      <c r="O2957" s="3">
        <v>44</v>
      </c>
      <c r="P2957" s="13">
        <f t="shared" si="602"/>
        <v>645.58</v>
      </c>
      <c r="Q2957" s="13" t="str">
        <f t="shared" si="603"/>
        <v>Normal</v>
      </c>
      <c r="S2957" s="21"/>
    </row>
    <row r="2958" customHeight="1" spans="1:19">
      <c r="A2958" s="2" t="s">
        <v>4819</v>
      </c>
      <c r="B2958" s="29" t="s">
        <v>1108</v>
      </c>
      <c r="C2958" s="2" t="s">
        <v>1385</v>
      </c>
      <c r="D2958" s="2" t="str">
        <f t="array" ref="D2958">_xlfn.XLOOKUP(C2958,Customers!A:A,Customers!B:B)</f>
        <v>Customer 0046</v>
      </c>
      <c r="E2958" s="2" t="s">
        <v>603</v>
      </c>
      <c r="F2958" s="2" t="str">
        <f t="array" ref="F2958">_xlfn.XLOOKUP(E2958,Restaurants!A:A,Restaurants!B:B)</f>
        <v>Restaurant 009</v>
      </c>
      <c r="G2958" s="2" t="s">
        <v>1285</v>
      </c>
      <c r="H2958" s="2" t="str">
        <f t="array" ref="H2958">_xlfn.XLOOKUP(G2958,Food_Menu!A:A,Food_Menu!B:B)</f>
        <v>Food Item 0026</v>
      </c>
      <c r="I2958" s="2">
        <f t="array" ref="I2958">_xlfn.XLOOKUP(G2958,Food_Menu!A:A,Food_Menu!D:D)</f>
        <v>535.49</v>
      </c>
      <c r="J2958" s="2" t="s">
        <v>1104</v>
      </c>
      <c r="K2958" s="2" t="str">
        <f t="array" ref="K2958">_xlfn.XLOOKUP(J2958,Delivery_Partners!A:A,Delivery_Partners!B:B)</f>
        <v>Delivery Partner 178</v>
      </c>
      <c r="L2958" s="3">
        <v>1</v>
      </c>
      <c r="M2958" s="2" t="s">
        <v>23</v>
      </c>
      <c r="N2958" s="2" t="s">
        <v>24</v>
      </c>
      <c r="O2958" s="3">
        <v>33</v>
      </c>
      <c r="P2958" s="13">
        <f t="shared" si="602"/>
        <v>535.49</v>
      </c>
      <c r="Q2958" s="13" t="str">
        <f t="shared" si="603"/>
        <v>Normal</v>
      </c>
      <c r="S2958" s="21"/>
    </row>
    <row r="2959" hidden="1" customHeight="1" spans="1:19">
      <c r="A2959" s="2" t="s">
        <v>4820</v>
      </c>
      <c r="B2959" s="29" t="s">
        <v>3312</v>
      </c>
      <c r="C2959" s="2" t="s">
        <v>2685</v>
      </c>
      <c r="D2959" s="2" t="str">
        <f t="array" ref="D2959">_xlfn.XLOOKUP(C2959,Customers!A:A,Customers!B:B)</f>
        <v>Customer 0529</v>
      </c>
      <c r="E2959" s="2" t="s">
        <v>712</v>
      </c>
      <c r="F2959" s="2" t="str">
        <f t="array" ref="F2959">_xlfn.XLOOKUP(E2959,Restaurants!A:A,Restaurants!B:B)</f>
        <v>Restaurant 074</v>
      </c>
      <c r="G2959" s="2" t="s">
        <v>1025</v>
      </c>
      <c r="H2959" s="2" t="str">
        <f t="array" ref="H2959">_xlfn.XLOOKUP(G2959,Food_Menu!A:A,Food_Menu!B:B)</f>
        <v>Food Item 0047</v>
      </c>
      <c r="I2959" s="2"/>
      <c r="J2959" s="2" t="s">
        <v>304</v>
      </c>
      <c r="K2959" s="2" t="str">
        <f t="array" ref="K2959">_xlfn.XLOOKUP(J2959,Delivery_Partners!A:A,Delivery_Partners!B:B)</f>
        <v>Delivery Partner 099</v>
      </c>
      <c r="L2959" s="3">
        <v>1</v>
      </c>
      <c r="M2959" s="2" t="s">
        <v>101</v>
      </c>
      <c r="N2959" s="2" t="s">
        <v>24</v>
      </c>
      <c r="O2959" s="2"/>
    </row>
    <row r="2960" customHeight="1" spans="1:19">
      <c r="A2960" s="2" t="s">
        <v>4821</v>
      </c>
      <c r="B2960" s="28">
        <v>45752</v>
      </c>
      <c r="C2960" s="2" t="s">
        <v>1990</v>
      </c>
      <c r="D2960" s="2" t="str">
        <f t="array" ref="D2960">_xlfn.XLOOKUP(C2960,Customers!A:A,Customers!B:B)</f>
        <v>Customer 0392</v>
      </c>
      <c r="E2960" s="2" t="s">
        <v>623</v>
      </c>
      <c r="F2960" s="2" t="str">
        <f t="array" ref="F2960">_xlfn.XLOOKUP(E2960,Restaurants!A:A,Restaurants!B:B)</f>
        <v>Restaurant 045</v>
      </c>
      <c r="G2960" s="2" t="s">
        <v>1382</v>
      </c>
      <c r="H2960" s="2" t="str">
        <f t="array" ref="H2960">_xlfn.XLOOKUP(G2960,Food_Menu!A:A,Food_Menu!B:B)</f>
        <v>Food Item 0152</v>
      </c>
      <c r="I2960" s="2">
        <f t="array" ref="I2960">_xlfn.XLOOKUP(G2960,Food_Menu!A:A,Food_Menu!D:D)</f>
        <v>177.47</v>
      </c>
      <c r="J2960" s="2" t="s">
        <v>461</v>
      </c>
      <c r="K2960" s="2" t="str">
        <f t="array" ref="K2960">_xlfn.XLOOKUP(J2960,Delivery_Partners!A:A,Delivery_Partners!B:B)</f>
        <v>Delivery Partner 118</v>
      </c>
      <c r="L2960" s="3">
        <v>2</v>
      </c>
      <c r="M2960" s="2" t="s">
        <v>23</v>
      </c>
      <c r="N2960" s="2" t="s">
        <v>24</v>
      </c>
      <c r="O2960" s="3">
        <v>26</v>
      </c>
      <c r="P2960" s="13">
        <f t="shared" ref="P2960:P2963" si="604">I2960*L2960</f>
        <v>354.94</v>
      </c>
      <c r="Q2960" s="13" t="str">
        <f t="shared" ref="Q2960:Q2963" si="605">IF(O2960="","Not Delivered",IF(O2960&lt;=30,"Fast",IF(O2960&lt;=60,"Normal","Slow")))</f>
        <v>Fast</v>
      </c>
      <c r="S2960" s="21"/>
    </row>
    <row r="2961" customHeight="1" spans="1:19">
      <c r="A2961" s="2" t="s">
        <v>4822</v>
      </c>
      <c r="B2961" s="28">
        <v>45726</v>
      </c>
      <c r="C2961" s="2" t="s">
        <v>2472</v>
      </c>
      <c r="D2961" s="2" t="str">
        <f t="array" ref="D2961">_xlfn.XLOOKUP(C2961,Customers!A:A,Customers!B:B)</f>
        <v>Customer 0922</v>
      </c>
      <c r="E2961" s="2" t="s">
        <v>698</v>
      </c>
      <c r="F2961" s="2" t="str">
        <f t="array" ref="F2961">_xlfn.XLOOKUP(E2961,Restaurants!A:A,Restaurants!B:B)</f>
        <v>Restaurant 116</v>
      </c>
      <c r="G2961" s="2" t="s">
        <v>1086</v>
      </c>
      <c r="H2961" s="2" t="str">
        <f t="array" ref="H2961">_xlfn.XLOOKUP(G2961,Food_Menu!A:A,Food_Menu!B:B)</f>
        <v>Food Item 0173</v>
      </c>
      <c r="I2961" s="2">
        <f t="array" ref="I2961">_xlfn.XLOOKUP(G2961,Food_Menu!A:A,Food_Menu!D:D)</f>
        <v>407.21</v>
      </c>
      <c r="J2961" s="2" t="s">
        <v>583</v>
      </c>
      <c r="K2961" s="2" t="str">
        <f t="array" ref="K2961">_xlfn.XLOOKUP(J2961,Delivery_Partners!A:A,Delivery_Partners!B:B)</f>
        <v>Delivery Partner 062</v>
      </c>
      <c r="L2961" s="3">
        <v>1</v>
      </c>
      <c r="M2961" s="2" t="s">
        <v>23</v>
      </c>
      <c r="N2961" s="2" t="s">
        <v>24</v>
      </c>
      <c r="O2961" s="3">
        <v>27</v>
      </c>
      <c r="P2961" s="13">
        <f t="shared" si="604"/>
        <v>407.21</v>
      </c>
      <c r="Q2961" s="13" t="str">
        <f t="shared" si="605"/>
        <v>Fast</v>
      </c>
      <c r="S2961" s="21"/>
    </row>
    <row r="2962" customHeight="1" spans="1:19">
      <c r="A2962" s="2" t="s">
        <v>4823</v>
      </c>
      <c r="B2962" s="29" t="s">
        <v>2195</v>
      </c>
      <c r="C2962" s="2" t="s">
        <v>2189</v>
      </c>
      <c r="D2962" s="2" t="str">
        <f t="array" ref="D2962">_xlfn.XLOOKUP(C2962,Customers!A:A,Customers!B:B)</f>
        <v>Customer 0947</v>
      </c>
      <c r="E2962" s="2" t="s">
        <v>193</v>
      </c>
      <c r="F2962" s="2" t="str">
        <f t="array" ref="F2962">_xlfn.XLOOKUP(E2962,Restaurants!A:A,Restaurants!B:B)</f>
        <v>Restaurant 051</v>
      </c>
      <c r="G2962" s="2" t="s">
        <v>789</v>
      </c>
      <c r="H2962" s="2" t="str">
        <f t="array" ref="H2962">_xlfn.XLOOKUP(G2962,Food_Menu!A:A,Food_Menu!B:B)</f>
        <v>Food Item 0162</v>
      </c>
      <c r="I2962" s="2">
        <f t="array" ref="I2962">_xlfn.XLOOKUP(G2962,Food_Menu!A:A,Food_Menu!D:D)</f>
        <v>422.16</v>
      </c>
      <c r="J2962" s="2" t="s">
        <v>714</v>
      </c>
      <c r="K2962" s="2" t="str">
        <f t="array" ref="K2962">_xlfn.XLOOKUP(J2962,Delivery_Partners!A:A,Delivery_Partners!B:B)</f>
        <v>Delivery Partner 054</v>
      </c>
      <c r="L2962" s="3">
        <v>1</v>
      </c>
      <c r="M2962" s="2" t="s">
        <v>23</v>
      </c>
      <c r="N2962" s="2" t="s">
        <v>55</v>
      </c>
      <c r="O2962" s="3">
        <v>21</v>
      </c>
      <c r="P2962" s="13">
        <f t="shared" si="604"/>
        <v>422.16</v>
      </c>
      <c r="Q2962" s="13" t="str">
        <f t="shared" si="605"/>
        <v>Fast</v>
      </c>
      <c r="S2962" s="21"/>
    </row>
    <row r="2963" customHeight="1" spans="1:19">
      <c r="A2963" s="2" t="s">
        <v>4824</v>
      </c>
      <c r="B2963" s="28">
        <v>45845</v>
      </c>
      <c r="C2963" s="2" t="s">
        <v>404</v>
      </c>
      <c r="D2963" s="2" t="str">
        <f t="array" ref="D2963">_xlfn.XLOOKUP(C2963,Customers!A:A,Customers!B:B)</f>
        <v>Customer 0374</v>
      </c>
      <c r="E2963" s="2" t="s">
        <v>78</v>
      </c>
      <c r="F2963" s="2" t="str">
        <f t="array" ref="F2963">_xlfn.XLOOKUP(E2963,Restaurants!A:A,Restaurants!B:B)</f>
        <v>Restaurant 011</v>
      </c>
      <c r="G2963" s="2" t="s">
        <v>509</v>
      </c>
      <c r="H2963" s="2" t="str">
        <f t="array" ref="H2963">_xlfn.XLOOKUP(G2963,Food_Menu!A:A,Food_Menu!B:B)</f>
        <v>Food Item 0190</v>
      </c>
      <c r="I2963" s="2">
        <f t="array" ref="I2963">_xlfn.XLOOKUP(G2963,Food_Menu!A:A,Food_Menu!D:D)</f>
        <v>350.87</v>
      </c>
      <c r="J2963" s="2" t="s">
        <v>199</v>
      </c>
      <c r="K2963" s="2" t="str">
        <f t="array" ref="K2963">_xlfn.XLOOKUP(J2963,Delivery_Partners!A:A,Delivery_Partners!B:B)</f>
        <v>Delivery Partner 144</v>
      </c>
      <c r="L2963" s="3">
        <v>1</v>
      </c>
      <c r="M2963" s="2" t="s">
        <v>23</v>
      </c>
      <c r="N2963" s="2" t="s">
        <v>55</v>
      </c>
      <c r="O2963" s="3">
        <v>69</v>
      </c>
      <c r="P2963" s="13">
        <f t="shared" si="604"/>
        <v>350.87</v>
      </c>
      <c r="Q2963" s="13" t="str">
        <f t="shared" si="605"/>
        <v>Slow</v>
      </c>
      <c r="S2963" s="21"/>
    </row>
    <row r="2964" hidden="1" customHeight="1" spans="1:19">
      <c r="A2964" s="2" t="s">
        <v>4825</v>
      </c>
      <c r="B2964" s="28">
        <v>46001</v>
      </c>
      <c r="C2964" s="2" t="s">
        <v>956</v>
      </c>
      <c r="D2964" s="2" t="str">
        <f t="array" ref="D2964">_xlfn.XLOOKUP(C2964,Customers!A:A,Customers!B:B)</f>
        <v>Customer 0521</v>
      </c>
      <c r="E2964" s="2" t="s">
        <v>674</v>
      </c>
      <c r="F2964" s="2" t="str">
        <f t="array" ref="F2964">_xlfn.XLOOKUP(E2964,Restaurants!A:A,Restaurants!B:B)</f>
        <v>Restaurant 085</v>
      </c>
      <c r="G2964" s="2" t="s">
        <v>1506</v>
      </c>
      <c r="H2964" s="2" t="str">
        <f t="array" ref="H2964">_xlfn.XLOOKUP(G2964,Food_Menu!A:A,Food_Menu!B:B)</f>
        <v>Food Item 0112</v>
      </c>
      <c r="I2964" s="2"/>
      <c r="J2964" s="2" t="s">
        <v>1132</v>
      </c>
      <c r="K2964" s="2" t="str">
        <f t="array" ref="K2964">_xlfn.XLOOKUP(J2964,Delivery_Partners!A:A,Delivery_Partners!B:B)</f>
        <v>Delivery Partner 151</v>
      </c>
      <c r="L2964" s="3">
        <v>1</v>
      </c>
      <c r="M2964" s="2" t="s">
        <v>101</v>
      </c>
      <c r="N2964" s="2" t="s">
        <v>55</v>
      </c>
      <c r="O2964" s="2"/>
    </row>
    <row r="2965" customHeight="1" spans="1:19">
      <c r="A2965" s="2" t="s">
        <v>4826</v>
      </c>
      <c r="B2965" s="29" t="s">
        <v>1092</v>
      </c>
      <c r="C2965" s="2" t="s">
        <v>1953</v>
      </c>
      <c r="D2965" s="2" t="str">
        <f t="array" ref="D2965">_xlfn.XLOOKUP(C2965,Customers!A:A,Customers!B:B)</f>
        <v>Customer 0458</v>
      </c>
      <c r="E2965" s="2" t="s">
        <v>674</v>
      </c>
      <c r="F2965" s="2" t="str">
        <f t="array" ref="F2965">_xlfn.XLOOKUP(E2965,Restaurants!A:A,Restaurants!B:B)</f>
        <v>Restaurant 085</v>
      </c>
      <c r="G2965" s="2" t="s">
        <v>2114</v>
      </c>
      <c r="H2965" s="2" t="str">
        <f t="array" ref="H2965">_xlfn.XLOOKUP(G2965,Food_Menu!A:A,Food_Menu!B:B)</f>
        <v>Food Item 0193</v>
      </c>
      <c r="I2965" s="2">
        <f t="array" ref="I2965">_xlfn.XLOOKUP(G2965,Food_Menu!A:A,Food_Menu!D:D)</f>
        <v>565.09</v>
      </c>
      <c r="J2965" s="2" t="s">
        <v>271</v>
      </c>
      <c r="K2965" s="2" t="str">
        <f t="array" ref="K2965">_xlfn.XLOOKUP(J2965,Delivery_Partners!A:A,Delivery_Partners!B:B)</f>
        <v>Delivery Partner 010</v>
      </c>
      <c r="L2965" s="3">
        <v>1</v>
      </c>
      <c r="M2965" s="2" t="s">
        <v>23</v>
      </c>
      <c r="N2965" s="2" t="s">
        <v>24</v>
      </c>
      <c r="O2965" s="3">
        <v>23</v>
      </c>
      <c r="P2965" s="13">
        <f>I2965*L2965</f>
        <v>565.09</v>
      </c>
      <c r="Q2965" s="13" t="str">
        <f>IF(O2965="","Not Delivered",IF(O2965&lt;=30,"Fast",IF(O2965&lt;=60,"Normal","Slow")))</f>
        <v>Fast</v>
      </c>
      <c r="S2965" s="21"/>
    </row>
    <row r="2966" hidden="1" customHeight="1" spans="1:19">
      <c r="A2966" s="2" t="s">
        <v>4827</v>
      </c>
      <c r="B2966" s="29" t="s">
        <v>1118</v>
      </c>
      <c r="C2966" s="2" t="s">
        <v>2100</v>
      </c>
      <c r="D2966" s="2" t="str">
        <f t="array" ref="D2966">_xlfn.XLOOKUP(C2966,Customers!A:A,Customers!B:B)</f>
        <v>Customer 0811</v>
      </c>
      <c r="E2966" s="2" t="s">
        <v>1292</v>
      </c>
      <c r="F2966" s="2" t="str">
        <f t="array" ref="F2966">_xlfn.XLOOKUP(E2966,Restaurants!A:A,Restaurants!B:B)</f>
        <v>Restaurant 112</v>
      </c>
      <c r="G2966" s="2" t="s">
        <v>216</v>
      </c>
      <c r="H2966" s="2" t="str">
        <f t="array" ref="H2966">_xlfn.XLOOKUP(G2966,Food_Menu!A:A,Food_Menu!B:B)</f>
        <v>Food Item 0132</v>
      </c>
      <c r="I2966" s="2"/>
      <c r="J2966" s="2" t="s">
        <v>640</v>
      </c>
      <c r="K2966" s="2" t="str">
        <f t="array" ref="K2966">_xlfn.XLOOKUP(J2966,Delivery_Partners!A:A,Delivery_Partners!B:B)</f>
        <v>Delivery Partner 097</v>
      </c>
      <c r="L2966" s="3">
        <v>2</v>
      </c>
      <c r="M2966" s="2" t="s">
        <v>189</v>
      </c>
      <c r="N2966" s="2" t="s">
        <v>24</v>
      </c>
      <c r="O2966" s="2"/>
    </row>
    <row r="2967" customHeight="1" spans="1:19">
      <c r="A2967" s="2" t="s">
        <v>4828</v>
      </c>
      <c r="B2967" s="28">
        <v>45786</v>
      </c>
      <c r="C2967" s="2" t="s">
        <v>3878</v>
      </c>
      <c r="D2967" s="2" t="str">
        <f t="array" ref="D2967">_xlfn.XLOOKUP(C2967,Customers!A:A,Customers!B:B)</f>
        <v>Customer 0756</v>
      </c>
      <c r="E2967" s="2" t="s">
        <v>1342</v>
      </c>
      <c r="F2967" s="2" t="str">
        <f t="array" ref="F2967">_xlfn.XLOOKUP(E2967,Restaurants!A:A,Restaurants!B:B)</f>
        <v>Restaurant 084</v>
      </c>
      <c r="G2967" s="2" t="s">
        <v>717</v>
      </c>
      <c r="H2967" s="2" t="str">
        <f t="array" ref="H2967">_xlfn.XLOOKUP(G2967,Food_Menu!A:A,Food_Menu!B:B)</f>
        <v>Food Item 0105</v>
      </c>
      <c r="I2967" s="2">
        <f t="array" ref="I2967">_xlfn.XLOOKUP(G2967,Food_Menu!A:A,Food_Menu!D:D)</f>
        <v>415.74</v>
      </c>
      <c r="J2967" s="2" t="s">
        <v>341</v>
      </c>
      <c r="K2967" s="2" t="str">
        <f t="array" ref="K2967">_xlfn.XLOOKUP(J2967,Delivery_Partners!A:A,Delivery_Partners!B:B)</f>
        <v>Delivery Partner 140</v>
      </c>
      <c r="L2967" s="3">
        <v>2</v>
      </c>
      <c r="M2967" s="2" t="s">
        <v>23</v>
      </c>
      <c r="N2967" s="2" t="s">
        <v>55</v>
      </c>
      <c r="O2967" s="3">
        <v>27</v>
      </c>
      <c r="P2967" s="13">
        <f t="shared" ref="P2967:P2969" si="606">I2967*L2967</f>
        <v>831.48</v>
      </c>
      <c r="Q2967" s="13" t="str">
        <f t="shared" ref="Q2967:Q2969" si="607">IF(O2967="","Not Delivered",IF(O2967&lt;=30,"Fast",IF(O2967&lt;=60,"Normal","Slow")))</f>
        <v>Fast</v>
      </c>
      <c r="S2967" s="21"/>
    </row>
    <row r="2968" customHeight="1" spans="1:19">
      <c r="A2968" s="2" t="s">
        <v>4829</v>
      </c>
      <c r="B2968" s="28">
        <v>45784</v>
      </c>
      <c r="C2968" s="2" t="s">
        <v>4616</v>
      </c>
      <c r="D2968" s="2" t="str">
        <f t="array" ref="D2968">_xlfn.XLOOKUP(C2968,Customers!A:A,Customers!B:B)</f>
        <v>Customer 0782</v>
      </c>
      <c r="E2968" s="2" t="s">
        <v>537</v>
      </c>
      <c r="F2968" s="2" t="str">
        <f t="array" ref="F2968">_xlfn.XLOOKUP(E2968,Restaurants!A:A,Restaurants!B:B)</f>
        <v>Restaurant 044</v>
      </c>
      <c r="G2968" s="2" t="s">
        <v>1539</v>
      </c>
      <c r="H2968" s="2" t="str">
        <f t="array" ref="H2968">_xlfn.XLOOKUP(G2968,Food_Menu!A:A,Food_Menu!B:B)</f>
        <v>Food Item 0141</v>
      </c>
      <c r="I2968" s="2">
        <f t="array" ref="I2968">_xlfn.XLOOKUP(G2968,Food_Menu!A:A,Food_Menu!D:D)</f>
        <v>285.16</v>
      </c>
      <c r="J2968" s="2" t="s">
        <v>432</v>
      </c>
      <c r="K2968" s="2" t="str">
        <f t="array" ref="K2968">_xlfn.XLOOKUP(J2968,Delivery_Partners!A:A,Delivery_Partners!B:B)</f>
        <v>Delivery Partner 029</v>
      </c>
      <c r="L2968" s="3">
        <v>2</v>
      </c>
      <c r="M2968" s="2" t="s">
        <v>23</v>
      </c>
      <c r="N2968" s="2" t="s">
        <v>24</v>
      </c>
      <c r="O2968" s="3">
        <v>31</v>
      </c>
      <c r="P2968" s="13">
        <f t="shared" si="606"/>
        <v>570.32</v>
      </c>
      <c r="Q2968" s="13" t="str">
        <f t="shared" si="607"/>
        <v>Normal</v>
      </c>
      <c r="S2968" s="21"/>
    </row>
    <row r="2969" customHeight="1" spans="1:19">
      <c r="A2969" s="2" t="s">
        <v>4830</v>
      </c>
      <c r="B2969" s="29" t="s">
        <v>403</v>
      </c>
      <c r="C2969" s="2" t="s">
        <v>3948</v>
      </c>
      <c r="D2969" s="2" t="str">
        <f t="array" ref="D2969">_xlfn.XLOOKUP(C2969,Customers!A:A,Customers!B:B)</f>
        <v>Customer 0067</v>
      </c>
      <c r="E2969" s="2" t="s">
        <v>647</v>
      </c>
      <c r="F2969" s="2" t="str">
        <f t="array" ref="F2969">_xlfn.XLOOKUP(E2969,Restaurants!A:A,Restaurants!B:B)</f>
        <v>Restaurant 081</v>
      </c>
      <c r="G2969" s="2" t="s">
        <v>1809</v>
      </c>
      <c r="H2969" s="2" t="str">
        <f t="array" ref="H2969">_xlfn.XLOOKUP(G2969,Food_Menu!A:A,Food_Menu!B:B)</f>
        <v>Food Item 0095</v>
      </c>
      <c r="I2969" s="2">
        <f t="array" ref="I2969">_xlfn.XLOOKUP(G2969,Food_Menu!A:A,Food_Menu!D:D)</f>
        <v>461.01</v>
      </c>
      <c r="J2969" s="2" t="s">
        <v>448</v>
      </c>
      <c r="K2969" s="2" t="str">
        <f t="array" ref="K2969">_xlfn.XLOOKUP(J2969,Delivery_Partners!A:A,Delivery_Partners!B:B)</f>
        <v>Delivery Partner 117</v>
      </c>
      <c r="L2969" s="3">
        <v>1</v>
      </c>
      <c r="M2969" s="2" t="s">
        <v>23</v>
      </c>
      <c r="N2969" s="2" t="s">
        <v>24</v>
      </c>
      <c r="O2969" s="3">
        <v>40</v>
      </c>
      <c r="P2969" s="13">
        <f t="shared" si="606"/>
        <v>461.01</v>
      </c>
      <c r="Q2969" s="13" t="str">
        <f t="shared" si="607"/>
        <v>Normal</v>
      </c>
      <c r="S2969" s="21"/>
    </row>
    <row r="2970" hidden="1" customHeight="1" spans="1:19">
      <c r="A2970" s="2" t="s">
        <v>4831</v>
      </c>
      <c r="B2970" s="29" t="s">
        <v>273</v>
      </c>
      <c r="C2970" s="2" t="s">
        <v>4832</v>
      </c>
      <c r="D2970" s="2" t="str">
        <f t="array" ref="D2970">_xlfn.XLOOKUP(C2970,Customers!A:A,Customers!B:B)</f>
        <v>Customer 0406</v>
      </c>
      <c r="E2970" s="2" t="s">
        <v>655</v>
      </c>
      <c r="F2970" s="2" t="str">
        <f t="array" ref="F2970">_xlfn.XLOOKUP(E2970,Restaurants!A:A,Restaurants!B:B)</f>
        <v>Restaurant 096</v>
      </c>
      <c r="G2970" s="2" t="s">
        <v>40</v>
      </c>
      <c r="H2970" s="2" t="str">
        <f t="array" ref="H2970">_xlfn.XLOOKUP(G2970,Food_Menu!A:A,Food_Menu!B:B)</f>
        <v>Food Item 0134</v>
      </c>
      <c r="I2970" s="2"/>
      <c r="J2970" s="2" t="s">
        <v>993</v>
      </c>
      <c r="K2970" s="2" t="str">
        <f t="array" ref="K2970">_xlfn.XLOOKUP(J2970,Delivery_Partners!A:A,Delivery_Partners!B:B)</f>
        <v>Delivery Partner 086</v>
      </c>
      <c r="L2970" s="3">
        <v>1</v>
      </c>
      <c r="M2970" s="2" t="s">
        <v>101</v>
      </c>
      <c r="N2970" s="2" t="s">
        <v>42</v>
      </c>
      <c r="O2970" s="2"/>
    </row>
    <row r="2971" hidden="1" customHeight="1" spans="1:19">
      <c r="A2971" s="2" t="s">
        <v>4833</v>
      </c>
      <c r="B2971" s="28">
        <v>45968</v>
      </c>
      <c r="C2971" s="2" t="s">
        <v>804</v>
      </c>
      <c r="D2971" s="2" t="str">
        <f t="array" ref="D2971">_xlfn.XLOOKUP(C2971,Customers!A:A,Customers!B:B)</f>
        <v>Customer 1161</v>
      </c>
      <c r="E2971" s="2" t="s">
        <v>110</v>
      </c>
      <c r="F2971" s="2" t="str">
        <f t="array" ref="F2971">_xlfn.XLOOKUP(E2971,Restaurants!A:A,Restaurants!B:B)</f>
        <v>Restaurant 062</v>
      </c>
      <c r="G2971" s="2" t="s">
        <v>868</v>
      </c>
      <c r="H2971" s="2" t="str">
        <f t="array" ref="H2971">_xlfn.XLOOKUP(G2971,Food_Menu!A:A,Food_Menu!B:B)</f>
        <v>Food Item 0184</v>
      </c>
      <c r="I2971" s="2"/>
      <c r="J2971" s="2" t="s">
        <v>100</v>
      </c>
      <c r="K2971" s="2" t="str">
        <f t="array" ref="K2971">_xlfn.XLOOKUP(J2971,Delivery_Partners!A:A,Delivery_Partners!B:B)</f>
        <v>Delivery Partner 092</v>
      </c>
      <c r="L2971" s="3">
        <v>2</v>
      </c>
      <c r="M2971" s="2" t="s">
        <v>101</v>
      </c>
      <c r="N2971" s="2" t="s">
        <v>24</v>
      </c>
      <c r="O2971" s="2"/>
    </row>
    <row r="2972" customHeight="1" spans="1:19">
      <c r="A2972" s="2" t="s">
        <v>4834</v>
      </c>
      <c r="B2972" s="28">
        <v>45908</v>
      </c>
      <c r="C2972" s="2" t="s">
        <v>1438</v>
      </c>
      <c r="D2972" s="2" t="str">
        <f t="array" ref="D2972">_xlfn.XLOOKUP(C2972,Customers!A:A,Customers!B:B)</f>
        <v>Customer 0411</v>
      </c>
      <c r="E2972" s="2" t="s">
        <v>655</v>
      </c>
      <c r="F2972" s="2" t="str">
        <f t="array" ref="F2972">_xlfn.XLOOKUP(E2972,Restaurants!A:A,Restaurants!B:B)</f>
        <v>Restaurant 096</v>
      </c>
      <c r="G2972" s="2" t="s">
        <v>84</v>
      </c>
      <c r="H2972" s="2" t="str">
        <f t="array" ref="H2972">_xlfn.XLOOKUP(G2972,Food_Menu!A:A,Food_Menu!B:B)</f>
        <v>Food Item 0211</v>
      </c>
      <c r="I2972" s="2">
        <f t="array" ref="I2972">_xlfn.XLOOKUP(G2972,Food_Menu!A:A,Food_Menu!D:D)</f>
        <v>200.38</v>
      </c>
      <c r="J2972" s="2" t="s">
        <v>643</v>
      </c>
      <c r="K2972" s="2" t="str">
        <f t="array" ref="K2972">_xlfn.XLOOKUP(J2972,Delivery_Partners!A:A,Delivery_Partners!B:B)</f>
        <v>Delivery Partner 107</v>
      </c>
      <c r="L2972" s="3">
        <v>1</v>
      </c>
      <c r="M2972" s="2" t="s">
        <v>23</v>
      </c>
      <c r="N2972" s="2" t="s">
        <v>24</v>
      </c>
      <c r="O2972" s="3">
        <v>46</v>
      </c>
      <c r="P2972" s="13">
        <f t="shared" ref="P2972:P2989" si="608">I2972*L2972</f>
        <v>200.38</v>
      </c>
      <c r="Q2972" s="13" t="str">
        <f t="shared" ref="Q2972:Q2989" si="609">IF(O2972="","Not Delivered",IF(O2972&lt;=30,"Fast",IF(O2972&lt;=60,"Normal","Slow")))</f>
        <v>Normal</v>
      </c>
      <c r="S2972" s="21"/>
    </row>
    <row r="2973" customHeight="1" spans="1:19">
      <c r="A2973" s="2" t="s">
        <v>4835</v>
      </c>
      <c r="B2973" s="29" t="s">
        <v>1265</v>
      </c>
      <c r="C2973" s="2" t="s">
        <v>1141</v>
      </c>
      <c r="D2973" s="2" t="str">
        <f t="array" ref="D2973">_xlfn.XLOOKUP(C2973,Customers!A:A,Customers!B:B)</f>
        <v>Customer 0210</v>
      </c>
      <c r="E2973" s="2" t="s">
        <v>795</v>
      </c>
      <c r="F2973" s="2" t="str">
        <f t="array" ref="F2973">_xlfn.XLOOKUP(E2973,Restaurants!A:A,Restaurants!B:B)</f>
        <v>Restaurant 117</v>
      </c>
      <c r="G2973" s="2" t="s">
        <v>906</v>
      </c>
      <c r="H2973" s="2" t="str">
        <f t="array" ref="H2973">_xlfn.XLOOKUP(G2973,Food_Menu!A:A,Food_Menu!B:B)</f>
        <v>Food Item 0128</v>
      </c>
      <c r="I2973" s="2">
        <f t="array" ref="I2973">_xlfn.XLOOKUP(G2973,Food_Menu!A:A,Food_Menu!D:D)</f>
        <v>317.72</v>
      </c>
      <c r="J2973" s="2" t="s">
        <v>1698</v>
      </c>
      <c r="K2973" s="2" t="str">
        <f t="array" ref="K2973">_xlfn.XLOOKUP(J2973,Delivery_Partners!A:A,Delivery_Partners!B:B)</f>
        <v>Delivery Partner 158</v>
      </c>
      <c r="L2973" s="3">
        <v>2</v>
      </c>
      <c r="M2973" s="2" t="s">
        <v>23</v>
      </c>
      <c r="N2973" s="2" t="s">
        <v>24</v>
      </c>
      <c r="O2973" s="3">
        <v>15</v>
      </c>
      <c r="P2973" s="13">
        <f t="shared" si="608"/>
        <v>635.44</v>
      </c>
      <c r="Q2973" s="13" t="str">
        <f t="shared" si="609"/>
        <v>Fast</v>
      </c>
      <c r="S2973" s="21"/>
    </row>
    <row r="2974" customHeight="1" spans="1:19">
      <c r="A2974" s="2" t="s">
        <v>4836</v>
      </c>
      <c r="B2974" s="28">
        <v>45661</v>
      </c>
      <c r="C2974" s="2" t="s">
        <v>270</v>
      </c>
      <c r="D2974" s="2" t="str">
        <f t="array" ref="D2974">_xlfn.XLOOKUP(C2974,Customers!A:A,Customers!B:B)</f>
        <v>Customer 0240</v>
      </c>
      <c r="E2974" s="2" t="s">
        <v>421</v>
      </c>
      <c r="F2974" s="2" t="str">
        <f t="array" ref="F2974">_xlfn.XLOOKUP(E2974,Restaurants!A:A,Restaurants!B:B)</f>
        <v>Restaurant 091</v>
      </c>
      <c r="G2974" s="2" t="s">
        <v>1749</v>
      </c>
      <c r="H2974" s="2" t="str">
        <f t="array" ref="H2974">_xlfn.XLOOKUP(G2974,Food_Menu!A:A,Food_Menu!B:B)</f>
        <v>Food Item 0002</v>
      </c>
      <c r="I2974" s="2">
        <f t="array" ref="I2974">_xlfn.XLOOKUP(G2974,Food_Menu!A:A,Food_Menu!D:D)</f>
        <v>89.4</v>
      </c>
      <c r="J2974" s="2" t="s">
        <v>439</v>
      </c>
      <c r="K2974" s="2" t="str">
        <f t="array" ref="K2974">_xlfn.XLOOKUP(J2974,Delivery_Partners!A:A,Delivery_Partners!B:B)</f>
        <v>Delivery Partner 016</v>
      </c>
      <c r="L2974" s="3">
        <v>2</v>
      </c>
      <c r="M2974" s="2" t="s">
        <v>23</v>
      </c>
      <c r="N2974" s="2" t="s">
        <v>24</v>
      </c>
      <c r="O2974" s="3">
        <v>28</v>
      </c>
      <c r="P2974" s="13">
        <f t="shared" si="608"/>
        <v>178.8</v>
      </c>
      <c r="Q2974" s="13" t="str">
        <f t="shared" si="609"/>
        <v>Fast</v>
      </c>
      <c r="S2974" s="21"/>
    </row>
    <row r="2975" customHeight="1" spans="1:19">
      <c r="A2975" s="2" t="s">
        <v>4837</v>
      </c>
      <c r="B2975" s="29" t="s">
        <v>504</v>
      </c>
      <c r="C2975" s="2" t="s">
        <v>1324</v>
      </c>
      <c r="D2975" s="2" t="str">
        <f t="array" ref="D2975">_xlfn.XLOOKUP(C2975,Customers!A:A,Customers!B:B)</f>
        <v>Customer 0033</v>
      </c>
      <c r="E2975" s="2" t="s">
        <v>249</v>
      </c>
      <c r="F2975" s="2" t="str">
        <f t="array" ref="F2975">_xlfn.XLOOKUP(E2975,Restaurants!A:A,Restaurants!B:B)</f>
        <v>Restaurant 061</v>
      </c>
      <c r="G2975" s="2" t="s">
        <v>183</v>
      </c>
      <c r="H2975" s="2" t="str">
        <f t="array" ref="H2975">_xlfn.XLOOKUP(G2975,Food_Menu!A:A,Food_Menu!B:B)</f>
        <v>Food Item 0137</v>
      </c>
      <c r="I2975" s="2">
        <f t="array" ref="I2975">_xlfn.XLOOKUP(G2975,Food_Menu!A:A,Food_Menu!D:D)</f>
        <v>200.4</v>
      </c>
      <c r="J2975" s="2" t="s">
        <v>942</v>
      </c>
      <c r="K2975" s="2" t="str">
        <f t="array" ref="K2975">_xlfn.XLOOKUP(J2975,Delivery_Partners!A:A,Delivery_Partners!B:B)</f>
        <v>Delivery Partner 037</v>
      </c>
      <c r="L2975" s="3">
        <v>1</v>
      </c>
      <c r="M2975" s="2" t="s">
        <v>23</v>
      </c>
      <c r="N2975" s="2" t="s">
        <v>74</v>
      </c>
      <c r="O2975" s="3">
        <v>41</v>
      </c>
      <c r="P2975" s="13">
        <f t="shared" si="608"/>
        <v>200.4</v>
      </c>
      <c r="Q2975" s="13" t="str">
        <f t="shared" si="609"/>
        <v>Normal</v>
      </c>
      <c r="S2975" s="21"/>
    </row>
    <row r="2976" customHeight="1" spans="1:19">
      <c r="A2976" s="2" t="s">
        <v>4838</v>
      </c>
      <c r="B2976" s="28">
        <v>45694</v>
      </c>
      <c r="C2976" s="2" t="s">
        <v>3798</v>
      </c>
      <c r="D2976" s="2" t="str">
        <f t="array" ref="D2976">_xlfn.XLOOKUP(C2976,Customers!A:A,Customers!B:B)</f>
        <v>Customer 0937</v>
      </c>
      <c r="E2976" s="2" t="s">
        <v>1191</v>
      </c>
      <c r="F2976" s="2" t="str">
        <f t="array" ref="F2976">_xlfn.XLOOKUP(E2976,Restaurants!A:A,Restaurants!B:B)</f>
        <v>Restaurant 060</v>
      </c>
      <c r="G2976" s="2" t="s">
        <v>47</v>
      </c>
      <c r="H2976" s="2" t="str">
        <f t="array" ref="H2976">_xlfn.XLOOKUP(G2976,Food_Menu!A:A,Food_Menu!B:B)</f>
        <v>Food Item 0056</v>
      </c>
      <c r="I2976" s="2">
        <f t="array" ref="I2976">_xlfn.XLOOKUP(G2976,Food_Menu!A:A,Food_Menu!D:D)</f>
        <v>536.41</v>
      </c>
      <c r="J2976" s="2" t="s">
        <v>262</v>
      </c>
      <c r="K2976" s="2" t="str">
        <f t="array" ref="K2976">_xlfn.XLOOKUP(J2976,Delivery_Partners!A:A,Delivery_Partners!B:B)</f>
        <v>Delivery Partner 063</v>
      </c>
      <c r="L2976" s="3">
        <v>1</v>
      </c>
      <c r="M2976" s="2" t="s">
        <v>23</v>
      </c>
      <c r="N2976" s="2" t="s">
        <v>42</v>
      </c>
      <c r="O2976" s="3">
        <v>59</v>
      </c>
      <c r="P2976" s="13">
        <f t="shared" si="608"/>
        <v>536.41</v>
      </c>
      <c r="Q2976" s="13" t="str">
        <f t="shared" si="609"/>
        <v>Normal</v>
      </c>
      <c r="S2976" s="21"/>
    </row>
    <row r="2977" customHeight="1" spans="1:19">
      <c r="A2977" s="2" t="s">
        <v>4839</v>
      </c>
      <c r="B2977" s="29" t="s">
        <v>569</v>
      </c>
      <c r="C2977" s="2" t="s">
        <v>1779</v>
      </c>
      <c r="D2977" s="2" t="str">
        <f t="array" ref="D2977">_xlfn.XLOOKUP(C2977,Customers!A:A,Customers!B:B)</f>
        <v>Customer 0007</v>
      </c>
      <c r="E2977" s="2" t="s">
        <v>245</v>
      </c>
      <c r="F2977" s="2" t="str">
        <f t="array" ref="F2977">_xlfn.XLOOKUP(E2977,Restaurants!A:A,Restaurants!B:B)</f>
        <v>Restaurant 101</v>
      </c>
      <c r="G2977" s="2" t="s">
        <v>138</v>
      </c>
      <c r="H2977" s="2" t="str">
        <f t="array" ref="H2977">_xlfn.XLOOKUP(G2977,Food_Menu!A:A,Food_Menu!B:B)</f>
        <v>Food Item 0052</v>
      </c>
      <c r="I2977" s="2">
        <f t="array" ref="I2977">_xlfn.XLOOKUP(G2977,Food_Menu!A:A,Food_Menu!D:D)</f>
        <v>531.45</v>
      </c>
      <c r="J2977" s="2" t="s">
        <v>1160</v>
      </c>
      <c r="K2977" s="2" t="str">
        <f t="array" ref="K2977">_xlfn.XLOOKUP(J2977,Delivery_Partners!A:A,Delivery_Partners!B:B)</f>
        <v>Delivery Partner 145</v>
      </c>
      <c r="L2977" s="3">
        <v>2</v>
      </c>
      <c r="M2977" s="2" t="s">
        <v>23</v>
      </c>
      <c r="N2977" s="2" t="s">
        <v>24</v>
      </c>
      <c r="O2977" s="3">
        <v>23</v>
      </c>
      <c r="P2977" s="13">
        <f t="shared" si="608"/>
        <v>1062.9</v>
      </c>
      <c r="Q2977" s="13" t="str">
        <f t="shared" si="609"/>
        <v>Fast</v>
      </c>
      <c r="S2977" s="21"/>
    </row>
    <row r="2978" customHeight="1" spans="1:19">
      <c r="A2978" s="2" t="s">
        <v>4840</v>
      </c>
      <c r="B2978" s="28">
        <v>45693</v>
      </c>
      <c r="C2978" s="2" t="s">
        <v>2278</v>
      </c>
      <c r="D2978" s="2" t="str">
        <f t="array" ref="D2978">_xlfn.XLOOKUP(C2978,Customers!A:A,Customers!B:B)</f>
        <v>Customer 0716</v>
      </c>
      <c r="E2978" s="2" t="s">
        <v>239</v>
      </c>
      <c r="F2978" s="2" t="str">
        <f t="array" ref="F2978">_xlfn.XLOOKUP(E2978,Restaurants!A:A,Restaurants!B:B)</f>
        <v>Restaurant 105</v>
      </c>
      <c r="G2978" s="2" t="s">
        <v>1103</v>
      </c>
      <c r="H2978" s="2" t="str">
        <f t="array" ref="H2978">_xlfn.XLOOKUP(G2978,Food_Menu!A:A,Food_Menu!B:B)</f>
        <v>Food Item 0194</v>
      </c>
      <c r="I2978" s="2">
        <f t="array" ref="I2978">_xlfn.XLOOKUP(G2978,Food_Menu!A:A,Food_Menu!D:D)</f>
        <v>325.87</v>
      </c>
      <c r="J2978" s="2" t="s">
        <v>643</v>
      </c>
      <c r="K2978" s="2" t="str">
        <f t="array" ref="K2978">_xlfn.XLOOKUP(J2978,Delivery_Partners!A:A,Delivery_Partners!B:B)</f>
        <v>Delivery Partner 107</v>
      </c>
      <c r="L2978" s="3">
        <v>1</v>
      </c>
      <c r="M2978" s="2" t="s">
        <v>23</v>
      </c>
      <c r="N2978" s="2" t="s">
        <v>24</v>
      </c>
      <c r="O2978" s="3">
        <v>21</v>
      </c>
      <c r="P2978" s="13">
        <f t="shared" si="608"/>
        <v>325.87</v>
      </c>
      <c r="Q2978" s="13" t="str">
        <f t="shared" si="609"/>
        <v>Fast</v>
      </c>
      <c r="S2978" s="21"/>
    </row>
    <row r="2979" customHeight="1" spans="1:19">
      <c r="A2979" s="2" t="s">
        <v>4841</v>
      </c>
      <c r="B2979" s="28">
        <v>45905</v>
      </c>
      <c r="C2979" s="2" t="s">
        <v>3777</v>
      </c>
      <c r="D2979" s="2" t="str">
        <f t="array" ref="D2979">_xlfn.XLOOKUP(C2979,Customers!A:A,Customers!B:B)</f>
        <v>Customer 0480</v>
      </c>
      <c r="E2979" s="2" t="s">
        <v>83</v>
      </c>
      <c r="F2979" s="2" t="str">
        <f t="array" ref="F2979">_xlfn.XLOOKUP(E2979,Restaurants!A:A,Restaurants!B:B)</f>
        <v>Restaurant 032</v>
      </c>
      <c r="G2979" s="2" t="s">
        <v>1259</v>
      </c>
      <c r="H2979" s="2" t="str">
        <f t="array" ref="H2979">_xlfn.XLOOKUP(G2979,Food_Menu!A:A,Food_Menu!B:B)</f>
        <v>Food Item 0099</v>
      </c>
      <c r="I2979" s="2">
        <f t="array" ref="I2979">_xlfn.XLOOKUP(G2979,Food_Menu!A:A,Food_Menu!D:D)</f>
        <v>446.36</v>
      </c>
      <c r="J2979" s="2" t="s">
        <v>299</v>
      </c>
      <c r="K2979" s="2" t="str">
        <f t="array" ref="K2979">_xlfn.XLOOKUP(J2979,Delivery_Partners!A:A,Delivery_Partners!B:B)</f>
        <v>Delivery Partner 034</v>
      </c>
      <c r="L2979" s="3">
        <v>1</v>
      </c>
      <c r="M2979" s="2" t="s">
        <v>23</v>
      </c>
      <c r="N2979" s="2" t="s">
        <v>24</v>
      </c>
      <c r="O2979" s="3">
        <v>39</v>
      </c>
      <c r="P2979" s="13">
        <f t="shared" si="608"/>
        <v>446.36</v>
      </c>
      <c r="Q2979" s="13" t="str">
        <f t="shared" si="609"/>
        <v>Normal</v>
      </c>
      <c r="S2979" s="21"/>
    </row>
    <row r="2980" customHeight="1" spans="1:19">
      <c r="A2980" s="2" t="s">
        <v>4842</v>
      </c>
      <c r="B2980" s="29" t="s">
        <v>306</v>
      </c>
      <c r="C2980" s="2" t="s">
        <v>3660</v>
      </c>
      <c r="D2980" s="2" t="str">
        <f t="array" ref="D2980">_xlfn.XLOOKUP(C2980,Customers!A:A,Customers!B:B)</f>
        <v>Customer 0114</v>
      </c>
      <c r="E2980" s="2" t="s">
        <v>302</v>
      </c>
      <c r="F2980" s="2" t="str">
        <f t="array" ref="F2980">_xlfn.XLOOKUP(E2980,Restaurants!A:A,Restaurants!B:B)</f>
        <v>Restaurant 002</v>
      </c>
      <c r="G2980" s="2" t="s">
        <v>1600</v>
      </c>
      <c r="H2980" s="2" t="str">
        <f t="array" ref="H2980">_xlfn.XLOOKUP(G2980,Food_Menu!A:A,Food_Menu!B:B)</f>
        <v>Food Item 0174</v>
      </c>
      <c r="I2980" s="2">
        <f t="array" ref="I2980">_xlfn.XLOOKUP(G2980,Food_Menu!A:A,Food_Menu!D:D)</f>
        <v>470.05</v>
      </c>
      <c r="J2980" s="2" t="s">
        <v>909</v>
      </c>
      <c r="K2980" s="2" t="str">
        <f t="array" ref="K2980">_xlfn.XLOOKUP(J2980,Delivery_Partners!A:A,Delivery_Partners!B:B)</f>
        <v>Delivery Partner 005</v>
      </c>
      <c r="L2980" s="3">
        <v>1</v>
      </c>
      <c r="M2980" s="2" t="s">
        <v>23</v>
      </c>
      <c r="N2980" s="2" t="s">
        <v>55</v>
      </c>
      <c r="O2980" s="3">
        <v>36</v>
      </c>
      <c r="P2980" s="13">
        <f t="shared" si="608"/>
        <v>470.05</v>
      </c>
      <c r="Q2980" s="13" t="str">
        <f t="shared" si="609"/>
        <v>Normal</v>
      </c>
      <c r="S2980" s="21"/>
    </row>
    <row r="2981" customHeight="1" spans="1:19">
      <c r="A2981" s="2" t="s">
        <v>4843</v>
      </c>
      <c r="B2981" s="29" t="s">
        <v>1346</v>
      </c>
      <c r="C2981" s="2" t="s">
        <v>633</v>
      </c>
      <c r="D2981" s="2" t="str">
        <f t="array" ref="D2981">_xlfn.XLOOKUP(C2981,Customers!A:A,Customers!B:B)</f>
        <v>Customer 1062</v>
      </c>
      <c r="E2981" s="2" t="s">
        <v>182</v>
      </c>
      <c r="F2981" s="2" t="str">
        <f t="array" ref="F2981">_xlfn.XLOOKUP(E2981,Restaurants!A:A,Restaurants!B:B)</f>
        <v>Restaurant 097</v>
      </c>
      <c r="G2981" s="2" t="s">
        <v>188</v>
      </c>
      <c r="H2981" s="2" t="str">
        <f t="array" ref="H2981">_xlfn.XLOOKUP(G2981,Food_Menu!A:A,Food_Menu!B:B)</f>
        <v>Food Item 0082</v>
      </c>
      <c r="I2981" s="2">
        <f t="array" ref="I2981">_xlfn.XLOOKUP(G2981,Food_Menu!A:A,Food_Menu!D:D)</f>
        <v>266.68</v>
      </c>
      <c r="J2981" s="2" t="s">
        <v>1372</v>
      </c>
      <c r="K2981" s="2" t="str">
        <f t="array" ref="K2981">_xlfn.XLOOKUP(J2981,Delivery_Partners!A:A,Delivery_Partners!B:B)</f>
        <v>Delivery Partner 179</v>
      </c>
      <c r="L2981" s="3">
        <v>1</v>
      </c>
      <c r="M2981" s="2" t="s">
        <v>23</v>
      </c>
      <c r="N2981" s="2" t="s">
        <v>55</v>
      </c>
      <c r="O2981" s="3">
        <v>26</v>
      </c>
      <c r="P2981" s="13">
        <f t="shared" si="608"/>
        <v>266.68</v>
      </c>
      <c r="Q2981" s="13" t="str">
        <f t="shared" si="609"/>
        <v>Fast</v>
      </c>
      <c r="S2981" s="21"/>
    </row>
    <row r="2982" customHeight="1" spans="1:19">
      <c r="A2982" s="2" t="s">
        <v>4844</v>
      </c>
      <c r="B2982" s="28">
        <v>45754</v>
      </c>
      <c r="C2982" s="2" t="s">
        <v>4845</v>
      </c>
      <c r="D2982" s="2" t="str">
        <f t="array" ref="D2982">_xlfn.XLOOKUP(C2982,Customers!A:A,Customers!B:B)</f>
        <v>Customer 0891</v>
      </c>
      <c r="E2982" s="2" t="s">
        <v>230</v>
      </c>
      <c r="F2982" s="2" t="str">
        <f t="array" ref="F2982">_xlfn.XLOOKUP(E2982,Restaurants!A:A,Restaurants!B:B)</f>
        <v>Restaurant 029</v>
      </c>
      <c r="G2982" s="2" t="s">
        <v>40</v>
      </c>
      <c r="H2982" s="2" t="str">
        <f t="array" ref="H2982">_xlfn.XLOOKUP(G2982,Food_Menu!A:A,Food_Menu!B:B)</f>
        <v>Food Item 0134</v>
      </c>
      <c r="I2982" s="2">
        <f t="array" ref="I2982">_xlfn.XLOOKUP(G2982,Food_Menu!A:A,Food_Menu!D:D)</f>
        <v>467.29</v>
      </c>
      <c r="J2982" s="2" t="s">
        <v>510</v>
      </c>
      <c r="K2982" s="2" t="str">
        <f t="array" ref="K2982">_xlfn.XLOOKUP(J2982,Delivery_Partners!A:A,Delivery_Partners!B:B)</f>
        <v>Delivery Partner 025</v>
      </c>
      <c r="L2982" s="3">
        <v>2</v>
      </c>
      <c r="M2982" s="2" t="s">
        <v>23</v>
      </c>
      <c r="N2982" s="2" t="s">
        <v>24</v>
      </c>
      <c r="O2982" s="3">
        <v>20</v>
      </c>
      <c r="P2982" s="13">
        <f t="shared" si="608"/>
        <v>934.58</v>
      </c>
      <c r="Q2982" s="13" t="str">
        <f t="shared" si="609"/>
        <v>Fast</v>
      </c>
      <c r="S2982" s="21"/>
    </row>
    <row r="2983" customHeight="1" spans="1:19">
      <c r="A2983" s="2" t="s">
        <v>4846</v>
      </c>
      <c r="B2983" s="28">
        <v>46000</v>
      </c>
      <c r="C2983" s="2" t="s">
        <v>3141</v>
      </c>
      <c r="D2983" s="2" t="str">
        <f t="array" ref="D2983">_xlfn.XLOOKUP(C2983,Customers!A:A,Customers!B:B)</f>
        <v>Customer 0984</v>
      </c>
      <c r="E2983" s="2" t="s">
        <v>224</v>
      </c>
      <c r="F2983" s="2" t="str">
        <f t="array" ref="F2983">_xlfn.XLOOKUP(E2983,Restaurants!A:A,Restaurants!B:B)</f>
        <v>Restaurant 120</v>
      </c>
      <c r="G2983" s="2" t="s">
        <v>1212</v>
      </c>
      <c r="H2983" s="2" t="str">
        <f t="array" ref="H2983">_xlfn.XLOOKUP(G2983,Food_Menu!A:A,Food_Menu!B:B)</f>
        <v>Food Item 0147</v>
      </c>
      <c r="I2983" s="2">
        <f t="array" ref="I2983">_xlfn.XLOOKUP(G2983,Food_Menu!A:A,Food_Menu!D:D)</f>
        <v>263.56</v>
      </c>
      <c r="J2983" s="2" t="s">
        <v>470</v>
      </c>
      <c r="K2983" s="2" t="str">
        <f t="array" ref="K2983">_xlfn.XLOOKUP(J2983,Delivery_Partners!A:A,Delivery_Partners!B:B)</f>
        <v>Delivery Partner 006</v>
      </c>
      <c r="L2983" s="3">
        <v>1</v>
      </c>
      <c r="M2983" s="2" t="s">
        <v>23</v>
      </c>
      <c r="N2983" s="2" t="s">
        <v>74</v>
      </c>
      <c r="O2983" s="3">
        <v>29</v>
      </c>
      <c r="P2983" s="13">
        <f t="shared" si="608"/>
        <v>263.56</v>
      </c>
      <c r="Q2983" s="13" t="str">
        <f t="shared" si="609"/>
        <v>Fast</v>
      </c>
      <c r="S2983" s="21"/>
    </row>
    <row r="2984" customHeight="1" spans="1:19">
      <c r="A2984" s="2" t="s">
        <v>4847</v>
      </c>
      <c r="B2984" s="29" t="s">
        <v>539</v>
      </c>
      <c r="C2984" s="2" t="s">
        <v>1736</v>
      </c>
      <c r="D2984" s="2" t="str">
        <f t="array" ref="D2984">_xlfn.XLOOKUP(C2984,Customers!A:A,Customers!B:B)</f>
        <v>Customer 1124</v>
      </c>
      <c r="E2984" s="2" t="s">
        <v>506</v>
      </c>
      <c r="F2984" s="2" t="str">
        <f t="array" ref="F2984">_xlfn.XLOOKUP(E2984,Restaurants!A:A,Restaurants!B:B)</f>
        <v>Restaurant 005</v>
      </c>
      <c r="G2984" s="2" t="s">
        <v>111</v>
      </c>
      <c r="H2984" s="2" t="str">
        <f t="array" ref="H2984">_xlfn.XLOOKUP(G2984,Food_Menu!A:A,Food_Menu!B:B)</f>
        <v>Food Item 0197</v>
      </c>
      <c r="I2984" s="2">
        <f t="array" ref="I2984">_xlfn.XLOOKUP(G2984,Food_Menu!A:A,Food_Menu!D:D)</f>
        <v>628.28</v>
      </c>
      <c r="J2984" s="2" t="s">
        <v>1193</v>
      </c>
      <c r="K2984" s="2" t="str">
        <f t="array" ref="K2984">_xlfn.XLOOKUP(J2984,Delivery_Partners!A:A,Delivery_Partners!B:B)</f>
        <v>Delivery Partner 074</v>
      </c>
      <c r="L2984" s="3">
        <v>3</v>
      </c>
      <c r="M2984" s="2" t="s">
        <v>23</v>
      </c>
      <c r="N2984" s="2" t="s">
        <v>42</v>
      </c>
      <c r="O2984" s="3">
        <v>41</v>
      </c>
      <c r="P2984" s="13">
        <f t="shared" si="608"/>
        <v>1884.84</v>
      </c>
      <c r="Q2984" s="13" t="str">
        <f t="shared" si="609"/>
        <v>Normal</v>
      </c>
      <c r="S2984" s="21"/>
    </row>
    <row r="2985" customHeight="1" spans="1:19">
      <c r="A2985" s="2" t="s">
        <v>4848</v>
      </c>
      <c r="B2985" s="28">
        <v>45788</v>
      </c>
      <c r="C2985" s="2" t="s">
        <v>1388</v>
      </c>
      <c r="D2985" s="2" t="str">
        <f t="array" ref="D2985">_xlfn.XLOOKUP(C2985,Customers!A:A,Customers!B:B)</f>
        <v>Customer 1095</v>
      </c>
      <c r="E2985" s="2" t="s">
        <v>738</v>
      </c>
      <c r="F2985" s="2" t="str">
        <f t="array" ref="F2985">_xlfn.XLOOKUP(E2985,Restaurants!A:A,Restaurants!B:B)</f>
        <v>Restaurant 110</v>
      </c>
      <c r="G2985" s="2" t="s">
        <v>722</v>
      </c>
      <c r="H2985" s="2" t="str">
        <f t="array" ref="H2985">_xlfn.XLOOKUP(G2985,Food_Menu!A:A,Food_Menu!B:B)</f>
        <v>Food Item 0044</v>
      </c>
      <c r="I2985" s="2">
        <f t="array" ref="I2985">_xlfn.XLOOKUP(G2985,Food_Menu!A:A,Food_Menu!D:D)</f>
        <v>334.07</v>
      </c>
      <c r="J2985" s="2" t="s">
        <v>481</v>
      </c>
      <c r="K2985" s="2" t="str">
        <f t="array" ref="K2985">_xlfn.XLOOKUP(J2985,Delivery_Partners!A:A,Delivery_Partners!B:B)</f>
        <v>Delivery Partner 100</v>
      </c>
      <c r="L2985" s="3">
        <v>3</v>
      </c>
      <c r="M2985" s="2" t="s">
        <v>23</v>
      </c>
      <c r="N2985" s="2" t="s">
        <v>55</v>
      </c>
      <c r="O2985" s="3">
        <v>31</v>
      </c>
      <c r="P2985" s="13">
        <f t="shared" si="608"/>
        <v>1002.21</v>
      </c>
      <c r="Q2985" s="13" t="str">
        <f t="shared" si="609"/>
        <v>Normal</v>
      </c>
      <c r="S2985" s="21"/>
    </row>
    <row r="2986" customHeight="1" spans="1:19">
      <c r="A2986" s="2" t="s">
        <v>4849</v>
      </c>
      <c r="B2986" s="29" t="s">
        <v>1222</v>
      </c>
      <c r="C2986" s="2" t="s">
        <v>4421</v>
      </c>
      <c r="D2986" s="2" t="str">
        <f t="array" ref="D2986">_xlfn.XLOOKUP(C2986,Customers!A:A,Customers!B:B)</f>
        <v>Customer 0841</v>
      </c>
      <c r="E2986" s="2" t="s">
        <v>726</v>
      </c>
      <c r="F2986" s="2" t="str">
        <f t="array" ref="F2986">_xlfn.XLOOKUP(E2986,Restaurants!A:A,Restaurants!B:B)</f>
        <v>Restaurant 082</v>
      </c>
      <c r="G2986" s="2" t="s">
        <v>1785</v>
      </c>
      <c r="H2986" s="2" t="str">
        <f t="array" ref="H2986">_xlfn.XLOOKUP(G2986,Food_Menu!A:A,Food_Menu!B:B)</f>
        <v>Food Item 0124</v>
      </c>
      <c r="I2986" s="2">
        <f t="array" ref="I2986">_xlfn.XLOOKUP(G2986,Food_Menu!A:A,Food_Menu!D:D)</f>
        <v>195.8</v>
      </c>
      <c r="J2986" s="2" t="s">
        <v>976</v>
      </c>
      <c r="K2986" s="2" t="str">
        <f t="array" ref="K2986">_xlfn.XLOOKUP(J2986,Delivery_Partners!A:A,Delivery_Partners!B:B)</f>
        <v>Delivery Partner 047</v>
      </c>
      <c r="L2986" s="3">
        <v>4</v>
      </c>
      <c r="M2986" s="2" t="s">
        <v>23</v>
      </c>
      <c r="N2986" s="2" t="s">
        <v>74</v>
      </c>
      <c r="O2986" s="3">
        <v>49</v>
      </c>
      <c r="P2986" s="13">
        <f t="shared" si="608"/>
        <v>783.2</v>
      </c>
      <c r="Q2986" s="13" t="str">
        <f t="shared" si="609"/>
        <v>Normal</v>
      </c>
      <c r="S2986" s="21"/>
    </row>
    <row r="2987" customHeight="1" spans="1:19">
      <c r="A2987" s="2" t="s">
        <v>4850</v>
      </c>
      <c r="B2987" s="29" t="s">
        <v>1705</v>
      </c>
      <c r="C2987" s="2" t="s">
        <v>2009</v>
      </c>
      <c r="D2987" s="2" t="str">
        <f t="array" ref="D2987">_xlfn.XLOOKUP(C2987,Customers!A:A,Customers!B:B)</f>
        <v>Customer 0641</v>
      </c>
      <c r="E2987" s="2" t="s">
        <v>66</v>
      </c>
      <c r="F2987" s="2" t="str">
        <f t="array" ref="F2987">_xlfn.XLOOKUP(E2987,Restaurants!A:A,Restaurants!B:B)</f>
        <v>Restaurant 037</v>
      </c>
      <c r="G2987" s="2" t="s">
        <v>400</v>
      </c>
      <c r="H2987" s="2" t="str">
        <f t="array" ref="H2987">_xlfn.XLOOKUP(G2987,Food_Menu!A:A,Food_Menu!B:B)</f>
        <v>Food Item 0090</v>
      </c>
      <c r="I2987" s="2">
        <f t="array" ref="I2987">_xlfn.XLOOKUP(G2987,Food_Menu!A:A,Food_Menu!D:D)</f>
        <v>629.64</v>
      </c>
      <c r="J2987" s="2" t="s">
        <v>1125</v>
      </c>
      <c r="K2987" s="2" t="str">
        <f t="array" ref="K2987">_xlfn.XLOOKUP(J2987,Delivery_Partners!A:A,Delivery_Partners!B:B)</f>
        <v>Delivery Partner 031</v>
      </c>
      <c r="L2987" s="3">
        <v>1</v>
      </c>
      <c r="M2987" s="2" t="s">
        <v>23</v>
      </c>
      <c r="N2987" s="2" t="s">
        <v>24</v>
      </c>
      <c r="O2987" s="3">
        <v>33</v>
      </c>
      <c r="P2987" s="13">
        <f t="shared" si="608"/>
        <v>629.64</v>
      </c>
      <c r="Q2987" s="13" t="str">
        <f t="shared" si="609"/>
        <v>Normal</v>
      </c>
      <c r="S2987" s="21"/>
    </row>
    <row r="2988" customHeight="1" spans="1:19">
      <c r="A2988" s="2" t="s">
        <v>4851</v>
      </c>
      <c r="B2988" s="28">
        <v>45963</v>
      </c>
      <c r="C2988" s="2" t="s">
        <v>2170</v>
      </c>
      <c r="D2988" s="2" t="str">
        <f t="array" ref="D2988">_xlfn.XLOOKUP(C2988,Customers!A:A,Customers!B:B)</f>
        <v>Customer 0837</v>
      </c>
      <c r="E2988" s="2" t="s">
        <v>506</v>
      </c>
      <c r="F2988" s="2" t="str">
        <f t="array" ref="F2988">_xlfn.XLOOKUP(E2988,Restaurants!A:A,Restaurants!B:B)</f>
        <v>Restaurant 005</v>
      </c>
      <c r="G2988" s="2" t="s">
        <v>1185</v>
      </c>
      <c r="H2988" s="2" t="str">
        <f t="array" ref="H2988">_xlfn.XLOOKUP(G2988,Food_Menu!A:A,Food_Menu!B:B)</f>
        <v>Food Item 0103</v>
      </c>
      <c r="I2988" s="2">
        <f t="array" ref="I2988">_xlfn.XLOOKUP(G2988,Food_Menu!A:A,Food_Menu!D:D)</f>
        <v>421.35</v>
      </c>
      <c r="J2988" s="2" t="s">
        <v>439</v>
      </c>
      <c r="K2988" s="2" t="str">
        <f t="array" ref="K2988">_xlfn.XLOOKUP(J2988,Delivery_Partners!A:A,Delivery_Partners!B:B)</f>
        <v>Delivery Partner 016</v>
      </c>
      <c r="L2988" s="3">
        <v>1</v>
      </c>
      <c r="M2988" s="2" t="s">
        <v>23</v>
      </c>
      <c r="N2988" s="2" t="s">
        <v>24</v>
      </c>
      <c r="O2988" s="3">
        <v>42</v>
      </c>
      <c r="P2988" s="13">
        <f t="shared" si="608"/>
        <v>421.35</v>
      </c>
      <c r="Q2988" s="13" t="str">
        <f t="shared" si="609"/>
        <v>Normal</v>
      </c>
      <c r="S2988" s="21"/>
    </row>
    <row r="2989" customHeight="1" spans="1:19">
      <c r="A2989" s="2" t="s">
        <v>4852</v>
      </c>
      <c r="B2989" s="28">
        <v>45780</v>
      </c>
      <c r="C2989" s="2" t="s">
        <v>1964</v>
      </c>
      <c r="D2989" s="2" t="str">
        <f t="array" ref="D2989">_xlfn.XLOOKUP(C2989,Customers!A:A,Customers!B:B)</f>
        <v>Customer 0539</v>
      </c>
      <c r="E2989" s="2" t="s">
        <v>917</v>
      </c>
      <c r="F2989" s="2" t="str">
        <f t="array" ref="F2989">_xlfn.XLOOKUP(E2989,Restaurants!A:A,Restaurants!B:B)</f>
        <v>Restaurant 102</v>
      </c>
      <c r="G2989" s="2" t="s">
        <v>1009</v>
      </c>
      <c r="H2989" s="2" t="str">
        <f t="array" ref="H2989">_xlfn.XLOOKUP(G2989,Food_Menu!A:A,Food_Menu!B:B)</f>
        <v>Food Item 0187</v>
      </c>
      <c r="I2989" s="2">
        <f t="array" ref="I2989">_xlfn.XLOOKUP(G2989,Food_Menu!A:A,Food_Menu!D:D)</f>
        <v>496.25</v>
      </c>
      <c r="J2989" s="2" t="s">
        <v>1193</v>
      </c>
      <c r="K2989" s="2" t="str">
        <f t="array" ref="K2989">_xlfn.XLOOKUP(J2989,Delivery_Partners!A:A,Delivery_Partners!B:B)</f>
        <v>Delivery Partner 074</v>
      </c>
      <c r="L2989" s="3">
        <v>3</v>
      </c>
      <c r="M2989" s="2" t="s">
        <v>23</v>
      </c>
      <c r="N2989" s="2" t="s">
        <v>24</v>
      </c>
      <c r="O2989" s="3">
        <v>38</v>
      </c>
      <c r="P2989" s="13">
        <f t="shared" si="608"/>
        <v>1488.75</v>
      </c>
      <c r="Q2989" s="13" t="str">
        <f t="shared" si="609"/>
        <v>Normal</v>
      </c>
      <c r="S2989" s="21"/>
    </row>
    <row r="2990" hidden="1" customHeight="1" spans="1:19">
      <c r="A2990" s="2" t="s">
        <v>4853</v>
      </c>
      <c r="B2990" s="29" t="s">
        <v>205</v>
      </c>
      <c r="C2990" s="2" t="s">
        <v>1802</v>
      </c>
      <c r="D2990" s="2" t="str">
        <f t="array" ref="D2990">_xlfn.XLOOKUP(C2990,Customers!A:A,Customers!B:B)</f>
        <v>Customer 0218</v>
      </c>
      <c r="E2990" s="2" t="s">
        <v>871</v>
      </c>
      <c r="F2990" s="2" t="str">
        <f t="array" ref="F2990">_xlfn.XLOOKUP(E2990,Restaurants!A:A,Restaurants!B:B)</f>
        <v>Restaurant 015</v>
      </c>
      <c r="G2990" s="2" t="s">
        <v>117</v>
      </c>
      <c r="H2990" s="2" t="str">
        <f t="array" ref="H2990">_xlfn.XLOOKUP(G2990,Food_Menu!A:A,Food_Menu!B:B)</f>
        <v>Food Item 0030</v>
      </c>
      <c r="I2990" s="2"/>
      <c r="J2990" s="2" t="s">
        <v>541</v>
      </c>
      <c r="K2990" s="2" t="str">
        <f t="array" ref="K2990">_xlfn.XLOOKUP(J2990,Delivery_Partners!A:A,Delivery_Partners!B:B)</f>
        <v>Delivery Partner 172</v>
      </c>
      <c r="L2990" s="3">
        <v>2</v>
      </c>
      <c r="M2990" s="2" t="s">
        <v>189</v>
      </c>
      <c r="N2990" s="2" t="s">
        <v>24</v>
      </c>
      <c r="O2990" s="2"/>
    </row>
    <row r="2991" customHeight="1" spans="1:19">
      <c r="A2991" s="2" t="s">
        <v>4854</v>
      </c>
      <c r="B2991" s="29" t="s">
        <v>1417</v>
      </c>
      <c r="C2991" s="2" t="s">
        <v>531</v>
      </c>
      <c r="D2991" s="2" t="str">
        <f t="array" ref="D2991">_xlfn.XLOOKUP(C2991,Customers!A:A,Customers!B:B)</f>
        <v>Customer 0464</v>
      </c>
      <c r="E2991" s="2" t="s">
        <v>98</v>
      </c>
      <c r="F2991" s="2" t="str">
        <f t="array" ref="F2991">_xlfn.XLOOKUP(E2991,Restaurants!A:A,Restaurants!B:B)</f>
        <v>Restaurant 012</v>
      </c>
      <c r="G2991" s="2" t="s">
        <v>631</v>
      </c>
      <c r="H2991" s="2" t="str">
        <f t="array" ref="H2991">_xlfn.XLOOKUP(G2991,Food_Menu!A:A,Food_Menu!B:B)</f>
        <v>Food Item 0121</v>
      </c>
      <c r="I2991" s="2">
        <f t="array" ref="I2991">_xlfn.XLOOKUP(G2991,Food_Menu!A:A,Food_Menu!D:D)</f>
        <v>249.48</v>
      </c>
      <c r="J2991" s="2" t="s">
        <v>226</v>
      </c>
      <c r="K2991" s="2" t="str">
        <f t="array" ref="K2991">_xlfn.XLOOKUP(J2991,Delivery_Partners!A:A,Delivery_Partners!B:B)</f>
        <v>Delivery Partner 027</v>
      </c>
      <c r="L2991" s="3">
        <v>1</v>
      </c>
      <c r="M2991" s="2" t="s">
        <v>23</v>
      </c>
      <c r="N2991" s="2" t="s">
        <v>24</v>
      </c>
      <c r="O2991" s="3">
        <v>45</v>
      </c>
      <c r="P2991" s="13">
        <f t="shared" ref="P2991:P2992" si="610">I2991*L2991</f>
        <v>249.48</v>
      </c>
      <c r="Q2991" s="13" t="str">
        <f t="shared" ref="Q2991:Q2992" si="611">IF(O2991="","Not Delivered",IF(O2991&lt;=30,"Fast",IF(O2991&lt;=60,"Normal","Slow")))</f>
        <v>Normal</v>
      </c>
      <c r="S2991" s="21"/>
    </row>
    <row r="2992" customHeight="1" spans="1:19">
      <c r="A2992" s="2" t="s">
        <v>4855</v>
      </c>
      <c r="B2992" s="28">
        <v>45664</v>
      </c>
      <c r="C2992" s="2" t="s">
        <v>3124</v>
      </c>
      <c r="D2992" s="2" t="str">
        <f t="array" ref="D2992">_xlfn.XLOOKUP(C2992,Customers!A:A,Customers!B:B)</f>
        <v>Customer 0561</v>
      </c>
      <c r="E2992" s="2" t="s">
        <v>358</v>
      </c>
      <c r="F2992" s="2" t="str">
        <f t="array" ref="F2992">_xlfn.XLOOKUP(E2992,Restaurants!A:A,Restaurants!B:B)</f>
        <v>Restaurant 095</v>
      </c>
      <c r="G2992" s="2" t="s">
        <v>178</v>
      </c>
      <c r="H2992" s="2" t="str">
        <f t="array" ref="H2992">_xlfn.XLOOKUP(G2992,Food_Menu!A:A,Food_Menu!B:B)</f>
        <v>Food Item 0086</v>
      </c>
      <c r="I2992" s="2">
        <f t="array" ref="I2992">_xlfn.XLOOKUP(G2992,Food_Menu!A:A,Food_Menu!D:D)</f>
        <v>475.88</v>
      </c>
      <c r="J2992" s="2" t="s">
        <v>567</v>
      </c>
      <c r="K2992" s="2" t="str">
        <f t="array" ref="K2992">_xlfn.XLOOKUP(J2992,Delivery_Partners!A:A,Delivery_Partners!B:B)</f>
        <v>Delivery Partner 104</v>
      </c>
      <c r="L2992" s="3">
        <v>3</v>
      </c>
      <c r="M2992" s="2" t="s">
        <v>23</v>
      </c>
      <c r="N2992" s="2" t="s">
        <v>74</v>
      </c>
      <c r="O2992" s="3">
        <v>20</v>
      </c>
      <c r="P2992" s="13">
        <f t="shared" si="610"/>
        <v>1427.64</v>
      </c>
      <c r="Q2992" s="13" t="str">
        <f t="shared" si="611"/>
        <v>Fast</v>
      </c>
      <c r="S2992" s="21"/>
    </row>
    <row r="2993" hidden="1" customHeight="1" spans="1:19">
      <c r="A2993" s="2" t="s">
        <v>4856</v>
      </c>
      <c r="B2993" s="29" t="s">
        <v>629</v>
      </c>
      <c r="C2993" s="2" t="s">
        <v>3325</v>
      </c>
      <c r="D2993" s="2" t="str">
        <f t="array" ref="D2993">_xlfn.XLOOKUP(C2993,Customers!A:A,Customers!B:B)</f>
        <v>Customer 0056</v>
      </c>
      <c r="E2993" s="2" t="s">
        <v>726</v>
      </c>
      <c r="F2993" s="2" t="str">
        <f t="array" ref="F2993">_xlfn.XLOOKUP(E2993,Restaurants!A:A,Restaurants!B:B)</f>
        <v>Restaurant 082</v>
      </c>
      <c r="G2993" s="2" t="s">
        <v>72</v>
      </c>
      <c r="H2993" s="2" t="str">
        <f t="array" ref="H2993">_xlfn.XLOOKUP(G2993,Food_Menu!A:A,Food_Menu!B:B)</f>
        <v>Food Item 0198</v>
      </c>
      <c r="I2993" s="2"/>
      <c r="J2993" s="2" t="s">
        <v>1290</v>
      </c>
      <c r="K2993" s="2" t="str">
        <f t="array" ref="K2993">_xlfn.XLOOKUP(J2993,Delivery_Partners!A:A,Delivery_Partners!B:B)</f>
        <v>Delivery Partner 035</v>
      </c>
      <c r="L2993" s="3">
        <v>2</v>
      </c>
      <c r="M2993" s="2" t="s">
        <v>101</v>
      </c>
      <c r="N2993" s="2" t="s">
        <v>42</v>
      </c>
      <c r="O2993" s="2"/>
    </row>
    <row r="2994" hidden="1" customHeight="1" spans="1:19">
      <c r="A2994" s="2" t="s">
        <v>4857</v>
      </c>
      <c r="B2994" s="29" t="s">
        <v>516</v>
      </c>
      <c r="C2994" s="2" t="s">
        <v>4858</v>
      </c>
      <c r="D2994" s="2" t="str">
        <f t="array" ref="D2994">_xlfn.XLOOKUP(C2994,Customers!A:A,Customers!B:B)</f>
        <v>Customer 1017</v>
      </c>
      <c r="E2994" s="2" t="s">
        <v>1031</v>
      </c>
      <c r="F2994" s="2" t="str">
        <f t="array" ref="F2994">_xlfn.XLOOKUP(E2994,Restaurants!A:A,Restaurants!B:B)</f>
        <v>Restaurant 016</v>
      </c>
      <c r="G2994" s="2" t="s">
        <v>835</v>
      </c>
      <c r="H2994" s="2" t="str">
        <f t="array" ref="H2994">_xlfn.XLOOKUP(G2994,Food_Menu!A:A,Food_Menu!B:B)</f>
        <v>Food Item 0048</v>
      </c>
      <c r="I2994" s="2"/>
      <c r="J2994" s="2" t="s">
        <v>414</v>
      </c>
      <c r="K2994" s="2" t="str">
        <f t="array" ref="K2994">_xlfn.XLOOKUP(J2994,Delivery_Partners!A:A,Delivery_Partners!B:B)</f>
        <v>Delivery Partner 122</v>
      </c>
      <c r="L2994" s="3">
        <v>2</v>
      </c>
      <c r="M2994" s="2" t="s">
        <v>101</v>
      </c>
      <c r="N2994" s="2" t="s">
        <v>55</v>
      </c>
      <c r="O2994" s="2"/>
    </row>
    <row r="2995" customHeight="1" spans="1:19">
      <c r="A2995" s="2" t="s">
        <v>4859</v>
      </c>
      <c r="B2995" s="28">
        <v>45878</v>
      </c>
      <c r="C2995" s="2" t="s">
        <v>1494</v>
      </c>
      <c r="D2995" s="2" t="str">
        <f t="array" ref="D2995">_xlfn.XLOOKUP(C2995,Customers!A:A,Customers!B:B)</f>
        <v>Customer 1092</v>
      </c>
      <c r="E2995" s="2" t="s">
        <v>1060</v>
      </c>
      <c r="F2995" s="2" t="str">
        <f t="array" ref="F2995">_xlfn.XLOOKUP(E2995,Restaurants!A:A,Restaurants!B:B)</f>
        <v>Restaurant 042</v>
      </c>
      <c r="G2995" s="2" t="s">
        <v>138</v>
      </c>
      <c r="H2995" s="2" t="str">
        <f t="array" ref="H2995">_xlfn.XLOOKUP(G2995,Food_Menu!A:A,Food_Menu!B:B)</f>
        <v>Food Item 0052</v>
      </c>
      <c r="I2995" s="2">
        <f t="array" ref="I2995">_xlfn.XLOOKUP(G2995,Food_Menu!A:A,Food_Menu!D:D)</f>
        <v>531.45</v>
      </c>
      <c r="J2995" s="2" t="s">
        <v>277</v>
      </c>
      <c r="K2995" s="2" t="str">
        <f t="array" ref="K2995">_xlfn.XLOOKUP(J2995,Delivery_Partners!A:A,Delivery_Partners!B:B)</f>
        <v>Delivery Partner 011</v>
      </c>
      <c r="L2995" s="3">
        <v>4</v>
      </c>
      <c r="M2995" s="2" t="s">
        <v>23</v>
      </c>
      <c r="N2995" s="2" t="s">
        <v>55</v>
      </c>
      <c r="O2995" s="3">
        <v>40</v>
      </c>
      <c r="P2995" s="13">
        <f t="shared" ref="P2995:P3002" si="612">I2995*L2995</f>
        <v>2125.8</v>
      </c>
      <c r="Q2995" s="13" t="str">
        <f t="shared" ref="Q2995:Q3002" si="613">IF(O2995="","Not Delivered",IF(O2995&lt;=30,"Fast",IF(O2995&lt;=60,"Normal","Slow")))</f>
        <v>Normal</v>
      </c>
      <c r="S2995" s="21"/>
    </row>
    <row r="2996" customHeight="1" spans="1:19">
      <c r="A2996" s="2" t="s">
        <v>4860</v>
      </c>
      <c r="B2996" s="29" t="s">
        <v>214</v>
      </c>
      <c r="C2996" s="2" t="s">
        <v>2617</v>
      </c>
      <c r="D2996" s="2" t="str">
        <f t="array" ref="D2996">_xlfn.XLOOKUP(C2996,Customers!A:A,Customers!B:B)</f>
        <v>Customer 0504</v>
      </c>
      <c r="E2996" s="2" t="s">
        <v>1173</v>
      </c>
      <c r="F2996" s="2" t="str">
        <f t="array" ref="F2996">_xlfn.XLOOKUP(E2996,Restaurants!A:A,Restaurants!B:B)</f>
        <v>Restaurant 080</v>
      </c>
      <c r="G2996" s="2" t="s">
        <v>235</v>
      </c>
      <c r="H2996" s="2" t="str">
        <f t="array" ref="H2996">_xlfn.XLOOKUP(G2996,Food_Menu!A:A,Food_Menu!B:B)</f>
        <v>Food Item 0020</v>
      </c>
      <c r="I2996" s="2">
        <f t="array" ref="I2996">_xlfn.XLOOKUP(G2996,Food_Menu!A:A,Food_Menu!D:D)</f>
        <v>565.62</v>
      </c>
      <c r="J2996" s="2" t="s">
        <v>942</v>
      </c>
      <c r="K2996" s="2" t="str">
        <f t="array" ref="K2996">_xlfn.XLOOKUP(J2996,Delivery_Partners!A:A,Delivery_Partners!B:B)</f>
        <v>Delivery Partner 037</v>
      </c>
      <c r="L2996" s="3">
        <v>4</v>
      </c>
      <c r="M2996" s="2" t="s">
        <v>23</v>
      </c>
      <c r="N2996" s="2" t="s">
        <v>24</v>
      </c>
      <c r="O2996" s="3">
        <v>43</v>
      </c>
      <c r="P2996" s="13">
        <f t="shared" si="612"/>
        <v>2262.48</v>
      </c>
      <c r="Q2996" s="13" t="str">
        <f t="shared" si="613"/>
        <v>Normal</v>
      </c>
      <c r="S2996" s="21"/>
    </row>
    <row r="2997" customHeight="1" spans="1:19">
      <c r="A2997" s="2" t="s">
        <v>4861</v>
      </c>
      <c r="B2997" s="28">
        <v>45661</v>
      </c>
      <c r="C2997" s="2" t="s">
        <v>2747</v>
      </c>
      <c r="D2997" s="2" t="str">
        <f t="array" ref="D2997">_xlfn.XLOOKUP(C2997,Customers!A:A,Customers!B:B)</f>
        <v>Customer 0596</v>
      </c>
      <c r="E2997" s="2" t="s">
        <v>1173</v>
      </c>
      <c r="F2997" s="2" t="str">
        <f t="array" ref="F2997">_xlfn.XLOOKUP(E2997,Restaurants!A:A,Restaurants!B:B)</f>
        <v>Restaurant 080</v>
      </c>
      <c r="G2997" s="2" t="s">
        <v>1192</v>
      </c>
      <c r="H2997" s="2" t="str">
        <f t="array" ref="H2997">_xlfn.XLOOKUP(G2997,Food_Menu!A:A,Food_Menu!B:B)</f>
        <v>Food Item 0097</v>
      </c>
      <c r="I2997" s="2">
        <f t="array" ref="I2997">_xlfn.XLOOKUP(G2997,Food_Menu!A:A,Food_Menu!D:D)</f>
        <v>584.54</v>
      </c>
      <c r="J2997" s="2" t="s">
        <v>618</v>
      </c>
      <c r="K2997" s="2" t="str">
        <f t="array" ref="K2997">_xlfn.XLOOKUP(J2997,Delivery_Partners!A:A,Delivery_Partners!B:B)</f>
        <v>Delivery Partner 002</v>
      </c>
      <c r="L2997" s="3">
        <v>1</v>
      </c>
      <c r="M2997" s="2" t="s">
        <v>23</v>
      </c>
      <c r="N2997" s="2" t="s">
        <v>24</v>
      </c>
      <c r="O2997" s="3">
        <v>25</v>
      </c>
      <c r="P2997" s="13">
        <f t="shared" si="612"/>
        <v>584.54</v>
      </c>
      <c r="Q2997" s="13" t="str">
        <f t="shared" si="613"/>
        <v>Fast</v>
      </c>
      <c r="S2997" s="21"/>
    </row>
    <row r="2998" customHeight="1" spans="1:19">
      <c r="A2998" s="2" t="s">
        <v>4862</v>
      </c>
      <c r="B2998" s="28">
        <v>45813</v>
      </c>
      <c r="C2998" s="2" t="s">
        <v>4863</v>
      </c>
      <c r="D2998" s="2" t="str">
        <f t="array" ref="D2998">_xlfn.XLOOKUP(C2998,Customers!A:A,Customers!B:B)</f>
        <v>Customer 1010</v>
      </c>
      <c r="E2998" s="2" t="s">
        <v>537</v>
      </c>
      <c r="F2998" s="2" t="str">
        <f t="array" ref="F2998">_xlfn.XLOOKUP(E2998,Restaurants!A:A,Restaurants!B:B)</f>
        <v>Restaurant 044</v>
      </c>
      <c r="G2998" s="2" t="s">
        <v>172</v>
      </c>
      <c r="H2998" s="2" t="str">
        <f t="array" ref="H2998">_xlfn.XLOOKUP(G2998,Food_Menu!A:A,Food_Menu!B:B)</f>
        <v>Food Item 0003</v>
      </c>
      <c r="I2998" s="2">
        <f t="array" ref="I2998">_xlfn.XLOOKUP(G2998,Food_Menu!A:A,Food_Menu!D:D)</f>
        <v>349.88</v>
      </c>
      <c r="J2998" s="2" t="s">
        <v>448</v>
      </c>
      <c r="K2998" s="2" t="str">
        <f t="array" ref="K2998">_xlfn.XLOOKUP(J2998,Delivery_Partners!A:A,Delivery_Partners!B:B)</f>
        <v>Delivery Partner 117</v>
      </c>
      <c r="L2998" s="3">
        <v>1</v>
      </c>
      <c r="M2998" s="2" t="s">
        <v>23</v>
      </c>
      <c r="N2998" s="2" t="s">
        <v>24</v>
      </c>
      <c r="O2998" s="3">
        <v>24</v>
      </c>
      <c r="P2998" s="13">
        <f t="shared" si="612"/>
        <v>349.88</v>
      </c>
      <c r="Q2998" s="13" t="str">
        <f t="shared" si="613"/>
        <v>Fast</v>
      </c>
      <c r="S2998" s="21"/>
    </row>
    <row r="2999" customHeight="1" spans="1:19">
      <c r="A2999" s="2" t="s">
        <v>4864</v>
      </c>
      <c r="B2999" s="28">
        <v>45968</v>
      </c>
      <c r="C2999" s="2" t="s">
        <v>1529</v>
      </c>
      <c r="D2999" s="2" t="str">
        <f t="array" ref="D2999">_xlfn.XLOOKUP(C2999,Customers!A:A,Customers!B:B)</f>
        <v>Customer 0547</v>
      </c>
      <c r="E2999" s="2" t="s">
        <v>908</v>
      </c>
      <c r="F2999" s="2" t="str">
        <f t="array" ref="F2999">_xlfn.XLOOKUP(E2999,Restaurants!A:A,Restaurants!B:B)</f>
        <v>Restaurant 050</v>
      </c>
      <c r="G2999" s="2" t="s">
        <v>122</v>
      </c>
      <c r="H2999" s="2" t="str">
        <f t="array" ref="H2999">_xlfn.XLOOKUP(G2999,Food_Menu!A:A,Food_Menu!B:B)</f>
        <v>Food Item 0111</v>
      </c>
      <c r="I2999" s="2">
        <f t="array" ref="I2999">_xlfn.XLOOKUP(G2999,Food_Menu!A:A,Food_Menu!D:D)</f>
        <v>237.65</v>
      </c>
      <c r="J2999" s="2" t="s">
        <v>168</v>
      </c>
      <c r="K2999" s="2" t="str">
        <f t="array" ref="K2999">_xlfn.XLOOKUP(J2999,Delivery_Partners!A:A,Delivery_Partners!B:B)</f>
        <v>Delivery Partner 130</v>
      </c>
      <c r="L2999" s="3">
        <v>2</v>
      </c>
      <c r="M2999" s="2" t="s">
        <v>23</v>
      </c>
      <c r="N2999" s="2" t="s">
        <v>55</v>
      </c>
      <c r="O2999" s="3">
        <v>36</v>
      </c>
      <c r="P2999" s="13">
        <f t="shared" si="612"/>
        <v>475.3</v>
      </c>
      <c r="Q2999" s="13" t="str">
        <f t="shared" si="613"/>
        <v>Normal</v>
      </c>
      <c r="S2999" s="21"/>
    </row>
    <row r="3000" customHeight="1" spans="1:19">
      <c r="A3000" s="2" t="s">
        <v>4865</v>
      </c>
      <c r="B3000" s="28">
        <v>45907</v>
      </c>
      <c r="C3000" s="2" t="s">
        <v>1069</v>
      </c>
      <c r="D3000" s="2" t="str">
        <f t="array" ref="D3000">_xlfn.XLOOKUP(C3000,Customers!A:A,Customers!B:B)</f>
        <v>Customer 0826</v>
      </c>
      <c r="E3000" s="2" t="s">
        <v>465</v>
      </c>
      <c r="F3000" s="2" t="str">
        <f t="array" ref="F3000">_xlfn.XLOOKUP(E3000,Restaurants!A:A,Restaurants!B:B)</f>
        <v>Restaurant 010</v>
      </c>
      <c r="G3000" s="2" t="s">
        <v>303</v>
      </c>
      <c r="H3000" s="2" t="str">
        <f t="array" ref="H3000">_xlfn.XLOOKUP(G3000,Food_Menu!A:A,Food_Menu!B:B)</f>
        <v>Food Item 0050</v>
      </c>
      <c r="I3000" s="2">
        <f t="array" ref="I3000">_xlfn.XLOOKUP(G3000,Food_Menu!A:A,Food_Menu!D:D)</f>
        <v>122.02</v>
      </c>
      <c r="J3000" s="2" t="s">
        <v>1125</v>
      </c>
      <c r="K3000" s="2" t="str">
        <f t="array" ref="K3000">_xlfn.XLOOKUP(J3000,Delivery_Partners!A:A,Delivery_Partners!B:B)</f>
        <v>Delivery Partner 031</v>
      </c>
      <c r="L3000" s="3">
        <v>2</v>
      </c>
      <c r="M3000" s="2" t="s">
        <v>23</v>
      </c>
      <c r="N3000" s="2" t="s">
        <v>55</v>
      </c>
      <c r="O3000" s="3">
        <v>17</v>
      </c>
      <c r="P3000" s="13">
        <f t="shared" si="612"/>
        <v>244.04</v>
      </c>
      <c r="Q3000" s="13" t="str">
        <f t="shared" si="613"/>
        <v>Fast</v>
      </c>
      <c r="S3000" s="21"/>
    </row>
    <row r="3001" customHeight="1" spans="1:19">
      <c r="A3001" s="2" t="s">
        <v>4866</v>
      </c>
      <c r="B3001" s="29" t="s">
        <v>1265</v>
      </c>
      <c r="C3001" s="2" t="s">
        <v>3045</v>
      </c>
      <c r="D3001" s="2" t="str">
        <f t="array" ref="D3001">_xlfn.XLOOKUP(C3001,Customers!A:A,Customers!B:B)</f>
        <v>Customer 0619</v>
      </c>
      <c r="E3001" s="2" t="s">
        <v>302</v>
      </c>
      <c r="F3001" s="2" t="str">
        <f t="array" ref="F3001">_xlfn.XLOOKUP(E3001,Restaurants!A:A,Restaurants!B:B)</f>
        <v>Restaurant 002</v>
      </c>
      <c r="G3001" s="2" t="s">
        <v>290</v>
      </c>
      <c r="H3001" s="2" t="str">
        <f t="array" ref="H3001">_xlfn.XLOOKUP(G3001,Food_Menu!A:A,Food_Menu!B:B)</f>
        <v>Food Item 0089</v>
      </c>
      <c r="I3001" s="2">
        <f t="array" ref="I3001">_xlfn.XLOOKUP(G3001,Food_Menu!A:A,Food_Menu!D:D)</f>
        <v>262.73</v>
      </c>
      <c r="J3001" s="2" t="s">
        <v>1683</v>
      </c>
      <c r="K3001" s="2" t="str">
        <f t="array" ref="K3001">_xlfn.XLOOKUP(J3001,Delivery_Partners!A:A,Delivery_Partners!B:B)</f>
        <v>Delivery Partner 082</v>
      </c>
      <c r="L3001" s="3">
        <v>2</v>
      </c>
      <c r="M3001" s="2" t="s">
        <v>23</v>
      </c>
      <c r="N3001" s="2" t="s">
        <v>55</v>
      </c>
      <c r="O3001" s="3">
        <v>47</v>
      </c>
      <c r="P3001" s="13">
        <f t="shared" si="612"/>
        <v>525.46</v>
      </c>
      <c r="Q3001" s="13" t="str">
        <f t="shared" si="613"/>
        <v>Normal</v>
      </c>
      <c r="S3001" s="21"/>
    </row>
    <row r="3002" customHeight="1" spans="1:19">
      <c r="A3002" s="2" t="s">
        <v>4867</v>
      </c>
      <c r="B3002" s="29" t="s">
        <v>1906</v>
      </c>
      <c r="C3002" s="2" t="s">
        <v>3292</v>
      </c>
      <c r="D3002" s="2" t="str">
        <f t="array" ref="D3002">_xlfn.XLOOKUP(C3002,Customers!A:A,Customers!B:B)</f>
        <v>Customer 0326</v>
      </c>
      <c r="E3002" s="2" t="s">
        <v>795</v>
      </c>
      <c r="F3002" s="2" t="str">
        <f t="array" ref="F3002">_xlfn.XLOOKUP(E3002,Restaurants!A:A,Restaurants!B:B)</f>
        <v>Restaurant 117</v>
      </c>
      <c r="G3002" s="2" t="s">
        <v>40</v>
      </c>
      <c r="H3002" s="2" t="str">
        <f t="array" ref="H3002">_xlfn.XLOOKUP(G3002,Food_Menu!A:A,Food_Menu!B:B)</f>
        <v>Food Item 0134</v>
      </c>
      <c r="I3002" s="2">
        <f t="array" ref="I3002">_xlfn.XLOOKUP(G3002,Food_Menu!A:A,Food_Menu!D:D)</f>
        <v>467.29</v>
      </c>
      <c r="J3002" s="2" t="s">
        <v>458</v>
      </c>
      <c r="K3002" s="2" t="str">
        <f t="array" ref="K3002">_xlfn.XLOOKUP(J3002,Delivery_Partners!A:A,Delivery_Partners!B:B)</f>
        <v>Delivery Partner 053</v>
      </c>
      <c r="L3002" s="3">
        <v>1</v>
      </c>
      <c r="M3002" s="2" t="s">
        <v>23</v>
      </c>
      <c r="N3002" s="2" t="s">
        <v>74</v>
      </c>
      <c r="O3002" s="3">
        <v>32</v>
      </c>
      <c r="P3002" s="13">
        <f t="shared" si="612"/>
        <v>467.29</v>
      </c>
      <c r="Q3002" s="13" t="str">
        <f t="shared" si="613"/>
        <v>Normal</v>
      </c>
      <c r="S3002" s="21"/>
    </row>
    <row r="3003" hidden="1" customHeight="1" spans="1:19">
      <c r="A3003" s="2" t="s">
        <v>4868</v>
      </c>
      <c r="B3003" s="28">
        <v>45697</v>
      </c>
      <c r="C3003" s="2" t="s">
        <v>1111</v>
      </c>
      <c r="D3003" s="2" t="str">
        <f t="array" ref="D3003">_xlfn.XLOOKUP(C3003,Customers!A:A,Customers!B:B)</f>
        <v>Customer 0953</v>
      </c>
      <c r="E3003" s="2" t="s">
        <v>376</v>
      </c>
      <c r="F3003" s="2" t="str">
        <f t="array" ref="F3003">_xlfn.XLOOKUP(E3003,Restaurants!A:A,Restaurants!B:B)</f>
        <v>Restaurant 028</v>
      </c>
      <c r="G3003" s="2" t="s">
        <v>1860</v>
      </c>
      <c r="H3003" s="2" t="str">
        <f t="array" ref="H3003">_xlfn.XLOOKUP(G3003,Food_Menu!A:A,Food_Menu!B:B)</f>
        <v>Food Item 0151</v>
      </c>
      <c r="I3003" s="2"/>
      <c r="J3003" s="2" t="s">
        <v>3362</v>
      </c>
      <c r="K3003" s="2" t="str">
        <f t="array" ref="K3003">_xlfn.XLOOKUP(J3003,Delivery_Partners!A:A,Delivery_Partners!B:B)</f>
        <v>Delivery Partner 009</v>
      </c>
      <c r="L3003" s="3">
        <v>2</v>
      </c>
      <c r="M3003" s="2" t="s">
        <v>101</v>
      </c>
      <c r="N3003" s="2" t="s">
        <v>24</v>
      </c>
      <c r="O3003" s="2"/>
    </row>
    <row r="3004" customHeight="1" spans="1:19">
      <c r="A3004" s="2" t="s">
        <v>4869</v>
      </c>
      <c r="B3004" s="29" t="s">
        <v>1137</v>
      </c>
      <c r="C3004" s="2" t="s">
        <v>2216</v>
      </c>
      <c r="D3004" s="2" t="str">
        <f t="array" ref="D3004">_xlfn.XLOOKUP(C3004,Customers!A:A,Customers!B:B)</f>
        <v>Customer 0232</v>
      </c>
      <c r="E3004" s="2" t="s">
        <v>1292</v>
      </c>
      <c r="F3004" s="2" t="str">
        <f t="array" ref="F3004">_xlfn.XLOOKUP(E3004,Restaurants!A:A,Restaurants!B:B)</f>
        <v>Restaurant 112</v>
      </c>
      <c r="G3004" s="2" t="s">
        <v>1051</v>
      </c>
      <c r="H3004" s="2" t="str">
        <f t="array" ref="H3004">_xlfn.XLOOKUP(G3004,Food_Menu!A:A,Food_Menu!B:B)</f>
        <v>Food Item 0014</v>
      </c>
      <c r="I3004" s="2">
        <f t="array" ref="I3004">_xlfn.XLOOKUP(G3004,Food_Menu!A:A,Food_Menu!D:D)</f>
        <v>208.39</v>
      </c>
      <c r="J3004" s="2" t="s">
        <v>663</v>
      </c>
      <c r="K3004" s="2" t="str">
        <f t="array" ref="K3004">_xlfn.XLOOKUP(J3004,Delivery_Partners!A:A,Delivery_Partners!B:B)</f>
        <v>Delivery Partner 007</v>
      </c>
      <c r="L3004" s="3">
        <v>1</v>
      </c>
      <c r="M3004" s="2" t="s">
        <v>23</v>
      </c>
      <c r="N3004" s="2" t="s">
        <v>24</v>
      </c>
      <c r="O3004" s="3">
        <v>21</v>
      </c>
      <c r="P3004" s="13">
        <f>I3004*L3004</f>
        <v>208.39</v>
      </c>
      <c r="Q3004" s="13" t="str">
        <f>IF(O3004="","Not Delivered",IF(O3004&lt;=30,"Fast",IF(O3004&lt;=60,"Normal","Slow")))</f>
        <v>Fast</v>
      </c>
      <c r="S3004" s="21"/>
    </row>
    <row r="3005" hidden="1" customHeight="1" spans="1:19">
      <c r="A3005" s="2" t="s">
        <v>4870</v>
      </c>
      <c r="B3005" s="29" t="s">
        <v>902</v>
      </c>
      <c r="C3005" s="2" t="s">
        <v>1053</v>
      </c>
      <c r="D3005" s="2" t="str">
        <f t="array" ref="D3005">_xlfn.XLOOKUP(C3005,Customers!A:A,Customers!B:B)</f>
        <v>Customer 0270</v>
      </c>
      <c r="E3005" s="2" t="s">
        <v>747</v>
      </c>
      <c r="F3005" s="2" t="str">
        <f t="array" ref="F3005">_xlfn.XLOOKUP(E3005,Restaurants!A:A,Restaurants!B:B)</f>
        <v>Restaurant 006</v>
      </c>
      <c r="G3005" s="2" t="s">
        <v>1044</v>
      </c>
      <c r="H3005" s="2" t="str">
        <f t="array" ref="H3005">_xlfn.XLOOKUP(G3005,Food_Menu!A:A,Food_Menu!B:B)</f>
        <v>Food Item 0033</v>
      </c>
      <c r="I3005" s="2"/>
      <c r="J3005" s="2" t="s">
        <v>95</v>
      </c>
      <c r="K3005" s="2" t="str">
        <f t="array" ref="K3005">_xlfn.XLOOKUP(J3005,Delivery_Partners!A:A,Delivery_Partners!B:B)</f>
        <v>Delivery Partner 170</v>
      </c>
      <c r="L3005" s="3">
        <v>3</v>
      </c>
      <c r="M3005" s="2" t="s">
        <v>189</v>
      </c>
      <c r="N3005" s="2" t="s">
        <v>24</v>
      </c>
      <c r="O3005" s="2"/>
    </row>
    <row r="3006" customHeight="1" spans="1:19">
      <c r="A3006" s="2" t="s">
        <v>4871</v>
      </c>
      <c r="B3006" s="29" t="s">
        <v>550</v>
      </c>
      <c r="C3006" s="2" t="s">
        <v>4135</v>
      </c>
      <c r="D3006" s="2" t="str">
        <f t="array" ref="D3006">_xlfn.XLOOKUP(C3006,Customers!A:A,Customers!B:B)</f>
        <v>Customer 0830</v>
      </c>
      <c r="E3006" s="2" t="s">
        <v>372</v>
      </c>
      <c r="F3006" s="2" t="str">
        <f t="array" ref="F3006">_xlfn.XLOOKUP(E3006,Restaurants!A:A,Restaurants!B:B)</f>
        <v>Restaurant 119</v>
      </c>
      <c r="G3006" s="2" t="s">
        <v>373</v>
      </c>
      <c r="H3006" s="2" t="str">
        <f t="array" ref="H3006">_xlfn.XLOOKUP(G3006,Food_Menu!A:A,Food_Menu!B:B)</f>
        <v>Food Item 0070</v>
      </c>
      <c r="I3006" s="2">
        <f t="array" ref="I3006">_xlfn.XLOOKUP(G3006,Food_Menu!A:A,Food_Menu!D:D)</f>
        <v>329.84</v>
      </c>
      <c r="J3006" s="2" t="s">
        <v>448</v>
      </c>
      <c r="K3006" s="2" t="str">
        <f t="array" ref="K3006">_xlfn.XLOOKUP(J3006,Delivery_Partners!A:A,Delivery_Partners!B:B)</f>
        <v>Delivery Partner 117</v>
      </c>
      <c r="L3006" s="3">
        <v>3</v>
      </c>
      <c r="M3006" s="2" t="s">
        <v>23</v>
      </c>
      <c r="N3006" s="2" t="s">
        <v>74</v>
      </c>
      <c r="O3006" s="3">
        <v>38</v>
      </c>
      <c r="P3006" s="13">
        <f>I3006*L3006</f>
        <v>989.52</v>
      </c>
      <c r="Q3006" s="13" t="str">
        <f>IF(O3006="","Not Delivered",IF(O3006&lt;=30,"Fast",IF(O3006&lt;=60,"Normal","Slow")))</f>
        <v>Normal</v>
      </c>
      <c r="S3006" s="21"/>
    </row>
    <row r="3007" hidden="1" customHeight="1" spans="1:19">
      <c r="A3007" s="2" t="s">
        <v>4872</v>
      </c>
      <c r="B3007" s="28">
        <v>45693</v>
      </c>
      <c r="C3007" s="2" t="s">
        <v>3911</v>
      </c>
      <c r="D3007" s="2" t="str">
        <f t="array" ref="D3007">_xlfn.XLOOKUP(C3007,Customers!A:A,Customers!B:B)</f>
        <v>Customer 0852</v>
      </c>
      <c r="E3007" s="2" t="s">
        <v>289</v>
      </c>
      <c r="F3007" s="2" t="str">
        <f t="array" ref="F3007">_xlfn.XLOOKUP(E3007,Restaurants!A:A,Restaurants!B:B)</f>
        <v>Restaurant 052</v>
      </c>
      <c r="G3007" s="2" t="s">
        <v>318</v>
      </c>
      <c r="H3007" s="2" t="str">
        <f t="array" ref="H3007">_xlfn.XLOOKUP(G3007,Food_Menu!A:A,Food_Menu!B:B)</f>
        <v>Food Item 0115</v>
      </c>
      <c r="I3007" s="2"/>
      <c r="J3007" s="2" t="s">
        <v>988</v>
      </c>
      <c r="K3007" s="2" t="str">
        <f t="array" ref="K3007">_xlfn.XLOOKUP(J3007,Delivery_Partners!A:A,Delivery_Partners!B:B)</f>
        <v>Delivery Partner 120</v>
      </c>
      <c r="L3007" s="3">
        <v>1</v>
      </c>
      <c r="M3007" s="2" t="s">
        <v>189</v>
      </c>
      <c r="N3007" s="2" t="s">
        <v>24</v>
      </c>
      <c r="O3007" s="2"/>
    </row>
    <row r="3008" customHeight="1" spans="1:19">
      <c r="A3008" s="2" t="s">
        <v>4873</v>
      </c>
      <c r="B3008" s="28">
        <v>45721</v>
      </c>
      <c r="C3008" s="2" t="s">
        <v>1505</v>
      </c>
      <c r="D3008" s="2" t="str">
        <f t="array" ref="D3008">_xlfn.XLOOKUP(C3008,Customers!A:A,Customers!B:B)</f>
        <v>Customer 1146</v>
      </c>
      <c r="E3008" s="2" t="s">
        <v>182</v>
      </c>
      <c r="F3008" s="2" t="str">
        <f t="array" ref="F3008">_xlfn.XLOOKUP(E3008,Restaurants!A:A,Restaurants!B:B)</f>
        <v>Restaurant 097</v>
      </c>
      <c r="G3008" s="2" t="s">
        <v>355</v>
      </c>
      <c r="H3008" s="2" t="str">
        <f t="array" ref="H3008">_xlfn.XLOOKUP(G3008,Food_Menu!A:A,Food_Menu!B:B)</f>
        <v>Food Item 0195</v>
      </c>
      <c r="I3008" s="2">
        <f t="array" ref="I3008">_xlfn.XLOOKUP(G3008,Food_Menu!A:A,Food_Menu!D:D)</f>
        <v>547.24</v>
      </c>
      <c r="J3008" s="2" t="s">
        <v>714</v>
      </c>
      <c r="K3008" s="2" t="str">
        <f t="array" ref="K3008">_xlfn.XLOOKUP(J3008,Delivery_Partners!A:A,Delivery_Partners!B:B)</f>
        <v>Delivery Partner 054</v>
      </c>
      <c r="L3008" s="3">
        <v>2</v>
      </c>
      <c r="M3008" s="2" t="s">
        <v>23</v>
      </c>
      <c r="N3008" s="2" t="s">
        <v>24</v>
      </c>
      <c r="O3008" s="3">
        <v>34</v>
      </c>
      <c r="P3008" s="13">
        <f t="shared" ref="P3008:P3017" si="614">I3008*L3008</f>
        <v>1094.48</v>
      </c>
      <c r="Q3008" s="13" t="str">
        <f t="shared" ref="Q3008:Q3017" si="615">IF(O3008="","Not Delivered",IF(O3008&lt;=30,"Fast",IF(O3008&lt;=60,"Normal","Slow")))</f>
        <v>Normal</v>
      </c>
      <c r="S3008" s="21"/>
    </row>
    <row r="3009" customHeight="1" spans="1:19">
      <c r="A3009" s="2" t="s">
        <v>4874</v>
      </c>
      <c r="B3009" s="29" t="s">
        <v>594</v>
      </c>
      <c r="C3009" s="2" t="s">
        <v>1472</v>
      </c>
      <c r="D3009" s="2" t="str">
        <f t="array" ref="D3009">_xlfn.XLOOKUP(C3009,Customers!A:A,Customers!B:B)</f>
        <v>Customer 0853</v>
      </c>
      <c r="E3009" s="2" t="s">
        <v>245</v>
      </c>
      <c r="F3009" s="2" t="str">
        <f t="array" ref="F3009">_xlfn.XLOOKUP(E3009,Restaurants!A:A,Restaurants!B:B)</f>
        <v>Restaurant 101</v>
      </c>
      <c r="G3009" s="2" t="s">
        <v>713</v>
      </c>
      <c r="H3009" s="2" t="str">
        <f t="array" ref="H3009">_xlfn.XLOOKUP(G3009,Food_Menu!A:A,Food_Menu!B:B)</f>
        <v>Food Item 0031</v>
      </c>
      <c r="I3009" s="2">
        <f t="array" ref="I3009">_xlfn.XLOOKUP(G3009,Food_Menu!A:A,Food_Menu!D:D)</f>
        <v>485.31</v>
      </c>
      <c r="J3009" s="2" t="s">
        <v>1246</v>
      </c>
      <c r="K3009" s="2" t="str">
        <f t="array" ref="K3009">_xlfn.XLOOKUP(J3009,Delivery_Partners!A:A,Delivery_Partners!B:B)</f>
        <v>Delivery Partner 048</v>
      </c>
      <c r="L3009" s="3">
        <v>2</v>
      </c>
      <c r="M3009" s="2" t="s">
        <v>23</v>
      </c>
      <c r="N3009" s="2" t="s">
        <v>74</v>
      </c>
      <c r="O3009" s="3">
        <v>21</v>
      </c>
      <c r="P3009" s="13">
        <f t="shared" si="614"/>
        <v>970.62</v>
      </c>
      <c r="Q3009" s="13" t="str">
        <f t="shared" si="615"/>
        <v>Fast</v>
      </c>
      <c r="S3009" s="21"/>
    </row>
    <row r="3010" customHeight="1" spans="1:19">
      <c r="A3010" s="2" t="s">
        <v>4875</v>
      </c>
      <c r="B3010" s="29" t="s">
        <v>2823</v>
      </c>
      <c r="C3010" s="2" t="s">
        <v>321</v>
      </c>
      <c r="D3010" s="2" t="str">
        <f t="array" ref="D3010">_xlfn.XLOOKUP(C3010,Customers!A:A,Customers!B:B)</f>
        <v>Customer 0030</v>
      </c>
      <c r="E3010" s="2" t="s">
        <v>46</v>
      </c>
      <c r="F3010" s="2" t="str">
        <f t="array" ref="F3010">_xlfn.XLOOKUP(E3010,Restaurants!A:A,Restaurants!B:B)</f>
        <v>Restaurant 043</v>
      </c>
      <c r="G3010" s="2" t="s">
        <v>1509</v>
      </c>
      <c r="H3010" s="2" t="str">
        <f t="array" ref="H3010">_xlfn.XLOOKUP(G3010,Food_Menu!A:A,Food_Menu!B:B)</f>
        <v>Food Item 0015</v>
      </c>
      <c r="I3010" s="2">
        <f t="array" ref="I3010">_xlfn.XLOOKUP(G3010,Food_Menu!A:A,Food_Menu!D:D)</f>
        <v>268.11</v>
      </c>
      <c r="J3010" s="2" t="s">
        <v>199</v>
      </c>
      <c r="K3010" s="2" t="str">
        <f t="array" ref="K3010">_xlfn.XLOOKUP(J3010,Delivery_Partners!A:A,Delivery_Partners!B:B)</f>
        <v>Delivery Partner 144</v>
      </c>
      <c r="L3010" s="3">
        <v>1</v>
      </c>
      <c r="M3010" s="2" t="s">
        <v>23</v>
      </c>
      <c r="N3010" s="2" t="s">
        <v>24</v>
      </c>
      <c r="O3010" s="3">
        <v>32</v>
      </c>
      <c r="P3010" s="13">
        <f t="shared" si="614"/>
        <v>268.11</v>
      </c>
      <c r="Q3010" s="13" t="str">
        <f t="shared" si="615"/>
        <v>Normal</v>
      </c>
      <c r="S3010" s="21"/>
    </row>
    <row r="3011" customHeight="1" spans="1:19">
      <c r="A3011" s="2" t="s">
        <v>4876</v>
      </c>
      <c r="B3011" s="29" t="s">
        <v>690</v>
      </c>
      <c r="C3011" s="2" t="s">
        <v>2435</v>
      </c>
      <c r="D3011" s="2" t="str">
        <f t="array" ref="D3011">_xlfn.XLOOKUP(C3011,Customers!A:A,Customers!B:B)</f>
        <v>Customer 1020</v>
      </c>
      <c r="E3011" s="2" t="s">
        <v>552</v>
      </c>
      <c r="F3011" s="2" t="str">
        <f t="array" ref="F3011">_xlfn.XLOOKUP(E3011,Restaurants!A:A,Restaurants!B:B)</f>
        <v>Restaurant 089</v>
      </c>
      <c r="G3011" s="2" t="s">
        <v>147</v>
      </c>
      <c r="H3011" s="2" t="str">
        <f t="array" ref="H3011">_xlfn.XLOOKUP(G3011,Food_Menu!A:A,Food_Menu!B:B)</f>
        <v>Food Item 0139</v>
      </c>
      <c r="I3011" s="2">
        <f t="array" ref="I3011">_xlfn.XLOOKUP(G3011,Food_Menu!A:A,Food_Menu!D:D)</f>
        <v>296.6</v>
      </c>
      <c r="J3011" s="2" t="s">
        <v>660</v>
      </c>
      <c r="K3011" s="2" t="str">
        <f t="array" ref="K3011">_xlfn.XLOOKUP(J3011,Delivery_Partners!A:A,Delivery_Partners!B:B)</f>
        <v>Delivery Partner 079</v>
      </c>
      <c r="L3011" s="3">
        <v>1</v>
      </c>
      <c r="M3011" s="2" t="s">
        <v>23</v>
      </c>
      <c r="N3011" s="2" t="s">
        <v>24</v>
      </c>
      <c r="O3011" s="3">
        <v>53</v>
      </c>
      <c r="P3011" s="13">
        <f t="shared" si="614"/>
        <v>296.6</v>
      </c>
      <c r="Q3011" s="13" t="str">
        <f t="shared" si="615"/>
        <v>Normal</v>
      </c>
      <c r="S3011" s="21"/>
    </row>
    <row r="3012" customHeight="1" spans="1:19">
      <c r="A3012" s="2" t="s">
        <v>4877</v>
      </c>
      <c r="B3012" s="29" t="s">
        <v>3171</v>
      </c>
      <c r="C3012" s="2" t="s">
        <v>1852</v>
      </c>
      <c r="D3012" s="2" t="str">
        <f t="array" ref="D3012">_xlfn.XLOOKUP(C3012,Customers!A:A,Customers!B:B)</f>
        <v>Customer 0497</v>
      </c>
      <c r="E3012" s="2" t="s">
        <v>952</v>
      </c>
      <c r="F3012" s="2" t="str">
        <f t="array" ref="F3012">_xlfn.XLOOKUP(E3012,Restaurants!A:A,Restaurants!B:B)</f>
        <v>Restaurant 041</v>
      </c>
      <c r="G3012" s="2" t="s">
        <v>596</v>
      </c>
      <c r="H3012" s="2" t="str">
        <f t="array" ref="H3012">_xlfn.XLOOKUP(G3012,Food_Menu!A:A,Food_Menu!B:B)</f>
        <v>Food Item 0216</v>
      </c>
      <c r="I3012" s="2">
        <f t="array" ref="I3012">_xlfn.XLOOKUP(G3012,Food_Menu!A:A,Food_Menu!D:D)</f>
        <v>488.7</v>
      </c>
      <c r="J3012" s="2" t="s">
        <v>85</v>
      </c>
      <c r="K3012" s="2" t="str">
        <f t="array" ref="K3012">_xlfn.XLOOKUP(J3012,Delivery_Partners!A:A,Delivery_Partners!B:B)</f>
        <v>Delivery Partner 019</v>
      </c>
      <c r="L3012" s="3">
        <v>2</v>
      </c>
      <c r="M3012" s="2" t="s">
        <v>23</v>
      </c>
      <c r="N3012" s="2" t="s">
        <v>24</v>
      </c>
      <c r="O3012" s="3">
        <v>61</v>
      </c>
      <c r="P3012" s="13">
        <f t="shared" si="614"/>
        <v>977.4</v>
      </c>
      <c r="Q3012" s="13" t="str">
        <f t="shared" si="615"/>
        <v>Slow</v>
      </c>
      <c r="S3012" s="21"/>
    </row>
    <row r="3013" customHeight="1" spans="1:19">
      <c r="A3013" s="2" t="s">
        <v>4878</v>
      </c>
      <c r="B3013" s="28">
        <v>45779</v>
      </c>
      <c r="C3013" s="2" t="s">
        <v>926</v>
      </c>
      <c r="D3013" s="2" t="str">
        <f t="array" ref="D3013">_xlfn.XLOOKUP(C3013,Customers!A:A,Customers!B:B)</f>
        <v>Customer 0011</v>
      </c>
      <c r="E3013" s="2" t="s">
        <v>358</v>
      </c>
      <c r="F3013" s="2" t="str">
        <f t="array" ref="F3013">_xlfn.XLOOKUP(E3013,Restaurants!A:A,Restaurants!B:B)</f>
        <v>Restaurant 095</v>
      </c>
      <c r="G3013" s="2" t="s">
        <v>431</v>
      </c>
      <c r="H3013" s="2" t="str">
        <f t="array" ref="H3013">_xlfn.XLOOKUP(G3013,Food_Menu!A:A,Food_Menu!B:B)</f>
        <v>Food Item 0183</v>
      </c>
      <c r="I3013" s="2">
        <f t="array" ref="I3013">_xlfn.XLOOKUP(G3013,Food_Menu!A:A,Food_Menu!D:D)</f>
        <v>645.58</v>
      </c>
      <c r="J3013" s="2" t="s">
        <v>251</v>
      </c>
      <c r="K3013" s="2" t="str">
        <f t="array" ref="K3013">_xlfn.XLOOKUP(J3013,Delivery_Partners!A:A,Delivery_Partners!B:B)</f>
        <v>Delivery Partner 089</v>
      </c>
      <c r="L3013" s="3">
        <v>2</v>
      </c>
      <c r="M3013" s="2" t="s">
        <v>23</v>
      </c>
      <c r="N3013" s="2" t="s">
        <v>24</v>
      </c>
      <c r="O3013" s="3">
        <v>32</v>
      </c>
      <c r="P3013" s="13">
        <f t="shared" si="614"/>
        <v>1291.16</v>
      </c>
      <c r="Q3013" s="13" t="str">
        <f t="shared" si="615"/>
        <v>Normal</v>
      </c>
      <c r="S3013" s="21"/>
    </row>
    <row r="3014" customHeight="1" spans="1:19">
      <c r="A3014" s="2" t="s">
        <v>4879</v>
      </c>
      <c r="B3014" s="29" t="s">
        <v>2130</v>
      </c>
      <c r="C3014" s="2" t="s">
        <v>840</v>
      </c>
      <c r="D3014" s="2" t="str">
        <f t="array" ref="D3014">_xlfn.XLOOKUP(C3014,Customers!A:A,Customers!B:B)</f>
        <v>Customer 0695</v>
      </c>
      <c r="E3014" s="2" t="s">
        <v>698</v>
      </c>
      <c r="F3014" s="2" t="str">
        <f t="array" ref="F3014">_xlfn.XLOOKUP(E3014,Restaurants!A:A,Restaurants!B:B)</f>
        <v>Restaurant 116</v>
      </c>
      <c r="G3014" s="2" t="s">
        <v>639</v>
      </c>
      <c r="H3014" s="2" t="str">
        <f t="array" ref="H3014">_xlfn.XLOOKUP(G3014,Food_Menu!A:A,Food_Menu!B:B)</f>
        <v>Food Item 0125</v>
      </c>
      <c r="I3014" s="2">
        <f t="array" ref="I3014">_xlfn.XLOOKUP(G3014,Food_Menu!A:A,Food_Menu!D:D)</f>
        <v>261.06</v>
      </c>
      <c r="J3014" s="2" t="s">
        <v>1596</v>
      </c>
      <c r="K3014" s="2" t="str">
        <f t="array" ref="K3014">_xlfn.XLOOKUP(J3014,Delivery_Partners!A:A,Delivery_Partners!B:B)</f>
        <v>Delivery Partner 094</v>
      </c>
      <c r="L3014" s="3">
        <v>1</v>
      </c>
      <c r="M3014" s="2" t="s">
        <v>23</v>
      </c>
      <c r="N3014" s="2" t="s">
        <v>55</v>
      </c>
      <c r="O3014" s="3">
        <v>40</v>
      </c>
      <c r="P3014" s="13">
        <f t="shared" si="614"/>
        <v>261.06</v>
      </c>
      <c r="Q3014" s="13" t="str">
        <f t="shared" si="615"/>
        <v>Normal</v>
      </c>
      <c r="S3014" s="21"/>
    </row>
    <row r="3015" customHeight="1" spans="1:19">
      <c r="A3015" s="2" t="s">
        <v>4880</v>
      </c>
      <c r="B3015" s="29" t="s">
        <v>58</v>
      </c>
      <c r="C3015" s="2" t="s">
        <v>2156</v>
      </c>
      <c r="D3015" s="2" t="str">
        <f t="array" ref="D3015">_xlfn.XLOOKUP(C3015,Customers!A:A,Customers!B:B)</f>
        <v>Customer 0205</v>
      </c>
      <c r="E3015" s="2" t="s">
        <v>182</v>
      </c>
      <c r="F3015" s="2" t="str">
        <f t="array" ref="F3015">_xlfn.XLOOKUP(E3015,Restaurants!A:A,Restaurants!B:B)</f>
        <v>Restaurant 097</v>
      </c>
      <c r="G3015" s="2" t="s">
        <v>240</v>
      </c>
      <c r="H3015" s="2" t="str">
        <f t="array" ref="H3015">_xlfn.XLOOKUP(G3015,Food_Menu!A:A,Food_Menu!B:B)</f>
        <v>Food Item 0005</v>
      </c>
      <c r="I3015" s="2">
        <f t="array" ref="I3015">_xlfn.XLOOKUP(G3015,Food_Menu!A:A,Food_Menu!D:D)</f>
        <v>481.92</v>
      </c>
      <c r="J3015" s="2" t="s">
        <v>927</v>
      </c>
      <c r="K3015" s="2" t="str">
        <f t="array" ref="K3015">_xlfn.XLOOKUP(J3015,Delivery_Partners!A:A,Delivery_Partners!B:B)</f>
        <v>Delivery Partner 103</v>
      </c>
      <c r="L3015" s="3">
        <v>3</v>
      </c>
      <c r="M3015" s="2" t="s">
        <v>23</v>
      </c>
      <c r="N3015" s="2" t="s">
        <v>74</v>
      </c>
      <c r="O3015" s="3">
        <v>40</v>
      </c>
      <c r="P3015" s="13">
        <f t="shared" si="614"/>
        <v>1445.76</v>
      </c>
      <c r="Q3015" s="13" t="str">
        <f t="shared" si="615"/>
        <v>Normal</v>
      </c>
      <c r="S3015" s="21"/>
    </row>
    <row r="3016" customHeight="1" spans="1:19">
      <c r="A3016" s="2" t="s">
        <v>4881</v>
      </c>
      <c r="B3016" s="29" t="s">
        <v>2442</v>
      </c>
      <c r="C3016" s="2" t="s">
        <v>420</v>
      </c>
      <c r="D3016" s="2" t="str">
        <f t="array" ref="D3016">_xlfn.XLOOKUP(C3016,Customers!A:A,Customers!B:B)</f>
        <v>Customer 0500</v>
      </c>
      <c r="E3016" s="2" t="s">
        <v>121</v>
      </c>
      <c r="F3016" s="2" t="str">
        <f t="array" ref="F3016">_xlfn.XLOOKUP(E3016,Restaurants!A:A,Restaurants!B:B)</f>
        <v>Restaurant 088</v>
      </c>
      <c r="G3016" s="2" t="s">
        <v>1378</v>
      </c>
      <c r="H3016" s="2" t="str">
        <f t="array" ref="H3016">_xlfn.XLOOKUP(G3016,Food_Menu!A:A,Food_Menu!B:B)</f>
        <v>Food Item 0127</v>
      </c>
      <c r="I3016" s="2">
        <f t="array" ref="I3016">_xlfn.XLOOKUP(G3016,Food_Menu!A:A,Food_Menu!D:D)</f>
        <v>170.36</v>
      </c>
      <c r="J3016" s="2" t="s">
        <v>640</v>
      </c>
      <c r="K3016" s="2" t="str">
        <f t="array" ref="K3016">_xlfn.XLOOKUP(J3016,Delivery_Partners!A:A,Delivery_Partners!B:B)</f>
        <v>Delivery Partner 097</v>
      </c>
      <c r="L3016" s="3">
        <v>4</v>
      </c>
      <c r="M3016" s="2" t="s">
        <v>23</v>
      </c>
      <c r="N3016" s="2" t="s">
        <v>24</v>
      </c>
      <c r="O3016" s="3">
        <v>15</v>
      </c>
      <c r="P3016" s="13">
        <f t="shared" si="614"/>
        <v>681.44</v>
      </c>
      <c r="Q3016" s="13" t="str">
        <f t="shared" si="615"/>
        <v>Fast</v>
      </c>
      <c r="S3016" s="21"/>
    </row>
    <row r="3017" customHeight="1" spans="1:19">
      <c r="A3017" s="2" t="s">
        <v>4882</v>
      </c>
      <c r="B3017" s="28">
        <v>45845</v>
      </c>
      <c r="C3017" s="2" t="s">
        <v>3538</v>
      </c>
      <c r="D3017" s="2" t="str">
        <f t="array" ref="D3017">_xlfn.XLOOKUP(C3017,Customers!A:A,Customers!B:B)</f>
        <v>Customer 0566</v>
      </c>
      <c r="E3017" s="2" t="s">
        <v>623</v>
      </c>
      <c r="F3017" s="2" t="str">
        <f t="array" ref="F3017">_xlfn.XLOOKUP(E3017,Restaurants!A:A,Restaurants!B:B)</f>
        <v>Restaurant 045</v>
      </c>
      <c r="G3017" s="2" t="s">
        <v>1575</v>
      </c>
      <c r="H3017" s="2" t="str">
        <f t="array" ref="H3017">_xlfn.XLOOKUP(G3017,Food_Menu!A:A,Food_Menu!B:B)</f>
        <v>Food Item 0101</v>
      </c>
      <c r="I3017" s="2">
        <f t="array" ref="I3017">_xlfn.XLOOKUP(G3017,Food_Menu!A:A,Food_Menu!D:D)</f>
        <v>140.64</v>
      </c>
      <c r="J3017" s="2" t="s">
        <v>184</v>
      </c>
      <c r="K3017" s="2" t="str">
        <f t="array" ref="K3017">_xlfn.XLOOKUP(J3017,Delivery_Partners!A:A,Delivery_Partners!B:B)</f>
        <v>Delivery Partner 155</v>
      </c>
      <c r="L3017" s="3">
        <v>2</v>
      </c>
      <c r="M3017" s="2" t="s">
        <v>23</v>
      </c>
      <c r="N3017" s="2" t="s">
        <v>55</v>
      </c>
      <c r="O3017" s="3">
        <v>21</v>
      </c>
      <c r="P3017" s="13">
        <f t="shared" si="614"/>
        <v>281.28</v>
      </c>
      <c r="Q3017" s="13" t="str">
        <f t="shared" si="615"/>
        <v>Fast</v>
      </c>
      <c r="S3017" s="21"/>
    </row>
    <row r="3018" hidden="1" customHeight="1" spans="1:19">
      <c r="A3018" s="2" t="s">
        <v>4883</v>
      </c>
      <c r="B3018" s="29" t="s">
        <v>1137</v>
      </c>
      <c r="C3018" s="2" t="s">
        <v>2936</v>
      </c>
      <c r="D3018" s="2" t="str">
        <f t="array" ref="D3018">_xlfn.XLOOKUP(C3018,Customers!A:A,Customers!B:B)</f>
        <v>Customer 0090</v>
      </c>
      <c r="E3018" s="2" t="s">
        <v>800</v>
      </c>
      <c r="F3018" s="2" t="str">
        <f t="array" ref="F3018">_xlfn.XLOOKUP(E3018,Restaurants!A:A,Restaurants!B:B)</f>
        <v>Restaurant 014</v>
      </c>
      <c r="G3018" s="2" t="s">
        <v>1259</v>
      </c>
      <c r="H3018" s="2" t="str">
        <f t="array" ref="H3018">_xlfn.XLOOKUP(G3018,Food_Menu!A:A,Food_Menu!B:B)</f>
        <v>Food Item 0099</v>
      </c>
      <c r="I3018" s="2"/>
      <c r="J3018" s="2" t="s">
        <v>217</v>
      </c>
      <c r="K3018" s="2" t="str">
        <f t="array" ref="K3018">_xlfn.XLOOKUP(J3018,Delivery_Partners!A:A,Delivery_Partners!B:B)</f>
        <v>Delivery Partner 044</v>
      </c>
      <c r="L3018" s="3">
        <v>3</v>
      </c>
      <c r="M3018" s="2" t="s">
        <v>101</v>
      </c>
      <c r="N3018" s="2" t="s">
        <v>24</v>
      </c>
      <c r="O3018" s="2"/>
    </row>
    <row r="3019" customHeight="1" spans="1:19">
      <c r="A3019" s="2" t="s">
        <v>4884</v>
      </c>
      <c r="B3019" s="29" t="s">
        <v>516</v>
      </c>
      <c r="C3019" s="2" t="s">
        <v>2644</v>
      </c>
      <c r="D3019" s="2" t="str">
        <f t="array" ref="D3019">_xlfn.XLOOKUP(C3019,Customers!A:A,Customers!B:B)</f>
        <v>Customer 1021</v>
      </c>
      <c r="E3019" s="2" t="s">
        <v>249</v>
      </c>
      <c r="F3019" s="2" t="str">
        <f t="array" ref="F3019">_xlfn.XLOOKUP(E3019,Restaurants!A:A,Restaurants!B:B)</f>
        <v>Restaurant 061</v>
      </c>
      <c r="G3019" s="2" t="s">
        <v>250</v>
      </c>
      <c r="H3019" s="2" t="str">
        <f t="array" ref="H3019">_xlfn.XLOOKUP(G3019,Food_Menu!A:A,Food_Menu!B:B)</f>
        <v>Food Item 0109</v>
      </c>
      <c r="I3019" s="2">
        <f t="array" ref="I3019">_xlfn.XLOOKUP(G3019,Food_Menu!A:A,Food_Menu!D:D)</f>
        <v>538.59</v>
      </c>
      <c r="J3019" s="2" t="s">
        <v>643</v>
      </c>
      <c r="K3019" s="2" t="str">
        <f t="array" ref="K3019">_xlfn.XLOOKUP(J3019,Delivery_Partners!A:A,Delivery_Partners!B:B)</f>
        <v>Delivery Partner 107</v>
      </c>
      <c r="L3019" s="3">
        <v>1</v>
      </c>
      <c r="M3019" s="2" t="s">
        <v>23</v>
      </c>
      <c r="N3019" s="2" t="s">
        <v>42</v>
      </c>
      <c r="O3019" s="3">
        <v>40</v>
      </c>
      <c r="P3019" s="13">
        <f t="shared" ref="P3019:P3024" si="616">I3019*L3019</f>
        <v>538.59</v>
      </c>
      <c r="Q3019" s="13" t="str">
        <f t="shared" ref="Q3019:Q3024" si="617">IF(O3019="","Not Delivered",IF(O3019&lt;=30,"Fast",IF(O3019&lt;=60,"Normal","Slow")))</f>
        <v>Normal</v>
      </c>
      <c r="S3019" s="21"/>
    </row>
    <row r="3020" customHeight="1" spans="1:19">
      <c r="A3020" s="2" t="s">
        <v>4885</v>
      </c>
      <c r="B3020" s="29" t="s">
        <v>1092</v>
      </c>
      <c r="C3020" s="2" t="s">
        <v>192</v>
      </c>
      <c r="D3020" s="2" t="str">
        <f t="array" ref="D3020">_xlfn.XLOOKUP(C3020,Customers!A:A,Customers!B:B)</f>
        <v>Customer 0613</v>
      </c>
      <c r="E3020" s="2" t="s">
        <v>1031</v>
      </c>
      <c r="F3020" s="2" t="str">
        <f t="array" ref="F3020">_xlfn.XLOOKUP(E3020,Restaurants!A:A,Restaurants!B:B)</f>
        <v>Restaurant 016</v>
      </c>
      <c r="G3020" s="2" t="s">
        <v>1785</v>
      </c>
      <c r="H3020" s="2" t="str">
        <f t="array" ref="H3020">_xlfn.XLOOKUP(G3020,Food_Menu!A:A,Food_Menu!B:B)</f>
        <v>Food Item 0124</v>
      </c>
      <c r="I3020" s="2">
        <f t="array" ref="I3020">_xlfn.XLOOKUP(G3020,Food_Menu!A:A,Food_Menu!D:D)</f>
        <v>195.8</v>
      </c>
      <c r="J3020" s="2" t="s">
        <v>286</v>
      </c>
      <c r="K3020" s="2" t="str">
        <f t="array" ref="K3020">_xlfn.XLOOKUP(J3020,Delivery_Partners!A:A,Delivery_Partners!B:B)</f>
        <v>Delivery Partner 160</v>
      </c>
      <c r="L3020" s="3">
        <v>3</v>
      </c>
      <c r="M3020" s="2" t="s">
        <v>23</v>
      </c>
      <c r="N3020" s="2" t="s">
        <v>24</v>
      </c>
      <c r="O3020" s="3">
        <v>58</v>
      </c>
      <c r="P3020" s="13">
        <f t="shared" si="616"/>
        <v>587.4</v>
      </c>
      <c r="Q3020" s="13" t="str">
        <f t="shared" si="617"/>
        <v>Normal</v>
      </c>
      <c r="S3020" s="21"/>
    </row>
    <row r="3021" customHeight="1" spans="1:19">
      <c r="A3021" s="2" t="s">
        <v>4886</v>
      </c>
      <c r="B3021" s="29" t="s">
        <v>2866</v>
      </c>
      <c r="C3021" s="2" t="s">
        <v>4507</v>
      </c>
      <c r="D3021" s="2" t="str">
        <f t="array" ref="D3021">_xlfn.XLOOKUP(C3021,Customers!A:A,Customers!B:B)</f>
        <v>Customer 1159</v>
      </c>
      <c r="E3021" s="2" t="s">
        <v>110</v>
      </c>
      <c r="F3021" s="2" t="str">
        <f t="array" ref="F3021">_xlfn.XLOOKUP(E3021,Restaurants!A:A,Restaurants!B:B)</f>
        <v>Restaurant 062</v>
      </c>
      <c r="G3021" s="2" t="s">
        <v>792</v>
      </c>
      <c r="H3021" s="2" t="str">
        <f t="array" ref="H3021">_xlfn.XLOOKUP(G3021,Food_Menu!A:A,Food_Menu!B:B)</f>
        <v>Food Item 0159</v>
      </c>
      <c r="I3021" s="2">
        <f t="array" ref="I3021">_xlfn.XLOOKUP(G3021,Food_Menu!A:A,Food_Menu!D:D)</f>
        <v>430.63</v>
      </c>
      <c r="J3021" s="2" t="s">
        <v>212</v>
      </c>
      <c r="K3021" s="2" t="str">
        <f t="array" ref="K3021">_xlfn.XLOOKUP(J3021,Delivery_Partners!A:A,Delivery_Partners!B:B)</f>
        <v>Delivery Partner 177</v>
      </c>
      <c r="L3021" s="3">
        <v>3</v>
      </c>
      <c r="M3021" s="2" t="s">
        <v>23</v>
      </c>
      <c r="N3021" s="2" t="s">
        <v>24</v>
      </c>
      <c r="O3021" s="3">
        <v>48</v>
      </c>
      <c r="P3021" s="13">
        <f t="shared" si="616"/>
        <v>1291.89</v>
      </c>
      <c r="Q3021" s="13" t="str">
        <f t="shared" si="617"/>
        <v>Normal</v>
      </c>
      <c r="S3021" s="21"/>
    </row>
    <row r="3022" customHeight="1" spans="1:19">
      <c r="A3022" s="2" t="s">
        <v>4887</v>
      </c>
      <c r="B3022" s="28">
        <v>45934</v>
      </c>
      <c r="C3022" s="2" t="s">
        <v>3855</v>
      </c>
      <c r="D3022" s="2" t="str">
        <f t="array" ref="D3022">_xlfn.XLOOKUP(C3022,Customers!A:A,Customers!B:B)</f>
        <v>Customer 0558</v>
      </c>
      <c r="E3022" s="2" t="s">
        <v>239</v>
      </c>
      <c r="F3022" s="2" t="str">
        <f t="array" ref="F3022">_xlfn.XLOOKUP(E3022,Restaurants!A:A,Restaurants!B:B)</f>
        <v>Restaurant 105</v>
      </c>
      <c r="G3022" s="2" t="s">
        <v>941</v>
      </c>
      <c r="H3022" s="2" t="str">
        <f t="array" ref="H3022">_xlfn.XLOOKUP(G3022,Food_Menu!A:A,Food_Menu!B:B)</f>
        <v>Food Item 0043</v>
      </c>
      <c r="I3022" s="2">
        <f t="array" ref="I3022">_xlfn.XLOOKUP(G3022,Food_Menu!A:A,Food_Menu!D:D)</f>
        <v>255.02</v>
      </c>
      <c r="J3022" s="2" t="s">
        <v>401</v>
      </c>
      <c r="K3022" s="2" t="str">
        <f t="array" ref="K3022">_xlfn.XLOOKUP(J3022,Delivery_Partners!A:A,Delivery_Partners!B:B)</f>
        <v>Delivery Partner 174</v>
      </c>
      <c r="L3022" s="3">
        <v>2</v>
      </c>
      <c r="M3022" s="2" t="s">
        <v>23</v>
      </c>
      <c r="N3022" s="2" t="s">
        <v>24</v>
      </c>
      <c r="O3022" s="3">
        <v>36</v>
      </c>
      <c r="P3022" s="13">
        <f t="shared" si="616"/>
        <v>510.04</v>
      </c>
      <c r="Q3022" s="13" t="str">
        <f t="shared" si="617"/>
        <v>Normal</v>
      </c>
      <c r="S3022" s="21"/>
    </row>
    <row r="3023" customHeight="1" spans="1:19">
      <c r="A3023" s="2" t="s">
        <v>4888</v>
      </c>
      <c r="B3023" s="29" t="s">
        <v>700</v>
      </c>
      <c r="C3023" s="2" t="s">
        <v>4889</v>
      </c>
      <c r="D3023" s="2" t="str">
        <f t="array" ref="D3023">_xlfn.XLOOKUP(C3023,Customers!A:A,Customers!B:B)</f>
        <v>Customer 0714</v>
      </c>
      <c r="E3023" s="2" t="s">
        <v>800</v>
      </c>
      <c r="F3023" s="2" t="str">
        <f t="array" ref="F3023">_xlfn.XLOOKUP(E3023,Restaurants!A:A,Restaurants!B:B)</f>
        <v>Restaurant 014</v>
      </c>
      <c r="G3023" s="2" t="s">
        <v>962</v>
      </c>
      <c r="H3023" s="2" t="str">
        <f t="array" ref="H3023">_xlfn.XLOOKUP(G3023,Food_Menu!A:A,Food_Menu!B:B)</f>
        <v>Food Item 0017</v>
      </c>
      <c r="I3023" s="2">
        <f t="array" ref="I3023">_xlfn.XLOOKUP(G3023,Food_Menu!A:A,Food_Menu!D:D)</f>
        <v>353.65</v>
      </c>
      <c r="J3023" s="2" t="s">
        <v>323</v>
      </c>
      <c r="K3023" s="2" t="str">
        <f t="array" ref="K3023">_xlfn.XLOOKUP(J3023,Delivery_Partners!A:A,Delivery_Partners!B:B)</f>
        <v>Delivery Partner 131</v>
      </c>
      <c r="L3023" s="3">
        <v>1</v>
      </c>
      <c r="M3023" s="2" t="s">
        <v>23</v>
      </c>
      <c r="N3023" s="2" t="s">
        <v>74</v>
      </c>
      <c r="O3023" s="3">
        <v>34</v>
      </c>
      <c r="P3023" s="13">
        <f t="shared" si="616"/>
        <v>353.65</v>
      </c>
      <c r="Q3023" s="13" t="str">
        <f t="shared" si="617"/>
        <v>Normal</v>
      </c>
      <c r="S3023" s="21"/>
    </row>
    <row r="3024" customHeight="1" spans="1:19">
      <c r="A3024" s="2" t="s">
        <v>4890</v>
      </c>
      <c r="B3024" s="28">
        <v>45912</v>
      </c>
      <c r="C3024" s="2" t="s">
        <v>4891</v>
      </c>
      <c r="D3024" s="2" t="str">
        <f t="array" ref="D3024">_xlfn.XLOOKUP(C3024,Customers!A:A,Customers!B:B)</f>
        <v>Customer 0975</v>
      </c>
      <c r="E3024" s="2" t="s">
        <v>1209</v>
      </c>
      <c r="F3024" s="2" t="str">
        <f t="array" ref="F3024">_xlfn.XLOOKUP(E3024,Restaurants!A:A,Restaurants!B:B)</f>
        <v>Restaurant 109</v>
      </c>
      <c r="G3024" s="2" t="s">
        <v>266</v>
      </c>
      <c r="H3024" s="2" t="str">
        <f t="array" ref="H3024">_xlfn.XLOOKUP(G3024,Food_Menu!A:A,Food_Menu!B:B)</f>
        <v>Food Item 0012</v>
      </c>
      <c r="I3024" s="2">
        <f t="array" ref="I3024">_xlfn.XLOOKUP(G3024,Food_Menu!A:A,Food_Menu!D:D)</f>
        <v>390.14</v>
      </c>
      <c r="J3024" s="2" t="s">
        <v>80</v>
      </c>
      <c r="K3024" s="2" t="str">
        <f t="array" ref="K3024">_xlfn.XLOOKUP(J3024,Delivery_Partners!A:A,Delivery_Partners!B:B)</f>
        <v>Delivery Partner 020</v>
      </c>
      <c r="L3024" s="3">
        <v>1</v>
      </c>
      <c r="M3024" s="2" t="s">
        <v>23</v>
      </c>
      <c r="N3024" s="2" t="s">
        <v>24</v>
      </c>
      <c r="O3024" s="3">
        <v>31</v>
      </c>
      <c r="P3024" s="13">
        <f t="shared" si="616"/>
        <v>390.14</v>
      </c>
      <c r="Q3024" s="13" t="str">
        <f t="shared" si="617"/>
        <v>Normal</v>
      </c>
      <c r="S3024" s="21"/>
    </row>
    <row r="3025" hidden="1" customHeight="1" spans="1:19">
      <c r="A3025" s="2" t="s">
        <v>4892</v>
      </c>
      <c r="B3025" s="28">
        <v>45693</v>
      </c>
      <c r="C3025" s="2" t="s">
        <v>2343</v>
      </c>
      <c r="D3025" s="2" t="str">
        <f t="array" ref="D3025">_xlfn.XLOOKUP(C3025,Customers!A:A,Customers!B:B)</f>
        <v>Customer 0255</v>
      </c>
      <c r="E3025" s="2" t="s">
        <v>566</v>
      </c>
      <c r="F3025" s="2" t="str">
        <f t="array" ref="F3025">_xlfn.XLOOKUP(E3025,Restaurants!A:A,Restaurants!B:B)</f>
        <v>Restaurant 072</v>
      </c>
      <c r="G3025" s="2" t="s">
        <v>400</v>
      </c>
      <c r="H3025" s="2" t="str">
        <f t="array" ref="H3025">_xlfn.XLOOKUP(G3025,Food_Menu!A:A,Food_Menu!B:B)</f>
        <v>Food Item 0090</v>
      </c>
      <c r="I3025" s="2"/>
      <c r="J3025" s="2" t="s">
        <v>1104</v>
      </c>
      <c r="K3025" s="2" t="str">
        <f t="array" ref="K3025">_xlfn.XLOOKUP(J3025,Delivery_Partners!A:A,Delivery_Partners!B:B)</f>
        <v>Delivery Partner 178</v>
      </c>
      <c r="L3025" s="3">
        <v>1</v>
      </c>
      <c r="M3025" s="2" t="s">
        <v>101</v>
      </c>
      <c r="N3025" s="2" t="s">
        <v>24</v>
      </c>
      <c r="O3025" s="2"/>
    </row>
    <row r="3026" customHeight="1" spans="1:19">
      <c r="A3026" s="2" t="s">
        <v>4893</v>
      </c>
      <c r="B3026" s="28">
        <v>45999</v>
      </c>
      <c r="C3026" s="2" t="s">
        <v>2966</v>
      </c>
      <c r="D3026" s="2" t="str">
        <f t="array" ref="D3026">_xlfn.XLOOKUP(C3026,Customers!A:A,Customers!B:B)</f>
        <v>Customer 1091</v>
      </c>
      <c r="E3026" s="2" t="s">
        <v>747</v>
      </c>
      <c r="F3026" s="2" t="str">
        <f t="array" ref="F3026">_xlfn.XLOOKUP(E3026,Restaurants!A:A,Restaurants!B:B)</f>
        <v>Restaurant 006</v>
      </c>
      <c r="G3026" s="2" t="s">
        <v>1506</v>
      </c>
      <c r="H3026" s="2" t="str">
        <f t="array" ref="H3026">_xlfn.XLOOKUP(G3026,Food_Menu!A:A,Food_Menu!B:B)</f>
        <v>Food Item 0112</v>
      </c>
      <c r="I3026" s="2">
        <f t="array" ref="I3026">_xlfn.XLOOKUP(G3026,Food_Menu!A:A,Food_Menu!D:D)</f>
        <v>97.22</v>
      </c>
      <c r="J3026" s="2" t="s">
        <v>470</v>
      </c>
      <c r="K3026" s="2" t="str">
        <f t="array" ref="K3026">_xlfn.XLOOKUP(J3026,Delivery_Partners!A:A,Delivery_Partners!B:B)</f>
        <v>Delivery Partner 006</v>
      </c>
      <c r="L3026" s="3">
        <v>2</v>
      </c>
      <c r="M3026" s="2" t="s">
        <v>23</v>
      </c>
      <c r="N3026" s="2" t="s">
        <v>24</v>
      </c>
      <c r="O3026" s="3">
        <v>38</v>
      </c>
      <c r="P3026" s="13">
        <f t="shared" ref="P3026:P3028" si="618">I3026*L3026</f>
        <v>194.44</v>
      </c>
      <c r="Q3026" s="13" t="str">
        <f t="shared" ref="Q3026:Q3028" si="619">IF(O3026="","Not Delivered",IF(O3026&lt;=30,"Fast",IF(O3026&lt;=60,"Normal","Slow")))</f>
        <v>Normal</v>
      </c>
      <c r="S3026" s="21"/>
    </row>
    <row r="3027" customHeight="1" spans="1:19">
      <c r="A3027" s="2" t="s">
        <v>4894</v>
      </c>
      <c r="B3027" s="28">
        <v>45904</v>
      </c>
      <c r="C3027" s="2" t="s">
        <v>2493</v>
      </c>
      <c r="D3027" s="2" t="str">
        <f t="array" ref="D3027">_xlfn.XLOOKUP(C3027,Customers!A:A,Customers!B:B)</f>
        <v>Customer 0222</v>
      </c>
      <c r="E3027" s="2" t="s">
        <v>634</v>
      </c>
      <c r="F3027" s="2" t="str">
        <f t="array" ref="F3027">_xlfn.XLOOKUP(E3027,Restaurants!A:A,Restaurants!B:B)</f>
        <v>Restaurant 087</v>
      </c>
      <c r="G3027" s="2" t="s">
        <v>1086</v>
      </c>
      <c r="H3027" s="2" t="str">
        <f t="array" ref="H3027">_xlfn.XLOOKUP(G3027,Food_Menu!A:A,Food_Menu!B:B)</f>
        <v>Food Item 0173</v>
      </c>
      <c r="I3027" s="2">
        <f t="array" ref="I3027">_xlfn.XLOOKUP(G3027,Food_Menu!A:A,Food_Menu!D:D)</f>
        <v>407.21</v>
      </c>
      <c r="J3027" s="2" t="s">
        <v>481</v>
      </c>
      <c r="K3027" s="2" t="str">
        <f t="array" ref="K3027">_xlfn.XLOOKUP(J3027,Delivery_Partners!A:A,Delivery_Partners!B:B)</f>
        <v>Delivery Partner 100</v>
      </c>
      <c r="L3027" s="3">
        <v>1</v>
      </c>
      <c r="M3027" s="2" t="s">
        <v>23</v>
      </c>
      <c r="N3027" s="2" t="s">
        <v>74</v>
      </c>
      <c r="O3027" s="3">
        <v>36</v>
      </c>
      <c r="P3027" s="13">
        <f t="shared" si="618"/>
        <v>407.21</v>
      </c>
      <c r="Q3027" s="13" t="str">
        <f t="shared" si="619"/>
        <v>Normal</v>
      </c>
      <c r="S3027" s="21"/>
    </row>
    <row r="3028" customHeight="1" spans="1:19">
      <c r="A3028" s="2" t="s">
        <v>4895</v>
      </c>
      <c r="B3028" s="29" t="s">
        <v>787</v>
      </c>
      <c r="C3028" s="2" t="s">
        <v>4896</v>
      </c>
      <c r="D3028" s="2" t="str">
        <f t="array" ref="D3028">_xlfn.XLOOKUP(C3028,Customers!A:A,Customers!B:B)</f>
        <v>Customer 1196</v>
      </c>
      <c r="E3028" s="2" t="s">
        <v>350</v>
      </c>
      <c r="F3028" s="2" t="str">
        <f t="array" ref="F3028">_xlfn.XLOOKUP(E3028,Restaurants!A:A,Restaurants!B:B)</f>
        <v>Restaurant 001</v>
      </c>
      <c r="G3028" s="2" t="s">
        <v>202</v>
      </c>
      <c r="H3028" s="2" t="str">
        <f t="array" ref="H3028">_xlfn.XLOOKUP(G3028,Food_Menu!A:A,Food_Menu!B:B)</f>
        <v>Food Item 0096</v>
      </c>
      <c r="I3028" s="2">
        <f t="array" ref="I3028">_xlfn.XLOOKUP(G3028,Food_Menu!A:A,Food_Menu!D:D)</f>
        <v>399.57</v>
      </c>
      <c r="J3028" s="2" t="s">
        <v>35</v>
      </c>
      <c r="K3028" s="2" t="str">
        <f t="array" ref="K3028">_xlfn.XLOOKUP(J3028,Delivery_Partners!A:A,Delivery_Partners!B:B)</f>
        <v>Delivery Partner 081</v>
      </c>
      <c r="L3028" s="3">
        <v>2</v>
      </c>
      <c r="M3028" s="2" t="s">
        <v>23</v>
      </c>
      <c r="N3028" s="2" t="s">
        <v>24</v>
      </c>
      <c r="O3028" s="3">
        <v>22</v>
      </c>
      <c r="P3028" s="13">
        <f t="shared" si="618"/>
        <v>799.14</v>
      </c>
      <c r="Q3028" s="13" t="str">
        <f t="shared" si="619"/>
        <v>Fast</v>
      </c>
      <c r="S3028" s="21"/>
    </row>
    <row r="3029" hidden="1" customHeight="1" spans="1:19">
      <c r="A3029" s="2" t="s">
        <v>4897</v>
      </c>
      <c r="B3029" s="29" t="s">
        <v>161</v>
      </c>
      <c r="C3029" s="2" t="s">
        <v>38</v>
      </c>
      <c r="D3029" s="2" t="str">
        <f t="array" ref="D3029">_xlfn.XLOOKUP(C3029,Customers!A:A,Customers!B:B)</f>
        <v>Customer 0768</v>
      </c>
      <c r="E3029" s="2" t="s">
        <v>712</v>
      </c>
      <c r="F3029" s="2" t="str">
        <f t="array" ref="F3029">_xlfn.XLOOKUP(E3029,Restaurants!A:A,Restaurants!B:B)</f>
        <v>Restaurant 074</v>
      </c>
      <c r="G3029" s="2" t="s">
        <v>144</v>
      </c>
      <c r="H3029" s="2" t="str">
        <f t="array" ref="H3029">_xlfn.XLOOKUP(G3029,Food_Menu!A:A,Food_Menu!B:B)</f>
        <v>Food Item 0118</v>
      </c>
      <c r="I3029" s="2"/>
      <c r="J3029" s="2" t="s">
        <v>877</v>
      </c>
      <c r="K3029" s="2" t="str">
        <f t="array" ref="K3029">_xlfn.XLOOKUP(J3029,Delivery_Partners!A:A,Delivery_Partners!B:B)</f>
        <v>Delivery Partner 123</v>
      </c>
      <c r="L3029" s="3">
        <v>2</v>
      </c>
      <c r="M3029" s="2" t="s">
        <v>101</v>
      </c>
      <c r="N3029" s="2" t="s">
        <v>74</v>
      </c>
      <c r="O3029" s="2"/>
    </row>
    <row r="3030" customHeight="1" spans="1:19">
      <c r="A3030" s="2" t="s">
        <v>4898</v>
      </c>
      <c r="B3030" s="29" t="s">
        <v>743</v>
      </c>
      <c r="C3030" s="2" t="s">
        <v>2958</v>
      </c>
      <c r="D3030" s="2" t="str">
        <f t="array" ref="D3030">_xlfn.XLOOKUP(C3030,Customers!A:A,Customers!B:B)</f>
        <v>Customer 0623</v>
      </c>
      <c r="E3030" s="2" t="s">
        <v>249</v>
      </c>
      <c r="F3030" s="2" t="str">
        <f t="array" ref="F3030">_xlfn.XLOOKUP(E3030,Restaurants!A:A,Restaurants!B:B)</f>
        <v>Restaurant 061</v>
      </c>
      <c r="G3030" s="2" t="s">
        <v>1516</v>
      </c>
      <c r="H3030" s="2" t="str">
        <f t="array" ref="H3030">_xlfn.XLOOKUP(G3030,Food_Menu!A:A,Food_Menu!B:B)</f>
        <v>Food Item 0215</v>
      </c>
      <c r="I3030" s="2">
        <f t="array" ref="I3030">_xlfn.XLOOKUP(G3030,Food_Menu!A:A,Food_Menu!D:D)</f>
        <v>131.38</v>
      </c>
      <c r="J3030" s="2" t="s">
        <v>474</v>
      </c>
      <c r="K3030" s="2" t="str">
        <f t="array" ref="K3030">_xlfn.XLOOKUP(J3030,Delivery_Partners!A:A,Delivery_Partners!B:B)</f>
        <v>Delivery Partner 141</v>
      </c>
      <c r="L3030" s="3">
        <v>1</v>
      </c>
      <c r="M3030" s="2" t="s">
        <v>23</v>
      </c>
      <c r="N3030" s="2" t="s">
        <v>24</v>
      </c>
      <c r="O3030" s="3">
        <v>33</v>
      </c>
      <c r="P3030" s="13">
        <f t="shared" ref="P3030:P3040" si="620">I3030*L3030</f>
        <v>131.38</v>
      </c>
      <c r="Q3030" s="13" t="str">
        <f t="shared" ref="Q3030:Q3040" si="621">IF(O3030="","Not Delivered",IF(O3030&lt;=30,"Fast",IF(O3030&lt;=60,"Normal","Slow")))</f>
        <v>Normal</v>
      </c>
      <c r="S3030" s="21"/>
    </row>
    <row r="3031" customHeight="1" spans="1:19">
      <c r="A3031" s="2" t="s">
        <v>4899</v>
      </c>
      <c r="B3031" s="29" t="s">
        <v>1254</v>
      </c>
      <c r="C3031" s="2" t="s">
        <v>186</v>
      </c>
      <c r="D3031" s="2" t="str">
        <f t="array" ref="D3031">_xlfn.XLOOKUP(C3031,Customers!A:A,Customers!B:B)</f>
        <v>Customer 0253</v>
      </c>
      <c r="E3031" s="2" t="s">
        <v>1309</v>
      </c>
      <c r="F3031" s="2" t="str">
        <f t="array" ref="F3031">_xlfn.XLOOKUP(E3031,Restaurants!A:A,Restaurants!B:B)</f>
        <v>Restaurant 090</v>
      </c>
      <c r="G3031" s="2" t="s">
        <v>79</v>
      </c>
      <c r="H3031" s="2" t="str">
        <f t="array" ref="H3031">_xlfn.XLOOKUP(G3031,Food_Menu!A:A,Food_Menu!B:B)</f>
        <v>Food Item 0165</v>
      </c>
      <c r="I3031" s="2">
        <f t="array" ref="I3031">_xlfn.XLOOKUP(G3031,Food_Menu!A:A,Food_Menu!D:D)</f>
        <v>508.61</v>
      </c>
      <c r="J3031" s="2" t="s">
        <v>1080</v>
      </c>
      <c r="K3031" s="2" t="str">
        <f t="array" ref="K3031">_xlfn.XLOOKUP(J3031,Delivery_Partners!A:A,Delivery_Partners!B:B)</f>
        <v>Delivery Partner 133</v>
      </c>
      <c r="L3031" s="3">
        <v>1</v>
      </c>
      <c r="M3031" s="2" t="s">
        <v>23</v>
      </c>
      <c r="N3031" s="2" t="s">
        <v>24</v>
      </c>
      <c r="O3031" s="3">
        <v>40</v>
      </c>
      <c r="P3031" s="13">
        <f t="shared" si="620"/>
        <v>508.61</v>
      </c>
      <c r="Q3031" s="13" t="str">
        <f t="shared" si="621"/>
        <v>Normal</v>
      </c>
      <c r="S3031" s="21"/>
    </row>
    <row r="3032" customHeight="1" spans="1:19">
      <c r="A3032" s="2" t="s">
        <v>4900</v>
      </c>
      <c r="B3032" s="28">
        <v>45871</v>
      </c>
      <c r="C3032" s="2" t="s">
        <v>3953</v>
      </c>
      <c r="D3032" s="2" t="str">
        <f t="array" ref="D3032">_xlfn.XLOOKUP(C3032,Customers!A:A,Customers!B:B)</f>
        <v>Customer 0683</v>
      </c>
      <c r="E3032" s="2" t="s">
        <v>532</v>
      </c>
      <c r="F3032" s="2" t="str">
        <f t="array" ref="F3032">_xlfn.XLOOKUP(E3032,Restaurants!A:A,Restaurants!B:B)</f>
        <v>Restaurant 046</v>
      </c>
      <c r="G3032" s="2" t="s">
        <v>1063</v>
      </c>
      <c r="H3032" s="2" t="str">
        <f t="array" ref="H3032">_xlfn.XLOOKUP(G3032,Food_Menu!A:A,Food_Menu!B:B)</f>
        <v>Food Item 0153</v>
      </c>
      <c r="I3032" s="2">
        <f t="array" ref="I3032">_xlfn.XLOOKUP(G3032,Food_Menu!A:A,Food_Menu!D:D)</f>
        <v>322.66</v>
      </c>
      <c r="J3032" s="2" t="s">
        <v>41</v>
      </c>
      <c r="K3032" s="2" t="str">
        <f t="array" ref="K3032">_xlfn.XLOOKUP(J3032,Delivery_Partners!A:A,Delivery_Partners!B:B)</f>
        <v>Delivery Partner 041</v>
      </c>
      <c r="L3032" s="3">
        <v>2</v>
      </c>
      <c r="M3032" s="2" t="s">
        <v>23</v>
      </c>
      <c r="N3032" s="2" t="s">
        <v>24</v>
      </c>
      <c r="O3032" s="3">
        <v>47</v>
      </c>
      <c r="P3032" s="13">
        <f t="shared" si="620"/>
        <v>645.32</v>
      </c>
      <c r="Q3032" s="13" t="str">
        <f t="shared" si="621"/>
        <v>Normal</v>
      </c>
      <c r="S3032" s="21"/>
    </row>
    <row r="3033" customHeight="1" spans="1:19">
      <c r="A3033" s="2" t="s">
        <v>4901</v>
      </c>
      <c r="B3033" s="29" t="s">
        <v>2013</v>
      </c>
      <c r="C3033" s="2" t="s">
        <v>3070</v>
      </c>
      <c r="D3033" s="2" t="str">
        <f t="array" ref="D3033">_xlfn.XLOOKUP(C3033,Customers!A:A,Customers!B:B)</f>
        <v>Customer 0664</v>
      </c>
      <c r="E3033" s="2" t="s">
        <v>871</v>
      </c>
      <c r="F3033" s="2" t="str">
        <f t="array" ref="F3033">_xlfn.XLOOKUP(E3033,Restaurants!A:A,Restaurants!B:B)</f>
        <v>Restaurant 015</v>
      </c>
      <c r="G3033" s="2" t="s">
        <v>946</v>
      </c>
      <c r="H3033" s="2" t="str">
        <f t="array" ref="H3033">_xlfn.XLOOKUP(G3033,Food_Menu!A:A,Food_Menu!B:B)</f>
        <v>Food Item 0081</v>
      </c>
      <c r="I3033" s="2">
        <f t="array" ref="I3033">_xlfn.XLOOKUP(G3033,Food_Menu!A:A,Food_Menu!D:D)</f>
        <v>453.95</v>
      </c>
      <c r="J3033" s="2" t="s">
        <v>1239</v>
      </c>
      <c r="K3033" s="2" t="str">
        <f t="array" ref="K3033">_xlfn.XLOOKUP(J3033,Delivery_Partners!A:A,Delivery_Partners!B:B)</f>
        <v>Delivery Partner 136</v>
      </c>
      <c r="L3033" s="3">
        <v>1</v>
      </c>
      <c r="M3033" s="2" t="s">
        <v>23</v>
      </c>
      <c r="N3033" s="2" t="s">
        <v>24</v>
      </c>
      <c r="O3033" s="3">
        <v>15</v>
      </c>
      <c r="P3033" s="13">
        <f t="shared" si="620"/>
        <v>453.95</v>
      </c>
      <c r="Q3033" s="13" t="str">
        <f t="shared" si="621"/>
        <v>Fast</v>
      </c>
      <c r="S3033" s="21"/>
    </row>
    <row r="3034" customHeight="1" spans="1:19">
      <c r="A3034" s="2" t="s">
        <v>4902</v>
      </c>
      <c r="B3034" s="29" t="s">
        <v>1029</v>
      </c>
      <c r="C3034" s="2" t="s">
        <v>3229</v>
      </c>
      <c r="D3034" s="2" t="str">
        <f t="array" ref="D3034">_xlfn.XLOOKUP(C3034,Customers!A:A,Customers!B:B)</f>
        <v>Customer 1181</v>
      </c>
      <c r="E3034" s="2" t="s">
        <v>275</v>
      </c>
      <c r="F3034" s="2" t="str">
        <f t="array" ref="F3034">_xlfn.XLOOKUP(E3034,Restaurants!A:A,Restaurants!B:B)</f>
        <v>Restaurant 047</v>
      </c>
      <c r="G3034" s="2" t="s">
        <v>675</v>
      </c>
      <c r="H3034" s="2" t="str">
        <f t="array" ref="H3034">_xlfn.XLOOKUP(G3034,Food_Menu!A:A,Food_Menu!B:B)</f>
        <v>Food Item 0034</v>
      </c>
      <c r="I3034" s="2">
        <f t="array" ref="I3034">_xlfn.XLOOKUP(G3034,Food_Menu!A:A,Food_Menu!D:D)</f>
        <v>185.13</v>
      </c>
      <c r="J3034" s="2" t="s">
        <v>1325</v>
      </c>
      <c r="K3034" s="2" t="str">
        <f t="array" ref="K3034">_xlfn.XLOOKUP(J3034,Delivery_Partners!A:A,Delivery_Partners!B:B)</f>
        <v>Delivery Partner 137</v>
      </c>
      <c r="L3034" s="3">
        <v>3</v>
      </c>
      <c r="M3034" s="2" t="s">
        <v>23</v>
      </c>
      <c r="N3034" s="2" t="s">
        <v>24</v>
      </c>
      <c r="O3034" s="3">
        <v>31</v>
      </c>
      <c r="P3034" s="13">
        <f t="shared" si="620"/>
        <v>555.39</v>
      </c>
      <c r="Q3034" s="13" t="str">
        <f t="shared" si="621"/>
        <v>Normal</v>
      </c>
      <c r="S3034" s="21"/>
    </row>
    <row r="3035" customHeight="1" spans="1:19">
      <c r="A3035" s="2" t="s">
        <v>4903</v>
      </c>
      <c r="B3035" s="28">
        <v>45942</v>
      </c>
      <c r="C3035" s="2" t="s">
        <v>668</v>
      </c>
      <c r="D3035" s="2" t="str">
        <f t="array" ref="D3035">_xlfn.XLOOKUP(C3035,Customers!A:A,Customers!B:B)</f>
        <v>Customer 1002</v>
      </c>
      <c r="E3035" s="2" t="s">
        <v>586</v>
      </c>
      <c r="F3035" s="2" t="str">
        <f t="array" ref="F3035">_xlfn.XLOOKUP(E3035,Restaurants!A:A,Restaurants!B:B)</f>
        <v>Restaurant 092</v>
      </c>
      <c r="G3035" s="2" t="s">
        <v>659</v>
      </c>
      <c r="H3035" s="2" t="str">
        <f t="array" ref="H3035">_xlfn.XLOOKUP(G3035,Food_Menu!A:A,Food_Menu!B:B)</f>
        <v>Food Item 0203</v>
      </c>
      <c r="I3035" s="2">
        <f t="array" ref="I3035">_xlfn.XLOOKUP(G3035,Food_Menu!A:A,Food_Menu!D:D)</f>
        <v>406.91</v>
      </c>
      <c r="J3035" s="2" t="s">
        <v>909</v>
      </c>
      <c r="K3035" s="2" t="str">
        <f t="array" ref="K3035">_xlfn.XLOOKUP(J3035,Delivery_Partners!A:A,Delivery_Partners!B:B)</f>
        <v>Delivery Partner 005</v>
      </c>
      <c r="L3035" s="3">
        <v>3</v>
      </c>
      <c r="M3035" s="2" t="s">
        <v>23</v>
      </c>
      <c r="N3035" s="2" t="s">
        <v>24</v>
      </c>
      <c r="O3035" s="3">
        <v>30</v>
      </c>
      <c r="P3035" s="13">
        <f t="shared" si="620"/>
        <v>1220.73</v>
      </c>
      <c r="Q3035" s="13" t="str">
        <f t="shared" si="621"/>
        <v>Fast</v>
      </c>
      <c r="S3035" s="21"/>
    </row>
    <row r="3036" customHeight="1" spans="1:19">
      <c r="A3036" s="2" t="s">
        <v>4904</v>
      </c>
      <c r="B3036" s="29" t="s">
        <v>58</v>
      </c>
      <c r="C3036" s="2" t="s">
        <v>4905</v>
      </c>
      <c r="D3036" s="2" t="str">
        <f t="array" ref="D3036">_xlfn.XLOOKUP(C3036,Customers!A:A,Customers!B:B)</f>
        <v>Customer 0580</v>
      </c>
      <c r="E3036" s="2" t="s">
        <v>706</v>
      </c>
      <c r="F3036" s="2" t="str">
        <f t="array" ref="F3036">_xlfn.XLOOKUP(E3036,Restaurants!A:A,Restaurants!B:B)</f>
        <v>Restaurant 115</v>
      </c>
      <c r="G3036" s="2" t="s">
        <v>1180</v>
      </c>
      <c r="H3036" s="2" t="str">
        <f t="array" ref="H3036">_xlfn.XLOOKUP(G3036,Food_Menu!A:A,Food_Menu!B:B)</f>
        <v>Food Item 0122</v>
      </c>
      <c r="I3036" s="2">
        <f t="array" ref="I3036">_xlfn.XLOOKUP(G3036,Food_Menu!A:A,Food_Menu!D:D)</f>
        <v>199.81</v>
      </c>
      <c r="J3036" s="2" t="s">
        <v>1481</v>
      </c>
      <c r="K3036" s="2" t="str">
        <f t="array" ref="K3036">_xlfn.XLOOKUP(J3036,Delivery_Partners!A:A,Delivery_Partners!B:B)</f>
        <v>Delivery Partner 115</v>
      </c>
      <c r="L3036" s="3">
        <v>1</v>
      </c>
      <c r="M3036" s="2" t="s">
        <v>23</v>
      </c>
      <c r="N3036" s="2" t="s">
        <v>24</v>
      </c>
      <c r="O3036" s="3">
        <v>29</v>
      </c>
      <c r="P3036" s="13">
        <f t="shared" si="620"/>
        <v>199.81</v>
      </c>
      <c r="Q3036" s="13" t="str">
        <f t="shared" si="621"/>
        <v>Fast</v>
      </c>
      <c r="S3036" s="21"/>
    </row>
    <row r="3037" customHeight="1" spans="1:19">
      <c r="A3037" s="2" t="s">
        <v>4906</v>
      </c>
      <c r="B3037" s="29" t="s">
        <v>1459</v>
      </c>
      <c r="C3037" s="2" t="s">
        <v>1062</v>
      </c>
      <c r="D3037" s="2" t="str">
        <f t="array" ref="D3037">_xlfn.XLOOKUP(C3037,Customers!A:A,Customers!B:B)</f>
        <v>Customer 0468</v>
      </c>
      <c r="E3037" s="2" t="s">
        <v>702</v>
      </c>
      <c r="F3037" s="2" t="str">
        <f t="array" ref="F3037">_xlfn.XLOOKUP(E3037,Restaurants!A:A,Restaurants!B:B)</f>
        <v>Restaurant 025</v>
      </c>
      <c r="G3037" s="2" t="s">
        <v>1554</v>
      </c>
      <c r="H3037" s="2" t="str">
        <f t="array" ref="H3037">_xlfn.XLOOKUP(G3037,Food_Menu!A:A,Food_Menu!B:B)</f>
        <v>Food Item 0018</v>
      </c>
      <c r="I3037" s="2">
        <f t="array" ref="I3037">_xlfn.XLOOKUP(G3037,Food_Menu!A:A,Food_Menu!D:D)</f>
        <v>648.66</v>
      </c>
      <c r="J3037" s="2" t="s">
        <v>427</v>
      </c>
      <c r="K3037" s="2" t="str">
        <f t="array" ref="K3037">_xlfn.XLOOKUP(J3037,Delivery_Partners!A:A,Delivery_Partners!B:B)</f>
        <v>Delivery Partner 023</v>
      </c>
      <c r="L3037" s="3">
        <v>2</v>
      </c>
      <c r="M3037" s="2" t="s">
        <v>23</v>
      </c>
      <c r="N3037" s="2" t="s">
        <v>24</v>
      </c>
      <c r="O3037" s="3">
        <v>22</v>
      </c>
      <c r="P3037" s="13">
        <f t="shared" si="620"/>
        <v>1297.32</v>
      </c>
      <c r="Q3037" s="13" t="str">
        <f t="shared" si="621"/>
        <v>Fast</v>
      </c>
      <c r="S3037" s="21"/>
    </row>
    <row r="3038" customHeight="1" spans="1:19">
      <c r="A3038" s="2" t="s">
        <v>4907</v>
      </c>
      <c r="B3038" s="29" t="s">
        <v>2247</v>
      </c>
      <c r="C3038" s="2" t="s">
        <v>2059</v>
      </c>
      <c r="D3038" s="2" t="str">
        <f t="array" ref="D3038">_xlfn.XLOOKUP(C3038,Customers!A:A,Customers!B:B)</f>
        <v>Customer 0465</v>
      </c>
      <c r="E3038" s="2" t="s">
        <v>46</v>
      </c>
      <c r="F3038" s="2" t="str">
        <f t="array" ref="F3038">_xlfn.XLOOKUP(E3038,Restaurants!A:A,Restaurants!B:B)</f>
        <v>Restaurant 043</v>
      </c>
      <c r="G3038" s="2" t="s">
        <v>587</v>
      </c>
      <c r="H3038" s="2" t="str">
        <f t="array" ref="H3038">_xlfn.XLOOKUP(G3038,Food_Menu!A:A,Food_Menu!B:B)</f>
        <v>Food Item 0107</v>
      </c>
      <c r="I3038" s="2">
        <f t="array" ref="I3038">_xlfn.XLOOKUP(G3038,Food_Menu!A:A,Food_Menu!D:D)</f>
        <v>548.61</v>
      </c>
      <c r="J3038" s="2" t="s">
        <v>592</v>
      </c>
      <c r="K3038" s="2" t="str">
        <f t="array" ref="K3038">_xlfn.XLOOKUP(J3038,Delivery_Partners!A:A,Delivery_Partners!B:B)</f>
        <v>Delivery Partner 102</v>
      </c>
      <c r="L3038" s="3">
        <v>3</v>
      </c>
      <c r="M3038" s="2" t="s">
        <v>23</v>
      </c>
      <c r="N3038" s="2" t="s">
        <v>55</v>
      </c>
      <c r="O3038" s="3">
        <v>26</v>
      </c>
      <c r="P3038" s="13">
        <f t="shared" si="620"/>
        <v>1645.83</v>
      </c>
      <c r="Q3038" s="13" t="str">
        <f t="shared" si="621"/>
        <v>Fast</v>
      </c>
      <c r="S3038" s="21"/>
    </row>
    <row r="3039" customHeight="1" spans="1:19">
      <c r="A3039" s="2" t="s">
        <v>4908</v>
      </c>
      <c r="B3039" s="28">
        <v>45810</v>
      </c>
      <c r="C3039" s="2" t="s">
        <v>1776</v>
      </c>
      <c r="D3039" s="2" t="str">
        <f t="array" ref="D3039">_xlfn.XLOOKUP(C3039,Customers!A:A,Customers!B:B)</f>
        <v>Customer 0455</v>
      </c>
      <c r="E3039" s="2" t="s">
        <v>105</v>
      </c>
      <c r="F3039" s="2" t="str">
        <f t="array" ref="F3039">_xlfn.XLOOKUP(E3039,Restaurants!A:A,Restaurants!B:B)</f>
        <v>Restaurant 106</v>
      </c>
      <c r="G3039" s="2" t="s">
        <v>524</v>
      </c>
      <c r="H3039" s="2" t="str">
        <f t="array" ref="H3039">_xlfn.XLOOKUP(G3039,Food_Menu!A:A,Food_Menu!B:B)</f>
        <v>Food Item 0021</v>
      </c>
      <c r="I3039" s="2">
        <f t="array" ref="I3039">_xlfn.XLOOKUP(G3039,Food_Menu!A:A,Food_Menu!D:D)</f>
        <v>572.3</v>
      </c>
      <c r="J3039" s="2" t="s">
        <v>41</v>
      </c>
      <c r="K3039" s="2" t="str">
        <f t="array" ref="K3039">_xlfn.XLOOKUP(J3039,Delivery_Partners!A:A,Delivery_Partners!B:B)</f>
        <v>Delivery Partner 041</v>
      </c>
      <c r="L3039" s="3">
        <v>3</v>
      </c>
      <c r="M3039" s="2" t="s">
        <v>23</v>
      </c>
      <c r="N3039" s="2" t="s">
        <v>24</v>
      </c>
      <c r="O3039" s="3">
        <v>22</v>
      </c>
      <c r="P3039" s="13">
        <f t="shared" si="620"/>
        <v>1716.9</v>
      </c>
      <c r="Q3039" s="13" t="str">
        <f t="shared" si="621"/>
        <v>Fast</v>
      </c>
      <c r="S3039" s="21"/>
    </row>
    <row r="3040" customHeight="1" spans="1:19">
      <c r="A3040" s="2" t="s">
        <v>4909</v>
      </c>
      <c r="B3040" s="29" t="s">
        <v>846</v>
      </c>
      <c r="C3040" s="2" t="s">
        <v>2220</v>
      </c>
      <c r="D3040" s="2" t="str">
        <f t="array" ref="D3040">_xlfn.XLOOKUP(C3040,Customers!A:A,Customers!B:B)</f>
        <v>Customer 0017</v>
      </c>
      <c r="E3040" s="2" t="s">
        <v>523</v>
      </c>
      <c r="F3040" s="2" t="str">
        <f t="array" ref="F3040">_xlfn.XLOOKUP(E3040,Restaurants!A:A,Restaurants!B:B)</f>
        <v>Restaurant 038</v>
      </c>
      <c r="G3040" s="2" t="s">
        <v>596</v>
      </c>
      <c r="H3040" s="2" t="str">
        <f t="array" ref="H3040">_xlfn.XLOOKUP(G3040,Food_Menu!A:A,Food_Menu!B:B)</f>
        <v>Food Item 0216</v>
      </c>
      <c r="I3040" s="2">
        <f t="array" ref="I3040">_xlfn.XLOOKUP(G3040,Food_Menu!A:A,Food_Menu!D:D)</f>
        <v>488.7</v>
      </c>
      <c r="J3040" s="2" t="s">
        <v>1557</v>
      </c>
      <c r="K3040" s="2" t="str">
        <f t="array" ref="K3040">_xlfn.XLOOKUP(J3040,Delivery_Partners!A:A,Delivery_Partners!B:B)</f>
        <v>Delivery Partner 065</v>
      </c>
      <c r="L3040" s="3">
        <v>2</v>
      </c>
      <c r="M3040" s="2" t="s">
        <v>23</v>
      </c>
      <c r="N3040" s="2" t="s">
        <v>24</v>
      </c>
      <c r="O3040" s="3">
        <v>45</v>
      </c>
      <c r="P3040" s="13">
        <f t="shared" si="620"/>
        <v>977.4</v>
      </c>
      <c r="Q3040" s="13" t="str">
        <f t="shared" si="621"/>
        <v>Normal</v>
      </c>
      <c r="S3040" s="21"/>
    </row>
    <row r="3041" hidden="1" customHeight="1" spans="1:19">
      <c r="A3041" s="2" t="s">
        <v>4910</v>
      </c>
      <c r="B3041" s="29" t="s">
        <v>2420</v>
      </c>
      <c r="C3041" s="2" t="s">
        <v>2586</v>
      </c>
      <c r="D3041" s="2" t="str">
        <f t="array" ref="D3041">_xlfn.XLOOKUP(C3041,Customers!A:A,Customers!B:B)</f>
        <v>Customer 0044</v>
      </c>
      <c r="E3041" s="2" t="s">
        <v>1072</v>
      </c>
      <c r="F3041" s="2" t="str">
        <f t="array" ref="F3041">_xlfn.XLOOKUP(E3041,Restaurants!A:A,Restaurants!B:B)</f>
        <v>Restaurant 030</v>
      </c>
      <c r="G3041" s="2" t="s">
        <v>751</v>
      </c>
      <c r="H3041" s="2" t="str">
        <f t="array" ref="H3041">_xlfn.XLOOKUP(G3041,Food_Menu!A:A,Food_Menu!B:B)</f>
        <v>Food Item 0117</v>
      </c>
      <c r="I3041" s="2"/>
      <c r="J3041" s="2" t="s">
        <v>422</v>
      </c>
      <c r="K3041" s="2" t="str">
        <f t="array" ref="K3041">_xlfn.XLOOKUP(J3041,Delivery_Partners!A:A,Delivery_Partners!B:B)</f>
        <v>Delivery Partner 049</v>
      </c>
      <c r="L3041" s="3">
        <v>4</v>
      </c>
      <c r="M3041" s="2" t="s">
        <v>189</v>
      </c>
      <c r="N3041" s="2" t="s">
        <v>42</v>
      </c>
      <c r="O3041" s="2"/>
    </row>
    <row r="3042" customHeight="1" spans="1:19">
      <c r="A3042" s="2" t="s">
        <v>4911</v>
      </c>
      <c r="B3042" s="28">
        <v>45817</v>
      </c>
      <c r="C3042" s="2" t="s">
        <v>4366</v>
      </c>
      <c r="D3042" s="2" t="str">
        <f t="array" ref="D3042">_xlfn.XLOOKUP(C3042,Customers!A:A,Customers!B:B)</f>
        <v>Customer 0902</v>
      </c>
      <c r="E3042" s="2" t="s">
        <v>1711</v>
      </c>
      <c r="F3042" s="2" t="str">
        <f t="array" ref="F3042">_xlfn.XLOOKUP(E3042,Restaurants!A:A,Restaurants!B:B)</f>
        <v>Restaurant 100</v>
      </c>
      <c r="G3042" s="2" t="s">
        <v>1086</v>
      </c>
      <c r="H3042" s="2" t="str">
        <f t="array" ref="H3042">_xlfn.XLOOKUP(G3042,Food_Menu!A:A,Food_Menu!B:B)</f>
        <v>Food Item 0173</v>
      </c>
      <c r="I3042" s="2">
        <f t="array" ref="I3042">_xlfn.XLOOKUP(G3042,Food_Menu!A:A,Food_Menu!D:D)</f>
        <v>407.21</v>
      </c>
      <c r="J3042" s="2" t="s">
        <v>159</v>
      </c>
      <c r="K3042" s="2" t="str">
        <f t="array" ref="K3042">_xlfn.XLOOKUP(J3042,Delivery_Partners!A:A,Delivery_Partners!B:B)</f>
        <v>Delivery Partner 156</v>
      </c>
      <c r="L3042" s="3">
        <v>1</v>
      </c>
      <c r="M3042" s="2" t="s">
        <v>23</v>
      </c>
      <c r="N3042" s="2" t="s">
        <v>55</v>
      </c>
      <c r="O3042" s="3">
        <v>39</v>
      </c>
      <c r="P3042" s="13">
        <f t="shared" ref="P3042:P3047" si="622">I3042*L3042</f>
        <v>407.21</v>
      </c>
      <c r="Q3042" s="13" t="str">
        <f t="shared" ref="Q3042:Q3047" si="623">IF(O3042="","Not Delivered",IF(O3042&lt;=30,"Fast",IF(O3042&lt;=60,"Normal","Slow")))</f>
        <v>Normal</v>
      </c>
      <c r="S3042" s="21"/>
    </row>
    <row r="3043" customHeight="1" spans="1:19">
      <c r="A3043" s="2" t="s">
        <v>4912</v>
      </c>
      <c r="B3043" s="29" t="s">
        <v>1206</v>
      </c>
      <c r="C3043" s="2" t="s">
        <v>3447</v>
      </c>
      <c r="D3043" s="2" t="str">
        <f t="array" ref="D3043">_xlfn.XLOOKUP(C3043,Customers!A:A,Customers!B:B)</f>
        <v>Customer 0305</v>
      </c>
      <c r="E3043" s="2" t="s">
        <v>1191</v>
      </c>
      <c r="F3043" s="2" t="str">
        <f t="array" ref="F3043">_xlfn.XLOOKUP(E3043,Restaurants!A:A,Restaurants!B:B)</f>
        <v>Restaurant 060</v>
      </c>
      <c r="G3043" s="2" t="s">
        <v>2196</v>
      </c>
      <c r="H3043" s="2" t="str">
        <f t="array" ref="H3043">_xlfn.XLOOKUP(G3043,Food_Menu!A:A,Food_Menu!B:B)</f>
        <v>Food Item 0104</v>
      </c>
      <c r="I3043" s="2">
        <f t="array" ref="I3043">_xlfn.XLOOKUP(G3043,Food_Menu!A:A,Food_Menu!D:D)</f>
        <v>316.94</v>
      </c>
      <c r="J3043" s="2" t="s">
        <v>22</v>
      </c>
      <c r="K3043" s="2" t="str">
        <f t="array" ref="K3043">_xlfn.XLOOKUP(J3043,Delivery_Partners!A:A,Delivery_Partners!B:B)</f>
        <v>Delivery Partner 163</v>
      </c>
      <c r="L3043" s="3">
        <v>1</v>
      </c>
      <c r="M3043" s="2" t="s">
        <v>23</v>
      </c>
      <c r="N3043" s="2" t="s">
        <v>55</v>
      </c>
      <c r="O3043" s="3">
        <v>15</v>
      </c>
      <c r="P3043" s="13">
        <f t="shared" si="622"/>
        <v>316.94</v>
      </c>
      <c r="Q3043" s="13" t="str">
        <f t="shared" si="623"/>
        <v>Fast</v>
      </c>
      <c r="S3043" s="21"/>
    </row>
    <row r="3044" customHeight="1" spans="1:19">
      <c r="A3044" s="2" t="s">
        <v>4913</v>
      </c>
      <c r="B3044" s="28">
        <v>45819</v>
      </c>
      <c r="C3044" s="2" t="s">
        <v>1763</v>
      </c>
      <c r="D3044" s="2" t="str">
        <f t="array" ref="D3044">_xlfn.XLOOKUP(C3044,Customers!A:A,Customers!B:B)</f>
        <v>Customer 0494</v>
      </c>
      <c r="E3044" s="2" t="s">
        <v>177</v>
      </c>
      <c r="F3044" s="2" t="str">
        <f t="array" ref="F3044">_xlfn.XLOOKUP(E3044,Restaurants!A:A,Restaurants!B:B)</f>
        <v>Restaurant 070</v>
      </c>
      <c r="G3044" s="2" t="s">
        <v>240</v>
      </c>
      <c r="H3044" s="2" t="str">
        <f t="array" ref="H3044">_xlfn.XLOOKUP(G3044,Food_Menu!A:A,Food_Menu!B:B)</f>
        <v>Food Item 0005</v>
      </c>
      <c r="I3044" s="2">
        <f t="array" ref="I3044">_xlfn.XLOOKUP(G3044,Food_Menu!A:A,Food_Menu!D:D)</f>
        <v>481.92</v>
      </c>
      <c r="J3044" s="2" t="s">
        <v>199</v>
      </c>
      <c r="K3044" s="2" t="str">
        <f t="array" ref="K3044">_xlfn.XLOOKUP(J3044,Delivery_Partners!A:A,Delivery_Partners!B:B)</f>
        <v>Delivery Partner 144</v>
      </c>
      <c r="L3044" s="3">
        <v>2</v>
      </c>
      <c r="M3044" s="2" t="s">
        <v>23</v>
      </c>
      <c r="N3044" s="2" t="s">
        <v>24</v>
      </c>
      <c r="O3044" s="3">
        <v>58</v>
      </c>
      <c r="P3044" s="13">
        <f t="shared" si="622"/>
        <v>963.84</v>
      </c>
      <c r="Q3044" s="13" t="str">
        <f t="shared" si="623"/>
        <v>Normal</v>
      </c>
      <c r="S3044" s="21"/>
    </row>
    <row r="3045" customHeight="1" spans="1:19">
      <c r="A3045" s="2" t="s">
        <v>4914</v>
      </c>
      <c r="B3045" s="28">
        <v>46002</v>
      </c>
      <c r="C3045" s="2" t="s">
        <v>4915</v>
      </c>
      <c r="D3045" s="2" t="str">
        <f t="array" ref="D3045">_xlfn.XLOOKUP(C3045,Customers!A:A,Customers!B:B)</f>
        <v>Customer 0838</v>
      </c>
      <c r="E3045" s="2" t="s">
        <v>89</v>
      </c>
      <c r="F3045" s="2" t="str">
        <f t="array" ref="F3045">_xlfn.XLOOKUP(E3045,Restaurants!A:A,Restaurants!B:B)</f>
        <v>Restaurant 059</v>
      </c>
      <c r="G3045" s="2" t="s">
        <v>1539</v>
      </c>
      <c r="H3045" s="2" t="str">
        <f t="array" ref="H3045">_xlfn.XLOOKUP(G3045,Food_Menu!A:A,Food_Menu!B:B)</f>
        <v>Food Item 0141</v>
      </c>
      <c r="I3045" s="2">
        <f t="array" ref="I3045">_xlfn.XLOOKUP(G3045,Food_Menu!A:A,Food_Menu!D:D)</f>
        <v>285.16</v>
      </c>
      <c r="J3045" s="2" t="s">
        <v>323</v>
      </c>
      <c r="K3045" s="2" t="str">
        <f t="array" ref="K3045">_xlfn.XLOOKUP(J3045,Delivery_Partners!A:A,Delivery_Partners!B:B)</f>
        <v>Delivery Partner 131</v>
      </c>
      <c r="L3045" s="3">
        <v>2</v>
      </c>
      <c r="M3045" s="2" t="s">
        <v>23</v>
      </c>
      <c r="N3045" s="2" t="s">
        <v>42</v>
      </c>
      <c r="O3045" s="3">
        <v>30</v>
      </c>
      <c r="P3045" s="13">
        <f t="shared" si="622"/>
        <v>570.32</v>
      </c>
      <c r="Q3045" s="13" t="str">
        <f t="shared" si="623"/>
        <v>Fast</v>
      </c>
      <c r="S3045" s="21"/>
    </row>
    <row r="3046" customHeight="1" spans="1:19">
      <c r="A3046" s="2" t="s">
        <v>4916</v>
      </c>
      <c r="B3046" s="28">
        <v>45810</v>
      </c>
      <c r="C3046" s="2" t="s">
        <v>1955</v>
      </c>
      <c r="D3046" s="2" t="str">
        <f t="array" ref="D3046">_xlfn.XLOOKUP(C3046,Customers!A:A,Customers!B:B)</f>
        <v>Customer 0730</v>
      </c>
      <c r="E3046" s="2" t="s">
        <v>366</v>
      </c>
      <c r="F3046" s="2" t="str">
        <f t="array" ref="F3046">_xlfn.XLOOKUP(E3046,Restaurants!A:A,Restaurants!B:B)</f>
        <v>Restaurant 073</v>
      </c>
      <c r="G3046" s="2" t="s">
        <v>557</v>
      </c>
      <c r="H3046" s="2" t="str">
        <f t="array" ref="H3046">_xlfn.XLOOKUP(G3046,Food_Menu!A:A,Food_Menu!B:B)</f>
        <v>Food Item 0144</v>
      </c>
      <c r="I3046" s="2">
        <f t="array" ref="I3046">_xlfn.XLOOKUP(G3046,Food_Menu!A:A,Food_Menu!D:D)</f>
        <v>277.13</v>
      </c>
      <c r="J3046" s="2" t="s">
        <v>397</v>
      </c>
      <c r="K3046" s="2" t="str">
        <f t="array" ref="K3046">_xlfn.XLOOKUP(J3046,Delivery_Partners!A:A,Delivery_Partners!B:B)</f>
        <v>Delivery Partner 066</v>
      </c>
      <c r="L3046" s="3">
        <v>4</v>
      </c>
      <c r="M3046" s="2" t="s">
        <v>23</v>
      </c>
      <c r="N3046" s="2" t="s">
        <v>24</v>
      </c>
      <c r="O3046" s="3">
        <v>56</v>
      </c>
      <c r="P3046" s="13">
        <f t="shared" si="622"/>
        <v>1108.52</v>
      </c>
      <c r="Q3046" s="13" t="str">
        <f t="shared" si="623"/>
        <v>Normal</v>
      </c>
      <c r="S3046" s="21"/>
    </row>
    <row r="3047" customHeight="1" spans="1:19">
      <c r="A3047" s="2" t="s">
        <v>4917</v>
      </c>
      <c r="B3047" s="28">
        <v>45901</v>
      </c>
      <c r="C3047" s="2" t="s">
        <v>1076</v>
      </c>
      <c r="D3047" s="2" t="str">
        <f t="array" ref="D3047">_xlfn.XLOOKUP(C3047,Customers!A:A,Customers!B:B)</f>
        <v>Customer 0433</v>
      </c>
      <c r="E3047" s="2" t="s">
        <v>27</v>
      </c>
      <c r="F3047" s="2" t="str">
        <f t="array" ref="F3047">_xlfn.XLOOKUP(E3047,Restaurants!A:A,Restaurants!B:B)</f>
        <v>Restaurant 033</v>
      </c>
      <c r="G3047" s="2" t="s">
        <v>861</v>
      </c>
      <c r="H3047" s="2" t="str">
        <f t="array" ref="H3047">_xlfn.XLOOKUP(G3047,Food_Menu!A:A,Food_Menu!B:B)</f>
        <v>Food Item 0051</v>
      </c>
      <c r="I3047" s="2">
        <f t="array" ref="I3047">_xlfn.XLOOKUP(G3047,Food_Menu!A:A,Food_Menu!D:D)</f>
        <v>516.47</v>
      </c>
      <c r="J3047" s="2" t="s">
        <v>588</v>
      </c>
      <c r="K3047" s="2" t="str">
        <f t="array" ref="K3047">_xlfn.XLOOKUP(J3047,Delivery_Partners!A:A,Delivery_Partners!B:B)</f>
        <v>Delivery Partner 026</v>
      </c>
      <c r="L3047" s="3">
        <v>1</v>
      </c>
      <c r="M3047" s="2" t="s">
        <v>23</v>
      </c>
      <c r="N3047" s="2" t="s">
        <v>24</v>
      </c>
      <c r="O3047" s="3">
        <v>44</v>
      </c>
      <c r="P3047" s="13">
        <f t="shared" si="622"/>
        <v>516.47</v>
      </c>
      <c r="Q3047" s="13" t="str">
        <f t="shared" si="623"/>
        <v>Normal</v>
      </c>
      <c r="S3047" s="21"/>
    </row>
    <row r="3048" hidden="1" customHeight="1" spans="1:19">
      <c r="A3048" s="2" t="s">
        <v>4918</v>
      </c>
      <c r="B3048" s="29" t="s">
        <v>846</v>
      </c>
      <c r="C3048" s="2" t="s">
        <v>2258</v>
      </c>
      <c r="D3048" s="2" t="str">
        <f t="array" ref="D3048">_xlfn.XLOOKUP(C3048,Customers!A:A,Customers!B:B)</f>
        <v>Customer 0903</v>
      </c>
      <c r="E3048" s="2" t="s">
        <v>121</v>
      </c>
      <c r="F3048" s="2" t="str">
        <f t="array" ref="F3048">_xlfn.XLOOKUP(E3048,Restaurants!A:A,Restaurants!B:B)</f>
        <v>Restaurant 088</v>
      </c>
      <c r="G3048" s="2" t="s">
        <v>1013</v>
      </c>
      <c r="H3048" s="2" t="str">
        <f t="array" ref="H3048">_xlfn.XLOOKUP(G3048,Food_Menu!A:A,Food_Menu!B:B)</f>
        <v>Food Item 0158</v>
      </c>
      <c r="I3048" s="2"/>
      <c r="J3048" s="2" t="s">
        <v>927</v>
      </c>
      <c r="K3048" s="2" t="str">
        <f t="array" ref="K3048">_xlfn.XLOOKUP(J3048,Delivery_Partners!A:A,Delivery_Partners!B:B)</f>
        <v>Delivery Partner 103</v>
      </c>
      <c r="L3048" s="3">
        <v>1</v>
      </c>
      <c r="M3048" s="2" t="s">
        <v>189</v>
      </c>
      <c r="N3048" s="2" t="s">
        <v>24</v>
      </c>
      <c r="O3048" s="2"/>
    </row>
    <row r="3049" customHeight="1" spans="1:19">
      <c r="A3049" s="2" t="s">
        <v>4919</v>
      </c>
      <c r="B3049" s="28">
        <v>45692</v>
      </c>
      <c r="C3049" s="2" t="s">
        <v>2761</v>
      </c>
      <c r="D3049" s="2" t="str">
        <f t="array" ref="D3049">_xlfn.XLOOKUP(C3049,Customers!A:A,Customers!B:B)</f>
        <v>Customer 0190</v>
      </c>
      <c r="E3049" s="2" t="s">
        <v>537</v>
      </c>
      <c r="F3049" s="2" t="str">
        <f t="array" ref="F3049">_xlfn.XLOOKUP(E3049,Restaurants!A:A,Restaurants!B:B)</f>
        <v>Restaurant 044</v>
      </c>
      <c r="G3049" s="2" t="s">
        <v>303</v>
      </c>
      <c r="H3049" s="2" t="str">
        <f t="array" ref="H3049">_xlfn.XLOOKUP(G3049,Food_Menu!A:A,Food_Menu!B:B)</f>
        <v>Food Item 0050</v>
      </c>
      <c r="I3049" s="2">
        <f t="array" ref="I3049">_xlfn.XLOOKUP(G3049,Food_Menu!A:A,Food_Menu!D:D)</f>
        <v>122.02</v>
      </c>
      <c r="J3049" s="2" t="s">
        <v>1930</v>
      </c>
      <c r="K3049" s="2" t="str">
        <f t="array" ref="K3049">_xlfn.XLOOKUP(J3049,Delivery_Partners!A:A,Delivery_Partners!B:B)</f>
        <v>Delivery Partner 077</v>
      </c>
      <c r="L3049" s="3">
        <v>2</v>
      </c>
      <c r="M3049" s="2" t="s">
        <v>23</v>
      </c>
      <c r="N3049" s="2" t="s">
        <v>74</v>
      </c>
      <c r="O3049" s="3">
        <v>60</v>
      </c>
      <c r="P3049" s="13">
        <f t="shared" ref="P3049:P3054" si="624">I3049*L3049</f>
        <v>244.04</v>
      </c>
      <c r="Q3049" s="13" t="str">
        <f t="shared" ref="Q3049:Q3054" si="625">IF(O3049="","Not Delivered",IF(O3049&lt;=30,"Fast",IF(O3049&lt;=60,"Normal","Slow")))</f>
        <v>Normal</v>
      </c>
      <c r="S3049" s="21"/>
    </row>
    <row r="3050" customHeight="1" spans="1:19">
      <c r="A3050" s="2" t="s">
        <v>4920</v>
      </c>
      <c r="B3050" s="28">
        <v>45783</v>
      </c>
      <c r="C3050" s="2" t="s">
        <v>2520</v>
      </c>
      <c r="D3050" s="2" t="str">
        <f t="array" ref="D3050">_xlfn.XLOOKUP(C3050,Customers!A:A,Customers!B:B)</f>
        <v>Customer 0568</v>
      </c>
      <c r="E3050" s="2" t="s">
        <v>578</v>
      </c>
      <c r="F3050" s="2" t="str">
        <f t="array" ref="F3050">_xlfn.XLOOKUP(E3050,Restaurants!A:A,Restaurants!B:B)</f>
        <v>Restaurant 063</v>
      </c>
      <c r="G3050" s="2" t="s">
        <v>1063</v>
      </c>
      <c r="H3050" s="2" t="str">
        <f t="array" ref="H3050">_xlfn.XLOOKUP(G3050,Food_Menu!A:A,Food_Menu!B:B)</f>
        <v>Food Item 0153</v>
      </c>
      <c r="I3050" s="2">
        <f t="array" ref="I3050">_xlfn.XLOOKUP(G3050,Food_Menu!A:A,Food_Menu!D:D)</f>
        <v>322.66</v>
      </c>
      <c r="J3050" s="2" t="s">
        <v>62</v>
      </c>
      <c r="K3050" s="2" t="str">
        <f t="array" ref="K3050">_xlfn.XLOOKUP(J3050,Delivery_Partners!A:A,Delivery_Partners!B:B)</f>
        <v>Delivery Partner 051</v>
      </c>
      <c r="L3050" s="3">
        <v>3</v>
      </c>
      <c r="M3050" s="2" t="s">
        <v>23</v>
      </c>
      <c r="N3050" s="2" t="s">
        <v>24</v>
      </c>
      <c r="O3050" s="3">
        <v>42</v>
      </c>
      <c r="P3050" s="13">
        <f t="shared" si="624"/>
        <v>967.98</v>
      </c>
      <c r="Q3050" s="13" t="str">
        <f t="shared" si="625"/>
        <v>Normal</v>
      </c>
      <c r="S3050" s="21"/>
    </row>
    <row r="3051" customHeight="1" spans="1:19">
      <c r="A3051" s="2" t="s">
        <v>4921</v>
      </c>
      <c r="B3051" s="29" t="s">
        <v>3087</v>
      </c>
      <c r="C3051" s="2" t="s">
        <v>1328</v>
      </c>
      <c r="D3051" s="2" t="str">
        <f t="array" ref="D3051">_xlfn.XLOOKUP(C3051,Customers!A:A,Customers!B:B)</f>
        <v>Customer 0127</v>
      </c>
      <c r="E3051" s="2" t="s">
        <v>425</v>
      </c>
      <c r="F3051" s="2" t="str">
        <f t="array" ref="F3051">_xlfn.XLOOKUP(E3051,Restaurants!A:A,Restaurants!B:B)</f>
        <v>Restaurant 023</v>
      </c>
      <c r="G3051" s="2" t="s">
        <v>79</v>
      </c>
      <c r="H3051" s="2" t="str">
        <f t="array" ref="H3051">_xlfn.XLOOKUP(G3051,Food_Menu!A:A,Food_Menu!B:B)</f>
        <v>Food Item 0165</v>
      </c>
      <c r="I3051" s="2">
        <f t="array" ref="I3051">_xlfn.XLOOKUP(G3051,Food_Menu!A:A,Food_Menu!D:D)</f>
        <v>508.61</v>
      </c>
      <c r="J3051" s="2" t="s">
        <v>217</v>
      </c>
      <c r="K3051" s="2" t="str">
        <f t="array" ref="K3051">_xlfn.XLOOKUP(J3051,Delivery_Partners!A:A,Delivery_Partners!B:B)</f>
        <v>Delivery Partner 044</v>
      </c>
      <c r="L3051" s="3">
        <v>2</v>
      </c>
      <c r="M3051" s="2" t="s">
        <v>23</v>
      </c>
      <c r="N3051" s="2" t="s">
        <v>24</v>
      </c>
      <c r="O3051" s="3">
        <v>32</v>
      </c>
      <c r="P3051" s="13">
        <f t="shared" si="624"/>
        <v>1017.22</v>
      </c>
      <c r="Q3051" s="13" t="str">
        <f t="shared" si="625"/>
        <v>Normal</v>
      </c>
      <c r="S3051" s="21"/>
    </row>
    <row r="3052" customHeight="1" spans="1:19">
      <c r="A3052" s="2" t="s">
        <v>4922</v>
      </c>
      <c r="B3052" s="29" t="s">
        <v>1659</v>
      </c>
      <c r="C3052" s="2" t="s">
        <v>2080</v>
      </c>
      <c r="D3052" s="2" t="str">
        <f t="array" ref="D3052">_xlfn.XLOOKUP(C3052,Customers!A:A,Customers!B:B)</f>
        <v>Customer 0638</v>
      </c>
      <c r="E3052" s="2" t="s">
        <v>302</v>
      </c>
      <c r="F3052" s="2" t="str">
        <f t="array" ref="F3052">_xlfn.XLOOKUP(E3052,Restaurants!A:A,Restaurants!B:B)</f>
        <v>Restaurant 002</v>
      </c>
      <c r="G3052" s="2" t="s">
        <v>713</v>
      </c>
      <c r="H3052" s="2" t="str">
        <f t="array" ref="H3052">_xlfn.XLOOKUP(G3052,Food_Menu!A:A,Food_Menu!B:B)</f>
        <v>Food Item 0031</v>
      </c>
      <c r="I3052" s="2">
        <f t="array" ref="I3052">_xlfn.XLOOKUP(G3052,Food_Menu!A:A,Food_Menu!D:D)</f>
        <v>485.31</v>
      </c>
      <c r="J3052" s="2" t="s">
        <v>432</v>
      </c>
      <c r="K3052" s="2" t="str">
        <f t="array" ref="K3052">_xlfn.XLOOKUP(J3052,Delivery_Partners!A:A,Delivery_Partners!B:B)</f>
        <v>Delivery Partner 029</v>
      </c>
      <c r="L3052" s="3">
        <v>1</v>
      </c>
      <c r="M3052" s="2" t="s">
        <v>23</v>
      </c>
      <c r="N3052" s="2" t="s">
        <v>24</v>
      </c>
      <c r="O3052" s="3">
        <v>30</v>
      </c>
      <c r="P3052" s="13">
        <f t="shared" si="624"/>
        <v>485.31</v>
      </c>
      <c r="Q3052" s="13" t="str">
        <f t="shared" si="625"/>
        <v>Fast</v>
      </c>
      <c r="S3052" s="21"/>
    </row>
    <row r="3053" customHeight="1" spans="1:19">
      <c r="A3053" s="2" t="s">
        <v>4923</v>
      </c>
      <c r="B3053" s="29" t="s">
        <v>1566</v>
      </c>
      <c r="C3053" s="2" t="s">
        <v>115</v>
      </c>
      <c r="D3053" s="2" t="str">
        <f t="array" ref="D3053">_xlfn.XLOOKUP(C3053,Customers!A:A,Customers!B:B)</f>
        <v>Customer 0115</v>
      </c>
      <c r="E3053" s="2" t="s">
        <v>776</v>
      </c>
      <c r="F3053" s="2" t="str">
        <f t="array" ref="F3053">_xlfn.XLOOKUP(E3053,Restaurants!A:A,Restaurants!B:B)</f>
        <v>Restaurant 069</v>
      </c>
      <c r="G3053" s="2" t="s">
        <v>848</v>
      </c>
      <c r="H3053" s="2" t="str">
        <f t="array" ref="H3053">_xlfn.XLOOKUP(G3053,Food_Menu!A:A,Food_Menu!B:B)</f>
        <v>Food Item 0065</v>
      </c>
      <c r="I3053" s="2">
        <f t="array" ref="I3053">_xlfn.XLOOKUP(G3053,Food_Menu!A:A,Food_Menu!D:D)</f>
        <v>105.31</v>
      </c>
      <c r="J3053" s="2" t="s">
        <v>485</v>
      </c>
      <c r="K3053" s="2" t="str">
        <f t="array" ref="K3053">_xlfn.XLOOKUP(J3053,Delivery_Partners!A:A,Delivery_Partners!B:B)</f>
        <v>Delivery Partner 150</v>
      </c>
      <c r="L3053" s="3">
        <v>3</v>
      </c>
      <c r="M3053" s="2" t="s">
        <v>23</v>
      </c>
      <c r="N3053" s="2" t="s">
        <v>24</v>
      </c>
      <c r="O3053" s="3">
        <v>47</v>
      </c>
      <c r="P3053" s="13">
        <f t="shared" si="624"/>
        <v>315.93</v>
      </c>
      <c r="Q3053" s="13" t="str">
        <f t="shared" si="625"/>
        <v>Normal</v>
      </c>
      <c r="S3053" s="21"/>
    </row>
    <row r="3054" customHeight="1" spans="1:19">
      <c r="A3054" s="2" t="s">
        <v>4924</v>
      </c>
      <c r="B3054" s="28">
        <v>45758</v>
      </c>
      <c r="C3054" s="2" t="s">
        <v>2718</v>
      </c>
      <c r="D3054" s="2" t="str">
        <f t="array" ref="D3054">_xlfn.XLOOKUP(C3054,Customers!A:A,Customers!B:B)</f>
        <v>Customer 1130</v>
      </c>
      <c r="E3054" s="2" t="s">
        <v>1765</v>
      </c>
      <c r="F3054" s="2" t="str">
        <f t="array" ref="F3054">_xlfn.XLOOKUP(E3054,Restaurants!A:A,Restaurants!B:B)</f>
        <v>Restaurant 017</v>
      </c>
      <c r="G3054" s="2" t="s">
        <v>1336</v>
      </c>
      <c r="H3054" s="2" t="str">
        <f t="array" ref="H3054">_xlfn.XLOOKUP(G3054,Food_Menu!A:A,Food_Menu!B:B)</f>
        <v>Food Item 0036</v>
      </c>
      <c r="I3054" s="2">
        <f t="array" ref="I3054">_xlfn.XLOOKUP(G3054,Food_Menu!A:A,Food_Menu!D:D)</f>
        <v>542.95</v>
      </c>
      <c r="J3054" s="2" t="s">
        <v>347</v>
      </c>
      <c r="K3054" s="2" t="str">
        <f t="array" ref="K3054">_xlfn.XLOOKUP(J3054,Delivery_Partners!A:A,Delivery_Partners!B:B)</f>
        <v>Delivery Partner 058</v>
      </c>
      <c r="L3054" s="3">
        <v>2</v>
      </c>
      <c r="M3054" s="2" t="s">
        <v>23</v>
      </c>
      <c r="N3054" s="2" t="s">
        <v>24</v>
      </c>
      <c r="O3054" s="3">
        <v>29</v>
      </c>
      <c r="P3054" s="13">
        <f t="shared" si="624"/>
        <v>1085.9</v>
      </c>
      <c r="Q3054" s="13" t="str">
        <f t="shared" si="625"/>
        <v>Fast</v>
      </c>
      <c r="S3054" s="21"/>
    </row>
    <row r="3055" hidden="1" customHeight="1" spans="1:19">
      <c r="A3055" s="2" t="s">
        <v>4925</v>
      </c>
      <c r="B3055" s="28">
        <v>45665</v>
      </c>
      <c r="C3055" s="2" t="s">
        <v>1043</v>
      </c>
      <c r="D3055" s="2" t="str">
        <f t="array" ref="D3055">_xlfn.XLOOKUP(C3055,Customers!A:A,Customers!B:B)</f>
        <v>Customer 0791</v>
      </c>
      <c r="E3055" s="2" t="s">
        <v>738</v>
      </c>
      <c r="F3055" s="2" t="str">
        <f t="array" ref="F3055">_xlfn.XLOOKUP(E3055,Restaurants!A:A,Restaurants!B:B)</f>
        <v>Restaurant 110</v>
      </c>
      <c r="G3055" s="2" t="s">
        <v>992</v>
      </c>
      <c r="H3055" s="2" t="str">
        <f t="array" ref="H3055">_xlfn.XLOOKUP(G3055,Food_Menu!A:A,Food_Menu!B:B)</f>
        <v>Food Item 0161</v>
      </c>
      <c r="I3055" s="2"/>
      <c r="J3055" s="2" t="s">
        <v>267</v>
      </c>
      <c r="K3055" s="2" t="str">
        <f t="array" ref="K3055">_xlfn.XLOOKUP(J3055,Delivery_Partners!A:A,Delivery_Partners!B:B)</f>
        <v>Delivery Partner 166</v>
      </c>
      <c r="L3055" s="3">
        <v>3</v>
      </c>
      <c r="M3055" s="2" t="s">
        <v>101</v>
      </c>
      <c r="N3055" s="2" t="s">
        <v>24</v>
      </c>
      <c r="O3055" s="2"/>
    </row>
    <row r="3056" hidden="1" customHeight="1" spans="1:19">
      <c r="A3056" s="2" t="s">
        <v>4926</v>
      </c>
      <c r="B3056" s="29" t="s">
        <v>1003</v>
      </c>
      <c r="C3056" s="2" t="s">
        <v>1278</v>
      </c>
      <c r="D3056" s="2" t="str">
        <f t="array" ref="D3056">_xlfn.XLOOKUP(C3056,Customers!A:A,Customers!B:B)</f>
        <v>Customer 0295</v>
      </c>
      <c r="E3056" s="2" t="s">
        <v>698</v>
      </c>
      <c r="F3056" s="2" t="str">
        <f t="array" ref="F3056">_xlfn.XLOOKUP(E3056,Restaurants!A:A,Restaurants!B:B)</f>
        <v>Restaurant 116</v>
      </c>
      <c r="G3056" s="2" t="s">
        <v>138</v>
      </c>
      <c r="H3056" s="2" t="str">
        <f t="array" ref="H3056">_xlfn.XLOOKUP(G3056,Food_Menu!A:A,Food_Menu!B:B)</f>
        <v>Food Item 0052</v>
      </c>
      <c r="I3056" s="2"/>
      <c r="J3056" s="2" t="s">
        <v>613</v>
      </c>
      <c r="K3056" s="2" t="str">
        <f t="array" ref="K3056">_xlfn.XLOOKUP(J3056,Delivery_Partners!A:A,Delivery_Partners!B:B)</f>
        <v>Delivery Partner 121</v>
      </c>
      <c r="L3056" s="3">
        <v>3</v>
      </c>
      <c r="M3056" s="2" t="s">
        <v>101</v>
      </c>
      <c r="N3056" s="2" t="s">
        <v>42</v>
      </c>
      <c r="O3056" s="2"/>
    </row>
    <row r="3057" customHeight="1" spans="1:19">
      <c r="A3057" s="2" t="s">
        <v>4927</v>
      </c>
      <c r="B3057" s="28">
        <v>45845</v>
      </c>
      <c r="C3057" s="2" t="s">
        <v>3385</v>
      </c>
      <c r="D3057" s="2" t="str">
        <f t="array" ref="D3057">_xlfn.XLOOKUP(C3057,Customers!A:A,Customers!B:B)</f>
        <v>Customer 0736</v>
      </c>
      <c r="E3057" s="2" t="s">
        <v>523</v>
      </c>
      <c r="F3057" s="2" t="str">
        <f t="array" ref="F3057">_xlfn.XLOOKUP(E3057,Restaurants!A:A,Restaurants!B:B)</f>
        <v>Restaurant 038</v>
      </c>
      <c r="G3057" s="2" t="s">
        <v>1539</v>
      </c>
      <c r="H3057" s="2" t="str">
        <f t="array" ref="H3057">_xlfn.XLOOKUP(G3057,Food_Menu!A:A,Food_Menu!B:B)</f>
        <v>Food Item 0141</v>
      </c>
      <c r="I3057" s="2">
        <f t="array" ref="I3057">_xlfn.XLOOKUP(G3057,Food_Menu!A:A,Food_Menu!D:D)</f>
        <v>285.16</v>
      </c>
      <c r="J3057" s="2" t="s">
        <v>958</v>
      </c>
      <c r="K3057" s="2" t="str">
        <f t="array" ref="K3057">_xlfn.XLOOKUP(J3057,Delivery_Partners!A:A,Delivery_Partners!B:B)</f>
        <v>Delivery Partner 030</v>
      </c>
      <c r="L3057" s="3">
        <v>1</v>
      </c>
      <c r="M3057" s="2" t="s">
        <v>23</v>
      </c>
      <c r="N3057" s="2" t="s">
        <v>24</v>
      </c>
      <c r="O3057" s="3">
        <v>26</v>
      </c>
      <c r="P3057" s="13">
        <f t="shared" ref="P3057:P3065" si="626">I3057*L3057</f>
        <v>285.16</v>
      </c>
      <c r="Q3057" s="13" t="str">
        <f t="shared" ref="Q3057:Q3065" si="627">IF(O3057="","Not Delivered",IF(O3057&lt;=30,"Fast",IF(O3057&lt;=60,"Normal","Slow")))</f>
        <v>Fast</v>
      </c>
      <c r="S3057" s="21"/>
    </row>
    <row r="3058" customHeight="1" spans="1:19">
      <c r="A3058" s="2" t="s">
        <v>4928</v>
      </c>
      <c r="B3058" s="28">
        <v>45997</v>
      </c>
      <c r="C3058" s="2" t="s">
        <v>1918</v>
      </c>
      <c r="D3058" s="2" t="str">
        <f t="array" ref="D3058">_xlfn.XLOOKUP(C3058,Customers!A:A,Customers!B:B)</f>
        <v>Customer 0420</v>
      </c>
      <c r="E3058" s="2" t="s">
        <v>33</v>
      </c>
      <c r="F3058" s="2" t="str">
        <f t="array" ref="F3058">_xlfn.XLOOKUP(E3058,Restaurants!A:A,Restaurants!B:B)</f>
        <v>Restaurant 035</v>
      </c>
      <c r="G3058" s="2" t="s">
        <v>617</v>
      </c>
      <c r="H3058" s="2" t="str">
        <f t="array" ref="H3058">_xlfn.XLOOKUP(G3058,Food_Menu!A:A,Food_Menu!B:B)</f>
        <v>Food Item 0092</v>
      </c>
      <c r="I3058" s="2">
        <f t="array" ref="I3058">_xlfn.XLOOKUP(G3058,Food_Menu!A:A,Food_Menu!D:D)</f>
        <v>238.18</v>
      </c>
      <c r="J3058" s="2" t="s">
        <v>133</v>
      </c>
      <c r="K3058" s="2" t="str">
        <f t="array" ref="K3058">_xlfn.XLOOKUP(J3058,Delivery_Partners!A:A,Delivery_Partners!B:B)</f>
        <v>Delivery Partner 012</v>
      </c>
      <c r="L3058" s="3">
        <v>4</v>
      </c>
      <c r="M3058" s="2" t="s">
        <v>23</v>
      </c>
      <c r="N3058" s="2" t="s">
        <v>55</v>
      </c>
      <c r="O3058" s="3">
        <v>27</v>
      </c>
      <c r="P3058" s="13">
        <f t="shared" si="626"/>
        <v>952.72</v>
      </c>
      <c r="Q3058" s="13" t="str">
        <f t="shared" si="627"/>
        <v>Fast</v>
      </c>
      <c r="S3058" s="21"/>
    </row>
    <row r="3059" customHeight="1" spans="1:19">
      <c r="A3059" s="2" t="s">
        <v>4929</v>
      </c>
      <c r="B3059" s="29" t="s">
        <v>971</v>
      </c>
      <c r="C3059" s="2" t="s">
        <v>2958</v>
      </c>
      <c r="D3059" s="2" t="str">
        <f t="array" ref="D3059">_xlfn.XLOOKUP(C3059,Customers!A:A,Customers!B:B)</f>
        <v>Customer 0623</v>
      </c>
      <c r="E3059" s="2" t="s">
        <v>249</v>
      </c>
      <c r="F3059" s="2" t="str">
        <f t="array" ref="F3059">_xlfn.XLOOKUP(E3059,Restaurants!A:A,Restaurants!B:B)</f>
        <v>Restaurant 061</v>
      </c>
      <c r="G3059" s="2" t="s">
        <v>519</v>
      </c>
      <c r="H3059" s="2" t="str">
        <f t="array" ref="H3059">_xlfn.XLOOKUP(G3059,Food_Menu!A:A,Food_Menu!B:B)</f>
        <v>Food Item 0019</v>
      </c>
      <c r="I3059" s="2">
        <f t="array" ref="I3059">_xlfn.XLOOKUP(G3059,Food_Menu!A:A,Food_Menu!D:D)</f>
        <v>145.23</v>
      </c>
      <c r="J3059" s="2" t="s">
        <v>54</v>
      </c>
      <c r="K3059" s="2" t="str">
        <f t="array" ref="K3059">_xlfn.XLOOKUP(J3059,Delivery_Partners!A:A,Delivery_Partners!B:B)</f>
        <v>Delivery Partner 075</v>
      </c>
      <c r="L3059" s="3">
        <v>1</v>
      </c>
      <c r="M3059" s="2" t="s">
        <v>23</v>
      </c>
      <c r="N3059" s="2" t="s">
        <v>24</v>
      </c>
      <c r="O3059" s="3">
        <v>56</v>
      </c>
      <c r="P3059" s="13">
        <f t="shared" si="626"/>
        <v>145.23</v>
      </c>
      <c r="Q3059" s="13" t="str">
        <f t="shared" si="627"/>
        <v>Normal</v>
      </c>
      <c r="S3059" s="21"/>
    </row>
    <row r="3060" customHeight="1" spans="1:19">
      <c r="A3060" s="2" t="s">
        <v>4930</v>
      </c>
      <c r="B3060" s="28">
        <v>45881</v>
      </c>
      <c r="C3060" s="2" t="s">
        <v>2809</v>
      </c>
      <c r="D3060" s="2" t="str">
        <f t="array" ref="D3060">_xlfn.XLOOKUP(C3060,Customers!A:A,Customers!B:B)</f>
        <v>Customer 0201</v>
      </c>
      <c r="E3060" s="2" t="s">
        <v>702</v>
      </c>
      <c r="F3060" s="2" t="str">
        <f t="array" ref="F3060">_xlfn.XLOOKUP(E3060,Restaurants!A:A,Restaurants!B:B)</f>
        <v>Restaurant 025</v>
      </c>
      <c r="G3060" s="2" t="s">
        <v>355</v>
      </c>
      <c r="H3060" s="2" t="str">
        <f t="array" ref="H3060">_xlfn.XLOOKUP(G3060,Food_Menu!A:A,Food_Menu!B:B)</f>
        <v>Food Item 0195</v>
      </c>
      <c r="I3060" s="2">
        <f t="array" ref="I3060">_xlfn.XLOOKUP(G3060,Food_Menu!A:A,Food_Menu!D:D)</f>
        <v>547.24</v>
      </c>
      <c r="J3060" s="2" t="s">
        <v>900</v>
      </c>
      <c r="K3060" s="2" t="str">
        <f t="array" ref="K3060">_xlfn.XLOOKUP(J3060,Delivery_Partners!A:A,Delivery_Partners!B:B)</f>
        <v>Delivery Partner 015</v>
      </c>
      <c r="L3060" s="3">
        <v>4</v>
      </c>
      <c r="M3060" s="2" t="s">
        <v>23</v>
      </c>
      <c r="N3060" s="2" t="s">
        <v>24</v>
      </c>
      <c r="O3060" s="3">
        <v>47</v>
      </c>
      <c r="P3060" s="13">
        <f t="shared" si="626"/>
        <v>2188.96</v>
      </c>
      <c r="Q3060" s="13" t="str">
        <f t="shared" si="627"/>
        <v>Normal</v>
      </c>
      <c r="S3060" s="21"/>
    </row>
    <row r="3061" customHeight="1" spans="1:19">
      <c r="A3061" s="2" t="s">
        <v>4931</v>
      </c>
      <c r="B3061" s="28">
        <v>45720</v>
      </c>
      <c r="C3061" s="2" t="s">
        <v>731</v>
      </c>
      <c r="D3061" s="2" t="str">
        <f t="array" ref="D3061">_xlfn.XLOOKUP(C3061,Customers!A:A,Customers!B:B)</f>
        <v>Customer 0601</v>
      </c>
      <c r="E3061" s="2" t="s">
        <v>137</v>
      </c>
      <c r="F3061" s="2" t="str">
        <f t="array" ref="F3061">_xlfn.XLOOKUP(E3061,Restaurants!A:A,Restaurants!B:B)</f>
        <v>Restaurant 104</v>
      </c>
      <c r="G3061" s="2" t="s">
        <v>282</v>
      </c>
      <c r="H3061" s="2" t="str">
        <f t="array" ref="H3061">_xlfn.XLOOKUP(G3061,Food_Menu!A:A,Food_Menu!B:B)</f>
        <v>Food Item 0157</v>
      </c>
      <c r="I3061" s="2">
        <f t="array" ref="I3061">_xlfn.XLOOKUP(G3061,Food_Menu!A:A,Food_Menu!D:D)</f>
        <v>278.37</v>
      </c>
      <c r="J3061" s="2" t="s">
        <v>541</v>
      </c>
      <c r="K3061" s="2" t="str">
        <f t="array" ref="K3061">_xlfn.XLOOKUP(J3061,Delivery_Partners!A:A,Delivery_Partners!B:B)</f>
        <v>Delivery Partner 172</v>
      </c>
      <c r="L3061" s="3">
        <v>1</v>
      </c>
      <c r="M3061" s="2" t="s">
        <v>23</v>
      </c>
      <c r="N3061" s="2" t="s">
        <v>24</v>
      </c>
      <c r="O3061" s="3">
        <v>38</v>
      </c>
      <c r="P3061" s="13">
        <f t="shared" si="626"/>
        <v>278.37</v>
      </c>
      <c r="Q3061" s="13" t="str">
        <f t="shared" si="627"/>
        <v>Normal</v>
      </c>
      <c r="S3061" s="21"/>
    </row>
    <row r="3062" customHeight="1" spans="1:19">
      <c r="A3062" s="2" t="s">
        <v>4932</v>
      </c>
      <c r="B3062" s="29" t="s">
        <v>2049</v>
      </c>
      <c r="C3062" s="2" t="s">
        <v>4933</v>
      </c>
      <c r="D3062" s="2" t="str">
        <f t="array" ref="D3062">_xlfn.XLOOKUP(C3062,Customers!A:A,Customers!B:B)</f>
        <v>Customer 0129</v>
      </c>
      <c r="E3062" s="2" t="s">
        <v>71</v>
      </c>
      <c r="F3062" s="2" t="str">
        <f t="array" ref="F3062">_xlfn.XLOOKUP(E3062,Restaurants!A:A,Restaurants!B:B)</f>
        <v>Restaurant 013</v>
      </c>
      <c r="G3062" s="2" t="s">
        <v>359</v>
      </c>
      <c r="H3062" s="2" t="str">
        <f t="array" ref="H3062">_xlfn.XLOOKUP(G3062,Food_Menu!A:A,Food_Menu!B:B)</f>
        <v>Food Item 0058</v>
      </c>
      <c r="I3062" s="2">
        <f t="array" ref="I3062">_xlfn.XLOOKUP(G3062,Food_Menu!A:A,Food_Menu!D:D)</f>
        <v>356</v>
      </c>
      <c r="J3062" s="2" t="s">
        <v>332</v>
      </c>
      <c r="K3062" s="2" t="str">
        <f t="array" ref="K3062">_xlfn.XLOOKUP(J3062,Delivery_Partners!A:A,Delivery_Partners!B:B)</f>
        <v>Delivery Partner 164</v>
      </c>
      <c r="L3062" s="3">
        <v>2</v>
      </c>
      <c r="M3062" s="2" t="s">
        <v>23</v>
      </c>
      <c r="N3062" s="2" t="s">
        <v>24</v>
      </c>
      <c r="O3062" s="3">
        <v>28</v>
      </c>
      <c r="P3062" s="13">
        <f t="shared" si="626"/>
        <v>712</v>
      </c>
      <c r="Q3062" s="13" t="str">
        <f t="shared" si="627"/>
        <v>Fast</v>
      </c>
      <c r="S3062" s="21"/>
    </row>
    <row r="3063" customHeight="1" spans="1:19">
      <c r="A3063" s="2" t="s">
        <v>4934</v>
      </c>
      <c r="B3063" s="28">
        <v>45877</v>
      </c>
      <c r="C3063" s="2" t="s">
        <v>997</v>
      </c>
      <c r="D3063" s="2" t="str">
        <f t="array" ref="D3063">_xlfn.XLOOKUP(C3063,Customers!A:A,Customers!B:B)</f>
        <v>Customer 0184</v>
      </c>
      <c r="E3063" s="2" t="s">
        <v>1224</v>
      </c>
      <c r="F3063" s="2" t="str">
        <f t="array" ref="F3063">_xlfn.XLOOKUP(E3063,Restaurants!A:A,Restaurants!B:B)</f>
        <v>Restaurant 055</v>
      </c>
      <c r="G3063" s="2" t="s">
        <v>1103</v>
      </c>
      <c r="H3063" s="2" t="str">
        <f t="array" ref="H3063">_xlfn.XLOOKUP(G3063,Food_Menu!A:A,Food_Menu!B:B)</f>
        <v>Food Item 0194</v>
      </c>
      <c r="I3063" s="2">
        <f t="array" ref="I3063">_xlfn.XLOOKUP(G3063,Food_Menu!A:A,Food_Menu!D:D)</f>
        <v>325.87</v>
      </c>
      <c r="J3063" s="2" t="s">
        <v>48</v>
      </c>
      <c r="K3063" s="2" t="str">
        <f t="array" ref="K3063">_xlfn.XLOOKUP(J3063,Delivery_Partners!A:A,Delivery_Partners!B:B)</f>
        <v>Delivery Partner 119</v>
      </c>
      <c r="L3063" s="3">
        <v>1</v>
      </c>
      <c r="M3063" s="2" t="s">
        <v>23</v>
      </c>
      <c r="N3063" s="2" t="s">
        <v>24</v>
      </c>
      <c r="O3063" s="3">
        <v>28</v>
      </c>
      <c r="P3063" s="13">
        <f t="shared" si="626"/>
        <v>325.87</v>
      </c>
      <c r="Q3063" s="13" t="str">
        <f t="shared" si="627"/>
        <v>Fast</v>
      </c>
      <c r="S3063" s="21"/>
    </row>
    <row r="3064" customHeight="1" spans="1:19">
      <c r="A3064" s="2" t="s">
        <v>4935</v>
      </c>
      <c r="B3064" s="29" t="s">
        <v>1823</v>
      </c>
      <c r="C3064" s="2" t="s">
        <v>1583</v>
      </c>
      <c r="D3064" s="2" t="str">
        <f t="array" ref="D3064">_xlfn.XLOOKUP(C3064,Customers!A:A,Customers!B:B)</f>
        <v>Customer 0701</v>
      </c>
      <c r="E3064" s="2" t="s">
        <v>425</v>
      </c>
      <c r="F3064" s="2" t="str">
        <f t="array" ref="F3064">_xlfn.XLOOKUP(E3064,Restaurants!A:A,Restaurants!B:B)</f>
        <v>Restaurant 023</v>
      </c>
      <c r="G3064" s="2" t="s">
        <v>872</v>
      </c>
      <c r="H3064" s="2" t="str">
        <f t="array" ref="H3064">_xlfn.XLOOKUP(G3064,Food_Menu!A:A,Food_Menu!B:B)</f>
        <v>Food Item 0156</v>
      </c>
      <c r="I3064" s="2">
        <f t="array" ref="I3064">_xlfn.XLOOKUP(G3064,Food_Menu!A:A,Food_Menu!D:D)</f>
        <v>133.9</v>
      </c>
      <c r="J3064" s="2" t="s">
        <v>458</v>
      </c>
      <c r="K3064" s="2" t="str">
        <f t="array" ref="K3064">_xlfn.XLOOKUP(J3064,Delivery_Partners!A:A,Delivery_Partners!B:B)</f>
        <v>Delivery Partner 053</v>
      </c>
      <c r="L3064" s="3">
        <v>1</v>
      </c>
      <c r="M3064" s="2" t="s">
        <v>23</v>
      </c>
      <c r="N3064" s="2" t="s">
        <v>24</v>
      </c>
      <c r="O3064" s="3">
        <v>31</v>
      </c>
      <c r="P3064" s="13">
        <f t="shared" si="626"/>
        <v>133.9</v>
      </c>
      <c r="Q3064" s="13" t="str">
        <f t="shared" si="627"/>
        <v>Normal</v>
      </c>
      <c r="S3064" s="21"/>
    </row>
    <row r="3065" customHeight="1" spans="1:19">
      <c r="A3065" s="2" t="s">
        <v>4936</v>
      </c>
      <c r="B3065" s="28">
        <v>45992</v>
      </c>
      <c r="C3065" s="2" t="s">
        <v>731</v>
      </c>
      <c r="D3065" s="2" t="str">
        <f t="array" ref="D3065">_xlfn.XLOOKUP(C3065,Customers!A:A,Customers!B:B)</f>
        <v>Customer 0601</v>
      </c>
      <c r="E3065" s="2" t="s">
        <v>1711</v>
      </c>
      <c r="F3065" s="2" t="str">
        <f t="array" ref="F3065">_xlfn.XLOOKUP(E3065,Restaurants!A:A,Restaurants!B:B)</f>
        <v>Restaurant 100</v>
      </c>
      <c r="G3065" s="2" t="s">
        <v>457</v>
      </c>
      <c r="H3065" s="2" t="str">
        <f t="array" ref="H3065">_xlfn.XLOOKUP(G3065,Food_Menu!A:A,Food_Menu!B:B)</f>
        <v>Food Item 0180</v>
      </c>
      <c r="I3065" s="2">
        <f t="array" ref="I3065">_xlfn.XLOOKUP(G3065,Food_Menu!A:A,Food_Menu!D:D)</f>
        <v>498.49</v>
      </c>
      <c r="J3065" s="2" t="s">
        <v>953</v>
      </c>
      <c r="K3065" s="2" t="str">
        <f t="array" ref="K3065">_xlfn.XLOOKUP(J3065,Delivery_Partners!A:A,Delivery_Partners!B:B)</f>
        <v>Delivery Partner 157</v>
      </c>
      <c r="L3065" s="3">
        <v>4</v>
      </c>
      <c r="M3065" s="2" t="s">
        <v>23</v>
      </c>
      <c r="N3065" s="2" t="s">
        <v>24</v>
      </c>
      <c r="O3065" s="3">
        <v>56</v>
      </c>
      <c r="P3065" s="13">
        <f t="shared" si="626"/>
        <v>1993.96</v>
      </c>
      <c r="Q3065" s="13" t="str">
        <f t="shared" si="627"/>
        <v>Normal</v>
      </c>
      <c r="S3065" s="21"/>
    </row>
    <row r="3066" hidden="1" customHeight="1" spans="1:19">
      <c r="A3066" s="2" t="s">
        <v>4937</v>
      </c>
      <c r="B3066" s="29" t="s">
        <v>780</v>
      </c>
      <c r="C3066" s="2" t="s">
        <v>1179</v>
      </c>
      <c r="D3066" s="2" t="str">
        <f t="array" ref="D3066">_xlfn.XLOOKUP(C3066,Customers!A:A,Customers!B:B)</f>
        <v>Customer 0353</v>
      </c>
      <c r="E3066" s="2" t="s">
        <v>93</v>
      </c>
      <c r="F3066" s="2" t="str">
        <f t="array" ref="F3066">_xlfn.XLOOKUP(E3066,Restaurants!A:A,Restaurants!B:B)</f>
        <v>Restaurant 018</v>
      </c>
      <c r="G3066" s="2" t="s">
        <v>1650</v>
      </c>
      <c r="H3066" s="2" t="str">
        <f t="array" ref="H3066">_xlfn.XLOOKUP(G3066,Food_Menu!A:A,Food_Menu!B:B)</f>
        <v>Food Item 0040</v>
      </c>
      <c r="I3066" s="2"/>
      <c r="J3066" s="2" t="s">
        <v>448</v>
      </c>
      <c r="K3066" s="2" t="str">
        <f t="array" ref="K3066">_xlfn.XLOOKUP(J3066,Delivery_Partners!A:A,Delivery_Partners!B:B)</f>
        <v>Delivery Partner 117</v>
      </c>
      <c r="L3066" s="3">
        <v>1</v>
      </c>
      <c r="M3066" s="2" t="s">
        <v>101</v>
      </c>
      <c r="N3066" s="2" t="s">
        <v>42</v>
      </c>
      <c r="O3066" s="2"/>
    </row>
    <row r="3067" customHeight="1" spans="1:19">
      <c r="A3067" s="2" t="s">
        <v>4938</v>
      </c>
      <c r="B3067" s="29" t="s">
        <v>1118</v>
      </c>
      <c r="C3067" s="2" t="s">
        <v>1119</v>
      </c>
      <c r="D3067" s="2" t="str">
        <f t="array" ref="D3067">_xlfn.XLOOKUP(C3067,Customers!A:A,Customers!B:B)</f>
        <v>Customer 0072</v>
      </c>
      <c r="E3067" s="2" t="s">
        <v>143</v>
      </c>
      <c r="F3067" s="2" t="str">
        <f t="array" ref="F3067">_xlfn.XLOOKUP(E3067,Restaurants!A:A,Restaurants!B:B)</f>
        <v>Restaurant 054</v>
      </c>
      <c r="G3067" s="2" t="s">
        <v>1749</v>
      </c>
      <c r="H3067" s="2" t="str">
        <f t="array" ref="H3067">_xlfn.XLOOKUP(G3067,Food_Menu!A:A,Food_Menu!B:B)</f>
        <v>Food Item 0002</v>
      </c>
      <c r="I3067" s="2">
        <f t="array" ref="I3067">_xlfn.XLOOKUP(G3067,Food_Menu!A:A,Food_Menu!D:D)</f>
        <v>89.4</v>
      </c>
      <c r="J3067" s="2" t="s">
        <v>1557</v>
      </c>
      <c r="K3067" s="2" t="str">
        <f t="array" ref="K3067">_xlfn.XLOOKUP(J3067,Delivery_Partners!A:A,Delivery_Partners!B:B)</f>
        <v>Delivery Partner 065</v>
      </c>
      <c r="L3067" s="3">
        <v>1</v>
      </c>
      <c r="M3067" s="2" t="s">
        <v>23</v>
      </c>
      <c r="N3067" s="2" t="s">
        <v>42</v>
      </c>
      <c r="O3067" s="3">
        <v>44</v>
      </c>
      <c r="P3067" s="13">
        <f>I3067*L3067</f>
        <v>89.4</v>
      </c>
      <c r="Q3067" s="13" t="str">
        <f>IF(O3067="","Not Delivered",IF(O3067&lt;=30,"Fast",IF(O3067&lt;=60,"Normal","Slow")))</f>
        <v>Normal</v>
      </c>
      <c r="S3067" s="21"/>
    </row>
    <row r="3068" hidden="1" customHeight="1" spans="1:19">
      <c r="A3068" s="2" t="s">
        <v>4939</v>
      </c>
      <c r="B3068" s="28">
        <v>45970</v>
      </c>
      <c r="C3068" s="2" t="s">
        <v>476</v>
      </c>
      <c r="D3068" s="2" t="str">
        <f t="array" ref="D3068">_xlfn.XLOOKUP(C3068,Customers!A:A,Customers!B:B)</f>
        <v>Customer 0509</v>
      </c>
      <c r="E3068" s="2" t="s">
        <v>245</v>
      </c>
      <c r="F3068" s="2" t="str">
        <f t="array" ref="F3068">_xlfn.XLOOKUP(E3068,Restaurants!A:A,Restaurants!B:B)</f>
        <v>Restaurant 101</v>
      </c>
      <c r="G3068" s="2" t="s">
        <v>1051</v>
      </c>
      <c r="H3068" s="2" t="str">
        <f t="array" ref="H3068">_xlfn.XLOOKUP(G3068,Food_Menu!A:A,Food_Menu!B:B)</f>
        <v>Food Item 0014</v>
      </c>
      <c r="I3068" s="2"/>
      <c r="J3068" s="2" t="s">
        <v>862</v>
      </c>
      <c r="K3068" s="2" t="str">
        <f t="array" ref="K3068">_xlfn.XLOOKUP(J3068,Delivery_Partners!A:A,Delivery_Partners!B:B)</f>
        <v>Delivery Partner 159</v>
      </c>
      <c r="L3068" s="3">
        <v>3</v>
      </c>
      <c r="M3068" s="2" t="s">
        <v>101</v>
      </c>
      <c r="N3068" s="2" t="s">
        <v>24</v>
      </c>
      <c r="O3068" s="2"/>
    </row>
    <row r="3069" customHeight="1" spans="1:19">
      <c r="A3069" s="2" t="s">
        <v>4940</v>
      </c>
      <c r="B3069" s="29" t="s">
        <v>3847</v>
      </c>
      <c r="C3069" s="2" t="s">
        <v>764</v>
      </c>
      <c r="D3069" s="2" t="str">
        <f t="array" ref="D3069">_xlfn.XLOOKUP(C3069,Customers!A:A,Customers!B:B)</f>
        <v>Customer 1112</v>
      </c>
      <c r="E3069" s="2" t="s">
        <v>1176</v>
      </c>
      <c r="F3069" s="2" t="str">
        <f t="array" ref="F3069">_xlfn.XLOOKUP(E3069,Restaurants!A:A,Restaurants!B:B)</f>
        <v>Restaurant 053</v>
      </c>
      <c r="G3069" s="2" t="s">
        <v>1318</v>
      </c>
      <c r="H3069" s="2" t="str">
        <f t="array" ref="H3069">_xlfn.XLOOKUP(G3069,Food_Menu!A:A,Food_Menu!B:B)</f>
        <v>Food Item 0119</v>
      </c>
      <c r="I3069" s="2">
        <f t="array" ref="I3069">_xlfn.XLOOKUP(G3069,Food_Menu!A:A,Food_Menu!D:D)</f>
        <v>220.83</v>
      </c>
      <c r="J3069" s="2" t="s">
        <v>621</v>
      </c>
      <c r="K3069" s="2" t="str">
        <f t="array" ref="K3069">_xlfn.XLOOKUP(J3069,Delivery_Partners!A:A,Delivery_Partners!B:B)</f>
        <v>Delivery Partner 038</v>
      </c>
      <c r="L3069" s="3">
        <v>1</v>
      </c>
      <c r="M3069" s="2" t="s">
        <v>23</v>
      </c>
      <c r="N3069" s="2" t="s">
        <v>24</v>
      </c>
      <c r="O3069" s="3">
        <v>24</v>
      </c>
      <c r="P3069" s="13">
        <f t="shared" ref="P3069:P3075" si="628">I3069*L3069</f>
        <v>220.83</v>
      </c>
      <c r="Q3069" s="13" t="str">
        <f t="shared" ref="Q3069:Q3075" si="629">IF(O3069="","Not Delivered",IF(O3069&lt;=30,"Fast",IF(O3069&lt;=60,"Normal","Slow")))</f>
        <v>Fast</v>
      </c>
      <c r="S3069" s="21"/>
    </row>
    <row r="3070" customHeight="1" spans="1:19">
      <c r="A3070" s="2" t="s">
        <v>4941</v>
      </c>
      <c r="B3070" s="29" t="s">
        <v>1429</v>
      </c>
      <c r="C3070" s="2" t="s">
        <v>3019</v>
      </c>
      <c r="D3070" s="2" t="str">
        <f t="array" ref="D3070">_xlfn.XLOOKUP(C3070,Customers!A:A,Customers!B:B)</f>
        <v>Customer 0850</v>
      </c>
      <c r="E3070" s="2" t="s">
        <v>425</v>
      </c>
      <c r="F3070" s="2" t="str">
        <f t="array" ref="F3070">_xlfn.XLOOKUP(E3070,Restaurants!A:A,Restaurants!B:B)</f>
        <v>Restaurant 023</v>
      </c>
      <c r="G3070" s="2" t="s">
        <v>1600</v>
      </c>
      <c r="H3070" s="2" t="str">
        <f t="array" ref="H3070">_xlfn.XLOOKUP(G3070,Food_Menu!A:A,Food_Menu!B:B)</f>
        <v>Food Item 0174</v>
      </c>
      <c r="I3070" s="2">
        <f t="array" ref="I3070">_xlfn.XLOOKUP(G3070,Food_Menu!A:A,Food_Menu!D:D)</f>
        <v>470.05</v>
      </c>
      <c r="J3070" s="2" t="s">
        <v>927</v>
      </c>
      <c r="K3070" s="2" t="str">
        <f t="array" ref="K3070">_xlfn.XLOOKUP(J3070,Delivery_Partners!A:A,Delivery_Partners!B:B)</f>
        <v>Delivery Partner 103</v>
      </c>
      <c r="L3070" s="3">
        <v>2</v>
      </c>
      <c r="M3070" s="2" t="s">
        <v>23</v>
      </c>
      <c r="N3070" s="2" t="s">
        <v>24</v>
      </c>
      <c r="O3070" s="3">
        <v>36</v>
      </c>
      <c r="P3070" s="13">
        <f t="shared" si="628"/>
        <v>940.1</v>
      </c>
      <c r="Q3070" s="13" t="str">
        <f t="shared" si="629"/>
        <v>Normal</v>
      </c>
      <c r="S3070" s="21"/>
    </row>
    <row r="3071" customHeight="1" spans="1:19">
      <c r="A3071" s="2" t="s">
        <v>4942</v>
      </c>
      <c r="B3071" s="28">
        <v>45725</v>
      </c>
      <c r="C3071" s="2" t="s">
        <v>2390</v>
      </c>
      <c r="D3071" s="2" t="str">
        <f t="array" ref="D3071">_xlfn.XLOOKUP(C3071,Customers!A:A,Customers!B:B)</f>
        <v>Customer 0070</v>
      </c>
      <c r="E3071" s="2" t="s">
        <v>60</v>
      </c>
      <c r="F3071" s="2" t="str">
        <f t="array" ref="F3071">_xlfn.XLOOKUP(E3071,Restaurants!A:A,Restaurants!B:B)</f>
        <v>Restaurant 019</v>
      </c>
      <c r="G3071" s="2" t="s">
        <v>1919</v>
      </c>
      <c r="H3071" s="2" t="str">
        <f t="array" ref="H3071">_xlfn.XLOOKUP(G3071,Food_Menu!A:A,Food_Menu!B:B)</f>
        <v>Food Item 0201</v>
      </c>
      <c r="I3071" s="2">
        <f t="array" ref="I3071">_xlfn.XLOOKUP(G3071,Food_Menu!A:A,Food_Menu!D:D)</f>
        <v>613.68</v>
      </c>
      <c r="J3071" s="2" t="s">
        <v>693</v>
      </c>
      <c r="K3071" s="2" t="str">
        <f t="array" ref="K3071">_xlfn.XLOOKUP(J3071,Delivery_Partners!A:A,Delivery_Partners!B:B)</f>
        <v>Delivery Partner 125</v>
      </c>
      <c r="L3071" s="3">
        <v>4</v>
      </c>
      <c r="M3071" s="2" t="s">
        <v>23</v>
      </c>
      <c r="N3071" s="2" t="s">
        <v>55</v>
      </c>
      <c r="O3071" s="3">
        <v>22</v>
      </c>
      <c r="P3071" s="13">
        <f t="shared" si="628"/>
        <v>2454.72</v>
      </c>
      <c r="Q3071" s="13" t="str">
        <f t="shared" si="629"/>
        <v>Fast</v>
      </c>
      <c r="S3071" s="21"/>
    </row>
    <row r="3072" customHeight="1" spans="1:19">
      <c r="A3072" s="2" t="s">
        <v>4943</v>
      </c>
      <c r="B3072" s="29" t="s">
        <v>1893</v>
      </c>
      <c r="C3072" s="2" t="s">
        <v>903</v>
      </c>
      <c r="D3072" s="2" t="str">
        <f t="array" ref="D3072">_xlfn.XLOOKUP(C3072,Customers!A:A,Customers!B:B)</f>
        <v>Customer 1126</v>
      </c>
      <c r="E3072" s="2" t="s">
        <v>366</v>
      </c>
      <c r="F3072" s="2" t="str">
        <f t="array" ref="F3072">_xlfn.XLOOKUP(E3072,Restaurants!A:A,Restaurants!B:B)</f>
        <v>Restaurant 073</v>
      </c>
      <c r="G3072" s="2" t="s">
        <v>1267</v>
      </c>
      <c r="H3072" s="2" t="str">
        <f t="array" ref="H3072">_xlfn.XLOOKUP(G3072,Food_Menu!A:A,Food_Menu!B:B)</f>
        <v>Food Item 0212</v>
      </c>
      <c r="I3072" s="2">
        <f t="array" ref="I3072">_xlfn.XLOOKUP(G3072,Food_Menu!A:A,Food_Menu!D:D)</f>
        <v>187.71</v>
      </c>
      <c r="J3072" s="2" t="s">
        <v>332</v>
      </c>
      <c r="K3072" s="2" t="str">
        <f t="array" ref="K3072">_xlfn.XLOOKUP(J3072,Delivery_Partners!A:A,Delivery_Partners!B:B)</f>
        <v>Delivery Partner 164</v>
      </c>
      <c r="L3072" s="3">
        <v>1</v>
      </c>
      <c r="M3072" s="2" t="s">
        <v>23</v>
      </c>
      <c r="N3072" s="2" t="s">
        <v>24</v>
      </c>
      <c r="O3072" s="3">
        <v>49</v>
      </c>
      <c r="P3072" s="13">
        <f t="shared" si="628"/>
        <v>187.71</v>
      </c>
      <c r="Q3072" s="13" t="str">
        <f t="shared" si="629"/>
        <v>Normal</v>
      </c>
      <c r="S3072" s="21"/>
    </row>
    <row r="3073" customHeight="1" spans="1:19">
      <c r="A3073" s="2" t="s">
        <v>4944</v>
      </c>
      <c r="B3073" s="28">
        <v>45693</v>
      </c>
      <c r="C3073" s="2" t="s">
        <v>476</v>
      </c>
      <c r="D3073" s="2" t="str">
        <f t="array" ref="D3073">_xlfn.XLOOKUP(C3073,Customers!A:A,Customers!B:B)</f>
        <v>Customer 0509</v>
      </c>
      <c r="E3073" s="2" t="s">
        <v>871</v>
      </c>
      <c r="F3073" s="2" t="str">
        <f t="array" ref="F3073">_xlfn.XLOOKUP(E3073,Restaurants!A:A,Restaurants!B:B)</f>
        <v>Restaurant 015</v>
      </c>
      <c r="G3073" s="2" t="s">
        <v>216</v>
      </c>
      <c r="H3073" s="2" t="str">
        <f t="array" ref="H3073">_xlfn.XLOOKUP(G3073,Food_Menu!A:A,Food_Menu!B:B)</f>
        <v>Food Item 0132</v>
      </c>
      <c r="I3073" s="2">
        <f t="array" ref="I3073">_xlfn.XLOOKUP(G3073,Food_Menu!A:A,Food_Menu!D:D)</f>
        <v>597.76</v>
      </c>
      <c r="J3073" s="2" t="s">
        <v>510</v>
      </c>
      <c r="K3073" s="2" t="str">
        <f t="array" ref="K3073">_xlfn.XLOOKUP(J3073,Delivery_Partners!A:A,Delivery_Partners!B:B)</f>
        <v>Delivery Partner 025</v>
      </c>
      <c r="L3073" s="3">
        <v>1</v>
      </c>
      <c r="M3073" s="2" t="s">
        <v>23</v>
      </c>
      <c r="N3073" s="2" t="s">
        <v>24</v>
      </c>
      <c r="O3073" s="3">
        <v>26</v>
      </c>
      <c r="P3073" s="13">
        <f t="shared" si="628"/>
        <v>597.76</v>
      </c>
      <c r="Q3073" s="13" t="str">
        <f t="shared" si="629"/>
        <v>Fast</v>
      </c>
      <c r="S3073" s="21"/>
    </row>
    <row r="3074" customHeight="1" spans="1:19">
      <c r="A3074" s="2" t="s">
        <v>4945</v>
      </c>
      <c r="B3074" s="29" t="s">
        <v>704</v>
      </c>
      <c r="C3074" s="2" t="s">
        <v>4946</v>
      </c>
      <c r="D3074" s="2" t="str">
        <f t="array" ref="D3074">_xlfn.XLOOKUP(C3074,Customers!A:A,Customers!B:B)</f>
        <v>Customer 0691</v>
      </c>
      <c r="E3074" s="2" t="s">
        <v>46</v>
      </c>
      <c r="F3074" s="2" t="str">
        <f t="array" ref="F3074">_xlfn.XLOOKUP(E3074,Restaurants!A:A,Restaurants!B:B)</f>
        <v>Restaurant 043</v>
      </c>
      <c r="G3074" s="2" t="s">
        <v>147</v>
      </c>
      <c r="H3074" s="2" t="str">
        <f t="array" ref="H3074">_xlfn.XLOOKUP(G3074,Food_Menu!A:A,Food_Menu!B:B)</f>
        <v>Food Item 0139</v>
      </c>
      <c r="I3074" s="2">
        <f t="array" ref="I3074">_xlfn.XLOOKUP(G3074,Food_Menu!A:A,Food_Menu!D:D)</f>
        <v>296.6</v>
      </c>
      <c r="J3074" s="2" t="s">
        <v>374</v>
      </c>
      <c r="K3074" s="2" t="str">
        <f t="array" ref="K3074">_xlfn.XLOOKUP(J3074,Delivery_Partners!A:A,Delivery_Partners!B:B)</f>
        <v>Delivery Partner 052</v>
      </c>
      <c r="L3074" s="3">
        <v>2</v>
      </c>
      <c r="M3074" s="2" t="s">
        <v>23</v>
      </c>
      <c r="N3074" s="2" t="s">
        <v>55</v>
      </c>
      <c r="O3074" s="3">
        <v>28</v>
      </c>
      <c r="P3074" s="13">
        <f t="shared" si="628"/>
        <v>593.2</v>
      </c>
      <c r="Q3074" s="13" t="str">
        <f t="shared" si="629"/>
        <v>Fast</v>
      </c>
      <c r="S3074" s="21"/>
    </row>
    <row r="3075" customHeight="1" spans="1:19">
      <c r="A3075" s="2" t="s">
        <v>4947</v>
      </c>
      <c r="B3075" s="29" t="s">
        <v>1544</v>
      </c>
      <c r="C3075" s="2" t="s">
        <v>3775</v>
      </c>
      <c r="D3075" s="2" t="str">
        <f t="array" ref="D3075">_xlfn.XLOOKUP(C3075,Customers!A:A,Customers!B:B)</f>
        <v>Customer 0001</v>
      </c>
      <c r="E3075" s="2" t="s">
        <v>712</v>
      </c>
      <c r="F3075" s="2" t="str">
        <f t="array" ref="F3075">_xlfn.XLOOKUP(E3075,Restaurants!A:A,Restaurants!B:B)</f>
        <v>Restaurant 074</v>
      </c>
      <c r="G3075" s="2" t="s">
        <v>1833</v>
      </c>
      <c r="H3075" s="2" t="str">
        <f t="array" ref="H3075">_xlfn.XLOOKUP(G3075,Food_Menu!A:A,Food_Menu!B:B)</f>
        <v>Food Item 0064</v>
      </c>
      <c r="I3075" s="2">
        <f t="array" ref="I3075">_xlfn.XLOOKUP(G3075,Food_Menu!A:A,Food_Menu!D:D)</f>
        <v>129.48</v>
      </c>
      <c r="J3075" s="2" t="s">
        <v>241</v>
      </c>
      <c r="K3075" s="2" t="str">
        <f t="array" ref="K3075">_xlfn.XLOOKUP(J3075,Delivery_Partners!A:A,Delivery_Partners!B:B)</f>
        <v>Delivery Partner 152</v>
      </c>
      <c r="L3075" s="3">
        <v>2</v>
      </c>
      <c r="M3075" s="2" t="s">
        <v>23</v>
      </c>
      <c r="N3075" s="2" t="s">
        <v>55</v>
      </c>
      <c r="O3075" s="3">
        <v>45</v>
      </c>
      <c r="P3075" s="13">
        <f t="shared" si="628"/>
        <v>258.96</v>
      </c>
      <c r="Q3075" s="13" t="str">
        <f t="shared" si="629"/>
        <v>Normal</v>
      </c>
      <c r="S3075" s="21"/>
    </row>
    <row r="3076" hidden="1" customHeight="1" spans="1:19">
      <c r="A3076" s="2" t="s">
        <v>4948</v>
      </c>
      <c r="B3076" s="29" t="s">
        <v>2049</v>
      </c>
      <c r="C3076" s="2" t="s">
        <v>3796</v>
      </c>
      <c r="D3076" s="2" t="str">
        <f t="array" ref="D3076">_xlfn.XLOOKUP(C3076,Customers!A:A,Customers!B:B)</f>
        <v>Customer 0373</v>
      </c>
      <c r="E3076" s="2" t="s">
        <v>532</v>
      </c>
      <c r="F3076" s="2" t="str">
        <f t="array" ref="F3076">_xlfn.XLOOKUP(E3076,Restaurants!A:A,Restaurants!B:B)</f>
        <v>Restaurant 046</v>
      </c>
      <c r="G3076" s="2" t="s">
        <v>2284</v>
      </c>
      <c r="H3076" s="2" t="str">
        <f t="array" ref="H3076">_xlfn.XLOOKUP(G3076,Food_Menu!A:A,Food_Menu!B:B)</f>
        <v>Food Item 0001</v>
      </c>
      <c r="I3076" s="2"/>
      <c r="J3076" s="2" t="s">
        <v>1122</v>
      </c>
      <c r="K3076" s="2" t="str">
        <f t="array" ref="K3076">_xlfn.XLOOKUP(J3076,Delivery_Partners!A:A,Delivery_Partners!B:B)</f>
        <v>Delivery Partner 090</v>
      </c>
      <c r="L3076" s="3">
        <v>1</v>
      </c>
      <c r="M3076" s="2" t="s">
        <v>101</v>
      </c>
      <c r="N3076" s="2" t="s">
        <v>24</v>
      </c>
      <c r="O3076" s="2"/>
    </row>
    <row r="3077" customHeight="1" spans="1:19">
      <c r="A3077" s="2" t="s">
        <v>4949</v>
      </c>
      <c r="B3077" s="29" t="s">
        <v>403</v>
      </c>
      <c r="C3077" s="2" t="s">
        <v>2745</v>
      </c>
      <c r="D3077" s="2" t="str">
        <f t="array" ref="D3077">_xlfn.XLOOKUP(C3077,Customers!A:A,Customers!B:B)</f>
        <v>Customer 0944</v>
      </c>
      <c r="E3077" s="2" t="s">
        <v>1711</v>
      </c>
      <c r="F3077" s="2" t="str">
        <f t="array" ref="F3077">_xlfn.XLOOKUP(E3077,Restaurants!A:A,Restaurants!B:B)</f>
        <v>Restaurant 100</v>
      </c>
      <c r="G3077" s="2" t="s">
        <v>941</v>
      </c>
      <c r="H3077" s="2" t="str">
        <f t="array" ref="H3077">_xlfn.XLOOKUP(G3077,Food_Menu!A:A,Food_Menu!B:B)</f>
        <v>Food Item 0043</v>
      </c>
      <c r="I3077" s="2">
        <f t="array" ref="I3077">_xlfn.XLOOKUP(G3077,Food_Menu!A:A,Food_Menu!D:D)</f>
        <v>255.02</v>
      </c>
      <c r="J3077" s="2" t="s">
        <v>1239</v>
      </c>
      <c r="K3077" s="2" t="str">
        <f t="array" ref="K3077">_xlfn.XLOOKUP(J3077,Delivery_Partners!A:A,Delivery_Partners!B:B)</f>
        <v>Delivery Partner 136</v>
      </c>
      <c r="L3077" s="3">
        <v>1</v>
      </c>
      <c r="M3077" s="2" t="s">
        <v>23</v>
      </c>
      <c r="N3077" s="2" t="s">
        <v>55</v>
      </c>
      <c r="O3077" s="3">
        <v>32</v>
      </c>
      <c r="P3077" s="13">
        <f t="shared" ref="P3077:P3078" si="630">I3077*L3077</f>
        <v>255.02</v>
      </c>
      <c r="Q3077" s="13" t="str">
        <f t="shared" ref="Q3077:Q3078" si="631">IF(O3077="","Not Delivered",IF(O3077&lt;=30,"Fast",IF(O3077&lt;=60,"Normal","Slow")))</f>
        <v>Normal</v>
      </c>
      <c r="S3077" s="21"/>
    </row>
    <row r="3078" customHeight="1" spans="1:19">
      <c r="A3078" s="2" t="s">
        <v>4950</v>
      </c>
      <c r="B3078" s="29" t="s">
        <v>150</v>
      </c>
      <c r="C3078" s="2" t="s">
        <v>1288</v>
      </c>
      <c r="D3078" s="2" t="str">
        <f t="array" ref="D3078">_xlfn.XLOOKUP(C3078,Customers!A:A,Customers!B:B)</f>
        <v>Customer 0397</v>
      </c>
      <c r="E3078" s="2" t="s">
        <v>52</v>
      </c>
      <c r="F3078" s="2" t="str">
        <f t="array" ref="F3078">_xlfn.XLOOKUP(E3078,Restaurants!A:A,Restaurants!B:B)</f>
        <v>Restaurant 083</v>
      </c>
      <c r="G3078" s="2" t="s">
        <v>514</v>
      </c>
      <c r="H3078" s="2" t="str">
        <f t="array" ref="H3078">_xlfn.XLOOKUP(G3078,Food_Menu!A:A,Food_Menu!B:B)</f>
        <v>Food Item 0013</v>
      </c>
      <c r="I3078" s="2">
        <f t="array" ref="I3078">_xlfn.XLOOKUP(G3078,Food_Menu!A:A,Food_Menu!D:D)</f>
        <v>584.96</v>
      </c>
      <c r="J3078" s="2" t="s">
        <v>341</v>
      </c>
      <c r="K3078" s="2" t="str">
        <f t="array" ref="K3078">_xlfn.XLOOKUP(J3078,Delivery_Partners!A:A,Delivery_Partners!B:B)</f>
        <v>Delivery Partner 140</v>
      </c>
      <c r="L3078" s="3">
        <v>1</v>
      </c>
      <c r="M3078" s="2" t="s">
        <v>23</v>
      </c>
      <c r="N3078" s="2" t="s">
        <v>24</v>
      </c>
      <c r="O3078" s="3">
        <v>15</v>
      </c>
      <c r="P3078" s="13">
        <f t="shared" si="630"/>
        <v>584.96</v>
      </c>
      <c r="Q3078" s="13" t="str">
        <f t="shared" si="631"/>
        <v>Fast</v>
      </c>
      <c r="S3078" s="21"/>
    </row>
    <row r="3079" hidden="1" customHeight="1" spans="1:19">
      <c r="A3079" s="2" t="s">
        <v>4951</v>
      </c>
      <c r="B3079" s="29" t="s">
        <v>141</v>
      </c>
      <c r="C3079" s="2" t="s">
        <v>1979</v>
      </c>
      <c r="D3079" s="2" t="str">
        <f t="array" ref="D3079">_xlfn.XLOOKUP(C3079,Customers!A:A,Customers!B:B)</f>
        <v>Customer 0200</v>
      </c>
      <c r="E3079" s="2" t="s">
        <v>1765</v>
      </c>
      <c r="F3079" s="2" t="str">
        <f t="array" ref="F3079">_xlfn.XLOOKUP(E3079,Restaurants!A:A,Restaurants!B:B)</f>
        <v>Restaurant 017</v>
      </c>
      <c r="G3079" s="2" t="s">
        <v>1860</v>
      </c>
      <c r="H3079" s="2" t="str">
        <f t="array" ref="H3079">_xlfn.XLOOKUP(G3079,Food_Menu!A:A,Food_Menu!B:B)</f>
        <v>Food Item 0151</v>
      </c>
      <c r="I3079" s="2"/>
      <c r="J3079" s="2" t="s">
        <v>679</v>
      </c>
      <c r="K3079" s="2" t="str">
        <f t="array" ref="K3079">_xlfn.XLOOKUP(J3079,Delivery_Partners!A:A,Delivery_Partners!B:B)</f>
        <v>Delivery Partner 055</v>
      </c>
      <c r="L3079" s="3">
        <v>1</v>
      </c>
      <c r="M3079" s="2" t="s">
        <v>101</v>
      </c>
      <c r="N3079" s="2" t="s">
        <v>24</v>
      </c>
      <c r="O3079" s="2"/>
    </row>
    <row r="3080" customHeight="1" spans="1:19">
      <c r="A3080" s="2" t="s">
        <v>4952</v>
      </c>
      <c r="B3080" s="29" t="s">
        <v>1648</v>
      </c>
      <c r="C3080" s="2" t="s">
        <v>2062</v>
      </c>
      <c r="D3080" s="2" t="str">
        <f t="array" ref="D3080">_xlfn.XLOOKUP(C3080,Customers!A:A,Customers!B:B)</f>
        <v>Customer 0109</v>
      </c>
      <c r="E3080" s="2" t="s">
        <v>945</v>
      </c>
      <c r="F3080" s="2" t="str">
        <f t="array" ref="F3080">_xlfn.XLOOKUP(E3080,Restaurants!A:A,Restaurants!B:B)</f>
        <v>Restaurant 099</v>
      </c>
      <c r="G3080" s="2" t="s">
        <v>122</v>
      </c>
      <c r="H3080" s="2" t="str">
        <f t="array" ref="H3080">_xlfn.XLOOKUP(G3080,Food_Menu!A:A,Food_Menu!B:B)</f>
        <v>Food Item 0111</v>
      </c>
      <c r="I3080" s="2">
        <f t="array" ref="I3080">_xlfn.XLOOKUP(G3080,Food_Menu!A:A,Food_Menu!D:D)</f>
        <v>237.65</v>
      </c>
      <c r="J3080" s="2" t="s">
        <v>1286</v>
      </c>
      <c r="K3080" s="2" t="str">
        <f t="array" ref="K3080">_xlfn.XLOOKUP(J3080,Delivery_Partners!A:A,Delivery_Partners!B:B)</f>
        <v>Delivery Partner 060</v>
      </c>
      <c r="L3080" s="3">
        <v>1</v>
      </c>
      <c r="M3080" s="2" t="s">
        <v>23</v>
      </c>
      <c r="N3080" s="2" t="s">
        <v>55</v>
      </c>
      <c r="O3080" s="3">
        <v>42</v>
      </c>
      <c r="P3080" s="13">
        <f>I3080*L3080</f>
        <v>237.65</v>
      </c>
      <c r="Q3080" s="13" t="str">
        <f>IF(O3080="","Not Delivered",IF(O3080&lt;=30,"Fast",IF(O3080&lt;=60,"Normal","Slow")))</f>
        <v>Normal</v>
      </c>
      <c r="S3080" s="21"/>
    </row>
    <row r="3081" hidden="1" customHeight="1" spans="1:19">
      <c r="A3081" s="2" t="s">
        <v>4953</v>
      </c>
      <c r="B3081" s="29" t="s">
        <v>472</v>
      </c>
      <c r="C3081" s="2" t="s">
        <v>1781</v>
      </c>
      <c r="D3081" s="2" t="str">
        <f t="array" ref="D3081">_xlfn.XLOOKUP(C3081,Customers!A:A,Customers!B:B)</f>
        <v>Customer 1110</v>
      </c>
      <c r="E3081" s="2" t="s">
        <v>738</v>
      </c>
      <c r="F3081" s="2" t="str">
        <f t="array" ref="F3081">_xlfn.XLOOKUP(E3081,Restaurants!A:A,Restaurants!B:B)</f>
        <v>Restaurant 110</v>
      </c>
      <c r="G3081" s="2" t="s">
        <v>1807</v>
      </c>
      <c r="H3081" s="2" t="str">
        <f t="array" ref="H3081">_xlfn.XLOOKUP(G3081,Food_Menu!A:A,Food_Menu!B:B)</f>
        <v>Food Item 0170</v>
      </c>
      <c r="I3081" s="2"/>
      <c r="J3081" s="2" t="s">
        <v>1122</v>
      </c>
      <c r="K3081" s="2" t="str">
        <f t="array" ref="K3081">_xlfn.XLOOKUP(J3081,Delivery_Partners!A:A,Delivery_Partners!B:B)</f>
        <v>Delivery Partner 090</v>
      </c>
      <c r="L3081" s="3">
        <v>3</v>
      </c>
      <c r="M3081" s="2" t="s">
        <v>101</v>
      </c>
      <c r="N3081" s="2" t="s">
        <v>55</v>
      </c>
      <c r="O3081" s="2"/>
    </row>
    <row r="3082" customHeight="1" spans="1:19">
      <c r="A3082" s="2" t="s">
        <v>4954</v>
      </c>
      <c r="B3082" s="28">
        <v>45938</v>
      </c>
      <c r="C3082" s="2" t="s">
        <v>1401</v>
      </c>
      <c r="D3082" s="2" t="str">
        <f t="array" ref="D3082">_xlfn.XLOOKUP(C3082,Customers!A:A,Customers!B:B)</f>
        <v>Customer 0976</v>
      </c>
      <c r="E3082" s="2" t="s">
        <v>702</v>
      </c>
      <c r="F3082" s="2" t="str">
        <f t="array" ref="F3082">_xlfn.XLOOKUP(E3082,Restaurants!A:A,Restaurants!B:B)</f>
        <v>Restaurant 025</v>
      </c>
      <c r="G3082" s="2" t="s">
        <v>1044</v>
      </c>
      <c r="H3082" s="2" t="str">
        <f t="array" ref="H3082">_xlfn.XLOOKUP(G3082,Food_Menu!A:A,Food_Menu!B:B)</f>
        <v>Food Item 0033</v>
      </c>
      <c r="I3082" s="2">
        <f t="array" ref="I3082">_xlfn.XLOOKUP(G3082,Food_Menu!A:A,Food_Menu!D:D)</f>
        <v>595.57</v>
      </c>
      <c r="J3082" s="2" t="s">
        <v>470</v>
      </c>
      <c r="K3082" s="2" t="str">
        <f t="array" ref="K3082">_xlfn.XLOOKUP(J3082,Delivery_Partners!A:A,Delivery_Partners!B:B)</f>
        <v>Delivery Partner 006</v>
      </c>
      <c r="L3082" s="3">
        <v>1</v>
      </c>
      <c r="M3082" s="2" t="s">
        <v>23</v>
      </c>
      <c r="N3082" s="2" t="s">
        <v>24</v>
      </c>
      <c r="O3082" s="3">
        <v>42</v>
      </c>
      <c r="P3082" s="13">
        <f t="shared" ref="P3082:P3089" si="632">I3082*L3082</f>
        <v>595.57</v>
      </c>
      <c r="Q3082" s="13" t="str">
        <f t="shared" ref="Q3082:Q3089" si="633">IF(O3082="","Not Delivered",IF(O3082&lt;=30,"Fast",IF(O3082&lt;=60,"Normal","Slow")))</f>
        <v>Normal</v>
      </c>
      <c r="S3082" s="21"/>
    </row>
    <row r="3083" customHeight="1" spans="1:19">
      <c r="A3083" s="2" t="s">
        <v>4955</v>
      </c>
      <c r="B3083" s="29" t="s">
        <v>1140</v>
      </c>
      <c r="C3083" s="2" t="s">
        <v>1625</v>
      </c>
      <c r="D3083" s="2" t="str">
        <f t="array" ref="D3083">_xlfn.XLOOKUP(C3083,Customers!A:A,Customers!B:B)</f>
        <v>Customer 0053</v>
      </c>
      <c r="E3083" s="2" t="s">
        <v>537</v>
      </c>
      <c r="F3083" s="2" t="str">
        <f t="array" ref="F3083">_xlfn.XLOOKUP(E3083,Restaurants!A:A,Restaurants!B:B)</f>
        <v>Restaurant 044</v>
      </c>
      <c r="G3083" s="2" t="s">
        <v>1919</v>
      </c>
      <c r="H3083" s="2" t="str">
        <f t="array" ref="H3083">_xlfn.XLOOKUP(G3083,Food_Menu!A:A,Food_Menu!B:B)</f>
        <v>Food Item 0201</v>
      </c>
      <c r="I3083" s="2">
        <f t="array" ref="I3083">_xlfn.XLOOKUP(G3083,Food_Menu!A:A,Food_Menu!D:D)</f>
        <v>613.68</v>
      </c>
      <c r="J3083" s="2" t="s">
        <v>199</v>
      </c>
      <c r="K3083" s="2" t="str">
        <f t="array" ref="K3083">_xlfn.XLOOKUP(J3083,Delivery_Partners!A:A,Delivery_Partners!B:B)</f>
        <v>Delivery Partner 144</v>
      </c>
      <c r="L3083" s="3">
        <v>1</v>
      </c>
      <c r="M3083" s="2" t="s">
        <v>23</v>
      </c>
      <c r="N3083" s="2" t="s">
        <v>24</v>
      </c>
      <c r="O3083" s="3">
        <v>35</v>
      </c>
      <c r="P3083" s="13">
        <f t="shared" si="632"/>
        <v>613.68</v>
      </c>
      <c r="Q3083" s="13" t="str">
        <f t="shared" si="633"/>
        <v>Normal</v>
      </c>
      <c r="S3083" s="21"/>
    </row>
    <row r="3084" customHeight="1" spans="1:19">
      <c r="A3084" s="2" t="s">
        <v>4956</v>
      </c>
      <c r="B3084" s="29" t="s">
        <v>233</v>
      </c>
      <c r="C3084" s="2" t="s">
        <v>2105</v>
      </c>
      <c r="D3084" s="2" t="str">
        <f t="array" ref="D3084">_xlfn.XLOOKUP(C3084,Customers!A:A,Customers!B:B)</f>
        <v>Customer 1111</v>
      </c>
      <c r="E3084" s="2" t="s">
        <v>669</v>
      </c>
      <c r="F3084" s="2" t="str">
        <f t="array" ref="F3084">_xlfn.XLOOKUP(E3084,Restaurants!A:A,Restaurants!B:B)</f>
        <v>Restaurant 048</v>
      </c>
      <c r="G3084" s="2" t="s">
        <v>792</v>
      </c>
      <c r="H3084" s="2" t="str">
        <f t="array" ref="H3084">_xlfn.XLOOKUP(G3084,Food_Menu!A:A,Food_Menu!B:B)</f>
        <v>Food Item 0159</v>
      </c>
      <c r="I3084" s="2">
        <f t="array" ref="I3084">_xlfn.XLOOKUP(G3084,Food_Menu!A:A,Food_Menu!D:D)</f>
        <v>430.63</v>
      </c>
      <c r="J3084" s="2" t="s">
        <v>314</v>
      </c>
      <c r="K3084" s="2" t="str">
        <f t="array" ref="K3084">_xlfn.XLOOKUP(J3084,Delivery_Partners!A:A,Delivery_Partners!B:B)</f>
        <v>Delivery Partner 021</v>
      </c>
      <c r="L3084" s="3">
        <v>3</v>
      </c>
      <c r="M3084" s="2" t="s">
        <v>23</v>
      </c>
      <c r="N3084" s="2" t="s">
        <v>24</v>
      </c>
      <c r="O3084" s="3">
        <v>48</v>
      </c>
      <c r="P3084" s="13">
        <f t="shared" si="632"/>
        <v>1291.89</v>
      </c>
      <c r="Q3084" s="13" t="str">
        <f t="shared" si="633"/>
        <v>Normal</v>
      </c>
      <c r="S3084" s="21"/>
    </row>
    <row r="3085" customHeight="1" spans="1:19">
      <c r="A3085" s="2" t="s">
        <v>4957</v>
      </c>
      <c r="B3085" s="29" t="s">
        <v>769</v>
      </c>
      <c r="C3085" s="2" t="s">
        <v>1751</v>
      </c>
      <c r="D3085" s="2" t="str">
        <f t="array" ref="D3085">_xlfn.XLOOKUP(C3085,Customers!A:A,Customers!B:B)</f>
        <v>Customer 0985</v>
      </c>
      <c r="E3085" s="2" t="s">
        <v>289</v>
      </c>
      <c r="F3085" s="2" t="str">
        <f t="array" ref="F3085">_xlfn.XLOOKUP(E3085,Restaurants!A:A,Restaurants!B:B)</f>
        <v>Restaurant 052</v>
      </c>
      <c r="G3085" s="2" t="s">
        <v>579</v>
      </c>
      <c r="H3085" s="2" t="str">
        <f t="array" ref="H3085">_xlfn.XLOOKUP(G3085,Food_Menu!A:A,Food_Menu!B:B)</f>
        <v>Food Item 0200</v>
      </c>
      <c r="I3085" s="2">
        <f t="array" ref="I3085">_xlfn.XLOOKUP(G3085,Food_Menu!A:A,Food_Menu!D:D)</f>
        <v>511.44</v>
      </c>
      <c r="J3085" s="2" t="s">
        <v>534</v>
      </c>
      <c r="K3085" s="2" t="str">
        <f t="array" ref="K3085">_xlfn.XLOOKUP(J3085,Delivery_Partners!A:A,Delivery_Partners!B:B)</f>
        <v>Delivery Partner 169</v>
      </c>
      <c r="L3085" s="3">
        <v>1</v>
      </c>
      <c r="M3085" s="2" t="s">
        <v>23</v>
      </c>
      <c r="N3085" s="2" t="s">
        <v>74</v>
      </c>
      <c r="O3085" s="3">
        <v>26</v>
      </c>
      <c r="P3085" s="13">
        <f t="shared" si="632"/>
        <v>511.44</v>
      </c>
      <c r="Q3085" s="13" t="str">
        <f t="shared" si="633"/>
        <v>Fast</v>
      </c>
      <c r="S3085" s="21"/>
    </row>
    <row r="3086" customHeight="1" spans="1:19">
      <c r="A3086" s="2" t="s">
        <v>4958</v>
      </c>
      <c r="B3086" s="29" t="s">
        <v>879</v>
      </c>
      <c r="C3086" s="2" t="s">
        <v>1669</v>
      </c>
      <c r="D3086" s="2" t="str">
        <f t="array" ref="D3086">_xlfn.XLOOKUP(C3086,Customers!A:A,Customers!B:B)</f>
        <v>Customer 0432</v>
      </c>
      <c r="E3086" s="2" t="s">
        <v>260</v>
      </c>
      <c r="F3086" s="2" t="str">
        <f t="array" ref="F3086">_xlfn.XLOOKUP(E3086,Restaurants!A:A,Restaurants!B:B)</f>
        <v>Restaurant 056</v>
      </c>
      <c r="G3086" s="2" t="s">
        <v>442</v>
      </c>
      <c r="H3086" s="2" t="str">
        <f t="array" ref="H3086">_xlfn.XLOOKUP(G3086,Food_Menu!A:A,Food_Menu!B:B)</f>
        <v>Food Item 0143</v>
      </c>
      <c r="I3086" s="2">
        <f t="array" ref="I3086">_xlfn.XLOOKUP(G3086,Food_Menu!A:A,Food_Menu!D:D)</f>
        <v>248.87</v>
      </c>
      <c r="J3086" s="2" t="s">
        <v>474</v>
      </c>
      <c r="K3086" s="2" t="str">
        <f t="array" ref="K3086">_xlfn.XLOOKUP(J3086,Delivery_Partners!A:A,Delivery_Partners!B:B)</f>
        <v>Delivery Partner 141</v>
      </c>
      <c r="L3086" s="3">
        <v>3</v>
      </c>
      <c r="M3086" s="2" t="s">
        <v>23</v>
      </c>
      <c r="N3086" s="2" t="s">
        <v>24</v>
      </c>
      <c r="O3086" s="3">
        <v>32</v>
      </c>
      <c r="P3086" s="13">
        <f t="shared" si="632"/>
        <v>746.61</v>
      </c>
      <c r="Q3086" s="13" t="str">
        <f t="shared" si="633"/>
        <v>Normal</v>
      </c>
      <c r="S3086" s="21"/>
    </row>
    <row r="3087" customHeight="1" spans="1:19">
      <c r="A3087" s="2" t="s">
        <v>4959</v>
      </c>
      <c r="B3087" s="29" t="s">
        <v>380</v>
      </c>
      <c r="C3087" s="2" t="s">
        <v>1897</v>
      </c>
      <c r="D3087" s="2" t="str">
        <f t="array" ref="D3087">_xlfn.XLOOKUP(C3087,Customers!A:A,Customers!B:B)</f>
        <v>Customer 0788</v>
      </c>
      <c r="E3087" s="2" t="s">
        <v>382</v>
      </c>
      <c r="F3087" s="2" t="str">
        <f t="array" ref="F3087">_xlfn.XLOOKUP(E3087,Restaurants!A:A,Restaurants!B:B)</f>
        <v>Restaurant 108</v>
      </c>
      <c r="G3087" s="2" t="s">
        <v>126</v>
      </c>
      <c r="H3087" s="2" t="str">
        <f t="array" ref="H3087">_xlfn.XLOOKUP(G3087,Food_Menu!A:A,Food_Menu!B:B)</f>
        <v>Food Item 0075</v>
      </c>
      <c r="I3087" s="2">
        <f t="array" ref="I3087">_xlfn.XLOOKUP(G3087,Food_Menu!A:A,Food_Menu!D:D)</f>
        <v>613.26</v>
      </c>
      <c r="J3087" s="2" t="s">
        <v>73</v>
      </c>
      <c r="K3087" s="2" t="str">
        <f t="array" ref="K3087">_xlfn.XLOOKUP(J3087,Delivery_Partners!A:A,Delivery_Partners!B:B)</f>
        <v>Delivery Partner 064</v>
      </c>
      <c r="L3087" s="3">
        <v>3</v>
      </c>
      <c r="M3087" s="2" t="s">
        <v>23</v>
      </c>
      <c r="N3087" s="2" t="s">
        <v>74</v>
      </c>
      <c r="O3087" s="3">
        <v>17</v>
      </c>
      <c r="P3087" s="13">
        <f t="shared" si="632"/>
        <v>1839.78</v>
      </c>
      <c r="Q3087" s="13" t="str">
        <f t="shared" si="633"/>
        <v>Fast</v>
      </c>
      <c r="S3087" s="21"/>
    </row>
    <row r="3088" customHeight="1" spans="1:19">
      <c r="A3088" s="2" t="s">
        <v>4960</v>
      </c>
      <c r="B3088" s="29" t="s">
        <v>516</v>
      </c>
      <c r="C3088" s="2" t="s">
        <v>4961</v>
      </c>
      <c r="D3088" s="2" t="str">
        <f t="array" ref="D3088">_xlfn.XLOOKUP(C3088,Customers!A:A,Customers!B:B)</f>
        <v>Customer 0310</v>
      </c>
      <c r="E3088" s="2" t="s">
        <v>20</v>
      </c>
      <c r="F3088" s="2" t="str">
        <f t="array" ref="F3088">_xlfn.XLOOKUP(E3088,Restaurants!A:A,Restaurants!B:B)</f>
        <v>Restaurant 079</v>
      </c>
      <c r="G3088" s="2" t="s">
        <v>377</v>
      </c>
      <c r="H3088" s="2" t="str">
        <f t="array" ref="H3088">_xlfn.XLOOKUP(G3088,Food_Menu!A:A,Food_Menu!B:B)</f>
        <v>Food Item 0138</v>
      </c>
      <c r="I3088" s="2">
        <f t="array" ref="I3088">_xlfn.XLOOKUP(G3088,Food_Menu!A:A,Food_Menu!D:D)</f>
        <v>153.3</v>
      </c>
      <c r="J3088" s="2" t="s">
        <v>636</v>
      </c>
      <c r="K3088" s="2" t="str">
        <f t="array" ref="K3088">_xlfn.XLOOKUP(J3088,Delivery_Partners!A:A,Delivery_Partners!B:B)</f>
        <v>Delivery Partner 014</v>
      </c>
      <c r="L3088" s="3">
        <v>1</v>
      </c>
      <c r="M3088" s="2" t="s">
        <v>23</v>
      </c>
      <c r="N3088" s="2" t="s">
        <v>74</v>
      </c>
      <c r="O3088" s="3">
        <v>34</v>
      </c>
      <c r="P3088" s="13">
        <f t="shared" si="632"/>
        <v>153.3</v>
      </c>
      <c r="Q3088" s="13" t="str">
        <f t="shared" si="633"/>
        <v>Normal</v>
      </c>
      <c r="S3088" s="21"/>
    </row>
    <row r="3089" customHeight="1" spans="1:19">
      <c r="A3089" s="2" t="s">
        <v>4962</v>
      </c>
      <c r="B3089" s="29" t="s">
        <v>546</v>
      </c>
      <c r="C3089" s="2" t="s">
        <v>4963</v>
      </c>
      <c r="D3089" s="2" t="str">
        <f t="array" ref="D3089">_xlfn.XLOOKUP(C3089,Customers!A:A,Customers!B:B)</f>
        <v>Customer 0300</v>
      </c>
      <c r="E3089" s="2" t="s">
        <v>382</v>
      </c>
      <c r="F3089" s="2" t="str">
        <f t="array" ref="F3089">_xlfn.XLOOKUP(E3089,Restaurants!A:A,Restaurants!B:B)</f>
        <v>Restaurant 108</v>
      </c>
      <c r="G3089" s="2" t="s">
        <v>2199</v>
      </c>
      <c r="H3089" s="2" t="str">
        <f t="array" ref="H3089">_xlfn.XLOOKUP(G3089,Food_Menu!A:A,Food_Menu!B:B)</f>
        <v>Food Item 0133</v>
      </c>
      <c r="I3089" s="2">
        <f t="array" ref="I3089">_xlfn.XLOOKUP(G3089,Food_Menu!A:A,Food_Menu!D:D)</f>
        <v>587.31</v>
      </c>
      <c r="J3089" s="2" t="s">
        <v>154</v>
      </c>
      <c r="K3089" s="2" t="str">
        <f t="array" ref="K3089">_xlfn.XLOOKUP(J3089,Delivery_Partners!A:A,Delivery_Partners!B:B)</f>
        <v>Delivery Partner 143</v>
      </c>
      <c r="L3089" s="3">
        <v>1</v>
      </c>
      <c r="M3089" s="2" t="s">
        <v>23</v>
      </c>
      <c r="N3089" s="2" t="s">
        <v>55</v>
      </c>
      <c r="O3089" s="3">
        <v>30</v>
      </c>
      <c r="P3089" s="13">
        <f t="shared" si="632"/>
        <v>587.31</v>
      </c>
      <c r="Q3089" s="13" t="str">
        <f t="shared" si="633"/>
        <v>Fast</v>
      </c>
      <c r="S3089" s="21"/>
    </row>
    <row r="3090" hidden="1" customHeight="1" spans="1:19">
      <c r="A3090" s="2" t="s">
        <v>4964</v>
      </c>
      <c r="B3090" s="29" t="s">
        <v>1571</v>
      </c>
      <c r="C3090" s="2" t="s">
        <v>2628</v>
      </c>
      <c r="D3090" s="2" t="str">
        <f t="array" ref="D3090">_xlfn.XLOOKUP(C3090,Customers!A:A,Customers!B:B)</f>
        <v>Customer 0858</v>
      </c>
      <c r="E3090" s="2" t="s">
        <v>46</v>
      </c>
      <c r="F3090" s="2" t="str">
        <f t="array" ref="F3090">_xlfn.XLOOKUP(E3090,Restaurants!A:A,Restaurants!B:B)</f>
        <v>Restaurant 043</v>
      </c>
      <c r="G3090" s="2" t="s">
        <v>1650</v>
      </c>
      <c r="H3090" s="2" t="str">
        <f t="array" ref="H3090">_xlfn.XLOOKUP(G3090,Food_Menu!A:A,Food_Menu!B:B)</f>
        <v>Food Item 0040</v>
      </c>
      <c r="I3090" s="2"/>
      <c r="J3090" s="2" t="s">
        <v>35</v>
      </c>
      <c r="K3090" s="2" t="str">
        <f t="array" ref="K3090">_xlfn.XLOOKUP(J3090,Delivery_Partners!A:A,Delivery_Partners!B:B)</f>
        <v>Delivery Partner 081</v>
      </c>
      <c r="L3090" s="3">
        <v>1</v>
      </c>
      <c r="M3090" s="2" t="s">
        <v>189</v>
      </c>
      <c r="N3090" s="2" t="s">
        <v>74</v>
      </c>
      <c r="O3090" s="2"/>
    </row>
    <row r="3091" hidden="1" customHeight="1" spans="1:19">
      <c r="A3091" s="2" t="s">
        <v>4965</v>
      </c>
      <c r="B3091" s="28">
        <v>45691</v>
      </c>
      <c r="C3091" s="2" t="s">
        <v>4966</v>
      </c>
      <c r="D3091" s="2" t="str">
        <f t="array" ref="D3091">_xlfn.XLOOKUP(C3091,Customers!A:A,Customers!B:B)</f>
        <v>Customer 0243</v>
      </c>
      <c r="E3091" s="2" t="s">
        <v>578</v>
      </c>
      <c r="F3091" s="2" t="str">
        <f t="array" ref="F3091">_xlfn.XLOOKUP(E3091,Restaurants!A:A,Restaurants!B:B)</f>
        <v>Restaurant 063</v>
      </c>
      <c r="G3091" s="2" t="s">
        <v>132</v>
      </c>
      <c r="H3091" s="2" t="str">
        <f t="array" ref="H3091">_xlfn.XLOOKUP(G3091,Food_Menu!A:A,Food_Menu!B:B)</f>
        <v>Food Item 0023</v>
      </c>
      <c r="I3091" s="2"/>
      <c r="J3091" s="2" t="s">
        <v>651</v>
      </c>
      <c r="K3091" s="2" t="str">
        <f t="array" ref="K3091">_xlfn.XLOOKUP(J3091,Delivery_Partners!A:A,Delivery_Partners!B:B)</f>
        <v>Delivery Partner 036</v>
      </c>
      <c r="L3091" s="3">
        <v>1</v>
      </c>
      <c r="M3091" s="2" t="s">
        <v>101</v>
      </c>
      <c r="N3091" s="2" t="s">
        <v>24</v>
      </c>
      <c r="O3091" s="2"/>
    </row>
    <row r="3092" customHeight="1" spans="1:19">
      <c r="A3092" s="2" t="s">
        <v>4967</v>
      </c>
      <c r="B3092" s="28">
        <v>45932</v>
      </c>
      <c r="C3092" s="2" t="s">
        <v>2459</v>
      </c>
      <c r="D3092" s="2" t="str">
        <f t="array" ref="D3092">_xlfn.XLOOKUP(C3092,Customers!A:A,Customers!B:B)</f>
        <v>Customer 0427</v>
      </c>
      <c r="E3092" s="2" t="s">
        <v>71</v>
      </c>
      <c r="F3092" s="2" t="str">
        <f t="array" ref="F3092">_xlfn.XLOOKUP(E3092,Restaurants!A:A,Restaurants!B:B)</f>
        <v>Restaurant 013</v>
      </c>
      <c r="G3092" s="2" t="s">
        <v>557</v>
      </c>
      <c r="H3092" s="2" t="str">
        <f t="array" ref="H3092">_xlfn.XLOOKUP(G3092,Food_Menu!A:A,Food_Menu!B:B)</f>
        <v>Food Item 0144</v>
      </c>
      <c r="I3092" s="2">
        <f t="array" ref="I3092">_xlfn.XLOOKUP(G3092,Food_Menu!A:A,Food_Menu!D:D)</f>
        <v>277.13</v>
      </c>
      <c r="J3092" s="2" t="s">
        <v>1443</v>
      </c>
      <c r="K3092" s="2" t="str">
        <f t="array" ref="K3092">_xlfn.XLOOKUP(J3092,Delivery_Partners!A:A,Delivery_Partners!B:B)</f>
        <v>Delivery Partner 078</v>
      </c>
      <c r="L3092" s="3">
        <v>1</v>
      </c>
      <c r="M3092" s="2" t="s">
        <v>23</v>
      </c>
      <c r="N3092" s="2" t="s">
        <v>24</v>
      </c>
      <c r="O3092" s="3">
        <v>30</v>
      </c>
      <c r="P3092" s="13">
        <f t="shared" ref="P3092:P3100" si="634">I3092*L3092</f>
        <v>277.13</v>
      </c>
      <c r="Q3092" s="13" t="str">
        <f t="shared" ref="Q3092:Q3100" si="635">IF(O3092="","Not Delivered",IF(O3092&lt;=30,"Fast",IF(O3092&lt;=60,"Normal","Slow")))</f>
        <v>Fast</v>
      </c>
      <c r="S3092" s="21"/>
    </row>
    <row r="3093" customHeight="1" spans="1:19">
      <c r="A3093" s="2" t="s">
        <v>4968</v>
      </c>
      <c r="B3093" s="29" t="s">
        <v>1222</v>
      </c>
      <c r="C3093" s="2" t="s">
        <v>3562</v>
      </c>
      <c r="D3093" s="2" t="str">
        <f t="array" ref="D3093">_xlfn.XLOOKUP(C3093,Customers!A:A,Customers!B:B)</f>
        <v>Customer 0430</v>
      </c>
      <c r="E3093" s="2" t="s">
        <v>984</v>
      </c>
      <c r="F3093" s="2" t="str">
        <f t="array" ref="F3093">_xlfn.XLOOKUP(E3093,Restaurants!A:A,Restaurants!B:B)</f>
        <v>Restaurant 034</v>
      </c>
      <c r="G3093" s="2" t="s">
        <v>524</v>
      </c>
      <c r="H3093" s="2" t="str">
        <f t="array" ref="H3093">_xlfn.XLOOKUP(G3093,Food_Menu!A:A,Food_Menu!B:B)</f>
        <v>Food Item 0021</v>
      </c>
      <c r="I3093" s="2">
        <f t="array" ref="I3093">_xlfn.XLOOKUP(G3093,Food_Menu!A:A,Food_Menu!D:D)</f>
        <v>572.3</v>
      </c>
      <c r="J3093" s="2" t="s">
        <v>22</v>
      </c>
      <c r="K3093" s="2" t="str">
        <f t="array" ref="K3093">_xlfn.XLOOKUP(J3093,Delivery_Partners!A:A,Delivery_Partners!B:B)</f>
        <v>Delivery Partner 163</v>
      </c>
      <c r="L3093" s="3">
        <v>1</v>
      </c>
      <c r="M3093" s="2" t="s">
        <v>23</v>
      </c>
      <c r="N3093" s="2" t="s">
        <v>24</v>
      </c>
      <c r="O3093" s="3">
        <v>27</v>
      </c>
      <c r="P3093" s="13">
        <f t="shared" si="634"/>
        <v>572.3</v>
      </c>
      <c r="Q3093" s="13" t="str">
        <f t="shared" si="635"/>
        <v>Fast</v>
      </c>
      <c r="S3093" s="21"/>
    </row>
    <row r="3094" customHeight="1" spans="1:19">
      <c r="A3094" s="2" t="s">
        <v>4969</v>
      </c>
      <c r="B3094" s="29" t="s">
        <v>605</v>
      </c>
      <c r="C3094" s="2" t="s">
        <v>3580</v>
      </c>
      <c r="D3094" s="2" t="str">
        <f t="array" ref="D3094">_xlfn.XLOOKUP(C3094,Customers!A:A,Customers!B:B)</f>
        <v>Customer 0181</v>
      </c>
      <c r="E3094" s="2" t="s">
        <v>548</v>
      </c>
      <c r="F3094" s="2" t="str">
        <f t="array" ref="F3094">_xlfn.XLOOKUP(E3094,Restaurants!A:A,Restaurants!B:B)</f>
        <v>Restaurant 071</v>
      </c>
      <c r="G3094" s="2" t="s">
        <v>132</v>
      </c>
      <c r="H3094" s="2" t="str">
        <f t="array" ref="H3094">_xlfn.XLOOKUP(G3094,Food_Menu!A:A,Food_Menu!B:B)</f>
        <v>Food Item 0023</v>
      </c>
      <c r="I3094" s="2">
        <f t="array" ref="I3094">_xlfn.XLOOKUP(G3094,Food_Menu!A:A,Food_Menu!D:D)</f>
        <v>276.1</v>
      </c>
      <c r="J3094" s="2" t="s">
        <v>1268</v>
      </c>
      <c r="K3094" s="2" t="str">
        <f t="array" ref="K3094">_xlfn.XLOOKUP(J3094,Delivery_Partners!A:A,Delivery_Partners!B:B)</f>
        <v>Delivery Partner 124</v>
      </c>
      <c r="L3094" s="3">
        <v>1</v>
      </c>
      <c r="M3094" s="2" t="s">
        <v>23</v>
      </c>
      <c r="N3094" s="2" t="s">
        <v>55</v>
      </c>
      <c r="O3094" s="3">
        <v>35</v>
      </c>
      <c r="P3094" s="13">
        <f t="shared" si="634"/>
        <v>276.1</v>
      </c>
      <c r="Q3094" s="13" t="str">
        <f t="shared" si="635"/>
        <v>Normal</v>
      </c>
      <c r="S3094" s="21"/>
    </row>
    <row r="3095" customHeight="1" spans="1:19">
      <c r="A3095" s="2" t="s">
        <v>4970</v>
      </c>
      <c r="B3095" s="28">
        <v>45938</v>
      </c>
      <c r="C3095" s="2" t="s">
        <v>2193</v>
      </c>
      <c r="D3095" s="2" t="str">
        <f t="array" ref="D3095">_xlfn.XLOOKUP(C3095,Customers!A:A,Customers!B:B)</f>
        <v>Customer 0995</v>
      </c>
      <c r="E3095" s="2" t="s">
        <v>254</v>
      </c>
      <c r="F3095" s="2" t="str">
        <f t="array" ref="F3095">_xlfn.XLOOKUP(E3095,Restaurants!A:A,Restaurants!B:B)</f>
        <v>Restaurant 021</v>
      </c>
      <c r="G3095" s="2" t="s">
        <v>21</v>
      </c>
      <c r="H3095" s="2" t="str">
        <f t="array" ref="H3095">_xlfn.XLOOKUP(G3095,Food_Menu!A:A,Food_Menu!B:B)</f>
        <v>Food Item 0016</v>
      </c>
      <c r="I3095" s="2">
        <f t="array" ref="I3095">_xlfn.XLOOKUP(G3095,Food_Menu!A:A,Food_Menu!D:D)</f>
        <v>348.44</v>
      </c>
      <c r="J3095" s="2" t="s">
        <v>1268</v>
      </c>
      <c r="K3095" s="2" t="str">
        <f t="array" ref="K3095">_xlfn.XLOOKUP(J3095,Delivery_Partners!A:A,Delivery_Partners!B:B)</f>
        <v>Delivery Partner 124</v>
      </c>
      <c r="L3095" s="3">
        <v>2</v>
      </c>
      <c r="M3095" s="2" t="s">
        <v>23</v>
      </c>
      <c r="N3095" s="2" t="s">
        <v>74</v>
      </c>
      <c r="O3095" s="3">
        <v>59</v>
      </c>
      <c r="P3095" s="13">
        <f t="shared" si="634"/>
        <v>696.88</v>
      </c>
      <c r="Q3095" s="13" t="str">
        <f t="shared" si="635"/>
        <v>Normal</v>
      </c>
      <c r="S3095" s="21"/>
    </row>
    <row r="3096" customHeight="1" spans="1:19">
      <c r="A3096" s="2" t="s">
        <v>4971</v>
      </c>
      <c r="B3096" s="28">
        <v>45936</v>
      </c>
      <c r="C3096" s="2" t="s">
        <v>1524</v>
      </c>
      <c r="D3096" s="2" t="str">
        <f t="array" ref="D3096">_xlfn.XLOOKUP(C3096,Customers!A:A,Customers!B:B)</f>
        <v>Customer 0809</v>
      </c>
      <c r="E3096" s="2" t="s">
        <v>698</v>
      </c>
      <c r="F3096" s="2" t="str">
        <f t="array" ref="F3096">_xlfn.XLOOKUP(E3096,Restaurants!A:A,Restaurants!B:B)</f>
        <v>Restaurant 116</v>
      </c>
      <c r="G3096" s="2" t="s">
        <v>183</v>
      </c>
      <c r="H3096" s="2" t="str">
        <f t="array" ref="H3096">_xlfn.XLOOKUP(G3096,Food_Menu!A:A,Food_Menu!B:B)</f>
        <v>Food Item 0137</v>
      </c>
      <c r="I3096" s="2">
        <f t="array" ref="I3096">_xlfn.XLOOKUP(G3096,Food_Menu!A:A,Food_Menu!D:D)</f>
        <v>200.4</v>
      </c>
      <c r="J3096" s="2" t="s">
        <v>842</v>
      </c>
      <c r="K3096" s="2" t="str">
        <f t="array" ref="K3096">_xlfn.XLOOKUP(J3096,Delivery_Partners!A:A,Delivery_Partners!B:B)</f>
        <v>Delivery Partner 093</v>
      </c>
      <c r="L3096" s="3">
        <v>1</v>
      </c>
      <c r="M3096" s="2" t="s">
        <v>23</v>
      </c>
      <c r="N3096" s="2" t="s">
        <v>24</v>
      </c>
      <c r="O3096" s="3">
        <v>15</v>
      </c>
      <c r="P3096" s="13">
        <f t="shared" si="634"/>
        <v>200.4</v>
      </c>
      <c r="Q3096" s="13" t="str">
        <f t="shared" si="635"/>
        <v>Fast</v>
      </c>
      <c r="S3096" s="21"/>
    </row>
    <row r="3097" customHeight="1" spans="1:19">
      <c r="A3097" s="2" t="s">
        <v>4972</v>
      </c>
      <c r="B3097" s="28">
        <v>45811</v>
      </c>
      <c r="C3097" s="2" t="s">
        <v>2302</v>
      </c>
      <c r="D3097" s="2" t="str">
        <f t="array" ref="D3097">_xlfn.XLOOKUP(C3097,Customers!A:A,Customers!B:B)</f>
        <v>Customer 1035</v>
      </c>
      <c r="E3097" s="2" t="s">
        <v>27</v>
      </c>
      <c r="F3097" s="2" t="str">
        <f t="array" ref="F3097">_xlfn.XLOOKUP(E3097,Restaurants!A:A,Restaurants!B:B)</f>
        <v>Restaurant 033</v>
      </c>
      <c r="G3097" s="2" t="s">
        <v>246</v>
      </c>
      <c r="H3097" s="2" t="str">
        <f t="array" ref="H3097">_xlfn.XLOOKUP(G3097,Food_Menu!A:A,Food_Menu!B:B)</f>
        <v>Food Item 0204</v>
      </c>
      <c r="I3097" s="2">
        <f t="array" ref="I3097">_xlfn.XLOOKUP(G3097,Food_Menu!A:A,Food_Menu!D:D)</f>
        <v>410.12</v>
      </c>
      <c r="J3097" s="2" t="s">
        <v>112</v>
      </c>
      <c r="K3097" s="2" t="str">
        <f t="array" ref="K3097">_xlfn.XLOOKUP(J3097,Delivery_Partners!A:A,Delivery_Partners!B:B)</f>
        <v>Delivery Partner 028</v>
      </c>
      <c r="L3097" s="3">
        <v>1</v>
      </c>
      <c r="M3097" s="2" t="s">
        <v>23</v>
      </c>
      <c r="N3097" s="2" t="s">
        <v>24</v>
      </c>
      <c r="O3097" s="3">
        <v>34</v>
      </c>
      <c r="P3097" s="13">
        <f t="shared" si="634"/>
        <v>410.12</v>
      </c>
      <c r="Q3097" s="13" t="str">
        <f t="shared" si="635"/>
        <v>Normal</v>
      </c>
      <c r="S3097" s="21"/>
    </row>
    <row r="3098" customHeight="1" spans="1:19">
      <c r="A3098" s="2" t="s">
        <v>4973</v>
      </c>
      <c r="B3098" s="28">
        <v>45870</v>
      </c>
      <c r="C3098" s="2" t="s">
        <v>274</v>
      </c>
      <c r="D3098" s="2" t="str">
        <f t="array" ref="D3098">_xlfn.XLOOKUP(C3098,Customers!A:A,Customers!B:B)</f>
        <v>Customer 0629</v>
      </c>
      <c r="E3098" s="2" t="s">
        <v>950</v>
      </c>
      <c r="F3098" s="2" t="str">
        <f t="array" ref="F3098">_xlfn.XLOOKUP(E3098,Restaurants!A:A,Restaurants!B:B)</f>
        <v>Restaurant 020</v>
      </c>
      <c r="G3098" s="2" t="s">
        <v>748</v>
      </c>
      <c r="H3098" s="2" t="str">
        <f t="array" ref="H3098">_xlfn.XLOOKUP(G3098,Food_Menu!A:A,Food_Menu!B:B)</f>
        <v>Food Item 0110</v>
      </c>
      <c r="I3098" s="2">
        <f t="array" ref="I3098">_xlfn.XLOOKUP(G3098,Food_Menu!A:A,Food_Menu!D:D)</f>
        <v>384.6</v>
      </c>
      <c r="J3098" s="2" t="s">
        <v>707</v>
      </c>
      <c r="K3098" s="2" t="str">
        <f t="array" ref="K3098">_xlfn.XLOOKUP(J3098,Delivery_Partners!A:A,Delivery_Partners!B:B)</f>
        <v>Delivery Partner 171</v>
      </c>
      <c r="L3098" s="3">
        <v>1</v>
      </c>
      <c r="M3098" s="2" t="s">
        <v>23</v>
      </c>
      <c r="N3098" s="2" t="s">
        <v>24</v>
      </c>
      <c r="O3098" s="3">
        <v>49</v>
      </c>
      <c r="P3098" s="13">
        <f t="shared" si="634"/>
        <v>384.6</v>
      </c>
      <c r="Q3098" s="13" t="str">
        <f t="shared" si="635"/>
        <v>Normal</v>
      </c>
      <c r="S3098" s="21"/>
    </row>
    <row r="3099" customHeight="1" spans="1:19">
      <c r="A3099" s="2" t="s">
        <v>4974</v>
      </c>
      <c r="B3099" s="29" t="s">
        <v>733</v>
      </c>
      <c r="C3099" s="2" t="s">
        <v>2046</v>
      </c>
      <c r="D3099" s="2" t="str">
        <f t="array" ref="D3099">_xlfn.XLOOKUP(C3099,Customers!A:A,Customers!B:B)</f>
        <v>Customer 0211</v>
      </c>
      <c r="E3099" s="2" t="s">
        <v>265</v>
      </c>
      <c r="F3099" s="2" t="str">
        <f t="array" ref="F3099">_xlfn.XLOOKUP(E3099,Restaurants!A:A,Restaurants!B:B)</f>
        <v>Restaurant 094</v>
      </c>
      <c r="G3099" s="2" t="s">
        <v>675</v>
      </c>
      <c r="H3099" s="2" t="str">
        <f t="array" ref="H3099">_xlfn.XLOOKUP(G3099,Food_Menu!A:A,Food_Menu!B:B)</f>
        <v>Food Item 0034</v>
      </c>
      <c r="I3099" s="2">
        <f t="array" ref="I3099">_xlfn.XLOOKUP(G3099,Food_Menu!A:A,Food_Menu!D:D)</f>
        <v>185.13</v>
      </c>
      <c r="J3099" s="2" t="s">
        <v>127</v>
      </c>
      <c r="K3099" s="2" t="str">
        <f t="array" ref="K3099">_xlfn.XLOOKUP(J3099,Delivery_Partners!A:A,Delivery_Partners!B:B)</f>
        <v>Delivery Partner 134</v>
      </c>
      <c r="L3099" s="3">
        <v>1</v>
      </c>
      <c r="M3099" s="2" t="s">
        <v>23</v>
      </c>
      <c r="N3099" s="2" t="s">
        <v>24</v>
      </c>
      <c r="O3099" s="3">
        <v>29</v>
      </c>
      <c r="P3099" s="13">
        <f t="shared" si="634"/>
        <v>185.13</v>
      </c>
      <c r="Q3099" s="13" t="str">
        <f t="shared" si="635"/>
        <v>Fast</v>
      </c>
      <c r="S3099" s="21"/>
    </row>
    <row r="3100" customHeight="1" spans="1:19">
      <c r="A3100" s="2" t="s">
        <v>4975</v>
      </c>
      <c r="B3100" s="29" t="s">
        <v>1523</v>
      </c>
      <c r="C3100" s="2" t="s">
        <v>1263</v>
      </c>
      <c r="D3100" s="2" t="str">
        <f t="array" ref="D3100">_xlfn.XLOOKUP(C3100,Customers!A:A,Customers!B:B)</f>
        <v>Customer 0336</v>
      </c>
      <c r="E3100" s="2" t="s">
        <v>78</v>
      </c>
      <c r="F3100" s="2" t="str">
        <f t="array" ref="F3100">_xlfn.XLOOKUP(E3100,Restaurants!A:A,Restaurants!B:B)</f>
        <v>Restaurant 011</v>
      </c>
      <c r="G3100" s="2" t="s">
        <v>1100</v>
      </c>
      <c r="H3100" s="2" t="str">
        <f t="array" ref="H3100">_xlfn.XLOOKUP(G3100,Food_Menu!A:A,Food_Menu!B:B)</f>
        <v>Food Item 0113</v>
      </c>
      <c r="I3100" s="2">
        <f t="array" ref="I3100">_xlfn.XLOOKUP(G3100,Food_Menu!A:A,Food_Menu!D:D)</f>
        <v>545.03</v>
      </c>
      <c r="J3100" s="2" t="s">
        <v>842</v>
      </c>
      <c r="K3100" s="2" t="str">
        <f t="array" ref="K3100">_xlfn.XLOOKUP(J3100,Delivery_Partners!A:A,Delivery_Partners!B:B)</f>
        <v>Delivery Partner 093</v>
      </c>
      <c r="L3100" s="3">
        <v>2</v>
      </c>
      <c r="M3100" s="2" t="s">
        <v>23</v>
      </c>
      <c r="N3100" s="2" t="s">
        <v>55</v>
      </c>
      <c r="O3100" s="3">
        <v>41</v>
      </c>
      <c r="P3100" s="13">
        <f t="shared" si="634"/>
        <v>1090.06</v>
      </c>
      <c r="Q3100" s="13" t="str">
        <f t="shared" si="635"/>
        <v>Normal</v>
      </c>
      <c r="S3100" s="21"/>
    </row>
    <row r="3101" hidden="1" customHeight="1" spans="1:19">
      <c r="A3101" s="2" t="s">
        <v>4976</v>
      </c>
      <c r="B3101" s="29" t="s">
        <v>1166</v>
      </c>
      <c r="C3101" s="2" t="s">
        <v>4977</v>
      </c>
      <c r="D3101" s="2" t="str">
        <f t="array" ref="D3101">_xlfn.XLOOKUP(C3101,Customers!A:A,Customers!B:B)</f>
        <v>Customer 0425</v>
      </c>
      <c r="E3101" s="2" t="s">
        <v>518</v>
      </c>
      <c r="F3101" s="2" t="str">
        <f t="array" ref="F3101">_xlfn.XLOOKUP(E3101,Restaurants!A:A,Restaurants!B:B)</f>
        <v>Restaurant 039</v>
      </c>
      <c r="G3101" s="2" t="s">
        <v>587</v>
      </c>
      <c r="H3101" s="2" t="str">
        <f t="array" ref="H3101">_xlfn.XLOOKUP(G3101,Food_Menu!A:A,Food_Menu!B:B)</f>
        <v>Food Item 0107</v>
      </c>
      <c r="I3101" s="2"/>
      <c r="J3101" s="2" t="s">
        <v>323</v>
      </c>
      <c r="K3101" s="2" t="str">
        <f t="array" ref="K3101">_xlfn.XLOOKUP(J3101,Delivery_Partners!A:A,Delivery_Partners!B:B)</f>
        <v>Delivery Partner 131</v>
      </c>
      <c r="L3101" s="3">
        <v>2</v>
      </c>
      <c r="M3101" s="2" t="s">
        <v>101</v>
      </c>
      <c r="N3101" s="2" t="s">
        <v>55</v>
      </c>
      <c r="O3101" s="2"/>
    </row>
    <row r="3102" customHeight="1" spans="1:19">
      <c r="A3102" s="2" t="s">
        <v>4978</v>
      </c>
      <c r="B3102" s="29" t="s">
        <v>2528</v>
      </c>
      <c r="C3102" s="2" t="s">
        <v>983</v>
      </c>
      <c r="D3102" s="2" t="str">
        <f t="array" ref="D3102">_xlfn.XLOOKUP(C3102,Customers!A:A,Customers!B:B)</f>
        <v>Customer 1131</v>
      </c>
      <c r="E3102" s="2" t="s">
        <v>1450</v>
      </c>
      <c r="F3102" s="2" t="str">
        <f t="array" ref="F3102">_xlfn.XLOOKUP(E3102,Restaurants!A:A,Restaurants!B:B)</f>
        <v>Restaurant 024</v>
      </c>
      <c r="G3102" s="2" t="s">
        <v>1794</v>
      </c>
      <c r="H3102" s="2" t="str">
        <f t="array" ref="H3102">_xlfn.XLOOKUP(G3102,Food_Menu!A:A,Food_Menu!B:B)</f>
        <v>Food Item 0131</v>
      </c>
      <c r="I3102" s="2">
        <f t="array" ref="I3102">_xlfn.XLOOKUP(G3102,Food_Menu!A:A,Food_Menu!D:D)</f>
        <v>201.22</v>
      </c>
      <c r="J3102" s="2" t="s">
        <v>397</v>
      </c>
      <c r="K3102" s="2" t="str">
        <f t="array" ref="K3102">_xlfn.XLOOKUP(J3102,Delivery_Partners!A:A,Delivery_Partners!B:B)</f>
        <v>Delivery Partner 066</v>
      </c>
      <c r="L3102" s="3">
        <v>1</v>
      </c>
      <c r="M3102" s="2" t="s">
        <v>23</v>
      </c>
      <c r="N3102" s="2" t="s">
        <v>74</v>
      </c>
      <c r="O3102" s="3">
        <v>32</v>
      </c>
      <c r="P3102" s="13">
        <f t="shared" ref="P3102:P3109" si="636">I3102*L3102</f>
        <v>201.22</v>
      </c>
      <c r="Q3102" s="13" t="str">
        <f t="shared" ref="Q3102:Q3109" si="637">IF(O3102="","Not Delivered",IF(O3102&lt;=30,"Fast",IF(O3102&lt;=60,"Normal","Slow")))</f>
        <v>Normal</v>
      </c>
      <c r="S3102" s="21"/>
    </row>
    <row r="3103" customHeight="1" spans="1:19">
      <c r="A3103" s="2" t="s">
        <v>4979</v>
      </c>
      <c r="B3103" s="29" t="s">
        <v>1836</v>
      </c>
      <c r="C3103" s="2" t="s">
        <v>2274</v>
      </c>
      <c r="D3103" s="2" t="str">
        <f t="array" ref="D3103">_xlfn.XLOOKUP(C3103,Customers!A:A,Customers!B:B)</f>
        <v>Customer 0285</v>
      </c>
      <c r="E3103" s="2" t="s">
        <v>1342</v>
      </c>
      <c r="F3103" s="2" t="str">
        <f t="array" ref="F3103">_xlfn.XLOOKUP(E3103,Restaurants!A:A,Restaurants!B:B)</f>
        <v>Restaurant 084</v>
      </c>
      <c r="G3103" s="2" t="s">
        <v>202</v>
      </c>
      <c r="H3103" s="2" t="str">
        <f t="array" ref="H3103">_xlfn.XLOOKUP(G3103,Food_Menu!A:A,Food_Menu!B:B)</f>
        <v>Food Item 0096</v>
      </c>
      <c r="I3103" s="2">
        <f t="array" ref="I3103">_xlfn.XLOOKUP(G3103,Food_Menu!A:A,Food_Menu!D:D)</f>
        <v>399.57</v>
      </c>
      <c r="J3103" s="2" t="s">
        <v>127</v>
      </c>
      <c r="K3103" s="2" t="str">
        <f t="array" ref="K3103">_xlfn.XLOOKUP(J3103,Delivery_Partners!A:A,Delivery_Partners!B:B)</f>
        <v>Delivery Partner 134</v>
      </c>
      <c r="L3103" s="3">
        <v>2</v>
      </c>
      <c r="M3103" s="2" t="s">
        <v>23</v>
      </c>
      <c r="N3103" s="2" t="s">
        <v>24</v>
      </c>
      <c r="O3103" s="3">
        <v>27</v>
      </c>
      <c r="P3103" s="13">
        <f t="shared" si="636"/>
        <v>799.14</v>
      </c>
      <c r="Q3103" s="13" t="str">
        <f t="shared" si="637"/>
        <v>Fast</v>
      </c>
      <c r="S3103" s="21"/>
    </row>
    <row r="3104" customHeight="1" spans="1:19">
      <c r="A3104" s="2" t="s">
        <v>4980</v>
      </c>
      <c r="B3104" s="29" t="s">
        <v>1648</v>
      </c>
      <c r="C3104" s="2" t="s">
        <v>4402</v>
      </c>
      <c r="D3104" s="2" t="str">
        <f t="array" ref="D3104">_xlfn.XLOOKUP(C3104,Customers!A:A,Customers!B:B)</f>
        <v>Customer 0832</v>
      </c>
      <c r="E3104" s="2" t="s">
        <v>917</v>
      </c>
      <c r="F3104" s="2" t="str">
        <f t="array" ref="F3104">_xlfn.XLOOKUP(E3104,Restaurants!A:A,Restaurants!B:B)</f>
        <v>Restaurant 102</v>
      </c>
      <c r="G3104" s="2" t="s">
        <v>144</v>
      </c>
      <c r="H3104" s="2" t="str">
        <f t="array" ref="H3104">_xlfn.XLOOKUP(G3104,Food_Menu!A:A,Food_Menu!B:B)</f>
        <v>Food Item 0118</v>
      </c>
      <c r="I3104" s="2">
        <f t="array" ref="I3104">_xlfn.XLOOKUP(G3104,Food_Menu!A:A,Food_Menu!D:D)</f>
        <v>301.92</v>
      </c>
      <c r="J3104" s="2" t="s">
        <v>309</v>
      </c>
      <c r="K3104" s="2" t="str">
        <f t="array" ref="K3104">_xlfn.XLOOKUP(J3104,Delivery_Partners!A:A,Delivery_Partners!B:B)</f>
        <v>Delivery Partner 175</v>
      </c>
      <c r="L3104" s="3">
        <v>1</v>
      </c>
      <c r="M3104" s="2" t="s">
        <v>23</v>
      </c>
      <c r="N3104" s="2" t="s">
        <v>55</v>
      </c>
      <c r="O3104" s="3">
        <v>46</v>
      </c>
      <c r="P3104" s="13">
        <f t="shared" si="636"/>
        <v>301.92</v>
      </c>
      <c r="Q3104" s="13" t="str">
        <f t="shared" si="637"/>
        <v>Normal</v>
      </c>
      <c r="S3104" s="21"/>
    </row>
    <row r="3105" customHeight="1" spans="1:19">
      <c r="A3105" s="2" t="s">
        <v>4981</v>
      </c>
      <c r="B3105" s="29" t="s">
        <v>2792</v>
      </c>
      <c r="C3105" s="2" t="s">
        <v>4982</v>
      </c>
      <c r="D3105" s="2" t="str">
        <f t="array" ref="D3105">_xlfn.XLOOKUP(C3105,Customers!A:A,Customers!B:B)</f>
        <v>Customer 0148</v>
      </c>
      <c r="E3105" s="2" t="s">
        <v>1450</v>
      </c>
      <c r="F3105" s="2" t="str">
        <f t="array" ref="F3105">_xlfn.XLOOKUP(E3105,Restaurants!A:A,Restaurants!B:B)</f>
        <v>Restaurant 024</v>
      </c>
      <c r="G3105" s="2" t="s">
        <v>826</v>
      </c>
      <c r="H3105" s="2" t="str">
        <f t="array" ref="H3105">_xlfn.XLOOKUP(G3105,Food_Menu!A:A,Food_Menu!B:B)</f>
        <v>Food Item 0072</v>
      </c>
      <c r="I3105" s="2">
        <f t="array" ref="I3105">_xlfn.XLOOKUP(G3105,Food_Menu!A:A,Food_Menu!D:D)</f>
        <v>154.11</v>
      </c>
      <c r="J3105" s="2" t="s">
        <v>262</v>
      </c>
      <c r="K3105" s="2" t="str">
        <f t="array" ref="K3105">_xlfn.XLOOKUP(J3105,Delivery_Partners!A:A,Delivery_Partners!B:B)</f>
        <v>Delivery Partner 063</v>
      </c>
      <c r="L3105" s="3">
        <v>3</v>
      </c>
      <c r="M3105" s="2" t="s">
        <v>23</v>
      </c>
      <c r="N3105" s="2" t="s">
        <v>24</v>
      </c>
      <c r="O3105" s="3">
        <v>41</v>
      </c>
      <c r="P3105" s="13">
        <f t="shared" si="636"/>
        <v>462.33</v>
      </c>
      <c r="Q3105" s="13" t="str">
        <f t="shared" si="637"/>
        <v>Normal</v>
      </c>
      <c r="S3105" s="21"/>
    </row>
    <row r="3106" customHeight="1" spans="1:19">
      <c r="A3106" s="2" t="s">
        <v>4983</v>
      </c>
      <c r="B3106" s="29" t="s">
        <v>960</v>
      </c>
      <c r="C3106" s="2" t="s">
        <v>4107</v>
      </c>
      <c r="D3106" s="2" t="str">
        <f t="array" ref="D3106">_xlfn.XLOOKUP(C3106,Customers!A:A,Customers!B:B)</f>
        <v>Customer 1148</v>
      </c>
      <c r="E3106" s="2" t="s">
        <v>908</v>
      </c>
      <c r="F3106" s="2" t="str">
        <f t="array" ref="F3106">_xlfn.XLOOKUP(E3106,Restaurants!A:A,Restaurants!B:B)</f>
        <v>Restaurant 050</v>
      </c>
      <c r="G3106" s="2" t="s">
        <v>579</v>
      </c>
      <c r="H3106" s="2" t="str">
        <f t="array" ref="H3106">_xlfn.XLOOKUP(G3106,Food_Menu!A:A,Food_Menu!B:B)</f>
        <v>Food Item 0200</v>
      </c>
      <c r="I3106" s="2">
        <f t="array" ref="I3106">_xlfn.XLOOKUP(G3106,Food_Menu!A:A,Food_Menu!D:D)</f>
        <v>511.44</v>
      </c>
      <c r="J3106" s="2" t="s">
        <v>618</v>
      </c>
      <c r="K3106" s="2" t="str">
        <f t="array" ref="K3106">_xlfn.XLOOKUP(J3106,Delivery_Partners!A:A,Delivery_Partners!B:B)</f>
        <v>Delivery Partner 002</v>
      </c>
      <c r="L3106" s="3">
        <v>1</v>
      </c>
      <c r="M3106" s="2" t="s">
        <v>23</v>
      </c>
      <c r="N3106" s="2" t="s">
        <v>55</v>
      </c>
      <c r="O3106" s="3">
        <v>34</v>
      </c>
      <c r="P3106" s="13">
        <f t="shared" si="636"/>
        <v>511.44</v>
      </c>
      <c r="Q3106" s="13" t="str">
        <f t="shared" si="637"/>
        <v>Normal</v>
      </c>
      <c r="S3106" s="21"/>
    </row>
    <row r="3107" customHeight="1" spans="1:19">
      <c r="A3107" s="2" t="s">
        <v>4984</v>
      </c>
      <c r="B3107" s="29" t="s">
        <v>2420</v>
      </c>
      <c r="C3107" s="2" t="s">
        <v>3757</v>
      </c>
      <c r="D3107" s="2" t="str">
        <f t="array" ref="D3107">_xlfn.XLOOKUP(C3107,Customers!A:A,Customers!B:B)</f>
        <v>Customer 0776</v>
      </c>
      <c r="E3107" s="2" t="s">
        <v>797</v>
      </c>
      <c r="F3107" s="2" t="str">
        <f t="array" ref="F3107">_xlfn.XLOOKUP(E3107,Restaurants!A:A,Restaurants!B:B)</f>
        <v>Restaurant 058</v>
      </c>
      <c r="G3107" s="2" t="s">
        <v>1318</v>
      </c>
      <c r="H3107" s="2" t="str">
        <f t="array" ref="H3107">_xlfn.XLOOKUP(G3107,Food_Menu!A:A,Food_Menu!B:B)</f>
        <v>Food Item 0119</v>
      </c>
      <c r="I3107" s="2">
        <f t="array" ref="I3107">_xlfn.XLOOKUP(G3107,Food_Menu!A:A,Food_Menu!D:D)</f>
        <v>220.83</v>
      </c>
      <c r="J3107" s="2" t="s">
        <v>127</v>
      </c>
      <c r="K3107" s="2" t="str">
        <f t="array" ref="K3107">_xlfn.XLOOKUP(J3107,Delivery_Partners!A:A,Delivery_Partners!B:B)</f>
        <v>Delivery Partner 134</v>
      </c>
      <c r="L3107" s="3">
        <v>2</v>
      </c>
      <c r="M3107" s="2" t="s">
        <v>23</v>
      </c>
      <c r="N3107" s="2" t="s">
        <v>42</v>
      </c>
      <c r="O3107" s="3">
        <v>42</v>
      </c>
      <c r="P3107" s="13">
        <f t="shared" si="636"/>
        <v>441.66</v>
      </c>
      <c r="Q3107" s="13" t="str">
        <f t="shared" si="637"/>
        <v>Normal</v>
      </c>
      <c r="S3107" s="21"/>
    </row>
    <row r="3108" customHeight="1" spans="1:19">
      <c r="A3108" s="2" t="s">
        <v>4985</v>
      </c>
      <c r="B3108" s="29" t="s">
        <v>329</v>
      </c>
      <c r="C3108" s="2" t="s">
        <v>3671</v>
      </c>
      <c r="D3108" s="2" t="str">
        <f t="array" ref="D3108">_xlfn.XLOOKUP(C3108,Customers!A:A,Customers!B:B)</f>
        <v>Customer 0517</v>
      </c>
      <c r="E3108" s="2" t="s">
        <v>52</v>
      </c>
      <c r="F3108" s="2" t="str">
        <f t="array" ref="F3108">_xlfn.XLOOKUP(E3108,Restaurants!A:A,Restaurants!B:B)</f>
        <v>Restaurant 083</v>
      </c>
      <c r="G3108" s="2" t="s">
        <v>346</v>
      </c>
      <c r="H3108" s="2" t="str">
        <f t="array" ref="H3108">_xlfn.XLOOKUP(G3108,Food_Menu!A:A,Food_Menu!B:B)</f>
        <v>Food Item 0069</v>
      </c>
      <c r="I3108" s="2">
        <f t="array" ref="I3108">_xlfn.XLOOKUP(G3108,Food_Menu!A:A,Food_Menu!D:D)</f>
        <v>622.23</v>
      </c>
      <c r="J3108" s="2" t="s">
        <v>520</v>
      </c>
      <c r="K3108" s="2" t="str">
        <f t="array" ref="K3108">_xlfn.XLOOKUP(J3108,Delivery_Partners!A:A,Delivery_Partners!B:B)</f>
        <v>Delivery Partner 154</v>
      </c>
      <c r="L3108" s="3">
        <v>1</v>
      </c>
      <c r="M3108" s="2" t="s">
        <v>23</v>
      </c>
      <c r="N3108" s="2" t="s">
        <v>24</v>
      </c>
      <c r="O3108" s="3">
        <v>47</v>
      </c>
      <c r="P3108" s="13">
        <f t="shared" si="636"/>
        <v>622.23</v>
      </c>
      <c r="Q3108" s="13" t="str">
        <f t="shared" si="637"/>
        <v>Normal</v>
      </c>
      <c r="S3108" s="21"/>
    </row>
    <row r="3109" customHeight="1" spans="1:19">
      <c r="A3109" s="2" t="s">
        <v>4986</v>
      </c>
      <c r="B3109" s="29" t="s">
        <v>846</v>
      </c>
      <c r="C3109" s="2" t="s">
        <v>2367</v>
      </c>
      <c r="D3109" s="2" t="str">
        <f t="array" ref="D3109">_xlfn.XLOOKUP(C3109,Customers!A:A,Customers!B:B)</f>
        <v>Customer 0416</v>
      </c>
      <c r="E3109" s="2" t="s">
        <v>46</v>
      </c>
      <c r="F3109" s="2" t="str">
        <f t="array" ref="F3109">_xlfn.XLOOKUP(E3109,Restaurants!A:A,Restaurants!B:B)</f>
        <v>Restaurant 043</v>
      </c>
      <c r="G3109" s="2" t="s">
        <v>2284</v>
      </c>
      <c r="H3109" s="2" t="str">
        <f t="array" ref="H3109">_xlfn.XLOOKUP(G3109,Food_Menu!A:A,Food_Menu!B:B)</f>
        <v>Food Item 0001</v>
      </c>
      <c r="I3109" s="2">
        <f t="array" ref="I3109">_xlfn.XLOOKUP(G3109,Food_Menu!A:A,Food_Menu!D:D)</f>
        <v>107.77</v>
      </c>
      <c r="J3109" s="2" t="s">
        <v>383</v>
      </c>
      <c r="K3109" s="2" t="str">
        <f t="array" ref="K3109">_xlfn.XLOOKUP(J3109,Delivery_Partners!A:A,Delivery_Partners!B:B)</f>
        <v>Delivery Partner 149</v>
      </c>
      <c r="L3109" s="3">
        <v>1</v>
      </c>
      <c r="M3109" s="2" t="s">
        <v>23</v>
      </c>
      <c r="N3109" s="2" t="s">
        <v>24</v>
      </c>
      <c r="O3109" s="3">
        <v>34</v>
      </c>
      <c r="P3109" s="13">
        <f t="shared" si="636"/>
        <v>107.77</v>
      </c>
      <c r="Q3109" s="13" t="str">
        <f t="shared" si="637"/>
        <v>Normal</v>
      </c>
      <c r="S3109" s="21"/>
    </row>
    <row r="3110" hidden="1" customHeight="1" spans="1:19">
      <c r="A3110" s="2" t="s">
        <v>4987</v>
      </c>
      <c r="B3110" s="28">
        <v>45966</v>
      </c>
      <c r="C3110" s="2" t="s">
        <v>171</v>
      </c>
      <c r="D3110" s="2" t="str">
        <f t="array" ref="D3110">_xlfn.XLOOKUP(C3110,Customers!A:A,Customers!B:B)</f>
        <v>Customer 0426</v>
      </c>
      <c r="E3110" s="2" t="s">
        <v>578</v>
      </c>
      <c r="F3110" s="2" t="str">
        <f t="array" ref="F3110">_xlfn.XLOOKUP(E3110,Restaurants!A:A,Restaurants!B:B)</f>
        <v>Restaurant 063</v>
      </c>
      <c r="G3110" s="2" t="s">
        <v>767</v>
      </c>
      <c r="H3110" s="2" t="str">
        <f t="array" ref="H3110">_xlfn.XLOOKUP(G3110,Food_Menu!A:A,Food_Menu!B:B)</f>
        <v>Food Item 0150</v>
      </c>
      <c r="I3110" s="2"/>
      <c r="J3110" s="2" t="s">
        <v>118</v>
      </c>
      <c r="K3110" s="2" t="str">
        <f t="array" ref="K3110">_xlfn.XLOOKUP(J3110,Delivery_Partners!A:A,Delivery_Partners!B:B)</f>
        <v>Delivery Partner 176</v>
      </c>
      <c r="L3110" s="3">
        <v>1</v>
      </c>
      <c r="M3110" s="2" t="s">
        <v>189</v>
      </c>
      <c r="N3110" s="2" t="s">
        <v>24</v>
      </c>
      <c r="O3110" s="2"/>
    </row>
    <row r="3111" customHeight="1" spans="1:19">
      <c r="A3111" s="2" t="s">
        <v>4988</v>
      </c>
      <c r="B3111" s="29" t="s">
        <v>273</v>
      </c>
      <c r="C3111" s="2" t="s">
        <v>4989</v>
      </c>
      <c r="D3111" s="2" t="str">
        <f t="array" ref="D3111">_xlfn.XLOOKUP(C3111,Customers!A:A,Customers!B:B)</f>
        <v>Customer 0271</v>
      </c>
      <c r="E3111" s="2" t="s">
        <v>249</v>
      </c>
      <c r="F3111" s="2" t="str">
        <f t="array" ref="F3111">_xlfn.XLOOKUP(E3111,Restaurants!A:A,Restaurants!B:B)</f>
        <v>Restaurant 061</v>
      </c>
      <c r="G3111" s="2" t="s">
        <v>413</v>
      </c>
      <c r="H3111" s="2" t="str">
        <f t="array" ref="H3111">_xlfn.XLOOKUP(G3111,Food_Menu!A:A,Food_Menu!B:B)</f>
        <v>Food Item 0084</v>
      </c>
      <c r="I3111" s="2">
        <f t="array" ref="I3111">_xlfn.XLOOKUP(G3111,Food_Menu!A:A,Food_Menu!D:D)</f>
        <v>587.45</v>
      </c>
      <c r="J3111" s="2" t="s">
        <v>262</v>
      </c>
      <c r="K3111" s="2" t="str">
        <f t="array" ref="K3111">_xlfn.XLOOKUP(J3111,Delivery_Partners!A:A,Delivery_Partners!B:B)</f>
        <v>Delivery Partner 063</v>
      </c>
      <c r="L3111" s="3">
        <v>1</v>
      </c>
      <c r="M3111" s="2" t="s">
        <v>23</v>
      </c>
      <c r="N3111" s="2" t="s">
        <v>74</v>
      </c>
      <c r="O3111" s="3">
        <v>41</v>
      </c>
      <c r="P3111" s="13">
        <f>I3111*L3111</f>
        <v>587.45</v>
      </c>
      <c r="Q3111" s="13" t="str">
        <f>IF(O3111="","Not Delivered",IF(O3111&lt;=30,"Fast",IF(O3111&lt;=60,"Normal","Slow")))</f>
        <v>Normal</v>
      </c>
      <c r="S3111" s="21"/>
    </row>
    <row r="3112" hidden="1" customHeight="1" spans="1:19">
      <c r="A3112" s="2" t="s">
        <v>4990</v>
      </c>
      <c r="B3112" s="29" t="s">
        <v>817</v>
      </c>
      <c r="C3112" s="2" t="s">
        <v>3161</v>
      </c>
      <c r="D3112" s="2" t="str">
        <f t="array" ref="D3112">_xlfn.XLOOKUP(C3112,Customers!A:A,Customers!B:B)</f>
        <v>Customer 0720</v>
      </c>
      <c r="E3112" s="2" t="s">
        <v>302</v>
      </c>
      <c r="F3112" s="2" t="str">
        <f t="array" ref="F3112">_xlfn.XLOOKUP(E3112,Restaurants!A:A,Restaurants!B:B)</f>
        <v>Restaurant 002</v>
      </c>
      <c r="G3112" s="2" t="s">
        <v>1016</v>
      </c>
      <c r="H3112" s="2" t="str">
        <f t="array" ref="H3112">_xlfn.XLOOKUP(G3112,Food_Menu!A:A,Food_Menu!B:B)</f>
        <v>Food Item 0055</v>
      </c>
      <c r="I3112" s="2"/>
      <c r="J3112" s="2" t="s">
        <v>267</v>
      </c>
      <c r="K3112" s="2" t="str">
        <f t="array" ref="K3112">_xlfn.XLOOKUP(J3112,Delivery_Partners!A:A,Delivery_Partners!B:B)</f>
        <v>Delivery Partner 166</v>
      </c>
      <c r="L3112" s="3">
        <v>2</v>
      </c>
      <c r="M3112" s="2" t="s">
        <v>101</v>
      </c>
      <c r="N3112" s="2" t="s">
        <v>55</v>
      </c>
      <c r="O3112" s="2"/>
    </row>
    <row r="3113" customHeight="1" spans="1:19">
      <c r="A3113" s="2" t="s">
        <v>4991</v>
      </c>
      <c r="B3113" s="29" t="s">
        <v>3087</v>
      </c>
      <c r="C3113" s="2" t="s">
        <v>386</v>
      </c>
      <c r="D3113" s="2" t="str">
        <f t="array" ref="D3113">_xlfn.XLOOKUP(C3113,Customers!A:A,Customers!B:B)</f>
        <v>Customer 1040</v>
      </c>
      <c r="E3113" s="2" t="s">
        <v>776</v>
      </c>
      <c r="F3113" s="2" t="str">
        <f t="array" ref="F3113">_xlfn.XLOOKUP(E3113,Restaurants!A:A,Restaurants!B:B)</f>
        <v>Restaurant 069</v>
      </c>
      <c r="G3113" s="2" t="s">
        <v>762</v>
      </c>
      <c r="H3113" s="2" t="str">
        <f t="array" ref="H3113">_xlfn.XLOOKUP(G3113,Food_Menu!A:A,Food_Menu!B:B)</f>
        <v>Food Item 0106</v>
      </c>
      <c r="I3113" s="2">
        <f t="array" ref="I3113">_xlfn.XLOOKUP(G3113,Food_Menu!A:A,Food_Menu!D:D)</f>
        <v>115.23</v>
      </c>
      <c r="J3113" s="2" t="s">
        <v>621</v>
      </c>
      <c r="K3113" s="2" t="str">
        <f t="array" ref="K3113">_xlfn.XLOOKUP(J3113,Delivery_Partners!A:A,Delivery_Partners!B:B)</f>
        <v>Delivery Partner 038</v>
      </c>
      <c r="L3113" s="3">
        <v>2</v>
      </c>
      <c r="M3113" s="2" t="s">
        <v>23</v>
      </c>
      <c r="N3113" s="2" t="s">
        <v>42</v>
      </c>
      <c r="O3113" s="3">
        <v>49</v>
      </c>
      <c r="P3113" s="13">
        <f>I3113*L3113</f>
        <v>230.46</v>
      </c>
      <c r="Q3113" s="13" t="str">
        <f>IF(O3113="","Not Delivered",IF(O3113&lt;=30,"Fast",IF(O3113&lt;=60,"Normal","Slow")))</f>
        <v>Normal</v>
      </c>
      <c r="S3113" s="21"/>
    </row>
    <row r="3114" hidden="1" customHeight="1" spans="1:19">
      <c r="A3114" s="2" t="s">
        <v>4992</v>
      </c>
      <c r="B3114" s="29" t="s">
        <v>2371</v>
      </c>
      <c r="C3114" s="2" t="s">
        <v>4993</v>
      </c>
      <c r="D3114" s="2" t="str">
        <f t="array" ref="D3114">_xlfn.XLOOKUP(C3114,Customers!A:A,Customers!B:B)</f>
        <v>Customer 0290</v>
      </c>
      <c r="E3114" s="2" t="s">
        <v>776</v>
      </c>
      <c r="F3114" s="2" t="str">
        <f t="array" ref="F3114">_xlfn.XLOOKUP(E3114,Restaurants!A:A,Restaurants!B:B)</f>
        <v>Restaurant 069</v>
      </c>
      <c r="G3114" s="2" t="s">
        <v>587</v>
      </c>
      <c r="H3114" s="2" t="str">
        <f t="array" ref="H3114">_xlfn.XLOOKUP(G3114,Food_Menu!A:A,Food_Menu!B:B)</f>
        <v>Food Item 0107</v>
      </c>
      <c r="I3114" s="2"/>
      <c r="J3114" s="2" t="s">
        <v>123</v>
      </c>
      <c r="K3114" s="2" t="str">
        <f t="array" ref="K3114">_xlfn.XLOOKUP(J3114,Delivery_Partners!A:A,Delivery_Partners!B:B)</f>
        <v>Delivery Partner 106</v>
      </c>
      <c r="L3114" s="3">
        <v>1</v>
      </c>
      <c r="M3114" s="2" t="s">
        <v>101</v>
      </c>
      <c r="N3114" s="2" t="s">
        <v>24</v>
      </c>
      <c r="O3114" s="2"/>
    </row>
    <row r="3115" customHeight="1" spans="1:19">
      <c r="A3115" s="2" t="s">
        <v>4994</v>
      </c>
      <c r="B3115" s="28">
        <v>45812</v>
      </c>
      <c r="C3115" s="2" t="s">
        <v>2652</v>
      </c>
      <c r="D3115" s="2" t="str">
        <f t="array" ref="D3115">_xlfn.XLOOKUP(C3115,Customers!A:A,Customers!B:B)</f>
        <v>Customer 0898</v>
      </c>
      <c r="E3115" s="2" t="s">
        <v>372</v>
      </c>
      <c r="F3115" s="2" t="str">
        <f t="array" ref="F3115">_xlfn.XLOOKUP(E3115,Restaurants!A:A,Restaurants!B:B)</f>
        <v>Restaurant 119</v>
      </c>
      <c r="G3115" s="2" t="s">
        <v>34</v>
      </c>
      <c r="H3115" s="2" t="str">
        <f t="array" ref="H3115">_xlfn.XLOOKUP(G3115,Food_Menu!A:A,Food_Menu!B:B)</f>
        <v>Food Item 0177</v>
      </c>
      <c r="I3115" s="2">
        <f t="array" ref="I3115">_xlfn.XLOOKUP(G3115,Food_Menu!A:A,Food_Menu!D:D)</f>
        <v>268.83</v>
      </c>
      <c r="J3115" s="2" t="s">
        <v>286</v>
      </c>
      <c r="K3115" s="2" t="str">
        <f t="array" ref="K3115">_xlfn.XLOOKUP(J3115,Delivery_Partners!A:A,Delivery_Partners!B:B)</f>
        <v>Delivery Partner 160</v>
      </c>
      <c r="L3115" s="3">
        <v>4</v>
      </c>
      <c r="M3115" s="2" t="s">
        <v>23</v>
      </c>
      <c r="N3115" s="2" t="s">
        <v>24</v>
      </c>
      <c r="O3115" s="3">
        <v>33</v>
      </c>
      <c r="P3115" s="13">
        <f t="shared" ref="P3115:P3124" si="638">I3115*L3115</f>
        <v>1075.32</v>
      </c>
      <c r="Q3115" s="13" t="str">
        <f t="shared" ref="Q3115:Q3124" si="639">IF(O3115="","Not Delivered",IF(O3115&lt;=30,"Fast",IF(O3115&lt;=60,"Normal","Slow")))</f>
        <v>Normal</v>
      </c>
      <c r="S3115" s="21"/>
    </row>
    <row r="3116" customHeight="1" spans="1:19">
      <c r="A3116" s="2" t="s">
        <v>4995</v>
      </c>
      <c r="B3116" s="29" t="s">
        <v>1222</v>
      </c>
      <c r="C3116" s="2" t="s">
        <v>151</v>
      </c>
      <c r="D3116" s="2" t="str">
        <f t="array" ref="D3116">_xlfn.XLOOKUP(C3116,Customers!A:A,Customers!B:B)</f>
        <v>Customer 0680</v>
      </c>
      <c r="E3116" s="2" t="s">
        <v>110</v>
      </c>
      <c r="F3116" s="2" t="str">
        <f t="array" ref="F3116">_xlfn.XLOOKUP(E3116,Restaurants!A:A,Restaurants!B:B)</f>
        <v>Restaurant 062</v>
      </c>
      <c r="G3116" s="2" t="s">
        <v>331</v>
      </c>
      <c r="H3116" s="2" t="str">
        <f t="array" ref="H3116">_xlfn.XLOOKUP(G3116,Food_Menu!A:A,Food_Menu!B:B)</f>
        <v>Food Item 0120</v>
      </c>
      <c r="I3116" s="2">
        <f t="array" ref="I3116">_xlfn.XLOOKUP(G3116,Food_Menu!A:A,Food_Menu!D:D)</f>
        <v>569.73</v>
      </c>
      <c r="J3116" s="2" t="s">
        <v>688</v>
      </c>
      <c r="K3116" s="2" t="str">
        <f t="array" ref="K3116">_xlfn.XLOOKUP(J3116,Delivery_Partners!A:A,Delivery_Partners!B:B)</f>
        <v>Delivery Partner 165</v>
      </c>
      <c r="L3116" s="3">
        <v>1</v>
      </c>
      <c r="M3116" s="2" t="s">
        <v>23</v>
      </c>
      <c r="N3116" s="2" t="s">
        <v>24</v>
      </c>
      <c r="O3116" s="3">
        <v>44</v>
      </c>
      <c r="P3116" s="13">
        <f t="shared" si="638"/>
        <v>569.73</v>
      </c>
      <c r="Q3116" s="13" t="str">
        <f t="shared" si="639"/>
        <v>Normal</v>
      </c>
      <c r="S3116" s="21"/>
    </row>
    <row r="3117" customHeight="1" spans="1:19">
      <c r="A3117" s="2" t="s">
        <v>4996</v>
      </c>
      <c r="B3117" s="29" t="s">
        <v>629</v>
      </c>
      <c r="C3117" s="2" t="s">
        <v>1159</v>
      </c>
      <c r="D3117" s="2" t="str">
        <f t="array" ref="D3117">_xlfn.XLOOKUP(C3117,Customers!A:A,Customers!B:B)</f>
        <v>Customer 0929</v>
      </c>
      <c r="E3117" s="2" t="s">
        <v>382</v>
      </c>
      <c r="F3117" s="2" t="str">
        <f t="array" ref="F3117">_xlfn.XLOOKUP(E3117,Restaurants!A:A,Restaurants!B:B)</f>
        <v>Restaurant 108</v>
      </c>
      <c r="G3117" s="2" t="s">
        <v>1547</v>
      </c>
      <c r="H3117" s="2" t="str">
        <f t="array" ref="H3117">_xlfn.XLOOKUP(G3117,Food_Menu!A:A,Food_Menu!B:B)</f>
        <v>Food Item 0155</v>
      </c>
      <c r="I3117" s="2">
        <f t="array" ref="I3117">_xlfn.XLOOKUP(G3117,Food_Menu!A:A,Food_Menu!D:D)</f>
        <v>185.15</v>
      </c>
      <c r="J3117" s="2" t="s">
        <v>495</v>
      </c>
      <c r="K3117" s="2" t="str">
        <f t="array" ref="K3117">_xlfn.XLOOKUP(J3117,Delivery_Partners!A:A,Delivery_Partners!B:B)</f>
        <v>Delivery Partner 112</v>
      </c>
      <c r="L3117" s="3">
        <v>3</v>
      </c>
      <c r="M3117" s="2" t="s">
        <v>23</v>
      </c>
      <c r="N3117" s="2" t="s">
        <v>55</v>
      </c>
      <c r="O3117" s="3">
        <v>22</v>
      </c>
      <c r="P3117" s="13">
        <f t="shared" si="638"/>
        <v>555.45</v>
      </c>
      <c r="Q3117" s="13" t="str">
        <f t="shared" si="639"/>
        <v>Fast</v>
      </c>
      <c r="S3117" s="21"/>
    </row>
    <row r="3118" customHeight="1" spans="1:19">
      <c r="A3118" s="2" t="s">
        <v>4997</v>
      </c>
      <c r="B3118" s="29" t="s">
        <v>325</v>
      </c>
      <c r="C3118" s="2" t="s">
        <v>1172</v>
      </c>
      <c r="D3118" s="2" t="str">
        <f t="array" ref="D3118">_xlfn.XLOOKUP(C3118,Customers!A:A,Customers!B:B)</f>
        <v>Customer 0924</v>
      </c>
      <c r="E3118" s="2" t="s">
        <v>1060</v>
      </c>
      <c r="F3118" s="2" t="str">
        <f t="array" ref="F3118">_xlfn.XLOOKUP(E3118,Restaurants!A:A,Restaurants!B:B)</f>
        <v>Restaurant 042</v>
      </c>
      <c r="G3118" s="2" t="s">
        <v>442</v>
      </c>
      <c r="H3118" s="2" t="str">
        <f t="array" ref="H3118">_xlfn.XLOOKUP(G3118,Food_Menu!A:A,Food_Menu!B:B)</f>
        <v>Food Item 0143</v>
      </c>
      <c r="I3118" s="2">
        <f t="array" ref="I3118">_xlfn.XLOOKUP(G3118,Food_Menu!A:A,Food_Menu!D:D)</f>
        <v>248.87</v>
      </c>
      <c r="J3118" s="2" t="s">
        <v>304</v>
      </c>
      <c r="K3118" s="2" t="str">
        <f t="array" ref="K3118">_xlfn.XLOOKUP(J3118,Delivery_Partners!A:A,Delivery_Partners!B:B)</f>
        <v>Delivery Partner 099</v>
      </c>
      <c r="L3118" s="3">
        <v>1</v>
      </c>
      <c r="M3118" s="2" t="s">
        <v>23</v>
      </c>
      <c r="N3118" s="2" t="s">
        <v>24</v>
      </c>
      <c r="O3118" s="3">
        <v>45</v>
      </c>
      <c r="P3118" s="13">
        <f t="shared" si="638"/>
        <v>248.87</v>
      </c>
      <c r="Q3118" s="13" t="str">
        <f t="shared" si="639"/>
        <v>Normal</v>
      </c>
      <c r="S3118" s="21"/>
    </row>
    <row r="3119" customHeight="1" spans="1:19">
      <c r="A3119" s="2" t="s">
        <v>4998</v>
      </c>
      <c r="B3119" s="28">
        <v>45758</v>
      </c>
      <c r="C3119" s="2" t="s">
        <v>2084</v>
      </c>
      <c r="D3119" s="2" t="str">
        <f t="array" ref="D3119">_xlfn.XLOOKUP(C3119,Customers!A:A,Customers!B:B)</f>
        <v>Customer 0048</v>
      </c>
      <c r="E3119" s="2" t="s">
        <v>1342</v>
      </c>
      <c r="F3119" s="2" t="str">
        <f t="array" ref="F3119">_xlfn.XLOOKUP(E3119,Restaurants!A:A,Restaurants!B:B)</f>
        <v>Restaurant 084</v>
      </c>
      <c r="G3119" s="2" t="s">
        <v>1009</v>
      </c>
      <c r="H3119" s="2" t="str">
        <f t="array" ref="H3119">_xlfn.XLOOKUP(G3119,Food_Menu!A:A,Food_Menu!B:B)</f>
        <v>Food Item 0187</v>
      </c>
      <c r="I3119" s="2">
        <f t="array" ref="I3119">_xlfn.XLOOKUP(G3119,Food_Menu!A:A,Food_Menu!D:D)</f>
        <v>496.25</v>
      </c>
      <c r="J3119" s="2" t="s">
        <v>443</v>
      </c>
      <c r="K3119" s="2" t="str">
        <f t="array" ref="K3119">_xlfn.XLOOKUP(J3119,Delivery_Partners!A:A,Delivery_Partners!B:B)</f>
        <v>Delivery Partner 083</v>
      </c>
      <c r="L3119" s="3">
        <v>1</v>
      </c>
      <c r="M3119" s="2" t="s">
        <v>23</v>
      </c>
      <c r="N3119" s="2" t="s">
        <v>24</v>
      </c>
      <c r="O3119" s="3">
        <v>37</v>
      </c>
      <c r="P3119" s="13">
        <f t="shared" si="638"/>
        <v>496.25</v>
      </c>
      <c r="Q3119" s="13" t="str">
        <f t="shared" si="639"/>
        <v>Normal</v>
      </c>
      <c r="S3119" s="21"/>
    </row>
    <row r="3120" customHeight="1" spans="1:19">
      <c r="A3120" s="2" t="s">
        <v>4999</v>
      </c>
      <c r="B3120" s="29" t="s">
        <v>846</v>
      </c>
      <c r="C3120" s="2" t="s">
        <v>2120</v>
      </c>
      <c r="D3120" s="2" t="str">
        <f t="array" ref="D3120">_xlfn.XLOOKUP(C3120,Customers!A:A,Customers!B:B)</f>
        <v>Customer 0026</v>
      </c>
      <c r="E3120" s="2" t="s">
        <v>1209</v>
      </c>
      <c r="F3120" s="2" t="str">
        <f t="array" ref="F3120">_xlfn.XLOOKUP(E3120,Restaurants!A:A,Restaurants!B:B)</f>
        <v>Restaurant 109</v>
      </c>
      <c r="G3120" s="2" t="s">
        <v>1749</v>
      </c>
      <c r="H3120" s="2" t="str">
        <f t="array" ref="H3120">_xlfn.XLOOKUP(G3120,Food_Menu!A:A,Food_Menu!B:B)</f>
        <v>Food Item 0002</v>
      </c>
      <c r="I3120" s="2">
        <f t="array" ref="I3120">_xlfn.XLOOKUP(G3120,Food_Menu!A:A,Food_Menu!D:D)</f>
        <v>89.4</v>
      </c>
      <c r="J3120" s="2" t="s">
        <v>953</v>
      </c>
      <c r="K3120" s="2" t="str">
        <f t="array" ref="K3120">_xlfn.XLOOKUP(J3120,Delivery_Partners!A:A,Delivery_Partners!B:B)</f>
        <v>Delivery Partner 157</v>
      </c>
      <c r="L3120" s="3">
        <v>1</v>
      </c>
      <c r="M3120" s="2" t="s">
        <v>23</v>
      </c>
      <c r="N3120" s="2" t="s">
        <v>24</v>
      </c>
      <c r="O3120" s="3">
        <v>51</v>
      </c>
      <c r="P3120" s="13">
        <f t="shared" si="638"/>
        <v>89.4</v>
      </c>
      <c r="Q3120" s="13" t="str">
        <f t="shared" si="639"/>
        <v>Normal</v>
      </c>
      <c r="S3120" s="21"/>
    </row>
    <row r="3121" customHeight="1" spans="1:19">
      <c r="A3121" s="2" t="s">
        <v>5000</v>
      </c>
      <c r="B3121" s="29" t="s">
        <v>166</v>
      </c>
      <c r="C3121" s="2" t="s">
        <v>4072</v>
      </c>
      <c r="D3121" s="2" t="str">
        <f t="array" ref="D3121">_xlfn.XLOOKUP(C3121,Customers!A:A,Customers!B:B)</f>
        <v>Customer 1099</v>
      </c>
      <c r="E3121" s="2" t="s">
        <v>60</v>
      </c>
      <c r="F3121" s="2" t="str">
        <f t="array" ref="F3121">_xlfn.XLOOKUP(E3121,Restaurants!A:A,Restaurants!B:B)</f>
        <v>Restaurant 019</v>
      </c>
      <c r="G3121" s="2" t="s">
        <v>1164</v>
      </c>
      <c r="H3121" s="2" t="str">
        <f t="array" ref="H3121">_xlfn.XLOOKUP(G3121,Food_Menu!A:A,Food_Menu!B:B)</f>
        <v>Food Item 0083</v>
      </c>
      <c r="I3121" s="2">
        <f t="array" ref="I3121">_xlfn.XLOOKUP(G3121,Food_Menu!A:A,Food_Menu!D:D)</f>
        <v>430.56</v>
      </c>
      <c r="J3121" s="2" t="s">
        <v>862</v>
      </c>
      <c r="K3121" s="2" t="str">
        <f t="array" ref="K3121">_xlfn.XLOOKUP(J3121,Delivery_Partners!A:A,Delivery_Partners!B:B)</f>
        <v>Delivery Partner 159</v>
      </c>
      <c r="L3121" s="3">
        <v>2</v>
      </c>
      <c r="M3121" s="2" t="s">
        <v>23</v>
      </c>
      <c r="N3121" s="2" t="s">
        <v>24</v>
      </c>
      <c r="O3121" s="3">
        <v>42</v>
      </c>
      <c r="P3121" s="13">
        <f t="shared" si="638"/>
        <v>861.12</v>
      </c>
      <c r="Q3121" s="13" t="str">
        <f t="shared" si="639"/>
        <v>Normal</v>
      </c>
      <c r="S3121" s="21"/>
    </row>
    <row r="3122" customHeight="1" spans="1:19">
      <c r="A3122" s="2" t="s">
        <v>5001</v>
      </c>
      <c r="B3122" s="28">
        <v>45993</v>
      </c>
      <c r="C3122" s="2" t="s">
        <v>3211</v>
      </c>
      <c r="D3122" s="2" t="str">
        <f t="array" ref="D3122">_xlfn.XLOOKUP(C3122,Customers!A:A,Customers!B:B)</f>
        <v>Customer 0187</v>
      </c>
      <c r="E3122" s="2" t="s">
        <v>776</v>
      </c>
      <c r="F3122" s="2" t="str">
        <f t="array" ref="F3122">_xlfn.XLOOKUP(E3122,Restaurants!A:A,Restaurants!B:B)</f>
        <v>Restaurant 069</v>
      </c>
      <c r="G3122" s="2" t="s">
        <v>1013</v>
      </c>
      <c r="H3122" s="2" t="str">
        <f t="array" ref="H3122">_xlfn.XLOOKUP(G3122,Food_Menu!A:A,Food_Menu!B:B)</f>
        <v>Food Item 0158</v>
      </c>
      <c r="I3122" s="2">
        <f t="array" ref="I3122">_xlfn.XLOOKUP(G3122,Food_Menu!A:A,Food_Menu!D:D)</f>
        <v>622.8</v>
      </c>
      <c r="J3122" s="2" t="s">
        <v>217</v>
      </c>
      <c r="K3122" s="2" t="str">
        <f t="array" ref="K3122">_xlfn.XLOOKUP(J3122,Delivery_Partners!A:A,Delivery_Partners!B:B)</f>
        <v>Delivery Partner 044</v>
      </c>
      <c r="L3122" s="3">
        <v>2</v>
      </c>
      <c r="M3122" s="2" t="s">
        <v>23</v>
      </c>
      <c r="N3122" s="2" t="s">
        <v>24</v>
      </c>
      <c r="O3122" s="3">
        <v>33</v>
      </c>
      <c r="P3122" s="13">
        <f t="shared" si="638"/>
        <v>1245.6</v>
      </c>
      <c r="Q3122" s="13" t="str">
        <f t="shared" si="639"/>
        <v>Normal</v>
      </c>
      <c r="S3122" s="21"/>
    </row>
    <row r="3123" customHeight="1" spans="1:19">
      <c r="A3123" s="2" t="s">
        <v>5002</v>
      </c>
      <c r="B3123" s="29" t="s">
        <v>1360</v>
      </c>
      <c r="C3123" s="2" t="s">
        <v>1145</v>
      </c>
      <c r="D3123" s="2" t="str">
        <f t="array" ref="D3123">_xlfn.XLOOKUP(C3123,Customers!A:A,Customers!B:B)</f>
        <v>Customer 0690</v>
      </c>
      <c r="E3123" s="2" t="s">
        <v>220</v>
      </c>
      <c r="F3123" s="2" t="str">
        <f t="array" ref="F3123">_xlfn.XLOOKUP(E3123,Restaurants!A:A,Restaurants!B:B)</f>
        <v>Restaurant 111</v>
      </c>
      <c r="G3123" s="2" t="s">
        <v>713</v>
      </c>
      <c r="H3123" s="2" t="str">
        <f t="array" ref="H3123">_xlfn.XLOOKUP(G3123,Food_Menu!A:A,Food_Menu!B:B)</f>
        <v>Food Item 0031</v>
      </c>
      <c r="I3123" s="2">
        <f t="array" ref="I3123">_xlfn.XLOOKUP(G3123,Food_Menu!A:A,Food_Menu!D:D)</f>
        <v>485.31</v>
      </c>
      <c r="J3123" s="2" t="s">
        <v>510</v>
      </c>
      <c r="K3123" s="2" t="str">
        <f t="array" ref="K3123">_xlfn.XLOOKUP(J3123,Delivery_Partners!A:A,Delivery_Partners!B:B)</f>
        <v>Delivery Partner 025</v>
      </c>
      <c r="L3123" s="3">
        <v>2</v>
      </c>
      <c r="M3123" s="2" t="s">
        <v>23</v>
      </c>
      <c r="N3123" s="2" t="s">
        <v>55</v>
      </c>
      <c r="O3123" s="3">
        <v>38</v>
      </c>
      <c r="P3123" s="13">
        <f t="shared" si="638"/>
        <v>970.62</v>
      </c>
      <c r="Q3123" s="13" t="str">
        <f t="shared" si="639"/>
        <v>Normal</v>
      </c>
      <c r="S3123" s="21"/>
    </row>
    <row r="3124" customHeight="1" spans="1:19">
      <c r="A3124" s="2" t="s">
        <v>5003</v>
      </c>
      <c r="B3124" s="28">
        <v>45819</v>
      </c>
      <c r="C3124" s="2" t="s">
        <v>2139</v>
      </c>
      <c r="D3124" s="2" t="str">
        <f t="array" ref="D3124">_xlfn.XLOOKUP(C3124,Customers!A:A,Customers!B:B)</f>
        <v>Customer 0904</v>
      </c>
      <c r="E3124" s="2" t="s">
        <v>468</v>
      </c>
      <c r="F3124" s="2" t="str">
        <f t="array" ref="F3124">_xlfn.XLOOKUP(E3124,Restaurants!A:A,Restaurants!B:B)</f>
        <v>Restaurant 067</v>
      </c>
      <c r="G3124" s="2" t="s">
        <v>1560</v>
      </c>
      <c r="H3124" s="2" t="str">
        <f t="array" ref="H3124">_xlfn.XLOOKUP(G3124,Food_Menu!A:A,Food_Menu!B:B)</f>
        <v>Food Item 0098</v>
      </c>
      <c r="I3124" s="2">
        <f t="array" ref="I3124">_xlfn.XLOOKUP(G3124,Food_Menu!A:A,Food_Menu!D:D)</f>
        <v>463.29</v>
      </c>
      <c r="J3124" s="2" t="s">
        <v>811</v>
      </c>
      <c r="K3124" s="2" t="str">
        <f t="array" ref="K3124">_xlfn.XLOOKUP(J3124,Delivery_Partners!A:A,Delivery_Partners!B:B)</f>
        <v>Delivery Partner 147</v>
      </c>
      <c r="L3124" s="3">
        <v>1</v>
      </c>
      <c r="M3124" s="2" t="s">
        <v>23</v>
      </c>
      <c r="N3124" s="2" t="s">
        <v>42</v>
      </c>
      <c r="O3124" s="3">
        <v>38</v>
      </c>
      <c r="P3124" s="13">
        <f t="shared" si="638"/>
        <v>463.29</v>
      </c>
      <c r="Q3124" s="13" t="str">
        <f t="shared" si="639"/>
        <v>Normal</v>
      </c>
      <c r="S3124" s="21"/>
    </row>
    <row r="3125" hidden="1" customHeight="1" spans="1:19">
      <c r="A3125" s="2" t="s">
        <v>5004</v>
      </c>
      <c r="B3125" s="28">
        <v>45724</v>
      </c>
      <c r="C3125" s="2" t="s">
        <v>646</v>
      </c>
      <c r="D3125" s="2" t="str">
        <f t="array" ref="D3125">_xlfn.XLOOKUP(C3125,Customers!A:A,Customers!B:B)</f>
        <v>Customer 0605</v>
      </c>
      <c r="E3125" s="2" t="s">
        <v>382</v>
      </c>
      <c r="F3125" s="2" t="str">
        <f t="array" ref="F3125">_xlfn.XLOOKUP(E3125,Restaurants!A:A,Restaurants!B:B)</f>
        <v>Restaurant 108</v>
      </c>
      <c r="G3125" s="2" t="s">
        <v>290</v>
      </c>
      <c r="H3125" s="2" t="str">
        <f t="array" ref="H3125">_xlfn.XLOOKUP(G3125,Food_Menu!A:A,Food_Menu!B:B)</f>
        <v>Food Item 0089</v>
      </c>
      <c r="I3125" s="2"/>
      <c r="J3125" s="2" t="s">
        <v>1829</v>
      </c>
      <c r="K3125" s="2" t="str">
        <f t="array" ref="K3125">_xlfn.XLOOKUP(J3125,Delivery_Partners!A:A,Delivery_Partners!B:B)</f>
        <v>Delivery Partner 146</v>
      </c>
      <c r="L3125" s="3">
        <v>1</v>
      </c>
      <c r="M3125" s="2" t="s">
        <v>101</v>
      </c>
      <c r="N3125" s="2" t="s">
        <v>24</v>
      </c>
      <c r="O3125" s="2"/>
    </row>
    <row r="3126" customHeight="1" spans="1:19">
      <c r="A3126" s="2" t="s">
        <v>5005</v>
      </c>
      <c r="B3126" s="29" t="s">
        <v>44</v>
      </c>
      <c r="C3126" s="2" t="s">
        <v>1237</v>
      </c>
      <c r="D3126" s="2" t="str">
        <f t="array" ref="D3126">_xlfn.XLOOKUP(C3126,Customers!A:A,Customers!B:B)</f>
        <v>Customer 0008</v>
      </c>
      <c r="E3126" s="2" t="s">
        <v>193</v>
      </c>
      <c r="F3126" s="2" t="str">
        <f t="array" ref="F3126">_xlfn.XLOOKUP(E3126,Restaurants!A:A,Restaurants!B:B)</f>
        <v>Restaurant 051</v>
      </c>
      <c r="G3126" s="2" t="s">
        <v>823</v>
      </c>
      <c r="H3126" s="2" t="str">
        <f t="array" ref="H3126">_xlfn.XLOOKUP(G3126,Food_Menu!A:A,Food_Menu!B:B)</f>
        <v>Food Item 0178</v>
      </c>
      <c r="I3126" s="2">
        <f t="array" ref="I3126">_xlfn.XLOOKUP(G3126,Food_Menu!A:A,Food_Menu!D:D)</f>
        <v>461.95</v>
      </c>
      <c r="J3126" s="2" t="s">
        <v>895</v>
      </c>
      <c r="K3126" s="2" t="str">
        <f t="array" ref="K3126">_xlfn.XLOOKUP(J3126,Delivery_Partners!A:A,Delivery_Partners!B:B)</f>
        <v>Delivery Partner 018</v>
      </c>
      <c r="L3126" s="3">
        <v>2</v>
      </c>
      <c r="M3126" s="2" t="s">
        <v>23</v>
      </c>
      <c r="N3126" s="2" t="s">
        <v>74</v>
      </c>
      <c r="O3126" s="3">
        <v>36</v>
      </c>
      <c r="P3126" s="13">
        <f t="shared" ref="P3126:P3151" si="640">I3126*L3126</f>
        <v>923.9</v>
      </c>
      <c r="Q3126" s="13" t="str">
        <f t="shared" ref="Q3126:Q3151" si="641">IF(O3126="","Not Delivered",IF(O3126&lt;=30,"Fast",IF(O3126&lt;=60,"Normal","Slow")))</f>
        <v>Normal</v>
      </c>
      <c r="S3126" s="21"/>
    </row>
    <row r="3127" customHeight="1" spans="1:19">
      <c r="A3127" s="2" t="s">
        <v>5006</v>
      </c>
      <c r="B3127" s="28">
        <v>45876</v>
      </c>
      <c r="C3127" s="2" t="s">
        <v>3551</v>
      </c>
      <c r="D3127" s="2" t="str">
        <f t="array" ref="D3127">_xlfn.XLOOKUP(C3127,Customers!A:A,Customers!B:B)</f>
        <v>Customer 0013</v>
      </c>
      <c r="E3127" s="2" t="s">
        <v>771</v>
      </c>
      <c r="F3127" s="2" t="str">
        <f t="array" ref="F3127">_xlfn.XLOOKUP(E3127,Restaurants!A:A,Restaurants!B:B)</f>
        <v>Restaurant 107</v>
      </c>
      <c r="G3127" s="2" t="s">
        <v>1267</v>
      </c>
      <c r="H3127" s="2" t="str">
        <f t="array" ref="H3127">_xlfn.XLOOKUP(G3127,Food_Menu!A:A,Food_Menu!B:B)</f>
        <v>Food Item 0212</v>
      </c>
      <c r="I3127" s="2">
        <f t="array" ref="I3127">_xlfn.XLOOKUP(G3127,Food_Menu!A:A,Food_Menu!D:D)</f>
        <v>187.71</v>
      </c>
      <c r="J3127" s="2" t="s">
        <v>251</v>
      </c>
      <c r="K3127" s="2" t="str">
        <f t="array" ref="K3127">_xlfn.XLOOKUP(J3127,Delivery_Partners!A:A,Delivery_Partners!B:B)</f>
        <v>Delivery Partner 089</v>
      </c>
      <c r="L3127" s="3">
        <v>3</v>
      </c>
      <c r="M3127" s="2" t="s">
        <v>23</v>
      </c>
      <c r="N3127" s="2" t="s">
        <v>74</v>
      </c>
      <c r="O3127" s="3">
        <v>33</v>
      </c>
      <c r="P3127" s="13">
        <f t="shared" si="640"/>
        <v>563.13</v>
      </c>
      <c r="Q3127" s="13" t="str">
        <f t="shared" si="641"/>
        <v>Normal</v>
      </c>
      <c r="S3127" s="21"/>
    </row>
    <row r="3128" customHeight="1" spans="1:19">
      <c r="A3128" s="2" t="s">
        <v>5007</v>
      </c>
      <c r="B3128" s="29" t="s">
        <v>760</v>
      </c>
      <c r="C3128" s="2" t="s">
        <v>1944</v>
      </c>
      <c r="D3128" s="2" t="str">
        <f t="array" ref="D3128">_xlfn.XLOOKUP(C3128,Customers!A:A,Customers!B:B)</f>
        <v>Customer 0804</v>
      </c>
      <c r="E3128" s="2" t="s">
        <v>750</v>
      </c>
      <c r="F3128" s="2" t="str">
        <f t="array" ref="F3128">_xlfn.XLOOKUP(E3128,Restaurants!A:A,Restaurants!B:B)</f>
        <v>Restaurant 076</v>
      </c>
      <c r="G3128" s="2" t="s">
        <v>966</v>
      </c>
      <c r="H3128" s="2" t="str">
        <f t="array" ref="H3128">_xlfn.XLOOKUP(G3128,Food_Menu!A:A,Food_Menu!B:B)</f>
        <v>Food Item 0024</v>
      </c>
      <c r="I3128" s="2">
        <f t="array" ref="I3128">_xlfn.XLOOKUP(G3128,Food_Menu!A:A,Food_Menu!D:D)</f>
        <v>375.96</v>
      </c>
      <c r="J3128" s="2" t="s">
        <v>100</v>
      </c>
      <c r="K3128" s="2" t="str">
        <f t="array" ref="K3128">_xlfn.XLOOKUP(J3128,Delivery_Partners!A:A,Delivery_Partners!B:B)</f>
        <v>Delivery Partner 092</v>
      </c>
      <c r="L3128" s="3">
        <v>1</v>
      </c>
      <c r="M3128" s="2" t="s">
        <v>23</v>
      </c>
      <c r="N3128" s="2" t="s">
        <v>55</v>
      </c>
      <c r="O3128" s="3">
        <v>33</v>
      </c>
      <c r="P3128" s="13">
        <f t="shared" si="640"/>
        <v>375.96</v>
      </c>
      <c r="Q3128" s="13" t="str">
        <f t="shared" si="641"/>
        <v>Normal</v>
      </c>
      <c r="S3128" s="21"/>
    </row>
    <row r="3129" customHeight="1" spans="1:19">
      <c r="A3129" s="2" t="s">
        <v>5008</v>
      </c>
      <c r="B3129" s="28">
        <v>45819</v>
      </c>
      <c r="C3129" s="2" t="s">
        <v>1203</v>
      </c>
      <c r="D3129" s="2" t="str">
        <f t="array" ref="D3129">_xlfn.XLOOKUP(C3129,Customers!A:A,Customers!B:B)</f>
        <v>Customer 1078</v>
      </c>
      <c r="E3129" s="2" t="s">
        <v>797</v>
      </c>
      <c r="F3129" s="2" t="str">
        <f t="array" ref="F3129">_xlfn.XLOOKUP(E3129,Restaurants!A:A,Restaurants!B:B)</f>
        <v>Restaurant 058</v>
      </c>
      <c r="G3129" s="2" t="s">
        <v>835</v>
      </c>
      <c r="H3129" s="2" t="str">
        <f t="array" ref="H3129">_xlfn.XLOOKUP(G3129,Food_Menu!A:A,Food_Menu!B:B)</f>
        <v>Food Item 0048</v>
      </c>
      <c r="I3129" s="2">
        <f t="array" ref="I3129">_xlfn.XLOOKUP(G3129,Food_Menu!A:A,Food_Menu!D:D)</f>
        <v>226.31</v>
      </c>
      <c r="J3129" s="2" t="s">
        <v>1375</v>
      </c>
      <c r="K3129" s="2" t="str">
        <f t="array" ref="K3129">_xlfn.XLOOKUP(J3129,Delivery_Partners!A:A,Delivery_Partners!B:B)</f>
        <v>Delivery Partner 008</v>
      </c>
      <c r="L3129" s="3">
        <v>3</v>
      </c>
      <c r="M3129" s="2" t="s">
        <v>23</v>
      </c>
      <c r="N3129" s="2" t="s">
        <v>42</v>
      </c>
      <c r="O3129" s="3">
        <v>37</v>
      </c>
      <c r="P3129" s="13">
        <f t="shared" si="640"/>
        <v>678.93</v>
      </c>
      <c r="Q3129" s="13" t="str">
        <f t="shared" si="641"/>
        <v>Normal</v>
      </c>
      <c r="S3129" s="21"/>
    </row>
    <row r="3130" customHeight="1" spans="1:19">
      <c r="A3130" s="2" t="s">
        <v>5009</v>
      </c>
      <c r="B3130" s="29" t="s">
        <v>2186</v>
      </c>
      <c r="C3130" s="2" t="s">
        <v>1858</v>
      </c>
      <c r="D3130" s="2" t="str">
        <f t="array" ref="D3130">_xlfn.XLOOKUP(C3130,Customers!A:A,Customers!B:B)</f>
        <v>Customer 0413</v>
      </c>
      <c r="E3130" s="2" t="s">
        <v>281</v>
      </c>
      <c r="F3130" s="2" t="str">
        <f t="array" ref="F3130">_xlfn.XLOOKUP(E3130,Restaurants!A:A,Restaurants!B:B)</f>
        <v>Restaurant 026</v>
      </c>
      <c r="G3130" s="2" t="s">
        <v>913</v>
      </c>
      <c r="H3130" s="2" t="str">
        <f t="array" ref="H3130">_xlfn.XLOOKUP(G3130,Food_Menu!A:A,Food_Menu!B:B)</f>
        <v>Food Item 0171</v>
      </c>
      <c r="I3130" s="2">
        <f t="array" ref="I3130">_xlfn.XLOOKUP(G3130,Food_Menu!A:A,Food_Menu!D:D)</f>
        <v>583.51</v>
      </c>
      <c r="J3130" s="2" t="s">
        <v>988</v>
      </c>
      <c r="K3130" s="2" t="str">
        <f t="array" ref="K3130">_xlfn.XLOOKUP(J3130,Delivery_Partners!A:A,Delivery_Partners!B:B)</f>
        <v>Delivery Partner 120</v>
      </c>
      <c r="L3130" s="3">
        <v>2</v>
      </c>
      <c r="M3130" s="2" t="s">
        <v>23</v>
      </c>
      <c r="N3130" s="2" t="s">
        <v>55</v>
      </c>
      <c r="O3130" s="3">
        <v>21</v>
      </c>
      <c r="P3130" s="13">
        <f t="shared" si="640"/>
        <v>1167.02</v>
      </c>
      <c r="Q3130" s="13" t="str">
        <f t="shared" si="641"/>
        <v>Fast</v>
      </c>
      <c r="S3130" s="21"/>
    </row>
    <row r="3131" customHeight="1" spans="1:19">
      <c r="A3131" s="2" t="s">
        <v>5010</v>
      </c>
      <c r="B3131" s="28">
        <v>45962</v>
      </c>
      <c r="C3131" s="2" t="s">
        <v>5011</v>
      </c>
      <c r="D3131" s="2" t="str">
        <f t="array" ref="D3131">_xlfn.XLOOKUP(C3131,Customers!A:A,Customers!B:B)</f>
        <v>Customer 0653</v>
      </c>
      <c r="E3131" s="2" t="s">
        <v>254</v>
      </c>
      <c r="F3131" s="2" t="str">
        <f t="array" ref="F3131">_xlfn.XLOOKUP(E3131,Restaurants!A:A,Restaurants!B:B)</f>
        <v>Restaurant 021</v>
      </c>
      <c r="G3131" s="2" t="s">
        <v>225</v>
      </c>
      <c r="H3131" s="2" t="str">
        <f t="array" ref="H3131">_xlfn.XLOOKUP(G3131,Food_Menu!A:A,Food_Menu!B:B)</f>
        <v>Food Item 0039</v>
      </c>
      <c r="I3131" s="2">
        <f t="array" ref="I3131">_xlfn.XLOOKUP(G3131,Food_Menu!A:A,Food_Menu!D:D)</f>
        <v>557.2</v>
      </c>
      <c r="J3131" s="2" t="s">
        <v>118</v>
      </c>
      <c r="K3131" s="2" t="str">
        <f t="array" ref="K3131">_xlfn.XLOOKUP(J3131,Delivery_Partners!A:A,Delivery_Partners!B:B)</f>
        <v>Delivery Partner 176</v>
      </c>
      <c r="L3131" s="3">
        <v>1</v>
      </c>
      <c r="M3131" s="2" t="s">
        <v>23</v>
      </c>
      <c r="N3131" s="2" t="s">
        <v>24</v>
      </c>
      <c r="O3131" s="3">
        <v>30</v>
      </c>
      <c r="P3131" s="13">
        <f t="shared" si="640"/>
        <v>557.2</v>
      </c>
      <c r="Q3131" s="13" t="str">
        <f t="shared" si="641"/>
        <v>Fast</v>
      </c>
      <c r="S3131" s="21"/>
    </row>
    <row r="3132" customHeight="1" spans="1:19">
      <c r="A3132" s="2" t="s">
        <v>5012</v>
      </c>
      <c r="B3132" s="29" t="s">
        <v>311</v>
      </c>
      <c r="C3132" s="2" t="s">
        <v>2728</v>
      </c>
      <c r="D3132" s="2" t="str">
        <f t="array" ref="D3132">_xlfn.XLOOKUP(C3132,Customers!A:A,Customers!B:B)</f>
        <v>Customer 1121</v>
      </c>
      <c r="E3132" s="2" t="s">
        <v>33</v>
      </c>
      <c r="F3132" s="2" t="str">
        <f t="array" ref="F3132">_xlfn.XLOOKUP(E3132,Restaurants!A:A,Restaurants!B:B)</f>
        <v>Restaurant 035</v>
      </c>
      <c r="G3132" s="2" t="s">
        <v>748</v>
      </c>
      <c r="H3132" s="2" t="str">
        <f t="array" ref="H3132">_xlfn.XLOOKUP(G3132,Food_Menu!A:A,Food_Menu!B:B)</f>
        <v>Food Item 0110</v>
      </c>
      <c r="I3132" s="2">
        <f t="array" ref="I3132">_xlfn.XLOOKUP(G3132,Food_Menu!A:A,Food_Menu!D:D)</f>
        <v>384.6</v>
      </c>
      <c r="J3132" s="2" t="s">
        <v>1233</v>
      </c>
      <c r="K3132" s="2" t="str">
        <f t="array" ref="K3132">_xlfn.XLOOKUP(J3132,Delivery_Partners!A:A,Delivery_Partners!B:B)</f>
        <v>Delivery Partner 039</v>
      </c>
      <c r="L3132" s="3">
        <v>2</v>
      </c>
      <c r="M3132" s="2" t="s">
        <v>23</v>
      </c>
      <c r="N3132" s="2" t="s">
        <v>24</v>
      </c>
      <c r="O3132" s="3">
        <v>23</v>
      </c>
      <c r="P3132" s="13">
        <f t="shared" si="640"/>
        <v>769.2</v>
      </c>
      <c r="Q3132" s="13" t="str">
        <f t="shared" si="641"/>
        <v>Fast</v>
      </c>
      <c r="S3132" s="21"/>
    </row>
    <row r="3133" customHeight="1" spans="1:19">
      <c r="A3133" s="2" t="s">
        <v>5013</v>
      </c>
      <c r="B3133" s="28">
        <v>45971</v>
      </c>
      <c r="C3133" s="2" t="s">
        <v>686</v>
      </c>
      <c r="D3133" s="2" t="str">
        <f t="array" ref="D3133">_xlfn.XLOOKUP(C3133,Customers!A:A,Customers!B:B)</f>
        <v>Customer 0991</v>
      </c>
      <c r="E3133" s="2" t="s">
        <v>421</v>
      </c>
      <c r="F3133" s="2" t="str">
        <f t="array" ref="F3133">_xlfn.XLOOKUP(E3133,Restaurants!A:A,Restaurants!B:B)</f>
        <v>Restaurant 091</v>
      </c>
      <c r="G3133" s="2" t="s">
        <v>1569</v>
      </c>
      <c r="H3133" s="2" t="str">
        <f t="array" ref="H3133">_xlfn.XLOOKUP(G3133,Food_Menu!A:A,Food_Menu!B:B)</f>
        <v>Food Item 0208</v>
      </c>
      <c r="I3133" s="2">
        <f t="array" ref="I3133">_xlfn.XLOOKUP(G3133,Food_Menu!A:A,Food_Menu!D:D)</f>
        <v>493.1</v>
      </c>
      <c r="J3133" s="2" t="s">
        <v>474</v>
      </c>
      <c r="K3133" s="2" t="str">
        <f t="array" ref="K3133">_xlfn.XLOOKUP(J3133,Delivery_Partners!A:A,Delivery_Partners!B:B)</f>
        <v>Delivery Partner 141</v>
      </c>
      <c r="L3133" s="3">
        <v>1</v>
      </c>
      <c r="M3133" s="2" t="s">
        <v>23</v>
      </c>
      <c r="N3133" s="2" t="s">
        <v>24</v>
      </c>
      <c r="O3133" s="3">
        <v>24</v>
      </c>
      <c r="P3133" s="13">
        <f t="shared" si="640"/>
        <v>493.1</v>
      </c>
      <c r="Q3133" s="13" t="str">
        <f t="shared" si="641"/>
        <v>Fast</v>
      </c>
      <c r="S3133" s="21"/>
    </row>
    <row r="3134" customHeight="1" spans="1:19">
      <c r="A3134" s="2" t="s">
        <v>5014</v>
      </c>
      <c r="B3134" s="29" t="s">
        <v>902</v>
      </c>
      <c r="C3134" s="2" t="s">
        <v>609</v>
      </c>
      <c r="D3134" s="2" t="str">
        <f t="array" ref="D3134">_xlfn.XLOOKUP(C3134,Customers!A:A,Customers!B:B)</f>
        <v>Customer 0649</v>
      </c>
      <c r="E3134" s="2" t="s">
        <v>293</v>
      </c>
      <c r="F3134" s="2" t="str">
        <f t="array" ref="F3134">_xlfn.XLOOKUP(E3134,Restaurants!A:A,Restaurants!B:B)</f>
        <v>Restaurant 057</v>
      </c>
      <c r="G3134" s="2" t="s">
        <v>1516</v>
      </c>
      <c r="H3134" s="2" t="str">
        <f t="array" ref="H3134">_xlfn.XLOOKUP(G3134,Food_Menu!A:A,Food_Menu!B:B)</f>
        <v>Food Item 0215</v>
      </c>
      <c r="I3134" s="2">
        <f t="array" ref="I3134">_xlfn.XLOOKUP(G3134,Food_Menu!A:A,Food_Menu!D:D)</f>
        <v>131.38</v>
      </c>
      <c r="J3134" s="2" t="s">
        <v>900</v>
      </c>
      <c r="K3134" s="2" t="str">
        <f t="array" ref="K3134">_xlfn.XLOOKUP(J3134,Delivery_Partners!A:A,Delivery_Partners!B:B)</f>
        <v>Delivery Partner 015</v>
      </c>
      <c r="L3134" s="3">
        <v>1</v>
      </c>
      <c r="M3134" s="2" t="s">
        <v>23</v>
      </c>
      <c r="N3134" s="2" t="s">
        <v>24</v>
      </c>
      <c r="O3134" s="3">
        <v>45</v>
      </c>
      <c r="P3134" s="13">
        <f t="shared" si="640"/>
        <v>131.38</v>
      </c>
      <c r="Q3134" s="13" t="str">
        <f t="shared" si="641"/>
        <v>Normal</v>
      </c>
      <c r="S3134" s="21"/>
    </row>
    <row r="3135" customHeight="1" spans="1:19">
      <c r="A3135" s="2" t="s">
        <v>5015</v>
      </c>
      <c r="B3135" s="28">
        <v>45993</v>
      </c>
      <c r="C3135" s="2" t="s">
        <v>758</v>
      </c>
      <c r="D3135" s="2" t="str">
        <f t="array" ref="D3135">_xlfn.XLOOKUP(C3135,Customers!A:A,Customers!B:B)</f>
        <v>Customer 0787</v>
      </c>
      <c r="E3135" s="2" t="s">
        <v>275</v>
      </c>
      <c r="F3135" s="2" t="str">
        <f t="array" ref="F3135">_xlfn.XLOOKUP(E3135,Restaurants!A:A,Restaurants!B:B)</f>
        <v>Restaurant 047</v>
      </c>
      <c r="G3135" s="2" t="s">
        <v>650</v>
      </c>
      <c r="H3135" s="2" t="str">
        <f t="array" ref="H3135">_xlfn.XLOOKUP(G3135,Food_Menu!A:A,Food_Menu!B:B)</f>
        <v>Food Item 0209</v>
      </c>
      <c r="I3135" s="2">
        <f t="array" ref="I3135">_xlfn.XLOOKUP(G3135,Food_Menu!A:A,Food_Menu!D:D)</f>
        <v>533.6</v>
      </c>
      <c r="J3135" s="2" t="s">
        <v>1233</v>
      </c>
      <c r="K3135" s="2" t="str">
        <f t="array" ref="K3135">_xlfn.XLOOKUP(J3135,Delivery_Partners!A:A,Delivery_Partners!B:B)</f>
        <v>Delivery Partner 039</v>
      </c>
      <c r="L3135" s="3">
        <v>2</v>
      </c>
      <c r="M3135" s="2" t="s">
        <v>23</v>
      </c>
      <c r="N3135" s="2" t="s">
        <v>74</v>
      </c>
      <c r="O3135" s="3">
        <v>35</v>
      </c>
      <c r="P3135" s="13">
        <f t="shared" si="640"/>
        <v>1067.2</v>
      </c>
      <c r="Q3135" s="13" t="str">
        <f t="shared" si="641"/>
        <v>Normal</v>
      </c>
      <c r="S3135" s="21"/>
    </row>
    <row r="3136" customHeight="1" spans="1:19">
      <c r="A3136" s="2" t="s">
        <v>5016</v>
      </c>
      <c r="B3136" s="29" t="s">
        <v>1412</v>
      </c>
      <c r="C3136" s="2" t="s">
        <v>2710</v>
      </c>
      <c r="D3136" s="2" t="str">
        <f t="array" ref="D3136">_xlfn.XLOOKUP(C3136,Customers!A:A,Customers!B:B)</f>
        <v>Customer 1154</v>
      </c>
      <c r="E3136" s="2" t="s">
        <v>293</v>
      </c>
      <c r="F3136" s="2" t="str">
        <f t="array" ref="F3136">_xlfn.XLOOKUP(E3136,Restaurants!A:A,Restaurants!B:B)</f>
        <v>Restaurant 057</v>
      </c>
      <c r="G3136" s="2" t="s">
        <v>117</v>
      </c>
      <c r="H3136" s="2" t="str">
        <f t="array" ref="H3136">_xlfn.XLOOKUP(G3136,Food_Menu!A:A,Food_Menu!B:B)</f>
        <v>Food Item 0030</v>
      </c>
      <c r="I3136" s="2">
        <f t="array" ref="I3136">_xlfn.XLOOKUP(G3136,Food_Menu!A:A,Food_Menu!D:D)</f>
        <v>373.16</v>
      </c>
      <c r="J3136" s="2" t="s">
        <v>592</v>
      </c>
      <c r="K3136" s="2" t="str">
        <f t="array" ref="K3136">_xlfn.XLOOKUP(J3136,Delivery_Partners!A:A,Delivery_Partners!B:B)</f>
        <v>Delivery Partner 102</v>
      </c>
      <c r="L3136" s="3">
        <v>4</v>
      </c>
      <c r="M3136" s="2" t="s">
        <v>23</v>
      </c>
      <c r="N3136" s="2" t="s">
        <v>74</v>
      </c>
      <c r="O3136" s="3">
        <v>26</v>
      </c>
      <c r="P3136" s="13">
        <f t="shared" si="640"/>
        <v>1492.64</v>
      </c>
      <c r="Q3136" s="13" t="str">
        <f t="shared" si="641"/>
        <v>Fast</v>
      </c>
      <c r="S3136" s="21"/>
    </row>
    <row r="3137" customHeight="1" spans="1:19">
      <c r="A3137" s="2" t="s">
        <v>5017</v>
      </c>
      <c r="B3137" s="28">
        <v>45727</v>
      </c>
      <c r="C3137" s="2" t="s">
        <v>2474</v>
      </c>
      <c r="D3137" s="2" t="str">
        <f t="array" ref="D3137">_xlfn.XLOOKUP(C3137,Customers!A:A,Customers!B:B)</f>
        <v>Customer 0957</v>
      </c>
      <c r="E3137" s="2" t="s">
        <v>1060</v>
      </c>
      <c r="F3137" s="2" t="str">
        <f t="array" ref="F3137">_xlfn.XLOOKUP(E3137,Restaurants!A:A,Restaurants!B:B)</f>
        <v>Restaurant 042</v>
      </c>
      <c r="G3137" s="2" t="s">
        <v>1044</v>
      </c>
      <c r="H3137" s="2" t="str">
        <f t="array" ref="H3137">_xlfn.XLOOKUP(G3137,Food_Menu!A:A,Food_Menu!B:B)</f>
        <v>Food Item 0033</v>
      </c>
      <c r="I3137" s="2">
        <f t="array" ref="I3137">_xlfn.XLOOKUP(G3137,Food_Menu!A:A,Food_Menu!D:D)</f>
        <v>595.57</v>
      </c>
      <c r="J3137" s="2" t="s">
        <v>107</v>
      </c>
      <c r="K3137" s="2" t="str">
        <f t="array" ref="K3137">_xlfn.XLOOKUP(J3137,Delivery_Partners!A:A,Delivery_Partners!B:B)</f>
        <v>Delivery Partner 167</v>
      </c>
      <c r="L3137" s="3">
        <v>1</v>
      </c>
      <c r="M3137" s="2" t="s">
        <v>23</v>
      </c>
      <c r="N3137" s="2" t="s">
        <v>55</v>
      </c>
      <c r="O3137" s="3">
        <v>33</v>
      </c>
      <c r="P3137" s="13">
        <f t="shared" si="640"/>
        <v>595.57</v>
      </c>
      <c r="Q3137" s="13" t="str">
        <f t="shared" si="641"/>
        <v>Normal</v>
      </c>
      <c r="S3137" s="21"/>
    </row>
    <row r="3138" customHeight="1" spans="1:19">
      <c r="A3138" s="2" t="s">
        <v>5018</v>
      </c>
      <c r="B3138" s="29" t="s">
        <v>1130</v>
      </c>
      <c r="C3138" s="2" t="s">
        <v>420</v>
      </c>
      <c r="D3138" s="2" t="str">
        <f t="array" ref="D3138">_xlfn.XLOOKUP(C3138,Customers!A:A,Customers!B:B)</f>
        <v>Customer 0500</v>
      </c>
      <c r="E3138" s="2" t="s">
        <v>182</v>
      </c>
      <c r="F3138" s="2" t="str">
        <f t="array" ref="F3138">_xlfn.XLOOKUP(E3138,Restaurants!A:A,Restaurants!B:B)</f>
        <v>Restaurant 097</v>
      </c>
      <c r="G3138" s="2" t="s">
        <v>225</v>
      </c>
      <c r="H3138" s="2" t="str">
        <f t="array" ref="H3138">_xlfn.XLOOKUP(G3138,Food_Menu!A:A,Food_Menu!B:B)</f>
        <v>Food Item 0039</v>
      </c>
      <c r="I3138" s="2">
        <f t="array" ref="I3138">_xlfn.XLOOKUP(G3138,Food_Menu!A:A,Food_Menu!D:D)</f>
        <v>557.2</v>
      </c>
      <c r="J3138" s="2" t="s">
        <v>286</v>
      </c>
      <c r="K3138" s="2" t="str">
        <f t="array" ref="K3138">_xlfn.XLOOKUP(J3138,Delivery_Partners!A:A,Delivery_Partners!B:B)</f>
        <v>Delivery Partner 160</v>
      </c>
      <c r="L3138" s="3">
        <v>1</v>
      </c>
      <c r="M3138" s="2" t="s">
        <v>23</v>
      </c>
      <c r="N3138" s="2" t="s">
        <v>55</v>
      </c>
      <c r="O3138" s="3">
        <v>32</v>
      </c>
      <c r="P3138" s="13">
        <f t="shared" si="640"/>
        <v>557.2</v>
      </c>
      <c r="Q3138" s="13" t="str">
        <f t="shared" si="641"/>
        <v>Normal</v>
      </c>
      <c r="S3138" s="21"/>
    </row>
    <row r="3139" customHeight="1" spans="1:19">
      <c r="A3139" s="2" t="s">
        <v>5019</v>
      </c>
      <c r="B3139" s="29" t="s">
        <v>2186</v>
      </c>
      <c r="C3139" s="2" t="s">
        <v>4402</v>
      </c>
      <c r="D3139" s="2" t="str">
        <f t="array" ref="D3139">_xlfn.XLOOKUP(C3139,Customers!A:A,Customers!B:B)</f>
        <v>Customer 0832</v>
      </c>
      <c r="E3139" s="2" t="s">
        <v>275</v>
      </c>
      <c r="F3139" s="2" t="str">
        <f t="array" ref="F3139">_xlfn.XLOOKUP(E3139,Restaurants!A:A,Restaurants!B:B)</f>
        <v>Restaurant 047</v>
      </c>
      <c r="G3139" s="2" t="s">
        <v>1807</v>
      </c>
      <c r="H3139" s="2" t="str">
        <f t="array" ref="H3139">_xlfn.XLOOKUP(G3139,Food_Menu!A:A,Food_Menu!B:B)</f>
        <v>Food Item 0170</v>
      </c>
      <c r="I3139" s="2">
        <f t="array" ref="I3139">_xlfn.XLOOKUP(G3139,Food_Menu!A:A,Food_Menu!D:D)</f>
        <v>325.12</v>
      </c>
      <c r="J3139" s="2" t="s">
        <v>534</v>
      </c>
      <c r="K3139" s="2" t="str">
        <f t="array" ref="K3139">_xlfn.XLOOKUP(J3139,Delivery_Partners!A:A,Delivery_Partners!B:B)</f>
        <v>Delivery Partner 169</v>
      </c>
      <c r="L3139" s="3">
        <v>1</v>
      </c>
      <c r="M3139" s="2" t="s">
        <v>23</v>
      </c>
      <c r="N3139" s="2" t="s">
        <v>74</v>
      </c>
      <c r="O3139" s="3">
        <v>36</v>
      </c>
      <c r="P3139" s="13">
        <f t="shared" si="640"/>
        <v>325.12</v>
      </c>
      <c r="Q3139" s="13" t="str">
        <f t="shared" si="641"/>
        <v>Normal</v>
      </c>
      <c r="S3139" s="21"/>
    </row>
    <row r="3140" customHeight="1" spans="1:19">
      <c r="A3140" s="2" t="s">
        <v>5020</v>
      </c>
      <c r="B3140" s="29" t="s">
        <v>846</v>
      </c>
      <c r="C3140" s="2" t="s">
        <v>2300</v>
      </c>
      <c r="D3140" s="2" t="str">
        <f t="array" ref="D3140">_xlfn.XLOOKUP(C3140,Customers!A:A,Customers!B:B)</f>
        <v>Customer 0395</v>
      </c>
      <c r="E3140" s="2" t="s">
        <v>293</v>
      </c>
      <c r="F3140" s="2" t="str">
        <f t="array" ref="F3140">_xlfn.XLOOKUP(E3140,Restaurants!A:A,Restaurants!B:B)</f>
        <v>Restaurant 057</v>
      </c>
      <c r="G3140" s="2" t="s">
        <v>1650</v>
      </c>
      <c r="H3140" s="2" t="str">
        <f t="array" ref="H3140">_xlfn.XLOOKUP(G3140,Food_Menu!A:A,Food_Menu!B:B)</f>
        <v>Food Item 0040</v>
      </c>
      <c r="I3140" s="2">
        <f t="array" ref="I3140">_xlfn.XLOOKUP(G3140,Food_Menu!A:A,Food_Menu!D:D)</f>
        <v>254.86</v>
      </c>
      <c r="J3140" s="2" t="s">
        <v>1104</v>
      </c>
      <c r="K3140" s="2" t="str">
        <f t="array" ref="K3140">_xlfn.XLOOKUP(J3140,Delivery_Partners!A:A,Delivery_Partners!B:B)</f>
        <v>Delivery Partner 178</v>
      </c>
      <c r="L3140" s="3">
        <v>1</v>
      </c>
      <c r="M3140" s="2" t="s">
        <v>23</v>
      </c>
      <c r="N3140" s="2" t="s">
        <v>55</v>
      </c>
      <c r="O3140" s="3">
        <v>17</v>
      </c>
      <c r="P3140" s="13">
        <f t="shared" si="640"/>
        <v>254.86</v>
      </c>
      <c r="Q3140" s="13" t="str">
        <f t="shared" si="641"/>
        <v>Fast</v>
      </c>
      <c r="S3140" s="21"/>
    </row>
    <row r="3141" customHeight="1" spans="1:19">
      <c r="A3141" s="2" t="s">
        <v>5021</v>
      </c>
      <c r="B3141" s="29" t="s">
        <v>3312</v>
      </c>
      <c r="C3141" s="2" t="s">
        <v>3067</v>
      </c>
      <c r="D3141" s="2" t="str">
        <f t="array" ref="D3141">_xlfn.XLOOKUP(C3141,Customers!A:A,Customers!B:B)</f>
        <v>Customer 1106</v>
      </c>
      <c r="E3141" s="2" t="s">
        <v>526</v>
      </c>
      <c r="F3141" s="2" t="str">
        <f t="array" ref="F3141">_xlfn.XLOOKUP(E3141,Restaurants!A:A,Restaurants!B:B)</f>
        <v>Restaurant 068</v>
      </c>
      <c r="G3141" s="2" t="s">
        <v>1809</v>
      </c>
      <c r="H3141" s="2" t="str">
        <f t="array" ref="H3141">_xlfn.XLOOKUP(G3141,Food_Menu!A:A,Food_Menu!B:B)</f>
        <v>Food Item 0095</v>
      </c>
      <c r="I3141" s="2">
        <f t="array" ref="I3141">_xlfn.XLOOKUP(G3141,Food_Menu!A:A,Food_Menu!D:D)</f>
        <v>461.01</v>
      </c>
      <c r="J3141" s="2" t="s">
        <v>1160</v>
      </c>
      <c r="K3141" s="2" t="str">
        <f t="array" ref="K3141">_xlfn.XLOOKUP(J3141,Delivery_Partners!A:A,Delivery_Partners!B:B)</f>
        <v>Delivery Partner 145</v>
      </c>
      <c r="L3141" s="3">
        <v>2</v>
      </c>
      <c r="M3141" s="2" t="s">
        <v>23</v>
      </c>
      <c r="N3141" s="2" t="s">
        <v>24</v>
      </c>
      <c r="O3141" s="3">
        <v>22</v>
      </c>
      <c r="P3141" s="13">
        <f t="shared" si="640"/>
        <v>922.02</v>
      </c>
      <c r="Q3141" s="13" t="str">
        <f t="shared" si="641"/>
        <v>Fast</v>
      </c>
      <c r="S3141" s="21"/>
    </row>
    <row r="3142" customHeight="1" spans="1:19">
      <c r="A3142" s="2" t="s">
        <v>5022</v>
      </c>
      <c r="B3142" s="29" t="s">
        <v>1447</v>
      </c>
      <c r="C3142" s="2" t="s">
        <v>778</v>
      </c>
      <c r="D3142" s="2" t="str">
        <f t="array" ref="D3142">_xlfn.XLOOKUP(C3142,Customers!A:A,Customers!B:B)</f>
        <v>Customer 0113</v>
      </c>
      <c r="E3142" s="2" t="s">
        <v>446</v>
      </c>
      <c r="F3142" s="2" t="str">
        <f t="array" ref="F3142">_xlfn.XLOOKUP(E3142,Restaurants!A:A,Restaurants!B:B)</f>
        <v>Restaurant 078</v>
      </c>
      <c r="G3142" s="2" t="s">
        <v>2703</v>
      </c>
      <c r="H3142" s="2" t="str">
        <f t="array" ref="H3142">_xlfn.XLOOKUP(G3142,Food_Menu!A:A,Food_Menu!B:B)</f>
        <v>Food Item 0181</v>
      </c>
      <c r="I3142" s="2">
        <f t="array" ref="I3142">_xlfn.XLOOKUP(G3142,Food_Menu!A:A,Food_Menu!D:D)</f>
        <v>574.53</v>
      </c>
      <c r="J3142" s="2" t="s">
        <v>397</v>
      </c>
      <c r="K3142" s="2" t="str">
        <f t="array" ref="K3142">_xlfn.XLOOKUP(J3142,Delivery_Partners!A:A,Delivery_Partners!B:B)</f>
        <v>Delivery Partner 066</v>
      </c>
      <c r="L3142" s="3">
        <v>1</v>
      </c>
      <c r="M3142" s="2" t="s">
        <v>23</v>
      </c>
      <c r="N3142" s="2" t="s">
        <v>74</v>
      </c>
      <c r="O3142" s="3">
        <v>18</v>
      </c>
      <c r="P3142" s="13">
        <f t="shared" si="640"/>
        <v>574.53</v>
      </c>
      <c r="Q3142" s="13" t="str">
        <f t="shared" si="641"/>
        <v>Fast</v>
      </c>
      <c r="S3142" s="21"/>
    </row>
    <row r="3143" customHeight="1" spans="1:19">
      <c r="A3143" s="2" t="s">
        <v>5023</v>
      </c>
      <c r="B3143" s="28">
        <v>45668</v>
      </c>
      <c r="C3143" s="2" t="s">
        <v>4989</v>
      </c>
      <c r="D3143" s="2" t="str">
        <f t="array" ref="D3143">_xlfn.XLOOKUP(C3143,Customers!A:A,Customers!B:B)</f>
        <v>Customer 0271</v>
      </c>
      <c r="E3143" s="2" t="s">
        <v>952</v>
      </c>
      <c r="F3143" s="2" t="str">
        <f t="array" ref="F3143">_xlfn.XLOOKUP(E3143,Restaurants!A:A,Restaurants!B:B)</f>
        <v>Restaurant 041</v>
      </c>
      <c r="G3143" s="2" t="s">
        <v>250</v>
      </c>
      <c r="H3143" s="2" t="str">
        <f t="array" ref="H3143">_xlfn.XLOOKUP(G3143,Food_Menu!A:A,Food_Menu!B:B)</f>
        <v>Food Item 0109</v>
      </c>
      <c r="I3143" s="2">
        <f t="array" ref="I3143">_xlfn.XLOOKUP(G3143,Food_Menu!A:A,Food_Menu!D:D)</f>
        <v>538.59</v>
      </c>
      <c r="J3143" s="2" t="s">
        <v>427</v>
      </c>
      <c r="K3143" s="2" t="str">
        <f t="array" ref="K3143">_xlfn.XLOOKUP(J3143,Delivery_Partners!A:A,Delivery_Partners!B:B)</f>
        <v>Delivery Partner 023</v>
      </c>
      <c r="L3143" s="3">
        <v>1</v>
      </c>
      <c r="M3143" s="2" t="s">
        <v>23</v>
      </c>
      <c r="N3143" s="2" t="s">
        <v>55</v>
      </c>
      <c r="O3143" s="3">
        <v>24</v>
      </c>
      <c r="P3143" s="13">
        <f t="shared" si="640"/>
        <v>538.59</v>
      </c>
      <c r="Q3143" s="13" t="str">
        <f t="shared" si="641"/>
        <v>Fast</v>
      </c>
      <c r="S3143" s="21"/>
    </row>
    <row r="3144" customHeight="1" spans="1:19">
      <c r="A3144" s="2" t="s">
        <v>5024</v>
      </c>
      <c r="B3144" s="29" t="s">
        <v>343</v>
      </c>
      <c r="C3144" s="2" t="s">
        <v>2367</v>
      </c>
      <c r="D3144" s="2" t="str">
        <f t="array" ref="D3144">_xlfn.XLOOKUP(C3144,Customers!A:A,Customers!B:B)</f>
        <v>Customer 0416</v>
      </c>
      <c r="E3144" s="2" t="s">
        <v>603</v>
      </c>
      <c r="F3144" s="2" t="str">
        <f t="array" ref="F3144">_xlfn.XLOOKUP(E3144,Restaurants!A:A,Restaurants!B:B)</f>
        <v>Restaurant 009</v>
      </c>
      <c r="G3144" s="2" t="s">
        <v>340</v>
      </c>
      <c r="H3144" s="2" t="str">
        <f t="array" ref="H3144">_xlfn.XLOOKUP(G3144,Food_Menu!A:A,Food_Menu!B:B)</f>
        <v>Food Item 0207</v>
      </c>
      <c r="I3144" s="2">
        <f t="array" ref="I3144">_xlfn.XLOOKUP(G3144,Food_Menu!A:A,Food_Menu!D:D)</f>
        <v>225.36</v>
      </c>
      <c r="J3144" s="2" t="s">
        <v>327</v>
      </c>
      <c r="K3144" s="2" t="str">
        <f t="array" ref="K3144">_xlfn.XLOOKUP(J3144,Delivery_Partners!A:A,Delivery_Partners!B:B)</f>
        <v>Delivery Partner 148</v>
      </c>
      <c r="L3144" s="3">
        <v>2</v>
      </c>
      <c r="M3144" s="2" t="s">
        <v>23</v>
      </c>
      <c r="N3144" s="2" t="s">
        <v>24</v>
      </c>
      <c r="O3144" s="3">
        <v>26</v>
      </c>
      <c r="P3144" s="13">
        <f t="shared" si="640"/>
        <v>450.72</v>
      </c>
      <c r="Q3144" s="13" t="str">
        <f t="shared" si="641"/>
        <v>Fast</v>
      </c>
      <c r="S3144" s="21"/>
    </row>
    <row r="3145" customHeight="1" spans="1:19">
      <c r="A3145" s="2" t="s">
        <v>5025</v>
      </c>
      <c r="B3145" s="28">
        <v>45931</v>
      </c>
      <c r="C3145" s="2" t="s">
        <v>4966</v>
      </c>
      <c r="D3145" s="2" t="str">
        <f t="array" ref="D3145">_xlfn.XLOOKUP(C3145,Customers!A:A,Customers!B:B)</f>
        <v>Customer 0243</v>
      </c>
      <c r="E3145" s="2" t="s">
        <v>52</v>
      </c>
      <c r="F3145" s="2" t="str">
        <f t="array" ref="F3145">_xlfn.XLOOKUP(E3145,Restaurants!A:A,Restaurants!B:B)</f>
        <v>Restaurant 083</v>
      </c>
      <c r="G3145" s="2" t="s">
        <v>748</v>
      </c>
      <c r="H3145" s="2" t="str">
        <f t="array" ref="H3145">_xlfn.XLOOKUP(G3145,Food_Menu!A:A,Food_Menu!B:B)</f>
        <v>Food Item 0110</v>
      </c>
      <c r="I3145" s="2">
        <f t="array" ref="I3145">_xlfn.XLOOKUP(G3145,Food_Menu!A:A,Food_Menu!D:D)</f>
        <v>384.6</v>
      </c>
      <c r="J3145" s="2" t="s">
        <v>299</v>
      </c>
      <c r="K3145" s="2" t="str">
        <f t="array" ref="K3145">_xlfn.XLOOKUP(J3145,Delivery_Partners!A:A,Delivery_Partners!B:B)</f>
        <v>Delivery Partner 034</v>
      </c>
      <c r="L3145" s="3">
        <v>1</v>
      </c>
      <c r="M3145" s="2" t="s">
        <v>23</v>
      </c>
      <c r="N3145" s="2" t="s">
        <v>24</v>
      </c>
      <c r="O3145" s="3">
        <v>23</v>
      </c>
      <c r="P3145" s="13">
        <f t="shared" si="640"/>
        <v>384.6</v>
      </c>
      <c r="Q3145" s="13" t="str">
        <f t="shared" si="641"/>
        <v>Fast</v>
      </c>
      <c r="S3145" s="21"/>
    </row>
    <row r="3146" customHeight="1" spans="1:19">
      <c r="A3146" s="2" t="s">
        <v>5026</v>
      </c>
      <c r="B3146" s="29" t="s">
        <v>1410</v>
      </c>
      <c r="C3146" s="2" t="s">
        <v>522</v>
      </c>
      <c r="D3146" s="2" t="str">
        <f t="array" ref="D3146">_xlfn.XLOOKUP(C3146,Customers!A:A,Customers!B:B)</f>
        <v>Customer 0715</v>
      </c>
      <c r="E3146" s="2" t="s">
        <v>526</v>
      </c>
      <c r="F3146" s="2" t="str">
        <f t="array" ref="F3146">_xlfn.XLOOKUP(E3146,Restaurants!A:A,Restaurants!B:B)</f>
        <v>Restaurant 068</v>
      </c>
      <c r="G3146" s="2" t="s">
        <v>413</v>
      </c>
      <c r="H3146" s="2" t="str">
        <f t="array" ref="H3146">_xlfn.XLOOKUP(G3146,Food_Menu!A:A,Food_Menu!B:B)</f>
        <v>Food Item 0084</v>
      </c>
      <c r="I3146" s="2">
        <f t="array" ref="I3146">_xlfn.XLOOKUP(G3146,Food_Menu!A:A,Food_Menu!D:D)</f>
        <v>587.45</v>
      </c>
      <c r="J3146" s="2" t="s">
        <v>1596</v>
      </c>
      <c r="K3146" s="2" t="str">
        <f t="array" ref="K3146">_xlfn.XLOOKUP(J3146,Delivery_Partners!A:A,Delivery_Partners!B:B)</f>
        <v>Delivery Partner 094</v>
      </c>
      <c r="L3146" s="3">
        <v>1</v>
      </c>
      <c r="M3146" s="2" t="s">
        <v>23</v>
      </c>
      <c r="N3146" s="2" t="s">
        <v>42</v>
      </c>
      <c r="O3146" s="3">
        <v>44</v>
      </c>
      <c r="P3146" s="13">
        <f t="shared" si="640"/>
        <v>587.45</v>
      </c>
      <c r="Q3146" s="13" t="str">
        <f t="shared" si="641"/>
        <v>Normal</v>
      </c>
      <c r="S3146" s="21"/>
    </row>
    <row r="3147" customHeight="1" spans="1:19">
      <c r="A3147" s="2" t="s">
        <v>5027</v>
      </c>
      <c r="B3147" s="29" t="s">
        <v>830</v>
      </c>
      <c r="C3147" s="2" t="s">
        <v>701</v>
      </c>
      <c r="D3147" s="2" t="str">
        <f t="array" ref="D3147">_xlfn.XLOOKUP(C3147,Customers!A:A,Customers!B:B)</f>
        <v>Customer 0856</v>
      </c>
      <c r="E3147" s="2" t="s">
        <v>446</v>
      </c>
      <c r="F3147" s="2" t="str">
        <f t="array" ref="F3147">_xlfn.XLOOKUP(E3147,Restaurants!A:A,Restaurants!B:B)</f>
        <v>Restaurant 078</v>
      </c>
      <c r="G3147" s="2" t="s">
        <v>438</v>
      </c>
      <c r="H3147" s="2" t="str">
        <f t="array" ref="H3147">_xlfn.XLOOKUP(G3147,Food_Menu!A:A,Food_Menu!B:B)</f>
        <v>Food Item 0214</v>
      </c>
      <c r="I3147" s="2">
        <f t="array" ref="I3147">_xlfn.XLOOKUP(G3147,Food_Menu!A:A,Food_Menu!D:D)</f>
        <v>371.13</v>
      </c>
      <c r="J3147" s="2" t="s">
        <v>1239</v>
      </c>
      <c r="K3147" s="2" t="str">
        <f t="array" ref="K3147">_xlfn.XLOOKUP(J3147,Delivery_Partners!A:A,Delivery_Partners!B:B)</f>
        <v>Delivery Partner 136</v>
      </c>
      <c r="L3147" s="3">
        <v>2</v>
      </c>
      <c r="M3147" s="2" t="s">
        <v>23</v>
      </c>
      <c r="N3147" s="2" t="s">
        <v>24</v>
      </c>
      <c r="O3147" s="3">
        <v>57</v>
      </c>
      <c r="P3147" s="13">
        <f t="shared" si="640"/>
        <v>742.26</v>
      </c>
      <c r="Q3147" s="13" t="str">
        <f t="shared" si="641"/>
        <v>Normal</v>
      </c>
      <c r="S3147" s="21"/>
    </row>
    <row r="3148" customHeight="1" spans="1:19">
      <c r="A3148" s="2" t="s">
        <v>5028</v>
      </c>
      <c r="B3148" s="29" t="s">
        <v>2755</v>
      </c>
      <c r="C3148" s="2" t="s">
        <v>5029</v>
      </c>
      <c r="D3148" s="2" t="str">
        <f t="array" ref="D3148">_xlfn.XLOOKUP(C3148,Customers!A:A,Customers!B:B)</f>
        <v>Customer 1069</v>
      </c>
      <c r="E3148" s="2" t="s">
        <v>157</v>
      </c>
      <c r="F3148" s="2" t="str">
        <f t="array" ref="F3148">_xlfn.XLOOKUP(E3148,Restaurants!A:A,Restaurants!B:B)</f>
        <v>Restaurant 066</v>
      </c>
      <c r="G3148" s="2" t="s">
        <v>631</v>
      </c>
      <c r="H3148" s="2" t="str">
        <f t="array" ref="H3148">_xlfn.XLOOKUP(G3148,Food_Menu!A:A,Food_Menu!B:B)</f>
        <v>Food Item 0121</v>
      </c>
      <c r="I3148" s="2">
        <f t="array" ref="I3148">_xlfn.XLOOKUP(G3148,Food_Menu!A:A,Food_Menu!D:D)</f>
        <v>249.48</v>
      </c>
      <c r="J3148" s="2" t="s">
        <v>663</v>
      </c>
      <c r="K3148" s="2" t="str">
        <f t="array" ref="K3148">_xlfn.XLOOKUP(J3148,Delivery_Partners!A:A,Delivery_Partners!B:B)</f>
        <v>Delivery Partner 007</v>
      </c>
      <c r="L3148" s="3">
        <v>1</v>
      </c>
      <c r="M3148" s="2" t="s">
        <v>23</v>
      </c>
      <c r="N3148" s="2" t="s">
        <v>42</v>
      </c>
      <c r="O3148" s="3">
        <v>45</v>
      </c>
      <c r="P3148" s="13">
        <f t="shared" si="640"/>
        <v>249.48</v>
      </c>
      <c r="Q3148" s="13" t="str">
        <f t="shared" si="641"/>
        <v>Normal</v>
      </c>
      <c r="S3148" s="21"/>
    </row>
    <row r="3149" customHeight="1" spans="1:19">
      <c r="A3149" s="2" t="s">
        <v>5030</v>
      </c>
      <c r="B3149" s="29" t="s">
        <v>645</v>
      </c>
      <c r="C3149" s="2" t="s">
        <v>2767</v>
      </c>
      <c r="D3149" s="2" t="str">
        <f t="array" ref="D3149">_xlfn.XLOOKUP(C3149,Customers!A:A,Customers!B:B)</f>
        <v>Customer 0602</v>
      </c>
      <c r="E3149" s="2" t="s">
        <v>110</v>
      </c>
      <c r="F3149" s="2" t="str">
        <f t="array" ref="F3149">_xlfn.XLOOKUP(E3149,Restaurants!A:A,Restaurants!B:B)</f>
        <v>Restaurant 062</v>
      </c>
      <c r="G3149" s="2" t="s">
        <v>1498</v>
      </c>
      <c r="H3149" s="2" t="str">
        <f t="array" ref="H3149">_xlfn.XLOOKUP(G3149,Food_Menu!A:A,Food_Menu!B:B)</f>
        <v>Food Item 0041</v>
      </c>
      <c r="I3149" s="2">
        <f t="array" ref="I3149">_xlfn.XLOOKUP(G3149,Food_Menu!A:A,Food_Menu!D:D)</f>
        <v>514.31</v>
      </c>
      <c r="J3149" s="2" t="s">
        <v>688</v>
      </c>
      <c r="K3149" s="2" t="str">
        <f t="array" ref="K3149">_xlfn.XLOOKUP(J3149,Delivery_Partners!A:A,Delivery_Partners!B:B)</f>
        <v>Delivery Partner 165</v>
      </c>
      <c r="L3149" s="3">
        <v>1</v>
      </c>
      <c r="M3149" s="2" t="s">
        <v>23</v>
      </c>
      <c r="N3149" s="2" t="s">
        <v>42</v>
      </c>
      <c r="O3149" s="3">
        <v>28</v>
      </c>
      <c r="P3149" s="13">
        <f t="shared" si="640"/>
        <v>514.31</v>
      </c>
      <c r="Q3149" s="13" t="str">
        <f t="shared" si="641"/>
        <v>Fast</v>
      </c>
      <c r="S3149" s="21"/>
    </row>
    <row r="3150" customHeight="1" spans="1:19">
      <c r="A3150" s="2" t="s">
        <v>5031</v>
      </c>
      <c r="B3150" s="29" t="s">
        <v>550</v>
      </c>
      <c r="C3150" s="2" t="s">
        <v>1311</v>
      </c>
      <c r="D3150" s="2" t="str">
        <f t="array" ref="D3150">_xlfn.XLOOKUP(C3150,Customers!A:A,Customers!B:B)</f>
        <v>Customer 0746</v>
      </c>
      <c r="E3150" s="2" t="s">
        <v>152</v>
      </c>
      <c r="F3150" s="2" t="str">
        <f t="array" ref="F3150">_xlfn.XLOOKUP(E3150,Restaurants!A:A,Restaurants!B:B)</f>
        <v>Restaurant 114</v>
      </c>
      <c r="G3150" s="2" t="s">
        <v>754</v>
      </c>
      <c r="H3150" s="2" t="str">
        <f t="array" ref="H3150">_xlfn.XLOOKUP(G3150,Food_Menu!A:A,Food_Menu!B:B)</f>
        <v>Food Item 0140</v>
      </c>
      <c r="I3150" s="2">
        <f t="array" ref="I3150">_xlfn.XLOOKUP(G3150,Food_Menu!A:A,Food_Menu!D:D)</f>
        <v>408.22</v>
      </c>
      <c r="J3150" s="2" t="s">
        <v>679</v>
      </c>
      <c r="K3150" s="2" t="str">
        <f t="array" ref="K3150">_xlfn.XLOOKUP(J3150,Delivery_Partners!A:A,Delivery_Partners!B:B)</f>
        <v>Delivery Partner 055</v>
      </c>
      <c r="L3150" s="3">
        <v>1</v>
      </c>
      <c r="M3150" s="2" t="s">
        <v>23</v>
      </c>
      <c r="N3150" s="2" t="s">
        <v>24</v>
      </c>
      <c r="O3150" s="3">
        <v>38</v>
      </c>
      <c r="P3150" s="13">
        <f t="shared" si="640"/>
        <v>408.22</v>
      </c>
      <c r="Q3150" s="13" t="str">
        <f t="shared" si="641"/>
        <v>Normal</v>
      </c>
      <c r="S3150" s="21"/>
    </row>
    <row r="3151" customHeight="1" spans="1:19">
      <c r="A3151" s="2" t="s">
        <v>5032</v>
      </c>
      <c r="B3151" s="29" t="s">
        <v>1841</v>
      </c>
      <c r="C3151" s="2" t="s">
        <v>1255</v>
      </c>
      <c r="D3151" s="2" t="str">
        <f t="array" ref="D3151">_xlfn.XLOOKUP(C3151,Customers!A:A,Customers!B:B)</f>
        <v>Customer 0719</v>
      </c>
      <c r="E3151" s="2" t="s">
        <v>335</v>
      </c>
      <c r="F3151" s="2" t="str">
        <f t="array" ref="F3151">_xlfn.XLOOKUP(E3151,Restaurants!A:A,Restaurants!B:B)</f>
        <v>Restaurant 007</v>
      </c>
      <c r="G3151" s="2" t="s">
        <v>913</v>
      </c>
      <c r="H3151" s="2" t="str">
        <f t="array" ref="H3151">_xlfn.XLOOKUP(G3151,Food_Menu!A:A,Food_Menu!B:B)</f>
        <v>Food Item 0171</v>
      </c>
      <c r="I3151" s="2">
        <f t="array" ref="I3151">_xlfn.XLOOKUP(G3151,Food_Menu!A:A,Food_Menu!D:D)</f>
        <v>583.51</v>
      </c>
      <c r="J3151" s="2" t="s">
        <v>1233</v>
      </c>
      <c r="K3151" s="2" t="str">
        <f t="array" ref="K3151">_xlfn.XLOOKUP(J3151,Delivery_Partners!A:A,Delivery_Partners!B:B)</f>
        <v>Delivery Partner 039</v>
      </c>
      <c r="L3151" s="3">
        <v>1</v>
      </c>
      <c r="M3151" s="2" t="s">
        <v>23</v>
      </c>
      <c r="N3151" s="2" t="s">
        <v>24</v>
      </c>
      <c r="O3151" s="3">
        <v>34</v>
      </c>
      <c r="P3151" s="13">
        <f t="shared" si="640"/>
        <v>583.51</v>
      </c>
      <c r="Q3151" s="13" t="str">
        <f t="shared" si="641"/>
        <v>Normal</v>
      </c>
      <c r="S3151" s="21"/>
    </row>
    <row r="3152" hidden="1" customHeight="1" spans="1:19">
      <c r="A3152" s="2" t="s">
        <v>5033</v>
      </c>
      <c r="B3152" s="28">
        <v>45873</v>
      </c>
      <c r="C3152" s="2" t="s">
        <v>606</v>
      </c>
      <c r="D3152" s="2" t="str">
        <f t="array" ref="D3152">_xlfn.XLOOKUP(C3152,Customers!A:A,Customers!B:B)</f>
        <v>Customer 0005</v>
      </c>
      <c r="E3152" s="2" t="s">
        <v>98</v>
      </c>
      <c r="F3152" s="2" t="str">
        <f t="array" ref="F3152">_xlfn.XLOOKUP(E3152,Restaurants!A:A,Restaurants!B:B)</f>
        <v>Restaurant 012</v>
      </c>
      <c r="G3152" s="2" t="s">
        <v>1040</v>
      </c>
      <c r="H3152" s="2" t="str">
        <f t="array" ref="H3152">_xlfn.XLOOKUP(G3152,Food_Menu!A:A,Food_Menu!B:B)</f>
        <v>Food Item 0185</v>
      </c>
      <c r="I3152" s="2"/>
      <c r="J3152" s="2" t="s">
        <v>1204</v>
      </c>
      <c r="K3152" s="2" t="str">
        <f t="array" ref="K3152">_xlfn.XLOOKUP(J3152,Delivery_Partners!A:A,Delivery_Partners!B:B)</f>
        <v>Delivery Partner 067</v>
      </c>
      <c r="L3152" s="3">
        <v>3</v>
      </c>
      <c r="M3152" s="2" t="s">
        <v>101</v>
      </c>
      <c r="N3152" s="2" t="s">
        <v>24</v>
      </c>
      <c r="O3152" s="2"/>
    </row>
    <row r="3153" hidden="1" customHeight="1" spans="1:19">
      <c r="A3153" s="2" t="s">
        <v>5034</v>
      </c>
      <c r="B3153" s="29" t="s">
        <v>419</v>
      </c>
      <c r="C3153" s="2" t="s">
        <v>1188</v>
      </c>
      <c r="D3153" s="2" t="str">
        <f t="array" ref="D3153">_xlfn.XLOOKUP(C3153,Customers!A:A,Customers!B:B)</f>
        <v>Customer 0851</v>
      </c>
      <c r="E3153" s="2" t="s">
        <v>298</v>
      </c>
      <c r="F3153" s="2" t="str">
        <f t="array" ref="F3153">_xlfn.XLOOKUP(E3153,Restaurants!A:A,Restaurants!B:B)</f>
        <v>Restaurant 113</v>
      </c>
      <c r="G3153" s="2" t="s">
        <v>1749</v>
      </c>
      <c r="H3153" s="2" t="str">
        <f t="array" ref="H3153">_xlfn.XLOOKUP(G3153,Food_Menu!A:A,Food_Menu!B:B)</f>
        <v>Food Item 0002</v>
      </c>
      <c r="I3153" s="2"/>
      <c r="J3153" s="2" t="s">
        <v>443</v>
      </c>
      <c r="K3153" s="2" t="str">
        <f t="array" ref="K3153">_xlfn.XLOOKUP(J3153,Delivery_Partners!A:A,Delivery_Partners!B:B)</f>
        <v>Delivery Partner 083</v>
      </c>
      <c r="L3153" s="3">
        <v>2</v>
      </c>
      <c r="M3153" s="2" t="s">
        <v>189</v>
      </c>
      <c r="N3153" s="2" t="s">
        <v>24</v>
      </c>
      <c r="O3153" s="2"/>
    </row>
    <row r="3154" customHeight="1" spans="1:19">
      <c r="A3154" s="2" t="s">
        <v>5035</v>
      </c>
      <c r="B3154" s="29" t="s">
        <v>233</v>
      </c>
      <c r="C3154" s="2" t="s">
        <v>219</v>
      </c>
      <c r="D3154" s="2" t="str">
        <f t="array" ref="D3154">_xlfn.XLOOKUP(C3154,Customers!A:A,Customers!B:B)</f>
        <v>Customer 0028</v>
      </c>
      <c r="E3154" s="2" t="s">
        <v>771</v>
      </c>
      <c r="F3154" s="2" t="str">
        <f t="array" ref="F3154">_xlfn.XLOOKUP(E3154,Restaurants!A:A,Restaurants!B:B)</f>
        <v>Restaurant 107</v>
      </c>
      <c r="G3154" s="2" t="s">
        <v>966</v>
      </c>
      <c r="H3154" s="2" t="str">
        <f t="array" ref="H3154">_xlfn.XLOOKUP(G3154,Food_Menu!A:A,Food_Menu!B:B)</f>
        <v>Food Item 0024</v>
      </c>
      <c r="I3154" s="2">
        <f t="array" ref="I3154">_xlfn.XLOOKUP(G3154,Food_Menu!A:A,Food_Menu!D:D)</f>
        <v>375.96</v>
      </c>
      <c r="J3154" s="2" t="s">
        <v>1683</v>
      </c>
      <c r="K3154" s="2" t="str">
        <f t="array" ref="K3154">_xlfn.XLOOKUP(J3154,Delivery_Partners!A:A,Delivery_Partners!B:B)</f>
        <v>Delivery Partner 082</v>
      </c>
      <c r="L3154" s="3">
        <v>1</v>
      </c>
      <c r="M3154" s="2" t="s">
        <v>23</v>
      </c>
      <c r="N3154" s="2" t="s">
        <v>55</v>
      </c>
      <c r="O3154" s="3">
        <v>59</v>
      </c>
      <c r="P3154" s="13">
        <f t="shared" ref="P3154:P3158" si="642">I3154*L3154</f>
        <v>375.96</v>
      </c>
      <c r="Q3154" s="13" t="str">
        <f t="shared" ref="Q3154:Q3158" si="643">IF(O3154="","Not Delivered",IF(O3154&lt;=30,"Fast",IF(O3154&lt;=60,"Normal","Slow")))</f>
        <v>Normal</v>
      </c>
      <c r="S3154" s="21"/>
    </row>
    <row r="3155" customHeight="1" spans="1:19">
      <c r="A3155" s="2" t="s">
        <v>5036</v>
      </c>
      <c r="B3155" s="29" t="s">
        <v>1532</v>
      </c>
      <c r="C3155" s="2" t="s">
        <v>615</v>
      </c>
      <c r="D3155" s="2" t="str">
        <f t="array" ref="D3155">_xlfn.XLOOKUP(C3155,Customers!A:A,Customers!B:B)</f>
        <v>Customer 0657</v>
      </c>
      <c r="E3155" s="2" t="s">
        <v>908</v>
      </c>
      <c r="F3155" s="2" t="str">
        <f t="array" ref="F3155">_xlfn.XLOOKUP(E3155,Restaurants!A:A,Restaurants!B:B)</f>
        <v>Restaurant 050</v>
      </c>
      <c r="G3155" s="2" t="s">
        <v>147</v>
      </c>
      <c r="H3155" s="2" t="str">
        <f t="array" ref="H3155">_xlfn.XLOOKUP(G3155,Food_Menu!A:A,Food_Menu!B:B)</f>
        <v>Food Item 0139</v>
      </c>
      <c r="I3155" s="2">
        <f t="array" ref="I3155">_xlfn.XLOOKUP(G3155,Food_Menu!A:A,Food_Menu!D:D)</f>
        <v>296.6</v>
      </c>
      <c r="J3155" s="2" t="s">
        <v>112</v>
      </c>
      <c r="K3155" s="2" t="str">
        <f t="array" ref="K3155">_xlfn.XLOOKUP(J3155,Delivery_Partners!A:A,Delivery_Partners!B:B)</f>
        <v>Delivery Partner 028</v>
      </c>
      <c r="L3155" s="3">
        <v>1</v>
      </c>
      <c r="M3155" s="2" t="s">
        <v>23</v>
      </c>
      <c r="N3155" s="2" t="s">
        <v>74</v>
      </c>
      <c r="O3155" s="3">
        <v>17</v>
      </c>
      <c r="P3155" s="13">
        <f t="shared" si="642"/>
        <v>296.6</v>
      </c>
      <c r="Q3155" s="13" t="str">
        <f t="shared" si="643"/>
        <v>Fast</v>
      </c>
      <c r="S3155" s="21"/>
    </row>
    <row r="3156" customHeight="1" spans="1:19">
      <c r="A3156" s="2" t="s">
        <v>5037</v>
      </c>
      <c r="B3156" s="29" t="s">
        <v>1720</v>
      </c>
      <c r="C3156" s="2" t="s">
        <v>1321</v>
      </c>
      <c r="D3156" s="2" t="str">
        <f t="array" ref="D3156">_xlfn.XLOOKUP(C3156,Customers!A:A,Customers!B:B)</f>
        <v>Customer 1200</v>
      </c>
      <c r="E3156" s="2" t="s">
        <v>187</v>
      </c>
      <c r="F3156" s="2" t="str">
        <f t="array" ref="F3156">_xlfn.XLOOKUP(E3156,Restaurants!A:A,Restaurants!B:B)</f>
        <v>Restaurant 065</v>
      </c>
      <c r="G3156" s="2" t="s">
        <v>920</v>
      </c>
      <c r="H3156" s="2" t="str">
        <f t="array" ref="H3156">_xlfn.XLOOKUP(G3156,Food_Menu!A:A,Food_Menu!B:B)</f>
        <v>Food Item 0164</v>
      </c>
      <c r="I3156" s="2">
        <f t="array" ref="I3156">_xlfn.XLOOKUP(G3156,Food_Menu!A:A,Food_Menu!D:D)</f>
        <v>389.25</v>
      </c>
      <c r="J3156" s="2" t="s">
        <v>1290</v>
      </c>
      <c r="K3156" s="2" t="str">
        <f t="array" ref="K3156">_xlfn.XLOOKUP(J3156,Delivery_Partners!A:A,Delivery_Partners!B:B)</f>
        <v>Delivery Partner 035</v>
      </c>
      <c r="L3156" s="3">
        <v>1</v>
      </c>
      <c r="M3156" s="2" t="s">
        <v>23</v>
      </c>
      <c r="N3156" s="2" t="s">
        <v>55</v>
      </c>
      <c r="O3156" s="3">
        <v>52</v>
      </c>
      <c r="P3156" s="13">
        <f t="shared" si="642"/>
        <v>389.25</v>
      </c>
      <c r="Q3156" s="13" t="str">
        <f t="shared" si="643"/>
        <v>Normal</v>
      </c>
      <c r="S3156" s="21"/>
    </row>
    <row r="3157" customHeight="1" spans="1:19">
      <c r="A3157" s="2" t="s">
        <v>5038</v>
      </c>
      <c r="B3157" s="29" t="s">
        <v>1659</v>
      </c>
      <c r="C3157" s="2" t="s">
        <v>3077</v>
      </c>
      <c r="D3157" s="2" t="str">
        <f t="array" ref="D3157">_xlfn.XLOOKUP(C3157,Customers!A:A,Customers!B:B)</f>
        <v>Customer 0946</v>
      </c>
      <c r="E3157" s="2" t="s">
        <v>143</v>
      </c>
      <c r="F3157" s="2" t="str">
        <f t="array" ref="F3157">_xlfn.XLOOKUP(E3157,Restaurants!A:A,Restaurants!B:B)</f>
        <v>Restaurant 054</v>
      </c>
      <c r="G3157" s="2" t="s">
        <v>557</v>
      </c>
      <c r="H3157" s="2" t="str">
        <f t="array" ref="H3157">_xlfn.XLOOKUP(G3157,Food_Menu!A:A,Food_Menu!B:B)</f>
        <v>Food Item 0144</v>
      </c>
      <c r="I3157" s="2">
        <f t="array" ref="I3157">_xlfn.XLOOKUP(G3157,Food_Menu!A:A,Food_Menu!D:D)</f>
        <v>277.13</v>
      </c>
      <c r="J3157" s="2" t="s">
        <v>1350</v>
      </c>
      <c r="K3157" s="2" t="str">
        <f t="array" ref="K3157">_xlfn.XLOOKUP(J3157,Delivery_Partners!A:A,Delivery_Partners!B:B)</f>
        <v>Delivery Partner 087</v>
      </c>
      <c r="L3157" s="3">
        <v>3</v>
      </c>
      <c r="M3157" s="2" t="s">
        <v>23</v>
      </c>
      <c r="N3157" s="2" t="s">
        <v>24</v>
      </c>
      <c r="O3157" s="3">
        <v>28</v>
      </c>
      <c r="P3157" s="13">
        <f t="shared" si="642"/>
        <v>831.39</v>
      </c>
      <c r="Q3157" s="13" t="str">
        <f t="shared" si="643"/>
        <v>Fast</v>
      </c>
      <c r="S3157" s="21"/>
    </row>
    <row r="3158" customHeight="1" spans="1:19">
      <c r="A3158" s="2" t="s">
        <v>5039</v>
      </c>
      <c r="B3158" s="29" t="s">
        <v>1893</v>
      </c>
      <c r="C3158" s="2" t="s">
        <v>1549</v>
      </c>
      <c r="D3158" s="2" t="str">
        <f t="array" ref="D3158">_xlfn.XLOOKUP(C3158,Customers!A:A,Customers!B:B)</f>
        <v>Customer 0608</v>
      </c>
      <c r="E3158" s="2" t="s">
        <v>224</v>
      </c>
      <c r="F3158" s="2" t="str">
        <f t="array" ref="F3158">_xlfn.XLOOKUP(E3158,Restaurants!A:A,Restaurants!B:B)</f>
        <v>Restaurant 120</v>
      </c>
      <c r="G3158" s="2" t="s">
        <v>1701</v>
      </c>
      <c r="H3158" s="2" t="str">
        <f t="array" ref="H3158">_xlfn.XLOOKUP(G3158,Food_Menu!A:A,Food_Menu!B:B)</f>
        <v>Food Item 0085</v>
      </c>
      <c r="I3158" s="2">
        <f t="array" ref="I3158">_xlfn.XLOOKUP(G3158,Food_Menu!A:A,Food_Menu!D:D)</f>
        <v>423.46</v>
      </c>
      <c r="J3158" s="2" t="s">
        <v>41</v>
      </c>
      <c r="K3158" s="2" t="str">
        <f t="array" ref="K3158">_xlfn.XLOOKUP(J3158,Delivery_Partners!A:A,Delivery_Partners!B:B)</f>
        <v>Delivery Partner 041</v>
      </c>
      <c r="L3158" s="3">
        <v>2</v>
      </c>
      <c r="M3158" s="2" t="s">
        <v>23</v>
      </c>
      <c r="N3158" s="2" t="s">
        <v>42</v>
      </c>
      <c r="O3158" s="3">
        <v>32</v>
      </c>
      <c r="P3158" s="13">
        <f t="shared" si="642"/>
        <v>846.92</v>
      </c>
      <c r="Q3158" s="13" t="str">
        <f t="shared" si="643"/>
        <v>Normal</v>
      </c>
      <c r="S3158" s="21"/>
    </row>
    <row r="3159" hidden="1" customHeight="1" spans="1:19">
      <c r="A3159" s="2" t="s">
        <v>5040</v>
      </c>
      <c r="B3159" s="29" t="s">
        <v>2146</v>
      </c>
      <c r="C3159" s="2" t="s">
        <v>1879</v>
      </c>
      <c r="D3159" s="2" t="str">
        <f t="array" ref="D3159">_xlfn.XLOOKUP(C3159,Customers!A:A,Customers!B:B)</f>
        <v>Customer 0383</v>
      </c>
      <c r="E3159" s="2" t="s">
        <v>1224</v>
      </c>
      <c r="F3159" s="2" t="str">
        <f t="array" ref="F3159">_xlfn.XLOOKUP(E3159,Restaurants!A:A,Restaurants!B:B)</f>
        <v>Restaurant 055</v>
      </c>
      <c r="G3159" s="2" t="s">
        <v>1210</v>
      </c>
      <c r="H3159" s="2" t="str">
        <f t="array" ref="H3159">_xlfn.XLOOKUP(G3159,Food_Menu!A:A,Food_Menu!B:B)</f>
        <v>Food Item 0166</v>
      </c>
      <c r="I3159" s="2"/>
      <c r="J3159" s="2" t="s">
        <v>735</v>
      </c>
      <c r="K3159" s="2" t="str">
        <f t="array" ref="K3159">_xlfn.XLOOKUP(J3159,Delivery_Partners!A:A,Delivery_Partners!B:B)</f>
        <v>Delivery Partner 116</v>
      </c>
      <c r="L3159" s="3">
        <v>2</v>
      </c>
      <c r="M3159" s="2" t="s">
        <v>189</v>
      </c>
      <c r="N3159" s="2" t="s">
        <v>74</v>
      </c>
      <c r="O3159" s="2"/>
    </row>
    <row r="3160" customHeight="1" spans="1:19">
      <c r="A3160" s="2" t="s">
        <v>5041</v>
      </c>
      <c r="B3160" s="28">
        <v>45848</v>
      </c>
      <c r="C3160" s="2" t="s">
        <v>5042</v>
      </c>
      <c r="D3160" s="2" t="str">
        <f t="array" ref="D3160">_xlfn.XLOOKUP(C3160,Customers!A:A,Customers!B:B)</f>
        <v>Customer 1005</v>
      </c>
      <c r="E3160" s="2" t="s">
        <v>586</v>
      </c>
      <c r="F3160" s="2" t="str">
        <f t="array" ref="F3160">_xlfn.XLOOKUP(E3160,Restaurants!A:A,Restaurants!B:B)</f>
        <v>Restaurant 092</v>
      </c>
      <c r="G3160" s="2" t="s">
        <v>906</v>
      </c>
      <c r="H3160" s="2" t="str">
        <f t="array" ref="H3160">_xlfn.XLOOKUP(G3160,Food_Menu!A:A,Food_Menu!B:B)</f>
        <v>Food Item 0128</v>
      </c>
      <c r="I3160" s="2">
        <f t="array" ref="I3160">_xlfn.XLOOKUP(G3160,Food_Menu!A:A,Food_Menu!D:D)</f>
        <v>317.72</v>
      </c>
      <c r="J3160" s="2" t="s">
        <v>148</v>
      </c>
      <c r="K3160" s="2" t="str">
        <f t="array" ref="K3160">_xlfn.XLOOKUP(J3160,Delivery_Partners!A:A,Delivery_Partners!B:B)</f>
        <v>Delivery Partner 162</v>
      </c>
      <c r="L3160" s="3">
        <v>1</v>
      </c>
      <c r="M3160" s="2" t="s">
        <v>23</v>
      </c>
      <c r="N3160" s="2" t="s">
        <v>74</v>
      </c>
      <c r="O3160" s="3">
        <v>54</v>
      </c>
      <c r="P3160" s="13">
        <f t="shared" ref="P3160:P3164" si="644">I3160*L3160</f>
        <v>317.72</v>
      </c>
      <c r="Q3160" s="13" t="str">
        <f t="shared" ref="Q3160:Q3164" si="645">IF(O3160="","Not Delivered",IF(O3160&lt;=30,"Fast",IF(O3160&lt;=60,"Normal","Slow")))</f>
        <v>Normal</v>
      </c>
      <c r="S3160" s="21"/>
    </row>
    <row r="3161" customHeight="1" spans="1:19">
      <c r="A3161" s="2" t="s">
        <v>5043</v>
      </c>
      <c r="B3161" s="29" t="s">
        <v>1639</v>
      </c>
      <c r="C3161" s="2" t="s">
        <v>5044</v>
      </c>
      <c r="D3161" s="2" t="str">
        <f t="array" ref="D3161">_xlfn.XLOOKUP(C3161,Customers!A:A,Customers!B:B)</f>
        <v>Customer 1031</v>
      </c>
      <c r="E3161" s="2" t="s">
        <v>537</v>
      </c>
      <c r="F3161" s="2" t="str">
        <f t="array" ref="F3161">_xlfn.XLOOKUP(E3161,Restaurants!A:A,Restaurants!B:B)</f>
        <v>Restaurant 044</v>
      </c>
      <c r="G3161" s="2" t="s">
        <v>246</v>
      </c>
      <c r="H3161" s="2" t="str">
        <f t="array" ref="H3161">_xlfn.XLOOKUP(G3161,Food_Menu!A:A,Food_Menu!B:B)</f>
        <v>Food Item 0204</v>
      </c>
      <c r="I3161" s="2">
        <f t="array" ref="I3161">_xlfn.XLOOKUP(G3161,Food_Menu!A:A,Food_Menu!D:D)</f>
        <v>410.12</v>
      </c>
      <c r="J3161" s="2" t="s">
        <v>337</v>
      </c>
      <c r="K3161" s="2" t="str">
        <f t="array" ref="K3161">_xlfn.XLOOKUP(J3161,Delivery_Partners!A:A,Delivery_Partners!B:B)</f>
        <v>Delivery Partner 004</v>
      </c>
      <c r="L3161" s="3">
        <v>3</v>
      </c>
      <c r="M3161" s="2" t="s">
        <v>23</v>
      </c>
      <c r="N3161" s="2" t="s">
        <v>24</v>
      </c>
      <c r="O3161" s="3">
        <v>38</v>
      </c>
      <c r="P3161" s="13">
        <f t="shared" si="644"/>
        <v>1230.36</v>
      </c>
      <c r="Q3161" s="13" t="str">
        <f t="shared" si="645"/>
        <v>Normal</v>
      </c>
      <c r="S3161" s="21"/>
    </row>
    <row r="3162" customHeight="1" spans="1:19">
      <c r="A3162" s="2" t="s">
        <v>5045</v>
      </c>
      <c r="B3162" s="29" t="s">
        <v>555</v>
      </c>
      <c r="C3162" s="2" t="s">
        <v>1521</v>
      </c>
      <c r="D3162" s="2" t="str">
        <f t="array" ref="D3162">_xlfn.XLOOKUP(C3162,Customers!A:A,Customers!B:B)</f>
        <v>Customer 0442</v>
      </c>
      <c r="E3162" s="2" t="s">
        <v>532</v>
      </c>
      <c r="F3162" s="2" t="str">
        <f t="array" ref="F3162">_xlfn.XLOOKUP(E3162,Restaurants!A:A,Restaurants!B:B)</f>
        <v>Restaurant 046</v>
      </c>
      <c r="G3162" s="2" t="s">
        <v>946</v>
      </c>
      <c r="H3162" s="2" t="str">
        <f t="array" ref="H3162">_xlfn.XLOOKUP(G3162,Food_Menu!A:A,Food_Menu!B:B)</f>
        <v>Food Item 0081</v>
      </c>
      <c r="I3162" s="2">
        <f t="array" ref="I3162">_xlfn.XLOOKUP(G3162,Food_Menu!A:A,Food_Menu!D:D)</f>
        <v>453.95</v>
      </c>
      <c r="J3162" s="2" t="s">
        <v>663</v>
      </c>
      <c r="K3162" s="2" t="str">
        <f t="array" ref="K3162">_xlfn.XLOOKUP(J3162,Delivery_Partners!A:A,Delivery_Partners!B:B)</f>
        <v>Delivery Partner 007</v>
      </c>
      <c r="L3162" s="3">
        <v>2</v>
      </c>
      <c r="M3162" s="2" t="s">
        <v>23</v>
      </c>
      <c r="N3162" s="2" t="s">
        <v>24</v>
      </c>
      <c r="O3162" s="3">
        <v>40</v>
      </c>
      <c r="P3162" s="13">
        <f t="shared" si="644"/>
        <v>907.9</v>
      </c>
      <c r="Q3162" s="13" t="str">
        <f t="shared" si="645"/>
        <v>Normal</v>
      </c>
      <c r="S3162" s="21"/>
    </row>
    <row r="3163" customHeight="1" spans="1:19">
      <c r="A3163" s="2" t="s">
        <v>5046</v>
      </c>
      <c r="B3163" s="29" t="s">
        <v>846</v>
      </c>
      <c r="C3163" s="2" t="s">
        <v>508</v>
      </c>
      <c r="D3163" s="2" t="str">
        <f t="array" ref="D3163">_xlfn.XLOOKUP(C3163,Customers!A:A,Customers!B:B)</f>
        <v>Customer 0130</v>
      </c>
      <c r="E3163" s="2" t="s">
        <v>647</v>
      </c>
      <c r="F3163" s="2" t="str">
        <f t="array" ref="F3163">_xlfn.XLOOKUP(E3163,Restaurants!A:A,Restaurants!B:B)</f>
        <v>Restaurant 081</v>
      </c>
      <c r="G3163" s="2" t="s">
        <v>1210</v>
      </c>
      <c r="H3163" s="2" t="str">
        <f t="array" ref="H3163">_xlfn.XLOOKUP(G3163,Food_Menu!A:A,Food_Menu!B:B)</f>
        <v>Food Item 0166</v>
      </c>
      <c r="I3163" s="2">
        <f t="array" ref="I3163">_xlfn.XLOOKUP(G3163,Food_Menu!A:A,Food_Menu!D:D)</f>
        <v>321.44</v>
      </c>
      <c r="J3163" s="2" t="s">
        <v>735</v>
      </c>
      <c r="K3163" s="2" t="str">
        <f t="array" ref="K3163">_xlfn.XLOOKUP(J3163,Delivery_Partners!A:A,Delivery_Partners!B:B)</f>
        <v>Delivery Partner 116</v>
      </c>
      <c r="L3163" s="3">
        <v>1</v>
      </c>
      <c r="M3163" s="2" t="s">
        <v>23</v>
      </c>
      <c r="N3163" s="2" t="s">
        <v>55</v>
      </c>
      <c r="O3163" s="3">
        <v>45</v>
      </c>
      <c r="P3163" s="13">
        <f t="shared" si="644"/>
        <v>321.44</v>
      </c>
      <c r="Q3163" s="13" t="str">
        <f t="shared" si="645"/>
        <v>Normal</v>
      </c>
      <c r="S3163" s="21"/>
    </row>
    <row r="3164" customHeight="1" spans="1:19">
      <c r="A3164" s="2" t="s">
        <v>5047</v>
      </c>
      <c r="B3164" s="29" t="s">
        <v>161</v>
      </c>
      <c r="C3164" s="2" t="s">
        <v>2036</v>
      </c>
      <c r="D3164" s="2" t="str">
        <f t="array" ref="D3164">_xlfn.XLOOKUP(C3164,Customers!A:A,Customers!B:B)</f>
        <v>Customer 0699</v>
      </c>
      <c r="E3164" s="2" t="s">
        <v>669</v>
      </c>
      <c r="F3164" s="2" t="str">
        <f t="array" ref="F3164">_xlfn.XLOOKUP(E3164,Restaurants!A:A,Restaurants!B:B)</f>
        <v>Restaurant 048</v>
      </c>
      <c r="G3164" s="2" t="s">
        <v>884</v>
      </c>
      <c r="H3164" s="2" t="str">
        <f t="array" ref="H3164">_xlfn.XLOOKUP(G3164,Food_Menu!A:A,Food_Menu!B:B)</f>
        <v>Food Item 0032</v>
      </c>
      <c r="I3164" s="2">
        <f t="array" ref="I3164">_xlfn.XLOOKUP(G3164,Food_Menu!A:A,Food_Menu!D:D)</f>
        <v>367.24</v>
      </c>
      <c r="J3164" s="2" t="s">
        <v>470</v>
      </c>
      <c r="K3164" s="2" t="str">
        <f t="array" ref="K3164">_xlfn.XLOOKUP(J3164,Delivery_Partners!A:A,Delivery_Partners!B:B)</f>
        <v>Delivery Partner 006</v>
      </c>
      <c r="L3164" s="3">
        <v>1</v>
      </c>
      <c r="M3164" s="2" t="s">
        <v>23</v>
      </c>
      <c r="N3164" s="2" t="s">
        <v>24</v>
      </c>
      <c r="O3164" s="3">
        <v>47</v>
      </c>
      <c r="P3164" s="13">
        <f t="shared" si="644"/>
        <v>367.24</v>
      </c>
      <c r="Q3164" s="13" t="str">
        <f t="shared" si="645"/>
        <v>Normal</v>
      </c>
      <c r="S3164" s="21"/>
    </row>
    <row r="3165" hidden="1" customHeight="1" spans="1:19">
      <c r="A3165" s="2" t="s">
        <v>5048</v>
      </c>
      <c r="B3165" s="28">
        <v>45871</v>
      </c>
      <c r="C3165" s="2" t="s">
        <v>1398</v>
      </c>
      <c r="D3165" s="2" t="str">
        <f t="array" ref="D3165">_xlfn.XLOOKUP(C3165,Customers!A:A,Customers!B:B)</f>
        <v>Customer 0761</v>
      </c>
      <c r="E3165" s="2" t="s">
        <v>302</v>
      </c>
      <c r="F3165" s="2" t="str">
        <f t="array" ref="F3165">_xlfn.XLOOKUP(E3165,Restaurants!A:A,Restaurants!B:B)</f>
        <v>Restaurant 002</v>
      </c>
      <c r="G3165" s="2" t="s">
        <v>789</v>
      </c>
      <c r="H3165" s="2" t="str">
        <f t="array" ref="H3165">_xlfn.XLOOKUP(G3165,Food_Menu!A:A,Food_Menu!B:B)</f>
        <v>Food Item 0162</v>
      </c>
      <c r="I3165" s="2"/>
      <c r="J3165" s="2" t="s">
        <v>735</v>
      </c>
      <c r="K3165" s="2" t="str">
        <f t="array" ref="K3165">_xlfn.XLOOKUP(J3165,Delivery_Partners!A:A,Delivery_Partners!B:B)</f>
        <v>Delivery Partner 116</v>
      </c>
      <c r="L3165" s="3">
        <v>1</v>
      </c>
      <c r="M3165" s="2" t="s">
        <v>101</v>
      </c>
      <c r="N3165" s="2" t="s">
        <v>55</v>
      </c>
      <c r="O3165" s="2"/>
    </row>
    <row r="3166" customHeight="1" spans="1:19">
      <c r="A3166" s="2" t="s">
        <v>5049</v>
      </c>
      <c r="B3166" s="29" t="s">
        <v>1370</v>
      </c>
      <c r="C3166" s="2" t="s">
        <v>2728</v>
      </c>
      <c r="D3166" s="2" t="str">
        <f t="array" ref="D3166">_xlfn.XLOOKUP(C3166,Customers!A:A,Customers!B:B)</f>
        <v>Customer 1121</v>
      </c>
      <c r="E3166" s="2" t="s">
        <v>254</v>
      </c>
      <c r="F3166" s="2" t="str">
        <f t="array" ref="F3166">_xlfn.XLOOKUP(E3166,Restaurants!A:A,Restaurants!B:B)</f>
        <v>Restaurant 021</v>
      </c>
      <c r="G3166" s="2" t="s">
        <v>992</v>
      </c>
      <c r="H3166" s="2" t="str">
        <f t="array" ref="H3166">_xlfn.XLOOKUP(G3166,Food_Menu!A:A,Food_Menu!B:B)</f>
        <v>Food Item 0161</v>
      </c>
      <c r="I3166" s="2">
        <f t="array" ref="I3166">_xlfn.XLOOKUP(G3166,Food_Menu!A:A,Food_Menu!D:D)</f>
        <v>102.18</v>
      </c>
      <c r="J3166" s="2" t="s">
        <v>251</v>
      </c>
      <c r="K3166" s="2" t="str">
        <f t="array" ref="K3166">_xlfn.XLOOKUP(J3166,Delivery_Partners!A:A,Delivery_Partners!B:B)</f>
        <v>Delivery Partner 089</v>
      </c>
      <c r="L3166" s="3">
        <v>2</v>
      </c>
      <c r="M3166" s="2" t="s">
        <v>23</v>
      </c>
      <c r="N3166" s="2" t="s">
        <v>42</v>
      </c>
      <c r="O3166" s="3">
        <v>47</v>
      </c>
      <c r="P3166" s="13">
        <f t="shared" ref="P3166:P3172" si="646">I3166*L3166</f>
        <v>204.36</v>
      </c>
      <c r="Q3166" s="13" t="str">
        <f t="shared" ref="Q3166:Q3172" si="647">IF(O3166="","Not Delivered",IF(O3166&lt;=30,"Fast",IF(O3166&lt;=60,"Normal","Slow")))</f>
        <v>Normal</v>
      </c>
      <c r="S3166" s="21"/>
    </row>
    <row r="3167" customHeight="1" spans="1:19">
      <c r="A3167" s="2" t="s">
        <v>5050</v>
      </c>
      <c r="B3167" s="29" t="s">
        <v>2186</v>
      </c>
      <c r="C3167" s="2" t="s">
        <v>5029</v>
      </c>
      <c r="D3167" s="2" t="str">
        <f t="array" ref="D3167">_xlfn.XLOOKUP(C3167,Customers!A:A,Customers!B:B)</f>
        <v>Customer 1069</v>
      </c>
      <c r="E3167" s="2" t="s">
        <v>239</v>
      </c>
      <c r="F3167" s="2" t="str">
        <f t="array" ref="F3167">_xlfn.XLOOKUP(E3167,Restaurants!A:A,Restaurants!B:B)</f>
        <v>Restaurant 105</v>
      </c>
      <c r="G3167" s="2" t="s">
        <v>47</v>
      </c>
      <c r="H3167" s="2" t="str">
        <f t="array" ref="H3167">_xlfn.XLOOKUP(G3167,Food_Menu!A:A,Food_Menu!B:B)</f>
        <v>Food Item 0056</v>
      </c>
      <c r="I3167" s="2">
        <f t="array" ref="I3167">_xlfn.XLOOKUP(G3167,Food_Menu!A:A,Food_Menu!D:D)</f>
        <v>536.41</v>
      </c>
      <c r="J3167" s="2" t="s">
        <v>1683</v>
      </c>
      <c r="K3167" s="2" t="str">
        <f t="array" ref="K3167">_xlfn.XLOOKUP(J3167,Delivery_Partners!A:A,Delivery_Partners!B:B)</f>
        <v>Delivery Partner 082</v>
      </c>
      <c r="L3167" s="3">
        <v>1</v>
      </c>
      <c r="M3167" s="2" t="s">
        <v>23</v>
      </c>
      <c r="N3167" s="2" t="s">
        <v>74</v>
      </c>
      <c r="O3167" s="3">
        <v>28</v>
      </c>
      <c r="P3167" s="13">
        <f t="shared" si="646"/>
        <v>536.41</v>
      </c>
      <c r="Q3167" s="13" t="str">
        <f t="shared" si="647"/>
        <v>Fast</v>
      </c>
      <c r="S3167" s="21"/>
    </row>
    <row r="3168" customHeight="1" spans="1:19">
      <c r="A3168" s="2" t="s">
        <v>5051</v>
      </c>
      <c r="B3168" s="29" t="s">
        <v>1370</v>
      </c>
      <c r="C3168" s="2" t="s">
        <v>1082</v>
      </c>
      <c r="D3168" s="2" t="str">
        <f t="array" ref="D3168">_xlfn.XLOOKUP(C3168,Customers!A:A,Customers!B:B)</f>
        <v>Customer 0275</v>
      </c>
      <c r="E3168" s="2" t="s">
        <v>623</v>
      </c>
      <c r="F3168" s="2" t="str">
        <f t="array" ref="F3168">_xlfn.XLOOKUP(E3168,Restaurants!A:A,Restaurants!B:B)</f>
        <v>Restaurant 045</v>
      </c>
      <c r="G3168" s="2" t="s">
        <v>1051</v>
      </c>
      <c r="H3168" s="2" t="str">
        <f t="array" ref="H3168">_xlfn.XLOOKUP(G3168,Food_Menu!A:A,Food_Menu!B:B)</f>
        <v>Food Item 0014</v>
      </c>
      <c r="I3168" s="2">
        <f t="array" ref="I3168">_xlfn.XLOOKUP(G3168,Food_Menu!A:A,Food_Menu!D:D)</f>
        <v>208.39</v>
      </c>
      <c r="J3168" s="2" t="s">
        <v>203</v>
      </c>
      <c r="K3168" s="2" t="str">
        <f t="array" ref="K3168">_xlfn.XLOOKUP(J3168,Delivery_Partners!A:A,Delivery_Partners!B:B)</f>
        <v>Delivery Partner 110</v>
      </c>
      <c r="L3168" s="3">
        <v>1</v>
      </c>
      <c r="M3168" s="2" t="s">
        <v>23</v>
      </c>
      <c r="N3168" s="2" t="s">
        <v>24</v>
      </c>
      <c r="O3168" s="3">
        <v>15</v>
      </c>
      <c r="P3168" s="13">
        <f t="shared" si="646"/>
        <v>208.39</v>
      </c>
      <c r="Q3168" s="13" t="str">
        <f t="shared" si="647"/>
        <v>Fast</v>
      </c>
      <c r="S3168" s="21"/>
    </row>
    <row r="3169" customHeight="1" spans="1:19">
      <c r="A3169" s="2" t="s">
        <v>5052</v>
      </c>
      <c r="B3169" s="28">
        <v>45934</v>
      </c>
      <c r="C3169" s="2" t="s">
        <v>2501</v>
      </c>
      <c r="D3169" s="2" t="str">
        <f t="array" ref="D3169">_xlfn.XLOOKUP(C3169,Customers!A:A,Customers!B:B)</f>
        <v>Customer 0304</v>
      </c>
      <c r="E3169" s="2" t="s">
        <v>71</v>
      </c>
      <c r="F3169" s="2" t="str">
        <f t="array" ref="F3169">_xlfn.XLOOKUP(E3169,Restaurants!A:A,Restaurants!B:B)</f>
        <v>Restaurant 013</v>
      </c>
      <c r="G3169" s="2" t="s">
        <v>2055</v>
      </c>
      <c r="H3169" s="2" t="str">
        <f t="array" ref="H3169">_xlfn.XLOOKUP(G3169,Food_Menu!A:A,Food_Menu!B:B)</f>
        <v>Food Item 0219</v>
      </c>
      <c r="I3169" s="2">
        <f t="array" ref="I3169">_xlfn.XLOOKUP(G3169,Food_Menu!A:A,Food_Menu!D:D)</f>
        <v>256.46</v>
      </c>
      <c r="J3169" s="2" t="s">
        <v>148</v>
      </c>
      <c r="K3169" s="2" t="str">
        <f t="array" ref="K3169">_xlfn.XLOOKUP(J3169,Delivery_Partners!A:A,Delivery_Partners!B:B)</f>
        <v>Delivery Partner 162</v>
      </c>
      <c r="L3169" s="3">
        <v>2</v>
      </c>
      <c r="M3169" s="2" t="s">
        <v>23</v>
      </c>
      <c r="N3169" s="2" t="s">
        <v>42</v>
      </c>
      <c r="O3169" s="3">
        <v>57</v>
      </c>
      <c r="P3169" s="13">
        <f t="shared" si="646"/>
        <v>512.92</v>
      </c>
      <c r="Q3169" s="13" t="str">
        <f t="shared" si="647"/>
        <v>Normal</v>
      </c>
      <c r="S3169" s="21"/>
    </row>
    <row r="3170" customHeight="1" spans="1:19">
      <c r="A3170" s="2" t="s">
        <v>5053</v>
      </c>
      <c r="B3170" s="29" t="s">
        <v>320</v>
      </c>
      <c r="C3170" s="2" t="s">
        <v>2361</v>
      </c>
      <c r="D3170" s="2" t="str">
        <f t="array" ref="D3170">_xlfn.XLOOKUP(C3170,Customers!A:A,Customers!B:B)</f>
        <v>Customer 1197</v>
      </c>
      <c r="E3170" s="2" t="s">
        <v>298</v>
      </c>
      <c r="F3170" s="2" t="str">
        <f t="array" ref="F3170">_xlfn.XLOOKUP(E3170,Restaurants!A:A,Restaurants!B:B)</f>
        <v>Restaurant 113</v>
      </c>
      <c r="G3170" s="2" t="s">
        <v>962</v>
      </c>
      <c r="H3170" s="2" t="str">
        <f t="array" ref="H3170">_xlfn.XLOOKUP(G3170,Food_Menu!A:A,Food_Menu!B:B)</f>
        <v>Food Item 0017</v>
      </c>
      <c r="I3170" s="2">
        <f t="array" ref="I3170">_xlfn.XLOOKUP(G3170,Food_Menu!A:A,Food_Menu!D:D)</f>
        <v>353.65</v>
      </c>
      <c r="J3170" s="2" t="s">
        <v>427</v>
      </c>
      <c r="K3170" s="2" t="str">
        <f t="array" ref="K3170">_xlfn.XLOOKUP(J3170,Delivery_Partners!A:A,Delivery_Partners!B:B)</f>
        <v>Delivery Partner 023</v>
      </c>
      <c r="L3170" s="3">
        <v>2</v>
      </c>
      <c r="M3170" s="2" t="s">
        <v>23</v>
      </c>
      <c r="N3170" s="2" t="s">
        <v>24</v>
      </c>
      <c r="O3170" s="3">
        <v>23</v>
      </c>
      <c r="P3170" s="13">
        <f t="shared" si="646"/>
        <v>707.3</v>
      </c>
      <c r="Q3170" s="13" t="str">
        <f t="shared" si="647"/>
        <v>Fast</v>
      </c>
      <c r="S3170" s="21"/>
    </row>
    <row r="3171" customHeight="1" spans="1:19">
      <c r="A3171" s="2" t="s">
        <v>5054</v>
      </c>
      <c r="B3171" s="28">
        <v>45842</v>
      </c>
      <c r="C3171" s="2" t="s">
        <v>5055</v>
      </c>
      <c r="D3171" s="2" t="str">
        <f t="array" ref="D3171">_xlfn.XLOOKUP(C3171,Customers!A:A,Customers!B:B)</f>
        <v>Customer 0393</v>
      </c>
      <c r="E3171" s="2" t="s">
        <v>224</v>
      </c>
      <c r="F3171" s="2" t="str">
        <f t="array" ref="F3171">_xlfn.XLOOKUP(E3171,Restaurants!A:A,Restaurants!B:B)</f>
        <v>Restaurant 120</v>
      </c>
      <c r="G3171" s="2" t="s">
        <v>2196</v>
      </c>
      <c r="H3171" s="2" t="str">
        <f t="array" ref="H3171">_xlfn.XLOOKUP(G3171,Food_Menu!A:A,Food_Menu!B:B)</f>
        <v>Food Item 0104</v>
      </c>
      <c r="I3171" s="2">
        <f t="array" ref="I3171">_xlfn.XLOOKUP(G3171,Food_Menu!A:A,Food_Menu!D:D)</f>
        <v>316.94</v>
      </c>
      <c r="J3171" s="2" t="s">
        <v>510</v>
      </c>
      <c r="K3171" s="2" t="str">
        <f t="array" ref="K3171">_xlfn.XLOOKUP(J3171,Delivery_Partners!A:A,Delivery_Partners!B:B)</f>
        <v>Delivery Partner 025</v>
      </c>
      <c r="L3171" s="3">
        <v>1</v>
      </c>
      <c r="M3171" s="2" t="s">
        <v>23</v>
      </c>
      <c r="N3171" s="2" t="s">
        <v>55</v>
      </c>
      <c r="O3171" s="3">
        <v>29</v>
      </c>
      <c r="P3171" s="13">
        <f t="shared" si="646"/>
        <v>316.94</v>
      </c>
      <c r="Q3171" s="13" t="str">
        <f t="shared" si="647"/>
        <v>Fast</v>
      </c>
      <c r="S3171" s="21"/>
    </row>
    <row r="3172" customHeight="1" spans="1:19">
      <c r="A3172" s="2" t="s">
        <v>5056</v>
      </c>
      <c r="B3172" s="29" t="s">
        <v>233</v>
      </c>
      <c r="C3172" s="2" t="s">
        <v>4675</v>
      </c>
      <c r="D3172" s="2" t="str">
        <f t="array" ref="D3172">_xlfn.XLOOKUP(C3172,Customers!A:A,Customers!B:B)</f>
        <v>Customer 0551</v>
      </c>
      <c r="E3172" s="2" t="s">
        <v>1191</v>
      </c>
      <c r="F3172" s="2" t="str">
        <f t="array" ref="F3172">_xlfn.XLOOKUP(E3172,Restaurants!A:A,Restaurants!B:B)</f>
        <v>Restaurant 060</v>
      </c>
      <c r="G3172" s="2" t="s">
        <v>2284</v>
      </c>
      <c r="H3172" s="2" t="str">
        <f t="array" ref="H3172">_xlfn.XLOOKUP(G3172,Food_Menu!A:A,Food_Menu!B:B)</f>
        <v>Food Item 0001</v>
      </c>
      <c r="I3172" s="2">
        <f t="array" ref="I3172">_xlfn.XLOOKUP(G3172,Food_Menu!A:A,Food_Menu!D:D)</f>
        <v>107.77</v>
      </c>
      <c r="J3172" s="2" t="s">
        <v>756</v>
      </c>
      <c r="K3172" s="2" t="str">
        <f t="array" ref="K3172">_xlfn.XLOOKUP(J3172,Delivery_Partners!A:A,Delivery_Partners!B:B)</f>
        <v>Delivery Partner 126</v>
      </c>
      <c r="L3172" s="3">
        <v>1</v>
      </c>
      <c r="M3172" s="2" t="s">
        <v>23</v>
      </c>
      <c r="N3172" s="2" t="s">
        <v>24</v>
      </c>
      <c r="O3172" s="3">
        <v>31</v>
      </c>
      <c r="P3172" s="13">
        <f t="shared" si="646"/>
        <v>107.77</v>
      </c>
      <c r="Q3172" s="13" t="str">
        <f t="shared" si="647"/>
        <v>Normal</v>
      </c>
      <c r="S3172" s="21"/>
    </row>
    <row r="3173" hidden="1" customHeight="1" spans="1:19">
      <c r="A3173" s="2" t="s">
        <v>5057</v>
      </c>
      <c r="B3173" s="28">
        <v>45816</v>
      </c>
      <c r="C3173" s="2" t="s">
        <v>197</v>
      </c>
      <c r="D3173" s="2" t="str">
        <f t="array" ref="D3173">_xlfn.XLOOKUP(C3173,Customers!A:A,Customers!B:B)</f>
        <v>Customer 0367</v>
      </c>
      <c r="E3173" s="2" t="s">
        <v>750</v>
      </c>
      <c r="F3173" s="2" t="str">
        <f t="array" ref="F3173">_xlfn.XLOOKUP(E3173,Restaurants!A:A,Restaurants!B:B)</f>
        <v>Restaurant 076</v>
      </c>
      <c r="G3173" s="2" t="s">
        <v>617</v>
      </c>
      <c r="H3173" s="2" t="str">
        <f t="array" ref="H3173">_xlfn.XLOOKUP(G3173,Food_Menu!A:A,Food_Menu!B:B)</f>
        <v>Food Item 0092</v>
      </c>
      <c r="I3173" s="2"/>
      <c r="J3173" s="2" t="s">
        <v>271</v>
      </c>
      <c r="K3173" s="2" t="str">
        <f t="array" ref="K3173">_xlfn.XLOOKUP(J3173,Delivery_Partners!A:A,Delivery_Partners!B:B)</f>
        <v>Delivery Partner 010</v>
      </c>
      <c r="L3173" s="3">
        <v>1</v>
      </c>
      <c r="M3173" s="2" t="s">
        <v>189</v>
      </c>
      <c r="N3173" s="2" t="s">
        <v>24</v>
      </c>
      <c r="O3173" s="2"/>
    </row>
    <row r="3174" customHeight="1" spans="1:19">
      <c r="A3174" s="2" t="s">
        <v>5058</v>
      </c>
      <c r="B3174" s="29" t="s">
        <v>1118</v>
      </c>
      <c r="C3174" s="2" t="s">
        <v>1304</v>
      </c>
      <c r="D3174" s="2" t="str">
        <f t="array" ref="D3174">_xlfn.XLOOKUP(C3174,Customers!A:A,Customers!B:B)</f>
        <v>Customer 0473</v>
      </c>
      <c r="E3174" s="2" t="s">
        <v>421</v>
      </c>
      <c r="F3174" s="2" t="str">
        <f t="array" ref="F3174">_xlfn.XLOOKUP(E3174,Restaurants!A:A,Restaurants!B:B)</f>
        <v>Restaurant 091</v>
      </c>
      <c r="G3174" s="2" t="s">
        <v>2703</v>
      </c>
      <c r="H3174" s="2" t="str">
        <f t="array" ref="H3174">_xlfn.XLOOKUP(G3174,Food_Menu!A:A,Food_Menu!B:B)</f>
        <v>Food Item 0181</v>
      </c>
      <c r="I3174" s="2">
        <f t="array" ref="I3174">_xlfn.XLOOKUP(G3174,Food_Menu!A:A,Food_Menu!D:D)</f>
        <v>574.53</v>
      </c>
      <c r="J3174" s="2" t="s">
        <v>1443</v>
      </c>
      <c r="K3174" s="2" t="str">
        <f t="array" ref="K3174">_xlfn.XLOOKUP(J3174,Delivery_Partners!A:A,Delivery_Partners!B:B)</f>
        <v>Delivery Partner 078</v>
      </c>
      <c r="L3174" s="3">
        <v>1</v>
      </c>
      <c r="M3174" s="2" t="s">
        <v>23</v>
      </c>
      <c r="N3174" s="2" t="s">
        <v>42</v>
      </c>
      <c r="O3174" s="3">
        <v>26</v>
      </c>
      <c r="P3174" s="13">
        <f t="shared" ref="P3174:P3179" si="648">I3174*L3174</f>
        <v>574.53</v>
      </c>
      <c r="Q3174" s="13" t="str">
        <f t="shared" ref="Q3174:Q3179" si="649">IF(O3174="","Not Delivered",IF(O3174&lt;=30,"Fast",IF(O3174&lt;=60,"Normal","Slow")))</f>
        <v>Fast</v>
      </c>
      <c r="S3174" s="21"/>
    </row>
    <row r="3175" customHeight="1" spans="1:19">
      <c r="A3175" s="2" t="s">
        <v>5059</v>
      </c>
      <c r="B3175" s="29" t="s">
        <v>645</v>
      </c>
      <c r="C3175" s="2" t="s">
        <v>834</v>
      </c>
      <c r="D3175" s="2" t="str">
        <f t="array" ref="D3175">_xlfn.XLOOKUP(C3175,Customers!A:A,Customers!B:B)</f>
        <v>Customer 0678</v>
      </c>
      <c r="E3175" s="2" t="s">
        <v>492</v>
      </c>
      <c r="F3175" s="2" t="str">
        <f t="array" ref="F3175">_xlfn.XLOOKUP(E3175,Restaurants!A:A,Restaurants!B:B)</f>
        <v>Restaurant 008</v>
      </c>
      <c r="G3175" s="2" t="s">
        <v>122</v>
      </c>
      <c r="H3175" s="2" t="str">
        <f t="array" ref="H3175">_xlfn.XLOOKUP(G3175,Food_Menu!A:A,Food_Menu!B:B)</f>
        <v>Food Item 0111</v>
      </c>
      <c r="I3175" s="2">
        <f t="array" ref="I3175">_xlfn.XLOOKUP(G3175,Food_Menu!A:A,Food_Menu!D:D)</f>
        <v>237.65</v>
      </c>
      <c r="J3175" s="2" t="s">
        <v>1122</v>
      </c>
      <c r="K3175" s="2" t="str">
        <f t="array" ref="K3175">_xlfn.XLOOKUP(J3175,Delivery_Partners!A:A,Delivery_Partners!B:B)</f>
        <v>Delivery Partner 090</v>
      </c>
      <c r="L3175" s="3">
        <v>2</v>
      </c>
      <c r="M3175" s="2" t="s">
        <v>23</v>
      </c>
      <c r="N3175" s="2" t="s">
        <v>55</v>
      </c>
      <c r="O3175" s="3">
        <v>41</v>
      </c>
      <c r="P3175" s="13">
        <f t="shared" si="648"/>
        <v>475.3</v>
      </c>
      <c r="Q3175" s="13" t="str">
        <f t="shared" si="649"/>
        <v>Normal</v>
      </c>
      <c r="S3175" s="21"/>
    </row>
    <row r="3176" customHeight="1" spans="1:19">
      <c r="A3176" s="2" t="s">
        <v>5060</v>
      </c>
      <c r="B3176" s="29" t="s">
        <v>1137</v>
      </c>
      <c r="C3176" s="2" t="s">
        <v>4242</v>
      </c>
      <c r="D3176" s="2" t="str">
        <f t="array" ref="D3176">_xlfn.XLOOKUP(C3176,Customers!A:A,Customers!B:B)</f>
        <v>Customer 0351</v>
      </c>
      <c r="E3176" s="2" t="s">
        <v>666</v>
      </c>
      <c r="F3176" s="2" t="str">
        <f t="array" ref="F3176">_xlfn.XLOOKUP(E3176,Restaurants!A:A,Restaurants!B:B)</f>
        <v>Restaurant 036</v>
      </c>
      <c r="G3176" s="2" t="s">
        <v>1475</v>
      </c>
      <c r="H3176" s="2" t="str">
        <f t="array" ref="H3176">_xlfn.XLOOKUP(G3176,Food_Menu!A:A,Food_Menu!B:B)</f>
        <v>Food Item 0053</v>
      </c>
      <c r="I3176" s="2">
        <f t="array" ref="I3176">_xlfn.XLOOKUP(G3176,Food_Menu!A:A,Food_Menu!D:D)</f>
        <v>308.97</v>
      </c>
      <c r="J3176" s="2" t="s">
        <v>718</v>
      </c>
      <c r="K3176" s="2" t="str">
        <f t="array" ref="K3176">_xlfn.XLOOKUP(J3176,Delivery_Partners!A:A,Delivery_Partners!B:B)</f>
        <v>Delivery Partner 071</v>
      </c>
      <c r="L3176" s="3">
        <v>2</v>
      </c>
      <c r="M3176" s="2" t="s">
        <v>23</v>
      </c>
      <c r="N3176" s="2" t="s">
        <v>42</v>
      </c>
      <c r="O3176" s="3">
        <v>41</v>
      </c>
      <c r="P3176" s="13">
        <f t="shared" si="648"/>
        <v>617.94</v>
      </c>
      <c r="Q3176" s="13" t="str">
        <f t="shared" si="649"/>
        <v>Normal</v>
      </c>
      <c r="S3176" s="21"/>
    </row>
    <row r="3177" customHeight="1" spans="1:19">
      <c r="A3177" s="2" t="s">
        <v>5061</v>
      </c>
      <c r="B3177" s="28">
        <v>45971</v>
      </c>
      <c r="C3177" s="2" t="s">
        <v>934</v>
      </c>
      <c r="D3177" s="2" t="str">
        <f t="array" ref="D3177">_xlfn.XLOOKUP(C3177,Customers!A:A,Customers!B:B)</f>
        <v>Customer 0496</v>
      </c>
      <c r="E3177" s="2" t="s">
        <v>526</v>
      </c>
      <c r="F3177" s="2" t="str">
        <f t="array" ref="F3177">_xlfn.XLOOKUP(E3177,Restaurants!A:A,Restaurants!B:B)</f>
        <v>Restaurant 068</v>
      </c>
      <c r="G3177" s="2" t="s">
        <v>2095</v>
      </c>
      <c r="H3177" s="2" t="str">
        <f t="array" ref="H3177">_xlfn.XLOOKUP(G3177,Food_Menu!A:A,Food_Menu!B:B)</f>
        <v>Food Item 0087</v>
      </c>
      <c r="I3177" s="2">
        <f t="array" ref="I3177">_xlfn.XLOOKUP(G3177,Food_Menu!A:A,Food_Menu!D:D)</f>
        <v>288.34</v>
      </c>
      <c r="J3177" s="2" t="s">
        <v>801</v>
      </c>
      <c r="K3177" s="2" t="str">
        <f t="array" ref="K3177">_xlfn.XLOOKUP(J3177,Delivery_Partners!A:A,Delivery_Partners!B:B)</f>
        <v>Delivery Partner 096</v>
      </c>
      <c r="L3177" s="3">
        <v>3</v>
      </c>
      <c r="M3177" s="2" t="s">
        <v>23</v>
      </c>
      <c r="N3177" s="2" t="s">
        <v>24</v>
      </c>
      <c r="O3177" s="3">
        <v>42</v>
      </c>
      <c r="P3177" s="13">
        <f t="shared" si="648"/>
        <v>865.02</v>
      </c>
      <c r="Q3177" s="13" t="str">
        <f t="shared" si="649"/>
        <v>Normal</v>
      </c>
      <c r="S3177" s="21"/>
    </row>
    <row r="3178" customHeight="1" spans="1:19">
      <c r="A3178" s="2" t="s">
        <v>5062</v>
      </c>
      <c r="B3178" s="29" t="s">
        <v>114</v>
      </c>
      <c r="C3178" s="2" t="s">
        <v>2376</v>
      </c>
      <c r="D3178" s="2" t="str">
        <f t="array" ref="D3178">_xlfn.XLOOKUP(C3178,Customers!A:A,Customers!B:B)</f>
        <v>Customer 0424</v>
      </c>
      <c r="E3178" s="2" t="s">
        <v>157</v>
      </c>
      <c r="F3178" s="2" t="str">
        <f t="array" ref="F3178">_xlfn.XLOOKUP(E3178,Restaurants!A:A,Restaurants!B:B)</f>
        <v>Restaurant 066</v>
      </c>
      <c r="G3178" s="2" t="s">
        <v>524</v>
      </c>
      <c r="H3178" s="2" t="str">
        <f t="array" ref="H3178">_xlfn.XLOOKUP(G3178,Food_Menu!A:A,Food_Menu!B:B)</f>
        <v>Food Item 0021</v>
      </c>
      <c r="I3178" s="2">
        <f t="array" ref="I3178">_xlfn.XLOOKUP(G3178,Food_Menu!A:A,Food_Menu!D:D)</f>
        <v>572.3</v>
      </c>
      <c r="J3178" s="2" t="s">
        <v>314</v>
      </c>
      <c r="K3178" s="2" t="str">
        <f t="array" ref="K3178">_xlfn.XLOOKUP(J3178,Delivery_Partners!A:A,Delivery_Partners!B:B)</f>
        <v>Delivery Partner 021</v>
      </c>
      <c r="L3178" s="3">
        <v>2</v>
      </c>
      <c r="M3178" s="2" t="s">
        <v>23</v>
      </c>
      <c r="N3178" s="2" t="s">
        <v>24</v>
      </c>
      <c r="O3178" s="3">
        <v>42</v>
      </c>
      <c r="P3178" s="13">
        <f t="shared" si="648"/>
        <v>1144.6</v>
      </c>
      <c r="Q3178" s="13" t="str">
        <f t="shared" si="649"/>
        <v>Normal</v>
      </c>
      <c r="S3178" s="21"/>
    </row>
    <row r="3179" customHeight="1" spans="1:19">
      <c r="A3179" s="2" t="s">
        <v>5063</v>
      </c>
      <c r="B3179" s="29" t="s">
        <v>1144</v>
      </c>
      <c r="C3179" s="2" t="s">
        <v>508</v>
      </c>
      <c r="D3179" s="2" t="str">
        <f t="array" ref="D3179">_xlfn.XLOOKUP(C3179,Customers!A:A,Customers!B:B)</f>
        <v>Customer 0130</v>
      </c>
      <c r="E3179" s="2" t="s">
        <v>658</v>
      </c>
      <c r="F3179" s="2" t="str">
        <f t="array" ref="F3179">_xlfn.XLOOKUP(E3179,Restaurants!A:A,Restaurants!B:B)</f>
        <v>Restaurant 040</v>
      </c>
      <c r="G3179" s="2" t="s">
        <v>1794</v>
      </c>
      <c r="H3179" s="2" t="str">
        <f t="array" ref="H3179">_xlfn.XLOOKUP(G3179,Food_Menu!A:A,Food_Menu!B:B)</f>
        <v>Food Item 0131</v>
      </c>
      <c r="I3179" s="2">
        <f t="array" ref="I3179">_xlfn.XLOOKUP(G3179,Food_Menu!A:A,Food_Menu!D:D)</f>
        <v>201.22</v>
      </c>
      <c r="J3179" s="2" t="s">
        <v>422</v>
      </c>
      <c r="K3179" s="2" t="str">
        <f t="array" ref="K3179">_xlfn.XLOOKUP(J3179,Delivery_Partners!A:A,Delivery_Partners!B:B)</f>
        <v>Delivery Partner 049</v>
      </c>
      <c r="L3179" s="3">
        <v>2</v>
      </c>
      <c r="M3179" s="2" t="s">
        <v>23</v>
      </c>
      <c r="N3179" s="2" t="s">
        <v>24</v>
      </c>
      <c r="O3179" s="3">
        <v>30</v>
      </c>
      <c r="P3179" s="13">
        <f t="shared" si="648"/>
        <v>402.44</v>
      </c>
      <c r="Q3179" s="13" t="str">
        <f t="shared" si="649"/>
        <v>Fast</v>
      </c>
      <c r="S3179" s="21"/>
    </row>
    <row r="3180" hidden="1" customHeight="1" spans="1:19">
      <c r="A3180" s="2" t="s">
        <v>5064</v>
      </c>
      <c r="B3180" s="29" t="s">
        <v>334</v>
      </c>
      <c r="C3180" s="2" t="s">
        <v>1151</v>
      </c>
      <c r="D3180" s="2" t="str">
        <f t="array" ref="D3180">_xlfn.XLOOKUP(C3180,Customers!A:A,Customers!B:B)</f>
        <v>Customer 0945</v>
      </c>
      <c r="E3180" s="2" t="s">
        <v>350</v>
      </c>
      <c r="F3180" s="2" t="str">
        <f t="array" ref="F3180">_xlfn.XLOOKUP(E3180,Restaurants!A:A,Restaurants!B:B)</f>
        <v>Restaurant 001</v>
      </c>
      <c r="G3180" s="2" t="s">
        <v>2284</v>
      </c>
      <c r="H3180" s="2" t="str">
        <f t="array" ref="H3180">_xlfn.XLOOKUP(G3180,Food_Menu!A:A,Food_Menu!B:B)</f>
        <v>Food Item 0001</v>
      </c>
      <c r="I3180" s="2"/>
      <c r="J3180" s="2" t="s">
        <v>1363</v>
      </c>
      <c r="K3180" s="2" t="str">
        <f t="array" ref="K3180">_xlfn.XLOOKUP(J3180,Delivery_Partners!A:A,Delivery_Partners!B:B)</f>
        <v>Delivery Partner 001</v>
      </c>
      <c r="L3180" s="3">
        <v>1</v>
      </c>
      <c r="M3180" s="2" t="s">
        <v>101</v>
      </c>
      <c r="N3180" s="2" t="s">
        <v>55</v>
      </c>
      <c r="O3180" s="2"/>
    </row>
    <row r="3181" customHeight="1" spans="1:19">
      <c r="A3181" s="2" t="s">
        <v>5065</v>
      </c>
      <c r="B3181" s="29" t="s">
        <v>2146</v>
      </c>
      <c r="C3181" s="2" t="s">
        <v>4339</v>
      </c>
      <c r="D3181" s="2" t="str">
        <f t="array" ref="D3181">_xlfn.XLOOKUP(C3181,Customers!A:A,Customers!B:B)</f>
        <v>Customer 1070</v>
      </c>
      <c r="E3181" s="2" t="s">
        <v>706</v>
      </c>
      <c r="F3181" s="2" t="str">
        <f t="array" ref="F3181">_xlfn.XLOOKUP(E3181,Restaurants!A:A,Restaurants!B:B)</f>
        <v>Restaurant 115</v>
      </c>
      <c r="G3181" s="2" t="s">
        <v>477</v>
      </c>
      <c r="H3181" s="2" t="str">
        <f t="array" ref="H3181">_xlfn.XLOOKUP(G3181,Food_Menu!A:A,Food_Menu!B:B)</f>
        <v>Food Item 0077</v>
      </c>
      <c r="I3181" s="2">
        <f t="array" ref="I3181">_xlfn.XLOOKUP(G3181,Food_Menu!A:A,Food_Menu!D:D)</f>
        <v>161.62</v>
      </c>
      <c r="J3181" s="2" t="s">
        <v>401</v>
      </c>
      <c r="K3181" s="2" t="str">
        <f t="array" ref="K3181">_xlfn.XLOOKUP(J3181,Delivery_Partners!A:A,Delivery_Partners!B:B)</f>
        <v>Delivery Partner 174</v>
      </c>
      <c r="L3181" s="3">
        <v>1</v>
      </c>
      <c r="M3181" s="2" t="s">
        <v>23</v>
      </c>
      <c r="N3181" s="2" t="s">
        <v>55</v>
      </c>
      <c r="O3181" s="3">
        <v>48</v>
      </c>
      <c r="P3181" s="13">
        <f t="shared" ref="P3181:P3184" si="650">I3181*L3181</f>
        <v>161.62</v>
      </c>
      <c r="Q3181" s="13" t="str">
        <f t="shared" ref="Q3181:Q3184" si="651">IF(O3181="","Not Delivered",IF(O3181&lt;=30,"Fast",IF(O3181&lt;=60,"Normal","Slow")))</f>
        <v>Normal</v>
      </c>
      <c r="S3181" s="21"/>
    </row>
    <row r="3182" customHeight="1" spans="1:19">
      <c r="A3182" s="2" t="s">
        <v>5066</v>
      </c>
      <c r="B3182" s="29" t="s">
        <v>1187</v>
      </c>
      <c r="C3182" s="2" t="s">
        <v>3073</v>
      </c>
      <c r="D3182" s="2" t="str">
        <f t="array" ref="D3182">_xlfn.XLOOKUP(C3182,Customers!A:A,Customers!B:B)</f>
        <v>Customer 0591</v>
      </c>
      <c r="E3182" s="2" t="s">
        <v>712</v>
      </c>
      <c r="F3182" s="2" t="str">
        <f t="array" ref="F3182">_xlfn.XLOOKUP(E3182,Restaurants!A:A,Restaurants!B:B)</f>
        <v>Restaurant 074</v>
      </c>
      <c r="G3182" s="2" t="s">
        <v>1051</v>
      </c>
      <c r="H3182" s="2" t="str">
        <f t="array" ref="H3182">_xlfn.XLOOKUP(G3182,Food_Menu!A:A,Food_Menu!B:B)</f>
        <v>Food Item 0014</v>
      </c>
      <c r="I3182" s="2">
        <f t="array" ref="I3182">_xlfn.XLOOKUP(G3182,Food_Menu!A:A,Food_Menu!D:D)</f>
        <v>208.39</v>
      </c>
      <c r="J3182" s="2" t="s">
        <v>485</v>
      </c>
      <c r="K3182" s="2" t="str">
        <f t="array" ref="K3182">_xlfn.XLOOKUP(J3182,Delivery_Partners!A:A,Delivery_Partners!B:B)</f>
        <v>Delivery Partner 150</v>
      </c>
      <c r="L3182" s="3">
        <v>3</v>
      </c>
      <c r="M3182" s="2" t="s">
        <v>23</v>
      </c>
      <c r="N3182" s="2" t="s">
        <v>24</v>
      </c>
      <c r="O3182" s="3">
        <v>29</v>
      </c>
      <c r="P3182" s="13">
        <f t="shared" si="650"/>
        <v>625.17</v>
      </c>
      <c r="Q3182" s="13" t="str">
        <f t="shared" si="651"/>
        <v>Fast</v>
      </c>
      <c r="S3182" s="21"/>
    </row>
    <row r="3183" customHeight="1" spans="1:19">
      <c r="A3183" s="2" t="s">
        <v>5067</v>
      </c>
      <c r="B3183" s="29" t="s">
        <v>1841</v>
      </c>
      <c r="C3183" s="2" t="s">
        <v>4029</v>
      </c>
      <c r="D3183" s="2" t="str">
        <f t="array" ref="D3183">_xlfn.XLOOKUP(C3183,Customers!A:A,Customers!B:B)</f>
        <v>Customer 0246</v>
      </c>
      <c r="E3183" s="2" t="s">
        <v>421</v>
      </c>
      <c r="F3183" s="2" t="str">
        <f t="array" ref="F3183">_xlfn.XLOOKUP(E3183,Restaurants!A:A,Restaurants!B:B)</f>
        <v>Restaurant 091</v>
      </c>
      <c r="G3183" s="2" t="s">
        <v>1475</v>
      </c>
      <c r="H3183" s="2" t="str">
        <f t="array" ref="H3183">_xlfn.XLOOKUP(G3183,Food_Menu!A:A,Food_Menu!B:B)</f>
        <v>Food Item 0053</v>
      </c>
      <c r="I3183" s="2">
        <f t="array" ref="I3183">_xlfn.XLOOKUP(G3183,Food_Menu!A:A,Food_Menu!D:D)</f>
        <v>308.97</v>
      </c>
      <c r="J3183" s="2" t="s">
        <v>68</v>
      </c>
      <c r="K3183" s="2" t="str">
        <f t="array" ref="K3183">_xlfn.XLOOKUP(J3183,Delivery_Partners!A:A,Delivery_Partners!B:B)</f>
        <v>Delivery Partner 046</v>
      </c>
      <c r="L3183" s="3">
        <v>2</v>
      </c>
      <c r="M3183" s="2" t="s">
        <v>23</v>
      </c>
      <c r="N3183" s="2" t="s">
        <v>24</v>
      </c>
      <c r="O3183" s="3">
        <v>29</v>
      </c>
      <c r="P3183" s="13">
        <f t="shared" si="650"/>
        <v>617.94</v>
      </c>
      <c r="Q3183" s="13" t="str">
        <f t="shared" si="651"/>
        <v>Fast</v>
      </c>
      <c r="S3183" s="21"/>
    </row>
    <row r="3184" customHeight="1" spans="1:19">
      <c r="A3184" s="2" t="s">
        <v>5068</v>
      </c>
      <c r="B3184" s="29" t="s">
        <v>1410</v>
      </c>
      <c r="C3184" s="2" t="s">
        <v>1703</v>
      </c>
      <c r="D3184" s="2" t="str">
        <f t="array" ref="D3184">_xlfn.XLOOKUP(C3184,Customers!A:A,Customers!B:B)</f>
        <v>Customer 0772</v>
      </c>
      <c r="E3184" s="2" t="s">
        <v>1176</v>
      </c>
      <c r="F3184" s="2" t="str">
        <f t="array" ref="F3184">_xlfn.XLOOKUP(E3184,Restaurants!A:A,Restaurants!B:B)</f>
        <v>Restaurant 053</v>
      </c>
      <c r="G3184" s="2" t="s">
        <v>1509</v>
      </c>
      <c r="H3184" s="2" t="str">
        <f t="array" ref="H3184">_xlfn.XLOOKUP(G3184,Food_Menu!A:A,Food_Menu!B:B)</f>
        <v>Food Item 0015</v>
      </c>
      <c r="I3184" s="2">
        <f t="array" ref="I3184">_xlfn.XLOOKUP(G3184,Food_Menu!A:A,Food_Menu!D:D)</f>
        <v>268.11</v>
      </c>
      <c r="J3184" s="2" t="s">
        <v>663</v>
      </c>
      <c r="K3184" s="2" t="str">
        <f t="array" ref="K3184">_xlfn.XLOOKUP(J3184,Delivery_Partners!A:A,Delivery_Partners!B:B)</f>
        <v>Delivery Partner 007</v>
      </c>
      <c r="L3184" s="3">
        <v>3</v>
      </c>
      <c r="M3184" s="2" t="s">
        <v>23</v>
      </c>
      <c r="N3184" s="2" t="s">
        <v>24</v>
      </c>
      <c r="O3184" s="3">
        <v>46</v>
      </c>
      <c r="P3184" s="13">
        <f t="shared" si="650"/>
        <v>804.33</v>
      </c>
      <c r="Q3184" s="13" t="str">
        <f t="shared" si="651"/>
        <v>Normal</v>
      </c>
      <c r="S3184" s="21"/>
    </row>
    <row r="3185" hidden="1" customHeight="1" spans="1:19">
      <c r="A3185" s="2" t="s">
        <v>5069</v>
      </c>
      <c r="B3185" s="28">
        <v>45748</v>
      </c>
      <c r="C3185" s="2" t="s">
        <v>2009</v>
      </c>
      <c r="D3185" s="2" t="str">
        <f t="array" ref="D3185">_xlfn.XLOOKUP(C3185,Customers!A:A,Customers!B:B)</f>
        <v>Customer 0641</v>
      </c>
      <c r="E3185" s="2" t="s">
        <v>249</v>
      </c>
      <c r="F3185" s="2" t="str">
        <f t="array" ref="F3185">_xlfn.XLOOKUP(E3185,Restaurants!A:A,Restaurants!B:B)</f>
        <v>Restaurant 061</v>
      </c>
      <c r="G3185" s="2" t="s">
        <v>53</v>
      </c>
      <c r="H3185" s="2" t="str">
        <f t="array" ref="H3185">_xlfn.XLOOKUP(G3185,Food_Menu!A:A,Food_Menu!B:B)</f>
        <v>Food Item 0205</v>
      </c>
      <c r="I3185" s="2"/>
      <c r="J3185" s="2" t="s">
        <v>422</v>
      </c>
      <c r="K3185" s="2" t="str">
        <f t="array" ref="K3185">_xlfn.XLOOKUP(J3185,Delivery_Partners!A:A,Delivery_Partners!B:B)</f>
        <v>Delivery Partner 049</v>
      </c>
      <c r="L3185" s="3">
        <v>2</v>
      </c>
      <c r="M3185" s="2" t="s">
        <v>101</v>
      </c>
      <c r="N3185" s="2" t="s">
        <v>24</v>
      </c>
      <c r="O3185" s="2"/>
    </row>
    <row r="3186" customHeight="1" spans="1:19">
      <c r="A3186" s="2" t="s">
        <v>5070</v>
      </c>
      <c r="B3186" s="29" t="s">
        <v>830</v>
      </c>
      <c r="C3186" s="2" t="s">
        <v>818</v>
      </c>
      <c r="D3186" s="2" t="str">
        <f t="array" ref="D3186">_xlfn.XLOOKUP(C3186,Customers!A:A,Customers!B:B)</f>
        <v>Customer 0662</v>
      </c>
      <c r="E3186" s="2" t="s">
        <v>143</v>
      </c>
      <c r="F3186" s="2" t="str">
        <f t="array" ref="F3186">_xlfn.XLOOKUP(E3186,Restaurants!A:A,Restaurants!B:B)</f>
        <v>Restaurant 054</v>
      </c>
      <c r="G3186" s="2" t="s">
        <v>1807</v>
      </c>
      <c r="H3186" s="2" t="str">
        <f t="array" ref="H3186">_xlfn.XLOOKUP(G3186,Food_Menu!A:A,Food_Menu!B:B)</f>
        <v>Food Item 0170</v>
      </c>
      <c r="I3186" s="2">
        <f t="array" ref="I3186">_xlfn.XLOOKUP(G3186,Food_Menu!A:A,Food_Menu!D:D)</f>
        <v>325.12</v>
      </c>
      <c r="J3186" s="2" t="s">
        <v>1319</v>
      </c>
      <c r="K3186" s="2" t="str">
        <f t="array" ref="K3186">_xlfn.XLOOKUP(J3186,Delivery_Partners!A:A,Delivery_Partners!B:B)</f>
        <v>Delivery Partner 173</v>
      </c>
      <c r="L3186" s="3">
        <v>1</v>
      </c>
      <c r="M3186" s="2" t="s">
        <v>23</v>
      </c>
      <c r="N3186" s="2" t="s">
        <v>24</v>
      </c>
      <c r="O3186" s="3">
        <v>29</v>
      </c>
      <c r="P3186" s="13">
        <f t="shared" ref="P3186:P3189" si="652">I3186*L3186</f>
        <v>325.12</v>
      </c>
      <c r="Q3186" s="13" t="str">
        <f t="shared" ref="Q3186:Q3189" si="653">IF(O3186="","Not Delivered",IF(O3186&lt;=30,"Fast",IF(O3186&lt;=60,"Normal","Slow")))</f>
        <v>Fast</v>
      </c>
      <c r="S3186" s="21"/>
    </row>
    <row r="3187" customHeight="1" spans="1:19">
      <c r="A3187" s="2" t="s">
        <v>5071</v>
      </c>
      <c r="B3187" s="29" t="s">
        <v>653</v>
      </c>
      <c r="C3187" s="2" t="s">
        <v>4889</v>
      </c>
      <c r="D3187" s="2" t="str">
        <f t="array" ref="D3187">_xlfn.XLOOKUP(C3187,Customers!A:A,Customers!B:B)</f>
        <v>Customer 0714</v>
      </c>
      <c r="E3187" s="2" t="s">
        <v>289</v>
      </c>
      <c r="F3187" s="2" t="str">
        <f t="array" ref="F3187">_xlfn.XLOOKUP(E3187,Restaurants!A:A,Restaurants!B:B)</f>
        <v>Restaurant 052</v>
      </c>
      <c r="G3187" s="2" t="s">
        <v>53</v>
      </c>
      <c r="H3187" s="2" t="str">
        <f t="array" ref="H3187">_xlfn.XLOOKUP(G3187,Food_Menu!A:A,Food_Menu!B:B)</f>
        <v>Food Item 0205</v>
      </c>
      <c r="I3187" s="2">
        <f t="array" ref="I3187">_xlfn.XLOOKUP(G3187,Food_Menu!A:A,Food_Menu!D:D)</f>
        <v>175.36</v>
      </c>
      <c r="J3187" s="2" t="s">
        <v>1829</v>
      </c>
      <c r="K3187" s="2" t="str">
        <f t="array" ref="K3187">_xlfn.XLOOKUP(J3187,Delivery_Partners!A:A,Delivery_Partners!B:B)</f>
        <v>Delivery Partner 146</v>
      </c>
      <c r="L3187" s="3">
        <v>1</v>
      </c>
      <c r="M3187" s="2" t="s">
        <v>23</v>
      </c>
      <c r="N3187" s="2" t="s">
        <v>74</v>
      </c>
      <c r="O3187" s="3">
        <v>29</v>
      </c>
      <c r="P3187" s="13">
        <f t="shared" si="652"/>
        <v>175.36</v>
      </c>
      <c r="Q3187" s="13" t="str">
        <f t="shared" si="653"/>
        <v>Fast</v>
      </c>
      <c r="S3187" s="21"/>
    </row>
    <row r="3188" customHeight="1" spans="1:19">
      <c r="A3188" s="2" t="s">
        <v>5072</v>
      </c>
      <c r="B3188" s="29" t="s">
        <v>550</v>
      </c>
      <c r="C3188" s="2" t="s">
        <v>3287</v>
      </c>
      <c r="D3188" s="2" t="str">
        <f t="array" ref="D3188">_xlfn.XLOOKUP(C3188,Customers!A:A,Customers!B:B)</f>
        <v>Customer 0862</v>
      </c>
      <c r="E3188" s="2" t="s">
        <v>647</v>
      </c>
      <c r="F3188" s="2" t="str">
        <f t="array" ref="F3188">_xlfn.XLOOKUP(E3188,Restaurants!A:A,Restaurants!B:B)</f>
        <v>Restaurant 081</v>
      </c>
      <c r="G3188" s="2" t="s">
        <v>1860</v>
      </c>
      <c r="H3188" s="2" t="str">
        <f t="array" ref="H3188">_xlfn.XLOOKUP(G3188,Food_Menu!A:A,Food_Menu!B:B)</f>
        <v>Food Item 0151</v>
      </c>
      <c r="I3188" s="2">
        <f t="array" ref="I3188">_xlfn.XLOOKUP(G3188,Food_Menu!A:A,Food_Menu!D:D)</f>
        <v>500.58</v>
      </c>
      <c r="J3188" s="2" t="s">
        <v>48</v>
      </c>
      <c r="K3188" s="2" t="str">
        <f t="array" ref="K3188">_xlfn.XLOOKUP(J3188,Delivery_Partners!A:A,Delivery_Partners!B:B)</f>
        <v>Delivery Partner 119</v>
      </c>
      <c r="L3188" s="3">
        <v>1</v>
      </c>
      <c r="M3188" s="2" t="s">
        <v>23</v>
      </c>
      <c r="N3188" s="2" t="s">
        <v>24</v>
      </c>
      <c r="O3188" s="3">
        <v>48</v>
      </c>
      <c r="P3188" s="13">
        <f t="shared" si="652"/>
        <v>500.58</v>
      </c>
      <c r="Q3188" s="13" t="str">
        <f t="shared" si="653"/>
        <v>Normal</v>
      </c>
      <c r="S3188" s="21"/>
    </row>
    <row r="3189" customHeight="1" spans="1:19">
      <c r="A3189" s="2" t="s">
        <v>5073</v>
      </c>
      <c r="B3189" s="29" t="s">
        <v>539</v>
      </c>
      <c r="C3189" s="2" t="s">
        <v>2886</v>
      </c>
      <c r="D3189" s="2" t="str">
        <f t="array" ref="D3189">_xlfn.XLOOKUP(C3189,Customers!A:A,Customers!B:B)</f>
        <v>Customer 0049</v>
      </c>
      <c r="E3189" s="2" t="s">
        <v>224</v>
      </c>
      <c r="F3189" s="2" t="str">
        <f t="array" ref="F3189">_xlfn.XLOOKUP(E3189,Restaurants!A:A,Restaurants!B:B)</f>
        <v>Restaurant 120</v>
      </c>
      <c r="G3189" s="2" t="s">
        <v>748</v>
      </c>
      <c r="H3189" s="2" t="str">
        <f t="array" ref="H3189">_xlfn.XLOOKUP(G3189,Food_Menu!A:A,Food_Menu!B:B)</f>
        <v>Food Item 0110</v>
      </c>
      <c r="I3189" s="2">
        <f t="array" ref="I3189">_xlfn.XLOOKUP(G3189,Food_Menu!A:A,Food_Menu!D:D)</f>
        <v>384.6</v>
      </c>
      <c r="J3189" s="2" t="s">
        <v>107</v>
      </c>
      <c r="K3189" s="2" t="str">
        <f t="array" ref="K3189">_xlfn.XLOOKUP(J3189,Delivery_Partners!A:A,Delivery_Partners!B:B)</f>
        <v>Delivery Partner 167</v>
      </c>
      <c r="L3189" s="3">
        <v>2</v>
      </c>
      <c r="M3189" s="2" t="s">
        <v>23</v>
      </c>
      <c r="N3189" s="2" t="s">
        <v>24</v>
      </c>
      <c r="O3189" s="3">
        <v>42</v>
      </c>
      <c r="P3189" s="13">
        <f t="shared" si="652"/>
        <v>769.2</v>
      </c>
      <c r="Q3189" s="13" t="str">
        <f t="shared" si="653"/>
        <v>Normal</v>
      </c>
      <c r="S3189" s="21"/>
    </row>
    <row r="3190" hidden="1" customHeight="1" spans="1:19">
      <c r="A3190" s="2" t="s">
        <v>5074</v>
      </c>
      <c r="B3190" s="29" t="s">
        <v>1836</v>
      </c>
      <c r="C3190" s="2" t="s">
        <v>3383</v>
      </c>
      <c r="D3190" s="2" t="str">
        <f t="array" ref="D3190">_xlfn.XLOOKUP(C3190,Customers!A:A,Customers!B:B)</f>
        <v>Customer 0120</v>
      </c>
      <c r="E3190" s="2" t="s">
        <v>265</v>
      </c>
      <c r="F3190" s="2" t="str">
        <f t="array" ref="F3190">_xlfn.XLOOKUP(E3190,Restaurants!A:A,Restaurants!B:B)</f>
        <v>Restaurant 094</v>
      </c>
      <c r="G3190" s="2" t="s">
        <v>225</v>
      </c>
      <c r="H3190" s="2" t="str">
        <f t="array" ref="H3190">_xlfn.XLOOKUP(G3190,Food_Menu!A:A,Food_Menu!B:B)</f>
        <v>Food Item 0039</v>
      </c>
      <c r="I3190" s="2"/>
      <c r="J3190" s="2" t="s">
        <v>1196</v>
      </c>
      <c r="K3190" s="2" t="str">
        <f t="array" ref="K3190">_xlfn.XLOOKUP(J3190,Delivery_Partners!A:A,Delivery_Partners!B:B)</f>
        <v>Delivery Partner 032</v>
      </c>
      <c r="L3190" s="3">
        <v>3</v>
      </c>
      <c r="M3190" s="2" t="s">
        <v>189</v>
      </c>
      <c r="N3190" s="2" t="s">
        <v>42</v>
      </c>
      <c r="O3190" s="2"/>
    </row>
    <row r="3191" customHeight="1" spans="1:19">
      <c r="A3191" s="2" t="s">
        <v>5075</v>
      </c>
      <c r="B3191" s="29" t="s">
        <v>936</v>
      </c>
      <c r="C3191" s="2" t="s">
        <v>115</v>
      </c>
      <c r="D3191" s="2" t="str">
        <f t="array" ref="D3191">_xlfn.XLOOKUP(C3191,Customers!A:A,Customers!B:B)</f>
        <v>Customer 0115</v>
      </c>
      <c r="E3191" s="2" t="s">
        <v>647</v>
      </c>
      <c r="F3191" s="2" t="str">
        <f t="array" ref="F3191">_xlfn.XLOOKUP(E3191,Restaurants!A:A,Restaurants!B:B)</f>
        <v>Restaurant 081</v>
      </c>
      <c r="G3191" s="2" t="s">
        <v>1267</v>
      </c>
      <c r="H3191" s="2" t="str">
        <f t="array" ref="H3191">_xlfn.XLOOKUP(G3191,Food_Menu!A:A,Food_Menu!B:B)</f>
        <v>Food Item 0212</v>
      </c>
      <c r="I3191" s="2">
        <f t="array" ref="I3191">_xlfn.XLOOKUP(G3191,Food_Menu!A:A,Food_Menu!D:D)</f>
        <v>187.71</v>
      </c>
      <c r="J3191" s="2" t="s">
        <v>640</v>
      </c>
      <c r="K3191" s="2" t="str">
        <f t="array" ref="K3191">_xlfn.XLOOKUP(J3191,Delivery_Partners!A:A,Delivery_Partners!B:B)</f>
        <v>Delivery Partner 097</v>
      </c>
      <c r="L3191" s="3">
        <v>2</v>
      </c>
      <c r="M3191" s="2" t="s">
        <v>23</v>
      </c>
      <c r="N3191" s="2" t="s">
        <v>74</v>
      </c>
      <c r="O3191" s="3">
        <v>21</v>
      </c>
      <c r="P3191" s="13">
        <f t="shared" ref="P3191:P3193" si="654">I3191*L3191</f>
        <v>375.42</v>
      </c>
      <c r="Q3191" s="13" t="str">
        <f t="shared" ref="Q3191:Q3193" si="655">IF(O3191="","Not Delivered",IF(O3191&lt;=30,"Fast",IF(O3191&lt;=60,"Normal","Slow")))</f>
        <v>Fast</v>
      </c>
      <c r="S3191" s="21"/>
    </row>
    <row r="3192" customHeight="1" spans="1:19">
      <c r="A3192" s="2" t="s">
        <v>5076</v>
      </c>
      <c r="B3192" s="29" t="s">
        <v>1222</v>
      </c>
      <c r="C3192" s="2" t="s">
        <v>1097</v>
      </c>
      <c r="D3192" s="2" t="str">
        <f t="array" ref="D3192">_xlfn.XLOOKUP(C3192,Customers!A:A,Customers!B:B)</f>
        <v>Customer 0186</v>
      </c>
      <c r="E3192" s="2" t="s">
        <v>302</v>
      </c>
      <c r="F3192" s="2" t="str">
        <f t="array" ref="F3192">_xlfn.XLOOKUP(E3192,Restaurants!A:A,Restaurants!B:B)</f>
        <v>Restaurant 002</v>
      </c>
      <c r="G3192" s="2" t="s">
        <v>367</v>
      </c>
      <c r="H3192" s="2" t="str">
        <f t="array" ref="H3192">_xlfn.XLOOKUP(G3192,Food_Menu!A:A,Food_Menu!B:B)</f>
        <v>Food Item 0202</v>
      </c>
      <c r="I3192" s="2">
        <f t="array" ref="I3192">_xlfn.XLOOKUP(G3192,Food_Menu!A:A,Food_Menu!D:D)</f>
        <v>596.93</v>
      </c>
      <c r="J3192" s="2" t="s">
        <v>154</v>
      </c>
      <c r="K3192" s="2" t="str">
        <f t="array" ref="K3192">_xlfn.XLOOKUP(J3192,Delivery_Partners!A:A,Delivery_Partners!B:B)</f>
        <v>Delivery Partner 143</v>
      </c>
      <c r="L3192" s="3">
        <v>1</v>
      </c>
      <c r="M3192" s="2" t="s">
        <v>23</v>
      </c>
      <c r="N3192" s="2" t="s">
        <v>55</v>
      </c>
      <c r="O3192" s="3">
        <v>38</v>
      </c>
      <c r="P3192" s="13">
        <f t="shared" si="654"/>
        <v>596.93</v>
      </c>
      <c r="Q3192" s="13" t="str">
        <f t="shared" si="655"/>
        <v>Normal</v>
      </c>
      <c r="S3192" s="21"/>
    </row>
    <row r="3193" customHeight="1" spans="1:19">
      <c r="A3193" s="2" t="s">
        <v>5077</v>
      </c>
      <c r="B3193" s="28">
        <v>45719</v>
      </c>
      <c r="C3193" s="2" t="s">
        <v>2341</v>
      </c>
      <c r="D3193" s="2" t="str">
        <f t="array" ref="D3193">_xlfn.XLOOKUP(C3193,Customers!A:A,Customers!B:B)</f>
        <v>Customer 1167</v>
      </c>
      <c r="E3193" s="2" t="s">
        <v>110</v>
      </c>
      <c r="F3193" s="2" t="str">
        <f t="array" ref="F3193">_xlfn.XLOOKUP(E3193,Restaurants!A:A,Restaurants!B:B)</f>
        <v>Restaurant 062</v>
      </c>
      <c r="G3193" s="2" t="s">
        <v>617</v>
      </c>
      <c r="H3193" s="2" t="str">
        <f t="array" ref="H3193">_xlfn.XLOOKUP(G3193,Food_Menu!A:A,Food_Menu!B:B)</f>
        <v>Food Item 0092</v>
      </c>
      <c r="I3193" s="2">
        <f t="array" ref="I3193">_xlfn.XLOOKUP(G3193,Food_Menu!A:A,Food_Menu!D:D)</f>
        <v>238.18</v>
      </c>
      <c r="J3193" s="2" t="s">
        <v>337</v>
      </c>
      <c r="K3193" s="2" t="str">
        <f t="array" ref="K3193">_xlfn.XLOOKUP(J3193,Delivery_Partners!A:A,Delivery_Partners!B:B)</f>
        <v>Delivery Partner 004</v>
      </c>
      <c r="L3193" s="3">
        <v>1</v>
      </c>
      <c r="M3193" s="2" t="s">
        <v>23</v>
      </c>
      <c r="N3193" s="2" t="s">
        <v>24</v>
      </c>
      <c r="O3193" s="3">
        <v>32</v>
      </c>
      <c r="P3193" s="13">
        <f t="shared" si="654"/>
        <v>238.18</v>
      </c>
      <c r="Q3193" s="13" t="str">
        <f t="shared" si="655"/>
        <v>Normal</v>
      </c>
      <c r="S3193" s="21"/>
    </row>
    <row r="3194" hidden="1" customHeight="1" spans="1:19">
      <c r="A3194" s="2" t="s">
        <v>5078</v>
      </c>
      <c r="B3194" s="28">
        <v>45695</v>
      </c>
      <c r="C3194" s="2" t="s">
        <v>3183</v>
      </c>
      <c r="D3194" s="2" t="str">
        <f t="array" ref="D3194">_xlfn.XLOOKUP(C3194,Customers!A:A,Customers!B:B)</f>
        <v>Customer 0877</v>
      </c>
      <c r="E3194" s="2" t="s">
        <v>706</v>
      </c>
      <c r="F3194" s="2" t="str">
        <f t="array" ref="F3194">_xlfn.XLOOKUP(E3194,Restaurants!A:A,Restaurants!B:B)</f>
        <v>Restaurant 115</v>
      </c>
      <c r="G3194" s="2" t="s">
        <v>303</v>
      </c>
      <c r="H3194" s="2" t="str">
        <f t="array" ref="H3194">_xlfn.XLOOKUP(G3194,Food_Menu!A:A,Food_Menu!B:B)</f>
        <v>Food Item 0050</v>
      </c>
      <c r="I3194" s="2"/>
      <c r="J3194" s="2" t="s">
        <v>660</v>
      </c>
      <c r="K3194" s="2" t="str">
        <f t="array" ref="K3194">_xlfn.XLOOKUP(J3194,Delivery_Partners!A:A,Delivery_Partners!B:B)</f>
        <v>Delivery Partner 079</v>
      </c>
      <c r="L3194" s="3">
        <v>1</v>
      </c>
      <c r="M3194" s="2" t="s">
        <v>101</v>
      </c>
      <c r="N3194" s="2" t="s">
        <v>24</v>
      </c>
      <c r="O3194" s="2"/>
    </row>
    <row r="3195" customHeight="1" spans="1:19">
      <c r="A3195" s="2" t="s">
        <v>5079</v>
      </c>
      <c r="B3195" s="29" t="s">
        <v>1566</v>
      </c>
      <c r="C3195" s="2" t="s">
        <v>3902</v>
      </c>
      <c r="D3195" s="2" t="str">
        <f t="array" ref="D3195">_xlfn.XLOOKUP(C3195,Customers!A:A,Customers!B:B)</f>
        <v>Customer 0798</v>
      </c>
      <c r="E3195" s="2" t="s">
        <v>669</v>
      </c>
      <c r="F3195" s="2" t="str">
        <f t="array" ref="F3195">_xlfn.XLOOKUP(E3195,Restaurants!A:A,Restaurants!B:B)</f>
        <v>Restaurant 048</v>
      </c>
      <c r="G3195" s="2" t="s">
        <v>178</v>
      </c>
      <c r="H3195" s="2" t="str">
        <f t="array" ref="H3195">_xlfn.XLOOKUP(G3195,Food_Menu!A:A,Food_Menu!B:B)</f>
        <v>Food Item 0086</v>
      </c>
      <c r="I3195" s="2">
        <f t="array" ref="I3195">_xlfn.XLOOKUP(G3195,Food_Menu!A:A,Food_Menu!D:D)</f>
        <v>475.88</v>
      </c>
      <c r="J3195" s="2" t="s">
        <v>73</v>
      </c>
      <c r="K3195" s="2" t="str">
        <f t="array" ref="K3195">_xlfn.XLOOKUP(J3195,Delivery_Partners!A:A,Delivery_Partners!B:B)</f>
        <v>Delivery Partner 064</v>
      </c>
      <c r="L3195" s="3">
        <v>1</v>
      </c>
      <c r="M3195" s="2" t="s">
        <v>23</v>
      </c>
      <c r="N3195" s="2" t="s">
        <v>24</v>
      </c>
      <c r="O3195" s="3">
        <v>28</v>
      </c>
      <c r="P3195" s="13">
        <f t="shared" ref="P3195:P3199" si="656">I3195*L3195</f>
        <v>475.88</v>
      </c>
      <c r="Q3195" s="13" t="str">
        <f t="shared" ref="Q3195:Q3199" si="657">IF(O3195="","Not Delivered",IF(O3195&lt;=30,"Fast",IF(O3195&lt;=60,"Normal","Slow")))</f>
        <v>Fast</v>
      </c>
      <c r="S3195" s="21"/>
    </row>
    <row r="3196" customHeight="1" spans="1:19">
      <c r="A3196" s="2" t="s">
        <v>5080</v>
      </c>
      <c r="B3196" s="29" t="s">
        <v>180</v>
      </c>
      <c r="C3196" s="2" t="s">
        <v>2026</v>
      </c>
      <c r="D3196" s="2" t="str">
        <f t="array" ref="D3196">_xlfn.XLOOKUP(C3196,Customers!A:A,Customers!B:B)</f>
        <v>Customer 0839</v>
      </c>
      <c r="E3196" s="2" t="s">
        <v>157</v>
      </c>
      <c r="F3196" s="2" t="str">
        <f t="array" ref="F3196">_xlfn.XLOOKUP(E3196,Restaurants!A:A,Restaurants!B:B)</f>
        <v>Restaurant 066</v>
      </c>
      <c r="G3196" s="2" t="s">
        <v>2095</v>
      </c>
      <c r="H3196" s="2" t="str">
        <f t="array" ref="H3196">_xlfn.XLOOKUP(G3196,Food_Menu!A:A,Food_Menu!B:B)</f>
        <v>Food Item 0087</v>
      </c>
      <c r="I3196" s="2">
        <f t="array" ref="I3196">_xlfn.XLOOKUP(G3196,Food_Menu!A:A,Food_Menu!D:D)</f>
        <v>288.34</v>
      </c>
      <c r="J3196" s="2" t="s">
        <v>1196</v>
      </c>
      <c r="K3196" s="2" t="str">
        <f t="array" ref="K3196">_xlfn.XLOOKUP(J3196,Delivery_Partners!A:A,Delivery_Partners!B:B)</f>
        <v>Delivery Partner 032</v>
      </c>
      <c r="L3196" s="3">
        <v>4</v>
      </c>
      <c r="M3196" s="2" t="s">
        <v>23</v>
      </c>
      <c r="N3196" s="2" t="s">
        <v>24</v>
      </c>
      <c r="O3196" s="3">
        <v>43</v>
      </c>
      <c r="P3196" s="13">
        <f t="shared" si="656"/>
        <v>1153.36</v>
      </c>
      <c r="Q3196" s="13" t="str">
        <f t="shared" si="657"/>
        <v>Normal</v>
      </c>
      <c r="S3196" s="21"/>
    </row>
    <row r="3197" customHeight="1" spans="1:19">
      <c r="A3197" s="2" t="s">
        <v>5081</v>
      </c>
      <c r="B3197" s="29" t="s">
        <v>2448</v>
      </c>
      <c r="C3197" s="2" t="s">
        <v>5082</v>
      </c>
      <c r="D3197" s="2" t="str">
        <f t="array" ref="D3197">_xlfn.XLOOKUP(C3197,Customers!A:A,Customers!B:B)</f>
        <v>Customer 0041</v>
      </c>
      <c r="E3197" s="2" t="s">
        <v>518</v>
      </c>
      <c r="F3197" s="2" t="str">
        <f t="array" ref="F3197">_xlfn.XLOOKUP(E3197,Restaurants!A:A,Restaurants!B:B)</f>
        <v>Restaurant 039</v>
      </c>
      <c r="G3197" s="2" t="s">
        <v>367</v>
      </c>
      <c r="H3197" s="2" t="str">
        <f t="array" ref="H3197">_xlfn.XLOOKUP(G3197,Food_Menu!A:A,Food_Menu!B:B)</f>
        <v>Food Item 0202</v>
      </c>
      <c r="I3197" s="2">
        <f t="array" ref="I3197">_xlfn.XLOOKUP(G3197,Food_Menu!A:A,Food_Menu!D:D)</f>
        <v>596.93</v>
      </c>
      <c r="J3197" s="2" t="s">
        <v>41</v>
      </c>
      <c r="K3197" s="2" t="str">
        <f t="array" ref="K3197">_xlfn.XLOOKUP(J3197,Delivery_Partners!A:A,Delivery_Partners!B:B)</f>
        <v>Delivery Partner 041</v>
      </c>
      <c r="L3197" s="3">
        <v>2</v>
      </c>
      <c r="M3197" s="2" t="s">
        <v>23</v>
      </c>
      <c r="N3197" s="2" t="s">
        <v>55</v>
      </c>
      <c r="O3197" s="3">
        <v>50</v>
      </c>
      <c r="P3197" s="13">
        <f t="shared" si="656"/>
        <v>1193.86</v>
      </c>
      <c r="Q3197" s="13" t="str">
        <f t="shared" si="657"/>
        <v>Normal</v>
      </c>
      <c r="S3197" s="21"/>
    </row>
    <row r="3198" customHeight="1" spans="1:19">
      <c r="A3198" s="2" t="s">
        <v>5083</v>
      </c>
      <c r="B3198" s="29" t="s">
        <v>787</v>
      </c>
      <c r="C3198" s="2" t="s">
        <v>77</v>
      </c>
      <c r="D3198" s="2" t="str">
        <f t="array" ref="D3198">_xlfn.XLOOKUP(C3198,Customers!A:A,Customers!B:B)</f>
        <v>Customer 0256</v>
      </c>
      <c r="E3198" s="2" t="s">
        <v>425</v>
      </c>
      <c r="F3198" s="2" t="str">
        <f t="array" ref="F3198">_xlfn.XLOOKUP(E3198,Restaurants!A:A,Restaurants!B:B)</f>
        <v>Restaurant 023</v>
      </c>
      <c r="G3198" s="2" t="s">
        <v>1509</v>
      </c>
      <c r="H3198" s="2" t="str">
        <f t="array" ref="H3198">_xlfn.XLOOKUP(G3198,Food_Menu!A:A,Food_Menu!B:B)</f>
        <v>Food Item 0015</v>
      </c>
      <c r="I3198" s="2">
        <f t="array" ref="I3198">_xlfn.XLOOKUP(G3198,Food_Menu!A:A,Food_Menu!D:D)</f>
        <v>268.11</v>
      </c>
      <c r="J3198" s="2" t="s">
        <v>309</v>
      </c>
      <c r="K3198" s="2" t="str">
        <f t="array" ref="K3198">_xlfn.XLOOKUP(J3198,Delivery_Partners!A:A,Delivery_Partners!B:B)</f>
        <v>Delivery Partner 175</v>
      </c>
      <c r="L3198" s="3">
        <v>1</v>
      </c>
      <c r="M3198" s="2" t="s">
        <v>23</v>
      </c>
      <c r="N3198" s="2" t="s">
        <v>42</v>
      </c>
      <c r="O3198" s="3">
        <v>22</v>
      </c>
      <c r="P3198" s="13">
        <f t="shared" si="656"/>
        <v>268.11</v>
      </c>
      <c r="Q3198" s="13" t="str">
        <f t="shared" si="657"/>
        <v>Fast</v>
      </c>
      <c r="S3198" s="21"/>
    </row>
    <row r="3199" customHeight="1" spans="1:19">
      <c r="A3199" s="2" t="s">
        <v>5084</v>
      </c>
      <c r="B3199" s="29" t="s">
        <v>209</v>
      </c>
      <c r="C3199" s="2" t="s">
        <v>5085</v>
      </c>
      <c r="D3199" s="2" t="str">
        <f t="array" ref="D3199">_xlfn.XLOOKUP(C3199,Customers!A:A,Customers!B:B)</f>
        <v>Customer 0954</v>
      </c>
      <c r="E3199" s="2" t="s">
        <v>674</v>
      </c>
      <c r="F3199" s="2" t="str">
        <f t="array" ref="F3199">_xlfn.XLOOKUP(E3199,Restaurants!A:A,Restaurants!B:B)</f>
        <v>Restaurant 085</v>
      </c>
      <c r="G3199" s="2" t="s">
        <v>754</v>
      </c>
      <c r="H3199" s="2" t="str">
        <f t="array" ref="H3199">_xlfn.XLOOKUP(G3199,Food_Menu!A:A,Food_Menu!B:B)</f>
        <v>Food Item 0140</v>
      </c>
      <c r="I3199" s="2">
        <f t="array" ref="I3199">_xlfn.XLOOKUP(G3199,Food_Menu!A:A,Food_Menu!D:D)</f>
        <v>408.22</v>
      </c>
      <c r="J3199" s="2" t="s">
        <v>100</v>
      </c>
      <c r="K3199" s="2" t="str">
        <f t="array" ref="K3199">_xlfn.XLOOKUP(J3199,Delivery_Partners!A:A,Delivery_Partners!B:B)</f>
        <v>Delivery Partner 092</v>
      </c>
      <c r="L3199" s="3">
        <v>3</v>
      </c>
      <c r="M3199" s="2" t="s">
        <v>23</v>
      </c>
      <c r="N3199" s="2" t="s">
        <v>24</v>
      </c>
      <c r="O3199" s="3">
        <v>24</v>
      </c>
      <c r="P3199" s="13">
        <f t="shared" si="656"/>
        <v>1224.66</v>
      </c>
      <c r="Q3199" s="13" t="str">
        <f t="shared" si="657"/>
        <v>Fast</v>
      </c>
      <c r="S3199" s="21"/>
    </row>
    <row r="3200" hidden="1" customHeight="1" spans="1:19">
      <c r="A3200" s="2" t="s">
        <v>5086</v>
      </c>
      <c r="B3200" s="28">
        <v>45692</v>
      </c>
      <c r="C3200" s="2" t="s">
        <v>3289</v>
      </c>
      <c r="D3200" s="2" t="str">
        <f t="array" ref="D3200">_xlfn.XLOOKUP(C3200,Customers!A:A,Customers!B:B)</f>
        <v>Customer 0556</v>
      </c>
      <c r="E3200" s="2" t="s">
        <v>523</v>
      </c>
      <c r="F3200" s="2" t="str">
        <f t="array" ref="F3200">_xlfn.XLOOKUP(E3200,Restaurants!A:A,Restaurants!B:B)</f>
        <v>Restaurant 038</v>
      </c>
      <c r="G3200" s="2" t="s">
        <v>1807</v>
      </c>
      <c r="H3200" s="2" t="str">
        <f t="array" ref="H3200">_xlfn.XLOOKUP(G3200,Food_Menu!A:A,Food_Menu!B:B)</f>
        <v>Food Item 0170</v>
      </c>
      <c r="I3200" s="2"/>
      <c r="J3200" s="2" t="s">
        <v>900</v>
      </c>
      <c r="K3200" s="2" t="str">
        <f t="array" ref="K3200">_xlfn.XLOOKUP(J3200,Delivery_Partners!A:A,Delivery_Partners!B:B)</f>
        <v>Delivery Partner 015</v>
      </c>
      <c r="L3200" s="3">
        <v>1</v>
      </c>
      <c r="M3200" s="2" t="s">
        <v>101</v>
      </c>
      <c r="N3200" s="2" t="s">
        <v>55</v>
      </c>
      <c r="O3200" s="2"/>
    </row>
    <row r="3201" customHeight="1" spans="1:19">
      <c r="A3201" s="2" t="s">
        <v>5087</v>
      </c>
      <c r="B3201" s="29" t="s">
        <v>1027</v>
      </c>
      <c r="C3201" s="2" t="s">
        <v>1770</v>
      </c>
      <c r="D3201" s="2" t="str">
        <f t="array" ref="D3201">_xlfn.XLOOKUP(C3201,Customers!A:A,Customers!B:B)</f>
        <v>Customer 0611</v>
      </c>
      <c r="E3201" s="2" t="s">
        <v>548</v>
      </c>
      <c r="F3201" s="2" t="str">
        <f t="array" ref="F3201">_xlfn.XLOOKUP(E3201,Restaurants!A:A,Restaurants!B:B)</f>
        <v>Restaurant 071</v>
      </c>
      <c r="G3201" s="2" t="s">
        <v>61</v>
      </c>
      <c r="H3201" s="2" t="str">
        <f t="array" ref="H3201">_xlfn.XLOOKUP(G3201,Food_Menu!A:A,Food_Menu!B:B)</f>
        <v>Food Item 0168</v>
      </c>
      <c r="I3201" s="2">
        <f t="array" ref="I3201">_xlfn.XLOOKUP(G3201,Food_Menu!A:A,Food_Menu!D:D)</f>
        <v>107.01</v>
      </c>
      <c r="J3201" s="2" t="s">
        <v>877</v>
      </c>
      <c r="K3201" s="2" t="str">
        <f t="array" ref="K3201">_xlfn.XLOOKUP(J3201,Delivery_Partners!A:A,Delivery_Partners!B:B)</f>
        <v>Delivery Partner 123</v>
      </c>
      <c r="L3201" s="3">
        <v>4</v>
      </c>
      <c r="M3201" s="2" t="s">
        <v>23</v>
      </c>
      <c r="N3201" s="2" t="s">
        <v>55</v>
      </c>
      <c r="O3201" s="3">
        <v>30</v>
      </c>
      <c r="P3201" s="13">
        <f>I3201*L3201</f>
        <v>428.04</v>
      </c>
      <c r="Q3201" s="13" t="str">
        <f>IF(O3201="","Not Delivered",IF(O3201&lt;=30,"Fast",IF(O3201&lt;=60,"Normal","Slow")))</f>
        <v>Fast</v>
      </c>
      <c r="S3201" s="21"/>
    </row>
    <row r="3202" hidden="1" customHeight="1" spans="1:19">
      <c r="A3202" s="2" t="s">
        <v>5088</v>
      </c>
      <c r="B3202" s="28">
        <v>45963</v>
      </c>
      <c r="C3202" s="2" t="s">
        <v>2098</v>
      </c>
      <c r="D3202" s="2" t="str">
        <f t="array" ref="D3202">_xlfn.XLOOKUP(C3202,Customers!A:A,Customers!B:B)</f>
        <v>Customer 0901</v>
      </c>
      <c r="E3202" s="2" t="s">
        <v>566</v>
      </c>
      <c r="F3202" s="2" t="str">
        <f t="array" ref="F3202">_xlfn.XLOOKUP(E3202,Restaurants!A:A,Restaurants!B:B)</f>
        <v>Restaurant 072</v>
      </c>
      <c r="G3202" s="2" t="s">
        <v>941</v>
      </c>
      <c r="H3202" s="2" t="str">
        <f t="array" ref="H3202">_xlfn.XLOOKUP(G3202,Food_Menu!A:A,Food_Menu!B:B)</f>
        <v>Food Item 0043</v>
      </c>
      <c r="I3202" s="2"/>
      <c r="J3202" s="2" t="s">
        <v>643</v>
      </c>
      <c r="K3202" s="2" t="str">
        <f t="array" ref="K3202">_xlfn.XLOOKUP(J3202,Delivery_Partners!A:A,Delivery_Partners!B:B)</f>
        <v>Delivery Partner 107</v>
      </c>
      <c r="L3202" s="3">
        <v>2</v>
      </c>
      <c r="M3202" s="2" t="s">
        <v>101</v>
      </c>
      <c r="N3202" s="2" t="s">
        <v>24</v>
      </c>
      <c r="O3202" s="2"/>
    </row>
    <row r="3203" customHeight="1" spans="1:19">
      <c r="A3203" s="2" t="s">
        <v>5089</v>
      </c>
      <c r="B3203" s="29" t="s">
        <v>196</v>
      </c>
      <c r="C3203" s="2" t="s">
        <v>2132</v>
      </c>
      <c r="D3203" s="2" t="str">
        <f t="array" ref="D3203">_xlfn.XLOOKUP(C3203,Customers!A:A,Customers!B:B)</f>
        <v>Customer 0091</v>
      </c>
      <c r="E3203" s="2" t="s">
        <v>917</v>
      </c>
      <c r="F3203" s="2" t="str">
        <f t="array" ref="F3203">_xlfn.XLOOKUP(E3203,Restaurants!A:A,Restaurants!B:B)</f>
        <v>Restaurant 102</v>
      </c>
      <c r="G3203" s="2" t="s">
        <v>447</v>
      </c>
      <c r="H3203" s="2" t="str">
        <f t="array" ref="H3203">_xlfn.XLOOKUP(G3203,Food_Menu!A:A,Food_Menu!B:B)</f>
        <v>Food Item 0091</v>
      </c>
      <c r="I3203" s="2">
        <f t="array" ref="I3203">_xlfn.XLOOKUP(G3203,Food_Menu!A:A,Food_Menu!D:D)</f>
        <v>434.43</v>
      </c>
      <c r="J3203" s="2" t="s">
        <v>718</v>
      </c>
      <c r="K3203" s="2" t="str">
        <f t="array" ref="K3203">_xlfn.XLOOKUP(J3203,Delivery_Partners!A:A,Delivery_Partners!B:B)</f>
        <v>Delivery Partner 071</v>
      </c>
      <c r="L3203" s="3">
        <v>1</v>
      </c>
      <c r="M3203" s="2" t="s">
        <v>23</v>
      </c>
      <c r="N3203" s="2" t="s">
        <v>24</v>
      </c>
      <c r="O3203" s="3">
        <v>30</v>
      </c>
      <c r="P3203" s="13">
        <f>I3203*L3203</f>
        <v>434.43</v>
      </c>
      <c r="Q3203" s="13" t="str">
        <f>IF(O3203="","Not Delivered",IF(O3203&lt;=30,"Fast",IF(O3203&lt;=60,"Normal","Slow")))</f>
        <v>Fast</v>
      </c>
      <c r="S3203" s="21"/>
    </row>
    <row r="3204" hidden="1" customHeight="1" spans="1:19">
      <c r="A3204" s="2" t="s">
        <v>5090</v>
      </c>
      <c r="B3204" s="29" t="s">
        <v>1380</v>
      </c>
      <c r="C3204" s="2" t="s">
        <v>897</v>
      </c>
      <c r="D3204" s="2" t="str">
        <f t="array" ref="D3204">_xlfn.XLOOKUP(C3204,Customers!A:A,Customers!B:B)</f>
        <v>Customer 0959</v>
      </c>
      <c r="E3204" s="2" t="s">
        <v>298</v>
      </c>
      <c r="F3204" s="2" t="str">
        <f t="array" ref="F3204">_xlfn.XLOOKUP(E3204,Restaurants!A:A,Restaurants!B:B)</f>
        <v>Restaurant 113</v>
      </c>
      <c r="G3204" s="2" t="s">
        <v>308</v>
      </c>
      <c r="H3204" s="2" t="str">
        <f t="array" ref="H3204">_xlfn.XLOOKUP(G3204,Food_Menu!A:A,Food_Menu!B:B)</f>
        <v>Food Item 0076</v>
      </c>
      <c r="I3204" s="2"/>
      <c r="J3204" s="2" t="s">
        <v>2005</v>
      </c>
      <c r="K3204" s="2" t="str">
        <f t="array" ref="K3204">_xlfn.XLOOKUP(J3204,Delivery_Partners!A:A,Delivery_Partners!B:B)</f>
        <v>Delivery Partner 072</v>
      </c>
      <c r="L3204" s="3">
        <v>2</v>
      </c>
      <c r="M3204" s="2" t="s">
        <v>101</v>
      </c>
      <c r="N3204" s="2" t="s">
        <v>74</v>
      </c>
      <c r="O3204" s="2"/>
    </row>
    <row r="3205" customHeight="1" spans="1:19">
      <c r="A3205" s="2" t="s">
        <v>5091</v>
      </c>
      <c r="B3205" s="28">
        <v>45661</v>
      </c>
      <c r="C3205" s="2" t="s">
        <v>965</v>
      </c>
      <c r="D3205" s="2" t="str">
        <f t="array" ref="D3205">_xlfn.XLOOKUP(C3205,Customers!A:A,Customers!B:B)</f>
        <v>Customer 0817</v>
      </c>
      <c r="E3205" s="2" t="s">
        <v>468</v>
      </c>
      <c r="F3205" s="2" t="str">
        <f t="array" ref="F3205">_xlfn.XLOOKUP(E3205,Restaurants!A:A,Restaurants!B:B)</f>
        <v>Restaurant 067</v>
      </c>
      <c r="G3205" s="2" t="s">
        <v>400</v>
      </c>
      <c r="H3205" s="2" t="str">
        <f t="array" ref="H3205">_xlfn.XLOOKUP(G3205,Food_Menu!A:A,Food_Menu!B:B)</f>
        <v>Food Item 0090</v>
      </c>
      <c r="I3205" s="2">
        <f t="array" ref="I3205">_xlfn.XLOOKUP(G3205,Food_Menu!A:A,Food_Menu!D:D)</f>
        <v>629.64</v>
      </c>
      <c r="J3205" s="2" t="s">
        <v>640</v>
      </c>
      <c r="K3205" s="2" t="str">
        <f t="array" ref="K3205">_xlfn.XLOOKUP(J3205,Delivery_Partners!A:A,Delivery_Partners!B:B)</f>
        <v>Delivery Partner 097</v>
      </c>
      <c r="L3205" s="3">
        <v>1</v>
      </c>
      <c r="M3205" s="2" t="s">
        <v>23</v>
      </c>
      <c r="N3205" s="2" t="s">
        <v>24</v>
      </c>
      <c r="O3205" s="3">
        <v>19</v>
      </c>
      <c r="P3205" s="13">
        <f t="shared" ref="P3205:P3223" si="658">I3205*L3205</f>
        <v>629.64</v>
      </c>
      <c r="Q3205" s="13" t="str">
        <f t="shared" ref="Q3205:Q3223" si="659">IF(O3205="","Not Delivered",IF(O3205&lt;=30,"Fast",IF(O3205&lt;=60,"Normal","Slow")))</f>
        <v>Fast</v>
      </c>
      <c r="S3205" s="21"/>
    </row>
    <row r="3206" customHeight="1" spans="1:19">
      <c r="A3206" s="2" t="s">
        <v>5092</v>
      </c>
      <c r="B3206" s="28">
        <v>45880</v>
      </c>
      <c r="C3206" s="2" t="s">
        <v>2531</v>
      </c>
      <c r="D3206" s="2" t="str">
        <f t="array" ref="D3206">_xlfn.XLOOKUP(C3206,Customers!A:A,Customers!B:B)</f>
        <v>Customer 0485</v>
      </c>
      <c r="E3206" s="2" t="s">
        <v>335</v>
      </c>
      <c r="F3206" s="2" t="str">
        <f t="array" ref="F3206">_xlfn.XLOOKUP(E3206,Restaurants!A:A,Restaurants!B:B)</f>
        <v>Restaurant 007</v>
      </c>
      <c r="G3206" s="2" t="s">
        <v>235</v>
      </c>
      <c r="H3206" s="2" t="str">
        <f t="array" ref="H3206">_xlfn.XLOOKUP(G3206,Food_Menu!A:A,Food_Menu!B:B)</f>
        <v>Food Item 0020</v>
      </c>
      <c r="I3206" s="2">
        <f t="array" ref="I3206">_xlfn.XLOOKUP(G3206,Food_Menu!A:A,Food_Menu!D:D)</f>
        <v>565.62</v>
      </c>
      <c r="J3206" s="2" t="s">
        <v>723</v>
      </c>
      <c r="K3206" s="2" t="str">
        <f t="array" ref="K3206">_xlfn.XLOOKUP(J3206,Delivery_Partners!A:A,Delivery_Partners!B:B)</f>
        <v>Delivery Partner 168</v>
      </c>
      <c r="L3206" s="3">
        <v>2</v>
      </c>
      <c r="M3206" s="2" t="s">
        <v>23</v>
      </c>
      <c r="N3206" s="2" t="s">
        <v>24</v>
      </c>
      <c r="O3206" s="3">
        <v>42</v>
      </c>
      <c r="P3206" s="13">
        <f t="shared" si="658"/>
        <v>1131.24</v>
      </c>
      <c r="Q3206" s="13" t="str">
        <f t="shared" si="659"/>
        <v>Normal</v>
      </c>
      <c r="S3206" s="21"/>
    </row>
    <row r="3207" customHeight="1" spans="1:19">
      <c r="A3207" s="2" t="s">
        <v>5093</v>
      </c>
      <c r="B3207" s="29" t="s">
        <v>850</v>
      </c>
      <c r="C3207" s="2" t="s">
        <v>2572</v>
      </c>
      <c r="D3207" s="2" t="str">
        <f t="array" ref="D3207">_xlfn.XLOOKUP(C3207,Customers!A:A,Customers!B:B)</f>
        <v>Customer 0600</v>
      </c>
      <c r="E3207" s="2" t="s">
        <v>177</v>
      </c>
      <c r="F3207" s="2" t="str">
        <f t="array" ref="F3207">_xlfn.XLOOKUP(E3207,Restaurants!A:A,Restaurants!B:B)</f>
        <v>Restaurant 070</v>
      </c>
      <c r="G3207" s="2" t="s">
        <v>519</v>
      </c>
      <c r="H3207" s="2" t="str">
        <f t="array" ref="H3207">_xlfn.XLOOKUP(G3207,Food_Menu!A:A,Food_Menu!B:B)</f>
        <v>Food Item 0019</v>
      </c>
      <c r="I3207" s="2">
        <f t="array" ref="I3207">_xlfn.XLOOKUP(G3207,Food_Menu!A:A,Food_Menu!D:D)</f>
        <v>145.23</v>
      </c>
      <c r="J3207" s="2" t="s">
        <v>1325</v>
      </c>
      <c r="K3207" s="2" t="str">
        <f t="array" ref="K3207">_xlfn.XLOOKUP(J3207,Delivery_Partners!A:A,Delivery_Partners!B:B)</f>
        <v>Delivery Partner 137</v>
      </c>
      <c r="L3207" s="3">
        <v>1</v>
      </c>
      <c r="M3207" s="2" t="s">
        <v>23</v>
      </c>
      <c r="N3207" s="2" t="s">
        <v>24</v>
      </c>
      <c r="O3207" s="3">
        <v>15</v>
      </c>
      <c r="P3207" s="13">
        <f t="shared" si="658"/>
        <v>145.23</v>
      </c>
      <c r="Q3207" s="13" t="str">
        <f t="shared" si="659"/>
        <v>Fast</v>
      </c>
      <c r="S3207" s="21"/>
    </row>
    <row r="3208" customHeight="1" spans="1:19">
      <c r="A3208" s="2" t="s">
        <v>5094</v>
      </c>
      <c r="B3208" s="28">
        <v>45846</v>
      </c>
      <c r="C3208" s="2" t="s">
        <v>2936</v>
      </c>
      <c r="D3208" s="2" t="str">
        <f t="array" ref="D3208">_xlfn.XLOOKUP(C3208,Customers!A:A,Customers!B:B)</f>
        <v>Customer 0090</v>
      </c>
      <c r="E3208" s="2" t="s">
        <v>771</v>
      </c>
      <c r="F3208" s="2" t="str">
        <f t="array" ref="F3208">_xlfn.XLOOKUP(E3208,Restaurants!A:A,Restaurants!B:B)</f>
        <v>Restaurant 107</v>
      </c>
      <c r="G3208" s="2" t="s">
        <v>889</v>
      </c>
      <c r="H3208" s="2" t="str">
        <f t="array" ref="H3208">_xlfn.XLOOKUP(G3208,Food_Menu!A:A,Food_Menu!B:B)</f>
        <v>Food Item 0006</v>
      </c>
      <c r="I3208" s="2">
        <f t="array" ref="I3208">_xlfn.XLOOKUP(G3208,Food_Menu!A:A,Food_Menu!D:D)</f>
        <v>533.33</v>
      </c>
      <c r="J3208" s="2" t="s">
        <v>409</v>
      </c>
      <c r="K3208" s="2" t="str">
        <f t="array" ref="K3208">_xlfn.XLOOKUP(J3208,Delivery_Partners!A:A,Delivery_Partners!B:B)</f>
        <v>Delivery Partner 073</v>
      </c>
      <c r="L3208" s="3">
        <v>1</v>
      </c>
      <c r="M3208" s="2" t="s">
        <v>23</v>
      </c>
      <c r="N3208" s="2" t="s">
        <v>55</v>
      </c>
      <c r="O3208" s="3">
        <v>46</v>
      </c>
      <c r="P3208" s="13">
        <f t="shared" si="658"/>
        <v>533.33</v>
      </c>
      <c r="Q3208" s="13" t="str">
        <f t="shared" si="659"/>
        <v>Normal</v>
      </c>
      <c r="S3208" s="21"/>
    </row>
    <row r="3209" customHeight="1" spans="1:19">
      <c r="A3209" s="2" t="s">
        <v>5095</v>
      </c>
      <c r="B3209" s="28">
        <v>45692</v>
      </c>
      <c r="C3209" s="2" t="s">
        <v>4029</v>
      </c>
      <c r="D3209" s="2" t="str">
        <f t="array" ref="D3209">_xlfn.XLOOKUP(C3209,Customers!A:A,Customers!B:B)</f>
        <v>Customer 0246</v>
      </c>
      <c r="E3209" s="2" t="s">
        <v>797</v>
      </c>
      <c r="F3209" s="2" t="str">
        <f t="array" ref="F3209">_xlfn.XLOOKUP(E3209,Restaurants!A:A,Restaurants!B:B)</f>
        <v>Restaurant 058</v>
      </c>
      <c r="G3209" s="2" t="s">
        <v>322</v>
      </c>
      <c r="H3209" s="2" t="str">
        <f t="array" ref="H3209">_xlfn.XLOOKUP(G3209,Food_Menu!A:A,Food_Menu!B:B)</f>
        <v>Food Item 0213</v>
      </c>
      <c r="I3209" s="2">
        <f t="array" ref="I3209">_xlfn.XLOOKUP(G3209,Food_Menu!A:A,Food_Menu!D:D)</f>
        <v>568.2</v>
      </c>
      <c r="J3209" s="2" t="s">
        <v>173</v>
      </c>
      <c r="K3209" s="2" t="str">
        <f t="array" ref="K3209">_xlfn.XLOOKUP(J3209,Delivery_Partners!A:A,Delivery_Partners!B:B)</f>
        <v>Delivery Partner 045</v>
      </c>
      <c r="L3209" s="3">
        <v>2</v>
      </c>
      <c r="M3209" s="2" t="s">
        <v>23</v>
      </c>
      <c r="N3209" s="2" t="s">
        <v>74</v>
      </c>
      <c r="O3209" s="3">
        <v>35</v>
      </c>
      <c r="P3209" s="13">
        <f t="shared" si="658"/>
        <v>1136.4</v>
      </c>
      <c r="Q3209" s="13" t="str">
        <f t="shared" si="659"/>
        <v>Normal</v>
      </c>
      <c r="S3209" s="21"/>
    </row>
    <row r="3210" customHeight="1" spans="1:19">
      <c r="A3210" s="2" t="s">
        <v>5096</v>
      </c>
      <c r="B3210" s="28">
        <v>45749</v>
      </c>
      <c r="C3210" s="2" t="s">
        <v>1966</v>
      </c>
      <c r="D3210" s="2" t="str">
        <f t="array" ref="D3210">_xlfn.XLOOKUP(C3210,Customers!A:A,Customers!B:B)</f>
        <v>Customer 0296</v>
      </c>
      <c r="E3210" s="2" t="s">
        <v>526</v>
      </c>
      <c r="F3210" s="2" t="str">
        <f t="array" ref="F3210">_xlfn.XLOOKUP(E3210,Restaurants!A:A,Restaurants!B:B)</f>
        <v>Restaurant 068</v>
      </c>
      <c r="G3210" s="2" t="s">
        <v>617</v>
      </c>
      <c r="H3210" s="2" t="str">
        <f t="array" ref="H3210">_xlfn.XLOOKUP(G3210,Food_Menu!A:A,Food_Menu!B:B)</f>
        <v>Food Item 0092</v>
      </c>
      <c r="I3210" s="2">
        <f t="array" ref="I3210">_xlfn.XLOOKUP(G3210,Food_Menu!A:A,Food_Menu!D:D)</f>
        <v>238.18</v>
      </c>
      <c r="J3210" s="2" t="s">
        <v>80</v>
      </c>
      <c r="K3210" s="2" t="str">
        <f t="array" ref="K3210">_xlfn.XLOOKUP(J3210,Delivery_Partners!A:A,Delivery_Partners!B:B)</f>
        <v>Delivery Partner 020</v>
      </c>
      <c r="L3210" s="3">
        <v>1</v>
      </c>
      <c r="M3210" s="2" t="s">
        <v>23</v>
      </c>
      <c r="N3210" s="2" t="s">
        <v>24</v>
      </c>
      <c r="O3210" s="3">
        <v>40</v>
      </c>
      <c r="P3210" s="13">
        <f t="shared" si="658"/>
        <v>238.18</v>
      </c>
      <c r="Q3210" s="13" t="str">
        <f t="shared" si="659"/>
        <v>Normal</v>
      </c>
      <c r="S3210" s="21"/>
    </row>
    <row r="3211" customHeight="1" spans="1:19">
      <c r="A3211" s="2" t="s">
        <v>5097</v>
      </c>
      <c r="B3211" s="28">
        <v>45873</v>
      </c>
      <c r="C3211" s="2" t="s">
        <v>5098</v>
      </c>
      <c r="D3211" s="2" t="str">
        <f t="array" ref="D3211">_xlfn.XLOOKUP(C3211,Customers!A:A,Customers!B:B)</f>
        <v>Customer 1054</v>
      </c>
      <c r="E3211" s="2" t="s">
        <v>586</v>
      </c>
      <c r="F3211" s="2" t="str">
        <f t="array" ref="F3211">_xlfn.XLOOKUP(E3211,Restaurants!A:A,Restaurants!B:B)</f>
        <v>Restaurant 092</v>
      </c>
      <c r="G3211" s="2" t="s">
        <v>861</v>
      </c>
      <c r="H3211" s="2" t="str">
        <f t="array" ref="H3211">_xlfn.XLOOKUP(G3211,Food_Menu!A:A,Food_Menu!B:B)</f>
        <v>Food Item 0051</v>
      </c>
      <c r="I3211" s="2">
        <f t="array" ref="I3211">_xlfn.XLOOKUP(G3211,Food_Menu!A:A,Food_Menu!D:D)</f>
        <v>516.47</v>
      </c>
      <c r="J3211" s="2" t="s">
        <v>651</v>
      </c>
      <c r="K3211" s="2" t="str">
        <f t="array" ref="K3211">_xlfn.XLOOKUP(J3211,Delivery_Partners!A:A,Delivery_Partners!B:B)</f>
        <v>Delivery Partner 036</v>
      </c>
      <c r="L3211" s="3">
        <v>1</v>
      </c>
      <c r="M3211" s="2" t="s">
        <v>23</v>
      </c>
      <c r="N3211" s="2" t="s">
        <v>24</v>
      </c>
      <c r="O3211" s="3">
        <v>38</v>
      </c>
      <c r="P3211" s="13">
        <f t="shared" si="658"/>
        <v>516.47</v>
      </c>
      <c r="Q3211" s="13" t="str">
        <f t="shared" si="659"/>
        <v>Normal</v>
      </c>
      <c r="S3211" s="21"/>
    </row>
    <row r="3212" customHeight="1" spans="1:19">
      <c r="A3212" s="2" t="s">
        <v>5099</v>
      </c>
      <c r="B3212" s="29" t="s">
        <v>803</v>
      </c>
      <c r="C3212" s="2" t="s">
        <v>292</v>
      </c>
      <c r="D3212" s="2" t="str">
        <f t="array" ref="D3212">_xlfn.XLOOKUP(C3212,Customers!A:A,Customers!B:B)</f>
        <v>Customer 0136</v>
      </c>
      <c r="E3212" s="2" t="s">
        <v>1176</v>
      </c>
      <c r="F3212" s="2" t="str">
        <f t="array" ref="F3212">_xlfn.XLOOKUP(E3212,Restaurants!A:A,Restaurants!B:B)</f>
        <v>Restaurant 053</v>
      </c>
      <c r="G3212" s="2" t="s">
        <v>1114</v>
      </c>
      <c r="H3212" s="2" t="str">
        <f t="array" ref="H3212">_xlfn.XLOOKUP(G3212,Food_Menu!A:A,Food_Menu!B:B)</f>
        <v>Food Item 0176</v>
      </c>
      <c r="I3212" s="2">
        <f t="array" ref="I3212">_xlfn.XLOOKUP(G3212,Food_Menu!A:A,Food_Menu!D:D)</f>
        <v>167.27</v>
      </c>
      <c r="J3212" s="2" t="s">
        <v>510</v>
      </c>
      <c r="K3212" s="2" t="str">
        <f t="array" ref="K3212">_xlfn.XLOOKUP(J3212,Delivery_Partners!A:A,Delivery_Partners!B:B)</f>
        <v>Delivery Partner 025</v>
      </c>
      <c r="L3212" s="3">
        <v>2</v>
      </c>
      <c r="M3212" s="2" t="s">
        <v>23</v>
      </c>
      <c r="N3212" s="2" t="s">
        <v>74</v>
      </c>
      <c r="O3212" s="3">
        <v>15</v>
      </c>
      <c r="P3212" s="13">
        <f t="shared" si="658"/>
        <v>334.54</v>
      </c>
      <c r="Q3212" s="13" t="str">
        <f t="shared" si="659"/>
        <v>Fast</v>
      </c>
      <c r="S3212" s="21"/>
    </row>
    <row r="3213" customHeight="1" spans="1:19">
      <c r="A3213" s="2" t="s">
        <v>5100</v>
      </c>
      <c r="B3213" s="29" t="s">
        <v>1370</v>
      </c>
      <c r="C3213" s="2" t="s">
        <v>5101</v>
      </c>
      <c r="D3213" s="2" t="str">
        <f t="array" ref="D3213">_xlfn.XLOOKUP(C3213,Customers!A:A,Customers!B:B)</f>
        <v>Customer 0350</v>
      </c>
      <c r="E3213" s="2" t="s">
        <v>908</v>
      </c>
      <c r="F3213" s="2" t="str">
        <f t="array" ref="F3213">_xlfn.XLOOKUP(E3213,Restaurants!A:A,Restaurants!B:B)</f>
        <v>Restaurant 050</v>
      </c>
      <c r="G3213" s="2" t="s">
        <v>250</v>
      </c>
      <c r="H3213" s="2" t="str">
        <f t="array" ref="H3213">_xlfn.XLOOKUP(G3213,Food_Menu!A:A,Food_Menu!B:B)</f>
        <v>Food Item 0109</v>
      </c>
      <c r="I3213" s="2">
        <f t="array" ref="I3213">_xlfn.XLOOKUP(G3213,Food_Menu!A:A,Food_Menu!D:D)</f>
        <v>538.59</v>
      </c>
      <c r="J3213" s="2" t="s">
        <v>1829</v>
      </c>
      <c r="K3213" s="2" t="str">
        <f t="array" ref="K3213">_xlfn.XLOOKUP(J3213,Delivery_Partners!A:A,Delivery_Partners!B:B)</f>
        <v>Delivery Partner 146</v>
      </c>
      <c r="L3213" s="3">
        <v>1</v>
      </c>
      <c r="M3213" s="2" t="s">
        <v>23</v>
      </c>
      <c r="N3213" s="2" t="s">
        <v>55</v>
      </c>
      <c r="O3213" s="3">
        <v>51</v>
      </c>
      <c r="P3213" s="13">
        <f t="shared" si="658"/>
        <v>538.59</v>
      </c>
      <c r="Q3213" s="13" t="str">
        <f t="shared" si="659"/>
        <v>Normal</v>
      </c>
      <c r="S3213" s="21"/>
    </row>
    <row r="3214" customHeight="1" spans="1:19">
      <c r="A3214" s="2" t="s">
        <v>5102</v>
      </c>
      <c r="B3214" s="28">
        <v>45870</v>
      </c>
      <c r="C3214" s="2" t="s">
        <v>5103</v>
      </c>
      <c r="D3214" s="2" t="str">
        <f t="array" ref="D3214">_xlfn.XLOOKUP(C3214,Customers!A:A,Customers!B:B)</f>
        <v>Customer 0159</v>
      </c>
      <c r="E3214" s="2" t="s">
        <v>797</v>
      </c>
      <c r="F3214" s="2" t="str">
        <f t="array" ref="F3214">_xlfn.XLOOKUP(E3214,Restaurants!A:A,Restaurants!B:B)</f>
        <v>Restaurant 058</v>
      </c>
      <c r="G3214" s="2" t="s">
        <v>946</v>
      </c>
      <c r="H3214" s="2" t="str">
        <f t="array" ref="H3214">_xlfn.XLOOKUP(G3214,Food_Menu!A:A,Food_Menu!B:B)</f>
        <v>Food Item 0081</v>
      </c>
      <c r="I3214" s="2">
        <f t="array" ref="I3214">_xlfn.XLOOKUP(G3214,Food_Menu!A:A,Food_Menu!D:D)</f>
        <v>453.95</v>
      </c>
      <c r="J3214" s="2" t="s">
        <v>567</v>
      </c>
      <c r="K3214" s="2" t="str">
        <f t="array" ref="K3214">_xlfn.XLOOKUP(J3214,Delivery_Partners!A:A,Delivery_Partners!B:B)</f>
        <v>Delivery Partner 104</v>
      </c>
      <c r="L3214" s="3">
        <v>2</v>
      </c>
      <c r="M3214" s="2" t="s">
        <v>23</v>
      </c>
      <c r="N3214" s="2" t="s">
        <v>74</v>
      </c>
      <c r="O3214" s="3">
        <v>39</v>
      </c>
      <c r="P3214" s="13">
        <f t="shared" si="658"/>
        <v>907.9</v>
      </c>
      <c r="Q3214" s="13" t="str">
        <f t="shared" si="659"/>
        <v>Normal</v>
      </c>
      <c r="S3214" s="21"/>
    </row>
    <row r="3215" customHeight="1" spans="1:19">
      <c r="A3215" s="2" t="s">
        <v>5104</v>
      </c>
      <c r="B3215" s="29" t="s">
        <v>284</v>
      </c>
      <c r="C3215" s="2" t="s">
        <v>82</v>
      </c>
      <c r="D3215" s="2" t="str">
        <f t="array" ref="D3215">_xlfn.XLOOKUP(C3215,Customers!A:A,Customers!B:B)</f>
        <v>Customer 0342</v>
      </c>
      <c r="E3215" s="2" t="s">
        <v>860</v>
      </c>
      <c r="F3215" s="2" t="str">
        <f t="array" ref="F3215">_xlfn.XLOOKUP(E3215,Restaurants!A:A,Restaurants!B:B)</f>
        <v>Restaurant 103</v>
      </c>
      <c r="G3215" s="2" t="s">
        <v>1285</v>
      </c>
      <c r="H3215" s="2" t="str">
        <f t="array" ref="H3215">_xlfn.XLOOKUP(G3215,Food_Menu!A:A,Food_Menu!B:B)</f>
        <v>Food Item 0026</v>
      </c>
      <c r="I3215" s="2">
        <f t="array" ref="I3215">_xlfn.XLOOKUP(G3215,Food_Menu!A:A,Food_Menu!D:D)</f>
        <v>535.49</v>
      </c>
      <c r="J3215" s="2" t="s">
        <v>663</v>
      </c>
      <c r="K3215" s="2" t="str">
        <f t="array" ref="K3215">_xlfn.XLOOKUP(J3215,Delivery_Partners!A:A,Delivery_Partners!B:B)</f>
        <v>Delivery Partner 007</v>
      </c>
      <c r="L3215" s="3">
        <v>2</v>
      </c>
      <c r="M3215" s="2" t="s">
        <v>23</v>
      </c>
      <c r="N3215" s="2" t="s">
        <v>55</v>
      </c>
      <c r="O3215" s="3">
        <v>44</v>
      </c>
      <c r="P3215" s="13">
        <f t="shared" si="658"/>
        <v>1070.98</v>
      </c>
      <c r="Q3215" s="13" t="str">
        <f t="shared" si="659"/>
        <v>Normal</v>
      </c>
      <c r="S3215" s="21"/>
    </row>
    <row r="3216" customHeight="1" spans="1:19">
      <c r="A3216" s="2" t="s">
        <v>5105</v>
      </c>
      <c r="B3216" s="29" t="s">
        <v>161</v>
      </c>
      <c r="C3216" s="2" t="s">
        <v>3551</v>
      </c>
      <c r="D3216" s="2" t="str">
        <f t="array" ref="D3216">_xlfn.XLOOKUP(C3216,Customers!A:A,Customers!B:B)</f>
        <v>Customer 0013</v>
      </c>
      <c r="E3216" s="2" t="s">
        <v>89</v>
      </c>
      <c r="F3216" s="2" t="str">
        <f t="array" ref="F3216">_xlfn.XLOOKUP(E3216,Restaurants!A:A,Restaurants!B:B)</f>
        <v>Restaurant 059</v>
      </c>
      <c r="G3216" s="2" t="s">
        <v>1701</v>
      </c>
      <c r="H3216" s="2" t="str">
        <f t="array" ref="H3216">_xlfn.XLOOKUP(G3216,Food_Menu!A:A,Food_Menu!B:B)</f>
        <v>Food Item 0085</v>
      </c>
      <c r="I3216" s="2">
        <f t="array" ref="I3216">_xlfn.XLOOKUP(G3216,Food_Menu!A:A,Food_Menu!D:D)</f>
        <v>423.46</v>
      </c>
      <c r="J3216" s="2" t="s">
        <v>107</v>
      </c>
      <c r="K3216" s="2" t="str">
        <f t="array" ref="K3216">_xlfn.XLOOKUP(J3216,Delivery_Partners!A:A,Delivery_Partners!B:B)</f>
        <v>Delivery Partner 167</v>
      </c>
      <c r="L3216" s="3">
        <v>1</v>
      </c>
      <c r="M3216" s="2" t="s">
        <v>23</v>
      </c>
      <c r="N3216" s="2" t="s">
        <v>42</v>
      </c>
      <c r="O3216" s="3">
        <v>25</v>
      </c>
      <c r="P3216" s="13">
        <f t="shared" si="658"/>
        <v>423.46</v>
      </c>
      <c r="Q3216" s="13" t="str">
        <f t="shared" si="659"/>
        <v>Fast</v>
      </c>
      <c r="S3216" s="21"/>
    </row>
    <row r="3217" customHeight="1" spans="1:19">
      <c r="A3217" s="2" t="s">
        <v>5106</v>
      </c>
      <c r="B3217" s="29" t="s">
        <v>2582</v>
      </c>
      <c r="C3217" s="2" t="s">
        <v>430</v>
      </c>
      <c r="D3217" s="2" t="str">
        <f t="array" ref="D3217">_xlfn.XLOOKUP(C3217,Customers!A:A,Customers!B:B)</f>
        <v>Customer 0328</v>
      </c>
      <c r="E3217" s="2" t="s">
        <v>658</v>
      </c>
      <c r="F3217" s="2" t="str">
        <f t="array" ref="F3217">_xlfn.XLOOKUP(E3217,Restaurants!A:A,Restaurants!B:B)</f>
        <v>Restaurant 040</v>
      </c>
      <c r="G3217" s="2" t="s">
        <v>442</v>
      </c>
      <c r="H3217" s="2" t="str">
        <f t="array" ref="H3217">_xlfn.XLOOKUP(G3217,Food_Menu!A:A,Food_Menu!B:B)</f>
        <v>Food Item 0143</v>
      </c>
      <c r="I3217" s="2">
        <f t="array" ref="I3217">_xlfn.XLOOKUP(G3217,Food_Menu!A:A,Food_Menu!D:D)</f>
        <v>248.87</v>
      </c>
      <c r="J3217" s="2" t="s">
        <v>112</v>
      </c>
      <c r="K3217" s="2" t="str">
        <f t="array" ref="K3217">_xlfn.XLOOKUP(J3217,Delivery_Partners!A:A,Delivery_Partners!B:B)</f>
        <v>Delivery Partner 028</v>
      </c>
      <c r="L3217" s="3">
        <v>4</v>
      </c>
      <c r="M3217" s="2" t="s">
        <v>23</v>
      </c>
      <c r="N3217" s="2" t="s">
        <v>24</v>
      </c>
      <c r="O3217" s="3">
        <v>38</v>
      </c>
      <c r="P3217" s="13">
        <f t="shared" si="658"/>
        <v>995.48</v>
      </c>
      <c r="Q3217" s="13" t="str">
        <f t="shared" si="659"/>
        <v>Normal</v>
      </c>
      <c r="S3217" s="21"/>
    </row>
    <row r="3218" customHeight="1" spans="1:19">
      <c r="A3218" s="2" t="s">
        <v>5107</v>
      </c>
      <c r="B3218" s="29" t="s">
        <v>1140</v>
      </c>
      <c r="C3218" s="2" t="s">
        <v>2421</v>
      </c>
      <c r="D3218" s="2" t="str">
        <f t="array" ref="D3218">_xlfn.XLOOKUP(C3218,Customers!A:A,Customers!B:B)</f>
        <v>Customer 0869</v>
      </c>
      <c r="E3218" s="2" t="s">
        <v>566</v>
      </c>
      <c r="F3218" s="2" t="str">
        <f t="array" ref="F3218">_xlfn.XLOOKUP(E3218,Restaurants!A:A,Restaurants!B:B)</f>
        <v>Restaurant 072</v>
      </c>
      <c r="G3218" s="2" t="s">
        <v>377</v>
      </c>
      <c r="H3218" s="2" t="str">
        <f t="array" ref="H3218">_xlfn.XLOOKUP(G3218,Food_Menu!A:A,Food_Menu!B:B)</f>
        <v>Food Item 0138</v>
      </c>
      <c r="I3218" s="2">
        <f t="array" ref="I3218">_xlfn.XLOOKUP(G3218,Food_Menu!A:A,Food_Menu!D:D)</f>
        <v>153.3</v>
      </c>
      <c r="J3218" s="2" t="s">
        <v>448</v>
      </c>
      <c r="K3218" s="2" t="str">
        <f t="array" ref="K3218">_xlfn.XLOOKUP(J3218,Delivery_Partners!A:A,Delivery_Partners!B:B)</f>
        <v>Delivery Partner 117</v>
      </c>
      <c r="L3218" s="3">
        <v>1</v>
      </c>
      <c r="M3218" s="2" t="s">
        <v>23</v>
      </c>
      <c r="N3218" s="2" t="s">
        <v>24</v>
      </c>
      <c r="O3218" s="3">
        <v>19</v>
      </c>
      <c r="P3218" s="13">
        <f t="shared" si="658"/>
        <v>153.3</v>
      </c>
      <c r="Q3218" s="13" t="str">
        <f t="shared" si="659"/>
        <v>Fast</v>
      </c>
      <c r="S3218" s="21"/>
    </row>
    <row r="3219" customHeight="1" spans="1:19">
      <c r="A3219" s="2" t="s">
        <v>5108</v>
      </c>
      <c r="B3219" s="29" t="s">
        <v>258</v>
      </c>
      <c r="C3219" s="2" t="s">
        <v>3503</v>
      </c>
      <c r="D3219" s="2" t="str">
        <f t="array" ref="D3219">_xlfn.XLOOKUP(C3219,Customers!A:A,Customers!B:B)</f>
        <v>Customer 0921</v>
      </c>
      <c r="E3219" s="2" t="s">
        <v>1342</v>
      </c>
      <c r="F3219" s="2" t="str">
        <f t="array" ref="F3219">_xlfn.XLOOKUP(E3219,Restaurants!A:A,Restaurants!B:B)</f>
        <v>Restaurant 084</v>
      </c>
      <c r="G3219" s="2" t="s">
        <v>178</v>
      </c>
      <c r="H3219" s="2" t="str">
        <f t="array" ref="H3219">_xlfn.XLOOKUP(G3219,Food_Menu!A:A,Food_Menu!B:B)</f>
        <v>Food Item 0086</v>
      </c>
      <c r="I3219" s="2">
        <f t="array" ref="I3219">_xlfn.XLOOKUP(G3219,Food_Menu!A:A,Food_Menu!D:D)</f>
        <v>475.88</v>
      </c>
      <c r="J3219" s="2" t="s">
        <v>684</v>
      </c>
      <c r="K3219" s="2" t="str">
        <f t="array" ref="K3219">_xlfn.XLOOKUP(J3219,Delivery_Partners!A:A,Delivery_Partners!B:B)</f>
        <v>Delivery Partner 003</v>
      </c>
      <c r="L3219" s="3">
        <v>1</v>
      </c>
      <c r="M3219" s="2" t="s">
        <v>23</v>
      </c>
      <c r="N3219" s="2" t="s">
        <v>55</v>
      </c>
      <c r="O3219" s="3">
        <v>37</v>
      </c>
      <c r="P3219" s="13">
        <f t="shared" si="658"/>
        <v>475.88</v>
      </c>
      <c r="Q3219" s="13" t="str">
        <f t="shared" si="659"/>
        <v>Normal</v>
      </c>
      <c r="S3219" s="21"/>
    </row>
    <row r="3220" customHeight="1" spans="1:19">
      <c r="A3220" s="2" t="s">
        <v>5109</v>
      </c>
      <c r="B3220" s="29" t="s">
        <v>1360</v>
      </c>
      <c r="C3220" s="2" t="s">
        <v>1826</v>
      </c>
      <c r="D3220" s="2" t="str">
        <f t="array" ref="D3220">_xlfn.XLOOKUP(C3220,Customers!A:A,Customers!B:B)</f>
        <v>Customer 0456</v>
      </c>
      <c r="E3220" s="2" t="s">
        <v>738</v>
      </c>
      <c r="F3220" s="2" t="str">
        <f t="array" ref="F3220">_xlfn.XLOOKUP(E3220,Restaurants!A:A,Restaurants!B:B)</f>
        <v>Restaurant 110</v>
      </c>
      <c r="G3220" s="2" t="s">
        <v>561</v>
      </c>
      <c r="H3220" s="2" t="str">
        <f t="array" ref="H3220">_xlfn.XLOOKUP(G3220,Food_Menu!A:A,Food_Menu!B:B)</f>
        <v>Food Item 0135</v>
      </c>
      <c r="I3220" s="2">
        <f t="array" ref="I3220">_xlfn.XLOOKUP(G3220,Food_Menu!A:A,Food_Menu!D:D)</f>
        <v>217.07</v>
      </c>
      <c r="J3220" s="2" t="s">
        <v>123</v>
      </c>
      <c r="K3220" s="2" t="str">
        <f t="array" ref="K3220">_xlfn.XLOOKUP(J3220,Delivery_Partners!A:A,Delivery_Partners!B:B)</f>
        <v>Delivery Partner 106</v>
      </c>
      <c r="L3220" s="3">
        <v>1</v>
      </c>
      <c r="M3220" s="2" t="s">
        <v>23</v>
      </c>
      <c r="N3220" s="2" t="s">
        <v>24</v>
      </c>
      <c r="O3220" s="3">
        <v>24</v>
      </c>
      <c r="P3220" s="13">
        <f t="shared" si="658"/>
        <v>217.07</v>
      </c>
      <c r="Q3220" s="13" t="str">
        <f t="shared" si="659"/>
        <v>Fast</v>
      </c>
      <c r="S3220" s="21"/>
    </row>
    <row r="3221" customHeight="1" spans="1:19">
      <c r="A3221" s="2" t="s">
        <v>5110</v>
      </c>
      <c r="B3221" s="28">
        <v>45699</v>
      </c>
      <c r="C3221" s="2" t="s">
        <v>2591</v>
      </c>
      <c r="D3221" s="2" t="str">
        <f t="array" ref="D3221">_xlfn.XLOOKUP(C3221,Customers!A:A,Customers!B:B)</f>
        <v>Customer 0848</v>
      </c>
      <c r="E3221" s="2" t="s">
        <v>382</v>
      </c>
      <c r="F3221" s="2" t="str">
        <f t="array" ref="F3221">_xlfn.XLOOKUP(E3221,Restaurants!A:A,Restaurants!B:B)</f>
        <v>Restaurant 108</v>
      </c>
      <c r="G3221" s="2" t="s">
        <v>985</v>
      </c>
      <c r="H3221" s="2" t="str">
        <f t="array" ref="H3221">_xlfn.XLOOKUP(G3221,Food_Menu!A:A,Food_Menu!B:B)</f>
        <v>Food Item 0169</v>
      </c>
      <c r="I3221" s="2">
        <f t="array" ref="I3221">_xlfn.XLOOKUP(G3221,Food_Menu!A:A,Food_Menu!D:D)</f>
        <v>94.12</v>
      </c>
      <c r="J3221" s="2" t="s">
        <v>481</v>
      </c>
      <c r="K3221" s="2" t="str">
        <f t="array" ref="K3221">_xlfn.XLOOKUP(J3221,Delivery_Partners!A:A,Delivery_Partners!B:B)</f>
        <v>Delivery Partner 100</v>
      </c>
      <c r="L3221" s="3">
        <v>2</v>
      </c>
      <c r="M3221" s="2" t="s">
        <v>23</v>
      </c>
      <c r="N3221" s="2" t="s">
        <v>24</v>
      </c>
      <c r="O3221" s="3">
        <v>90</v>
      </c>
      <c r="P3221" s="13">
        <f t="shared" si="658"/>
        <v>188.24</v>
      </c>
      <c r="Q3221" s="13" t="str">
        <f t="shared" si="659"/>
        <v>Slow</v>
      </c>
      <c r="S3221" s="21"/>
    </row>
    <row r="3222" customHeight="1" spans="1:19">
      <c r="A3222" s="2" t="s">
        <v>5111</v>
      </c>
      <c r="B3222" s="29" t="s">
        <v>803</v>
      </c>
      <c r="C3222" s="2" t="s">
        <v>2687</v>
      </c>
      <c r="D3222" s="2" t="str">
        <f t="array" ref="D3222">_xlfn.XLOOKUP(C3222,Customers!A:A,Customers!B:B)</f>
        <v>Customer 0743</v>
      </c>
      <c r="E3222" s="2" t="s">
        <v>265</v>
      </c>
      <c r="F3222" s="2" t="str">
        <f t="array" ref="F3222">_xlfn.XLOOKUP(E3222,Restaurants!A:A,Restaurants!B:B)</f>
        <v>Restaurant 094</v>
      </c>
      <c r="G3222" s="2" t="s">
        <v>53</v>
      </c>
      <c r="H3222" s="2" t="str">
        <f t="array" ref="H3222">_xlfn.XLOOKUP(G3222,Food_Menu!A:A,Food_Menu!B:B)</f>
        <v>Food Item 0205</v>
      </c>
      <c r="I3222" s="2">
        <f t="array" ref="I3222">_xlfn.XLOOKUP(G3222,Food_Menu!A:A,Food_Menu!D:D)</f>
        <v>175.36</v>
      </c>
      <c r="J3222" s="2" t="s">
        <v>332</v>
      </c>
      <c r="K3222" s="2" t="str">
        <f t="array" ref="K3222">_xlfn.XLOOKUP(J3222,Delivery_Partners!A:A,Delivery_Partners!B:B)</f>
        <v>Delivery Partner 164</v>
      </c>
      <c r="L3222" s="3">
        <v>1</v>
      </c>
      <c r="M3222" s="2" t="s">
        <v>23</v>
      </c>
      <c r="N3222" s="2" t="s">
        <v>24</v>
      </c>
      <c r="O3222" s="3">
        <v>42</v>
      </c>
      <c r="P3222" s="13">
        <f t="shared" si="658"/>
        <v>175.36</v>
      </c>
      <c r="Q3222" s="13" t="str">
        <f t="shared" si="659"/>
        <v>Normal</v>
      </c>
      <c r="S3222" s="21"/>
    </row>
    <row r="3223" customHeight="1" spans="1:19">
      <c r="A3223" s="2" t="s">
        <v>5112</v>
      </c>
      <c r="B3223" s="28">
        <v>45939</v>
      </c>
      <c r="C3223" s="2" t="s">
        <v>3361</v>
      </c>
      <c r="D3223" s="2" t="str">
        <f t="array" ref="D3223">_xlfn.XLOOKUP(C3223,Customers!A:A,Customers!B:B)</f>
        <v>Customer 1084</v>
      </c>
      <c r="E3223" s="2" t="s">
        <v>814</v>
      </c>
      <c r="F3223" s="2" t="str">
        <f t="array" ref="F3223">_xlfn.XLOOKUP(E3223,Restaurants!A:A,Restaurants!B:B)</f>
        <v>Restaurant 093</v>
      </c>
      <c r="G3223" s="2" t="s">
        <v>751</v>
      </c>
      <c r="H3223" s="2" t="str">
        <f t="array" ref="H3223">_xlfn.XLOOKUP(G3223,Food_Menu!A:A,Food_Menu!B:B)</f>
        <v>Food Item 0117</v>
      </c>
      <c r="I3223" s="2">
        <f t="array" ref="I3223">_xlfn.XLOOKUP(G3223,Food_Menu!A:A,Food_Menu!D:D)</f>
        <v>279.52</v>
      </c>
      <c r="J3223" s="2" t="s">
        <v>139</v>
      </c>
      <c r="K3223" s="2" t="str">
        <f t="array" ref="K3223">_xlfn.XLOOKUP(J3223,Delivery_Partners!A:A,Delivery_Partners!B:B)</f>
        <v>Delivery Partner 109</v>
      </c>
      <c r="L3223" s="3">
        <v>1</v>
      </c>
      <c r="M3223" s="2" t="s">
        <v>23</v>
      </c>
      <c r="N3223" s="2" t="s">
        <v>24</v>
      </c>
      <c r="O3223" s="3">
        <v>51</v>
      </c>
      <c r="P3223" s="13">
        <f t="shared" si="658"/>
        <v>279.52</v>
      </c>
      <c r="Q3223" s="13" t="str">
        <f t="shared" si="659"/>
        <v>Normal</v>
      </c>
      <c r="S3223" s="21"/>
    </row>
    <row r="3224" hidden="1" customHeight="1" spans="1:19">
      <c r="A3224" s="2" t="s">
        <v>5113</v>
      </c>
      <c r="B3224" s="29" t="s">
        <v>320</v>
      </c>
      <c r="C3224" s="2" t="s">
        <v>3937</v>
      </c>
      <c r="D3224" s="2" t="str">
        <f t="array" ref="D3224">_xlfn.XLOOKUP(C3224,Customers!A:A,Customers!B:B)</f>
        <v>Customer 0966</v>
      </c>
      <c r="E3224" s="2" t="s">
        <v>143</v>
      </c>
      <c r="F3224" s="2" t="str">
        <f t="array" ref="F3224">_xlfn.XLOOKUP(E3224,Restaurants!A:A,Restaurants!B:B)</f>
        <v>Restaurant 054</v>
      </c>
      <c r="G3224" s="2" t="s">
        <v>861</v>
      </c>
      <c r="H3224" s="2" t="str">
        <f t="array" ref="H3224">_xlfn.XLOOKUP(G3224,Food_Menu!A:A,Food_Menu!B:B)</f>
        <v>Food Item 0051</v>
      </c>
      <c r="I3224" s="2"/>
      <c r="J3224" s="2" t="s">
        <v>251</v>
      </c>
      <c r="K3224" s="2" t="str">
        <f t="array" ref="K3224">_xlfn.XLOOKUP(J3224,Delivery_Partners!A:A,Delivery_Partners!B:B)</f>
        <v>Delivery Partner 089</v>
      </c>
      <c r="L3224" s="3">
        <v>1</v>
      </c>
      <c r="M3224" s="2" t="s">
        <v>101</v>
      </c>
      <c r="N3224" s="2" t="s">
        <v>55</v>
      </c>
      <c r="O3224" s="2"/>
    </row>
    <row r="3225" customHeight="1" spans="1:19">
      <c r="A3225" s="2" t="s">
        <v>5114</v>
      </c>
      <c r="B3225" s="28">
        <v>45785</v>
      </c>
      <c r="C3225" s="2" t="s">
        <v>3547</v>
      </c>
      <c r="D3225" s="2" t="str">
        <f t="array" ref="D3225">_xlfn.XLOOKUP(C3225,Customers!A:A,Customers!B:B)</f>
        <v>Customer 0276</v>
      </c>
      <c r="E3225" s="2" t="s">
        <v>1060</v>
      </c>
      <c r="F3225" s="2" t="str">
        <f t="array" ref="F3225">_xlfn.XLOOKUP(E3225,Restaurants!A:A,Restaurants!B:B)</f>
        <v>Restaurant 042</v>
      </c>
      <c r="G3225" s="2" t="s">
        <v>158</v>
      </c>
      <c r="H3225" s="2" t="str">
        <f t="array" ref="H3225">_xlfn.XLOOKUP(G3225,Food_Menu!A:A,Food_Menu!B:B)</f>
        <v>Food Item 0029</v>
      </c>
      <c r="I3225" s="2">
        <f t="array" ref="I3225">_xlfn.XLOOKUP(G3225,Food_Menu!A:A,Food_Menu!D:D)</f>
        <v>434.93</v>
      </c>
      <c r="J3225" s="2" t="s">
        <v>801</v>
      </c>
      <c r="K3225" s="2" t="str">
        <f t="array" ref="K3225">_xlfn.XLOOKUP(J3225,Delivery_Partners!A:A,Delivery_Partners!B:B)</f>
        <v>Delivery Partner 096</v>
      </c>
      <c r="L3225" s="3">
        <v>2</v>
      </c>
      <c r="M3225" s="2" t="s">
        <v>23</v>
      </c>
      <c r="N3225" s="2" t="s">
        <v>24</v>
      </c>
      <c r="O3225" s="3">
        <v>40</v>
      </c>
      <c r="P3225" s="13">
        <f>I3225*L3225</f>
        <v>869.86</v>
      </c>
      <c r="Q3225" s="13" t="str">
        <f>IF(O3225="","Not Delivered",IF(O3225&lt;=30,"Fast",IF(O3225&lt;=60,"Normal","Slow")))</f>
        <v>Normal</v>
      </c>
      <c r="S3225" s="21"/>
    </row>
    <row r="3226" hidden="1" customHeight="1" spans="1:19">
      <c r="A3226" s="2" t="s">
        <v>5115</v>
      </c>
      <c r="B3226" s="29" t="s">
        <v>645</v>
      </c>
      <c r="C3226" s="2" t="s">
        <v>5116</v>
      </c>
      <c r="D3226" s="2" t="str">
        <f t="array" ref="D3226">_xlfn.XLOOKUP(C3226,Customers!A:A,Customers!B:B)</f>
        <v>Customer 0707</v>
      </c>
      <c r="E3226" s="2" t="s">
        <v>526</v>
      </c>
      <c r="F3226" s="2" t="str">
        <f t="array" ref="F3226">_xlfn.XLOOKUP(E3226,Restaurants!A:A,Restaurants!B:B)</f>
        <v>Restaurant 068</v>
      </c>
      <c r="G3226" s="2" t="s">
        <v>1386</v>
      </c>
      <c r="H3226" s="2" t="str">
        <f t="array" ref="H3226">_xlfn.XLOOKUP(G3226,Food_Menu!A:A,Food_Menu!B:B)</f>
        <v>Food Item 0035</v>
      </c>
      <c r="I3226" s="2"/>
      <c r="J3226" s="2" t="s">
        <v>91</v>
      </c>
      <c r="K3226" s="2" t="str">
        <f t="array" ref="K3226">_xlfn.XLOOKUP(J3226,Delivery_Partners!A:A,Delivery_Partners!B:B)</f>
        <v>Delivery Partner 114</v>
      </c>
      <c r="L3226" s="3">
        <v>1</v>
      </c>
      <c r="M3226" s="2" t="s">
        <v>101</v>
      </c>
      <c r="N3226" s="2" t="s">
        <v>42</v>
      </c>
      <c r="O3226" s="2"/>
    </row>
    <row r="3227" customHeight="1" spans="1:19">
      <c r="A3227" s="2" t="s">
        <v>5117</v>
      </c>
      <c r="B3227" s="29" t="s">
        <v>399</v>
      </c>
      <c r="C3227" s="2" t="s">
        <v>2745</v>
      </c>
      <c r="D3227" s="2" t="str">
        <f t="array" ref="D3227">_xlfn.XLOOKUP(C3227,Customers!A:A,Customers!B:B)</f>
        <v>Customer 0944</v>
      </c>
      <c r="E3227" s="2" t="s">
        <v>674</v>
      </c>
      <c r="F3227" s="2" t="str">
        <f t="array" ref="F3227">_xlfn.XLOOKUP(E3227,Restaurants!A:A,Restaurants!B:B)</f>
        <v>Restaurant 085</v>
      </c>
      <c r="G3227" s="2" t="s">
        <v>172</v>
      </c>
      <c r="H3227" s="2" t="str">
        <f t="array" ref="H3227">_xlfn.XLOOKUP(G3227,Food_Menu!A:A,Food_Menu!B:B)</f>
        <v>Food Item 0003</v>
      </c>
      <c r="I3227" s="2">
        <f t="array" ref="I3227">_xlfn.XLOOKUP(G3227,Food_Menu!A:A,Food_Menu!D:D)</f>
        <v>349.88</v>
      </c>
      <c r="J3227" s="2" t="s">
        <v>54</v>
      </c>
      <c r="K3227" s="2" t="str">
        <f t="array" ref="K3227">_xlfn.XLOOKUP(J3227,Delivery_Partners!A:A,Delivery_Partners!B:B)</f>
        <v>Delivery Partner 075</v>
      </c>
      <c r="L3227" s="3">
        <v>1</v>
      </c>
      <c r="M3227" s="2" t="s">
        <v>23</v>
      </c>
      <c r="N3227" s="2" t="s">
        <v>24</v>
      </c>
      <c r="O3227" s="3">
        <v>22</v>
      </c>
      <c r="P3227" s="13">
        <f>I3227*L3227</f>
        <v>349.88</v>
      </c>
      <c r="Q3227" s="13" t="str">
        <f>IF(O3227="","Not Delivered",IF(O3227&lt;=30,"Fast",IF(O3227&lt;=60,"Normal","Slow")))</f>
        <v>Fast</v>
      </c>
      <c r="S3227" s="21"/>
    </row>
    <row r="3228" hidden="1" customHeight="1" spans="1:19">
      <c r="A3228" s="2" t="s">
        <v>5118</v>
      </c>
      <c r="B3228" s="29" t="s">
        <v>2028</v>
      </c>
      <c r="C3228" s="2" t="s">
        <v>197</v>
      </c>
      <c r="D3228" s="2" t="str">
        <f t="array" ref="D3228">_xlfn.XLOOKUP(C3228,Customers!A:A,Customers!B:B)</f>
        <v>Customer 0367</v>
      </c>
      <c r="E3228" s="2" t="s">
        <v>578</v>
      </c>
      <c r="F3228" s="2" t="str">
        <f t="array" ref="F3228">_xlfn.XLOOKUP(E3228,Restaurants!A:A,Restaurants!B:B)</f>
        <v>Restaurant 063</v>
      </c>
      <c r="G3228" s="2" t="s">
        <v>670</v>
      </c>
      <c r="H3228" s="2" t="str">
        <f t="array" ref="H3228">_xlfn.XLOOKUP(G3228,Food_Menu!A:A,Food_Menu!B:B)</f>
        <v>Food Item 0123</v>
      </c>
      <c r="I3228" s="2"/>
      <c r="J3228" s="2" t="s">
        <v>1045</v>
      </c>
      <c r="K3228" s="2" t="str">
        <f t="array" ref="K3228">_xlfn.XLOOKUP(J3228,Delivery_Partners!A:A,Delivery_Partners!B:B)</f>
        <v>Delivery Partner 129</v>
      </c>
      <c r="L3228" s="3">
        <v>1</v>
      </c>
      <c r="M3228" s="2" t="s">
        <v>101</v>
      </c>
      <c r="N3228" s="2" t="s">
        <v>55</v>
      </c>
      <c r="O3228" s="2"/>
    </row>
    <row r="3229" hidden="1" customHeight="1" spans="1:19">
      <c r="A3229" s="2" t="s">
        <v>5119</v>
      </c>
      <c r="B3229" s="29" t="s">
        <v>2195</v>
      </c>
      <c r="C3229" s="2" t="s">
        <v>2451</v>
      </c>
      <c r="D3229" s="2" t="str">
        <f t="array" ref="D3229">_xlfn.XLOOKUP(C3229,Customers!A:A,Customers!B:B)</f>
        <v>Customer 0688</v>
      </c>
      <c r="E3229" s="2" t="s">
        <v>702</v>
      </c>
      <c r="F3229" s="2" t="str">
        <f t="array" ref="F3229">_xlfn.XLOOKUP(E3229,Restaurants!A:A,Restaurants!B:B)</f>
        <v>Restaurant 025</v>
      </c>
      <c r="G3229" s="2" t="s">
        <v>1025</v>
      </c>
      <c r="H3229" s="2" t="str">
        <f t="array" ref="H3229">_xlfn.XLOOKUP(G3229,Food_Menu!A:A,Food_Menu!B:B)</f>
        <v>Food Item 0047</v>
      </c>
      <c r="I3229" s="2"/>
      <c r="J3229" s="2" t="s">
        <v>801</v>
      </c>
      <c r="K3229" s="2" t="str">
        <f t="array" ref="K3229">_xlfn.XLOOKUP(J3229,Delivery_Partners!A:A,Delivery_Partners!B:B)</f>
        <v>Delivery Partner 096</v>
      </c>
      <c r="L3229" s="3">
        <v>1</v>
      </c>
      <c r="M3229" s="2" t="s">
        <v>101</v>
      </c>
      <c r="N3229" s="2" t="s">
        <v>24</v>
      </c>
      <c r="O3229" s="2"/>
    </row>
    <row r="3230" customHeight="1" spans="1:19">
      <c r="A3230" s="2" t="s">
        <v>5120</v>
      </c>
      <c r="B3230" s="29" t="s">
        <v>279</v>
      </c>
      <c r="C3230" s="2" t="s">
        <v>120</v>
      </c>
      <c r="D3230" s="2" t="str">
        <f t="array" ref="D3230">_xlfn.XLOOKUP(C3230,Customers!A:A,Customers!B:B)</f>
        <v>Customer 0481</v>
      </c>
      <c r="E3230" s="2" t="s">
        <v>302</v>
      </c>
      <c r="F3230" s="2" t="str">
        <f t="array" ref="F3230">_xlfn.XLOOKUP(E3230,Restaurants!A:A,Restaurants!B:B)</f>
        <v>Restaurant 002</v>
      </c>
      <c r="G3230" s="2" t="s">
        <v>303</v>
      </c>
      <c r="H3230" s="2" t="str">
        <f t="array" ref="H3230">_xlfn.XLOOKUP(G3230,Food_Menu!A:A,Food_Menu!B:B)</f>
        <v>Food Item 0050</v>
      </c>
      <c r="I3230" s="2">
        <f t="array" ref="I3230">_xlfn.XLOOKUP(G3230,Food_Menu!A:A,Food_Menu!D:D)</f>
        <v>122.02</v>
      </c>
      <c r="J3230" s="2" t="s">
        <v>309</v>
      </c>
      <c r="K3230" s="2" t="str">
        <f t="array" ref="K3230">_xlfn.XLOOKUP(J3230,Delivery_Partners!A:A,Delivery_Partners!B:B)</f>
        <v>Delivery Partner 175</v>
      </c>
      <c r="L3230" s="3">
        <v>2</v>
      </c>
      <c r="M3230" s="2" t="s">
        <v>23</v>
      </c>
      <c r="N3230" s="2" t="s">
        <v>24</v>
      </c>
      <c r="O3230" s="3">
        <v>32</v>
      </c>
      <c r="P3230" s="13">
        <f>I3230*L3230</f>
        <v>244.04</v>
      </c>
      <c r="Q3230" s="13" t="str">
        <f>IF(O3230="","Not Delivered",IF(O3230&lt;=30,"Fast",IF(O3230&lt;=60,"Normal","Slow")))</f>
        <v>Normal</v>
      </c>
      <c r="S3230" s="21"/>
    </row>
    <row r="3231" hidden="1" customHeight="1" spans="1:19">
      <c r="A3231" s="2" t="s">
        <v>5121</v>
      </c>
      <c r="B3231" s="29" t="s">
        <v>411</v>
      </c>
      <c r="C3231" s="2" t="s">
        <v>813</v>
      </c>
      <c r="D3231" s="2" t="str">
        <f t="array" ref="D3231">_xlfn.XLOOKUP(C3231,Customers!A:A,Customers!B:B)</f>
        <v>Customer 0371</v>
      </c>
      <c r="E3231" s="2" t="s">
        <v>335</v>
      </c>
      <c r="F3231" s="2" t="str">
        <f t="array" ref="F3231">_xlfn.XLOOKUP(E3231,Restaurants!A:A,Restaurants!B:B)</f>
        <v>Restaurant 007</v>
      </c>
      <c r="G3231" s="2" t="s">
        <v>1608</v>
      </c>
      <c r="H3231" s="2" t="str">
        <f t="array" ref="H3231">_xlfn.XLOOKUP(G3231,Food_Menu!A:A,Food_Menu!B:B)</f>
        <v>Food Item 0160</v>
      </c>
      <c r="I3231" s="2"/>
      <c r="J3231" s="2" t="s">
        <v>1290</v>
      </c>
      <c r="K3231" s="2" t="str">
        <f t="array" ref="K3231">_xlfn.XLOOKUP(J3231,Delivery_Partners!A:A,Delivery_Partners!B:B)</f>
        <v>Delivery Partner 035</v>
      </c>
      <c r="L3231" s="3">
        <v>1</v>
      </c>
      <c r="M3231" s="2" t="s">
        <v>101</v>
      </c>
      <c r="N3231" s="2" t="s">
        <v>24</v>
      </c>
      <c r="O3231" s="2"/>
    </row>
    <row r="3232" customHeight="1" spans="1:19">
      <c r="A3232" s="2" t="s">
        <v>5122</v>
      </c>
      <c r="B3232" s="29" t="s">
        <v>516</v>
      </c>
      <c r="C3232" s="2" t="s">
        <v>270</v>
      </c>
      <c r="D3232" s="2" t="str">
        <f t="array" ref="D3232">_xlfn.XLOOKUP(C3232,Customers!A:A,Customers!B:B)</f>
        <v>Customer 0240</v>
      </c>
      <c r="E3232" s="2" t="s">
        <v>289</v>
      </c>
      <c r="F3232" s="2" t="str">
        <f t="array" ref="F3232">_xlfn.XLOOKUP(E3232,Restaurants!A:A,Restaurants!B:B)</f>
        <v>Restaurant 052</v>
      </c>
      <c r="G3232" s="2" t="s">
        <v>163</v>
      </c>
      <c r="H3232" s="2" t="str">
        <f t="array" ref="H3232">_xlfn.XLOOKUP(G3232,Food_Menu!A:A,Food_Menu!B:B)</f>
        <v>Food Item 0071</v>
      </c>
      <c r="I3232" s="2">
        <f t="array" ref="I3232">_xlfn.XLOOKUP(G3232,Food_Menu!A:A,Food_Menu!D:D)</f>
        <v>243.5</v>
      </c>
      <c r="J3232" s="2" t="s">
        <v>502</v>
      </c>
      <c r="K3232" s="2" t="str">
        <f t="array" ref="K3232">_xlfn.XLOOKUP(J3232,Delivery_Partners!A:A,Delivery_Partners!B:B)</f>
        <v>Delivery Partner 132</v>
      </c>
      <c r="L3232" s="3">
        <v>1</v>
      </c>
      <c r="M3232" s="2" t="s">
        <v>23</v>
      </c>
      <c r="N3232" s="2" t="s">
        <v>24</v>
      </c>
      <c r="O3232" s="3">
        <v>27</v>
      </c>
      <c r="P3232" s="13">
        <f t="shared" ref="P3232:P3240" si="660">I3232*L3232</f>
        <v>243.5</v>
      </c>
      <c r="Q3232" s="13" t="str">
        <f t="shared" ref="Q3232:Q3240" si="661">IF(O3232="","Not Delivered",IF(O3232&lt;=30,"Fast",IF(O3232&lt;=60,"Normal","Slow")))</f>
        <v>Fast</v>
      </c>
      <c r="S3232" s="21"/>
    </row>
    <row r="3233" customHeight="1" spans="1:19">
      <c r="A3233" s="2" t="s">
        <v>5123</v>
      </c>
      <c r="B3233" s="28">
        <v>45842</v>
      </c>
      <c r="C3233" s="2" t="s">
        <v>1934</v>
      </c>
      <c r="D3233" s="2" t="str">
        <f t="array" ref="D3233">_xlfn.XLOOKUP(C3233,Customers!A:A,Customers!B:B)</f>
        <v>Customer 0043</v>
      </c>
      <c r="E3233" s="2" t="s">
        <v>358</v>
      </c>
      <c r="F3233" s="2" t="str">
        <f t="array" ref="F3233">_xlfn.XLOOKUP(E3233,Restaurants!A:A,Restaurants!B:B)</f>
        <v>Restaurant 095</v>
      </c>
      <c r="G3233" s="2" t="s">
        <v>431</v>
      </c>
      <c r="H3233" s="2" t="str">
        <f t="array" ref="H3233">_xlfn.XLOOKUP(G3233,Food_Menu!A:A,Food_Menu!B:B)</f>
        <v>Food Item 0183</v>
      </c>
      <c r="I3233" s="2">
        <f t="array" ref="I3233">_xlfn.XLOOKUP(G3233,Food_Menu!A:A,Food_Menu!D:D)</f>
        <v>645.58</v>
      </c>
      <c r="J3233" s="2" t="s">
        <v>383</v>
      </c>
      <c r="K3233" s="2" t="str">
        <f t="array" ref="K3233">_xlfn.XLOOKUP(J3233,Delivery_Partners!A:A,Delivery_Partners!B:B)</f>
        <v>Delivery Partner 149</v>
      </c>
      <c r="L3233" s="3">
        <v>1</v>
      </c>
      <c r="M3233" s="2" t="s">
        <v>23</v>
      </c>
      <c r="N3233" s="2" t="s">
        <v>42</v>
      </c>
      <c r="O3233" s="3">
        <v>20</v>
      </c>
      <c r="P3233" s="13">
        <f t="shared" si="660"/>
        <v>645.58</v>
      </c>
      <c r="Q3233" s="13" t="str">
        <f t="shared" si="661"/>
        <v>Fast</v>
      </c>
      <c r="S3233" s="21"/>
    </row>
    <row r="3234" customHeight="1" spans="1:19">
      <c r="A3234" s="2" t="s">
        <v>5124</v>
      </c>
      <c r="B3234" s="28">
        <v>45719</v>
      </c>
      <c r="C3234" s="2" t="s">
        <v>4710</v>
      </c>
      <c r="D3234" s="2" t="str">
        <f t="array" ref="D3234">_xlfn.XLOOKUP(C3234,Customers!A:A,Customers!B:B)</f>
        <v>Customer 0900</v>
      </c>
      <c r="E3234" s="2" t="s">
        <v>358</v>
      </c>
      <c r="F3234" s="2" t="str">
        <f t="array" ref="F3234">_xlfn.XLOOKUP(E3234,Restaurants!A:A,Restaurants!B:B)</f>
        <v>Restaurant 095</v>
      </c>
      <c r="G3234" s="2" t="s">
        <v>713</v>
      </c>
      <c r="H3234" s="2" t="str">
        <f t="array" ref="H3234">_xlfn.XLOOKUP(G3234,Food_Menu!A:A,Food_Menu!B:B)</f>
        <v>Food Item 0031</v>
      </c>
      <c r="I3234" s="2">
        <f t="array" ref="I3234">_xlfn.XLOOKUP(G3234,Food_Menu!A:A,Food_Menu!D:D)</f>
        <v>485.31</v>
      </c>
      <c r="J3234" s="2" t="s">
        <v>168</v>
      </c>
      <c r="K3234" s="2" t="str">
        <f t="array" ref="K3234">_xlfn.XLOOKUP(J3234,Delivery_Partners!A:A,Delivery_Partners!B:B)</f>
        <v>Delivery Partner 130</v>
      </c>
      <c r="L3234" s="3">
        <v>2</v>
      </c>
      <c r="M3234" s="2" t="s">
        <v>23</v>
      </c>
      <c r="N3234" s="2" t="s">
        <v>24</v>
      </c>
      <c r="O3234" s="3">
        <v>15</v>
      </c>
      <c r="P3234" s="13">
        <f t="shared" si="660"/>
        <v>970.62</v>
      </c>
      <c r="Q3234" s="13" t="str">
        <f t="shared" si="661"/>
        <v>Fast</v>
      </c>
      <c r="S3234" s="21"/>
    </row>
    <row r="3235" customHeight="1" spans="1:19">
      <c r="A3235" s="2" t="s">
        <v>5125</v>
      </c>
      <c r="B3235" s="29" t="s">
        <v>2604</v>
      </c>
      <c r="C3235" s="2" t="s">
        <v>2304</v>
      </c>
      <c r="D3235" s="2" t="str">
        <f t="array" ref="D3235">_xlfn.XLOOKUP(C3235,Customers!A:A,Customers!B:B)</f>
        <v>Customer 0983</v>
      </c>
      <c r="E3235" s="2" t="s">
        <v>182</v>
      </c>
      <c r="F3235" s="2" t="str">
        <f t="array" ref="F3235">_xlfn.XLOOKUP(E3235,Restaurants!A:A,Restaurants!B:B)</f>
        <v>Restaurant 097</v>
      </c>
      <c r="G3235" s="2" t="s">
        <v>308</v>
      </c>
      <c r="H3235" s="2" t="str">
        <f t="array" ref="H3235">_xlfn.XLOOKUP(G3235,Food_Menu!A:A,Food_Menu!B:B)</f>
        <v>Food Item 0076</v>
      </c>
      <c r="I3235" s="2">
        <f t="array" ref="I3235">_xlfn.XLOOKUP(G3235,Food_Menu!A:A,Food_Menu!D:D)</f>
        <v>82.28</v>
      </c>
      <c r="J3235" s="2" t="s">
        <v>212</v>
      </c>
      <c r="K3235" s="2" t="str">
        <f t="array" ref="K3235">_xlfn.XLOOKUP(J3235,Delivery_Partners!A:A,Delivery_Partners!B:B)</f>
        <v>Delivery Partner 177</v>
      </c>
      <c r="L3235" s="3">
        <v>2</v>
      </c>
      <c r="M3235" s="2" t="s">
        <v>23</v>
      </c>
      <c r="N3235" s="2" t="s">
        <v>42</v>
      </c>
      <c r="O3235" s="3">
        <v>15</v>
      </c>
      <c r="P3235" s="13">
        <f t="shared" si="660"/>
        <v>164.56</v>
      </c>
      <c r="Q3235" s="13" t="str">
        <f t="shared" si="661"/>
        <v>Fast</v>
      </c>
      <c r="S3235" s="21"/>
    </row>
    <row r="3236" customHeight="1" spans="1:19">
      <c r="A3236" s="2" t="s">
        <v>5126</v>
      </c>
      <c r="B3236" s="29" t="s">
        <v>175</v>
      </c>
      <c r="C3236" s="2" t="s">
        <v>3657</v>
      </c>
      <c r="D3236" s="2" t="str">
        <f t="array" ref="D3236">_xlfn.XLOOKUP(C3236,Customers!A:A,Customers!B:B)</f>
        <v>Customer 0783</v>
      </c>
      <c r="E3236" s="2" t="s">
        <v>116</v>
      </c>
      <c r="F3236" s="2" t="str">
        <f t="array" ref="F3236">_xlfn.XLOOKUP(E3236,Restaurants!A:A,Restaurants!B:B)</f>
        <v>Restaurant 086</v>
      </c>
      <c r="G3236" s="2" t="s">
        <v>266</v>
      </c>
      <c r="H3236" s="2" t="str">
        <f t="array" ref="H3236">_xlfn.XLOOKUP(G3236,Food_Menu!A:A,Food_Menu!B:B)</f>
        <v>Food Item 0012</v>
      </c>
      <c r="I3236" s="2">
        <f t="array" ref="I3236">_xlfn.XLOOKUP(G3236,Food_Menu!A:A,Food_Menu!D:D)</f>
        <v>390.14</v>
      </c>
      <c r="J3236" s="2" t="s">
        <v>660</v>
      </c>
      <c r="K3236" s="2" t="str">
        <f t="array" ref="K3236">_xlfn.XLOOKUP(J3236,Delivery_Partners!A:A,Delivery_Partners!B:B)</f>
        <v>Delivery Partner 079</v>
      </c>
      <c r="L3236" s="3">
        <v>1</v>
      </c>
      <c r="M3236" s="2" t="s">
        <v>23</v>
      </c>
      <c r="N3236" s="2" t="s">
        <v>24</v>
      </c>
      <c r="O3236" s="3">
        <v>36</v>
      </c>
      <c r="P3236" s="13">
        <f t="shared" si="660"/>
        <v>390.14</v>
      </c>
      <c r="Q3236" s="13" t="str">
        <f t="shared" si="661"/>
        <v>Normal</v>
      </c>
      <c r="S3236" s="21"/>
    </row>
    <row r="3237" customHeight="1" spans="1:19">
      <c r="A3237" s="2" t="s">
        <v>5127</v>
      </c>
      <c r="B3237" s="28">
        <v>45666</v>
      </c>
      <c r="C3237" s="2" t="s">
        <v>4993</v>
      </c>
      <c r="D3237" s="2" t="str">
        <f t="array" ref="D3237">_xlfn.XLOOKUP(C3237,Customers!A:A,Customers!B:B)</f>
        <v>Customer 0290</v>
      </c>
      <c r="E3237" s="2" t="s">
        <v>498</v>
      </c>
      <c r="F3237" s="2" t="str">
        <f t="array" ref="F3237">_xlfn.XLOOKUP(E3237,Restaurants!A:A,Restaurants!B:B)</f>
        <v>Restaurant 003</v>
      </c>
      <c r="G3237" s="2" t="s">
        <v>144</v>
      </c>
      <c r="H3237" s="2" t="str">
        <f t="array" ref="H3237">_xlfn.XLOOKUP(G3237,Food_Menu!A:A,Food_Menu!B:B)</f>
        <v>Food Item 0118</v>
      </c>
      <c r="I3237" s="2">
        <f t="array" ref="I3237">_xlfn.XLOOKUP(G3237,Food_Menu!A:A,Food_Menu!D:D)</f>
        <v>301.92</v>
      </c>
      <c r="J3237" s="2" t="s">
        <v>572</v>
      </c>
      <c r="K3237" s="2" t="str">
        <f t="array" ref="K3237">_xlfn.XLOOKUP(J3237,Delivery_Partners!A:A,Delivery_Partners!B:B)</f>
        <v>Delivery Partner 098</v>
      </c>
      <c r="L3237" s="3">
        <v>2</v>
      </c>
      <c r="M3237" s="2" t="s">
        <v>23</v>
      </c>
      <c r="N3237" s="2" t="s">
        <v>24</v>
      </c>
      <c r="O3237" s="3">
        <v>43</v>
      </c>
      <c r="P3237" s="13">
        <f t="shared" si="660"/>
        <v>603.84</v>
      </c>
      <c r="Q3237" s="13" t="str">
        <f t="shared" si="661"/>
        <v>Normal</v>
      </c>
      <c r="S3237" s="21"/>
    </row>
    <row r="3238" customHeight="1" spans="1:19">
      <c r="A3238" s="2" t="s">
        <v>5128</v>
      </c>
      <c r="B3238" s="29" t="s">
        <v>2186</v>
      </c>
      <c r="C3238" s="2" t="s">
        <v>1395</v>
      </c>
      <c r="D3238" s="2" t="str">
        <f t="array" ref="D3238">_xlfn.XLOOKUP(C3238,Customers!A:A,Customers!B:B)</f>
        <v>Customer 0023</v>
      </c>
      <c r="E3238" s="2" t="s">
        <v>771</v>
      </c>
      <c r="F3238" s="2" t="str">
        <f t="array" ref="F3238">_xlfn.XLOOKUP(E3238,Restaurants!A:A,Restaurants!B:B)</f>
        <v>Restaurant 107</v>
      </c>
      <c r="G3238" s="2" t="s">
        <v>553</v>
      </c>
      <c r="H3238" s="2" t="str">
        <f t="array" ref="H3238">_xlfn.XLOOKUP(G3238,Food_Menu!A:A,Food_Menu!B:B)</f>
        <v>Food Item 0028</v>
      </c>
      <c r="I3238" s="2">
        <f t="array" ref="I3238">_xlfn.XLOOKUP(G3238,Food_Menu!A:A,Food_Menu!D:D)</f>
        <v>607.73</v>
      </c>
      <c r="J3238" s="2" t="s">
        <v>112</v>
      </c>
      <c r="K3238" s="2" t="str">
        <f t="array" ref="K3238">_xlfn.XLOOKUP(J3238,Delivery_Partners!A:A,Delivery_Partners!B:B)</f>
        <v>Delivery Partner 028</v>
      </c>
      <c r="L3238" s="3">
        <v>2</v>
      </c>
      <c r="M3238" s="2" t="s">
        <v>23</v>
      </c>
      <c r="N3238" s="2" t="s">
        <v>55</v>
      </c>
      <c r="O3238" s="3">
        <v>65</v>
      </c>
      <c r="P3238" s="13">
        <f t="shared" si="660"/>
        <v>1215.46</v>
      </c>
      <c r="Q3238" s="13" t="str">
        <f t="shared" si="661"/>
        <v>Slow</v>
      </c>
      <c r="S3238" s="21"/>
    </row>
    <row r="3239" customHeight="1" spans="1:19">
      <c r="A3239" s="2" t="s">
        <v>5129</v>
      </c>
      <c r="B3239" s="29" t="s">
        <v>1108</v>
      </c>
      <c r="C3239" s="2" t="s">
        <v>4296</v>
      </c>
      <c r="D3239" s="2" t="str">
        <f t="array" ref="D3239">_xlfn.XLOOKUP(C3239,Customers!A:A,Customers!B:B)</f>
        <v>Customer 0759</v>
      </c>
      <c r="E3239" s="2" t="s">
        <v>152</v>
      </c>
      <c r="F3239" s="2" t="str">
        <f t="array" ref="F3239">_xlfn.XLOOKUP(E3239,Restaurants!A:A,Restaurants!B:B)</f>
        <v>Restaurant 114</v>
      </c>
      <c r="G3239" s="2" t="s">
        <v>1475</v>
      </c>
      <c r="H3239" s="2" t="str">
        <f t="array" ref="H3239">_xlfn.XLOOKUP(G3239,Food_Menu!A:A,Food_Menu!B:B)</f>
        <v>Food Item 0053</v>
      </c>
      <c r="I3239" s="2">
        <f t="array" ref="I3239">_xlfn.XLOOKUP(G3239,Food_Menu!A:A,Food_Menu!D:D)</f>
        <v>308.97</v>
      </c>
      <c r="J3239" s="2" t="s">
        <v>236</v>
      </c>
      <c r="K3239" s="2" t="str">
        <f t="array" ref="K3239">_xlfn.XLOOKUP(J3239,Delivery_Partners!A:A,Delivery_Partners!B:B)</f>
        <v>Delivery Partner 068</v>
      </c>
      <c r="L3239" s="3">
        <v>1</v>
      </c>
      <c r="M3239" s="2" t="s">
        <v>23</v>
      </c>
      <c r="N3239" s="2" t="s">
        <v>24</v>
      </c>
      <c r="O3239" s="3">
        <v>35</v>
      </c>
      <c r="P3239" s="13">
        <f t="shared" si="660"/>
        <v>308.97</v>
      </c>
      <c r="Q3239" s="13" t="str">
        <f t="shared" si="661"/>
        <v>Normal</v>
      </c>
      <c r="S3239" s="21"/>
    </row>
    <row r="3240" customHeight="1" spans="1:19">
      <c r="A3240" s="2" t="s">
        <v>5130</v>
      </c>
      <c r="B3240" s="28">
        <v>45910</v>
      </c>
      <c r="C3240" s="2" t="s">
        <v>270</v>
      </c>
      <c r="D3240" s="2" t="str">
        <f t="array" ref="D3240">_xlfn.XLOOKUP(C3240,Customers!A:A,Customers!B:B)</f>
        <v>Customer 0240</v>
      </c>
      <c r="E3240" s="2" t="s">
        <v>917</v>
      </c>
      <c r="F3240" s="2" t="str">
        <f t="array" ref="F3240">_xlfn.XLOOKUP(E3240,Restaurants!A:A,Restaurants!B:B)</f>
        <v>Restaurant 102</v>
      </c>
      <c r="G3240" s="2" t="s">
        <v>789</v>
      </c>
      <c r="H3240" s="2" t="str">
        <f t="array" ref="H3240">_xlfn.XLOOKUP(G3240,Food_Menu!A:A,Food_Menu!B:B)</f>
        <v>Food Item 0162</v>
      </c>
      <c r="I3240" s="2">
        <f t="array" ref="I3240">_xlfn.XLOOKUP(G3240,Food_Menu!A:A,Food_Menu!D:D)</f>
        <v>422.16</v>
      </c>
      <c r="J3240" s="2" t="s">
        <v>432</v>
      </c>
      <c r="K3240" s="2" t="str">
        <f t="array" ref="K3240">_xlfn.XLOOKUP(J3240,Delivery_Partners!A:A,Delivery_Partners!B:B)</f>
        <v>Delivery Partner 029</v>
      </c>
      <c r="L3240" s="3">
        <v>1</v>
      </c>
      <c r="M3240" s="2" t="s">
        <v>23</v>
      </c>
      <c r="N3240" s="2" t="s">
        <v>24</v>
      </c>
      <c r="O3240" s="3">
        <v>20</v>
      </c>
      <c r="P3240" s="13">
        <f t="shared" si="660"/>
        <v>422.16</v>
      </c>
      <c r="Q3240" s="13" t="str">
        <f t="shared" si="661"/>
        <v>Fast</v>
      </c>
      <c r="S3240" s="21"/>
    </row>
    <row r="3241" hidden="1" customHeight="1" spans="1:19">
      <c r="A3241" s="2" t="s">
        <v>5131</v>
      </c>
      <c r="B3241" s="29" t="s">
        <v>1671</v>
      </c>
      <c r="C3241" s="2" t="s">
        <v>424</v>
      </c>
      <c r="D3241" s="2" t="str">
        <f t="array" ref="D3241">_xlfn.XLOOKUP(C3241,Customers!A:A,Customers!B:B)</f>
        <v>Customer 0659</v>
      </c>
      <c r="E3241" s="2" t="s">
        <v>143</v>
      </c>
      <c r="F3241" s="2" t="str">
        <f t="array" ref="F3241">_xlfn.XLOOKUP(E3241,Restaurants!A:A,Restaurants!B:B)</f>
        <v>Restaurant 054</v>
      </c>
      <c r="G3241" s="2" t="s">
        <v>1103</v>
      </c>
      <c r="H3241" s="2" t="str">
        <f t="array" ref="H3241">_xlfn.XLOOKUP(G3241,Food_Menu!A:A,Food_Menu!B:B)</f>
        <v>Food Item 0194</v>
      </c>
      <c r="I3241" s="2"/>
      <c r="J3241" s="2" t="s">
        <v>154</v>
      </c>
      <c r="K3241" s="2" t="str">
        <f t="array" ref="K3241">_xlfn.XLOOKUP(J3241,Delivery_Partners!A:A,Delivery_Partners!B:B)</f>
        <v>Delivery Partner 143</v>
      </c>
      <c r="L3241" s="3">
        <v>1</v>
      </c>
      <c r="M3241" s="2" t="s">
        <v>101</v>
      </c>
      <c r="N3241" s="2" t="s">
        <v>24</v>
      </c>
      <c r="O3241" s="2"/>
    </row>
    <row r="3242" hidden="1" customHeight="1" spans="1:19">
      <c r="A3242" s="2" t="s">
        <v>5132</v>
      </c>
      <c r="B3242" s="29" t="s">
        <v>2130</v>
      </c>
      <c r="C3242" s="2" t="s">
        <v>2657</v>
      </c>
      <c r="D3242" s="2" t="str">
        <f t="array" ref="D3242">_xlfn.XLOOKUP(C3242,Customers!A:A,Customers!B:B)</f>
        <v>Customer 1165</v>
      </c>
      <c r="E3242" s="2" t="s">
        <v>281</v>
      </c>
      <c r="F3242" s="2" t="str">
        <f t="array" ref="F3242">_xlfn.XLOOKUP(E3242,Restaurants!A:A,Restaurants!B:B)</f>
        <v>Restaurant 026</v>
      </c>
      <c r="G3242" s="2" t="s">
        <v>331</v>
      </c>
      <c r="H3242" s="2" t="str">
        <f t="array" ref="H3242">_xlfn.XLOOKUP(G3242,Food_Menu!A:A,Food_Menu!B:B)</f>
        <v>Food Item 0120</v>
      </c>
      <c r="I3242" s="2"/>
      <c r="J3242" s="2" t="s">
        <v>474</v>
      </c>
      <c r="K3242" s="2" t="str">
        <f t="array" ref="K3242">_xlfn.XLOOKUP(J3242,Delivery_Partners!A:A,Delivery_Partners!B:B)</f>
        <v>Delivery Partner 141</v>
      </c>
      <c r="L3242" s="3">
        <v>2</v>
      </c>
      <c r="M3242" s="2" t="s">
        <v>101</v>
      </c>
      <c r="N3242" s="2" t="s">
        <v>24</v>
      </c>
      <c r="O3242" s="2"/>
    </row>
    <row r="3243" customHeight="1" spans="1:19">
      <c r="A3243" s="2" t="s">
        <v>5133</v>
      </c>
      <c r="B3243" s="28">
        <v>45843</v>
      </c>
      <c r="C3243" s="2" t="s">
        <v>3765</v>
      </c>
      <c r="D3243" s="2" t="str">
        <f t="array" ref="D3243">_xlfn.XLOOKUP(C3243,Customers!A:A,Customers!B:B)</f>
        <v>Customer 0006</v>
      </c>
      <c r="E3243" s="2" t="s">
        <v>1209</v>
      </c>
      <c r="F3243" s="2" t="str">
        <f t="array" ref="F3243">_xlfn.XLOOKUP(E3243,Restaurants!A:A,Restaurants!B:B)</f>
        <v>Restaurant 109</v>
      </c>
      <c r="G3243" s="2" t="s">
        <v>322</v>
      </c>
      <c r="H3243" s="2" t="str">
        <f t="array" ref="H3243">_xlfn.XLOOKUP(G3243,Food_Menu!A:A,Food_Menu!B:B)</f>
        <v>Food Item 0213</v>
      </c>
      <c r="I3243" s="2">
        <f t="array" ref="I3243">_xlfn.XLOOKUP(G3243,Food_Menu!A:A,Food_Menu!D:D)</f>
        <v>568.2</v>
      </c>
      <c r="J3243" s="2" t="s">
        <v>1290</v>
      </c>
      <c r="K3243" s="2" t="str">
        <f t="array" ref="K3243">_xlfn.XLOOKUP(J3243,Delivery_Partners!A:A,Delivery_Partners!B:B)</f>
        <v>Delivery Partner 035</v>
      </c>
      <c r="L3243" s="3">
        <v>1</v>
      </c>
      <c r="M3243" s="2" t="s">
        <v>23</v>
      </c>
      <c r="N3243" s="2" t="s">
        <v>24</v>
      </c>
      <c r="O3243" s="3">
        <v>47</v>
      </c>
      <c r="P3243" s="13">
        <f>I3243*L3243</f>
        <v>568.2</v>
      </c>
      <c r="Q3243" s="13" t="str">
        <f>IF(O3243="","Not Delivered",IF(O3243&lt;=30,"Fast",IF(O3243&lt;=60,"Normal","Slow")))</f>
        <v>Normal</v>
      </c>
      <c r="S3243" s="21"/>
    </row>
    <row r="3244" hidden="1" customHeight="1" spans="1:19">
      <c r="A3244" s="2" t="s">
        <v>5134</v>
      </c>
      <c r="B3244" s="29" t="s">
        <v>284</v>
      </c>
      <c r="C3244" s="2" t="s">
        <v>3126</v>
      </c>
      <c r="D3244" s="2" t="str">
        <f t="array" ref="D3244">_xlfn.XLOOKUP(C3244,Customers!A:A,Customers!B:B)</f>
        <v>Customer 0693</v>
      </c>
      <c r="E3244" s="2" t="s">
        <v>425</v>
      </c>
      <c r="F3244" s="2" t="str">
        <f t="array" ref="F3244">_xlfn.XLOOKUP(E3244,Restaurants!A:A,Restaurants!B:B)</f>
        <v>Restaurant 023</v>
      </c>
      <c r="G3244" s="2" t="s">
        <v>852</v>
      </c>
      <c r="H3244" s="2" t="str">
        <f t="array" ref="H3244">_xlfn.XLOOKUP(G3244,Food_Menu!A:A,Food_Menu!B:B)</f>
        <v>Food Item 0167</v>
      </c>
      <c r="I3244" s="2"/>
      <c r="J3244" s="2" t="s">
        <v>1160</v>
      </c>
      <c r="K3244" s="2" t="str">
        <f t="array" ref="K3244">_xlfn.XLOOKUP(J3244,Delivery_Partners!A:A,Delivery_Partners!B:B)</f>
        <v>Delivery Partner 145</v>
      </c>
      <c r="L3244" s="3">
        <v>1</v>
      </c>
      <c r="M3244" s="2" t="s">
        <v>101</v>
      </c>
      <c r="N3244" s="2" t="s">
        <v>74</v>
      </c>
      <c r="O3244" s="2"/>
    </row>
    <row r="3245" customHeight="1" spans="1:19">
      <c r="A3245" s="2" t="s">
        <v>5135</v>
      </c>
      <c r="B3245" s="29" t="s">
        <v>911</v>
      </c>
      <c r="C3245" s="2" t="s">
        <v>3059</v>
      </c>
      <c r="D3245" s="2" t="str">
        <f t="array" ref="D3245">_xlfn.XLOOKUP(C3245,Customers!A:A,Customers!B:B)</f>
        <v>Customer 1194</v>
      </c>
      <c r="E3245" s="2" t="s">
        <v>358</v>
      </c>
      <c r="F3245" s="2" t="str">
        <f t="array" ref="F3245">_xlfn.XLOOKUP(E3245,Restaurants!A:A,Restaurants!B:B)</f>
        <v>Restaurant 095</v>
      </c>
      <c r="G3245" s="2" t="s">
        <v>1210</v>
      </c>
      <c r="H3245" s="2" t="str">
        <f t="array" ref="H3245">_xlfn.XLOOKUP(G3245,Food_Menu!A:A,Food_Menu!B:B)</f>
        <v>Food Item 0166</v>
      </c>
      <c r="I3245" s="2">
        <f t="array" ref="I3245">_xlfn.XLOOKUP(G3245,Food_Menu!A:A,Food_Menu!D:D)</f>
        <v>321.44</v>
      </c>
      <c r="J3245" s="2" t="s">
        <v>347</v>
      </c>
      <c r="K3245" s="2" t="str">
        <f t="array" ref="K3245">_xlfn.XLOOKUP(J3245,Delivery_Partners!A:A,Delivery_Partners!B:B)</f>
        <v>Delivery Partner 058</v>
      </c>
      <c r="L3245" s="3">
        <v>1</v>
      </c>
      <c r="M3245" s="2" t="s">
        <v>23</v>
      </c>
      <c r="N3245" s="2" t="s">
        <v>24</v>
      </c>
      <c r="O3245" s="3">
        <v>42</v>
      </c>
      <c r="P3245" s="13">
        <f t="shared" ref="P3245:P3250" si="662">I3245*L3245</f>
        <v>321.44</v>
      </c>
      <c r="Q3245" s="13" t="str">
        <f t="shared" ref="Q3245:Q3250" si="663">IF(O3245="","Not Delivered",IF(O3245&lt;=30,"Fast",IF(O3245&lt;=60,"Normal","Slow")))</f>
        <v>Normal</v>
      </c>
      <c r="S3245" s="21"/>
    </row>
    <row r="3246" customHeight="1" spans="1:19">
      <c r="A3246" s="2" t="s">
        <v>5136</v>
      </c>
      <c r="B3246" s="28">
        <v>45784</v>
      </c>
      <c r="C3246" s="2" t="s">
        <v>156</v>
      </c>
      <c r="D3246" s="2" t="str">
        <f t="array" ref="D3246">_xlfn.XLOOKUP(C3246,Customers!A:A,Customers!B:B)</f>
        <v>Customer 0402</v>
      </c>
      <c r="E3246" s="2" t="s">
        <v>698</v>
      </c>
      <c r="F3246" s="2" t="str">
        <f t="array" ref="F3246">_xlfn.XLOOKUP(E3246,Restaurants!A:A,Restaurants!B:B)</f>
        <v>Restaurant 116</v>
      </c>
      <c r="G3246" s="2" t="s">
        <v>785</v>
      </c>
      <c r="H3246" s="2" t="str">
        <f t="array" ref="H3246">_xlfn.XLOOKUP(G3246,Food_Menu!A:A,Food_Menu!B:B)</f>
        <v>Food Item 0218</v>
      </c>
      <c r="I3246" s="2">
        <f t="array" ref="I3246">_xlfn.XLOOKUP(G3246,Food_Menu!A:A,Food_Menu!D:D)</f>
        <v>579.55</v>
      </c>
      <c r="J3246" s="2" t="s">
        <v>502</v>
      </c>
      <c r="K3246" s="2" t="str">
        <f t="array" ref="K3246">_xlfn.XLOOKUP(J3246,Delivery_Partners!A:A,Delivery_Partners!B:B)</f>
        <v>Delivery Partner 132</v>
      </c>
      <c r="L3246" s="3">
        <v>1</v>
      </c>
      <c r="M3246" s="2" t="s">
        <v>23</v>
      </c>
      <c r="N3246" s="2" t="s">
        <v>74</v>
      </c>
      <c r="O3246" s="3">
        <v>36</v>
      </c>
      <c r="P3246" s="13">
        <f t="shared" si="662"/>
        <v>579.55</v>
      </c>
      <c r="Q3246" s="13" t="str">
        <f t="shared" si="663"/>
        <v>Normal</v>
      </c>
      <c r="S3246" s="21"/>
    </row>
    <row r="3247" customHeight="1" spans="1:19">
      <c r="A3247" s="2" t="s">
        <v>5137</v>
      </c>
      <c r="B3247" s="29" t="s">
        <v>948</v>
      </c>
      <c r="C3247" s="2" t="s">
        <v>4759</v>
      </c>
      <c r="D3247" s="2" t="str">
        <f t="array" ref="D3247">_xlfn.XLOOKUP(C3247,Customers!A:A,Customers!B:B)</f>
        <v>Customer 0978</v>
      </c>
      <c r="E3247" s="2" t="s">
        <v>1209</v>
      </c>
      <c r="F3247" s="2" t="str">
        <f t="array" ref="F3247">_xlfn.XLOOKUP(E3247,Restaurants!A:A,Restaurants!B:B)</f>
        <v>Restaurant 109</v>
      </c>
      <c r="G3247" s="2" t="s">
        <v>235</v>
      </c>
      <c r="H3247" s="2" t="str">
        <f t="array" ref="H3247">_xlfn.XLOOKUP(G3247,Food_Menu!A:A,Food_Menu!B:B)</f>
        <v>Food Item 0020</v>
      </c>
      <c r="I3247" s="2">
        <f t="array" ref="I3247">_xlfn.XLOOKUP(G3247,Food_Menu!A:A,Food_Menu!D:D)</f>
        <v>565.62</v>
      </c>
      <c r="J3247" s="2" t="s">
        <v>95</v>
      </c>
      <c r="K3247" s="2" t="str">
        <f t="array" ref="K3247">_xlfn.XLOOKUP(J3247,Delivery_Partners!A:A,Delivery_Partners!B:B)</f>
        <v>Delivery Partner 170</v>
      </c>
      <c r="L3247" s="3">
        <v>2</v>
      </c>
      <c r="M3247" s="2" t="s">
        <v>23</v>
      </c>
      <c r="N3247" s="2" t="s">
        <v>74</v>
      </c>
      <c r="O3247" s="3">
        <v>44</v>
      </c>
      <c r="P3247" s="13">
        <f t="shared" si="662"/>
        <v>1131.24</v>
      </c>
      <c r="Q3247" s="13" t="str">
        <f t="shared" si="663"/>
        <v>Normal</v>
      </c>
      <c r="S3247" s="21"/>
    </row>
    <row r="3248" customHeight="1" spans="1:19">
      <c r="A3248" s="2" t="s">
        <v>5138</v>
      </c>
      <c r="B3248" s="29" t="s">
        <v>228</v>
      </c>
      <c r="C3248" s="2" t="s">
        <v>97</v>
      </c>
      <c r="D3248" s="2" t="str">
        <f t="array" ref="D3248">_xlfn.XLOOKUP(C3248,Customers!A:A,Customers!B:B)</f>
        <v>Customer 0994</v>
      </c>
      <c r="E3248" s="2" t="s">
        <v>578</v>
      </c>
      <c r="F3248" s="2" t="str">
        <f t="array" ref="F3248">_xlfn.XLOOKUP(E3248,Restaurants!A:A,Restaurants!B:B)</f>
        <v>Restaurant 063</v>
      </c>
      <c r="G3248" s="2" t="s">
        <v>138</v>
      </c>
      <c r="H3248" s="2" t="str">
        <f t="array" ref="H3248">_xlfn.XLOOKUP(G3248,Food_Menu!A:A,Food_Menu!B:B)</f>
        <v>Food Item 0052</v>
      </c>
      <c r="I3248" s="2">
        <f t="array" ref="I3248">_xlfn.XLOOKUP(G3248,Food_Menu!A:A,Food_Menu!D:D)</f>
        <v>531.45</v>
      </c>
      <c r="J3248" s="2" t="s">
        <v>485</v>
      </c>
      <c r="K3248" s="2" t="str">
        <f t="array" ref="K3248">_xlfn.XLOOKUP(J3248,Delivery_Partners!A:A,Delivery_Partners!B:B)</f>
        <v>Delivery Partner 150</v>
      </c>
      <c r="L3248" s="3">
        <v>1</v>
      </c>
      <c r="M3248" s="2" t="s">
        <v>23</v>
      </c>
      <c r="N3248" s="2" t="s">
        <v>24</v>
      </c>
      <c r="O3248" s="3">
        <v>21</v>
      </c>
      <c r="P3248" s="13">
        <f t="shared" si="662"/>
        <v>531.45</v>
      </c>
      <c r="Q3248" s="13" t="str">
        <f t="shared" si="663"/>
        <v>Fast</v>
      </c>
      <c r="S3248" s="21"/>
    </row>
    <row r="3249" customHeight="1" spans="1:19">
      <c r="A3249" s="2" t="s">
        <v>5139</v>
      </c>
      <c r="B3249" s="29" t="s">
        <v>1027</v>
      </c>
      <c r="C3249" s="2" t="s">
        <v>1616</v>
      </c>
      <c r="D3249" s="2" t="str">
        <f t="array" ref="D3249">_xlfn.XLOOKUP(C3249,Customers!A:A,Customers!B:B)</f>
        <v>Customer 0584</v>
      </c>
      <c r="E3249" s="2" t="s">
        <v>245</v>
      </c>
      <c r="F3249" s="2" t="str">
        <f t="array" ref="F3249">_xlfn.XLOOKUP(E3249,Restaurants!A:A,Restaurants!B:B)</f>
        <v>Restaurant 101</v>
      </c>
      <c r="G3249" s="2" t="s">
        <v>1192</v>
      </c>
      <c r="H3249" s="2" t="str">
        <f t="array" ref="H3249">_xlfn.XLOOKUP(G3249,Food_Menu!A:A,Food_Menu!B:B)</f>
        <v>Food Item 0097</v>
      </c>
      <c r="I3249" s="2">
        <f t="array" ref="I3249">_xlfn.XLOOKUP(G3249,Food_Menu!A:A,Food_Menu!D:D)</f>
        <v>584.54</v>
      </c>
      <c r="J3249" s="2" t="s">
        <v>299</v>
      </c>
      <c r="K3249" s="2" t="str">
        <f t="array" ref="K3249">_xlfn.XLOOKUP(J3249,Delivery_Partners!A:A,Delivery_Partners!B:B)</f>
        <v>Delivery Partner 034</v>
      </c>
      <c r="L3249" s="3">
        <v>1</v>
      </c>
      <c r="M3249" s="2" t="s">
        <v>23</v>
      </c>
      <c r="N3249" s="2" t="s">
        <v>42</v>
      </c>
      <c r="O3249" s="3">
        <v>15</v>
      </c>
      <c r="P3249" s="13">
        <f t="shared" si="662"/>
        <v>584.54</v>
      </c>
      <c r="Q3249" s="13" t="str">
        <f t="shared" si="663"/>
        <v>Fast</v>
      </c>
      <c r="S3249" s="21"/>
    </row>
    <row r="3250" customHeight="1" spans="1:19">
      <c r="A3250" s="2" t="s">
        <v>5140</v>
      </c>
      <c r="B3250" s="28">
        <v>45998</v>
      </c>
      <c r="C3250" s="2" t="s">
        <v>391</v>
      </c>
      <c r="D3250" s="2" t="str">
        <f t="array" ref="D3250">_xlfn.XLOOKUP(C3250,Customers!A:A,Customers!B:B)</f>
        <v>Customer 0369</v>
      </c>
      <c r="E3250" s="2" t="s">
        <v>1711</v>
      </c>
      <c r="F3250" s="2" t="str">
        <f t="array" ref="F3250">_xlfn.XLOOKUP(E3250,Restaurants!A:A,Restaurants!B:B)</f>
        <v>Restaurant 100</v>
      </c>
      <c r="G3250" s="2" t="s">
        <v>183</v>
      </c>
      <c r="H3250" s="2" t="str">
        <f t="array" ref="H3250">_xlfn.XLOOKUP(G3250,Food_Menu!A:A,Food_Menu!B:B)</f>
        <v>Food Item 0137</v>
      </c>
      <c r="I3250" s="2">
        <f t="array" ref="I3250">_xlfn.XLOOKUP(G3250,Food_Menu!A:A,Food_Menu!D:D)</f>
        <v>200.4</v>
      </c>
      <c r="J3250" s="2" t="s">
        <v>2158</v>
      </c>
      <c r="K3250" s="2" t="str">
        <f t="array" ref="K3250">_xlfn.XLOOKUP(J3250,Delivery_Partners!A:A,Delivery_Partners!B:B)</f>
        <v>Delivery Partner 033</v>
      </c>
      <c r="L3250" s="3">
        <v>2</v>
      </c>
      <c r="M3250" s="2" t="s">
        <v>23</v>
      </c>
      <c r="N3250" s="2" t="s">
        <v>74</v>
      </c>
      <c r="O3250" s="3">
        <v>60</v>
      </c>
      <c r="P3250" s="13">
        <f t="shared" si="662"/>
        <v>400.8</v>
      </c>
      <c r="Q3250" s="13" t="str">
        <f t="shared" si="663"/>
        <v>Normal</v>
      </c>
      <c r="S3250" s="21"/>
    </row>
    <row r="3251" hidden="1" customHeight="1" spans="1:19">
      <c r="A3251" s="2" t="s">
        <v>5141</v>
      </c>
      <c r="B3251" s="28">
        <v>45844</v>
      </c>
      <c r="C3251" s="2" t="s">
        <v>965</v>
      </c>
      <c r="D3251" s="2" t="str">
        <f t="array" ref="D3251">_xlfn.XLOOKUP(C3251,Customers!A:A,Customers!B:B)</f>
        <v>Customer 0817</v>
      </c>
      <c r="E3251" s="2" t="s">
        <v>795</v>
      </c>
      <c r="F3251" s="2" t="str">
        <f t="array" ref="F3251">_xlfn.XLOOKUP(E3251,Restaurants!A:A,Restaurants!B:B)</f>
        <v>Restaurant 117</v>
      </c>
      <c r="G3251" s="2" t="s">
        <v>785</v>
      </c>
      <c r="H3251" s="2" t="str">
        <f t="array" ref="H3251">_xlfn.XLOOKUP(G3251,Food_Menu!A:A,Food_Menu!B:B)</f>
        <v>Food Item 0218</v>
      </c>
      <c r="I3251" s="2"/>
      <c r="J3251" s="2" t="s">
        <v>314</v>
      </c>
      <c r="K3251" s="2" t="str">
        <f t="array" ref="K3251">_xlfn.XLOOKUP(J3251,Delivery_Partners!A:A,Delivery_Partners!B:B)</f>
        <v>Delivery Partner 021</v>
      </c>
      <c r="L3251" s="3">
        <v>2</v>
      </c>
      <c r="M3251" s="2" t="s">
        <v>189</v>
      </c>
      <c r="N3251" s="2" t="s">
        <v>24</v>
      </c>
      <c r="O3251" s="2"/>
    </row>
    <row r="3252" customHeight="1" spans="1:19">
      <c r="A3252" s="2" t="s">
        <v>5142</v>
      </c>
      <c r="B3252" s="29" t="s">
        <v>453</v>
      </c>
      <c r="C3252" s="2" t="s">
        <v>5143</v>
      </c>
      <c r="D3252" s="2" t="str">
        <f t="array" ref="D3252">_xlfn.XLOOKUP(C3252,Customers!A:A,Customers!B:B)</f>
        <v>Customer 0744</v>
      </c>
      <c r="E3252" s="2" t="s">
        <v>537</v>
      </c>
      <c r="F3252" s="2" t="str">
        <f t="array" ref="F3252">_xlfn.XLOOKUP(E3252,Restaurants!A:A,Restaurants!B:B)</f>
        <v>Restaurant 044</v>
      </c>
      <c r="G3252" s="2" t="s">
        <v>841</v>
      </c>
      <c r="H3252" s="2" t="str">
        <f t="array" ref="H3252">_xlfn.XLOOKUP(G3252,Food_Menu!A:A,Food_Menu!B:B)</f>
        <v>Food Item 0022</v>
      </c>
      <c r="I3252" s="2">
        <f t="array" ref="I3252">_xlfn.XLOOKUP(G3252,Food_Menu!A:A,Food_Menu!D:D)</f>
        <v>395.32</v>
      </c>
      <c r="J3252" s="2" t="s">
        <v>241</v>
      </c>
      <c r="K3252" s="2" t="str">
        <f t="array" ref="K3252">_xlfn.XLOOKUP(J3252,Delivery_Partners!A:A,Delivery_Partners!B:B)</f>
        <v>Delivery Partner 152</v>
      </c>
      <c r="L3252" s="3">
        <v>4</v>
      </c>
      <c r="M3252" s="2" t="s">
        <v>23</v>
      </c>
      <c r="N3252" s="2" t="s">
        <v>24</v>
      </c>
      <c r="O3252" s="3">
        <v>41</v>
      </c>
      <c r="P3252" s="13">
        <f>I3252*L3252</f>
        <v>1581.28</v>
      </c>
      <c r="Q3252" s="13" t="str">
        <f>IF(O3252="","Not Delivered",IF(O3252&lt;=30,"Fast",IF(O3252&lt;=60,"Normal","Slow")))</f>
        <v>Normal</v>
      </c>
      <c r="S3252" s="21"/>
    </row>
    <row r="3253" hidden="1" customHeight="1" spans="1:19">
      <c r="A3253" s="2" t="s">
        <v>5144</v>
      </c>
      <c r="B3253" s="29" t="s">
        <v>1380</v>
      </c>
      <c r="C3253" s="2" t="s">
        <v>2769</v>
      </c>
      <c r="D3253" s="2" t="str">
        <f t="array" ref="D3253">_xlfn.XLOOKUP(C3253,Customers!A:A,Customers!B:B)</f>
        <v>Customer 0572</v>
      </c>
      <c r="E3253" s="2" t="s">
        <v>750</v>
      </c>
      <c r="F3253" s="2" t="str">
        <f t="array" ref="F3253">_xlfn.XLOOKUP(E3253,Restaurants!A:A,Restaurants!B:B)</f>
        <v>Restaurant 076</v>
      </c>
      <c r="G3253" s="2" t="s">
        <v>861</v>
      </c>
      <c r="H3253" s="2" t="str">
        <f t="array" ref="H3253">_xlfn.XLOOKUP(G3253,Food_Menu!A:A,Food_Menu!B:B)</f>
        <v>Food Item 0051</v>
      </c>
      <c r="I3253" s="2"/>
      <c r="J3253" s="2" t="s">
        <v>304</v>
      </c>
      <c r="K3253" s="2" t="str">
        <f t="array" ref="K3253">_xlfn.XLOOKUP(J3253,Delivery_Partners!A:A,Delivery_Partners!B:B)</f>
        <v>Delivery Partner 099</v>
      </c>
      <c r="L3253" s="3">
        <v>2</v>
      </c>
      <c r="M3253" s="2" t="s">
        <v>101</v>
      </c>
      <c r="N3253" s="2" t="s">
        <v>42</v>
      </c>
      <c r="O3253" s="2"/>
    </row>
    <row r="3254" customHeight="1" spans="1:19">
      <c r="A3254" s="2" t="s">
        <v>5145</v>
      </c>
      <c r="B3254" s="29" t="s">
        <v>864</v>
      </c>
      <c r="C3254" s="2" t="s">
        <v>2216</v>
      </c>
      <c r="D3254" s="2" t="str">
        <f t="array" ref="D3254">_xlfn.XLOOKUP(C3254,Customers!A:A,Customers!B:B)</f>
        <v>Customer 0232</v>
      </c>
      <c r="E3254" s="2" t="s">
        <v>945</v>
      </c>
      <c r="F3254" s="2" t="str">
        <f t="array" ref="F3254">_xlfn.XLOOKUP(E3254,Restaurants!A:A,Restaurants!B:B)</f>
        <v>Restaurant 099</v>
      </c>
      <c r="G3254" s="2" t="s">
        <v>687</v>
      </c>
      <c r="H3254" s="2" t="str">
        <f t="array" ref="H3254">_xlfn.XLOOKUP(G3254,Food_Menu!A:A,Food_Menu!B:B)</f>
        <v>Food Item 0066</v>
      </c>
      <c r="I3254" s="2">
        <f t="array" ref="I3254">_xlfn.XLOOKUP(G3254,Food_Menu!A:A,Food_Menu!D:D)</f>
        <v>648.68</v>
      </c>
      <c r="J3254" s="2" t="s">
        <v>432</v>
      </c>
      <c r="K3254" s="2" t="str">
        <f t="array" ref="K3254">_xlfn.XLOOKUP(J3254,Delivery_Partners!A:A,Delivery_Partners!B:B)</f>
        <v>Delivery Partner 029</v>
      </c>
      <c r="L3254" s="3">
        <v>1</v>
      </c>
      <c r="M3254" s="2" t="s">
        <v>23</v>
      </c>
      <c r="N3254" s="2" t="s">
        <v>55</v>
      </c>
      <c r="O3254" s="3">
        <v>54</v>
      </c>
      <c r="P3254" s="13">
        <f t="shared" ref="P3254:P3256" si="664">I3254*L3254</f>
        <v>648.68</v>
      </c>
      <c r="Q3254" s="13" t="str">
        <f t="shared" ref="Q3254:Q3256" si="665">IF(O3254="","Not Delivered",IF(O3254&lt;=30,"Fast",IF(O3254&lt;=60,"Normal","Slow")))</f>
        <v>Normal</v>
      </c>
      <c r="S3254" s="21"/>
    </row>
    <row r="3255" customHeight="1" spans="1:19">
      <c r="A3255" s="2" t="s">
        <v>5146</v>
      </c>
      <c r="B3255" s="29" t="s">
        <v>605</v>
      </c>
      <c r="C3255" s="2" t="s">
        <v>1793</v>
      </c>
      <c r="D3255" s="2" t="str">
        <f t="array" ref="D3255">_xlfn.XLOOKUP(C3255,Customers!A:A,Customers!B:B)</f>
        <v>Customer 0894</v>
      </c>
      <c r="E3255" s="2" t="s">
        <v>376</v>
      </c>
      <c r="F3255" s="2" t="str">
        <f t="array" ref="F3255">_xlfn.XLOOKUP(E3255,Restaurants!A:A,Restaurants!B:B)</f>
        <v>Restaurant 028</v>
      </c>
      <c r="G3255" s="2" t="s">
        <v>392</v>
      </c>
      <c r="H3255" s="2" t="str">
        <f t="array" ref="H3255">_xlfn.XLOOKUP(G3255,Food_Menu!A:A,Food_Menu!B:B)</f>
        <v>Food Item 0148</v>
      </c>
      <c r="I3255" s="2">
        <f t="array" ref="I3255">_xlfn.XLOOKUP(G3255,Food_Menu!A:A,Food_Menu!D:D)</f>
        <v>405.76</v>
      </c>
      <c r="J3255" s="2" t="s">
        <v>123</v>
      </c>
      <c r="K3255" s="2" t="str">
        <f t="array" ref="K3255">_xlfn.XLOOKUP(J3255,Delivery_Partners!A:A,Delivery_Partners!B:B)</f>
        <v>Delivery Partner 106</v>
      </c>
      <c r="L3255" s="3">
        <v>1</v>
      </c>
      <c r="M3255" s="2" t="s">
        <v>23</v>
      </c>
      <c r="N3255" s="2" t="s">
        <v>42</v>
      </c>
      <c r="O3255" s="3">
        <v>49</v>
      </c>
      <c r="P3255" s="13">
        <f t="shared" si="664"/>
        <v>405.76</v>
      </c>
      <c r="Q3255" s="13" t="str">
        <f t="shared" si="665"/>
        <v>Normal</v>
      </c>
      <c r="S3255" s="21"/>
    </row>
    <row r="3256" customHeight="1" spans="1:19">
      <c r="A3256" s="2" t="s">
        <v>5147</v>
      </c>
      <c r="B3256" s="28">
        <v>45659</v>
      </c>
      <c r="C3256" s="2" t="s">
        <v>3886</v>
      </c>
      <c r="D3256" s="2" t="str">
        <f t="array" ref="D3256">_xlfn.XLOOKUP(C3256,Customers!A:A,Customers!B:B)</f>
        <v>Customer 0254</v>
      </c>
      <c r="E3256" s="2" t="s">
        <v>376</v>
      </c>
      <c r="F3256" s="2" t="str">
        <f t="array" ref="F3256">_xlfn.XLOOKUP(E3256,Restaurants!A:A,Restaurants!B:B)</f>
        <v>Restaurant 028</v>
      </c>
      <c r="G3256" s="2" t="s">
        <v>1973</v>
      </c>
      <c r="H3256" s="2" t="str">
        <f t="array" ref="H3256">_xlfn.XLOOKUP(G3256,Food_Menu!A:A,Food_Menu!B:B)</f>
        <v>Food Item 0210</v>
      </c>
      <c r="I3256" s="2">
        <f t="array" ref="I3256">_xlfn.XLOOKUP(G3256,Food_Menu!A:A,Food_Menu!D:D)</f>
        <v>331.49</v>
      </c>
      <c r="J3256" s="2" t="s">
        <v>801</v>
      </c>
      <c r="K3256" s="2" t="str">
        <f t="array" ref="K3256">_xlfn.XLOOKUP(J3256,Delivery_Partners!A:A,Delivery_Partners!B:B)</f>
        <v>Delivery Partner 096</v>
      </c>
      <c r="L3256" s="3">
        <v>4</v>
      </c>
      <c r="M3256" s="2" t="s">
        <v>23</v>
      </c>
      <c r="N3256" s="2" t="s">
        <v>24</v>
      </c>
      <c r="O3256" s="3">
        <v>16</v>
      </c>
      <c r="P3256" s="13">
        <f t="shared" si="664"/>
        <v>1325.96</v>
      </c>
      <c r="Q3256" s="13" t="str">
        <f t="shared" si="665"/>
        <v>Fast</v>
      </c>
      <c r="S3256" s="21"/>
    </row>
    <row r="3257" hidden="1" customHeight="1" spans="1:19">
      <c r="A3257" s="2" t="s">
        <v>5148</v>
      </c>
      <c r="B3257" s="29" t="s">
        <v>1092</v>
      </c>
      <c r="C3257" s="2" t="s">
        <v>3460</v>
      </c>
      <c r="D3257" s="2" t="str">
        <f t="array" ref="D3257">_xlfn.XLOOKUP(C3257,Customers!A:A,Customers!B:B)</f>
        <v>Customer 0162</v>
      </c>
      <c r="E3257" s="2" t="s">
        <v>275</v>
      </c>
      <c r="F3257" s="2" t="str">
        <f t="array" ref="F3257">_xlfn.XLOOKUP(E3257,Restaurants!A:A,Restaurants!B:B)</f>
        <v>Restaurant 047</v>
      </c>
      <c r="G3257" s="2" t="s">
        <v>340</v>
      </c>
      <c r="H3257" s="2" t="str">
        <f t="array" ref="H3257">_xlfn.XLOOKUP(G3257,Food_Menu!A:A,Food_Menu!B:B)</f>
        <v>Food Item 0207</v>
      </c>
      <c r="I3257" s="2"/>
      <c r="J3257" s="2" t="s">
        <v>1047</v>
      </c>
      <c r="K3257" s="2" t="str">
        <f t="array" ref="K3257">_xlfn.XLOOKUP(J3257,Delivery_Partners!A:A,Delivery_Partners!B:B)</f>
        <v>Delivery Partner 108</v>
      </c>
      <c r="L3257" s="3">
        <v>2</v>
      </c>
      <c r="M3257" s="2" t="s">
        <v>101</v>
      </c>
      <c r="N3257" s="2" t="s">
        <v>24</v>
      </c>
      <c r="O3257" s="2"/>
    </row>
    <row r="3258" customHeight="1" spans="1:19">
      <c r="A3258" s="2" t="s">
        <v>5149</v>
      </c>
      <c r="B3258" s="28">
        <v>45722</v>
      </c>
      <c r="C3258" s="2" t="s">
        <v>1915</v>
      </c>
      <c r="D3258" s="2" t="str">
        <f t="array" ref="D3258">_xlfn.XLOOKUP(C3258,Customers!A:A,Customers!B:B)</f>
        <v>Customer 0081</v>
      </c>
      <c r="E3258" s="2" t="s">
        <v>537</v>
      </c>
      <c r="F3258" s="2" t="str">
        <f t="array" ref="F3258">_xlfn.XLOOKUP(E3258,Restaurants!A:A,Restaurants!B:B)</f>
        <v>Restaurant 044</v>
      </c>
      <c r="G3258" s="2" t="s">
        <v>79</v>
      </c>
      <c r="H3258" s="2" t="str">
        <f t="array" ref="H3258">_xlfn.XLOOKUP(G3258,Food_Menu!A:A,Food_Menu!B:B)</f>
        <v>Food Item 0165</v>
      </c>
      <c r="I3258" s="2">
        <f t="array" ref="I3258">_xlfn.XLOOKUP(G3258,Food_Menu!A:A,Food_Menu!D:D)</f>
        <v>508.61</v>
      </c>
      <c r="J3258" s="2" t="s">
        <v>1481</v>
      </c>
      <c r="K3258" s="2" t="str">
        <f t="array" ref="K3258">_xlfn.XLOOKUP(J3258,Delivery_Partners!A:A,Delivery_Partners!B:B)</f>
        <v>Delivery Partner 115</v>
      </c>
      <c r="L3258" s="3">
        <v>1</v>
      </c>
      <c r="M3258" s="2" t="s">
        <v>23</v>
      </c>
      <c r="N3258" s="2" t="s">
        <v>55</v>
      </c>
      <c r="O3258" s="3">
        <v>38</v>
      </c>
      <c r="P3258" s="13">
        <f t="shared" ref="P3258:P3259" si="666">I3258*L3258</f>
        <v>508.61</v>
      </c>
      <c r="Q3258" s="13" t="str">
        <f t="shared" ref="Q3258:Q3259" si="667">IF(O3258="","Not Delivered",IF(O3258&lt;=30,"Fast",IF(O3258&lt;=60,"Normal","Slow")))</f>
        <v>Normal</v>
      </c>
      <c r="S3258" s="21"/>
    </row>
    <row r="3259" customHeight="1" spans="1:19">
      <c r="A3259" s="2" t="s">
        <v>5150</v>
      </c>
      <c r="B3259" s="28">
        <v>45666</v>
      </c>
      <c r="C3259" s="2" t="s">
        <v>4288</v>
      </c>
      <c r="D3259" s="2" t="str">
        <f t="array" ref="D3259">_xlfn.XLOOKUP(C3259,Customers!A:A,Customers!B:B)</f>
        <v>Customer 0536</v>
      </c>
      <c r="E3259" s="2" t="s">
        <v>421</v>
      </c>
      <c r="F3259" s="2" t="str">
        <f t="array" ref="F3259">_xlfn.XLOOKUP(E3259,Restaurants!A:A,Restaurants!B:B)</f>
        <v>Restaurant 091</v>
      </c>
      <c r="G3259" s="2" t="s">
        <v>913</v>
      </c>
      <c r="H3259" s="2" t="str">
        <f t="array" ref="H3259">_xlfn.XLOOKUP(G3259,Food_Menu!A:A,Food_Menu!B:B)</f>
        <v>Food Item 0171</v>
      </c>
      <c r="I3259" s="2">
        <f t="array" ref="I3259">_xlfn.XLOOKUP(G3259,Food_Menu!A:A,Food_Menu!D:D)</f>
        <v>583.51</v>
      </c>
      <c r="J3259" s="2" t="s">
        <v>958</v>
      </c>
      <c r="K3259" s="2" t="str">
        <f t="array" ref="K3259">_xlfn.XLOOKUP(J3259,Delivery_Partners!A:A,Delivery_Partners!B:B)</f>
        <v>Delivery Partner 030</v>
      </c>
      <c r="L3259" s="3">
        <v>1</v>
      </c>
      <c r="M3259" s="2" t="s">
        <v>23</v>
      </c>
      <c r="N3259" s="2" t="s">
        <v>24</v>
      </c>
      <c r="O3259" s="3">
        <v>20</v>
      </c>
      <c r="P3259" s="13">
        <f t="shared" si="666"/>
        <v>583.51</v>
      </c>
      <c r="Q3259" s="13" t="str">
        <f t="shared" si="667"/>
        <v>Fast</v>
      </c>
      <c r="S3259" s="21"/>
    </row>
    <row r="3260" hidden="1" customHeight="1" spans="1:19">
      <c r="A3260" s="2" t="s">
        <v>5151</v>
      </c>
      <c r="B3260" s="29" t="s">
        <v>306</v>
      </c>
      <c r="C3260" s="2" t="s">
        <v>4300</v>
      </c>
      <c r="D3260" s="2" t="str">
        <f t="array" ref="D3260">_xlfn.XLOOKUP(C3260,Customers!A:A,Customers!B:B)</f>
        <v>Customer 0145</v>
      </c>
      <c r="E3260" s="2" t="s">
        <v>298</v>
      </c>
      <c r="F3260" s="2" t="str">
        <f t="array" ref="F3260">_xlfn.XLOOKUP(E3260,Restaurants!A:A,Restaurants!B:B)</f>
        <v>Restaurant 113</v>
      </c>
      <c r="G3260" s="2" t="s">
        <v>617</v>
      </c>
      <c r="H3260" s="2" t="str">
        <f t="array" ref="H3260">_xlfn.XLOOKUP(G3260,Food_Menu!A:A,Food_Menu!B:B)</f>
        <v>Food Item 0092</v>
      </c>
      <c r="I3260" s="2"/>
      <c r="J3260" s="2" t="s">
        <v>558</v>
      </c>
      <c r="K3260" s="2" t="str">
        <f t="array" ref="K3260">_xlfn.XLOOKUP(J3260,Delivery_Partners!A:A,Delivery_Partners!B:B)</f>
        <v>Delivery Partner 070</v>
      </c>
      <c r="L3260" s="3">
        <v>2</v>
      </c>
      <c r="M3260" s="2" t="s">
        <v>101</v>
      </c>
      <c r="N3260" s="2" t="s">
        <v>55</v>
      </c>
      <c r="O3260" s="2"/>
    </row>
    <row r="3261" customHeight="1" spans="1:19">
      <c r="A3261" s="2" t="s">
        <v>5152</v>
      </c>
      <c r="B3261" s="29" t="s">
        <v>850</v>
      </c>
      <c r="C3261" s="2" t="s">
        <v>1460</v>
      </c>
      <c r="D3261" s="2" t="str">
        <f t="array" ref="D3261">_xlfn.XLOOKUP(C3261,Customers!A:A,Customers!B:B)</f>
        <v>Customer 0403</v>
      </c>
      <c r="E3261" s="2" t="s">
        <v>60</v>
      </c>
      <c r="F3261" s="2" t="str">
        <f t="array" ref="F3261">_xlfn.XLOOKUP(E3261,Restaurants!A:A,Restaurants!B:B)</f>
        <v>Restaurant 019</v>
      </c>
      <c r="G3261" s="2" t="s">
        <v>40</v>
      </c>
      <c r="H3261" s="2" t="str">
        <f t="array" ref="H3261">_xlfn.XLOOKUP(G3261,Food_Menu!A:A,Food_Menu!B:B)</f>
        <v>Food Item 0134</v>
      </c>
      <c r="I3261" s="2">
        <f t="array" ref="I3261">_xlfn.XLOOKUP(G3261,Food_Menu!A:A,Food_Menu!D:D)</f>
        <v>467.29</v>
      </c>
      <c r="J3261" s="2" t="s">
        <v>168</v>
      </c>
      <c r="K3261" s="2" t="str">
        <f t="array" ref="K3261">_xlfn.XLOOKUP(J3261,Delivery_Partners!A:A,Delivery_Partners!B:B)</f>
        <v>Delivery Partner 130</v>
      </c>
      <c r="L3261" s="3">
        <v>1</v>
      </c>
      <c r="M3261" s="2" t="s">
        <v>23</v>
      </c>
      <c r="N3261" s="2" t="s">
        <v>24</v>
      </c>
      <c r="O3261" s="3">
        <v>48</v>
      </c>
      <c r="P3261" s="13">
        <f t="shared" ref="P3261:P3268" si="668">I3261*L3261</f>
        <v>467.29</v>
      </c>
      <c r="Q3261" s="13" t="str">
        <f t="shared" ref="Q3261:Q3268" si="669">IF(O3261="","Not Delivered",IF(O3261&lt;=30,"Fast",IF(O3261&lt;=60,"Normal","Slow")))</f>
        <v>Normal</v>
      </c>
      <c r="S3261" s="21"/>
    </row>
    <row r="3262" customHeight="1" spans="1:19">
      <c r="A3262" s="2" t="s">
        <v>5153</v>
      </c>
      <c r="B3262" s="28">
        <v>45941</v>
      </c>
      <c r="C3262" s="2" t="s">
        <v>3549</v>
      </c>
      <c r="D3262" s="2" t="str">
        <f t="array" ref="D3262">_xlfn.XLOOKUP(C3262,Customers!A:A,Customers!B:B)</f>
        <v>Customer 0291</v>
      </c>
      <c r="E3262" s="2" t="s">
        <v>658</v>
      </c>
      <c r="F3262" s="2" t="str">
        <f t="array" ref="F3262">_xlfn.XLOOKUP(E3262,Restaurants!A:A,Restaurants!B:B)</f>
        <v>Restaurant 040</v>
      </c>
      <c r="G3262" s="2" t="s">
        <v>881</v>
      </c>
      <c r="H3262" s="2" t="str">
        <f t="array" ref="H3262">_xlfn.XLOOKUP(G3262,Food_Menu!A:A,Food_Menu!B:B)</f>
        <v>Food Item 0038</v>
      </c>
      <c r="I3262" s="2">
        <f t="array" ref="I3262">_xlfn.XLOOKUP(G3262,Food_Menu!A:A,Food_Menu!D:D)</f>
        <v>355.26</v>
      </c>
      <c r="J3262" s="2" t="s">
        <v>332</v>
      </c>
      <c r="K3262" s="2" t="str">
        <f t="array" ref="K3262">_xlfn.XLOOKUP(J3262,Delivery_Partners!A:A,Delivery_Partners!B:B)</f>
        <v>Delivery Partner 164</v>
      </c>
      <c r="L3262" s="3">
        <v>2</v>
      </c>
      <c r="M3262" s="2" t="s">
        <v>23</v>
      </c>
      <c r="N3262" s="2" t="s">
        <v>24</v>
      </c>
      <c r="O3262" s="3">
        <v>39</v>
      </c>
      <c r="P3262" s="13">
        <f t="shared" si="668"/>
        <v>710.52</v>
      </c>
      <c r="Q3262" s="13" t="str">
        <f t="shared" si="669"/>
        <v>Normal</v>
      </c>
      <c r="S3262" s="21"/>
    </row>
    <row r="3263" customHeight="1" spans="1:19">
      <c r="A3263" s="2" t="s">
        <v>5154</v>
      </c>
      <c r="B3263" s="28">
        <v>45809</v>
      </c>
      <c r="C3263" s="2" t="s">
        <v>1519</v>
      </c>
      <c r="D3263" s="2" t="str">
        <f t="array" ref="D3263">_xlfn.XLOOKUP(C3263,Customers!A:A,Customers!B:B)</f>
        <v>Customer 0552</v>
      </c>
      <c r="E3263" s="2" t="s">
        <v>1292</v>
      </c>
      <c r="F3263" s="2" t="str">
        <f t="array" ref="F3263">_xlfn.XLOOKUP(E3263,Restaurants!A:A,Restaurants!B:B)</f>
        <v>Restaurant 112</v>
      </c>
      <c r="G3263" s="2" t="s">
        <v>1506</v>
      </c>
      <c r="H3263" s="2" t="str">
        <f t="array" ref="H3263">_xlfn.XLOOKUP(G3263,Food_Menu!A:A,Food_Menu!B:B)</f>
        <v>Food Item 0112</v>
      </c>
      <c r="I3263" s="2">
        <f t="array" ref="I3263">_xlfn.XLOOKUP(G3263,Food_Menu!A:A,Food_Menu!D:D)</f>
        <v>97.22</v>
      </c>
      <c r="J3263" s="2" t="s">
        <v>217</v>
      </c>
      <c r="K3263" s="2" t="str">
        <f t="array" ref="K3263">_xlfn.XLOOKUP(J3263,Delivery_Partners!A:A,Delivery_Partners!B:B)</f>
        <v>Delivery Partner 044</v>
      </c>
      <c r="L3263" s="3">
        <v>2</v>
      </c>
      <c r="M3263" s="2" t="s">
        <v>23</v>
      </c>
      <c r="N3263" s="2" t="s">
        <v>74</v>
      </c>
      <c r="O3263" s="3">
        <v>16</v>
      </c>
      <c r="P3263" s="13">
        <f t="shared" si="668"/>
        <v>194.44</v>
      </c>
      <c r="Q3263" s="13" t="str">
        <f t="shared" si="669"/>
        <v>Fast</v>
      </c>
      <c r="S3263" s="21"/>
    </row>
    <row r="3264" customHeight="1" spans="1:19">
      <c r="A3264" s="2" t="s">
        <v>5155</v>
      </c>
      <c r="B3264" s="29" t="s">
        <v>2269</v>
      </c>
      <c r="C3264" s="2" t="s">
        <v>1244</v>
      </c>
      <c r="D3264" s="2" t="str">
        <f t="array" ref="D3264">_xlfn.XLOOKUP(C3264,Customers!A:A,Customers!B:B)</f>
        <v>Customer 0934</v>
      </c>
      <c r="E3264" s="2" t="s">
        <v>566</v>
      </c>
      <c r="F3264" s="2" t="str">
        <f t="array" ref="F3264">_xlfn.XLOOKUP(E3264,Restaurants!A:A,Restaurants!B:B)</f>
        <v>Restaurant 072</v>
      </c>
      <c r="G3264" s="2" t="s">
        <v>848</v>
      </c>
      <c r="H3264" s="2" t="str">
        <f t="array" ref="H3264">_xlfn.XLOOKUP(G3264,Food_Menu!A:A,Food_Menu!B:B)</f>
        <v>Food Item 0065</v>
      </c>
      <c r="I3264" s="2">
        <f t="array" ref="I3264">_xlfn.XLOOKUP(G3264,Food_Menu!A:A,Food_Menu!D:D)</f>
        <v>105.31</v>
      </c>
      <c r="J3264" s="2" t="s">
        <v>927</v>
      </c>
      <c r="K3264" s="2" t="str">
        <f t="array" ref="K3264">_xlfn.XLOOKUP(J3264,Delivery_Partners!A:A,Delivery_Partners!B:B)</f>
        <v>Delivery Partner 103</v>
      </c>
      <c r="L3264" s="3">
        <v>1</v>
      </c>
      <c r="M3264" s="2" t="s">
        <v>23</v>
      </c>
      <c r="N3264" s="2" t="s">
        <v>55</v>
      </c>
      <c r="O3264" s="3">
        <v>23</v>
      </c>
      <c r="P3264" s="13">
        <f t="shared" si="668"/>
        <v>105.31</v>
      </c>
      <c r="Q3264" s="13" t="str">
        <f t="shared" si="669"/>
        <v>Fast</v>
      </c>
      <c r="S3264" s="21"/>
    </row>
    <row r="3265" customHeight="1" spans="1:19">
      <c r="A3265" s="2" t="s">
        <v>5156</v>
      </c>
      <c r="B3265" s="29" t="s">
        <v>546</v>
      </c>
      <c r="C3265" s="2" t="s">
        <v>5157</v>
      </c>
      <c r="D3265" s="2" t="str">
        <f t="array" ref="D3265">_xlfn.XLOOKUP(C3265,Customers!A:A,Customers!B:B)</f>
        <v>Customer 0541</v>
      </c>
      <c r="E3265" s="2" t="s">
        <v>702</v>
      </c>
      <c r="F3265" s="2" t="str">
        <f t="array" ref="F3265">_xlfn.XLOOKUP(E3265,Restaurants!A:A,Restaurants!B:B)</f>
        <v>Restaurant 025</v>
      </c>
      <c r="G3265" s="2" t="s">
        <v>53</v>
      </c>
      <c r="H3265" s="2" t="str">
        <f t="array" ref="H3265">_xlfn.XLOOKUP(G3265,Food_Menu!A:A,Food_Menu!B:B)</f>
        <v>Food Item 0205</v>
      </c>
      <c r="I3265" s="2">
        <f t="array" ref="I3265">_xlfn.XLOOKUP(G3265,Food_Menu!A:A,Food_Menu!D:D)</f>
        <v>175.36</v>
      </c>
      <c r="J3265" s="2" t="s">
        <v>707</v>
      </c>
      <c r="K3265" s="2" t="str">
        <f t="array" ref="K3265">_xlfn.XLOOKUP(J3265,Delivery_Partners!A:A,Delivery_Partners!B:B)</f>
        <v>Delivery Partner 171</v>
      </c>
      <c r="L3265" s="3">
        <v>4</v>
      </c>
      <c r="M3265" s="2" t="s">
        <v>23</v>
      </c>
      <c r="N3265" s="2" t="s">
        <v>55</v>
      </c>
      <c r="O3265" s="3">
        <v>34</v>
      </c>
      <c r="P3265" s="13">
        <f t="shared" si="668"/>
        <v>701.44</v>
      </c>
      <c r="Q3265" s="13" t="str">
        <f t="shared" si="669"/>
        <v>Normal</v>
      </c>
      <c r="S3265" s="21"/>
    </row>
    <row r="3266" customHeight="1" spans="1:19">
      <c r="A3266" s="2" t="s">
        <v>5158</v>
      </c>
      <c r="B3266" s="29" t="s">
        <v>2741</v>
      </c>
      <c r="C3266" s="2" t="s">
        <v>2804</v>
      </c>
      <c r="D3266" s="2" t="str">
        <f t="array" ref="D3266">_xlfn.XLOOKUP(C3266,Customers!A:A,Customers!B:B)</f>
        <v>Customer 0669</v>
      </c>
      <c r="E3266" s="2" t="s">
        <v>366</v>
      </c>
      <c r="F3266" s="2" t="str">
        <f t="array" ref="F3266">_xlfn.XLOOKUP(E3266,Restaurants!A:A,Restaurants!B:B)</f>
        <v>Restaurant 073</v>
      </c>
      <c r="G3266" s="2" t="s">
        <v>946</v>
      </c>
      <c r="H3266" s="2" t="str">
        <f t="array" ref="H3266">_xlfn.XLOOKUP(G3266,Food_Menu!A:A,Food_Menu!B:B)</f>
        <v>Food Item 0081</v>
      </c>
      <c r="I3266" s="2">
        <f t="array" ref="I3266">_xlfn.XLOOKUP(G3266,Food_Menu!A:A,Food_Menu!D:D)</f>
        <v>453.95</v>
      </c>
      <c r="J3266" s="2" t="s">
        <v>139</v>
      </c>
      <c r="K3266" s="2" t="str">
        <f t="array" ref="K3266">_xlfn.XLOOKUP(J3266,Delivery_Partners!A:A,Delivery_Partners!B:B)</f>
        <v>Delivery Partner 109</v>
      </c>
      <c r="L3266" s="3">
        <v>3</v>
      </c>
      <c r="M3266" s="2" t="s">
        <v>23</v>
      </c>
      <c r="N3266" s="2" t="s">
        <v>74</v>
      </c>
      <c r="O3266" s="3">
        <v>32</v>
      </c>
      <c r="P3266" s="13">
        <f t="shared" si="668"/>
        <v>1361.85</v>
      </c>
      <c r="Q3266" s="13" t="str">
        <f t="shared" si="669"/>
        <v>Normal</v>
      </c>
      <c r="S3266" s="21"/>
    </row>
    <row r="3267" customHeight="1" spans="1:19">
      <c r="A3267" s="2" t="s">
        <v>5159</v>
      </c>
      <c r="B3267" s="28">
        <v>45664</v>
      </c>
      <c r="C3267" s="2" t="s">
        <v>3716</v>
      </c>
      <c r="D3267" s="2" t="str">
        <f t="array" ref="D3267">_xlfn.XLOOKUP(C3267,Customers!A:A,Customers!B:B)</f>
        <v>Customer 0172</v>
      </c>
      <c r="E3267" s="2" t="s">
        <v>105</v>
      </c>
      <c r="F3267" s="2" t="str">
        <f t="array" ref="F3267">_xlfn.XLOOKUP(E3267,Restaurants!A:A,Restaurants!B:B)</f>
        <v>Restaurant 106</v>
      </c>
      <c r="G3267" s="2" t="s">
        <v>2095</v>
      </c>
      <c r="H3267" s="2" t="str">
        <f t="array" ref="H3267">_xlfn.XLOOKUP(G3267,Food_Menu!A:A,Food_Menu!B:B)</f>
        <v>Food Item 0087</v>
      </c>
      <c r="I3267" s="2">
        <f t="array" ref="I3267">_xlfn.XLOOKUP(G3267,Food_Menu!A:A,Food_Menu!D:D)</f>
        <v>288.34</v>
      </c>
      <c r="J3267" s="2" t="s">
        <v>1716</v>
      </c>
      <c r="K3267" s="2" t="str">
        <f t="array" ref="K3267">_xlfn.XLOOKUP(J3267,Delivery_Partners!A:A,Delivery_Partners!B:B)</f>
        <v>Delivery Partner 042</v>
      </c>
      <c r="L3267" s="3">
        <v>1</v>
      </c>
      <c r="M3267" s="2" t="s">
        <v>23</v>
      </c>
      <c r="N3267" s="2" t="s">
        <v>24</v>
      </c>
      <c r="O3267" s="3">
        <v>32</v>
      </c>
      <c r="P3267" s="13">
        <f t="shared" si="668"/>
        <v>288.34</v>
      </c>
      <c r="Q3267" s="13" t="str">
        <f t="shared" si="669"/>
        <v>Normal</v>
      </c>
      <c r="S3267" s="21"/>
    </row>
    <row r="3268" customHeight="1" spans="1:19">
      <c r="A3268" s="2" t="s">
        <v>5160</v>
      </c>
      <c r="B3268" s="29" t="s">
        <v>629</v>
      </c>
      <c r="C3268" s="2" t="s">
        <v>292</v>
      </c>
      <c r="D3268" s="2" t="str">
        <f t="array" ref="D3268">_xlfn.XLOOKUP(C3268,Customers!A:A,Customers!B:B)</f>
        <v>Customer 0136</v>
      </c>
      <c r="E3268" s="2" t="s">
        <v>623</v>
      </c>
      <c r="F3268" s="2" t="str">
        <f t="array" ref="F3268">_xlfn.XLOOKUP(E3268,Restaurants!A:A,Restaurants!B:B)</f>
        <v>Restaurant 045</v>
      </c>
      <c r="G3268" s="2" t="s">
        <v>290</v>
      </c>
      <c r="H3268" s="2" t="str">
        <f t="array" ref="H3268">_xlfn.XLOOKUP(G3268,Food_Menu!A:A,Food_Menu!B:B)</f>
        <v>Food Item 0089</v>
      </c>
      <c r="I3268" s="2">
        <f t="array" ref="I3268">_xlfn.XLOOKUP(G3268,Food_Menu!A:A,Food_Menu!D:D)</f>
        <v>262.73</v>
      </c>
      <c r="J3268" s="2" t="s">
        <v>123</v>
      </c>
      <c r="K3268" s="2" t="str">
        <f t="array" ref="K3268">_xlfn.XLOOKUP(J3268,Delivery_Partners!A:A,Delivery_Partners!B:B)</f>
        <v>Delivery Partner 106</v>
      </c>
      <c r="L3268" s="3">
        <v>1</v>
      </c>
      <c r="M3268" s="2" t="s">
        <v>23</v>
      </c>
      <c r="N3268" s="2" t="s">
        <v>55</v>
      </c>
      <c r="O3268" s="3">
        <v>32</v>
      </c>
      <c r="P3268" s="13">
        <f t="shared" si="668"/>
        <v>262.73</v>
      </c>
      <c r="Q3268" s="13" t="str">
        <f t="shared" si="669"/>
        <v>Normal</v>
      </c>
      <c r="S3268" s="21"/>
    </row>
    <row r="3269" hidden="1" customHeight="1" spans="1:19">
      <c r="A3269" s="2" t="s">
        <v>5161</v>
      </c>
      <c r="B3269" s="29" t="s">
        <v>1836</v>
      </c>
      <c r="C3269" s="2" t="s">
        <v>682</v>
      </c>
      <c r="D3269" s="2" t="str">
        <f t="array" ref="D3269">_xlfn.XLOOKUP(C3269,Customers!A:A,Customers!B:B)</f>
        <v>Customer 1172</v>
      </c>
      <c r="E3269" s="2" t="s">
        <v>89</v>
      </c>
      <c r="F3269" s="2" t="str">
        <f t="array" ref="F3269">_xlfn.XLOOKUP(E3269,Restaurants!A:A,Restaurants!B:B)</f>
        <v>Restaurant 059</v>
      </c>
      <c r="G3269" s="2" t="s">
        <v>591</v>
      </c>
      <c r="H3269" s="2" t="str">
        <f t="array" ref="H3269">_xlfn.XLOOKUP(G3269,Food_Menu!A:A,Food_Menu!B:B)</f>
        <v>Food Item 0199</v>
      </c>
      <c r="I3269" s="2"/>
      <c r="J3269" s="2" t="s">
        <v>337</v>
      </c>
      <c r="K3269" s="2" t="str">
        <f t="array" ref="K3269">_xlfn.XLOOKUP(J3269,Delivery_Partners!A:A,Delivery_Partners!B:B)</f>
        <v>Delivery Partner 004</v>
      </c>
      <c r="L3269" s="3">
        <v>3</v>
      </c>
      <c r="M3269" s="2" t="s">
        <v>101</v>
      </c>
      <c r="N3269" s="2" t="s">
        <v>24</v>
      </c>
      <c r="O3269" s="2"/>
    </row>
    <row r="3270" customHeight="1" spans="1:19">
      <c r="A3270" s="2" t="s">
        <v>5162</v>
      </c>
      <c r="B3270" s="29" t="s">
        <v>1049</v>
      </c>
      <c r="C3270" s="2" t="s">
        <v>5143</v>
      </c>
      <c r="D3270" s="2" t="str">
        <f t="array" ref="D3270">_xlfn.XLOOKUP(C3270,Customers!A:A,Customers!B:B)</f>
        <v>Customer 0744</v>
      </c>
      <c r="E3270" s="2" t="s">
        <v>712</v>
      </c>
      <c r="F3270" s="2" t="str">
        <f t="array" ref="F3270">_xlfn.XLOOKUP(E3270,Restaurants!A:A,Restaurants!B:B)</f>
        <v>Restaurant 074</v>
      </c>
      <c r="G3270" s="2" t="s">
        <v>1083</v>
      </c>
      <c r="H3270" s="2" t="str">
        <f t="array" ref="H3270">_xlfn.XLOOKUP(G3270,Food_Menu!A:A,Food_Menu!B:B)</f>
        <v>Food Item 0206</v>
      </c>
      <c r="I3270" s="2">
        <f t="array" ref="I3270">_xlfn.XLOOKUP(G3270,Food_Menu!A:A,Food_Menu!D:D)</f>
        <v>635.73</v>
      </c>
      <c r="J3270" s="2" t="s">
        <v>251</v>
      </c>
      <c r="K3270" s="2" t="str">
        <f t="array" ref="K3270">_xlfn.XLOOKUP(J3270,Delivery_Partners!A:A,Delivery_Partners!B:B)</f>
        <v>Delivery Partner 089</v>
      </c>
      <c r="L3270" s="3">
        <v>1</v>
      </c>
      <c r="M3270" s="2" t="s">
        <v>23</v>
      </c>
      <c r="N3270" s="2" t="s">
        <v>55</v>
      </c>
      <c r="O3270" s="3">
        <v>45</v>
      </c>
      <c r="P3270" s="13">
        <f t="shared" ref="P3270:P3276" si="670">I3270*L3270</f>
        <v>635.73</v>
      </c>
      <c r="Q3270" s="13" t="str">
        <f t="shared" ref="Q3270:Q3276" si="671">IF(O3270="","Not Delivered",IF(O3270&lt;=30,"Fast",IF(O3270&lt;=60,"Normal","Slow")))</f>
        <v>Normal</v>
      </c>
      <c r="S3270" s="21"/>
    </row>
    <row r="3271" customHeight="1" spans="1:19">
      <c r="A3271" s="2" t="s">
        <v>5163</v>
      </c>
      <c r="B3271" s="28">
        <v>45970</v>
      </c>
      <c r="C3271" s="2" t="s">
        <v>788</v>
      </c>
      <c r="D3271" s="2" t="str">
        <f t="array" ref="D3271">_xlfn.XLOOKUP(C3271,Customers!A:A,Customers!B:B)</f>
        <v>Customer 0019</v>
      </c>
      <c r="E3271" s="2" t="s">
        <v>245</v>
      </c>
      <c r="F3271" s="2" t="str">
        <f t="array" ref="F3271">_xlfn.XLOOKUP(E3271,Restaurants!A:A,Restaurants!B:B)</f>
        <v>Restaurant 101</v>
      </c>
      <c r="G3271" s="2" t="s">
        <v>1809</v>
      </c>
      <c r="H3271" s="2" t="str">
        <f t="array" ref="H3271">_xlfn.XLOOKUP(G3271,Food_Menu!A:A,Food_Menu!B:B)</f>
        <v>Food Item 0095</v>
      </c>
      <c r="I3271" s="2">
        <f t="array" ref="I3271">_xlfn.XLOOKUP(G3271,Food_Menu!A:A,Food_Menu!D:D)</f>
        <v>461.01</v>
      </c>
      <c r="J3271" s="2" t="s">
        <v>927</v>
      </c>
      <c r="K3271" s="2" t="str">
        <f t="array" ref="K3271">_xlfn.XLOOKUP(J3271,Delivery_Partners!A:A,Delivery_Partners!B:B)</f>
        <v>Delivery Partner 103</v>
      </c>
      <c r="L3271" s="3">
        <v>4</v>
      </c>
      <c r="M3271" s="2" t="s">
        <v>23</v>
      </c>
      <c r="N3271" s="2" t="s">
        <v>42</v>
      </c>
      <c r="O3271" s="3">
        <v>43</v>
      </c>
      <c r="P3271" s="13">
        <f t="shared" si="670"/>
        <v>1844.04</v>
      </c>
      <c r="Q3271" s="13" t="str">
        <f t="shared" si="671"/>
        <v>Normal</v>
      </c>
      <c r="S3271" s="21"/>
    </row>
    <row r="3272" customHeight="1" spans="1:19">
      <c r="A3272" s="2" t="s">
        <v>5164</v>
      </c>
      <c r="B3272" s="29" t="s">
        <v>2792</v>
      </c>
      <c r="C3272" s="2" t="s">
        <v>551</v>
      </c>
      <c r="D3272" s="2" t="str">
        <f t="array" ref="D3272">_xlfn.XLOOKUP(C3272,Customers!A:A,Customers!B:B)</f>
        <v>Customer 0679</v>
      </c>
      <c r="E3272" s="2" t="s">
        <v>526</v>
      </c>
      <c r="F3272" s="2" t="str">
        <f t="array" ref="F3272">_xlfn.XLOOKUP(E3272,Restaurants!A:A,Restaurants!B:B)</f>
        <v>Restaurant 068</v>
      </c>
      <c r="G3272" s="2" t="s">
        <v>221</v>
      </c>
      <c r="H3272" s="2" t="str">
        <f t="array" ref="H3272">_xlfn.XLOOKUP(G3272,Food_Menu!A:A,Food_Menu!B:B)</f>
        <v>Food Item 0220</v>
      </c>
      <c r="I3272" s="2">
        <f t="array" ref="I3272">_xlfn.XLOOKUP(G3272,Food_Menu!A:A,Food_Menu!D:D)</f>
        <v>194.15</v>
      </c>
      <c r="J3272" s="2" t="s">
        <v>277</v>
      </c>
      <c r="K3272" s="2" t="str">
        <f t="array" ref="K3272">_xlfn.XLOOKUP(J3272,Delivery_Partners!A:A,Delivery_Partners!B:B)</f>
        <v>Delivery Partner 011</v>
      </c>
      <c r="L3272" s="3">
        <v>1</v>
      </c>
      <c r="M3272" s="2" t="s">
        <v>23</v>
      </c>
      <c r="N3272" s="2" t="s">
        <v>74</v>
      </c>
      <c r="O3272" s="3">
        <v>41</v>
      </c>
      <c r="P3272" s="13">
        <f t="shared" si="670"/>
        <v>194.15</v>
      </c>
      <c r="Q3272" s="13" t="str">
        <f t="shared" si="671"/>
        <v>Normal</v>
      </c>
      <c r="S3272" s="21"/>
    </row>
    <row r="3273" customHeight="1" spans="1:19">
      <c r="A3273" s="2" t="s">
        <v>5165</v>
      </c>
      <c r="B3273" s="29" t="s">
        <v>284</v>
      </c>
      <c r="C3273" s="2" t="s">
        <v>3551</v>
      </c>
      <c r="D3273" s="2" t="str">
        <f t="array" ref="D3273">_xlfn.XLOOKUP(C3273,Customers!A:A,Customers!B:B)</f>
        <v>Customer 0013</v>
      </c>
      <c r="E3273" s="2" t="s">
        <v>706</v>
      </c>
      <c r="F3273" s="2" t="str">
        <f t="array" ref="F3273">_xlfn.XLOOKUP(E3273,Restaurants!A:A,Restaurants!B:B)</f>
        <v>Restaurant 115</v>
      </c>
      <c r="G3273" s="2" t="s">
        <v>852</v>
      </c>
      <c r="H3273" s="2" t="str">
        <f t="array" ref="H3273">_xlfn.XLOOKUP(G3273,Food_Menu!A:A,Food_Menu!B:B)</f>
        <v>Food Item 0167</v>
      </c>
      <c r="I3273" s="2">
        <f t="array" ref="I3273">_xlfn.XLOOKUP(G3273,Food_Menu!A:A,Food_Menu!D:D)</f>
        <v>250.66</v>
      </c>
      <c r="J3273" s="2" t="s">
        <v>942</v>
      </c>
      <c r="K3273" s="2" t="str">
        <f t="array" ref="K3273">_xlfn.XLOOKUP(J3273,Delivery_Partners!A:A,Delivery_Partners!B:B)</f>
        <v>Delivery Partner 037</v>
      </c>
      <c r="L3273" s="3">
        <v>2</v>
      </c>
      <c r="M3273" s="2" t="s">
        <v>23</v>
      </c>
      <c r="N3273" s="2" t="s">
        <v>24</v>
      </c>
      <c r="O3273" s="3">
        <v>40</v>
      </c>
      <c r="P3273" s="13">
        <f t="shared" si="670"/>
        <v>501.32</v>
      </c>
      <c r="Q3273" s="13" t="str">
        <f t="shared" si="671"/>
        <v>Normal</v>
      </c>
      <c r="S3273" s="21"/>
    </row>
    <row r="3274" customHeight="1" spans="1:19">
      <c r="A3274" s="2" t="s">
        <v>5166</v>
      </c>
      <c r="B3274" s="29" t="s">
        <v>1092</v>
      </c>
      <c r="C3274" s="2" t="s">
        <v>1637</v>
      </c>
      <c r="D3274" s="2" t="str">
        <f t="array" ref="D3274">_xlfn.XLOOKUP(C3274,Customers!A:A,Customers!B:B)</f>
        <v>Customer 0093</v>
      </c>
      <c r="E3274" s="2" t="s">
        <v>421</v>
      </c>
      <c r="F3274" s="2" t="str">
        <f t="array" ref="F3274">_xlfn.XLOOKUP(E3274,Restaurants!A:A,Restaurants!B:B)</f>
        <v>Restaurant 091</v>
      </c>
      <c r="G3274" s="2" t="s">
        <v>1009</v>
      </c>
      <c r="H3274" s="2" t="str">
        <f t="array" ref="H3274">_xlfn.XLOOKUP(G3274,Food_Menu!A:A,Food_Menu!B:B)</f>
        <v>Food Item 0187</v>
      </c>
      <c r="I3274" s="2">
        <f t="array" ref="I3274">_xlfn.XLOOKUP(G3274,Food_Menu!A:A,Food_Menu!D:D)</f>
        <v>496.25</v>
      </c>
      <c r="J3274" s="2" t="s">
        <v>1104</v>
      </c>
      <c r="K3274" s="2" t="str">
        <f t="array" ref="K3274">_xlfn.XLOOKUP(J3274,Delivery_Partners!A:A,Delivery_Partners!B:B)</f>
        <v>Delivery Partner 178</v>
      </c>
      <c r="L3274" s="3">
        <v>2</v>
      </c>
      <c r="M3274" s="2" t="s">
        <v>23</v>
      </c>
      <c r="N3274" s="2" t="s">
        <v>42</v>
      </c>
      <c r="O3274" s="3">
        <v>32</v>
      </c>
      <c r="P3274" s="13">
        <f t="shared" si="670"/>
        <v>992.5</v>
      </c>
      <c r="Q3274" s="13" t="str">
        <f t="shared" si="671"/>
        <v>Normal</v>
      </c>
      <c r="S3274" s="21"/>
    </row>
    <row r="3275" customHeight="1" spans="1:19">
      <c r="A3275" s="2" t="s">
        <v>5167</v>
      </c>
      <c r="B3275" s="28">
        <v>45940</v>
      </c>
      <c r="C3275" s="2" t="s">
        <v>3532</v>
      </c>
      <c r="D3275" s="2" t="str">
        <f t="array" ref="D3275">_xlfn.XLOOKUP(C3275,Customers!A:A,Customers!B:B)</f>
        <v>Customer 0449</v>
      </c>
      <c r="E3275" s="2" t="s">
        <v>193</v>
      </c>
      <c r="F3275" s="2" t="str">
        <f t="array" ref="F3275">_xlfn.XLOOKUP(E3275,Restaurants!A:A,Restaurants!B:B)</f>
        <v>Restaurant 051</v>
      </c>
      <c r="G3275" s="2" t="s">
        <v>367</v>
      </c>
      <c r="H3275" s="2" t="str">
        <f t="array" ref="H3275">_xlfn.XLOOKUP(G3275,Food_Menu!A:A,Food_Menu!B:B)</f>
        <v>Food Item 0202</v>
      </c>
      <c r="I3275" s="2">
        <f t="array" ref="I3275">_xlfn.XLOOKUP(G3275,Food_Menu!A:A,Food_Menu!D:D)</f>
        <v>596.93</v>
      </c>
      <c r="J3275" s="2" t="s">
        <v>91</v>
      </c>
      <c r="K3275" s="2" t="str">
        <f t="array" ref="K3275">_xlfn.XLOOKUP(J3275,Delivery_Partners!A:A,Delivery_Partners!B:B)</f>
        <v>Delivery Partner 114</v>
      </c>
      <c r="L3275" s="3">
        <v>1</v>
      </c>
      <c r="M3275" s="2" t="s">
        <v>23</v>
      </c>
      <c r="N3275" s="2" t="s">
        <v>24</v>
      </c>
      <c r="O3275" s="3">
        <v>28</v>
      </c>
      <c r="P3275" s="13">
        <f t="shared" si="670"/>
        <v>596.93</v>
      </c>
      <c r="Q3275" s="13" t="str">
        <f t="shared" si="671"/>
        <v>Fast</v>
      </c>
      <c r="S3275" s="21"/>
    </row>
    <row r="3276" customHeight="1" spans="1:19">
      <c r="A3276" s="2" t="s">
        <v>5168</v>
      </c>
      <c r="B3276" s="29" t="s">
        <v>830</v>
      </c>
      <c r="C3276" s="2" t="s">
        <v>1897</v>
      </c>
      <c r="D3276" s="2" t="str">
        <f t="array" ref="D3276">_xlfn.XLOOKUP(C3276,Customers!A:A,Customers!B:B)</f>
        <v>Customer 0788</v>
      </c>
      <c r="E3276" s="2" t="s">
        <v>89</v>
      </c>
      <c r="F3276" s="2" t="str">
        <f t="array" ref="F3276">_xlfn.XLOOKUP(E3276,Restaurants!A:A,Restaurants!B:B)</f>
        <v>Restaurant 059</v>
      </c>
      <c r="G3276" s="2" t="s">
        <v>635</v>
      </c>
      <c r="H3276" s="2" t="str">
        <f t="array" ref="H3276">_xlfn.XLOOKUP(G3276,Food_Menu!A:A,Food_Menu!B:B)</f>
        <v>Food Item 0074</v>
      </c>
      <c r="I3276" s="2">
        <f t="array" ref="I3276">_xlfn.XLOOKUP(G3276,Food_Menu!A:A,Food_Menu!D:D)</f>
        <v>205.43</v>
      </c>
      <c r="J3276" s="2" t="s">
        <v>443</v>
      </c>
      <c r="K3276" s="2" t="str">
        <f t="array" ref="K3276">_xlfn.XLOOKUP(J3276,Delivery_Partners!A:A,Delivery_Partners!B:B)</f>
        <v>Delivery Partner 083</v>
      </c>
      <c r="L3276" s="3">
        <v>2</v>
      </c>
      <c r="M3276" s="2" t="s">
        <v>23</v>
      </c>
      <c r="N3276" s="2" t="s">
        <v>55</v>
      </c>
      <c r="O3276" s="3">
        <v>23</v>
      </c>
      <c r="P3276" s="13">
        <f t="shared" si="670"/>
        <v>410.86</v>
      </c>
      <c r="Q3276" s="13" t="str">
        <f t="shared" si="671"/>
        <v>Fast</v>
      </c>
      <c r="S3276" s="21"/>
    </row>
    <row r="3277" hidden="1" customHeight="1" spans="1:19">
      <c r="A3277" s="2" t="s">
        <v>5169</v>
      </c>
      <c r="B3277" s="29" t="s">
        <v>780</v>
      </c>
      <c r="C3277" s="2" t="s">
        <v>1710</v>
      </c>
      <c r="D3277" s="2" t="str">
        <f t="array" ref="D3277">_xlfn.XLOOKUP(C3277,Customers!A:A,Customers!B:B)</f>
        <v>Customer 0745</v>
      </c>
      <c r="E3277" s="2" t="s">
        <v>1342</v>
      </c>
      <c r="F3277" s="2" t="str">
        <f t="array" ref="F3277">_xlfn.XLOOKUP(E3277,Restaurants!A:A,Restaurants!B:B)</f>
        <v>Restaurant 084</v>
      </c>
      <c r="G3277" s="2" t="s">
        <v>1180</v>
      </c>
      <c r="H3277" s="2" t="str">
        <f t="array" ref="H3277">_xlfn.XLOOKUP(G3277,Food_Menu!A:A,Food_Menu!B:B)</f>
        <v>Food Item 0122</v>
      </c>
      <c r="I3277" s="2"/>
      <c r="J3277" s="2" t="s">
        <v>1716</v>
      </c>
      <c r="K3277" s="2" t="str">
        <f t="array" ref="K3277">_xlfn.XLOOKUP(J3277,Delivery_Partners!A:A,Delivery_Partners!B:B)</f>
        <v>Delivery Partner 042</v>
      </c>
      <c r="L3277" s="3">
        <v>1</v>
      </c>
      <c r="M3277" s="2" t="s">
        <v>101</v>
      </c>
      <c r="N3277" s="2" t="s">
        <v>74</v>
      </c>
      <c r="O3277" s="2"/>
    </row>
    <row r="3278" customHeight="1" spans="1:19">
      <c r="A3278" s="2" t="s">
        <v>5170</v>
      </c>
      <c r="B3278" s="28">
        <v>45874</v>
      </c>
      <c r="C3278" s="2" t="s">
        <v>5171</v>
      </c>
      <c r="D3278" s="2" t="str">
        <f t="array" ref="D3278">_xlfn.XLOOKUP(C3278,Customers!A:A,Customers!B:B)</f>
        <v>Customer 0950</v>
      </c>
      <c r="E3278" s="2" t="s">
        <v>603</v>
      </c>
      <c r="F3278" s="2" t="str">
        <f t="array" ref="F3278">_xlfn.XLOOKUP(E3278,Restaurants!A:A,Restaurants!B:B)</f>
        <v>Restaurant 009</v>
      </c>
      <c r="G3278" s="2" t="s">
        <v>1272</v>
      </c>
      <c r="H3278" s="2" t="str">
        <f t="array" ref="H3278">_xlfn.XLOOKUP(G3278,Food_Menu!A:A,Food_Menu!B:B)</f>
        <v>Food Item 0063</v>
      </c>
      <c r="I3278" s="2">
        <f t="array" ref="I3278">_xlfn.XLOOKUP(G3278,Food_Menu!A:A,Food_Menu!D:D)</f>
        <v>539.41</v>
      </c>
      <c r="J3278" s="2" t="s">
        <v>427</v>
      </c>
      <c r="K3278" s="2" t="str">
        <f t="array" ref="K3278">_xlfn.XLOOKUP(J3278,Delivery_Partners!A:A,Delivery_Partners!B:B)</f>
        <v>Delivery Partner 023</v>
      </c>
      <c r="L3278" s="3">
        <v>1</v>
      </c>
      <c r="M3278" s="2" t="s">
        <v>23</v>
      </c>
      <c r="N3278" s="2" t="s">
        <v>55</v>
      </c>
      <c r="O3278" s="3">
        <v>35</v>
      </c>
      <c r="P3278" s="13">
        <f t="shared" ref="P3278:P3285" si="672">I3278*L3278</f>
        <v>539.41</v>
      </c>
      <c r="Q3278" s="13" t="str">
        <f t="shared" ref="Q3278:Q3285" si="673">IF(O3278="","Not Delivered",IF(O3278&lt;=30,"Fast",IF(O3278&lt;=60,"Normal","Slow")))</f>
        <v>Normal</v>
      </c>
      <c r="S3278" s="21"/>
    </row>
    <row r="3279" customHeight="1" spans="1:19">
      <c r="A3279" s="2" t="s">
        <v>5172</v>
      </c>
      <c r="B3279" s="29" t="s">
        <v>2823</v>
      </c>
      <c r="C3279" s="2" t="s">
        <v>770</v>
      </c>
      <c r="D3279" s="2" t="str">
        <f t="array" ref="D3279">_xlfn.XLOOKUP(C3279,Customers!A:A,Customers!B:B)</f>
        <v>Customer 0216</v>
      </c>
      <c r="E3279" s="2" t="s">
        <v>376</v>
      </c>
      <c r="F3279" s="2" t="str">
        <f t="array" ref="F3279">_xlfn.XLOOKUP(E3279,Restaurants!A:A,Restaurants!B:B)</f>
        <v>Restaurant 028</v>
      </c>
      <c r="G3279" s="2" t="s">
        <v>346</v>
      </c>
      <c r="H3279" s="2" t="str">
        <f t="array" ref="H3279">_xlfn.XLOOKUP(G3279,Food_Menu!A:A,Food_Menu!B:B)</f>
        <v>Food Item 0069</v>
      </c>
      <c r="I3279" s="2">
        <f t="array" ref="I3279">_xlfn.XLOOKUP(G3279,Food_Menu!A:A,Food_Menu!D:D)</f>
        <v>622.23</v>
      </c>
      <c r="J3279" s="2" t="s">
        <v>1443</v>
      </c>
      <c r="K3279" s="2" t="str">
        <f t="array" ref="K3279">_xlfn.XLOOKUP(J3279,Delivery_Partners!A:A,Delivery_Partners!B:B)</f>
        <v>Delivery Partner 078</v>
      </c>
      <c r="L3279" s="3">
        <v>1</v>
      </c>
      <c r="M3279" s="2" t="s">
        <v>23</v>
      </c>
      <c r="N3279" s="2" t="s">
        <v>55</v>
      </c>
      <c r="O3279" s="3">
        <v>15</v>
      </c>
      <c r="P3279" s="13">
        <f t="shared" si="672"/>
        <v>622.23</v>
      </c>
      <c r="Q3279" s="13" t="str">
        <f t="shared" si="673"/>
        <v>Fast</v>
      </c>
      <c r="S3279" s="21"/>
    </row>
    <row r="3280" customHeight="1" spans="1:19">
      <c r="A3280" s="2" t="s">
        <v>5173</v>
      </c>
      <c r="B3280" s="28">
        <v>45938</v>
      </c>
      <c r="C3280" s="2" t="s">
        <v>26</v>
      </c>
      <c r="D3280" s="2" t="str">
        <f t="array" ref="D3280">_xlfn.XLOOKUP(C3280,Customers!A:A,Customers!B:B)</f>
        <v>Customer 0231</v>
      </c>
      <c r="E3280" s="2" t="s">
        <v>230</v>
      </c>
      <c r="F3280" s="2" t="str">
        <f t="array" ref="F3280">_xlfn.XLOOKUP(E3280,Restaurants!A:A,Restaurants!B:B)</f>
        <v>Restaurant 029</v>
      </c>
      <c r="G3280" s="2" t="s">
        <v>1185</v>
      </c>
      <c r="H3280" s="2" t="str">
        <f t="array" ref="H3280">_xlfn.XLOOKUP(G3280,Food_Menu!A:A,Food_Menu!B:B)</f>
        <v>Food Item 0103</v>
      </c>
      <c r="I3280" s="2">
        <f t="array" ref="I3280">_xlfn.XLOOKUP(G3280,Food_Menu!A:A,Food_Menu!D:D)</f>
        <v>421.35</v>
      </c>
      <c r="J3280" s="2" t="s">
        <v>304</v>
      </c>
      <c r="K3280" s="2" t="str">
        <f t="array" ref="K3280">_xlfn.XLOOKUP(J3280,Delivery_Partners!A:A,Delivery_Partners!B:B)</f>
        <v>Delivery Partner 099</v>
      </c>
      <c r="L3280" s="3">
        <v>1</v>
      </c>
      <c r="M3280" s="2" t="s">
        <v>23</v>
      </c>
      <c r="N3280" s="2" t="s">
        <v>42</v>
      </c>
      <c r="O3280" s="3">
        <v>35</v>
      </c>
      <c r="P3280" s="13">
        <f t="shared" si="672"/>
        <v>421.35</v>
      </c>
      <c r="Q3280" s="13" t="str">
        <f t="shared" si="673"/>
        <v>Normal</v>
      </c>
      <c r="S3280" s="21"/>
    </row>
    <row r="3281" customHeight="1" spans="1:19">
      <c r="A3281" s="2" t="s">
        <v>5174</v>
      </c>
      <c r="B3281" s="29" t="s">
        <v>645</v>
      </c>
      <c r="C3281" s="2" t="s">
        <v>2584</v>
      </c>
      <c r="D3281" s="2" t="str">
        <f t="array" ref="D3281">_xlfn.XLOOKUP(C3281,Customers!A:A,Customers!B:B)</f>
        <v>Customer 0640</v>
      </c>
      <c r="E3281" s="2" t="s">
        <v>182</v>
      </c>
      <c r="F3281" s="2" t="str">
        <f t="array" ref="F3281">_xlfn.XLOOKUP(E3281,Restaurants!A:A,Restaurants!B:B)</f>
        <v>Restaurant 097</v>
      </c>
      <c r="G3281" s="2" t="s">
        <v>266</v>
      </c>
      <c r="H3281" s="2" t="str">
        <f t="array" ref="H3281">_xlfn.XLOOKUP(G3281,Food_Menu!A:A,Food_Menu!B:B)</f>
        <v>Food Item 0012</v>
      </c>
      <c r="I3281" s="2">
        <f t="array" ref="I3281">_xlfn.XLOOKUP(G3281,Food_Menu!A:A,Food_Menu!D:D)</f>
        <v>390.14</v>
      </c>
      <c r="J3281" s="2" t="s">
        <v>2158</v>
      </c>
      <c r="K3281" s="2" t="str">
        <f t="array" ref="K3281">_xlfn.XLOOKUP(J3281,Delivery_Partners!A:A,Delivery_Partners!B:B)</f>
        <v>Delivery Partner 033</v>
      </c>
      <c r="L3281" s="3">
        <v>1</v>
      </c>
      <c r="M3281" s="2" t="s">
        <v>23</v>
      </c>
      <c r="N3281" s="2" t="s">
        <v>24</v>
      </c>
      <c r="O3281" s="3">
        <v>15</v>
      </c>
      <c r="P3281" s="13">
        <f t="shared" si="672"/>
        <v>390.14</v>
      </c>
      <c r="Q3281" s="13" t="str">
        <f t="shared" si="673"/>
        <v>Fast</v>
      </c>
      <c r="S3281" s="21"/>
    </row>
    <row r="3282" customHeight="1" spans="1:19">
      <c r="A3282" s="2" t="s">
        <v>5175</v>
      </c>
      <c r="B3282" s="29" t="s">
        <v>902</v>
      </c>
      <c r="C3282" s="2" t="s">
        <v>2637</v>
      </c>
      <c r="D3282" s="2" t="str">
        <f t="array" ref="D3282">_xlfn.XLOOKUP(C3282,Customers!A:A,Customers!B:B)</f>
        <v>Customer 1043</v>
      </c>
      <c r="E3282" s="2" t="s">
        <v>945</v>
      </c>
      <c r="F3282" s="2" t="str">
        <f t="array" ref="F3282">_xlfn.XLOOKUP(E3282,Restaurants!A:A,Restaurants!B:B)</f>
        <v>Restaurant 099</v>
      </c>
      <c r="G3282" s="2" t="s">
        <v>835</v>
      </c>
      <c r="H3282" s="2" t="str">
        <f t="array" ref="H3282">_xlfn.XLOOKUP(G3282,Food_Menu!A:A,Food_Menu!B:B)</f>
        <v>Food Item 0048</v>
      </c>
      <c r="I3282" s="2">
        <f t="array" ref="I3282">_xlfn.XLOOKUP(G3282,Food_Menu!A:A,Food_Menu!D:D)</f>
        <v>226.31</v>
      </c>
      <c r="J3282" s="2" t="s">
        <v>1160</v>
      </c>
      <c r="K3282" s="2" t="str">
        <f t="array" ref="K3282">_xlfn.XLOOKUP(J3282,Delivery_Partners!A:A,Delivery_Partners!B:B)</f>
        <v>Delivery Partner 145</v>
      </c>
      <c r="L3282" s="3">
        <v>1</v>
      </c>
      <c r="M3282" s="2" t="s">
        <v>23</v>
      </c>
      <c r="N3282" s="2" t="s">
        <v>55</v>
      </c>
      <c r="O3282" s="3">
        <v>38</v>
      </c>
      <c r="P3282" s="13">
        <f t="shared" si="672"/>
        <v>226.31</v>
      </c>
      <c r="Q3282" s="13" t="str">
        <f t="shared" si="673"/>
        <v>Normal</v>
      </c>
      <c r="S3282" s="21"/>
    </row>
    <row r="3283" customHeight="1" spans="1:19">
      <c r="A3283" s="2" t="s">
        <v>5176</v>
      </c>
      <c r="B3283" s="29" t="s">
        <v>385</v>
      </c>
      <c r="C3283" s="2" t="s">
        <v>464</v>
      </c>
      <c r="D3283" s="2" t="str">
        <f t="array" ref="D3283">_xlfn.XLOOKUP(C3283,Customers!A:A,Customers!B:B)</f>
        <v>Customer 0868</v>
      </c>
      <c r="E3283" s="2" t="s">
        <v>945</v>
      </c>
      <c r="F3283" s="2" t="str">
        <f t="array" ref="F3283">_xlfn.XLOOKUP(E3283,Restaurants!A:A,Restaurants!B:B)</f>
        <v>Restaurant 099</v>
      </c>
      <c r="G3283" s="2" t="s">
        <v>1135</v>
      </c>
      <c r="H3283" s="2" t="str">
        <f t="array" ref="H3283">_xlfn.XLOOKUP(G3283,Food_Menu!A:A,Food_Menu!B:B)</f>
        <v>Food Item 0179</v>
      </c>
      <c r="I3283" s="2">
        <f t="array" ref="I3283">_xlfn.XLOOKUP(G3283,Food_Menu!A:A,Food_Menu!D:D)</f>
        <v>330.25</v>
      </c>
      <c r="J3283" s="2" t="s">
        <v>1443</v>
      </c>
      <c r="K3283" s="2" t="str">
        <f t="array" ref="K3283">_xlfn.XLOOKUP(J3283,Delivery_Partners!A:A,Delivery_Partners!B:B)</f>
        <v>Delivery Partner 078</v>
      </c>
      <c r="L3283" s="3">
        <v>1</v>
      </c>
      <c r="M3283" s="2" t="s">
        <v>23</v>
      </c>
      <c r="N3283" s="2" t="s">
        <v>55</v>
      </c>
      <c r="O3283" s="3">
        <v>37</v>
      </c>
      <c r="P3283" s="13">
        <f t="shared" si="672"/>
        <v>330.25</v>
      </c>
      <c r="Q3283" s="13" t="str">
        <f t="shared" si="673"/>
        <v>Normal</v>
      </c>
      <c r="S3283" s="21"/>
    </row>
    <row r="3284" customHeight="1" spans="1:19">
      <c r="A3284" s="2" t="s">
        <v>5177</v>
      </c>
      <c r="B3284" s="29" t="s">
        <v>2371</v>
      </c>
      <c r="C3284" s="2" t="s">
        <v>1944</v>
      </c>
      <c r="D3284" s="2" t="str">
        <f t="array" ref="D3284">_xlfn.XLOOKUP(C3284,Customers!A:A,Customers!B:B)</f>
        <v>Customer 0804</v>
      </c>
      <c r="E3284" s="2" t="s">
        <v>71</v>
      </c>
      <c r="F3284" s="2" t="str">
        <f t="array" ref="F3284">_xlfn.XLOOKUP(E3284,Restaurants!A:A,Restaurants!B:B)</f>
        <v>Restaurant 013</v>
      </c>
      <c r="G3284" s="2" t="s">
        <v>466</v>
      </c>
      <c r="H3284" s="2" t="str">
        <f t="array" ref="H3284">_xlfn.XLOOKUP(G3284,Food_Menu!A:A,Food_Menu!B:B)</f>
        <v>Food Item 0037</v>
      </c>
      <c r="I3284" s="2">
        <f t="array" ref="I3284">_xlfn.XLOOKUP(G3284,Food_Menu!A:A,Food_Menu!D:D)</f>
        <v>570.62</v>
      </c>
      <c r="J3284" s="2" t="s">
        <v>277</v>
      </c>
      <c r="K3284" s="2" t="str">
        <f t="array" ref="K3284">_xlfn.XLOOKUP(J3284,Delivery_Partners!A:A,Delivery_Partners!B:B)</f>
        <v>Delivery Partner 011</v>
      </c>
      <c r="L3284" s="3">
        <v>1</v>
      </c>
      <c r="M3284" s="2" t="s">
        <v>23</v>
      </c>
      <c r="N3284" s="2" t="s">
        <v>55</v>
      </c>
      <c r="O3284" s="3">
        <v>28</v>
      </c>
      <c r="P3284" s="13">
        <f t="shared" si="672"/>
        <v>570.62</v>
      </c>
      <c r="Q3284" s="13" t="str">
        <f t="shared" si="673"/>
        <v>Fast</v>
      </c>
      <c r="S3284" s="21"/>
    </row>
    <row r="3285" customHeight="1" spans="1:19">
      <c r="A3285" s="2" t="s">
        <v>5178</v>
      </c>
      <c r="B3285" s="29" t="s">
        <v>599</v>
      </c>
      <c r="C3285" s="2" t="s">
        <v>778</v>
      </c>
      <c r="D3285" s="2" t="str">
        <f t="array" ref="D3285">_xlfn.XLOOKUP(C3285,Customers!A:A,Customers!B:B)</f>
        <v>Customer 0113</v>
      </c>
      <c r="E3285" s="2" t="s">
        <v>666</v>
      </c>
      <c r="F3285" s="2" t="str">
        <f t="array" ref="F3285">_xlfn.XLOOKUP(E3285,Restaurants!A:A,Restaurants!B:B)</f>
        <v>Restaurant 036</v>
      </c>
      <c r="G3285" s="2" t="s">
        <v>183</v>
      </c>
      <c r="H3285" s="2" t="str">
        <f t="array" ref="H3285">_xlfn.XLOOKUP(G3285,Food_Menu!A:A,Food_Menu!B:B)</f>
        <v>Food Item 0137</v>
      </c>
      <c r="I3285" s="2">
        <f t="array" ref="I3285">_xlfn.XLOOKUP(G3285,Food_Menu!A:A,Food_Menu!D:D)</f>
        <v>200.4</v>
      </c>
      <c r="J3285" s="2" t="s">
        <v>510</v>
      </c>
      <c r="K3285" s="2" t="str">
        <f t="array" ref="K3285">_xlfn.XLOOKUP(J3285,Delivery_Partners!A:A,Delivery_Partners!B:B)</f>
        <v>Delivery Partner 025</v>
      </c>
      <c r="L3285" s="3">
        <v>1</v>
      </c>
      <c r="M3285" s="2" t="s">
        <v>23</v>
      </c>
      <c r="N3285" s="2" t="s">
        <v>74</v>
      </c>
      <c r="O3285" s="3">
        <v>24</v>
      </c>
      <c r="P3285" s="13">
        <f t="shared" si="672"/>
        <v>200.4</v>
      </c>
      <c r="Q3285" s="13" t="str">
        <f t="shared" si="673"/>
        <v>Fast</v>
      </c>
      <c r="S3285" s="21"/>
    </row>
    <row r="3286" hidden="1" customHeight="1" spans="1:19">
      <c r="A3286" s="2" t="s">
        <v>5179</v>
      </c>
      <c r="B3286" s="29" t="s">
        <v>1961</v>
      </c>
      <c r="C3286" s="2" t="s">
        <v>5098</v>
      </c>
      <c r="D3286" s="2" t="str">
        <f t="array" ref="D3286">_xlfn.XLOOKUP(C3286,Customers!A:A,Customers!B:B)</f>
        <v>Customer 1054</v>
      </c>
      <c r="E3286" s="2" t="s">
        <v>523</v>
      </c>
      <c r="F3286" s="2" t="str">
        <f t="array" ref="F3286">_xlfn.XLOOKUP(E3286,Restaurants!A:A,Restaurants!B:B)</f>
        <v>Restaurant 038</v>
      </c>
      <c r="G3286" s="2" t="s">
        <v>985</v>
      </c>
      <c r="H3286" s="2" t="str">
        <f t="array" ref="H3286">_xlfn.XLOOKUP(G3286,Food_Menu!A:A,Food_Menu!B:B)</f>
        <v>Food Item 0169</v>
      </c>
      <c r="I3286" s="2"/>
      <c r="J3286" s="2" t="s">
        <v>159</v>
      </c>
      <c r="K3286" s="2" t="str">
        <f t="array" ref="K3286">_xlfn.XLOOKUP(J3286,Delivery_Partners!A:A,Delivery_Partners!B:B)</f>
        <v>Delivery Partner 156</v>
      </c>
      <c r="L3286" s="3">
        <v>2</v>
      </c>
      <c r="M3286" s="2" t="s">
        <v>101</v>
      </c>
      <c r="N3286" s="2" t="s">
        <v>24</v>
      </c>
      <c r="O3286" s="2"/>
    </row>
    <row r="3287" customHeight="1" spans="1:19">
      <c r="A3287" s="2" t="s">
        <v>5180</v>
      </c>
      <c r="B3287" s="29" t="s">
        <v>760</v>
      </c>
      <c r="C3287" s="2" t="s">
        <v>2240</v>
      </c>
      <c r="D3287" s="2" t="str">
        <f t="array" ref="D3287">_xlfn.XLOOKUP(C3287,Customers!A:A,Customers!B:B)</f>
        <v>Customer 1182</v>
      </c>
      <c r="E3287" s="2" t="s">
        <v>498</v>
      </c>
      <c r="F3287" s="2" t="str">
        <f t="array" ref="F3287">_xlfn.XLOOKUP(E3287,Restaurants!A:A,Restaurants!B:B)</f>
        <v>Restaurant 003</v>
      </c>
      <c r="G3287" s="2" t="s">
        <v>359</v>
      </c>
      <c r="H3287" s="2" t="str">
        <f t="array" ref="H3287">_xlfn.XLOOKUP(G3287,Food_Menu!A:A,Food_Menu!B:B)</f>
        <v>Food Item 0058</v>
      </c>
      <c r="I3287" s="2">
        <f t="array" ref="I3287">_xlfn.XLOOKUP(G3287,Food_Menu!A:A,Food_Menu!D:D)</f>
        <v>356</v>
      </c>
      <c r="J3287" s="2" t="s">
        <v>1120</v>
      </c>
      <c r="K3287" s="2" t="str">
        <f t="array" ref="K3287">_xlfn.XLOOKUP(J3287,Delivery_Partners!A:A,Delivery_Partners!B:B)</f>
        <v>Delivery Partner 061</v>
      </c>
      <c r="L3287" s="3">
        <v>1</v>
      </c>
      <c r="M3287" s="2" t="s">
        <v>23</v>
      </c>
      <c r="N3287" s="2" t="s">
        <v>24</v>
      </c>
      <c r="O3287" s="3">
        <v>34</v>
      </c>
      <c r="P3287" s="13">
        <f t="shared" ref="P3287:P3292" si="674">I3287*L3287</f>
        <v>356</v>
      </c>
      <c r="Q3287" s="13" t="str">
        <f t="shared" ref="Q3287:Q3292" si="675">IF(O3287="","Not Delivered",IF(O3287&lt;=30,"Fast",IF(O3287&lt;=60,"Normal","Slow")))</f>
        <v>Normal</v>
      </c>
      <c r="S3287" s="21"/>
    </row>
    <row r="3288" customHeight="1" spans="1:19">
      <c r="A3288" s="2" t="s">
        <v>5181</v>
      </c>
      <c r="B3288" s="29" t="s">
        <v>64</v>
      </c>
      <c r="C3288" s="2" t="s">
        <v>2036</v>
      </c>
      <c r="D3288" s="2" t="str">
        <f t="array" ref="D3288">_xlfn.XLOOKUP(C3288,Customers!A:A,Customers!B:B)</f>
        <v>Customer 0699</v>
      </c>
      <c r="E3288" s="2" t="s">
        <v>488</v>
      </c>
      <c r="F3288" s="2" t="str">
        <f t="array" ref="F3288">_xlfn.XLOOKUP(E3288,Restaurants!A:A,Restaurants!B:B)</f>
        <v>Restaurant 031</v>
      </c>
      <c r="G3288" s="2" t="s">
        <v>1575</v>
      </c>
      <c r="H3288" s="2" t="str">
        <f t="array" ref="H3288">_xlfn.XLOOKUP(G3288,Food_Menu!A:A,Food_Menu!B:B)</f>
        <v>Food Item 0101</v>
      </c>
      <c r="I3288" s="2">
        <f t="array" ref="I3288">_xlfn.XLOOKUP(G3288,Food_Menu!A:A,Food_Menu!D:D)</f>
        <v>140.64</v>
      </c>
      <c r="J3288" s="2" t="s">
        <v>236</v>
      </c>
      <c r="K3288" s="2" t="str">
        <f t="array" ref="K3288">_xlfn.XLOOKUP(J3288,Delivery_Partners!A:A,Delivery_Partners!B:B)</f>
        <v>Delivery Partner 068</v>
      </c>
      <c r="L3288" s="3">
        <v>2</v>
      </c>
      <c r="M3288" s="2" t="s">
        <v>23</v>
      </c>
      <c r="N3288" s="2" t="s">
        <v>42</v>
      </c>
      <c r="O3288" s="3">
        <v>15</v>
      </c>
      <c r="P3288" s="13">
        <f t="shared" si="674"/>
        <v>281.28</v>
      </c>
      <c r="Q3288" s="13" t="str">
        <f t="shared" si="675"/>
        <v>Fast</v>
      </c>
      <c r="S3288" s="21"/>
    </row>
    <row r="3289" customHeight="1" spans="1:19">
      <c r="A3289" s="2" t="s">
        <v>5182</v>
      </c>
      <c r="B3289" s="29" t="s">
        <v>1206</v>
      </c>
      <c r="C3289" s="2" t="s">
        <v>3707</v>
      </c>
      <c r="D3289" s="2" t="str">
        <f t="array" ref="D3289">_xlfn.XLOOKUP(C3289,Customers!A:A,Customers!B:B)</f>
        <v>Customer 0405</v>
      </c>
      <c r="E3289" s="2" t="s">
        <v>289</v>
      </c>
      <c r="F3289" s="2" t="str">
        <f t="array" ref="F3289">_xlfn.XLOOKUP(E3289,Restaurants!A:A,Restaurants!B:B)</f>
        <v>Restaurant 052</v>
      </c>
      <c r="G3289" s="2" t="s">
        <v>1103</v>
      </c>
      <c r="H3289" s="2" t="str">
        <f t="array" ref="H3289">_xlfn.XLOOKUP(G3289,Food_Menu!A:A,Food_Menu!B:B)</f>
        <v>Food Item 0194</v>
      </c>
      <c r="I3289" s="2">
        <f t="array" ref="I3289">_xlfn.XLOOKUP(G3289,Food_Menu!A:A,Food_Menu!D:D)</f>
        <v>325.87</v>
      </c>
      <c r="J3289" s="2" t="s">
        <v>651</v>
      </c>
      <c r="K3289" s="2" t="str">
        <f t="array" ref="K3289">_xlfn.XLOOKUP(J3289,Delivery_Partners!A:A,Delivery_Partners!B:B)</f>
        <v>Delivery Partner 036</v>
      </c>
      <c r="L3289" s="3">
        <v>1</v>
      </c>
      <c r="M3289" s="2" t="s">
        <v>23</v>
      </c>
      <c r="N3289" s="2" t="s">
        <v>24</v>
      </c>
      <c r="O3289" s="3">
        <v>49</v>
      </c>
      <c r="P3289" s="13">
        <f t="shared" si="674"/>
        <v>325.87</v>
      </c>
      <c r="Q3289" s="13" t="str">
        <f t="shared" si="675"/>
        <v>Normal</v>
      </c>
      <c r="S3289" s="21"/>
    </row>
    <row r="3290" customHeight="1" spans="1:19">
      <c r="A3290" s="2" t="s">
        <v>5183</v>
      </c>
      <c r="B3290" s="28">
        <v>45841</v>
      </c>
      <c r="C3290" s="2" t="s">
        <v>4298</v>
      </c>
      <c r="D3290" s="2" t="str">
        <f t="array" ref="D3290">_xlfn.XLOOKUP(C3290,Customers!A:A,Customers!B:B)</f>
        <v>Customer 0796</v>
      </c>
      <c r="E3290" s="2" t="s">
        <v>771</v>
      </c>
      <c r="F3290" s="2" t="str">
        <f t="array" ref="F3290">_xlfn.XLOOKUP(E3290,Restaurants!A:A,Restaurants!B:B)</f>
        <v>Restaurant 107</v>
      </c>
      <c r="G3290" s="2" t="s">
        <v>868</v>
      </c>
      <c r="H3290" s="2" t="str">
        <f t="array" ref="H3290">_xlfn.XLOOKUP(G3290,Food_Menu!A:A,Food_Menu!B:B)</f>
        <v>Food Item 0184</v>
      </c>
      <c r="I3290" s="2">
        <f t="array" ref="I3290">_xlfn.XLOOKUP(G3290,Food_Menu!A:A,Food_Menu!D:D)</f>
        <v>509.99</v>
      </c>
      <c r="J3290" s="2" t="s">
        <v>1829</v>
      </c>
      <c r="K3290" s="2" t="str">
        <f t="array" ref="K3290">_xlfn.XLOOKUP(J3290,Delivery_Partners!A:A,Delivery_Partners!B:B)</f>
        <v>Delivery Partner 146</v>
      </c>
      <c r="L3290" s="3">
        <v>1</v>
      </c>
      <c r="M3290" s="2" t="s">
        <v>23</v>
      </c>
      <c r="N3290" s="2" t="s">
        <v>55</v>
      </c>
      <c r="O3290" s="3">
        <v>24</v>
      </c>
      <c r="P3290" s="13">
        <f t="shared" si="674"/>
        <v>509.99</v>
      </c>
      <c r="Q3290" s="13" t="str">
        <f t="shared" si="675"/>
        <v>Fast</v>
      </c>
      <c r="S3290" s="21"/>
    </row>
    <row r="3291" customHeight="1" spans="1:19">
      <c r="A3291" s="2" t="s">
        <v>5184</v>
      </c>
      <c r="B3291" s="29" t="s">
        <v>1049</v>
      </c>
      <c r="C3291" s="2" t="s">
        <v>1377</v>
      </c>
      <c r="D3291" s="2" t="str">
        <f t="array" ref="D3291">_xlfn.XLOOKUP(C3291,Customers!A:A,Customers!B:B)</f>
        <v>Customer 0771</v>
      </c>
      <c r="E3291" s="2" t="s">
        <v>254</v>
      </c>
      <c r="F3291" s="2" t="str">
        <f t="array" ref="F3291">_xlfn.XLOOKUP(E3291,Restaurants!A:A,Restaurants!B:B)</f>
        <v>Restaurant 021</v>
      </c>
      <c r="G3291" s="2" t="s">
        <v>659</v>
      </c>
      <c r="H3291" s="2" t="str">
        <f t="array" ref="H3291">_xlfn.XLOOKUP(G3291,Food_Menu!A:A,Food_Menu!B:B)</f>
        <v>Food Item 0203</v>
      </c>
      <c r="I3291" s="2">
        <f t="array" ref="I3291">_xlfn.XLOOKUP(G3291,Food_Menu!A:A,Food_Menu!D:D)</f>
        <v>406.91</v>
      </c>
      <c r="J3291" s="2" t="s">
        <v>811</v>
      </c>
      <c r="K3291" s="2" t="str">
        <f t="array" ref="K3291">_xlfn.XLOOKUP(J3291,Delivery_Partners!A:A,Delivery_Partners!B:B)</f>
        <v>Delivery Partner 147</v>
      </c>
      <c r="L3291" s="3">
        <v>1</v>
      </c>
      <c r="M3291" s="2" t="s">
        <v>23</v>
      </c>
      <c r="N3291" s="2" t="s">
        <v>74</v>
      </c>
      <c r="O3291" s="3">
        <v>19</v>
      </c>
      <c r="P3291" s="13">
        <f t="shared" si="674"/>
        <v>406.91</v>
      </c>
      <c r="Q3291" s="13" t="str">
        <f t="shared" si="675"/>
        <v>Fast</v>
      </c>
      <c r="S3291" s="21"/>
    </row>
    <row r="3292" customHeight="1" spans="1:19">
      <c r="A3292" s="2" t="s">
        <v>5185</v>
      </c>
      <c r="B3292" s="28">
        <v>45817</v>
      </c>
      <c r="C3292" s="2" t="s">
        <v>1313</v>
      </c>
      <c r="D3292" s="2" t="str">
        <f t="array" ref="D3292">_xlfn.XLOOKUP(C3292,Customers!A:A,Customers!B:B)</f>
        <v>Customer 1115</v>
      </c>
      <c r="E3292" s="2" t="s">
        <v>137</v>
      </c>
      <c r="F3292" s="2" t="str">
        <f t="array" ref="F3292">_xlfn.XLOOKUP(E3292,Restaurants!A:A,Restaurants!B:B)</f>
        <v>Restaurant 104</v>
      </c>
      <c r="G3292" s="2" t="s">
        <v>147</v>
      </c>
      <c r="H3292" s="2" t="str">
        <f t="array" ref="H3292">_xlfn.XLOOKUP(G3292,Food_Menu!A:A,Food_Menu!B:B)</f>
        <v>Food Item 0139</v>
      </c>
      <c r="I3292" s="2">
        <f t="array" ref="I3292">_xlfn.XLOOKUP(G3292,Food_Menu!A:A,Food_Menu!D:D)</f>
        <v>296.6</v>
      </c>
      <c r="J3292" s="2" t="s">
        <v>217</v>
      </c>
      <c r="K3292" s="2" t="str">
        <f t="array" ref="K3292">_xlfn.XLOOKUP(J3292,Delivery_Partners!A:A,Delivery_Partners!B:B)</f>
        <v>Delivery Partner 044</v>
      </c>
      <c r="L3292" s="3">
        <v>1</v>
      </c>
      <c r="M3292" s="2" t="s">
        <v>23</v>
      </c>
      <c r="N3292" s="2" t="s">
        <v>42</v>
      </c>
      <c r="O3292" s="3">
        <v>51</v>
      </c>
      <c r="P3292" s="13">
        <f t="shared" si="674"/>
        <v>296.6</v>
      </c>
      <c r="Q3292" s="13" t="str">
        <f t="shared" si="675"/>
        <v>Normal</v>
      </c>
      <c r="S3292" s="21"/>
    </row>
    <row r="3293" hidden="1" customHeight="1" spans="1:19">
      <c r="A3293" s="2" t="s">
        <v>5186</v>
      </c>
      <c r="B3293" s="29" t="s">
        <v>1459</v>
      </c>
      <c r="C3293" s="2" t="s">
        <v>972</v>
      </c>
      <c r="D3293" s="2" t="str">
        <f t="array" ref="D3293">_xlfn.XLOOKUP(C3293,Customers!A:A,Customers!B:B)</f>
        <v>Customer 0133</v>
      </c>
      <c r="E3293" s="2" t="s">
        <v>945</v>
      </c>
      <c r="F3293" s="2" t="str">
        <f t="array" ref="F3293">_xlfn.XLOOKUP(E3293,Restaurants!A:A,Restaurants!B:B)</f>
        <v>Restaurant 099</v>
      </c>
      <c r="G3293" s="2" t="s">
        <v>2157</v>
      </c>
      <c r="H3293" s="2" t="str">
        <f t="array" ref="H3293">_xlfn.XLOOKUP(G3293,Food_Menu!A:A,Food_Menu!B:B)</f>
        <v>Food Item 0196</v>
      </c>
      <c r="I3293" s="2"/>
      <c r="J3293" s="2" t="s">
        <v>502</v>
      </c>
      <c r="K3293" s="2" t="str">
        <f t="array" ref="K3293">_xlfn.XLOOKUP(J3293,Delivery_Partners!A:A,Delivery_Partners!B:B)</f>
        <v>Delivery Partner 132</v>
      </c>
      <c r="L3293" s="3">
        <v>1</v>
      </c>
      <c r="M3293" s="2" t="s">
        <v>189</v>
      </c>
      <c r="N3293" s="2" t="s">
        <v>55</v>
      </c>
      <c r="O3293" s="2"/>
    </row>
    <row r="3294" customHeight="1" spans="1:19">
      <c r="A3294" s="2" t="s">
        <v>5187</v>
      </c>
      <c r="B3294" s="28">
        <v>45786</v>
      </c>
      <c r="C3294" s="2" t="s">
        <v>3045</v>
      </c>
      <c r="D3294" s="2" t="str">
        <f t="array" ref="D3294">_xlfn.XLOOKUP(C3294,Customers!A:A,Customers!B:B)</f>
        <v>Customer 0619</v>
      </c>
      <c r="E3294" s="2" t="s">
        <v>60</v>
      </c>
      <c r="F3294" s="2" t="str">
        <f t="array" ref="F3294">_xlfn.XLOOKUP(E3294,Restaurants!A:A,Restaurants!B:B)</f>
        <v>Restaurant 019</v>
      </c>
      <c r="G3294" s="2" t="s">
        <v>1414</v>
      </c>
      <c r="H3294" s="2" t="str">
        <f t="array" ref="H3294">_xlfn.XLOOKUP(G3294,Food_Menu!A:A,Food_Menu!B:B)</f>
        <v>Food Item 0088</v>
      </c>
      <c r="I3294" s="2">
        <f t="array" ref="I3294">_xlfn.XLOOKUP(G3294,Food_Menu!A:A,Food_Menu!D:D)</f>
        <v>171.05</v>
      </c>
      <c r="J3294" s="2" t="s">
        <v>1683</v>
      </c>
      <c r="K3294" s="2" t="str">
        <f t="array" ref="K3294">_xlfn.XLOOKUP(J3294,Delivery_Partners!A:A,Delivery_Partners!B:B)</f>
        <v>Delivery Partner 082</v>
      </c>
      <c r="L3294" s="3">
        <v>2</v>
      </c>
      <c r="M3294" s="2" t="s">
        <v>23</v>
      </c>
      <c r="N3294" s="2" t="s">
        <v>74</v>
      </c>
      <c r="O3294" s="3">
        <v>30</v>
      </c>
      <c r="P3294" s="13">
        <f>I3294*L3294</f>
        <v>342.1</v>
      </c>
      <c r="Q3294" s="13" t="str">
        <f>IF(O3294="","Not Delivered",IF(O3294&lt;=30,"Fast",IF(O3294&lt;=60,"Normal","Slow")))</f>
        <v>Fast</v>
      </c>
      <c r="S3294" s="21"/>
    </row>
    <row r="3295" hidden="1" customHeight="1" spans="1:19">
      <c r="A3295" s="2" t="s">
        <v>5188</v>
      </c>
      <c r="B3295" s="28">
        <v>45726</v>
      </c>
      <c r="C3295" s="2" t="s">
        <v>3911</v>
      </c>
      <c r="D3295" s="2" t="str">
        <f t="array" ref="D3295">_xlfn.XLOOKUP(C3295,Customers!A:A,Customers!B:B)</f>
        <v>Customer 0852</v>
      </c>
      <c r="E3295" s="2" t="s">
        <v>83</v>
      </c>
      <c r="F3295" s="2" t="str">
        <f t="array" ref="F3295">_xlfn.XLOOKUP(E3295,Restaurants!A:A,Restaurants!B:B)</f>
        <v>Restaurant 032</v>
      </c>
      <c r="G3295" s="2" t="s">
        <v>2199</v>
      </c>
      <c r="H3295" s="2" t="str">
        <f t="array" ref="H3295">_xlfn.XLOOKUP(G3295,Food_Menu!A:A,Food_Menu!B:B)</f>
        <v>Food Item 0133</v>
      </c>
      <c r="I3295" s="2"/>
      <c r="J3295" s="2" t="s">
        <v>1125</v>
      </c>
      <c r="K3295" s="2" t="str">
        <f t="array" ref="K3295">_xlfn.XLOOKUP(J3295,Delivery_Partners!A:A,Delivery_Partners!B:B)</f>
        <v>Delivery Partner 031</v>
      </c>
      <c r="L3295" s="3">
        <v>1</v>
      </c>
      <c r="M3295" s="2" t="s">
        <v>101</v>
      </c>
      <c r="N3295" s="2" t="s">
        <v>24</v>
      </c>
      <c r="O3295" s="2"/>
    </row>
    <row r="3296" customHeight="1" spans="1:19">
      <c r="A3296" s="2" t="s">
        <v>5189</v>
      </c>
      <c r="B3296" s="29" t="s">
        <v>1551</v>
      </c>
      <c r="C3296" s="2" t="s">
        <v>3231</v>
      </c>
      <c r="D3296" s="2" t="str">
        <f t="array" ref="D3296">_xlfn.XLOOKUP(C3296,Customers!A:A,Customers!B:B)</f>
        <v>Customer 0419</v>
      </c>
      <c r="E3296" s="2" t="s">
        <v>1224</v>
      </c>
      <c r="F3296" s="2" t="str">
        <f t="array" ref="F3296">_xlfn.XLOOKUP(E3296,Restaurants!A:A,Restaurants!B:B)</f>
        <v>Restaurant 055</v>
      </c>
      <c r="G3296" s="2" t="s">
        <v>1212</v>
      </c>
      <c r="H3296" s="2" t="str">
        <f t="array" ref="H3296">_xlfn.XLOOKUP(G3296,Food_Menu!A:A,Food_Menu!B:B)</f>
        <v>Food Item 0147</v>
      </c>
      <c r="I3296" s="2">
        <f t="array" ref="I3296">_xlfn.XLOOKUP(G3296,Food_Menu!A:A,Food_Menu!D:D)</f>
        <v>263.56</v>
      </c>
      <c r="J3296" s="2" t="s">
        <v>199</v>
      </c>
      <c r="K3296" s="2" t="str">
        <f t="array" ref="K3296">_xlfn.XLOOKUP(J3296,Delivery_Partners!A:A,Delivery_Partners!B:B)</f>
        <v>Delivery Partner 144</v>
      </c>
      <c r="L3296" s="3">
        <v>1</v>
      </c>
      <c r="M3296" s="2" t="s">
        <v>23</v>
      </c>
      <c r="N3296" s="2" t="s">
        <v>24</v>
      </c>
      <c r="O3296" s="3">
        <v>24</v>
      </c>
      <c r="P3296" s="13">
        <f t="shared" ref="P3296:P3301" si="676">I3296*L3296</f>
        <v>263.56</v>
      </c>
      <c r="Q3296" s="13" t="str">
        <f t="shared" ref="Q3296:Q3301" si="677">IF(O3296="","Not Delivered",IF(O3296&lt;=30,"Fast",IF(O3296&lt;=60,"Normal","Slow")))</f>
        <v>Fast</v>
      </c>
      <c r="S3296" s="21"/>
    </row>
    <row r="3297" customHeight="1" spans="1:19">
      <c r="A3297" s="2" t="s">
        <v>5190</v>
      </c>
      <c r="B3297" s="28">
        <v>45813</v>
      </c>
      <c r="C3297" s="2" t="s">
        <v>5191</v>
      </c>
      <c r="D3297" s="2" t="str">
        <f t="array" ref="D3297">_xlfn.XLOOKUP(C3297,Customers!A:A,Customers!B:B)</f>
        <v>Customer 1009</v>
      </c>
      <c r="E3297" s="2" t="s">
        <v>152</v>
      </c>
      <c r="F3297" s="2" t="str">
        <f t="array" ref="F3297">_xlfn.XLOOKUP(E3297,Restaurants!A:A,Restaurants!B:B)</f>
        <v>Restaurant 114</v>
      </c>
      <c r="G3297" s="2" t="s">
        <v>1516</v>
      </c>
      <c r="H3297" s="2" t="str">
        <f t="array" ref="H3297">_xlfn.XLOOKUP(G3297,Food_Menu!A:A,Food_Menu!B:B)</f>
        <v>Food Item 0215</v>
      </c>
      <c r="I3297" s="2">
        <f t="array" ref="I3297">_xlfn.XLOOKUP(G3297,Food_Menu!A:A,Food_Menu!D:D)</f>
        <v>131.38</v>
      </c>
      <c r="J3297" s="2" t="s">
        <v>900</v>
      </c>
      <c r="K3297" s="2" t="str">
        <f t="array" ref="K3297">_xlfn.XLOOKUP(J3297,Delivery_Partners!A:A,Delivery_Partners!B:B)</f>
        <v>Delivery Partner 015</v>
      </c>
      <c r="L3297" s="3">
        <v>2</v>
      </c>
      <c r="M3297" s="2" t="s">
        <v>23</v>
      </c>
      <c r="N3297" s="2" t="s">
        <v>55</v>
      </c>
      <c r="O3297" s="3">
        <v>30</v>
      </c>
      <c r="P3297" s="13">
        <f t="shared" si="676"/>
        <v>262.76</v>
      </c>
      <c r="Q3297" s="13" t="str">
        <f t="shared" si="677"/>
        <v>Fast</v>
      </c>
      <c r="S3297" s="21"/>
    </row>
    <row r="3298" customHeight="1" spans="1:19">
      <c r="A3298" s="2" t="s">
        <v>5192</v>
      </c>
      <c r="B3298" s="28">
        <v>45668</v>
      </c>
      <c r="C3298" s="2" t="s">
        <v>2426</v>
      </c>
      <c r="D3298" s="2" t="str">
        <f t="array" ref="D3298">_xlfn.XLOOKUP(C3298,Customers!A:A,Customers!B:B)</f>
        <v>Customer 0078</v>
      </c>
      <c r="E3298" s="2" t="s">
        <v>358</v>
      </c>
      <c r="F3298" s="2" t="str">
        <f t="array" ref="F3298">_xlfn.XLOOKUP(E3298,Restaurants!A:A,Restaurants!B:B)</f>
        <v>Restaurant 095</v>
      </c>
      <c r="G3298" s="2" t="s">
        <v>188</v>
      </c>
      <c r="H3298" s="2" t="str">
        <f t="array" ref="H3298">_xlfn.XLOOKUP(G3298,Food_Menu!A:A,Food_Menu!B:B)</f>
        <v>Food Item 0082</v>
      </c>
      <c r="I3298" s="2">
        <f t="array" ref="I3298">_xlfn.XLOOKUP(G3298,Food_Menu!A:A,Food_Menu!D:D)</f>
        <v>266.68</v>
      </c>
      <c r="J3298" s="2" t="s">
        <v>1698</v>
      </c>
      <c r="K3298" s="2" t="str">
        <f t="array" ref="K3298">_xlfn.XLOOKUP(J3298,Delivery_Partners!A:A,Delivery_Partners!B:B)</f>
        <v>Delivery Partner 158</v>
      </c>
      <c r="L3298" s="3">
        <v>1</v>
      </c>
      <c r="M3298" s="2" t="s">
        <v>23</v>
      </c>
      <c r="N3298" s="2" t="s">
        <v>55</v>
      </c>
      <c r="O3298" s="3">
        <v>50</v>
      </c>
      <c r="P3298" s="13">
        <f t="shared" si="676"/>
        <v>266.68</v>
      </c>
      <c r="Q3298" s="13" t="str">
        <f t="shared" si="677"/>
        <v>Normal</v>
      </c>
      <c r="S3298" s="21"/>
    </row>
    <row r="3299" customHeight="1" spans="1:19">
      <c r="A3299" s="2" t="s">
        <v>5193</v>
      </c>
      <c r="B3299" s="29" t="s">
        <v>1515</v>
      </c>
      <c r="C3299" s="2" t="s">
        <v>1328</v>
      </c>
      <c r="D3299" s="2" t="str">
        <f t="array" ref="D3299">_xlfn.XLOOKUP(C3299,Customers!A:A,Customers!B:B)</f>
        <v>Customer 0127</v>
      </c>
      <c r="E3299" s="2" t="s">
        <v>795</v>
      </c>
      <c r="F3299" s="2" t="str">
        <f t="array" ref="F3299">_xlfn.XLOOKUP(E3299,Restaurants!A:A,Restaurants!B:B)</f>
        <v>Restaurant 117</v>
      </c>
      <c r="G3299" s="2" t="s">
        <v>2114</v>
      </c>
      <c r="H3299" s="2" t="str">
        <f t="array" ref="H3299">_xlfn.XLOOKUP(G3299,Food_Menu!A:A,Food_Menu!B:B)</f>
        <v>Food Item 0193</v>
      </c>
      <c r="I3299" s="2">
        <f t="array" ref="I3299">_xlfn.XLOOKUP(G3299,Food_Menu!A:A,Food_Menu!D:D)</f>
        <v>565.09</v>
      </c>
      <c r="J3299" s="2" t="s">
        <v>909</v>
      </c>
      <c r="K3299" s="2" t="str">
        <f t="array" ref="K3299">_xlfn.XLOOKUP(J3299,Delivery_Partners!A:A,Delivery_Partners!B:B)</f>
        <v>Delivery Partner 005</v>
      </c>
      <c r="L3299" s="3">
        <v>2</v>
      </c>
      <c r="M3299" s="2" t="s">
        <v>23</v>
      </c>
      <c r="N3299" s="2" t="s">
        <v>42</v>
      </c>
      <c r="O3299" s="3">
        <v>51</v>
      </c>
      <c r="P3299" s="13">
        <f t="shared" si="676"/>
        <v>1130.18</v>
      </c>
      <c r="Q3299" s="13" t="str">
        <f t="shared" si="677"/>
        <v>Normal</v>
      </c>
      <c r="S3299" s="21"/>
    </row>
    <row r="3300" customHeight="1" spans="1:19">
      <c r="A3300" s="2" t="s">
        <v>5194</v>
      </c>
      <c r="B3300" s="28">
        <v>45778</v>
      </c>
      <c r="C3300" s="2" t="s">
        <v>5171</v>
      </c>
      <c r="D3300" s="2" t="str">
        <f t="array" ref="D3300">_xlfn.XLOOKUP(C3300,Customers!A:A,Customers!B:B)</f>
        <v>Customer 0950</v>
      </c>
      <c r="E3300" s="2" t="s">
        <v>523</v>
      </c>
      <c r="F3300" s="2" t="str">
        <f t="array" ref="F3300">_xlfn.XLOOKUP(E3300,Restaurants!A:A,Restaurants!B:B)</f>
        <v>Restaurant 038</v>
      </c>
      <c r="G3300" s="2" t="s">
        <v>1100</v>
      </c>
      <c r="H3300" s="2" t="str">
        <f t="array" ref="H3300">_xlfn.XLOOKUP(G3300,Food_Menu!A:A,Food_Menu!B:B)</f>
        <v>Food Item 0113</v>
      </c>
      <c r="I3300" s="2">
        <f t="array" ref="I3300">_xlfn.XLOOKUP(G3300,Food_Menu!A:A,Food_Menu!D:D)</f>
        <v>545.03</v>
      </c>
      <c r="J3300" s="2" t="s">
        <v>1142</v>
      </c>
      <c r="K3300" s="2" t="str">
        <f t="array" ref="K3300">_xlfn.XLOOKUP(J3300,Delivery_Partners!A:A,Delivery_Partners!B:B)</f>
        <v>Delivery Partner 059</v>
      </c>
      <c r="L3300" s="3">
        <v>2</v>
      </c>
      <c r="M3300" s="2" t="s">
        <v>23</v>
      </c>
      <c r="N3300" s="2" t="s">
        <v>24</v>
      </c>
      <c r="O3300" s="3">
        <v>37</v>
      </c>
      <c r="P3300" s="13">
        <f t="shared" si="676"/>
        <v>1090.06</v>
      </c>
      <c r="Q3300" s="13" t="str">
        <f t="shared" si="677"/>
        <v>Normal</v>
      </c>
      <c r="S3300" s="21"/>
    </row>
    <row r="3301" customHeight="1" spans="1:19">
      <c r="A3301" s="2" t="s">
        <v>5195</v>
      </c>
      <c r="B3301" s="28">
        <v>45666</v>
      </c>
      <c r="C3301" s="2" t="s">
        <v>2113</v>
      </c>
      <c r="D3301" s="2" t="str">
        <f t="array" ref="D3301">_xlfn.XLOOKUP(C3301,Customers!A:A,Customers!B:B)</f>
        <v>Customer 0152</v>
      </c>
      <c r="E3301" s="2" t="s">
        <v>738</v>
      </c>
      <c r="F3301" s="2" t="str">
        <f t="array" ref="F3301">_xlfn.XLOOKUP(E3301,Restaurants!A:A,Restaurants!B:B)</f>
        <v>Restaurant 110</v>
      </c>
      <c r="G3301" s="2" t="s">
        <v>132</v>
      </c>
      <c r="H3301" s="2" t="str">
        <f t="array" ref="H3301">_xlfn.XLOOKUP(G3301,Food_Menu!A:A,Food_Menu!B:B)</f>
        <v>Food Item 0023</v>
      </c>
      <c r="I3301" s="2">
        <f t="array" ref="I3301">_xlfn.XLOOKUP(G3301,Food_Menu!A:A,Food_Menu!D:D)</f>
        <v>276.1</v>
      </c>
      <c r="J3301" s="2" t="s">
        <v>41</v>
      </c>
      <c r="K3301" s="2" t="str">
        <f t="array" ref="K3301">_xlfn.XLOOKUP(J3301,Delivery_Partners!A:A,Delivery_Partners!B:B)</f>
        <v>Delivery Partner 041</v>
      </c>
      <c r="L3301" s="3">
        <v>1</v>
      </c>
      <c r="M3301" s="2" t="s">
        <v>23</v>
      </c>
      <c r="N3301" s="2" t="s">
        <v>24</v>
      </c>
      <c r="O3301" s="3">
        <v>43</v>
      </c>
      <c r="P3301" s="13">
        <f t="shared" si="676"/>
        <v>276.1</v>
      </c>
      <c r="Q3301" s="13" t="str">
        <f t="shared" si="677"/>
        <v>Normal</v>
      </c>
      <c r="S3301" s="21"/>
    </row>
    <row r="3302" hidden="1" customHeight="1" spans="1:19">
      <c r="A3302" s="2" t="s">
        <v>5196</v>
      </c>
      <c r="B3302" s="29" t="s">
        <v>681</v>
      </c>
      <c r="C3302" s="2" t="s">
        <v>600</v>
      </c>
      <c r="D3302" s="2" t="str">
        <f t="array" ref="D3302">_xlfn.XLOOKUP(C3302,Customers!A:A,Customers!B:B)</f>
        <v>Customer 0503</v>
      </c>
      <c r="E3302" s="2" t="s">
        <v>706</v>
      </c>
      <c r="F3302" s="2" t="str">
        <f t="array" ref="F3302">_xlfn.XLOOKUP(E3302,Restaurants!A:A,Restaurants!B:B)</f>
        <v>Restaurant 115</v>
      </c>
      <c r="G3302" s="2" t="s">
        <v>276</v>
      </c>
      <c r="H3302" s="2" t="str">
        <f t="array" ref="H3302">_xlfn.XLOOKUP(G3302,Food_Menu!A:A,Food_Menu!B:B)</f>
        <v>Food Item 0145</v>
      </c>
      <c r="I3302" s="2"/>
      <c r="J3302" s="2" t="s">
        <v>671</v>
      </c>
      <c r="K3302" s="2" t="str">
        <f t="array" ref="K3302">_xlfn.XLOOKUP(J3302,Delivery_Partners!A:A,Delivery_Partners!B:B)</f>
        <v>Delivery Partner 043</v>
      </c>
      <c r="L3302" s="3">
        <v>1</v>
      </c>
      <c r="M3302" s="2" t="s">
        <v>101</v>
      </c>
      <c r="N3302" s="2" t="s">
        <v>24</v>
      </c>
      <c r="O3302" s="2"/>
    </row>
    <row r="3303" hidden="1" customHeight="1" spans="1:19">
      <c r="A3303" s="2" t="s">
        <v>5197</v>
      </c>
      <c r="B3303" s="28">
        <v>45695</v>
      </c>
      <c r="C3303" s="2" t="s">
        <v>2705</v>
      </c>
      <c r="D3303" s="2" t="str">
        <f t="array" ref="D3303">_xlfn.XLOOKUP(C3303,Customers!A:A,Customers!B:B)</f>
        <v>Customer 0338</v>
      </c>
      <c r="E3303" s="2" t="s">
        <v>566</v>
      </c>
      <c r="F3303" s="2" t="str">
        <f t="array" ref="F3303">_xlfn.XLOOKUP(E3303,Restaurants!A:A,Restaurants!B:B)</f>
        <v>Restaurant 072</v>
      </c>
      <c r="G3303" s="2" t="s">
        <v>596</v>
      </c>
      <c r="H3303" s="2" t="str">
        <f t="array" ref="H3303">_xlfn.XLOOKUP(G3303,Food_Menu!A:A,Food_Menu!B:B)</f>
        <v>Food Item 0216</v>
      </c>
      <c r="I3303" s="2"/>
      <c r="J3303" s="2" t="s">
        <v>1350</v>
      </c>
      <c r="K3303" s="2" t="str">
        <f t="array" ref="K3303">_xlfn.XLOOKUP(J3303,Delivery_Partners!A:A,Delivery_Partners!B:B)</f>
        <v>Delivery Partner 087</v>
      </c>
      <c r="L3303" s="3">
        <v>1</v>
      </c>
      <c r="M3303" s="2" t="s">
        <v>101</v>
      </c>
      <c r="N3303" s="2" t="s">
        <v>24</v>
      </c>
      <c r="O3303" s="2"/>
    </row>
    <row r="3304" customHeight="1" spans="1:19">
      <c r="A3304" s="2" t="s">
        <v>5198</v>
      </c>
      <c r="B3304" s="29" t="s">
        <v>1720</v>
      </c>
      <c r="C3304" s="2" t="s">
        <v>1069</v>
      </c>
      <c r="D3304" s="2" t="str">
        <f t="array" ref="D3304">_xlfn.XLOOKUP(C3304,Customers!A:A,Customers!B:B)</f>
        <v>Customer 0826</v>
      </c>
      <c r="E3304" s="2" t="s">
        <v>60</v>
      </c>
      <c r="F3304" s="2" t="str">
        <f t="array" ref="F3304">_xlfn.XLOOKUP(E3304,Restaurants!A:A,Restaurants!B:B)</f>
        <v>Restaurant 019</v>
      </c>
      <c r="G3304" s="2" t="s">
        <v>957</v>
      </c>
      <c r="H3304" s="2" t="str">
        <f t="array" ref="H3304">_xlfn.XLOOKUP(G3304,Food_Menu!A:A,Food_Menu!B:B)</f>
        <v>Food Item 0100</v>
      </c>
      <c r="I3304" s="2">
        <f t="array" ref="I3304">_xlfn.XLOOKUP(G3304,Food_Menu!A:A,Food_Menu!D:D)</f>
        <v>188.17</v>
      </c>
      <c r="J3304" s="2" t="s">
        <v>1239</v>
      </c>
      <c r="K3304" s="2" t="str">
        <f t="array" ref="K3304">_xlfn.XLOOKUP(J3304,Delivery_Partners!A:A,Delivery_Partners!B:B)</f>
        <v>Delivery Partner 136</v>
      </c>
      <c r="L3304" s="3">
        <v>2</v>
      </c>
      <c r="M3304" s="2" t="s">
        <v>23</v>
      </c>
      <c r="N3304" s="2" t="s">
        <v>42</v>
      </c>
      <c r="O3304" s="3">
        <v>17</v>
      </c>
      <c r="P3304" s="13">
        <f>I3304*L3304</f>
        <v>376.34</v>
      </c>
      <c r="Q3304" s="13" t="str">
        <f>IF(O3304="","Not Delivered",IF(O3304&lt;=30,"Fast",IF(O3304&lt;=60,"Normal","Slow")))</f>
        <v>Fast</v>
      </c>
      <c r="S3304" s="21"/>
    </row>
    <row r="3305" hidden="1" customHeight="1" spans="1:19">
      <c r="A3305" s="2" t="s">
        <v>5199</v>
      </c>
      <c r="B3305" s="29" t="s">
        <v>175</v>
      </c>
      <c r="C3305" s="2" t="s">
        <v>223</v>
      </c>
      <c r="D3305" s="2" t="str">
        <f t="array" ref="D3305">_xlfn.XLOOKUP(C3305,Customers!A:A,Customers!B:B)</f>
        <v>Customer 0015</v>
      </c>
      <c r="E3305" s="2" t="s">
        <v>27</v>
      </c>
      <c r="F3305" s="2" t="str">
        <f t="array" ref="F3305">_xlfn.XLOOKUP(E3305,Restaurants!A:A,Restaurants!B:B)</f>
        <v>Restaurant 033</v>
      </c>
      <c r="G3305" s="2" t="s">
        <v>631</v>
      </c>
      <c r="H3305" s="2" t="str">
        <f t="array" ref="H3305">_xlfn.XLOOKUP(G3305,Food_Menu!A:A,Food_Menu!B:B)</f>
        <v>Food Item 0121</v>
      </c>
      <c r="I3305" s="2"/>
      <c r="J3305" s="2" t="s">
        <v>2005</v>
      </c>
      <c r="K3305" s="2" t="str">
        <f t="array" ref="K3305">_xlfn.XLOOKUP(J3305,Delivery_Partners!A:A,Delivery_Partners!B:B)</f>
        <v>Delivery Partner 072</v>
      </c>
      <c r="L3305" s="3">
        <v>4</v>
      </c>
      <c r="M3305" s="2" t="s">
        <v>101</v>
      </c>
      <c r="N3305" s="2" t="s">
        <v>55</v>
      </c>
      <c r="O3305" s="2"/>
    </row>
    <row r="3306" hidden="1" customHeight="1" spans="1:19">
      <c r="A3306" s="2" t="s">
        <v>5200</v>
      </c>
      <c r="B3306" s="28">
        <v>45692</v>
      </c>
      <c r="C3306" s="2" t="s">
        <v>1632</v>
      </c>
      <c r="D3306" s="2" t="str">
        <f t="array" ref="D3306">_xlfn.XLOOKUP(C3306,Customers!A:A,Customers!B:B)</f>
        <v>Customer 0429</v>
      </c>
      <c r="E3306" s="2" t="s">
        <v>1031</v>
      </c>
      <c r="F3306" s="2" t="str">
        <f t="array" ref="F3306">_xlfn.XLOOKUP(E3306,Restaurants!A:A,Restaurants!B:B)</f>
        <v>Restaurant 016</v>
      </c>
      <c r="G3306" s="2" t="s">
        <v>53</v>
      </c>
      <c r="H3306" s="2" t="str">
        <f t="array" ref="H3306">_xlfn.XLOOKUP(G3306,Food_Menu!A:A,Food_Menu!B:B)</f>
        <v>Food Item 0205</v>
      </c>
      <c r="I3306" s="2"/>
      <c r="J3306" s="2" t="s">
        <v>842</v>
      </c>
      <c r="K3306" s="2" t="str">
        <f t="array" ref="K3306">_xlfn.XLOOKUP(J3306,Delivery_Partners!A:A,Delivery_Partners!B:B)</f>
        <v>Delivery Partner 093</v>
      </c>
      <c r="L3306" s="3">
        <v>1</v>
      </c>
      <c r="M3306" s="2" t="s">
        <v>101</v>
      </c>
      <c r="N3306" s="2" t="s">
        <v>24</v>
      </c>
      <c r="O3306" s="2"/>
    </row>
    <row r="3307" customHeight="1" spans="1:19">
      <c r="A3307" s="2" t="s">
        <v>5201</v>
      </c>
      <c r="B3307" s="29" t="s">
        <v>1544</v>
      </c>
      <c r="C3307" s="2" t="s">
        <v>981</v>
      </c>
      <c r="D3307" s="2" t="str">
        <f t="array" ref="D3307">_xlfn.XLOOKUP(C3307,Customers!A:A,Customers!B:B)</f>
        <v>Customer 1184</v>
      </c>
      <c r="E3307" s="2" t="s">
        <v>182</v>
      </c>
      <c r="F3307" s="2" t="str">
        <f t="array" ref="F3307">_xlfn.XLOOKUP(E3307,Restaurants!A:A,Restaurants!B:B)</f>
        <v>Restaurant 097</v>
      </c>
      <c r="G3307" s="2" t="s">
        <v>659</v>
      </c>
      <c r="H3307" s="2" t="str">
        <f t="array" ref="H3307">_xlfn.XLOOKUP(G3307,Food_Menu!A:A,Food_Menu!B:B)</f>
        <v>Food Item 0203</v>
      </c>
      <c r="I3307" s="2">
        <f t="array" ref="I3307">_xlfn.XLOOKUP(G3307,Food_Menu!A:A,Food_Menu!D:D)</f>
        <v>406.91</v>
      </c>
      <c r="J3307" s="2" t="s">
        <v>309</v>
      </c>
      <c r="K3307" s="2" t="str">
        <f t="array" ref="K3307">_xlfn.XLOOKUP(J3307,Delivery_Partners!A:A,Delivery_Partners!B:B)</f>
        <v>Delivery Partner 175</v>
      </c>
      <c r="L3307" s="3">
        <v>3</v>
      </c>
      <c r="M3307" s="2" t="s">
        <v>23</v>
      </c>
      <c r="N3307" s="2" t="s">
        <v>24</v>
      </c>
      <c r="O3307" s="3">
        <v>29</v>
      </c>
      <c r="P3307" s="13">
        <f t="shared" ref="P3307:P3311" si="678">I3307*L3307</f>
        <v>1220.73</v>
      </c>
      <c r="Q3307" s="13" t="str">
        <f t="shared" ref="Q3307:Q3311" si="679">IF(O3307="","Not Delivered",IF(O3307&lt;=30,"Fast",IF(O3307&lt;=60,"Normal","Slow")))</f>
        <v>Fast</v>
      </c>
      <c r="S3307" s="21"/>
    </row>
    <row r="3308" customHeight="1" spans="1:19">
      <c r="A3308" s="2" t="s">
        <v>5202</v>
      </c>
      <c r="B3308" s="28">
        <v>45999</v>
      </c>
      <c r="C3308" s="2" t="s">
        <v>2646</v>
      </c>
      <c r="D3308" s="2" t="str">
        <f t="array" ref="D3308">_xlfn.XLOOKUP(C3308,Customers!A:A,Customers!B:B)</f>
        <v>Customer 0443</v>
      </c>
      <c r="E3308" s="2" t="s">
        <v>523</v>
      </c>
      <c r="F3308" s="2" t="str">
        <f t="array" ref="F3308">_xlfn.XLOOKUP(E3308,Restaurants!A:A,Restaurants!B:B)</f>
        <v>Restaurant 038</v>
      </c>
      <c r="G3308" s="2" t="s">
        <v>290</v>
      </c>
      <c r="H3308" s="2" t="str">
        <f t="array" ref="H3308">_xlfn.XLOOKUP(G3308,Food_Menu!A:A,Food_Menu!B:B)</f>
        <v>Food Item 0089</v>
      </c>
      <c r="I3308" s="2">
        <f t="array" ref="I3308">_xlfn.XLOOKUP(G3308,Food_Menu!A:A,Food_Menu!D:D)</f>
        <v>262.73</v>
      </c>
      <c r="J3308" s="2" t="s">
        <v>1122</v>
      </c>
      <c r="K3308" s="2" t="str">
        <f t="array" ref="K3308">_xlfn.XLOOKUP(J3308,Delivery_Partners!A:A,Delivery_Partners!B:B)</f>
        <v>Delivery Partner 090</v>
      </c>
      <c r="L3308" s="3">
        <v>1</v>
      </c>
      <c r="M3308" s="2" t="s">
        <v>23</v>
      </c>
      <c r="N3308" s="2" t="s">
        <v>24</v>
      </c>
      <c r="O3308" s="3">
        <v>49</v>
      </c>
      <c r="P3308" s="13">
        <f t="shared" si="678"/>
        <v>262.73</v>
      </c>
      <c r="Q3308" s="13" t="str">
        <f t="shared" si="679"/>
        <v>Normal</v>
      </c>
      <c r="S3308" s="21"/>
    </row>
    <row r="3309" customHeight="1" spans="1:19">
      <c r="A3309" s="2" t="s">
        <v>5203</v>
      </c>
      <c r="B3309" s="28">
        <v>45721</v>
      </c>
      <c r="C3309" s="2" t="s">
        <v>1255</v>
      </c>
      <c r="D3309" s="2" t="str">
        <f t="array" ref="D3309">_xlfn.XLOOKUP(C3309,Customers!A:A,Customers!B:B)</f>
        <v>Customer 0719</v>
      </c>
      <c r="E3309" s="2" t="s">
        <v>674</v>
      </c>
      <c r="F3309" s="2" t="str">
        <f t="array" ref="F3309">_xlfn.XLOOKUP(E3309,Restaurants!A:A,Restaurants!B:B)</f>
        <v>Restaurant 085</v>
      </c>
      <c r="G3309" s="2" t="s">
        <v>61</v>
      </c>
      <c r="H3309" s="2" t="str">
        <f t="array" ref="H3309">_xlfn.XLOOKUP(G3309,Food_Menu!A:A,Food_Menu!B:B)</f>
        <v>Food Item 0168</v>
      </c>
      <c r="I3309" s="2">
        <f t="array" ref="I3309">_xlfn.XLOOKUP(G3309,Food_Menu!A:A,Food_Menu!D:D)</f>
        <v>107.01</v>
      </c>
      <c r="J3309" s="2" t="s">
        <v>154</v>
      </c>
      <c r="K3309" s="2" t="str">
        <f t="array" ref="K3309">_xlfn.XLOOKUP(J3309,Delivery_Partners!A:A,Delivery_Partners!B:B)</f>
        <v>Delivery Partner 143</v>
      </c>
      <c r="L3309" s="3">
        <v>1</v>
      </c>
      <c r="M3309" s="2" t="s">
        <v>23</v>
      </c>
      <c r="N3309" s="2" t="s">
        <v>24</v>
      </c>
      <c r="O3309" s="3">
        <v>30</v>
      </c>
      <c r="P3309" s="13">
        <f t="shared" si="678"/>
        <v>107.01</v>
      </c>
      <c r="Q3309" s="13" t="str">
        <f t="shared" si="679"/>
        <v>Fast</v>
      </c>
      <c r="S3309" s="21"/>
    </row>
    <row r="3310" customHeight="1" spans="1:19">
      <c r="A3310" s="2" t="s">
        <v>5204</v>
      </c>
      <c r="B3310" s="29" t="s">
        <v>1659</v>
      </c>
      <c r="C3310" s="2" t="s">
        <v>1672</v>
      </c>
      <c r="D3310" s="2" t="str">
        <f t="array" ref="D3310">_xlfn.XLOOKUP(C3310,Customers!A:A,Customers!B:B)</f>
        <v>Customer 1186</v>
      </c>
      <c r="E3310" s="2" t="s">
        <v>27</v>
      </c>
      <c r="F3310" s="2" t="str">
        <f t="array" ref="F3310">_xlfn.XLOOKUP(E3310,Restaurants!A:A,Restaurants!B:B)</f>
        <v>Restaurant 033</v>
      </c>
      <c r="G3310" s="2" t="s">
        <v>147</v>
      </c>
      <c r="H3310" s="2" t="str">
        <f t="array" ref="H3310">_xlfn.XLOOKUP(G3310,Food_Menu!A:A,Food_Menu!B:B)</f>
        <v>Food Item 0139</v>
      </c>
      <c r="I3310" s="2">
        <f t="array" ref="I3310">_xlfn.XLOOKUP(G3310,Food_Menu!A:A,Food_Menu!D:D)</f>
        <v>296.6</v>
      </c>
      <c r="J3310" s="2" t="s">
        <v>558</v>
      </c>
      <c r="K3310" s="2" t="str">
        <f t="array" ref="K3310">_xlfn.XLOOKUP(J3310,Delivery_Partners!A:A,Delivery_Partners!B:B)</f>
        <v>Delivery Partner 070</v>
      </c>
      <c r="L3310" s="3">
        <v>1</v>
      </c>
      <c r="M3310" s="2" t="s">
        <v>23</v>
      </c>
      <c r="N3310" s="2" t="s">
        <v>42</v>
      </c>
      <c r="O3310" s="3">
        <v>36</v>
      </c>
      <c r="P3310" s="13">
        <f t="shared" si="678"/>
        <v>296.6</v>
      </c>
      <c r="Q3310" s="13" t="str">
        <f t="shared" si="679"/>
        <v>Normal</v>
      </c>
      <c r="S3310" s="21"/>
    </row>
    <row r="3311" customHeight="1" spans="1:19">
      <c r="A3311" s="2" t="s">
        <v>5205</v>
      </c>
      <c r="B3311" s="28">
        <v>45666</v>
      </c>
      <c r="C3311" s="2" t="s">
        <v>1955</v>
      </c>
      <c r="D3311" s="2" t="str">
        <f t="array" ref="D3311">_xlfn.XLOOKUP(C3311,Customers!A:A,Customers!B:B)</f>
        <v>Customer 0730</v>
      </c>
      <c r="E3311" s="2" t="s">
        <v>807</v>
      </c>
      <c r="F3311" s="2" t="str">
        <f t="array" ref="F3311">_xlfn.XLOOKUP(E3311,Restaurants!A:A,Restaurants!B:B)</f>
        <v>Restaurant 118</v>
      </c>
      <c r="G3311" s="2" t="s">
        <v>442</v>
      </c>
      <c r="H3311" s="2" t="str">
        <f t="array" ref="H3311">_xlfn.XLOOKUP(G3311,Food_Menu!A:A,Food_Menu!B:B)</f>
        <v>Food Item 0143</v>
      </c>
      <c r="I3311" s="2">
        <f t="array" ref="I3311">_xlfn.XLOOKUP(G3311,Food_Menu!A:A,Food_Menu!D:D)</f>
        <v>248.87</v>
      </c>
      <c r="J3311" s="2" t="s">
        <v>900</v>
      </c>
      <c r="K3311" s="2" t="str">
        <f t="array" ref="K3311">_xlfn.XLOOKUP(J3311,Delivery_Partners!A:A,Delivery_Partners!B:B)</f>
        <v>Delivery Partner 015</v>
      </c>
      <c r="L3311" s="3">
        <v>4</v>
      </c>
      <c r="M3311" s="2" t="s">
        <v>23</v>
      </c>
      <c r="N3311" s="2" t="s">
        <v>74</v>
      </c>
      <c r="O3311" s="3">
        <v>32</v>
      </c>
      <c r="P3311" s="13">
        <f t="shared" si="678"/>
        <v>995.48</v>
      </c>
      <c r="Q3311" s="13" t="str">
        <f t="shared" si="679"/>
        <v>Normal</v>
      </c>
      <c r="S3311" s="21"/>
    </row>
    <row r="3312" hidden="1" customHeight="1" spans="1:19">
      <c r="A3312" s="2" t="s">
        <v>5206</v>
      </c>
      <c r="B3312" s="28">
        <v>45786</v>
      </c>
      <c r="C3312" s="2" t="s">
        <v>2136</v>
      </c>
      <c r="D3312" s="2" t="str">
        <f t="array" ref="D3312">_xlfn.XLOOKUP(C3312,Customers!A:A,Customers!B:B)</f>
        <v>Customer 0906</v>
      </c>
      <c r="E3312" s="2" t="s">
        <v>814</v>
      </c>
      <c r="F3312" s="2" t="str">
        <f t="array" ref="F3312">_xlfn.XLOOKUP(E3312,Restaurants!A:A,Restaurants!B:B)</f>
        <v>Restaurant 093</v>
      </c>
      <c r="G3312" s="2" t="s">
        <v>792</v>
      </c>
      <c r="H3312" s="2" t="str">
        <f t="array" ref="H3312">_xlfn.XLOOKUP(G3312,Food_Menu!A:A,Food_Menu!B:B)</f>
        <v>Food Item 0159</v>
      </c>
      <c r="I3312" s="2"/>
      <c r="J3312" s="2" t="s">
        <v>976</v>
      </c>
      <c r="K3312" s="2" t="str">
        <f t="array" ref="K3312">_xlfn.XLOOKUP(J3312,Delivery_Partners!A:A,Delivery_Partners!B:B)</f>
        <v>Delivery Partner 047</v>
      </c>
      <c r="L3312" s="3">
        <v>1</v>
      </c>
      <c r="M3312" s="2" t="s">
        <v>101</v>
      </c>
      <c r="N3312" s="2" t="s">
        <v>55</v>
      </c>
      <c r="O3312" s="2"/>
    </row>
    <row r="3313" hidden="1" customHeight="1" spans="1:19">
      <c r="A3313" s="2" t="s">
        <v>5207</v>
      </c>
      <c r="B3313" s="29" t="s">
        <v>1417</v>
      </c>
      <c r="C3313" s="2" t="s">
        <v>2716</v>
      </c>
      <c r="D3313" s="2" t="str">
        <f t="array" ref="D3313">_xlfn.XLOOKUP(C3313,Customers!A:A,Customers!B:B)</f>
        <v>Customer 1151</v>
      </c>
      <c r="E3313" s="2" t="s">
        <v>532</v>
      </c>
      <c r="F3313" s="2" t="str">
        <f t="array" ref="F3313">_xlfn.XLOOKUP(E3313,Restaurants!A:A,Restaurants!B:B)</f>
        <v>Restaurant 046</v>
      </c>
      <c r="G3313" s="2" t="s">
        <v>826</v>
      </c>
      <c r="H3313" s="2" t="str">
        <f t="array" ref="H3313">_xlfn.XLOOKUP(G3313,Food_Menu!A:A,Food_Menu!B:B)</f>
        <v>Food Item 0072</v>
      </c>
      <c r="I3313" s="2"/>
      <c r="J3313" s="2" t="s">
        <v>432</v>
      </c>
      <c r="K3313" s="2" t="str">
        <f t="array" ref="K3313">_xlfn.XLOOKUP(J3313,Delivery_Partners!A:A,Delivery_Partners!B:B)</f>
        <v>Delivery Partner 029</v>
      </c>
      <c r="L3313" s="3">
        <v>2</v>
      </c>
      <c r="M3313" s="2" t="s">
        <v>189</v>
      </c>
      <c r="N3313" s="2" t="s">
        <v>24</v>
      </c>
      <c r="O3313" s="2"/>
    </row>
    <row r="3314" hidden="1" customHeight="1" spans="1:19">
      <c r="A3314" s="2" t="s">
        <v>5208</v>
      </c>
      <c r="B3314" s="29" t="s">
        <v>1823</v>
      </c>
      <c r="C3314" s="2" t="s">
        <v>1331</v>
      </c>
      <c r="D3314" s="2" t="str">
        <f t="array" ref="D3314">_xlfn.XLOOKUP(C3314,Customers!A:A,Customers!B:B)</f>
        <v>Customer 0741</v>
      </c>
      <c r="E3314" s="2" t="s">
        <v>797</v>
      </c>
      <c r="F3314" s="2" t="str">
        <f t="array" ref="F3314">_xlfn.XLOOKUP(E3314,Restaurants!A:A,Restaurants!B:B)</f>
        <v>Restaurant 058</v>
      </c>
      <c r="G3314" s="2" t="s">
        <v>313</v>
      </c>
      <c r="H3314" s="2" t="str">
        <f t="array" ref="H3314">_xlfn.XLOOKUP(G3314,Food_Menu!A:A,Food_Menu!B:B)</f>
        <v>Food Item 0068</v>
      </c>
      <c r="I3314" s="2"/>
      <c r="J3314" s="2" t="s">
        <v>332</v>
      </c>
      <c r="K3314" s="2" t="str">
        <f t="array" ref="K3314">_xlfn.XLOOKUP(J3314,Delivery_Partners!A:A,Delivery_Partners!B:B)</f>
        <v>Delivery Partner 164</v>
      </c>
      <c r="L3314" s="3">
        <v>1</v>
      </c>
      <c r="M3314" s="2" t="s">
        <v>101</v>
      </c>
      <c r="N3314" s="2" t="s">
        <v>24</v>
      </c>
      <c r="O3314" s="2"/>
    </row>
    <row r="3315" customHeight="1" spans="1:19">
      <c r="A3315" s="2" t="s">
        <v>5209</v>
      </c>
      <c r="B3315" s="29" t="s">
        <v>3087</v>
      </c>
      <c r="C3315" s="2" t="s">
        <v>181</v>
      </c>
      <c r="D3315" s="2" t="str">
        <f t="array" ref="D3315">_xlfn.XLOOKUP(C3315,Customers!A:A,Customers!B:B)</f>
        <v>Customer 0999</v>
      </c>
      <c r="E3315" s="2" t="s">
        <v>492</v>
      </c>
      <c r="F3315" s="2" t="str">
        <f t="array" ref="F3315">_xlfn.XLOOKUP(E3315,Restaurants!A:A,Restaurants!B:B)</f>
        <v>Restaurant 008</v>
      </c>
      <c r="G3315" s="2" t="s">
        <v>889</v>
      </c>
      <c r="H3315" s="2" t="str">
        <f t="array" ref="H3315">_xlfn.XLOOKUP(G3315,Food_Menu!A:A,Food_Menu!B:B)</f>
        <v>Food Item 0006</v>
      </c>
      <c r="I3315" s="2">
        <f t="array" ref="I3315">_xlfn.XLOOKUP(G3315,Food_Menu!A:A,Food_Menu!D:D)</f>
        <v>533.33</v>
      </c>
      <c r="J3315" s="2" t="s">
        <v>909</v>
      </c>
      <c r="K3315" s="2" t="str">
        <f t="array" ref="K3315">_xlfn.XLOOKUP(J3315,Delivery_Partners!A:A,Delivery_Partners!B:B)</f>
        <v>Delivery Partner 005</v>
      </c>
      <c r="L3315" s="3">
        <v>3</v>
      </c>
      <c r="M3315" s="2" t="s">
        <v>23</v>
      </c>
      <c r="N3315" s="2" t="s">
        <v>24</v>
      </c>
      <c r="O3315" s="3">
        <v>36</v>
      </c>
      <c r="P3315" s="13">
        <f t="shared" ref="P3315:P3319" si="680">I3315*L3315</f>
        <v>1599.99</v>
      </c>
      <c r="Q3315" s="13" t="str">
        <f t="shared" ref="Q3315:Q3319" si="681">IF(O3315="","Not Delivered",IF(O3315&lt;=30,"Fast",IF(O3315&lt;=60,"Normal","Slow")))</f>
        <v>Normal</v>
      </c>
      <c r="S3315" s="21"/>
    </row>
    <row r="3316" customHeight="1" spans="1:19">
      <c r="A3316" s="2" t="s">
        <v>5210</v>
      </c>
      <c r="B3316" s="29" t="s">
        <v>1635</v>
      </c>
      <c r="C3316" s="2" t="s">
        <v>5211</v>
      </c>
      <c r="D3316" s="2" t="str">
        <f t="array" ref="D3316">_xlfn.XLOOKUP(C3316,Customers!A:A,Customers!B:B)</f>
        <v>Customer 0610</v>
      </c>
      <c r="E3316" s="2" t="s">
        <v>1765</v>
      </c>
      <c r="F3316" s="2" t="str">
        <f t="array" ref="F3316">_xlfn.XLOOKUP(E3316,Restaurants!A:A,Restaurants!B:B)</f>
        <v>Restaurant 017</v>
      </c>
      <c r="G3316" s="2" t="s">
        <v>94</v>
      </c>
      <c r="H3316" s="2" t="str">
        <f t="array" ref="H3316">_xlfn.XLOOKUP(G3316,Food_Menu!A:A,Food_Menu!B:B)</f>
        <v>Food Item 0189</v>
      </c>
      <c r="I3316" s="2">
        <f t="array" ref="I3316">_xlfn.XLOOKUP(G3316,Food_Menu!A:A,Food_Menu!D:D)</f>
        <v>612.77</v>
      </c>
      <c r="J3316" s="2" t="s">
        <v>383</v>
      </c>
      <c r="K3316" s="2" t="str">
        <f t="array" ref="K3316">_xlfn.XLOOKUP(J3316,Delivery_Partners!A:A,Delivery_Partners!B:B)</f>
        <v>Delivery Partner 149</v>
      </c>
      <c r="L3316" s="3">
        <v>2</v>
      </c>
      <c r="M3316" s="2" t="s">
        <v>23</v>
      </c>
      <c r="N3316" s="2" t="s">
        <v>55</v>
      </c>
      <c r="O3316" s="3">
        <v>21</v>
      </c>
      <c r="P3316" s="13">
        <f t="shared" si="680"/>
        <v>1225.54</v>
      </c>
      <c r="Q3316" s="13" t="str">
        <f t="shared" si="681"/>
        <v>Fast</v>
      </c>
      <c r="S3316" s="21"/>
    </row>
    <row r="3317" customHeight="1" spans="1:19">
      <c r="A3317" s="2" t="s">
        <v>5212</v>
      </c>
      <c r="B3317" s="29" t="s">
        <v>700</v>
      </c>
      <c r="C3317" s="2" t="s">
        <v>4759</v>
      </c>
      <c r="D3317" s="2" t="str">
        <f t="array" ref="D3317">_xlfn.XLOOKUP(C3317,Customers!A:A,Customers!B:B)</f>
        <v>Customer 0978</v>
      </c>
      <c r="E3317" s="2" t="s">
        <v>224</v>
      </c>
      <c r="F3317" s="2" t="str">
        <f t="array" ref="F3317">_xlfn.XLOOKUP(E3317,Restaurants!A:A,Restaurants!B:B)</f>
        <v>Restaurant 120</v>
      </c>
      <c r="G3317" s="2" t="s">
        <v>261</v>
      </c>
      <c r="H3317" s="2" t="str">
        <f t="array" ref="H3317">_xlfn.XLOOKUP(G3317,Food_Menu!A:A,Food_Menu!B:B)</f>
        <v>Food Item 0061</v>
      </c>
      <c r="I3317" s="2">
        <f t="array" ref="I3317">_xlfn.XLOOKUP(G3317,Food_Menu!A:A,Food_Menu!D:D)</f>
        <v>538.21</v>
      </c>
      <c r="J3317" s="2" t="s">
        <v>510</v>
      </c>
      <c r="K3317" s="2" t="str">
        <f t="array" ref="K3317">_xlfn.XLOOKUP(J3317,Delivery_Partners!A:A,Delivery_Partners!B:B)</f>
        <v>Delivery Partner 025</v>
      </c>
      <c r="L3317" s="3">
        <v>2</v>
      </c>
      <c r="M3317" s="2" t="s">
        <v>23</v>
      </c>
      <c r="N3317" s="2" t="s">
        <v>24</v>
      </c>
      <c r="O3317" s="3">
        <v>15</v>
      </c>
      <c r="P3317" s="13">
        <f t="shared" si="680"/>
        <v>1076.42</v>
      </c>
      <c r="Q3317" s="13" t="str">
        <f t="shared" si="681"/>
        <v>Fast</v>
      </c>
      <c r="S3317" s="21"/>
    </row>
    <row r="3318" customHeight="1" spans="1:19">
      <c r="A3318" s="2" t="s">
        <v>5213</v>
      </c>
      <c r="B3318" s="29" t="s">
        <v>760</v>
      </c>
      <c r="C3318" s="2" t="s">
        <v>1377</v>
      </c>
      <c r="D3318" s="2" t="str">
        <f t="array" ref="D3318">_xlfn.XLOOKUP(C3318,Customers!A:A,Customers!B:B)</f>
        <v>Customer 0771</v>
      </c>
      <c r="E3318" s="2" t="s">
        <v>721</v>
      </c>
      <c r="F3318" s="2" t="str">
        <f t="array" ref="F3318">_xlfn.XLOOKUP(E3318,Restaurants!A:A,Restaurants!B:B)</f>
        <v>Restaurant 098</v>
      </c>
      <c r="G3318" s="2" t="s">
        <v>153</v>
      </c>
      <c r="H3318" s="2" t="str">
        <f t="array" ref="H3318">_xlfn.XLOOKUP(G3318,Food_Menu!A:A,Food_Menu!B:B)</f>
        <v>Food Item 0149</v>
      </c>
      <c r="I3318" s="2">
        <f t="array" ref="I3318">_xlfn.XLOOKUP(G3318,Food_Menu!A:A,Food_Menu!D:D)</f>
        <v>238.55</v>
      </c>
      <c r="J3318" s="2" t="s">
        <v>112</v>
      </c>
      <c r="K3318" s="2" t="str">
        <f t="array" ref="K3318">_xlfn.XLOOKUP(J3318,Delivery_Partners!A:A,Delivery_Partners!B:B)</f>
        <v>Delivery Partner 028</v>
      </c>
      <c r="L3318" s="3">
        <v>2</v>
      </c>
      <c r="M3318" s="2" t="s">
        <v>23</v>
      </c>
      <c r="N3318" s="2" t="s">
        <v>24</v>
      </c>
      <c r="O3318" s="3">
        <v>29</v>
      </c>
      <c r="P3318" s="13">
        <f t="shared" si="680"/>
        <v>477.1</v>
      </c>
      <c r="Q3318" s="13" t="str">
        <f t="shared" si="681"/>
        <v>Fast</v>
      </c>
      <c r="S3318" s="21"/>
    </row>
    <row r="3319" customHeight="1" spans="1:19">
      <c r="A3319" s="2" t="s">
        <v>5214</v>
      </c>
      <c r="B3319" s="29" t="s">
        <v>191</v>
      </c>
      <c r="C3319" s="2" t="s">
        <v>528</v>
      </c>
      <c r="D3319" s="2" t="str">
        <f t="array" ref="D3319">_xlfn.XLOOKUP(C3319,Customers!A:A,Customers!B:B)</f>
        <v>Customer 0408</v>
      </c>
      <c r="E3319" s="2" t="s">
        <v>245</v>
      </c>
      <c r="F3319" s="2" t="str">
        <f t="array" ref="F3319">_xlfn.XLOOKUP(E3319,Restaurants!A:A,Restaurants!B:B)</f>
        <v>Restaurant 101</v>
      </c>
      <c r="G3319" s="2" t="s">
        <v>1860</v>
      </c>
      <c r="H3319" s="2" t="str">
        <f t="array" ref="H3319">_xlfn.XLOOKUP(G3319,Food_Menu!A:A,Food_Menu!B:B)</f>
        <v>Food Item 0151</v>
      </c>
      <c r="I3319" s="2">
        <f t="array" ref="I3319">_xlfn.XLOOKUP(G3319,Food_Menu!A:A,Food_Menu!D:D)</f>
        <v>500.58</v>
      </c>
      <c r="J3319" s="2" t="s">
        <v>801</v>
      </c>
      <c r="K3319" s="2" t="str">
        <f t="array" ref="K3319">_xlfn.XLOOKUP(J3319,Delivery_Partners!A:A,Delivery_Partners!B:B)</f>
        <v>Delivery Partner 096</v>
      </c>
      <c r="L3319" s="3">
        <v>1</v>
      </c>
      <c r="M3319" s="2" t="s">
        <v>23</v>
      </c>
      <c r="N3319" s="2" t="s">
        <v>42</v>
      </c>
      <c r="O3319" s="3">
        <v>33</v>
      </c>
      <c r="P3319" s="13">
        <f t="shared" si="680"/>
        <v>500.58</v>
      </c>
      <c r="Q3319" s="13" t="str">
        <f t="shared" si="681"/>
        <v>Normal</v>
      </c>
      <c r="S3319" s="21"/>
    </row>
    <row r="3320" hidden="1" customHeight="1" spans="1:19">
      <c r="A3320" s="2" t="s">
        <v>5215</v>
      </c>
      <c r="B3320" s="29" t="s">
        <v>103</v>
      </c>
      <c r="C3320" s="2" t="s">
        <v>3617</v>
      </c>
      <c r="D3320" s="2" t="str">
        <f t="array" ref="D3320">_xlfn.XLOOKUP(C3320,Customers!A:A,Customers!B:B)</f>
        <v>Customer 0670</v>
      </c>
      <c r="E3320" s="2" t="s">
        <v>446</v>
      </c>
      <c r="F3320" s="2" t="str">
        <f t="array" ref="F3320">_xlfn.XLOOKUP(E3320,Restaurants!A:A,Restaurants!B:B)</f>
        <v>Restaurant 078</v>
      </c>
      <c r="G3320" s="2" t="s">
        <v>1547</v>
      </c>
      <c r="H3320" s="2" t="str">
        <f t="array" ref="H3320">_xlfn.XLOOKUP(G3320,Food_Menu!A:A,Food_Menu!B:B)</f>
        <v>Food Item 0155</v>
      </c>
      <c r="I3320" s="2"/>
      <c r="J3320" s="2" t="s">
        <v>900</v>
      </c>
      <c r="K3320" s="2" t="str">
        <f t="array" ref="K3320">_xlfn.XLOOKUP(J3320,Delivery_Partners!A:A,Delivery_Partners!B:B)</f>
        <v>Delivery Partner 015</v>
      </c>
      <c r="L3320" s="3">
        <v>4</v>
      </c>
      <c r="M3320" s="2" t="s">
        <v>101</v>
      </c>
      <c r="N3320" s="2" t="s">
        <v>55</v>
      </c>
      <c r="O3320" s="2"/>
    </row>
    <row r="3321" customHeight="1" spans="1:19">
      <c r="A3321" s="2" t="s">
        <v>5216</v>
      </c>
      <c r="B3321" s="29" t="s">
        <v>2192</v>
      </c>
      <c r="C3321" s="2" t="s">
        <v>156</v>
      </c>
      <c r="D3321" s="2" t="str">
        <f t="array" ref="D3321">_xlfn.XLOOKUP(C3321,Customers!A:A,Customers!B:B)</f>
        <v>Customer 0402</v>
      </c>
      <c r="E3321" s="2" t="s">
        <v>616</v>
      </c>
      <c r="F3321" s="2" t="str">
        <f t="array" ref="F3321">_xlfn.XLOOKUP(E3321,Restaurants!A:A,Restaurants!B:B)</f>
        <v>Restaurant 027</v>
      </c>
      <c r="G3321" s="2" t="s">
        <v>509</v>
      </c>
      <c r="H3321" s="2" t="str">
        <f t="array" ref="H3321">_xlfn.XLOOKUP(G3321,Food_Menu!A:A,Food_Menu!B:B)</f>
        <v>Food Item 0190</v>
      </c>
      <c r="I3321" s="2">
        <f t="array" ref="I3321">_xlfn.XLOOKUP(G3321,Food_Menu!A:A,Food_Menu!D:D)</f>
        <v>350.87</v>
      </c>
      <c r="J3321" s="2" t="s">
        <v>636</v>
      </c>
      <c r="K3321" s="2" t="str">
        <f t="array" ref="K3321">_xlfn.XLOOKUP(J3321,Delivery_Partners!A:A,Delivery_Partners!B:B)</f>
        <v>Delivery Partner 014</v>
      </c>
      <c r="L3321" s="3">
        <v>2</v>
      </c>
      <c r="M3321" s="2" t="s">
        <v>23</v>
      </c>
      <c r="N3321" s="2" t="s">
        <v>24</v>
      </c>
      <c r="O3321" s="3">
        <v>33</v>
      </c>
      <c r="P3321" s="13">
        <f t="shared" ref="P3321:P3326" si="682">I3321*L3321</f>
        <v>701.74</v>
      </c>
      <c r="Q3321" s="13" t="str">
        <f t="shared" ref="Q3321:Q3326" si="683">IF(O3321="","Not Delivered",IF(O3321&lt;=30,"Fast",IF(O3321&lt;=60,"Normal","Slow")))</f>
        <v>Normal</v>
      </c>
      <c r="S3321" s="21"/>
    </row>
    <row r="3322" customHeight="1" spans="1:19">
      <c r="A3322" s="2" t="s">
        <v>5217</v>
      </c>
      <c r="B3322" s="29" t="s">
        <v>1118</v>
      </c>
      <c r="C3322" s="2" t="s">
        <v>3339</v>
      </c>
      <c r="D3322" s="2" t="str">
        <f t="array" ref="D3322">_xlfn.XLOOKUP(C3322,Customers!A:A,Customers!B:B)</f>
        <v>Customer 0477</v>
      </c>
      <c r="E3322" s="2" t="s">
        <v>71</v>
      </c>
      <c r="F3322" s="2" t="str">
        <f t="array" ref="F3322">_xlfn.XLOOKUP(E3322,Restaurants!A:A,Restaurants!B:B)</f>
        <v>Restaurant 013</v>
      </c>
      <c r="G3322" s="2" t="s">
        <v>856</v>
      </c>
      <c r="H3322" s="2" t="str">
        <f t="array" ref="H3322">_xlfn.XLOOKUP(G3322,Food_Menu!A:A,Food_Menu!B:B)</f>
        <v>Food Item 0191</v>
      </c>
      <c r="I3322" s="2">
        <f t="array" ref="I3322">_xlfn.XLOOKUP(G3322,Food_Menu!A:A,Food_Menu!D:D)</f>
        <v>443.82</v>
      </c>
      <c r="J3322" s="2" t="s">
        <v>341</v>
      </c>
      <c r="K3322" s="2" t="str">
        <f t="array" ref="K3322">_xlfn.XLOOKUP(J3322,Delivery_Partners!A:A,Delivery_Partners!B:B)</f>
        <v>Delivery Partner 140</v>
      </c>
      <c r="L3322" s="3">
        <v>1</v>
      </c>
      <c r="M3322" s="2" t="s">
        <v>23</v>
      </c>
      <c r="N3322" s="2" t="s">
        <v>55</v>
      </c>
      <c r="O3322" s="3">
        <v>29</v>
      </c>
      <c r="P3322" s="13">
        <f t="shared" si="682"/>
        <v>443.82</v>
      </c>
      <c r="Q3322" s="13" t="str">
        <f t="shared" si="683"/>
        <v>Fast</v>
      </c>
      <c r="S3322" s="21"/>
    </row>
    <row r="3323" customHeight="1" spans="1:19">
      <c r="A3323" s="2" t="s">
        <v>5218</v>
      </c>
      <c r="B3323" s="28">
        <v>45902</v>
      </c>
      <c r="C3323" s="2" t="s">
        <v>4242</v>
      </c>
      <c r="D3323" s="2" t="str">
        <f t="array" ref="D3323">_xlfn.XLOOKUP(C3323,Customers!A:A,Customers!B:B)</f>
        <v>Customer 0351</v>
      </c>
      <c r="E3323" s="2" t="s">
        <v>121</v>
      </c>
      <c r="F3323" s="2" t="str">
        <f t="array" ref="F3323">_xlfn.XLOOKUP(E3323,Restaurants!A:A,Restaurants!B:B)</f>
        <v>Restaurant 088</v>
      </c>
      <c r="G3323" s="2" t="s">
        <v>2284</v>
      </c>
      <c r="H3323" s="2" t="str">
        <f t="array" ref="H3323">_xlfn.XLOOKUP(G3323,Food_Menu!A:A,Food_Menu!B:B)</f>
        <v>Food Item 0001</v>
      </c>
      <c r="I3323" s="2">
        <f t="array" ref="I3323">_xlfn.XLOOKUP(G3323,Food_Menu!A:A,Food_Menu!D:D)</f>
        <v>107.77</v>
      </c>
      <c r="J3323" s="2" t="s">
        <v>277</v>
      </c>
      <c r="K3323" s="2" t="str">
        <f t="array" ref="K3323">_xlfn.XLOOKUP(J3323,Delivery_Partners!A:A,Delivery_Partners!B:B)</f>
        <v>Delivery Partner 011</v>
      </c>
      <c r="L3323" s="3">
        <v>3</v>
      </c>
      <c r="M3323" s="2" t="s">
        <v>23</v>
      </c>
      <c r="N3323" s="2" t="s">
        <v>24</v>
      </c>
      <c r="O3323" s="3">
        <v>15</v>
      </c>
      <c r="P3323" s="13">
        <f t="shared" si="682"/>
        <v>323.31</v>
      </c>
      <c r="Q3323" s="13" t="str">
        <f t="shared" si="683"/>
        <v>Fast</v>
      </c>
      <c r="S3323" s="21"/>
    </row>
    <row r="3324" customHeight="1" spans="1:19">
      <c r="A3324" s="2" t="s">
        <v>5219</v>
      </c>
      <c r="B3324" s="29" t="s">
        <v>2192</v>
      </c>
      <c r="C3324" s="2" t="s">
        <v>1341</v>
      </c>
      <c r="D3324" s="2" t="str">
        <f t="array" ref="D3324">_xlfn.XLOOKUP(C3324,Customers!A:A,Customers!B:B)</f>
        <v>Customer 0590</v>
      </c>
      <c r="E3324" s="2" t="s">
        <v>658</v>
      </c>
      <c r="F3324" s="2" t="str">
        <f t="array" ref="F3324">_xlfn.XLOOKUP(E3324,Restaurants!A:A,Restaurants!B:B)</f>
        <v>Restaurant 040</v>
      </c>
      <c r="G3324" s="2" t="s">
        <v>1040</v>
      </c>
      <c r="H3324" s="2" t="str">
        <f t="array" ref="H3324">_xlfn.XLOOKUP(G3324,Food_Menu!A:A,Food_Menu!B:B)</f>
        <v>Food Item 0185</v>
      </c>
      <c r="I3324" s="2">
        <f t="array" ref="I3324">_xlfn.XLOOKUP(G3324,Food_Menu!A:A,Food_Menu!D:D)</f>
        <v>565.74</v>
      </c>
      <c r="J3324" s="2" t="s">
        <v>1047</v>
      </c>
      <c r="K3324" s="2" t="str">
        <f t="array" ref="K3324">_xlfn.XLOOKUP(J3324,Delivery_Partners!A:A,Delivery_Partners!B:B)</f>
        <v>Delivery Partner 108</v>
      </c>
      <c r="L3324" s="3">
        <v>2</v>
      </c>
      <c r="M3324" s="2" t="s">
        <v>23</v>
      </c>
      <c r="N3324" s="2" t="s">
        <v>24</v>
      </c>
      <c r="O3324" s="3">
        <v>41</v>
      </c>
      <c r="P3324" s="13">
        <f t="shared" si="682"/>
        <v>1131.48</v>
      </c>
      <c r="Q3324" s="13" t="str">
        <f t="shared" si="683"/>
        <v>Normal</v>
      </c>
      <c r="S3324" s="21"/>
    </row>
    <row r="3325" customHeight="1" spans="1:19">
      <c r="A3325" s="2" t="s">
        <v>5220</v>
      </c>
      <c r="B3325" s="28">
        <v>45909</v>
      </c>
      <c r="C3325" s="2" t="s">
        <v>3094</v>
      </c>
      <c r="D3325" s="2" t="str">
        <f t="array" ref="D3325">_xlfn.XLOOKUP(C3325,Customers!A:A,Customers!B:B)</f>
        <v>Customer 0417</v>
      </c>
      <c r="E3325" s="2" t="s">
        <v>350</v>
      </c>
      <c r="F3325" s="2" t="str">
        <f t="array" ref="F3325">_xlfn.XLOOKUP(E3325,Restaurants!A:A,Restaurants!B:B)</f>
        <v>Restaurant 001</v>
      </c>
      <c r="G3325" s="2" t="s">
        <v>998</v>
      </c>
      <c r="H3325" s="2" t="str">
        <f t="array" ref="H3325">_xlfn.XLOOKUP(G3325,Food_Menu!A:A,Food_Menu!B:B)</f>
        <v>Food Item 0046</v>
      </c>
      <c r="I3325" s="2">
        <f t="array" ref="I3325">_xlfn.XLOOKUP(G3325,Food_Menu!A:A,Food_Menu!D:D)</f>
        <v>300.6</v>
      </c>
      <c r="J3325" s="2" t="s">
        <v>389</v>
      </c>
      <c r="K3325" s="2" t="str">
        <f t="array" ref="K3325">_xlfn.XLOOKUP(J3325,Delivery_Partners!A:A,Delivery_Partners!B:B)</f>
        <v>Delivery Partner 022</v>
      </c>
      <c r="L3325" s="3">
        <v>2</v>
      </c>
      <c r="M3325" s="2" t="s">
        <v>23</v>
      </c>
      <c r="N3325" s="2" t="s">
        <v>74</v>
      </c>
      <c r="O3325" s="3">
        <v>38</v>
      </c>
      <c r="P3325" s="13">
        <f t="shared" si="682"/>
        <v>601.2</v>
      </c>
      <c r="Q3325" s="13" t="str">
        <f t="shared" si="683"/>
        <v>Normal</v>
      </c>
      <c r="S3325" s="21"/>
    </row>
    <row r="3326" customHeight="1" spans="1:19">
      <c r="A3326" s="2" t="s">
        <v>5221</v>
      </c>
      <c r="B3326" s="28">
        <v>45847</v>
      </c>
      <c r="C3326" s="2" t="s">
        <v>3442</v>
      </c>
      <c r="D3326" s="2" t="str">
        <f t="array" ref="D3326">_xlfn.XLOOKUP(C3326,Customers!A:A,Customers!B:B)</f>
        <v>Customer 0752</v>
      </c>
      <c r="E3326" s="2" t="s">
        <v>498</v>
      </c>
      <c r="F3326" s="2" t="str">
        <f t="array" ref="F3326">_xlfn.XLOOKUP(E3326,Restaurants!A:A,Restaurants!B:B)</f>
        <v>Restaurant 003</v>
      </c>
      <c r="G3326" s="2" t="s">
        <v>426</v>
      </c>
      <c r="H3326" s="2" t="str">
        <f t="array" ref="H3326">_xlfn.XLOOKUP(G3326,Food_Menu!A:A,Food_Menu!B:B)</f>
        <v>Food Item 0142</v>
      </c>
      <c r="I3326" s="2">
        <f t="array" ref="I3326">_xlfn.XLOOKUP(G3326,Food_Menu!A:A,Food_Menu!D:D)</f>
        <v>428.17</v>
      </c>
      <c r="J3326" s="2" t="s">
        <v>439</v>
      </c>
      <c r="K3326" s="2" t="str">
        <f t="array" ref="K3326">_xlfn.XLOOKUP(J3326,Delivery_Partners!A:A,Delivery_Partners!B:B)</f>
        <v>Delivery Partner 016</v>
      </c>
      <c r="L3326" s="3">
        <v>2</v>
      </c>
      <c r="M3326" s="2" t="s">
        <v>23</v>
      </c>
      <c r="N3326" s="2" t="s">
        <v>24</v>
      </c>
      <c r="O3326" s="3">
        <v>45</v>
      </c>
      <c r="P3326" s="13">
        <f t="shared" si="682"/>
        <v>856.34</v>
      </c>
      <c r="Q3326" s="13" t="str">
        <f t="shared" si="683"/>
        <v>Normal</v>
      </c>
      <c r="S3326" s="21"/>
    </row>
    <row r="3327" hidden="1" customHeight="1" spans="1:19">
      <c r="A3327" s="2" t="s">
        <v>5222</v>
      </c>
      <c r="B3327" s="29" t="s">
        <v>3459</v>
      </c>
      <c r="C3327" s="2" t="s">
        <v>104</v>
      </c>
      <c r="D3327" s="2" t="str">
        <f t="array" ref="D3327">_xlfn.XLOOKUP(C3327,Customers!A:A,Customers!B:B)</f>
        <v>Customer 0444</v>
      </c>
      <c r="E3327" s="2" t="s">
        <v>468</v>
      </c>
      <c r="F3327" s="2" t="str">
        <f t="array" ref="F3327">_xlfn.XLOOKUP(E3327,Restaurants!A:A,Restaurants!B:B)</f>
        <v>Restaurant 067</v>
      </c>
      <c r="G3327" s="2" t="s">
        <v>153</v>
      </c>
      <c r="H3327" s="2" t="str">
        <f t="array" ref="H3327">_xlfn.XLOOKUP(G3327,Food_Menu!A:A,Food_Menu!B:B)</f>
        <v>Food Item 0149</v>
      </c>
      <c r="I3327" s="2"/>
      <c r="J3327" s="2" t="s">
        <v>613</v>
      </c>
      <c r="K3327" s="2" t="str">
        <f t="array" ref="K3327">_xlfn.XLOOKUP(J3327,Delivery_Partners!A:A,Delivery_Partners!B:B)</f>
        <v>Delivery Partner 121</v>
      </c>
      <c r="L3327" s="3">
        <v>1</v>
      </c>
      <c r="M3327" s="2" t="s">
        <v>101</v>
      </c>
      <c r="N3327" s="2" t="s">
        <v>24</v>
      </c>
      <c r="O3327" s="2"/>
    </row>
    <row r="3328" customHeight="1" spans="1:19">
      <c r="A3328" s="2" t="s">
        <v>5223</v>
      </c>
      <c r="B3328" s="29" t="s">
        <v>677</v>
      </c>
      <c r="C3328" s="2" t="s">
        <v>1341</v>
      </c>
      <c r="D3328" s="2" t="str">
        <f t="array" ref="D3328">_xlfn.XLOOKUP(C3328,Customers!A:A,Customers!B:B)</f>
        <v>Customer 0590</v>
      </c>
      <c r="E3328" s="2" t="s">
        <v>245</v>
      </c>
      <c r="F3328" s="2" t="str">
        <f t="array" ref="F3328">_xlfn.XLOOKUP(E3328,Restaurants!A:A,Restaurants!B:B)</f>
        <v>Restaurant 101</v>
      </c>
      <c r="G3328" s="2" t="s">
        <v>266</v>
      </c>
      <c r="H3328" s="2" t="str">
        <f t="array" ref="H3328">_xlfn.XLOOKUP(G3328,Food_Menu!A:A,Food_Menu!B:B)</f>
        <v>Food Item 0012</v>
      </c>
      <c r="I3328" s="2">
        <f t="array" ref="I3328">_xlfn.XLOOKUP(G3328,Food_Menu!A:A,Food_Menu!D:D)</f>
        <v>390.14</v>
      </c>
      <c r="J3328" s="2" t="s">
        <v>718</v>
      </c>
      <c r="K3328" s="2" t="str">
        <f t="array" ref="K3328">_xlfn.XLOOKUP(J3328,Delivery_Partners!A:A,Delivery_Partners!B:B)</f>
        <v>Delivery Partner 071</v>
      </c>
      <c r="L3328" s="3">
        <v>1</v>
      </c>
      <c r="M3328" s="2" t="s">
        <v>23</v>
      </c>
      <c r="N3328" s="2" t="s">
        <v>55</v>
      </c>
      <c r="O3328" s="3">
        <v>49</v>
      </c>
      <c r="P3328" s="13">
        <f t="shared" ref="P3328:P3329" si="684">I3328*L3328</f>
        <v>390.14</v>
      </c>
      <c r="Q3328" s="13" t="str">
        <f t="shared" ref="Q3328:Q3329" si="685">IF(O3328="","Not Delivered",IF(O3328&lt;=30,"Fast",IF(O3328&lt;=60,"Normal","Slow")))</f>
        <v>Normal</v>
      </c>
      <c r="S3328" s="21"/>
    </row>
    <row r="3329" customHeight="1" spans="1:19">
      <c r="A3329" s="2" t="s">
        <v>5224</v>
      </c>
      <c r="B3329" s="29" t="s">
        <v>2130</v>
      </c>
      <c r="C3329" s="2" t="s">
        <v>1607</v>
      </c>
      <c r="D3329" s="2" t="str">
        <f t="array" ref="D3329">_xlfn.XLOOKUP(C3329,Customers!A:A,Customers!B:B)</f>
        <v>Customer 0169</v>
      </c>
      <c r="E3329" s="2" t="s">
        <v>537</v>
      </c>
      <c r="F3329" s="2" t="str">
        <f t="array" ref="F3329">_xlfn.XLOOKUP(E3329,Restaurants!A:A,Restaurants!B:B)</f>
        <v>Restaurant 044</v>
      </c>
      <c r="G3329" s="2" t="s">
        <v>1272</v>
      </c>
      <c r="H3329" s="2" t="str">
        <f t="array" ref="H3329">_xlfn.XLOOKUP(G3329,Food_Menu!A:A,Food_Menu!B:B)</f>
        <v>Food Item 0063</v>
      </c>
      <c r="I3329" s="2">
        <f t="array" ref="I3329">_xlfn.XLOOKUP(G3329,Food_Menu!A:A,Food_Menu!D:D)</f>
        <v>539.41</v>
      </c>
      <c r="J3329" s="2" t="s">
        <v>337</v>
      </c>
      <c r="K3329" s="2" t="str">
        <f t="array" ref="K3329">_xlfn.XLOOKUP(J3329,Delivery_Partners!A:A,Delivery_Partners!B:B)</f>
        <v>Delivery Partner 004</v>
      </c>
      <c r="L3329" s="3">
        <v>1</v>
      </c>
      <c r="M3329" s="2" t="s">
        <v>23</v>
      </c>
      <c r="N3329" s="2" t="s">
        <v>24</v>
      </c>
      <c r="O3329" s="3">
        <v>28</v>
      </c>
      <c r="P3329" s="13">
        <f t="shared" si="684"/>
        <v>539.41</v>
      </c>
      <c r="Q3329" s="13" t="str">
        <f t="shared" si="685"/>
        <v>Fast</v>
      </c>
      <c r="S3329" s="21"/>
    </row>
    <row r="3330" hidden="1" customHeight="1" spans="1:19">
      <c r="A3330" s="2" t="s">
        <v>5225</v>
      </c>
      <c r="B3330" s="29" t="s">
        <v>361</v>
      </c>
      <c r="C3330" s="2" t="s">
        <v>531</v>
      </c>
      <c r="D3330" s="2" t="str">
        <f t="array" ref="D3330">_xlfn.XLOOKUP(C3330,Customers!A:A,Customers!B:B)</f>
        <v>Customer 0464</v>
      </c>
      <c r="E3330" s="2" t="s">
        <v>224</v>
      </c>
      <c r="F3330" s="2" t="str">
        <f t="array" ref="F3330">_xlfn.XLOOKUP(E3330,Restaurants!A:A,Restaurants!B:B)</f>
        <v>Restaurant 120</v>
      </c>
      <c r="G3330" s="2" t="s">
        <v>1919</v>
      </c>
      <c r="H3330" s="2" t="str">
        <f t="array" ref="H3330">_xlfn.XLOOKUP(G3330,Food_Menu!A:A,Food_Menu!B:B)</f>
        <v>Food Item 0201</v>
      </c>
      <c r="I3330" s="2"/>
      <c r="J3330" s="2" t="s">
        <v>877</v>
      </c>
      <c r="K3330" s="2" t="str">
        <f t="array" ref="K3330">_xlfn.XLOOKUP(J3330,Delivery_Partners!A:A,Delivery_Partners!B:B)</f>
        <v>Delivery Partner 123</v>
      </c>
      <c r="L3330" s="3">
        <v>3</v>
      </c>
      <c r="M3330" s="2" t="s">
        <v>101</v>
      </c>
      <c r="N3330" s="2" t="s">
        <v>55</v>
      </c>
      <c r="O3330" s="2"/>
    </row>
    <row r="3331" customHeight="1" spans="1:19">
      <c r="A3331" s="2" t="s">
        <v>5226</v>
      </c>
      <c r="B3331" s="29" t="s">
        <v>1823</v>
      </c>
      <c r="C3331" s="2" t="s">
        <v>1464</v>
      </c>
      <c r="D3331" s="2" t="str">
        <f t="array" ref="D3331">_xlfn.XLOOKUP(C3331,Customers!A:A,Customers!B:B)</f>
        <v>Customer 0428</v>
      </c>
      <c r="E3331" s="2" t="s">
        <v>532</v>
      </c>
      <c r="F3331" s="2" t="str">
        <f t="array" ref="F3331">_xlfn.XLOOKUP(E3331,Restaurants!A:A,Restaurants!B:B)</f>
        <v>Restaurant 046</v>
      </c>
      <c r="G3331" s="2" t="s">
        <v>884</v>
      </c>
      <c r="H3331" s="2" t="str">
        <f t="array" ref="H3331">_xlfn.XLOOKUP(G3331,Food_Menu!A:A,Food_Menu!B:B)</f>
        <v>Food Item 0032</v>
      </c>
      <c r="I3331" s="2">
        <f t="array" ref="I3331">_xlfn.XLOOKUP(G3331,Food_Menu!A:A,Food_Menu!D:D)</f>
        <v>367.24</v>
      </c>
      <c r="J3331" s="2" t="s">
        <v>309</v>
      </c>
      <c r="K3331" s="2" t="str">
        <f t="array" ref="K3331">_xlfn.XLOOKUP(J3331,Delivery_Partners!A:A,Delivery_Partners!B:B)</f>
        <v>Delivery Partner 175</v>
      </c>
      <c r="L3331" s="3">
        <v>2</v>
      </c>
      <c r="M3331" s="2" t="s">
        <v>23</v>
      </c>
      <c r="N3331" s="2" t="s">
        <v>74</v>
      </c>
      <c r="O3331" s="3">
        <v>38</v>
      </c>
      <c r="P3331" s="13">
        <f t="shared" ref="P3331:P3332" si="686">I3331*L3331</f>
        <v>734.48</v>
      </c>
      <c r="Q3331" s="13" t="str">
        <f t="shared" ref="Q3331:Q3332" si="687">IF(O3331="","Not Delivered",IF(O3331&lt;=30,"Fast",IF(O3331&lt;=60,"Normal","Slow")))</f>
        <v>Normal</v>
      </c>
      <c r="S3331" s="21"/>
    </row>
    <row r="3332" customHeight="1" spans="1:19">
      <c r="A3332" s="2" t="s">
        <v>5227</v>
      </c>
      <c r="B3332" s="28">
        <v>45718</v>
      </c>
      <c r="C3332" s="2" t="s">
        <v>2710</v>
      </c>
      <c r="D3332" s="2" t="str">
        <f t="array" ref="D3332">_xlfn.XLOOKUP(C3332,Customers!A:A,Customers!B:B)</f>
        <v>Customer 1154</v>
      </c>
      <c r="E3332" s="2" t="s">
        <v>121</v>
      </c>
      <c r="F3332" s="2" t="str">
        <f t="array" ref="F3332">_xlfn.XLOOKUP(E3332,Restaurants!A:A,Restaurants!B:B)</f>
        <v>Restaurant 088</v>
      </c>
      <c r="G3332" s="2" t="s">
        <v>138</v>
      </c>
      <c r="H3332" s="2" t="str">
        <f t="array" ref="H3332">_xlfn.XLOOKUP(G3332,Food_Menu!A:A,Food_Menu!B:B)</f>
        <v>Food Item 0052</v>
      </c>
      <c r="I3332" s="2">
        <f t="array" ref="I3332">_xlfn.XLOOKUP(G3332,Food_Menu!A:A,Food_Menu!D:D)</f>
        <v>531.45</v>
      </c>
      <c r="J3332" s="2" t="s">
        <v>351</v>
      </c>
      <c r="K3332" s="2" t="str">
        <f t="array" ref="K3332">_xlfn.XLOOKUP(J3332,Delivery_Partners!A:A,Delivery_Partners!B:B)</f>
        <v>Delivery Partner 101</v>
      </c>
      <c r="L3332" s="3">
        <v>2</v>
      </c>
      <c r="M3332" s="2" t="s">
        <v>23</v>
      </c>
      <c r="N3332" s="2" t="s">
        <v>24</v>
      </c>
      <c r="O3332" s="3">
        <v>43</v>
      </c>
      <c r="P3332" s="13">
        <f t="shared" si="686"/>
        <v>1062.9</v>
      </c>
      <c r="Q3332" s="13" t="str">
        <f t="shared" si="687"/>
        <v>Normal</v>
      </c>
      <c r="S3332" s="21"/>
    </row>
    <row r="3333" hidden="1" customHeight="1" spans="1:19">
      <c r="A3333" s="2" t="s">
        <v>5228</v>
      </c>
      <c r="B3333" s="29" t="s">
        <v>700</v>
      </c>
      <c r="C3333" s="2" t="s">
        <v>870</v>
      </c>
      <c r="D3333" s="2" t="str">
        <f t="array" ref="D3333">_xlfn.XLOOKUP(C3333,Customers!A:A,Customers!B:B)</f>
        <v>Customer 0537</v>
      </c>
      <c r="E3333" s="2" t="s">
        <v>1072</v>
      </c>
      <c r="F3333" s="2" t="str">
        <f t="array" ref="F3333">_xlfn.XLOOKUP(E3333,Restaurants!A:A,Restaurants!B:B)</f>
        <v>Restaurant 030</v>
      </c>
      <c r="G3333" s="2" t="s">
        <v>519</v>
      </c>
      <c r="H3333" s="2" t="str">
        <f t="array" ref="H3333">_xlfn.XLOOKUP(G3333,Food_Menu!A:A,Food_Menu!B:B)</f>
        <v>Food Item 0019</v>
      </c>
      <c r="I3333" s="2"/>
      <c r="J3333" s="2" t="s">
        <v>145</v>
      </c>
      <c r="K3333" s="2" t="str">
        <f t="array" ref="K3333">_xlfn.XLOOKUP(J3333,Delivery_Partners!A:A,Delivery_Partners!B:B)</f>
        <v>Delivery Partner 069</v>
      </c>
      <c r="L3333" s="3">
        <v>1</v>
      </c>
      <c r="M3333" s="2" t="s">
        <v>101</v>
      </c>
      <c r="N3333" s="2" t="s">
        <v>24</v>
      </c>
      <c r="O3333" s="2"/>
    </row>
    <row r="3334" customHeight="1" spans="1:19">
      <c r="A3334" s="2" t="s">
        <v>5229</v>
      </c>
      <c r="B3334" s="28">
        <v>45848</v>
      </c>
      <c r="C3334" s="2" t="s">
        <v>2120</v>
      </c>
      <c r="D3334" s="2" t="str">
        <f t="array" ref="D3334">_xlfn.XLOOKUP(C3334,Customers!A:A,Customers!B:B)</f>
        <v>Customer 0026</v>
      </c>
      <c r="E3334" s="2" t="s">
        <v>366</v>
      </c>
      <c r="F3334" s="2" t="str">
        <f t="array" ref="F3334">_xlfn.XLOOKUP(E3334,Restaurants!A:A,Restaurants!B:B)</f>
        <v>Restaurant 073</v>
      </c>
      <c r="G3334" s="2" t="s">
        <v>466</v>
      </c>
      <c r="H3334" s="2" t="str">
        <f t="array" ref="H3334">_xlfn.XLOOKUP(G3334,Food_Menu!A:A,Food_Menu!B:B)</f>
        <v>Food Item 0037</v>
      </c>
      <c r="I3334" s="2">
        <f t="array" ref="I3334">_xlfn.XLOOKUP(G3334,Food_Menu!A:A,Food_Menu!D:D)</f>
        <v>570.62</v>
      </c>
      <c r="J3334" s="2" t="s">
        <v>241</v>
      </c>
      <c r="K3334" s="2" t="str">
        <f t="array" ref="K3334">_xlfn.XLOOKUP(J3334,Delivery_Partners!A:A,Delivery_Partners!B:B)</f>
        <v>Delivery Partner 152</v>
      </c>
      <c r="L3334" s="3">
        <v>4</v>
      </c>
      <c r="M3334" s="2" t="s">
        <v>23</v>
      </c>
      <c r="N3334" s="2" t="s">
        <v>24</v>
      </c>
      <c r="O3334" s="3">
        <v>41</v>
      </c>
      <c r="P3334" s="13">
        <f t="shared" ref="P3334:P3345" si="688">I3334*L3334</f>
        <v>2282.48</v>
      </c>
      <c r="Q3334" s="13" t="str">
        <f t="shared" ref="Q3334:Q3345" si="689">IF(O3334="","Not Delivered",IF(O3334&lt;=30,"Fast",IF(O3334&lt;=60,"Normal","Slow")))</f>
        <v>Normal</v>
      </c>
      <c r="S3334" s="21"/>
    </row>
    <row r="3335" customHeight="1" spans="1:19">
      <c r="A3335" s="2" t="s">
        <v>5230</v>
      </c>
      <c r="B3335" s="29" t="s">
        <v>1893</v>
      </c>
      <c r="C3335" s="2" t="s">
        <v>5231</v>
      </c>
      <c r="D3335" s="2" t="str">
        <f t="array" ref="D3335">_xlfn.XLOOKUP(C3335,Customers!A:A,Customers!B:B)</f>
        <v>Customer 0372</v>
      </c>
      <c r="E3335" s="2" t="s">
        <v>27</v>
      </c>
      <c r="F3335" s="2" t="str">
        <f t="array" ref="F3335">_xlfn.XLOOKUP(E3335,Restaurants!A:A,Restaurants!B:B)</f>
        <v>Restaurant 033</v>
      </c>
      <c r="G3335" s="2" t="s">
        <v>1539</v>
      </c>
      <c r="H3335" s="2" t="str">
        <f t="array" ref="H3335">_xlfn.XLOOKUP(G3335,Food_Menu!A:A,Food_Menu!B:B)</f>
        <v>Food Item 0141</v>
      </c>
      <c r="I3335" s="2">
        <f t="array" ref="I3335">_xlfn.XLOOKUP(G3335,Food_Menu!A:A,Food_Menu!D:D)</f>
        <v>285.16</v>
      </c>
      <c r="J3335" s="2" t="s">
        <v>1120</v>
      </c>
      <c r="K3335" s="2" t="str">
        <f t="array" ref="K3335">_xlfn.XLOOKUP(J3335,Delivery_Partners!A:A,Delivery_Partners!B:B)</f>
        <v>Delivery Partner 061</v>
      </c>
      <c r="L3335" s="3">
        <v>1</v>
      </c>
      <c r="M3335" s="2" t="s">
        <v>23</v>
      </c>
      <c r="N3335" s="2" t="s">
        <v>24</v>
      </c>
      <c r="O3335" s="3">
        <v>38</v>
      </c>
      <c r="P3335" s="13">
        <f t="shared" si="688"/>
        <v>285.16</v>
      </c>
      <c r="Q3335" s="13" t="str">
        <f t="shared" si="689"/>
        <v>Normal</v>
      </c>
      <c r="S3335" s="21"/>
    </row>
    <row r="3336" customHeight="1" spans="1:19">
      <c r="A3336" s="2" t="s">
        <v>5232</v>
      </c>
      <c r="B3336" s="28">
        <v>45881</v>
      </c>
      <c r="C3336" s="2" t="s">
        <v>253</v>
      </c>
      <c r="D3336" s="2" t="str">
        <f t="array" ref="D3336">_xlfn.XLOOKUP(C3336,Customers!A:A,Customers!B:B)</f>
        <v>Customer 0876</v>
      </c>
      <c r="E3336" s="2" t="s">
        <v>265</v>
      </c>
      <c r="F3336" s="2" t="str">
        <f t="array" ref="F3336">_xlfn.XLOOKUP(E3336,Restaurants!A:A,Restaurants!B:B)</f>
        <v>Restaurant 094</v>
      </c>
      <c r="G3336" s="2" t="s">
        <v>571</v>
      </c>
      <c r="H3336" s="2" t="str">
        <f t="array" ref="H3336">_xlfn.XLOOKUP(G3336,Food_Menu!A:A,Food_Menu!B:B)</f>
        <v>Food Item 0186</v>
      </c>
      <c r="I3336" s="2">
        <f t="array" ref="I3336">_xlfn.XLOOKUP(G3336,Food_Menu!A:A,Food_Menu!D:D)</f>
        <v>554.45</v>
      </c>
      <c r="J3336" s="2" t="s">
        <v>378</v>
      </c>
      <c r="K3336" s="2" t="str">
        <f t="array" ref="K3336">_xlfn.XLOOKUP(J3336,Delivery_Partners!A:A,Delivery_Partners!B:B)</f>
        <v>Delivery Partner 111</v>
      </c>
      <c r="L3336" s="3">
        <v>1</v>
      </c>
      <c r="M3336" s="2" t="s">
        <v>23</v>
      </c>
      <c r="N3336" s="2" t="s">
        <v>42</v>
      </c>
      <c r="O3336" s="3">
        <v>33</v>
      </c>
      <c r="P3336" s="13">
        <f t="shared" si="688"/>
        <v>554.45</v>
      </c>
      <c r="Q3336" s="13" t="str">
        <f t="shared" si="689"/>
        <v>Normal</v>
      </c>
      <c r="S3336" s="21"/>
    </row>
    <row r="3337" customHeight="1" spans="1:19">
      <c r="A3337" s="2" t="s">
        <v>5233</v>
      </c>
      <c r="B3337" s="29" t="s">
        <v>2195</v>
      </c>
      <c r="C3337" s="2" t="s">
        <v>2011</v>
      </c>
      <c r="D3337" s="2" t="str">
        <f t="array" ref="D3337">_xlfn.XLOOKUP(C3337,Customers!A:A,Customers!B:B)</f>
        <v>Customer 0199</v>
      </c>
      <c r="E3337" s="2" t="s">
        <v>1224</v>
      </c>
      <c r="F3337" s="2" t="str">
        <f t="array" ref="F3337">_xlfn.XLOOKUP(E3337,Restaurants!A:A,Restaurants!B:B)</f>
        <v>Restaurant 055</v>
      </c>
      <c r="G3337" s="2" t="s">
        <v>1794</v>
      </c>
      <c r="H3337" s="2" t="str">
        <f t="array" ref="H3337">_xlfn.XLOOKUP(G3337,Food_Menu!A:A,Food_Menu!B:B)</f>
        <v>Food Item 0131</v>
      </c>
      <c r="I3337" s="2">
        <f t="array" ref="I3337">_xlfn.XLOOKUP(G3337,Food_Menu!A:A,Food_Menu!D:D)</f>
        <v>201.22</v>
      </c>
      <c r="J3337" s="2" t="s">
        <v>993</v>
      </c>
      <c r="K3337" s="2" t="str">
        <f t="array" ref="K3337">_xlfn.XLOOKUP(J3337,Delivery_Partners!A:A,Delivery_Partners!B:B)</f>
        <v>Delivery Partner 086</v>
      </c>
      <c r="L3337" s="3">
        <v>4</v>
      </c>
      <c r="M3337" s="2" t="s">
        <v>23</v>
      </c>
      <c r="N3337" s="2" t="s">
        <v>24</v>
      </c>
      <c r="O3337" s="3">
        <v>46</v>
      </c>
      <c r="P3337" s="13">
        <f t="shared" si="688"/>
        <v>804.88</v>
      </c>
      <c r="Q3337" s="13" t="str">
        <f t="shared" si="689"/>
        <v>Normal</v>
      </c>
      <c r="S3337" s="21"/>
    </row>
    <row r="3338" customHeight="1" spans="1:19">
      <c r="A3338" s="2" t="s">
        <v>5234</v>
      </c>
      <c r="B3338" s="29" t="s">
        <v>2069</v>
      </c>
      <c r="C3338" s="2" t="s">
        <v>1317</v>
      </c>
      <c r="D3338" s="2" t="str">
        <f t="array" ref="D3338">_xlfn.XLOOKUP(C3338,Customers!A:A,Customers!B:B)</f>
        <v>Customer 0196</v>
      </c>
      <c r="E3338" s="2" t="s">
        <v>747</v>
      </c>
      <c r="F3338" s="2" t="str">
        <f t="array" ref="F3338">_xlfn.XLOOKUP(E3338,Restaurants!A:A,Restaurants!B:B)</f>
        <v>Restaurant 006</v>
      </c>
      <c r="G3338" s="2" t="s">
        <v>1272</v>
      </c>
      <c r="H3338" s="2" t="str">
        <f t="array" ref="H3338">_xlfn.XLOOKUP(G3338,Food_Menu!A:A,Food_Menu!B:B)</f>
        <v>Food Item 0063</v>
      </c>
      <c r="I3338" s="2">
        <f t="array" ref="I3338">_xlfn.XLOOKUP(G3338,Food_Menu!A:A,Food_Menu!D:D)</f>
        <v>539.41</v>
      </c>
      <c r="J3338" s="2" t="s">
        <v>323</v>
      </c>
      <c r="K3338" s="2" t="str">
        <f t="array" ref="K3338">_xlfn.XLOOKUP(J3338,Delivery_Partners!A:A,Delivery_Partners!B:B)</f>
        <v>Delivery Partner 131</v>
      </c>
      <c r="L3338" s="3">
        <v>2</v>
      </c>
      <c r="M3338" s="2" t="s">
        <v>23</v>
      </c>
      <c r="N3338" s="2" t="s">
        <v>24</v>
      </c>
      <c r="O3338" s="3">
        <v>15</v>
      </c>
      <c r="P3338" s="13">
        <f t="shared" si="688"/>
        <v>1078.82</v>
      </c>
      <c r="Q3338" s="13" t="str">
        <f t="shared" si="689"/>
        <v>Fast</v>
      </c>
      <c r="S3338" s="21"/>
    </row>
    <row r="3339" customHeight="1" spans="1:19">
      <c r="A3339" s="2" t="s">
        <v>5235</v>
      </c>
      <c r="B3339" s="28">
        <v>45972</v>
      </c>
      <c r="C3339" s="2" t="s">
        <v>3532</v>
      </c>
      <c r="D3339" s="2" t="str">
        <f t="array" ref="D3339">_xlfn.XLOOKUP(C3339,Customers!A:A,Customers!B:B)</f>
        <v>Customer 0449</v>
      </c>
      <c r="E3339" s="2" t="s">
        <v>1072</v>
      </c>
      <c r="F3339" s="2" t="str">
        <f t="array" ref="F3339">_xlfn.XLOOKUP(E3339,Restaurants!A:A,Restaurants!B:B)</f>
        <v>Restaurant 030</v>
      </c>
      <c r="G3339" s="2" t="s">
        <v>94</v>
      </c>
      <c r="H3339" s="2" t="str">
        <f t="array" ref="H3339">_xlfn.XLOOKUP(G3339,Food_Menu!A:A,Food_Menu!B:B)</f>
        <v>Food Item 0189</v>
      </c>
      <c r="I3339" s="2">
        <f t="array" ref="I3339">_xlfn.XLOOKUP(G3339,Food_Menu!A:A,Food_Menu!D:D)</f>
        <v>612.77</v>
      </c>
      <c r="J3339" s="2" t="s">
        <v>1596</v>
      </c>
      <c r="K3339" s="2" t="str">
        <f t="array" ref="K3339">_xlfn.XLOOKUP(J3339,Delivery_Partners!A:A,Delivery_Partners!B:B)</f>
        <v>Delivery Partner 094</v>
      </c>
      <c r="L3339" s="3">
        <v>3</v>
      </c>
      <c r="M3339" s="2" t="s">
        <v>23</v>
      </c>
      <c r="N3339" s="2" t="s">
        <v>55</v>
      </c>
      <c r="O3339" s="3">
        <v>27</v>
      </c>
      <c r="P3339" s="13">
        <f t="shared" si="688"/>
        <v>1838.31</v>
      </c>
      <c r="Q3339" s="13" t="str">
        <f t="shared" si="689"/>
        <v>Fast</v>
      </c>
      <c r="S3339" s="21"/>
    </row>
    <row r="3340" customHeight="1" spans="1:19">
      <c r="A3340" s="2" t="s">
        <v>5236</v>
      </c>
      <c r="B3340" s="28">
        <v>45966</v>
      </c>
      <c r="C3340" s="2" t="s">
        <v>1632</v>
      </c>
      <c r="D3340" s="2" t="str">
        <f t="array" ref="D3340">_xlfn.XLOOKUP(C3340,Customers!A:A,Customers!B:B)</f>
        <v>Customer 0429</v>
      </c>
      <c r="E3340" s="2" t="s">
        <v>46</v>
      </c>
      <c r="F3340" s="2" t="str">
        <f t="array" ref="F3340">_xlfn.XLOOKUP(E3340,Restaurants!A:A,Restaurants!B:B)</f>
        <v>Restaurant 043</v>
      </c>
      <c r="G3340" s="2" t="s">
        <v>946</v>
      </c>
      <c r="H3340" s="2" t="str">
        <f t="array" ref="H3340">_xlfn.XLOOKUP(G3340,Food_Menu!A:A,Food_Menu!B:B)</f>
        <v>Food Item 0081</v>
      </c>
      <c r="I3340" s="2">
        <f t="array" ref="I3340">_xlfn.XLOOKUP(G3340,Food_Menu!A:A,Food_Menu!D:D)</f>
        <v>453.95</v>
      </c>
      <c r="J3340" s="2" t="s">
        <v>1350</v>
      </c>
      <c r="K3340" s="2" t="str">
        <f t="array" ref="K3340">_xlfn.XLOOKUP(J3340,Delivery_Partners!A:A,Delivery_Partners!B:B)</f>
        <v>Delivery Partner 087</v>
      </c>
      <c r="L3340" s="3">
        <v>2</v>
      </c>
      <c r="M3340" s="2" t="s">
        <v>23</v>
      </c>
      <c r="N3340" s="2" t="s">
        <v>42</v>
      </c>
      <c r="O3340" s="3">
        <v>54</v>
      </c>
      <c r="P3340" s="13">
        <f t="shared" si="688"/>
        <v>907.9</v>
      </c>
      <c r="Q3340" s="13" t="str">
        <f t="shared" si="689"/>
        <v>Normal</v>
      </c>
      <c r="S3340" s="21"/>
    </row>
    <row r="3341" customHeight="1" spans="1:19">
      <c r="A3341" s="2" t="s">
        <v>5237</v>
      </c>
      <c r="B3341" s="29" t="s">
        <v>2448</v>
      </c>
      <c r="C3341" s="2" t="s">
        <v>3395</v>
      </c>
      <c r="D3341" s="2" t="str">
        <f t="array" ref="D3341">_xlfn.XLOOKUP(C3341,Customers!A:A,Customers!B:B)</f>
        <v>Customer 0578</v>
      </c>
      <c r="E3341" s="2" t="s">
        <v>260</v>
      </c>
      <c r="F3341" s="2" t="str">
        <f t="array" ref="F3341">_xlfn.XLOOKUP(E3341,Restaurants!A:A,Restaurants!B:B)</f>
        <v>Restaurant 056</v>
      </c>
      <c r="G3341" s="2" t="s">
        <v>373</v>
      </c>
      <c r="H3341" s="2" t="str">
        <f t="array" ref="H3341">_xlfn.XLOOKUP(G3341,Food_Menu!A:A,Food_Menu!B:B)</f>
        <v>Food Item 0070</v>
      </c>
      <c r="I3341" s="2">
        <f t="array" ref="I3341">_xlfn.XLOOKUP(G3341,Food_Menu!A:A,Food_Menu!D:D)</f>
        <v>329.84</v>
      </c>
      <c r="J3341" s="2" t="s">
        <v>1581</v>
      </c>
      <c r="K3341" s="2" t="str">
        <f t="array" ref="K3341">_xlfn.XLOOKUP(J3341,Delivery_Partners!A:A,Delivery_Partners!B:B)</f>
        <v>Delivery Partner 076</v>
      </c>
      <c r="L3341" s="3">
        <v>1</v>
      </c>
      <c r="M3341" s="2" t="s">
        <v>23</v>
      </c>
      <c r="N3341" s="2" t="s">
        <v>74</v>
      </c>
      <c r="O3341" s="3">
        <v>27</v>
      </c>
      <c r="P3341" s="13">
        <f t="shared" si="688"/>
        <v>329.84</v>
      </c>
      <c r="Q3341" s="13" t="str">
        <f t="shared" si="689"/>
        <v>Fast</v>
      </c>
      <c r="S3341" s="21"/>
    </row>
    <row r="3342" customHeight="1" spans="1:19">
      <c r="A3342" s="2" t="s">
        <v>5238</v>
      </c>
      <c r="B3342" s="28">
        <v>45784</v>
      </c>
      <c r="C3342" s="2" t="s">
        <v>5082</v>
      </c>
      <c r="D3342" s="2" t="str">
        <f t="array" ref="D3342">_xlfn.XLOOKUP(C3342,Customers!A:A,Customers!B:B)</f>
        <v>Customer 0041</v>
      </c>
      <c r="E3342" s="2" t="s">
        <v>27</v>
      </c>
      <c r="F3342" s="2" t="str">
        <f t="array" ref="F3342">_xlfn.XLOOKUP(E3342,Restaurants!A:A,Restaurants!B:B)</f>
        <v>Restaurant 033</v>
      </c>
      <c r="G3342" s="2" t="s">
        <v>1506</v>
      </c>
      <c r="H3342" s="2" t="str">
        <f t="array" ref="H3342">_xlfn.XLOOKUP(G3342,Food_Menu!A:A,Food_Menu!B:B)</f>
        <v>Food Item 0112</v>
      </c>
      <c r="I3342" s="2">
        <f t="array" ref="I3342">_xlfn.XLOOKUP(G3342,Food_Menu!A:A,Food_Menu!D:D)</f>
        <v>97.22</v>
      </c>
      <c r="J3342" s="2" t="s">
        <v>714</v>
      </c>
      <c r="K3342" s="2" t="str">
        <f t="array" ref="K3342">_xlfn.XLOOKUP(J3342,Delivery_Partners!A:A,Delivery_Partners!B:B)</f>
        <v>Delivery Partner 054</v>
      </c>
      <c r="L3342" s="3">
        <v>1</v>
      </c>
      <c r="M3342" s="2" t="s">
        <v>23</v>
      </c>
      <c r="N3342" s="2" t="s">
        <v>24</v>
      </c>
      <c r="O3342" s="3">
        <v>34</v>
      </c>
      <c r="P3342" s="13">
        <f t="shared" si="688"/>
        <v>97.22</v>
      </c>
      <c r="Q3342" s="13" t="str">
        <f t="shared" si="689"/>
        <v>Normal</v>
      </c>
      <c r="S3342" s="21"/>
    </row>
    <row r="3343" customHeight="1" spans="1:19">
      <c r="A3343" s="2" t="s">
        <v>5239</v>
      </c>
      <c r="B3343" s="29" t="s">
        <v>911</v>
      </c>
      <c r="C3343" s="2" t="s">
        <v>620</v>
      </c>
      <c r="D3343" s="2" t="str">
        <f t="array" ref="D3343">_xlfn.XLOOKUP(C3343,Customers!A:A,Customers!B:B)</f>
        <v>Customer 0865</v>
      </c>
      <c r="E3343" s="2" t="s">
        <v>177</v>
      </c>
      <c r="F3343" s="2" t="str">
        <f t="array" ref="F3343">_xlfn.XLOOKUP(E3343,Restaurants!A:A,Restaurants!B:B)</f>
        <v>Restaurant 070</v>
      </c>
      <c r="G3343" s="2" t="s">
        <v>713</v>
      </c>
      <c r="H3343" s="2" t="str">
        <f t="array" ref="H3343">_xlfn.XLOOKUP(G3343,Food_Menu!A:A,Food_Menu!B:B)</f>
        <v>Food Item 0031</v>
      </c>
      <c r="I3343" s="2">
        <f t="array" ref="I3343">_xlfn.XLOOKUP(G3343,Food_Menu!A:A,Food_Menu!D:D)</f>
        <v>485.31</v>
      </c>
      <c r="J3343" s="2" t="s">
        <v>1863</v>
      </c>
      <c r="K3343" s="2" t="str">
        <f t="array" ref="K3343">_xlfn.XLOOKUP(J3343,Delivery_Partners!A:A,Delivery_Partners!B:B)</f>
        <v>Delivery Partner 088</v>
      </c>
      <c r="L3343" s="3">
        <v>3</v>
      </c>
      <c r="M3343" s="2" t="s">
        <v>23</v>
      </c>
      <c r="N3343" s="2" t="s">
        <v>55</v>
      </c>
      <c r="O3343" s="3">
        <v>52</v>
      </c>
      <c r="P3343" s="13">
        <f t="shared" si="688"/>
        <v>1455.93</v>
      </c>
      <c r="Q3343" s="13" t="str">
        <f t="shared" si="689"/>
        <v>Normal</v>
      </c>
      <c r="S3343" s="21"/>
    </row>
    <row r="3344" customHeight="1" spans="1:19">
      <c r="A3344" s="2" t="s">
        <v>5240</v>
      </c>
      <c r="B3344" s="29" t="s">
        <v>1604</v>
      </c>
      <c r="C3344" s="2" t="s">
        <v>2507</v>
      </c>
      <c r="D3344" s="2" t="str">
        <f t="array" ref="D3344">_xlfn.XLOOKUP(C3344,Customers!A:A,Customers!B:B)</f>
        <v>Customer 0257</v>
      </c>
      <c r="E3344" s="2" t="s">
        <v>698</v>
      </c>
      <c r="F3344" s="2" t="str">
        <f t="array" ref="F3344">_xlfn.XLOOKUP(E3344,Restaurants!A:A,Restaurants!B:B)</f>
        <v>Restaurant 116</v>
      </c>
      <c r="G3344" s="2" t="s">
        <v>207</v>
      </c>
      <c r="H3344" s="2" t="str">
        <f t="array" ref="H3344">_xlfn.XLOOKUP(G3344,Food_Menu!A:A,Food_Menu!B:B)</f>
        <v>Food Item 0079</v>
      </c>
      <c r="I3344" s="2">
        <f t="array" ref="I3344">_xlfn.XLOOKUP(G3344,Food_Menu!A:A,Food_Menu!D:D)</f>
        <v>193.41</v>
      </c>
      <c r="J3344" s="2" t="s">
        <v>277</v>
      </c>
      <c r="K3344" s="2" t="str">
        <f t="array" ref="K3344">_xlfn.XLOOKUP(J3344,Delivery_Partners!A:A,Delivery_Partners!B:B)</f>
        <v>Delivery Partner 011</v>
      </c>
      <c r="L3344" s="3">
        <v>1</v>
      </c>
      <c r="M3344" s="2" t="s">
        <v>23</v>
      </c>
      <c r="N3344" s="2" t="s">
        <v>24</v>
      </c>
      <c r="O3344" s="3">
        <v>33</v>
      </c>
      <c r="P3344" s="13">
        <f t="shared" si="688"/>
        <v>193.41</v>
      </c>
      <c r="Q3344" s="13" t="str">
        <f t="shared" si="689"/>
        <v>Normal</v>
      </c>
      <c r="S3344" s="21"/>
    </row>
    <row r="3345" customHeight="1" spans="1:19">
      <c r="A3345" s="2" t="s">
        <v>5241</v>
      </c>
      <c r="B3345" s="29" t="s">
        <v>380</v>
      </c>
      <c r="C3345" s="2" t="s">
        <v>2953</v>
      </c>
      <c r="D3345" s="2" t="str">
        <f t="array" ref="D3345">_xlfn.XLOOKUP(C3345,Customers!A:A,Customers!B:B)</f>
        <v>Customer 0854</v>
      </c>
      <c r="E3345" s="2" t="s">
        <v>116</v>
      </c>
      <c r="F3345" s="2" t="str">
        <f t="array" ref="F3345">_xlfn.XLOOKUP(E3345,Restaurants!A:A,Restaurants!B:B)</f>
        <v>Restaurant 086</v>
      </c>
      <c r="G3345" s="2" t="s">
        <v>1114</v>
      </c>
      <c r="H3345" s="2" t="str">
        <f t="array" ref="H3345">_xlfn.XLOOKUP(G3345,Food_Menu!A:A,Food_Menu!B:B)</f>
        <v>Food Item 0176</v>
      </c>
      <c r="I3345" s="2">
        <f t="array" ref="I3345">_xlfn.XLOOKUP(G3345,Food_Menu!A:A,Food_Menu!D:D)</f>
        <v>167.27</v>
      </c>
      <c r="J3345" s="2" t="s">
        <v>583</v>
      </c>
      <c r="K3345" s="2" t="str">
        <f t="array" ref="K3345">_xlfn.XLOOKUP(J3345,Delivery_Partners!A:A,Delivery_Partners!B:B)</f>
        <v>Delivery Partner 062</v>
      </c>
      <c r="L3345" s="3">
        <v>2</v>
      </c>
      <c r="M3345" s="2" t="s">
        <v>23</v>
      </c>
      <c r="N3345" s="2" t="s">
        <v>42</v>
      </c>
      <c r="O3345" s="3">
        <v>25</v>
      </c>
      <c r="P3345" s="13">
        <f t="shared" si="688"/>
        <v>334.54</v>
      </c>
      <c r="Q3345" s="13" t="str">
        <f t="shared" si="689"/>
        <v>Fast</v>
      </c>
      <c r="S3345" s="21"/>
    </row>
    <row r="3346" hidden="1" customHeight="1" spans="1:19">
      <c r="A3346" s="2" t="s">
        <v>5242</v>
      </c>
      <c r="B3346" s="28">
        <v>45816</v>
      </c>
      <c r="C3346" s="2" t="s">
        <v>834</v>
      </c>
      <c r="D3346" s="2" t="str">
        <f t="array" ref="D3346">_xlfn.XLOOKUP(C3346,Customers!A:A,Customers!B:B)</f>
        <v>Customer 0678</v>
      </c>
      <c r="E3346" s="2" t="s">
        <v>523</v>
      </c>
      <c r="F3346" s="2" t="str">
        <f t="array" ref="F3346">_xlfn.XLOOKUP(E3346,Restaurants!A:A,Restaurants!B:B)</f>
        <v>Restaurant 038</v>
      </c>
      <c r="G3346" s="2" t="s">
        <v>40</v>
      </c>
      <c r="H3346" s="2" t="str">
        <f t="array" ref="H3346">_xlfn.XLOOKUP(G3346,Food_Menu!A:A,Food_Menu!B:B)</f>
        <v>Food Item 0134</v>
      </c>
      <c r="I3346" s="2"/>
      <c r="J3346" s="2" t="s">
        <v>636</v>
      </c>
      <c r="K3346" s="2" t="str">
        <f t="array" ref="K3346">_xlfn.XLOOKUP(J3346,Delivery_Partners!A:A,Delivery_Partners!B:B)</f>
        <v>Delivery Partner 014</v>
      </c>
      <c r="L3346" s="3">
        <v>1</v>
      </c>
      <c r="M3346" s="2" t="s">
        <v>101</v>
      </c>
      <c r="N3346" s="2" t="s">
        <v>74</v>
      </c>
      <c r="O3346" s="2"/>
    </row>
    <row r="3347" customHeight="1" spans="1:19">
      <c r="A3347" s="2" t="s">
        <v>5243</v>
      </c>
      <c r="B3347" s="29" t="s">
        <v>161</v>
      </c>
      <c r="C3347" s="2" t="s">
        <v>2205</v>
      </c>
      <c r="D3347" s="2" t="str">
        <f t="array" ref="D3347">_xlfn.XLOOKUP(C3347,Customers!A:A,Customers!B:B)</f>
        <v>Customer 0244</v>
      </c>
      <c r="E3347" s="2" t="s">
        <v>726</v>
      </c>
      <c r="F3347" s="2" t="str">
        <f t="array" ref="F3347">_xlfn.XLOOKUP(E3347,Restaurants!A:A,Restaurants!B:B)</f>
        <v>Restaurant 082</v>
      </c>
      <c r="G3347" s="2" t="s">
        <v>785</v>
      </c>
      <c r="H3347" s="2" t="str">
        <f t="array" ref="H3347">_xlfn.XLOOKUP(G3347,Food_Menu!A:A,Food_Menu!B:B)</f>
        <v>Food Item 0218</v>
      </c>
      <c r="I3347" s="2">
        <f t="array" ref="I3347">_xlfn.XLOOKUP(G3347,Food_Menu!A:A,Food_Menu!D:D)</f>
        <v>579.55</v>
      </c>
      <c r="J3347" s="2" t="s">
        <v>347</v>
      </c>
      <c r="K3347" s="2" t="str">
        <f t="array" ref="K3347">_xlfn.XLOOKUP(J3347,Delivery_Partners!A:A,Delivery_Partners!B:B)</f>
        <v>Delivery Partner 058</v>
      </c>
      <c r="L3347" s="3">
        <v>1</v>
      </c>
      <c r="M3347" s="2" t="s">
        <v>23</v>
      </c>
      <c r="N3347" s="2" t="s">
        <v>55</v>
      </c>
      <c r="O3347" s="3">
        <v>32</v>
      </c>
      <c r="P3347" s="13">
        <f t="shared" ref="P3347:P3360" si="690">I3347*L3347</f>
        <v>579.55</v>
      </c>
      <c r="Q3347" s="13" t="str">
        <f t="shared" ref="Q3347:Q3360" si="691">IF(O3347="","Not Delivered",IF(O3347&lt;=30,"Fast",IF(O3347&lt;=60,"Normal","Slow")))</f>
        <v>Normal</v>
      </c>
      <c r="S3347" s="21"/>
    </row>
    <row r="3348" customHeight="1" spans="1:19">
      <c r="A3348" s="2" t="s">
        <v>5244</v>
      </c>
      <c r="B3348" s="29" t="s">
        <v>971</v>
      </c>
      <c r="C3348" s="2" t="s">
        <v>2689</v>
      </c>
      <c r="D3348" s="2" t="str">
        <f t="array" ref="D3348">_xlfn.XLOOKUP(C3348,Customers!A:A,Customers!B:B)</f>
        <v>Customer 0564</v>
      </c>
      <c r="E3348" s="2" t="s">
        <v>795</v>
      </c>
      <c r="F3348" s="2" t="str">
        <f t="array" ref="F3348">_xlfn.XLOOKUP(E3348,Restaurants!A:A,Restaurants!B:B)</f>
        <v>Restaurant 117</v>
      </c>
      <c r="G3348" s="2" t="s">
        <v>913</v>
      </c>
      <c r="H3348" s="2" t="str">
        <f t="array" ref="H3348">_xlfn.XLOOKUP(G3348,Food_Menu!A:A,Food_Menu!B:B)</f>
        <v>Food Item 0171</v>
      </c>
      <c r="I3348" s="2">
        <f t="array" ref="I3348">_xlfn.XLOOKUP(G3348,Food_Menu!A:A,Food_Menu!D:D)</f>
        <v>583.51</v>
      </c>
      <c r="J3348" s="2" t="s">
        <v>73</v>
      </c>
      <c r="K3348" s="2" t="str">
        <f t="array" ref="K3348">_xlfn.XLOOKUP(J3348,Delivery_Partners!A:A,Delivery_Partners!B:B)</f>
        <v>Delivery Partner 064</v>
      </c>
      <c r="L3348" s="3">
        <v>3</v>
      </c>
      <c r="M3348" s="2" t="s">
        <v>23</v>
      </c>
      <c r="N3348" s="2" t="s">
        <v>55</v>
      </c>
      <c r="O3348" s="3">
        <v>32</v>
      </c>
      <c r="P3348" s="13">
        <f t="shared" si="690"/>
        <v>1750.53</v>
      </c>
      <c r="Q3348" s="13" t="str">
        <f t="shared" si="691"/>
        <v>Normal</v>
      </c>
      <c r="S3348" s="21"/>
    </row>
    <row r="3349" customHeight="1" spans="1:19">
      <c r="A3349" s="2" t="s">
        <v>5245</v>
      </c>
      <c r="B3349" s="29" t="s">
        <v>629</v>
      </c>
      <c r="C3349" s="2" t="s">
        <v>2586</v>
      </c>
      <c r="D3349" s="2" t="str">
        <f t="array" ref="D3349">_xlfn.XLOOKUP(C3349,Customers!A:A,Customers!B:B)</f>
        <v>Customer 0044</v>
      </c>
      <c r="E3349" s="2" t="s">
        <v>1072</v>
      </c>
      <c r="F3349" s="2" t="str">
        <f t="array" ref="F3349">_xlfn.XLOOKUP(E3349,Restaurants!A:A,Restaurants!B:B)</f>
        <v>Restaurant 030</v>
      </c>
      <c r="G3349" s="2" t="s">
        <v>1073</v>
      </c>
      <c r="H3349" s="2" t="str">
        <f t="array" ref="H3349">_xlfn.XLOOKUP(G3349,Food_Menu!A:A,Food_Menu!B:B)</f>
        <v>Food Item 0080</v>
      </c>
      <c r="I3349" s="2">
        <f t="array" ref="I3349">_xlfn.XLOOKUP(G3349,Food_Menu!A:A,Food_Menu!D:D)</f>
        <v>208.69</v>
      </c>
      <c r="J3349" s="2" t="s">
        <v>909</v>
      </c>
      <c r="K3349" s="2" t="str">
        <f t="array" ref="K3349">_xlfn.XLOOKUP(J3349,Delivery_Partners!A:A,Delivery_Partners!B:B)</f>
        <v>Delivery Partner 005</v>
      </c>
      <c r="L3349" s="3">
        <v>3</v>
      </c>
      <c r="M3349" s="2" t="s">
        <v>23</v>
      </c>
      <c r="N3349" s="2" t="s">
        <v>55</v>
      </c>
      <c r="O3349" s="3">
        <v>15</v>
      </c>
      <c r="P3349" s="13">
        <f t="shared" si="690"/>
        <v>626.07</v>
      </c>
      <c r="Q3349" s="13" t="str">
        <f t="shared" si="691"/>
        <v>Fast</v>
      </c>
      <c r="S3349" s="21"/>
    </row>
    <row r="3350" customHeight="1" spans="1:19">
      <c r="A3350" s="2" t="s">
        <v>5246</v>
      </c>
      <c r="B3350" s="28">
        <v>45815</v>
      </c>
      <c r="C3350" s="2" t="s">
        <v>339</v>
      </c>
      <c r="D3350" s="2" t="str">
        <f t="array" ref="D3350">_xlfn.XLOOKUP(C3350,Customers!A:A,Customers!B:B)</f>
        <v>Customer 0843</v>
      </c>
      <c r="E3350" s="2" t="s">
        <v>376</v>
      </c>
      <c r="F3350" s="2" t="str">
        <f t="array" ref="F3350">_xlfn.XLOOKUP(E3350,Restaurants!A:A,Restaurants!B:B)</f>
        <v>Restaurant 028</v>
      </c>
      <c r="G3350" s="2" t="s">
        <v>985</v>
      </c>
      <c r="H3350" s="2" t="str">
        <f t="array" ref="H3350">_xlfn.XLOOKUP(G3350,Food_Menu!A:A,Food_Menu!B:B)</f>
        <v>Food Item 0169</v>
      </c>
      <c r="I3350" s="2">
        <f t="array" ref="I3350">_xlfn.XLOOKUP(G3350,Food_Menu!A:A,Food_Menu!D:D)</f>
        <v>94.12</v>
      </c>
      <c r="J3350" s="2" t="s">
        <v>714</v>
      </c>
      <c r="K3350" s="2" t="str">
        <f t="array" ref="K3350">_xlfn.XLOOKUP(J3350,Delivery_Partners!A:A,Delivery_Partners!B:B)</f>
        <v>Delivery Partner 054</v>
      </c>
      <c r="L3350" s="3">
        <v>1</v>
      </c>
      <c r="M3350" s="2" t="s">
        <v>23</v>
      </c>
      <c r="N3350" s="2" t="s">
        <v>55</v>
      </c>
      <c r="O3350" s="3">
        <v>33</v>
      </c>
      <c r="P3350" s="13">
        <f t="shared" si="690"/>
        <v>94.12</v>
      </c>
      <c r="Q3350" s="13" t="str">
        <f t="shared" si="691"/>
        <v>Normal</v>
      </c>
      <c r="S3350" s="21"/>
    </row>
    <row r="3351" customHeight="1" spans="1:19">
      <c r="A3351" s="2" t="s">
        <v>5247</v>
      </c>
      <c r="B3351" s="29" t="s">
        <v>3312</v>
      </c>
      <c r="C3351" s="2" t="s">
        <v>2736</v>
      </c>
      <c r="D3351" s="2" t="str">
        <f t="array" ref="D3351">_xlfn.XLOOKUP(C3351,Customers!A:A,Customers!B:B)</f>
        <v>Customer 0365</v>
      </c>
      <c r="E3351" s="2" t="s">
        <v>506</v>
      </c>
      <c r="F3351" s="2" t="str">
        <f t="array" ref="F3351">_xlfn.XLOOKUP(E3351,Restaurants!A:A,Restaurants!B:B)</f>
        <v>Restaurant 005</v>
      </c>
      <c r="G3351" s="2" t="s">
        <v>856</v>
      </c>
      <c r="H3351" s="2" t="str">
        <f t="array" ref="H3351">_xlfn.XLOOKUP(G3351,Food_Menu!A:A,Food_Menu!B:B)</f>
        <v>Food Item 0191</v>
      </c>
      <c r="I3351" s="2">
        <f t="array" ref="I3351">_xlfn.XLOOKUP(G3351,Food_Menu!A:A,Food_Menu!D:D)</f>
        <v>443.82</v>
      </c>
      <c r="J3351" s="2" t="s">
        <v>613</v>
      </c>
      <c r="K3351" s="2" t="str">
        <f t="array" ref="K3351">_xlfn.XLOOKUP(J3351,Delivery_Partners!A:A,Delivery_Partners!B:B)</f>
        <v>Delivery Partner 121</v>
      </c>
      <c r="L3351" s="3">
        <v>1</v>
      </c>
      <c r="M3351" s="2" t="s">
        <v>23</v>
      </c>
      <c r="N3351" s="2" t="s">
        <v>24</v>
      </c>
      <c r="O3351" s="3">
        <v>43</v>
      </c>
      <c r="P3351" s="13">
        <f t="shared" si="690"/>
        <v>443.82</v>
      </c>
      <c r="Q3351" s="13" t="str">
        <f t="shared" si="691"/>
        <v>Normal</v>
      </c>
      <c r="S3351" s="21"/>
    </row>
    <row r="3352" customHeight="1" spans="1:19">
      <c r="A3352" s="2" t="s">
        <v>5248</v>
      </c>
      <c r="B3352" s="29" t="s">
        <v>833</v>
      </c>
      <c r="C3352" s="2" t="s">
        <v>1722</v>
      </c>
      <c r="D3352" s="2" t="str">
        <f t="array" ref="D3352">_xlfn.XLOOKUP(C3352,Customers!A:A,Customers!B:B)</f>
        <v>Customer 0461</v>
      </c>
      <c r="E3352" s="2" t="s">
        <v>917</v>
      </c>
      <c r="F3352" s="2" t="str">
        <f t="array" ref="F3352">_xlfn.XLOOKUP(E3352,Restaurants!A:A,Restaurants!B:B)</f>
        <v>Restaurant 102</v>
      </c>
      <c r="G3352" s="2" t="s">
        <v>147</v>
      </c>
      <c r="H3352" s="2" t="str">
        <f t="array" ref="H3352">_xlfn.XLOOKUP(G3352,Food_Menu!A:A,Food_Menu!B:B)</f>
        <v>Food Item 0139</v>
      </c>
      <c r="I3352" s="2">
        <f t="array" ref="I3352">_xlfn.XLOOKUP(G3352,Food_Menu!A:A,Food_Menu!D:D)</f>
        <v>296.6</v>
      </c>
      <c r="J3352" s="2" t="s">
        <v>309</v>
      </c>
      <c r="K3352" s="2" t="str">
        <f t="array" ref="K3352">_xlfn.XLOOKUP(J3352,Delivery_Partners!A:A,Delivery_Partners!B:B)</f>
        <v>Delivery Partner 175</v>
      </c>
      <c r="L3352" s="3">
        <v>1</v>
      </c>
      <c r="M3352" s="2" t="s">
        <v>23</v>
      </c>
      <c r="N3352" s="2" t="s">
        <v>55</v>
      </c>
      <c r="O3352" s="3">
        <v>30</v>
      </c>
      <c r="P3352" s="13">
        <f t="shared" si="690"/>
        <v>296.6</v>
      </c>
      <c r="Q3352" s="13" t="str">
        <f t="shared" si="691"/>
        <v>Fast</v>
      </c>
      <c r="S3352" s="21"/>
    </row>
    <row r="3353" customHeight="1" spans="1:19">
      <c r="A3353" s="2" t="s">
        <v>5249</v>
      </c>
      <c r="B3353" s="28">
        <v>45695</v>
      </c>
      <c r="C3353" s="2" t="s">
        <v>1578</v>
      </c>
      <c r="D3353" s="2" t="str">
        <f t="array" ref="D3353">_xlfn.XLOOKUP(C3353,Customers!A:A,Customers!B:B)</f>
        <v>Customer 0189</v>
      </c>
      <c r="E3353" s="2" t="s">
        <v>1711</v>
      </c>
      <c r="F3353" s="2" t="str">
        <f t="array" ref="F3353">_xlfn.XLOOKUP(E3353,Restaurants!A:A,Restaurants!B:B)</f>
        <v>Restaurant 100</v>
      </c>
      <c r="G3353" s="2" t="s">
        <v>61</v>
      </c>
      <c r="H3353" s="2" t="str">
        <f t="array" ref="H3353">_xlfn.XLOOKUP(G3353,Food_Menu!A:A,Food_Menu!B:B)</f>
        <v>Food Item 0168</v>
      </c>
      <c r="I3353" s="2">
        <f t="array" ref="I3353">_xlfn.XLOOKUP(G3353,Food_Menu!A:A,Food_Menu!D:D)</f>
        <v>107.01</v>
      </c>
      <c r="J3353" s="2" t="s">
        <v>495</v>
      </c>
      <c r="K3353" s="2" t="str">
        <f t="array" ref="K3353">_xlfn.XLOOKUP(J3353,Delivery_Partners!A:A,Delivery_Partners!B:B)</f>
        <v>Delivery Partner 112</v>
      </c>
      <c r="L3353" s="3">
        <v>1</v>
      </c>
      <c r="M3353" s="2" t="s">
        <v>23</v>
      </c>
      <c r="N3353" s="2" t="s">
        <v>74</v>
      </c>
      <c r="O3353" s="3">
        <v>20</v>
      </c>
      <c r="P3353" s="13">
        <f t="shared" si="690"/>
        <v>107.01</v>
      </c>
      <c r="Q3353" s="13" t="str">
        <f t="shared" si="691"/>
        <v>Fast</v>
      </c>
      <c r="S3353" s="21"/>
    </row>
    <row r="3354" customHeight="1" spans="1:19">
      <c r="A3354" s="2" t="s">
        <v>5250</v>
      </c>
      <c r="B3354" s="29" t="s">
        <v>1248</v>
      </c>
      <c r="C3354" s="2" t="s">
        <v>581</v>
      </c>
      <c r="D3354" s="2" t="str">
        <f t="array" ref="D3354">_xlfn.XLOOKUP(C3354,Customers!A:A,Customers!B:B)</f>
        <v>Customer 0438</v>
      </c>
      <c r="E3354" s="2" t="s">
        <v>908</v>
      </c>
      <c r="F3354" s="2" t="str">
        <f t="array" ref="F3354">_xlfn.XLOOKUP(E3354,Restaurants!A:A,Restaurants!B:B)</f>
        <v>Restaurant 050</v>
      </c>
      <c r="G3354" s="2" t="s">
        <v>122</v>
      </c>
      <c r="H3354" s="2" t="str">
        <f t="array" ref="H3354">_xlfn.XLOOKUP(G3354,Food_Menu!A:A,Food_Menu!B:B)</f>
        <v>Food Item 0111</v>
      </c>
      <c r="I3354" s="2">
        <f t="array" ref="I3354">_xlfn.XLOOKUP(G3354,Food_Menu!A:A,Food_Menu!D:D)</f>
        <v>237.65</v>
      </c>
      <c r="J3354" s="2" t="s">
        <v>1045</v>
      </c>
      <c r="K3354" s="2" t="str">
        <f t="array" ref="K3354">_xlfn.XLOOKUP(J3354,Delivery_Partners!A:A,Delivery_Partners!B:B)</f>
        <v>Delivery Partner 129</v>
      </c>
      <c r="L3354" s="3">
        <v>3</v>
      </c>
      <c r="M3354" s="2" t="s">
        <v>23</v>
      </c>
      <c r="N3354" s="2" t="s">
        <v>55</v>
      </c>
      <c r="O3354" s="3">
        <v>29</v>
      </c>
      <c r="P3354" s="13">
        <f t="shared" si="690"/>
        <v>712.95</v>
      </c>
      <c r="Q3354" s="13" t="str">
        <f t="shared" si="691"/>
        <v>Fast</v>
      </c>
      <c r="S3354" s="21"/>
    </row>
    <row r="3355" customHeight="1" spans="1:19">
      <c r="A3355" s="2" t="s">
        <v>5251</v>
      </c>
      <c r="B3355" s="29" t="s">
        <v>258</v>
      </c>
      <c r="C3355" s="2" t="s">
        <v>2456</v>
      </c>
      <c r="D3355" s="2" t="str">
        <f t="array" ref="D3355">_xlfn.XLOOKUP(C3355,Customers!A:A,Customers!B:B)</f>
        <v>Customer 0475</v>
      </c>
      <c r="E3355" s="2" t="s">
        <v>239</v>
      </c>
      <c r="F3355" s="2" t="str">
        <f t="array" ref="F3355">_xlfn.XLOOKUP(E3355,Restaurants!A:A,Restaurants!B:B)</f>
        <v>Restaurant 105</v>
      </c>
      <c r="G3355" s="2" t="s">
        <v>1919</v>
      </c>
      <c r="H3355" s="2" t="str">
        <f t="array" ref="H3355">_xlfn.XLOOKUP(G3355,Food_Menu!A:A,Food_Menu!B:B)</f>
        <v>Food Item 0201</v>
      </c>
      <c r="I3355" s="2">
        <f t="array" ref="I3355">_xlfn.XLOOKUP(G3355,Food_Menu!A:A,Food_Menu!D:D)</f>
        <v>613.68</v>
      </c>
      <c r="J3355" s="2" t="s">
        <v>613</v>
      </c>
      <c r="K3355" s="2" t="str">
        <f t="array" ref="K3355">_xlfn.XLOOKUP(J3355,Delivery_Partners!A:A,Delivery_Partners!B:B)</f>
        <v>Delivery Partner 121</v>
      </c>
      <c r="L3355" s="3">
        <v>1</v>
      </c>
      <c r="M3355" s="2" t="s">
        <v>23</v>
      </c>
      <c r="N3355" s="2" t="s">
        <v>24</v>
      </c>
      <c r="O3355" s="3">
        <v>28</v>
      </c>
      <c r="P3355" s="13">
        <f t="shared" si="690"/>
        <v>613.68</v>
      </c>
      <c r="Q3355" s="13" t="str">
        <f t="shared" si="691"/>
        <v>Fast</v>
      </c>
      <c r="S3355" s="21"/>
    </row>
    <row r="3356" customHeight="1" spans="1:19">
      <c r="A3356" s="2" t="s">
        <v>5252</v>
      </c>
      <c r="B3356" s="29" t="s">
        <v>1523</v>
      </c>
      <c r="C3356" s="2" t="s">
        <v>1053</v>
      </c>
      <c r="D3356" s="2" t="str">
        <f t="array" ref="D3356">_xlfn.XLOOKUP(C3356,Customers!A:A,Customers!B:B)</f>
        <v>Customer 0270</v>
      </c>
      <c r="E3356" s="2" t="s">
        <v>20</v>
      </c>
      <c r="F3356" s="2" t="str">
        <f t="array" ref="F3356">_xlfn.XLOOKUP(E3356,Restaurants!A:A,Restaurants!B:B)</f>
        <v>Restaurant 079</v>
      </c>
      <c r="G3356" s="2" t="s">
        <v>1475</v>
      </c>
      <c r="H3356" s="2" t="str">
        <f t="array" ref="H3356">_xlfn.XLOOKUP(G3356,Food_Menu!A:A,Food_Menu!B:B)</f>
        <v>Food Item 0053</v>
      </c>
      <c r="I3356" s="2">
        <f t="array" ref="I3356">_xlfn.XLOOKUP(G3356,Food_Menu!A:A,Food_Menu!D:D)</f>
        <v>308.97</v>
      </c>
      <c r="J3356" s="2" t="s">
        <v>707</v>
      </c>
      <c r="K3356" s="2" t="str">
        <f t="array" ref="K3356">_xlfn.XLOOKUP(J3356,Delivery_Partners!A:A,Delivery_Partners!B:B)</f>
        <v>Delivery Partner 171</v>
      </c>
      <c r="L3356" s="3">
        <v>1</v>
      </c>
      <c r="M3356" s="2" t="s">
        <v>23</v>
      </c>
      <c r="N3356" s="2" t="s">
        <v>24</v>
      </c>
      <c r="O3356" s="3">
        <v>32</v>
      </c>
      <c r="P3356" s="13">
        <f t="shared" si="690"/>
        <v>308.97</v>
      </c>
      <c r="Q3356" s="13" t="str">
        <f t="shared" si="691"/>
        <v>Normal</v>
      </c>
      <c r="S3356" s="21"/>
    </row>
    <row r="3357" customHeight="1" spans="1:19">
      <c r="A3357" s="2" t="s">
        <v>5253</v>
      </c>
      <c r="B3357" s="28">
        <v>45880</v>
      </c>
      <c r="C3357" s="2" t="s">
        <v>1850</v>
      </c>
      <c r="D3357" s="2" t="str">
        <f t="array" ref="D3357">_xlfn.XLOOKUP(C3357,Customers!A:A,Customers!B:B)</f>
        <v>Customer 1176</v>
      </c>
      <c r="E3357" s="2" t="s">
        <v>807</v>
      </c>
      <c r="F3357" s="2" t="str">
        <f t="array" ref="F3357">_xlfn.XLOOKUP(E3357,Restaurants!A:A,Restaurants!B:B)</f>
        <v>Restaurant 118</v>
      </c>
      <c r="G3357" s="2" t="s">
        <v>469</v>
      </c>
      <c r="H3357" s="2" t="str">
        <f t="array" ref="H3357">_xlfn.XLOOKUP(G3357,Food_Menu!A:A,Food_Menu!B:B)</f>
        <v>Food Item 0094</v>
      </c>
      <c r="I3357" s="2">
        <f t="array" ref="I3357">_xlfn.XLOOKUP(G3357,Food_Menu!A:A,Food_Menu!D:D)</f>
        <v>556.24</v>
      </c>
      <c r="J3357" s="2" t="s">
        <v>95</v>
      </c>
      <c r="K3357" s="2" t="str">
        <f t="array" ref="K3357">_xlfn.XLOOKUP(J3357,Delivery_Partners!A:A,Delivery_Partners!B:B)</f>
        <v>Delivery Partner 170</v>
      </c>
      <c r="L3357" s="3">
        <v>2</v>
      </c>
      <c r="M3357" s="2" t="s">
        <v>23</v>
      </c>
      <c r="N3357" s="2" t="s">
        <v>55</v>
      </c>
      <c r="O3357" s="3">
        <v>29</v>
      </c>
      <c r="P3357" s="13">
        <f t="shared" si="690"/>
        <v>1112.48</v>
      </c>
      <c r="Q3357" s="13" t="str">
        <f t="shared" si="691"/>
        <v>Fast</v>
      </c>
      <c r="S3357" s="21"/>
    </row>
    <row r="3358" customHeight="1" spans="1:19">
      <c r="A3358" s="2" t="s">
        <v>5254</v>
      </c>
      <c r="B3358" s="29" t="s">
        <v>817</v>
      </c>
      <c r="C3358" s="2" t="s">
        <v>1263</v>
      </c>
      <c r="D3358" s="2" t="str">
        <f t="array" ref="D3358">_xlfn.XLOOKUP(C3358,Customers!A:A,Customers!B:B)</f>
        <v>Customer 0336</v>
      </c>
      <c r="E3358" s="2" t="s">
        <v>220</v>
      </c>
      <c r="F3358" s="2" t="str">
        <f t="array" ref="F3358">_xlfn.XLOOKUP(E3358,Restaurants!A:A,Restaurants!B:B)</f>
        <v>Restaurant 111</v>
      </c>
      <c r="G3358" s="2" t="s">
        <v>47</v>
      </c>
      <c r="H3358" s="2" t="str">
        <f t="array" ref="H3358">_xlfn.XLOOKUP(G3358,Food_Menu!A:A,Food_Menu!B:B)</f>
        <v>Food Item 0056</v>
      </c>
      <c r="I3358" s="2">
        <f t="array" ref="I3358">_xlfn.XLOOKUP(G3358,Food_Menu!A:A,Food_Menu!D:D)</f>
        <v>536.41</v>
      </c>
      <c r="J3358" s="2" t="s">
        <v>314</v>
      </c>
      <c r="K3358" s="2" t="str">
        <f t="array" ref="K3358">_xlfn.XLOOKUP(J3358,Delivery_Partners!A:A,Delivery_Partners!B:B)</f>
        <v>Delivery Partner 021</v>
      </c>
      <c r="L3358" s="3">
        <v>2</v>
      </c>
      <c r="M3358" s="2" t="s">
        <v>23</v>
      </c>
      <c r="N3358" s="2" t="s">
        <v>24</v>
      </c>
      <c r="O3358" s="3">
        <v>55</v>
      </c>
      <c r="P3358" s="13">
        <f t="shared" si="690"/>
        <v>1072.82</v>
      </c>
      <c r="Q3358" s="13" t="str">
        <f t="shared" si="691"/>
        <v>Normal</v>
      </c>
      <c r="S3358" s="21"/>
    </row>
    <row r="3359" customHeight="1" spans="1:19">
      <c r="A3359" s="2" t="s">
        <v>5255</v>
      </c>
      <c r="B3359" s="29" t="s">
        <v>2755</v>
      </c>
      <c r="C3359" s="2" t="s">
        <v>1802</v>
      </c>
      <c r="D3359" s="2" t="str">
        <f t="array" ref="D3359">_xlfn.XLOOKUP(C3359,Customers!A:A,Customers!B:B)</f>
        <v>Customer 0218</v>
      </c>
      <c r="E3359" s="2" t="s">
        <v>698</v>
      </c>
      <c r="F3359" s="2" t="str">
        <f t="array" ref="F3359">_xlfn.XLOOKUP(E3359,Restaurants!A:A,Restaurants!B:B)</f>
        <v>Restaurant 116</v>
      </c>
      <c r="G3359" s="2" t="s">
        <v>132</v>
      </c>
      <c r="H3359" s="2" t="str">
        <f t="array" ref="H3359">_xlfn.XLOOKUP(G3359,Food_Menu!A:A,Food_Menu!B:B)</f>
        <v>Food Item 0023</v>
      </c>
      <c r="I3359" s="2">
        <f t="array" ref="I3359">_xlfn.XLOOKUP(G3359,Food_Menu!A:A,Food_Menu!D:D)</f>
        <v>276.1</v>
      </c>
      <c r="J3359" s="2" t="s">
        <v>993</v>
      </c>
      <c r="K3359" s="2" t="str">
        <f t="array" ref="K3359">_xlfn.XLOOKUP(J3359,Delivery_Partners!A:A,Delivery_Partners!B:B)</f>
        <v>Delivery Partner 086</v>
      </c>
      <c r="L3359" s="3">
        <v>1</v>
      </c>
      <c r="M3359" s="2" t="s">
        <v>23</v>
      </c>
      <c r="N3359" s="2" t="s">
        <v>24</v>
      </c>
      <c r="O3359" s="3">
        <v>39</v>
      </c>
      <c r="P3359" s="13">
        <f t="shared" si="690"/>
        <v>276.1</v>
      </c>
      <c r="Q3359" s="13" t="str">
        <f t="shared" si="691"/>
        <v>Normal</v>
      </c>
      <c r="S3359" s="21"/>
    </row>
    <row r="3360" customHeight="1" spans="1:19">
      <c r="A3360" s="2" t="s">
        <v>5256</v>
      </c>
      <c r="B3360" s="28">
        <v>45749</v>
      </c>
      <c r="C3360" s="2" t="s">
        <v>2924</v>
      </c>
      <c r="D3360" s="2" t="str">
        <f t="array" ref="D3360">_xlfn.XLOOKUP(C3360,Customers!A:A,Customers!B:B)</f>
        <v>Customer 0658</v>
      </c>
      <c r="E3360" s="2" t="s">
        <v>669</v>
      </c>
      <c r="F3360" s="2" t="str">
        <f t="array" ref="F3360">_xlfn.XLOOKUP(E3360,Restaurants!A:A,Restaurants!B:B)</f>
        <v>Restaurant 048</v>
      </c>
      <c r="G3360" s="2" t="s">
        <v>543</v>
      </c>
      <c r="H3360" s="2" t="str">
        <f t="array" ref="H3360">_xlfn.XLOOKUP(G3360,Food_Menu!A:A,Food_Menu!B:B)</f>
        <v>Food Item 0136</v>
      </c>
      <c r="I3360" s="2">
        <f t="array" ref="I3360">_xlfn.XLOOKUP(G3360,Food_Menu!A:A,Food_Menu!D:D)</f>
        <v>319.29</v>
      </c>
      <c r="J3360" s="2" t="s">
        <v>332</v>
      </c>
      <c r="K3360" s="2" t="str">
        <f t="array" ref="K3360">_xlfn.XLOOKUP(J3360,Delivery_Partners!A:A,Delivery_Partners!B:B)</f>
        <v>Delivery Partner 164</v>
      </c>
      <c r="L3360" s="3">
        <v>3</v>
      </c>
      <c r="M3360" s="2" t="s">
        <v>23</v>
      </c>
      <c r="N3360" s="2" t="s">
        <v>24</v>
      </c>
      <c r="O3360" s="3">
        <v>15</v>
      </c>
      <c r="P3360" s="13">
        <f t="shared" si="690"/>
        <v>957.87</v>
      </c>
      <c r="Q3360" s="13" t="str">
        <f t="shared" si="691"/>
        <v>Fast</v>
      </c>
      <c r="S3360" s="21"/>
    </row>
    <row r="3361" hidden="1" customHeight="1" spans="1:19">
      <c r="A3361" s="2" t="s">
        <v>5257</v>
      </c>
      <c r="B3361" s="28">
        <v>45911</v>
      </c>
      <c r="C3361" s="2" t="s">
        <v>1879</v>
      </c>
      <c r="D3361" s="2" t="str">
        <f t="array" ref="D3361">_xlfn.XLOOKUP(C3361,Customers!A:A,Customers!B:B)</f>
        <v>Customer 0383</v>
      </c>
      <c r="E3361" s="2" t="s">
        <v>39</v>
      </c>
      <c r="F3361" s="2" t="str">
        <f t="array" ref="F3361">_xlfn.XLOOKUP(E3361,Restaurants!A:A,Restaurants!B:B)</f>
        <v>Restaurant 077</v>
      </c>
      <c r="G3361" s="2" t="s">
        <v>728</v>
      </c>
      <c r="H3361" s="2" t="str">
        <f t="array" ref="H3361">_xlfn.XLOOKUP(G3361,Food_Menu!A:A,Food_Menu!B:B)</f>
        <v>Food Item 0027</v>
      </c>
      <c r="I3361" s="2"/>
      <c r="J3361" s="2" t="s">
        <v>862</v>
      </c>
      <c r="K3361" s="2" t="str">
        <f t="array" ref="K3361">_xlfn.XLOOKUP(J3361,Delivery_Partners!A:A,Delivery_Partners!B:B)</f>
        <v>Delivery Partner 159</v>
      </c>
      <c r="L3361" s="3">
        <v>1</v>
      </c>
      <c r="M3361" s="2" t="s">
        <v>101</v>
      </c>
      <c r="N3361" s="2" t="s">
        <v>24</v>
      </c>
      <c r="O3361" s="2"/>
    </row>
    <row r="3362" customHeight="1" spans="1:19">
      <c r="A3362" s="2" t="s">
        <v>5258</v>
      </c>
      <c r="B3362" s="29" t="s">
        <v>2371</v>
      </c>
      <c r="C3362" s="2" t="s">
        <v>3378</v>
      </c>
      <c r="D3362" s="2" t="str">
        <f t="array" ref="D3362">_xlfn.XLOOKUP(C3362,Customers!A:A,Customers!B:B)</f>
        <v>Customer 0545</v>
      </c>
      <c r="E3362" s="2" t="s">
        <v>254</v>
      </c>
      <c r="F3362" s="2" t="str">
        <f t="array" ref="F3362">_xlfn.XLOOKUP(E3362,Restaurants!A:A,Restaurants!B:B)</f>
        <v>Restaurant 021</v>
      </c>
      <c r="G3362" s="2" t="s">
        <v>303</v>
      </c>
      <c r="H3362" s="2" t="str">
        <f t="array" ref="H3362">_xlfn.XLOOKUP(G3362,Food_Menu!A:A,Food_Menu!B:B)</f>
        <v>Food Item 0050</v>
      </c>
      <c r="I3362" s="2">
        <f t="array" ref="I3362">_xlfn.XLOOKUP(G3362,Food_Menu!A:A,Food_Menu!D:D)</f>
        <v>122.02</v>
      </c>
      <c r="J3362" s="2" t="s">
        <v>640</v>
      </c>
      <c r="K3362" s="2" t="str">
        <f t="array" ref="K3362">_xlfn.XLOOKUP(J3362,Delivery_Partners!A:A,Delivery_Partners!B:B)</f>
        <v>Delivery Partner 097</v>
      </c>
      <c r="L3362" s="3">
        <v>1</v>
      </c>
      <c r="M3362" s="2" t="s">
        <v>23</v>
      </c>
      <c r="N3362" s="2" t="s">
        <v>24</v>
      </c>
      <c r="O3362" s="3">
        <v>35</v>
      </c>
      <c r="P3362" s="13">
        <f t="shared" ref="P3362:P3366" si="692">I3362*L3362</f>
        <v>122.02</v>
      </c>
      <c r="Q3362" s="13" t="str">
        <f t="shared" ref="Q3362:Q3366" si="693">IF(O3362="","Not Delivered",IF(O3362&lt;=30,"Fast",IF(O3362&lt;=60,"Normal","Slow")))</f>
        <v>Normal</v>
      </c>
      <c r="S3362" s="21"/>
    </row>
    <row r="3363" customHeight="1" spans="1:19">
      <c r="A3363" s="2" t="s">
        <v>5259</v>
      </c>
      <c r="B3363" s="28">
        <v>45787</v>
      </c>
      <c r="C3363" s="2" t="s">
        <v>3596</v>
      </c>
      <c r="D3363" s="2" t="str">
        <f t="array" ref="D3363">_xlfn.XLOOKUP(C3363,Customers!A:A,Customers!B:B)</f>
        <v>Customer 0871</v>
      </c>
      <c r="E3363" s="2" t="s">
        <v>382</v>
      </c>
      <c r="F3363" s="2" t="str">
        <f t="array" ref="F3363">_xlfn.XLOOKUP(E3363,Restaurants!A:A,Restaurants!B:B)</f>
        <v>Restaurant 108</v>
      </c>
      <c r="G3363" s="2" t="s">
        <v>61</v>
      </c>
      <c r="H3363" s="2" t="str">
        <f t="array" ref="H3363">_xlfn.XLOOKUP(G3363,Food_Menu!A:A,Food_Menu!B:B)</f>
        <v>Food Item 0168</v>
      </c>
      <c r="I3363" s="2">
        <f t="array" ref="I3363">_xlfn.XLOOKUP(G3363,Food_Menu!A:A,Food_Menu!D:D)</f>
        <v>107.01</v>
      </c>
      <c r="J3363" s="2" t="s">
        <v>2141</v>
      </c>
      <c r="K3363" s="2" t="str">
        <f t="array" ref="K3363">_xlfn.XLOOKUP(J3363,Delivery_Partners!A:A,Delivery_Partners!B:B)</f>
        <v>Delivery Partner 080</v>
      </c>
      <c r="L3363" s="3">
        <v>3</v>
      </c>
      <c r="M3363" s="2" t="s">
        <v>23</v>
      </c>
      <c r="N3363" s="2" t="s">
        <v>24</v>
      </c>
      <c r="O3363" s="3">
        <v>49</v>
      </c>
      <c r="P3363" s="13">
        <f t="shared" si="692"/>
        <v>321.03</v>
      </c>
      <c r="Q3363" s="13" t="str">
        <f t="shared" si="693"/>
        <v>Normal</v>
      </c>
      <c r="S3363" s="21"/>
    </row>
    <row r="3364" customHeight="1" spans="1:19">
      <c r="A3364" s="2" t="s">
        <v>5260</v>
      </c>
      <c r="B3364" s="29" t="s">
        <v>1127</v>
      </c>
      <c r="C3364" s="2" t="s">
        <v>2838</v>
      </c>
      <c r="D3364" s="2" t="str">
        <f t="array" ref="D3364">_xlfn.XLOOKUP(C3364,Customers!A:A,Customers!B:B)</f>
        <v>Customer 0094</v>
      </c>
      <c r="E3364" s="2" t="s">
        <v>518</v>
      </c>
      <c r="F3364" s="2" t="str">
        <f t="array" ref="F3364">_xlfn.XLOOKUP(E3364,Restaurants!A:A,Restaurants!B:B)</f>
        <v>Restaurant 039</v>
      </c>
      <c r="G3364" s="2" t="s">
        <v>607</v>
      </c>
      <c r="H3364" s="2" t="str">
        <f t="array" ref="H3364">_xlfn.XLOOKUP(G3364,Food_Menu!A:A,Food_Menu!B:B)</f>
        <v>Food Item 0054</v>
      </c>
      <c r="I3364" s="2">
        <f t="array" ref="I3364">_xlfn.XLOOKUP(G3364,Food_Menu!A:A,Food_Menu!D:D)</f>
        <v>491.81</v>
      </c>
      <c r="J3364" s="2" t="s">
        <v>277</v>
      </c>
      <c r="K3364" s="2" t="str">
        <f t="array" ref="K3364">_xlfn.XLOOKUP(J3364,Delivery_Partners!A:A,Delivery_Partners!B:B)</f>
        <v>Delivery Partner 011</v>
      </c>
      <c r="L3364" s="3">
        <v>1</v>
      </c>
      <c r="M3364" s="2" t="s">
        <v>23</v>
      </c>
      <c r="N3364" s="2" t="s">
        <v>74</v>
      </c>
      <c r="O3364" s="3">
        <v>33</v>
      </c>
      <c r="P3364" s="13">
        <f t="shared" si="692"/>
        <v>491.81</v>
      </c>
      <c r="Q3364" s="13" t="str">
        <f t="shared" si="693"/>
        <v>Normal</v>
      </c>
      <c r="S3364" s="21"/>
    </row>
    <row r="3365" customHeight="1" spans="1:19">
      <c r="A3365" s="2" t="s">
        <v>5261</v>
      </c>
      <c r="B3365" s="29" t="s">
        <v>1410</v>
      </c>
      <c r="C3365" s="2" t="s">
        <v>5262</v>
      </c>
      <c r="D3365" s="2" t="str">
        <f t="array" ref="D3365">_xlfn.XLOOKUP(C3365,Customers!A:A,Customers!B:B)</f>
        <v>Customer 0612</v>
      </c>
      <c r="E3365" s="2" t="s">
        <v>143</v>
      </c>
      <c r="F3365" s="2" t="str">
        <f t="array" ref="F3365">_xlfn.XLOOKUP(E3365,Restaurants!A:A,Restaurants!B:B)</f>
        <v>Restaurant 054</v>
      </c>
      <c r="G3365" s="2" t="s">
        <v>509</v>
      </c>
      <c r="H3365" s="2" t="str">
        <f t="array" ref="H3365">_xlfn.XLOOKUP(G3365,Food_Menu!A:A,Food_Menu!B:B)</f>
        <v>Food Item 0190</v>
      </c>
      <c r="I3365" s="2">
        <f t="array" ref="I3365">_xlfn.XLOOKUP(G3365,Food_Menu!A:A,Food_Menu!D:D)</f>
        <v>350.87</v>
      </c>
      <c r="J3365" s="2" t="s">
        <v>993</v>
      </c>
      <c r="K3365" s="2" t="str">
        <f t="array" ref="K3365">_xlfn.XLOOKUP(J3365,Delivery_Partners!A:A,Delivery_Partners!B:B)</f>
        <v>Delivery Partner 086</v>
      </c>
      <c r="L3365" s="3">
        <v>4</v>
      </c>
      <c r="M3365" s="2" t="s">
        <v>23</v>
      </c>
      <c r="N3365" s="2" t="s">
        <v>24</v>
      </c>
      <c r="O3365" s="3">
        <v>33</v>
      </c>
      <c r="P3365" s="13">
        <f t="shared" si="692"/>
        <v>1403.48</v>
      </c>
      <c r="Q3365" s="13" t="str">
        <f t="shared" si="693"/>
        <v>Normal</v>
      </c>
      <c r="S3365" s="21"/>
    </row>
    <row r="3366" customHeight="1" spans="1:19">
      <c r="A3366" s="2" t="s">
        <v>5263</v>
      </c>
      <c r="B3366" s="28">
        <v>45700</v>
      </c>
      <c r="C3366" s="2" t="s">
        <v>949</v>
      </c>
      <c r="D3366" s="2" t="str">
        <f t="array" ref="D3366">_xlfn.XLOOKUP(C3366,Customers!A:A,Customers!B:B)</f>
        <v>Customer 0027</v>
      </c>
      <c r="E3366" s="2" t="s">
        <v>566</v>
      </c>
      <c r="F3366" s="2" t="str">
        <f t="array" ref="F3366">_xlfn.XLOOKUP(E3366,Restaurants!A:A,Restaurants!B:B)</f>
        <v>Restaurant 072</v>
      </c>
      <c r="G3366" s="2" t="s">
        <v>582</v>
      </c>
      <c r="H3366" s="2" t="str">
        <f t="array" ref="H3366">_xlfn.XLOOKUP(G3366,Food_Menu!A:A,Food_Menu!B:B)</f>
        <v>Food Item 0011</v>
      </c>
      <c r="I3366" s="2">
        <f t="array" ref="I3366">_xlfn.XLOOKUP(G3366,Food_Menu!A:A,Food_Menu!D:D)</f>
        <v>586.61</v>
      </c>
      <c r="J3366" s="2" t="s">
        <v>100</v>
      </c>
      <c r="K3366" s="2" t="str">
        <f t="array" ref="K3366">_xlfn.XLOOKUP(J3366,Delivery_Partners!A:A,Delivery_Partners!B:B)</f>
        <v>Delivery Partner 092</v>
      </c>
      <c r="L3366" s="3">
        <v>2</v>
      </c>
      <c r="M3366" s="2" t="s">
        <v>23</v>
      </c>
      <c r="N3366" s="2" t="s">
        <v>24</v>
      </c>
      <c r="O3366" s="3">
        <v>57</v>
      </c>
      <c r="P3366" s="13">
        <f t="shared" si="692"/>
        <v>1173.22</v>
      </c>
      <c r="Q3366" s="13" t="str">
        <f t="shared" si="693"/>
        <v>Normal</v>
      </c>
      <c r="S3366" s="21"/>
    </row>
    <row r="3367" hidden="1" customHeight="1" spans="1:19">
      <c r="A3367" s="2" t="s">
        <v>5264</v>
      </c>
      <c r="B3367" s="28">
        <v>45748</v>
      </c>
      <c r="C3367" s="2" t="s">
        <v>1625</v>
      </c>
      <c r="D3367" s="2" t="str">
        <f t="array" ref="D3367">_xlfn.XLOOKUP(C3367,Customers!A:A,Customers!B:B)</f>
        <v>Customer 0053</v>
      </c>
      <c r="E3367" s="2" t="s">
        <v>358</v>
      </c>
      <c r="F3367" s="2" t="str">
        <f t="array" ref="F3367">_xlfn.XLOOKUP(E3367,Restaurants!A:A,Restaurants!B:B)</f>
        <v>Restaurant 095</v>
      </c>
      <c r="G3367" s="2" t="s">
        <v>1575</v>
      </c>
      <c r="H3367" s="2" t="str">
        <f t="array" ref="H3367">_xlfn.XLOOKUP(G3367,Food_Menu!A:A,Food_Menu!B:B)</f>
        <v>Food Item 0101</v>
      </c>
      <c r="I3367" s="2"/>
      <c r="J3367" s="2" t="s">
        <v>91</v>
      </c>
      <c r="K3367" s="2" t="str">
        <f t="array" ref="K3367">_xlfn.XLOOKUP(J3367,Delivery_Partners!A:A,Delivery_Partners!B:B)</f>
        <v>Delivery Partner 114</v>
      </c>
      <c r="L3367" s="3">
        <v>3</v>
      </c>
      <c r="M3367" s="2" t="s">
        <v>101</v>
      </c>
      <c r="N3367" s="2" t="s">
        <v>24</v>
      </c>
      <c r="O3367" s="2"/>
    </row>
    <row r="3368" customHeight="1" spans="1:19">
      <c r="A3368" s="2" t="s">
        <v>5265</v>
      </c>
      <c r="B3368" s="28">
        <v>45750</v>
      </c>
      <c r="C3368" s="2" t="s">
        <v>2993</v>
      </c>
      <c r="D3368" s="2" t="str">
        <f t="array" ref="D3368">_xlfn.XLOOKUP(C3368,Customers!A:A,Customers!B:B)</f>
        <v>Customer 0112</v>
      </c>
      <c r="E3368" s="2" t="s">
        <v>121</v>
      </c>
      <c r="F3368" s="2" t="str">
        <f t="array" ref="F3368">_xlfn.XLOOKUP(E3368,Restaurants!A:A,Restaurants!B:B)</f>
        <v>Restaurant 088</v>
      </c>
      <c r="G3368" s="2" t="s">
        <v>1509</v>
      </c>
      <c r="H3368" s="2" t="str">
        <f t="array" ref="H3368">_xlfn.XLOOKUP(G3368,Food_Menu!A:A,Food_Menu!B:B)</f>
        <v>Food Item 0015</v>
      </c>
      <c r="I3368" s="2">
        <f t="array" ref="I3368">_xlfn.XLOOKUP(G3368,Food_Menu!A:A,Food_Menu!D:D)</f>
        <v>268.11</v>
      </c>
      <c r="J3368" s="2" t="s">
        <v>1596</v>
      </c>
      <c r="K3368" s="2" t="str">
        <f t="array" ref="K3368">_xlfn.XLOOKUP(J3368,Delivery_Partners!A:A,Delivery_Partners!B:B)</f>
        <v>Delivery Partner 094</v>
      </c>
      <c r="L3368" s="3">
        <v>1</v>
      </c>
      <c r="M3368" s="2" t="s">
        <v>23</v>
      </c>
      <c r="N3368" s="2" t="s">
        <v>55</v>
      </c>
      <c r="O3368" s="3">
        <v>45</v>
      </c>
      <c r="P3368" s="13">
        <f t="shared" ref="P3368:P3372" si="694">I3368*L3368</f>
        <v>268.11</v>
      </c>
      <c r="Q3368" s="13" t="str">
        <f t="shared" ref="Q3368:Q3372" si="695">IF(O3368="","Not Delivered",IF(O3368&lt;=30,"Fast",IF(O3368&lt;=60,"Normal","Slow")))</f>
        <v>Normal</v>
      </c>
      <c r="S3368" s="21"/>
    </row>
    <row r="3369" customHeight="1" spans="1:19">
      <c r="A3369" s="2" t="s">
        <v>5266</v>
      </c>
      <c r="B3369" s="29" t="s">
        <v>320</v>
      </c>
      <c r="C3369" s="2" t="s">
        <v>1249</v>
      </c>
      <c r="D3369" s="2" t="str">
        <f t="array" ref="D3369">_xlfn.XLOOKUP(C3369,Customers!A:A,Customers!B:B)</f>
        <v>Customer 0195</v>
      </c>
      <c r="E3369" s="2" t="s">
        <v>706</v>
      </c>
      <c r="F3369" s="2" t="str">
        <f t="array" ref="F3369">_xlfn.XLOOKUP(E3369,Restaurants!A:A,Restaurants!B:B)</f>
        <v>Restaurant 115</v>
      </c>
      <c r="G3369" s="2" t="s">
        <v>1051</v>
      </c>
      <c r="H3369" s="2" t="str">
        <f t="array" ref="H3369">_xlfn.XLOOKUP(G3369,Food_Menu!A:A,Food_Menu!B:B)</f>
        <v>Food Item 0014</v>
      </c>
      <c r="I3369" s="2">
        <f t="array" ref="I3369">_xlfn.XLOOKUP(G3369,Food_Menu!A:A,Food_Menu!D:D)</f>
        <v>208.39</v>
      </c>
      <c r="J3369" s="2" t="s">
        <v>1233</v>
      </c>
      <c r="K3369" s="2" t="str">
        <f t="array" ref="K3369">_xlfn.XLOOKUP(J3369,Delivery_Partners!A:A,Delivery_Partners!B:B)</f>
        <v>Delivery Partner 039</v>
      </c>
      <c r="L3369" s="3">
        <v>1</v>
      </c>
      <c r="M3369" s="2" t="s">
        <v>23</v>
      </c>
      <c r="N3369" s="2" t="s">
        <v>74</v>
      </c>
      <c r="O3369" s="3">
        <v>36</v>
      </c>
      <c r="P3369" s="13">
        <f t="shared" si="694"/>
        <v>208.39</v>
      </c>
      <c r="Q3369" s="13" t="str">
        <f t="shared" si="695"/>
        <v>Normal</v>
      </c>
      <c r="S3369" s="21"/>
    </row>
    <row r="3370" customHeight="1" spans="1:19">
      <c r="A3370" s="2" t="s">
        <v>5267</v>
      </c>
      <c r="B3370" s="29" t="s">
        <v>343</v>
      </c>
      <c r="C3370" s="2" t="s">
        <v>1918</v>
      </c>
      <c r="D3370" s="2" t="str">
        <f t="array" ref="D3370">_xlfn.XLOOKUP(C3370,Customers!A:A,Customers!B:B)</f>
        <v>Customer 0420</v>
      </c>
      <c r="E3370" s="2" t="s">
        <v>116</v>
      </c>
      <c r="F3370" s="2" t="str">
        <f t="array" ref="F3370">_xlfn.XLOOKUP(E3370,Restaurants!A:A,Restaurants!B:B)</f>
        <v>Restaurant 086</v>
      </c>
      <c r="G3370" s="2" t="s">
        <v>1018</v>
      </c>
      <c r="H3370" s="2" t="str">
        <f t="array" ref="H3370">_xlfn.XLOOKUP(G3370,Food_Menu!A:A,Food_Menu!B:B)</f>
        <v>Food Item 0175</v>
      </c>
      <c r="I3370" s="2">
        <f t="array" ref="I3370">_xlfn.XLOOKUP(G3370,Food_Menu!A:A,Food_Menu!D:D)</f>
        <v>114.67</v>
      </c>
      <c r="J3370" s="2" t="s">
        <v>309</v>
      </c>
      <c r="K3370" s="2" t="str">
        <f t="array" ref="K3370">_xlfn.XLOOKUP(J3370,Delivery_Partners!A:A,Delivery_Partners!B:B)</f>
        <v>Delivery Partner 175</v>
      </c>
      <c r="L3370" s="3">
        <v>3</v>
      </c>
      <c r="M3370" s="2" t="s">
        <v>23</v>
      </c>
      <c r="N3370" s="2" t="s">
        <v>55</v>
      </c>
      <c r="O3370" s="3">
        <v>29</v>
      </c>
      <c r="P3370" s="13">
        <f t="shared" si="694"/>
        <v>344.01</v>
      </c>
      <c r="Q3370" s="13" t="str">
        <f t="shared" si="695"/>
        <v>Fast</v>
      </c>
      <c r="S3370" s="21"/>
    </row>
    <row r="3371" customHeight="1" spans="1:19">
      <c r="A3371" s="2" t="s">
        <v>5268</v>
      </c>
      <c r="B3371" s="29" t="s">
        <v>380</v>
      </c>
      <c r="C3371" s="2" t="s">
        <v>3978</v>
      </c>
      <c r="D3371" s="2" t="str">
        <f t="array" ref="D3371">_xlfn.XLOOKUP(C3371,Customers!A:A,Customers!B:B)</f>
        <v>Customer 1123</v>
      </c>
      <c r="E3371" s="2" t="s">
        <v>655</v>
      </c>
      <c r="F3371" s="2" t="str">
        <f t="array" ref="F3371">_xlfn.XLOOKUP(E3371,Restaurants!A:A,Restaurants!B:B)</f>
        <v>Restaurant 096</v>
      </c>
      <c r="G3371" s="2" t="s">
        <v>1509</v>
      </c>
      <c r="H3371" s="2" t="str">
        <f t="array" ref="H3371">_xlfn.XLOOKUP(G3371,Food_Menu!A:A,Food_Menu!B:B)</f>
        <v>Food Item 0015</v>
      </c>
      <c r="I3371" s="2">
        <f t="array" ref="I3371">_xlfn.XLOOKUP(G3371,Food_Menu!A:A,Food_Menu!D:D)</f>
        <v>268.11</v>
      </c>
      <c r="J3371" s="2" t="s">
        <v>435</v>
      </c>
      <c r="K3371" s="2" t="str">
        <f t="array" ref="K3371">_xlfn.XLOOKUP(J3371,Delivery_Partners!A:A,Delivery_Partners!B:B)</f>
        <v>Delivery Partner 040</v>
      </c>
      <c r="L3371" s="3">
        <v>3</v>
      </c>
      <c r="M3371" s="2" t="s">
        <v>23</v>
      </c>
      <c r="N3371" s="2" t="s">
        <v>74</v>
      </c>
      <c r="O3371" s="3">
        <v>27</v>
      </c>
      <c r="P3371" s="13">
        <f t="shared" si="694"/>
        <v>804.33</v>
      </c>
      <c r="Q3371" s="13" t="str">
        <f t="shared" si="695"/>
        <v>Fast</v>
      </c>
      <c r="S3371" s="21"/>
    </row>
    <row r="3372" customHeight="1" spans="1:19">
      <c r="A3372" s="2" t="s">
        <v>5269</v>
      </c>
      <c r="B3372" s="29" t="s">
        <v>555</v>
      </c>
      <c r="C3372" s="2" t="s">
        <v>1448</v>
      </c>
      <c r="D3372" s="2" t="str">
        <f t="array" ref="D3372">_xlfn.XLOOKUP(C3372,Customers!A:A,Customers!B:B)</f>
        <v>Customer 1088</v>
      </c>
      <c r="E3372" s="2" t="s">
        <v>776</v>
      </c>
      <c r="F3372" s="2" t="str">
        <f t="array" ref="F3372">_xlfn.XLOOKUP(E3372,Restaurants!A:A,Restaurants!B:B)</f>
        <v>Restaurant 069</v>
      </c>
      <c r="G3372" s="2" t="s">
        <v>111</v>
      </c>
      <c r="H3372" s="2" t="str">
        <f t="array" ref="H3372">_xlfn.XLOOKUP(G3372,Food_Menu!A:A,Food_Menu!B:B)</f>
        <v>Food Item 0197</v>
      </c>
      <c r="I3372" s="2">
        <f t="array" ref="I3372">_xlfn.XLOOKUP(G3372,Food_Menu!A:A,Food_Menu!D:D)</f>
        <v>628.28</v>
      </c>
      <c r="J3372" s="2" t="s">
        <v>145</v>
      </c>
      <c r="K3372" s="2" t="str">
        <f t="array" ref="K3372">_xlfn.XLOOKUP(J3372,Delivery_Partners!A:A,Delivery_Partners!B:B)</f>
        <v>Delivery Partner 069</v>
      </c>
      <c r="L3372" s="3">
        <v>3</v>
      </c>
      <c r="M3372" s="2" t="s">
        <v>23</v>
      </c>
      <c r="N3372" s="2" t="s">
        <v>24</v>
      </c>
      <c r="O3372" s="3">
        <v>51</v>
      </c>
      <c r="P3372" s="13">
        <f t="shared" si="694"/>
        <v>1884.84</v>
      </c>
      <c r="Q3372" s="13" t="str">
        <f t="shared" si="695"/>
        <v>Normal</v>
      </c>
      <c r="S3372" s="21"/>
    </row>
    <row r="3373" hidden="1" customHeight="1" spans="1:19">
      <c r="A3373" s="2" t="s">
        <v>5270</v>
      </c>
      <c r="B3373" s="29" t="s">
        <v>2078</v>
      </c>
      <c r="C3373" s="2" t="s">
        <v>2250</v>
      </c>
      <c r="D3373" s="2" t="str">
        <f t="array" ref="D3373">_xlfn.XLOOKUP(C3373,Customers!A:A,Customers!B:B)</f>
        <v>Customer 0124</v>
      </c>
      <c r="E3373" s="2" t="s">
        <v>908</v>
      </c>
      <c r="F3373" s="2" t="str">
        <f t="array" ref="F3373">_xlfn.XLOOKUP(E3373,Restaurants!A:A,Restaurants!B:B)</f>
        <v>Restaurant 050</v>
      </c>
      <c r="G3373" s="2" t="s">
        <v>216</v>
      </c>
      <c r="H3373" s="2" t="str">
        <f t="array" ref="H3373">_xlfn.XLOOKUP(G3373,Food_Menu!A:A,Food_Menu!B:B)</f>
        <v>Food Item 0132</v>
      </c>
      <c r="I3373" s="2"/>
      <c r="J3373" s="2" t="s">
        <v>100</v>
      </c>
      <c r="K3373" s="2" t="str">
        <f t="array" ref="K3373">_xlfn.XLOOKUP(J3373,Delivery_Partners!A:A,Delivery_Partners!B:B)</f>
        <v>Delivery Partner 092</v>
      </c>
      <c r="L3373" s="3">
        <v>1</v>
      </c>
      <c r="M3373" s="2" t="s">
        <v>101</v>
      </c>
      <c r="N3373" s="2" t="s">
        <v>24</v>
      </c>
      <c r="O3373" s="2"/>
    </row>
    <row r="3374" customHeight="1" spans="1:19">
      <c r="A3374" s="2" t="s">
        <v>5271</v>
      </c>
      <c r="B3374" s="29" t="s">
        <v>1429</v>
      </c>
      <c r="C3374" s="2" t="s">
        <v>3333</v>
      </c>
      <c r="D3374" s="2" t="str">
        <f t="array" ref="D3374">_xlfn.XLOOKUP(C3374,Customers!A:A,Customers!B:B)</f>
        <v>Customer 1190</v>
      </c>
      <c r="E3374" s="2" t="s">
        <v>738</v>
      </c>
      <c r="F3374" s="2" t="str">
        <f t="array" ref="F3374">_xlfn.XLOOKUP(E3374,Restaurants!A:A,Restaurants!B:B)</f>
        <v>Restaurant 110</v>
      </c>
      <c r="G3374" s="2" t="s">
        <v>587</v>
      </c>
      <c r="H3374" s="2" t="str">
        <f t="array" ref="H3374">_xlfn.XLOOKUP(G3374,Food_Menu!A:A,Food_Menu!B:B)</f>
        <v>Food Item 0107</v>
      </c>
      <c r="I3374" s="2">
        <f t="array" ref="I3374">_xlfn.XLOOKUP(G3374,Food_Menu!A:A,Food_Menu!D:D)</f>
        <v>548.61</v>
      </c>
      <c r="J3374" s="2" t="s">
        <v>458</v>
      </c>
      <c r="K3374" s="2" t="str">
        <f t="array" ref="K3374">_xlfn.XLOOKUP(J3374,Delivery_Partners!A:A,Delivery_Partners!B:B)</f>
        <v>Delivery Partner 053</v>
      </c>
      <c r="L3374" s="3">
        <v>2</v>
      </c>
      <c r="M3374" s="2" t="s">
        <v>23</v>
      </c>
      <c r="N3374" s="2" t="s">
        <v>74</v>
      </c>
      <c r="O3374" s="3">
        <v>42</v>
      </c>
      <c r="P3374" s="13">
        <f t="shared" ref="P3374:P3375" si="696">I3374*L3374</f>
        <v>1097.22</v>
      </c>
      <c r="Q3374" s="13" t="str">
        <f t="shared" ref="Q3374:Q3375" si="697">IF(O3374="","Not Delivered",IF(O3374&lt;=30,"Fast",IF(O3374&lt;=60,"Normal","Slow")))</f>
        <v>Normal</v>
      </c>
      <c r="S3374" s="21"/>
    </row>
    <row r="3375" customHeight="1" spans="1:19">
      <c r="A3375" s="2" t="s">
        <v>5272</v>
      </c>
      <c r="B3375" s="29" t="s">
        <v>629</v>
      </c>
      <c r="C3375" s="2" t="s">
        <v>450</v>
      </c>
      <c r="D3375" s="2" t="str">
        <f t="array" ref="D3375">_xlfn.XLOOKUP(C3375,Customers!A:A,Customers!B:B)</f>
        <v>Customer 0763</v>
      </c>
      <c r="E3375" s="2" t="s">
        <v>532</v>
      </c>
      <c r="F3375" s="2" t="str">
        <f t="array" ref="F3375">_xlfn.XLOOKUP(E3375,Restaurants!A:A,Restaurants!B:B)</f>
        <v>Restaurant 046</v>
      </c>
      <c r="G3375" s="2" t="s">
        <v>659</v>
      </c>
      <c r="H3375" s="2" t="str">
        <f t="array" ref="H3375">_xlfn.XLOOKUP(G3375,Food_Menu!A:A,Food_Menu!B:B)</f>
        <v>Food Item 0203</v>
      </c>
      <c r="I3375" s="2">
        <f t="array" ref="I3375">_xlfn.XLOOKUP(G3375,Food_Menu!A:A,Food_Menu!D:D)</f>
        <v>406.91</v>
      </c>
      <c r="J3375" s="2" t="s">
        <v>231</v>
      </c>
      <c r="K3375" s="2" t="str">
        <f t="array" ref="K3375">_xlfn.XLOOKUP(J3375,Delivery_Partners!A:A,Delivery_Partners!B:B)</f>
        <v>Delivery Partner 013</v>
      </c>
      <c r="L3375" s="3">
        <v>1</v>
      </c>
      <c r="M3375" s="2" t="s">
        <v>23</v>
      </c>
      <c r="N3375" s="2" t="s">
        <v>24</v>
      </c>
      <c r="O3375" s="3">
        <v>46</v>
      </c>
      <c r="P3375" s="13">
        <f t="shared" si="696"/>
        <v>406.91</v>
      </c>
      <c r="Q3375" s="13" t="str">
        <f t="shared" si="697"/>
        <v>Normal</v>
      </c>
      <c r="S3375" s="21"/>
    </row>
    <row r="3376" hidden="1" customHeight="1" spans="1:19">
      <c r="A3376" s="2" t="s">
        <v>5273</v>
      </c>
      <c r="B3376" s="28">
        <v>45997</v>
      </c>
      <c r="C3376" s="2" t="s">
        <v>371</v>
      </c>
      <c r="D3376" s="2" t="str">
        <f t="array" ref="D3376">_xlfn.XLOOKUP(C3376,Customers!A:A,Customers!B:B)</f>
        <v>Customer 0665</v>
      </c>
      <c r="E3376" s="2" t="s">
        <v>131</v>
      </c>
      <c r="F3376" s="2" t="str">
        <f t="array" ref="F3376">_xlfn.XLOOKUP(E3376,Restaurants!A:A,Restaurants!B:B)</f>
        <v>Restaurant 075</v>
      </c>
      <c r="G3376" s="2" t="s">
        <v>178</v>
      </c>
      <c r="H3376" s="2" t="str">
        <f t="array" ref="H3376">_xlfn.XLOOKUP(G3376,Food_Menu!A:A,Food_Menu!B:B)</f>
        <v>Food Item 0086</v>
      </c>
      <c r="I3376" s="2"/>
      <c r="J3376" s="2" t="s">
        <v>378</v>
      </c>
      <c r="K3376" s="2" t="str">
        <f t="array" ref="K3376">_xlfn.XLOOKUP(J3376,Delivery_Partners!A:A,Delivery_Partners!B:B)</f>
        <v>Delivery Partner 111</v>
      </c>
      <c r="L3376" s="3">
        <v>1</v>
      </c>
      <c r="M3376" s="2" t="s">
        <v>101</v>
      </c>
      <c r="N3376" s="2" t="s">
        <v>24</v>
      </c>
      <c r="O3376" s="2"/>
    </row>
    <row r="3377" customHeight="1" spans="1:19">
      <c r="A3377" s="2" t="s">
        <v>5274</v>
      </c>
      <c r="B3377" s="29" t="s">
        <v>550</v>
      </c>
      <c r="C3377" s="2" t="s">
        <v>978</v>
      </c>
      <c r="D3377" s="2" t="str">
        <f t="array" ref="D3377">_xlfn.XLOOKUP(C3377,Customers!A:A,Customers!B:B)</f>
        <v>Customer 0951</v>
      </c>
      <c r="E3377" s="2" t="s">
        <v>33</v>
      </c>
      <c r="F3377" s="2" t="str">
        <f t="array" ref="F3377">_xlfn.XLOOKUP(E3377,Restaurants!A:A,Restaurants!B:B)</f>
        <v>Restaurant 035</v>
      </c>
      <c r="G3377" s="2" t="s">
        <v>1414</v>
      </c>
      <c r="H3377" s="2" t="str">
        <f t="array" ref="H3377">_xlfn.XLOOKUP(G3377,Food_Menu!A:A,Food_Menu!B:B)</f>
        <v>Food Item 0088</v>
      </c>
      <c r="I3377" s="2">
        <f t="array" ref="I3377">_xlfn.XLOOKUP(G3377,Food_Menu!A:A,Food_Menu!D:D)</f>
        <v>171.05</v>
      </c>
      <c r="J3377" s="2" t="s">
        <v>671</v>
      </c>
      <c r="K3377" s="2" t="str">
        <f t="array" ref="K3377">_xlfn.XLOOKUP(J3377,Delivery_Partners!A:A,Delivery_Partners!B:B)</f>
        <v>Delivery Partner 043</v>
      </c>
      <c r="L3377" s="3">
        <v>1</v>
      </c>
      <c r="M3377" s="2" t="s">
        <v>23</v>
      </c>
      <c r="N3377" s="2" t="s">
        <v>24</v>
      </c>
      <c r="O3377" s="3">
        <v>22</v>
      </c>
      <c r="P3377" s="13">
        <f t="shared" ref="P3377:P3381" si="698">I3377*L3377</f>
        <v>171.05</v>
      </c>
      <c r="Q3377" s="13" t="str">
        <f t="shared" ref="Q3377:Q3381" si="699">IF(O3377="","Not Delivered",IF(O3377&lt;=30,"Fast",IF(O3377&lt;=60,"Normal","Slow")))</f>
        <v>Fast</v>
      </c>
      <c r="S3377" s="21"/>
    </row>
    <row r="3378" customHeight="1" spans="1:19">
      <c r="A3378" s="2" t="s">
        <v>5275</v>
      </c>
      <c r="B3378" s="28">
        <v>45845</v>
      </c>
      <c r="C3378" s="2" t="s">
        <v>354</v>
      </c>
      <c r="D3378" s="2" t="str">
        <f t="array" ref="D3378">_xlfn.XLOOKUP(C3378,Customers!A:A,Customers!B:B)</f>
        <v>Customer 0582</v>
      </c>
      <c r="E3378" s="2" t="s">
        <v>797</v>
      </c>
      <c r="F3378" s="2" t="str">
        <f t="array" ref="F3378">_xlfn.XLOOKUP(E3378,Restaurants!A:A,Restaurants!B:B)</f>
        <v>Restaurant 058</v>
      </c>
      <c r="G3378" s="2" t="s">
        <v>447</v>
      </c>
      <c r="H3378" s="2" t="str">
        <f t="array" ref="H3378">_xlfn.XLOOKUP(G3378,Food_Menu!A:A,Food_Menu!B:B)</f>
        <v>Food Item 0091</v>
      </c>
      <c r="I3378" s="2">
        <f t="array" ref="I3378">_xlfn.XLOOKUP(G3378,Food_Menu!A:A,Food_Menu!D:D)</f>
        <v>434.43</v>
      </c>
      <c r="J3378" s="2" t="s">
        <v>862</v>
      </c>
      <c r="K3378" s="2" t="str">
        <f t="array" ref="K3378">_xlfn.XLOOKUP(J3378,Delivery_Partners!A:A,Delivery_Partners!B:B)</f>
        <v>Delivery Partner 159</v>
      </c>
      <c r="L3378" s="3">
        <v>2</v>
      </c>
      <c r="M3378" s="2" t="s">
        <v>23</v>
      </c>
      <c r="N3378" s="2" t="s">
        <v>74</v>
      </c>
      <c r="O3378" s="3">
        <v>16</v>
      </c>
      <c r="P3378" s="13">
        <f t="shared" si="698"/>
        <v>868.86</v>
      </c>
      <c r="Q3378" s="13" t="str">
        <f t="shared" si="699"/>
        <v>Fast</v>
      </c>
      <c r="S3378" s="21"/>
    </row>
    <row r="3379" customHeight="1" spans="1:19">
      <c r="A3379" s="2" t="s">
        <v>5276</v>
      </c>
      <c r="B3379" s="29" t="s">
        <v>370</v>
      </c>
      <c r="C3379" s="2" t="s">
        <v>2578</v>
      </c>
      <c r="D3379" s="2" t="str">
        <f t="array" ref="D3379">_xlfn.XLOOKUP(C3379,Customers!A:A,Customers!B:B)</f>
        <v>Customer 0319</v>
      </c>
      <c r="E3379" s="2" t="s">
        <v>623</v>
      </c>
      <c r="F3379" s="2" t="str">
        <f t="array" ref="F3379">_xlfn.XLOOKUP(E3379,Restaurants!A:A,Restaurants!B:B)</f>
        <v>Restaurant 045</v>
      </c>
      <c r="G3379" s="2" t="s">
        <v>557</v>
      </c>
      <c r="H3379" s="2" t="str">
        <f t="array" ref="H3379">_xlfn.XLOOKUP(G3379,Food_Menu!A:A,Food_Menu!B:B)</f>
        <v>Food Item 0144</v>
      </c>
      <c r="I3379" s="2">
        <f t="array" ref="I3379">_xlfn.XLOOKUP(G3379,Food_Menu!A:A,Food_Menu!D:D)</f>
        <v>277.13</v>
      </c>
      <c r="J3379" s="2" t="s">
        <v>154</v>
      </c>
      <c r="K3379" s="2" t="str">
        <f t="array" ref="K3379">_xlfn.XLOOKUP(J3379,Delivery_Partners!A:A,Delivery_Partners!B:B)</f>
        <v>Delivery Partner 143</v>
      </c>
      <c r="L3379" s="3">
        <v>1</v>
      </c>
      <c r="M3379" s="2" t="s">
        <v>23</v>
      </c>
      <c r="N3379" s="2" t="s">
        <v>24</v>
      </c>
      <c r="O3379" s="3">
        <v>53</v>
      </c>
      <c r="P3379" s="13">
        <f t="shared" si="698"/>
        <v>277.13</v>
      </c>
      <c r="Q3379" s="13" t="str">
        <f t="shared" si="699"/>
        <v>Normal</v>
      </c>
      <c r="S3379" s="21"/>
    </row>
    <row r="3380" customHeight="1" spans="1:19">
      <c r="A3380" s="2" t="s">
        <v>5277</v>
      </c>
      <c r="B3380" s="29" t="s">
        <v>1410</v>
      </c>
      <c r="C3380" s="2" t="s">
        <v>3190</v>
      </c>
      <c r="D3380" s="2" t="str">
        <f t="array" ref="D3380">_xlfn.XLOOKUP(C3380,Customers!A:A,Customers!B:B)</f>
        <v>Customer 0636</v>
      </c>
      <c r="E3380" s="2" t="s">
        <v>83</v>
      </c>
      <c r="F3380" s="2" t="str">
        <f t="array" ref="F3380">_xlfn.XLOOKUP(E3380,Restaurants!A:A,Restaurants!B:B)</f>
        <v>Restaurant 032</v>
      </c>
      <c r="G3380" s="2" t="s">
        <v>1009</v>
      </c>
      <c r="H3380" s="2" t="str">
        <f t="array" ref="H3380">_xlfn.XLOOKUP(G3380,Food_Menu!A:A,Food_Menu!B:B)</f>
        <v>Food Item 0187</v>
      </c>
      <c r="I3380" s="2">
        <f t="array" ref="I3380">_xlfn.XLOOKUP(G3380,Food_Menu!A:A,Food_Menu!D:D)</f>
        <v>496.25</v>
      </c>
      <c r="J3380" s="2" t="s">
        <v>1443</v>
      </c>
      <c r="K3380" s="2" t="str">
        <f t="array" ref="K3380">_xlfn.XLOOKUP(J3380,Delivery_Partners!A:A,Delivery_Partners!B:B)</f>
        <v>Delivery Partner 078</v>
      </c>
      <c r="L3380" s="3">
        <v>1</v>
      </c>
      <c r="M3380" s="2" t="s">
        <v>23</v>
      </c>
      <c r="N3380" s="2" t="s">
        <v>74</v>
      </c>
      <c r="O3380" s="3">
        <v>37</v>
      </c>
      <c r="P3380" s="13">
        <f t="shared" si="698"/>
        <v>496.25</v>
      </c>
      <c r="Q3380" s="13" t="str">
        <f t="shared" si="699"/>
        <v>Normal</v>
      </c>
      <c r="S3380" s="21"/>
    </row>
    <row r="3381" customHeight="1" spans="1:19">
      <c r="A3381" s="2" t="s">
        <v>5278</v>
      </c>
      <c r="B3381" s="29" t="s">
        <v>191</v>
      </c>
      <c r="C3381" s="2" t="s">
        <v>3596</v>
      </c>
      <c r="D3381" s="2" t="str">
        <f t="array" ref="D3381">_xlfn.XLOOKUP(C3381,Customers!A:A,Customers!B:B)</f>
        <v>Customer 0871</v>
      </c>
      <c r="E3381" s="2" t="s">
        <v>945</v>
      </c>
      <c r="F3381" s="2" t="str">
        <f t="array" ref="F3381">_xlfn.XLOOKUP(E3381,Restaurants!A:A,Restaurants!B:B)</f>
        <v>Restaurant 099</v>
      </c>
      <c r="G3381" s="2" t="s">
        <v>331</v>
      </c>
      <c r="H3381" s="2" t="str">
        <f t="array" ref="H3381">_xlfn.XLOOKUP(G3381,Food_Menu!A:A,Food_Menu!B:B)</f>
        <v>Food Item 0120</v>
      </c>
      <c r="I3381" s="2">
        <f t="array" ref="I3381">_xlfn.XLOOKUP(G3381,Food_Menu!A:A,Food_Menu!D:D)</f>
        <v>569.73</v>
      </c>
      <c r="J3381" s="2" t="s">
        <v>1408</v>
      </c>
      <c r="K3381" s="2" t="str">
        <f t="array" ref="K3381">_xlfn.XLOOKUP(J3381,Delivery_Partners!A:A,Delivery_Partners!B:B)</f>
        <v>Delivery Partner 084</v>
      </c>
      <c r="L3381" s="3">
        <v>2</v>
      </c>
      <c r="M3381" s="2" t="s">
        <v>23</v>
      </c>
      <c r="N3381" s="2" t="s">
        <v>55</v>
      </c>
      <c r="O3381" s="3">
        <v>36</v>
      </c>
      <c r="P3381" s="13">
        <f t="shared" si="698"/>
        <v>1139.46</v>
      </c>
      <c r="Q3381" s="13" t="str">
        <f t="shared" si="699"/>
        <v>Normal</v>
      </c>
      <c r="S3381" s="21"/>
    </row>
    <row r="3382" hidden="1" customHeight="1" spans="1:19">
      <c r="A3382" s="2" t="s">
        <v>5279</v>
      </c>
      <c r="B3382" s="29" t="s">
        <v>1841</v>
      </c>
      <c r="C3382" s="2" t="s">
        <v>3514</v>
      </c>
      <c r="D3382" s="2" t="str">
        <f t="array" ref="D3382">_xlfn.XLOOKUP(C3382,Customers!A:A,Customers!B:B)</f>
        <v>Customer 0820</v>
      </c>
      <c r="E3382" s="2" t="s">
        <v>814</v>
      </c>
      <c r="F3382" s="2" t="str">
        <f t="array" ref="F3382">_xlfn.XLOOKUP(E3382,Restaurants!A:A,Restaurants!B:B)</f>
        <v>Restaurant 093</v>
      </c>
      <c r="G3382" s="2" t="s">
        <v>408</v>
      </c>
      <c r="H3382" s="2" t="str">
        <f t="array" ref="H3382">_xlfn.XLOOKUP(G3382,Food_Menu!A:A,Food_Menu!B:B)</f>
        <v>Food Item 0062</v>
      </c>
      <c r="I3382" s="2"/>
      <c r="J3382" s="2" t="s">
        <v>707</v>
      </c>
      <c r="K3382" s="2" t="str">
        <f t="array" ref="K3382">_xlfn.XLOOKUP(J3382,Delivery_Partners!A:A,Delivery_Partners!B:B)</f>
        <v>Delivery Partner 171</v>
      </c>
      <c r="L3382" s="3">
        <v>4</v>
      </c>
      <c r="M3382" s="2" t="s">
        <v>101</v>
      </c>
      <c r="N3382" s="2" t="s">
        <v>24</v>
      </c>
      <c r="O3382" s="2"/>
    </row>
    <row r="3383" customHeight="1" spans="1:19">
      <c r="A3383" s="2" t="s">
        <v>5280</v>
      </c>
      <c r="B3383" s="29" t="s">
        <v>361</v>
      </c>
      <c r="C3383" s="2" t="s">
        <v>654</v>
      </c>
      <c r="D3383" s="2" t="str">
        <f t="array" ref="D3383">_xlfn.XLOOKUP(C3383,Customers!A:A,Customers!B:B)</f>
        <v>Customer 0204</v>
      </c>
      <c r="E3383" s="2" t="s">
        <v>674</v>
      </c>
      <c r="F3383" s="2" t="str">
        <f t="array" ref="F3383">_xlfn.XLOOKUP(E3383,Restaurants!A:A,Restaurants!B:B)</f>
        <v>Restaurant 085</v>
      </c>
      <c r="G3383" s="2" t="s">
        <v>2157</v>
      </c>
      <c r="H3383" s="2" t="str">
        <f t="array" ref="H3383">_xlfn.XLOOKUP(G3383,Food_Menu!A:A,Food_Menu!B:B)</f>
        <v>Food Item 0196</v>
      </c>
      <c r="I3383" s="2">
        <f t="array" ref="I3383">_xlfn.XLOOKUP(G3383,Food_Menu!A:A,Food_Menu!D:D)</f>
        <v>535.63</v>
      </c>
      <c r="J3383" s="2" t="s">
        <v>909</v>
      </c>
      <c r="K3383" s="2" t="str">
        <f t="array" ref="K3383">_xlfn.XLOOKUP(J3383,Delivery_Partners!A:A,Delivery_Partners!B:B)</f>
        <v>Delivery Partner 005</v>
      </c>
      <c r="L3383" s="3">
        <v>1</v>
      </c>
      <c r="M3383" s="2" t="s">
        <v>23</v>
      </c>
      <c r="N3383" s="2" t="s">
        <v>24</v>
      </c>
      <c r="O3383" s="3">
        <v>22</v>
      </c>
      <c r="P3383" s="13">
        <f t="shared" ref="P3383:P3387" si="700">I3383*L3383</f>
        <v>535.63</v>
      </c>
      <c r="Q3383" s="13" t="str">
        <f t="shared" ref="Q3383:Q3387" si="701">IF(O3383="","Not Delivered",IF(O3383&lt;=30,"Fast",IF(O3383&lt;=60,"Normal","Slow")))</f>
        <v>Fast</v>
      </c>
      <c r="S3383" s="21"/>
    </row>
    <row r="3384" customHeight="1" spans="1:19">
      <c r="A3384" s="2" t="s">
        <v>5281</v>
      </c>
      <c r="B3384" s="28">
        <v>45876</v>
      </c>
      <c r="C3384" s="2" t="s">
        <v>903</v>
      </c>
      <c r="D3384" s="2" t="str">
        <f t="array" ref="D3384">_xlfn.XLOOKUP(C3384,Customers!A:A,Customers!B:B)</f>
        <v>Customer 1126</v>
      </c>
      <c r="E3384" s="2" t="s">
        <v>465</v>
      </c>
      <c r="F3384" s="2" t="str">
        <f t="array" ref="F3384">_xlfn.XLOOKUP(E3384,Restaurants!A:A,Restaurants!B:B)</f>
        <v>Restaurant 010</v>
      </c>
      <c r="G3384" s="2" t="s">
        <v>216</v>
      </c>
      <c r="H3384" s="2" t="str">
        <f t="array" ref="H3384">_xlfn.XLOOKUP(G3384,Food_Menu!A:A,Food_Menu!B:B)</f>
        <v>Food Item 0132</v>
      </c>
      <c r="I3384" s="2">
        <f t="array" ref="I3384">_xlfn.XLOOKUP(G3384,Food_Menu!A:A,Food_Menu!D:D)</f>
        <v>597.76</v>
      </c>
      <c r="J3384" s="2" t="s">
        <v>145</v>
      </c>
      <c r="K3384" s="2" t="str">
        <f t="array" ref="K3384">_xlfn.XLOOKUP(J3384,Delivery_Partners!A:A,Delivery_Partners!B:B)</f>
        <v>Delivery Partner 069</v>
      </c>
      <c r="L3384" s="3">
        <v>3</v>
      </c>
      <c r="M3384" s="2" t="s">
        <v>23</v>
      </c>
      <c r="N3384" s="2" t="s">
        <v>24</v>
      </c>
      <c r="O3384" s="3">
        <v>15</v>
      </c>
      <c r="P3384" s="13">
        <f t="shared" si="700"/>
        <v>1793.28</v>
      </c>
      <c r="Q3384" s="13" t="str">
        <f t="shared" si="701"/>
        <v>Fast</v>
      </c>
      <c r="S3384" s="21"/>
    </row>
    <row r="3385" customHeight="1" spans="1:19">
      <c r="A3385" s="2" t="s">
        <v>5282</v>
      </c>
      <c r="B3385" s="29" t="s">
        <v>135</v>
      </c>
      <c r="C3385" s="2" t="s">
        <v>82</v>
      </c>
      <c r="D3385" s="2" t="str">
        <f t="array" ref="D3385">_xlfn.XLOOKUP(C3385,Customers!A:A,Customers!B:B)</f>
        <v>Customer 0342</v>
      </c>
      <c r="E3385" s="2" t="s">
        <v>1072</v>
      </c>
      <c r="F3385" s="2" t="str">
        <f t="array" ref="F3385">_xlfn.XLOOKUP(E3385,Restaurants!A:A,Restaurants!B:B)</f>
        <v>Restaurant 030</v>
      </c>
      <c r="G3385" s="2" t="s">
        <v>868</v>
      </c>
      <c r="H3385" s="2" t="str">
        <f t="array" ref="H3385">_xlfn.XLOOKUP(G3385,Food_Menu!A:A,Food_Menu!B:B)</f>
        <v>Food Item 0184</v>
      </c>
      <c r="I3385" s="2">
        <f t="array" ref="I3385">_xlfn.XLOOKUP(G3385,Food_Menu!A:A,Food_Menu!D:D)</f>
        <v>509.99</v>
      </c>
      <c r="J3385" s="2" t="s">
        <v>277</v>
      </c>
      <c r="K3385" s="2" t="str">
        <f t="array" ref="K3385">_xlfn.XLOOKUP(J3385,Delivery_Partners!A:A,Delivery_Partners!B:B)</f>
        <v>Delivery Partner 011</v>
      </c>
      <c r="L3385" s="3">
        <v>3</v>
      </c>
      <c r="M3385" s="2" t="s">
        <v>23</v>
      </c>
      <c r="N3385" s="2" t="s">
        <v>24</v>
      </c>
      <c r="O3385" s="3">
        <v>15</v>
      </c>
      <c r="P3385" s="13">
        <f t="shared" si="700"/>
        <v>1529.97</v>
      </c>
      <c r="Q3385" s="13" t="str">
        <f t="shared" si="701"/>
        <v>Fast</v>
      </c>
      <c r="S3385" s="21"/>
    </row>
    <row r="3386" customHeight="1" spans="1:19">
      <c r="A3386" s="2" t="s">
        <v>5283</v>
      </c>
      <c r="B3386" s="29" t="s">
        <v>974</v>
      </c>
      <c r="C3386" s="2" t="s">
        <v>3141</v>
      </c>
      <c r="D3386" s="2" t="str">
        <f t="array" ref="D3386">_xlfn.XLOOKUP(C3386,Customers!A:A,Customers!B:B)</f>
        <v>Customer 0984</v>
      </c>
      <c r="E3386" s="2" t="s">
        <v>616</v>
      </c>
      <c r="F3386" s="2" t="str">
        <f t="array" ref="F3386">_xlfn.XLOOKUP(E3386,Restaurants!A:A,Restaurants!B:B)</f>
        <v>Restaurant 027</v>
      </c>
      <c r="G3386" s="2" t="s">
        <v>202</v>
      </c>
      <c r="H3386" s="2" t="str">
        <f t="array" ref="H3386">_xlfn.XLOOKUP(G3386,Food_Menu!A:A,Food_Menu!B:B)</f>
        <v>Food Item 0096</v>
      </c>
      <c r="I3386" s="2">
        <f t="array" ref="I3386">_xlfn.XLOOKUP(G3386,Food_Menu!A:A,Food_Menu!D:D)</f>
        <v>399.57</v>
      </c>
      <c r="J3386" s="2" t="s">
        <v>510</v>
      </c>
      <c r="K3386" s="2" t="str">
        <f t="array" ref="K3386">_xlfn.XLOOKUP(J3386,Delivery_Partners!A:A,Delivery_Partners!B:B)</f>
        <v>Delivery Partner 025</v>
      </c>
      <c r="L3386" s="3">
        <v>1</v>
      </c>
      <c r="M3386" s="2" t="s">
        <v>23</v>
      </c>
      <c r="N3386" s="2" t="s">
        <v>24</v>
      </c>
      <c r="O3386" s="3">
        <v>29</v>
      </c>
      <c r="P3386" s="13">
        <f t="shared" si="700"/>
        <v>399.57</v>
      </c>
      <c r="Q3386" s="13" t="str">
        <f t="shared" si="701"/>
        <v>Fast</v>
      </c>
      <c r="S3386" s="21"/>
    </row>
    <row r="3387" customHeight="1" spans="1:19">
      <c r="A3387" s="2" t="s">
        <v>5284</v>
      </c>
      <c r="B3387" s="29" t="s">
        <v>1639</v>
      </c>
      <c r="C3387" s="2" t="s">
        <v>3759</v>
      </c>
      <c r="D3387" s="2" t="str">
        <f t="array" ref="D3387">_xlfn.XLOOKUP(C3387,Customers!A:A,Customers!B:B)</f>
        <v>Customer 0375</v>
      </c>
      <c r="E3387" s="2" t="s">
        <v>116</v>
      </c>
      <c r="F3387" s="2" t="str">
        <f t="array" ref="F3387">_xlfn.XLOOKUP(E3387,Restaurants!A:A,Restaurants!B:B)</f>
        <v>Restaurant 086</v>
      </c>
      <c r="G3387" s="2" t="s">
        <v>722</v>
      </c>
      <c r="H3387" s="2" t="str">
        <f t="array" ref="H3387">_xlfn.XLOOKUP(G3387,Food_Menu!A:A,Food_Menu!B:B)</f>
        <v>Food Item 0044</v>
      </c>
      <c r="I3387" s="2">
        <f t="array" ref="I3387">_xlfn.XLOOKUP(G3387,Food_Menu!A:A,Food_Menu!D:D)</f>
        <v>334.07</v>
      </c>
      <c r="J3387" s="2" t="s">
        <v>267</v>
      </c>
      <c r="K3387" s="2" t="str">
        <f t="array" ref="K3387">_xlfn.XLOOKUP(J3387,Delivery_Partners!A:A,Delivery_Partners!B:B)</f>
        <v>Delivery Partner 166</v>
      </c>
      <c r="L3387" s="3">
        <v>2</v>
      </c>
      <c r="M3387" s="2" t="s">
        <v>23</v>
      </c>
      <c r="N3387" s="2" t="s">
        <v>55</v>
      </c>
      <c r="O3387" s="3">
        <v>36</v>
      </c>
      <c r="P3387" s="13">
        <f t="shared" si="700"/>
        <v>668.14</v>
      </c>
      <c r="Q3387" s="13" t="str">
        <f t="shared" si="701"/>
        <v>Normal</v>
      </c>
      <c r="S3387" s="21"/>
    </row>
    <row r="3388" hidden="1" customHeight="1" spans="1:19">
      <c r="A3388" s="2" t="s">
        <v>5285</v>
      </c>
      <c r="B3388" s="29" t="s">
        <v>787</v>
      </c>
      <c r="C3388" s="2" t="s">
        <v>1175</v>
      </c>
      <c r="D3388" s="2" t="str">
        <f t="array" ref="D3388">_xlfn.XLOOKUP(C3388,Customers!A:A,Customers!B:B)</f>
        <v>Customer 0077</v>
      </c>
      <c r="E3388" s="2" t="s">
        <v>382</v>
      </c>
      <c r="F3388" s="2" t="str">
        <f t="array" ref="F3388">_xlfn.XLOOKUP(E3388,Restaurants!A:A,Restaurants!B:B)</f>
        <v>Restaurant 108</v>
      </c>
      <c r="G3388" s="2" t="s">
        <v>1569</v>
      </c>
      <c r="H3388" s="2" t="str">
        <f t="array" ref="H3388">_xlfn.XLOOKUP(G3388,Food_Menu!A:A,Food_Menu!B:B)</f>
        <v>Food Item 0208</v>
      </c>
      <c r="I3388" s="2"/>
      <c r="J3388" s="2" t="s">
        <v>85</v>
      </c>
      <c r="K3388" s="2" t="str">
        <f t="array" ref="K3388">_xlfn.XLOOKUP(J3388,Delivery_Partners!A:A,Delivery_Partners!B:B)</f>
        <v>Delivery Partner 019</v>
      </c>
      <c r="L3388" s="3">
        <v>3</v>
      </c>
      <c r="M3388" s="2" t="s">
        <v>101</v>
      </c>
      <c r="N3388" s="2" t="s">
        <v>55</v>
      </c>
      <c r="O3388" s="2"/>
    </row>
    <row r="3389" customHeight="1" spans="1:19">
      <c r="A3389" s="2" t="s">
        <v>5286</v>
      </c>
      <c r="B3389" s="29" t="s">
        <v>209</v>
      </c>
      <c r="C3389" s="2" t="s">
        <v>4896</v>
      </c>
      <c r="D3389" s="2" t="str">
        <f t="array" ref="D3389">_xlfn.XLOOKUP(C3389,Customers!A:A,Customers!B:B)</f>
        <v>Customer 1196</v>
      </c>
      <c r="E3389" s="2" t="s">
        <v>532</v>
      </c>
      <c r="F3389" s="2" t="str">
        <f t="array" ref="F3389">_xlfn.XLOOKUP(E3389,Restaurants!A:A,Restaurants!B:B)</f>
        <v>Restaurant 046</v>
      </c>
      <c r="G3389" s="2" t="s">
        <v>767</v>
      </c>
      <c r="H3389" s="2" t="str">
        <f t="array" ref="H3389">_xlfn.XLOOKUP(G3389,Food_Menu!A:A,Food_Menu!B:B)</f>
        <v>Food Item 0150</v>
      </c>
      <c r="I3389" s="2">
        <f t="array" ref="I3389">_xlfn.XLOOKUP(G3389,Food_Menu!A:A,Food_Menu!D:D)</f>
        <v>110.4</v>
      </c>
      <c r="J3389" s="2" t="s">
        <v>1319</v>
      </c>
      <c r="K3389" s="2" t="str">
        <f t="array" ref="K3389">_xlfn.XLOOKUP(J3389,Delivery_Partners!A:A,Delivery_Partners!B:B)</f>
        <v>Delivery Partner 173</v>
      </c>
      <c r="L3389" s="3">
        <v>2</v>
      </c>
      <c r="M3389" s="2" t="s">
        <v>23</v>
      </c>
      <c r="N3389" s="2" t="s">
        <v>24</v>
      </c>
      <c r="O3389" s="3">
        <v>45</v>
      </c>
      <c r="P3389" s="13">
        <f t="shared" ref="P3389:P3394" si="702">I3389*L3389</f>
        <v>220.8</v>
      </c>
      <c r="Q3389" s="13" t="str">
        <f t="shared" ref="Q3389:Q3394" si="703">IF(O3389="","Not Delivered",IF(O3389&lt;=30,"Fast",IF(O3389&lt;=60,"Normal","Slow")))</f>
        <v>Normal</v>
      </c>
      <c r="S3389" s="21"/>
    </row>
    <row r="3390" customHeight="1" spans="1:19">
      <c r="A3390" s="2" t="s">
        <v>5287</v>
      </c>
      <c r="B3390" s="29" t="s">
        <v>141</v>
      </c>
      <c r="C3390" s="2" t="s">
        <v>5116</v>
      </c>
      <c r="D3390" s="2" t="str">
        <f t="array" ref="D3390">_xlfn.XLOOKUP(C3390,Customers!A:A,Customers!B:B)</f>
        <v>Customer 0707</v>
      </c>
      <c r="E3390" s="2" t="s">
        <v>658</v>
      </c>
      <c r="F3390" s="2" t="str">
        <f t="array" ref="F3390">_xlfn.XLOOKUP(E3390,Restaurants!A:A,Restaurants!B:B)</f>
        <v>Restaurant 040</v>
      </c>
      <c r="G3390" s="2" t="s">
        <v>313</v>
      </c>
      <c r="H3390" s="2" t="str">
        <f t="array" ref="H3390">_xlfn.XLOOKUP(G3390,Food_Menu!A:A,Food_Menu!B:B)</f>
        <v>Food Item 0068</v>
      </c>
      <c r="I3390" s="2">
        <f t="array" ref="I3390">_xlfn.XLOOKUP(G3390,Food_Menu!A:A,Food_Menu!D:D)</f>
        <v>583.22</v>
      </c>
      <c r="J3390" s="2" t="s">
        <v>923</v>
      </c>
      <c r="K3390" s="2" t="str">
        <f t="array" ref="K3390">_xlfn.XLOOKUP(J3390,Delivery_Partners!A:A,Delivery_Partners!B:B)</f>
        <v>Delivery Partner 142</v>
      </c>
      <c r="L3390" s="3">
        <v>1</v>
      </c>
      <c r="M3390" s="2" t="s">
        <v>23</v>
      </c>
      <c r="N3390" s="2" t="s">
        <v>74</v>
      </c>
      <c r="O3390" s="3">
        <v>15</v>
      </c>
      <c r="P3390" s="13">
        <f t="shared" si="702"/>
        <v>583.22</v>
      </c>
      <c r="Q3390" s="13" t="str">
        <f t="shared" si="703"/>
        <v>Fast</v>
      </c>
      <c r="S3390" s="21"/>
    </row>
    <row r="3391" customHeight="1" spans="1:19">
      <c r="A3391" s="2" t="s">
        <v>5288</v>
      </c>
      <c r="B3391" s="28">
        <v>45727</v>
      </c>
      <c r="C3391" s="2" t="s">
        <v>2383</v>
      </c>
      <c r="D3391" s="2" t="str">
        <f t="array" ref="D3391">_xlfn.XLOOKUP(C3391,Customers!A:A,Customers!B:B)</f>
        <v>Customer 0258</v>
      </c>
      <c r="E3391" s="2" t="s">
        <v>468</v>
      </c>
      <c r="F3391" s="2" t="str">
        <f t="array" ref="F3391">_xlfn.XLOOKUP(E3391,Restaurants!A:A,Restaurants!B:B)</f>
        <v>Restaurant 067</v>
      </c>
      <c r="G3391" s="2" t="s">
        <v>1009</v>
      </c>
      <c r="H3391" s="2" t="str">
        <f t="array" ref="H3391">_xlfn.XLOOKUP(G3391,Food_Menu!A:A,Food_Menu!B:B)</f>
        <v>Food Item 0187</v>
      </c>
      <c r="I3391" s="2">
        <f t="array" ref="I3391">_xlfn.XLOOKUP(G3391,Food_Menu!A:A,Food_Menu!D:D)</f>
        <v>496.25</v>
      </c>
      <c r="J3391" s="2" t="s">
        <v>735</v>
      </c>
      <c r="K3391" s="2" t="str">
        <f t="array" ref="K3391">_xlfn.XLOOKUP(J3391,Delivery_Partners!A:A,Delivery_Partners!B:B)</f>
        <v>Delivery Partner 116</v>
      </c>
      <c r="L3391" s="3">
        <v>2</v>
      </c>
      <c r="M3391" s="2" t="s">
        <v>23</v>
      </c>
      <c r="N3391" s="2" t="s">
        <v>24</v>
      </c>
      <c r="O3391" s="3">
        <v>69</v>
      </c>
      <c r="P3391" s="13">
        <f t="shared" si="702"/>
        <v>992.5</v>
      </c>
      <c r="Q3391" s="13" t="str">
        <f t="shared" si="703"/>
        <v>Slow</v>
      </c>
      <c r="S3391" s="21"/>
    </row>
    <row r="3392" customHeight="1" spans="1:19">
      <c r="A3392" s="2" t="s">
        <v>5289</v>
      </c>
      <c r="B3392" s="28">
        <v>45871</v>
      </c>
      <c r="C3392" s="2" t="s">
        <v>3775</v>
      </c>
      <c r="D3392" s="2" t="str">
        <f t="array" ref="D3392">_xlfn.XLOOKUP(C3392,Customers!A:A,Customers!B:B)</f>
        <v>Customer 0001</v>
      </c>
      <c r="E3392" s="2" t="s">
        <v>372</v>
      </c>
      <c r="F3392" s="2" t="str">
        <f t="array" ref="F3392">_xlfn.XLOOKUP(E3392,Restaurants!A:A,Restaurants!B:B)</f>
        <v>Restaurant 119</v>
      </c>
      <c r="G3392" s="2" t="s">
        <v>1749</v>
      </c>
      <c r="H3392" s="2" t="str">
        <f t="array" ref="H3392">_xlfn.XLOOKUP(G3392,Food_Menu!A:A,Food_Menu!B:B)</f>
        <v>Food Item 0002</v>
      </c>
      <c r="I3392" s="2">
        <f t="array" ref="I3392">_xlfn.XLOOKUP(G3392,Food_Menu!A:A,Food_Menu!D:D)</f>
        <v>89.4</v>
      </c>
      <c r="J3392" s="2" t="s">
        <v>127</v>
      </c>
      <c r="K3392" s="2" t="str">
        <f t="array" ref="K3392">_xlfn.XLOOKUP(J3392,Delivery_Partners!A:A,Delivery_Partners!B:B)</f>
        <v>Delivery Partner 134</v>
      </c>
      <c r="L3392" s="3">
        <v>2</v>
      </c>
      <c r="M3392" s="2" t="s">
        <v>23</v>
      </c>
      <c r="N3392" s="2" t="s">
        <v>74</v>
      </c>
      <c r="O3392" s="3">
        <v>30</v>
      </c>
      <c r="P3392" s="13">
        <f t="shared" si="702"/>
        <v>178.8</v>
      </c>
      <c r="Q3392" s="13" t="str">
        <f t="shared" si="703"/>
        <v>Fast</v>
      </c>
      <c r="S3392" s="21"/>
    </row>
    <row r="3393" customHeight="1" spans="1:19">
      <c r="A3393" s="2" t="s">
        <v>5290</v>
      </c>
      <c r="B3393" s="29" t="s">
        <v>1144</v>
      </c>
      <c r="C3393" s="2" t="s">
        <v>1742</v>
      </c>
      <c r="D3393" s="2" t="str">
        <f t="array" ref="D3393">_xlfn.XLOOKUP(C3393,Customers!A:A,Customers!B:B)</f>
        <v>Customer 0156</v>
      </c>
      <c r="E3393" s="2" t="s">
        <v>623</v>
      </c>
      <c r="F3393" s="2" t="str">
        <f t="array" ref="F3393">_xlfn.XLOOKUP(E3393,Restaurants!A:A,Restaurants!B:B)</f>
        <v>Restaurant 045</v>
      </c>
      <c r="G3393" s="2" t="s">
        <v>53</v>
      </c>
      <c r="H3393" s="2" t="str">
        <f t="array" ref="H3393">_xlfn.XLOOKUP(G3393,Food_Menu!A:A,Food_Menu!B:B)</f>
        <v>Food Item 0205</v>
      </c>
      <c r="I3393" s="2">
        <f t="array" ref="I3393">_xlfn.XLOOKUP(G3393,Food_Menu!A:A,Food_Menu!D:D)</f>
        <v>175.36</v>
      </c>
      <c r="J3393" s="2" t="s">
        <v>299</v>
      </c>
      <c r="K3393" s="2" t="str">
        <f t="array" ref="K3393">_xlfn.XLOOKUP(J3393,Delivery_Partners!A:A,Delivery_Partners!B:B)</f>
        <v>Delivery Partner 034</v>
      </c>
      <c r="L3393" s="3">
        <v>2</v>
      </c>
      <c r="M3393" s="2" t="s">
        <v>23</v>
      </c>
      <c r="N3393" s="2" t="s">
        <v>55</v>
      </c>
      <c r="O3393" s="3">
        <v>50</v>
      </c>
      <c r="P3393" s="13">
        <f t="shared" si="702"/>
        <v>350.72</v>
      </c>
      <c r="Q3393" s="13" t="str">
        <f t="shared" si="703"/>
        <v>Normal</v>
      </c>
      <c r="S3393" s="21"/>
    </row>
    <row r="3394" customHeight="1" spans="1:19">
      <c r="A3394" s="2" t="s">
        <v>5291</v>
      </c>
      <c r="B3394" s="29" t="s">
        <v>1251</v>
      </c>
      <c r="C3394" s="2" t="s">
        <v>654</v>
      </c>
      <c r="D3394" s="2" t="str">
        <f t="array" ref="D3394">_xlfn.XLOOKUP(C3394,Customers!A:A,Customers!B:B)</f>
        <v>Customer 0204</v>
      </c>
      <c r="E3394" s="2" t="s">
        <v>984</v>
      </c>
      <c r="F3394" s="2" t="str">
        <f t="array" ref="F3394">_xlfn.XLOOKUP(E3394,Restaurants!A:A,Restaurants!B:B)</f>
        <v>Restaurant 034</v>
      </c>
      <c r="G3394" s="2" t="s">
        <v>906</v>
      </c>
      <c r="H3394" s="2" t="str">
        <f t="array" ref="H3394">_xlfn.XLOOKUP(G3394,Food_Menu!A:A,Food_Menu!B:B)</f>
        <v>Food Item 0128</v>
      </c>
      <c r="I3394" s="2">
        <f t="array" ref="I3394">_xlfn.XLOOKUP(G3394,Food_Menu!A:A,Food_Menu!D:D)</f>
        <v>317.72</v>
      </c>
      <c r="J3394" s="2" t="s">
        <v>389</v>
      </c>
      <c r="K3394" s="2" t="str">
        <f t="array" ref="K3394">_xlfn.XLOOKUP(J3394,Delivery_Partners!A:A,Delivery_Partners!B:B)</f>
        <v>Delivery Partner 022</v>
      </c>
      <c r="L3394" s="3">
        <v>1</v>
      </c>
      <c r="M3394" s="2" t="s">
        <v>23</v>
      </c>
      <c r="N3394" s="2" t="s">
        <v>42</v>
      </c>
      <c r="O3394" s="3">
        <v>42</v>
      </c>
      <c r="P3394" s="13">
        <f t="shared" si="702"/>
        <v>317.72</v>
      </c>
      <c r="Q3394" s="13" t="str">
        <f t="shared" si="703"/>
        <v>Normal</v>
      </c>
      <c r="S3394" s="21"/>
    </row>
    <row r="3395" hidden="1" customHeight="1" spans="1:19">
      <c r="A3395" s="2" t="s">
        <v>5292</v>
      </c>
      <c r="B3395" s="29" t="s">
        <v>925</v>
      </c>
      <c r="C3395" s="2" t="s">
        <v>2105</v>
      </c>
      <c r="D3395" s="2" t="str">
        <f t="array" ref="D3395">_xlfn.XLOOKUP(C3395,Customers!A:A,Customers!B:B)</f>
        <v>Customer 1111</v>
      </c>
      <c r="E3395" s="2" t="s">
        <v>578</v>
      </c>
      <c r="F3395" s="2" t="str">
        <f t="array" ref="F3395">_xlfn.XLOOKUP(E3395,Restaurants!A:A,Restaurants!B:B)</f>
        <v>Restaurant 063</v>
      </c>
      <c r="G3395" s="2" t="s">
        <v>692</v>
      </c>
      <c r="H3395" s="2" t="str">
        <f t="array" ref="H3395">_xlfn.XLOOKUP(G3395,Food_Menu!A:A,Food_Menu!B:B)</f>
        <v>Food Item 0130</v>
      </c>
      <c r="I3395" s="2"/>
      <c r="J3395" s="2" t="s">
        <v>1204</v>
      </c>
      <c r="K3395" s="2" t="str">
        <f t="array" ref="K3395">_xlfn.XLOOKUP(J3395,Delivery_Partners!A:A,Delivery_Partners!B:B)</f>
        <v>Delivery Partner 067</v>
      </c>
      <c r="L3395" s="3">
        <v>1</v>
      </c>
      <c r="M3395" s="2" t="s">
        <v>101</v>
      </c>
      <c r="N3395" s="2" t="s">
        <v>55</v>
      </c>
      <c r="O3395" s="2"/>
    </row>
    <row r="3396" customHeight="1" spans="1:19">
      <c r="A3396" s="2" t="s">
        <v>5293</v>
      </c>
      <c r="B3396" s="29" t="s">
        <v>214</v>
      </c>
      <c r="C3396" s="2" t="s">
        <v>3625</v>
      </c>
      <c r="D3396" s="2" t="str">
        <f t="array" ref="D3396">_xlfn.XLOOKUP(C3396,Customers!A:A,Customers!B:B)</f>
        <v>Customer 0213</v>
      </c>
      <c r="E3396" s="2" t="s">
        <v>738</v>
      </c>
      <c r="F3396" s="2" t="str">
        <f t="array" ref="F3396">_xlfn.XLOOKUP(E3396,Restaurants!A:A,Restaurants!B:B)</f>
        <v>Restaurant 110</v>
      </c>
      <c r="G3396" s="2" t="s">
        <v>172</v>
      </c>
      <c r="H3396" s="2" t="str">
        <f t="array" ref="H3396">_xlfn.XLOOKUP(G3396,Food_Menu!A:A,Food_Menu!B:B)</f>
        <v>Food Item 0003</v>
      </c>
      <c r="I3396" s="2">
        <f t="array" ref="I3396">_xlfn.XLOOKUP(G3396,Food_Menu!A:A,Food_Menu!D:D)</f>
        <v>349.88</v>
      </c>
      <c r="J3396" s="2" t="s">
        <v>898</v>
      </c>
      <c r="K3396" s="2" t="str">
        <f t="array" ref="K3396">_xlfn.XLOOKUP(J3396,Delivery_Partners!A:A,Delivery_Partners!B:B)</f>
        <v>Delivery Partner 138</v>
      </c>
      <c r="L3396" s="3">
        <v>2</v>
      </c>
      <c r="M3396" s="2" t="s">
        <v>23</v>
      </c>
      <c r="N3396" s="2" t="s">
        <v>24</v>
      </c>
      <c r="O3396" s="3">
        <v>32</v>
      </c>
      <c r="P3396" s="13">
        <f t="shared" ref="P3396:P3409" si="704">I3396*L3396</f>
        <v>699.76</v>
      </c>
      <c r="Q3396" s="13" t="str">
        <f t="shared" ref="Q3396:Q3409" si="705">IF(O3396="","Not Delivered",IF(O3396&lt;=30,"Fast",IF(O3396&lt;=60,"Normal","Slow")))</f>
        <v>Normal</v>
      </c>
      <c r="S3396" s="21"/>
    </row>
    <row r="3397" customHeight="1" spans="1:19">
      <c r="A3397" s="2" t="s">
        <v>5294</v>
      </c>
      <c r="B3397" s="28">
        <v>45993</v>
      </c>
      <c r="C3397" s="2" t="s">
        <v>1249</v>
      </c>
      <c r="D3397" s="2" t="str">
        <f t="array" ref="D3397">_xlfn.XLOOKUP(C3397,Customers!A:A,Customers!B:B)</f>
        <v>Customer 0195</v>
      </c>
      <c r="E3397" s="2" t="s">
        <v>121</v>
      </c>
      <c r="F3397" s="2" t="str">
        <f t="array" ref="F3397">_xlfn.XLOOKUP(E3397,Restaurants!A:A,Restaurants!B:B)</f>
        <v>Restaurant 088</v>
      </c>
      <c r="G3397" s="2" t="s">
        <v>225</v>
      </c>
      <c r="H3397" s="2" t="str">
        <f t="array" ref="H3397">_xlfn.XLOOKUP(G3397,Food_Menu!A:A,Food_Menu!B:B)</f>
        <v>Food Item 0039</v>
      </c>
      <c r="I3397" s="2">
        <f t="array" ref="I3397">_xlfn.XLOOKUP(G3397,Food_Menu!A:A,Food_Menu!D:D)</f>
        <v>557.2</v>
      </c>
      <c r="J3397" s="2" t="s">
        <v>679</v>
      </c>
      <c r="K3397" s="2" t="str">
        <f t="array" ref="K3397">_xlfn.XLOOKUP(J3397,Delivery_Partners!A:A,Delivery_Partners!B:B)</f>
        <v>Delivery Partner 055</v>
      </c>
      <c r="L3397" s="3">
        <v>1</v>
      </c>
      <c r="M3397" s="2" t="s">
        <v>23</v>
      </c>
      <c r="N3397" s="2" t="s">
        <v>42</v>
      </c>
      <c r="O3397" s="3">
        <v>22</v>
      </c>
      <c r="P3397" s="13">
        <f t="shared" si="704"/>
        <v>557.2</v>
      </c>
      <c r="Q3397" s="13" t="str">
        <f t="shared" si="705"/>
        <v>Fast</v>
      </c>
      <c r="S3397" s="21"/>
    </row>
    <row r="3398" customHeight="1" spans="1:19">
      <c r="A3398" s="2" t="s">
        <v>5295</v>
      </c>
      <c r="B3398" s="29" t="s">
        <v>161</v>
      </c>
      <c r="C3398" s="2" t="s">
        <v>1167</v>
      </c>
      <c r="D3398" s="2" t="str">
        <f t="array" ref="D3398">_xlfn.XLOOKUP(C3398,Customers!A:A,Customers!B:B)</f>
        <v>Customer 1006</v>
      </c>
      <c r="E3398" s="2" t="s">
        <v>578</v>
      </c>
      <c r="F3398" s="2" t="str">
        <f t="array" ref="F3398">_xlfn.XLOOKUP(E3398,Restaurants!A:A,Restaurants!B:B)</f>
        <v>Restaurant 063</v>
      </c>
      <c r="G3398" s="2" t="s">
        <v>792</v>
      </c>
      <c r="H3398" s="2" t="str">
        <f t="array" ref="H3398">_xlfn.XLOOKUP(G3398,Food_Menu!A:A,Food_Menu!B:B)</f>
        <v>Food Item 0159</v>
      </c>
      <c r="I3398" s="2">
        <f t="array" ref="I3398">_xlfn.XLOOKUP(G3398,Food_Menu!A:A,Food_Menu!D:D)</f>
        <v>430.63</v>
      </c>
      <c r="J3398" s="2" t="s">
        <v>1196</v>
      </c>
      <c r="K3398" s="2" t="str">
        <f t="array" ref="K3398">_xlfn.XLOOKUP(J3398,Delivery_Partners!A:A,Delivery_Partners!B:B)</f>
        <v>Delivery Partner 032</v>
      </c>
      <c r="L3398" s="3">
        <v>4</v>
      </c>
      <c r="M3398" s="2" t="s">
        <v>23</v>
      </c>
      <c r="N3398" s="2" t="s">
        <v>42</v>
      </c>
      <c r="O3398" s="3">
        <v>20</v>
      </c>
      <c r="P3398" s="13">
        <f t="shared" si="704"/>
        <v>1722.52</v>
      </c>
      <c r="Q3398" s="13" t="str">
        <f t="shared" si="705"/>
        <v>Fast</v>
      </c>
      <c r="S3398" s="21"/>
    </row>
    <row r="3399" customHeight="1" spans="1:19">
      <c r="A3399" s="2" t="s">
        <v>5296</v>
      </c>
      <c r="B3399" s="28">
        <v>45759</v>
      </c>
      <c r="C3399" s="2" t="s">
        <v>2404</v>
      </c>
      <c r="D3399" s="2" t="str">
        <f t="array" ref="D3399">_xlfn.XLOOKUP(C3399,Customers!A:A,Customers!B:B)</f>
        <v>Customer 1056</v>
      </c>
      <c r="E3399" s="2" t="s">
        <v>121</v>
      </c>
      <c r="F3399" s="2" t="str">
        <f t="array" ref="F3399">_xlfn.XLOOKUP(E3399,Restaurants!A:A,Restaurants!B:B)</f>
        <v>Restaurant 088</v>
      </c>
      <c r="G3399" s="2" t="s">
        <v>670</v>
      </c>
      <c r="H3399" s="2" t="str">
        <f t="array" ref="H3399">_xlfn.XLOOKUP(G3399,Food_Menu!A:A,Food_Menu!B:B)</f>
        <v>Food Item 0123</v>
      </c>
      <c r="I3399" s="2">
        <f t="array" ref="I3399">_xlfn.XLOOKUP(G3399,Food_Menu!A:A,Food_Menu!D:D)</f>
        <v>256.27</v>
      </c>
      <c r="J3399" s="2" t="s">
        <v>923</v>
      </c>
      <c r="K3399" s="2" t="str">
        <f t="array" ref="K3399">_xlfn.XLOOKUP(J3399,Delivery_Partners!A:A,Delivery_Partners!B:B)</f>
        <v>Delivery Partner 142</v>
      </c>
      <c r="L3399" s="3">
        <v>1</v>
      </c>
      <c r="M3399" s="2" t="s">
        <v>23</v>
      </c>
      <c r="N3399" s="2" t="s">
        <v>42</v>
      </c>
      <c r="O3399" s="3">
        <v>33</v>
      </c>
      <c r="P3399" s="13">
        <f t="shared" si="704"/>
        <v>256.27</v>
      </c>
      <c r="Q3399" s="13" t="str">
        <f t="shared" si="705"/>
        <v>Normal</v>
      </c>
      <c r="S3399" s="21"/>
    </row>
    <row r="3400" customHeight="1" spans="1:19">
      <c r="A3400" s="2" t="s">
        <v>5297</v>
      </c>
      <c r="B3400" s="29" t="s">
        <v>1447</v>
      </c>
      <c r="C3400" s="2" t="s">
        <v>5298</v>
      </c>
      <c r="D3400" s="2" t="str">
        <f t="array" ref="D3400">_xlfn.XLOOKUP(C3400,Customers!A:A,Customers!B:B)</f>
        <v>Customer 0251</v>
      </c>
      <c r="E3400" s="2" t="s">
        <v>302</v>
      </c>
      <c r="F3400" s="2" t="str">
        <f t="array" ref="F3400">_xlfn.XLOOKUP(E3400,Restaurants!A:A,Restaurants!B:B)</f>
        <v>Restaurant 002</v>
      </c>
      <c r="G3400" s="2" t="s">
        <v>158</v>
      </c>
      <c r="H3400" s="2" t="str">
        <f t="array" ref="H3400">_xlfn.XLOOKUP(G3400,Food_Menu!A:A,Food_Menu!B:B)</f>
        <v>Food Item 0029</v>
      </c>
      <c r="I3400" s="2">
        <f t="array" ref="I3400">_xlfn.XLOOKUP(G3400,Food_Menu!A:A,Food_Menu!D:D)</f>
        <v>434.93</v>
      </c>
      <c r="J3400" s="2" t="s">
        <v>1481</v>
      </c>
      <c r="K3400" s="2" t="str">
        <f t="array" ref="K3400">_xlfn.XLOOKUP(J3400,Delivery_Partners!A:A,Delivery_Partners!B:B)</f>
        <v>Delivery Partner 115</v>
      </c>
      <c r="L3400" s="3">
        <v>2</v>
      </c>
      <c r="M3400" s="2" t="s">
        <v>23</v>
      </c>
      <c r="N3400" s="2" t="s">
        <v>74</v>
      </c>
      <c r="O3400" s="3">
        <v>18</v>
      </c>
      <c r="P3400" s="13">
        <f t="shared" si="704"/>
        <v>869.86</v>
      </c>
      <c r="Q3400" s="13" t="str">
        <f t="shared" si="705"/>
        <v>Fast</v>
      </c>
      <c r="S3400" s="21"/>
    </row>
    <row r="3401" customHeight="1" spans="1:19">
      <c r="A3401" s="2" t="s">
        <v>5299</v>
      </c>
      <c r="B3401" s="28">
        <v>45780</v>
      </c>
      <c r="C3401" s="2" t="s">
        <v>883</v>
      </c>
      <c r="D3401" s="2" t="str">
        <f t="array" ref="D3401">_xlfn.XLOOKUP(C3401,Customers!A:A,Customers!B:B)</f>
        <v>Customer 0781</v>
      </c>
      <c r="E3401" s="2" t="s">
        <v>421</v>
      </c>
      <c r="F3401" s="2" t="str">
        <f t="array" ref="F3401">_xlfn.XLOOKUP(E3401,Restaurants!A:A,Restaurants!B:B)</f>
        <v>Restaurant 091</v>
      </c>
      <c r="G3401" s="2" t="s">
        <v>1212</v>
      </c>
      <c r="H3401" s="2" t="str">
        <f t="array" ref="H3401">_xlfn.XLOOKUP(G3401,Food_Menu!A:A,Food_Menu!B:B)</f>
        <v>Food Item 0147</v>
      </c>
      <c r="I3401" s="2">
        <f t="array" ref="I3401">_xlfn.XLOOKUP(G3401,Food_Menu!A:A,Food_Menu!D:D)</f>
        <v>263.56</v>
      </c>
      <c r="J3401" s="2" t="s">
        <v>640</v>
      </c>
      <c r="K3401" s="2" t="str">
        <f t="array" ref="K3401">_xlfn.XLOOKUP(J3401,Delivery_Partners!A:A,Delivery_Partners!B:B)</f>
        <v>Delivery Partner 097</v>
      </c>
      <c r="L3401" s="3">
        <v>1</v>
      </c>
      <c r="M3401" s="2" t="s">
        <v>23</v>
      </c>
      <c r="N3401" s="2" t="s">
        <v>24</v>
      </c>
      <c r="O3401" s="3">
        <v>55</v>
      </c>
      <c r="P3401" s="13">
        <f t="shared" si="704"/>
        <v>263.56</v>
      </c>
      <c r="Q3401" s="13" t="str">
        <f t="shared" si="705"/>
        <v>Normal</v>
      </c>
      <c r="S3401" s="21"/>
    </row>
    <row r="3402" customHeight="1" spans="1:19">
      <c r="A3402" s="2" t="s">
        <v>5300</v>
      </c>
      <c r="B3402" s="28">
        <v>45753</v>
      </c>
      <c r="C3402" s="2" t="s">
        <v>1589</v>
      </c>
      <c r="D3402" s="2" t="str">
        <f t="array" ref="D3402">_xlfn.XLOOKUP(C3402,Customers!A:A,Customers!B:B)</f>
        <v>Customer 0642</v>
      </c>
      <c r="E3402" s="2" t="s">
        <v>98</v>
      </c>
      <c r="F3402" s="2" t="str">
        <f t="array" ref="F3402">_xlfn.XLOOKUP(E3402,Restaurants!A:A,Restaurants!B:B)</f>
        <v>Restaurant 012</v>
      </c>
      <c r="G3402" s="2" t="s">
        <v>79</v>
      </c>
      <c r="H3402" s="2" t="str">
        <f t="array" ref="H3402">_xlfn.XLOOKUP(G3402,Food_Menu!A:A,Food_Menu!B:B)</f>
        <v>Food Item 0165</v>
      </c>
      <c r="I3402" s="2">
        <f t="array" ref="I3402">_xlfn.XLOOKUP(G3402,Food_Menu!A:A,Food_Menu!D:D)</f>
        <v>508.61</v>
      </c>
      <c r="J3402" s="2" t="s">
        <v>54</v>
      </c>
      <c r="K3402" s="2" t="str">
        <f t="array" ref="K3402">_xlfn.XLOOKUP(J3402,Delivery_Partners!A:A,Delivery_Partners!B:B)</f>
        <v>Delivery Partner 075</v>
      </c>
      <c r="L3402" s="3">
        <v>3</v>
      </c>
      <c r="M3402" s="2" t="s">
        <v>23</v>
      </c>
      <c r="N3402" s="2" t="s">
        <v>74</v>
      </c>
      <c r="O3402" s="3">
        <v>36</v>
      </c>
      <c r="P3402" s="13">
        <f t="shared" si="704"/>
        <v>1525.83</v>
      </c>
      <c r="Q3402" s="13" t="str">
        <f t="shared" si="705"/>
        <v>Normal</v>
      </c>
      <c r="S3402" s="21"/>
    </row>
    <row r="3403" customHeight="1" spans="1:19">
      <c r="A3403" s="2" t="s">
        <v>5301</v>
      </c>
      <c r="B3403" s="29" t="s">
        <v>1108</v>
      </c>
      <c r="C3403" s="2" t="s">
        <v>3126</v>
      </c>
      <c r="D3403" s="2" t="str">
        <f t="array" ref="D3403">_xlfn.XLOOKUP(C3403,Customers!A:A,Customers!B:B)</f>
        <v>Customer 0693</v>
      </c>
      <c r="E3403" s="2" t="s">
        <v>275</v>
      </c>
      <c r="F3403" s="2" t="str">
        <f t="array" ref="F3403">_xlfn.XLOOKUP(E3403,Restaurants!A:A,Restaurants!B:B)</f>
        <v>Restaurant 047</v>
      </c>
      <c r="G3403" s="2" t="s">
        <v>1951</v>
      </c>
      <c r="H3403" s="2" t="str">
        <f t="array" ref="H3403">_xlfn.XLOOKUP(G3403,Food_Menu!A:A,Food_Menu!B:B)</f>
        <v>Food Item 0060</v>
      </c>
      <c r="I3403" s="2">
        <f t="array" ref="I3403">_xlfn.XLOOKUP(G3403,Food_Menu!A:A,Food_Menu!D:D)</f>
        <v>246.78</v>
      </c>
      <c r="J3403" s="2" t="s">
        <v>474</v>
      </c>
      <c r="K3403" s="2" t="str">
        <f t="array" ref="K3403">_xlfn.XLOOKUP(J3403,Delivery_Partners!A:A,Delivery_Partners!B:B)</f>
        <v>Delivery Partner 141</v>
      </c>
      <c r="L3403" s="3">
        <v>3</v>
      </c>
      <c r="M3403" s="2" t="s">
        <v>23</v>
      </c>
      <c r="N3403" s="2" t="s">
        <v>74</v>
      </c>
      <c r="O3403" s="3">
        <v>60</v>
      </c>
      <c r="P3403" s="13">
        <f t="shared" si="704"/>
        <v>740.34</v>
      </c>
      <c r="Q3403" s="13" t="str">
        <f t="shared" si="705"/>
        <v>Normal</v>
      </c>
      <c r="S3403" s="21"/>
    </row>
    <row r="3404" customHeight="1" spans="1:19">
      <c r="A3404" s="2" t="s">
        <v>5302</v>
      </c>
      <c r="B3404" s="29" t="s">
        <v>599</v>
      </c>
      <c r="C3404" s="2" t="s">
        <v>404</v>
      </c>
      <c r="D3404" s="2" t="str">
        <f t="array" ref="D3404">_xlfn.XLOOKUP(C3404,Customers!A:A,Customers!B:B)</f>
        <v>Customer 0374</v>
      </c>
      <c r="E3404" s="2" t="s">
        <v>1060</v>
      </c>
      <c r="F3404" s="2" t="str">
        <f t="array" ref="F3404">_xlfn.XLOOKUP(E3404,Restaurants!A:A,Restaurants!B:B)</f>
        <v>Restaurant 042</v>
      </c>
      <c r="G3404" s="2" t="s">
        <v>1382</v>
      </c>
      <c r="H3404" s="2" t="str">
        <f t="array" ref="H3404">_xlfn.XLOOKUP(G3404,Food_Menu!A:A,Food_Menu!B:B)</f>
        <v>Food Item 0152</v>
      </c>
      <c r="I3404" s="2">
        <f t="array" ref="I3404">_xlfn.XLOOKUP(G3404,Food_Menu!A:A,Food_Menu!D:D)</f>
        <v>177.47</v>
      </c>
      <c r="J3404" s="2" t="s">
        <v>1080</v>
      </c>
      <c r="K3404" s="2" t="str">
        <f t="array" ref="K3404">_xlfn.XLOOKUP(J3404,Delivery_Partners!A:A,Delivery_Partners!B:B)</f>
        <v>Delivery Partner 133</v>
      </c>
      <c r="L3404" s="3">
        <v>1</v>
      </c>
      <c r="M3404" s="2" t="s">
        <v>23</v>
      </c>
      <c r="N3404" s="2" t="s">
        <v>74</v>
      </c>
      <c r="O3404" s="3">
        <v>30</v>
      </c>
      <c r="P3404" s="13">
        <f t="shared" si="704"/>
        <v>177.47</v>
      </c>
      <c r="Q3404" s="13" t="str">
        <f t="shared" si="705"/>
        <v>Fast</v>
      </c>
      <c r="S3404" s="21"/>
    </row>
    <row r="3405" customHeight="1" spans="1:19">
      <c r="A3405" s="2" t="s">
        <v>5303</v>
      </c>
      <c r="B3405" s="29" t="s">
        <v>911</v>
      </c>
      <c r="C3405" s="2" t="s">
        <v>4366</v>
      </c>
      <c r="D3405" s="2" t="str">
        <f t="array" ref="D3405">_xlfn.XLOOKUP(C3405,Customers!A:A,Customers!B:B)</f>
        <v>Customer 0902</v>
      </c>
      <c r="E3405" s="2" t="s">
        <v>52</v>
      </c>
      <c r="F3405" s="2" t="str">
        <f t="array" ref="F3405">_xlfn.XLOOKUP(E3405,Restaurants!A:A,Restaurants!B:B)</f>
        <v>Restaurant 083</v>
      </c>
      <c r="G3405" s="2" t="s">
        <v>1516</v>
      </c>
      <c r="H3405" s="2" t="str">
        <f t="array" ref="H3405">_xlfn.XLOOKUP(G3405,Food_Menu!A:A,Food_Menu!B:B)</f>
        <v>Food Item 0215</v>
      </c>
      <c r="I3405" s="2">
        <f t="array" ref="I3405">_xlfn.XLOOKUP(G3405,Food_Menu!A:A,Food_Menu!D:D)</f>
        <v>131.38</v>
      </c>
      <c r="J3405" s="2" t="s">
        <v>1557</v>
      </c>
      <c r="K3405" s="2" t="str">
        <f t="array" ref="K3405">_xlfn.XLOOKUP(J3405,Delivery_Partners!A:A,Delivery_Partners!B:B)</f>
        <v>Delivery Partner 065</v>
      </c>
      <c r="L3405" s="3">
        <v>1</v>
      </c>
      <c r="M3405" s="2" t="s">
        <v>23</v>
      </c>
      <c r="N3405" s="2" t="s">
        <v>55</v>
      </c>
      <c r="O3405" s="3">
        <v>28</v>
      </c>
      <c r="P3405" s="13">
        <f t="shared" si="704"/>
        <v>131.38</v>
      </c>
      <c r="Q3405" s="13" t="str">
        <f t="shared" si="705"/>
        <v>Fast</v>
      </c>
      <c r="S3405" s="21"/>
    </row>
    <row r="3406" customHeight="1" spans="1:19">
      <c r="A3406" s="2" t="s">
        <v>5304</v>
      </c>
      <c r="B3406" s="28">
        <v>45781</v>
      </c>
      <c r="C3406" s="2" t="s">
        <v>1252</v>
      </c>
      <c r="D3406" s="2" t="str">
        <f t="array" ref="D3406">_xlfn.XLOOKUP(C3406,Customers!A:A,Customers!B:B)</f>
        <v>Customer 1058</v>
      </c>
      <c r="E3406" s="2" t="s">
        <v>230</v>
      </c>
      <c r="F3406" s="2" t="str">
        <f t="array" ref="F3406">_xlfn.XLOOKUP(E3406,Restaurants!A:A,Restaurants!B:B)</f>
        <v>Restaurant 029</v>
      </c>
      <c r="G3406" s="2" t="s">
        <v>587</v>
      </c>
      <c r="H3406" s="2" t="str">
        <f t="array" ref="H3406">_xlfn.XLOOKUP(G3406,Food_Menu!A:A,Food_Menu!B:B)</f>
        <v>Food Item 0107</v>
      </c>
      <c r="I3406" s="2">
        <f t="array" ref="I3406">_xlfn.XLOOKUP(G3406,Food_Menu!A:A,Food_Menu!D:D)</f>
        <v>548.61</v>
      </c>
      <c r="J3406" s="2" t="s">
        <v>741</v>
      </c>
      <c r="K3406" s="2" t="str">
        <f t="array" ref="K3406">_xlfn.XLOOKUP(J3406,Delivery_Partners!A:A,Delivery_Partners!B:B)</f>
        <v>Delivery Partner 024</v>
      </c>
      <c r="L3406" s="3">
        <v>3</v>
      </c>
      <c r="M3406" s="2" t="s">
        <v>23</v>
      </c>
      <c r="N3406" s="2" t="s">
        <v>42</v>
      </c>
      <c r="O3406" s="3">
        <v>42</v>
      </c>
      <c r="P3406" s="13">
        <f t="shared" si="704"/>
        <v>1645.83</v>
      </c>
      <c r="Q3406" s="13" t="str">
        <f t="shared" si="705"/>
        <v>Normal</v>
      </c>
      <c r="S3406" s="21"/>
    </row>
    <row r="3407" customHeight="1" spans="1:19">
      <c r="A3407" s="2" t="s">
        <v>5305</v>
      </c>
      <c r="B3407" s="29" t="s">
        <v>150</v>
      </c>
      <c r="C3407" s="2" t="s">
        <v>1732</v>
      </c>
      <c r="D3407" s="2" t="str">
        <f t="array" ref="D3407">_xlfn.XLOOKUP(C3407,Customers!A:A,Customers!B:B)</f>
        <v>Customer 0872</v>
      </c>
      <c r="E3407" s="2" t="s">
        <v>230</v>
      </c>
      <c r="F3407" s="2" t="str">
        <f t="array" ref="F3407">_xlfn.XLOOKUP(E3407,Restaurants!A:A,Restaurants!B:B)</f>
        <v>Restaurant 029</v>
      </c>
      <c r="G3407" s="2" t="s">
        <v>861</v>
      </c>
      <c r="H3407" s="2" t="str">
        <f t="array" ref="H3407">_xlfn.XLOOKUP(G3407,Food_Menu!A:A,Food_Menu!B:B)</f>
        <v>Food Item 0051</v>
      </c>
      <c r="I3407" s="2">
        <f t="array" ref="I3407">_xlfn.XLOOKUP(G3407,Food_Menu!A:A,Food_Menu!D:D)</f>
        <v>516.47</v>
      </c>
      <c r="J3407" s="2" t="s">
        <v>953</v>
      </c>
      <c r="K3407" s="2" t="str">
        <f t="array" ref="K3407">_xlfn.XLOOKUP(J3407,Delivery_Partners!A:A,Delivery_Partners!B:B)</f>
        <v>Delivery Partner 157</v>
      </c>
      <c r="L3407" s="3">
        <v>2</v>
      </c>
      <c r="M3407" s="2" t="s">
        <v>23</v>
      </c>
      <c r="N3407" s="2" t="s">
        <v>55</v>
      </c>
      <c r="O3407" s="3">
        <v>32</v>
      </c>
      <c r="P3407" s="13">
        <f t="shared" si="704"/>
        <v>1032.94</v>
      </c>
      <c r="Q3407" s="13" t="str">
        <f t="shared" si="705"/>
        <v>Normal</v>
      </c>
      <c r="S3407" s="21"/>
    </row>
    <row r="3408" customHeight="1" spans="1:19">
      <c r="A3408" s="2" t="s">
        <v>5306</v>
      </c>
      <c r="B3408" s="28">
        <v>45965</v>
      </c>
      <c r="C3408" s="2" t="s">
        <v>3361</v>
      </c>
      <c r="D3408" s="2" t="str">
        <f t="array" ref="D3408">_xlfn.XLOOKUP(C3408,Customers!A:A,Customers!B:B)</f>
        <v>Customer 1084</v>
      </c>
      <c r="E3408" s="2" t="s">
        <v>771</v>
      </c>
      <c r="F3408" s="2" t="str">
        <f t="array" ref="F3408">_xlfn.XLOOKUP(E3408,Restaurants!A:A,Restaurants!B:B)</f>
        <v>Restaurant 107</v>
      </c>
      <c r="G3408" s="2" t="s">
        <v>1267</v>
      </c>
      <c r="H3408" s="2" t="str">
        <f t="array" ref="H3408">_xlfn.XLOOKUP(G3408,Food_Menu!A:A,Food_Menu!B:B)</f>
        <v>Food Item 0212</v>
      </c>
      <c r="I3408" s="2">
        <f t="array" ref="I3408">_xlfn.XLOOKUP(G3408,Food_Menu!A:A,Food_Menu!D:D)</f>
        <v>187.71</v>
      </c>
      <c r="J3408" s="2" t="s">
        <v>510</v>
      </c>
      <c r="K3408" s="2" t="str">
        <f t="array" ref="K3408">_xlfn.XLOOKUP(J3408,Delivery_Partners!A:A,Delivery_Partners!B:B)</f>
        <v>Delivery Partner 025</v>
      </c>
      <c r="L3408" s="3">
        <v>2</v>
      </c>
      <c r="M3408" s="2" t="s">
        <v>23</v>
      </c>
      <c r="N3408" s="2" t="s">
        <v>24</v>
      </c>
      <c r="O3408" s="3">
        <v>47</v>
      </c>
      <c r="P3408" s="13">
        <f t="shared" si="704"/>
        <v>375.42</v>
      </c>
      <c r="Q3408" s="13" t="str">
        <f t="shared" si="705"/>
        <v>Normal</v>
      </c>
      <c r="S3408" s="21"/>
    </row>
    <row r="3409" customHeight="1" spans="1:19">
      <c r="A3409" s="2" t="s">
        <v>5307</v>
      </c>
      <c r="B3409" s="28">
        <v>45870</v>
      </c>
      <c r="C3409" s="2" t="s">
        <v>972</v>
      </c>
      <c r="D3409" s="2" t="str">
        <f t="array" ref="D3409">_xlfn.XLOOKUP(C3409,Customers!A:A,Customers!B:B)</f>
        <v>Customer 0133</v>
      </c>
      <c r="E3409" s="2" t="s">
        <v>797</v>
      </c>
      <c r="F3409" s="2" t="str">
        <f t="array" ref="F3409">_xlfn.XLOOKUP(E3409,Restaurants!A:A,Restaurants!B:B)</f>
        <v>Restaurant 058</v>
      </c>
      <c r="G3409" s="2" t="s">
        <v>1919</v>
      </c>
      <c r="H3409" s="2" t="str">
        <f t="array" ref="H3409">_xlfn.XLOOKUP(G3409,Food_Menu!A:A,Food_Menu!B:B)</f>
        <v>Food Item 0201</v>
      </c>
      <c r="I3409" s="2">
        <f t="array" ref="I3409">_xlfn.XLOOKUP(G3409,Food_Menu!A:A,Food_Menu!D:D)</f>
        <v>613.68</v>
      </c>
      <c r="J3409" s="2" t="s">
        <v>1443</v>
      </c>
      <c r="K3409" s="2" t="str">
        <f t="array" ref="K3409">_xlfn.XLOOKUP(J3409,Delivery_Partners!A:A,Delivery_Partners!B:B)</f>
        <v>Delivery Partner 078</v>
      </c>
      <c r="L3409" s="3">
        <v>1</v>
      </c>
      <c r="M3409" s="2" t="s">
        <v>23</v>
      </c>
      <c r="N3409" s="2" t="s">
        <v>74</v>
      </c>
      <c r="O3409" s="3">
        <v>52</v>
      </c>
      <c r="P3409" s="13">
        <f t="shared" si="704"/>
        <v>613.68</v>
      </c>
      <c r="Q3409" s="13" t="str">
        <f t="shared" si="705"/>
        <v>Normal</v>
      </c>
      <c r="S3409" s="21"/>
    </row>
    <row r="3410" hidden="1" customHeight="1" spans="1:19">
      <c r="A3410" s="2" t="s">
        <v>5308</v>
      </c>
      <c r="B3410" s="29" t="s">
        <v>1612</v>
      </c>
      <c r="C3410" s="2" t="s">
        <v>3746</v>
      </c>
      <c r="D3410" s="2" t="str">
        <f t="array" ref="D3410">_xlfn.XLOOKUP(C3410,Customers!A:A,Customers!B:B)</f>
        <v>Customer 0789</v>
      </c>
      <c r="E3410" s="2" t="s">
        <v>552</v>
      </c>
      <c r="F3410" s="2" t="str">
        <f t="array" ref="F3410">_xlfn.XLOOKUP(E3410,Restaurants!A:A,Restaurants!B:B)</f>
        <v>Restaurant 089</v>
      </c>
      <c r="G3410" s="2" t="s">
        <v>1575</v>
      </c>
      <c r="H3410" s="2" t="str">
        <f t="array" ref="H3410">_xlfn.XLOOKUP(G3410,Food_Menu!A:A,Food_Menu!B:B)</f>
        <v>Food Item 0101</v>
      </c>
      <c r="I3410" s="2"/>
      <c r="J3410" s="2" t="s">
        <v>148</v>
      </c>
      <c r="K3410" s="2" t="str">
        <f t="array" ref="K3410">_xlfn.XLOOKUP(J3410,Delivery_Partners!A:A,Delivery_Partners!B:B)</f>
        <v>Delivery Partner 162</v>
      </c>
      <c r="L3410" s="3">
        <v>3</v>
      </c>
      <c r="M3410" s="2" t="s">
        <v>101</v>
      </c>
      <c r="N3410" s="2" t="s">
        <v>24</v>
      </c>
      <c r="O3410" s="2"/>
    </row>
    <row r="3411" customHeight="1" spans="1:19">
      <c r="A3411" s="2" t="s">
        <v>5309</v>
      </c>
      <c r="B3411" s="29" t="s">
        <v>196</v>
      </c>
      <c r="C3411" s="2" t="s">
        <v>1321</v>
      </c>
      <c r="D3411" s="2" t="str">
        <f t="array" ref="D3411">_xlfn.XLOOKUP(C3411,Customers!A:A,Customers!B:B)</f>
        <v>Customer 1200</v>
      </c>
      <c r="E3411" s="2" t="s">
        <v>177</v>
      </c>
      <c r="F3411" s="2" t="str">
        <f t="array" ref="F3411">_xlfn.XLOOKUP(E3411,Restaurants!A:A,Restaurants!B:B)</f>
        <v>Restaurant 070</v>
      </c>
      <c r="G3411" s="2" t="s">
        <v>469</v>
      </c>
      <c r="H3411" s="2" t="str">
        <f t="array" ref="H3411">_xlfn.XLOOKUP(G3411,Food_Menu!A:A,Food_Menu!B:B)</f>
        <v>Food Item 0094</v>
      </c>
      <c r="I3411" s="2">
        <f t="array" ref="I3411">_xlfn.XLOOKUP(G3411,Food_Menu!A:A,Food_Menu!D:D)</f>
        <v>556.24</v>
      </c>
      <c r="J3411" s="2" t="s">
        <v>1581</v>
      </c>
      <c r="K3411" s="2" t="str">
        <f t="array" ref="K3411">_xlfn.XLOOKUP(J3411,Delivery_Partners!A:A,Delivery_Partners!B:B)</f>
        <v>Delivery Partner 076</v>
      </c>
      <c r="L3411" s="3">
        <v>2</v>
      </c>
      <c r="M3411" s="2" t="s">
        <v>23</v>
      </c>
      <c r="N3411" s="2" t="s">
        <v>42</v>
      </c>
      <c r="O3411" s="3">
        <v>51</v>
      </c>
      <c r="P3411" s="13">
        <f t="shared" ref="P3411:P3424" si="706">I3411*L3411</f>
        <v>1112.48</v>
      </c>
      <c r="Q3411" s="13" t="str">
        <f t="shared" ref="Q3411:Q3424" si="707">IF(O3411="","Not Delivered",IF(O3411&lt;=30,"Fast",IF(O3411&lt;=60,"Normal","Slow")))</f>
        <v>Normal</v>
      </c>
      <c r="S3411" s="21"/>
    </row>
    <row r="3412" customHeight="1" spans="1:19">
      <c r="A3412" s="2" t="s">
        <v>5310</v>
      </c>
      <c r="B3412" s="29" t="s">
        <v>1108</v>
      </c>
      <c r="C3412" s="2" t="s">
        <v>2663</v>
      </c>
      <c r="D3412" s="2" t="str">
        <f t="array" ref="D3412">_xlfn.XLOOKUP(C3412,Customers!A:A,Customers!B:B)</f>
        <v>Customer 0643</v>
      </c>
      <c r="E3412" s="2" t="s">
        <v>131</v>
      </c>
      <c r="F3412" s="2" t="str">
        <f t="array" ref="F3412">_xlfn.XLOOKUP(E3412,Restaurants!A:A,Restaurants!B:B)</f>
        <v>Restaurant 075</v>
      </c>
      <c r="G3412" s="2" t="s">
        <v>868</v>
      </c>
      <c r="H3412" s="2" t="str">
        <f t="array" ref="H3412">_xlfn.XLOOKUP(G3412,Food_Menu!A:A,Food_Menu!B:B)</f>
        <v>Food Item 0184</v>
      </c>
      <c r="I3412" s="2">
        <f t="array" ref="I3412">_xlfn.XLOOKUP(G3412,Food_Menu!A:A,Food_Menu!D:D)</f>
        <v>509.99</v>
      </c>
      <c r="J3412" s="2" t="s">
        <v>485</v>
      </c>
      <c r="K3412" s="2" t="str">
        <f t="array" ref="K3412">_xlfn.XLOOKUP(J3412,Delivery_Partners!A:A,Delivery_Partners!B:B)</f>
        <v>Delivery Partner 150</v>
      </c>
      <c r="L3412" s="3">
        <v>1</v>
      </c>
      <c r="M3412" s="2" t="s">
        <v>23</v>
      </c>
      <c r="N3412" s="2" t="s">
        <v>24</v>
      </c>
      <c r="O3412" s="3">
        <v>45</v>
      </c>
      <c r="P3412" s="13">
        <f t="shared" si="706"/>
        <v>509.99</v>
      </c>
      <c r="Q3412" s="13" t="str">
        <f t="shared" si="707"/>
        <v>Normal</v>
      </c>
      <c r="S3412" s="21"/>
    </row>
    <row r="3413" customHeight="1" spans="1:19">
      <c r="A3413" s="2" t="s">
        <v>5311</v>
      </c>
      <c r="B3413" s="29" t="s">
        <v>58</v>
      </c>
      <c r="C3413" s="2" t="s">
        <v>983</v>
      </c>
      <c r="D3413" s="2" t="str">
        <f t="array" ref="D3413">_xlfn.XLOOKUP(C3413,Customers!A:A,Customers!B:B)</f>
        <v>Customer 1131</v>
      </c>
      <c r="E3413" s="2" t="s">
        <v>52</v>
      </c>
      <c r="F3413" s="2" t="str">
        <f t="array" ref="F3413">_xlfn.XLOOKUP(E3413,Restaurants!A:A,Restaurants!B:B)</f>
        <v>Restaurant 083</v>
      </c>
      <c r="G3413" s="2" t="s">
        <v>2284</v>
      </c>
      <c r="H3413" s="2" t="str">
        <f t="array" ref="H3413">_xlfn.XLOOKUP(G3413,Food_Menu!A:A,Food_Menu!B:B)</f>
        <v>Food Item 0001</v>
      </c>
      <c r="I3413" s="2">
        <f t="array" ref="I3413">_xlfn.XLOOKUP(G3413,Food_Menu!A:A,Food_Menu!D:D)</f>
        <v>107.77</v>
      </c>
      <c r="J3413" s="2" t="s">
        <v>251</v>
      </c>
      <c r="K3413" s="2" t="str">
        <f t="array" ref="K3413">_xlfn.XLOOKUP(J3413,Delivery_Partners!A:A,Delivery_Partners!B:B)</f>
        <v>Delivery Partner 089</v>
      </c>
      <c r="L3413" s="3">
        <v>1</v>
      </c>
      <c r="M3413" s="2" t="s">
        <v>23</v>
      </c>
      <c r="N3413" s="2" t="s">
        <v>24</v>
      </c>
      <c r="O3413" s="3">
        <v>28</v>
      </c>
      <c r="P3413" s="13">
        <f t="shared" si="706"/>
        <v>107.77</v>
      </c>
      <c r="Q3413" s="13" t="str">
        <f t="shared" si="707"/>
        <v>Fast</v>
      </c>
      <c r="S3413" s="21"/>
    </row>
    <row r="3414" customHeight="1" spans="1:19">
      <c r="A3414" s="2" t="s">
        <v>5312</v>
      </c>
      <c r="B3414" s="29" t="s">
        <v>1254</v>
      </c>
      <c r="C3414" s="2" t="s">
        <v>3231</v>
      </c>
      <c r="D3414" s="2" t="str">
        <f t="array" ref="D3414">_xlfn.XLOOKUP(C3414,Customers!A:A,Customers!B:B)</f>
        <v>Customer 0419</v>
      </c>
      <c r="E3414" s="2" t="s">
        <v>647</v>
      </c>
      <c r="F3414" s="2" t="str">
        <f t="array" ref="F3414">_xlfn.XLOOKUP(E3414,Restaurants!A:A,Restaurants!B:B)</f>
        <v>Restaurant 081</v>
      </c>
      <c r="G3414" s="2" t="s">
        <v>346</v>
      </c>
      <c r="H3414" s="2" t="str">
        <f t="array" ref="H3414">_xlfn.XLOOKUP(G3414,Food_Menu!A:A,Food_Menu!B:B)</f>
        <v>Food Item 0069</v>
      </c>
      <c r="I3414" s="2">
        <f t="array" ref="I3414">_xlfn.XLOOKUP(G3414,Food_Menu!A:A,Food_Menu!D:D)</f>
        <v>622.23</v>
      </c>
      <c r="J3414" s="2" t="s">
        <v>1146</v>
      </c>
      <c r="K3414" s="2" t="str">
        <f t="array" ref="K3414">_xlfn.XLOOKUP(J3414,Delivery_Partners!A:A,Delivery_Partners!B:B)</f>
        <v>Delivery Partner 135</v>
      </c>
      <c r="L3414" s="3">
        <v>1</v>
      </c>
      <c r="M3414" s="2" t="s">
        <v>23</v>
      </c>
      <c r="N3414" s="2" t="s">
        <v>24</v>
      </c>
      <c r="O3414" s="3">
        <v>49</v>
      </c>
      <c r="P3414" s="13">
        <f t="shared" si="706"/>
        <v>622.23</v>
      </c>
      <c r="Q3414" s="13" t="str">
        <f t="shared" si="707"/>
        <v>Normal</v>
      </c>
      <c r="S3414" s="21"/>
    </row>
    <row r="3415" customHeight="1" spans="1:19">
      <c r="A3415" s="2" t="s">
        <v>5313</v>
      </c>
      <c r="B3415" s="29" t="s">
        <v>1612</v>
      </c>
      <c r="C3415" s="2" t="s">
        <v>2388</v>
      </c>
      <c r="D3415" s="2" t="str">
        <f t="array" ref="D3415">_xlfn.XLOOKUP(C3415,Customers!A:A,Customers!B:B)</f>
        <v>Customer 1076</v>
      </c>
      <c r="E3415" s="2" t="s">
        <v>738</v>
      </c>
      <c r="F3415" s="2" t="str">
        <f t="array" ref="F3415">_xlfn.XLOOKUP(E3415,Restaurants!A:A,Restaurants!B:B)</f>
        <v>Restaurant 110</v>
      </c>
      <c r="G3415" s="2" t="s">
        <v>331</v>
      </c>
      <c r="H3415" s="2" t="str">
        <f t="array" ref="H3415">_xlfn.XLOOKUP(G3415,Food_Menu!A:A,Food_Menu!B:B)</f>
        <v>Food Item 0120</v>
      </c>
      <c r="I3415" s="2">
        <f t="array" ref="I3415">_xlfn.XLOOKUP(G3415,Food_Menu!A:A,Food_Menu!D:D)</f>
        <v>569.73</v>
      </c>
      <c r="J3415" s="2" t="s">
        <v>643</v>
      </c>
      <c r="K3415" s="2" t="str">
        <f t="array" ref="K3415">_xlfn.XLOOKUP(J3415,Delivery_Partners!A:A,Delivery_Partners!B:B)</f>
        <v>Delivery Partner 107</v>
      </c>
      <c r="L3415" s="3">
        <v>2</v>
      </c>
      <c r="M3415" s="2" t="s">
        <v>23</v>
      </c>
      <c r="N3415" s="2" t="s">
        <v>55</v>
      </c>
      <c r="O3415" s="3">
        <v>43</v>
      </c>
      <c r="P3415" s="13">
        <f t="shared" si="706"/>
        <v>1139.46</v>
      </c>
      <c r="Q3415" s="13" t="str">
        <f t="shared" si="707"/>
        <v>Normal</v>
      </c>
      <c r="S3415" s="21"/>
    </row>
    <row r="3416" customHeight="1" spans="1:19">
      <c r="A3416" s="2" t="s">
        <v>5314</v>
      </c>
      <c r="B3416" s="28">
        <v>45780</v>
      </c>
      <c r="C3416" s="2" t="s">
        <v>5315</v>
      </c>
      <c r="D3416" s="2" t="str">
        <f t="array" ref="D3416">_xlfn.XLOOKUP(C3416,Customers!A:A,Customers!B:B)</f>
        <v>Customer 1127</v>
      </c>
      <c r="E3416" s="2" t="s">
        <v>358</v>
      </c>
      <c r="F3416" s="2" t="str">
        <f t="array" ref="F3416">_xlfn.XLOOKUP(E3416,Restaurants!A:A,Restaurants!B:B)</f>
        <v>Restaurant 095</v>
      </c>
      <c r="G3416" s="2" t="s">
        <v>557</v>
      </c>
      <c r="H3416" s="2" t="str">
        <f t="array" ref="H3416">_xlfn.XLOOKUP(G3416,Food_Menu!A:A,Food_Menu!B:B)</f>
        <v>Food Item 0144</v>
      </c>
      <c r="I3416" s="2">
        <f t="array" ref="I3416">_xlfn.XLOOKUP(G3416,Food_Menu!A:A,Food_Menu!D:D)</f>
        <v>277.13</v>
      </c>
      <c r="J3416" s="2" t="s">
        <v>62</v>
      </c>
      <c r="K3416" s="2" t="str">
        <f t="array" ref="K3416">_xlfn.XLOOKUP(J3416,Delivery_Partners!A:A,Delivery_Partners!B:B)</f>
        <v>Delivery Partner 051</v>
      </c>
      <c r="L3416" s="3">
        <v>3</v>
      </c>
      <c r="M3416" s="2" t="s">
        <v>23</v>
      </c>
      <c r="N3416" s="2" t="s">
        <v>24</v>
      </c>
      <c r="O3416" s="3">
        <v>28</v>
      </c>
      <c r="P3416" s="13">
        <f t="shared" si="706"/>
        <v>831.39</v>
      </c>
      <c r="Q3416" s="13" t="str">
        <f t="shared" si="707"/>
        <v>Fast</v>
      </c>
      <c r="S3416" s="21"/>
    </row>
    <row r="3417" customHeight="1" spans="1:19">
      <c r="A3417" s="2" t="s">
        <v>5316</v>
      </c>
      <c r="B3417" s="29" t="s">
        <v>416</v>
      </c>
      <c r="C3417" s="2" t="s">
        <v>961</v>
      </c>
      <c r="D3417" s="2" t="str">
        <f t="array" ref="D3417">_xlfn.XLOOKUP(C3417,Customers!A:A,Customers!B:B)</f>
        <v>Customer 0747</v>
      </c>
      <c r="E3417" s="2" t="s">
        <v>66</v>
      </c>
      <c r="F3417" s="2" t="str">
        <f t="array" ref="F3417">_xlfn.XLOOKUP(E3417,Restaurants!A:A,Restaurants!B:B)</f>
        <v>Restaurant 037</v>
      </c>
      <c r="G3417" s="2" t="s">
        <v>147</v>
      </c>
      <c r="H3417" s="2" t="str">
        <f t="array" ref="H3417">_xlfn.XLOOKUP(G3417,Food_Menu!A:A,Food_Menu!B:B)</f>
        <v>Food Item 0139</v>
      </c>
      <c r="I3417" s="2">
        <f t="array" ref="I3417">_xlfn.XLOOKUP(G3417,Food_Menu!A:A,Food_Menu!D:D)</f>
        <v>296.6</v>
      </c>
      <c r="J3417" s="2" t="s">
        <v>164</v>
      </c>
      <c r="K3417" s="2" t="str">
        <f t="array" ref="K3417">_xlfn.XLOOKUP(J3417,Delivery_Partners!A:A,Delivery_Partners!B:B)</f>
        <v>Delivery Partner 161</v>
      </c>
      <c r="L3417" s="3">
        <v>1</v>
      </c>
      <c r="M3417" s="2" t="s">
        <v>23</v>
      </c>
      <c r="N3417" s="2" t="s">
        <v>42</v>
      </c>
      <c r="O3417" s="3">
        <v>29</v>
      </c>
      <c r="P3417" s="13">
        <f t="shared" si="706"/>
        <v>296.6</v>
      </c>
      <c r="Q3417" s="13" t="str">
        <f t="shared" si="707"/>
        <v>Fast</v>
      </c>
      <c r="S3417" s="21"/>
    </row>
    <row r="3418" customHeight="1" spans="1:19">
      <c r="A3418" s="2" t="s">
        <v>5317</v>
      </c>
      <c r="B3418" s="29" t="s">
        <v>325</v>
      </c>
      <c r="C3418" s="2" t="s">
        <v>2661</v>
      </c>
      <c r="D3418" s="2" t="str">
        <f t="array" ref="D3418">_xlfn.XLOOKUP(C3418,Customers!A:A,Customers!B:B)</f>
        <v>Customer 0846</v>
      </c>
      <c r="E3418" s="2" t="s">
        <v>254</v>
      </c>
      <c r="F3418" s="2" t="str">
        <f t="array" ref="F3418">_xlfn.XLOOKUP(E3418,Restaurants!A:A,Restaurants!B:B)</f>
        <v>Restaurant 021</v>
      </c>
      <c r="G3418" s="2" t="s">
        <v>188</v>
      </c>
      <c r="H3418" s="2" t="str">
        <f t="array" ref="H3418">_xlfn.XLOOKUP(G3418,Food_Menu!A:A,Food_Menu!B:B)</f>
        <v>Food Item 0082</v>
      </c>
      <c r="I3418" s="2">
        <f t="array" ref="I3418">_xlfn.XLOOKUP(G3418,Food_Menu!A:A,Food_Menu!D:D)</f>
        <v>266.68</v>
      </c>
      <c r="J3418" s="2" t="s">
        <v>368</v>
      </c>
      <c r="K3418" s="2" t="str">
        <f t="array" ref="K3418">_xlfn.XLOOKUP(J3418,Delivery_Partners!A:A,Delivery_Partners!B:B)</f>
        <v>Delivery Partner 085</v>
      </c>
      <c r="L3418" s="3">
        <v>1</v>
      </c>
      <c r="M3418" s="2" t="s">
        <v>23</v>
      </c>
      <c r="N3418" s="2" t="s">
        <v>24</v>
      </c>
      <c r="O3418" s="3">
        <v>34</v>
      </c>
      <c r="P3418" s="13">
        <f t="shared" si="706"/>
        <v>266.68</v>
      </c>
      <c r="Q3418" s="13" t="str">
        <f t="shared" si="707"/>
        <v>Normal</v>
      </c>
      <c r="S3418" s="21"/>
    </row>
    <row r="3419" customHeight="1" spans="1:19">
      <c r="A3419" s="2" t="s">
        <v>5318</v>
      </c>
      <c r="B3419" s="29" t="s">
        <v>1459</v>
      </c>
      <c r="C3419" s="2" t="s">
        <v>5319</v>
      </c>
      <c r="D3419" s="2" t="str">
        <f t="array" ref="D3419">_xlfn.XLOOKUP(C3419,Customers!A:A,Customers!B:B)</f>
        <v>Customer 0628</v>
      </c>
      <c r="E3419" s="2" t="s">
        <v>917</v>
      </c>
      <c r="F3419" s="2" t="str">
        <f t="array" ref="F3419">_xlfn.XLOOKUP(E3419,Restaurants!A:A,Restaurants!B:B)</f>
        <v>Restaurant 102</v>
      </c>
      <c r="G3419" s="2" t="s">
        <v>1152</v>
      </c>
      <c r="H3419" s="2" t="str">
        <f t="array" ref="H3419">_xlfn.XLOOKUP(G3419,Food_Menu!A:A,Food_Menu!B:B)</f>
        <v>Food Item 0192</v>
      </c>
      <c r="I3419" s="2">
        <f t="array" ref="I3419">_xlfn.XLOOKUP(G3419,Food_Menu!A:A,Food_Menu!D:D)</f>
        <v>373.52</v>
      </c>
      <c r="J3419" s="2" t="s">
        <v>443</v>
      </c>
      <c r="K3419" s="2" t="str">
        <f t="array" ref="K3419">_xlfn.XLOOKUP(J3419,Delivery_Partners!A:A,Delivery_Partners!B:B)</f>
        <v>Delivery Partner 083</v>
      </c>
      <c r="L3419" s="3">
        <v>1</v>
      </c>
      <c r="M3419" s="2" t="s">
        <v>23</v>
      </c>
      <c r="N3419" s="2" t="s">
        <v>55</v>
      </c>
      <c r="O3419" s="3">
        <v>48</v>
      </c>
      <c r="P3419" s="13">
        <f t="shared" si="706"/>
        <v>373.52</v>
      </c>
      <c r="Q3419" s="13" t="str">
        <f t="shared" si="707"/>
        <v>Normal</v>
      </c>
      <c r="S3419" s="21"/>
    </row>
    <row r="3420" customHeight="1" spans="1:19">
      <c r="A3420" s="2" t="s">
        <v>5320</v>
      </c>
      <c r="B3420" s="29" t="s">
        <v>550</v>
      </c>
      <c r="C3420" s="2" t="s">
        <v>5321</v>
      </c>
      <c r="D3420" s="2" t="str">
        <f t="array" ref="D3420">_xlfn.XLOOKUP(C3420,Customers!A:A,Customers!B:B)</f>
        <v>Customer 0381</v>
      </c>
      <c r="E3420" s="2" t="s">
        <v>623</v>
      </c>
      <c r="F3420" s="2" t="str">
        <f t="array" ref="F3420">_xlfn.XLOOKUP(E3420,Restaurants!A:A,Restaurants!B:B)</f>
        <v>Restaurant 045</v>
      </c>
      <c r="G3420" s="2" t="s">
        <v>442</v>
      </c>
      <c r="H3420" s="2" t="str">
        <f t="array" ref="H3420">_xlfn.XLOOKUP(G3420,Food_Menu!A:A,Food_Menu!B:B)</f>
        <v>Food Item 0143</v>
      </c>
      <c r="I3420" s="2">
        <f t="array" ref="I3420">_xlfn.XLOOKUP(G3420,Food_Menu!A:A,Food_Menu!D:D)</f>
        <v>248.87</v>
      </c>
      <c r="J3420" s="2" t="s">
        <v>48</v>
      </c>
      <c r="K3420" s="2" t="str">
        <f t="array" ref="K3420">_xlfn.XLOOKUP(J3420,Delivery_Partners!A:A,Delivery_Partners!B:B)</f>
        <v>Delivery Partner 119</v>
      </c>
      <c r="L3420" s="3">
        <v>1</v>
      </c>
      <c r="M3420" s="2" t="s">
        <v>23</v>
      </c>
      <c r="N3420" s="2" t="s">
        <v>24</v>
      </c>
      <c r="O3420" s="3">
        <v>36</v>
      </c>
      <c r="P3420" s="13">
        <f t="shared" si="706"/>
        <v>248.87</v>
      </c>
      <c r="Q3420" s="13" t="str">
        <f t="shared" si="707"/>
        <v>Normal</v>
      </c>
      <c r="S3420" s="21"/>
    </row>
    <row r="3421" customHeight="1" spans="1:19">
      <c r="A3421" s="2" t="s">
        <v>5322</v>
      </c>
      <c r="B3421" s="28">
        <v>45783</v>
      </c>
      <c r="C3421" s="2" t="s">
        <v>1660</v>
      </c>
      <c r="D3421" s="2" t="str">
        <f t="array" ref="D3421">_xlfn.XLOOKUP(C3421,Customers!A:A,Customers!B:B)</f>
        <v>Customer 0644</v>
      </c>
      <c r="E3421" s="2" t="s">
        <v>523</v>
      </c>
      <c r="F3421" s="2" t="str">
        <f t="array" ref="F3421">_xlfn.XLOOKUP(E3421,Restaurants!A:A,Restaurants!B:B)</f>
        <v>Restaurant 038</v>
      </c>
      <c r="G3421" s="2" t="s">
        <v>1318</v>
      </c>
      <c r="H3421" s="2" t="str">
        <f t="array" ref="H3421">_xlfn.XLOOKUP(G3421,Food_Menu!A:A,Food_Menu!B:B)</f>
        <v>Food Item 0119</v>
      </c>
      <c r="I3421" s="2">
        <f t="array" ref="I3421">_xlfn.XLOOKUP(G3421,Food_Menu!A:A,Food_Menu!D:D)</f>
        <v>220.83</v>
      </c>
      <c r="J3421" s="2" t="s">
        <v>723</v>
      </c>
      <c r="K3421" s="2" t="str">
        <f t="array" ref="K3421">_xlfn.XLOOKUP(J3421,Delivery_Partners!A:A,Delivery_Partners!B:B)</f>
        <v>Delivery Partner 168</v>
      </c>
      <c r="L3421" s="3">
        <v>3</v>
      </c>
      <c r="M3421" s="2" t="s">
        <v>23</v>
      </c>
      <c r="N3421" s="2" t="s">
        <v>24</v>
      </c>
      <c r="O3421" s="3">
        <v>35</v>
      </c>
      <c r="P3421" s="13">
        <f t="shared" si="706"/>
        <v>662.49</v>
      </c>
      <c r="Q3421" s="13" t="str">
        <f t="shared" si="707"/>
        <v>Normal</v>
      </c>
      <c r="S3421" s="21"/>
    </row>
    <row r="3422" customHeight="1" spans="1:19">
      <c r="A3422" s="2" t="s">
        <v>5323</v>
      </c>
      <c r="B3422" s="29" t="s">
        <v>1635</v>
      </c>
      <c r="C3422" s="2" t="s">
        <v>3430</v>
      </c>
      <c r="D3422" s="2" t="str">
        <f t="array" ref="D3422">_xlfn.XLOOKUP(C3422,Customers!A:A,Customers!B:B)</f>
        <v>Customer 1155</v>
      </c>
      <c r="E3422" s="2" t="s">
        <v>800</v>
      </c>
      <c r="F3422" s="2" t="str">
        <f t="array" ref="F3422">_xlfn.XLOOKUP(E3422,Restaurants!A:A,Restaurants!B:B)</f>
        <v>Restaurant 014</v>
      </c>
      <c r="G3422" s="2" t="s">
        <v>340</v>
      </c>
      <c r="H3422" s="2" t="str">
        <f t="array" ref="H3422">_xlfn.XLOOKUP(G3422,Food_Menu!A:A,Food_Menu!B:B)</f>
        <v>Food Item 0207</v>
      </c>
      <c r="I3422" s="2">
        <f t="array" ref="I3422">_xlfn.XLOOKUP(G3422,Food_Menu!A:A,Food_Menu!D:D)</f>
        <v>225.36</v>
      </c>
      <c r="J3422" s="2" t="s">
        <v>953</v>
      </c>
      <c r="K3422" s="2" t="str">
        <f t="array" ref="K3422">_xlfn.XLOOKUP(J3422,Delivery_Partners!A:A,Delivery_Partners!B:B)</f>
        <v>Delivery Partner 157</v>
      </c>
      <c r="L3422" s="3">
        <v>2</v>
      </c>
      <c r="M3422" s="2" t="s">
        <v>23</v>
      </c>
      <c r="N3422" s="2" t="s">
        <v>24</v>
      </c>
      <c r="O3422" s="3">
        <v>33</v>
      </c>
      <c r="P3422" s="13">
        <f t="shared" si="706"/>
        <v>450.72</v>
      </c>
      <c r="Q3422" s="13" t="str">
        <f t="shared" si="707"/>
        <v>Normal</v>
      </c>
      <c r="S3422" s="21"/>
    </row>
    <row r="3423" customHeight="1" spans="1:19">
      <c r="A3423" s="2" t="s">
        <v>5324</v>
      </c>
      <c r="B3423" s="29" t="s">
        <v>205</v>
      </c>
      <c r="C3423" s="2" t="s">
        <v>1804</v>
      </c>
      <c r="D3423" s="2" t="str">
        <f t="array" ref="D3423">_xlfn.XLOOKUP(C3423,Customers!A:A,Customers!B:B)</f>
        <v>Customer 0018</v>
      </c>
      <c r="E3423" s="2" t="s">
        <v>468</v>
      </c>
      <c r="F3423" s="2" t="str">
        <f t="array" ref="F3423">_xlfn.XLOOKUP(E3423,Restaurants!A:A,Restaurants!B:B)</f>
        <v>Restaurant 067</v>
      </c>
      <c r="G3423" s="2" t="s">
        <v>524</v>
      </c>
      <c r="H3423" s="2" t="str">
        <f t="array" ref="H3423">_xlfn.XLOOKUP(G3423,Food_Menu!A:A,Food_Menu!B:B)</f>
        <v>Food Item 0021</v>
      </c>
      <c r="I3423" s="2">
        <f t="array" ref="I3423">_xlfn.XLOOKUP(G3423,Food_Menu!A:A,Food_Menu!D:D)</f>
        <v>572.3</v>
      </c>
      <c r="J3423" s="2" t="s">
        <v>718</v>
      </c>
      <c r="K3423" s="2" t="str">
        <f t="array" ref="K3423">_xlfn.XLOOKUP(J3423,Delivery_Partners!A:A,Delivery_Partners!B:B)</f>
        <v>Delivery Partner 071</v>
      </c>
      <c r="L3423" s="3">
        <v>1</v>
      </c>
      <c r="M3423" s="2" t="s">
        <v>23</v>
      </c>
      <c r="N3423" s="2" t="s">
        <v>24</v>
      </c>
      <c r="O3423" s="3">
        <v>31</v>
      </c>
      <c r="P3423" s="13">
        <f t="shared" si="706"/>
        <v>572.3</v>
      </c>
      <c r="Q3423" s="13" t="str">
        <f t="shared" si="707"/>
        <v>Normal</v>
      </c>
      <c r="S3423" s="21"/>
    </row>
    <row r="3424" customHeight="1" spans="1:19">
      <c r="A3424" s="2" t="s">
        <v>5325</v>
      </c>
      <c r="B3424" s="29" t="s">
        <v>645</v>
      </c>
      <c r="C3424" s="2" t="s">
        <v>1559</v>
      </c>
      <c r="D3424" s="2" t="str">
        <f t="array" ref="D3424">_xlfn.XLOOKUP(C3424,Customers!A:A,Customers!B:B)</f>
        <v>Customer 0247</v>
      </c>
      <c r="E3424" s="2" t="s">
        <v>110</v>
      </c>
      <c r="F3424" s="2" t="str">
        <f t="array" ref="F3424">_xlfn.XLOOKUP(E3424,Restaurants!A:A,Restaurants!B:B)</f>
        <v>Restaurant 062</v>
      </c>
      <c r="G3424" s="2" t="s">
        <v>282</v>
      </c>
      <c r="H3424" s="2" t="str">
        <f t="array" ref="H3424">_xlfn.XLOOKUP(G3424,Food_Menu!A:A,Food_Menu!B:B)</f>
        <v>Food Item 0157</v>
      </c>
      <c r="I3424" s="2">
        <f t="array" ref="I3424">_xlfn.XLOOKUP(G3424,Food_Menu!A:A,Food_Menu!D:D)</f>
        <v>278.37</v>
      </c>
      <c r="J3424" s="2" t="s">
        <v>1716</v>
      </c>
      <c r="K3424" s="2" t="str">
        <f t="array" ref="K3424">_xlfn.XLOOKUP(J3424,Delivery_Partners!A:A,Delivery_Partners!B:B)</f>
        <v>Delivery Partner 042</v>
      </c>
      <c r="L3424" s="3">
        <v>1</v>
      </c>
      <c r="M3424" s="2" t="s">
        <v>23</v>
      </c>
      <c r="N3424" s="2" t="s">
        <v>42</v>
      </c>
      <c r="O3424" s="3">
        <v>21</v>
      </c>
      <c r="P3424" s="13">
        <f t="shared" si="706"/>
        <v>278.37</v>
      </c>
      <c r="Q3424" s="13" t="str">
        <f t="shared" si="707"/>
        <v>Fast</v>
      </c>
      <c r="S3424" s="21"/>
    </row>
    <row r="3425" hidden="1" customHeight="1" spans="1:19">
      <c r="A3425" s="2" t="s">
        <v>5326</v>
      </c>
      <c r="B3425" s="28">
        <v>45717</v>
      </c>
      <c r="C3425" s="2" t="s">
        <v>2572</v>
      </c>
      <c r="D3425" s="2" t="str">
        <f t="array" ref="D3425">_xlfn.XLOOKUP(C3425,Customers!A:A,Customers!B:B)</f>
        <v>Customer 0600</v>
      </c>
      <c r="E3425" s="2" t="s">
        <v>1711</v>
      </c>
      <c r="F3425" s="2" t="str">
        <f t="array" ref="F3425">_xlfn.XLOOKUP(E3425,Restaurants!A:A,Restaurants!B:B)</f>
        <v>Restaurant 100</v>
      </c>
      <c r="G3425" s="2" t="s">
        <v>246</v>
      </c>
      <c r="H3425" s="2" t="str">
        <f t="array" ref="H3425">_xlfn.XLOOKUP(G3425,Food_Menu!A:A,Food_Menu!B:B)</f>
        <v>Food Item 0204</v>
      </c>
      <c r="I3425" s="2"/>
      <c r="J3425" s="2" t="s">
        <v>1142</v>
      </c>
      <c r="K3425" s="2" t="str">
        <f t="array" ref="K3425">_xlfn.XLOOKUP(J3425,Delivery_Partners!A:A,Delivery_Partners!B:B)</f>
        <v>Delivery Partner 059</v>
      </c>
      <c r="L3425" s="3">
        <v>1</v>
      </c>
      <c r="M3425" s="2" t="s">
        <v>101</v>
      </c>
      <c r="N3425" s="2" t="s">
        <v>24</v>
      </c>
      <c r="O3425" s="2"/>
    </row>
    <row r="3426" customHeight="1" spans="1:19">
      <c r="A3426" s="2" t="s">
        <v>5327</v>
      </c>
      <c r="B3426" s="28">
        <v>45698</v>
      </c>
      <c r="C3426" s="2" t="s">
        <v>528</v>
      </c>
      <c r="D3426" s="2" t="str">
        <f t="array" ref="D3426">_xlfn.XLOOKUP(C3426,Customers!A:A,Customers!B:B)</f>
        <v>Customer 0408</v>
      </c>
      <c r="E3426" s="2" t="s">
        <v>1309</v>
      </c>
      <c r="F3426" s="2" t="str">
        <f t="array" ref="F3426">_xlfn.XLOOKUP(E3426,Restaurants!A:A,Restaurants!B:B)</f>
        <v>Restaurant 090</v>
      </c>
      <c r="G3426" s="2" t="s">
        <v>255</v>
      </c>
      <c r="H3426" s="2" t="str">
        <f t="array" ref="H3426">_xlfn.XLOOKUP(G3426,Food_Menu!A:A,Food_Menu!B:B)</f>
        <v>Food Item 0146</v>
      </c>
      <c r="I3426" s="2">
        <f t="array" ref="I3426">_xlfn.XLOOKUP(G3426,Food_Menu!A:A,Food_Menu!D:D)</f>
        <v>580.64</v>
      </c>
      <c r="J3426" s="2" t="s">
        <v>1246</v>
      </c>
      <c r="K3426" s="2" t="str">
        <f t="array" ref="K3426">_xlfn.XLOOKUP(J3426,Delivery_Partners!A:A,Delivery_Partners!B:B)</f>
        <v>Delivery Partner 048</v>
      </c>
      <c r="L3426" s="3">
        <v>2</v>
      </c>
      <c r="M3426" s="2" t="s">
        <v>23</v>
      </c>
      <c r="N3426" s="2" t="s">
        <v>42</v>
      </c>
      <c r="O3426" s="3">
        <v>23</v>
      </c>
      <c r="P3426" s="13">
        <f>I3426*L3426</f>
        <v>1161.28</v>
      </c>
      <c r="Q3426" s="13" t="str">
        <f>IF(O3426="","Not Delivered",IF(O3426&lt;=30,"Fast",IF(O3426&lt;=60,"Normal","Slow")))</f>
        <v>Fast</v>
      </c>
      <c r="S3426" s="21"/>
    </row>
    <row r="3427" hidden="1" customHeight="1" spans="1:19">
      <c r="A3427" s="2" t="s">
        <v>5328</v>
      </c>
      <c r="B3427" s="28">
        <v>46001</v>
      </c>
      <c r="C3427" s="2" t="s">
        <v>2245</v>
      </c>
      <c r="D3427" s="2" t="str">
        <f t="array" ref="D3427">_xlfn.XLOOKUP(C3427,Customers!A:A,Customers!B:B)</f>
        <v>Customer 0749</v>
      </c>
      <c r="E3427" s="2" t="s">
        <v>634</v>
      </c>
      <c r="F3427" s="2" t="str">
        <f t="array" ref="F3427">_xlfn.XLOOKUP(E3427,Restaurants!A:A,Restaurants!B:B)</f>
        <v>Restaurant 087</v>
      </c>
      <c r="G3427" s="2" t="s">
        <v>639</v>
      </c>
      <c r="H3427" s="2" t="str">
        <f t="array" ref="H3427">_xlfn.XLOOKUP(G3427,Food_Menu!A:A,Food_Menu!B:B)</f>
        <v>Food Item 0125</v>
      </c>
      <c r="I3427" s="2"/>
      <c r="J3427" s="2" t="s">
        <v>714</v>
      </c>
      <c r="K3427" s="2" t="str">
        <f t="array" ref="K3427">_xlfn.XLOOKUP(J3427,Delivery_Partners!A:A,Delivery_Partners!B:B)</f>
        <v>Delivery Partner 054</v>
      </c>
      <c r="L3427" s="3">
        <v>1</v>
      </c>
      <c r="M3427" s="2" t="s">
        <v>101</v>
      </c>
      <c r="N3427" s="2" t="s">
        <v>55</v>
      </c>
      <c r="O3427" s="2"/>
    </row>
    <row r="3428" hidden="1" customHeight="1" spans="1:19">
      <c r="A3428" s="2" t="s">
        <v>5329</v>
      </c>
      <c r="B3428" s="29" t="s">
        <v>1566</v>
      </c>
      <c r="C3428" s="2" t="s">
        <v>1076</v>
      </c>
      <c r="D3428" s="2" t="str">
        <f t="array" ref="D3428">_xlfn.XLOOKUP(C3428,Customers!A:A,Customers!B:B)</f>
        <v>Customer 0433</v>
      </c>
      <c r="E3428" s="2" t="s">
        <v>187</v>
      </c>
      <c r="F3428" s="2" t="str">
        <f t="array" ref="F3428">_xlfn.XLOOKUP(E3428,Restaurants!A:A,Restaurants!B:B)</f>
        <v>Restaurant 065</v>
      </c>
      <c r="G3428" s="2" t="s">
        <v>946</v>
      </c>
      <c r="H3428" s="2" t="str">
        <f t="array" ref="H3428">_xlfn.XLOOKUP(G3428,Food_Menu!A:A,Food_Menu!B:B)</f>
        <v>Food Item 0081</v>
      </c>
      <c r="I3428" s="2"/>
      <c r="J3428" s="2" t="s">
        <v>1443</v>
      </c>
      <c r="K3428" s="2" t="str">
        <f t="array" ref="K3428">_xlfn.XLOOKUP(J3428,Delivery_Partners!A:A,Delivery_Partners!B:B)</f>
        <v>Delivery Partner 078</v>
      </c>
      <c r="L3428" s="3">
        <v>1</v>
      </c>
      <c r="M3428" s="2" t="s">
        <v>101</v>
      </c>
      <c r="N3428" s="2" t="s">
        <v>24</v>
      </c>
      <c r="O3428" s="2"/>
    </row>
    <row r="3429" customHeight="1" spans="1:19">
      <c r="A3429" s="2" t="s">
        <v>5330</v>
      </c>
      <c r="B3429" s="29" t="s">
        <v>1206</v>
      </c>
      <c r="C3429" s="2" t="s">
        <v>1043</v>
      </c>
      <c r="D3429" s="2" t="str">
        <f t="array" ref="D3429">_xlfn.XLOOKUP(C3429,Customers!A:A,Customers!B:B)</f>
        <v>Customer 0791</v>
      </c>
      <c r="E3429" s="2" t="s">
        <v>137</v>
      </c>
      <c r="F3429" s="2" t="str">
        <f t="array" ref="F3429">_xlfn.XLOOKUP(E3429,Restaurants!A:A,Restaurants!B:B)</f>
        <v>Restaurant 104</v>
      </c>
      <c r="G3429" s="2" t="s">
        <v>1951</v>
      </c>
      <c r="H3429" s="2" t="str">
        <f t="array" ref="H3429">_xlfn.XLOOKUP(G3429,Food_Menu!A:A,Food_Menu!B:B)</f>
        <v>Food Item 0060</v>
      </c>
      <c r="I3429" s="2">
        <f t="array" ref="I3429">_xlfn.XLOOKUP(G3429,Food_Menu!A:A,Food_Menu!D:D)</f>
        <v>246.78</v>
      </c>
      <c r="J3429" s="2" t="s">
        <v>337</v>
      </c>
      <c r="K3429" s="2" t="str">
        <f t="array" ref="K3429">_xlfn.XLOOKUP(J3429,Delivery_Partners!A:A,Delivery_Partners!B:B)</f>
        <v>Delivery Partner 004</v>
      </c>
      <c r="L3429" s="3">
        <v>4</v>
      </c>
      <c r="M3429" s="2" t="s">
        <v>23</v>
      </c>
      <c r="N3429" s="2" t="s">
        <v>74</v>
      </c>
      <c r="O3429" s="3">
        <v>44</v>
      </c>
      <c r="P3429" s="13">
        <f t="shared" ref="P3429:P3444" si="708">I3429*L3429</f>
        <v>987.12</v>
      </c>
      <c r="Q3429" s="13" t="str">
        <f t="shared" ref="Q3429:Q3444" si="709">IF(O3429="","Not Delivered",IF(O3429&lt;=30,"Fast",IF(O3429&lt;=60,"Normal","Slow")))</f>
        <v>Normal</v>
      </c>
      <c r="S3429" s="21"/>
    </row>
    <row r="3430" customHeight="1" spans="1:19">
      <c r="A3430" s="2" t="s">
        <v>5331</v>
      </c>
      <c r="B3430" s="29" t="s">
        <v>2755</v>
      </c>
      <c r="C3430" s="2" t="s">
        <v>3666</v>
      </c>
      <c r="D3430" s="2" t="str">
        <f t="array" ref="D3430">_xlfn.XLOOKUP(C3430,Customers!A:A,Customers!B:B)</f>
        <v>Customer 0128</v>
      </c>
      <c r="E3430" s="2" t="s">
        <v>807</v>
      </c>
      <c r="F3430" s="2" t="str">
        <f t="array" ref="F3430">_xlfn.XLOOKUP(E3430,Restaurants!A:A,Restaurants!B:B)</f>
        <v>Restaurant 118</v>
      </c>
      <c r="G3430" s="2" t="s">
        <v>631</v>
      </c>
      <c r="H3430" s="2" t="str">
        <f t="array" ref="H3430">_xlfn.XLOOKUP(G3430,Food_Menu!A:A,Food_Menu!B:B)</f>
        <v>Food Item 0121</v>
      </c>
      <c r="I3430" s="2">
        <f t="array" ref="I3430">_xlfn.XLOOKUP(G3430,Food_Menu!A:A,Food_Menu!D:D)</f>
        <v>249.48</v>
      </c>
      <c r="J3430" s="2" t="s">
        <v>801</v>
      </c>
      <c r="K3430" s="2" t="str">
        <f t="array" ref="K3430">_xlfn.XLOOKUP(J3430,Delivery_Partners!A:A,Delivery_Partners!B:B)</f>
        <v>Delivery Partner 096</v>
      </c>
      <c r="L3430" s="3">
        <v>2</v>
      </c>
      <c r="M3430" s="2" t="s">
        <v>23</v>
      </c>
      <c r="N3430" s="2" t="s">
        <v>42</v>
      </c>
      <c r="O3430" s="3">
        <v>31</v>
      </c>
      <c r="P3430" s="13">
        <f t="shared" si="708"/>
        <v>498.96</v>
      </c>
      <c r="Q3430" s="13" t="str">
        <f t="shared" si="709"/>
        <v>Normal</v>
      </c>
      <c r="S3430" s="21"/>
    </row>
    <row r="3431" customHeight="1" spans="1:19">
      <c r="A3431" s="2" t="s">
        <v>5332</v>
      </c>
      <c r="B3431" s="28">
        <v>45998</v>
      </c>
      <c r="C3431" s="2" t="s">
        <v>412</v>
      </c>
      <c r="D3431" s="2" t="str">
        <f t="array" ref="D3431">_xlfn.XLOOKUP(C3431,Customers!A:A,Customers!B:B)</f>
        <v>Customer 0399</v>
      </c>
      <c r="E3431" s="2" t="s">
        <v>721</v>
      </c>
      <c r="F3431" s="2" t="str">
        <f t="array" ref="F3431">_xlfn.XLOOKUP(E3431,Restaurants!A:A,Restaurants!B:B)</f>
        <v>Restaurant 098</v>
      </c>
      <c r="G3431" s="2" t="s">
        <v>72</v>
      </c>
      <c r="H3431" s="2" t="str">
        <f t="array" ref="H3431">_xlfn.XLOOKUP(G3431,Food_Menu!A:A,Food_Menu!B:B)</f>
        <v>Food Item 0198</v>
      </c>
      <c r="I3431" s="2">
        <f t="array" ref="I3431">_xlfn.XLOOKUP(G3431,Food_Menu!A:A,Food_Menu!D:D)</f>
        <v>221.88</v>
      </c>
      <c r="J3431" s="2" t="s">
        <v>808</v>
      </c>
      <c r="K3431" s="2" t="str">
        <f t="array" ref="K3431">_xlfn.XLOOKUP(J3431,Delivery_Partners!A:A,Delivery_Partners!B:B)</f>
        <v>Delivery Partner 153</v>
      </c>
      <c r="L3431" s="3">
        <v>2</v>
      </c>
      <c r="M3431" s="2" t="s">
        <v>23</v>
      </c>
      <c r="N3431" s="2" t="s">
        <v>24</v>
      </c>
      <c r="O3431" s="3">
        <v>23</v>
      </c>
      <c r="P3431" s="13">
        <f t="shared" si="708"/>
        <v>443.76</v>
      </c>
      <c r="Q3431" s="13" t="str">
        <f t="shared" si="709"/>
        <v>Fast</v>
      </c>
      <c r="S3431" s="21"/>
    </row>
    <row r="3432" customHeight="1" spans="1:19">
      <c r="A3432" s="2" t="s">
        <v>5333</v>
      </c>
      <c r="B3432" s="29" t="s">
        <v>677</v>
      </c>
      <c r="C3432" s="2" t="s">
        <v>4402</v>
      </c>
      <c r="D3432" s="2" t="str">
        <f t="array" ref="D3432">_xlfn.XLOOKUP(C3432,Customers!A:A,Customers!B:B)</f>
        <v>Customer 0832</v>
      </c>
      <c r="E3432" s="2" t="s">
        <v>1060</v>
      </c>
      <c r="F3432" s="2" t="str">
        <f t="array" ref="F3432">_xlfn.XLOOKUP(E3432,Restaurants!A:A,Restaurants!B:B)</f>
        <v>Restaurant 042</v>
      </c>
      <c r="G3432" s="2" t="s">
        <v>363</v>
      </c>
      <c r="H3432" s="2" t="str">
        <f t="array" ref="H3432">_xlfn.XLOOKUP(G3432,Food_Menu!A:A,Food_Menu!B:B)</f>
        <v>Food Item 0102</v>
      </c>
      <c r="I3432" s="2">
        <f t="array" ref="I3432">_xlfn.XLOOKUP(G3432,Food_Menu!A:A,Food_Menu!D:D)</f>
        <v>630.13</v>
      </c>
      <c r="J3432" s="2" t="s">
        <v>1443</v>
      </c>
      <c r="K3432" s="2" t="str">
        <f t="array" ref="K3432">_xlfn.XLOOKUP(J3432,Delivery_Partners!A:A,Delivery_Partners!B:B)</f>
        <v>Delivery Partner 078</v>
      </c>
      <c r="L3432" s="3">
        <v>1</v>
      </c>
      <c r="M3432" s="2" t="s">
        <v>23</v>
      </c>
      <c r="N3432" s="2" t="s">
        <v>55</v>
      </c>
      <c r="O3432" s="3">
        <v>47</v>
      </c>
      <c r="P3432" s="13">
        <f t="shared" si="708"/>
        <v>630.13</v>
      </c>
      <c r="Q3432" s="13" t="str">
        <f t="shared" si="709"/>
        <v>Normal</v>
      </c>
      <c r="S3432" s="21"/>
    </row>
    <row r="3433" customHeight="1" spans="1:19">
      <c r="A3433" s="2" t="s">
        <v>5334</v>
      </c>
      <c r="B3433" s="29" t="s">
        <v>2371</v>
      </c>
      <c r="C3433" s="2" t="s">
        <v>3538</v>
      </c>
      <c r="D3433" s="2" t="str">
        <f t="array" ref="D3433">_xlfn.XLOOKUP(C3433,Customers!A:A,Customers!B:B)</f>
        <v>Customer 0566</v>
      </c>
      <c r="E3433" s="2" t="s">
        <v>984</v>
      </c>
      <c r="F3433" s="2" t="str">
        <f t="array" ref="F3433">_xlfn.XLOOKUP(E3433,Restaurants!A:A,Restaurants!B:B)</f>
        <v>Restaurant 034</v>
      </c>
      <c r="G3433" s="2" t="s">
        <v>728</v>
      </c>
      <c r="H3433" s="2" t="str">
        <f t="array" ref="H3433">_xlfn.XLOOKUP(G3433,Food_Menu!A:A,Food_Menu!B:B)</f>
        <v>Food Item 0027</v>
      </c>
      <c r="I3433" s="2">
        <f t="array" ref="I3433">_xlfn.XLOOKUP(G3433,Food_Menu!A:A,Food_Menu!D:D)</f>
        <v>364.02</v>
      </c>
      <c r="J3433" s="2" t="s">
        <v>900</v>
      </c>
      <c r="K3433" s="2" t="str">
        <f t="array" ref="K3433">_xlfn.XLOOKUP(J3433,Delivery_Partners!A:A,Delivery_Partners!B:B)</f>
        <v>Delivery Partner 015</v>
      </c>
      <c r="L3433" s="3">
        <v>1</v>
      </c>
      <c r="M3433" s="2" t="s">
        <v>23</v>
      </c>
      <c r="N3433" s="2" t="s">
        <v>24</v>
      </c>
      <c r="O3433" s="3">
        <v>25</v>
      </c>
      <c r="P3433" s="13">
        <f t="shared" si="708"/>
        <v>364.02</v>
      </c>
      <c r="Q3433" s="13" t="str">
        <f t="shared" si="709"/>
        <v>Fast</v>
      </c>
      <c r="S3433" s="21"/>
    </row>
    <row r="3434" customHeight="1" spans="1:19">
      <c r="A3434" s="2" t="s">
        <v>5335</v>
      </c>
      <c r="B3434" s="29" t="s">
        <v>1544</v>
      </c>
      <c r="C3434" s="2" t="s">
        <v>3090</v>
      </c>
      <c r="D3434" s="2" t="str">
        <f t="array" ref="D3434">_xlfn.XLOOKUP(C3434,Customers!A:A,Customers!B:B)</f>
        <v>Customer 0857</v>
      </c>
      <c r="E3434" s="2" t="s">
        <v>350</v>
      </c>
      <c r="F3434" s="2" t="str">
        <f t="array" ref="F3434">_xlfn.XLOOKUP(E3434,Restaurants!A:A,Restaurants!B:B)</f>
        <v>Restaurant 001</v>
      </c>
      <c r="G3434" s="2" t="s">
        <v>587</v>
      </c>
      <c r="H3434" s="2" t="str">
        <f t="array" ref="H3434">_xlfn.XLOOKUP(G3434,Food_Menu!A:A,Food_Menu!B:B)</f>
        <v>Food Item 0107</v>
      </c>
      <c r="I3434" s="2">
        <f t="array" ref="I3434">_xlfn.XLOOKUP(G3434,Food_Menu!A:A,Food_Menu!D:D)</f>
        <v>548.61</v>
      </c>
      <c r="J3434" s="2" t="s">
        <v>718</v>
      </c>
      <c r="K3434" s="2" t="str">
        <f t="array" ref="K3434">_xlfn.XLOOKUP(J3434,Delivery_Partners!A:A,Delivery_Partners!B:B)</f>
        <v>Delivery Partner 071</v>
      </c>
      <c r="L3434" s="3">
        <v>3</v>
      </c>
      <c r="M3434" s="2" t="s">
        <v>23</v>
      </c>
      <c r="N3434" s="2" t="s">
        <v>24</v>
      </c>
      <c r="O3434" s="3">
        <v>37</v>
      </c>
      <c r="P3434" s="13">
        <f t="shared" si="708"/>
        <v>1645.83</v>
      </c>
      <c r="Q3434" s="13" t="str">
        <f t="shared" si="709"/>
        <v>Normal</v>
      </c>
      <c r="S3434" s="21"/>
    </row>
    <row r="3435" customHeight="1" spans="1:19">
      <c r="A3435" s="2" t="s">
        <v>5336</v>
      </c>
      <c r="B3435" s="29" t="s">
        <v>2582</v>
      </c>
      <c r="C3435" s="2" t="s">
        <v>740</v>
      </c>
      <c r="D3435" s="2" t="str">
        <f t="array" ref="D3435">_xlfn.XLOOKUP(C3435,Customers!A:A,Customers!B:B)</f>
        <v>Customer 0764</v>
      </c>
      <c r="E3435" s="2" t="s">
        <v>224</v>
      </c>
      <c r="F3435" s="2" t="str">
        <f t="array" ref="F3435">_xlfn.XLOOKUP(E3435,Restaurants!A:A,Restaurants!B:B)</f>
        <v>Restaurant 120</v>
      </c>
      <c r="G3435" s="2" t="s">
        <v>841</v>
      </c>
      <c r="H3435" s="2" t="str">
        <f t="array" ref="H3435">_xlfn.XLOOKUP(G3435,Food_Menu!A:A,Food_Menu!B:B)</f>
        <v>Food Item 0022</v>
      </c>
      <c r="I3435" s="2">
        <f t="array" ref="I3435">_xlfn.XLOOKUP(G3435,Food_Menu!A:A,Food_Menu!D:D)</f>
        <v>395.32</v>
      </c>
      <c r="J3435" s="2" t="s">
        <v>1120</v>
      </c>
      <c r="K3435" s="2" t="str">
        <f t="array" ref="K3435">_xlfn.XLOOKUP(J3435,Delivery_Partners!A:A,Delivery_Partners!B:B)</f>
        <v>Delivery Partner 061</v>
      </c>
      <c r="L3435" s="3">
        <v>2</v>
      </c>
      <c r="M3435" s="2" t="s">
        <v>23</v>
      </c>
      <c r="N3435" s="2" t="s">
        <v>24</v>
      </c>
      <c r="O3435" s="3">
        <v>50</v>
      </c>
      <c r="P3435" s="13">
        <f t="shared" si="708"/>
        <v>790.64</v>
      </c>
      <c r="Q3435" s="13" t="str">
        <f t="shared" si="709"/>
        <v>Normal</v>
      </c>
      <c r="S3435" s="21"/>
    </row>
    <row r="3436" customHeight="1" spans="1:19">
      <c r="A3436" s="2" t="s">
        <v>5337</v>
      </c>
      <c r="B3436" s="29" t="s">
        <v>1872</v>
      </c>
      <c r="C3436" s="2" t="s">
        <v>2300</v>
      </c>
      <c r="D3436" s="2" t="str">
        <f t="array" ref="D3436">_xlfn.XLOOKUP(C3436,Customers!A:A,Customers!B:B)</f>
        <v>Customer 0395</v>
      </c>
      <c r="E3436" s="2" t="s">
        <v>121</v>
      </c>
      <c r="F3436" s="2" t="str">
        <f t="array" ref="F3436">_xlfn.XLOOKUP(E3436,Restaurants!A:A,Restaurants!B:B)</f>
        <v>Restaurant 088</v>
      </c>
      <c r="G3436" s="2" t="s">
        <v>1083</v>
      </c>
      <c r="H3436" s="2" t="str">
        <f t="array" ref="H3436">_xlfn.XLOOKUP(G3436,Food_Menu!A:A,Food_Menu!B:B)</f>
        <v>Food Item 0206</v>
      </c>
      <c r="I3436" s="2">
        <f t="array" ref="I3436">_xlfn.XLOOKUP(G3436,Food_Menu!A:A,Food_Menu!D:D)</f>
        <v>635.73</v>
      </c>
      <c r="J3436" s="2" t="s">
        <v>643</v>
      </c>
      <c r="K3436" s="2" t="str">
        <f t="array" ref="K3436">_xlfn.XLOOKUP(J3436,Delivery_Partners!A:A,Delivery_Partners!B:B)</f>
        <v>Delivery Partner 107</v>
      </c>
      <c r="L3436" s="3">
        <v>2</v>
      </c>
      <c r="M3436" s="2" t="s">
        <v>23</v>
      </c>
      <c r="N3436" s="2" t="s">
        <v>24</v>
      </c>
      <c r="O3436" s="3">
        <v>26</v>
      </c>
      <c r="P3436" s="13">
        <f t="shared" si="708"/>
        <v>1271.46</v>
      </c>
      <c r="Q3436" s="13" t="str">
        <f t="shared" si="709"/>
        <v>Fast</v>
      </c>
      <c r="S3436" s="21"/>
    </row>
    <row r="3437" customHeight="1" spans="1:19">
      <c r="A3437" s="2" t="s">
        <v>5338</v>
      </c>
      <c r="B3437" s="28">
        <v>45779</v>
      </c>
      <c r="C3437" s="2" t="s">
        <v>2888</v>
      </c>
      <c r="D3437" s="2" t="str">
        <f t="array" ref="D3437">_xlfn.XLOOKUP(C3437,Customers!A:A,Customers!B:B)</f>
        <v>Customer 0514</v>
      </c>
      <c r="E3437" s="2" t="s">
        <v>298</v>
      </c>
      <c r="F3437" s="2" t="str">
        <f t="array" ref="F3437">_xlfn.XLOOKUP(E3437,Restaurants!A:A,Restaurants!B:B)</f>
        <v>Restaurant 113</v>
      </c>
      <c r="G3437" s="2" t="s">
        <v>144</v>
      </c>
      <c r="H3437" s="2" t="str">
        <f t="array" ref="H3437">_xlfn.XLOOKUP(G3437,Food_Menu!A:A,Food_Menu!B:B)</f>
        <v>Food Item 0118</v>
      </c>
      <c r="I3437" s="2">
        <f t="array" ref="I3437">_xlfn.XLOOKUP(G3437,Food_Menu!A:A,Food_Menu!D:D)</f>
        <v>301.92</v>
      </c>
      <c r="J3437" s="2" t="s">
        <v>68</v>
      </c>
      <c r="K3437" s="2" t="str">
        <f t="array" ref="K3437">_xlfn.XLOOKUP(J3437,Delivery_Partners!A:A,Delivery_Partners!B:B)</f>
        <v>Delivery Partner 046</v>
      </c>
      <c r="L3437" s="3">
        <v>2</v>
      </c>
      <c r="M3437" s="2" t="s">
        <v>23</v>
      </c>
      <c r="N3437" s="2" t="s">
        <v>24</v>
      </c>
      <c r="O3437" s="3">
        <v>34</v>
      </c>
      <c r="P3437" s="13">
        <f t="shared" si="708"/>
        <v>603.84</v>
      </c>
      <c r="Q3437" s="13" t="str">
        <f t="shared" si="709"/>
        <v>Normal</v>
      </c>
      <c r="S3437" s="21"/>
    </row>
    <row r="3438" customHeight="1" spans="1:19">
      <c r="A3438" s="2" t="s">
        <v>5339</v>
      </c>
      <c r="B3438" s="29" t="s">
        <v>1384</v>
      </c>
      <c r="C3438" s="2" t="s">
        <v>2499</v>
      </c>
      <c r="D3438" s="2" t="str">
        <f t="array" ref="D3438">_xlfn.XLOOKUP(C3438,Customers!A:A,Customers!B:B)</f>
        <v>Customer 1158</v>
      </c>
      <c r="E3438" s="2" t="s">
        <v>358</v>
      </c>
      <c r="F3438" s="2" t="str">
        <f t="array" ref="F3438">_xlfn.XLOOKUP(E3438,Restaurants!A:A,Restaurants!B:B)</f>
        <v>Restaurant 095</v>
      </c>
      <c r="G3438" s="2" t="s">
        <v>835</v>
      </c>
      <c r="H3438" s="2" t="str">
        <f t="array" ref="H3438">_xlfn.XLOOKUP(G3438,Food_Menu!A:A,Food_Menu!B:B)</f>
        <v>Food Item 0048</v>
      </c>
      <c r="I3438" s="2">
        <f t="array" ref="I3438">_xlfn.XLOOKUP(G3438,Food_Menu!A:A,Food_Menu!D:D)</f>
        <v>226.31</v>
      </c>
      <c r="J3438" s="2" t="s">
        <v>679</v>
      </c>
      <c r="K3438" s="2" t="str">
        <f t="array" ref="K3438">_xlfn.XLOOKUP(J3438,Delivery_Partners!A:A,Delivery_Partners!B:B)</f>
        <v>Delivery Partner 055</v>
      </c>
      <c r="L3438" s="3">
        <v>1</v>
      </c>
      <c r="M3438" s="2" t="s">
        <v>23</v>
      </c>
      <c r="N3438" s="2" t="s">
        <v>24</v>
      </c>
      <c r="O3438" s="3">
        <v>30</v>
      </c>
      <c r="P3438" s="13">
        <f t="shared" si="708"/>
        <v>226.31</v>
      </c>
      <c r="Q3438" s="13" t="str">
        <f t="shared" si="709"/>
        <v>Fast</v>
      </c>
      <c r="S3438" s="21"/>
    </row>
    <row r="3439" customHeight="1" spans="1:19">
      <c r="A3439" s="2" t="s">
        <v>5340</v>
      </c>
      <c r="B3439" s="28">
        <v>45873</v>
      </c>
      <c r="C3439" s="2" t="s">
        <v>3430</v>
      </c>
      <c r="D3439" s="2" t="str">
        <f t="array" ref="D3439">_xlfn.XLOOKUP(C3439,Customers!A:A,Customers!B:B)</f>
        <v>Customer 1155</v>
      </c>
      <c r="E3439" s="2" t="s">
        <v>289</v>
      </c>
      <c r="F3439" s="2" t="str">
        <f t="array" ref="F3439">_xlfn.XLOOKUP(E3439,Restaurants!A:A,Restaurants!B:B)</f>
        <v>Restaurant 052</v>
      </c>
      <c r="G3439" s="2" t="s">
        <v>377</v>
      </c>
      <c r="H3439" s="2" t="str">
        <f t="array" ref="H3439">_xlfn.XLOOKUP(G3439,Food_Menu!A:A,Food_Menu!B:B)</f>
        <v>Food Item 0138</v>
      </c>
      <c r="I3439" s="2">
        <f t="array" ref="I3439">_xlfn.XLOOKUP(G3439,Food_Menu!A:A,Food_Menu!D:D)</f>
        <v>153.3</v>
      </c>
      <c r="J3439" s="2" t="s">
        <v>127</v>
      </c>
      <c r="K3439" s="2" t="str">
        <f t="array" ref="K3439">_xlfn.XLOOKUP(J3439,Delivery_Partners!A:A,Delivery_Partners!B:B)</f>
        <v>Delivery Partner 134</v>
      </c>
      <c r="L3439" s="3">
        <v>2</v>
      </c>
      <c r="M3439" s="2" t="s">
        <v>23</v>
      </c>
      <c r="N3439" s="2" t="s">
        <v>55</v>
      </c>
      <c r="O3439" s="3">
        <v>37</v>
      </c>
      <c r="P3439" s="13">
        <f t="shared" si="708"/>
        <v>306.6</v>
      </c>
      <c r="Q3439" s="13" t="str">
        <f t="shared" si="709"/>
        <v>Normal</v>
      </c>
      <c r="S3439" s="21"/>
    </row>
    <row r="3440" customHeight="1" spans="1:19">
      <c r="A3440" s="2" t="s">
        <v>5341</v>
      </c>
      <c r="B3440" s="28">
        <v>45875</v>
      </c>
      <c r="C3440" s="2" t="s">
        <v>1934</v>
      </c>
      <c r="D3440" s="2" t="str">
        <f t="array" ref="D3440">_xlfn.XLOOKUP(C3440,Customers!A:A,Customers!B:B)</f>
        <v>Customer 0043</v>
      </c>
      <c r="E3440" s="2" t="s">
        <v>93</v>
      </c>
      <c r="F3440" s="2" t="str">
        <f t="array" ref="F3440">_xlfn.XLOOKUP(E3440,Restaurants!A:A,Restaurants!B:B)</f>
        <v>Restaurant 018</v>
      </c>
      <c r="G3440" s="2" t="s">
        <v>1318</v>
      </c>
      <c r="H3440" s="2" t="str">
        <f t="array" ref="H3440">_xlfn.XLOOKUP(G3440,Food_Menu!A:A,Food_Menu!B:B)</f>
        <v>Food Item 0119</v>
      </c>
      <c r="I3440" s="2">
        <f t="array" ref="I3440">_xlfn.XLOOKUP(G3440,Food_Menu!A:A,Food_Menu!D:D)</f>
        <v>220.83</v>
      </c>
      <c r="J3440" s="2" t="s">
        <v>1196</v>
      </c>
      <c r="K3440" s="2" t="str">
        <f t="array" ref="K3440">_xlfn.XLOOKUP(J3440,Delivery_Partners!A:A,Delivery_Partners!B:B)</f>
        <v>Delivery Partner 032</v>
      </c>
      <c r="L3440" s="3">
        <v>1</v>
      </c>
      <c r="M3440" s="2" t="s">
        <v>23</v>
      </c>
      <c r="N3440" s="2" t="s">
        <v>55</v>
      </c>
      <c r="O3440" s="3">
        <v>34</v>
      </c>
      <c r="P3440" s="13">
        <f t="shared" si="708"/>
        <v>220.83</v>
      </c>
      <c r="Q3440" s="13" t="str">
        <f t="shared" si="709"/>
        <v>Normal</v>
      </c>
      <c r="S3440" s="21"/>
    </row>
    <row r="3441" customHeight="1" spans="1:19">
      <c r="A3441" s="2" t="s">
        <v>5342</v>
      </c>
      <c r="B3441" s="28">
        <v>45723</v>
      </c>
      <c r="C3441" s="2" t="s">
        <v>2917</v>
      </c>
      <c r="D3441" s="2" t="str">
        <f t="array" ref="D3441">_xlfn.XLOOKUP(C3441,Customers!A:A,Customers!B:B)</f>
        <v>Customer 0847</v>
      </c>
      <c r="E3441" s="2" t="s">
        <v>747</v>
      </c>
      <c r="F3441" s="2" t="str">
        <f t="array" ref="F3441">_xlfn.XLOOKUP(E3441,Restaurants!A:A,Restaurants!B:B)</f>
        <v>Restaurant 006</v>
      </c>
      <c r="G3441" s="2" t="s">
        <v>1100</v>
      </c>
      <c r="H3441" s="2" t="str">
        <f t="array" ref="H3441">_xlfn.XLOOKUP(G3441,Food_Menu!A:A,Food_Menu!B:B)</f>
        <v>Food Item 0113</v>
      </c>
      <c r="I3441" s="2">
        <f t="array" ref="I3441">_xlfn.XLOOKUP(G3441,Food_Menu!A:A,Food_Menu!D:D)</f>
        <v>545.03</v>
      </c>
      <c r="J3441" s="2" t="s">
        <v>723</v>
      </c>
      <c r="K3441" s="2" t="str">
        <f t="array" ref="K3441">_xlfn.XLOOKUP(J3441,Delivery_Partners!A:A,Delivery_Partners!B:B)</f>
        <v>Delivery Partner 168</v>
      </c>
      <c r="L3441" s="3">
        <v>1</v>
      </c>
      <c r="M3441" s="2" t="s">
        <v>23</v>
      </c>
      <c r="N3441" s="2" t="s">
        <v>24</v>
      </c>
      <c r="O3441" s="3">
        <v>46</v>
      </c>
      <c r="P3441" s="13">
        <f t="shared" si="708"/>
        <v>545.03</v>
      </c>
      <c r="Q3441" s="13" t="str">
        <f t="shared" si="709"/>
        <v>Normal</v>
      </c>
      <c r="S3441" s="21"/>
    </row>
    <row r="3442" customHeight="1" spans="1:19">
      <c r="A3442" s="2" t="s">
        <v>5343</v>
      </c>
      <c r="B3442" s="29" t="s">
        <v>403</v>
      </c>
      <c r="C3442" s="2" t="s">
        <v>1341</v>
      </c>
      <c r="D3442" s="2" t="str">
        <f t="array" ref="D3442">_xlfn.XLOOKUP(C3442,Customers!A:A,Customers!B:B)</f>
        <v>Customer 0590</v>
      </c>
      <c r="E3442" s="2" t="s">
        <v>655</v>
      </c>
      <c r="F3442" s="2" t="str">
        <f t="array" ref="F3442">_xlfn.XLOOKUP(E3442,Restaurants!A:A,Restaurants!B:B)</f>
        <v>Restaurant 096</v>
      </c>
      <c r="G3442" s="2" t="s">
        <v>1794</v>
      </c>
      <c r="H3442" s="2" t="str">
        <f t="array" ref="H3442">_xlfn.XLOOKUP(G3442,Food_Menu!A:A,Food_Menu!B:B)</f>
        <v>Food Item 0131</v>
      </c>
      <c r="I3442" s="2">
        <f t="array" ref="I3442">_xlfn.XLOOKUP(G3442,Food_Menu!A:A,Food_Menu!D:D)</f>
        <v>201.22</v>
      </c>
      <c r="J3442" s="2" t="s">
        <v>714</v>
      </c>
      <c r="K3442" s="2" t="str">
        <f t="array" ref="K3442">_xlfn.XLOOKUP(J3442,Delivery_Partners!A:A,Delivery_Partners!B:B)</f>
        <v>Delivery Partner 054</v>
      </c>
      <c r="L3442" s="3">
        <v>1</v>
      </c>
      <c r="M3442" s="2" t="s">
        <v>23</v>
      </c>
      <c r="N3442" s="2" t="s">
        <v>24</v>
      </c>
      <c r="O3442" s="3">
        <v>28</v>
      </c>
      <c r="P3442" s="13">
        <f t="shared" si="708"/>
        <v>201.22</v>
      </c>
      <c r="Q3442" s="13" t="str">
        <f t="shared" si="709"/>
        <v>Fast</v>
      </c>
      <c r="S3442" s="21"/>
    </row>
    <row r="3443" customHeight="1" spans="1:19">
      <c r="A3443" s="2" t="s">
        <v>5344</v>
      </c>
      <c r="B3443" s="28">
        <v>45844</v>
      </c>
      <c r="C3443" s="2" t="s">
        <v>3754</v>
      </c>
      <c r="D3443" s="2" t="str">
        <f t="array" ref="D3443">_xlfn.XLOOKUP(C3443,Customers!A:A,Customers!B:B)</f>
        <v>Customer 0002</v>
      </c>
      <c r="E3443" s="2" t="s">
        <v>66</v>
      </c>
      <c r="F3443" s="2" t="str">
        <f t="array" ref="F3443">_xlfn.XLOOKUP(E3443,Restaurants!A:A,Restaurants!B:B)</f>
        <v>Restaurant 037</v>
      </c>
      <c r="G3443" s="2" t="s">
        <v>53</v>
      </c>
      <c r="H3443" s="2" t="str">
        <f t="array" ref="H3443">_xlfn.XLOOKUP(G3443,Food_Menu!A:A,Food_Menu!B:B)</f>
        <v>Food Item 0205</v>
      </c>
      <c r="I3443" s="2">
        <f t="array" ref="I3443">_xlfn.XLOOKUP(G3443,Food_Menu!A:A,Food_Menu!D:D)</f>
        <v>175.36</v>
      </c>
      <c r="J3443" s="2" t="s">
        <v>327</v>
      </c>
      <c r="K3443" s="2" t="str">
        <f t="array" ref="K3443">_xlfn.XLOOKUP(J3443,Delivery_Partners!A:A,Delivery_Partners!B:B)</f>
        <v>Delivery Partner 148</v>
      </c>
      <c r="L3443" s="3">
        <v>1</v>
      </c>
      <c r="M3443" s="2" t="s">
        <v>23</v>
      </c>
      <c r="N3443" s="2" t="s">
        <v>24</v>
      </c>
      <c r="O3443" s="3">
        <v>50</v>
      </c>
      <c r="P3443" s="13">
        <f t="shared" si="708"/>
        <v>175.36</v>
      </c>
      <c r="Q3443" s="13" t="str">
        <f t="shared" si="709"/>
        <v>Normal</v>
      </c>
      <c r="S3443" s="21"/>
    </row>
    <row r="3444" customHeight="1" spans="1:19">
      <c r="A3444" s="2" t="s">
        <v>5345</v>
      </c>
      <c r="B3444" s="29" t="s">
        <v>743</v>
      </c>
      <c r="C3444" s="2" t="s">
        <v>1398</v>
      </c>
      <c r="D3444" s="2" t="str">
        <f t="array" ref="D3444">_xlfn.XLOOKUP(C3444,Customers!A:A,Customers!B:B)</f>
        <v>Customer 0761</v>
      </c>
      <c r="E3444" s="2" t="s">
        <v>532</v>
      </c>
      <c r="F3444" s="2" t="str">
        <f t="array" ref="F3444">_xlfn.XLOOKUP(E3444,Restaurants!A:A,Restaurants!B:B)</f>
        <v>Restaurant 046</v>
      </c>
      <c r="G3444" s="2" t="s">
        <v>94</v>
      </c>
      <c r="H3444" s="2" t="str">
        <f t="array" ref="H3444">_xlfn.XLOOKUP(G3444,Food_Menu!A:A,Food_Menu!B:B)</f>
        <v>Food Item 0189</v>
      </c>
      <c r="I3444" s="2">
        <f t="array" ref="I3444">_xlfn.XLOOKUP(G3444,Food_Menu!A:A,Food_Menu!D:D)</f>
        <v>612.77</v>
      </c>
      <c r="J3444" s="2" t="s">
        <v>900</v>
      </c>
      <c r="K3444" s="2" t="str">
        <f t="array" ref="K3444">_xlfn.XLOOKUP(J3444,Delivery_Partners!A:A,Delivery_Partners!B:B)</f>
        <v>Delivery Partner 015</v>
      </c>
      <c r="L3444" s="3">
        <v>1</v>
      </c>
      <c r="M3444" s="2" t="s">
        <v>23</v>
      </c>
      <c r="N3444" s="2" t="s">
        <v>24</v>
      </c>
      <c r="O3444" s="3">
        <v>54</v>
      </c>
      <c r="P3444" s="13">
        <f t="shared" si="708"/>
        <v>612.77</v>
      </c>
      <c r="Q3444" s="13" t="str">
        <f t="shared" si="709"/>
        <v>Normal</v>
      </c>
      <c r="S3444" s="21"/>
    </row>
    <row r="3445" hidden="1" customHeight="1" spans="1:19">
      <c r="A3445" s="2" t="s">
        <v>5346</v>
      </c>
      <c r="B3445" s="29" t="s">
        <v>821</v>
      </c>
      <c r="C3445" s="2" t="s">
        <v>219</v>
      </c>
      <c r="D3445" s="2" t="str">
        <f t="array" ref="D3445">_xlfn.XLOOKUP(C3445,Customers!A:A,Customers!B:B)</f>
        <v>Customer 0028</v>
      </c>
      <c r="E3445" s="2" t="s">
        <v>245</v>
      </c>
      <c r="F3445" s="2" t="str">
        <f t="array" ref="F3445">_xlfn.XLOOKUP(E3445,Restaurants!A:A,Restaurants!B:B)</f>
        <v>Restaurant 101</v>
      </c>
      <c r="G3445" s="2" t="s">
        <v>359</v>
      </c>
      <c r="H3445" s="2" t="str">
        <f t="array" ref="H3445">_xlfn.XLOOKUP(G3445,Food_Menu!A:A,Food_Menu!B:B)</f>
        <v>Food Item 0058</v>
      </c>
      <c r="I3445" s="2"/>
      <c r="J3445" s="2" t="s">
        <v>347</v>
      </c>
      <c r="K3445" s="2" t="str">
        <f t="array" ref="K3445">_xlfn.XLOOKUP(J3445,Delivery_Partners!A:A,Delivery_Partners!B:B)</f>
        <v>Delivery Partner 058</v>
      </c>
      <c r="L3445" s="3">
        <v>1</v>
      </c>
      <c r="M3445" s="2" t="s">
        <v>189</v>
      </c>
      <c r="N3445" s="2" t="s">
        <v>55</v>
      </c>
      <c r="O3445" s="2"/>
    </row>
    <row r="3446" customHeight="1" spans="1:19">
      <c r="A3446" s="2" t="s">
        <v>5347</v>
      </c>
      <c r="B3446" s="29" t="s">
        <v>730</v>
      </c>
      <c r="C3446" s="2" t="s">
        <v>1879</v>
      </c>
      <c r="D3446" s="2" t="str">
        <f t="array" ref="D3446">_xlfn.XLOOKUP(C3446,Customers!A:A,Customers!B:B)</f>
        <v>Customer 0383</v>
      </c>
      <c r="E3446" s="2" t="s">
        <v>797</v>
      </c>
      <c r="F3446" s="2" t="str">
        <f t="array" ref="F3446">_xlfn.XLOOKUP(E3446,Restaurants!A:A,Restaurants!B:B)</f>
        <v>Restaurant 058</v>
      </c>
      <c r="G3446" s="2" t="s">
        <v>1475</v>
      </c>
      <c r="H3446" s="2" t="str">
        <f t="array" ref="H3446">_xlfn.XLOOKUP(G3446,Food_Menu!A:A,Food_Menu!B:B)</f>
        <v>Food Item 0053</v>
      </c>
      <c r="I3446" s="2">
        <f t="array" ref="I3446">_xlfn.XLOOKUP(G3446,Food_Menu!A:A,Food_Menu!D:D)</f>
        <v>308.97</v>
      </c>
      <c r="J3446" s="2" t="s">
        <v>236</v>
      </c>
      <c r="K3446" s="2" t="str">
        <f t="array" ref="K3446">_xlfn.XLOOKUP(J3446,Delivery_Partners!A:A,Delivery_Partners!B:B)</f>
        <v>Delivery Partner 068</v>
      </c>
      <c r="L3446" s="3">
        <v>1</v>
      </c>
      <c r="M3446" s="2" t="s">
        <v>23</v>
      </c>
      <c r="N3446" s="2" t="s">
        <v>55</v>
      </c>
      <c r="O3446" s="3">
        <v>26</v>
      </c>
      <c r="P3446" s="13">
        <f t="shared" ref="P3446:P3447" si="710">I3446*L3446</f>
        <v>308.97</v>
      </c>
      <c r="Q3446" s="13" t="str">
        <f t="shared" ref="Q3446:Q3447" si="711">IF(O3446="","Not Delivered",IF(O3446&lt;=30,"Fast",IF(O3446&lt;=60,"Normal","Slow")))</f>
        <v>Fast</v>
      </c>
      <c r="S3446" s="21"/>
    </row>
    <row r="3447" customHeight="1" spans="1:19">
      <c r="A3447" s="2" t="s">
        <v>5348</v>
      </c>
      <c r="B3447" s="28">
        <v>45819</v>
      </c>
      <c r="C3447" s="2" t="s">
        <v>2552</v>
      </c>
      <c r="D3447" s="2" t="str">
        <f t="array" ref="D3447">_xlfn.XLOOKUP(C3447,Customers!A:A,Customers!B:B)</f>
        <v>Customer 0829</v>
      </c>
      <c r="E3447" s="2" t="s">
        <v>706</v>
      </c>
      <c r="F3447" s="2" t="str">
        <f t="array" ref="F3447">_xlfn.XLOOKUP(E3447,Restaurants!A:A,Restaurants!B:B)</f>
        <v>Restaurant 115</v>
      </c>
      <c r="G3447" s="2" t="s">
        <v>785</v>
      </c>
      <c r="H3447" s="2" t="str">
        <f t="array" ref="H3447">_xlfn.XLOOKUP(G3447,Food_Menu!A:A,Food_Menu!B:B)</f>
        <v>Food Item 0218</v>
      </c>
      <c r="I3447" s="2">
        <f t="array" ref="I3447">_xlfn.XLOOKUP(G3447,Food_Menu!A:A,Food_Menu!D:D)</f>
        <v>579.55</v>
      </c>
      <c r="J3447" s="2" t="s">
        <v>443</v>
      </c>
      <c r="K3447" s="2" t="str">
        <f t="array" ref="K3447">_xlfn.XLOOKUP(J3447,Delivery_Partners!A:A,Delivery_Partners!B:B)</f>
        <v>Delivery Partner 083</v>
      </c>
      <c r="L3447" s="3">
        <v>3</v>
      </c>
      <c r="M3447" s="2" t="s">
        <v>23</v>
      </c>
      <c r="N3447" s="2" t="s">
        <v>24</v>
      </c>
      <c r="O3447" s="3">
        <v>35</v>
      </c>
      <c r="P3447" s="13">
        <f t="shared" si="710"/>
        <v>1738.65</v>
      </c>
      <c r="Q3447" s="13" t="str">
        <f t="shared" si="711"/>
        <v>Normal</v>
      </c>
      <c r="S3447" s="21"/>
    </row>
    <row r="3448" hidden="1" customHeight="1" spans="1:19">
      <c r="A3448" s="2" t="s">
        <v>5349</v>
      </c>
      <c r="B3448" s="28">
        <v>45910</v>
      </c>
      <c r="C3448" s="2" t="s">
        <v>1401</v>
      </c>
      <c r="D3448" s="2" t="str">
        <f t="array" ref="D3448">_xlfn.XLOOKUP(C3448,Customers!A:A,Customers!B:B)</f>
        <v>Customer 0976</v>
      </c>
      <c r="E3448" s="2" t="s">
        <v>157</v>
      </c>
      <c r="F3448" s="2" t="str">
        <f t="array" ref="F3448">_xlfn.XLOOKUP(E3448,Restaurants!A:A,Restaurants!B:B)</f>
        <v>Restaurant 066</v>
      </c>
      <c r="G3448" s="2" t="s">
        <v>426</v>
      </c>
      <c r="H3448" s="2" t="str">
        <f t="array" ref="H3448">_xlfn.XLOOKUP(G3448,Food_Menu!A:A,Food_Menu!B:B)</f>
        <v>Food Item 0142</v>
      </c>
      <c r="I3448" s="2"/>
      <c r="J3448" s="2" t="s">
        <v>29</v>
      </c>
      <c r="K3448" s="2" t="str">
        <f t="array" ref="K3448">_xlfn.XLOOKUP(J3448,Delivery_Partners!A:A,Delivery_Partners!B:B)</f>
        <v>Delivery Partner 017</v>
      </c>
      <c r="L3448" s="3">
        <v>3</v>
      </c>
      <c r="M3448" s="2" t="s">
        <v>101</v>
      </c>
      <c r="N3448" s="2" t="s">
        <v>55</v>
      </c>
      <c r="O3448" s="2"/>
    </row>
    <row r="3449" hidden="1" customHeight="1" spans="1:19">
      <c r="A3449" s="2" t="s">
        <v>5350</v>
      </c>
      <c r="B3449" s="29" t="s">
        <v>483</v>
      </c>
      <c r="C3449" s="2" t="s">
        <v>934</v>
      </c>
      <c r="D3449" s="2" t="str">
        <f t="array" ref="D3449">_xlfn.XLOOKUP(C3449,Customers!A:A,Customers!B:B)</f>
        <v>Customer 0496</v>
      </c>
      <c r="E3449" s="2" t="s">
        <v>1711</v>
      </c>
      <c r="F3449" s="2" t="str">
        <f t="array" ref="F3449">_xlfn.XLOOKUP(E3449,Restaurants!A:A,Restaurants!B:B)</f>
        <v>Restaurant 100</v>
      </c>
      <c r="G3449" s="2" t="s">
        <v>240</v>
      </c>
      <c r="H3449" s="2" t="str">
        <f t="array" ref="H3449">_xlfn.XLOOKUP(G3449,Food_Menu!A:A,Food_Menu!B:B)</f>
        <v>Food Item 0005</v>
      </c>
      <c r="I3449" s="2"/>
      <c r="J3449" s="2" t="s">
        <v>173</v>
      </c>
      <c r="K3449" s="2" t="str">
        <f t="array" ref="K3449">_xlfn.XLOOKUP(J3449,Delivery_Partners!A:A,Delivery_Partners!B:B)</f>
        <v>Delivery Partner 045</v>
      </c>
      <c r="L3449" s="3">
        <v>1</v>
      </c>
      <c r="M3449" s="2" t="s">
        <v>101</v>
      </c>
      <c r="N3449" s="2" t="s">
        <v>24</v>
      </c>
      <c r="O3449" s="2"/>
    </row>
    <row r="3450" customHeight="1" spans="1:19">
      <c r="A3450" s="2" t="s">
        <v>5351</v>
      </c>
      <c r="B3450" s="28">
        <v>45842</v>
      </c>
      <c r="C3450" s="2" t="s">
        <v>3705</v>
      </c>
      <c r="D3450" s="2" t="str">
        <f t="array" ref="D3450">_xlfn.XLOOKUP(C3450,Customers!A:A,Customers!B:B)</f>
        <v>Customer 0971</v>
      </c>
      <c r="E3450" s="2" t="s">
        <v>1031</v>
      </c>
      <c r="F3450" s="2" t="str">
        <f t="array" ref="F3450">_xlfn.XLOOKUP(E3450,Restaurants!A:A,Restaurants!B:B)</f>
        <v>Restaurant 016</v>
      </c>
      <c r="G3450" s="2" t="s">
        <v>751</v>
      </c>
      <c r="H3450" s="2" t="str">
        <f t="array" ref="H3450">_xlfn.XLOOKUP(G3450,Food_Menu!A:A,Food_Menu!B:B)</f>
        <v>Food Item 0117</v>
      </c>
      <c r="I3450" s="2">
        <f t="array" ref="I3450">_xlfn.XLOOKUP(G3450,Food_Menu!A:A,Food_Menu!D:D)</f>
        <v>279.52</v>
      </c>
      <c r="J3450" s="2" t="s">
        <v>1698</v>
      </c>
      <c r="K3450" s="2" t="str">
        <f t="array" ref="K3450">_xlfn.XLOOKUP(J3450,Delivery_Partners!A:A,Delivery_Partners!B:B)</f>
        <v>Delivery Partner 158</v>
      </c>
      <c r="L3450" s="3">
        <v>1</v>
      </c>
      <c r="M3450" s="2" t="s">
        <v>23</v>
      </c>
      <c r="N3450" s="2" t="s">
        <v>24</v>
      </c>
      <c r="O3450" s="3">
        <v>34</v>
      </c>
      <c r="P3450" s="13">
        <f t="shared" ref="P3450:P3455" si="712">I3450*L3450</f>
        <v>279.52</v>
      </c>
      <c r="Q3450" s="13" t="str">
        <f t="shared" ref="Q3450:Q3455" si="713">IF(O3450="","Not Delivered",IF(O3450&lt;=30,"Fast",IF(O3450&lt;=60,"Normal","Slow")))</f>
        <v>Normal</v>
      </c>
      <c r="S3450" s="21"/>
    </row>
    <row r="3451" customHeight="1" spans="1:19">
      <c r="A3451" s="2" t="s">
        <v>5352</v>
      </c>
      <c r="B3451" s="28">
        <v>45962</v>
      </c>
      <c r="C3451" s="2" t="s">
        <v>513</v>
      </c>
      <c r="D3451" s="2" t="str">
        <f t="array" ref="D3451">_xlfn.XLOOKUP(C3451,Customers!A:A,Customers!B:B)</f>
        <v>Customer 1008</v>
      </c>
      <c r="E3451" s="2" t="s">
        <v>669</v>
      </c>
      <c r="F3451" s="2" t="str">
        <f t="array" ref="F3451">_xlfn.XLOOKUP(E3451,Restaurants!A:A,Restaurants!B:B)</f>
        <v>Restaurant 048</v>
      </c>
      <c r="G3451" s="2" t="s">
        <v>728</v>
      </c>
      <c r="H3451" s="2" t="str">
        <f t="array" ref="H3451">_xlfn.XLOOKUP(G3451,Food_Menu!A:A,Food_Menu!B:B)</f>
        <v>Food Item 0027</v>
      </c>
      <c r="I3451" s="2">
        <f t="array" ref="I3451">_xlfn.XLOOKUP(G3451,Food_Menu!A:A,Food_Menu!D:D)</f>
        <v>364.02</v>
      </c>
      <c r="J3451" s="2" t="s">
        <v>107</v>
      </c>
      <c r="K3451" s="2" t="str">
        <f t="array" ref="K3451">_xlfn.XLOOKUP(J3451,Delivery_Partners!A:A,Delivery_Partners!B:B)</f>
        <v>Delivery Partner 167</v>
      </c>
      <c r="L3451" s="3">
        <v>3</v>
      </c>
      <c r="M3451" s="2" t="s">
        <v>23</v>
      </c>
      <c r="N3451" s="2" t="s">
        <v>55</v>
      </c>
      <c r="O3451" s="3">
        <v>52</v>
      </c>
      <c r="P3451" s="13">
        <f t="shared" si="712"/>
        <v>1092.06</v>
      </c>
      <c r="Q3451" s="13" t="str">
        <f t="shared" si="713"/>
        <v>Normal</v>
      </c>
      <c r="S3451" s="21"/>
    </row>
    <row r="3452" customHeight="1" spans="1:19">
      <c r="A3452" s="2" t="s">
        <v>5353</v>
      </c>
      <c r="B3452" s="29" t="s">
        <v>1417</v>
      </c>
      <c r="C3452" s="2" t="s">
        <v>585</v>
      </c>
      <c r="D3452" s="2" t="str">
        <f t="array" ref="D3452">_xlfn.XLOOKUP(C3452,Customers!A:A,Customers!B:B)</f>
        <v>Customer 0538</v>
      </c>
      <c r="E3452" s="2" t="s">
        <v>451</v>
      </c>
      <c r="F3452" s="2" t="str">
        <f t="array" ref="F3452">_xlfn.XLOOKUP(E3452,Restaurants!A:A,Restaurants!B:B)</f>
        <v>Restaurant 022</v>
      </c>
      <c r="G3452" s="2" t="s">
        <v>969</v>
      </c>
      <c r="H3452" s="2" t="str">
        <f t="array" ref="H3452">_xlfn.XLOOKUP(G3452,Food_Menu!A:A,Food_Menu!B:B)</f>
        <v>Food Item 0007</v>
      </c>
      <c r="I3452" s="2">
        <f t="array" ref="I3452">_xlfn.XLOOKUP(G3452,Food_Menu!A:A,Food_Menu!D:D)</f>
        <v>210.13</v>
      </c>
      <c r="J3452" s="2" t="s">
        <v>2141</v>
      </c>
      <c r="K3452" s="2" t="str">
        <f t="array" ref="K3452">_xlfn.XLOOKUP(J3452,Delivery_Partners!A:A,Delivery_Partners!B:B)</f>
        <v>Delivery Partner 080</v>
      </c>
      <c r="L3452" s="3">
        <v>1</v>
      </c>
      <c r="M3452" s="2" t="s">
        <v>23</v>
      </c>
      <c r="N3452" s="2" t="s">
        <v>55</v>
      </c>
      <c r="O3452" s="3">
        <v>36</v>
      </c>
      <c r="P3452" s="13">
        <f t="shared" si="712"/>
        <v>210.13</v>
      </c>
      <c r="Q3452" s="13" t="str">
        <f t="shared" si="713"/>
        <v>Normal</v>
      </c>
      <c r="S3452" s="21"/>
    </row>
    <row r="3453" customHeight="1" spans="1:19">
      <c r="A3453" s="2" t="s">
        <v>5354</v>
      </c>
      <c r="B3453" s="29" t="s">
        <v>411</v>
      </c>
      <c r="C3453" s="2" t="s">
        <v>1511</v>
      </c>
      <c r="D3453" s="2" t="str">
        <f t="array" ref="D3453">_xlfn.XLOOKUP(C3453,Customers!A:A,Customers!B:B)</f>
        <v>Customer 0208</v>
      </c>
      <c r="E3453" s="2" t="s">
        <v>335</v>
      </c>
      <c r="F3453" s="2" t="str">
        <f t="array" ref="F3453">_xlfn.XLOOKUP(E3453,Restaurants!A:A,Restaurants!B:B)</f>
        <v>Restaurant 007</v>
      </c>
      <c r="G3453" s="2" t="s">
        <v>1498</v>
      </c>
      <c r="H3453" s="2" t="str">
        <f t="array" ref="H3453">_xlfn.XLOOKUP(G3453,Food_Menu!A:A,Food_Menu!B:B)</f>
        <v>Food Item 0041</v>
      </c>
      <c r="I3453" s="2">
        <f t="array" ref="I3453">_xlfn.XLOOKUP(G3453,Food_Menu!A:A,Food_Menu!D:D)</f>
        <v>514.31</v>
      </c>
      <c r="J3453" s="2" t="s">
        <v>389</v>
      </c>
      <c r="K3453" s="2" t="str">
        <f t="array" ref="K3453">_xlfn.XLOOKUP(J3453,Delivery_Partners!A:A,Delivery_Partners!B:B)</f>
        <v>Delivery Partner 022</v>
      </c>
      <c r="L3453" s="3">
        <v>2</v>
      </c>
      <c r="M3453" s="2" t="s">
        <v>23</v>
      </c>
      <c r="N3453" s="2" t="s">
        <v>55</v>
      </c>
      <c r="O3453" s="3">
        <v>36</v>
      </c>
      <c r="P3453" s="13">
        <f t="shared" si="712"/>
        <v>1028.62</v>
      </c>
      <c r="Q3453" s="13" t="str">
        <f t="shared" si="713"/>
        <v>Normal</v>
      </c>
      <c r="S3453" s="21"/>
    </row>
    <row r="3454" customHeight="1" spans="1:19">
      <c r="A3454" s="2" t="s">
        <v>5355</v>
      </c>
      <c r="B3454" s="28">
        <v>45881</v>
      </c>
      <c r="C3454" s="2" t="s">
        <v>2297</v>
      </c>
      <c r="D3454" s="2" t="str">
        <f t="array" ref="D3454">_xlfn.XLOOKUP(C3454,Customers!A:A,Customers!B:B)</f>
        <v>Customer 0792</v>
      </c>
      <c r="E3454" s="2" t="s">
        <v>372</v>
      </c>
      <c r="F3454" s="2" t="str">
        <f t="array" ref="F3454">_xlfn.XLOOKUP(E3454,Restaurants!A:A,Restaurants!B:B)</f>
        <v>Restaurant 119</v>
      </c>
      <c r="G3454" s="2" t="s">
        <v>28</v>
      </c>
      <c r="H3454" s="2" t="str">
        <f t="array" ref="H3454">_xlfn.XLOOKUP(G3454,Food_Menu!A:A,Food_Menu!B:B)</f>
        <v>Food Item 0057</v>
      </c>
      <c r="I3454" s="2">
        <f t="array" ref="I3454">_xlfn.XLOOKUP(G3454,Food_Menu!A:A,Food_Menu!D:D)</f>
        <v>302.55</v>
      </c>
      <c r="J3454" s="2" t="s">
        <v>2409</v>
      </c>
      <c r="K3454" s="2" t="str">
        <f t="array" ref="K3454">_xlfn.XLOOKUP(J3454,Delivery_Partners!A:A,Delivery_Partners!B:B)</f>
        <v>Delivery Partner 050</v>
      </c>
      <c r="L3454" s="3">
        <v>1</v>
      </c>
      <c r="M3454" s="2" t="s">
        <v>23</v>
      </c>
      <c r="N3454" s="2" t="s">
        <v>42</v>
      </c>
      <c r="O3454" s="3">
        <v>31</v>
      </c>
      <c r="P3454" s="13">
        <f t="shared" si="712"/>
        <v>302.55</v>
      </c>
      <c r="Q3454" s="13" t="str">
        <f t="shared" si="713"/>
        <v>Normal</v>
      </c>
      <c r="S3454" s="21"/>
    </row>
    <row r="3455" customHeight="1" spans="1:19">
      <c r="A3455" s="2" t="s">
        <v>5356</v>
      </c>
      <c r="B3455" s="29" t="s">
        <v>1639</v>
      </c>
      <c r="C3455" s="2" t="s">
        <v>2220</v>
      </c>
      <c r="D3455" s="2" t="str">
        <f t="array" ref="D3455">_xlfn.XLOOKUP(C3455,Customers!A:A,Customers!B:B)</f>
        <v>Customer 0017</v>
      </c>
      <c r="E3455" s="2" t="s">
        <v>578</v>
      </c>
      <c r="F3455" s="2" t="str">
        <f t="array" ref="F3455">_xlfn.XLOOKUP(E3455,Restaurants!A:A,Restaurants!B:B)</f>
        <v>Restaurant 063</v>
      </c>
      <c r="G3455" s="2" t="s">
        <v>1554</v>
      </c>
      <c r="H3455" s="2" t="str">
        <f t="array" ref="H3455">_xlfn.XLOOKUP(G3455,Food_Menu!A:A,Food_Menu!B:B)</f>
        <v>Food Item 0018</v>
      </c>
      <c r="I3455" s="2">
        <f t="array" ref="I3455">_xlfn.XLOOKUP(G3455,Food_Menu!A:A,Food_Menu!D:D)</f>
        <v>648.66</v>
      </c>
      <c r="J3455" s="2" t="s">
        <v>541</v>
      </c>
      <c r="K3455" s="2" t="str">
        <f t="array" ref="K3455">_xlfn.XLOOKUP(J3455,Delivery_Partners!A:A,Delivery_Partners!B:B)</f>
        <v>Delivery Partner 172</v>
      </c>
      <c r="L3455" s="3">
        <v>2</v>
      </c>
      <c r="M3455" s="2" t="s">
        <v>23</v>
      </c>
      <c r="N3455" s="2" t="s">
        <v>24</v>
      </c>
      <c r="O3455" s="3">
        <v>32</v>
      </c>
      <c r="P3455" s="13">
        <f t="shared" si="712"/>
        <v>1297.32</v>
      </c>
      <c r="Q3455" s="13" t="str">
        <f t="shared" si="713"/>
        <v>Normal</v>
      </c>
      <c r="S3455" s="21"/>
    </row>
    <row r="3456" hidden="1" customHeight="1" spans="1:19">
      <c r="A3456" s="2" t="s">
        <v>5357</v>
      </c>
      <c r="B3456" s="29" t="s">
        <v>353</v>
      </c>
      <c r="C3456" s="2" t="s">
        <v>1021</v>
      </c>
      <c r="D3456" s="2" t="str">
        <f t="array" ref="D3456">_xlfn.XLOOKUP(C3456,Customers!A:A,Customers!B:B)</f>
        <v>Customer 1072</v>
      </c>
      <c r="E3456" s="2" t="s">
        <v>46</v>
      </c>
      <c r="F3456" s="2" t="str">
        <f t="array" ref="F3456">_xlfn.XLOOKUP(E3456,Restaurants!A:A,Restaurants!B:B)</f>
        <v>Restaurant 043</v>
      </c>
      <c r="G3456" s="2" t="s">
        <v>868</v>
      </c>
      <c r="H3456" s="2" t="str">
        <f t="array" ref="H3456">_xlfn.XLOOKUP(G3456,Food_Menu!A:A,Food_Menu!B:B)</f>
        <v>Food Item 0184</v>
      </c>
      <c r="I3456" s="2"/>
      <c r="J3456" s="2" t="s">
        <v>267</v>
      </c>
      <c r="K3456" s="2" t="str">
        <f t="array" ref="K3456">_xlfn.XLOOKUP(J3456,Delivery_Partners!A:A,Delivery_Partners!B:B)</f>
        <v>Delivery Partner 166</v>
      </c>
      <c r="L3456" s="3">
        <v>1</v>
      </c>
      <c r="M3456" s="2" t="s">
        <v>101</v>
      </c>
      <c r="N3456" s="2" t="s">
        <v>74</v>
      </c>
      <c r="O3456" s="2"/>
    </row>
    <row r="3457" hidden="1" customHeight="1" spans="1:19">
      <c r="A3457" s="2" t="s">
        <v>5358</v>
      </c>
      <c r="B3457" s="29" t="s">
        <v>1823</v>
      </c>
      <c r="C3457" s="2" t="s">
        <v>1102</v>
      </c>
      <c r="D3457" s="2" t="str">
        <f t="array" ref="D3457">_xlfn.XLOOKUP(C3457,Customers!A:A,Customers!B:B)</f>
        <v>Customer 0466</v>
      </c>
      <c r="E3457" s="2" t="s">
        <v>532</v>
      </c>
      <c r="F3457" s="2" t="str">
        <f t="array" ref="F3457">_xlfn.XLOOKUP(E3457,Restaurants!A:A,Restaurants!B:B)</f>
        <v>Restaurant 046</v>
      </c>
      <c r="G3457" s="2" t="s">
        <v>1192</v>
      </c>
      <c r="H3457" s="2" t="str">
        <f t="array" ref="H3457">_xlfn.XLOOKUP(G3457,Food_Menu!A:A,Food_Menu!B:B)</f>
        <v>Food Item 0097</v>
      </c>
      <c r="I3457" s="2"/>
      <c r="J3457" s="2" t="s">
        <v>811</v>
      </c>
      <c r="K3457" s="2" t="str">
        <f t="array" ref="K3457">_xlfn.XLOOKUP(J3457,Delivery_Partners!A:A,Delivery_Partners!B:B)</f>
        <v>Delivery Partner 147</v>
      </c>
      <c r="L3457" s="3">
        <v>2</v>
      </c>
      <c r="M3457" s="2" t="s">
        <v>101</v>
      </c>
      <c r="N3457" s="2" t="s">
        <v>74</v>
      </c>
      <c r="O3457" s="2"/>
    </row>
    <row r="3458" customHeight="1" spans="1:19">
      <c r="A3458" s="2" t="s">
        <v>5359</v>
      </c>
      <c r="B3458" s="29" t="s">
        <v>837</v>
      </c>
      <c r="C3458" s="2" t="s">
        <v>3686</v>
      </c>
      <c r="D3458" s="2" t="str">
        <f t="array" ref="D3458">_xlfn.XLOOKUP(C3458,Customers!A:A,Customers!B:B)</f>
        <v>Customer 0913</v>
      </c>
      <c r="E3458" s="2" t="s">
        <v>230</v>
      </c>
      <c r="F3458" s="2" t="str">
        <f t="array" ref="F3458">_xlfn.XLOOKUP(E3458,Restaurants!A:A,Restaurants!B:B)</f>
        <v>Restaurant 029</v>
      </c>
      <c r="G3458" s="2" t="s">
        <v>1180</v>
      </c>
      <c r="H3458" s="2" t="str">
        <f t="array" ref="H3458">_xlfn.XLOOKUP(G3458,Food_Menu!A:A,Food_Menu!B:B)</f>
        <v>Food Item 0122</v>
      </c>
      <c r="I3458" s="2">
        <f t="array" ref="I3458">_xlfn.XLOOKUP(G3458,Food_Menu!A:A,Food_Menu!D:D)</f>
        <v>199.81</v>
      </c>
      <c r="J3458" s="2" t="s">
        <v>159</v>
      </c>
      <c r="K3458" s="2" t="str">
        <f t="array" ref="K3458">_xlfn.XLOOKUP(J3458,Delivery_Partners!A:A,Delivery_Partners!B:B)</f>
        <v>Delivery Partner 156</v>
      </c>
      <c r="L3458" s="3">
        <v>1</v>
      </c>
      <c r="M3458" s="2" t="s">
        <v>23</v>
      </c>
      <c r="N3458" s="2" t="s">
        <v>24</v>
      </c>
      <c r="O3458" s="3">
        <v>47</v>
      </c>
      <c r="P3458" s="13">
        <f>I3458*L3458</f>
        <v>199.81</v>
      </c>
      <c r="Q3458" s="13" t="str">
        <f>IF(O3458="","Not Delivered",IF(O3458&lt;=30,"Fast",IF(O3458&lt;=60,"Normal","Slow")))</f>
        <v>Normal</v>
      </c>
      <c r="S3458" s="21"/>
    </row>
    <row r="3459" hidden="1" customHeight="1" spans="1:19">
      <c r="A3459" s="2" t="s">
        <v>5360</v>
      </c>
      <c r="B3459" s="29" t="s">
        <v>2484</v>
      </c>
      <c r="C3459" s="2" t="s">
        <v>1338</v>
      </c>
      <c r="D3459" s="2" t="str">
        <f t="array" ref="D3459">_xlfn.XLOOKUP(C3459,Customers!A:A,Customers!B:B)</f>
        <v>Customer 0884</v>
      </c>
      <c r="E3459" s="2" t="s">
        <v>871</v>
      </c>
      <c r="F3459" s="2" t="str">
        <f t="array" ref="F3459">_xlfn.XLOOKUP(E3459,Restaurants!A:A,Restaurants!B:B)</f>
        <v>Restaurant 015</v>
      </c>
      <c r="G3459" s="2" t="s">
        <v>856</v>
      </c>
      <c r="H3459" s="2" t="str">
        <f t="array" ref="H3459">_xlfn.XLOOKUP(G3459,Food_Menu!A:A,Food_Menu!B:B)</f>
        <v>Food Item 0191</v>
      </c>
      <c r="I3459" s="2"/>
      <c r="J3459" s="2" t="s">
        <v>1045</v>
      </c>
      <c r="K3459" s="2" t="str">
        <f t="array" ref="K3459">_xlfn.XLOOKUP(J3459,Delivery_Partners!A:A,Delivery_Partners!B:B)</f>
        <v>Delivery Partner 129</v>
      </c>
      <c r="L3459" s="3">
        <v>1</v>
      </c>
      <c r="M3459" s="2" t="s">
        <v>101</v>
      </c>
      <c r="N3459" s="2" t="s">
        <v>74</v>
      </c>
      <c r="O3459" s="2"/>
    </row>
    <row r="3460" customHeight="1" spans="1:19">
      <c r="A3460" s="2" t="s">
        <v>5361</v>
      </c>
      <c r="B3460" s="28">
        <v>45902</v>
      </c>
      <c r="C3460" s="2" t="s">
        <v>2520</v>
      </c>
      <c r="D3460" s="2" t="str">
        <f t="array" ref="D3460">_xlfn.XLOOKUP(C3460,Customers!A:A,Customers!B:B)</f>
        <v>Customer 0568</v>
      </c>
      <c r="E3460" s="2" t="s">
        <v>738</v>
      </c>
      <c r="F3460" s="2" t="str">
        <f t="array" ref="F3460">_xlfn.XLOOKUP(E3460,Restaurants!A:A,Restaurants!B:B)</f>
        <v>Restaurant 110</v>
      </c>
      <c r="G3460" s="2" t="s">
        <v>1040</v>
      </c>
      <c r="H3460" s="2" t="str">
        <f t="array" ref="H3460">_xlfn.XLOOKUP(G3460,Food_Menu!A:A,Food_Menu!B:B)</f>
        <v>Food Item 0185</v>
      </c>
      <c r="I3460" s="2">
        <f t="array" ref="I3460">_xlfn.XLOOKUP(G3460,Food_Menu!A:A,Food_Menu!D:D)</f>
        <v>565.74</v>
      </c>
      <c r="J3460" s="2" t="s">
        <v>597</v>
      </c>
      <c r="K3460" s="2" t="str">
        <f t="array" ref="K3460">_xlfn.XLOOKUP(J3460,Delivery_Partners!A:A,Delivery_Partners!B:B)</f>
        <v>Delivery Partner 113</v>
      </c>
      <c r="L3460" s="3">
        <v>1</v>
      </c>
      <c r="M3460" s="2" t="s">
        <v>23</v>
      </c>
      <c r="N3460" s="2" t="s">
        <v>24</v>
      </c>
      <c r="O3460" s="3">
        <v>28</v>
      </c>
      <c r="P3460" s="13">
        <f t="shared" ref="P3460:P3468" si="714">I3460*L3460</f>
        <v>565.74</v>
      </c>
      <c r="Q3460" s="13" t="str">
        <f t="shared" ref="Q3460:Q3468" si="715">IF(O3460="","Not Delivered",IF(O3460&lt;=30,"Fast",IF(O3460&lt;=60,"Normal","Slow")))</f>
        <v>Fast</v>
      </c>
      <c r="S3460" s="21"/>
    </row>
    <row r="3461" customHeight="1" spans="1:19">
      <c r="A3461" s="2" t="s">
        <v>5362</v>
      </c>
      <c r="B3461" s="29" t="s">
        <v>2442</v>
      </c>
      <c r="C3461" s="2" t="s">
        <v>2341</v>
      </c>
      <c r="D3461" s="2" t="str">
        <f t="array" ref="D3461">_xlfn.XLOOKUP(C3461,Customers!A:A,Customers!B:B)</f>
        <v>Customer 1167</v>
      </c>
      <c r="E3461" s="2" t="s">
        <v>71</v>
      </c>
      <c r="F3461" s="2" t="str">
        <f t="array" ref="F3461">_xlfn.XLOOKUP(E3461,Restaurants!A:A,Restaurants!B:B)</f>
        <v>Restaurant 013</v>
      </c>
      <c r="G3461" s="2" t="s">
        <v>2703</v>
      </c>
      <c r="H3461" s="2" t="str">
        <f t="array" ref="H3461">_xlfn.XLOOKUP(G3461,Food_Menu!A:A,Food_Menu!B:B)</f>
        <v>Food Item 0181</v>
      </c>
      <c r="I3461" s="2">
        <f t="array" ref="I3461">_xlfn.XLOOKUP(G3461,Food_Menu!A:A,Food_Menu!D:D)</f>
        <v>574.53</v>
      </c>
      <c r="J3461" s="2" t="s">
        <v>341</v>
      </c>
      <c r="K3461" s="2" t="str">
        <f t="array" ref="K3461">_xlfn.XLOOKUP(J3461,Delivery_Partners!A:A,Delivery_Partners!B:B)</f>
        <v>Delivery Partner 140</v>
      </c>
      <c r="L3461" s="3">
        <v>1</v>
      </c>
      <c r="M3461" s="2" t="s">
        <v>23</v>
      </c>
      <c r="N3461" s="2" t="s">
        <v>74</v>
      </c>
      <c r="O3461" s="3">
        <v>49</v>
      </c>
      <c r="P3461" s="13">
        <f t="shared" si="714"/>
        <v>574.53</v>
      </c>
      <c r="Q3461" s="13" t="str">
        <f t="shared" si="715"/>
        <v>Normal</v>
      </c>
      <c r="S3461" s="21"/>
    </row>
    <row r="3462" customHeight="1" spans="1:19">
      <c r="A3462" s="2" t="s">
        <v>5363</v>
      </c>
      <c r="B3462" s="29" t="s">
        <v>325</v>
      </c>
      <c r="C3462" s="2" t="s">
        <v>288</v>
      </c>
      <c r="D3462" s="2" t="str">
        <f t="array" ref="D3462">_xlfn.XLOOKUP(C3462,Customers!A:A,Customers!B:B)</f>
        <v>Customer 0956</v>
      </c>
      <c r="E3462" s="2" t="s">
        <v>275</v>
      </c>
      <c r="F3462" s="2" t="str">
        <f t="array" ref="F3462">_xlfn.XLOOKUP(E3462,Restaurants!A:A,Restaurants!B:B)</f>
        <v>Restaurant 047</v>
      </c>
      <c r="G3462" s="2" t="s">
        <v>722</v>
      </c>
      <c r="H3462" s="2" t="str">
        <f t="array" ref="H3462">_xlfn.XLOOKUP(G3462,Food_Menu!A:A,Food_Menu!B:B)</f>
        <v>Food Item 0044</v>
      </c>
      <c r="I3462" s="2">
        <f t="array" ref="I3462">_xlfn.XLOOKUP(G3462,Food_Menu!A:A,Food_Menu!D:D)</f>
        <v>334.07</v>
      </c>
      <c r="J3462" s="2" t="s">
        <v>448</v>
      </c>
      <c r="K3462" s="2" t="str">
        <f t="array" ref="K3462">_xlfn.XLOOKUP(J3462,Delivery_Partners!A:A,Delivery_Partners!B:B)</f>
        <v>Delivery Partner 117</v>
      </c>
      <c r="L3462" s="3">
        <v>4</v>
      </c>
      <c r="M3462" s="2" t="s">
        <v>23</v>
      </c>
      <c r="N3462" s="2" t="s">
        <v>74</v>
      </c>
      <c r="O3462" s="3">
        <v>48</v>
      </c>
      <c r="P3462" s="13">
        <f t="shared" si="714"/>
        <v>1336.28</v>
      </c>
      <c r="Q3462" s="13" t="str">
        <f t="shared" si="715"/>
        <v>Normal</v>
      </c>
      <c r="S3462" s="21"/>
    </row>
    <row r="3463" customHeight="1" spans="1:19">
      <c r="A3463" s="2" t="s">
        <v>5364</v>
      </c>
      <c r="B3463" s="29" t="s">
        <v>1532</v>
      </c>
      <c r="C3463" s="2" t="s">
        <v>5365</v>
      </c>
      <c r="D3463" s="2" t="str">
        <f t="array" ref="D3463">_xlfn.XLOOKUP(C3463,Customers!A:A,Customers!B:B)</f>
        <v>Customer 1061</v>
      </c>
      <c r="E3463" s="2" t="s">
        <v>60</v>
      </c>
      <c r="F3463" s="2" t="str">
        <f t="array" ref="F3463">_xlfn.XLOOKUP(E3463,Restaurants!A:A,Restaurants!B:B)</f>
        <v>Restaurant 019</v>
      </c>
      <c r="G3463" s="2" t="s">
        <v>920</v>
      </c>
      <c r="H3463" s="2" t="str">
        <f t="array" ref="H3463">_xlfn.XLOOKUP(G3463,Food_Menu!A:A,Food_Menu!B:B)</f>
        <v>Food Item 0164</v>
      </c>
      <c r="I3463" s="2">
        <f t="array" ref="I3463">_xlfn.XLOOKUP(G3463,Food_Menu!A:A,Food_Menu!D:D)</f>
        <v>389.25</v>
      </c>
      <c r="J3463" s="2" t="s">
        <v>583</v>
      </c>
      <c r="K3463" s="2" t="str">
        <f t="array" ref="K3463">_xlfn.XLOOKUP(J3463,Delivery_Partners!A:A,Delivery_Partners!B:B)</f>
        <v>Delivery Partner 062</v>
      </c>
      <c r="L3463" s="3">
        <v>1</v>
      </c>
      <c r="M3463" s="2" t="s">
        <v>23</v>
      </c>
      <c r="N3463" s="2" t="s">
        <v>24</v>
      </c>
      <c r="O3463" s="3">
        <v>45</v>
      </c>
      <c r="P3463" s="13">
        <f t="shared" si="714"/>
        <v>389.25</v>
      </c>
      <c r="Q3463" s="13" t="str">
        <f t="shared" si="715"/>
        <v>Normal</v>
      </c>
      <c r="S3463" s="21"/>
    </row>
    <row r="3464" customHeight="1" spans="1:19">
      <c r="A3464" s="2" t="s">
        <v>5366</v>
      </c>
      <c r="B3464" s="29" t="s">
        <v>419</v>
      </c>
      <c r="C3464" s="2" t="s">
        <v>778</v>
      </c>
      <c r="D3464" s="2" t="str">
        <f t="array" ref="D3464">_xlfn.XLOOKUP(C3464,Customers!A:A,Customers!B:B)</f>
        <v>Customer 0113</v>
      </c>
      <c r="E3464" s="2" t="s">
        <v>1292</v>
      </c>
      <c r="F3464" s="2" t="str">
        <f t="array" ref="F3464">_xlfn.XLOOKUP(E3464,Restaurants!A:A,Restaurants!B:B)</f>
        <v>Restaurant 112</v>
      </c>
      <c r="G3464" s="2" t="s">
        <v>221</v>
      </c>
      <c r="H3464" s="2" t="str">
        <f t="array" ref="H3464">_xlfn.XLOOKUP(G3464,Food_Menu!A:A,Food_Menu!B:B)</f>
        <v>Food Item 0220</v>
      </c>
      <c r="I3464" s="2">
        <f t="array" ref="I3464">_xlfn.XLOOKUP(G3464,Food_Menu!A:A,Food_Menu!D:D)</f>
        <v>194.15</v>
      </c>
      <c r="J3464" s="2" t="s">
        <v>735</v>
      </c>
      <c r="K3464" s="2" t="str">
        <f t="array" ref="K3464">_xlfn.XLOOKUP(J3464,Delivery_Partners!A:A,Delivery_Partners!B:B)</f>
        <v>Delivery Partner 116</v>
      </c>
      <c r="L3464" s="3">
        <v>1</v>
      </c>
      <c r="M3464" s="2" t="s">
        <v>23</v>
      </c>
      <c r="N3464" s="2" t="s">
        <v>24</v>
      </c>
      <c r="O3464" s="3">
        <v>27</v>
      </c>
      <c r="P3464" s="13">
        <f t="shared" si="714"/>
        <v>194.15</v>
      </c>
      <c r="Q3464" s="13" t="str">
        <f t="shared" si="715"/>
        <v>Fast</v>
      </c>
      <c r="S3464" s="21"/>
    </row>
    <row r="3465" customHeight="1" spans="1:19">
      <c r="A3465" s="2" t="s">
        <v>5367</v>
      </c>
      <c r="B3465" s="29" t="s">
        <v>1635</v>
      </c>
      <c r="C3465" s="2" t="s">
        <v>4273</v>
      </c>
      <c r="D3465" s="2" t="str">
        <f t="array" ref="D3465">_xlfn.XLOOKUP(C3465,Customers!A:A,Customers!B:B)</f>
        <v>Customer 0581</v>
      </c>
      <c r="E3465" s="2" t="s">
        <v>702</v>
      </c>
      <c r="F3465" s="2" t="str">
        <f t="array" ref="F3465">_xlfn.XLOOKUP(E3465,Restaurants!A:A,Restaurants!B:B)</f>
        <v>Restaurant 025</v>
      </c>
      <c r="G3465" s="2" t="s">
        <v>1749</v>
      </c>
      <c r="H3465" s="2" t="str">
        <f t="array" ref="H3465">_xlfn.XLOOKUP(G3465,Food_Menu!A:A,Food_Menu!B:B)</f>
        <v>Food Item 0002</v>
      </c>
      <c r="I3465" s="2">
        <f t="array" ref="I3465">_xlfn.XLOOKUP(G3465,Food_Menu!A:A,Food_Menu!D:D)</f>
        <v>89.4</v>
      </c>
      <c r="J3465" s="2" t="s">
        <v>714</v>
      </c>
      <c r="K3465" s="2" t="str">
        <f t="array" ref="K3465">_xlfn.XLOOKUP(J3465,Delivery_Partners!A:A,Delivery_Partners!B:B)</f>
        <v>Delivery Partner 054</v>
      </c>
      <c r="L3465" s="3">
        <v>2</v>
      </c>
      <c r="M3465" s="2" t="s">
        <v>23</v>
      </c>
      <c r="N3465" s="2" t="s">
        <v>55</v>
      </c>
      <c r="O3465" s="3">
        <v>34</v>
      </c>
      <c r="P3465" s="13">
        <f t="shared" si="714"/>
        <v>178.8</v>
      </c>
      <c r="Q3465" s="13" t="str">
        <f t="shared" si="715"/>
        <v>Normal</v>
      </c>
      <c r="S3465" s="21"/>
    </row>
    <row r="3466" customHeight="1" spans="1:19">
      <c r="A3466" s="2" t="s">
        <v>5368</v>
      </c>
      <c r="B3466" s="29" t="s">
        <v>1166</v>
      </c>
      <c r="C3466" s="2" t="s">
        <v>720</v>
      </c>
      <c r="D3466" s="2" t="str">
        <f t="array" ref="D3466">_xlfn.XLOOKUP(C3466,Customers!A:A,Customers!B:B)</f>
        <v>Customer 1143</v>
      </c>
      <c r="E3466" s="2" t="s">
        <v>669</v>
      </c>
      <c r="F3466" s="2" t="str">
        <f t="array" ref="F3466">_xlfn.XLOOKUP(E3466,Restaurants!A:A,Restaurants!B:B)</f>
        <v>Restaurant 048</v>
      </c>
      <c r="G3466" s="2" t="s">
        <v>856</v>
      </c>
      <c r="H3466" s="2" t="str">
        <f t="array" ref="H3466">_xlfn.XLOOKUP(G3466,Food_Menu!A:A,Food_Menu!B:B)</f>
        <v>Food Item 0191</v>
      </c>
      <c r="I3466" s="2">
        <f t="array" ref="I3466">_xlfn.XLOOKUP(G3466,Food_Menu!A:A,Food_Menu!D:D)</f>
        <v>443.82</v>
      </c>
      <c r="J3466" s="2" t="s">
        <v>597</v>
      </c>
      <c r="K3466" s="2" t="str">
        <f t="array" ref="K3466">_xlfn.XLOOKUP(J3466,Delivery_Partners!A:A,Delivery_Partners!B:B)</f>
        <v>Delivery Partner 113</v>
      </c>
      <c r="L3466" s="3">
        <v>1</v>
      </c>
      <c r="M3466" s="2" t="s">
        <v>23</v>
      </c>
      <c r="N3466" s="2" t="s">
        <v>24</v>
      </c>
      <c r="O3466" s="3">
        <v>34</v>
      </c>
      <c r="P3466" s="13">
        <f t="shared" si="714"/>
        <v>443.82</v>
      </c>
      <c r="Q3466" s="13" t="str">
        <f t="shared" si="715"/>
        <v>Normal</v>
      </c>
      <c r="S3466" s="21"/>
    </row>
    <row r="3467" customHeight="1" spans="1:19">
      <c r="A3467" s="2" t="s">
        <v>5369</v>
      </c>
      <c r="B3467" s="29" t="s">
        <v>546</v>
      </c>
      <c r="C3467" s="2" t="s">
        <v>1401</v>
      </c>
      <c r="D3467" s="2" t="str">
        <f t="array" ref="D3467">_xlfn.XLOOKUP(C3467,Customers!A:A,Customers!B:B)</f>
        <v>Customer 0976</v>
      </c>
      <c r="E3467" s="2" t="s">
        <v>421</v>
      </c>
      <c r="F3467" s="2" t="str">
        <f t="array" ref="F3467">_xlfn.XLOOKUP(E3467,Restaurants!A:A,Restaurants!B:B)</f>
        <v>Restaurant 091</v>
      </c>
      <c r="G3467" s="2" t="s">
        <v>856</v>
      </c>
      <c r="H3467" s="2" t="str">
        <f t="array" ref="H3467">_xlfn.XLOOKUP(G3467,Food_Menu!A:A,Food_Menu!B:B)</f>
        <v>Food Item 0191</v>
      </c>
      <c r="I3467" s="2">
        <f t="array" ref="I3467">_xlfn.XLOOKUP(G3467,Food_Menu!A:A,Food_Menu!D:D)</f>
        <v>443.82</v>
      </c>
      <c r="J3467" s="2" t="s">
        <v>145</v>
      </c>
      <c r="K3467" s="2" t="str">
        <f t="array" ref="K3467">_xlfn.XLOOKUP(J3467,Delivery_Partners!A:A,Delivery_Partners!B:B)</f>
        <v>Delivery Partner 069</v>
      </c>
      <c r="L3467" s="3">
        <v>3</v>
      </c>
      <c r="M3467" s="2" t="s">
        <v>23</v>
      </c>
      <c r="N3467" s="2" t="s">
        <v>55</v>
      </c>
      <c r="O3467" s="3">
        <v>60</v>
      </c>
      <c r="P3467" s="13">
        <f t="shared" si="714"/>
        <v>1331.46</v>
      </c>
      <c r="Q3467" s="13" t="str">
        <f t="shared" si="715"/>
        <v>Normal</v>
      </c>
      <c r="S3467" s="21"/>
    </row>
    <row r="3468" customHeight="1" spans="1:19">
      <c r="A3468" s="2" t="s">
        <v>5370</v>
      </c>
      <c r="B3468" s="28">
        <v>45759</v>
      </c>
      <c r="C3468" s="2" t="s">
        <v>3378</v>
      </c>
      <c r="D3468" s="2" t="str">
        <f t="array" ref="D3468">_xlfn.XLOOKUP(C3468,Customers!A:A,Customers!B:B)</f>
        <v>Customer 0545</v>
      </c>
      <c r="E3468" s="2" t="s">
        <v>776</v>
      </c>
      <c r="F3468" s="2" t="str">
        <f t="array" ref="F3468">_xlfn.XLOOKUP(E3468,Restaurants!A:A,Restaurants!B:B)</f>
        <v>Restaurant 069</v>
      </c>
      <c r="G3468" s="2" t="s">
        <v>571</v>
      </c>
      <c r="H3468" s="2" t="str">
        <f t="array" ref="H3468">_xlfn.XLOOKUP(G3468,Food_Menu!A:A,Food_Menu!B:B)</f>
        <v>Food Item 0186</v>
      </c>
      <c r="I3468" s="2">
        <f t="array" ref="I3468">_xlfn.XLOOKUP(G3468,Food_Menu!A:A,Food_Menu!D:D)</f>
        <v>554.45</v>
      </c>
      <c r="J3468" s="2" t="s">
        <v>1863</v>
      </c>
      <c r="K3468" s="2" t="str">
        <f t="array" ref="K3468">_xlfn.XLOOKUP(J3468,Delivery_Partners!A:A,Delivery_Partners!B:B)</f>
        <v>Delivery Partner 088</v>
      </c>
      <c r="L3468" s="3">
        <v>3</v>
      </c>
      <c r="M3468" s="2" t="s">
        <v>23</v>
      </c>
      <c r="N3468" s="2" t="s">
        <v>24</v>
      </c>
      <c r="O3468" s="3">
        <v>35</v>
      </c>
      <c r="P3468" s="13">
        <f t="shared" si="714"/>
        <v>1663.35</v>
      </c>
      <c r="Q3468" s="13" t="str">
        <f t="shared" si="715"/>
        <v>Normal</v>
      </c>
      <c r="S3468" s="21"/>
    </row>
    <row r="3469" hidden="1" customHeight="1" spans="1:19">
      <c r="A3469" s="2" t="s">
        <v>5371</v>
      </c>
      <c r="B3469" s="29" t="s">
        <v>2003</v>
      </c>
      <c r="C3469" s="2" t="s">
        <v>1420</v>
      </c>
      <c r="D3469" s="2" t="str">
        <f t="array" ref="D3469">_xlfn.XLOOKUP(C3469,Customers!A:A,Customers!B:B)</f>
        <v>Customer 0085</v>
      </c>
      <c r="E3469" s="2" t="s">
        <v>532</v>
      </c>
      <c r="F3469" s="2" t="str">
        <f t="array" ref="F3469">_xlfn.XLOOKUP(E3469,Restaurants!A:A,Restaurants!B:B)</f>
        <v>Restaurant 046</v>
      </c>
      <c r="G3469" s="2" t="s">
        <v>1414</v>
      </c>
      <c r="H3469" s="2" t="str">
        <f t="array" ref="H3469">_xlfn.XLOOKUP(G3469,Food_Menu!A:A,Food_Menu!B:B)</f>
        <v>Food Item 0088</v>
      </c>
      <c r="I3469" s="2"/>
      <c r="J3469" s="2" t="s">
        <v>2158</v>
      </c>
      <c r="K3469" s="2" t="str">
        <f t="array" ref="K3469">_xlfn.XLOOKUP(J3469,Delivery_Partners!A:A,Delivery_Partners!B:B)</f>
        <v>Delivery Partner 033</v>
      </c>
      <c r="L3469" s="3">
        <v>1</v>
      </c>
      <c r="M3469" s="2" t="s">
        <v>101</v>
      </c>
      <c r="N3469" s="2" t="s">
        <v>24</v>
      </c>
      <c r="O3469" s="2"/>
    </row>
    <row r="3470" customHeight="1" spans="1:19">
      <c r="A3470" s="2" t="s">
        <v>5372</v>
      </c>
      <c r="B3470" s="29" t="s">
        <v>891</v>
      </c>
      <c r="C3470" s="2" t="s">
        <v>3244</v>
      </c>
      <c r="D3470" s="2" t="str">
        <f t="array" ref="D3470">_xlfn.XLOOKUP(C3470,Customers!A:A,Customers!B:B)</f>
        <v>Customer 0339</v>
      </c>
      <c r="E3470" s="2" t="s">
        <v>526</v>
      </c>
      <c r="F3470" s="2" t="str">
        <f t="array" ref="F3470">_xlfn.XLOOKUP(E3470,Restaurants!A:A,Restaurants!B:B)</f>
        <v>Restaurant 068</v>
      </c>
      <c r="G3470" s="2" t="s">
        <v>722</v>
      </c>
      <c r="H3470" s="2" t="str">
        <f t="array" ref="H3470">_xlfn.XLOOKUP(G3470,Food_Menu!A:A,Food_Menu!B:B)</f>
        <v>Food Item 0044</v>
      </c>
      <c r="I3470" s="2">
        <f t="array" ref="I3470">_xlfn.XLOOKUP(G3470,Food_Menu!A:A,Food_Menu!D:D)</f>
        <v>334.07</v>
      </c>
      <c r="J3470" s="2" t="s">
        <v>1319</v>
      </c>
      <c r="K3470" s="2" t="str">
        <f t="array" ref="K3470">_xlfn.XLOOKUP(J3470,Delivery_Partners!A:A,Delivery_Partners!B:B)</f>
        <v>Delivery Partner 173</v>
      </c>
      <c r="L3470" s="3">
        <v>2</v>
      </c>
      <c r="M3470" s="2" t="s">
        <v>23</v>
      </c>
      <c r="N3470" s="2" t="s">
        <v>24</v>
      </c>
      <c r="O3470" s="3">
        <v>21</v>
      </c>
      <c r="P3470" s="13">
        <f t="shared" ref="P3470:P3473" si="716">I3470*L3470</f>
        <v>668.14</v>
      </c>
      <c r="Q3470" s="13" t="str">
        <f t="shared" ref="Q3470:Q3473" si="717">IF(O3470="","Not Delivered",IF(O3470&lt;=30,"Fast",IF(O3470&lt;=60,"Normal","Slow")))</f>
        <v>Fast</v>
      </c>
      <c r="S3470" s="21"/>
    </row>
    <row r="3471" customHeight="1" spans="1:19">
      <c r="A3471" s="2" t="s">
        <v>5373</v>
      </c>
      <c r="B3471" s="28">
        <v>45693</v>
      </c>
      <c r="C3471" s="2" t="s">
        <v>1302</v>
      </c>
      <c r="D3471" s="2" t="str">
        <f t="array" ref="D3471">_xlfn.XLOOKUP(C3471,Customers!A:A,Customers!B:B)</f>
        <v>Customer 0687</v>
      </c>
      <c r="E3471" s="2" t="s">
        <v>1176</v>
      </c>
      <c r="F3471" s="2" t="str">
        <f t="array" ref="F3471">_xlfn.XLOOKUP(E3471,Restaurants!A:A,Restaurants!B:B)</f>
        <v>Restaurant 053</v>
      </c>
      <c r="G3471" s="2" t="s">
        <v>992</v>
      </c>
      <c r="H3471" s="2" t="str">
        <f t="array" ref="H3471">_xlfn.XLOOKUP(G3471,Food_Menu!A:A,Food_Menu!B:B)</f>
        <v>Food Item 0161</v>
      </c>
      <c r="I3471" s="2">
        <f t="array" ref="I3471">_xlfn.XLOOKUP(G3471,Food_Menu!A:A,Food_Menu!D:D)</f>
        <v>102.18</v>
      </c>
      <c r="J3471" s="2" t="s">
        <v>1146</v>
      </c>
      <c r="K3471" s="2" t="str">
        <f t="array" ref="K3471">_xlfn.XLOOKUP(J3471,Delivery_Partners!A:A,Delivery_Partners!B:B)</f>
        <v>Delivery Partner 135</v>
      </c>
      <c r="L3471" s="3">
        <v>2</v>
      </c>
      <c r="M3471" s="2" t="s">
        <v>23</v>
      </c>
      <c r="N3471" s="2" t="s">
        <v>42</v>
      </c>
      <c r="O3471" s="3">
        <v>23</v>
      </c>
      <c r="P3471" s="13">
        <f t="shared" si="716"/>
        <v>204.36</v>
      </c>
      <c r="Q3471" s="13" t="str">
        <f t="shared" si="717"/>
        <v>Fast</v>
      </c>
      <c r="S3471" s="21"/>
    </row>
    <row r="3472" customHeight="1" spans="1:19">
      <c r="A3472" s="2" t="s">
        <v>5374</v>
      </c>
      <c r="B3472" s="29" t="s">
        <v>103</v>
      </c>
      <c r="C3472" s="2" t="s">
        <v>1377</v>
      </c>
      <c r="D3472" s="2" t="str">
        <f t="array" ref="D3472">_xlfn.XLOOKUP(C3472,Customers!A:A,Customers!B:B)</f>
        <v>Customer 0771</v>
      </c>
      <c r="E3472" s="2" t="s">
        <v>33</v>
      </c>
      <c r="F3472" s="2" t="str">
        <f t="array" ref="F3472">_xlfn.XLOOKUP(E3472,Restaurants!A:A,Restaurants!B:B)</f>
        <v>Restaurant 035</v>
      </c>
      <c r="G3472" s="2" t="s">
        <v>377</v>
      </c>
      <c r="H3472" s="2" t="str">
        <f t="array" ref="H3472">_xlfn.XLOOKUP(G3472,Food_Menu!A:A,Food_Menu!B:B)</f>
        <v>Food Item 0138</v>
      </c>
      <c r="I3472" s="2">
        <f t="array" ref="I3472">_xlfn.XLOOKUP(G3472,Food_Menu!A:A,Food_Menu!D:D)</f>
        <v>153.3</v>
      </c>
      <c r="J3472" s="2" t="s">
        <v>80</v>
      </c>
      <c r="K3472" s="2" t="str">
        <f t="array" ref="K3472">_xlfn.XLOOKUP(J3472,Delivery_Partners!A:A,Delivery_Partners!B:B)</f>
        <v>Delivery Partner 020</v>
      </c>
      <c r="L3472" s="3">
        <v>1</v>
      </c>
      <c r="M3472" s="2" t="s">
        <v>23</v>
      </c>
      <c r="N3472" s="2" t="s">
        <v>55</v>
      </c>
      <c r="O3472" s="3">
        <v>27</v>
      </c>
      <c r="P3472" s="13">
        <f t="shared" si="716"/>
        <v>153.3</v>
      </c>
      <c r="Q3472" s="13" t="str">
        <f t="shared" si="717"/>
        <v>Fast</v>
      </c>
      <c r="S3472" s="21"/>
    </row>
    <row r="3473" customHeight="1" spans="1:19">
      <c r="A3473" s="2" t="s">
        <v>5375</v>
      </c>
      <c r="B3473" s="29" t="s">
        <v>1144</v>
      </c>
      <c r="C3473" s="2" t="s">
        <v>1781</v>
      </c>
      <c r="D3473" s="2" t="str">
        <f t="array" ref="D3473">_xlfn.XLOOKUP(C3473,Customers!A:A,Customers!B:B)</f>
        <v>Customer 1110</v>
      </c>
      <c r="E3473" s="2" t="s">
        <v>566</v>
      </c>
      <c r="F3473" s="2" t="str">
        <f t="array" ref="F3473">_xlfn.XLOOKUP(E3473,Restaurants!A:A,Restaurants!B:B)</f>
        <v>Restaurant 072</v>
      </c>
      <c r="G3473" s="2" t="s">
        <v>1608</v>
      </c>
      <c r="H3473" s="2" t="str">
        <f t="array" ref="H3473">_xlfn.XLOOKUP(G3473,Food_Menu!A:A,Food_Menu!B:B)</f>
        <v>Food Item 0160</v>
      </c>
      <c r="I3473" s="2">
        <f t="array" ref="I3473">_xlfn.XLOOKUP(G3473,Food_Menu!A:A,Food_Menu!D:D)</f>
        <v>297.4</v>
      </c>
      <c r="J3473" s="2" t="s">
        <v>993</v>
      </c>
      <c r="K3473" s="2" t="str">
        <f t="array" ref="K3473">_xlfn.XLOOKUP(J3473,Delivery_Partners!A:A,Delivery_Partners!B:B)</f>
        <v>Delivery Partner 086</v>
      </c>
      <c r="L3473" s="3">
        <v>2</v>
      </c>
      <c r="M3473" s="2" t="s">
        <v>23</v>
      </c>
      <c r="N3473" s="2" t="s">
        <v>55</v>
      </c>
      <c r="O3473" s="3">
        <v>39</v>
      </c>
      <c r="P3473" s="13">
        <f t="shared" si="716"/>
        <v>594.8</v>
      </c>
      <c r="Q3473" s="13" t="str">
        <f t="shared" si="717"/>
        <v>Normal</v>
      </c>
      <c r="S3473" s="21"/>
    </row>
    <row r="3474" hidden="1" customHeight="1" spans="1:19">
      <c r="A3474" s="2" t="s">
        <v>5376</v>
      </c>
      <c r="B3474" s="29" t="s">
        <v>850</v>
      </c>
      <c r="C3474" s="2" t="s">
        <v>2993</v>
      </c>
      <c r="D3474" s="2" t="str">
        <f t="array" ref="D3474">_xlfn.XLOOKUP(C3474,Customers!A:A,Customers!B:B)</f>
        <v>Customer 0112</v>
      </c>
      <c r="E3474" s="2" t="s">
        <v>537</v>
      </c>
      <c r="F3474" s="2" t="str">
        <f t="array" ref="F3474">_xlfn.XLOOKUP(E3474,Restaurants!A:A,Restaurants!B:B)</f>
        <v>Restaurant 044</v>
      </c>
      <c r="G3474" s="2" t="s">
        <v>28</v>
      </c>
      <c r="H3474" s="2" t="str">
        <f t="array" ref="H3474">_xlfn.XLOOKUP(G3474,Food_Menu!A:A,Food_Menu!B:B)</f>
        <v>Food Item 0057</v>
      </c>
      <c r="I3474" s="2"/>
      <c r="J3474" s="2" t="s">
        <v>1683</v>
      </c>
      <c r="K3474" s="2" t="str">
        <f t="array" ref="K3474">_xlfn.XLOOKUP(J3474,Delivery_Partners!A:A,Delivery_Partners!B:B)</f>
        <v>Delivery Partner 082</v>
      </c>
      <c r="L3474" s="3">
        <v>1</v>
      </c>
      <c r="M3474" s="2" t="s">
        <v>101</v>
      </c>
      <c r="N3474" s="2" t="s">
        <v>42</v>
      </c>
      <c r="O3474" s="2"/>
    </row>
    <row r="3475" customHeight="1" spans="1:19">
      <c r="A3475" s="2" t="s">
        <v>5377</v>
      </c>
      <c r="B3475" s="29" t="s">
        <v>316</v>
      </c>
      <c r="C3475" s="2" t="s">
        <v>3820</v>
      </c>
      <c r="D3475" s="2" t="str">
        <f t="array" ref="D3475">_xlfn.XLOOKUP(C3475,Customers!A:A,Customers!B:B)</f>
        <v>Customer 0476</v>
      </c>
      <c r="E3475" s="2" t="s">
        <v>698</v>
      </c>
      <c r="F3475" s="2" t="str">
        <f t="array" ref="F3475">_xlfn.XLOOKUP(E3475,Restaurants!A:A,Restaurants!B:B)</f>
        <v>Restaurant 116</v>
      </c>
      <c r="G3475" s="2" t="s">
        <v>1650</v>
      </c>
      <c r="H3475" s="2" t="str">
        <f t="array" ref="H3475">_xlfn.XLOOKUP(G3475,Food_Menu!A:A,Food_Menu!B:B)</f>
        <v>Food Item 0040</v>
      </c>
      <c r="I3475" s="2">
        <f t="array" ref="I3475">_xlfn.XLOOKUP(G3475,Food_Menu!A:A,Food_Menu!D:D)</f>
        <v>254.86</v>
      </c>
      <c r="J3475" s="2" t="s">
        <v>286</v>
      </c>
      <c r="K3475" s="2" t="str">
        <f t="array" ref="K3475">_xlfn.XLOOKUP(J3475,Delivery_Partners!A:A,Delivery_Partners!B:B)</f>
        <v>Delivery Partner 160</v>
      </c>
      <c r="L3475" s="3">
        <v>1</v>
      </c>
      <c r="M3475" s="2" t="s">
        <v>23</v>
      </c>
      <c r="N3475" s="2" t="s">
        <v>42</v>
      </c>
      <c r="O3475" s="3">
        <v>27</v>
      </c>
      <c r="P3475" s="13">
        <f t="shared" ref="P3475:P3476" si="718">I3475*L3475</f>
        <v>254.86</v>
      </c>
      <c r="Q3475" s="13" t="str">
        <f t="shared" ref="Q3475:Q3476" si="719">IF(O3475="","Not Delivered",IF(O3475&lt;=30,"Fast",IF(O3475&lt;=60,"Normal","Slow")))</f>
        <v>Fast</v>
      </c>
      <c r="S3475" s="21"/>
    </row>
    <row r="3476" customHeight="1" spans="1:19">
      <c r="A3476" s="2" t="s">
        <v>5378</v>
      </c>
      <c r="B3476" s="29" t="s">
        <v>1265</v>
      </c>
      <c r="C3476" s="2" t="s">
        <v>2800</v>
      </c>
      <c r="D3476" s="2" t="str">
        <f t="array" ref="D3476">_xlfn.XLOOKUP(C3476,Customers!A:A,Customers!B:B)</f>
        <v>Customer 0327</v>
      </c>
      <c r="E3476" s="2" t="s">
        <v>260</v>
      </c>
      <c r="F3476" s="2" t="str">
        <f t="array" ref="F3476">_xlfn.XLOOKUP(E3476,Restaurants!A:A,Restaurants!B:B)</f>
        <v>Restaurant 056</v>
      </c>
      <c r="G3476" s="2" t="s">
        <v>591</v>
      </c>
      <c r="H3476" s="2" t="str">
        <f t="array" ref="H3476">_xlfn.XLOOKUP(G3476,Food_Menu!A:A,Food_Menu!B:B)</f>
        <v>Food Item 0199</v>
      </c>
      <c r="I3476" s="2">
        <f t="array" ref="I3476">_xlfn.XLOOKUP(G3476,Food_Menu!A:A,Food_Menu!D:D)</f>
        <v>484.48</v>
      </c>
      <c r="J3476" s="2" t="s">
        <v>1239</v>
      </c>
      <c r="K3476" s="2" t="str">
        <f t="array" ref="K3476">_xlfn.XLOOKUP(J3476,Delivery_Partners!A:A,Delivery_Partners!B:B)</f>
        <v>Delivery Partner 136</v>
      </c>
      <c r="L3476" s="3">
        <v>2</v>
      </c>
      <c r="M3476" s="2" t="s">
        <v>23</v>
      </c>
      <c r="N3476" s="2" t="s">
        <v>24</v>
      </c>
      <c r="O3476" s="3">
        <v>15</v>
      </c>
      <c r="P3476" s="13">
        <f t="shared" si="718"/>
        <v>968.96</v>
      </c>
      <c r="Q3476" s="13" t="str">
        <f t="shared" si="719"/>
        <v>Fast</v>
      </c>
      <c r="S3476" s="21"/>
    </row>
    <row r="3477" hidden="1" customHeight="1" spans="1:19">
      <c r="A3477" s="2" t="s">
        <v>5379</v>
      </c>
      <c r="B3477" s="29" t="s">
        <v>483</v>
      </c>
      <c r="C3477" s="2" t="s">
        <v>1300</v>
      </c>
      <c r="D3477" s="2" t="str">
        <f t="array" ref="D3477">_xlfn.XLOOKUP(C3477,Customers!A:A,Customers!B:B)</f>
        <v>Customer 1153</v>
      </c>
      <c r="E3477" s="2" t="s">
        <v>421</v>
      </c>
      <c r="F3477" s="2" t="str">
        <f t="array" ref="F3477">_xlfn.XLOOKUP(E3477,Restaurants!A:A,Restaurants!B:B)</f>
        <v>Restaurant 091</v>
      </c>
      <c r="G3477" s="2" t="s">
        <v>1530</v>
      </c>
      <c r="H3477" s="2" t="str">
        <f t="array" ref="H3477">_xlfn.XLOOKUP(G3477,Food_Menu!A:A,Food_Menu!B:B)</f>
        <v>Food Item 0114</v>
      </c>
      <c r="I3477" s="2"/>
      <c r="J3477" s="2" t="s">
        <v>862</v>
      </c>
      <c r="K3477" s="2" t="str">
        <f t="array" ref="K3477">_xlfn.XLOOKUP(J3477,Delivery_Partners!A:A,Delivery_Partners!B:B)</f>
        <v>Delivery Partner 159</v>
      </c>
      <c r="L3477" s="3">
        <v>2</v>
      </c>
      <c r="M3477" s="2" t="s">
        <v>101</v>
      </c>
      <c r="N3477" s="2" t="s">
        <v>24</v>
      </c>
      <c r="O3477" s="2"/>
    </row>
    <row r="3478" customHeight="1" spans="1:19">
      <c r="A3478" s="2" t="s">
        <v>5380</v>
      </c>
      <c r="B3478" s="28">
        <v>45901</v>
      </c>
      <c r="C3478" s="2" t="s">
        <v>1979</v>
      </c>
      <c r="D3478" s="2" t="str">
        <f t="array" ref="D3478">_xlfn.XLOOKUP(C3478,Customers!A:A,Customers!B:B)</f>
        <v>Customer 0200</v>
      </c>
      <c r="E3478" s="2" t="s">
        <v>230</v>
      </c>
      <c r="F3478" s="2" t="str">
        <f t="array" ref="F3478">_xlfn.XLOOKUP(E3478,Restaurants!A:A,Restaurants!B:B)</f>
        <v>Restaurant 029</v>
      </c>
      <c r="G3478" s="2" t="s">
        <v>627</v>
      </c>
      <c r="H3478" s="2" t="str">
        <f t="array" ref="H3478">_xlfn.XLOOKUP(G3478,Food_Menu!A:A,Food_Menu!B:B)</f>
        <v>Food Item 0188</v>
      </c>
      <c r="I3478" s="2">
        <f t="array" ref="I3478">_xlfn.XLOOKUP(G3478,Food_Menu!A:A,Food_Menu!D:D)</f>
        <v>537.03</v>
      </c>
      <c r="J3478" s="2" t="s">
        <v>368</v>
      </c>
      <c r="K3478" s="2" t="str">
        <f t="array" ref="K3478">_xlfn.XLOOKUP(J3478,Delivery_Partners!A:A,Delivery_Partners!B:B)</f>
        <v>Delivery Partner 085</v>
      </c>
      <c r="L3478" s="3">
        <v>2</v>
      </c>
      <c r="M3478" s="2" t="s">
        <v>23</v>
      </c>
      <c r="N3478" s="2" t="s">
        <v>24</v>
      </c>
      <c r="O3478" s="3">
        <v>36</v>
      </c>
      <c r="P3478" s="13">
        <f t="shared" ref="P3478:P3488" si="720">I3478*L3478</f>
        <v>1074.06</v>
      </c>
      <c r="Q3478" s="13" t="str">
        <f t="shared" ref="Q3478:Q3488" si="721">IF(O3478="","Not Delivered",IF(O3478&lt;=30,"Fast",IF(O3478&lt;=60,"Normal","Slow")))</f>
        <v>Normal</v>
      </c>
      <c r="S3478" s="21"/>
    </row>
    <row r="3479" customHeight="1" spans="1:19">
      <c r="A3479" s="2" t="s">
        <v>5381</v>
      </c>
      <c r="B3479" s="29" t="s">
        <v>769</v>
      </c>
      <c r="C3479" s="2" t="s">
        <v>4580</v>
      </c>
      <c r="D3479" s="2" t="str">
        <f t="array" ref="D3479">_xlfn.XLOOKUP(C3479,Customers!A:A,Customers!B:B)</f>
        <v>Customer 0265</v>
      </c>
      <c r="E3479" s="2" t="s">
        <v>446</v>
      </c>
      <c r="F3479" s="2" t="str">
        <f t="array" ref="F3479">_xlfn.XLOOKUP(E3479,Restaurants!A:A,Restaurants!B:B)</f>
        <v>Restaurant 078</v>
      </c>
      <c r="G3479" s="2" t="s">
        <v>246</v>
      </c>
      <c r="H3479" s="2" t="str">
        <f t="array" ref="H3479">_xlfn.XLOOKUP(G3479,Food_Menu!A:A,Food_Menu!B:B)</f>
        <v>Food Item 0204</v>
      </c>
      <c r="I3479" s="2">
        <f t="array" ref="I3479">_xlfn.XLOOKUP(G3479,Food_Menu!A:A,Food_Menu!D:D)</f>
        <v>410.12</v>
      </c>
      <c r="J3479" s="2" t="s">
        <v>432</v>
      </c>
      <c r="K3479" s="2" t="str">
        <f t="array" ref="K3479">_xlfn.XLOOKUP(J3479,Delivery_Partners!A:A,Delivery_Partners!B:B)</f>
        <v>Delivery Partner 029</v>
      </c>
      <c r="L3479" s="3">
        <v>1</v>
      </c>
      <c r="M3479" s="2" t="s">
        <v>23</v>
      </c>
      <c r="N3479" s="2" t="s">
        <v>55</v>
      </c>
      <c r="O3479" s="3">
        <v>39</v>
      </c>
      <c r="P3479" s="13">
        <f t="shared" si="720"/>
        <v>410.12</v>
      </c>
      <c r="Q3479" s="13" t="str">
        <f t="shared" si="721"/>
        <v>Normal</v>
      </c>
      <c r="S3479" s="21"/>
    </row>
    <row r="3480" customHeight="1" spans="1:19">
      <c r="A3480" s="2" t="s">
        <v>5382</v>
      </c>
      <c r="B3480" s="28">
        <v>45755</v>
      </c>
      <c r="C3480" s="2" t="s">
        <v>691</v>
      </c>
      <c r="D3480" s="2" t="str">
        <f t="array" ref="D3480">_xlfn.XLOOKUP(C3480,Customers!A:A,Customers!B:B)</f>
        <v>Customer 0358</v>
      </c>
      <c r="E3480" s="2" t="s">
        <v>526</v>
      </c>
      <c r="F3480" s="2" t="str">
        <f t="array" ref="F3480">_xlfn.XLOOKUP(E3480,Restaurants!A:A,Restaurants!B:B)</f>
        <v>Restaurant 068</v>
      </c>
      <c r="G3480" s="2" t="s">
        <v>363</v>
      </c>
      <c r="H3480" s="2" t="str">
        <f t="array" ref="H3480">_xlfn.XLOOKUP(G3480,Food_Menu!A:A,Food_Menu!B:B)</f>
        <v>Food Item 0102</v>
      </c>
      <c r="I3480" s="2">
        <f t="array" ref="I3480">_xlfn.XLOOKUP(G3480,Food_Menu!A:A,Food_Menu!D:D)</f>
        <v>630.13</v>
      </c>
      <c r="J3480" s="2" t="s">
        <v>168</v>
      </c>
      <c r="K3480" s="2" t="str">
        <f t="array" ref="K3480">_xlfn.XLOOKUP(J3480,Delivery_Partners!A:A,Delivery_Partners!B:B)</f>
        <v>Delivery Partner 130</v>
      </c>
      <c r="L3480" s="3">
        <v>2</v>
      </c>
      <c r="M3480" s="2" t="s">
        <v>23</v>
      </c>
      <c r="N3480" s="2" t="s">
        <v>24</v>
      </c>
      <c r="O3480" s="3">
        <v>22</v>
      </c>
      <c r="P3480" s="13">
        <f t="shared" si="720"/>
        <v>1260.26</v>
      </c>
      <c r="Q3480" s="13" t="str">
        <f t="shared" si="721"/>
        <v>Fast</v>
      </c>
      <c r="S3480" s="21"/>
    </row>
    <row r="3481" customHeight="1" spans="1:19">
      <c r="A3481" s="2" t="s">
        <v>5383</v>
      </c>
      <c r="B3481" s="29" t="s">
        <v>1720</v>
      </c>
      <c r="C3481" s="2" t="s">
        <v>1328</v>
      </c>
      <c r="D3481" s="2" t="str">
        <f t="array" ref="D3481">_xlfn.XLOOKUP(C3481,Customers!A:A,Customers!B:B)</f>
        <v>Customer 0127</v>
      </c>
      <c r="E3481" s="2" t="s">
        <v>1309</v>
      </c>
      <c r="F3481" s="2" t="str">
        <f t="array" ref="F3481">_xlfn.XLOOKUP(E3481,Restaurants!A:A,Restaurants!B:B)</f>
        <v>Restaurant 090</v>
      </c>
      <c r="G3481" s="2" t="s">
        <v>359</v>
      </c>
      <c r="H3481" s="2" t="str">
        <f t="array" ref="H3481">_xlfn.XLOOKUP(G3481,Food_Menu!A:A,Food_Menu!B:B)</f>
        <v>Food Item 0058</v>
      </c>
      <c r="I3481" s="2">
        <f t="array" ref="I3481">_xlfn.XLOOKUP(G3481,Food_Menu!A:A,Food_Menu!D:D)</f>
        <v>356</v>
      </c>
      <c r="J3481" s="2" t="s">
        <v>435</v>
      </c>
      <c r="K3481" s="2" t="str">
        <f t="array" ref="K3481">_xlfn.XLOOKUP(J3481,Delivery_Partners!A:A,Delivery_Partners!B:B)</f>
        <v>Delivery Partner 040</v>
      </c>
      <c r="L3481" s="3">
        <v>1</v>
      </c>
      <c r="M3481" s="2" t="s">
        <v>23</v>
      </c>
      <c r="N3481" s="2" t="s">
        <v>42</v>
      </c>
      <c r="O3481" s="3">
        <v>49</v>
      </c>
      <c r="P3481" s="13">
        <f t="shared" si="720"/>
        <v>356</v>
      </c>
      <c r="Q3481" s="13" t="str">
        <f t="shared" si="721"/>
        <v>Normal</v>
      </c>
      <c r="S3481" s="21"/>
    </row>
    <row r="3482" customHeight="1" spans="1:19">
      <c r="A3482" s="2" t="s">
        <v>5384</v>
      </c>
      <c r="B3482" s="28">
        <v>45693</v>
      </c>
      <c r="C3482" s="2" t="s">
        <v>4681</v>
      </c>
      <c r="D3482" s="2" t="str">
        <f t="array" ref="D3482">_xlfn.XLOOKUP(C3482,Customers!A:A,Customers!B:B)</f>
        <v>Customer 0773</v>
      </c>
      <c r="E3482" s="2" t="s">
        <v>260</v>
      </c>
      <c r="F3482" s="2" t="str">
        <f t="array" ref="F3482">_xlfn.XLOOKUP(E3482,Restaurants!A:A,Restaurants!B:B)</f>
        <v>Restaurant 056</v>
      </c>
      <c r="G3482" s="2" t="s">
        <v>72</v>
      </c>
      <c r="H3482" s="2" t="str">
        <f t="array" ref="H3482">_xlfn.XLOOKUP(G3482,Food_Menu!A:A,Food_Menu!B:B)</f>
        <v>Food Item 0198</v>
      </c>
      <c r="I3482" s="2">
        <f t="array" ref="I3482">_xlfn.XLOOKUP(G3482,Food_Menu!A:A,Food_Menu!D:D)</f>
        <v>221.88</v>
      </c>
      <c r="J3482" s="2" t="s">
        <v>1481</v>
      </c>
      <c r="K3482" s="2" t="str">
        <f t="array" ref="K3482">_xlfn.XLOOKUP(J3482,Delivery_Partners!A:A,Delivery_Partners!B:B)</f>
        <v>Delivery Partner 115</v>
      </c>
      <c r="L3482" s="3">
        <v>2</v>
      </c>
      <c r="M3482" s="2" t="s">
        <v>23</v>
      </c>
      <c r="N3482" s="2" t="s">
        <v>24</v>
      </c>
      <c r="O3482" s="3">
        <v>53</v>
      </c>
      <c r="P3482" s="13">
        <f t="shared" si="720"/>
        <v>443.76</v>
      </c>
      <c r="Q3482" s="13" t="str">
        <f t="shared" si="721"/>
        <v>Normal</v>
      </c>
      <c r="S3482" s="21"/>
    </row>
    <row r="3483" customHeight="1" spans="1:19">
      <c r="A3483" s="2" t="s">
        <v>5385</v>
      </c>
      <c r="B3483" s="28">
        <v>45700</v>
      </c>
      <c r="C3483" s="2" t="s">
        <v>1562</v>
      </c>
      <c r="D3483" s="2" t="str">
        <f t="array" ref="D3483">_xlfn.XLOOKUP(C3483,Customers!A:A,Customers!B:B)</f>
        <v>Customer 0630</v>
      </c>
      <c r="E3483" s="2" t="s">
        <v>634</v>
      </c>
      <c r="F3483" s="2" t="str">
        <f t="array" ref="F3483">_xlfn.XLOOKUP(E3483,Restaurants!A:A,Restaurants!B:B)</f>
        <v>Restaurant 087</v>
      </c>
      <c r="G3483" s="2" t="s">
        <v>1013</v>
      </c>
      <c r="H3483" s="2" t="str">
        <f t="array" ref="H3483">_xlfn.XLOOKUP(G3483,Food_Menu!A:A,Food_Menu!B:B)</f>
        <v>Food Item 0158</v>
      </c>
      <c r="I3483" s="2">
        <f t="array" ref="I3483">_xlfn.XLOOKUP(G3483,Food_Menu!A:A,Food_Menu!D:D)</f>
        <v>622.8</v>
      </c>
      <c r="J3483" s="2" t="s">
        <v>1193</v>
      </c>
      <c r="K3483" s="2" t="str">
        <f t="array" ref="K3483">_xlfn.XLOOKUP(J3483,Delivery_Partners!A:A,Delivery_Partners!B:B)</f>
        <v>Delivery Partner 074</v>
      </c>
      <c r="L3483" s="3">
        <v>1</v>
      </c>
      <c r="M3483" s="2" t="s">
        <v>23</v>
      </c>
      <c r="N3483" s="2" t="s">
        <v>24</v>
      </c>
      <c r="O3483" s="3">
        <v>36</v>
      </c>
      <c r="P3483" s="13">
        <f t="shared" si="720"/>
        <v>622.8</v>
      </c>
      <c r="Q3483" s="13" t="str">
        <f t="shared" si="721"/>
        <v>Normal</v>
      </c>
      <c r="S3483" s="21"/>
    </row>
    <row r="3484" customHeight="1" spans="1:19">
      <c r="A3484" s="2" t="s">
        <v>5386</v>
      </c>
      <c r="B3484" s="29" t="s">
        <v>1092</v>
      </c>
      <c r="C3484" s="2" t="s">
        <v>3617</v>
      </c>
      <c r="D3484" s="2" t="str">
        <f t="array" ref="D3484">_xlfn.XLOOKUP(C3484,Customers!A:A,Customers!B:B)</f>
        <v>Customer 0670</v>
      </c>
      <c r="E3484" s="2" t="s">
        <v>492</v>
      </c>
      <c r="F3484" s="2" t="str">
        <f t="array" ref="F3484">_xlfn.XLOOKUP(E3484,Restaurants!A:A,Restaurants!B:B)</f>
        <v>Restaurant 008</v>
      </c>
      <c r="G3484" s="2" t="s">
        <v>1212</v>
      </c>
      <c r="H3484" s="2" t="str">
        <f t="array" ref="H3484">_xlfn.XLOOKUP(G3484,Food_Menu!A:A,Food_Menu!B:B)</f>
        <v>Food Item 0147</v>
      </c>
      <c r="I3484" s="2">
        <f t="array" ref="I3484">_xlfn.XLOOKUP(G3484,Food_Menu!A:A,Food_Menu!D:D)</f>
        <v>263.56</v>
      </c>
      <c r="J3484" s="2" t="s">
        <v>262</v>
      </c>
      <c r="K3484" s="2" t="str">
        <f t="array" ref="K3484">_xlfn.XLOOKUP(J3484,Delivery_Partners!A:A,Delivery_Partners!B:B)</f>
        <v>Delivery Partner 063</v>
      </c>
      <c r="L3484" s="3">
        <v>1</v>
      </c>
      <c r="M3484" s="2" t="s">
        <v>23</v>
      </c>
      <c r="N3484" s="2" t="s">
        <v>55</v>
      </c>
      <c r="O3484" s="3">
        <v>29</v>
      </c>
      <c r="P3484" s="13">
        <f t="shared" si="720"/>
        <v>263.56</v>
      </c>
      <c r="Q3484" s="13" t="str">
        <f t="shared" si="721"/>
        <v>Fast</v>
      </c>
      <c r="S3484" s="21"/>
    </row>
    <row r="3485" customHeight="1" spans="1:19">
      <c r="A3485" s="2" t="s">
        <v>5387</v>
      </c>
      <c r="B3485" s="29" t="s">
        <v>269</v>
      </c>
      <c r="C3485" s="2" t="s">
        <v>3589</v>
      </c>
      <c r="D3485" s="2" t="str">
        <f t="array" ref="D3485">_xlfn.XLOOKUP(C3485,Customers!A:A,Customers!B:B)</f>
        <v>Customer 1089</v>
      </c>
      <c r="E3485" s="2" t="s">
        <v>52</v>
      </c>
      <c r="F3485" s="2" t="str">
        <f t="array" ref="F3485">_xlfn.XLOOKUP(E3485,Restaurants!A:A,Restaurants!B:B)</f>
        <v>Restaurant 083</v>
      </c>
      <c r="G3485" s="2" t="s">
        <v>84</v>
      </c>
      <c r="H3485" s="2" t="str">
        <f t="array" ref="H3485">_xlfn.XLOOKUP(G3485,Food_Menu!A:A,Food_Menu!B:B)</f>
        <v>Food Item 0211</v>
      </c>
      <c r="I3485" s="2">
        <f t="array" ref="I3485">_xlfn.XLOOKUP(G3485,Food_Menu!A:A,Food_Menu!D:D)</f>
        <v>200.38</v>
      </c>
      <c r="J3485" s="2" t="s">
        <v>389</v>
      </c>
      <c r="K3485" s="2" t="str">
        <f t="array" ref="K3485">_xlfn.XLOOKUP(J3485,Delivery_Partners!A:A,Delivery_Partners!B:B)</f>
        <v>Delivery Partner 022</v>
      </c>
      <c r="L3485" s="3">
        <v>1</v>
      </c>
      <c r="M3485" s="2" t="s">
        <v>23</v>
      </c>
      <c r="N3485" s="2" t="s">
        <v>55</v>
      </c>
      <c r="O3485" s="3">
        <v>42</v>
      </c>
      <c r="P3485" s="13">
        <f t="shared" si="720"/>
        <v>200.38</v>
      </c>
      <c r="Q3485" s="13" t="str">
        <f t="shared" si="721"/>
        <v>Normal</v>
      </c>
      <c r="S3485" s="21"/>
    </row>
    <row r="3486" customHeight="1" spans="1:19">
      <c r="A3486" s="2" t="s">
        <v>5388</v>
      </c>
      <c r="B3486" s="28">
        <v>45753</v>
      </c>
      <c r="C3486" s="2" t="s">
        <v>3114</v>
      </c>
      <c r="D3486" s="2" t="str">
        <f t="array" ref="D3486">_xlfn.XLOOKUP(C3486,Customers!A:A,Customers!B:B)</f>
        <v>Customer 0520</v>
      </c>
      <c r="E3486" s="2" t="s">
        <v>421</v>
      </c>
      <c r="F3486" s="2" t="str">
        <f t="array" ref="F3486">_xlfn.XLOOKUP(E3486,Restaurants!A:A,Restaurants!B:B)</f>
        <v>Restaurant 091</v>
      </c>
      <c r="G3486" s="2" t="s">
        <v>1016</v>
      </c>
      <c r="H3486" s="2" t="str">
        <f t="array" ref="H3486">_xlfn.XLOOKUP(G3486,Food_Menu!A:A,Food_Menu!B:B)</f>
        <v>Food Item 0055</v>
      </c>
      <c r="I3486" s="2">
        <f t="array" ref="I3486">_xlfn.XLOOKUP(G3486,Food_Menu!A:A,Food_Menu!D:D)</f>
        <v>601.63</v>
      </c>
      <c r="J3486" s="2" t="s">
        <v>1160</v>
      </c>
      <c r="K3486" s="2" t="str">
        <f t="array" ref="K3486">_xlfn.XLOOKUP(J3486,Delivery_Partners!A:A,Delivery_Partners!B:B)</f>
        <v>Delivery Partner 145</v>
      </c>
      <c r="L3486" s="3">
        <v>1</v>
      </c>
      <c r="M3486" s="2" t="s">
        <v>23</v>
      </c>
      <c r="N3486" s="2" t="s">
        <v>24</v>
      </c>
      <c r="O3486" s="3">
        <v>44</v>
      </c>
      <c r="P3486" s="13">
        <f t="shared" si="720"/>
        <v>601.63</v>
      </c>
      <c r="Q3486" s="13" t="str">
        <f t="shared" si="721"/>
        <v>Normal</v>
      </c>
      <c r="S3486" s="21"/>
    </row>
    <row r="3487" customHeight="1" spans="1:19">
      <c r="A3487" s="2" t="s">
        <v>5389</v>
      </c>
      <c r="B3487" s="28">
        <v>45778</v>
      </c>
      <c r="C3487" s="2" t="s">
        <v>404</v>
      </c>
      <c r="D3487" s="2" t="str">
        <f t="array" ref="D3487">_xlfn.XLOOKUP(C3487,Customers!A:A,Customers!B:B)</f>
        <v>Customer 0374</v>
      </c>
      <c r="E3487" s="2" t="s">
        <v>1191</v>
      </c>
      <c r="F3487" s="2" t="str">
        <f t="array" ref="F3487">_xlfn.XLOOKUP(E3487,Restaurants!A:A,Restaurants!B:B)</f>
        <v>Restaurant 060</v>
      </c>
      <c r="G3487" s="2" t="s">
        <v>1073</v>
      </c>
      <c r="H3487" s="2" t="str">
        <f t="array" ref="H3487">_xlfn.XLOOKUP(G3487,Food_Menu!A:A,Food_Menu!B:B)</f>
        <v>Food Item 0080</v>
      </c>
      <c r="I3487" s="2">
        <f t="array" ref="I3487">_xlfn.XLOOKUP(G3487,Food_Menu!A:A,Food_Menu!D:D)</f>
        <v>208.69</v>
      </c>
      <c r="J3487" s="2" t="s">
        <v>693</v>
      </c>
      <c r="K3487" s="2" t="str">
        <f t="array" ref="K3487">_xlfn.XLOOKUP(J3487,Delivery_Partners!A:A,Delivery_Partners!B:B)</f>
        <v>Delivery Partner 125</v>
      </c>
      <c r="L3487" s="3">
        <v>1</v>
      </c>
      <c r="M3487" s="2" t="s">
        <v>23</v>
      </c>
      <c r="N3487" s="2" t="s">
        <v>42</v>
      </c>
      <c r="O3487" s="3">
        <v>45</v>
      </c>
      <c r="P3487" s="13">
        <f t="shared" si="720"/>
        <v>208.69</v>
      </c>
      <c r="Q3487" s="13" t="str">
        <f t="shared" si="721"/>
        <v>Normal</v>
      </c>
      <c r="S3487" s="21"/>
    </row>
    <row r="3488" customHeight="1" spans="1:19">
      <c r="A3488" s="2" t="s">
        <v>5390</v>
      </c>
      <c r="B3488" s="28">
        <v>45962</v>
      </c>
      <c r="C3488" s="2" t="s">
        <v>2798</v>
      </c>
      <c r="D3488" s="2" t="str">
        <f t="array" ref="D3488">_xlfn.XLOOKUP(C3488,Customers!A:A,Customers!B:B)</f>
        <v>Customer 0451</v>
      </c>
      <c r="E3488" s="2" t="s">
        <v>506</v>
      </c>
      <c r="F3488" s="2" t="str">
        <f t="array" ref="F3488">_xlfn.XLOOKUP(E3488,Restaurants!A:A,Restaurants!B:B)</f>
        <v>Restaurant 005</v>
      </c>
      <c r="G3488" s="2" t="s">
        <v>194</v>
      </c>
      <c r="H3488" s="2" t="str">
        <f t="array" ref="H3488">_xlfn.XLOOKUP(G3488,Food_Menu!A:A,Food_Menu!B:B)</f>
        <v>Food Item 0009</v>
      </c>
      <c r="I3488" s="2">
        <f t="array" ref="I3488">_xlfn.XLOOKUP(G3488,Food_Menu!A:A,Food_Menu!D:D)</f>
        <v>168.03</v>
      </c>
      <c r="J3488" s="2" t="s">
        <v>583</v>
      </c>
      <c r="K3488" s="2" t="str">
        <f t="array" ref="K3488">_xlfn.XLOOKUP(J3488,Delivery_Partners!A:A,Delivery_Partners!B:B)</f>
        <v>Delivery Partner 062</v>
      </c>
      <c r="L3488" s="3">
        <v>1</v>
      </c>
      <c r="M3488" s="2" t="s">
        <v>23</v>
      </c>
      <c r="N3488" s="2" t="s">
        <v>74</v>
      </c>
      <c r="O3488" s="3">
        <v>43</v>
      </c>
      <c r="P3488" s="13">
        <f t="shared" si="720"/>
        <v>168.03</v>
      </c>
      <c r="Q3488" s="13" t="str">
        <f t="shared" si="721"/>
        <v>Normal</v>
      </c>
      <c r="S3488" s="21"/>
    </row>
    <row r="3489" hidden="1" customHeight="1" spans="1:19">
      <c r="A3489" s="2" t="s">
        <v>5391</v>
      </c>
      <c r="B3489" s="28">
        <v>45872</v>
      </c>
      <c r="C3489" s="2" t="s">
        <v>5392</v>
      </c>
      <c r="D3489" s="2" t="str">
        <f t="array" ref="D3489">_xlfn.XLOOKUP(C3489,Customers!A:A,Customers!B:B)</f>
        <v>Customer 0961</v>
      </c>
      <c r="E3489" s="2" t="s">
        <v>776</v>
      </c>
      <c r="F3489" s="2" t="str">
        <f t="array" ref="F3489">_xlfn.XLOOKUP(E3489,Restaurants!A:A,Restaurants!B:B)</f>
        <v>Restaurant 069</v>
      </c>
      <c r="G3489" s="2" t="s">
        <v>178</v>
      </c>
      <c r="H3489" s="2" t="str">
        <f t="array" ref="H3489">_xlfn.XLOOKUP(G3489,Food_Menu!A:A,Food_Menu!B:B)</f>
        <v>Food Item 0086</v>
      </c>
      <c r="I3489" s="2"/>
      <c r="J3489" s="2" t="s">
        <v>1080</v>
      </c>
      <c r="K3489" s="2" t="str">
        <f t="array" ref="K3489">_xlfn.XLOOKUP(J3489,Delivery_Partners!A:A,Delivery_Partners!B:B)</f>
        <v>Delivery Partner 133</v>
      </c>
      <c r="L3489" s="3">
        <v>1</v>
      </c>
      <c r="M3489" s="2" t="s">
        <v>189</v>
      </c>
      <c r="N3489" s="2" t="s">
        <v>24</v>
      </c>
      <c r="O3489" s="2"/>
    </row>
    <row r="3490" customHeight="1" spans="1:19">
      <c r="A3490" s="2" t="s">
        <v>5393</v>
      </c>
      <c r="B3490" s="28">
        <v>45840</v>
      </c>
      <c r="C3490" s="2" t="s">
        <v>1294</v>
      </c>
      <c r="D3490" s="2" t="str">
        <f t="array" ref="D3490">_xlfn.XLOOKUP(C3490,Customers!A:A,Customers!B:B)</f>
        <v>Customer 0635</v>
      </c>
      <c r="E3490" s="2" t="s">
        <v>265</v>
      </c>
      <c r="F3490" s="2" t="str">
        <f t="array" ref="F3490">_xlfn.XLOOKUP(E3490,Restaurants!A:A,Restaurants!B:B)</f>
        <v>Restaurant 094</v>
      </c>
      <c r="G3490" s="2" t="s">
        <v>1259</v>
      </c>
      <c r="H3490" s="2" t="str">
        <f t="array" ref="H3490">_xlfn.XLOOKUP(G3490,Food_Menu!A:A,Food_Menu!B:B)</f>
        <v>Food Item 0099</v>
      </c>
      <c r="I3490" s="2">
        <f t="array" ref="I3490">_xlfn.XLOOKUP(G3490,Food_Menu!A:A,Food_Menu!D:D)</f>
        <v>446.36</v>
      </c>
      <c r="J3490" s="2" t="s">
        <v>1104</v>
      </c>
      <c r="K3490" s="2" t="str">
        <f t="array" ref="K3490">_xlfn.XLOOKUP(J3490,Delivery_Partners!A:A,Delivery_Partners!B:B)</f>
        <v>Delivery Partner 178</v>
      </c>
      <c r="L3490" s="3">
        <v>1</v>
      </c>
      <c r="M3490" s="2" t="s">
        <v>23</v>
      </c>
      <c r="N3490" s="2" t="s">
        <v>74</v>
      </c>
      <c r="O3490" s="3">
        <v>27</v>
      </c>
      <c r="P3490" s="13">
        <f t="shared" ref="P3490:P3497" si="722">I3490*L3490</f>
        <v>446.36</v>
      </c>
      <c r="Q3490" s="13" t="str">
        <f t="shared" ref="Q3490:Q3497" si="723">IF(O3490="","Not Delivered",IF(O3490&lt;=30,"Fast",IF(O3490&lt;=60,"Normal","Slow")))</f>
        <v>Fast</v>
      </c>
      <c r="S3490" s="21"/>
    </row>
    <row r="3491" customHeight="1" spans="1:19">
      <c r="A3491" s="2" t="s">
        <v>5394</v>
      </c>
      <c r="B3491" s="29" t="s">
        <v>1709</v>
      </c>
      <c r="C3491" s="2" t="s">
        <v>654</v>
      </c>
      <c r="D3491" s="2" t="str">
        <f t="array" ref="D3491">_xlfn.XLOOKUP(C3491,Customers!A:A,Customers!B:B)</f>
        <v>Customer 0204</v>
      </c>
      <c r="E3491" s="2" t="s">
        <v>260</v>
      </c>
      <c r="F3491" s="2" t="str">
        <f t="array" ref="F3491">_xlfn.XLOOKUP(E3491,Restaurants!A:A,Restaurants!B:B)</f>
        <v>Restaurant 056</v>
      </c>
      <c r="G3491" s="2" t="s">
        <v>957</v>
      </c>
      <c r="H3491" s="2" t="str">
        <f t="array" ref="H3491">_xlfn.XLOOKUP(G3491,Food_Menu!A:A,Food_Menu!B:B)</f>
        <v>Food Item 0100</v>
      </c>
      <c r="I3491" s="2">
        <f t="array" ref="I3491">_xlfn.XLOOKUP(G3491,Food_Menu!A:A,Food_Menu!D:D)</f>
        <v>188.17</v>
      </c>
      <c r="J3491" s="2" t="s">
        <v>168</v>
      </c>
      <c r="K3491" s="2" t="str">
        <f t="array" ref="K3491">_xlfn.XLOOKUP(J3491,Delivery_Partners!A:A,Delivery_Partners!B:B)</f>
        <v>Delivery Partner 130</v>
      </c>
      <c r="L3491" s="3">
        <v>1</v>
      </c>
      <c r="M3491" s="2" t="s">
        <v>23</v>
      </c>
      <c r="N3491" s="2" t="s">
        <v>55</v>
      </c>
      <c r="O3491" s="3">
        <v>46</v>
      </c>
      <c r="P3491" s="13">
        <f t="shared" si="722"/>
        <v>188.17</v>
      </c>
      <c r="Q3491" s="13" t="str">
        <f t="shared" si="723"/>
        <v>Normal</v>
      </c>
      <c r="S3491" s="21"/>
    </row>
    <row r="3492" customHeight="1" spans="1:19">
      <c r="A3492" s="2" t="s">
        <v>5395</v>
      </c>
      <c r="B3492" s="29" t="s">
        <v>574</v>
      </c>
      <c r="C3492" s="2" t="s">
        <v>3306</v>
      </c>
      <c r="D3492" s="2" t="str">
        <f t="array" ref="D3492">_xlfn.XLOOKUP(C3492,Customers!A:A,Customers!B:B)</f>
        <v>Customer 0828</v>
      </c>
      <c r="E3492" s="2" t="s">
        <v>98</v>
      </c>
      <c r="F3492" s="2" t="str">
        <f t="array" ref="F3492">_xlfn.XLOOKUP(E3492,Restaurants!A:A,Restaurants!B:B)</f>
        <v>Restaurant 012</v>
      </c>
      <c r="G3492" s="2" t="s">
        <v>675</v>
      </c>
      <c r="H3492" s="2" t="str">
        <f t="array" ref="H3492">_xlfn.XLOOKUP(G3492,Food_Menu!A:A,Food_Menu!B:B)</f>
        <v>Food Item 0034</v>
      </c>
      <c r="I3492" s="2">
        <f t="array" ref="I3492">_xlfn.XLOOKUP(G3492,Food_Menu!A:A,Food_Menu!D:D)</f>
        <v>185.13</v>
      </c>
      <c r="J3492" s="2" t="s">
        <v>707</v>
      </c>
      <c r="K3492" s="2" t="str">
        <f t="array" ref="K3492">_xlfn.XLOOKUP(J3492,Delivery_Partners!A:A,Delivery_Partners!B:B)</f>
        <v>Delivery Partner 171</v>
      </c>
      <c r="L3492" s="3">
        <v>2</v>
      </c>
      <c r="M3492" s="2" t="s">
        <v>23</v>
      </c>
      <c r="N3492" s="2" t="s">
        <v>24</v>
      </c>
      <c r="O3492" s="3">
        <v>30</v>
      </c>
      <c r="P3492" s="13">
        <f t="shared" si="722"/>
        <v>370.26</v>
      </c>
      <c r="Q3492" s="13" t="str">
        <f t="shared" si="723"/>
        <v>Fast</v>
      </c>
      <c r="S3492" s="21"/>
    </row>
    <row r="3493" customHeight="1" spans="1:19">
      <c r="A3493" s="2" t="s">
        <v>5396</v>
      </c>
      <c r="B3493" s="28">
        <v>45968</v>
      </c>
      <c r="C3493" s="2" t="s">
        <v>1686</v>
      </c>
      <c r="D3493" s="2" t="str">
        <f t="array" ref="D3493">_xlfn.XLOOKUP(C3493,Customers!A:A,Customers!B:B)</f>
        <v>Customer 0895</v>
      </c>
      <c r="E3493" s="2" t="s">
        <v>669</v>
      </c>
      <c r="F3493" s="2" t="str">
        <f t="array" ref="F3493">_xlfn.XLOOKUP(E3493,Restaurants!A:A,Restaurants!B:B)</f>
        <v>Restaurant 048</v>
      </c>
      <c r="G3493" s="2" t="s">
        <v>823</v>
      </c>
      <c r="H3493" s="2" t="str">
        <f t="array" ref="H3493">_xlfn.XLOOKUP(G3493,Food_Menu!A:A,Food_Menu!B:B)</f>
        <v>Food Item 0178</v>
      </c>
      <c r="I3493" s="2">
        <f t="array" ref="I3493">_xlfn.XLOOKUP(G3493,Food_Menu!A:A,Food_Menu!D:D)</f>
        <v>461.95</v>
      </c>
      <c r="J3493" s="2" t="s">
        <v>368</v>
      </c>
      <c r="K3493" s="2" t="str">
        <f t="array" ref="K3493">_xlfn.XLOOKUP(J3493,Delivery_Partners!A:A,Delivery_Partners!B:B)</f>
        <v>Delivery Partner 085</v>
      </c>
      <c r="L3493" s="3">
        <v>4</v>
      </c>
      <c r="M3493" s="2" t="s">
        <v>23</v>
      </c>
      <c r="N3493" s="2" t="s">
        <v>42</v>
      </c>
      <c r="O3493" s="3">
        <v>15</v>
      </c>
      <c r="P3493" s="13">
        <f t="shared" si="722"/>
        <v>1847.8</v>
      </c>
      <c r="Q3493" s="13" t="str">
        <f t="shared" si="723"/>
        <v>Fast</v>
      </c>
      <c r="S3493" s="21"/>
    </row>
    <row r="3494" customHeight="1" spans="1:19">
      <c r="A3494" s="2" t="s">
        <v>5397</v>
      </c>
      <c r="B3494" s="29" t="s">
        <v>1029</v>
      </c>
      <c r="C3494" s="2" t="s">
        <v>4963</v>
      </c>
      <c r="D3494" s="2" t="str">
        <f t="array" ref="D3494">_xlfn.XLOOKUP(C3494,Customers!A:A,Customers!B:B)</f>
        <v>Customer 0300</v>
      </c>
      <c r="E3494" s="2" t="s">
        <v>224</v>
      </c>
      <c r="F3494" s="2" t="str">
        <f t="array" ref="F3494">_xlfn.XLOOKUP(E3494,Restaurants!A:A,Restaurants!B:B)</f>
        <v>Restaurant 120</v>
      </c>
      <c r="G3494" s="2" t="s">
        <v>563</v>
      </c>
      <c r="H3494" s="2" t="str">
        <f t="array" ref="H3494">_xlfn.XLOOKUP(G3494,Food_Menu!A:A,Food_Menu!B:B)</f>
        <v>Food Item 0108</v>
      </c>
      <c r="I3494" s="2">
        <f t="array" ref="I3494">_xlfn.XLOOKUP(G3494,Food_Menu!A:A,Food_Menu!D:D)</f>
        <v>203.49</v>
      </c>
      <c r="J3494" s="2" t="s">
        <v>236</v>
      </c>
      <c r="K3494" s="2" t="str">
        <f t="array" ref="K3494">_xlfn.XLOOKUP(J3494,Delivery_Partners!A:A,Delivery_Partners!B:B)</f>
        <v>Delivery Partner 068</v>
      </c>
      <c r="L3494" s="3">
        <v>3</v>
      </c>
      <c r="M3494" s="2" t="s">
        <v>23</v>
      </c>
      <c r="N3494" s="2" t="s">
        <v>42</v>
      </c>
      <c r="O3494" s="3">
        <v>29</v>
      </c>
      <c r="P3494" s="13">
        <f t="shared" si="722"/>
        <v>610.47</v>
      </c>
      <c r="Q3494" s="13" t="str">
        <f t="shared" si="723"/>
        <v>Fast</v>
      </c>
      <c r="S3494" s="21"/>
    </row>
    <row r="3495" customHeight="1" spans="1:19">
      <c r="A3495" s="2" t="s">
        <v>5398</v>
      </c>
      <c r="B3495" s="29" t="s">
        <v>320</v>
      </c>
      <c r="C3495" s="2" t="s">
        <v>2804</v>
      </c>
      <c r="D3495" s="2" t="str">
        <f t="array" ref="D3495">_xlfn.XLOOKUP(C3495,Customers!A:A,Customers!B:B)</f>
        <v>Customer 0669</v>
      </c>
      <c r="E3495" s="2" t="s">
        <v>27</v>
      </c>
      <c r="F3495" s="2" t="str">
        <f t="array" ref="F3495">_xlfn.XLOOKUP(E3495,Restaurants!A:A,Restaurants!B:B)</f>
        <v>Restaurant 033</v>
      </c>
      <c r="G3495" s="2" t="s">
        <v>1192</v>
      </c>
      <c r="H3495" s="2" t="str">
        <f t="array" ref="H3495">_xlfn.XLOOKUP(G3495,Food_Menu!A:A,Food_Menu!B:B)</f>
        <v>Food Item 0097</v>
      </c>
      <c r="I3495" s="2">
        <f t="array" ref="I3495">_xlfn.XLOOKUP(G3495,Food_Menu!A:A,Food_Menu!D:D)</f>
        <v>584.54</v>
      </c>
      <c r="J3495" s="2" t="s">
        <v>241</v>
      </c>
      <c r="K3495" s="2" t="str">
        <f t="array" ref="K3495">_xlfn.XLOOKUP(J3495,Delivery_Partners!A:A,Delivery_Partners!B:B)</f>
        <v>Delivery Partner 152</v>
      </c>
      <c r="L3495" s="3">
        <v>4</v>
      </c>
      <c r="M3495" s="2" t="s">
        <v>23</v>
      </c>
      <c r="N3495" s="2" t="s">
        <v>55</v>
      </c>
      <c r="O3495" s="3">
        <v>28</v>
      </c>
      <c r="P3495" s="13">
        <f t="shared" si="722"/>
        <v>2338.16</v>
      </c>
      <c r="Q3495" s="13" t="str">
        <f t="shared" si="723"/>
        <v>Fast</v>
      </c>
      <c r="S3495" s="21"/>
    </row>
    <row r="3496" customHeight="1" spans="1:19">
      <c r="A3496" s="2" t="s">
        <v>5399</v>
      </c>
      <c r="B3496" s="29" t="s">
        <v>594</v>
      </c>
      <c r="C3496" s="2" t="s">
        <v>1873</v>
      </c>
      <c r="D3496" s="2" t="str">
        <f t="array" ref="D3496">_xlfn.XLOOKUP(C3496,Customers!A:A,Customers!B:B)</f>
        <v>Customer 0677</v>
      </c>
      <c r="E3496" s="2" t="s">
        <v>345</v>
      </c>
      <c r="F3496" s="2" t="str">
        <f t="array" ref="F3496">_xlfn.XLOOKUP(E3496,Restaurants!A:A,Restaurants!B:B)</f>
        <v>Restaurant 064</v>
      </c>
      <c r="G3496" s="2" t="s">
        <v>856</v>
      </c>
      <c r="H3496" s="2" t="str">
        <f t="array" ref="H3496">_xlfn.XLOOKUP(G3496,Food_Menu!A:A,Food_Menu!B:B)</f>
        <v>Food Item 0191</v>
      </c>
      <c r="I3496" s="2">
        <f t="array" ref="I3496">_xlfn.XLOOKUP(G3496,Food_Menu!A:A,Food_Menu!D:D)</f>
        <v>443.82</v>
      </c>
      <c r="J3496" s="2" t="s">
        <v>988</v>
      </c>
      <c r="K3496" s="2" t="str">
        <f t="array" ref="K3496">_xlfn.XLOOKUP(J3496,Delivery_Partners!A:A,Delivery_Partners!B:B)</f>
        <v>Delivery Partner 120</v>
      </c>
      <c r="L3496" s="3">
        <v>4</v>
      </c>
      <c r="M3496" s="2" t="s">
        <v>23</v>
      </c>
      <c r="N3496" s="2" t="s">
        <v>24</v>
      </c>
      <c r="O3496" s="3">
        <v>38</v>
      </c>
      <c r="P3496" s="13">
        <f t="shared" si="722"/>
        <v>1775.28</v>
      </c>
      <c r="Q3496" s="13" t="str">
        <f t="shared" si="723"/>
        <v>Normal</v>
      </c>
      <c r="S3496" s="21"/>
    </row>
    <row r="3497" customHeight="1" spans="1:19">
      <c r="A3497" s="2" t="s">
        <v>5400</v>
      </c>
      <c r="B3497" s="28">
        <v>45966</v>
      </c>
      <c r="C3497" s="2" t="s">
        <v>2046</v>
      </c>
      <c r="D3497" s="2" t="str">
        <f t="array" ref="D3497">_xlfn.XLOOKUP(C3497,Customers!A:A,Customers!B:B)</f>
        <v>Customer 0211</v>
      </c>
      <c r="E3497" s="2" t="s">
        <v>46</v>
      </c>
      <c r="F3497" s="2" t="str">
        <f t="array" ref="F3497">_xlfn.XLOOKUP(E3497,Restaurants!A:A,Restaurants!B:B)</f>
        <v>Restaurant 043</v>
      </c>
      <c r="G3497" s="2" t="s">
        <v>587</v>
      </c>
      <c r="H3497" s="2" t="str">
        <f t="array" ref="H3497">_xlfn.XLOOKUP(G3497,Food_Menu!A:A,Food_Menu!B:B)</f>
        <v>Food Item 0107</v>
      </c>
      <c r="I3497" s="2">
        <f t="array" ref="I3497">_xlfn.XLOOKUP(G3497,Food_Menu!A:A,Food_Menu!D:D)</f>
        <v>548.61</v>
      </c>
      <c r="J3497" s="2" t="s">
        <v>203</v>
      </c>
      <c r="K3497" s="2" t="str">
        <f t="array" ref="K3497">_xlfn.XLOOKUP(J3497,Delivery_Partners!A:A,Delivery_Partners!B:B)</f>
        <v>Delivery Partner 110</v>
      </c>
      <c r="L3497" s="3">
        <v>1</v>
      </c>
      <c r="M3497" s="2" t="s">
        <v>23</v>
      </c>
      <c r="N3497" s="2" t="s">
        <v>24</v>
      </c>
      <c r="O3497" s="3">
        <v>45</v>
      </c>
      <c r="P3497" s="13">
        <f t="shared" si="722"/>
        <v>548.61</v>
      </c>
      <c r="Q3497" s="13" t="str">
        <f t="shared" si="723"/>
        <v>Normal</v>
      </c>
      <c r="S3497" s="21"/>
    </row>
    <row r="3498" hidden="1" customHeight="1" spans="1:19">
      <c r="A3498" s="2" t="s">
        <v>5401</v>
      </c>
      <c r="B3498" s="29" t="s">
        <v>2013</v>
      </c>
      <c r="C3498" s="2" t="s">
        <v>926</v>
      </c>
      <c r="D3498" s="2" t="str">
        <f t="array" ref="D3498">_xlfn.XLOOKUP(C3498,Customers!A:A,Customers!B:B)</f>
        <v>Customer 0011</v>
      </c>
      <c r="E3498" s="2" t="s">
        <v>116</v>
      </c>
      <c r="F3498" s="2" t="str">
        <f t="array" ref="F3498">_xlfn.XLOOKUP(E3498,Restaurants!A:A,Restaurants!B:B)</f>
        <v>Restaurant 086</v>
      </c>
      <c r="G3498" s="2" t="s">
        <v>111</v>
      </c>
      <c r="H3498" s="2" t="str">
        <f t="array" ref="H3498">_xlfn.XLOOKUP(G3498,Food_Menu!A:A,Food_Menu!B:B)</f>
        <v>Food Item 0197</v>
      </c>
      <c r="I3498" s="2"/>
      <c r="J3498" s="2" t="s">
        <v>735</v>
      </c>
      <c r="K3498" s="2" t="str">
        <f t="array" ref="K3498">_xlfn.XLOOKUP(J3498,Delivery_Partners!A:A,Delivery_Partners!B:B)</f>
        <v>Delivery Partner 116</v>
      </c>
      <c r="L3498" s="3">
        <v>1</v>
      </c>
      <c r="M3498" s="2" t="s">
        <v>101</v>
      </c>
      <c r="N3498" s="2" t="s">
        <v>24</v>
      </c>
      <c r="O3498" s="2"/>
    </row>
    <row r="3499" customHeight="1" spans="1:19">
      <c r="A3499" s="2" t="s">
        <v>5402</v>
      </c>
      <c r="B3499" s="29" t="s">
        <v>87</v>
      </c>
      <c r="C3499" s="2" t="s">
        <v>3287</v>
      </c>
      <c r="D3499" s="2" t="str">
        <f t="array" ref="D3499">_xlfn.XLOOKUP(C3499,Customers!A:A,Customers!B:B)</f>
        <v>Customer 0862</v>
      </c>
      <c r="E3499" s="2" t="s">
        <v>289</v>
      </c>
      <c r="F3499" s="2" t="str">
        <f t="array" ref="F3499">_xlfn.XLOOKUP(E3499,Restaurants!A:A,Restaurants!B:B)</f>
        <v>Restaurant 052</v>
      </c>
      <c r="G3499" s="2" t="s">
        <v>198</v>
      </c>
      <c r="H3499" s="2" t="str">
        <f t="array" ref="H3499">_xlfn.XLOOKUP(G3499,Food_Menu!A:A,Food_Menu!B:B)</f>
        <v>Food Item 0049</v>
      </c>
      <c r="I3499" s="2">
        <f t="array" ref="I3499">_xlfn.XLOOKUP(G3499,Food_Menu!A:A,Food_Menu!D:D)</f>
        <v>504.81</v>
      </c>
      <c r="J3499" s="2" t="s">
        <v>1372</v>
      </c>
      <c r="K3499" s="2" t="str">
        <f t="array" ref="K3499">_xlfn.XLOOKUP(J3499,Delivery_Partners!A:A,Delivery_Partners!B:B)</f>
        <v>Delivery Partner 179</v>
      </c>
      <c r="L3499" s="3">
        <v>1</v>
      </c>
      <c r="M3499" s="2" t="s">
        <v>23</v>
      </c>
      <c r="N3499" s="2" t="s">
        <v>55</v>
      </c>
      <c r="O3499" s="3">
        <v>59</v>
      </c>
      <c r="P3499" s="13">
        <f t="shared" ref="P3499:P3501" si="724">I3499*L3499</f>
        <v>504.81</v>
      </c>
      <c r="Q3499" s="13" t="str">
        <f t="shared" ref="Q3499:Q3501" si="725">IF(O3499="","Not Delivered",IF(O3499&lt;=30,"Fast",IF(O3499&lt;=60,"Normal","Slow")))</f>
        <v>Normal</v>
      </c>
      <c r="S3499" s="21"/>
    </row>
    <row r="3500" customHeight="1" spans="1:19">
      <c r="A3500" s="2" t="s">
        <v>5403</v>
      </c>
      <c r="B3500" s="28">
        <v>45902</v>
      </c>
      <c r="C3500" s="2" t="s">
        <v>5404</v>
      </c>
      <c r="D3500" s="2" t="str">
        <f t="array" ref="D3500">_xlfn.XLOOKUP(C3500,Customers!A:A,Customers!B:B)</f>
        <v>Customer 0739</v>
      </c>
      <c r="E3500" s="2" t="s">
        <v>275</v>
      </c>
      <c r="F3500" s="2" t="str">
        <f t="array" ref="F3500">_xlfn.XLOOKUP(E3500,Restaurants!A:A,Restaurants!B:B)</f>
        <v>Restaurant 047</v>
      </c>
      <c r="G3500" s="2" t="s">
        <v>627</v>
      </c>
      <c r="H3500" s="2" t="str">
        <f t="array" ref="H3500">_xlfn.XLOOKUP(G3500,Food_Menu!A:A,Food_Menu!B:B)</f>
        <v>Food Item 0188</v>
      </c>
      <c r="I3500" s="2">
        <f t="array" ref="I3500">_xlfn.XLOOKUP(G3500,Food_Menu!A:A,Food_Menu!D:D)</f>
        <v>537.03</v>
      </c>
      <c r="J3500" s="2" t="s">
        <v>1268</v>
      </c>
      <c r="K3500" s="2" t="str">
        <f t="array" ref="K3500">_xlfn.XLOOKUP(J3500,Delivery_Partners!A:A,Delivery_Partners!B:B)</f>
        <v>Delivery Partner 124</v>
      </c>
      <c r="L3500" s="3">
        <v>1</v>
      </c>
      <c r="M3500" s="2" t="s">
        <v>23</v>
      </c>
      <c r="N3500" s="2" t="s">
        <v>55</v>
      </c>
      <c r="O3500" s="3">
        <v>29</v>
      </c>
      <c r="P3500" s="13">
        <f t="shared" si="724"/>
        <v>537.03</v>
      </c>
      <c r="Q3500" s="13" t="str">
        <f t="shared" si="725"/>
        <v>Fast</v>
      </c>
      <c r="S3500" s="21"/>
    </row>
    <row r="3501" customHeight="1" spans="1:19">
      <c r="A3501" s="2" t="s">
        <v>5405</v>
      </c>
      <c r="B3501" s="28">
        <v>45911</v>
      </c>
      <c r="C3501" s="2" t="s">
        <v>3090</v>
      </c>
      <c r="D3501" s="2" t="str">
        <f t="array" ref="D3501">_xlfn.XLOOKUP(C3501,Customers!A:A,Customers!B:B)</f>
        <v>Customer 0857</v>
      </c>
      <c r="E3501" s="2" t="s">
        <v>177</v>
      </c>
      <c r="F3501" s="2" t="str">
        <f t="array" ref="F3501">_xlfn.XLOOKUP(E3501,Restaurants!A:A,Restaurants!B:B)</f>
        <v>Restaurant 070</v>
      </c>
      <c r="G3501" s="2" t="s">
        <v>785</v>
      </c>
      <c r="H3501" s="2" t="str">
        <f t="array" ref="H3501">_xlfn.XLOOKUP(G3501,Food_Menu!A:A,Food_Menu!B:B)</f>
        <v>Food Item 0218</v>
      </c>
      <c r="I3501" s="2">
        <f t="array" ref="I3501">_xlfn.XLOOKUP(G3501,Food_Menu!A:A,Food_Menu!D:D)</f>
        <v>579.55</v>
      </c>
      <c r="J3501" s="2" t="s">
        <v>811</v>
      </c>
      <c r="K3501" s="2" t="str">
        <f t="array" ref="K3501">_xlfn.XLOOKUP(J3501,Delivery_Partners!A:A,Delivery_Partners!B:B)</f>
        <v>Delivery Partner 147</v>
      </c>
      <c r="L3501" s="3">
        <v>3</v>
      </c>
      <c r="M3501" s="2" t="s">
        <v>23</v>
      </c>
      <c r="N3501" s="2" t="s">
        <v>74</v>
      </c>
      <c r="O3501" s="3">
        <v>15</v>
      </c>
      <c r="P3501" s="13">
        <f t="shared" si="724"/>
        <v>1738.65</v>
      </c>
      <c r="Q3501" s="13" t="str">
        <f t="shared" si="725"/>
        <v>Fast</v>
      </c>
      <c r="S3501" s="21"/>
    </row>
    <row r="3502" hidden="1" customHeight="1" spans="1:19">
      <c r="A3502" s="2" t="s">
        <v>5406</v>
      </c>
      <c r="B3502" s="29" t="s">
        <v>50</v>
      </c>
      <c r="C3502" s="2" t="s">
        <v>3172</v>
      </c>
      <c r="D3502" s="2" t="str">
        <f t="array" ref="D3502">_xlfn.XLOOKUP(C3502,Customers!A:A,Customers!B:B)</f>
        <v>Customer 0453</v>
      </c>
      <c r="E3502" s="2" t="s">
        <v>776</v>
      </c>
      <c r="F3502" s="2" t="str">
        <f t="array" ref="F3502">_xlfn.XLOOKUP(E3502,Restaurants!A:A,Restaurants!B:B)</f>
        <v>Restaurant 069</v>
      </c>
      <c r="G3502" s="2" t="s">
        <v>1210</v>
      </c>
      <c r="H3502" s="2" t="str">
        <f t="array" ref="H3502">_xlfn.XLOOKUP(G3502,Food_Menu!A:A,Food_Menu!B:B)</f>
        <v>Food Item 0166</v>
      </c>
      <c r="I3502" s="2"/>
      <c r="J3502" s="2" t="s">
        <v>663</v>
      </c>
      <c r="K3502" s="2" t="str">
        <f t="array" ref="K3502">_xlfn.XLOOKUP(J3502,Delivery_Partners!A:A,Delivery_Partners!B:B)</f>
        <v>Delivery Partner 007</v>
      </c>
      <c r="L3502" s="3">
        <v>3</v>
      </c>
      <c r="M3502" s="2" t="s">
        <v>101</v>
      </c>
      <c r="N3502" s="2" t="s">
        <v>24</v>
      </c>
      <c r="O3502" s="2"/>
    </row>
    <row r="3503" customHeight="1" spans="1:19">
      <c r="A3503" s="2" t="s">
        <v>5407</v>
      </c>
      <c r="B3503" s="28">
        <v>45994</v>
      </c>
      <c r="C3503" s="2" t="s">
        <v>3045</v>
      </c>
      <c r="D3503" s="2" t="str">
        <f t="array" ref="D3503">_xlfn.XLOOKUP(C3503,Customers!A:A,Customers!B:B)</f>
        <v>Customer 0619</v>
      </c>
      <c r="E3503" s="2" t="s">
        <v>1191</v>
      </c>
      <c r="F3503" s="2" t="str">
        <f t="array" ref="F3503">_xlfn.XLOOKUP(E3503,Restaurants!A:A,Restaurants!B:B)</f>
        <v>Restaurant 060</v>
      </c>
      <c r="G3503" s="2" t="s">
        <v>111</v>
      </c>
      <c r="H3503" s="2" t="str">
        <f t="array" ref="H3503">_xlfn.XLOOKUP(G3503,Food_Menu!A:A,Food_Menu!B:B)</f>
        <v>Food Item 0197</v>
      </c>
      <c r="I3503" s="2">
        <f t="array" ref="I3503">_xlfn.XLOOKUP(G3503,Food_Menu!A:A,Food_Menu!D:D)</f>
        <v>628.28</v>
      </c>
      <c r="J3503" s="2" t="s">
        <v>323</v>
      </c>
      <c r="K3503" s="2" t="str">
        <f t="array" ref="K3503">_xlfn.XLOOKUP(J3503,Delivery_Partners!A:A,Delivery_Partners!B:B)</f>
        <v>Delivery Partner 131</v>
      </c>
      <c r="L3503" s="3">
        <v>2</v>
      </c>
      <c r="M3503" s="2" t="s">
        <v>23</v>
      </c>
      <c r="N3503" s="2" t="s">
        <v>55</v>
      </c>
      <c r="O3503" s="3">
        <v>28</v>
      </c>
      <c r="P3503" s="13">
        <f t="shared" ref="P3503:P3505" si="726">I3503*L3503</f>
        <v>1256.56</v>
      </c>
      <c r="Q3503" s="13" t="str">
        <f t="shared" ref="Q3503:Q3505" si="727">IF(O3503="","Not Delivered",IF(O3503&lt;=30,"Fast",IF(O3503&lt;=60,"Normal","Slow")))</f>
        <v>Fast</v>
      </c>
      <c r="S3503" s="21"/>
    </row>
    <row r="3504" customHeight="1" spans="1:19">
      <c r="A3504" s="2" t="s">
        <v>5408</v>
      </c>
      <c r="B3504" s="28">
        <v>45780</v>
      </c>
      <c r="C3504" s="2" t="s">
        <v>381</v>
      </c>
      <c r="D3504" s="2" t="str">
        <f t="array" ref="D3504">_xlfn.XLOOKUP(C3504,Customers!A:A,Customers!B:B)</f>
        <v>Customer 1178</v>
      </c>
      <c r="E3504" s="2" t="s">
        <v>488</v>
      </c>
      <c r="F3504" s="2" t="str">
        <f t="array" ref="F3504">_xlfn.XLOOKUP(E3504,Restaurants!A:A,Restaurants!B:B)</f>
        <v>Restaurant 031</v>
      </c>
      <c r="G3504" s="2" t="s">
        <v>1723</v>
      </c>
      <c r="H3504" s="2" t="str">
        <f t="array" ref="H3504">_xlfn.XLOOKUP(G3504,Food_Menu!A:A,Food_Menu!B:B)</f>
        <v>Food Item 0163</v>
      </c>
      <c r="I3504" s="2">
        <f t="array" ref="I3504">_xlfn.XLOOKUP(G3504,Food_Menu!A:A,Food_Menu!D:D)</f>
        <v>132.59</v>
      </c>
      <c r="J3504" s="2" t="s">
        <v>347</v>
      </c>
      <c r="K3504" s="2" t="str">
        <f t="array" ref="K3504">_xlfn.XLOOKUP(J3504,Delivery_Partners!A:A,Delivery_Partners!B:B)</f>
        <v>Delivery Partner 058</v>
      </c>
      <c r="L3504" s="3">
        <v>3</v>
      </c>
      <c r="M3504" s="2" t="s">
        <v>23</v>
      </c>
      <c r="N3504" s="2" t="s">
        <v>55</v>
      </c>
      <c r="O3504" s="3">
        <v>22</v>
      </c>
      <c r="P3504" s="13">
        <f t="shared" si="726"/>
        <v>397.77</v>
      </c>
      <c r="Q3504" s="13" t="str">
        <f t="shared" si="727"/>
        <v>Fast</v>
      </c>
      <c r="S3504" s="21"/>
    </row>
    <row r="3505" customHeight="1" spans="1:19">
      <c r="A3505" s="2" t="s">
        <v>5409</v>
      </c>
      <c r="B3505" s="29" t="s">
        <v>1631</v>
      </c>
      <c r="C3505" s="2" t="s">
        <v>4989</v>
      </c>
      <c r="D3505" s="2" t="str">
        <f t="array" ref="D3505">_xlfn.XLOOKUP(C3505,Customers!A:A,Customers!B:B)</f>
        <v>Customer 0271</v>
      </c>
      <c r="E3505" s="2" t="s">
        <v>71</v>
      </c>
      <c r="F3505" s="2" t="str">
        <f t="array" ref="F3505">_xlfn.XLOOKUP(E3505,Restaurants!A:A,Restaurants!B:B)</f>
        <v>Restaurant 013</v>
      </c>
      <c r="G3505" s="2" t="s">
        <v>2199</v>
      </c>
      <c r="H3505" s="2" t="str">
        <f t="array" ref="H3505">_xlfn.XLOOKUP(G3505,Food_Menu!A:A,Food_Menu!B:B)</f>
        <v>Food Item 0133</v>
      </c>
      <c r="I3505" s="2">
        <f t="array" ref="I3505">_xlfn.XLOOKUP(G3505,Food_Menu!A:A,Food_Menu!D:D)</f>
        <v>587.31</v>
      </c>
      <c r="J3505" s="2" t="s">
        <v>427</v>
      </c>
      <c r="K3505" s="2" t="str">
        <f t="array" ref="K3505">_xlfn.XLOOKUP(J3505,Delivery_Partners!A:A,Delivery_Partners!B:B)</f>
        <v>Delivery Partner 023</v>
      </c>
      <c r="L3505" s="3">
        <v>2</v>
      </c>
      <c r="M3505" s="2" t="s">
        <v>23</v>
      </c>
      <c r="N3505" s="2" t="s">
        <v>55</v>
      </c>
      <c r="O3505" s="3">
        <v>31</v>
      </c>
      <c r="P3505" s="13">
        <f t="shared" si="726"/>
        <v>1174.62</v>
      </c>
      <c r="Q3505" s="13" t="str">
        <f t="shared" si="727"/>
        <v>Normal</v>
      </c>
      <c r="S3505" s="21"/>
    </row>
    <row r="3506" hidden="1" customHeight="1" spans="1:19">
      <c r="A3506" s="2" t="s">
        <v>5410</v>
      </c>
      <c r="B3506" s="28">
        <v>45993</v>
      </c>
      <c r="C3506" s="2" t="s">
        <v>1055</v>
      </c>
      <c r="D3506" s="2" t="str">
        <f t="array" ref="D3506">_xlfn.XLOOKUP(C3506,Customers!A:A,Customers!B:B)</f>
        <v>Customer 0784</v>
      </c>
      <c r="E3506" s="2" t="s">
        <v>52</v>
      </c>
      <c r="F3506" s="2" t="str">
        <f t="array" ref="F3506">_xlfn.XLOOKUP(E3506,Restaurants!A:A,Restaurants!B:B)</f>
        <v>Restaurant 083</v>
      </c>
      <c r="G3506" s="2" t="s">
        <v>985</v>
      </c>
      <c r="H3506" s="2" t="str">
        <f t="array" ref="H3506">_xlfn.XLOOKUP(G3506,Food_Menu!A:A,Food_Menu!B:B)</f>
        <v>Food Item 0169</v>
      </c>
      <c r="I3506" s="2"/>
      <c r="J3506" s="2" t="s">
        <v>2409</v>
      </c>
      <c r="K3506" s="2" t="str">
        <f t="array" ref="K3506">_xlfn.XLOOKUP(J3506,Delivery_Partners!A:A,Delivery_Partners!B:B)</f>
        <v>Delivery Partner 050</v>
      </c>
      <c r="L3506" s="3">
        <v>1</v>
      </c>
      <c r="M3506" s="2" t="s">
        <v>101</v>
      </c>
      <c r="N3506" s="2" t="s">
        <v>74</v>
      </c>
      <c r="O3506" s="2"/>
    </row>
    <row r="3507" customHeight="1" spans="1:19">
      <c r="A3507" s="2" t="s">
        <v>5411</v>
      </c>
      <c r="B3507" s="29" t="s">
        <v>1872</v>
      </c>
      <c r="C3507" s="2" t="s">
        <v>5103</v>
      </c>
      <c r="D3507" s="2" t="str">
        <f t="array" ref="D3507">_xlfn.XLOOKUP(C3507,Customers!A:A,Customers!B:B)</f>
        <v>Customer 0159</v>
      </c>
      <c r="E3507" s="2" t="s">
        <v>952</v>
      </c>
      <c r="F3507" s="2" t="str">
        <f t="array" ref="F3507">_xlfn.XLOOKUP(E3507,Restaurants!A:A,Restaurants!B:B)</f>
        <v>Restaurant 041</v>
      </c>
      <c r="G3507" s="2" t="s">
        <v>1267</v>
      </c>
      <c r="H3507" s="2" t="str">
        <f t="array" ref="H3507">_xlfn.XLOOKUP(G3507,Food_Menu!A:A,Food_Menu!B:B)</f>
        <v>Food Item 0212</v>
      </c>
      <c r="I3507" s="2">
        <f t="array" ref="I3507">_xlfn.XLOOKUP(G3507,Food_Menu!A:A,Food_Menu!D:D)</f>
        <v>187.71</v>
      </c>
      <c r="J3507" s="2" t="s">
        <v>485</v>
      </c>
      <c r="K3507" s="2" t="str">
        <f t="array" ref="K3507">_xlfn.XLOOKUP(J3507,Delivery_Partners!A:A,Delivery_Partners!B:B)</f>
        <v>Delivery Partner 150</v>
      </c>
      <c r="L3507" s="3">
        <v>1</v>
      </c>
      <c r="M3507" s="2" t="s">
        <v>23</v>
      </c>
      <c r="N3507" s="2" t="s">
        <v>42</v>
      </c>
      <c r="O3507" s="3">
        <v>27</v>
      </c>
      <c r="P3507" s="13">
        <f t="shared" ref="P3507:P3509" si="728">I3507*L3507</f>
        <v>187.71</v>
      </c>
      <c r="Q3507" s="13" t="str">
        <f t="shared" ref="Q3507:Q3509" si="729">IF(O3507="","Not Delivered",IF(O3507&lt;=30,"Fast",IF(O3507&lt;=60,"Normal","Slow")))</f>
        <v>Fast</v>
      </c>
      <c r="S3507" s="21"/>
    </row>
    <row r="3508" customHeight="1" spans="1:19">
      <c r="A3508" s="2" t="s">
        <v>5412</v>
      </c>
      <c r="B3508" s="29" t="s">
        <v>1003</v>
      </c>
      <c r="C3508" s="2" t="s">
        <v>3028</v>
      </c>
      <c r="D3508" s="2" t="str">
        <f t="array" ref="D3508">_xlfn.XLOOKUP(C3508,Customers!A:A,Customers!B:B)</f>
        <v>Customer 0079</v>
      </c>
      <c r="E3508" s="2" t="s">
        <v>712</v>
      </c>
      <c r="F3508" s="2" t="str">
        <f t="array" ref="F3508">_xlfn.XLOOKUP(E3508,Restaurants!A:A,Restaurants!B:B)</f>
        <v>Restaurant 074</v>
      </c>
      <c r="G3508" s="2" t="s">
        <v>40</v>
      </c>
      <c r="H3508" s="2" t="str">
        <f t="array" ref="H3508">_xlfn.XLOOKUP(G3508,Food_Menu!A:A,Food_Menu!B:B)</f>
        <v>Food Item 0134</v>
      </c>
      <c r="I3508" s="2">
        <f t="array" ref="I3508">_xlfn.XLOOKUP(G3508,Food_Menu!A:A,Food_Menu!D:D)</f>
        <v>467.29</v>
      </c>
      <c r="J3508" s="2" t="s">
        <v>327</v>
      </c>
      <c r="K3508" s="2" t="str">
        <f t="array" ref="K3508">_xlfn.XLOOKUP(J3508,Delivery_Partners!A:A,Delivery_Partners!B:B)</f>
        <v>Delivery Partner 148</v>
      </c>
      <c r="L3508" s="3">
        <v>4</v>
      </c>
      <c r="M3508" s="2" t="s">
        <v>23</v>
      </c>
      <c r="N3508" s="2" t="s">
        <v>24</v>
      </c>
      <c r="O3508" s="3">
        <v>53</v>
      </c>
      <c r="P3508" s="13">
        <f t="shared" si="728"/>
        <v>1869.16</v>
      </c>
      <c r="Q3508" s="13" t="str">
        <f t="shared" si="729"/>
        <v>Normal</v>
      </c>
      <c r="S3508" s="21"/>
    </row>
    <row r="3509" customHeight="1" spans="1:19">
      <c r="A3509" s="2" t="s">
        <v>5413</v>
      </c>
      <c r="B3509" s="29" t="s">
        <v>166</v>
      </c>
      <c r="C3509" s="2" t="s">
        <v>2415</v>
      </c>
      <c r="D3509" s="2" t="str">
        <f t="array" ref="D3509">_xlfn.XLOOKUP(C3509,Customers!A:A,Customers!B:B)</f>
        <v>Customer 1149</v>
      </c>
      <c r="E3509" s="2" t="s">
        <v>532</v>
      </c>
      <c r="F3509" s="2" t="str">
        <f t="array" ref="F3509">_xlfn.XLOOKUP(E3509,Restaurants!A:A,Restaurants!B:B)</f>
        <v>Restaurant 046</v>
      </c>
      <c r="G3509" s="2" t="s">
        <v>1382</v>
      </c>
      <c r="H3509" s="2" t="str">
        <f t="array" ref="H3509">_xlfn.XLOOKUP(G3509,Food_Menu!A:A,Food_Menu!B:B)</f>
        <v>Food Item 0152</v>
      </c>
      <c r="I3509" s="2">
        <f t="array" ref="I3509">_xlfn.XLOOKUP(G3509,Food_Menu!A:A,Food_Menu!D:D)</f>
        <v>177.47</v>
      </c>
      <c r="J3509" s="2" t="s">
        <v>1090</v>
      </c>
      <c r="K3509" s="2" t="str">
        <f t="array" ref="K3509">_xlfn.XLOOKUP(J3509,Delivery_Partners!A:A,Delivery_Partners!B:B)</f>
        <v>Delivery Partner 056</v>
      </c>
      <c r="L3509" s="3">
        <v>2</v>
      </c>
      <c r="M3509" s="2" t="s">
        <v>23</v>
      </c>
      <c r="N3509" s="2" t="s">
        <v>42</v>
      </c>
      <c r="O3509" s="3">
        <v>36</v>
      </c>
      <c r="P3509" s="13">
        <f t="shared" si="728"/>
        <v>354.94</v>
      </c>
      <c r="Q3509" s="13" t="str">
        <f t="shared" si="729"/>
        <v>Normal</v>
      </c>
      <c r="S3509" s="21"/>
    </row>
    <row r="3510" hidden="1" customHeight="1" spans="1:19">
      <c r="A3510" s="2" t="s">
        <v>5414</v>
      </c>
      <c r="B3510" s="28">
        <v>45942</v>
      </c>
      <c r="C3510" s="2" t="s">
        <v>1742</v>
      </c>
      <c r="D3510" s="2" t="str">
        <f t="array" ref="D3510">_xlfn.XLOOKUP(C3510,Customers!A:A,Customers!B:B)</f>
        <v>Customer 0156</v>
      </c>
      <c r="E3510" s="2" t="s">
        <v>860</v>
      </c>
      <c r="F3510" s="2" t="str">
        <f t="array" ref="F3510">_xlfn.XLOOKUP(E3510,Restaurants!A:A,Restaurants!B:B)</f>
        <v>Restaurant 103</v>
      </c>
      <c r="G3510" s="2" t="s">
        <v>1554</v>
      </c>
      <c r="H3510" s="2" t="str">
        <f t="array" ref="H3510">_xlfn.XLOOKUP(G3510,Food_Menu!A:A,Food_Menu!B:B)</f>
        <v>Food Item 0018</v>
      </c>
      <c r="I3510" s="2"/>
      <c r="J3510" s="2" t="s">
        <v>1290</v>
      </c>
      <c r="K3510" s="2" t="str">
        <f t="array" ref="K3510">_xlfn.XLOOKUP(J3510,Delivery_Partners!A:A,Delivery_Partners!B:B)</f>
        <v>Delivery Partner 035</v>
      </c>
      <c r="L3510" s="3">
        <v>1</v>
      </c>
      <c r="M3510" s="2" t="s">
        <v>101</v>
      </c>
      <c r="N3510" s="2" t="s">
        <v>74</v>
      </c>
      <c r="O3510" s="2"/>
    </row>
    <row r="3511" customHeight="1" spans="1:19">
      <c r="A3511" s="2" t="s">
        <v>5415</v>
      </c>
      <c r="B3511" s="28">
        <v>45749</v>
      </c>
      <c r="C3511" s="2" t="s">
        <v>758</v>
      </c>
      <c r="D3511" s="2" t="str">
        <f t="array" ref="D3511">_xlfn.XLOOKUP(C3511,Customers!A:A,Customers!B:B)</f>
        <v>Customer 0787</v>
      </c>
      <c r="E3511" s="2" t="s">
        <v>674</v>
      </c>
      <c r="F3511" s="2" t="str">
        <f t="array" ref="F3511">_xlfn.XLOOKUP(E3511,Restaurants!A:A,Restaurants!B:B)</f>
        <v>Restaurant 085</v>
      </c>
      <c r="G3511" s="2" t="s">
        <v>1267</v>
      </c>
      <c r="H3511" s="2" t="str">
        <f t="array" ref="H3511">_xlfn.XLOOKUP(G3511,Food_Menu!A:A,Food_Menu!B:B)</f>
        <v>Food Item 0212</v>
      </c>
      <c r="I3511" s="2">
        <f t="array" ref="I3511">_xlfn.XLOOKUP(G3511,Food_Menu!A:A,Food_Menu!D:D)</f>
        <v>187.71</v>
      </c>
      <c r="J3511" s="2" t="s">
        <v>1581</v>
      </c>
      <c r="K3511" s="2" t="str">
        <f t="array" ref="K3511">_xlfn.XLOOKUP(J3511,Delivery_Partners!A:A,Delivery_Partners!B:B)</f>
        <v>Delivery Partner 076</v>
      </c>
      <c r="L3511" s="3">
        <v>1</v>
      </c>
      <c r="M3511" s="2" t="s">
        <v>23</v>
      </c>
      <c r="N3511" s="2" t="s">
        <v>24</v>
      </c>
      <c r="O3511" s="3">
        <v>54</v>
      </c>
      <c r="P3511" s="13">
        <f t="shared" ref="P3511:P3513" si="730">I3511*L3511</f>
        <v>187.71</v>
      </c>
      <c r="Q3511" s="13" t="str">
        <f t="shared" ref="Q3511:Q3513" si="731">IF(O3511="","Not Delivered",IF(O3511&lt;=30,"Fast",IF(O3511&lt;=60,"Normal","Slow")))</f>
        <v>Normal</v>
      </c>
      <c r="S3511" s="21"/>
    </row>
    <row r="3512" customHeight="1" spans="1:19">
      <c r="A3512" s="2" t="s">
        <v>5416</v>
      </c>
      <c r="B3512" s="28">
        <v>45878</v>
      </c>
      <c r="C3512" s="2" t="s">
        <v>1282</v>
      </c>
      <c r="D3512" s="2" t="str">
        <f t="array" ref="D3512">_xlfn.XLOOKUP(C3512,Customers!A:A,Customers!B:B)</f>
        <v>Customer 0618</v>
      </c>
      <c r="E3512" s="2" t="s">
        <v>1022</v>
      </c>
      <c r="F3512" s="2" t="str">
        <f t="array" ref="F3512">_xlfn.XLOOKUP(E3512,Restaurants!A:A,Restaurants!B:B)</f>
        <v>Restaurant 049</v>
      </c>
      <c r="G3512" s="2" t="s">
        <v>67</v>
      </c>
      <c r="H3512" s="2" t="str">
        <f t="array" ref="H3512">_xlfn.XLOOKUP(G3512,Food_Menu!A:A,Food_Menu!B:B)</f>
        <v>Food Item 0172</v>
      </c>
      <c r="I3512" s="2">
        <f t="array" ref="I3512">_xlfn.XLOOKUP(G3512,Food_Menu!A:A,Food_Menu!D:D)</f>
        <v>219.12</v>
      </c>
      <c r="J3512" s="2" t="s">
        <v>1286</v>
      </c>
      <c r="K3512" s="2" t="str">
        <f t="array" ref="K3512">_xlfn.XLOOKUP(J3512,Delivery_Partners!A:A,Delivery_Partners!B:B)</f>
        <v>Delivery Partner 060</v>
      </c>
      <c r="L3512" s="3">
        <v>2</v>
      </c>
      <c r="M3512" s="2" t="s">
        <v>23</v>
      </c>
      <c r="N3512" s="2" t="s">
        <v>55</v>
      </c>
      <c r="O3512" s="3">
        <v>31</v>
      </c>
      <c r="P3512" s="13">
        <f t="shared" si="730"/>
        <v>438.24</v>
      </c>
      <c r="Q3512" s="13" t="str">
        <f t="shared" si="731"/>
        <v>Normal</v>
      </c>
      <c r="S3512" s="21"/>
    </row>
    <row r="3513" customHeight="1" spans="1:19">
      <c r="A3513" s="2" t="s">
        <v>5417</v>
      </c>
      <c r="B3513" s="29" t="s">
        <v>864</v>
      </c>
      <c r="C3513" s="2" t="s">
        <v>1088</v>
      </c>
      <c r="D3513" s="2" t="str">
        <f t="array" ref="D3513">_xlfn.XLOOKUP(C3513,Customers!A:A,Customers!B:B)</f>
        <v>Customer 0972</v>
      </c>
      <c r="E3513" s="2" t="s">
        <v>658</v>
      </c>
      <c r="F3513" s="2" t="str">
        <f t="array" ref="F3513">_xlfn.XLOOKUP(E3513,Restaurants!A:A,Restaurants!B:B)</f>
        <v>Restaurant 040</v>
      </c>
      <c r="G3513" s="2" t="s">
        <v>1336</v>
      </c>
      <c r="H3513" s="2" t="str">
        <f t="array" ref="H3513">_xlfn.XLOOKUP(G3513,Food_Menu!A:A,Food_Menu!B:B)</f>
        <v>Food Item 0036</v>
      </c>
      <c r="I3513" s="2">
        <f t="array" ref="I3513">_xlfn.XLOOKUP(G3513,Food_Menu!A:A,Food_Menu!D:D)</f>
        <v>542.95</v>
      </c>
      <c r="J3513" s="2" t="s">
        <v>1408</v>
      </c>
      <c r="K3513" s="2" t="str">
        <f t="array" ref="K3513">_xlfn.XLOOKUP(J3513,Delivery_Partners!A:A,Delivery_Partners!B:B)</f>
        <v>Delivery Partner 084</v>
      </c>
      <c r="L3513" s="3">
        <v>2</v>
      </c>
      <c r="M3513" s="2" t="s">
        <v>23</v>
      </c>
      <c r="N3513" s="2" t="s">
        <v>55</v>
      </c>
      <c r="O3513" s="3">
        <v>20</v>
      </c>
      <c r="P3513" s="13">
        <f t="shared" si="730"/>
        <v>1085.9</v>
      </c>
      <c r="Q3513" s="13" t="str">
        <f t="shared" si="731"/>
        <v>Fast</v>
      </c>
      <c r="S3513" s="21"/>
    </row>
    <row r="3514" hidden="1" customHeight="1" spans="1:19">
      <c r="A3514" s="2" t="s">
        <v>5418</v>
      </c>
      <c r="B3514" s="28">
        <v>45937</v>
      </c>
      <c r="C3514" s="2" t="s">
        <v>4790</v>
      </c>
      <c r="D3514" s="2" t="str">
        <f t="array" ref="D3514">_xlfn.XLOOKUP(C3514,Customers!A:A,Customers!B:B)</f>
        <v>Customer 0656</v>
      </c>
      <c r="E3514" s="2" t="s">
        <v>1309</v>
      </c>
      <c r="F3514" s="2" t="str">
        <f t="array" ref="F3514">_xlfn.XLOOKUP(E3514,Restaurants!A:A,Restaurants!B:B)</f>
        <v>Restaurant 090</v>
      </c>
      <c r="G3514" s="2" t="s">
        <v>1833</v>
      </c>
      <c r="H3514" s="2" t="str">
        <f t="array" ref="H3514">_xlfn.XLOOKUP(G3514,Food_Menu!A:A,Food_Menu!B:B)</f>
        <v>Food Item 0064</v>
      </c>
      <c r="I3514" s="2"/>
      <c r="J3514" s="2" t="s">
        <v>923</v>
      </c>
      <c r="K3514" s="2" t="str">
        <f t="array" ref="K3514">_xlfn.XLOOKUP(J3514,Delivery_Partners!A:A,Delivery_Partners!B:B)</f>
        <v>Delivery Partner 142</v>
      </c>
      <c r="L3514" s="3">
        <v>1</v>
      </c>
      <c r="M3514" s="2" t="s">
        <v>101</v>
      </c>
      <c r="N3514" s="2" t="s">
        <v>55</v>
      </c>
      <c r="O3514" s="2"/>
    </row>
    <row r="3515" customHeight="1" spans="1:19">
      <c r="A3515" s="2" t="s">
        <v>5419</v>
      </c>
      <c r="B3515" s="29" t="s">
        <v>273</v>
      </c>
      <c r="C3515" s="2" t="s">
        <v>2170</v>
      </c>
      <c r="D3515" s="2" t="str">
        <f t="array" ref="D3515">_xlfn.XLOOKUP(C3515,Customers!A:A,Customers!B:B)</f>
        <v>Customer 0837</v>
      </c>
      <c r="E3515" s="2" t="s">
        <v>350</v>
      </c>
      <c r="F3515" s="2" t="str">
        <f t="array" ref="F3515">_xlfn.XLOOKUP(E3515,Restaurants!A:A,Restaurants!B:B)</f>
        <v>Restaurant 001</v>
      </c>
      <c r="G3515" s="2" t="s">
        <v>303</v>
      </c>
      <c r="H3515" s="2" t="str">
        <f t="array" ref="H3515">_xlfn.XLOOKUP(G3515,Food_Menu!A:A,Food_Menu!B:B)</f>
        <v>Food Item 0050</v>
      </c>
      <c r="I3515" s="2">
        <f t="array" ref="I3515">_xlfn.XLOOKUP(G3515,Food_Menu!A:A,Food_Menu!D:D)</f>
        <v>122.02</v>
      </c>
      <c r="J3515" s="2" t="s">
        <v>1286</v>
      </c>
      <c r="K3515" s="2" t="str">
        <f t="array" ref="K3515">_xlfn.XLOOKUP(J3515,Delivery_Partners!A:A,Delivery_Partners!B:B)</f>
        <v>Delivery Partner 060</v>
      </c>
      <c r="L3515" s="3">
        <v>4</v>
      </c>
      <c r="M3515" s="2" t="s">
        <v>23</v>
      </c>
      <c r="N3515" s="2" t="s">
        <v>74</v>
      </c>
      <c r="O3515" s="3">
        <v>34</v>
      </c>
      <c r="P3515" s="13">
        <f t="shared" ref="P3515:P3520" si="732">I3515*L3515</f>
        <v>488.08</v>
      </c>
      <c r="Q3515" s="13" t="str">
        <f t="shared" ref="Q3515:Q3520" si="733">IF(O3515="","Not Delivered",IF(O3515&lt;=30,"Fast",IF(O3515&lt;=60,"Normal","Slow")))</f>
        <v>Normal</v>
      </c>
      <c r="S3515" s="21"/>
    </row>
    <row r="3516" customHeight="1" spans="1:19">
      <c r="A3516" s="2" t="s">
        <v>5420</v>
      </c>
      <c r="B3516" s="28">
        <v>45902</v>
      </c>
      <c r="C3516" s="2" t="s">
        <v>5421</v>
      </c>
      <c r="D3516" s="2" t="str">
        <f t="array" ref="D3516">_xlfn.XLOOKUP(C3516,Customers!A:A,Customers!B:B)</f>
        <v>Customer 1073</v>
      </c>
      <c r="E3516" s="2" t="s">
        <v>335</v>
      </c>
      <c r="F3516" s="2" t="str">
        <f t="array" ref="F3516">_xlfn.XLOOKUP(E3516,Restaurants!A:A,Restaurants!B:B)</f>
        <v>Restaurant 007</v>
      </c>
      <c r="G3516" s="2" t="s">
        <v>163</v>
      </c>
      <c r="H3516" s="2" t="str">
        <f t="array" ref="H3516">_xlfn.XLOOKUP(G3516,Food_Menu!A:A,Food_Menu!B:B)</f>
        <v>Food Item 0071</v>
      </c>
      <c r="I3516" s="2">
        <f t="array" ref="I3516">_xlfn.XLOOKUP(G3516,Food_Menu!A:A,Food_Menu!D:D)</f>
        <v>243.5</v>
      </c>
      <c r="J3516" s="2" t="s">
        <v>1196</v>
      </c>
      <c r="K3516" s="2" t="str">
        <f t="array" ref="K3516">_xlfn.XLOOKUP(J3516,Delivery_Partners!A:A,Delivery_Partners!B:B)</f>
        <v>Delivery Partner 032</v>
      </c>
      <c r="L3516" s="3">
        <v>1</v>
      </c>
      <c r="M3516" s="2" t="s">
        <v>23</v>
      </c>
      <c r="N3516" s="2" t="s">
        <v>42</v>
      </c>
      <c r="O3516" s="3">
        <v>15</v>
      </c>
      <c r="P3516" s="13">
        <f t="shared" si="732"/>
        <v>243.5</v>
      </c>
      <c r="Q3516" s="13" t="str">
        <f t="shared" si="733"/>
        <v>Fast</v>
      </c>
      <c r="S3516" s="21"/>
    </row>
    <row r="3517" customHeight="1" spans="1:19">
      <c r="A3517" s="2" t="s">
        <v>5422</v>
      </c>
      <c r="B3517" s="29" t="s">
        <v>334</v>
      </c>
      <c r="C3517" s="2" t="s">
        <v>5423</v>
      </c>
      <c r="D3517" s="2" t="str">
        <f t="array" ref="D3517">_xlfn.XLOOKUP(C3517,Customers!A:A,Customers!B:B)</f>
        <v>Customer 0996</v>
      </c>
      <c r="E3517" s="2" t="s">
        <v>78</v>
      </c>
      <c r="F3517" s="2" t="str">
        <f t="array" ref="F3517">_xlfn.XLOOKUP(E3517,Restaurants!A:A,Restaurants!B:B)</f>
        <v>Restaurant 011</v>
      </c>
      <c r="G3517" s="2" t="s">
        <v>355</v>
      </c>
      <c r="H3517" s="2" t="str">
        <f t="array" ref="H3517">_xlfn.XLOOKUP(G3517,Food_Menu!A:A,Food_Menu!B:B)</f>
        <v>Food Item 0195</v>
      </c>
      <c r="I3517" s="2">
        <f t="array" ref="I3517">_xlfn.XLOOKUP(G3517,Food_Menu!A:A,Food_Menu!D:D)</f>
        <v>547.24</v>
      </c>
      <c r="J3517" s="2" t="s">
        <v>80</v>
      </c>
      <c r="K3517" s="2" t="str">
        <f t="array" ref="K3517">_xlfn.XLOOKUP(J3517,Delivery_Partners!A:A,Delivery_Partners!B:B)</f>
        <v>Delivery Partner 020</v>
      </c>
      <c r="L3517" s="3">
        <v>3</v>
      </c>
      <c r="M3517" s="2" t="s">
        <v>23</v>
      </c>
      <c r="N3517" s="2" t="s">
        <v>24</v>
      </c>
      <c r="O3517" s="3">
        <v>21</v>
      </c>
      <c r="P3517" s="13">
        <f t="shared" si="732"/>
        <v>1641.72</v>
      </c>
      <c r="Q3517" s="13" t="str">
        <f t="shared" si="733"/>
        <v>Fast</v>
      </c>
      <c r="S3517" s="21"/>
    </row>
    <row r="3518" customHeight="1" spans="1:19">
      <c r="A3518" s="2" t="s">
        <v>5424</v>
      </c>
      <c r="B3518" s="28">
        <v>45849</v>
      </c>
      <c r="C3518" s="2" t="s">
        <v>2561</v>
      </c>
      <c r="D3518" s="2" t="str">
        <f t="array" ref="D3518">_xlfn.XLOOKUP(C3518,Customers!A:A,Customers!B:B)</f>
        <v>Customer 0867</v>
      </c>
      <c r="E3518" s="2" t="s">
        <v>1060</v>
      </c>
      <c r="F3518" s="2" t="str">
        <f t="array" ref="F3518">_xlfn.XLOOKUP(E3518,Restaurants!A:A,Restaurants!B:B)</f>
        <v>Restaurant 042</v>
      </c>
      <c r="G3518" s="2" t="s">
        <v>1185</v>
      </c>
      <c r="H3518" s="2" t="str">
        <f t="array" ref="H3518">_xlfn.XLOOKUP(G3518,Food_Menu!A:A,Food_Menu!B:B)</f>
        <v>Food Item 0103</v>
      </c>
      <c r="I3518" s="2">
        <f t="array" ref="I3518">_xlfn.XLOOKUP(G3518,Food_Menu!A:A,Food_Menu!D:D)</f>
        <v>421.35</v>
      </c>
      <c r="J3518" s="2" t="s">
        <v>1268</v>
      </c>
      <c r="K3518" s="2" t="str">
        <f t="array" ref="K3518">_xlfn.XLOOKUP(J3518,Delivery_Partners!A:A,Delivery_Partners!B:B)</f>
        <v>Delivery Partner 124</v>
      </c>
      <c r="L3518" s="3">
        <v>2</v>
      </c>
      <c r="M3518" s="2" t="s">
        <v>23</v>
      </c>
      <c r="N3518" s="2" t="s">
        <v>24</v>
      </c>
      <c r="O3518" s="3">
        <v>30</v>
      </c>
      <c r="P3518" s="13">
        <f t="shared" si="732"/>
        <v>842.7</v>
      </c>
      <c r="Q3518" s="13" t="str">
        <f t="shared" si="733"/>
        <v>Fast</v>
      </c>
      <c r="S3518" s="21"/>
    </row>
    <row r="3519" customHeight="1" spans="1:19">
      <c r="A3519" s="2" t="s">
        <v>5425</v>
      </c>
      <c r="B3519" s="28">
        <v>45874</v>
      </c>
      <c r="C3519" s="2" t="s">
        <v>1249</v>
      </c>
      <c r="D3519" s="2" t="str">
        <f t="array" ref="D3519">_xlfn.XLOOKUP(C3519,Customers!A:A,Customers!B:B)</f>
        <v>Customer 0195</v>
      </c>
      <c r="E3519" s="2" t="s">
        <v>1191</v>
      </c>
      <c r="F3519" s="2" t="str">
        <f t="array" ref="F3519">_xlfn.XLOOKUP(E3519,Restaurants!A:A,Restaurants!B:B)</f>
        <v>Restaurant 060</v>
      </c>
      <c r="G3519" s="2" t="s">
        <v>294</v>
      </c>
      <c r="H3519" s="2" t="str">
        <f t="array" ref="H3519">_xlfn.XLOOKUP(G3519,Food_Menu!A:A,Food_Menu!B:B)</f>
        <v>Food Item 0093</v>
      </c>
      <c r="I3519" s="2">
        <f t="array" ref="I3519">_xlfn.XLOOKUP(G3519,Food_Menu!A:A,Food_Menu!D:D)</f>
        <v>337.02</v>
      </c>
      <c r="J3519" s="2" t="s">
        <v>651</v>
      </c>
      <c r="K3519" s="2" t="str">
        <f t="array" ref="K3519">_xlfn.XLOOKUP(J3519,Delivery_Partners!A:A,Delivery_Partners!B:B)</f>
        <v>Delivery Partner 036</v>
      </c>
      <c r="L3519" s="3">
        <v>2</v>
      </c>
      <c r="M3519" s="2" t="s">
        <v>23</v>
      </c>
      <c r="N3519" s="2" t="s">
        <v>24</v>
      </c>
      <c r="O3519" s="3">
        <v>49</v>
      </c>
      <c r="P3519" s="13">
        <f t="shared" si="732"/>
        <v>674.04</v>
      </c>
      <c r="Q3519" s="13" t="str">
        <f t="shared" si="733"/>
        <v>Normal</v>
      </c>
      <c r="S3519" s="21"/>
    </row>
    <row r="3520" customHeight="1" spans="1:19">
      <c r="A3520" s="2" t="s">
        <v>5426</v>
      </c>
      <c r="B3520" s="29" t="s">
        <v>1631</v>
      </c>
      <c r="C3520" s="2" t="s">
        <v>654</v>
      </c>
      <c r="D3520" s="2" t="str">
        <f t="array" ref="D3520">_xlfn.XLOOKUP(C3520,Customers!A:A,Customers!B:B)</f>
        <v>Customer 0204</v>
      </c>
      <c r="E3520" s="2" t="s">
        <v>666</v>
      </c>
      <c r="F3520" s="2" t="str">
        <f t="array" ref="F3520">_xlfn.XLOOKUP(E3520,Restaurants!A:A,Restaurants!B:B)</f>
        <v>Restaurant 036</v>
      </c>
      <c r="G3520" s="2" t="s">
        <v>67</v>
      </c>
      <c r="H3520" s="2" t="str">
        <f t="array" ref="H3520">_xlfn.XLOOKUP(G3520,Food_Menu!A:A,Food_Menu!B:B)</f>
        <v>Food Item 0172</v>
      </c>
      <c r="I3520" s="2">
        <f t="array" ref="I3520">_xlfn.XLOOKUP(G3520,Food_Menu!A:A,Food_Menu!D:D)</f>
        <v>219.12</v>
      </c>
      <c r="J3520" s="2" t="s">
        <v>435</v>
      </c>
      <c r="K3520" s="2" t="str">
        <f t="array" ref="K3520">_xlfn.XLOOKUP(J3520,Delivery_Partners!A:A,Delivery_Partners!B:B)</f>
        <v>Delivery Partner 040</v>
      </c>
      <c r="L3520" s="3">
        <v>3</v>
      </c>
      <c r="M3520" s="2" t="s">
        <v>23</v>
      </c>
      <c r="N3520" s="2" t="s">
        <v>74</v>
      </c>
      <c r="O3520" s="3">
        <v>51</v>
      </c>
      <c r="P3520" s="13">
        <f t="shared" si="732"/>
        <v>657.36</v>
      </c>
      <c r="Q3520" s="13" t="str">
        <f t="shared" si="733"/>
        <v>Normal</v>
      </c>
      <c r="S3520" s="21"/>
    </row>
    <row r="3521" hidden="1" customHeight="1" spans="1:19">
      <c r="A3521" s="2" t="s">
        <v>5427</v>
      </c>
      <c r="B3521" s="29" t="s">
        <v>180</v>
      </c>
      <c r="C3521" s="2" t="s">
        <v>494</v>
      </c>
      <c r="D3521" s="2" t="str">
        <f t="array" ref="D3521">_xlfn.XLOOKUP(C3521,Customers!A:A,Customers!B:B)</f>
        <v>Customer 0597</v>
      </c>
      <c r="E3521" s="2" t="s">
        <v>425</v>
      </c>
      <c r="F3521" s="2" t="str">
        <f t="array" ref="F3521">_xlfn.XLOOKUP(E3521,Restaurants!A:A,Restaurants!B:B)</f>
        <v>Restaurant 023</v>
      </c>
      <c r="G3521" s="2" t="s">
        <v>188</v>
      </c>
      <c r="H3521" s="2" t="str">
        <f t="array" ref="H3521">_xlfn.XLOOKUP(G3521,Food_Menu!A:A,Food_Menu!B:B)</f>
        <v>Food Item 0082</v>
      </c>
      <c r="I3521" s="2"/>
      <c r="J3521" s="2" t="s">
        <v>1160</v>
      </c>
      <c r="K3521" s="2" t="str">
        <f t="array" ref="K3521">_xlfn.XLOOKUP(J3521,Delivery_Partners!A:A,Delivery_Partners!B:B)</f>
        <v>Delivery Partner 145</v>
      </c>
      <c r="L3521" s="3">
        <v>3</v>
      </c>
      <c r="M3521" s="2" t="s">
        <v>101</v>
      </c>
      <c r="N3521" s="2" t="s">
        <v>24</v>
      </c>
      <c r="O3521" s="2"/>
    </row>
    <row r="3522" customHeight="1" spans="1:19">
      <c r="A3522" s="2" t="s">
        <v>5428</v>
      </c>
      <c r="B3522" s="28">
        <v>45847</v>
      </c>
      <c r="C3522" s="2" t="s">
        <v>1043</v>
      </c>
      <c r="D3522" s="2" t="str">
        <f t="array" ref="D3522">_xlfn.XLOOKUP(C3522,Customers!A:A,Customers!B:B)</f>
        <v>Customer 0791</v>
      </c>
      <c r="E3522" s="2" t="s">
        <v>523</v>
      </c>
      <c r="F3522" s="2" t="str">
        <f t="array" ref="F3522">_xlfn.XLOOKUP(E3522,Restaurants!A:A,Restaurants!B:B)</f>
        <v>Restaurant 038</v>
      </c>
      <c r="G3522" s="2" t="s">
        <v>355</v>
      </c>
      <c r="H3522" s="2" t="str">
        <f t="array" ref="H3522">_xlfn.XLOOKUP(G3522,Food_Menu!A:A,Food_Menu!B:B)</f>
        <v>Food Item 0195</v>
      </c>
      <c r="I3522" s="2">
        <f t="array" ref="I3522">_xlfn.XLOOKUP(G3522,Food_Menu!A:A,Food_Menu!D:D)</f>
        <v>547.24</v>
      </c>
      <c r="J3522" s="2" t="s">
        <v>29</v>
      </c>
      <c r="K3522" s="2" t="str">
        <f t="array" ref="K3522">_xlfn.XLOOKUP(J3522,Delivery_Partners!A:A,Delivery_Partners!B:B)</f>
        <v>Delivery Partner 017</v>
      </c>
      <c r="L3522" s="3">
        <v>1</v>
      </c>
      <c r="M3522" s="2" t="s">
        <v>23</v>
      </c>
      <c r="N3522" s="2" t="s">
        <v>55</v>
      </c>
      <c r="O3522" s="3">
        <v>35</v>
      </c>
      <c r="P3522" s="13">
        <f t="shared" ref="P3522:P3523" si="734">I3522*L3522</f>
        <v>547.24</v>
      </c>
      <c r="Q3522" s="13" t="str">
        <f t="shared" ref="Q3522:Q3523" si="735">IF(O3522="","Not Delivered",IF(O3522&lt;=30,"Fast",IF(O3522&lt;=60,"Normal","Slow")))</f>
        <v>Normal</v>
      </c>
      <c r="S3522" s="21"/>
    </row>
    <row r="3523" customHeight="1" spans="1:19">
      <c r="A3523" s="2" t="s">
        <v>5429</v>
      </c>
      <c r="B3523" s="29" t="s">
        <v>50</v>
      </c>
      <c r="C3523" s="2" t="s">
        <v>4022</v>
      </c>
      <c r="D3523" s="2" t="str">
        <f t="array" ref="D3523">_xlfn.XLOOKUP(C3523,Customers!A:A,Customers!B:B)</f>
        <v>Customer 0801</v>
      </c>
      <c r="E3523" s="2" t="s">
        <v>1191</v>
      </c>
      <c r="F3523" s="2" t="str">
        <f t="array" ref="F3523">_xlfn.XLOOKUP(E3523,Restaurants!A:A,Restaurants!B:B)</f>
        <v>Restaurant 060</v>
      </c>
      <c r="G3523" s="2" t="s">
        <v>1210</v>
      </c>
      <c r="H3523" s="2" t="str">
        <f t="array" ref="H3523">_xlfn.XLOOKUP(G3523,Food_Menu!A:A,Food_Menu!B:B)</f>
        <v>Food Item 0166</v>
      </c>
      <c r="I3523" s="2">
        <f t="array" ref="I3523">_xlfn.XLOOKUP(G3523,Food_Menu!A:A,Food_Menu!D:D)</f>
        <v>321.44</v>
      </c>
      <c r="J3523" s="2" t="s">
        <v>461</v>
      </c>
      <c r="K3523" s="2" t="str">
        <f t="array" ref="K3523">_xlfn.XLOOKUP(J3523,Delivery_Partners!A:A,Delivery_Partners!B:B)</f>
        <v>Delivery Partner 118</v>
      </c>
      <c r="L3523" s="3">
        <v>3</v>
      </c>
      <c r="M3523" s="2" t="s">
        <v>23</v>
      </c>
      <c r="N3523" s="2" t="s">
        <v>55</v>
      </c>
      <c r="O3523" s="3">
        <v>28</v>
      </c>
      <c r="P3523" s="13">
        <f t="shared" si="734"/>
        <v>964.32</v>
      </c>
      <c r="Q3523" s="13" t="str">
        <f t="shared" si="735"/>
        <v>Fast</v>
      </c>
      <c r="S3523" s="21"/>
    </row>
    <row r="3524" hidden="1" customHeight="1" spans="1:19">
      <c r="A3524" s="2" t="s">
        <v>5430</v>
      </c>
      <c r="B3524" s="29" t="s">
        <v>269</v>
      </c>
      <c r="C3524" s="2" t="s">
        <v>1151</v>
      </c>
      <c r="D3524" s="2" t="str">
        <f t="array" ref="D3524">_xlfn.XLOOKUP(C3524,Customers!A:A,Customers!B:B)</f>
        <v>Customer 0945</v>
      </c>
      <c r="E3524" s="2" t="s">
        <v>666</v>
      </c>
      <c r="F3524" s="2" t="str">
        <f t="array" ref="F3524">_xlfn.XLOOKUP(E3524,Restaurants!A:A,Restaurants!B:B)</f>
        <v>Restaurant 036</v>
      </c>
      <c r="G3524" s="2" t="s">
        <v>28</v>
      </c>
      <c r="H3524" s="2" t="str">
        <f t="array" ref="H3524">_xlfn.XLOOKUP(G3524,Food_Menu!A:A,Food_Menu!B:B)</f>
        <v>Food Item 0057</v>
      </c>
      <c r="I3524" s="2"/>
      <c r="J3524" s="2" t="s">
        <v>684</v>
      </c>
      <c r="K3524" s="2" t="str">
        <f t="array" ref="K3524">_xlfn.XLOOKUP(J3524,Delivery_Partners!A:A,Delivery_Partners!B:B)</f>
        <v>Delivery Partner 003</v>
      </c>
      <c r="L3524" s="3">
        <v>1</v>
      </c>
      <c r="M3524" s="2" t="s">
        <v>101</v>
      </c>
      <c r="N3524" s="2" t="s">
        <v>24</v>
      </c>
      <c r="O3524" s="2"/>
    </row>
    <row r="3525" customHeight="1" spans="1:19">
      <c r="A3525" s="2" t="s">
        <v>5431</v>
      </c>
      <c r="B3525" s="28">
        <v>45993</v>
      </c>
      <c r="C3525" s="2" t="s">
        <v>4198</v>
      </c>
      <c r="D3525" s="2" t="str">
        <f t="array" ref="D3525">_xlfn.XLOOKUP(C3525,Customers!A:A,Customers!B:B)</f>
        <v>Customer 0125</v>
      </c>
      <c r="E3525" s="2" t="s">
        <v>776</v>
      </c>
      <c r="F3525" s="2" t="str">
        <f t="array" ref="F3525">_xlfn.XLOOKUP(E3525,Restaurants!A:A,Restaurants!B:B)</f>
        <v>Restaurant 069</v>
      </c>
      <c r="G3525" s="2" t="s">
        <v>147</v>
      </c>
      <c r="H3525" s="2" t="str">
        <f t="array" ref="H3525">_xlfn.XLOOKUP(G3525,Food_Menu!A:A,Food_Menu!B:B)</f>
        <v>Food Item 0139</v>
      </c>
      <c r="I3525" s="2">
        <f t="array" ref="I3525">_xlfn.XLOOKUP(G3525,Food_Menu!A:A,Food_Menu!D:D)</f>
        <v>296.6</v>
      </c>
      <c r="J3525" s="2" t="s">
        <v>95</v>
      </c>
      <c r="K3525" s="2" t="str">
        <f t="array" ref="K3525">_xlfn.XLOOKUP(J3525,Delivery_Partners!A:A,Delivery_Partners!B:B)</f>
        <v>Delivery Partner 170</v>
      </c>
      <c r="L3525" s="3">
        <v>1</v>
      </c>
      <c r="M3525" s="2" t="s">
        <v>23</v>
      </c>
      <c r="N3525" s="2" t="s">
        <v>24</v>
      </c>
      <c r="O3525" s="3">
        <v>56</v>
      </c>
      <c r="P3525" s="13">
        <f t="shared" ref="P3525:P3530" si="736">I3525*L3525</f>
        <v>296.6</v>
      </c>
      <c r="Q3525" s="13" t="str">
        <f t="shared" ref="Q3525:Q3530" si="737">IF(O3525="","Not Delivered",IF(O3525&lt;=30,"Fast",IF(O3525&lt;=60,"Normal","Slow")))</f>
        <v>Normal</v>
      </c>
      <c r="S3525" s="21"/>
    </row>
    <row r="3526" customHeight="1" spans="1:19">
      <c r="A3526" s="2" t="s">
        <v>5432</v>
      </c>
      <c r="B3526" s="29" t="s">
        <v>269</v>
      </c>
      <c r="C3526" s="2" t="s">
        <v>3888</v>
      </c>
      <c r="D3526" s="2" t="str">
        <f t="array" ref="D3526">_xlfn.XLOOKUP(C3526,Customers!A:A,Customers!B:B)</f>
        <v>Customer 0209</v>
      </c>
      <c r="E3526" s="2" t="s">
        <v>532</v>
      </c>
      <c r="F3526" s="2" t="str">
        <f t="array" ref="F3526">_xlfn.XLOOKUP(E3526,Restaurants!A:A,Restaurants!B:B)</f>
        <v>Restaurant 046</v>
      </c>
      <c r="G3526" s="2" t="s">
        <v>587</v>
      </c>
      <c r="H3526" s="2" t="str">
        <f t="array" ref="H3526">_xlfn.XLOOKUP(G3526,Food_Menu!A:A,Food_Menu!B:B)</f>
        <v>Food Item 0107</v>
      </c>
      <c r="I3526" s="2">
        <f t="array" ref="I3526">_xlfn.XLOOKUP(G3526,Food_Menu!A:A,Food_Menu!D:D)</f>
        <v>548.61</v>
      </c>
      <c r="J3526" s="2" t="s">
        <v>1045</v>
      </c>
      <c r="K3526" s="2" t="str">
        <f t="array" ref="K3526">_xlfn.XLOOKUP(J3526,Delivery_Partners!A:A,Delivery_Partners!B:B)</f>
        <v>Delivery Partner 129</v>
      </c>
      <c r="L3526" s="3">
        <v>2</v>
      </c>
      <c r="M3526" s="2" t="s">
        <v>23</v>
      </c>
      <c r="N3526" s="2" t="s">
        <v>42</v>
      </c>
      <c r="O3526" s="3">
        <v>37</v>
      </c>
      <c r="P3526" s="13">
        <f t="shared" si="736"/>
        <v>1097.22</v>
      </c>
      <c r="Q3526" s="13" t="str">
        <f t="shared" si="737"/>
        <v>Normal</v>
      </c>
      <c r="S3526" s="21"/>
    </row>
    <row r="3527" customHeight="1" spans="1:19">
      <c r="A3527" s="2" t="s">
        <v>5433</v>
      </c>
      <c r="B3527" s="29" t="s">
        <v>1162</v>
      </c>
      <c r="C3527" s="2" t="s">
        <v>2004</v>
      </c>
      <c r="D3527" s="2" t="str">
        <f t="array" ref="D3527">_xlfn.XLOOKUP(C3527,Customers!A:A,Customers!B:B)</f>
        <v>Customer 0180</v>
      </c>
      <c r="E3527" s="2" t="s">
        <v>298</v>
      </c>
      <c r="F3527" s="2" t="str">
        <f t="array" ref="F3527">_xlfn.XLOOKUP(E3527,Restaurants!A:A,Restaurants!B:B)</f>
        <v>Restaurant 113</v>
      </c>
      <c r="G3527" s="2" t="s">
        <v>308</v>
      </c>
      <c r="H3527" s="2" t="str">
        <f t="array" ref="H3527">_xlfn.XLOOKUP(G3527,Food_Menu!A:A,Food_Menu!B:B)</f>
        <v>Food Item 0076</v>
      </c>
      <c r="I3527" s="2">
        <f t="array" ref="I3527">_xlfn.XLOOKUP(G3527,Food_Menu!A:A,Food_Menu!D:D)</f>
        <v>82.28</v>
      </c>
      <c r="J3527" s="2" t="s">
        <v>327</v>
      </c>
      <c r="K3527" s="2" t="str">
        <f t="array" ref="K3527">_xlfn.XLOOKUP(J3527,Delivery_Partners!A:A,Delivery_Partners!B:B)</f>
        <v>Delivery Partner 148</v>
      </c>
      <c r="L3527" s="3">
        <v>1</v>
      </c>
      <c r="M3527" s="2" t="s">
        <v>23</v>
      </c>
      <c r="N3527" s="2" t="s">
        <v>24</v>
      </c>
      <c r="O3527" s="3">
        <v>29</v>
      </c>
      <c r="P3527" s="13">
        <f t="shared" si="736"/>
        <v>82.28</v>
      </c>
      <c r="Q3527" s="13" t="str">
        <f t="shared" si="737"/>
        <v>Fast</v>
      </c>
      <c r="S3527" s="21"/>
    </row>
    <row r="3528" customHeight="1" spans="1:19">
      <c r="A3528" s="2" t="s">
        <v>5434</v>
      </c>
      <c r="B3528" s="29" t="s">
        <v>1639</v>
      </c>
      <c r="C3528" s="2" t="s">
        <v>3150</v>
      </c>
      <c r="D3528" s="2" t="str">
        <f t="array" ref="D3528">_xlfn.XLOOKUP(C3528,Customers!A:A,Customers!B:B)</f>
        <v>Customer 0650</v>
      </c>
      <c r="E3528" s="2" t="s">
        <v>224</v>
      </c>
      <c r="F3528" s="2" t="str">
        <f t="array" ref="F3528">_xlfn.XLOOKUP(E3528,Restaurants!A:A,Restaurants!B:B)</f>
        <v>Restaurant 120</v>
      </c>
      <c r="G3528" s="2" t="s">
        <v>579</v>
      </c>
      <c r="H3528" s="2" t="str">
        <f t="array" ref="H3528">_xlfn.XLOOKUP(G3528,Food_Menu!A:A,Food_Menu!B:B)</f>
        <v>Food Item 0200</v>
      </c>
      <c r="I3528" s="2">
        <f t="array" ref="I3528">_xlfn.XLOOKUP(G3528,Food_Menu!A:A,Food_Menu!D:D)</f>
        <v>511.44</v>
      </c>
      <c r="J3528" s="2" t="s">
        <v>988</v>
      </c>
      <c r="K3528" s="2" t="str">
        <f t="array" ref="K3528">_xlfn.XLOOKUP(J3528,Delivery_Partners!A:A,Delivery_Partners!B:B)</f>
        <v>Delivery Partner 120</v>
      </c>
      <c r="L3528" s="3">
        <v>1</v>
      </c>
      <c r="M3528" s="2" t="s">
        <v>23</v>
      </c>
      <c r="N3528" s="2" t="s">
        <v>24</v>
      </c>
      <c r="O3528" s="3">
        <v>33</v>
      </c>
      <c r="P3528" s="13">
        <f t="shared" si="736"/>
        <v>511.44</v>
      </c>
      <c r="Q3528" s="13" t="str">
        <f t="shared" si="737"/>
        <v>Normal</v>
      </c>
      <c r="S3528" s="21"/>
    </row>
    <row r="3529" customHeight="1" spans="1:19">
      <c r="A3529" s="2" t="s">
        <v>5435</v>
      </c>
      <c r="B3529" s="28">
        <v>45938</v>
      </c>
      <c r="C3529" s="2" t="s">
        <v>1398</v>
      </c>
      <c r="D3529" s="2" t="str">
        <f t="array" ref="D3529">_xlfn.XLOOKUP(C3529,Customers!A:A,Customers!B:B)</f>
        <v>Customer 0761</v>
      </c>
      <c r="E3529" s="2" t="s">
        <v>20</v>
      </c>
      <c r="F3529" s="2" t="str">
        <f t="array" ref="F3529">_xlfn.XLOOKUP(E3529,Restaurants!A:A,Restaurants!B:B)</f>
        <v>Restaurant 079</v>
      </c>
      <c r="G3529" s="2" t="s">
        <v>1414</v>
      </c>
      <c r="H3529" s="2" t="str">
        <f t="array" ref="H3529">_xlfn.XLOOKUP(G3529,Food_Menu!A:A,Food_Menu!B:B)</f>
        <v>Food Item 0088</v>
      </c>
      <c r="I3529" s="2">
        <f t="array" ref="I3529">_xlfn.XLOOKUP(G3529,Food_Menu!A:A,Food_Menu!D:D)</f>
        <v>171.05</v>
      </c>
      <c r="J3529" s="2" t="s">
        <v>409</v>
      </c>
      <c r="K3529" s="2" t="str">
        <f t="array" ref="K3529">_xlfn.XLOOKUP(J3529,Delivery_Partners!A:A,Delivery_Partners!B:B)</f>
        <v>Delivery Partner 073</v>
      </c>
      <c r="L3529" s="3">
        <v>1</v>
      </c>
      <c r="M3529" s="2" t="s">
        <v>23</v>
      </c>
      <c r="N3529" s="2" t="s">
        <v>24</v>
      </c>
      <c r="O3529" s="3">
        <v>32</v>
      </c>
      <c r="P3529" s="13">
        <f t="shared" si="736"/>
        <v>171.05</v>
      </c>
      <c r="Q3529" s="13" t="str">
        <f t="shared" si="737"/>
        <v>Normal</v>
      </c>
      <c r="S3529" s="21"/>
    </row>
    <row r="3530" customHeight="1" spans="1:19">
      <c r="A3530" s="2" t="s">
        <v>5436</v>
      </c>
      <c r="B3530" s="28">
        <v>45811</v>
      </c>
      <c r="C3530" s="2" t="s">
        <v>307</v>
      </c>
      <c r="D3530" s="2" t="str">
        <f t="array" ref="D3530">_xlfn.XLOOKUP(C3530,Customers!A:A,Customers!B:B)</f>
        <v>Customer 0139</v>
      </c>
      <c r="E3530" s="2" t="s">
        <v>468</v>
      </c>
      <c r="F3530" s="2" t="str">
        <f t="array" ref="F3530">_xlfn.XLOOKUP(E3530,Restaurants!A:A,Restaurants!B:B)</f>
        <v>Restaurant 067</v>
      </c>
      <c r="G3530" s="2" t="s">
        <v>1285</v>
      </c>
      <c r="H3530" s="2" t="str">
        <f t="array" ref="H3530">_xlfn.XLOOKUP(G3530,Food_Menu!A:A,Food_Menu!B:B)</f>
        <v>Food Item 0026</v>
      </c>
      <c r="I3530" s="2">
        <f t="array" ref="I3530">_xlfn.XLOOKUP(G3530,Food_Menu!A:A,Food_Menu!D:D)</f>
        <v>535.49</v>
      </c>
      <c r="J3530" s="2" t="s">
        <v>610</v>
      </c>
      <c r="K3530" s="2" t="str">
        <f t="array" ref="K3530">_xlfn.XLOOKUP(J3530,Delivery_Partners!A:A,Delivery_Partners!B:B)</f>
        <v>Delivery Partner 180</v>
      </c>
      <c r="L3530" s="3">
        <v>1</v>
      </c>
      <c r="M3530" s="2" t="s">
        <v>23</v>
      </c>
      <c r="N3530" s="2" t="s">
        <v>24</v>
      </c>
      <c r="O3530" s="3">
        <v>42</v>
      </c>
      <c r="P3530" s="13">
        <f t="shared" si="736"/>
        <v>535.49</v>
      </c>
      <c r="Q3530" s="13" t="str">
        <f t="shared" si="737"/>
        <v>Normal</v>
      </c>
      <c r="S3530" s="21"/>
    </row>
    <row r="3531" hidden="1" customHeight="1" spans="1:19">
      <c r="A3531" s="2" t="s">
        <v>5437</v>
      </c>
      <c r="B3531" s="29" t="s">
        <v>1127</v>
      </c>
      <c r="C3531" s="2" t="s">
        <v>2637</v>
      </c>
      <c r="D3531" s="2" t="str">
        <f t="array" ref="D3531">_xlfn.XLOOKUP(C3531,Customers!A:A,Customers!B:B)</f>
        <v>Customer 1043</v>
      </c>
      <c r="E3531" s="2" t="s">
        <v>819</v>
      </c>
      <c r="F3531" s="2" t="str">
        <f t="array" ref="F3531">_xlfn.XLOOKUP(E3531,Restaurants!A:A,Restaurants!B:B)</f>
        <v>Restaurant 004</v>
      </c>
      <c r="G3531" s="2" t="s">
        <v>400</v>
      </c>
      <c r="H3531" s="2" t="str">
        <f t="array" ref="H3531">_xlfn.XLOOKUP(G3531,Food_Menu!A:A,Food_Menu!B:B)</f>
        <v>Food Item 0090</v>
      </c>
      <c r="I3531" s="2"/>
      <c r="J3531" s="2" t="s">
        <v>923</v>
      </c>
      <c r="K3531" s="2" t="str">
        <f t="array" ref="K3531">_xlfn.XLOOKUP(J3531,Delivery_Partners!A:A,Delivery_Partners!B:B)</f>
        <v>Delivery Partner 142</v>
      </c>
      <c r="L3531" s="3">
        <v>1</v>
      </c>
      <c r="M3531" s="2" t="s">
        <v>101</v>
      </c>
      <c r="N3531" s="2" t="s">
        <v>24</v>
      </c>
      <c r="O3531" s="2"/>
    </row>
    <row r="3532" customHeight="1" spans="1:19">
      <c r="A3532" s="2" t="s">
        <v>5438</v>
      </c>
      <c r="B3532" s="29" t="s">
        <v>463</v>
      </c>
      <c r="C3532" s="2" t="s">
        <v>2736</v>
      </c>
      <c r="D3532" s="2" t="str">
        <f t="array" ref="D3532">_xlfn.XLOOKUP(C3532,Customers!A:A,Customers!B:B)</f>
        <v>Customer 0365</v>
      </c>
      <c r="E3532" s="2" t="s">
        <v>131</v>
      </c>
      <c r="F3532" s="2" t="str">
        <f t="array" ref="F3532">_xlfn.XLOOKUP(E3532,Restaurants!A:A,Restaurants!B:B)</f>
        <v>Restaurant 075</v>
      </c>
      <c r="G3532" s="2" t="s">
        <v>1530</v>
      </c>
      <c r="H3532" s="2" t="str">
        <f t="array" ref="H3532">_xlfn.XLOOKUP(G3532,Food_Menu!A:A,Food_Menu!B:B)</f>
        <v>Food Item 0114</v>
      </c>
      <c r="I3532" s="2">
        <f t="array" ref="I3532">_xlfn.XLOOKUP(G3532,Food_Menu!A:A,Food_Menu!D:D)</f>
        <v>180.58</v>
      </c>
      <c r="J3532" s="2" t="s">
        <v>439</v>
      </c>
      <c r="K3532" s="2" t="str">
        <f t="array" ref="K3532">_xlfn.XLOOKUP(J3532,Delivery_Partners!A:A,Delivery_Partners!B:B)</f>
        <v>Delivery Partner 016</v>
      </c>
      <c r="L3532" s="3">
        <v>2</v>
      </c>
      <c r="M3532" s="2" t="s">
        <v>23</v>
      </c>
      <c r="N3532" s="2" t="s">
        <v>24</v>
      </c>
      <c r="O3532" s="3">
        <v>40</v>
      </c>
      <c r="P3532" s="13">
        <f t="shared" ref="P3532:P3534" si="738">I3532*L3532</f>
        <v>361.16</v>
      </c>
      <c r="Q3532" s="13" t="str">
        <f t="shared" ref="Q3532:Q3534" si="739">IF(O3532="","Not Delivered",IF(O3532&lt;=30,"Fast",IF(O3532&lt;=60,"Normal","Slow")))</f>
        <v>Normal</v>
      </c>
      <c r="S3532" s="21"/>
    </row>
    <row r="3533" customHeight="1" spans="1:19">
      <c r="A3533" s="2" t="s">
        <v>5439</v>
      </c>
      <c r="B3533" s="29" t="s">
        <v>2028</v>
      </c>
      <c r="C3533" s="2" t="s">
        <v>1646</v>
      </c>
      <c r="D3533" s="2" t="str">
        <f t="array" ref="D3533">_xlfn.XLOOKUP(C3533,Customers!A:A,Customers!B:B)</f>
        <v>Customer 0793</v>
      </c>
      <c r="E3533" s="2" t="s">
        <v>532</v>
      </c>
      <c r="F3533" s="2" t="str">
        <f t="array" ref="F3533">_xlfn.XLOOKUP(E3533,Restaurants!A:A,Restaurants!B:B)</f>
        <v>Restaurant 046</v>
      </c>
      <c r="G3533" s="2" t="s">
        <v>553</v>
      </c>
      <c r="H3533" s="2" t="str">
        <f t="array" ref="H3533">_xlfn.XLOOKUP(G3533,Food_Menu!A:A,Food_Menu!B:B)</f>
        <v>Food Item 0028</v>
      </c>
      <c r="I3533" s="2">
        <f t="array" ref="I3533">_xlfn.XLOOKUP(G3533,Food_Menu!A:A,Food_Menu!D:D)</f>
        <v>607.73</v>
      </c>
      <c r="J3533" s="2" t="s">
        <v>567</v>
      </c>
      <c r="K3533" s="2" t="str">
        <f t="array" ref="K3533">_xlfn.XLOOKUP(J3533,Delivery_Partners!A:A,Delivery_Partners!B:B)</f>
        <v>Delivery Partner 104</v>
      </c>
      <c r="L3533" s="3">
        <v>1</v>
      </c>
      <c r="M3533" s="2" t="s">
        <v>23</v>
      </c>
      <c r="N3533" s="2" t="s">
        <v>24</v>
      </c>
      <c r="O3533" s="3">
        <v>42</v>
      </c>
      <c r="P3533" s="13">
        <f t="shared" si="738"/>
        <v>607.73</v>
      </c>
      <c r="Q3533" s="13" t="str">
        <f t="shared" si="739"/>
        <v>Normal</v>
      </c>
      <c r="S3533" s="21"/>
    </row>
    <row r="3534" customHeight="1" spans="1:19">
      <c r="A3534" s="2" t="s">
        <v>5440</v>
      </c>
      <c r="B3534" s="28">
        <v>45814</v>
      </c>
      <c r="C3534" s="2" t="s">
        <v>4366</v>
      </c>
      <c r="D3534" s="2" t="str">
        <f t="array" ref="D3534">_xlfn.XLOOKUP(C3534,Customers!A:A,Customers!B:B)</f>
        <v>Customer 0902</v>
      </c>
      <c r="E3534" s="2" t="s">
        <v>33</v>
      </c>
      <c r="F3534" s="2" t="str">
        <f t="array" ref="F3534">_xlfn.XLOOKUP(E3534,Restaurants!A:A,Restaurants!B:B)</f>
        <v>Restaurant 035</v>
      </c>
      <c r="G3534" s="2" t="s">
        <v>920</v>
      </c>
      <c r="H3534" s="2" t="str">
        <f t="array" ref="H3534">_xlfn.XLOOKUP(G3534,Food_Menu!A:A,Food_Menu!B:B)</f>
        <v>Food Item 0164</v>
      </c>
      <c r="I3534" s="2">
        <f t="array" ref="I3534">_xlfn.XLOOKUP(G3534,Food_Menu!A:A,Food_Menu!D:D)</f>
        <v>389.25</v>
      </c>
      <c r="J3534" s="2" t="s">
        <v>572</v>
      </c>
      <c r="K3534" s="2" t="str">
        <f t="array" ref="K3534">_xlfn.XLOOKUP(J3534,Delivery_Partners!A:A,Delivery_Partners!B:B)</f>
        <v>Delivery Partner 098</v>
      </c>
      <c r="L3534" s="3">
        <v>2</v>
      </c>
      <c r="M3534" s="2" t="s">
        <v>23</v>
      </c>
      <c r="N3534" s="2" t="s">
        <v>24</v>
      </c>
      <c r="O3534" s="3">
        <v>39</v>
      </c>
      <c r="P3534" s="13">
        <f t="shared" si="738"/>
        <v>778.5</v>
      </c>
      <c r="Q3534" s="13" t="str">
        <f t="shared" si="739"/>
        <v>Normal</v>
      </c>
      <c r="S3534" s="21"/>
    </row>
    <row r="3535" hidden="1" customHeight="1" spans="1:19">
      <c r="A3535" s="2" t="s">
        <v>5441</v>
      </c>
      <c r="B3535" s="29" t="s">
        <v>2069</v>
      </c>
      <c r="C3535" s="2" t="s">
        <v>2586</v>
      </c>
      <c r="D3535" s="2" t="str">
        <f t="array" ref="D3535">_xlfn.XLOOKUP(C3535,Customers!A:A,Customers!B:B)</f>
        <v>Customer 0044</v>
      </c>
      <c r="E3535" s="2" t="s">
        <v>655</v>
      </c>
      <c r="F3535" s="2" t="str">
        <f t="array" ref="F3535">_xlfn.XLOOKUP(E3535,Restaurants!A:A,Restaurants!B:B)</f>
        <v>Restaurant 096</v>
      </c>
      <c r="G3535" s="2" t="s">
        <v>861</v>
      </c>
      <c r="H3535" s="2" t="str">
        <f t="array" ref="H3535">_xlfn.XLOOKUP(G3535,Food_Menu!A:A,Food_Menu!B:B)</f>
        <v>Food Item 0051</v>
      </c>
      <c r="I3535" s="2"/>
      <c r="J3535" s="2" t="s">
        <v>374</v>
      </c>
      <c r="K3535" s="2" t="str">
        <f t="array" ref="K3535">_xlfn.XLOOKUP(J3535,Delivery_Partners!A:A,Delivery_Partners!B:B)</f>
        <v>Delivery Partner 052</v>
      </c>
      <c r="L3535" s="3">
        <v>1</v>
      </c>
      <c r="M3535" s="2" t="s">
        <v>101</v>
      </c>
      <c r="N3535" s="2" t="s">
        <v>55</v>
      </c>
      <c r="O3535" s="2"/>
    </row>
    <row r="3536" customHeight="1" spans="1:19">
      <c r="A3536" s="2" t="s">
        <v>5442</v>
      </c>
      <c r="B3536" s="29" t="s">
        <v>2604</v>
      </c>
      <c r="C3536" s="2" t="s">
        <v>705</v>
      </c>
      <c r="D3536" s="2" t="str">
        <f t="array" ref="D3536">_xlfn.XLOOKUP(C3536,Customers!A:A,Customers!B:B)</f>
        <v>Customer 1038</v>
      </c>
      <c r="E3536" s="2" t="s">
        <v>747</v>
      </c>
      <c r="F3536" s="2" t="str">
        <f t="array" ref="F3536">_xlfn.XLOOKUP(E3536,Restaurants!A:A,Restaurants!B:B)</f>
        <v>Restaurant 006</v>
      </c>
      <c r="G3536" s="2" t="s">
        <v>524</v>
      </c>
      <c r="H3536" s="2" t="str">
        <f t="array" ref="H3536">_xlfn.XLOOKUP(G3536,Food_Menu!A:A,Food_Menu!B:B)</f>
        <v>Food Item 0021</v>
      </c>
      <c r="I3536" s="2">
        <f t="array" ref="I3536">_xlfn.XLOOKUP(G3536,Food_Menu!A:A,Food_Menu!D:D)</f>
        <v>572.3</v>
      </c>
      <c r="J3536" s="2" t="s">
        <v>443</v>
      </c>
      <c r="K3536" s="2" t="str">
        <f t="array" ref="K3536">_xlfn.XLOOKUP(J3536,Delivery_Partners!A:A,Delivery_Partners!B:B)</f>
        <v>Delivery Partner 083</v>
      </c>
      <c r="L3536" s="3">
        <v>1</v>
      </c>
      <c r="M3536" s="2" t="s">
        <v>23</v>
      </c>
      <c r="N3536" s="2" t="s">
        <v>24</v>
      </c>
      <c r="O3536" s="3">
        <v>33</v>
      </c>
      <c r="P3536" s="13">
        <f t="shared" ref="P3536:P3538" si="740">I3536*L3536</f>
        <v>572.3</v>
      </c>
      <c r="Q3536" s="13" t="str">
        <f t="shared" ref="Q3536:Q3538" si="741">IF(O3536="","Not Delivered",IF(O3536&lt;=30,"Fast",IF(O3536&lt;=60,"Normal","Slow")))</f>
        <v>Normal</v>
      </c>
      <c r="S3536" s="21"/>
    </row>
    <row r="3537" customHeight="1" spans="1:19">
      <c r="A3537" s="2" t="s">
        <v>5443</v>
      </c>
      <c r="B3537" s="29" t="s">
        <v>175</v>
      </c>
      <c r="C3537" s="2" t="s">
        <v>2657</v>
      </c>
      <c r="D3537" s="2" t="str">
        <f t="array" ref="D3537">_xlfn.XLOOKUP(C3537,Customers!A:A,Customers!B:B)</f>
        <v>Customer 1165</v>
      </c>
      <c r="E3537" s="2" t="s">
        <v>83</v>
      </c>
      <c r="F3537" s="2" t="str">
        <f t="array" ref="F3537">_xlfn.XLOOKUP(E3537,Restaurants!A:A,Restaurants!B:B)</f>
        <v>Restaurant 032</v>
      </c>
      <c r="G3537" s="2" t="s">
        <v>1318</v>
      </c>
      <c r="H3537" s="2" t="str">
        <f t="array" ref="H3537">_xlfn.XLOOKUP(G3537,Food_Menu!A:A,Food_Menu!B:B)</f>
        <v>Food Item 0119</v>
      </c>
      <c r="I3537" s="2">
        <f t="array" ref="I3537">_xlfn.XLOOKUP(G3537,Food_Menu!A:A,Food_Menu!D:D)</f>
        <v>220.83</v>
      </c>
      <c r="J3537" s="2" t="s">
        <v>118</v>
      </c>
      <c r="K3537" s="2" t="str">
        <f t="array" ref="K3537">_xlfn.XLOOKUP(J3537,Delivery_Partners!A:A,Delivery_Partners!B:B)</f>
        <v>Delivery Partner 176</v>
      </c>
      <c r="L3537" s="3">
        <v>1</v>
      </c>
      <c r="M3537" s="2" t="s">
        <v>23</v>
      </c>
      <c r="N3537" s="2" t="s">
        <v>24</v>
      </c>
      <c r="O3537" s="3">
        <v>29</v>
      </c>
      <c r="P3537" s="13">
        <f t="shared" si="740"/>
        <v>220.83</v>
      </c>
      <c r="Q3537" s="13" t="str">
        <f t="shared" si="741"/>
        <v>Fast</v>
      </c>
      <c r="S3537" s="21"/>
    </row>
    <row r="3538" customHeight="1" spans="1:19">
      <c r="A3538" s="2" t="s">
        <v>5444</v>
      </c>
      <c r="B3538" s="28">
        <v>45901</v>
      </c>
      <c r="C3538" s="2" t="s">
        <v>2716</v>
      </c>
      <c r="D3538" s="2" t="str">
        <f t="array" ref="D3538">_xlfn.XLOOKUP(C3538,Customers!A:A,Customers!B:B)</f>
        <v>Customer 1151</v>
      </c>
      <c r="E3538" s="2" t="s">
        <v>814</v>
      </c>
      <c r="F3538" s="2" t="str">
        <f t="array" ref="F3538">_xlfn.XLOOKUP(E3538,Restaurants!A:A,Restaurants!B:B)</f>
        <v>Restaurant 093</v>
      </c>
      <c r="G3538" s="2" t="s">
        <v>1336</v>
      </c>
      <c r="H3538" s="2" t="str">
        <f t="array" ref="H3538">_xlfn.XLOOKUP(G3538,Food_Menu!A:A,Food_Menu!B:B)</f>
        <v>Food Item 0036</v>
      </c>
      <c r="I3538" s="2">
        <f t="array" ref="I3538">_xlfn.XLOOKUP(G3538,Food_Menu!A:A,Food_Menu!D:D)</f>
        <v>542.95</v>
      </c>
      <c r="J3538" s="2" t="s">
        <v>439</v>
      </c>
      <c r="K3538" s="2" t="str">
        <f t="array" ref="K3538">_xlfn.XLOOKUP(J3538,Delivery_Partners!A:A,Delivery_Partners!B:B)</f>
        <v>Delivery Partner 016</v>
      </c>
      <c r="L3538" s="3">
        <v>1</v>
      </c>
      <c r="M3538" s="2" t="s">
        <v>23</v>
      </c>
      <c r="N3538" s="2" t="s">
        <v>42</v>
      </c>
      <c r="O3538" s="3">
        <v>34</v>
      </c>
      <c r="P3538" s="13">
        <f t="shared" si="740"/>
        <v>542.95</v>
      </c>
      <c r="Q3538" s="13" t="str">
        <f t="shared" si="741"/>
        <v>Normal</v>
      </c>
      <c r="S3538" s="21"/>
    </row>
    <row r="3539" hidden="1" customHeight="1" spans="1:19">
      <c r="A3539" s="2" t="s">
        <v>5445</v>
      </c>
      <c r="B3539" s="29" t="s">
        <v>1140</v>
      </c>
      <c r="C3539" s="2" t="s">
        <v>2733</v>
      </c>
      <c r="D3539" s="2" t="str">
        <f t="array" ref="D3539">_xlfn.XLOOKUP(C3539,Customers!A:A,Customers!B:B)</f>
        <v>Customer 0168</v>
      </c>
      <c r="E3539" s="2" t="s">
        <v>220</v>
      </c>
      <c r="F3539" s="2" t="str">
        <f t="array" ref="F3539">_xlfn.XLOOKUP(E3539,Restaurants!A:A,Restaurants!B:B)</f>
        <v>Restaurant 111</v>
      </c>
      <c r="G3539" s="2" t="s">
        <v>1086</v>
      </c>
      <c r="H3539" s="2" t="str">
        <f t="array" ref="H3539">_xlfn.XLOOKUP(G3539,Food_Menu!A:A,Food_Menu!B:B)</f>
        <v>Food Item 0173</v>
      </c>
      <c r="I3539" s="2"/>
      <c r="J3539" s="2" t="s">
        <v>723</v>
      </c>
      <c r="K3539" s="2" t="str">
        <f t="array" ref="K3539">_xlfn.XLOOKUP(J3539,Delivery_Partners!A:A,Delivery_Partners!B:B)</f>
        <v>Delivery Partner 168</v>
      </c>
      <c r="L3539" s="3">
        <v>3</v>
      </c>
      <c r="M3539" s="2" t="s">
        <v>189</v>
      </c>
      <c r="N3539" s="2" t="s">
        <v>55</v>
      </c>
      <c r="O3539" s="2"/>
    </row>
    <row r="3540" customHeight="1" spans="1:19">
      <c r="A3540" s="2" t="s">
        <v>5446</v>
      </c>
      <c r="B3540" s="29" t="s">
        <v>955</v>
      </c>
      <c r="C3540" s="2" t="s">
        <v>2213</v>
      </c>
      <c r="D3540" s="2" t="str">
        <f t="array" ref="D3540">_xlfn.XLOOKUP(C3540,Customers!A:A,Customers!B:B)</f>
        <v>Customer 0472</v>
      </c>
      <c r="E3540" s="2" t="s">
        <v>110</v>
      </c>
      <c r="F3540" s="2" t="str">
        <f t="array" ref="F3540">_xlfn.XLOOKUP(E3540,Restaurants!A:A,Restaurants!B:B)</f>
        <v>Restaurant 062</v>
      </c>
      <c r="G3540" s="2" t="s">
        <v>21</v>
      </c>
      <c r="H3540" s="2" t="str">
        <f t="array" ref="H3540">_xlfn.XLOOKUP(G3540,Food_Menu!A:A,Food_Menu!B:B)</f>
        <v>Food Item 0016</v>
      </c>
      <c r="I3540" s="2">
        <f t="array" ref="I3540">_xlfn.XLOOKUP(G3540,Food_Menu!A:A,Food_Menu!D:D)</f>
        <v>348.44</v>
      </c>
      <c r="J3540" s="2" t="s">
        <v>1694</v>
      </c>
      <c r="K3540" s="2" t="str">
        <f t="array" ref="K3540">_xlfn.XLOOKUP(J3540,Delivery_Partners!A:A,Delivery_Partners!B:B)</f>
        <v>Delivery Partner 127</v>
      </c>
      <c r="L3540" s="3">
        <v>3</v>
      </c>
      <c r="M3540" s="2" t="s">
        <v>23</v>
      </c>
      <c r="N3540" s="2" t="s">
        <v>42</v>
      </c>
      <c r="O3540" s="3">
        <v>50</v>
      </c>
      <c r="P3540" s="13">
        <f t="shared" ref="P3540:P3541" si="742">I3540*L3540</f>
        <v>1045.32</v>
      </c>
      <c r="Q3540" s="13" t="str">
        <f t="shared" ref="Q3540:Q3541" si="743">IF(O3540="","Not Delivered",IF(O3540&lt;=30,"Fast",IF(O3540&lt;=60,"Normal","Slow")))</f>
        <v>Normal</v>
      </c>
      <c r="S3540" s="21"/>
    </row>
    <row r="3541" customHeight="1" spans="1:19">
      <c r="A3541" s="2" t="s">
        <v>5447</v>
      </c>
      <c r="B3541" s="29" t="s">
        <v>830</v>
      </c>
      <c r="C3541" s="2" t="s">
        <v>5448</v>
      </c>
      <c r="D3541" s="2" t="str">
        <f t="array" ref="D3541">_xlfn.XLOOKUP(C3541,Customers!A:A,Customers!B:B)</f>
        <v>Customer 0280</v>
      </c>
      <c r="E3541" s="2" t="s">
        <v>345</v>
      </c>
      <c r="F3541" s="2" t="str">
        <f t="array" ref="F3541">_xlfn.XLOOKUP(E3541,Restaurants!A:A,Restaurants!B:B)</f>
        <v>Restaurant 064</v>
      </c>
      <c r="G3541" s="2" t="s">
        <v>294</v>
      </c>
      <c r="H3541" s="2" t="str">
        <f t="array" ref="H3541">_xlfn.XLOOKUP(G3541,Food_Menu!A:A,Food_Menu!B:B)</f>
        <v>Food Item 0093</v>
      </c>
      <c r="I3541" s="2">
        <f t="array" ref="I3541">_xlfn.XLOOKUP(G3541,Food_Menu!A:A,Food_Menu!D:D)</f>
        <v>337.02</v>
      </c>
      <c r="J3541" s="2" t="s">
        <v>314</v>
      </c>
      <c r="K3541" s="2" t="str">
        <f t="array" ref="K3541">_xlfn.XLOOKUP(J3541,Delivery_Partners!A:A,Delivery_Partners!B:B)</f>
        <v>Delivery Partner 021</v>
      </c>
      <c r="L3541" s="3">
        <v>1</v>
      </c>
      <c r="M3541" s="2" t="s">
        <v>23</v>
      </c>
      <c r="N3541" s="2" t="s">
        <v>42</v>
      </c>
      <c r="O3541" s="3">
        <v>37</v>
      </c>
      <c r="P3541" s="13">
        <f t="shared" si="742"/>
        <v>337.02</v>
      </c>
      <c r="Q3541" s="13" t="str">
        <f t="shared" si="743"/>
        <v>Normal</v>
      </c>
      <c r="S3541" s="21"/>
    </row>
    <row r="3542" hidden="1" customHeight="1" spans="1:19">
      <c r="A3542" s="2" t="s">
        <v>5449</v>
      </c>
      <c r="B3542" s="29" t="s">
        <v>760</v>
      </c>
      <c r="C3542" s="2" t="s">
        <v>5157</v>
      </c>
      <c r="D3542" s="2" t="str">
        <f t="array" ref="D3542">_xlfn.XLOOKUP(C3542,Customers!A:A,Customers!B:B)</f>
        <v>Customer 0541</v>
      </c>
      <c r="E3542" s="2" t="s">
        <v>795</v>
      </c>
      <c r="F3542" s="2" t="str">
        <f t="array" ref="F3542">_xlfn.XLOOKUP(E3542,Restaurants!A:A,Restaurants!B:B)</f>
        <v>Restaurant 117</v>
      </c>
      <c r="G3542" s="2" t="s">
        <v>266</v>
      </c>
      <c r="H3542" s="2" t="str">
        <f t="array" ref="H3542">_xlfn.XLOOKUP(G3542,Food_Menu!A:A,Food_Menu!B:B)</f>
        <v>Food Item 0012</v>
      </c>
      <c r="I3542" s="2"/>
      <c r="J3542" s="2" t="s">
        <v>679</v>
      </c>
      <c r="K3542" s="2" t="str">
        <f t="array" ref="K3542">_xlfn.XLOOKUP(J3542,Delivery_Partners!A:A,Delivery_Partners!B:B)</f>
        <v>Delivery Partner 055</v>
      </c>
      <c r="L3542" s="3">
        <v>1</v>
      </c>
      <c r="M3542" s="2" t="s">
        <v>101</v>
      </c>
      <c r="N3542" s="2" t="s">
        <v>24</v>
      </c>
      <c r="O3542" s="2"/>
    </row>
    <row r="3543" customHeight="1" spans="1:19">
      <c r="A3543" s="2" t="s">
        <v>5450</v>
      </c>
      <c r="B3543" s="29" t="s">
        <v>1370</v>
      </c>
      <c r="C3543" s="2" t="s">
        <v>1434</v>
      </c>
      <c r="D3543" s="2" t="str">
        <f t="array" ref="D3543">_xlfn.XLOOKUP(C3543,Customers!A:A,Customers!B:B)</f>
        <v>Customer 1170</v>
      </c>
      <c r="E3543" s="2" t="s">
        <v>98</v>
      </c>
      <c r="F3543" s="2" t="str">
        <f t="array" ref="F3543">_xlfn.XLOOKUP(E3543,Restaurants!A:A,Restaurants!B:B)</f>
        <v>Restaurant 012</v>
      </c>
      <c r="G3543" s="2" t="s">
        <v>1701</v>
      </c>
      <c r="H3543" s="2" t="str">
        <f t="array" ref="H3543">_xlfn.XLOOKUP(G3543,Food_Menu!A:A,Food_Menu!B:B)</f>
        <v>Food Item 0085</v>
      </c>
      <c r="I3543" s="2">
        <f t="array" ref="I3543">_xlfn.XLOOKUP(G3543,Food_Menu!A:A,Food_Menu!D:D)</f>
        <v>423.46</v>
      </c>
      <c r="J3543" s="2" t="s">
        <v>241</v>
      </c>
      <c r="K3543" s="2" t="str">
        <f t="array" ref="K3543">_xlfn.XLOOKUP(J3543,Delivery_Partners!A:A,Delivery_Partners!B:B)</f>
        <v>Delivery Partner 152</v>
      </c>
      <c r="L3543" s="3">
        <v>2</v>
      </c>
      <c r="M3543" s="2" t="s">
        <v>23</v>
      </c>
      <c r="N3543" s="2" t="s">
        <v>55</v>
      </c>
      <c r="O3543" s="3">
        <v>19</v>
      </c>
      <c r="P3543" s="13">
        <f t="shared" ref="P3543:P3549" si="744">I3543*L3543</f>
        <v>846.92</v>
      </c>
      <c r="Q3543" s="13" t="str">
        <f t="shared" ref="Q3543:Q3549" si="745">IF(O3543="","Not Delivered",IF(O3543&lt;=30,"Fast",IF(O3543&lt;=60,"Normal","Slow")))</f>
        <v>Fast</v>
      </c>
      <c r="S3543" s="21"/>
    </row>
    <row r="3544" customHeight="1" spans="1:19">
      <c r="A3544" s="2" t="s">
        <v>5451</v>
      </c>
      <c r="B3544" s="29" t="s">
        <v>653</v>
      </c>
      <c r="C3544" s="2" t="s">
        <v>880</v>
      </c>
      <c r="D3544" s="2" t="str">
        <f t="array" ref="D3544">_xlfn.XLOOKUP(C3544,Customers!A:A,Customers!B:B)</f>
        <v>Customer 0916</v>
      </c>
      <c r="E3544" s="2" t="s">
        <v>797</v>
      </c>
      <c r="F3544" s="2" t="str">
        <f t="array" ref="F3544">_xlfn.XLOOKUP(E3544,Restaurants!A:A,Restaurants!B:B)</f>
        <v>Restaurant 058</v>
      </c>
      <c r="G3544" s="2" t="s">
        <v>1083</v>
      </c>
      <c r="H3544" s="2" t="str">
        <f t="array" ref="H3544">_xlfn.XLOOKUP(G3544,Food_Menu!A:A,Food_Menu!B:B)</f>
        <v>Food Item 0206</v>
      </c>
      <c r="I3544" s="2">
        <f t="array" ref="I3544">_xlfn.XLOOKUP(G3544,Food_Menu!A:A,Food_Menu!D:D)</f>
        <v>635.73</v>
      </c>
      <c r="J3544" s="2" t="s">
        <v>1694</v>
      </c>
      <c r="K3544" s="2" t="str">
        <f t="array" ref="K3544">_xlfn.XLOOKUP(J3544,Delivery_Partners!A:A,Delivery_Partners!B:B)</f>
        <v>Delivery Partner 127</v>
      </c>
      <c r="L3544" s="3">
        <v>1</v>
      </c>
      <c r="M3544" s="2" t="s">
        <v>23</v>
      </c>
      <c r="N3544" s="2" t="s">
        <v>74</v>
      </c>
      <c r="O3544" s="3">
        <v>49</v>
      </c>
      <c r="P3544" s="13">
        <f t="shared" si="744"/>
        <v>635.73</v>
      </c>
      <c r="Q3544" s="13" t="str">
        <f t="shared" si="745"/>
        <v>Normal</v>
      </c>
      <c r="S3544" s="21"/>
    </row>
    <row r="3545" customHeight="1" spans="1:19">
      <c r="A3545" s="2" t="s">
        <v>5452</v>
      </c>
      <c r="B3545" s="29" t="s">
        <v>2866</v>
      </c>
      <c r="C3545" s="2" t="s">
        <v>1975</v>
      </c>
      <c r="D3545" s="2" t="str">
        <f t="array" ref="D3545">_xlfn.XLOOKUP(C3545,Customers!A:A,Customers!B:B)</f>
        <v>Customer 0926</v>
      </c>
      <c r="E3545" s="2" t="s">
        <v>1072</v>
      </c>
      <c r="F3545" s="2" t="str">
        <f t="array" ref="F3545">_xlfn.XLOOKUP(E3545,Restaurants!A:A,Restaurants!B:B)</f>
        <v>Restaurant 030</v>
      </c>
      <c r="G3545" s="2" t="s">
        <v>557</v>
      </c>
      <c r="H3545" s="2" t="str">
        <f t="array" ref="H3545">_xlfn.XLOOKUP(G3545,Food_Menu!A:A,Food_Menu!B:B)</f>
        <v>Food Item 0144</v>
      </c>
      <c r="I3545" s="2">
        <f t="array" ref="I3545">_xlfn.XLOOKUP(G3545,Food_Menu!A:A,Food_Menu!D:D)</f>
        <v>277.13</v>
      </c>
      <c r="J3545" s="2" t="s">
        <v>636</v>
      </c>
      <c r="K3545" s="2" t="str">
        <f t="array" ref="K3545">_xlfn.XLOOKUP(J3545,Delivery_Partners!A:A,Delivery_Partners!B:B)</f>
        <v>Delivery Partner 014</v>
      </c>
      <c r="L3545" s="3">
        <v>1</v>
      </c>
      <c r="M3545" s="2" t="s">
        <v>23</v>
      </c>
      <c r="N3545" s="2" t="s">
        <v>24</v>
      </c>
      <c r="O3545" s="3">
        <v>33</v>
      </c>
      <c r="P3545" s="13">
        <f t="shared" si="744"/>
        <v>277.13</v>
      </c>
      <c r="Q3545" s="13" t="str">
        <f t="shared" si="745"/>
        <v>Normal</v>
      </c>
      <c r="S3545" s="21"/>
    </row>
    <row r="3546" customHeight="1" spans="1:19">
      <c r="A3546" s="2" t="s">
        <v>5453</v>
      </c>
      <c r="B3546" s="29" t="s">
        <v>605</v>
      </c>
      <c r="C3546" s="2" t="s">
        <v>417</v>
      </c>
      <c r="D3546" s="2" t="str">
        <f t="array" ref="D3546">_xlfn.XLOOKUP(C3546,Customers!A:A,Customers!B:B)</f>
        <v>Customer 0507</v>
      </c>
      <c r="E3546" s="2" t="s">
        <v>797</v>
      </c>
      <c r="F3546" s="2" t="str">
        <f t="array" ref="F3546">_xlfn.XLOOKUP(E3546,Restaurants!A:A,Restaurants!B:B)</f>
        <v>Restaurant 058</v>
      </c>
      <c r="G3546" s="2" t="s">
        <v>144</v>
      </c>
      <c r="H3546" s="2" t="str">
        <f t="array" ref="H3546">_xlfn.XLOOKUP(G3546,Food_Menu!A:A,Food_Menu!B:B)</f>
        <v>Food Item 0118</v>
      </c>
      <c r="I3546" s="2">
        <f t="array" ref="I3546">_xlfn.XLOOKUP(G3546,Food_Menu!A:A,Food_Menu!D:D)</f>
        <v>301.92</v>
      </c>
      <c r="J3546" s="2" t="s">
        <v>226</v>
      </c>
      <c r="K3546" s="2" t="str">
        <f t="array" ref="K3546">_xlfn.XLOOKUP(J3546,Delivery_Partners!A:A,Delivery_Partners!B:B)</f>
        <v>Delivery Partner 027</v>
      </c>
      <c r="L3546" s="3">
        <v>1</v>
      </c>
      <c r="M3546" s="2" t="s">
        <v>23</v>
      </c>
      <c r="N3546" s="2" t="s">
        <v>24</v>
      </c>
      <c r="O3546" s="3">
        <v>30</v>
      </c>
      <c r="P3546" s="13">
        <f t="shared" si="744"/>
        <v>301.92</v>
      </c>
      <c r="Q3546" s="13" t="str">
        <f t="shared" si="745"/>
        <v>Fast</v>
      </c>
      <c r="S3546" s="21"/>
    </row>
    <row r="3547" customHeight="1" spans="1:19">
      <c r="A3547" s="2" t="s">
        <v>5454</v>
      </c>
      <c r="B3547" s="28">
        <v>45788</v>
      </c>
      <c r="C3547" s="2" t="s">
        <v>1736</v>
      </c>
      <c r="D3547" s="2" t="str">
        <f t="array" ref="D3547">_xlfn.XLOOKUP(C3547,Customers!A:A,Customers!B:B)</f>
        <v>Customer 1124</v>
      </c>
      <c r="E3547" s="2" t="s">
        <v>1209</v>
      </c>
      <c r="F3547" s="2" t="str">
        <f t="array" ref="F3547">_xlfn.XLOOKUP(E3547,Restaurants!A:A,Restaurants!B:B)</f>
        <v>Restaurant 109</v>
      </c>
      <c r="G3547" s="2" t="s">
        <v>1386</v>
      </c>
      <c r="H3547" s="2" t="str">
        <f t="array" ref="H3547">_xlfn.XLOOKUP(G3547,Food_Menu!A:A,Food_Menu!B:B)</f>
        <v>Food Item 0035</v>
      </c>
      <c r="I3547" s="2">
        <f t="array" ref="I3547">_xlfn.XLOOKUP(G3547,Food_Menu!A:A,Food_Menu!D:D)</f>
        <v>634.81</v>
      </c>
      <c r="J3547" s="2" t="s">
        <v>723</v>
      </c>
      <c r="K3547" s="2" t="str">
        <f t="array" ref="K3547">_xlfn.XLOOKUP(J3547,Delivery_Partners!A:A,Delivery_Partners!B:B)</f>
        <v>Delivery Partner 168</v>
      </c>
      <c r="L3547" s="3">
        <v>2</v>
      </c>
      <c r="M3547" s="2" t="s">
        <v>23</v>
      </c>
      <c r="N3547" s="2" t="s">
        <v>24</v>
      </c>
      <c r="O3547" s="3">
        <v>49</v>
      </c>
      <c r="P3547" s="13">
        <f t="shared" si="744"/>
        <v>1269.62</v>
      </c>
      <c r="Q3547" s="13" t="str">
        <f t="shared" si="745"/>
        <v>Normal</v>
      </c>
      <c r="S3547" s="21"/>
    </row>
    <row r="3548" customHeight="1" spans="1:19">
      <c r="A3548" s="2" t="s">
        <v>5455</v>
      </c>
      <c r="B3548" s="28">
        <v>45904</v>
      </c>
      <c r="C3548" s="2" t="s">
        <v>5456</v>
      </c>
      <c r="D3548" s="2" t="str">
        <f t="array" ref="D3548">_xlfn.XLOOKUP(C3548,Customers!A:A,Customers!B:B)</f>
        <v>Customer 1105</v>
      </c>
      <c r="E3548" s="2" t="s">
        <v>566</v>
      </c>
      <c r="F3548" s="2" t="str">
        <f t="array" ref="F3548">_xlfn.XLOOKUP(E3548,Restaurants!A:A,Restaurants!B:B)</f>
        <v>Restaurant 072</v>
      </c>
      <c r="G3548" s="2" t="s">
        <v>346</v>
      </c>
      <c r="H3548" s="2" t="str">
        <f t="array" ref="H3548">_xlfn.XLOOKUP(G3548,Food_Menu!A:A,Food_Menu!B:B)</f>
        <v>Food Item 0069</v>
      </c>
      <c r="I3548" s="2">
        <f t="array" ref="I3548">_xlfn.XLOOKUP(G3548,Food_Menu!A:A,Food_Menu!D:D)</f>
        <v>622.23</v>
      </c>
      <c r="J3548" s="2" t="s">
        <v>432</v>
      </c>
      <c r="K3548" s="2" t="str">
        <f t="array" ref="K3548">_xlfn.XLOOKUP(J3548,Delivery_Partners!A:A,Delivery_Partners!B:B)</f>
        <v>Delivery Partner 029</v>
      </c>
      <c r="L3548" s="3">
        <v>1</v>
      </c>
      <c r="M3548" s="2" t="s">
        <v>23</v>
      </c>
      <c r="N3548" s="2" t="s">
        <v>74</v>
      </c>
      <c r="O3548" s="3">
        <v>33</v>
      </c>
      <c r="P3548" s="13">
        <f t="shared" si="744"/>
        <v>622.23</v>
      </c>
      <c r="Q3548" s="13" t="str">
        <f t="shared" si="745"/>
        <v>Normal</v>
      </c>
      <c r="S3548" s="21"/>
    </row>
    <row r="3549" customHeight="1" spans="1:19">
      <c r="A3549" s="2" t="s">
        <v>5457</v>
      </c>
      <c r="B3549" s="28">
        <v>45668</v>
      </c>
      <c r="C3549" s="2" t="s">
        <v>4514</v>
      </c>
      <c r="D3549" s="2" t="str">
        <f t="array" ref="D3549">_xlfn.XLOOKUP(C3549,Customers!A:A,Customers!B:B)</f>
        <v>Customer 0968</v>
      </c>
      <c r="E3549" s="2" t="s">
        <v>372</v>
      </c>
      <c r="F3549" s="2" t="str">
        <f t="array" ref="F3549">_xlfn.XLOOKUP(E3549,Restaurants!A:A,Restaurants!B:B)</f>
        <v>Restaurant 119</v>
      </c>
      <c r="G3549" s="2" t="s">
        <v>413</v>
      </c>
      <c r="H3549" s="2" t="str">
        <f t="array" ref="H3549">_xlfn.XLOOKUP(G3549,Food_Menu!A:A,Food_Menu!B:B)</f>
        <v>Food Item 0084</v>
      </c>
      <c r="I3549" s="2">
        <f t="array" ref="I3549">_xlfn.XLOOKUP(G3549,Food_Menu!A:A,Food_Menu!D:D)</f>
        <v>587.45</v>
      </c>
      <c r="J3549" s="2" t="s">
        <v>597</v>
      </c>
      <c r="K3549" s="2" t="str">
        <f t="array" ref="K3549">_xlfn.XLOOKUP(J3549,Delivery_Partners!A:A,Delivery_Partners!B:B)</f>
        <v>Delivery Partner 113</v>
      </c>
      <c r="L3549" s="3">
        <v>3</v>
      </c>
      <c r="M3549" s="2" t="s">
        <v>23</v>
      </c>
      <c r="N3549" s="2" t="s">
        <v>24</v>
      </c>
      <c r="O3549" s="3">
        <v>21</v>
      </c>
      <c r="P3549" s="13">
        <f t="shared" si="744"/>
        <v>1762.35</v>
      </c>
      <c r="Q3549" s="13" t="str">
        <f t="shared" si="745"/>
        <v>Fast</v>
      </c>
      <c r="S3549" s="21"/>
    </row>
    <row r="3550" hidden="1" customHeight="1" spans="1:19">
      <c r="A3550" s="2" t="s">
        <v>5458</v>
      </c>
      <c r="B3550" s="29" t="s">
        <v>463</v>
      </c>
      <c r="C3550" s="2" t="s">
        <v>4759</v>
      </c>
      <c r="D3550" s="2" t="str">
        <f t="array" ref="D3550">_xlfn.XLOOKUP(C3550,Customers!A:A,Customers!B:B)</f>
        <v>Customer 0978</v>
      </c>
      <c r="E3550" s="2" t="s">
        <v>249</v>
      </c>
      <c r="F3550" s="2" t="str">
        <f t="array" ref="F3550">_xlfn.XLOOKUP(E3550,Restaurants!A:A,Restaurants!B:B)</f>
        <v>Restaurant 061</v>
      </c>
      <c r="G3550" s="2" t="s">
        <v>906</v>
      </c>
      <c r="H3550" s="2" t="str">
        <f t="array" ref="H3550">_xlfn.XLOOKUP(G3550,Food_Menu!A:A,Food_Menu!B:B)</f>
        <v>Food Item 0128</v>
      </c>
      <c r="I3550" s="2"/>
      <c r="J3550" s="2" t="s">
        <v>610</v>
      </c>
      <c r="K3550" s="2" t="str">
        <f t="array" ref="K3550">_xlfn.XLOOKUP(J3550,Delivery_Partners!A:A,Delivery_Partners!B:B)</f>
        <v>Delivery Partner 180</v>
      </c>
      <c r="L3550" s="3">
        <v>1</v>
      </c>
      <c r="M3550" s="2" t="s">
        <v>101</v>
      </c>
      <c r="N3550" s="2" t="s">
        <v>74</v>
      </c>
      <c r="O3550" s="2"/>
    </row>
    <row r="3551" customHeight="1" spans="1:19">
      <c r="A3551" s="2" t="s">
        <v>5459</v>
      </c>
      <c r="B3551" s="28">
        <v>45814</v>
      </c>
      <c r="C3551" s="2" t="s">
        <v>3657</v>
      </c>
      <c r="D3551" s="2" t="str">
        <f t="array" ref="D3551">_xlfn.XLOOKUP(C3551,Customers!A:A,Customers!B:B)</f>
        <v>Customer 0783</v>
      </c>
      <c r="E3551" s="2" t="s">
        <v>137</v>
      </c>
      <c r="F3551" s="2" t="str">
        <f t="array" ref="F3551">_xlfn.XLOOKUP(E3551,Restaurants!A:A,Restaurants!B:B)</f>
        <v>Restaurant 104</v>
      </c>
      <c r="G3551" s="2" t="s">
        <v>998</v>
      </c>
      <c r="H3551" s="2" t="str">
        <f t="array" ref="H3551">_xlfn.XLOOKUP(G3551,Food_Menu!A:A,Food_Menu!B:B)</f>
        <v>Food Item 0046</v>
      </c>
      <c r="I3551" s="2">
        <f t="array" ref="I3551">_xlfn.XLOOKUP(G3551,Food_Menu!A:A,Food_Menu!D:D)</f>
        <v>300.6</v>
      </c>
      <c r="J3551" s="2" t="s">
        <v>958</v>
      </c>
      <c r="K3551" s="2" t="str">
        <f t="array" ref="K3551">_xlfn.XLOOKUP(J3551,Delivery_Partners!A:A,Delivery_Partners!B:B)</f>
        <v>Delivery Partner 030</v>
      </c>
      <c r="L3551" s="3">
        <v>1</v>
      </c>
      <c r="M3551" s="2" t="s">
        <v>23</v>
      </c>
      <c r="N3551" s="2" t="s">
        <v>55</v>
      </c>
      <c r="O3551" s="3">
        <v>43</v>
      </c>
      <c r="P3551" s="13">
        <f t="shared" ref="P3551:P3554" si="746">I3551*L3551</f>
        <v>300.6</v>
      </c>
      <c r="Q3551" s="13" t="str">
        <f t="shared" ref="Q3551:Q3554" si="747">IF(O3551="","Not Delivered",IF(O3551&lt;=30,"Fast",IF(O3551&lt;=60,"Normal","Slow")))</f>
        <v>Normal</v>
      </c>
      <c r="S3551" s="21"/>
    </row>
    <row r="3552" customHeight="1" spans="1:19">
      <c r="A3552" s="2" t="s">
        <v>5460</v>
      </c>
      <c r="B3552" s="29" t="s">
        <v>1137</v>
      </c>
      <c r="C3552" s="2" t="s">
        <v>115</v>
      </c>
      <c r="D3552" s="2" t="str">
        <f t="array" ref="D3552">_xlfn.XLOOKUP(C3552,Customers!A:A,Customers!B:B)</f>
        <v>Customer 0115</v>
      </c>
      <c r="E3552" s="2" t="s">
        <v>254</v>
      </c>
      <c r="F3552" s="2" t="str">
        <f t="array" ref="F3552">_xlfn.XLOOKUP(E3552,Restaurants!A:A,Restaurants!B:B)</f>
        <v>Restaurant 021</v>
      </c>
      <c r="G3552" s="2" t="s">
        <v>221</v>
      </c>
      <c r="H3552" s="2" t="str">
        <f t="array" ref="H3552">_xlfn.XLOOKUP(G3552,Food_Menu!A:A,Food_Menu!B:B)</f>
        <v>Food Item 0220</v>
      </c>
      <c r="I3552" s="2">
        <f t="array" ref="I3552">_xlfn.XLOOKUP(G3552,Food_Menu!A:A,Food_Menu!D:D)</f>
        <v>194.15</v>
      </c>
      <c r="J3552" s="2" t="s">
        <v>1375</v>
      </c>
      <c r="K3552" s="2" t="str">
        <f t="array" ref="K3552">_xlfn.XLOOKUP(J3552,Delivery_Partners!A:A,Delivery_Partners!B:B)</f>
        <v>Delivery Partner 008</v>
      </c>
      <c r="L3552" s="3">
        <v>3</v>
      </c>
      <c r="M3552" s="2" t="s">
        <v>23</v>
      </c>
      <c r="N3552" s="2" t="s">
        <v>55</v>
      </c>
      <c r="O3552" s="3">
        <v>59</v>
      </c>
      <c r="P3552" s="13">
        <f t="shared" si="746"/>
        <v>582.45</v>
      </c>
      <c r="Q3552" s="13" t="str">
        <f t="shared" si="747"/>
        <v>Normal</v>
      </c>
      <c r="S3552" s="21"/>
    </row>
    <row r="3553" customHeight="1" spans="1:19">
      <c r="A3553" s="2" t="s">
        <v>5461</v>
      </c>
      <c r="B3553" s="29" t="s">
        <v>1360</v>
      </c>
      <c r="C3553" s="2" t="s">
        <v>82</v>
      </c>
      <c r="D3553" s="2" t="str">
        <f t="array" ref="D3553">_xlfn.XLOOKUP(C3553,Customers!A:A,Customers!B:B)</f>
        <v>Customer 0342</v>
      </c>
      <c r="E3553" s="2" t="s">
        <v>518</v>
      </c>
      <c r="F3553" s="2" t="str">
        <f t="array" ref="F3553">_xlfn.XLOOKUP(E3553,Restaurants!A:A,Restaurants!B:B)</f>
        <v>Restaurant 039</v>
      </c>
      <c r="G3553" s="2" t="s">
        <v>557</v>
      </c>
      <c r="H3553" s="2" t="str">
        <f t="array" ref="H3553">_xlfn.XLOOKUP(G3553,Food_Menu!A:A,Food_Menu!B:B)</f>
        <v>Food Item 0144</v>
      </c>
      <c r="I3553" s="2">
        <f t="array" ref="I3553">_xlfn.XLOOKUP(G3553,Food_Menu!A:A,Food_Menu!D:D)</f>
        <v>277.13</v>
      </c>
      <c r="J3553" s="2" t="s">
        <v>327</v>
      </c>
      <c r="K3553" s="2" t="str">
        <f t="array" ref="K3553">_xlfn.XLOOKUP(J3553,Delivery_Partners!A:A,Delivery_Partners!B:B)</f>
        <v>Delivery Partner 148</v>
      </c>
      <c r="L3553" s="3">
        <v>1</v>
      </c>
      <c r="M3553" s="2" t="s">
        <v>23</v>
      </c>
      <c r="N3553" s="2" t="s">
        <v>24</v>
      </c>
      <c r="O3553" s="3">
        <v>45</v>
      </c>
      <c r="P3553" s="13">
        <f t="shared" si="746"/>
        <v>277.13</v>
      </c>
      <c r="Q3553" s="13" t="str">
        <f t="shared" si="747"/>
        <v>Normal</v>
      </c>
      <c r="S3553" s="21"/>
    </row>
    <row r="3554" customHeight="1" spans="1:19">
      <c r="A3554" s="2" t="s">
        <v>5462</v>
      </c>
      <c r="B3554" s="29" t="s">
        <v>837</v>
      </c>
      <c r="C3554" s="2" t="s">
        <v>2821</v>
      </c>
      <c r="D3554" s="2" t="str">
        <f t="array" ref="D3554">_xlfn.XLOOKUP(C3554,Customers!A:A,Customers!B:B)</f>
        <v>Customer 0923</v>
      </c>
      <c r="E3554" s="2" t="s">
        <v>27</v>
      </c>
      <c r="F3554" s="2" t="str">
        <f t="array" ref="F3554">_xlfn.XLOOKUP(E3554,Restaurants!A:A,Restaurants!B:B)</f>
        <v>Restaurant 033</v>
      </c>
      <c r="G3554" s="2" t="s">
        <v>346</v>
      </c>
      <c r="H3554" s="2" t="str">
        <f t="array" ref="H3554">_xlfn.XLOOKUP(G3554,Food_Menu!A:A,Food_Menu!B:B)</f>
        <v>Food Item 0069</v>
      </c>
      <c r="I3554" s="2">
        <f t="array" ref="I3554">_xlfn.XLOOKUP(G3554,Food_Menu!A:A,Food_Menu!D:D)</f>
        <v>622.23</v>
      </c>
      <c r="J3554" s="2" t="s">
        <v>707</v>
      </c>
      <c r="K3554" s="2" t="str">
        <f t="array" ref="K3554">_xlfn.XLOOKUP(J3554,Delivery_Partners!A:A,Delivery_Partners!B:B)</f>
        <v>Delivery Partner 171</v>
      </c>
      <c r="L3554" s="3">
        <v>1</v>
      </c>
      <c r="M3554" s="2" t="s">
        <v>23</v>
      </c>
      <c r="N3554" s="2" t="s">
        <v>24</v>
      </c>
      <c r="O3554" s="3">
        <v>30</v>
      </c>
      <c r="P3554" s="13">
        <f t="shared" si="746"/>
        <v>622.23</v>
      </c>
      <c r="Q3554" s="13" t="str">
        <f t="shared" si="747"/>
        <v>Fast</v>
      </c>
      <c r="S3554" s="21"/>
    </row>
    <row r="3555" hidden="1" customHeight="1" spans="1:19">
      <c r="A3555" s="2" t="s">
        <v>5463</v>
      </c>
      <c r="B3555" s="29" t="s">
        <v>361</v>
      </c>
      <c r="C3555" s="2" t="s">
        <v>5055</v>
      </c>
      <c r="D3555" s="2" t="str">
        <f t="array" ref="D3555">_xlfn.XLOOKUP(C3555,Customers!A:A,Customers!B:B)</f>
        <v>Customer 0393</v>
      </c>
      <c r="E3555" s="2" t="s">
        <v>814</v>
      </c>
      <c r="F3555" s="2" t="str">
        <f t="array" ref="F3555">_xlfn.XLOOKUP(E3555,Restaurants!A:A,Restaurants!B:B)</f>
        <v>Restaurant 093</v>
      </c>
      <c r="G3555" s="2" t="s">
        <v>99</v>
      </c>
      <c r="H3555" s="2" t="str">
        <f t="array" ref="H3555">_xlfn.XLOOKUP(G3555,Food_Menu!A:A,Food_Menu!B:B)</f>
        <v>Food Item 0025</v>
      </c>
      <c r="I3555" s="2"/>
      <c r="J3555" s="2" t="s">
        <v>842</v>
      </c>
      <c r="K3555" s="2" t="str">
        <f t="array" ref="K3555">_xlfn.XLOOKUP(J3555,Delivery_Partners!A:A,Delivery_Partners!B:B)</f>
        <v>Delivery Partner 093</v>
      </c>
      <c r="L3555" s="3">
        <v>1</v>
      </c>
      <c r="M3555" s="2" t="s">
        <v>189</v>
      </c>
      <c r="N3555" s="2" t="s">
        <v>24</v>
      </c>
      <c r="O3555" s="2"/>
    </row>
    <row r="3556" customHeight="1" spans="1:19">
      <c r="A3556" s="2" t="s">
        <v>5464</v>
      </c>
      <c r="B3556" s="28">
        <v>45658</v>
      </c>
      <c r="C3556" s="2" t="s">
        <v>70</v>
      </c>
      <c r="D3556" s="2" t="str">
        <f t="array" ref="D3556">_xlfn.XLOOKUP(C3556,Customers!A:A,Customers!B:B)</f>
        <v>Customer 0207</v>
      </c>
      <c r="E3556" s="2" t="s">
        <v>110</v>
      </c>
      <c r="F3556" s="2" t="str">
        <f t="array" ref="F3556">_xlfn.XLOOKUP(E3556,Restaurants!A:A,Restaurants!B:B)</f>
        <v>Restaurant 062</v>
      </c>
      <c r="G3556" s="2" t="s">
        <v>1794</v>
      </c>
      <c r="H3556" s="2" t="str">
        <f t="array" ref="H3556">_xlfn.XLOOKUP(G3556,Food_Menu!A:A,Food_Menu!B:B)</f>
        <v>Food Item 0131</v>
      </c>
      <c r="I3556" s="2">
        <f t="array" ref="I3556">_xlfn.XLOOKUP(G3556,Food_Menu!A:A,Food_Menu!D:D)</f>
        <v>201.22</v>
      </c>
      <c r="J3556" s="2" t="s">
        <v>1716</v>
      </c>
      <c r="K3556" s="2" t="str">
        <f t="array" ref="K3556">_xlfn.XLOOKUP(J3556,Delivery_Partners!A:A,Delivery_Partners!B:B)</f>
        <v>Delivery Partner 042</v>
      </c>
      <c r="L3556" s="3">
        <v>2</v>
      </c>
      <c r="M3556" s="2" t="s">
        <v>23</v>
      </c>
      <c r="N3556" s="2" t="s">
        <v>55</v>
      </c>
      <c r="O3556" s="3">
        <v>36</v>
      </c>
      <c r="P3556" s="13">
        <f t="shared" ref="P3556:P3561" si="748">I3556*L3556</f>
        <v>402.44</v>
      </c>
      <c r="Q3556" s="13" t="str">
        <f t="shared" ref="Q3556:Q3561" si="749">IF(O3556="","Not Delivered",IF(O3556&lt;=30,"Fast",IF(O3556&lt;=60,"Normal","Slow")))</f>
        <v>Normal</v>
      </c>
      <c r="S3556" s="21"/>
    </row>
    <row r="3557" customHeight="1" spans="1:19">
      <c r="A3557" s="2" t="s">
        <v>5465</v>
      </c>
      <c r="B3557" s="29" t="s">
        <v>980</v>
      </c>
      <c r="C3557" s="2" t="s">
        <v>4090</v>
      </c>
      <c r="D3557" s="2" t="str">
        <f t="array" ref="D3557">_xlfn.XLOOKUP(C3557,Customers!A:A,Customers!B:B)</f>
        <v>Customer 1137</v>
      </c>
      <c r="E3557" s="2" t="s">
        <v>616</v>
      </c>
      <c r="F3557" s="2" t="str">
        <f t="array" ref="F3557">_xlfn.XLOOKUP(E3557,Restaurants!A:A,Restaurants!B:B)</f>
        <v>Restaurant 027</v>
      </c>
      <c r="G3557" s="2" t="s">
        <v>1259</v>
      </c>
      <c r="H3557" s="2" t="str">
        <f t="array" ref="H3557">_xlfn.XLOOKUP(G3557,Food_Menu!A:A,Food_Menu!B:B)</f>
        <v>Food Item 0099</v>
      </c>
      <c r="I3557" s="2">
        <f t="array" ref="I3557">_xlfn.XLOOKUP(G3557,Food_Menu!A:A,Food_Menu!D:D)</f>
        <v>446.36</v>
      </c>
      <c r="J3557" s="2" t="s">
        <v>277</v>
      </c>
      <c r="K3557" s="2" t="str">
        <f t="array" ref="K3557">_xlfn.XLOOKUP(J3557,Delivery_Partners!A:A,Delivery_Partners!B:B)</f>
        <v>Delivery Partner 011</v>
      </c>
      <c r="L3557" s="3">
        <v>2</v>
      </c>
      <c r="M3557" s="2" t="s">
        <v>23</v>
      </c>
      <c r="N3557" s="2" t="s">
        <v>55</v>
      </c>
      <c r="O3557" s="3">
        <v>15</v>
      </c>
      <c r="P3557" s="13">
        <f t="shared" si="748"/>
        <v>892.72</v>
      </c>
      <c r="Q3557" s="13" t="str">
        <f t="shared" si="749"/>
        <v>Fast</v>
      </c>
      <c r="S3557" s="21"/>
    </row>
    <row r="3558" customHeight="1" spans="1:19">
      <c r="A3558" s="2" t="s">
        <v>5466</v>
      </c>
      <c r="B3558" s="29" t="s">
        <v>3087</v>
      </c>
      <c r="C3558" s="2" t="s">
        <v>2909</v>
      </c>
      <c r="D3558" s="2" t="str">
        <f t="array" ref="D3558">_xlfn.XLOOKUP(C3558,Customers!A:A,Customers!B:B)</f>
        <v>Customer 0587</v>
      </c>
      <c r="E3558" s="2" t="s">
        <v>254</v>
      </c>
      <c r="F3558" s="2" t="str">
        <f t="array" ref="F3558">_xlfn.XLOOKUP(E3558,Restaurants!A:A,Restaurants!B:B)</f>
        <v>Restaurant 021</v>
      </c>
      <c r="G3558" s="2" t="s">
        <v>153</v>
      </c>
      <c r="H3558" s="2" t="str">
        <f t="array" ref="H3558">_xlfn.XLOOKUP(G3558,Food_Menu!A:A,Food_Menu!B:B)</f>
        <v>Food Item 0149</v>
      </c>
      <c r="I3558" s="2">
        <f t="array" ref="I3558">_xlfn.XLOOKUP(G3558,Food_Menu!A:A,Food_Menu!D:D)</f>
        <v>238.55</v>
      </c>
      <c r="J3558" s="2" t="s">
        <v>688</v>
      </c>
      <c r="K3558" s="2" t="str">
        <f t="array" ref="K3558">_xlfn.XLOOKUP(J3558,Delivery_Partners!A:A,Delivery_Partners!B:B)</f>
        <v>Delivery Partner 165</v>
      </c>
      <c r="L3558" s="3">
        <v>1</v>
      </c>
      <c r="M3558" s="2" t="s">
        <v>23</v>
      </c>
      <c r="N3558" s="2" t="s">
        <v>55</v>
      </c>
      <c r="O3558" s="3">
        <v>35</v>
      </c>
      <c r="P3558" s="13">
        <f t="shared" si="748"/>
        <v>238.55</v>
      </c>
      <c r="Q3558" s="13" t="str">
        <f t="shared" si="749"/>
        <v>Normal</v>
      </c>
      <c r="S3558" s="21"/>
    </row>
    <row r="3559" customHeight="1" spans="1:19">
      <c r="A3559" s="2" t="s">
        <v>5467</v>
      </c>
      <c r="B3559" s="29" t="s">
        <v>1108</v>
      </c>
      <c r="C3559" s="2" t="s">
        <v>1284</v>
      </c>
      <c r="D3559" s="2" t="str">
        <f t="array" ref="D3559">_xlfn.XLOOKUP(C3559,Customers!A:A,Customers!B:B)</f>
        <v>Customer 1033</v>
      </c>
      <c r="E3559" s="2" t="s">
        <v>275</v>
      </c>
      <c r="F3559" s="2" t="str">
        <f t="array" ref="F3559">_xlfn.XLOOKUP(E3559,Restaurants!A:A,Restaurants!B:B)</f>
        <v>Restaurant 047</v>
      </c>
      <c r="G3559" s="2" t="s">
        <v>216</v>
      </c>
      <c r="H3559" s="2" t="str">
        <f t="array" ref="H3559">_xlfn.XLOOKUP(G3559,Food_Menu!A:A,Food_Menu!B:B)</f>
        <v>Food Item 0132</v>
      </c>
      <c r="I3559" s="2">
        <f t="array" ref="I3559">_xlfn.XLOOKUP(G3559,Food_Menu!A:A,Food_Menu!D:D)</f>
        <v>597.76</v>
      </c>
      <c r="J3559" s="2" t="s">
        <v>199</v>
      </c>
      <c r="K3559" s="2" t="str">
        <f t="array" ref="K3559">_xlfn.XLOOKUP(J3559,Delivery_Partners!A:A,Delivery_Partners!B:B)</f>
        <v>Delivery Partner 144</v>
      </c>
      <c r="L3559" s="3">
        <v>1</v>
      </c>
      <c r="M3559" s="2" t="s">
        <v>23</v>
      </c>
      <c r="N3559" s="2" t="s">
        <v>24</v>
      </c>
      <c r="O3559" s="3">
        <v>42</v>
      </c>
      <c r="P3559" s="13">
        <f t="shared" si="748"/>
        <v>597.76</v>
      </c>
      <c r="Q3559" s="13" t="str">
        <f t="shared" si="749"/>
        <v>Normal</v>
      </c>
      <c r="S3559" s="21"/>
    </row>
    <row r="3560" customHeight="1" spans="1:19">
      <c r="A3560" s="2" t="s">
        <v>5468</v>
      </c>
      <c r="B3560" s="28">
        <v>45881</v>
      </c>
      <c r="C3560" s="2" t="s">
        <v>5469</v>
      </c>
      <c r="D3560" s="2" t="str">
        <f t="array" ref="D3560">_xlfn.XLOOKUP(C3560,Customers!A:A,Customers!B:B)</f>
        <v>Customer 0341</v>
      </c>
      <c r="E3560" s="2" t="s">
        <v>60</v>
      </c>
      <c r="F3560" s="2" t="str">
        <f t="array" ref="F3560">_xlfn.XLOOKUP(E3560,Restaurants!A:A,Restaurants!B:B)</f>
        <v>Restaurant 019</v>
      </c>
      <c r="G3560" s="2" t="s">
        <v>1539</v>
      </c>
      <c r="H3560" s="2" t="str">
        <f t="array" ref="H3560">_xlfn.XLOOKUP(G3560,Food_Menu!A:A,Food_Menu!B:B)</f>
        <v>Food Item 0141</v>
      </c>
      <c r="I3560" s="2">
        <f t="array" ref="I3560">_xlfn.XLOOKUP(G3560,Food_Menu!A:A,Food_Menu!D:D)</f>
        <v>285.16</v>
      </c>
      <c r="J3560" s="2" t="s">
        <v>148</v>
      </c>
      <c r="K3560" s="2" t="str">
        <f t="array" ref="K3560">_xlfn.XLOOKUP(J3560,Delivery_Partners!A:A,Delivery_Partners!B:B)</f>
        <v>Delivery Partner 162</v>
      </c>
      <c r="L3560" s="3">
        <v>1</v>
      </c>
      <c r="M3560" s="2" t="s">
        <v>23</v>
      </c>
      <c r="N3560" s="2" t="s">
        <v>55</v>
      </c>
      <c r="O3560" s="3">
        <v>56</v>
      </c>
      <c r="P3560" s="13">
        <f t="shared" si="748"/>
        <v>285.16</v>
      </c>
      <c r="Q3560" s="13" t="str">
        <f t="shared" si="749"/>
        <v>Normal</v>
      </c>
      <c r="S3560" s="21"/>
    </row>
    <row r="3561" customHeight="1" spans="1:19">
      <c r="A3561" s="2" t="s">
        <v>5470</v>
      </c>
      <c r="B3561" s="28">
        <v>45877</v>
      </c>
      <c r="C3561" s="2" t="s">
        <v>1669</v>
      </c>
      <c r="D3561" s="2" t="str">
        <f t="array" ref="D3561">_xlfn.XLOOKUP(C3561,Customers!A:A,Customers!B:B)</f>
        <v>Customer 0432</v>
      </c>
      <c r="E3561" s="2" t="s">
        <v>1342</v>
      </c>
      <c r="F3561" s="2" t="str">
        <f t="array" ref="F3561">_xlfn.XLOOKUP(E3561,Restaurants!A:A,Restaurants!B:B)</f>
        <v>Restaurant 084</v>
      </c>
      <c r="G3561" s="2" t="s">
        <v>868</v>
      </c>
      <c r="H3561" s="2" t="str">
        <f t="array" ref="H3561">_xlfn.XLOOKUP(G3561,Food_Menu!A:A,Food_Menu!B:B)</f>
        <v>Food Item 0184</v>
      </c>
      <c r="I3561" s="2">
        <f t="array" ref="I3561">_xlfn.XLOOKUP(G3561,Food_Menu!A:A,Food_Menu!D:D)</f>
        <v>509.99</v>
      </c>
      <c r="J3561" s="2" t="s">
        <v>923</v>
      </c>
      <c r="K3561" s="2" t="str">
        <f t="array" ref="K3561">_xlfn.XLOOKUP(J3561,Delivery_Partners!A:A,Delivery_Partners!B:B)</f>
        <v>Delivery Partner 142</v>
      </c>
      <c r="L3561" s="3">
        <v>1</v>
      </c>
      <c r="M3561" s="2" t="s">
        <v>23</v>
      </c>
      <c r="N3561" s="2" t="s">
        <v>24</v>
      </c>
      <c r="O3561" s="3">
        <v>48</v>
      </c>
      <c r="P3561" s="13">
        <f t="shared" si="748"/>
        <v>509.99</v>
      </c>
      <c r="Q3561" s="13" t="str">
        <f t="shared" si="749"/>
        <v>Normal</v>
      </c>
      <c r="S3561" s="21"/>
    </row>
    <row r="3562" hidden="1" customHeight="1" spans="1:19">
      <c r="A3562" s="2" t="s">
        <v>5471</v>
      </c>
      <c r="B3562" s="29" t="s">
        <v>1248</v>
      </c>
      <c r="C3562" s="2" t="s">
        <v>810</v>
      </c>
      <c r="D3562" s="2" t="str">
        <f t="array" ref="D3562">_xlfn.XLOOKUP(C3562,Customers!A:A,Customers!B:B)</f>
        <v>Customer 0412</v>
      </c>
      <c r="E3562" s="2" t="s">
        <v>917</v>
      </c>
      <c r="F3562" s="2" t="str">
        <f t="array" ref="F3562">_xlfn.XLOOKUP(E3562,Restaurants!A:A,Restaurants!B:B)</f>
        <v>Restaurant 102</v>
      </c>
      <c r="G3562" s="2" t="s">
        <v>815</v>
      </c>
      <c r="H3562" s="2" t="str">
        <f t="array" ref="H3562">_xlfn.XLOOKUP(G3562,Food_Menu!A:A,Food_Menu!B:B)</f>
        <v>Food Item 0116</v>
      </c>
      <c r="I3562" s="2"/>
      <c r="J3562" s="2" t="s">
        <v>1443</v>
      </c>
      <c r="K3562" s="2" t="str">
        <f t="array" ref="K3562">_xlfn.XLOOKUP(J3562,Delivery_Partners!A:A,Delivery_Partners!B:B)</f>
        <v>Delivery Partner 078</v>
      </c>
      <c r="L3562" s="3">
        <v>1</v>
      </c>
      <c r="M3562" s="2" t="s">
        <v>101</v>
      </c>
      <c r="N3562" s="2" t="s">
        <v>42</v>
      </c>
      <c r="O3562" s="2"/>
    </row>
    <row r="3563" customHeight="1" spans="1:19">
      <c r="A3563" s="2" t="s">
        <v>5472</v>
      </c>
      <c r="B3563" s="29" t="s">
        <v>166</v>
      </c>
      <c r="C3563" s="2" t="s">
        <v>362</v>
      </c>
      <c r="D3563" s="2" t="str">
        <f t="array" ref="D3563">_xlfn.XLOOKUP(C3563,Customers!A:A,Customers!B:B)</f>
        <v>Customer 0448</v>
      </c>
      <c r="E3563" s="2" t="s">
        <v>795</v>
      </c>
      <c r="F3563" s="2" t="str">
        <f t="array" ref="F3563">_xlfn.XLOOKUP(E3563,Restaurants!A:A,Restaurants!B:B)</f>
        <v>Restaurant 117</v>
      </c>
      <c r="G3563" s="2" t="s">
        <v>1608</v>
      </c>
      <c r="H3563" s="2" t="str">
        <f t="array" ref="H3563">_xlfn.XLOOKUP(G3563,Food_Menu!A:A,Food_Menu!B:B)</f>
        <v>Food Item 0160</v>
      </c>
      <c r="I3563" s="2">
        <f t="array" ref="I3563">_xlfn.XLOOKUP(G3563,Food_Menu!A:A,Food_Menu!D:D)</f>
        <v>297.4</v>
      </c>
      <c r="J3563" s="2" t="s">
        <v>1350</v>
      </c>
      <c r="K3563" s="2" t="str">
        <f t="array" ref="K3563">_xlfn.XLOOKUP(J3563,Delivery_Partners!A:A,Delivery_Partners!B:B)</f>
        <v>Delivery Partner 087</v>
      </c>
      <c r="L3563" s="3">
        <v>1</v>
      </c>
      <c r="M3563" s="2" t="s">
        <v>23</v>
      </c>
      <c r="N3563" s="2" t="s">
        <v>24</v>
      </c>
      <c r="O3563" s="3">
        <v>55</v>
      </c>
      <c r="P3563" s="13">
        <f t="shared" ref="P3563:P3579" si="750">I3563*L3563</f>
        <v>297.4</v>
      </c>
      <c r="Q3563" s="13" t="str">
        <f t="shared" ref="Q3563:Q3579" si="751">IF(O3563="","Not Delivered",IF(O3563&lt;=30,"Fast",IF(O3563&lt;=60,"Normal","Slow")))</f>
        <v>Normal</v>
      </c>
      <c r="S3563" s="21"/>
    </row>
    <row r="3564" customHeight="1" spans="1:19">
      <c r="A3564" s="2" t="s">
        <v>5473</v>
      </c>
      <c r="B3564" s="28">
        <v>45876</v>
      </c>
      <c r="C3564" s="2" t="s">
        <v>1613</v>
      </c>
      <c r="D3564" s="2" t="str">
        <f t="array" ref="D3564">_xlfn.XLOOKUP(C3564,Customers!A:A,Customers!B:B)</f>
        <v>Customer 0526</v>
      </c>
      <c r="E3564" s="2" t="s">
        <v>230</v>
      </c>
      <c r="F3564" s="2" t="str">
        <f t="array" ref="F3564">_xlfn.XLOOKUP(E3564,Restaurants!A:A,Restaurants!B:B)</f>
        <v>Restaurant 029</v>
      </c>
      <c r="G3564" s="2" t="s">
        <v>207</v>
      </c>
      <c r="H3564" s="2" t="str">
        <f t="array" ref="H3564">_xlfn.XLOOKUP(G3564,Food_Menu!A:A,Food_Menu!B:B)</f>
        <v>Food Item 0079</v>
      </c>
      <c r="I3564" s="2">
        <f t="array" ref="I3564">_xlfn.XLOOKUP(G3564,Food_Menu!A:A,Food_Menu!D:D)</f>
        <v>193.41</v>
      </c>
      <c r="J3564" s="2" t="s">
        <v>145</v>
      </c>
      <c r="K3564" s="2" t="str">
        <f t="array" ref="K3564">_xlfn.XLOOKUP(J3564,Delivery_Partners!A:A,Delivery_Partners!B:B)</f>
        <v>Delivery Partner 069</v>
      </c>
      <c r="L3564" s="3">
        <v>1</v>
      </c>
      <c r="M3564" s="2" t="s">
        <v>23</v>
      </c>
      <c r="N3564" s="2" t="s">
        <v>74</v>
      </c>
      <c r="O3564" s="3">
        <v>52</v>
      </c>
      <c r="P3564" s="13">
        <f t="shared" si="750"/>
        <v>193.41</v>
      </c>
      <c r="Q3564" s="13" t="str">
        <f t="shared" si="751"/>
        <v>Normal</v>
      </c>
      <c r="S3564" s="21"/>
    </row>
    <row r="3565" customHeight="1" spans="1:19">
      <c r="A3565" s="2" t="s">
        <v>5474</v>
      </c>
      <c r="B3565" s="29" t="s">
        <v>955</v>
      </c>
      <c r="C3565" s="2" t="s">
        <v>691</v>
      </c>
      <c r="D3565" s="2" t="str">
        <f t="array" ref="D3565">_xlfn.XLOOKUP(C3565,Customers!A:A,Customers!B:B)</f>
        <v>Customer 0358</v>
      </c>
      <c r="E3565" s="2" t="s">
        <v>1176</v>
      </c>
      <c r="F3565" s="2" t="str">
        <f t="array" ref="F3565">_xlfn.XLOOKUP(E3565,Restaurants!A:A,Restaurants!B:B)</f>
        <v>Restaurant 053</v>
      </c>
      <c r="G3565" s="2" t="s">
        <v>1569</v>
      </c>
      <c r="H3565" s="2" t="str">
        <f t="array" ref="H3565">_xlfn.XLOOKUP(G3565,Food_Menu!A:A,Food_Menu!B:B)</f>
        <v>Food Item 0208</v>
      </c>
      <c r="I3565" s="2">
        <f t="array" ref="I3565">_xlfn.XLOOKUP(G3565,Food_Menu!A:A,Food_Menu!D:D)</f>
        <v>493.1</v>
      </c>
      <c r="J3565" s="2" t="s">
        <v>502</v>
      </c>
      <c r="K3565" s="2" t="str">
        <f t="array" ref="K3565">_xlfn.XLOOKUP(J3565,Delivery_Partners!A:A,Delivery_Partners!B:B)</f>
        <v>Delivery Partner 132</v>
      </c>
      <c r="L3565" s="3">
        <v>2</v>
      </c>
      <c r="M3565" s="2" t="s">
        <v>23</v>
      </c>
      <c r="N3565" s="2" t="s">
        <v>55</v>
      </c>
      <c r="O3565" s="3">
        <v>35</v>
      </c>
      <c r="P3565" s="13">
        <f t="shared" si="750"/>
        <v>986.2</v>
      </c>
      <c r="Q3565" s="13" t="str">
        <f t="shared" si="751"/>
        <v>Normal</v>
      </c>
      <c r="S3565" s="21"/>
    </row>
    <row r="3566" customHeight="1" spans="1:19">
      <c r="A3566" s="2" t="s">
        <v>5475</v>
      </c>
      <c r="B3566" s="29" t="s">
        <v>1222</v>
      </c>
      <c r="C3566" s="2" t="s">
        <v>4759</v>
      </c>
      <c r="D3566" s="2" t="str">
        <f t="array" ref="D3566">_xlfn.XLOOKUP(C3566,Customers!A:A,Customers!B:B)</f>
        <v>Customer 0978</v>
      </c>
      <c r="E3566" s="2" t="s">
        <v>249</v>
      </c>
      <c r="F3566" s="2" t="str">
        <f t="array" ref="F3566">_xlfn.XLOOKUP(E3566,Restaurants!A:A,Restaurants!B:B)</f>
        <v>Restaurant 061</v>
      </c>
      <c r="G3566" s="2" t="s">
        <v>400</v>
      </c>
      <c r="H3566" s="2" t="str">
        <f t="array" ref="H3566">_xlfn.XLOOKUP(G3566,Food_Menu!A:A,Food_Menu!B:B)</f>
        <v>Food Item 0090</v>
      </c>
      <c r="I3566" s="2">
        <f t="array" ref="I3566">_xlfn.XLOOKUP(G3566,Food_Menu!A:A,Food_Menu!D:D)</f>
        <v>629.64</v>
      </c>
      <c r="J3566" s="2" t="s">
        <v>85</v>
      </c>
      <c r="K3566" s="2" t="str">
        <f t="array" ref="K3566">_xlfn.XLOOKUP(J3566,Delivery_Partners!A:A,Delivery_Partners!B:B)</f>
        <v>Delivery Partner 019</v>
      </c>
      <c r="L3566" s="3">
        <v>2</v>
      </c>
      <c r="M3566" s="2" t="s">
        <v>23</v>
      </c>
      <c r="N3566" s="2" t="s">
        <v>24</v>
      </c>
      <c r="O3566" s="3">
        <v>39</v>
      </c>
      <c r="P3566" s="13">
        <f t="shared" si="750"/>
        <v>1259.28</v>
      </c>
      <c r="Q3566" s="13" t="str">
        <f t="shared" si="751"/>
        <v>Normal</v>
      </c>
      <c r="S3566" s="21"/>
    </row>
    <row r="3567" customHeight="1" spans="1:19">
      <c r="A3567" s="2" t="s">
        <v>5476</v>
      </c>
      <c r="B3567" s="28">
        <v>45812</v>
      </c>
      <c r="C3567" s="2" t="s">
        <v>1990</v>
      </c>
      <c r="D3567" s="2" t="str">
        <f t="array" ref="D3567">_xlfn.XLOOKUP(C3567,Customers!A:A,Customers!B:B)</f>
        <v>Customer 0392</v>
      </c>
      <c r="E3567" s="2" t="s">
        <v>1191</v>
      </c>
      <c r="F3567" s="2" t="str">
        <f t="array" ref="F3567">_xlfn.XLOOKUP(E3567,Restaurants!A:A,Restaurants!B:B)</f>
        <v>Restaurant 060</v>
      </c>
      <c r="G3567" s="2" t="s">
        <v>767</v>
      </c>
      <c r="H3567" s="2" t="str">
        <f t="array" ref="H3567">_xlfn.XLOOKUP(G3567,Food_Menu!A:A,Food_Menu!B:B)</f>
        <v>Food Item 0150</v>
      </c>
      <c r="I3567" s="2">
        <f t="array" ref="I3567">_xlfn.XLOOKUP(G3567,Food_Menu!A:A,Food_Menu!D:D)</f>
        <v>110.4</v>
      </c>
      <c r="J3567" s="2" t="s">
        <v>1375</v>
      </c>
      <c r="K3567" s="2" t="str">
        <f t="array" ref="K3567">_xlfn.XLOOKUP(J3567,Delivery_Partners!A:A,Delivery_Partners!B:B)</f>
        <v>Delivery Partner 008</v>
      </c>
      <c r="L3567" s="3">
        <v>2</v>
      </c>
      <c r="M3567" s="2" t="s">
        <v>23</v>
      </c>
      <c r="N3567" s="2" t="s">
        <v>24</v>
      </c>
      <c r="O3567" s="3">
        <v>15</v>
      </c>
      <c r="P3567" s="13">
        <f t="shared" si="750"/>
        <v>220.8</v>
      </c>
      <c r="Q3567" s="13" t="str">
        <f t="shared" si="751"/>
        <v>Fast</v>
      </c>
      <c r="S3567" s="21"/>
    </row>
    <row r="3568" customHeight="1" spans="1:19">
      <c r="A3568" s="2" t="s">
        <v>5477</v>
      </c>
      <c r="B3568" s="29" t="s">
        <v>569</v>
      </c>
      <c r="C3568" s="2" t="s">
        <v>1553</v>
      </c>
      <c r="D3568" s="2" t="str">
        <f t="array" ref="D3568">_xlfn.XLOOKUP(C3568,Customers!A:A,Customers!B:B)</f>
        <v>Customer 0530</v>
      </c>
      <c r="E3568" s="2" t="s">
        <v>1224</v>
      </c>
      <c r="F3568" s="2" t="str">
        <f t="array" ref="F3568">_xlfn.XLOOKUP(E3568,Restaurants!A:A,Restaurants!B:B)</f>
        <v>Restaurant 055</v>
      </c>
      <c r="G3568" s="2" t="s">
        <v>221</v>
      </c>
      <c r="H3568" s="2" t="str">
        <f t="array" ref="H3568">_xlfn.XLOOKUP(G3568,Food_Menu!A:A,Food_Menu!B:B)</f>
        <v>Food Item 0220</v>
      </c>
      <c r="I3568" s="2">
        <f t="array" ref="I3568">_xlfn.XLOOKUP(G3568,Food_Menu!A:A,Food_Menu!D:D)</f>
        <v>194.15</v>
      </c>
      <c r="J3568" s="2" t="s">
        <v>401</v>
      </c>
      <c r="K3568" s="2" t="str">
        <f t="array" ref="K3568">_xlfn.XLOOKUP(J3568,Delivery_Partners!A:A,Delivery_Partners!B:B)</f>
        <v>Delivery Partner 174</v>
      </c>
      <c r="L3568" s="3">
        <v>2</v>
      </c>
      <c r="M3568" s="2" t="s">
        <v>23</v>
      </c>
      <c r="N3568" s="2" t="s">
        <v>55</v>
      </c>
      <c r="O3568" s="3">
        <v>37</v>
      </c>
      <c r="P3568" s="13">
        <f t="shared" si="750"/>
        <v>388.3</v>
      </c>
      <c r="Q3568" s="13" t="str">
        <f t="shared" si="751"/>
        <v>Normal</v>
      </c>
      <c r="S3568" s="21"/>
    </row>
    <row r="3569" customHeight="1" spans="1:19">
      <c r="A3569" s="2" t="s">
        <v>5478</v>
      </c>
      <c r="B3569" s="29" t="s">
        <v>296</v>
      </c>
      <c r="C3569" s="2" t="s">
        <v>1284</v>
      </c>
      <c r="D3569" s="2" t="str">
        <f t="array" ref="D3569">_xlfn.XLOOKUP(C3569,Customers!A:A,Customers!B:B)</f>
        <v>Customer 1033</v>
      </c>
      <c r="E3569" s="2" t="s">
        <v>616</v>
      </c>
      <c r="F3569" s="2" t="str">
        <f t="array" ref="F3569">_xlfn.XLOOKUP(E3569,Restaurants!A:A,Restaurants!B:B)</f>
        <v>Restaurant 027</v>
      </c>
      <c r="G3569" s="2" t="s">
        <v>477</v>
      </c>
      <c r="H3569" s="2" t="str">
        <f t="array" ref="H3569">_xlfn.XLOOKUP(G3569,Food_Menu!A:A,Food_Menu!B:B)</f>
        <v>Food Item 0077</v>
      </c>
      <c r="I3569" s="2">
        <f t="array" ref="I3569">_xlfn.XLOOKUP(G3569,Food_Menu!A:A,Food_Menu!D:D)</f>
        <v>161.62</v>
      </c>
      <c r="J3569" s="2" t="s">
        <v>347</v>
      </c>
      <c r="K3569" s="2" t="str">
        <f t="array" ref="K3569">_xlfn.XLOOKUP(J3569,Delivery_Partners!A:A,Delivery_Partners!B:B)</f>
        <v>Delivery Partner 058</v>
      </c>
      <c r="L3569" s="3">
        <v>1</v>
      </c>
      <c r="M3569" s="2" t="s">
        <v>23</v>
      </c>
      <c r="N3569" s="2" t="s">
        <v>24</v>
      </c>
      <c r="O3569" s="3">
        <v>42</v>
      </c>
      <c r="P3569" s="13">
        <f t="shared" si="750"/>
        <v>161.62</v>
      </c>
      <c r="Q3569" s="13" t="str">
        <f t="shared" si="751"/>
        <v>Normal</v>
      </c>
      <c r="S3569" s="21"/>
    </row>
    <row r="3570" customHeight="1" spans="1:19">
      <c r="A3570" s="2" t="s">
        <v>5479</v>
      </c>
      <c r="B3570" s="29" t="s">
        <v>233</v>
      </c>
      <c r="C3570" s="2" t="s">
        <v>2724</v>
      </c>
      <c r="D3570" s="2" t="str">
        <f t="array" ref="D3570">_xlfn.XLOOKUP(C3570,Customers!A:A,Customers!B:B)</f>
        <v>Customer 0525</v>
      </c>
      <c r="E3570" s="2" t="s">
        <v>800</v>
      </c>
      <c r="F3570" s="2" t="str">
        <f t="array" ref="F3570">_xlfn.XLOOKUP(E3570,Restaurants!A:A,Restaurants!B:B)</f>
        <v>Restaurant 014</v>
      </c>
      <c r="G3570" s="2" t="s">
        <v>132</v>
      </c>
      <c r="H3570" s="2" t="str">
        <f t="array" ref="H3570">_xlfn.XLOOKUP(G3570,Food_Menu!A:A,Food_Menu!B:B)</f>
        <v>Food Item 0023</v>
      </c>
      <c r="I3570" s="2">
        <f t="array" ref="I3570">_xlfn.XLOOKUP(G3570,Food_Menu!A:A,Food_Menu!D:D)</f>
        <v>276.1</v>
      </c>
      <c r="J3570" s="2" t="s">
        <v>663</v>
      </c>
      <c r="K3570" s="2" t="str">
        <f t="array" ref="K3570">_xlfn.XLOOKUP(J3570,Delivery_Partners!A:A,Delivery_Partners!B:B)</f>
        <v>Delivery Partner 007</v>
      </c>
      <c r="L3570" s="3">
        <v>2</v>
      </c>
      <c r="M3570" s="2" t="s">
        <v>23</v>
      </c>
      <c r="N3570" s="2" t="s">
        <v>24</v>
      </c>
      <c r="O3570" s="3">
        <v>32</v>
      </c>
      <c r="P3570" s="13">
        <f t="shared" si="750"/>
        <v>552.2</v>
      </c>
      <c r="Q3570" s="13" t="str">
        <f t="shared" si="751"/>
        <v>Normal</v>
      </c>
      <c r="S3570" s="21"/>
    </row>
    <row r="3571" customHeight="1" spans="1:19">
      <c r="A3571" s="2" t="s">
        <v>5480</v>
      </c>
      <c r="B3571" s="29" t="s">
        <v>1270</v>
      </c>
      <c r="C3571" s="2" t="s">
        <v>3551</v>
      </c>
      <c r="D3571" s="2" t="str">
        <f t="array" ref="D3571">_xlfn.XLOOKUP(C3571,Customers!A:A,Customers!B:B)</f>
        <v>Customer 0013</v>
      </c>
      <c r="E3571" s="2" t="s">
        <v>1022</v>
      </c>
      <c r="F3571" s="2" t="str">
        <f t="array" ref="F3571">_xlfn.XLOOKUP(E3571,Restaurants!A:A,Restaurants!B:B)</f>
        <v>Restaurant 049</v>
      </c>
      <c r="G3571" s="2" t="s">
        <v>861</v>
      </c>
      <c r="H3571" s="2" t="str">
        <f t="array" ref="H3571">_xlfn.XLOOKUP(G3571,Food_Menu!A:A,Food_Menu!B:B)</f>
        <v>Food Item 0051</v>
      </c>
      <c r="I3571" s="2">
        <f t="array" ref="I3571">_xlfn.XLOOKUP(G3571,Food_Menu!A:A,Food_Menu!D:D)</f>
        <v>516.47</v>
      </c>
      <c r="J3571" s="2" t="s">
        <v>414</v>
      </c>
      <c r="K3571" s="2" t="str">
        <f t="array" ref="K3571">_xlfn.XLOOKUP(J3571,Delivery_Partners!A:A,Delivery_Partners!B:B)</f>
        <v>Delivery Partner 122</v>
      </c>
      <c r="L3571" s="3">
        <v>1</v>
      </c>
      <c r="M3571" s="2" t="s">
        <v>23</v>
      </c>
      <c r="N3571" s="2" t="s">
        <v>24</v>
      </c>
      <c r="O3571" s="3">
        <v>17</v>
      </c>
      <c r="P3571" s="13">
        <f t="shared" si="750"/>
        <v>516.47</v>
      </c>
      <c r="Q3571" s="13" t="str">
        <f t="shared" si="751"/>
        <v>Fast</v>
      </c>
      <c r="S3571" s="21"/>
    </row>
    <row r="3572" customHeight="1" spans="1:19">
      <c r="A3572" s="2" t="s">
        <v>5481</v>
      </c>
      <c r="B3572" s="29" t="s">
        <v>1604</v>
      </c>
      <c r="C3572" s="2" t="s">
        <v>3775</v>
      </c>
      <c r="D3572" s="2" t="str">
        <f t="array" ref="D3572">_xlfn.XLOOKUP(C3572,Customers!A:A,Customers!B:B)</f>
        <v>Customer 0001</v>
      </c>
      <c r="E3572" s="2" t="s">
        <v>98</v>
      </c>
      <c r="F3572" s="2" t="str">
        <f t="array" ref="F3572">_xlfn.XLOOKUP(E3572,Restaurants!A:A,Restaurants!B:B)</f>
        <v>Restaurant 012</v>
      </c>
      <c r="G3572" s="2" t="s">
        <v>607</v>
      </c>
      <c r="H3572" s="2" t="str">
        <f t="array" ref="H3572">_xlfn.XLOOKUP(G3572,Food_Menu!A:A,Food_Menu!B:B)</f>
        <v>Food Item 0054</v>
      </c>
      <c r="I3572" s="2">
        <f t="array" ref="I3572">_xlfn.XLOOKUP(G3572,Food_Menu!A:A,Food_Menu!D:D)</f>
        <v>491.81</v>
      </c>
      <c r="J3572" s="2" t="s">
        <v>2005</v>
      </c>
      <c r="K3572" s="2" t="str">
        <f t="array" ref="K3572">_xlfn.XLOOKUP(J3572,Delivery_Partners!A:A,Delivery_Partners!B:B)</f>
        <v>Delivery Partner 072</v>
      </c>
      <c r="L3572" s="3">
        <v>2</v>
      </c>
      <c r="M3572" s="2" t="s">
        <v>23</v>
      </c>
      <c r="N3572" s="2" t="s">
        <v>24</v>
      </c>
      <c r="O3572" s="3">
        <v>54</v>
      </c>
      <c r="P3572" s="13">
        <f t="shared" si="750"/>
        <v>983.62</v>
      </c>
      <c r="Q3572" s="13" t="str">
        <f t="shared" si="751"/>
        <v>Normal</v>
      </c>
      <c r="S3572" s="21"/>
    </row>
    <row r="3573" customHeight="1" spans="1:19">
      <c r="A3573" s="2" t="s">
        <v>5482</v>
      </c>
      <c r="B3573" s="28">
        <v>45818</v>
      </c>
      <c r="C3573" s="2" t="s">
        <v>1502</v>
      </c>
      <c r="D3573" s="2" t="str">
        <f t="array" ref="D3573">_xlfn.XLOOKUP(C3573,Customers!A:A,Customers!B:B)</f>
        <v>Customer 0524</v>
      </c>
      <c r="E3573" s="2" t="s">
        <v>492</v>
      </c>
      <c r="F3573" s="2" t="str">
        <f t="array" ref="F3573">_xlfn.XLOOKUP(E3573,Restaurants!A:A,Restaurants!B:B)</f>
        <v>Restaurant 008</v>
      </c>
      <c r="G3573" s="2" t="s">
        <v>514</v>
      </c>
      <c r="H3573" s="2" t="str">
        <f t="array" ref="H3573">_xlfn.XLOOKUP(G3573,Food_Menu!A:A,Food_Menu!B:B)</f>
        <v>Food Item 0013</v>
      </c>
      <c r="I3573" s="2">
        <f t="array" ref="I3573">_xlfn.XLOOKUP(G3573,Food_Menu!A:A,Food_Menu!D:D)</f>
        <v>584.96</v>
      </c>
      <c r="J3573" s="2" t="s">
        <v>1716</v>
      </c>
      <c r="K3573" s="2" t="str">
        <f t="array" ref="K3573">_xlfn.XLOOKUP(J3573,Delivery_Partners!A:A,Delivery_Partners!B:B)</f>
        <v>Delivery Partner 042</v>
      </c>
      <c r="L3573" s="3">
        <v>1</v>
      </c>
      <c r="M3573" s="2" t="s">
        <v>23</v>
      </c>
      <c r="N3573" s="2" t="s">
        <v>24</v>
      </c>
      <c r="O3573" s="3">
        <v>40</v>
      </c>
      <c r="P3573" s="13">
        <f t="shared" si="750"/>
        <v>584.96</v>
      </c>
      <c r="Q3573" s="13" t="str">
        <f t="shared" si="751"/>
        <v>Normal</v>
      </c>
      <c r="S3573" s="21"/>
    </row>
    <row r="3574" customHeight="1" spans="1:19">
      <c r="A3574" s="2" t="s">
        <v>5483</v>
      </c>
      <c r="B3574" s="29" t="s">
        <v>516</v>
      </c>
      <c r="C3574" s="2" t="s">
        <v>1790</v>
      </c>
      <c r="D3574" s="2" t="str">
        <f t="array" ref="D3574">_xlfn.XLOOKUP(C3574,Customers!A:A,Customers!B:B)</f>
        <v>Customer 0779</v>
      </c>
      <c r="E3574" s="2" t="s">
        <v>578</v>
      </c>
      <c r="F3574" s="2" t="str">
        <f t="array" ref="F3574">_xlfn.XLOOKUP(E3574,Restaurants!A:A,Restaurants!B:B)</f>
        <v>Restaurant 063</v>
      </c>
      <c r="G3574" s="2" t="s">
        <v>331</v>
      </c>
      <c r="H3574" s="2" t="str">
        <f t="array" ref="H3574">_xlfn.XLOOKUP(G3574,Food_Menu!A:A,Food_Menu!B:B)</f>
        <v>Food Item 0120</v>
      </c>
      <c r="I3574" s="2">
        <f t="array" ref="I3574">_xlfn.XLOOKUP(G3574,Food_Menu!A:A,Food_Menu!D:D)</f>
        <v>569.73</v>
      </c>
      <c r="J3574" s="2" t="s">
        <v>660</v>
      </c>
      <c r="K3574" s="2" t="str">
        <f t="array" ref="K3574">_xlfn.XLOOKUP(J3574,Delivery_Partners!A:A,Delivery_Partners!B:B)</f>
        <v>Delivery Partner 079</v>
      </c>
      <c r="L3574" s="3">
        <v>2</v>
      </c>
      <c r="M3574" s="2" t="s">
        <v>23</v>
      </c>
      <c r="N3574" s="2" t="s">
        <v>42</v>
      </c>
      <c r="O3574" s="3">
        <v>56</v>
      </c>
      <c r="P3574" s="13">
        <f t="shared" si="750"/>
        <v>1139.46</v>
      </c>
      <c r="Q3574" s="13" t="str">
        <f t="shared" si="751"/>
        <v>Normal</v>
      </c>
      <c r="S3574" s="21"/>
    </row>
    <row r="3575" customHeight="1" spans="1:19">
      <c r="A3575" s="2" t="s">
        <v>5484</v>
      </c>
      <c r="B3575" s="29" t="s">
        <v>2371</v>
      </c>
      <c r="C3575" s="2" t="s">
        <v>761</v>
      </c>
      <c r="D3575" s="2" t="str">
        <f t="array" ref="D3575">_xlfn.XLOOKUP(C3575,Customers!A:A,Customers!B:B)</f>
        <v>Customer 1132</v>
      </c>
      <c r="E3575" s="2" t="s">
        <v>137</v>
      </c>
      <c r="F3575" s="2" t="str">
        <f t="array" ref="F3575">_xlfn.XLOOKUP(E3575,Restaurants!A:A,Restaurants!B:B)</f>
        <v>Restaurant 104</v>
      </c>
      <c r="G3575" s="2" t="s">
        <v>408</v>
      </c>
      <c r="H3575" s="2" t="str">
        <f t="array" ref="H3575">_xlfn.XLOOKUP(G3575,Food_Menu!A:A,Food_Menu!B:B)</f>
        <v>Food Item 0062</v>
      </c>
      <c r="I3575" s="2">
        <f t="array" ref="I3575">_xlfn.XLOOKUP(G3575,Food_Menu!A:A,Food_Menu!D:D)</f>
        <v>267</v>
      </c>
      <c r="J3575" s="2" t="s">
        <v>1683</v>
      </c>
      <c r="K3575" s="2" t="str">
        <f t="array" ref="K3575">_xlfn.XLOOKUP(J3575,Delivery_Partners!A:A,Delivery_Partners!B:B)</f>
        <v>Delivery Partner 082</v>
      </c>
      <c r="L3575" s="3">
        <v>3</v>
      </c>
      <c r="M3575" s="2" t="s">
        <v>23</v>
      </c>
      <c r="N3575" s="2" t="s">
        <v>42</v>
      </c>
      <c r="O3575" s="3">
        <v>44</v>
      </c>
      <c r="P3575" s="13">
        <f t="shared" si="750"/>
        <v>801</v>
      </c>
      <c r="Q3575" s="13" t="str">
        <f t="shared" si="751"/>
        <v>Normal</v>
      </c>
      <c r="S3575" s="21"/>
    </row>
    <row r="3576" customHeight="1" spans="1:19">
      <c r="A3576" s="2" t="s">
        <v>5485</v>
      </c>
      <c r="B3576" s="28">
        <v>45666</v>
      </c>
      <c r="C3576" s="2" t="s">
        <v>1806</v>
      </c>
      <c r="D3576" s="2" t="str">
        <f t="array" ref="D3576">_xlfn.XLOOKUP(C3576,Customers!A:A,Customers!B:B)</f>
        <v>Customer 0157</v>
      </c>
      <c r="E3576" s="2" t="s">
        <v>187</v>
      </c>
      <c r="F3576" s="2" t="str">
        <f t="array" ref="F3576">_xlfn.XLOOKUP(E3576,Restaurants!A:A,Restaurants!B:B)</f>
        <v>Restaurant 065</v>
      </c>
      <c r="G3576" s="2" t="s">
        <v>841</v>
      </c>
      <c r="H3576" s="2" t="str">
        <f t="array" ref="H3576">_xlfn.XLOOKUP(G3576,Food_Menu!A:A,Food_Menu!B:B)</f>
        <v>Food Item 0022</v>
      </c>
      <c r="I3576" s="2">
        <f t="array" ref="I3576">_xlfn.XLOOKUP(G3576,Food_Menu!A:A,Food_Menu!D:D)</f>
        <v>395.32</v>
      </c>
      <c r="J3576" s="2" t="s">
        <v>378</v>
      </c>
      <c r="K3576" s="2" t="str">
        <f t="array" ref="K3576">_xlfn.XLOOKUP(J3576,Delivery_Partners!A:A,Delivery_Partners!B:B)</f>
        <v>Delivery Partner 111</v>
      </c>
      <c r="L3576" s="3">
        <v>1</v>
      </c>
      <c r="M3576" s="2" t="s">
        <v>23</v>
      </c>
      <c r="N3576" s="2" t="s">
        <v>24</v>
      </c>
      <c r="O3576" s="3">
        <v>51</v>
      </c>
      <c r="P3576" s="13">
        <f t="shared" si="750"/>
        <v>395.32</v>
      </c>
      <c r="Q3576" s="13" t="str">
        <f t="shared" si="751"/>
        <v>Normal</v>
      </c>
      <c r="S3576" s="21"/>
    </row>
    <row r="3577" customHeight="1" spans="1:19">
      <c r="A3577" s="2" t="s">
        <v>5486</v>
      </c>
      <c r="B3577" s="29" t="s">
        <v>1639</v>
      </c>
      <c r="C3577" s="2" t="s">
        <v>1024</v>
      </c>
      <c r="D3577" s="2" t="str">
        <f t="array" ref="D3577">_xlfn.XLOOKUP(C3577,Customers!A:A,Customers!B:B)</f>
        <v>Customer 0652</v>
      </c>
      <c r="E3577" s="2" t="s">
        <v>498</v>
      </c>
      <c r="F3577" s="2" t="str">
        <f t="array" ref="F3577">_xlfn.XLOOKUP(E3577,Restaurants!A:A,Restaurants!B:B)</f>
        <v>Restaurant 003</v>
      </c>
      <c r="G3577" s="2" t="s">
        <v>713</v>
      </c>
      <c r="H3577" s="2" t="str">
        <f t="array" ref="H3577">_xlfn.XLOOKUP(G3577,Food_Menu!A:A,Food_Menu!B:B)</f>
        <v>Food Item 0031</v>
      </c>
      <c r="I3577" s="2">
        <f t="array" ref="I3577">_xlfn.XLOOKUP(G3577,Food_Menu!A:A,Food_Menu!D:D)</f>
        <v>485.31</v>
      </c>
      <c r="J3577" s="2" t="s">
        <v>723</v>
      </c>
      <c r="K3577" s="2" t="str">
        <f t="array" ref="K3577">_xlfn.XLOOKUP(J3577,Delivery_Partners!A:A,Delivery_Partners!B:B)</f>
        <v>Delivery Partner 168</v>
      </c>
      <c r="L3577" s="3">
        <v>1</v>
      </c>
      <c r="M3577" s="2" t="s">
        <v>23</v>
      </c>
      <c r="N3577" s="2" t="s">
        <v>24</v>
      </c>
      <c r="O3577" s="3">
        <v>49</v>
      </c>
      <c r="P3577" s="13">
        <f t="shared" si="750"/>
        <v>485.31</v>
      </c>
      <c r="Q3577" s="13" t="str">
        <f t="shared" si="751"/>
        <v>Normal</v>
      </c>
      <c r="S3577" s="21"/>
    </row>
    <row r="3578" customHeight="1" spans="1:19">
      <c r="A3578" s="2" t="s">
        <v>5487</v>
      </c>
      <c r="B3578" s="29" t="s">
        <v>1187</v>
      </c>
      <c r="C3578" s="2" t="s">
        <v>3001</v>
      </c>
      <c r="D3578" s="2" t="str">
        <f t="array" ref="D3578">_xlfn.XLOOKUP(C3578,Customers!A:A,Customers!B:B)</f>
        <v>Customer 0347</v>
      </c>
      <c r="E3578" s="2" t="s">
        <v>245</v>
      </c>
      <c r="F3578" s="2" t="str">
        <f t="array" ref="F3578">_xlfn.XLOOKUP(E3578,Restaurants!A:A,Restaurants!B:B)</f>
        <v>Restaurant 101</v>
      </c>
      <c r="G3578" s="2" t="s">
        <v>261</v>
      </c>
      <c r="H3578" s="2" t="str">
        <f t="array" ref="H3578">_xlfn.XLOOKUP(G3578,Food_Menu!A:A,Food_Menu!B:B)</f>
        <v>Food Item 0061</v>
      </c>
      <c r="I3578" s="2">
        <f t="array" ref="I3578">_xlfn.XLOOKUP(G3578,Food_Menu!A:A,Food_Menu!D:D)</f>
        <v>538.21</v>
      </c>
      <c r="J3578" s="2" t="s">
        <v>862</v>
      </c>
      <c r="K3578" s="2" t="str">
        <f t="array" ref="K3578">_xlfn.XLOOKUP(J3578,Delivery_Partners!A:A,Delivery_Partners!B:B)</f>
        <v>Delivery Partner 159</v>
      </c>
      <c r="L3578" s="3">
        <v>3</v>
      </c>
      <c r="M3578" s="2" t="s">
        <v>23</v>
      </c>
      <c r="N3578" s="2" t="s">
        <v>24</v>
      </c>
      <c r="O3578" s="3">
        <v>27</v>
      </c>
      <c r="P3578" s="13">
        <f t="shared" si="750"/>
        <v>1614.63</v>
      </c>
      <c r="Q3578" s="13" t="str">
        <f t="shared" si="751"/>
        <v>Fast</v>
      </c>
      <c r="S3578" s="21"/>
    </row>
    <row r="3579" customHeight="1" spans="1:19">
      <c r="A3579" s="2" t="s">
        <v>5488</v>
      </c>
      <c r="B3579" s="28">
        <v>46002</v>
      </c>
      <c r="C3579" s="2" t="s">
        <v>5157</v>
      </c>
      <c r="D3579" s="2" t="str">
        <f t="array" ref="D3579">_xlfn.XLOOKUP(C3579,Customers!A:A,Customers!B:B)</f>
        <v>Customer 0541</v>
      </c>
      <c r="E3579" s="2" t="s">
        <v>52</v>
      </c>
      <c r="F3579" s="2" t="str">
        <f t="array" ref="F3579">_xlfn.XLOOKUP(E3579,Restaurants!A:A,Restaurants!B:B)</f>
        <v>Restaurant 083</v>
      </c>
      <c r="G3579" s="2" t="s">
        <v>188</v>
      </c>
      <c r="H3579" s="2" t="str">
        <f t="array" ref="H3579">_xlfn.XLOOKUP(G3579,Food_Menu!A:A,Food_Menu!B:B)</f>
        <v>Food Item 0082</v>
      </c>
      <c r="I3579" s="2">
        <f t="array" ref="I3579">_xlfn.XLOOKUP(G3579,Food_Menu!A:A,Food_Menu!D:D)</f>
        <v>266.68</v>
      </c>
      <c r="J3579" s="2" t="s">
        <v>383</v>
      </c>
      <c r="K3579" s="2" t="str">
        <f t="array" ref="K3579">_xlfn.XLOOKUP(J3579,Delivery_Partners!A:A,Delivery_Partners!B:B)</f>
        <v>Delivery Partner 149</v>
      </c>
      <c r="L3579" s="3">
        <v>1</v>
      </c>
      <c r="M3579" s="2" t="s">
        <v>23</v>
      </c>
      <c r="N3579" s="2" t="s">
        <v>74</v>
      </c>
      <c r="O3579" s="3">
        <v>29</v>
      </c>
      <c r="P3579" s="13">
        <f t="shared" si="750"/>
        <v>266.68</v>
      </c>
      <c r="Q3579" s="13" t="str">
        <f t="shared" si="751"/>
        <v>Fast</v>
      </c>
      <c r="S3579" s="21"/>
    </row>
    <row r="3580" hidden="1" customHeight="1" spans="1:19">
      <c r="A3580" s="2" t="s">
        <v>5489</v>
      </c>
      <c r="B3580" s="29" t="s">
        <v>1841</v>
      </c>
      <c r="C3580" s="2" t="s">
        <v>2639</v>
      </c>
      <c r="D3580" s="2" t="str">
        <f t="array" ref="D3580">_xlfn.XLOOKUP(C3580,Customers!A:A,Customers!B:B)</f>
        <v>Customer 0532</v>
      </c>
      <c r="E3580" s="2" t="s">
        <v>66</v>
      </c>
      <c r="F3580" s="2" t="str">
        <f t="array" ref="F3580">_xlfn.XLOOKUP(E3580,Restaurants!A:A,Restaurants!B:B)</f>
        <v>Restaurant 037</v>
      </c>
      <c r="G3580" s="2" t="s">
        <v>1516</v>
      </c>
      <c r="H3580" s="2" t="str">
        <f t="array" ref="H3580">_xlfn.XLOOKUP(G3580,Food_Menu!A:A,Food_Menu!B:B)</f>
        <v>Food Item 0215</v>
      </c>
      <c r="I3580" s="2"/>
      <c r="J3580" s="2" t="s">
        <v>251</v>
      </c>
      <c r="K3580" s="2" t="str">
        <f t="array" ref="K3580">_xlfn.XLOOKUP(J3580,Delivery_Partners!A:A,Delivery_Partners!B:B)</f>
        <v>Delivery Partner 089</v>
      </c>
      <c r="L3580" s="3">
        <v>1</v>
      </c>
      <c r="M3580" s="2" t="s">
        <v>101</v>
      </c>
      <c r="N3580" s="2" t="s">
        <v>42</v>
      </c>
      <c r="O3580" s="2"/>
    </row>
    <row r="3581" customHeight="1" spans="1:19">
      <c r="A3581" s="2" t="s">
        <v>5490</v>
      </c>
      <c r="B3581" s="28">
        <v>45658</v>
      </c>
      <c r="C3581" s="2" t="s">
        <v>3759</v>
      </c>
      <c r="D3581" s="2" t="str">
        <f t="array" ref="D3581">_xlfn.XLOOKUP(C3581,Customers!A:A,Customers!B:B)</f>
        <v>Customer 0375</v>
      </c>
      <c r="E3581" s="2" t="s">
        <v>27</v>
      </c>
      <c r="F3581" s="2" t="str">
        <f t="array" ref="F3581">_xlfn.XLOOKUP(E3581,Restaurants!A:A,Restaurants!B:B)</f>
        <v>Restaurant 033</v>
      </c>
      <c r="G3581" s="2" t="s">
        <v>1547</v>
      </c>
      <c r="H3581" s="2" t="str">
        <f t="array" ref="H3581">_xlfn.XLOOKUP(G3581,Food_Menu!A:A,Food_Menu!B:B)</f>
        <v>Food Item 0155</v>
      </c>
      <c r="I3581" s="2">
        <f t="array" ref="I3581">_xlfn.XLOOKUP(G3581,Food_Menu!A:A,Food_Menu!D:D)</f>
        <v>185.15</v>
      </c>
      <c r="J3581" s="2" t="s">
        <v>351</v>
      </c>
      <c r="K3581" s="2" t="str">
        <f t="array" ref="K3581">_xlfn.XLOOKUP(J3581,Delivery_Partners!A:A,Delivery_Partners!B:B)</f>
        <v>Delivery Partner 101</v>
      </c>
      <c r="L3581" s="3">
        <v>1</v>
      </c>
      <c r="M3581" s="2" t="s">
        <v>23</v>
      </c>
      <c r="N3581" s="2" t="s">
        <v>42</v>
      </c>
      <c r="O3581" s="3">
        <v>23</v>
      </c>
      <c r="P3581" s="13">
        <f t="shared" ref="P3581:P3582" si="752">I3581*L3581</f>
        <v>185.15</v>
      </c>
      <c r="Q3581" s="13" t="str">
        <f t="shared" ref="Q3581:Q3582" si="753">IF(O3581="","Not Delivered",IF(O3581&lt;=30,"Fast",IF(O3581&lt;=60,"Normal","Slow")))</f>
        <v>Fast</v>
      </c>
      <c r="S3581" s="21"/>
    </row>
    <row r="3582" customHeight="1" spans="1:19">
      <c r="A3582" s="2" t="s">
        <v>5491</v>
      </c>
      <c r="B3582" s="29" t="s">
        <v>803</v>
      </c>
      <c r="C3582" s="2" t="s">
        <v>1241</v>
      </c>
      <c r="D3582" s="2" t="str">
        <f t="array" ref="D3582">_xlfn.XLOOKUP(C3582,Customers!A:A,Customers!B:B)</f>
        <v>Customer 0022</v>
      </c>
      <c r="E3582" s="2" t="s">
        <v>382</v>
      </c>
      <c r="F3582" s="2" t="str">
        <f t="array" ref="F3582">_xlfn.XLOOKUP(E3582,Restaurants!A:A,Restaurants!B:B)</f>
        <v>Restaurant 108</v>
      </c>
      <c r="G3582" s="2" t="s">
        <v>1013</v>
      </c>
      <c r="H3582" s="2" t="str">
        <f t="array" ref="H3582">_xlfn.XLOOKUP(G3582,Food_Menu!A:A,Food_Menu!B:B)</f>
        <v>Food Item 0158</v>
      </c>
      <c r="I3582" s="2">
        <f t="array" ref="I3582">_xlfn.XLOOKUP(G3582,Food_Menu!A:A,Food_Menu!D:D)</f>
        <v>622.8</v>
      </c>
      <c r="J3582" s="2" t="s">
        <v>741</v>
      </c>
      <c r="K3582" s="2" t="str">
        <f t="array" ref="K3582">_xlfn.XLOOKUP(J3582,Delivery_Partners!A:A,Delivery_Partners!B:B)</f>
        <v>Delivery Partner 024</v>
      </c>
      <c r="L3582" s="3">
        <v>1</v>
      </c>
      <c r="M3582" s="2" t="s">
        <v>23</v>
      </c>
      <c r="N3582" s="2" t="s">
        <v>55</v>
      </c>
      <c r="O3582" s="3">
        <v>56</v>
      </c>
      <c r="P3582" s="13">
        <f t="shared" si="752"/>
        <v>622.8</v>
      </c>
      <c r="Q3582" s="13" t="str">
        <f t="shared" si="753"/>
        <v>Normal</v>
      </c>
      <c r="S3582" s="21"/>
    </row>
    <row r="3583" hidden="1" customHeight="1" spans="1:19">
      <c r="A3583" s="2" t="s">
        <v>5492</v>
      </c>
      <c r="B3583" s="29" t="s">
        <v>2604</v>
      </c>
      <c r="C3583" s="2" t="s">
        <v>2680</v>
      </c>
      <c r="D3583" s="2" t="str">
        <f t="array" ref="D3583">_xlfn.XLOOKUP(C3583,Customers!A:A,Customers!B:B)</f>
        <v>Customer 0089</v>
      </c>
      <c r="E3583" s="2" t="s">
        <v>797</v>
      </c>
      <c r="F3583" s="2" t="str">
        <f t="array" ref="F3583">_xlfn.XLOOKUP(E3583,Restaurants!A:A,Restaurants!B:B)</f>
        <v>Restaurant 058</v>
      </c>
      <c r="G3583" s="2" t="s">
        <v>1063</v>
      </c>
      <c r="H3583" s="2" t="str">
        <f t="array" ref="H3583">_xlfn.XLOOKUP(G3583,Food_Menu!A:A,Food_Menu!B:B)</f>
        <v>Food Item 0153</v>
      </c>
      <c r="I3583" s="2"/>
      <c r="J3583" s="2" t="s">
        <v>567</v>
      </c>
      <c r="K3583" s="2" t="str">
        <f t="array" ref="K3583">_xlfn.XLOOKUP(J3583,Delivery_Partners!A:A,Delivery_Partners!B:B)</f>
        <v>Delivery Partner 104</v>
      </c>
      <c r="L3583" s="3">
        <v>1</v>
      </c>
      <c r="M3583" s="2" t="s">
        <v>189</v>
      </c>
      <c r="N3583" s="2" t="s">
        <v>55</v>
      </c>
      <c r="O3583" s="2"/>
    </row>
    <row r="3584" customHeight="1" spans="1:19">
      <c r="A3584" s="2" t="s">
        <v>5493</v>
      </c>
      <c r="B3584" s="28">
        <v>45695</v>
      </c>
      <c r="C3584" s="2" t="s">
        <v>1071</v>
      </c>
      <c r="D3584" s="2" t="str">
        <f t="array" ref="D3584">_xlfn.XLOOKUP(C3584,Customers!A:A,Customers!B:B)</f>
        <v>Customer 0627</v>
      </c>
      <c r="E3584" s="2" t="s">
        <v>1765</v>
      </c>
      <c r="F3584" s="2" t="str">
        <f t="array" ref="F3584">_xlfn.XLOOKUP(E3584,Restaurants!A:A,Restaurants!B:B)</f>
        <v>Restaurant 017</v>
      </c>
      <c r="G3584" s="2" t="s">
        <v>34</v>
      </c>
      <c r="H3584" s="2" t="str">
        <f t="array" ref="H3584">_xlfn.XLOOKUP(G3584,Food_Menu!A:A,Food_Menu!B:B)</f>
        <v>Food Item 0177</v>
      </c>
      <c r="I3584" s="2">
        <f t="array" ref="I3584">_xlfn.XLOOKUP(G3584,Food_Menu!A:A,Food_Menu!D:D)</f>
        <v>268.83</v>
      </c>
      <c r="J3584" s="2" t="s">
        <v>613</v>
      </c>
      <c r="K3584" s="2" t="str">
        <f t="array" ref="K3584">_xlfn.XLOOKUP(J3584,Delivery_Partners!A:A,Delivery_Partners!B:B)</f>
        <v>Delivery Partner 121</v>
      </c>
      <c r="L3584" s="3">
        <v>3</v>
      </c>
      <c r="M3584" s="2" t="s">
        <v>23</v>
      </c>
      <c r="N3584" s="2" t="s">
        <v>24</v>
      </c>
      <c r="O3584" s="3">
        <v>41</v>
      </c>
      <c r="P3584" s="13">
        <f t="shared" ref="P3584:P3591" si="754">I3584*L3584</f>
        <v>806.49</v>
      </c>
      <c r="Q3584" s="13" t="str">
        <f t="shared" ref="Q3584:Q3591" si="755">IF(O3584="","Not Delivered",IF(O3584&lt;=30,"Fast",IF(O3584&lt;=60,"Normal","Slow")))</f>
        <v>Normal</v>
      </c>
      <c r="S3584" s="21"/>
    </row>
    <row r="3585" customHeight="1" spans="1:19">
      <c r="A3585" s="2" t="s">
        <v>5494</v>
      </c>
      <c r="B3585" s="29" t="s">
        <v>1417</v>
      </c>
      <c r="C3585" s="2" t="s">
        <v>1053</v>
      </c>
      <c r="D3585" s="2" t="str">
        <f t="array" ref="D3585">_xlfn.XLOOKUP(C3585,Customers!A:A,Customers!B:B)</f>
        <v>Customer 0270</v>
      </c>
      <c r="E3585" s="2" t="s">
        <v>984</v>
      </c>
      <c r="F3585" s="2" t="str">
        <f t="array" ref="F3585">_xlfn.XLOOKUP(E3585,Restaurants!A:A,Restaurants!B:B)</f>
        <v>Restaurant 034</v>
      </c>
      <c r="G3585" s="2" t="s">
        <v>373</v>
      </c>
      <c r="H3585" s="2" t="str">
        <f t="array" ref="H3585">_xlfn.XLOOKUP(G3585,Food_Menu!A:A,Food_Menu!B:B)</f>
        <v>Food Item 0070</v>
      </c>
      <c r="I3585" s="2">
        <f t="array" ref="I3585">_xlfn.XLOOKUP(G3585,Food_Menu!A:A,Food_Menu!D:D)</f>
        <v>329.84</v>
      </c>
      <c r="J3585" s="2" t="s">
        <v>286</v>
      </c>
      <c r="K3585" s="2" t="str">
        <f t="array" ref="K3585">_xlfn.XLOOKUP(J3585,Delivery_Partners!A:A,Delivery_Partners!B:B)</f>
        <v>Delivery Partner 160</v>
      </c>
      <c r="L3585" s="3">
        <v>2</v>
      </c>
      <c r="M3585" s="2" t="s">
        <v>23</v>
      </c>
      <c r="N3585" s="2" t="s">
        <v>24</v>
      </c>
      <c r="O3585" s="3">
        <v>19</v>
      </c>
      <c r="P3585" s="13">
        <f t="shared" si="754"/>
        <v>659.68</v>
      </c>
      <c r="Q3585" s="13" t="str">
        <f t="shared" si="755"/>
        <v>Fast</v>
      </c>
      <c r="S3585" s="21"/>
    </row>
    <row r="3586" customHeight="1" spans="1:19">
      <c r="A3586" s="2" t="s">
        <v>5495</v>
      </c>
      <c r="B3586" s="29" t="s">
        <v>1639</v>
      </c>
      <c r="C3586" s="2" t="s">
        <v>5055</v>
      </c>
      <c r="D3586" s="2" t="str">
        <f t="array" ref="D3586">_xlfn.XLOOKUP(C3586,Customers!A:A,Customers!B:B)</f>
        <v>Customer 0393</v>
      </c>
      <c r="E3586" s="2" t="s">
        <v>83</v>
      </c>
      <c r="F3586" s="2" t="str">
        <f t="array" ref="F3586">_xlfn.XLOOKUP(E3586,Restaurants!A:A,Restaurants!B:B)</f>
        <v>Restaurant 032</v>
      </c>
      <c r="G3586" s="2" t="s">
        <v>841</v>
      </c>
      <c r="H3586" s="2" t="str">
        <f t="array" ref="H3586">_xlfn.XLOOKUP(G3586,Food_Menu!A:A,Food_Menu!B:B)</f>
        <v>Food Item 0022</v>
      </c>
      <c r="I3586" s="2">
        <f t="array" ref="I3586">_xlfn.XLOOKUP(G3586,Food_Menu!A:A,Food_Menu!D:D)</f>
        <v>395.32</v>
      </c>
      <c r="J3586" s="2" t="s">
        <v>3362</v>
      </c>
      <c r="K3586" s="2" t="str">
        <f t="array" ref="K3586">_xlfn.XLOOKUP(J3586,Delivery_Partners!A:A,Delivery_Partners!B:B)</f>
        <v>Delivery Partner 009</v>
      </c>
      <c r="L3586" s="3">
        <v>1</v>
      </c>
      <c r="M3586" s="2" t="s">
        <v>23</v>
      </c>
      <c r="N3586" s="2" t="s">
        <v>42</v>
      </c>
      <c r="O3586" s="3">
        <v>45</v>
      </c>
      <c r="P3586" s="13">
        <f t="shared" si="754"/>
        <v>395.32</v>
      </c>
      <c r="Q3586" s="13" t="str">
        <f t="shared" si="755"/>
        <v>Normal</v>
      </c>
      <c r="S3586" s="21"/>
    </row>
    <row r="3587" customHeight="1" spans="1:19">
      <c r="A3587" s="2" t="s">
        <v>5496</v>
      </c>
      <c r="B3587" s="28">
        <v>45878</v>
      </c>
      <c r="C3587" s="2" t="s">
        <v>2062</v>
      </c>
      <c r="D3587" s="2" t="str">
        <f t="array" ref="D3587">_xlfn.XLOOKUP(C3587,Customers!A:A,Customers!B:B)</f>
        <v>Customer 0109</v>
      </c>
      <c r="E3587" s="2" t="s">
        <v>1022</v>
      </c>
      <c r="F3587" s="2" t="str">
        <f t="array" ref="F3587">_xlfn.XLOOKUP(E3587,Restaurants!A:A,Restaurants!B:B)</f>
        <v>Restaurant 049</v>
      </c>
      <c r="G3587" s="2" t="s">
        <v>1506</v>
      </c>
      <c r="H3587" s="2" t="str">
        <f t="array" ref="H3587">_xlfn.XLOOKUP(G3587,Food_Menu!A:A,Food_Menu!B:B)</f>
        <v>Food Item 0112</v>
      </c>
      <c r="I3587" s="2">
        <f t="array" ref="I3587">_xlfn.XLOOKUP(G3587,Food_Menu!A:A,Food_Menu!D:D)</f>
        <v>97.22</v>
      </c>
      <c r="J3587" s="2" t="s">
        <v>159</v>
      </c>
      <c r="K3587" s="2" t="str">
        <f t="array" ref="K3587">_xlfn.XLOOKUP(J3587,Delivery_Partners!A:A,Delivery_Partners!B:B)</f>
        <v>Delivery Partner 156</v>
      </c>
      <c r="L3587" s="3">
        <v>2</v>
      </c>
      <c r="M3587" s="2" t="s">
        <v>23</v>
      </c>
      <c r="N3587" s="2" t="s">
        <v>24</v>
      </c>
      <c r="O3587" s="3">
        <v>30</v>
      </c>
      <c r="P3587" s="13">
        <f t="shared" si="754"/>
        <v>194.44</v>
      </c>
      <c r="Q3587" s="13" t="str">
        <f t="shared" si="755"/>
        <v>Fast</v>
      </c>
      <c r="S3587" s="21"/>
    </row>
    <row r="3588" customHeight="1" spans="1:19">
      <c r="A3588" s="2" t="s">
        <v>5497</v>
      </c>
      <c r="B3588" s="28">
        <v>45811</v>
      </c>
      <c r="C3588" s="2" t="s">
        <v>1230</v>
      </c>
      <c r="D3588" s="2" t="str">
        <f t="array" ref="D3588">_xlfn.XLOOKUP(C3588,Customers!A:A,Customers!B:B)</f>
        <v>Customer 0060</v>
      </c>
      <c r="E3588" s="2" t="s">
        <v>1060</v>
      </c>
      <c r="F3588" s="2" t="str">
        <f t="array" ref="F3588">_xlfn.XLOOKUP(E3588,Restaurants!A:A,Restaurants!B:B)</f>
        <v>Restaurant 042</v>
      </c>
      <c r="G3588" s="2" t="s">
        <v>2284</v>
      </c>
      <c r="H3588" s="2" t="str">
        <f t="array" ref="H3588">_xlfn.XLOOKUP(G3588,Food_Menu!A:A,Food_Menu!B:B)</f>
        <v>Food Item 0001</v>
      </c>
      <c r="I3588" s="2">
        <f t="array" ref="I3588">_xlfn.XLOOKUP(G3588,Food_Menu!A:A,Food_Menu!D:D)</f>
        <v>107.77</v>
      </c>
      <c r="J3588" s="2" t="s">
        <v>1596</v>
      </c>
      <c r="K3588" s="2" t="str">
        <f t="array" ref="K3588">_xlfn.XLOOKUP(J3588,Delivery_Partners!A:A,Delivery_Partners!B:B)</f>
        <v>Delivery Partner 094</v>
      </c>
      <c r="L3588" s="3">
        <v>3</v>
      </c>
      <c r="M3588" s="2" t="s">
        <v>23</v>
      </c>
      <c r="N3588" s="2" t="s">
        <v>24</v>
      </c>
      <c r="O3588" s="3">
        <v>50</v>
      </c>
      <c r="P3588" s="13">
        <f t="shared" si="754"/>
        <v>323.31</v>
      </c>
      <c r="Q3588" s="13" t="str">
        <f t="shared" si="755"/>
        <v>Normal</v>
      </c>
      <c r="S3588" s="21"/>
    </row>
    <row r="3589" customHeight="1" spans="1:19">
      <c r="A3589" s="2" t="s">
        <v>5498</v>
      </c>
      <c r="B3589" s="28">
        <v>45782</v>
      </c>
      <c r="C3589" s="2" t="s">
        <v>497</v>
      </c>
      <c r="D3589" s="2" t="str">
        <f t="array" ref="D3589">_xlfn.XLOOKUP(C3589,Customers!A:A,Customers!B:B)</f>
        <v>Customer 0153</v>
      </c>
      <c r="E3589" s="2" t="s">
        <v>157</v>
      </c>
      <c r="F3589" s="2" t="str">
        <f t="array" ref="F3589">_xlfn.XLOOKUP(E3589,Restaurants!A:A,Restaurants!B:B)</f>
        <v>Restaurant 066</v>
      </c>
      <c r="G3589" s="2" t="s">
        <v>835</v>
      </c>
      <c r="H3589" s="2" t="str">
        <f t="array" ref="H3589">_xlfn.XLOOKUP(G3589,Food_Menu!A:A,Food_Menu!B:B)</f>
        <v>Food Item 0048</v>
      </c>
      <c r="I3589" s="2">
        <f t="array" ref="I3589">_xlfn.XLOOKUP(G3589,Food_Menu!A:A,Food_Menu!D:D)</f>
        <v>226.31</v>
      </c>
      <c r="J3589" s="2" t="s">
        <v>439</v>
      </c>
      <c r="K3589" s="2" t="str">
        <f t="array" ref="K3589">_xlfn.XLOOKUP(J3589,Delivery_Partners!A:A,Delivery_Partners!B:B)</f>
        <v>Delivery Partner 016</v>
      </c>
      <c r="L3589" s="3">
        <v>1</v>
      </c>
      <c r="M3589" s="2" t="s">
        <v>23</v>
      </c>
      <c r="N3589" s="2" t="s">
        <v>42</v>
      </c>
      <c r="O3589" s="3">
        <v>27</v>
      </c>
      <c r="P3589" s="13">
        <f t="shared" si="754"/>
        <v>226.31</v>
      </c>
      <c r="Q3589" s="13" t="str">
        <f t="shared" si="755"/>
        <v>Fast</v>
      </c>
      <c r="S3589" s="21"/>
    </row>
    <row r="3590" customHeight="1" spans="1:19">
      <c r="A3590" s="2" t="s">
        <v>5499</v>
      </c>
      <c r="B3590" s="29" t="s">
        <v>1667</v>
      </c>
      <c r="C3590" s="2" t="s">
        <v>3172</v>
      </c>
      <c r="D3590" s="2" t="str">
        <f t="array" ref="D3590">_xlfn.XLOOKUP(C3590,Customers!A:A,Customers!B:B)</f>
        <v>Customer 0453</v>
      </c>
      <c r="E3590" s="2" t="s">
        <v>518</v>
      </c>
      <c r="F3590" s="2" t="str">
        <f t="array" ref="F3590">_xlfn.XLOOKUP(E3590,Restaurants!A:A,Restaurants!B:B)</f>
        <v>Restaurant 039</v>
      </c>
      <c r="G3590" s="2" t="s">
        <v>1210</v>
      </c>
      <c r="H3590" s="2" t="str">
        <f t="array" ref="H3590">_xlfn.XLOOKUP(G3590,Food_Menu!A:A,Food_Menu!B:B)</f>
        <v>Food Item 0166</v>
      </c>
      <c r="I3590" s="2">
        <f t="array" ref="I3590">_xlfn.XLOOKUP(G3590,Food_Menu!A:A,Food_Menu!D:D)</f>
        <v>321.44</v>
      </c>
      <c r="J3590" s="2" t="s">
        <v>610</v>
      </c>
      <c r="K3590" s="2" t="str">
        <f t="array" ref="K3590">_xlfn.XLOOKUP(J3590,Delivery_Partners!A:A,Delivery_Partners!B:B)</f>
        <v>Delivery Partner 180</v>
      </c>
      <c r="L3590" s="3">
        <v>2</v>
      </c>
      <c r="M3590" s="2" t="s">
        <v>23</v>
      </c>
      <c r="N3590" s="2" t="s">
        <v>42</v>
      </c>
      <c r="O3590" s="3">
        <v>51</v>
      </c>
      <c r="P3590" s="13">
        <f t="shared" si="754"/>
        <v>642.88</v>
      </c>
      <c r="Q3590" s="13" t="str">
        <f t="shared" si="755"/>
        <v>Normal</v>
      </c>
      <c r="S3590" s="21"/>
    </row>
    <row r="3591" customHeight="1" spans="1:19">
      <c r="A3591" s="2" t="s">
        <v>5500</v>
      </c>
      <c r="B3591" s="29" t="s">
        <v>50</v>
      </c>
      <c r="C3591" s="2" t="s">
        <v>142</v>
      </c>
      <c r="D3591" s="2" t="str">
        <f t="array" ref="D3591">_xlfn.XLOOKUP(C3591,Customers!A:A,Customers!B:B)</f>
        <v>Customer 0197</v>
      </c>
      <c r="E3591" s="2" t="s">
        <v>39</v>
      </c>
      <c r="F3591" s="2" t="str">
        <f t="array" ref="F3591">_xlfn.XLOOKUP(E3591,Restaurants!A:A,Restaurants!B:B)</f>
        <v>Restaurant 077</v>
      </c>
      <c r="G3591" s="2" t="s">
        <v>122</v>
      </c>
      <c r="H3591" s="2" t="str">
        <f t="array" ref="H3591">_xlfn.XLOOKUP(G3591,Food_Menu!A:A,Food_Menu!B:B)</f>
        <v>Food Item 0111</v>
      </c>
      <c r="I3591" s="2">
        <f t="array" ref="I3591">_xlfn.XLOOKUP(G3591,Food_Menu!A:A,Food_Menu!D:D)</f>
        <v>237.65</v>
      </c>
      <c r="J3591" s="2" t="s">
        <v>1408</v>
      </c>
      <c r="K3591" s="2" t="str">
        <f t="array" ref="K3591">_xlfn.XLOOKUP(J3591,Delivery_Partners!A:A,Delivery_Partners!B:B)</f>
        <v>Delivery Partner 084</v>
      </c>
      <c r="L3591" s="3">
        <v>1</v>
      </c>
      <c r="M3591" s="2" t="s">
        <v>23</v>
      </c>
      <c r="N3591" s="2" t="s">
        <v>24</v>
      </c>
      <c r="O3591" s="3">
        <v>46</v>
      </c>
      <c r="P3591" s="13">
        <f t="shared" si="754"/>
        <v>237.65</v>
      </c>
      <c r="Q3591" s="13" t="str">
        <f t="shared" si="755"/>
        <v>Normal</v>
      </c>
      <c r="S3591" s="21"/>
    </row>
    <row r="3592" hidden="1" customHeight="1" spans="1:19">
      <c r="A3592" s="2" t="s">
        <v>5501</v>
      </c>
      <c r="B3592" s="28">
        <v>45661</v>
      </c>
      <c r="C3592" s="2" t="s">
        <v>781</v>
      </c>
      <c r="D3592" s="2" t="str">
        <f t="array" ref="D3592">_xlfn.XLOOKUP(C3592,Customers!A:A,Customers!B:B)</f>
        <v>Customer 0278</v>
      </c>
      <c r="E3592" s="2" t="s">
        <v>1191</v>
      </c>
      <c r="F3592" s="2" t="str">
        <f t="array" ref="F3592">_xlfn.XLOOKUP(E3592,Restaurants!A:A,Restaurants!B:B)</f>
        <v>Restaurant 060</v>
      </c>
      <c r="G3592" s="2" t="s">
        <v>1382</v>
      </c>
      <c r="H3592" s="2" t="str">
        <f t="array" ref="H3592">_xlfn.XLOOKUP(G3592,Food_Menu!A:A,Food_Menu!B:B)</f>
        <v>Food Item 0152</v>
      </c>
      <c r="I3592" s="2"/>
      <c r="J3592" s="2" t="s">
        <v>54</v>
      </c>
      <c r="K3592" s="2" t="str">
        <f t="array" ref="K3592">_xlfn.XLOOKUP(J3592,Delivery_Partners!A:A,Delivery_Partners!B:B)</f>
        <v>Delivery Partner 075</v>
      </c>
      <c r="L3592" s="3">
        <v>1</v>
      </c>
      <c r="M3592" s="2" t="s">
        <v>101</v>
      </c>
      <c r="N3592" s="2" t="s">
        <v>55</v>
      </c>
      <c r="O3592" s="2"/>
    </row>
    <row r="3593" customHeight="1" spans="1:19">
      <c r="A3593" s="2" t="s">
        <v>5502</v>
      </c>
      <c r="B3593" s="29" t="s">
        <v>501</v>
      </c>
      <c r="C3593" s="2" t="s">
        <v>1756</v>
      </c>
      <c r="D3593" s="2" t="str">
        <f t="array" ref="D3593">_xlfn.XLOOKUP(C3593,Customers!A:A,Customers!B:B)</f>
        <v>Customer 0363</v>
      </c>
      <c r="E3593" s="2" t="s">
        <v>298</v>
      </c>
      <c r="F3593" s="2" t="str">
        <f t="array" ref="F3593">_xlfn.XLOOKUP(E3593,Restaurants!A:A,Restaurants!B:B)</f>
        <v>Restaurant 113</v>
      </c>
      <c r="G3593" s="2" t="s">
        <v>1100</v>
      </c>
      <c r="H3593" s="2" t="str">
        <f t="array" ref="H3593">_xlfn.XLOOKUP(G3593,Food_Menu!A:A,Food_Menu!B:B)</f>
        <v>Food Item 0113</v>
      </c>
      <c r="I3593" s="2">
        <f t="array" ref="I3593">_xlfn.XLOOKUP(G3593,Food_Menu!A:A,Food_Menu!D:D)</f>
        <v>545.03</v>
      </c>
      <c r="J3593" s="2" t="s">
        <v>1290</v>
      </c>
      <c r="K3593" s="2" t="str">
        <f t="array" ref="K3593">_xlfn.XLOOKUP(J3593,Delivery_Partners!A:A,Delivery_Partners!B:B)</f>
        <v>Delivery Partner 035</v>
      </c>
      <c r="L3593" s="3">
        <v>2</v>
      </c>
      <c r="M3593" s="2" t="s">
        <v>23</v>
      </c>
      <c r="N3593" s="2" t="s">
        <v>24</v>
      </c>
      <c r="O3593" s="3">
        <v>52</v>
      </c>
      <c r="P3593" s="13">
        <f t="shared" ref="P3593:P3594" si="756">I3593*L3593</f>
        <v>1090.06</v>
      </c>
      <c r="Q3593" s="13" t="str">
        <f t="shared" ref="Q3593:Q3594" si="757">IF(O3593="","Not Delivered",IF(O3593&lt;=30,"Fast",IF(O3593&lt;=60,"Normal","Slow")))</f>
        <v>Normal</v>
      </c>
      <c r="S3593" s="21"/>
    </row>
    <row r="3594" customHeight="1" spans="1:19">
      <c r="A3594" s="2" t="s">
        <v>5503</v>
      </c>
      <c r="B3594" s="28">
        <v>45784</v>
      </c>
      <c r="C3594" s="2" t="s">
        <v>5101</v>
      </c>
      <c r="D3594" s="2" t="str">
        <f t="array" ref="D3594">_xlfn.XLOOKUP(C3594,Customers!A:A,Customers!B:B)</f>
        <v>Customer 0350</v>
      </c>
      <c r="E3594" s="2" t="s">
        <v>1711</v>
      </c>
      <c r="F3594" s="2" t="str">
        <f t="array" ref="F3594">_xlfn.XLOOKUP(E3594,Restaurants!A:A,Restaurants!B:B)</f>
        <v>Restaurant 100</v>
      </c>
      <c r="G3594" s="2" t="s">
        <v>331</v>
      </c>
      <c r="H3594" s="2" t="str">
        <f t="array" ref="H3594">_xlfn.XLOOKUP(G3594,Food_Menu!A:A,Food_Menu!B:B)</f>
        <v>Food Item 0120</v>
      </c>
      <c r="I3594" s="2">
        <f t="array" ref="I3594">_xlfn.XLOOKUP(G3594,Food_Menu!A:A,Food_Menu!D:D)</f>
        <v>569.73</v>
      </c>
      <c r="J3594" s="2" t="s">
        <v>636</v>
      </c>
      <c r="K3594" s="2" t="str">
        <f t="array" ref="K3594">_xlfn.XLOOKUP(J3594,Delivery_Partners!A:A,Delivery_Partners!B:B)</f>
        <v>Delivery Partner 014</v>
      </c>
      <c r="L3594" s="3">
        <v>2</v>
      </c>
      <c r="M3594" s="2" t="s">
        <v>23</v>
      </c>
      <c r="N3594" s="2" t="s">
        <v>24</v>
      </c>
      <c r="O3594" s="3">
        <v>49</v>
      </c>
      <c r="P3594" s="13">
        <f t="shared" si="756"/>
        <v>1139.46</v>
      </c>
      <c r="Q3594" s="13" t="str">
        <f t="shared" si="757"/>
        <v>Normal</v>
      </c>
      <c r="S3594" s="21"/>
    </row>
    <row r="3595" hidden="1" customHeight="1" spans="1:19">
      <c r="A3595" s="2" t="s">
        <v>5504</v>
      </c>
      <c r="B3595" s="29" t="s">
        <v>1327</v>
      </c>
      <c r="C3595" s="2" t="s">
        <v>1798</v>
      </c>
      <c r="D3595" s="2" t="str">
        <f t="array" ref="D3595">_xlfn.XLOOKUP(C3595,Customers!A:A,Customers!B:B)</f>
        <v>Customer 0014</v>
      </c>
      <c r="E3595" s="2" t="s">
        <v>658</v>
      </c>
      <c r="F3595" s="2" t="str">
        <f t="array" ref="F3595">_xlfn.XLOOKUP(E3595,Restaurants!A:A,Restaurants!B:B)</f>
        <v>Restaurant 040</v>
      </c>
      <c r="G3595" s="2" t="s">
        <v>106</v>
      </c>
      <c r="H3595" s="2" t="str">
        <f t="array" ref="H3595">_xlfn.XLOOKUP(G3595,Food_Menu!A:A,Food_Menu!B:B)</f>
        <v>Food Item 0067</v>
      </c>
      <c r="I3595" s="2"/>
      <c r="J3595" s="2" t="s">
        <v>900</v>
      </c>
      <c r="K3595" s="2" t="str">
        <f t="array" ref="K3595">_xlfn.XLOOKUP(J3595,Delivery_Partners!A:A,Delivery_Partners!B:B)</f>
        <v>Delivery Partner 015</v>
      </c>
      <c r="L3595" s="3">
        <v>3</v>
      </c>
      <c r="M3595" s="2" t="s">
        <v>101</v>
      </c>
      <c r="N3595" s="2" t="s">
        <v>24</v>
      </c>
      <c r="O3595" s="2"/>
    </row>
    <row r="3596" customHeight="1" spans="1:19">
      <c r="A3596" s="2" t="s">
        <v>5505</v>
      </c>
      <c r="B3596" s="29" t="s">
        <v>1127</v>
      </c>
      <c r="C3596" s="2" t="s">
        <v>407</v>
      </c>
      <c r="D3596" s="2" t="str">
        <f t="array" ref="D3596">_xlfn.XLOOKUP(C3596,Customers!A:A,Customers!B:B)</f>
        <v>Customer 0141</v>
      </c>
      <c r="E3596" s="2" t="s">
        <v>747</v>
      </c>
      <c r="F3596" s="2" t="str">
        <f t="array" ref="F3596">_xlfn.XLOOKUP(E3596,Restaurants!A:A,Restaurants!B:B)</f>
        <v>Restaurant 006</v>
      </c>
      <c r="G3596" s="2" t="s">
        <v>198</v>
      </c>
      <c r="H3596" s="2" t="str">
        <f t="array" ref="H3596">_xlfn.XLOOKUP(G3596,Food_Menu!A:A,Food_Menu!B:B)</f>
        <v>Food Item 0049</v>
      </c>
      <c r="I3596" s="2">
        <f t="array" ref="I3596">_xlfn.XLOOKUP(G3596,Food_Menu!A:A,Food_Menu!D:D)</f>
        <v>504.81</v>
      </c>
      <c r="J3596" s="2" t="s">
        <v>422</v>
      </c>
      <c r="K3596" s="2" t="str">
        <f t="array" ref="K3596">_xlfn.XLOOKUP(J3596,Delivery_Partners!A:A,Delivery_Partners!B:B)</f>
        <v>Delivery Partner 049</v>
      </c>
      <c r="L3596" s="3">
        <v>1</v>
      </c>
      <c r="M3596" s="2" t="s">
        <v>23</v>
      </c>
      <c r="N3596" s="2" t="s">
        <v>55</v>
      </c>
      <c r="O3596" s="3">
        <v>23</v>
      </c>
      <c r="P3596" s="13">
        <f t="shared" ref="P3596:P3600" si="758">I3596*L3596</f>
        <v>504.81</v>
      </c>
      <c r="Q3596" s="13" t="str">
        <f t="shared" ref="Q3596:Q3600" si="759">IF(O3596="","Not Delivered",IF(O3596&lt;=30,"Fast",IF(O3596&lt;=60,"Normal","Slow")))</f>
        <v>Fast</v>
      </c>
      <c r="S3596" s="21"/>
    </row>
    <row r="3597" customHeight="1" spans="1:19">
      <c r="A3597" s="2" t="s">
        <v>5506</v>
      </c>
      <c r="B3597" s="28">
        <v>45689</v>
      </c>
      <c r="C3597" s="2" t="s">
        <v>1556</v>
      </c>
      <c r="D3597" s="2" t="str">
        <f t="array" ref="D3597">_xlfn.XLOOKUP(C3597,Customers!A:A,Customers!B:B)</f>
        <v>Customer 1141</v>
      </c>
      <c r="E3597" s="2" t="s">
        <v>548</v>
      </c>
      <c r="F3597" s="2" t="str">
        <f t="array" ref="F3597">_xlfn.XLOOKUP(E3597,Restaurants!A:A,Restaurants!B:B)</f>
        <v>Restaurant 071</v>
      </c>
      <c r="G3597" s="2" t="s">
        <v>359</v>
      </c>
      <c r="H3597" s="2" t="str">
        <f t="array" ref="H3597">_xlfn.XLOOKUP(G3597,Food_Menu!A:A,Food_Menu!B:B)</f>
        <v>Food Item 0058</v>
      </c>
      <c r="I3597" s="2">
        <f t="array" ref="I3597">_xlfn.XLOOKUP(G3597,Food_Menu!A:A,Food_Menu!D:D)</f>
        <v>356</v>
      </c>
      <c r="J3597" s="2" t="s">
        <v>458</v>
      </c>
      <c r="K3597" s="2" t="str">
        <f t="array" ref="K3597">_xlfn.XLOOKUP(J3597,Delivery_Partners!A:A,Delivery_Partners!B:B)</f>
        <v>Delivery Partner 053</v>
      </c>
      <c r="L3597" s="3">
        <v>1</v>
      </c>
      <c r="M3597" s="2" t="s">
        <v>23</v>
      </c>
      <c r="N3597" s="2" t="s">
        <v>24</v>
      </c>
      <c r="O3597" s="3">
        <v>45</v>
      </c>
      <c r="P3597" s="13">
        <f t="shared" si="758"/>
        <v>356</v>
      </c>
      <c r="Q3597" s="13" t="str">
        <f t="shared" si="759"/>
        <v>Normal</v>
      </c>
      <c r="S3597" s="21"/>
    </row>
    <row r="3598" customHeight="1" spans="1:19">
      <c r="A3598" s="2" t="s">
        <v>5507</v>
      </c>
      <c r="B3598" s="29" t="s">
        <v>191</v>
      </c>
      <c r="C3598" s="2" t="s">
        <v>2154</v>
      </c>
      <c r="D3598" s="2" t="str">
        <f t="array" ref="D3598">_xlfn.XLOOKUP(C3598,Customers!A:A,Customers!B:B)</f>
        <v>Customer 0802</v>
      </c>
      <c r="E3598" s="2" t="s">
        <v>952</v>
      </c>
      <c r="F3598" s="2" t="str">
        <f t="array" ref="F3598">_xlfn.XLOOKUP(E3598,Restaurants!A:A,Restaurants!B:B)</f>
        <v>Restaurant 041</v>
      </c>
      <c r="G3598" s="2" t="s">
        <v>1114</v>
      </c>
      <c r="H3598" s="2" t="str">
        <f t="array" ref="H3598">_xlfn.XLOOKUP(G3598,Food_Menu!A:A,Food_Menu!B:B)</f>
        <v>Food Item 0176</v>
      </c>
      <c r="I3598" s="2">
        <f t="array" ref="I3598">_xlfn.XLOOKUP(G3598,Food_Menu!A:A,Food_Menu!D:D)</f>
        <v>167.27</v>
      </c>
      <c r="J3598" s="2" t="s">
        <v>1408</v>
      </c>
      <c r="K3598" s="2" t="str">
        <f t="array" ref="K3598">_xlfn.XLOOKUP(J3598,Delivery_Partners!A:A,Delivery_Partners!B:B)</f>
        <v>Delivery Partner 084</v>
      </c>
      <c r="L3598" s="3">
        <v>1</v>
      </c>
      <c r="M3598" s="2" t="s">
        <v>23</v>
      </c>
      <c r="N3598" s="2" t="s">
        <v>42</v>
      </c>
      <c r="O3598" s="3">
        <v>36</v>
      </c>
      <c r="P3598" s="13">
        <f t="shared" si="758"/>
        <v>167.27</v>
      </c>
      <c r="Q3598" s="13" t="str">
        <f t="shared" si="759"/>
        <v>Normal</v>
      </c>
      <c r="S3598" s="21"/>
    </row>
    <row r="3599" customHeight="1" spans="1:19">
      <c r="A3599" s="2" t="s">
        <v>5508</v>
      </c>
      <c r="B3599" s="29" t="s">
        <v>760</v>
      </c>
      <c r="C3599" s="2" t="s">
        <v>5509</v>
      </c>
      <c r="D3599" s="2" t="str">
        <f t="array" ref="D3599">_xlfn.XLOOKUP(C3599,Customers!A:A,Customers!B:B)</f>
        <v>Customer 0149</v>
      </c>
      <c r="E3599" s="2" t="s">
        <v>1209</v>
      </c>
      <c r="F3599" s="2" t="str">
        <f t="array" ref="F3599">_xlfn.XLOOKUP(E3599,Restaurants!A:A,Restaurants!B:B)</f>
        <v>Restaurant 109</v>
      </c>
      <c r="G3599" s="2" t="s">
        <v>596</v>
      </c>
      <c r="H3599" s="2" t="str">
        <f t="array" ref="H3599">_xlfn.XLOOKUP(G3599,Food_Menu!A:A,Food_Menu!B:B)</f>
        <v>Food Item 0216</v>
      </c>
      <c r="I3599" s="2">
        <f t="array" ref="I3599">_xlfn.XLOOKUP(G3599,Food_Menu!A:A,Food_Menu!D:D)</f>
        <v>488.7</v>
      </c>
      <c r="J3599" s="2" t="s">
        <v>203</v>
      </c>
      <c r="K3599" s="2" t="str">
        <f t="array" ref="K3599">_xlfn.XLOOKUP(J3599,Delivery_Partners!A:A,Delivery_Partners!B:B)</f>
        <v>Delivery Partner 110</v>
      </c>
      <c r="L3599" s="3">
        <v>1</v>
      </c>
      <c r="M3599" s="2" t="s">
        <v>23</v>
      </c>
      <c r="N3599" s="2" t="s">
        <v>24</v>
      </c>
      <c r="O3599" s="3">
        <v>36</v>
      </c>
      <c r="P3599" s="13">
        <f t="shared" si="758"/>
        <v>488.7</v>
      </c>
      <c r="Q3599" s="13" t="str">
        <f t="shared" si="759"/>
        <v>Normal</v>
      </c>
      <c r="S3599" s="21"/>
    </row>
    <row r="3600" customHeight="1" spans="1:19">
      <c r="A3600" s="2" t="s">
        <v>5510</v>
      </c>
      <c r="B3600" s="29" t="s">
        <v>411</v>
      </c>
      <c r="C3600" s="2" t="s">
        <v>5469</v>
      </c>
      <c r="D3600" s="2" t="str">
        <f t="array" ref="D3600">_xlfn.XLOOKUP(C3600,Customers!A:A,Customers!B:B)</f>
        <v>Customer 0341</v>
      </c>
      <c r="E3600" s="2" t="s">
        <v>1022</v>
      </c>
      <c r="F3600" s="2" t="str">
        <f t="array" ref="F3600">_xlfn.XLOOKUP(E3600,Restaurants!A:A,Restaurants!B:B)</f>
        <v>Restaurant 049</v>
      </c>
      <c r="G3600" s="2" t="s">
        <v>519</v>
      </c>
      <c r="H3600" s="2" t="str">
        <f t="array" ref="H3600">_xlfn.XLOOKUP(G3600,Food_Menu!A:A,Food_Menu!B:B)</f>
        <v>Food Item 0019</v>
      </c>
      <c r="I3600" s="2">
        <f t="array" ref="I3600">_xlfn.XLOOKUP(G3600,Food_Menu!A:A,Food_Menu!D:D)</f>
        <v>145.23</v>
      </c>
      <c r="J3600" s="2" t="s">
        <v>1372</v>
      </c>
      <c r="K3600" s="2" t="str">
        <f t="array" ref="K3600">_xlfn.XLOOKUP(J3600,Delivery_Partners!A:A,Delivery_Partners!B:B)</f>
        <v>Delivery Partner 179</v>
      </c>
      <c r="L3600" s="3">
        <v>1</v>
      </c>
      <c r="M3600" s="2" t="s">
        <v>23</v>
      </c>
      <c r="N3600" s="2" t="s">
        <v>24</v>
      </c>
      <c r="O3600" s="3">
        <v>36</v>
      </c>
      <c r="P3600" s="13">
        <f t="shared" si="758"/>
        <v>145.23</v>
      </c>
      <c r="Q3600" s="13" t="str">
        <f t="shared" si="759"/>
        <v>Normal</v>
      </c>
      <c r="S3600" s="21"/>
    </row>
    <row r="3601" hidden="1" customHeight="1" spans="1:19">
      <c r="A3601" s="2" t="s">
        <v>5511</v>
      </c>
      <c r="B3601" s="28">
        <v>45993</v>
      </c>
      <c r="C3601" s="2" t="s">
        <v>3303</v>
      </c>
      <c r="D3601" s="2" t="str">
        <f t="array" ref="D3601">_xlfn.XLOOKUP(C3601,Customers!A:A,Customers!B:B)</f>
        <v>Customer 0460</v>
      </c>
      <c r="E3601" s="2" t="s">
        <v>33</v>
      </c>
      <c r="F3601" s="2" t="str">
        <f t="array" ref="F3601">_xlfn.XLOOKUP(E3601,Restaurants!A:A,Restaurants!B:B)</f>
        <v>Restaurant 035</v>
      </c>
      <c r="G3601" s="2" t="s">
        <v>1318</v>
      </c>
      <c r="H3601" s="2" t="str">
        <f t="array" ref="H3601">_xlfn.XLOOKUP(G3601,Food_Menu!A:A,Food_Menu!B:B)</f>
        <v>Food Item 0119</v>
      </c>
      <c r="I3601" s="2"/>
      <c r="J3601" s="2" t="s">
        <v>154</v>
      </c>
      <c r="K3601" s="2" t="str">
        <f t="array" ref="K3601">_xlfn.XLOOKUP(J3601,Delivery_Partners!A:A,Delivery_Partners!B:B)</f>
        <v>Delivery Partner 143</v>
      </c>
      <c r="L3601" s="3">
        <v>1</v>
      </c>
      <c r="M3601" s="2" t="s">
        <v>101</v>
      </c>
      <c r="N3601" s="2" t="s">
        <v>24</v>
      </c>
      <c r="O3601" s="2"/>
    </row>
    <row r="3602" customHeight="1" spans="1:19">
      <c r="A3602" s="2" t="s">
        <v>5512</v>
      </c>
      <c r="B3602" s="28">
        <v>45840</v>
      </c>
      <c r="C3602" s="2" t="s">
        <v>1759</v>
      </c>
      <c r="D3602" s="2" t="str">
        <f t="array" ref="D3602">_xlfn.XLOOKUP(C3602,Customers!A:A,Customers!B:B)</f>
        <v>Customer 1087</v>
      </c>
      <c r="E3602" s="2" t="s">
        <v>952</v>
      </c>
      <c r="F3602" s="2" t="str">
        <f t="array" ref="F3602">_xlfn.XLOOKUP(E3602,Restaurants!A:A,Restaurants!B:B)</f>
        <v>Restaurant 041</v>
      </c>
      <c r="G3602" s="2" t="s">
        <v>2196</v>
      </c>
      <c r="H3602" s="2" t="str">
        <f t="array" ref="H3602">_xlfn.XLOOKUP(G3602,Food_Menu!A:A,Food_Menu!B:B)</f>
        <v>Food Item 0104</v>
      </c>
      <c r="I3602" s="2">
        <f t="array" ref="I3602">_xlfn.XLOOKUP(G3602,Food_Menu!A:A,Food_Menu!D:D)</f>
        <v>316.94</v>
      </c>
      <c r="J3602" s="2" t="s">
        <v>1863</v>
      </c>
      <c r="K3602" s="2" t="str">
        <f t="array" ref="K3602">_xlfn.XLOOKUP(J3602,Delivery_Partners!A:A,Delivery_Partners!B:B)</f>
        <v>Delivery Partner 088</v>
      </c>
      <c r="L3602" s="3">
        <v>2</v>
      </c>
      <c r="M3602" s="2" t="s">
        <v>23</v>
      </c>
      <c r="N3602" s="2" t="s">
        <v>55</v>
      </c>
      <c r="O3602" s="3">
        <v>25</v>
      </c>
      <c r="P3602" s="13">
        <f t="shared" ref="P3602:P3603" si="760">I3602*L3602</f>
        <v>633.88</v>
      </c>
      <c r="Q3602" s="13" t="str">
        <f t="shared" ref="Q3602:Q3603" si="761">IF(O3602="","Not Delivered",IF(O3602&lt;=30,"Fast",IF(O3602&lt;=60,"Normal","Slow")))</f>
        <v>Fast</v>
      </c>
      <c r="S3602" s="21"/>
    </row>
    <row r="3603" customHeight="1" spans="1:19">
      <c r="A3603" s="2" t="s">
        <v>5513</v>
      </c>
      <c r="B3603" s="29" t="s">
        <v>780</v>
      </c>
      <c r="C3603" s="2" t="s">
        <v>2404</v>
      </c>
      <c r="D3603" s="2" t="str">
        <f t="array" ref="D3603">_xlfn.XLOOKUP(C3603,Customers!A:A,Customers!B:B)</f>
        <v>Customer 1056</v>
      </c>
      <c r="E3603" s="2" t="s">
        <v>137</v>
      </c>
      <c r="F3603" s="2" t="str">
        <f t="array" ref="F3603">_xlfn.XLOOKUP(E3603,Restaurants!A:A,Restaurants!B:B)</f>
        <v>Restaurant 104</v>
      </c>
      <c r="G3603" s="2" t="s">
        <v>1785</v>
      </c>
      <c r="H3603" s="2" t="str">
        <f t="array" ref="H3603">_xlfn.XLOOKUP(G3603,Food_Menu!A:A,Food_Menu!B:B)</f>
        <v>Food Item 0124</v>
      </c>
      <c r="I3603" s="2">
        <f t="array" ref="I3603">_xlfn.XLOOKUP(G3603,Food_Menu!A:A,Food_Menu!D:D)</f>
        <v>195.8</v>
      </c>
      <c r="J3603" s="2" t="s">
        <v>688</v>
      </c>
      <c r="K3603" s="2" t="str">
        <f t="array" ref="K3603">_xlfn.XLOOKUP(J3603,Delivery_Partners!A:A,Delivery_Partners!B:B)</f>
        <v>Delivery Partner 165</v>
      </c>
      <c r="L3603" s="3">
        <v>1</v>
      </c>
      <c r="M3603" s="2" t="s">
        <v>23</v>
      </c>
      <c r="N3603" s="2" t="s">
        <v>74</v>
      </c>
      <c r="O3603" s="3">
        <v>17</v>
      </c>
      <c r="P3603" s="13">
        <f t="shared" si="760"/>
        <v>195.8</v>
      </c>
      <c r="Q3603" s="13" t="str">
        <f t="shared" si="761"/>
        <v>Fast</v>
      </c>
      <c r="S3603" s="21"/>
    </row>
    <row r="3604" hidden="1" customHeight="1" spans="1:19">
      <c r="A3604" s="2" t="s">
        <v>5514</v>
      </c>
      <c r="B3604" s="28">
        <v>45693</v>
      </c>
      <c r="C3604" s="2" t="s">
        <v>2784</v>
      </c>
      <c r="D3604" s="2" t="str">
        <f t="array" ref="D3604">_xlfn.XLOOKUP(C3604,Customers!A:A,Customers!B:B)</f>
        <v>Customer 0925</v>
      </c>
      <c r="E3604" s="2" t="s">
        <v>800</v>
      </c>
      <c r="F3604" s="2" t="str">
        <f t="array" ref="F3604">_xlfn.XLOOKUP(E3604,Restaurants!A:A,Restaurants!B:B)</f>
        <v>Restaurant 014</v>
      </c>
      <c r="G3604" s="2" t="s">
        <v>138</v>
      </c>
      <c r="H3604" s="2" t="str">
        <f t="array" ref="H3604">_xlfn.XLOOKUP(G3604,Food_Menu!A:A,Food_Menu!B:B)</f>
        <v>Food Item 0052</v>
      </c>
      <c r="I3604" s="2"/>
      <c r="J3604" s="2" t="s">
        <v>351</v>
      </c>
      <c r="K3604" s="2" t="str">
        <f t="array" ref="K3604">_xlfn.XLOOKUP(J3604,Delivery_Partners!A:A,Delivery_Partners!B:B)</f>
        <v>Delivery Partner 101</v>
      </c>
      <c r="L3604" s="3">
        <v>1</v>
      </c>
      <c r="M3604" s="2" t="s">
        <v>101</v>
      </c>
      <c r="N3604" s="2" t="s">
        <v>24</v>
      </c>
      <c r="O3604" s="2"/>
    </row>
    <row r="3605" customHeight="1" spans="1:19">
      <c r="A3605" s="2" t="s">
        <v>5515</v>
      </c>
      <c r="B3605" s="29" t="s">
        <v>787</v>
      </c>
      <c r="C3605" s="2" t="s">
        <v>3666</v>
      </c>
      <c r="D3605" s="2" t="str">
        <f t="array" ref="D3605">_xlfn.XLOOKUP(C3605,Customers!A:A,Customers!B:B)</f>
        <v>Customer 0128</v>
      </c>
      <c r="E3605" s="2" t="s">
        <v>706</v>
      </c>
      <c r="F3605" s="2" t="str">
        <f t="array" ref="F3605">_xlfn.XLOOKUP(E3605,Restaurants!A:A,Restaurants!B:B)</f>
        <v>Restaurant 115</v>
      </c>
      <c r="G3605" s="2" t="s">
        <v>1749</v>
      </c>
      <c r="H3605" s="2" t="str">
        <f t="array" ref="H3605">_xlfn.XLOOKUP(G3605,Food_Menu!A:A,Food_Menu!B:B)</f>
        <v>Food Item 0002</v>
      </c>
      <c r="I3605" s="2">
        <f t="array" ref="I3605">_xlfn.XLOOKUP(G3605,Food_Menu!A:A,Food_Menu!D:D)</f>
        <v>89.4</v>
      </c>
      <c r="J3605" s="2" t="s">
        <v>1930</v>
      </c>
      <c r="K3605" s="2" t="str">
        <f t="array" ref="K3605">_xlfn.XLOOKUP(J3605,Delivery_Partners!A:A,Delivery_Partners!B:B)</f>
        <v>Delivery Partner 077</v>
      </c>
      <c r="L3605" s="3">
        <v>1</v>
      </c>
      <c r="M3605" s="2" t="s">
        <v>23</v>
      </c>
      <c r="N3605" s="2" t="s">
        <v>55</v>
      </c>
      <c r="O3605" s="3">
        <v>39</v>
      </c>
      <c r="P3605" s="13">
        <f t="shared" ref="P3605:P3613" si="762">I3605*L3605</f>
        <v>89.4</v>
      </c>
      <c r="Q3605" s="13" t="str">
        <f t="shared" ref="Q3605:Q3613" si="763">IF(O3605="","Not Delivered",IF(O3605&lt;=30,"Fast",IF(O3605&lt;=60,"Normal","Slow")))</f>
        <v>Normal</v>
      </c>
      <c r="S3605" s="21"/>
    </row>
    <row r="3606" customHeight="1" spans="1:19">
      <c r="A3606" s="2" t="s">
        <v>5516</v>
      </c>
      <c r="B3606" s="29" t="s">
        <v>1836</v>
      </c>
      <c r="C3606" s="2" t="s">
        <v>2557</v>
      </c>
      <c r="D3606" s="2" t="str">
        <f t="array" ref="D3606">_xlfn.XLOOKUP(C3606,Customers!A:A,Customers!B:B)</f>
        <v>Customer 0589</v>
      </c>
      <c r="E3606" s="2" t="s">
        <v>230</v>
      </c>
      <c r="F3606" s="2" t="str">
        <f t="array" ref="F3606">_xlfn.XLOOKUP(E3606,Restaurants!A:A,Restaurants!B:B)</f>
        <v>Restaurant 029</v>
      </c>
      <c r="G3606" s="2" t="s">
        <v>336</v>
      </c>
      <c r="H3606" s="2" t="str">
        <f t="array" ref="H3606">_xlfn.XLOOKUP(G3606,Food_Menu!A:A,Food_Menu!B:B)</f>
        <v>Food Item 0045</v>
      </c>
      <c r="I3606" s="2">
        <f t="array" ref="I3606">_xlfn.XLOOKUP(G3606,Food_Menu!A:A,Food_Menu!D:D)</f>
        <v>263.72</v>
      </c>
      <c r="J3606" s="2" t="s">
        <v>435</v>
      </c>
      <c r="K3606" s="2" t="str">
        <f t="array" ref="K3606">_xlfn.XLOOKUP(J3606,Delivery_Partners!A:A,Delivery_Partners!B:B)</f>
        <v>Delivery Partner 040</v>
      </c>
      <c r="L3606" s="3">
        <v>2</v>
      </c>
      <c r="M3606" s="2" t="s">
        <v>23</v>
      </c>
      <c r="N3606" s="2" t="s">
        <v>24</v>
      </c>
      <c r="O3606" s="3">
        <v>15</v>
      </c>
      <c r="P3606" s="13">
        <f t="shared" si="762"/>
        <v>527.44</v>
      </c>
      <c r="Q3606" s="13" t="str">
        <f t="shared" si="763"/>
        <v>Fast</v>
      </c>
      <c r="S3606" s="21"/>
    </row>
    <row r="3607" customHeight="1" spans="1:19">
      <c r="A3607" s="2" t="s">
        <v>5517</v>
      </c>
      <c r="B3607" s="29" t="s">
        <v>463</v>
      </c>
      <c r="C3607" s="2" t="s">
        <v>4273</v>
      </c>
      <c r="D3607" s="2" t="str">
        <f t="array" ref="D3607">_xlfn.XLOOKUP(C3607,Customers!A:A,Customers!B:B)</f>
        <v>Customer 0581</v>
      </c>
      <c r="E3607" s="2" t="s">
        <v>917</v>
      </c>
      <c r="F3607" s="2" t="str">
        <f t="array" ref="F3607">_xlfn.XLOOKUP(E3607,Restaurants!A:A,Restaurants!B:B)</f>
        <v>Restaurant 102</v>
      </c>
      <c r="G3607" s="2" t="s">
        <v>1498</v>
      </c>
      <c r="H3607" s="2" t="str">
        <f t="array" ref="H3607">_xlfn.XLOOKUP(G3607,Food_Menu!A:A,Food_Menu!B:B)</f>
        <v>Food Item 0041</v>
      </c>
      <c r="I3607" s="2">
        <f t="array" ref="I3607">_xlfn.XLOOKUP(G3607,Food_Menu!A:A,Food_Menu!D:D)</f>
        <v>514.31</v>
      </c>
      <c r="J3607" s="2" t="s">
        <v>1930</v>
      </c>
      <c r="K3607" s="2" t="str">
        <f t="array" ref="K3607">_xlfn.XLOOKUP(J3607,Delivery_Partners!A:A,Delivery_Partners!B:B)</f>
        <v>Delivery Partner 077</v>
      </c>
      <c r="L3607" s="3">
        <v>1</v>
      </c>
      <c r="M3607" s="2" t="s">
        <v>23</v>
      </c>
      <c r="N3607" s="2" t="s">
        <v>24</v>
      </c>
      <c r="O3607" s="3">
        <v>44</v>
      </c>
      <c r="P3607" s="13">
        <f t="shared" si="762"/>
        <v>514.31</v>
      </c>
      <c r="Q3607" s="13" t="str">
        <f t="shared" si="763"/>
        <v>Normal</v>
      </c>
      <c r="S3607" s="21"/>
    </row>
    <row r="3608" customHeight="1" spans="1:19">
      <c r="A3608" s="2" t="s">
        <v>5518</v>
      </c>
      <c r="B3608" s="29" t="s">
        <v>2406</v>
      </c>
      <c r="C3608" s="2" t="s">
        <v>2789</v>
      </c>
      <c r="D3608" s="2" t="str">
        <f t="array" ref="D3608">_xlfn.XLOOKUP(C3608,Customers!A:A,Customers!B:B)</f>
        <v>Customer 0766</v>
      </c>
      <c r="E3608" s="2" t="s">
        <v>157</v>
      </c>
      <c r="F3608" s="2" t="str">
        <f t="array" ref="F3608">_xlfn.XLOOKUP(E3608,Restaurants!A:A,Restaurants!B:B)</f>
        <v>Restaurant 066</v>
      </c>
      <c r="G3608" s="2" t="s">
        <v>266</v>
      </c>
      <c r="H3608" s="2" t="str">
        <f t="array" ref="H3608">_xlfn.XLOOKUP(G3608,Food_Menu!A:A,Food_Menu!B:B)</f>
        <v>Food Item 0012</v>
      </c>
      <c r="I3608" s="2">
        <f t="array" ref="I3608">_xlfn.XLOOKUP(G3608,Food_Menu!A:A,Food_Menu!D:D)</f>
        <v>390.14</v>
      </c>
      <c r="J3608" s="2" t="s">
        <v>1375</v>
      </c>
      <c r="K3608" s="2" t="str">
        <f t="array" ref="K3608">_xlfn.XLOOKUP(J3608,Delivery_Partners!A:A,Delivery_Partners!B:B)</f>
        <v>Delivery Partner 008</v>
      </c>
      <c r="L3608" s="3">
        <v>1</v>
      </c>
      <c r="M3608" s="2" t="s">
        <v>23</v>
      </c>
      <c r="N3608" s="2" t="s">
        <v>24</v>
      </c>
      <c r="O3608" s="3">
        <v>41</v>
      </c>
      <c r="P3608" s="13">
        <f t="shared" si="762"/>
        <v>390.14</v>
      </c>
      <c r="Q3608" s="13" t="str">
        <f t="shared" si="763"/>
        <v>Normal</v>
      </c>
      <c r="S3608" s="21"/>
    </row>
    <row r="3609" customHeight="1" spans="1:19">
      <c r="A3609" s="2" t="s">
        <v>5519</v>
      </c>
      <c r="B3609" s="28">
        <v>45842</v>
      </c>
      <c r="C3609" s="2" t="s">
        <v>2945</v>
      </c>
      <c r="D3609" s="2" t="str">
        <f t="array" ref="D3609">_xlfn.XLOOKUP(C3609,Customers!A:A,Customers!B:B)</f>
        <v>Customer 1014</v>
      </c>
      <c r="E3609" s="2" t="s">
        <v>776</v>
      </c>
      <c r="F3609" s="2" t="str">
        <f t="array" ref="F3609">_xlfn.XLOOKUP(E3609,Restaurants!A:A,Restaurants!B:B)</f>
        <v>Restaurant 069</v>
      </c>
      <c r="G3609" s="2" t="s">
        <v>207</v>
      </c>
      <c r="H3609" s="2" t="str">
        <f t="array" ref="H3609">_xlfn.XLOOKUP(G3609,Food_Menu!A:A,Food_Menu!B:B)</f>
        <v>Food Item 0079</v>
      </c>
      <c r="I3609" s="2">
        <f t="array" ref="I3609">_xlfn.XLOOKUP(G3609,Food_Menu!A:A,Food_Menu!D:D)</f>
        <v>193.41</v>
      </c>
      <c r="J3609" s="2" t="s">
        <v>112</v>
      </c>
      <c r="K3609" s="2" t="str">
        <f t="array" ref="K3609">_xlfn.XLOOKUP(J3609,Delivery_Partners!A:A,Delivery_Partners!B:B)</f>
        <v>Delivery Partner 028</v>
      </c>
      <c r="L3609" s="3">
        <v>1</v>
      </c>
      <c r="M3609" s="2" t="s">
        <v>23</v>
      </c>
      <c r="N3609" s="2" t="s">
        <v>24</v>
      </c>
      <c r="O3609" s="3">
        <v>31</v>
      </c>
      <c r="P3609" s="13">
        <f t="shared" si="762"/>
        <v>193.41</v>
      </c>
      <c r="Q3609" s="13" t="str">
        <f t="shared" si="763"/>
        <v>Normal</v>
      </c>
      <c r="S3609" s="21"/>
    </row>
    <row r="3610" customHeight="1" spans="1:19">
      <c r="A3610" s="2" t="s">
        <v>5520</v>
      </c>
      <c r="B3610" s="28">
        <v>45965</v>
      </c>
      <c r="C3610" s="2" t="s">
        <v>929</v>
      </c>
      <c r="D3610" s="2" t="str">
        <f t="array" ref="D3610">_xlfn.XLOOKUP(C3610,Customers!A:A,Customers!B:B)</f>
        <v>Customer 0386</v>
      </c>
      <c r="E3610" s="2" t="s">
        <v>702</v>
      </c>
      <c r="F3610" s="2" t="str">
        <f t="array" ref="F3610">_xlfn.XLOOKUP(E3610,Restaurants!A:A,Restaurants!B:B)</f>
        <v>Restaurant 025</v>
      </c>
      <c r="G3610" s="2" t="s">
        <v>1860</v>
      </c>
      <c r="H3610" s="2" t="str">
        <f t="array" ref="H3610">_xlfn.XLOOKUP(G3610,Food_Menu!A:A,Food_Menu!B:B)</f>
        <v>Food Item 0151</v>
      </c>
      <c r="I3610" s="2">
        <f t="array" ref="I3610">_xlfn.XLOOKUP(G3610,Food_Menu!A:A,Food_Menu!D:D)</f>
        <v>500.58</v>
      </c>
      <c r="J3610" s="2" t="s">
        <v>707</v>
      </c>
      <c r="K3610" s="2" t="str">
        <f t="array" ref="K3610">_xlfn.XLOOKUP(J3610,Delivery_Partners!A:A,Delivery_Partners!B:B)</f>
        <v>Delivery Partner 171</v>
      </c>
      <c r="L3610" s="3">
        <v>1</v>
      </c>
      <c r="M3610" s="2" t="s">
        <v>23</v>
      </c>
      <c r="N3610" s="2" t="s">
        <v>74</v>
      </c>
      <c r="O3610" s="3">
        <v>47</v>
      </c>
      <c r="P3610" s="13">
        <f t="shared" si="762"/>
        <v>500.58</v>
      </c>
      <c r="Q3610" s="13" t="str">
        <f t="shared" si="763"/>
        <v>Normal</v>
      </c>
      <c r="S3610" s="21"/>
    </row>
    <row r="3611" customHeight="1" spans="1:19">
      <c r="A3611" s="2" t="s">
        <v>5521</v>
      </c>
      <c r="B3611" s="28">
        <v>45662</v>
      </c>
      <c r="C3611" s="2" t="s">
        <v>2804</v>
      </c>
      <c r="D3611" s="2" t="str">
        <f t="array" ref="D3611">_xlfn.XLOOKUP(C3611,Customers!A:A,Customers!B:B)</f>
        <v>Customer 0669</v>
      </c>
      <c r="E3611" s="2" t="s">
        <v>634</v>
      </c>
      <c r="F3611" s="2" t="str">
        <f t="array" ref="F3611">_xlfn.XLOOKUP(E3611,Restaurants!A:A,Restaurants!B:B)</f>
        <v>Restaurant 087</v>
      </c>
      <c r="G3611" s="2" t="s">
        <v>322</v>
      </c>
      <c r="H3611" s="2" t="str">
        <f t="array" ref="H3611">_xlfn.XLOOKUP(G3611,Food_Menu!A:A,Food_Menu!B:B)</f>
        <v>Food Item 0213</v>
      </c>
      <c r="I3611" s="2">
        <f t="array" ref="I3611">_xlfn.XLOOKUP(G3611,Food_Menu!A:A,Food_Menu!D:D)</f>
        <v>568.2</v>
      </c>
      <c r="J3611" s="2" t="s">
        <v>651</v>
      </c>
      <c r="K3611" s="2" t="str">
        <f t="array" ref="K3611">_xlfn.XLOOKUP(J3611,Delivery_Partners!A:A,Delivery_Partners!B:B)</f>
        <v>Delivery Partner 036</v>
      </c>
      <c r="L3611" s="3">
        <v>1</v>
      </c>
      <c r="M3611" s="2" t="s">
        <v>23</v>
      </c>
      <c r="N3611" s="2" t="s">
        <v>55</v>
      </c>
      <c r="O3611" s="3">
        <v>32</v>
      </c>
      <c r="P3611" s="13">
        <f t="shared" si="762"/>
        <v>568.2</v>
      </c>
      <c r="Q3611" s="13" t="str">
        <f t="shared" si="763"/>
        <v>Normal</v>
      </c>
      <c r="S3611" s="21"/>
    </row>
    <row r="3612" customHeight="1" spans="1:19">
      <c r="A3612" s="2" t="s">
        <v>5522</v>
      </c>
      <c r="B3612" s="28">
        <v>45699</v>
      </c>
      <c r="C3612" s="2" t="s">
        <v>2659</v>
      </c>
      <c r="D3612" s="2" t="str">
        <f t="array" ref="D3612">_xlfn.XLOOKUP(C3612,Customers!A:A,Customers!B:B)</f>
        <v>Customer 0317</v>
      </c>
      <c r="E3612" s="2" t="s">
        <v>446</v>
      </c>
      <c r="F3612" s="2" t="str">
        <f t="array" ref="F3612">_xlfn.XLOOKUP(E3612,Restaurants!A:A,Restaurants!B:B)</f>
        <v>Restaurant 078</v>
      </c>
      <c r="G3612" s="2" t="s">
        <v>276</v>
      </c>
      <c r="H3612" s="2" t="str">
        <f t="array" ref="H3612">_xlfn.XLOOKUP(G3612,Food_Menu!A:A,Food_Menu!B:B)</f>
        <v>Food Item 0145</v>
      </c>
      <c r="I3612" s="2">
        <f t="array" ref="I3612">_xlfn.XLOOKUP(G3612,Food_Menu!A:A,Food_Menu!D:D)</f>
        <v>530.68</v>
      </c>
      <c r="J3612" s="2" t="s">
        <v>927</v>
      </c>
      <c r="K3612" s="2" t="str">
        <f t="array" ref="K3612">_xlfn.XLOOKUP(J3612,Delivery_Partners!A:A,Delivery_Partners!B:B)</f>
        <v>Delivery Partner 103</v>
      </c>
      <c r="L3612" s="3">
        <v>2</v>
      </c>
      <c r="M3612" s="2" t="s">
        <v>23</v>
      </c>
      <c r="N3612" s="2" t="s">
        <v>74</v>
      </c>
      <c r="O3612" s="3">
        <v>40</v>
      </c>
      <c r="P3612" s="13">
        <f t="shared" si="762"/>
        <v>1061.36</v>
      </c>
      <c r="Q3612" s="13" t="str">
        <f t="shared" si="763"/>
        <v>Normal</v>
      </c>
      <c r="S3612" s="21"/>
    </row>
    <row r="3613" customHeight="1" spans="1:19">
      <c r="A3613" s="2" t="s">
        <v>5523</v>
      </c>
      <c r="B3613" s="28">
        <v>45661</v>
      </c>
      <c r="C3613" s="2" t="s">
        <v>186</v>
      </c>
      <c r="D3613" s="2" t="str">
        <f t="array" ref="D3613">_xlfn.XLOOKUP(C3613,Customers!A:A,Customers!B:B)</f>
        <v>Customer 0253</v>
      </c>
      <c r="E3613" s="2" t="s">
        <v>797</v>
      </c>
      <c r="F3613" s="2" t="str">
        <f t="array" ref="F3613">_xlfn.XLOOKUP(E3613,Restaurants!A:A,Restaurants!B:B)</f>
        <v>Restaurant 058</v>
      </c>
      <c r="G3613" s="2" t="s">
        <v>225</v>
      </c>
      <c r="H3613" s="2" t="str">
        <f t="array" ref="H3613">_xlfn.XLOOKUP(G3613,Food_Menu!A:A,Food_Menu!B:B)</f>
        <v>Food Item 0039</v>
      </c>
      <c r="I3613" s="2">
        <f t="array" ref="I3613">_xlfn.XLOOKUP(G3613,Food_Menu!A:A,Food_Menu!D:D)</f>
        <v>557.2</v>
      </c>
      <c r="J3613" s="2" t="s">
        <v>85</v>
      </c>
      <c r="K3613" s="2" t="str">
        <f t="array" ref="K3613">_xlfn.XLOOKUP(J3613,Delivery_Partners!A:A,Delivery_Partners!B:B)</f>
        <v>Delivery Partner 019</v>
      </c>
      <c r="L3613" s="3">
        <v>1</v>
      </c>
      <c r="M3613" s="2" t="s">
        <v>23</v>
      </c>
      <c r="N3613" s="2" t="s">
        <v>42</v>
      </c>
      <c r="O3613" s="3">
        <v>15</v>
      </c>
      <c r="P3613" s="13">
        <f t="shared" si="762"/>
        <v>557.2</v>
      </c>
      <c r="Q3613" s="13" t="str">
        <f t="shared" si="763"/>
        <v>Fast</v>
      </c>
      <c r="S3613" s="21"/>
    </row>
    <row r="3614" hidden="1" customHeight="1" spans="1:19">
      <c r="A3614" s="2" t="s">
        <v>5524</v>
      </c>
      <c r="B3614" s="28">
        <v>45934</v>
      </c>
      <c r="C3614" s="2" t="s">
        <v>517</v>
      </c>
      <c r="D3614" s="2" t="str">
        <f t="array" ref="D3614">_xlfn.XLOOKUP(C3614,Customers!A:A,Customers!B:B)</f>
        <v>Customer 0376</v>
      </c>
      <c r="E3614" s="2" t="s">
        <v>1224</v>
      </c>
      <c r="F3614" s="2" t="str">
        <f t="array" ref="F3614">_xlfn.XLOOKUP(E3614,Restaurants!A:A,Restaurants!B:B)</f>
        <v>Restaurant 055</v>
      </c>
      <c r="G3614" s="2" t="s">
        <v>1073</v>
      </c>
      <c r="H3614" s="2" t="str">
        <f t="array" ref="H3614">_xlfn.XLOOKUP(G3614,Food_Menu!A:A,Food_Menu!B:B)</f>
        <v>Food Item 0080</v>
      </c>
      <c r="I3614" s="2"/>
      <c r="J3614" s="2" t="s">
        <v>139</v>
      </c>
      <c r="K3614" s="2" t="str">
        <f t="array" ref="K3614">_xlfn.XLOOKUP(J3614,Delivery_Partners!A:A,Delivery_Partners!B:B)</f>
        <v>Delivery Partner 109</v>
      </c>
      <c r="L3614" s="3">
        <v>1</v>
      </c>
      <c r="M3614" s="2" t="s">
        <v>101</v>
      </c>
      <c r="N3614" s="2" t="s">
        <v>42</v>
      </c>
      <c r="O3614" s="2"/>
    </row>
    <row r="3615" customHeight="1" spans="1:19">
      <c r="A3615" s="2" t="s">
        <v>5525</v>
      </c>
      <c r="B3615" s="29" t="s">
        <v>490</v>
      </c>
      <c r="C3615" s="2" t="s">
        <v>1968</v>
      </c>
      <c r="D3615" s="2" t="str">
        <f t="array" ref="D3615">_xlfn.XLOOKUP(C3615,Customers!A:A,Customers!B:B)</f>
        <v>Customer 0883</v>
      </c>
      <c r="E3615" s="2" t="s">
        <v>566</v>
      </c>
      <c r="F3615" s="2" t="str">
        <f t="array" ref="F3615">_xlfn.XLOOKUP(E3615,Restaurants!A:A,Restaurants!B:B)</f>
        <v>Restaurant 072</v>
      </c>
      <c r="G3615" s="2" t="s">
        <v>106</v>
      </c>
      <c r="H3615" s="2" t="str">
        <f t="array" ref="H3615">_xlfn.XLOOKUP(G3615,Food_Menu!A:A,Food_Menu!B:B)</f>
        <v>Food Item 0067</v>
      </c>
      <c r="I3615" s="2">
        <f t="array" ref="I3615">_xlfn.XLOOKUP(G3615,Food_Menu!A:A,Food_Menu!D:D)</f>
        <v>575.59</v>
      </c>
      <c r="J3615" s="2" t="s">
        <v>118</v>
      </c>
      <c r="K3615" s="2" t="str">
        <f t="array" ref="K3615">_xlfn.XLOOKUP(J3615,Delivery_Partners!A:A,Delivery_Partners!B:B)</f>
        <v>Delivery Partner 176</v>
      </c>
      <c r="L3615" s="3">
        <v>1</v>
      </c>
      <c r="M3615" s="2" t="s">
        <v>23</v>
      </c>
      <c r="N3615" s="2" t="s">
        <v>24</v>
      </c>
      <c r="O3615" s="3">
        <v>32</v>
      </c>
      <c r="P3615" s="13">
        <f>I3615*L3615</f>
        <v>575.59</v>
      </c>
      <c r="Q3615" s="13" t="str">
        <f>IF(O3615="","Not Delivered",IF(O3615&lt;=30,"Fast",IF(O3615&lt;=60,"Normal","Slow")))</f>
        <v>Normal</v>
      </c>
      <c r="S3615" s="21"/>
    </row>
    <row r="3616" hidden="1" customHeight="1" spans="1:19">
      <c r="A3616" s="2" t="s">
        <v>5526</v>
      </c>
      <c r="B3616" s="29" t="s">
        <v>594</v>
      </c>
      <c r="C3616" s="2" t="s">
        <v>1613</v>
      </c>
      <c r="D3616" s="2" t="str">
        <f t="array" ref="D3616">_xlfn.XLOOKUP(C3616,Customers!A:A,Customers!B:B)</f>
        <v>Customer 0526</v>
      </c>
      <c r="E3616" s="2" t="s">
        <v>293</v>
      </c>
      <c r="F3616" s="2" t="str">
        <f t="array" ref="F3616">_xlfn.XLOOKUP(E3616,Restaurants!A:A,Restaurants!B:B)</f>
        <v>Restaurant 057</v>
      </c>
      <c r="G3616" s="2" t="s">
        <v>1025</v>
      </c>
      <c r="H3616" s="2" t="str">
        <f t="array" ref="H3616">_xlfn.XLOOKUP(G3616,Food_Menu!A:A,Food_Menu!B:B)</f>
        <v>Food Item 0047</v>
      </c>
      <c r="I3616" s="2"/>
      <c r="J3616" s="2" t="s">
        <v>443</v>
      </c>
      <c r="K3616" s="2" t="str">
        <f t="array" ref="K3616">_xlfn.XLOOKUP(J3616,Delivery_Partners!A:A,Delivery_Partners!B:B)</f>
        <v>Delivery Partner 083</v>
      </c>
      <c r="L3616" s="3">
        <v>1</v>
      </c>
      <c r="M3616" s="2" t="s">
        <v>101</v>
      </c>
      <c r="N3616" s="2" t="s">
        <v>24</v>
      </c>
      <c r="O3616" s="2"/>
    </row>
    <row r="3617" customHeight="1" spans="1:19">
      <c r="A3617" s="2" t="s">
        <v>5527</v>
      </c>
      <c r="B3617" s="28">
        <v>45964</v>
      </c>
      <c r="C3617" s="2" t="s">
        <v>716</v>
      </c>
      <c r="D3617" s="2" t="str">
        <f t="array" ref="D3617">_xlfn.XLOOKUP(C3617,Customers!A:A,Customers!B:B)</f>
        <v>Customer 0818</v>
      </c>
      <c r="E3617" s="2" t="s">
        <v>795</v>
      </c>
      <c r="F3617" s="2" t="str">
        <f t="array" ref="F3617">_xlfn.XLOOKUP(E3617,Restaurants!A:A,Restaurants!B:B)</f>
        <v>Restaurant 117</v>
      </c>
      <c r="G3617" s="2" t="s">
        <v>785</v>
      </c>
      <c r="H3617" s="2" t="str">
        <f t="array" ref="H3617">_xlfn.XLOOKUP(G3617,Food_Menu!A:A,Food_Menu!B:B)</f>
        <v>Food Item 0218</v>
      </c>
      <c r="I3617" s="2">
        <f t="array" ref="I3617">_xlfn.XLOOKUP(G3617,Food_Menu!A:A,Food_Menu!D:D)</f>
        <v>579.55</v>
      </c>
      <c r="J3617" s="2" t="s">
        <v>427</v>
      </c>
      <c r="K3617" s="2" t="str">
        <f t="array" ref="K3617">_xlfn.XLOOKUP(J3617,Delivery_Partners!A:A,Delivery_Partners!B:B)</f>
        <v>Delivery Partner 023</v>
      </c>
      <c r="L3617" s="3">
        <v>3</v>
      </c>
      <c r="M3617" s="2" t="s">
        <v>23</v>
      </c>
      <c r="N3617" s="2" t="s">
        <v>24</v>
      </c>
      <c r="O3617" s="3">
        <v>46</v>
      </c>
      <c r="P3617" s="13">
        <f t="shared" ref="P3617:P3623" si="764">I3617*L3617</f>
        <v>1738.65</v>
      </c>
      <c r="Q3617" s="13" t="str">
        <f t="shared" ref="Q3617:Q3623" si="765">IF(O3617="","Not Delivered",IF(O3617&lt;=30,"Fast",IF(O3617&lt;=60,"Normal","Slow")))</f>
        <v>Normal</v>
      </c>
      <c r="S3617" s="21"/>
    </row>
    <row r="3618" customHeight="1" spans="1:19">
      <c r="A3618" s="2" t="s">
        <v>5528</v>
      </c>
      <c r="B3618" s="29" t="s">
        <v>1198</v>
      </c>
      <c r="C3618" s="2" t="s">
        <v>4135</v>
      </c>
      <c r="D3618" s="2" t="str">
        <f t="array" ref="D3618">_xlfn.XLOOKUP(C3618,Customers!A:A,Customers!B:B)</f>
        <v>Customer 0830</v>
      </c>
      <c r="E3618" s="2" t="s">
        <v>506</v>
      </c>
      <c r="F3618" s="2" t="str">
        <f t="array" ref="F3618">_xlfn.XLOOKUP(E3618,Restaurants!A:A,Restaurants!B:B)</f>
        <v>Restaurant 005</v>
      </c>
      <c r="G3618" s="2" t="s">
        <v>276</v>
      </c>
      <c r="H3618" s="2" t="str">
        <f t="array" ref="H3618">_xlfn.XLOOKUP(G3618,Food_Menu!A:A,Food_Menu!B:B)</f>
        <v>Food Item 0145</v>
      </c>
      <c r="I3618" s="2">
        <f t="array" ref="I3618">_xlfn.XLOOKUP(G3618,Food_Menu!A:A,Food_Menu!D:D)</f>
        <v>530.68</v>
      </c>
      <c r="J3618" s="2" t="s">
        <v>909</v>
      </c>
      <c r="K3618" s="2" t="str">
        <f t="array" ref="K3618">_xlfn.XLOOKUP(J3618,Delivery_Partners!A:A,Delivery_Partners!B:B)</f>
        <v>Delivery Partner 005</v>
      </c>
      <c r="L3618" s="3">
        <v>2</v>
      </c>
      <c r="M3618" s="2" t="s">
        <v>23</v>
      </c>
      <c r="N3618" s="2" t="s">
        <v>24</v>
      </c>
      <c r="O3618" s="3">
        <v>33</v>
      </c>
      <c r="P3618" s="13">
        <f t="shared" si="764"/>
        <v>1061.36</v>
      </c>
      <c r="Q3618" s="13" t="str">
        <f t="shared" si="765"/>
        <v>Normal</v>
      </c>
      <c r="S3618" s="21"/>
    </row>
    <row r="3619" customHeight="1" spans="1:19">
      <c r="A3619" s="2" t="s">
        <v>5529</v>
      </c>
      <c r="B3619" s="28">
        <v>45872</v>
      </c>
      <c r="C3619" s="2" t="s">
        <v>1602</v>
      </c>
      <c r="D3619" s="2" t="str">
        <f t="array" ref="D3619">_xlfn.XLOOKUP(C3619,Customers!A:A,Customers!B:B)</f>
        <v>Customer 0435</v>
      </c>
      <c r="E3619" s="2" t="s">
        <v>488</v>
      </c>
      <c r="F3619" s="2" t="str">
        <f t="array" ref="F3619">_xlfn.XLOOKUP(E3619,Restaurants!A:A,Restaurants!B:B)</f>
        <v>Restaurant 031</v>
      </c>
      <c r="G3619" s="2" t="s">
        <v>762</v>
      </c>
      <c r="H3619" s="2" t="str">
        <f t="array" ref="H3619">_xlfn.XLOOKUP(G3619,Food_Menu!A:A,Food_Menu!B:B)</f>
        <v>Food Item 0106</v>
      </c>
      <c r="I3619" s="2">
        <f t="array" ref="I3619">_xlfn.XLOOKUP(G3619,Food_Menu!A:A,Food_Menu!D:D)</f>
        <v>115.23</v>
      </c>
      <c r="J3619" s="2" t="s">
        <v>1325</v>
      </c>
      <c r="K3619" s="2" t="str">
        <f t="array" ref="K3619">_xlfn.XLOOKUP(J3619,Delivery_Partners!A:A,Delivery_Partners!B:B)</f>
        <v>Delivery Partner 137</v>
      </c>
      <c r="L3619" s="3">
        <v>1</v>
      </c>
      <c r="M3619" s="2" t="s">
        <v>23</v>
      </c>
      <c r="N3619" s="2" t="s">
        <v>24</v>
      </c>
      <c r="O3619" s="3">
        <v>38</v>
      </c>
      <c r="P3619" s="13">
        <f t="shared" si="764"/>
        <v>115.23</v>
      </c>
      <c r="Q3619" s="13" t="str">
        <f t="shared" si="765"/>
        <v>Normal</v>
      </c>
      <c r="S3619" s="21"/>
    </row>
    <row r="3620" customHeight="1" spans="1:19">
      <c r="A3620" s="2" t="s">
        <v>5530</v>
      </c>
      <c r="B3620" s="28">
        <v>45660</v>
      </c>
      <c r="C3620" s="2" t="s">
        <v>1714</v>
      </c>
      <c r="D3620" s="2" t="str">
        <f t="array" ref="D3620">_xlfn.XLOOKUP(C3620,Customers!A:A,Customers!B:B)</f>
        <v>Customer 1147</v>
      </c>
      <c r="E3620" s="2" t="s">
        <v>860</v>
      </c>
      <c r="F3620" s="2" t="str">
        <f t="array" ref="F3620">_xlfn.XLOOKUP(E3620,Restaurants!A:A,Restaurants!B:B)</f>
        <v>Restaurant 103</v>
      </c>
      <c r="G3620" s="2" t="s">
        <v>1192</v>
      </c>
      <c r="H3620" s="2" t="str">
        <f t="array" ref="H3620">_xlfn.XLOOKUP(G3620,Food_Menu!A:A,Food_Menu!B:B)</f>
        <v>Food Item 0097</v>
      </c>
      <c r="I3620" s="2">
        <f t="array" ref="I3620">_xlfn.XLOOKUP(G3620,Food_Menu!A:A,Food_Menu!D:D)</f>
        <v>584.54</v>
      </c>
      <c r="J3620" s="2" t="s">
        <v>85</v>
      </c>
      <c r="K3620" s="2" t="str">
        <f t="array" ref="K3620">_xlfn.XLOOKUP(J3620,Delivery_Partners!A:A,Delivery_Partners!B:B)</f>
        <v>Delivery Partner 019</v>
      </c>
      <c r="L3620" s="3">
        <v>2</v>
      </c>
      <c r="M3620" s="2" t="s">
        <v>23</v>
      </c>
      <c r="N3620" s="2" t="s">
        <v>24</v>
      </c>
      <c r="O3620" s="3">
        <v>44</v>
      </c>
      <c r="P3620" s="13">
        <f t="shared" si="764"/>
        <v>1169.08</v>
      </c>
      <c r="Q3620" s="13" t="str">
        <f t="shared" si="765"/>
        <v>Normal</v>
      </c>
      <c r="S3620" s="21"/>
    </row>
    <row r="3621" customHeight="1" spans="1:19">
      <c r="A3621" s="2" t="s">
        <v>5531</v>
      </c>
      <c r="B3621" s="28">
        <v>45997</v>
      </c>
      <c r="C3621" s="2" t="s">
        <v>3325</v>
      </c>
      <c r="D3621" s="2" t="str">
        <f t="array" ref="D3621">_xlfn.XLOOKUP(C3621,Customers!A:A,Customers!B:B)</f>
        <v>Customer 0056</v>
      </c>
      <c r="E3621" s="2" t="s">
        <v>655</v>
      </c>
      <c r="F3621" s="2" t="str">
        <f t="array" ref="F3621">_xlfn.XLOOKUP(E3621,Restaurants!A:A,Restaurants!B:B)</f>
        <v>Restaurant 096</v>
      </c>
      <c r="G3621" s="2" t="s">
        <v>163</v>
      </c>
      <c r="H3621" s="2" t="str">
        <f t="array" ref="H3621">_xlfn.XLOOKUP(G3621,Food_Menu!A:A,Food_Menu!B:B)</f>
        <v>Food Item 0071</v>
      </c>
      <c r="I3621" s="2">
        <f t="array" ref="I3621">_xlfn.XLOOKUP(G3621,Food_Menu!A:A,Food_Menu!D:D)</f>
        <v>243.5</v>
      </c>
      <c r="J3621" s="2" t="s">
        <v>347</v>
      </c>
      <c r="K3621" s="2" t="str">
        <f t="array" ref="K3621">_xlfn.XLOOKUP(J3621,Delivery_Partners!A:A,Delivery_Partners!B:B)</f>
        <v>Delivery Partner 058</v>
      </c>
      <c r="L3621" s="3">
        <v>1</v>
      </c>
      <c r="M3621" s="2" t="s">
        <v>23</v>
      </c>
      <c r="N3621" s="2" t="s">
        <v>55</v>
      </c>
      <c r="O3621" s="3">
        <v>33</v>
      </c>
      <c r="P3621" s="13">
        <f t="shared" si="764"/>
        <v>243.5</v>
      </c>
      <c r="Q3621" s="13" t="str">
        <f t="shared" si="765"/>
        <v>Normal</v>
      </c>
      <c r="S3621" s="21"/>
    </row>
    <row r="3622" customHeight="1" spans="1:19">
      <c r="A3622" s="2" t="s">
        <v>5532</v>
      </c>
      <c r="B3622" s="28">
        <v>45939</v>
      </c>
      <c r="C3622" s="2" t="s">
        <v>1214</v>
      </c>
      <c r="D3622" s="2" t="str">
        <f t="array" ref="D3622">_xlfn.XLOOKUP(C3622,Customers!A:A,Customers!B:B)</f>
        <v>Customer 1077</v>
      </c>
      <c r="E3622" s="2" t="s">
        <v>1060</v>
      </c>
      <c r="F3622" s="2" t="str">
        <f t="array" ref="F3622">_xlfn.XLOOKUP(E3622,Restaurants!A:A,Restaurants!B:B)</f>
        <v>Restaurant 042</v>
      </c>
      <c r="G3622" s="2" t="s">
        <v>617</v>
      </c>
      <c r="H3622" s="2" t="str">
        <f t="array" ref="H3622">_xlfn.XLOOKUP(G3622,Food_Menu!A:A,Food_Menu!B:B)</f>
        <v>Food Item 0092</v>
      </c>
      <c r="I3622" s="2">
        <f t="array" ref="I3622">_xlfn.XLOOKUP(G3622,Food_Menu!A:A,Food_Menu!D:D)</f>
        <v>238.18</v>
      </c>
      <c r="J3622" s="2" t="s">
        <v>241</v>
      </c>
      <c r="K3622" s="2" t="str">
        <f t="array" ref="K3622">_xlfn.XLOOKUP(J3622,Delivery_Partners!A:A,Delivery_Partners!B:B)</f>
        <v>Delivery Partner 152</v>
      </c>
      <c r="L3622" s="3">
        <v>1</v>
      </c>
      <c r="M3622" s="2" t="s">
        <v>23</v>
      </c>
      <c r="N3622" s="2" t="s">
        <v>24</v>
      </c>
      <c r="O3622" s="3">
        <v>42</v>
      </c>
      <c r="P3622" s="13">
        <f t="shared" si="764"/>
        <v>238.18</v>
      </c>
      <c r="Q3622" s="13" t="str">
        <f t="shared" si="765"/>
        <v>Normal</v>
      </c>
      <c r="S3622" s="21"/>
    </row>
    <row r="3623" customHeight="1" spans="1:19">
      <c r="A3623" s="2" t="s">
        <v>5533</v>
      </c>
      <c r="B3623" s="28">
        <v>45964</v>
      </c>
      <c r="C3623" s="2" t="s">
        <v>851</v>
      </c>
      <c r="D3623" s="2" t="str">
        <f t="array" ref="D3623">_xlfn.XLOOKUP(C3623,Customers!A:A,Customers!B:B)</f>
        <v>Customer 0010</v>
      </c>
      <c r="E3623" s="2" t="s">
        <v>249</v>
      </c>
      <c r="F3623" s="2" t="str">
        <f t="array" ref="F3623">_xlfn.XLOOKUP(E3623,Restaurants!A:A,Restaurants!B:B)</f>
        <v>Restaurant 061</v>
      </c>
      <c r="G3623" s="2" t="s">
        <v>754</v>
      </c>
      <c r="H3623" s="2" t="str">
        <f t="array" ref="H3623">_xlfn.XLOOKUP(G3623,Food_Menu!A:A,Food_Menu!B:B)</f>
        <v>Food Item 0140</v>
      </c>
      <c r="I3623" s="2">
        <f t="array" ref="I3623">_xlfn.XLOOKUP(G3623,Food_Menu!A:A,Food_Menu!D:D)</f>
        <v>408.22</v>
      </c>
      <c r="J3623" s="2" t="s">
        <v>640</v>
      </c>
      <c r="K3623" s="2" t="str">
        <f t="array" ref="K3623">_xlfn.XLOOKUP(J3623,Delivery_Partners!A:A,Delivery_Partners!B:B)</f>
        <v>Delivery Partner 097</v>
      </c>
      <c r="L3623" s="3">
        <v>1</v>
      </c>
      <c r="M3623" s="2" t="s">
        <v>23</v>
      </c>
      <c r="N3623" s="2" t="s">
        <v>55</v>
      </c>
      <c r="O3623" s="3">
        <v>21</v>
      </c>
      <c r="P3623" s="13">
        <f t="shared" si="764"/>
        <v>408.22</v>
      </c>
      <c r="Q3623" s="13" t="str">
        <f t="shared" si="765"/>
        <v>Fast</v>
      </c>
      <c r="S3623" s="21"/>
    </row>
    <row r="3624" hidden="1" customHeight="1" spans="1:19">
      <c r="A3624" s="2" t="s">
        <v>5534</v>
      </c>
      <c r="B3624" s="28">
        <v>45698</v>
      </c>
      <c r="C3624" s="2" t="s">
        <v>4035</v>
      </c>
      <c r="D3624" s="2" t="str">
        <f t="array" ref="D3624">_xlfn.XLOOKUP(C3624,Customers!A:A,Customers!B:B)</f>
        <v>Customer 0459</v>
      </c>
      <c r="E3624" s="2" t="s">
        <v>819</v>
      </c>
      <c r="F3624" s="2" t="str">
        <f t="array" ref="F3624">_xlfn.XLOOKUP(E3624,Restaurants!A:A,Restaurants!B:B)</f>
        <v>Restaurant 004</v>
      </c>
      <c r="G3624" s="2" t="s">
        <v>53</v>
      </c>
      <c r="H3624" s="2" t="str">
        <f t="array" ref="H3624">_xlfn.XLOOKUP(G3624,Food_Menu!A:A,Food_Menu!B:B)</f>
        <v>Food Item 0205</v>
      </c>
      <c r="I3624" s="2"/>
      <c r="J3624" s="2" t="s">
        <v>1698</v>
      </c>
      <c r="K3624" s="2" t="str">
        <f t="array" ref="K3624">_xlfn.XLOOKUP(J3624,Delivery_Partners!A:A,Delivery_Partners!B:B)</f>
        <v>Delivery Partner 158</v>
      </c>
      <c r="L3624" s="3">
        <v>2</v>
      </c>
      <c r="M3624" s="2" t="s">
        <v>101</v>
      </c>
      <c r="N3624" s="2" t="s">
        <v>24</v>
      </c>
      <c r="O3624" s="2"/>
    </row>
    <row r="3625" customHeight="1" spans="1:19">
      <c r="A3625" s="2" t="s">
        <v>5535</v>
      </c>
      <c r="B3625" s="29" t="s">
        <v>629</v>
      </c>
      <c r="C3625" s="2" t="s">
        <v>686</v>
      </c>
      <c r="D3625" s="2" t="str">
        <f t="array" ref="D3625">_xlfn.XLOOKUP(C3625,Customers!A:A,Customers!B:B)</f>
        <v>Customer 0991</v>
      </c>
      <c r="E3625" s="2" t="s">
        <v>451</v>
      </c>
      <c r="F3625" s="2" t="str">
        <f t="array" ref="F3625">_xlfn.XLOOKUP(E3625,Restaurants!A:A,Restaurants!B:B)</f>
        <v>Restaurant 022</v>
      </c>
      <c r="G3625" s="2" t="s">
        <v>748</v>
      </c>
      <c r="H3625" s="2" t="str">
        <f t="array" ref="H3625">_xlfn.XLOOKUP(G3625,Food_Menu!A:A,Food_Menu!B:B)</f>
        <v>Food Item 0110</v>
      </c>
      <c r="I3625" s="2">
        <f t="array" ref="I3625">_xlfn.XLOOKUP(G3625,Food_Menu!A:A,Food_Menu!D:D)</f>
        <v>384.6</v>
      </c>
      <c r="J3625" s="2" t="s">
        <v>1698</v>
      </c>
      <c r="K3625" s="2" t="str">
        <f t="array" ref="K3625">_xlfn.XLOOKUP(J3625,Delivery_Partners!A:A,Delivery_Partners!B:B)</f>
        <v>Delivery Partner 158</v>
      </c>
      <c r="L3625" s="3">
        <v>2</v>
      </c>
      <c r="M3625" s="2" t="s">
        <v>23</v>
      </c>
      <c r="N3625" s="2" t="s">
        <v>24</v>
      </c>
      <c r="O3625" s="3">
        <v>29</v>
      </c>
      <c r="P3625" s="13">
        <f t="shared" ref="P3625:P3626" si="766">I3625*L3625</f>
        <v>769.2</v>
      </c>
      <c r="Q3625" s="13" t="str">
        <f t="shared" ref="Q3625:Q3626" si="767">IF(O3625="","Not Delivered",IF(O3625&lt;=30,"Fast",IF(O3625&lt;=60,"Normal","Slow")))</f>
        <v>Fast</v>
      </c>
      <c r="S3625" s="21"/>
    </row>
    <row r="3626" customHeight="1" spans="1:19">
      <c r="A3626" s="2" t="s">
        <v>5536</v>
      </c>
      <c r="B3626" s="29" t="s">
        <v>2755</v>
      </c>
      <c r="C3626" s="2" t="s">
        <v>88</v>
      </c>
      <c r="D3626" s="2" t="str">
        <f t="array" ref="D3626">_xlfn.XLOOKUP(C3626,Customers!A:A,Customers!B:B)</f>
        <v>Customer 0822</v>
      </c>
      <c r="E3626" s="2" t="s">
        <v>152</v>
      </c>
      <c r="F3626" s="2" t="str">
        <f t="array" ref="F3626">_xlfn.XLOOKUP(E3626,Restaurants!A:A,Restaurants!B:B)</f>
        <v>Restaurant 114</v>
      </c>
      <c r="G3626" s="2" t="s">
        <v>1498</v>
      </c>
      <c r="H3626" s="2" t="str">
        <f t="array" ref="H3626">_xlfn.XLOOKUP(G3626,Food_Menu!A:A,Food_Menu!B:B)</f>
        <v>Food Item 0041</v>
      </c>
      <c r="I3626" s="2">
        <f t="array" ref="I3626">_xlfn.XLOOKUP(G3626,Food_Menu!A:A,Food_Menu!D:D)</f>
        <v>514.31</v>
      </c>
      <c r="J3626" s="2" t="s">
        <v>988</v>
      </c>
      <c r="K3626" s="2" t="str">
        <f t="array" ref="K3626">_xlfn.XLOOKUP(J3626,Delivery_Partners!A:A,Delivery_Partners!B:B)</f>
        <v>Delivery Partner 120</v>
      </c>
      <c r="L3626" s="3">
        <v>1</v>
      </c>
      <c r="M3626" s="2" t="s">
        <v>23</v>
      </c>
      <c r="N3626" s="2" t="s">
        <v>24</v>
      </c>
      <c r="O3626" s="3">
        <v>44</v>
      </c>
      <c r="P3626" s="13">
        <f t="shared" si="766"/>
        <v>514.31</v>
      </c>
      <c r="Q3626" s="13" t="str">
        <f t="shared" si="767"/>
        <v>Normal</v>
      </c>
      <c r="S3626" s="21"/>
    </row>
    <row r="3627" hidden="1" customHeight="1" spans="1:19">
      <c r="A3627" s="2" t="s">
        <v>5537</v>
      </c>
      <c r="B3627" s="28">
        <v>45749</v>
      </c>
      <c r="C3627" s="2" t="s">
        <v>929</v>
      </c>
      <c r="D3627" s="2" t="str">
        <f t="array" ref="D3627">_xlfn.XLOOKUP(C3627,Customers!A:A,Customers!B:B)</f>
        <v>Customer 0386</v>
      </c>
      <c r="E3627" s="2" t="s">
        <v>446</v>
      </c>
      <c r="F3627" s="2" t="str">
        <f t="array" ref="F3627">_xlfn.XLOOKUP(E3627,Restaurants!A:A,Restaurants!B:B)</f>
        <v>Restaurant 078</v>
      </c>
      <c r="G3627" s="2" t="s">
        <v>84</v>
      </c>
      <c r="H3627" s="2" t="str">
        <f t="array" ref="H3627">_xlfn.XLOOKUP(G3627,Food_Menu!A:A,Food_Menu!B:B)</f>
        <v>Food Item 0211</v>
      </c>
      <c r="I3627" s="2"/>
      <c r="J3627" s="2" t="s">
        <v>534</v>
      </c>
      <c r="K3627" s="2" t="str">
        <f t="array" ref="K3627">_xlfn.XLOOKUP(J3627,Delivery_Partners!A:A,Delivery_Partners!B:B)</f>
        <v>Delivery Partner 169</v>
      </c>
      <c r="L3627" s="3">
        <v>2</v>
      </c>
      <c r="M3627" s="2" t="s">
        <v>189</v>
      </c>
      <c r="N3627" s="2" t="s">
        <v>55</v>
      </c>
      <c r="O3627" s="2"/>
    </row>
    <row r="3628" customHeight="1" spans="1:19">
      <c r="A3628" s="2" t="s">
        <v>5538</v>
      </c>
      <c r="B3628" s="29" t="s">
        <v>1841</v>
      </c>
      <c r="C3628" s="2" t="s">
        <v>2307</v>
      </c>
      <c r="D3628" s="2" t="str">
        <f t="array" ref="D3628">_xlfn.XLOOKUP(C3628,Customers!A:A,Customers!B:B)</f>
        <v>Customer 1063</v>
      </c>
      <c r="E3628" s="2" t="s">
        <v>506</v>
      </c>
      <c r="F3628" s="2" t="str">
        <f t="array" ref="F3628">_xlfn.XLOOKUP(E3628,Restaurants!A:A,Restaurants!B:B)</f>
        <v>Restaurant 005</v>
      </c>
      <c r="G3628" s="2" t="s">
        <v>373</v>
      </c>
      <c r="H3628" s="2" t="str">
        <f t="array" ref="H3628">_xlfn.XLOOKUP(G3628,Food_Menu!A:A,Food_Menu!B:B)</f>
        <v>Food Item 0070</v>
      </c>
      <c r="I3628" s="2">
        <f t="array" ref="I3628">_xlfn.XLOOKUP(G3628,Food_Menu!A:A,Food_Menu!D:D)</f>
        <v>329.84</v>
      </c>
      <c r="J3628" s="2" t="s">
        <v>663</v>
      </c>
      <c r="K3628" s="2" t="str">
        <f t="array" ref="K3628">_xlfn.XLOOKUP(J3628,Delivery_Partners!A:A,Delivery_Partners!B:B)</f>
        <v>Delivery Partner 007</v>
      </c>
      <c r="L3628" s="3">
        <v>1</v>
      </c>
      <c r="M3628" s="2" t="s">
        <v>23</v>
      </c>
      <c r="N3628" s="2" t="s">
        <v>42</v>
      </c>
      <c r="O3628" s="3">
        <v>43</v>
      </c>
      <c r="P3628" s="13">
        <f t="shared" ref="P3628:P3640" si="768">I3628*L3628</f>
        <v>329.84</v>
      </c>
      <c r="Q3628" s="13" t="str">
        <f t="shared" ref="Q3628:Q3640" si="769">IF(O3628="","Not Delivered",IF(O3628&lt;=30,"Fast",IF(O3628&lt;=60,"Normal","Slow")))</f>
        <v>Normal</v>
      </c>
      <c r="S3628" s="21"/>
    </row>
    <row r="3629" customHeight="1" spans="1:19">
      <c r="A3629" s="2" t="s">
        <v>5539</v>
      </c>
      <c r="B3629" s="29" t="s">
        <v>1380</v>
      </c>
      <c r="C3629" s="2" t="s">
        <v>2731</v>
      </c>
      <c r="D3629" s="2" t="str">
        <f t="array" ref="D3629">_xlfn.XLOOKUP(C3629,Customers!A:A,Customers!B:B)</f>
        <v>Customer 0166</v>
      </c>
      <c r="E3629" s="2" t="s">
        <v>655</v>
      </c>
      <c r="F3629" s="2" t="str">
        <f t="array" ref="F3629">_xlfn.XLOOKUP(E3629,Restaurants!A:A,Restaurants!B:B)</f>
        <v>Restaurant 096</v>
      </c>
      <c r="G3629" s="2" t="s">
        <v>519</v>
      </c>
      <c r="H3629" s="2" t="str">
        <f t="array" ref="H3629">_xlfn.XLOOKUP(G3629,Food_Menu!A:A,Food_Menu!B:B)</f>
        <v>Food Item 0019</v>
      </c>
      <c r="I3629" s="2">
        <f t="array" ref="I3629">_xlfn.XLOOKUP(G3629,Food_Menu!A:A,Food_Menu!D:D)</f>
        <v>145.23</v>
      </c>
      <c r="J3629" s="2" t="s">
        <v>217</v>
      </c>
      <c r="K3629" s="2" t="str">
        <f t="array" ref="K3629">_xlfn.XLOOKUP(J3629,Delivery_Partners!A:A,Delivery_Partners!B:B)</f>
        <v>Delivery Partner 044</v>
      </c>
      <c r="L3629" s="3">
        <v>1</v>
      </c>
      <c r="M3629" s="2" t="s">
        <v>23</v>
      </c>
      <c r="N3629" s="2" t="s">
        <v>55</v>
      </c>
      <c r="O3629" s="3">
        <v>23</v>
      </c>
      <c r="P3629" s="13">
        <f t="shared" si="768"/>
        <v>145.23</v>
      </c>
      <c r="Q3629" s="13" t="str">
        <f t="shared" si="769"/>
        <v>Fast</v>
      </c>
      <c r="S3629" s="21"/>
    </row>
    <row r="3630" customHeight="1" spans="1:19">
      <c r="A3630" s="2" t="s">
        <v>5540</v>
      </c>
      <c r="B3630" s="28">
        <v>45842</v>
      </c>
      <c r="C3630" s="2" t="s">
        <v>3608</v>
      </c>
      <c r="D3630" s="2" t="str">
        <f t="array" ref="D3630">_xlfn.XLOOKUP(C3630,Customers!A:A,Customers!B:B)</f>
        <v>Customer 0805</v>
      </c>
      <c r="E3630" s="2" t="s">
        <v>1022</v>
      </c>
      <c r="F3630" s="2" t="str">
        <f t="array" ref="F3630">_xlfn.XLOOKUP(E3630,Restaurants!A:A,Restaurants!B:B)</f>
        <v>Restaurant 049</v>
      </c>
      <c r="G3630" s="2" t="s">
        <v>331</v>
      </c>
      <c r="H3630" s="2" t="str">
        <f t="array" ref="H3630">_xlfn.XLOOKUP(G3630,Food_Menu!A:A,Food_Menu!B:B)</f>
        <v>Food Item 0120</v>
      </c>
      <c r="I3630" s="2">
        <f t="array" ref="I3630">_xlfn.XLOOKUP(G3630,Food_Menu!A:A,Food_Menu!D:D)</f>
        <v>569.73</v>
      </c>
      <c r="J3630" s="2" t="s">
        <v>2409</v>
      </c>
      <c r="K3630" s="2" t="str">
        <f t="array" ref="K3630">_xlfn.XLOOKUP(J3630,Delivery_Partners!A:A,Delivery_Partners!B:B)</f>
        <v>Delivery Partner 050</v>
      </c>
      <c r="L3630" s="3">
        <v>1</v>
      </c>
      <c r="M3630" s="2" t="s">
        <v>23</v>
      </c>
      <c r="N3630" s="2" t="s">
        <v>74</v>
      </c>
      <c r="O3630" s="3">
        <v>28</v>
      </c>
      <c r="P3630" s="13">
        <f t="shared" si="768"/>
        <v>569.73</v>
      </c>
      <c r="Q3630" s="13" t="str">
        <f t="shared" si="769"/>
        <v>Fast</v>
      </c>
      <c r="S3630" s="21"/>
    </row>
    <row r="3631" customHeight="1" spans="1:19">
      <c r="A3631" s="2" t="s">
        <v>5541</v>
      </c>
      <c r="B3631" s="28">
        <v>45999</v>
      </c>
      <c r="C3631" s="2" t="s">
        <v>2958</v>
      </c>
      <c r="D3631" s="2" t="str">
        <f t="array" ref="D3631">_xlfn.XLOOKUP(C3631,Customers!A:A,Customers!B:B)</f>
        <v>Customer 0623</v>
      </c>
      <c r="E3631" s="2" t="s">
        <v>776</v>
      </c>
      <c r="F3631" s="2" t="str">
        <f t="array" ref="F3631">_xlfn.XLOOKUP(E3631,Restaurants!A:A,Restaurants!B:B)</f>
        <v>Restaurant 069</v>
      </c>
      <c r="G3631" s="2" t="s">
        <v>1600</v>
      </c>
      <c r="H3631" s="2" t="str">
        <f t="array" ref="H3631">_xlfn.XLOOKUP(G3631,Food_Menu!A:A,Food_Menu!B:B)</f>
        <v>Food Item 0174</v>
      </c>
      <c r="I3631" s="2">
        <f t="array" ref="I3631">_xlfn.XLOOKUP(G3631,Food_Menu!A:A,Food_Menu!D:D)</f>
        <v>470.05</v>
      </c>
      <c r="J3631" s="2" t="s">
        <v>688</v>
      </c>
      <c r="K3631" s="2" t="str">
        <f t="array" ref="K3631">_xlfn.XLOOKUP(J3631,Delivery_Partners!A:A,Delivery_Partners!B:B)</f>
        <v>Delivery Partner 165</v>
      </c>
      <c r="L3631" s="3">
        <v>1</v>
      </c>
      <c r="M3631" s="2" t="s">
        <v>23</v>
      </c>
      <c r="N3631" s="2" t="s">
        <v>24</v>
      </c>
      <c r="O3631" s="3">
        <v>38</v>
      </c>
      <c r="P3631" s="13">
        <f t="shared" si="768"/>
        <v>470.05</v>
      </c>
      <c r="Q3631" s="13" t="str">
        <f t="shared" si="769"/>
        <v>Normal</v>
      </c>
      <c r="S3631" s="21"/>
    </row>
    <row r="3632" customHeight="1" spans="1:19">
      <c r="A3632" s="2" t="s">
        <v>5542</v>
      </c>
      <c r="B3632" s="28">
        <v>45909</v>
      </c>
      <c r="C3632" s="2" t="s">
        <v>1195</v>
      </c>
      <c r="D3632" s="2" t="str">
        <f t="array" ref="D3632">_xlfn.XLOOKUP(C3632,Customers!A:A,Customers!B:B)</f>
        <v>Customer 0249</v>
      </c>
      <c r="E3632" s="2" t="s">
        <v>860</v>
      </c>
      <c r="F3632" s="2" t="str">
        <f t="array" ref="F3632">_xlfn.XLOOKUP(E3632,Restaurants!A:A,Restaurants!B:B)</f>
        <v>Restaurant 103</v>
      </c>
      <c r="G3632" s="2" t="s">
        <v>28</v>
      </c>
      <c r="H3632" s="2" t="str">
        <f t="array" ref="H3632">_xlfn.XLOOKUP(G3632,Food_Menu!A:A,Food_Menu!B:B)</f>
        <v>Food Item 0057</v>
      </c>
      <c r="I3632" s="2">
        <f t="array" ref="I3632">_xlfn.XLOOKUP(G3632,Food_Menu!A:A,Food_Menu!D:D)</f>
        <v>302.55</v>
      </c>
      <c r="J3632" s="2" t="s">
        <v>495</v>
      </c>
      <c r="K3632" s="2" t="str">
        <f t="array" ref="K3632">_xlfn.XLOOKUP(J3632,Delivery_Partners!A:A,Delivery_Partners!B:B)</f>
        <v>Delivery Partner 112</v>
      </c>
      <c r="L3632" s="3">
        <v>1</v>
      </c>
      <c r="M3632" s="2" t="s">
        <v>23</v>
      </c>
      <c r="N3632" s="2" t="s">
        <v>42</v>
      </c>
      <c r="O3632" s="3">
        <v>27</v>
      </c>
      <c r="P3632" s="13">
        <f t="shared" si="768"/>
        <v>302.55</v>
      </c>
      <c r="Q3632" s="13" t="str">
        <f t="shared" si="769"/>
        <v>Fast</v>
      </c>
      <c r="S3632" s="21"/>
    </row>
    <row r="3633" customHeight="1" spans="1:19">
      <c r="A3633" s="2" t="s">
        <v>5543</v>
      </c>
      <c r="B3633" s="29" t="s">
        <v>1671</v>
      </c>
      <c r="C3633" s="2" t="s">
        <v>5456</v>
      </c>
      <c r="D3633" s="2" t="str">
        <f t="array" ref="D3633">_xlfn.XLOOKUP(C3633,Customers!A:A,Customers!B:B)</f>
        <v>Customer 1105</v>
      </c>
      <c r="E3633" s="2" t="s">
        <v>245</v>
      </c>
      <c r="F3633" s="2" t="str">
        <f t="array" ref="F3633">_xlfn.XLOOKUP(E3633,Restaurants!A:A,Restaurants!B:B)</f>
        <v>Restaurant 101</v>
      </c>
      <c r="G3633" s="2" t="s">
        <v>408</v>
      </c>
      <c r="H3633" s="2" t="str">
        <f t="array" ref="H3633">_xlfn.XLOOKUP(G3633,Food_Menu!A:A,Food_Menu!B:B)</f>
        <v>Food Item 0062</v>
      </c>
      <c r="I3633" s="2">
        <f t="array" ref="I3633">_xlfn.XLOOKUP(G3633,Food_Menu!A:A,Food_Menu!D:D)</f>
        <v>267</v>
      </c>
      <c r="J3633" s="2" t="s">
        <v>68</v>
      </c>
      <c r="K3633" s="2" t="str">
        <f t="array" ref="K3633">_xlfn.XLOOKUP(J3633,Delivery_Partners!A:A,Delivery_Partners!B:B)</f>
        <v>Delivery Partner 046</v>
      </c>
      <c r="L3633" s="3">
        <v>3</v>
      </c>
      <c r="M3633" s="2" t="s">
        <v>23</v>
      </c>
      <c r="N3633" s="2" t="s">
        <v>55</v>
      </c>
      <c r="O3633" s="3">
        <v>29</v>
      </c>
      <c r="P3633" s="13">
        <f t="shared" si="768"/>
        <v>801</v>
      </c>
      <c r="Q3633" s="13" t="str">
        <f t="shared" si="769"/>
        <v>Fast</v>
      </c>
      <c r="S3633" s="21"/>
    </row>
    <row r="3634" customHeight="1" spans="1:19">
      <c r="A3634" s="2" t="s">
        <v>5544</v>
      </c>
      <c r="B3634" s="29" t="s">
        <v>1490</v>
      </c>
      <c r="C3634" s="2" t="s">
        <v>2742</v>
      </c>
      <c r="D3634" s="2" t="str">
        <f t="array" ref="D3634">_xlfn.XLOOKUP(C3634,Customers!A:A,Customers!B:B)</f>
        <v>Customer 0919</v>
      </c>
      <c r="E3634" s="2" t="s">
        <v>1765</v>
      </c>
      <c r="F3634" s="2" t="str">
        <f t="array" ref="F3634">_xlfn.XLOOKUP(E3634,Restaurants!A:A,Restaurants!B:B)</f>
        <v>Restaurant 017</v>
      </c>
      <c r="G3634" s="2" t="s">
        <v>1833</v>
      </c>
      <c r="H3634" s="2" t="str">
        <f t="array" ref="H3634">_xlfn.XLOOKUP(G3634,Food_Menu!A:A,Food_Menu!B:B)</f>
        <v>Food Item 0064</v>
      </c>
      <c r="I3634" s="2">
        <f t="array" ref="I3634">_xlfn.XLOOKUP(G3634,Food_Menu!A:A,Food_Menu!D:D)</f>
        <v>129.48</v>
      </c>
      <c r="J3634" s="2" t="s">
        <v>621</v>
      </c>
      <c r="K3634" s="2" t="str">
        <f t="array" ref="K3634">_xlfn.XLOOKUP(J3634,Delivery_Partners!A:A,Delivery_Partners!B:B)</f>
        <v>Delivery Partner 038</v>
      </c>
      <c r="L3634" s="3">
        <v>1</v>
      </c>
      <c r="M3634" s="2" t="s">
        <v>23</v>
      </c>
      <c r="N3634" s="2" t="s">
        <v>74</v>
      </c>
      <c r="O3634" s="3">
        <v>15</v>
      </c>
      <c r="P3634" s="13">
        <f t="shared" si="768"/>
        <v>129.48</v>
      </c>
      <c r="Q3634" s="13" t="str">
        <f t="shared" si="769"/>
        <v>Fast</v>
      </c>
      <c r="S3634" s="21"/>
    </row>
    <row r="3635" customHeight="1" spans="1:19">
      <c r="A3635" s="2" t="s">
        <v>5545</v>
      </c>
      <c r="B3635" s="28">
        <v>45940</v>
      </c>
      <c r="C3635" s="2" t="s">
        <v>926</v>
      </c>
      <c r="D3635" s="2" t="str">
        <f t="array" ref="D3635">_xlfn.XLOOKUP(C3635,Customers!A:A,Customers!B:B)</f>
        <v>Customer 0011</v>
      </c>
      <c r="E3635" s="2" t="s">
        <v>537</v>
      </c>
      <c r="F3635" s="2" t="str">
        <f t="array" ref="F3635">_xlfn.XLOOKUP(E3635,Restaurants!A:A,Restaurants!B:B)</f>
        <v>Restaurant 044</v>
      </c>
      <c r="G3635" s="2" t="s">
        <v>823</v>
      </c>
      <c r="H3635" s="2" t="str">
        <f t="array" ref="H3635">_xlfn.XLOOKUP(G3635,Food_Menu!A:A,Food_Menu!B:B)</f>
        <v>Food Item 0178</v>
      </c>
      <c r="I3635" s="2">
        <f t="array" ref="I3635">_xlfn.XLOOKUP(G3635,Food_Menu!A:A,Food_Menu!D:D)</f>
        <v>461.95</v>
      </c>
      <c r="J3635" s="2" t="s">
        <v>1160</v>
      </c>
      <c r="K3635" s="2" t="str">
        <f t="array" ref="K3635">_xlfn.XLOOKUP(J3635,Delivery_Partners!A:A,Delivery_Partners!B:B)</f>
        <v>Delivery Partner 145</v>
      </c>
      <c r="L3635" s="3">
        <v>1</v>
      </c>
      <c r="M3635" s="2" t="s">
        <v>23</v>
      </c>
      <c r="N3635" s="2" t="s">
        <v>24</v>
      </c>
      <c r="O3635" s="3">
        <v>45</v>
      </c>
      <c r="P3635" s="13">
        <f t="shared" si="768"/>
        <v>461.95</v>
      </c>
      <c r="Q3635" s="13" t="str">
        <f t="shared" si="769"/>
        <v>Normal</v>
      </c>
      <c r="S3635" s="21"/>
    </row>
    <row r="3636" customHeight="1" spans="1:19">
      <c r="A3636" s="2" t="s">
        <v>5546</v>
      </c>
      <c r="B3636" s="29" t="s">
        <v>974</v>
      </c>
      <c r="C3636" s="2" t="s">
        <v>4156</v>
      </c>
      <c r="D3636" s="2" t="str">
        <f t="array" ref="D3636">_xlfn.XLOOKUP(C3636,Customers!A:A,Customers!B:B)</f>
        <v>Customer 0105</v>
      </c>
      <c r="E3636" s="2" t="s">
        <v>27</v>
      </c>
      <c r="F3636" s="2" t="str">
        <f t="array" ref="F3636">_xlfn.XLOOKUP(E3636,Restaurants!A:A,Restaurants!B:B)</f>
        <v>Restaurant 033</v>
      </c>
      <c r="G3636" s="2" t="s">
        <v>84</v>
      </c>
      <c r="H3636" s="2" t="str">
        <f t="array" ref="H3636">_xlfn.XLOOKUP(G3636,Food_Menu!A:A,Food_Menu!B:B)</f>
        <v>Food Item 0211</v>
      </c>
      <c r="I3636" s="2">
        <f t="array" ref="I3636">_xlfn.XLOOKUP(G3636,Food_Menu!A:A,Food_Menu!D:D)</f>
        <v>200.38</v>
      </c>
      <c r="J3636" s="2" t="s">
        <v>184</v>
      </c>
      <c r="K3636" s="2" t="str">
        <f t="array" ref="K3636">_xlfn.XLOOKUP(J3636,Delivery_Partners!A:A,Delivery_Partners!B:B)</f>
        <v>Delivery Partner 155</v>
      </c>
      <c r="L3636" s="3">
        <v>1</v>
      </c>
      <c r="M3636" s="2" t="s">
        <v>23</v>
      </c>
      <c r="N3636" s="2" t="s">
        <v>42</v>
      </c>
      <c r="O3636" s="3">
        <v>34</v>
      </c>
      <c r="P3636" s="13">
        <f t="shared" si="768"/>
        <v>200.38</v>
      </c>
      <c r="Q3636" s="13" t="str">
        <f t="shared" si="769"/>
        <v>Normal</v>
      </c>
      <c r="S3636" s="21"/>
    </row>
    <row r="3637" customHeight="1" spans="1:19">
      <c r="A3637" s="2" t="s">
        <v>5547</v>
      </c>
      <c r="B3637" s="29" t="s">
        <v>1042</v>
      </c>
      <c r="C3637" s="2" t="s">
        <v>2076</v>
      </c>
      <c r="D3637" s="2" t="str">
        <f t="array" ref="D3637">_xlfn.XLOOKUP(C3637,Customers!A:A,Customers!B:B)</f>
        <v>Customer 0068</v>
      </c>
      <c r="E3637" s="2" t="s">
        <v>738</v>
      </c>
      <c r="F3637" s="2" t="str">
        <f t="array" ref="F3637">_xlfn.XLOOKUP(E3637,Restaurants!A:A,Restaurants!B:B)</f>
        <v>Restaurant 110</v>
      </c>
      <c r="G3637" s="2" t="s">
        <v>1009</v>
      </c>
      <c r="H3637" s="2" t="str">
        <f t="array" ref="H3637">_xlfn.XLOOKUP(G3637,Food_Menu!A:A,Food_Menu!B:B)</f>
        <v>Food Item 0187</v>
      </c>
      <c r="I3637" s="2">
        <f t="array" ref="I3637">_xlfn.XLOOKUP(G3637,Food_Menu!A:A,Food_Menu!D:D)</f>
        <v>496.25</v>
      </c>
      <c r="J3637" s="2" t="s">
        <v>684</v>
      </c>
      <c r="K3637" s="2" t="str">
        <f t="array" ref="K3637">_xlfn.XLOOKUP(J3637,Delivery_Partners!A:A,Delivery_Partners!B:B)</f>
        <v>Delivery Partner 003</v>
      </c>
      <c r="L3637" s="3">
        <v>1</v>
      </c>
      <c r="M3637" s="2" t="s">
        <v>23</v>
      </c>
      <c r="N3637" s="2" t="s">
        <v>24</v>
      </c>
      <c r="O3637" s="3">
        <v>24</v>
      </c>
      <c r="P3637" s="13">
        <f t="shared" si="768"/>
        <v>496.25</v>
      </c>
      <c r="Q3637" s="13" t="str">
        <f t="shared" si="769"/>
        <v>Fast</v>
      </c>
      <c r="S3637" s="21"/>
    </row>
    <row r="3638" customHeight="1" spans="1:19">
      <c r="A3638" s="2" t="s">
        <v>5548</v>
      </c>
      <c r="B3638" s="29" t="s">
        <v>974</v>
      </c>
      <c r="C3638" s="2" t="s">
        <v>1344</v>
      </c>
      <c r="D3638" s="2" t="str">
        <f t="array" ref="D3638">_xlfn.XLOOKUP(C3638,Customers!A:A,Customers!B:B)</f>
        <v>Customer 0499</v>
      </c>
      <c r="E3638" s="2" t="s">
        <v>265</v>
      </c>
      <c r="F3638" s="2" t="str">
        <f t="array" ref="F3638">_xlfn.XLOOKUP(E3638,Restaurants!A:A,Restaurants!B:B)</f>
        <v>Restaurant 094</v>
      </c>
      <c r="G3638" s="2" t="s">
        <v>303</v>
      </c>
      <c r="H3638" s="2" t="str">
        <f t="array" ref="H3638">_xlfn.XLOOKUP(G3638,Food_Menu!A:A,Food_Menu!B:B)</f>
        <v>Food Item 0050</v>
      </c>
      <c r="I3638" s="2">
        <f t="array" ref="I3638">_xlfn.XLOOKUP(G3638,Food_Menu!A:A,Food_Menu!D:D)</f>
        <v>122.02</v>
      </c>
      <c r="J3638" s="2" t="s">
        <v>397</v>
      </c>
      <c r="K3638" s="2" t="str">
        <f t="array" ref="K3638">_xlfn.XLOOKUP(J3638,Delivery_Partners!A:A,Delivery_Partners!B:B)</f>
        <v>Delivery Partner 066</v>
      </c>
      <c r="L3638" s="3">
        <v>1</v>
      </c>
      <c r="M3638" s="2" t="s">
        <v>23</v>
      </c>
      <c r="N3638" s="2" t="s">
        <v>24</v>
      </c>
      <c r="O3638" s="3">
        <v>57</v>
      </c>
      <c r="P3638" s="13">
        <f t="shared" si="768"/>
        <v>122.02</v>
      </c>
      <c r="Q3638" s="13" t="str">
        <f t="shared" si="769"/>
        <v>Normal</v>
      </c>
      <c r="S3638" s="21"/>
    </row>
    <row r="3639" customHeight="1" spans="1:19">
      <c r="A3639" s="2" t="s">
        <v>5549</v>
      </c>
      <c r="B3639" s="28">
        <v>45700</v>
      </c>
      <c r="C3639" s="2" t="s">
        <v>2815</v>
      </c>
      <c r="D3639" s="2" t="str">
        <f t="array" ref="D3639">_xlfn.XLOOKUP(C3639,Customers!A:A,Customers!B:B)</f>
        <v>Customer 0501</v>
      </c>
      <c r="E3639" s="2" t="s">
        <v>446</v>
      </c>
      <c r="F3639" s="2" t="str">
        <f t="array" ref="F3639">_xlfn.XLOOKUP(E3639,Restaurants!A:A,Restaurants!B:B)</f>
        <v>Restaurant 078</v>
      </c>
      <c r="G3639" s="2" t="s">
        <v>1009</v>
      </c>
      <c r="H3639" s="2" t="str">
        <f t="array" ref="H3639">_xlfn.XLOOKUP(G3639,Food_Menu!A:A,Food_Menu!B:B)</f>
        <v>Food Item 0187</v>
      </c>
      <c r="I3639" s="2">
        <f t="array" ref="I3639">_xlfn.XLOOKUP(G3639,Food_Menu!A:A,Food_Menu!D:D)</f>
        <v>496.25</v>
      </c>
      <c r="J3639" s="2" t="s">
        <v>640</v>
      </c>
      <c r="K3639" s="2" t="str">
        <f t="array" ref="K3639">_xlfn.XLOOKUP(J3639,Delivery_Partners!A:A,Delivery_Partners!B:B)</f>
        <v>Delivery Partner 097</v>
      </c>
      <c r="L3639" s="3">
        <v>1</v>
      </c>
      <c r="M3639" s="2" t="s">
        <v>23</v>
      </c>
      <c r="N3639" s="2" t="s">
        <v>24</v>
      </c>
      <c r="O3639" s="3">
        <v>26</v>
      </c>
      <c r="P3639" s="13">
        <f t="shared" si="768"/>
        <v>496.25</v>
      </c>
      <c r="Q3639" s="13" t="str">
        <f t="shared" si="769"/>
        <v>Fast</v>
      </c>
      <c r="S3639" s="21"/>
    </row>
    <row r="3640" customHeight="1" spans="1:19">
      <c r="A3640" s="2" t="s">
        <v>5550</v>
      </c>
      <c r="B3640" s="29" t="s">
        <v>2448</v>
      </c>
      <c r="C3640" s="2" t="s">
        <v>2421</v>
      </c>
      <c r="D3640" s="2" t="str">
        <f t="array" ref="D3640">_xlfn.XLOOKUP(C3640,Customers!A:A,Customers!B:B)</f>
        <v>Customer 0869</v>
      </c>
      <c r="E3640" s="2" t="s">
        <v>492</v>
      </c>
      <c r="F3640" s="2" t="str">
        <f t="array" ref="F3640">_xlfn.XLOOKUP(E3640,Restaurants!A:A,Restaurants!B:B)</f>
        <v>Restaurant 008</v>
      </c>
      <c r="G3640" s="2" t="s">
        <v>346</v>
      </c>
      <c r="H3640" s="2" t="str">
        <f t="array" ref="H3640">_xlfn.XLOOKUP(G3640,Food_Menu!A:A,Food_Menu!B:B)</f>
        <v>Food Item 0069</v>
      </c>
      <c r="I3640" s="2">
        <f t="array" ref="I3640">_xlfn.XLOOKUP(G3640,Food_Menu!A:A,Food_Menu!D:D)</f>
        <v>622.23</v>
      </c>
      <c r="J3640" s="2" t="s">
        <v>671</v>
      </c>
      <c r="K3640" s="2" t="str">
        <f t="array" ref="K3640">_xlfn.XLOOKUP(J3640,Delivery_Partners!A:A,Delivery_Partners!B:B)</f>
        <v>Delivery Partner 043</v>
      </c>
      <c r="L3640" s="3">
        <v>1</v>
      </c>
      <c r="M3640" s="2" t="s">
        <v>23</v>
      </c>
      <c r="N3640" s="2" t="s">
        <v>24</v>
      </c>
      <c r="O3640" s="3">
        <v>29</v>
      </c>
      <c r="P3640" s="13">
        <f t="shared" si="768"/>
        <v>622.23</v>
      </c>
      <c r="Q3640" s="13" t="str">
        <f t="shared" si="769"/>
        <v>Fast</v>
      </c>
      <c r="S3640" s="21"/>
    </row>
    <row r="3641" hidden="1" customHeight="1" spans="1:19">
      <c r="A3641" s="2" t="s">
        <v>5551</v>
      </c>
      <c r="B3641" s="29" t="s">
        <v>974</v>
      </c>
      <c r="C3641" s="2" t="s">
        <v>3282</v>
      </c>
      <c r="D3641" s="2" t="str">
        <f t="array" ref="D3641">_xlfn.XLOOKUP(C3641,Customers!A:A,Customers!B:B)</f>
        <v>Customer 0812</v>
      </c>
      <c r="E3641" s="2" t="s">
        <v>182</v>
      </c>
      <c r="F3641" s="2" t="str">
        <f t="array" ref="F3641">_xlfn.XLOOKUP(E3641,Restaurants!A:A,Restaurants!B:B)</f>
        <v>Restaurant 097</v>
      </c>
      <c r="G3641" s="2" t="s">
        <v>856</v>
      </c>
      <c r="H3641" s="2" t="str">
        <f t="array" ref="H3641">_xlfn.XLOOKUP(G3641,Food_Menu!A:A,Food_Menu!B:B)</f>
        <v>Food Item 0191</v>
      </c>
      <c r="I3641" s="2"/>
      <c r="J3641" s="2" t="s">
        <v>323</v>
      </c>
      <c r="K3641" s="2" t="str">
        <f t="array" ref="K3641">_xlfn.XLOOKUP(J3641,Delivery_Partners!A:A,Delivery_Partners!B:B)</f>
        <v>Delivery Partner 131</v>
      </c>
      <c r="L3641" s="3">
        <v>1</v>
      </c>
      <c r="M3641" s="2" t="s">
        <v>101</v>
      </c>
      <c r="N3641" s="2" t="s">
        <v>74</v>
      </c>
      <c r="O3641" s="2"/>
    </row>
    <row r="3642" hidden="1" customHeight="1" spans="1:19">
      <c r="A3642" s="2" t="s">
        <v>5552</v>
      </c>
      <c r="B3642" s="28">
        <v>45848</v>
      </c>
      <c r="C3642" s="2" t="s">
        <v>788</v>
      </c>
      <c r="D3642" s="2" t="str">
        <f t="array" ref="D3642">_xlfn.XLOOKUP(C3642,Customers!A:A,Customers!B:B)</f>
        <v>Customer 0019</v>
      </c>
      <c r="E3642" s="2" t="s">
        <v>526</v>
      </c>
      <c r="F3642" s="2" t="str">
        <f t="array" ref="F3642">_xlfn.XLOOKUP(E3642,Restaurants!A:A,Restaurants!B:B)</f>
        <v>Restaurant 068</v>
      </c>
      <c r="G3642" s="2" t="s">
        <v>2055</v>
      </c>
      <c r="H3642" s="2" t="str">
        <f t="array" ref="H3642">_xlfn.XLOOKUP(G3642,Food_Menu!A:A,Food_Menu!B:B)</f>
        <v>Food Item 0219</v>
      </c>
      <c r="I3642" s="2"/>
      <c r="J3642" s="2" t="s">
        <v>1325</v>
      </c>
      <c r="K3642" s="2" t="str">
        <f t="array" ref="K3642">_xlfn.XLOOKUP(J3642,Delivery_Partners!A:A,Delivery_Partners!B:B)</f>
        <v>Delivery Partner 137</v>
      </c>
      <c r="L3642" s="3">
        <v>1</v>
      </c>
      <c r="M3642" s="2" t="s">
        <v>101</v>
      </c>
      <c r="N3642" s="2" t="s">
        <v>74</v>
      </c>
      <c r="O3642" s="2"/>
    </row>
    <row r="3643" customHeight="1" spans="1:19">
      <c r="A3643" s="2" t="s">
        <v>5553</v>
      </c>
      <c r="B3643" s="29" t="s">
        <v>854</v>
      </c>
      <c r="C3643" s="2" t="s">
        <v>2769</v>
      </c>
      <c r="D3643" s="2" t="str">
        <f t="array" ref="D3643">_xlfn.XLOOKUP(C3643,Customers!A:A,Customers!B:B)</f>
        <v>Customer 0572</v>
      </c>
      <c r="E3643" s="2" t="s">
        <v>27</v>
      </c>
      <c r="F3643" s="2" t="str">
        <f t="array" ref="F3643">_xlfn.XLOOKUP(E3643,Restaurants!A:A,Restaurants!B:B)</f>
        <v>Restaurant 033</v>
      </c>
      <c r="G3643" s="2" t="s">
        <v>1013</v>
      </c>
      <c r="H3643" s="2" t="str">
        <f t="array" ref="H3643">_xlfn.XLOOKUP(G3643,Food_Menu!A:A,Food_Menu!B:B)</f>
        <v>Food Item 0158</v>
      </c>
      <c r="I3643" s="2">
        <f t="array" ref="I3643">_xlfn.XLOOKUP(G3643,Food_Menu!A:A,Food_Menu!D:D)</f>
        <v>622.8</v>
      </c>
      <c r="J3643" s="2" t="s">
        <v>241</v>
      </c>
      <c r="K3643" s="2" t="str">
        <f t="array" ref="K3643">_xlfn.XLOOKUP(J3643,Delivery_Partners!A:A,Delivery_Partners!B:B)</f>
        <v>Delivery Partner 152</v>
      </c>
      <c r="L3643" s="3">
        <v>2</v>
      </c>
      <c r="M3643" s="2" t="s">
        <v>23</v>
      </c>
      <c r="N3643" s="2" t="s">
        <v>55</v>
      </c>
      <c r="O3643" s="3">
        <v>52</v>
      </c>
      <c r="P3643" s="13">
        <f t="shared" ref="P3643:P3647" si="770">I3643*L3643</f>
        <v>1245.6</v>
      </c>
      <c r="Q3643" s="13" t="str">
        <f t="shared" ref="Q3643:Q3647" si="771">IF(O3643="","Not Delivered",IF(O3643&lt;=30,"Fast",IF(O3643&lt;=60,"Normal","Slow")))</f>
        <v>Normal</v>
      </c>
      <c r="S3643" s="21"/>
    </row>
    <row r="3644" customHeight="1" spans="1:19">
      <c r="A3644" s="2" t="s">
        <v>5554</v>
      </c>
      <c r="B3644" s="29" t="s">
        <v>769</v>
      </c>
      <c r="C3644" s="2" t="s">
        <v>2144</v>
      </c>
      <c r="D3644" s="2" t="str">
        <f t="array" ref="D3644">_xlfn.XLOOKUP(C3644,Customers!A:A,Customers!B:B)</f>
        <v>Customer 0942</v>
      </c>
      <c r="E3644" s="2" t="s">
        <v>143</v>
      </c>
      <c r="F3644" s="2" t="str">
        <f t="array" ref="F3644">_xlfn.XLOOKUP(E3644,Restaurants!A:A,Restaurants!B:B)</f>
        <v>Restaurant 054</v>
      </c>
      <c r="G3644" s="2" t="s">
        <v>84</v>
      </c>
      <c r="H3644" s="2" t="str">
        <f t="array" ref="H3644">_xlfn.XLOOKUP(G3644,Food_Menu!A:A,Food_Menu!B:B)</f>
        <v>Food Item 0211</v>
      </c>
      <c r="I3644" s="2">
        <f t="array" ref="I3644">_xlfn.XLOOKUP(G3644,Food_Menu!A:A,Food_Menu!D:D)</f>
        <v>200.38</v>
      </c>
      <c r="J3644" s="2" t="s">
        <v>923</v>
      </c>
      <c r="K3644" s="2" t="str">
        <f t="array" ref="K3644">_xlfn.XLOOKUP(J3644,Delivery_Partners!A:A,Delivery_Partners!B:B)</f>
        <v>Delivery Partner 142</v>
      </c>
      <c r="L3644" s="3">
        <v>3</v>
      </c>
      <c r="M3644" s="2" t="s">
        <v>23</v>
      </c>
      <c r="N3644" s="2" t="s">
        <v>24</v>
      </c>
      <c r="O3644" s="3">
        <v>51</v>
      </c>
      <c r="P3644" s="13">
        <f t="shared" si="770"/>
        <v>601.14</v>
      </c>
      <c r="Q3644" s="13" t="str">
        <f t="shared" si="771"/>
        <v>Normal</v>
      </c>
      <c r="S3644" s="21"/>
    </row>
    <row r="3645" customHeight="1" spans="1:19">
      <c r="A3645" s="2" t="s">
        <v>5555</v>
      </c>
      <c r="B3645" s="29" t="s">
        <v>1705</v>
      </c>
      <c r="C3645" s="2" t="s">
        <v>1203</v>
      </c>
      <c r="D3645" s="2" t="str">
        <f t="array" ref="D3645">_xlfn.XLOOKUP(C3645,Customers!A:A,Customers!B:B)</f>
        <v>Customer 1078</v>
      </c>
      <c r="E3645" s="2" t="s">
        <v>143</v>
      </c>
      <c r="F3645" s="2" t="str">
        <f t="array" ref="F3645">_xlfn.XLOOKUP(E3645,Restaurants!A:A,Restaurants!B:B)</f>
        <v>Restaurant 054</v>
      </c>
      <c r="G3645" s="2" t="s">
        <v>884</v>
      </c>
      <c r="H3645" s="2" t="str">
        <f t="array" ref="H3645">_xlfn.XLOOKUP(G3645,Food_Menu!A:A,Food_Menu!B:B)</f>
        <v>Food Item 0032</v>
      </c>
      <c r="I3645" s="2">
        <f t="array" ref="I3645">_xlfn.XLOOKUP(G3645,Food_Menu!A:A,Food_Menu!D:D)</f>
        <v>367.24</v>
      </c>
      <c r="J3645" s="2" t="s">
        <v>241</v>
      </c>
      <c r="K3645" s="2" t="str">
        <f t="array" ref="K3645">_xlfn.XLOOKUP(J3645,Delivery_Partners!A:A,Delivery_Partners!B:B)</f>
        <v>Delivery Partner 152</v>
      </c>
      <c r="L3645" s="3">
        <v>1</v>
      </c>
      <c r="M3645" s="2" t="s">
        <v>23</v>
      </c>
      <c r="N3645" s="2" t="s">
        <v>24</v>
      </c>
      <c r="O3645" s="3">
        <v>51</v>
      </c>
      <c r="P3645" s="13">
        <f t="shared" si="770"/>
        <v>367.24</v>
      </c>
      <c r="Q3645" s="13" t="str">
        <f t="shared" si="771"/>
        <v>Normal</v>
      </c>
      <c r="S3645" s="21"/>
    </row>
    <row r="3646" customHeight="1" spans="1:19">
      <c r="A3646" s="2" t="s">
        <v>5556</v>
      </c>
      <c r="B3646" s="29" t="s">
        <v>2866</v>
      </c>
      <c r="C3646" s="2" t="s">
        <v>4242</v>
      </c>
      <c r="D3646" s="2" t="str">
        <f t="array" ref="D3646">_xlfn.XLOOKUP(C3646,Customers!A:A,Customers!B:B)</f>
        <v>Customer 0351</v>
      </c>
      <c r="E3646" s="2" t="s">
        <v>666</v>
      </c>
      <c r="F3646" s="2" t="str">
        <f t="array" ref="F3646">_xlfn.XLOOKUP(E3646,Restaurants!A:A,Restaurants!B:B)</f>
        <v>Restaurant 036</v>
      </c>
      <c r="G3646" s="2" t="s">
        <v>276</v>
      </c>
      <c r="H3646" s="2" t="str">
        <f t="array" ref="H3646">_xlfn.XLOOKUP(G3646,Food_Menu!A:A,Food_Menu!B:B)</f>
        <v>Food Item 0145</v>
      </c>
      <c r="I3646" s="2">
        <f t="array" ref="I3646">_xlfn.XLOOKUP(G3646,Food_Menu!A:A,Food_Menu!D:D)</f>
        <v>530.68</v>
      </c>
      <c r="J3646" s="2" t="s">
        <v>397</v>
      </c>
      <c r="K3646" s="2" t="str">
        <f t="array" ref="K3646">_xlfn.XLOOKUP(J3646,Delivery_Partners!A:A,Delivery_Partners!B:B)</f>
        <v>Delivery Partner 066</v>
      </c>
      <c r="L3646" s="3">
        <v>2</v>
      </c>
      <c r="M3646" s="2" t="s">
        <v>23</v>
      </c>
      <c r="N3646" s="2" t="s">
        <v>24</v>
      </c>
      <c r="O3646" s="3">
        <v>28</v>
      </c>
      <c r="P3646" s="13">
        <f t="shared" si="770"/>
        <v>1061.36</v>
      </c>
      <c r="Q3646" s="13" t="str">
        <f t="shared" si="771"/>
        <v>Fast</v>
      </c>
      <c r="S3646" s="21"/>
    </row>
    <row r="3647" customHeight="1" spans="1:19">
      <c r="A3647" s="2" t="s">
        <v>5557</v>
      </c>
      <c r="B3647" s="28">
        <v>45966</v>
      </c>
      <c r="C3647" s="2" t="s">
        <v>1625</v>
      </c>
      <c r="D3647" s="2" t="str">
        <f t="array" ref="D3647">_xlfn.XLOOKUP(C3647,Customers!A:A,Customers!B:B)</f>
        <v>Customer 0053</v>
      </c>
      <c r="E3647" s="2" t="s">
        <v>738</v>
      </c>
      <c r="F3647" s="2" t="str">
        <f t="array" ref="F3647">_xlfn.XLOOKUP(E3647,Restaurants!A:A,Restaurants!B:B)</f>
        <v>Restaurant 110</v>
      </c>
      <c r="G3647" s="2" t="s">
        <v>266</v>
      </c>
      <c r="H3647" s="2" t="str">
        <f t="array" ref="H3647">_xlfn.XLOOKUP(G3647,Food_Menu!A:A,Food_Menu!B:B)</f>
        <v>Food Item 0012</v>
      </c>
      <c r="I3647" s="2">
        <f t="array" ref="I3647">_xlfn.XLOOKUP(G3647,Food_Menu!A:A,Food_Menu!D:D)</f>
        <v>390.14</v>
      </c>
      <c r="J3647" s="2" t="s">
        <v>714</v>
      </c>
      <c r="K3647" s="2" t="str">
        <f t="array" ref="K3647">_xlfn.XLOOKUP(J3647,Delivery_Partners!A:A,Delivery_Partners!B:B)</f>
        <v>Delivery Partner 054</v>
      </c>
      <c r="L3647" s="3">
        <v>2</v>
      </c>
      <c r="M3647" s="2" t="s">
        <v>23</v>
      </c>
      <c r="N3647" s="2" t="s">
        <v>55</v>
      </c>
      <c r="O3647" s="3">
        <v>55</v>
      </c>
      <c r="P3647" s="13">
        <f t="shared" si="770"/>
        <v>780.28</v>
      </c>
      <c r="Q3647" s="13" t="str">
        <f t="shared" si="771"/>
        <v>Normal</v>
      </c>
      <c r="S3647" s="21"/>
    </row>
    <row r="3648" hidden="1" customHeight="1" spans="1:19">
      <c r="A3648" s="2" t="s">
        <v>5558</v>
      </c>
      <c r="B3648" s="28">
        <v>45881</v>
      </c>
      <c r="C3648" s="2" t="s">
        <v>997</v>
      </c>
      <c r="D3648" s="2" t="str">
        <f t="array" ref="D3648">_xlfn.XLOOKUP(C3648,Customers!A:A,Customers!B:B)</f>
        <v>Customer 0184</v>
      </c>
      <c r="E3648" s="2" t="s">
        <v>220</v>
      </c>
      <c r="F3648" s="2" t="str">
        <f t="array" ref="F3648">_xlfn.XLOOKUP(E3648,Restaurants!A:A,Restaurants!B:B)</f>
        <v>Restaurant 111</v>
      </c>
      <c r="G3648" s="2" t="s">
        <v>557</v>
      </c>
      <c r="H3648" s="2" t="str">
        <f t="array" ref="H3648">_xlfn.XLOOKUP(G3648,Food_Menu!A:A,Food_Menu!B:B)</f>
        <v>Food Item 0144</v>
      </c>
      <c r="I3648" s="2"/>
      <c r="J3648" s="2" t="s">
        <v>256</v>
      </c>
      <c r="K3648" s="2" t="str">
        <f t="array" ref="K3648">_xlfn.XLOOKUP(J3648,Delivery_Partners!A:A,Delivery_Partners!B:B)</f>
        <v>Delivery Partner 057</v>
      </c>
      <c r="L3648" s="3">
        <v>2</v>
      </c>
      <c r="M3648" s="2" t="s">
        <v>101</v>
      </c>
      <c r="N3648" s="2" t="s">
        <v>24</v>
      </c>
      <c r="O3648" s="2"/>
    </row>
    <row r="3649" customHeight="1" spans="1:19">
      <c r="A3649" s="2" t="s">
        <v>5559</v>
      </c>
      <c r="B3649" s="29" t="s">
        <v>416</v>
      </c>
      <c r="C3649" s="2" t="s">
        <v>1190</v>
      </c>
      <c r="D3649" s="2" t="str">
        <f t="array" ref="D3649">_xlfn.XLOOKUP(C3649,Customers!A:A,Customers!B:B)</f>
        <v>Customer 0409</v>
      </c>
      <c r="E3649" s="2" t="s">
        <v>335</v>
      </c>
      <c r="F3649" s="2" t="str">
        <f t="array" ref="F3649">_xlfn.XLOOKUP(E3649,Restaurants!A:A,Restaurants!B:B)</f>
        <v>Restaurant 007</v>
      </c>
      <c r="G3649" s="2" t="s">
        <v>126</v>
      </c>
      <c r="H3649" s="2" t="str">
        <f t="array" ref="H3649">_xlfn.XLOOKUP(G3649,Food_Menu!A:A,Food_Menu!B:B)</f>
        <v>Food Item 0075</v>
      </c>
      <c r="I3649" s="2">
        <f t="array" ref="I3649">_xlfn.XLOOKUP(G3649,Food_Menu!A:A,Food_Menu!D:D)</f>
        <v>613.26</v>
      </c>
      <c r="J3649" s="2" t="s">
        <v>520</v>
      </c>
      <c r="K3649" s="2" t="str">
        <f t="array" ref="K3649">_xlfn.XLOOKUP(J3649,Delivery_Partners!A:A,Delivery_Partners!B:B)</f>
        <v>Delivery Partner 154</v>
      </c>
      <c r="L3649" s="3">
        <v>2</v>
      </c>
      <c r="M3649" s="2" t="s">
        <v>23</v>
      </c>
      <c r="N3649" s="2" t="s">
        <v>55</v>
      </c>
      <c r="O3649" s="3">
        <v>16</v>
      </c>
      <c r="P3649" s="13">
        <f t="shared" ref="P3649:P3653" si="772">I3649*L3649</f>
        <v>1226.52</v>
      </c>
      <c r="Q3649" s="13" t="str">
        <f t="shared" ref="Q3649:Q3653" si="773">IF(O3649="","Not Delivered",IF(O3649&lt;=30,"Fast",IF(O3649&lt;=60,"Normal","Slow")))</f>
        <v>Fast</v>
      </c>
      <c r="S3649" s="21"/>
    </row>
    <row r="3650" customHeight="1" spans="1:19">
      <c r="A3650" s="2" t="s">
        <v>5560</v>
      </c>
      <c r="B3650" s="28">
        <v>45758</v>
      </c>
      <c r="C3650" s="2" t="s">
        <v>2639</v>
      </c>
      <c r="D3650" s="2" t="str">
        <f t="array" ref="D3650">_xlfn.XLOOKUP(C3650,Customers!A:A,Customers!B:B)</f>
        <v>Customer 0532</v>
      </c>
      <c r="E3650" s="2" t="s">
        <v>298</v>
      </c>
      <c r="F3650" s="2" t="str">
        <f t="array" ref="F3650">_xlfn.XLOOKUP(E3650,Restaurants!A:A,Restaurants!B:B)</f>
        <v>Restaurant 113</v>
      </c>
      <c r="G3650" s="2" t="s">
        <v>438</v>
      </c>
      <c r="H3650" s="2" t="str">
        <f t="array" ref="H3650">_xlfn.XLOOKUP(G3650,Food_Menu!A:A,Food_Menu!B:B)</f>
        <v>Food Item 0214</v>
      </c>
      <c r="I3650" s="2">
        <f t="array" ref="I3650">_xlfn.XLOOKUP(G3650,Food_Menu!A:A,Food_Menu!D:D)</f>
        <v>371.13</v>
      </c>
      <c r="J3650" s="2" t="s">
        <v>448</v>
      </c>
      <c r="K3650" s="2" t="str">
        <f t="array" ref="K3650">_xlfn.XLOOKUP(J3650,Delivery_Partners!A:A,Delivery_Partners!B:B)</f>
        <v>Delivery Partner 117</v>
      </c>
      <c r="L3650" s="3">
        <v>1</v>
      </c>
      <c r="M3650" s="2" t="s">
        <v>23</v>
      </c>
      <c r="N3650" s="2" t="s">
        <v>24</v>
      </c>
      <c r="O3650" s="3">
        <v>30</v>
      </c>
      <c r="P3650" s="13">
        <f t="shared" si="772"/>
        <v>371.13</v>
      </c>
      <c r="Q3650" s="13" t="str">
        <f t="shared" si="773"/>
        <v>Fast</v>
      </c>
      <c r="S3650" s="21"/>
    </row>
    <row r="3651" customHeight="1" spans="1:19">
      <c r="A3651" s="2" t="s">
        <v>5561</v>
      </c>
      <c r="B3651" s="28">
        <v>45753</v>
      </c>
      <c r="C3651" s="2" t="s">
        <v>5562</v>
      </c>
      <c r="D3651" s="2" t="str">
        <f t="array" ref="D3651">_xlfn.XLOOKUP(C3651,Customers!A:A,Customers!B:B)</f>
        <v>Customer 0422</v>
      </c>
      <c r="E3651" s="2" t="s">
        <v>1022</v>
      </c>
      <c r="F3651" s="2" t="str">
        <f t="array" ref="F3651">_xlfn.XLOOKUP(E3651,Restaurants!A:A,Restaurants!B:B)</f>
        <v>Restaurant 049</v>
      </c>
      <c r="G3651" s="2" t="s">
        <v>250</v>
      </c>
      <c r="H3651" s="2" t="str">
        <f t="array" ref="H3651">_xlfn.XLOOKUP(G3651,Food_Menu!A:A,Food_Menu!B:B)</f>
        <v>Food Item 0109</v>
      </c>
      <c r="I3651" s="2">
        <f t="array" ref="I3651">_xlfn.XLOOKUP(G3651,Food_Menu!A:A,Food_Menu!D:D)</f>
        <v>538.59</v>
      </c>
      <c r="J3651" s="2" t="s">
        <v>1142</v>
      </c>
      <c r="K3651" s="2" t="str">
        <f t="array" ref="K3651">_xlfn.XLOOKUP(J3651,Delivery_Partners!A:A,Delivery_Partners!B:B)</f>
        <v>Delivery Partner 059</v>
      </c>
      <c r="L3651" s="3">
        <v>3</v>
      </c>
      <c r="M3651" s="2" t="s">
        <v>23</v>
      </c>
      <c r="N3651" s="2" t="s">
        <v>24</v>
      </c>
      <c r="O3651" s="3">
        <v>39</v>
      </c>
      <c r="P3651" s="13">
        <f t="shared" si="772"/>
        <v>1615.77</v>
      </c>
      <c r="Q3651" s="13" t="str">
        <f t="shared" si="773"/>
        <v>Normal</v>
      </c>
      <c r="S3651" s="21"/>
    </row>
    <row r="3652" customHeight="1" spans="1:19">
      <c r="A3652" s="2" t="s">
        <v>5563</v>
      </c>
      <c r="B3652" s="29" t="s">
        <v>453</v>
      </c>
      <c r="C3652" s="2" t="s">
        <v>2062</v>
      </c>
      <c r="D3652" s="2" t="str">
        <f t="array" ref="D3652">_xlfn.XLOOKUP(C3652,Customers!A:A,Customers!B:B)</f>
        <v>Customer 0109</v>
      </c>
      <c r="E3652" s="2" t="s">
        <v>655</v>
      </c>
      <c r="F3652" s="2" t="str">
        <f t="array" ref="F3652">_xlfn.XLOOKUP(E3652,Restaurants!A:A,Restaurants!B:B)</f>
        <v>Restaurant 096</v>
      </c>
      <c r="G3652" s="2" t="s">
        <v>61</v>
      </c>
      <c r="H3652" s="2" t="str">
        <f t="array" ref="H3652">_xlfn.XLOOKUP(G3652,Food_Menu!A:A,Food_Menu!B:B)</f>
        <v>Food Item 0168</v>
      </c>
      <c r="I3652" s="2">
        <f t="array" ref="I3652">_xlfn.XLOOKUP(G3652,Food_Menu!A:A,Food_Menu!D:D)</f>
        <v>107.01</v>
      </c>
      <c r="J3652" s="2" t="s">
        <v>168</v>
      </c>
      <c r="K3652" s="2" t="str">
        <f t="array" ref="K3652">_xlfn.XLOOKUP(J3652,Delivery_Partners!A:A,Delivery_Partners!B:B)</f>
        <v>Delivery Partner 130</v>
      </c>
      <c r="L3652" s="3">
        <v>1</v>
      </c>
      <c r="M3652" s="2" t="s">
        <v>23</v>
      </c>
      <c r="N3652" s="2" t="s">
        <v>24</v>
      </c>
      <c r="O3652" s="3">
        <v>27</v>
      </c>
      <c r="P3652" s="13">
        <f t="shared" si="772"/>
        <v>107.01</v>
      </c>
      <c r="Q3652" s="13" t="str">
        <f t="shared" si="773"/>
        <v>Fast</v>
      </c>
      <c r="S3652" s="21"/>
    </row>
    <row r="3653" customHeight="1" spans="1:19">
      <c r="A3653" s="2" t="s">
        <v>5564</v>
      </c>
      <c r="B3653" s="28">
        <v>45779</v>
      </c>
      <c r="C3653" s="2" t="s">
        <v>1190</v>
      </c>
      <c r="D3653" s="2" t="str">
        <f t="array" ref="D3653">_xlfn.XLOOKUP(C3653,Customers!A:A,Customers!B:B)</f>
        <v>Customer 0409</v>
      </c>
      <c r="E3653" s="2" t="s">
        <v>265</v>
      </c>
      <c r="F3653" s="2" t="str">
        <f t="array" ref="F3653">_xlfn.XLOOKUP(E3653,Restaurants!A:A,Restaurants!B:B)</f>
        <v>Restaurant 094</v>
      </c>
      <c r="G3653" s="2" t="s">
        <v>106</v>
      </c>
      <c r="H3653" s="2" t="str">
        <f t="array" ref="H3653">_xlfn.XLOOKUP(G3653,Food_Menu!A:A,Food_Menu!B:B)</f>
        <v>Food Item 0067</v>
      </c>
      <c r="I3653" s="2">
        <f t="array" ref="I3653">_xlfn.XLOOKUP(G3653,Food_Menu!A:A,Food_Menu!D:D)</f>
        <v>575.59</v>
      </c>
      <c r="J3653" s="2" t="s">
        <v>671</v>
      </c>
      <c r="K3653" s="2" t="str">
        <f t="array" ref="K3653">_xlfn.XLOOKUP(J3653,Delivery_Partners!A:A,Delivery_Partners!B:B)</f>
        <v>Delivery Partner 043</v>
      </c>
      <c r="L3653" s="3">
        <v>1</v>
      </c>
      <c r="M3653" s="2" t="s">
        <v>23</v>
      </c>
      <c r="N3653" s="2" t="s">
        <v>24</v>
      </c>
      <c r="O3653" s="3">
        <v>37</v>
      </c>
      <c r="P3653" s="13">
        <f t="shared" si="772"/>
        <v>575.59</v>
      </c>
      <c r="Q3653" s="13" t="str">
        <f t="shared" si="773"/>
        <v>Normal</v>
      </c>
      <c r="S3653" s="21"/>
    </row>
    <row r="3654" hidden="1" customHeight="1" spans="1:19">
      <c r="A3654" s="2" t="s">
        <v>5565</v>
      </c>
      <c r="B3654" s="29" t="s">
        <v>690</v>
      </c>
      <c r="C3654" s="2" t="s">
        <v>3320</v>
      </c>
      <c r="D3654" s="2" t="str">
        <f t="array" ref="D3654">_xlfn.XLOOKUP(C3654,Customers!A:A,Customers!B:B)</f>
        <v>Customer 0348</v>
      </c>
      <c r="E3654" s="2" t="s">
        <v>566</v>
      </c>
      <c r="F3654" s="2" t="str">
        <f t="array" ref="F3654">_xlfn.XLOOKUP(E3654,Restaurants!A:A,Restaurants!B:B)</f>
        <v>Restaurant 072</v>
      </c>
      <c r="G3654" s="2" t="s">
        <v>962</v>
      </c>
      <c r="H3654" s="2" t="str">
        <f t="array" ref="H3654">_xlfn.XLOOKUP(G3654,Food_Menu!A:A,Food_Menu!B:B)</f>
        <v>Food Item 0017</v>
      </c>
      <c r="I3654" s="2"/>
      <c r="J3654" s="2" t="s">
        <v>1246</v>
      </c>
      <c r="K3654" s="2" t="str">
        <f t="array" ref="K3654">_xlfn.XLOOKUP(J3654,Delivery_Partners!A:A,Delivery_Partners!B:B)</f>
        <v>Delivery Partner 048</v>
      </c>
      <c r="L3654" s="3">
        <v>2</v>
      </c>
      <c r="M3654" s="2" t="s">
        <v>101</v>
      </c>
      <c r="N3654" s="2" t="s">
        <v>74</v>
      </c>
      <c r="O3654" s="2"/>
    </row>
    <row r="3655" customHeight="1" spans="1:19">
      <c r="A3655" s="2" t="s">
        <v>5566</v>
      </c>
      <c r="B3655" s="29" t="s">
        <v>1875</v>
      </c>
      <c r="C3655" s="2" t="s">
        <v>3368</v>
      </c>
      <c r="D3655" s="2" t="str">
        <f t="array" ref="D3655">_xlfn.XLOOKUP(C3655,Customers!A:A,Customers!B:B)</f>
        <v>Customer 0586</v>
      </c>
      <c r="E3655" s="2" t="s">
        <v>1309</v>
      </c>
      <c r="F3655" s="2" t="str">
        <f t="array" ref="F3655">_xlfn.XLOOKUP(E3655,Restaurants!A:A,Restaurants!B:B)</f>
        <v>Restaurant 090</v>
      </c>
      <c r="G3655" s="2" t="s">
        <v>920</v>
      </c>
      <c r="H3655" s="2" t="str">
        <f t="array" ref="H3655">_xlfn.XLOOKUP(G3655,Food_Menu!A:A,Food_Menu!B:B)</f>
        <v>Food Item 0164</v>
      </c>
      <c r="I3655" s="2">
        <f t="array" ref="I3655">_xlfn.XLOOKUP(G3655,Food_Menu!A:A,Food_Menu!D:D)</f>
        <v>389.25</v>
      </c>
      <c r="J3655" s="2" t="s">
        <v>1363</v>
      </c>
      <c r="K3655" s="2" t="str">
        <f t="array" ref="K3655">_xlfn.XLOOKUP(J3655,Delivery_Partners!A:A,Delivery_Partners!B:B)</f>
        <v>Delivery Partner 001</v>
      </c>
      <c r="L3655" s="3">
        <v>3</v>
      </c>
      <c r="M3655" s="2" t="s">
        <v>23</v>
      </c>
      <c r="N3655" s="2" t="s">
        <v>55</v>
      </c>
      <c r="O3655" s="3">
        <v>40</v>
      </c>
      <c r="P3655" s="13">
        <f>I3655*L3655</f>
        <v>1167.75</v>
      </c>
      <c r="Q3655" s="13" t="str">
        <f>IF(O3655="","Not Delivered",IF(O3655&lt;=30,"Fast",IF(O3655&lt;=60,"Normal","Slow")))</f>
        <v>Normal</v>
      </c>
      <c r="S3655" s="21"/>
    </row>
    <row r="3656" hidden="1" customHeight="1" spans="1:19">
      <c r="A3656" s="2" t="s">
        <v>5567</v>
      </c>
      <c r="B3656" s="28">
        <v>45815</v>
      </c>
      <c r="C3656" s="2" t="s">
        <v>1012</v>
      </c>
      <c r="D3656" s="2" t="str">
        <f t="array" ref="D3656">_xlfn.XLOOKUP(C3656,Customers!A:A,Customers!B:B)</f>
        <v>Customer 0095</v>
      </c>
      <c r="E3656" s="2" t="s">
        <v>726</v>
      </c>
      <c r="F3656" s="2" t="str">
        <f t="array" ref="F3656">_xlfn.XLOOKUP(E3656,Restaurants!A:A,Restaurants!B:B)</f>
        <v>Restaurant 082</v>
      </c>
      <c r="G3656" s="2" t="s">
        <v>198</v>
      </c>
      <c r="H3656" s="2" t="str">
        <f t="array" ref="H3656">_xlfn.XLOOKUP(G3656,Food_Menu!A:A,Food_Menu!B:B)</f>
        <v>Food Item 0049</v>
      </c>
      <c r="I3656" s="2"/>
      <c r="J3656" s="2" t="s">
        <v>401</v>
      </c>
      <c r="K3656" s="2" t="str">
        <f t="array" ref="K3656">_xlfn.XLOOKUP(J3656,Delivery_Partners!A:A,Delivery_Partners!B:B)</f>
        <v>Delivery Partner 174</v>
      </c>
      <c r="L3656" s="3">
        <v>1</v>
      </c>
      <c r="M3656" s="2" t="s">
        <v>101</v>
      </c>
      <c r="N3656" s="2" t="s">
        <v>55</v>
      </c>
      <c r="O3656" s="2"/>
    </row>
    <row r="3657" customHeight="1" spans="1:19">
      <c r="A3657" s="2" t="s">
        <v>5568</v>
      </c>
      <c r="B3657" s="29" t="s">
        <v>3087</v>
      </c>
      <c r="C3657" s="2" t="s">
        <v>825</v>
      </c>
      <c r="D3657" s="2" t="str">
        <f t="array" ref="D3657">_xlfn.XLOOKUP(C3657,Customers!A:A,Customers!B:B)</f>
        <v>Customer 0949</v>
      </c>
      <c r="E3657" s="2" t="s">
        <v>860</v>
      </c>
      <c r="F3657" s="2" t="str">
        <f t="array" ref="F3657">_xlfn.XLOOKUP(E3657,Restaurants!A:A,Restaurants!B:B)</f>
        <v>Restaurant 103</v>
      </c>
      <c r="G3657" s="2" t="s">
        <v>792</v>
      </c>
      <c r="H3657" s="2" t="str">
        <f t="array" ref="H3657">_xlfn.XLOOKUP(G3657,Food_Menu!A:A,Food_Menu!B:B)</f>
        <v>Food Item 0159</v>
      </c>
      <c r="I3657" s="2">
        <f t="array" ref="I3657">_xlfn.XLOOKUP(G3657,Food_Menu!A:A,Food_Menu!D:D)</f>
        <v>430.63</v>
      </c>
      <c r="J3657" s="2" t="s">
        <v>671</v>
      </c>
      <c r="K3657" s="2" t="str">
        <f t="array" ref="K3657">_xlfn.XLOOKUP(J3657,Delivery_Partners!A:A,Delivery_Partners!B:B)</f>
        <v>Delivery Partner 043</v>
      </c>
      <c r="L3657" s="3">
        <v>4</v>
      </c>
      <c r="M3657" s="2" t="s">
        <v>23</v>
      </c>
      <c r="N3657" s="2" t="s">
        <v>24</v>
      </c>
      <c r="O3657" s="3">
        <v>33</v>
      </c>
      <c r="P3657" s="13">
        <f t="shared" ref="P3657:P3669" si="774">I3657*L3657</f>
        <v>1722.52</v>
      </c>
      <c r="Q3657" s="13" t="str">
        <f t="shared" ref="Q3657:Q3669" si="775">IF(O3657="","Not Delivered",IF(O3657&lt;=30,"Fast",IF(O3657&lt;=60,"Normal","Slow")))</f>
        <v>Normal</v>
      </c>
      <c r="S3657" s="21"/>
    </row>
    <row r="3658" customHeight="1" spans="1:19">
      <c r="A3658" s="2" t="s">
        <v>5569</v>
      </c>
      <c r="B3658" s="28">
        <v>45873</v>
      </c>
      <c r="C3658" s="2" t="s">
        <v>2815</v>
      </c>
      <c r="D3658" s="2" t="str">
        <f t="array" ref="D3658">_xlfn.XLOOKUP(C3658,Customers!A:A,Customers!B:B)</f>
        <v>Customer 0501</v>
      </c>
      <c r="E3658" s="2" t="s">
        <v>193</v>
      </c>
      <c r="F3658" s="2" t="str">
        <f t="array" ref="F3658">_xlfn.XLOOKUP(E3658,Restaurants!A:A,Restaurants!B:B)</f>
        <v>Restaurant 051</v>
      </c>
      <c r="G3658" s="2" t="s">
        <v>1185</v>
      </c>
      <c r="H3658" s="2" t="str">
        <f t="array" ref="H3658">_xlfn.XLOOKUP(G3658,Food_Menu!A:A,Food_Menu!B:B)</f>
        <v>Food Item 0103</v>
      </c>
      <c r="I3658" s="2">
        <f t="array" ref="I3658">_xlfn.XLOOKUP(G3658,Food_Menu!A:A,Food_Menu!D:D)</f>
        <v>421.35</v>
      </c>
      <c r="J3658" s="2" t="s">
        <v>1239</v>
      </c>
      <c r="K3658" s="2" t="str">
        <f t="array" ref="K3658">_xlfn.XLOOKUP(J3658,Delivery_Partners!A:A,Delivery_Partners!B:B)</f>
        <v>Delivery Partner 136</v>
      </c>
      <c r="L3658" s="3">
        <v>2</v>
      </c>
      <c r="M3658" s="2" t="s">
        <v>23</v>
      </c>
      <c r="N3658" s="2" t="s">
        <v>42</v>
      </c>
      <c r="O3658" s="3">
        <v>26</v>
      </c>
      <c r="P3658" s="13">
        <f t="shared" si="774"/>
        <v>842.7</v>
      </c>
      <c r="Q3658" s="13" t="str">
        <f t="shared" si="775"/>
        <v>Fast</v>
      </c>
      <c r="S3658" s="21"/>
    </row>
    <row r="3659" customHeight="1" spans="1:19">
      <c r="A3659" s="2" t="s">
        <v>5570</v>
      </c>
      <c r="B3659" s="28">
        <v>45689</v>
      </c>
      <c r="C3659" s="2" t="s">
        <v>1640</v>
      </c>
      <c r="D3659" s="2" t="str">
        <f t="array" ref="D3659">_xlfn.XLOOKUP(C3659,Customers!A:A,Customers!B:B)</f>
        <v>Customer 0382</v>
      </c>
      <c r="E3659" s="2" t="s">
        <v>552</v>
      </c>
      <c r="F3659" s="2" t="str">
        <f t="array" ref="F3659">_xlfn.XLOOKUP(E3659,Restaurants!A:A,Restaurants!B:B)</f>
        <v>Restaurant 089</v>
      </c>
      <c r="G3659" s="2" t="s">
        <v>438</v>
      </c>
      <c r="H3659" s="2" t="str">
        <f t="array" ref="H3659">_xlfn.XLOOKUP(G3659,Food_Menu!A:A,Food_Menu!B:B)</f>
        <v>Food Item 0214</v>
      </c>
      <c r="I3659" s="2">
        <f t="array" ref="I3659">_xlfn.XLOOKUP(G3659,Food_Menu!A:A,Food_Menu!D:D)</f>
        <v>371.13</v>
      </c>
      <c r="J3659" s="2" t="s">
        <v>389</v>
      </c>
      <c r="K3659" s="2" t="str">
        <f t="array" ref="K3659">_xlfn.XLOOKUP(J3659,Delivery_Partners!A:A,Delivery_Partners!B:B)</f>
        <v>Delivery Partner 022</v>
      </c>
      <c r="L3659" s="3">
        <v>2</v>
      </c>
      <c r="M3659" s="2" t="s">
        <v>23</v>
      </c>
      <c r="N3659" s="2" t="s">
        <v>24</v>
      </c>
      <c r="O3659" s="3">
        <v>17</v>
      </c>
      <c r="P3659" s="13">
        <f t="shared" si="774"/>
        <v>742.26</v>
      </c>
      <c r="Q3659" s="13" t="str">
        <f t="shared" si="775"/>
        <v>Fast</v>
      </c>
      <c r="S3659" s="21"/>
    </row>
    <row r="3660" customHeight="1" spans="1:19">
      <c r="A3660" s="2" t="s">
        <v>5571</v>
      </c>
      <c r="B3660" s="29" t="s">
        <v>539</v>
      </c>
      <c r="C3660" s="2" t="s">
        <v>1448</v>
      </c>
      <c r="D3660" s="2" t="str">
        <f t="array" ref="D3660">_xlfn.XLOOKUP(C3660,Customers!A:A,Customers!B:B)</f>
        <v>Customer 1088</v>
      </c>
      <c r="E3660" s="2" t="s">
        <v>807</v>
      </c>
      <c r="F3660" s="2" t="str">
        <f t="array" ref="F3660">_xlfn.XLOOKUP(E3660,Restaurants!A:A,Restaurants!B:B)</f>
        <v>Restaurant 118</v>
      </c>
      <c r="G3660" s="2" t="s">
        <v>533</v>
      </c>
      <c r="H3660" s="2" t="str">
        <f t="array" ref="H3660">_xlfn.XLOOKUP(G3660,Food_Menu!A:A,Food_Menu!B:B)</f>
        <v>Food Item 0078</v>
      </c>
      <c r="I3660" s="2">
        <f t="array" ref="I3660">_xlfn.XLOOKUP(G3660,Food_Menu!A:A,Food_Menu!D:D)</f>
        <v>220.49</v>
      </c>
      <c r="J3660" s="2" t="s">
        <v>663</v>
      </c>
      <c r="K3660" s="2" t="str">
        <f t="array" ref="K3660">_xlfn.XLOOKUP(J3660,Delivery_Partners!A:A,Delivery_Partners!B:B)</f>
        <v>Delivery Partner 007</v>
      </c>
      <c r="L3660" s="3">
        <v>2</v>
      </c>
      <c r="M3660" s="2" t="s">
        <v>23</v>
      </c>
      <c r="N3660" s="2" t="s">
        <v>24</v>
      </c>
      <c r="O3660" s="3">
        <v>34</v>
      </c>
      <c r="P3660" s="13">
        <f t="shared" si="774"/>
        <v>440.98</v>
      </c>
      <c r="Q3660" s="13" t="str">
        <f t="shared" si="775"/>
        <v>Normal</v>
      </c>
      <c r="S3660" s="21"/>
    </row>
    <row r="3661" customHeight="1" spans="1:19">
      <c r="A3661" s="2" t="s">
        <v>5572</v>
      </c>
      <c r="B3661" s="28">
        <v>45820</v>
      </c>
      <c r="C3661" s="2" t="s">
        <v>1793</v>
      </c>
      <c r="D3661" s="2" t="str">
        <f t="array" ref="D3661">_xlfn.XLOOKUP(C3661,Customers!A:A,Customers!B:B)</f>
        <v>Customer 0894</v>
      </c>
      <c r="E3661" s="2" t="s">
        <v>152</v>
      </c>
      <c r="F3661" s="2" t="str">
        <f t="array" ref="F3661">_xlfn.XLOOKUP(E3661,Restaurants!A:A,Restaurants!B:B)</f>
        <v>Restaurant 114</v>
      </c>
      <c r="G3661" s="2" t="s">
        <v>290</v>
      </c>
      <c r="H3661" s="2" t="str">
        <f t="array" ref="H3661">_xlfn.XLOOKUP(G3661,Food_Menu!A:A,Food_Menu!B:B)</f>
        <v>Food Item 0089</v>
      </c>
      <c r="I3661" s="2">
        <f t="array" ref="I3661">_xlfn.XLOOKUP(G3661,Food_Menu!A:A,Food_Menu!D:D)</f>
        <v>262.73</v>
      </c>
      <c r="J3661" s="2" t="s">
        <v>414</v>
      </c>
      <c r="K3661" s="2" t="str">
        <f t="array" ref="K3661">_xlfn.XLOOKUP(J3661,Delivery_Partners!A:A,Delivery_Partners!B:B)</f>
        <v>Delivery Partner 122</v>
      </c>
      <c r="L3661" s="3">
        <v>2</v>
      </c>
      <c r="M3661" s="2" t="s">
        <v>23</v>
      </c>
      <c r="N3661" s="2" t="s">
        <v>55</v>
      </c>
      <c r="O3661" s="3">
        <v>29</v>
      </c>
      <c r="P3661" s="13">
        <f t="shared" si="774"/>
        <v>525.46</v>
      </c>
      <c r="Q3661" s="13" t="str">
        <f t="shared" si="775"/>
        <v>Fast</v>
      </c>
      <c r="S3661" s="21"/>
    </row>
    <row r="3662" customHeight="1" spans="1:19">
      <c r="A3662" s="2" t="s">
        <v>5573</v>
      </c>
      <c r="B3662" s="29" t="s">
        <v>925</v>
      </c>
      <c r="C3662" s="2" t="s">
        <v>2198</v>
      </c>
      <c r="D3662" s="2" t="str">
        <f t="array" ref="D3662">_xlfn.XLOOKUP(C3662,Customers!A:A,Customers!B:B)</f>
        <v>Customer 0165</v>
      </c>
      <c r="E3662" s="2" t="s">
        <v>93</v>
      </c>
      <c r="F3662" s="2" t="str">
        <f t="array" ref="F3662">_xlfn.XLOOKUP(E3662,Restaurants!A:A,Restaurants!B:B)</f>
        <v>Restaurant 018</v>
      </c>
      <c r="G3662" s="2" t="s">
        <v>1723</v>
      </c>
      <c r="H3662" s="2" t="str">
        <f t="array" ref="H3662">_xlfn.XLOOKUP(G3662,Food_Menu!A:A,Food_Menu!B:B)</f>
        <v>Food Item 0163</v>
      </c>
      <c r="I3662" s="2">
        <f t="array" ref="I3662">_xlfn.XLOOKUP(G3662,Food_Menu!A:A,Food_Menu!D:D)</f>
        <v>132.59</v>
      </c>
      <c r="J3662" s="2" t="s">
        <v>895</v>
      </c>
      <c r="K3662" s="2" t="str">
        <f t="array" ref="K3662">_xlfn.XLOOKUP(J3662,Delivery_Partners!A:A,Delivery_Partners!B:B)</f>
        <v>Delivery Partner 018</v>
      </c>
      <c r="L3662" s="3">
        <v>1</v>
      </c>
      <c r="M3662" s="2" t="s">
        <v>23</v>
      </c>
      <c r="N3662" s="2" t="s">
        <v>24</v>
      </c>
      <c r="O3662" s="3">
        <v>34</v>
      </c>
      <c r="P3662" s="13">
        <f t="shared" si="774"/>
        <v>132.59</v>
      </c>
      <c r="Q3662" s="13" t="str">
        <f t="shared" si="775"/>
        <v>Normal</v>
      </c>
      <c r="S3662" s="21"/>
    </row>
    <row r="3663" customHeight="1" spans="1:19">
      <c r="A3663" s="2" t="s">
        <v>5574</v>
      </c>
      <c r="B3663" s="28">
        <v>45909</v>
      </c>
      <c r="C3663" s="2" t="s">
        <v>2559</v>
      </c>
      <c r="D3663" s="2" t="str">
        <f t="array" ref="D3663">_xlfn.XLOOKUP(C3663,Customers!A:A,Customers!B:B)</f>
        <v>Customer 0176</v>
      </c>
      <c r="E3663" s="2" t="s">
        <v>1191</v>
      </c>
      <c r="F3663" s="2" t="str">
        <f t="array" ref="F3663">_xlfn.XLOOKUP(E3663,Restaurants!A:A,Restaurants!B:B)</f>
        <v>Restaurant 060</v>
      </c>
      <c r="G3663" s="2" t="s">
        <v>1086</v>
      </c>
      <c r="H3663" s="2" t="str">
        <f t="array" ref="H3663">_xlfn.XLOOKUP(G3663,Food_Menu!A:A,Food_Menu!B:B)</f>
        <v>Food Item 0173</v>
      </c>
      <c r="I3663" s="2">
        <f t="array" ref="I3663">_xlfn.XLOOKUP(G3663,Food_Menu!A:A,Food_Menu!D:D)</f>
        <v>407.21</v>
      </c>
      <c r="J3663" s="2" t="s">
        <v>226</v>
      </c>
      <c r="K3663" s="2" t="str">
        <f t="array" ref="K3663">_xlfn.XLOOKUP(J3663,Delivery_Partners!A:A,Delivery_Partners!B:B)</f>
        <v>Delivery Partner 027</v>
      </c>
      <c r="L3663" s="3">
        <v>2</v>
      </c>
      <c r="M3663" s="2" t="s">
        <v>23</v>
      </c>
      <c r="N3663" s="2" t="s">
        <v>42</v>
      </c>
      <c r="O3663" s="3">
        <v>15</v>
      </c>
      <c r="P3663" s="13">
        <f t="shared" si="774"/>
        <v>814.42</v>
      </c>
      <c r="Q3663" s="13" t="str">
        <f t="shared" si="775"/>
        <v>Fast</v>
      </c>
      <c r="S3663" s="21"/>
    </row>
    <row r="3664" customHeight="1" spans="1:19">
      <c r="A3664" s="2" t="s">
        <v>5575</v>
      </c>
      <c r="B3664" s="28">
        <v>45717</v>
      </c>
      <c r="C3664" s="2" t="s">
        <v>1593</v>
      </c>
      <c r="D3664" s="2" t="str">
        <f t="array" ref="D3664">_xlfn.XLOOKUP(C3664,Customers!A:A,Customers!B:B)</f>
        <v>Customer 0003</v>
      </c>
      <c r="E3664" s="2" t="s">
        <v>110</v>
      </c>
      <c r="F3664" s="2" t="str">
        <f t="array" ref="F3664">_xlfn.XLOOKUP(E3664,Restaurants!A:A,Restaurants!B:B)</f>
        <v>Restaurant 062</v>
      </c>
      <c r="G3664" s="2" t="s">
        <v>553</v>
      </c>
      <c r="H3664" s="2" t="str">
        <f t="array" ref="H3664">_xlfn.XLOOKUP(G3664,Food_Menu!A:A,Food_Menu!B:B)</f>
        <v>Food Item 0028</v>
      </c>
      <c r="I3664" s="2">
        <f t="array" ref="I3664">_xlfn.XLOOKUP(G3664,Food_Menu!A:A,Food_Menu!D:D)</f>
        <v>607.73</v>
      </c>
      <c r="J3664" s="2" t="s">
        <v>1286</v>
      </c>
      <c r="K3664" s="2" t="str">
        <f t="array" ref="K3664">_xlfn.XLOOKUP(J3664,Delivery_Partners!A:A,Delivery_Partners!B:B)</f>
        <v>Delivery Partner 060</v>
      </c>
      <c r="L3664" s="3">
        <v>1</v>
      </c>
      <c r="M3664" s="2" t="s">
        <v>23</v>
      </c>
      <c r="N3664" s="2" t="s">
        <v>42</v>
      </c>
      <c r="O3664" s="3">
        <v>17</v>
      </c>
      <c r="P3664" s="13">
        <f t="shared" si="774"/>
        <v>607.73</v>
      </c>
      <c r="Q3664" s="13" t="str">
        <f t="shared" si="775"/>
        <v>Fast</v>
      </c>
      <c r="S3664" s="21"/>
    </row>
    <row r="3665" customHeight="1" spans="1:19">
      <c r="A3665" s="2" t="s">
        <v>5576</v>
      </c>
      <c r="B3665" s="29" t="s">
        <v>1518</v>
      </c>
      <c r="C3665" s="2" t="s">
        <v>828</v>
      </c>
      <c r="D3665" s="2" t="str">
        <f t="array" ref="D3665">_xlfn.XLOOKUP(C3665,Customers!A:A,Customers!B:B)</f>
        <v>Customer 0673</v>
      </c>
      <c r="E3665" s="2" t="s">
        <v>131</v>
      </c>
      <c r="F3665" s="2" t="str">
        <f t="array" ref="F3665">_xlfn.XLOOKUP(E3665,Restaurants!A:A,Restaurants!B:B)</f>
        <v>Restaurant 075</v>
      </c>
      <c r="G3665" s="2" t="s">
        <v>920</v>
      </c>
      <c r="H3665" s="2" t="str">
        <f t="array" ref="H3665">_xlfn.XLOOKUP(G3665,Food_Menu!A:A,Food_Menu!B:B)</f>
        <v>Food Item 0164</v>
      </c>
      <c r="I3665" s="2">
        <f t="array" ref="I3665">_xlfn.XLOOKUP(G3665,Food_Menu!A:A,Food_Menu!D:D)</f>
        <v>389.25</v>
      </c>
      <c r="J3665" s="2" t="s">
        <v>123</v>
      </c>
      <c r="K3665" s="2" t="str">
        <f t="array" ref="K3665">_xlfn.XLOOKUP(J3665,Delivery_Partners!A:A,Delivery_Partners!B:B)</f>
        <v>Delivery Partner 106</v>
      </c>
      <c r="L3665" s="3">
        <v>3</v>
      </c>
      <c r="M3665" s="2" t="s">
        <v>23</v>
      </c>
      <c r="N3665" s="2" t="s">
        <v>24</v>
      </c>
      <c r="O3665" s="3">
        <v>41</v>
      </c>
      <c r="P3665" s="13">
        <f t="shared" si="774"/>
        <v>1167.75</v>
      </c>
      <c r="Q3665" s="13" t="str">
        <f t="shared" si="775"/>
        <v>Normal</v>
      </c>
      <c r="S3665" s="21"/>
    </row>
    <row r="3666" customHeight="1" spans="1:19">
      <c r="A3666" s="2" t="s">
        <v>5577</v>
      </c>
      <c r="B3666" s="28">
        <v>45728</v>
      </c>
      <c r="C3666" s="2" t="s">
        <v>171</v>
      </c>
      <c r="D3666" s="2" t="str">
        <f t="array" ref="D3666">_xlfn.XLOOKUP(C3666,Customers!A:A,Customers!B:B)</f>
        <v>Customer 0426</v>
      </c>
      <c r="E3666" s="2" t="s">
        <v>446</v>
      </c>
      <c r="F3666" s="2" t="str">
        <f t="array" ref="F3666">_xlfn.XLOOKUP(E3666,Restaurants!A:A,Restaurants!B:B)</f>
        <v>Restaurant 078</v>
      </c>
      <c r="G3666" s="2" t="s">
        <v>250</v>
      </c>
      <c r="H3666" s="2" t="str">
        <f t="array" ref="H3666">_xlfn.XLOOKUP(G3666,Food_Menu!A:A,Food_Menu!B:B)</f>
        <v>Food Item 0109</v>
      </c>
      <c r="I3666" s="2">
        <f t="array" ref="I3666">_xlfn.XLOOKUP(G3666,Food_Menu!A:A,Food_Menu!D:D)</f>
        <v>538.59</v>
      </c>
      <c r="J3666" s="2" t="s">
        <v>337</v>
      </c>
      <c r="K3666" s="2" t="str">
        <f t="array" ref="K3666">_xlfn.XLOOKUP(J3666,Delivery_Partners!A:A,Delivery_Partners!B:B)</f>
        <v>Delivery Partner 004</v>
      </c>
      <c r="L3666" s="3">
        <v>2</v>
      </c>
      <c r="M3666" s="2" t="s">
        <v>23</v>
      </c>
      <c r="N3666" s="2" t="s">
        <v>24</v>
      </c>
      <c r="O3666" s="3">
        <v>15</v>
      </c>
      <c r="P3666" s="13">
        <f t="shared" si="774"/>
        <v>1077.18</v>
      </c>
      <c r="Q3666" s="13" t="str">
        <f t="shared" si="775"/>
        <v>Fast</v>
      </c>
      <c r="S3666" s="21"/>
    </row>
    <row r="3667" customHeight="1" spans="1:19">
      <c r="A3667" s="2" t="s">
        <v>5578</v>
      </c>
      <c r="B3667" s="28">
        <v>45782</v>
      </c>
      <c r="C3667" s="2" t="s">
        <v>2798</v>
      </c>
      <c r="D3667" s="2" t="str">
        <f t="array" ref="D3667">_xlfn.XLOOKUP(C3667,Customers!A:A,Customers!B:B)</f>
        <v>Customer 0451</v>
      </c>
      <c r="E3667" s="2" t="s">
        <v>917</v>
      </c>
      <c r="F3667" s="2" t="str">
        <f t="array" ref="F3667">_xlfn.XLOOKUP(E3667,Restaurants!A:A,Restaurants!B:B)</f>
        <v>Restaurant 102</v>
      </c>
      <c r="G3667" s="2" t="s">
        <v>785</v>
      </c>
      <c r="H3667" s="2" t="str">
        <f t="array" ref="H3667">_xlfn.XLOOKUP(G3667,Food_Menu!A:A,Food_Menu!B:B)</f>
        <v>Food Item 0218</v>
      </c>
      <c r="I3667" s="2">
        <f t="array" ref="I3667">_xlfn.XLOOKUP(G3667,Food_Menu!A:A,Food_Menu!D:D)</f>
        <v>579.55</v>
      </c>
      <c r="J3667" s="2" t="s">
        <v>427</v>
      </c>
      <c r="K3667" s="2" t="str">
        <f t="array" ref="K3667">_xlfn.XLOOKUP(J3667,Delivery_Partners!A:A,Delivery_Partners!B:B)</f>
        <v>Delivery Partner 023</v>
      </c>
      <c r="L3667" s="3">
        <v>2</v>
      </c>
      <c r="M3667" s="2" t="s">
        <v>23</v>
      </c>
      <c r="N3667" s="2" t="s">
        <v>24</v>
      </c>
      <c r="O3667" s="3">
        <v>33</v>
      </c>
      <c r="P3667" s="13">
        <f t="shared" si="774"/>
        <v>1159.1</v>
      </c>
      <c r="Q3667" s="13" t="str">
        <f t="shared" si="775"/>
        <v>Normal</v>
      </c>
      <c r="S3667" s="21"/>
    </row>
    <row r="3668" customHeight="1" spans="1:19">
      <c r="A3668" s="2" t="s">
        <v>5579</v>
      </c>
      <c r="B3668" s="29" t="s">
        <v>472</v>
      </c>
      <c r="C3668" s="2" t="s">
        <v>5262</v>
      </c>
      <c r="D3668" s="2" t="str">
        <f t="array" ref="D3668">_xlfn.XLOOKUP(C3668,Customers!A:A,Customers!B:B)</f>
        <v>Customer 0612</v>
      </c>
      <c r="E3668" s="2" t="s">
        <v>345</v>
      </c>
      <c r="F3668" s="2" t="str">
        <f t="array" ref="F3668">_xlfn.XLOOKUP(E3668,Restaurants!A:A,Restaurants!B:B)</f>
        <v>Restaurant 064</v>
      </c>
      <c r="G3668" s="2" t="s">
        <v>147</v>
      </c>
      <c r="H3668" s="2" t="str">
        <f t="array" ref="H3668">_xlfn.XLOOKUP(G3668,Food_Menu!A:A,Food_Menu!B:B)</f>
        <v>Food Item 0139</v>
      </c>
      <c r="I3668" s="2">
        <f t="array" ref="I3668">_xlfn.XLOOKUP(G3668,Food_Menu!A:A,Food_Menu!D:D)</f>
        <v>296.6</v>
      </c>
      <c r="J3668" s="2" t="s">
        <v>1120</v>
      </c>
      <c r="K3668" s="2" t="str">
        <f t="array" ref="K3668">_xlfn.XLOOKUP(J3668,Delivery_Partners!A:A,Delivery_Partners!B:B)</f>
        <v>Delivery Partner 061</v>
      </c>
      <c r="L3668" s="3">
        <v>1</v>
      </c>
      <c r="M3668" s="2" t="s">
        <v>23</v>
      </c>
      <c r="N3668" s="2" t="s">
        <v>55</v>
      </c>
      <c r="O3668" s="3">
        <v>25</v>
      </c>
      <c r="P3668" s="13">
        <f t="shared" si="774"/>
        <v>296.6</v>
      </c>
      <c r="Q3668" s="13" t="str">
        <f t="shared" si="775"/>
        <v>Fast</v>
      </c>
      <c r="S3668" s="21"/>
    </row>
    <row r="3669" customHeight="1" spans="1:19">
      <c r="A3669" s="2" t="s">
        <v>5580</v>
      </c>
      <c r="B3669" s="29" t="s">
        <v>1823</v>
      </c>
      <c r="C3669" s="2" t="s">
        <v>1199</v>
      </c>
      <c r="D3669" s="2" t="str">
        <f t="array" ref="D3669">_xlfn.XLOOKUP(C3669,Customers!A:A,Customers!B:B)</f>
        <v>Customer 0648</v>
      </c>
      <c r="E3669" s="2" t="s">
        <v>674</v>
      </c>
      <c r="F3669" s="2" t="str">
        <f t="array" ref="F3669">_xlfn.XLOOKUP(E3669,Restaurants!A:A,Restaurants!B:B)</f>
        <v>Restaurant 085</v>
      </c>
      <c r="G3669" s="2" t="s">
        <v>913</v>
      </c>
      <c r="H3669" s="2" t="str">
        <f t="array" ref="H3669">_xlfn.XLOOKUP(G3669,Food_Menu!A:A,Food_Menu!B:B)</f>
        <v>Food Item 0171</v>
      </c>
      <c r="I3669" s="2">
        <f t="array" ref="I3669">_xlfn.XLOOKUP(G3669,Food_Menu!A:A,Food_Menu!D:D)</f>
        <v>583.51</v>
      </c>
      <c r="J3669" s="2" t="s">
        <v>1694</v>
      </c>
      <c r="K3669" s="2" t="str">
        <f t="array" ref="K3669">_xlfn.XLOOKUP(J3669,Delivery_Partners!A:A,Delivery_Partners!B:B)</f>
        <v>Delivery Partner 127</v>
      </c>
      <c r="L3669" s="3">
        <v>1</v>
      </c>
      <c r="M3669" s="2" t="s">
        <v>23</v>
      </c>
      <c r="N3669" s="2" t="s">
        <v>24</v>
      </c>
      <c r="O3669" s="3">
        <v>24</v>
      </c>
      <c r="P3669" s="13">
        <f t="shared" si="774"/>
        <v>583.51</v>
      </c>
      <c r="Q3669" s="13" t="str">
        <f t="shared" si="775"/>
        <v>Fast</v>
      </c>
      <c r="S3669" s="21"/>
    </row>
    <row r="3670" hidden="1" customHeight="1" spans="1:19">
      <c r="A3670" s="2" t="s">
        <v>5581</v>
      </c>
      <c r="B3670" s="28">
        <v>45995</v>
      </c>
      <c r="C3670" s="2" t="s">
        <v>3754</v>
      </c>
      <c r="D3670" s="2" t="str">
        <f t="array" ref="D3670">_xlfn.XLOOKUP(C3670,Customers!A:A,Customers!B:B)</f>
        <v>Customer 0002</v>
      </c>
      <c r="E3670" s="2" t="s">
        <v>382</v>
      </c>
      <c r="F3670" s="2" t="str">
        <f t="array" ref="F3670">_xlfn.XLOOKUP(E3670,Restaurants!A:A,Restaurants!B:B)</f>
        <v>Restaurant 108</v>
      </c>
      <c r="G3670" s="2" t="s">
        <v>308</v>
      </c>
      <c r="H3670" s="2" t="str">
        <f t="array" ref="H3670">_xlfn.XLOOKUP(G3670,Food_Menu!A:A,Food_Menu!B:B)</f>
        <v>Food Item 0076</v>
      </c>
      <c r="I3670" s="2"/>
      <c r="J3670" s="2" t="s">
        <v>895</v>
      </c>
      <c r="K3670" s="2" t="str">
        <f t="array" ref="K3670">_xlfn.XLOOKUP(J3670,Delivery_Partners!A:A,Delivery_Partners!B:B)</f>
        <v>Delivery Partner 018</v>
      </c>
      <c r="L3670" s="3">
        <v>1</v>
      </c>
      <c r="M3670" s="2" t="s">
        <v>189</v>
      </c>
      <c r="N3670" s="2" t="s">
        <v>42</v>
      </c>
      <c r="O3670" s="2"/>
    </row>
    <row r="3671" customHeight="1" spans="1:19">
      <c r="A3671" s="2" t="s">
        <v>5582</v>
      </c>
      <c r="B3671" s="29" t="s">
        <v>279</v>
      </c>
      <c r="C3671" s="2" t="s">
        <v>508</v>
      </c>
      <c r="D3671" s="2" t="str">
        <f t="array" ref="D3671">_xlfn.XLOOKUP(C3671,Customers!A:A,Customers!B:B)</f>
        <v>Customer 0130</v>
      </c>
      <c r="E3671" s="2" t="s">
        <v>71</v>
      </c>
      <c r="F3671" s="2" t="str">
        <f t="array" ref="F3671">_xlfn.XLOOKUP(E3671,Restaurants!A:A,Restaurants!B:B)</f>
        <v>Restaurant 013</v>
      </c>
      <c r="G3671" s="2" t="s">
        <v>1272</v>
      </c>
      <c r="H3671" s="2" t="str">
        <f t="array" ref="H3671">_xlfn.XLOOKUP(G3671,Food_Menu!A:A,Food_Menu!B:B)</f>
        <v>Food Item 0063</v>
      </c>
      <c r="I3671" s="2">
        <f t="array" ref="I3671">_xlfn.XLOOKUP(G3671,Food_Menu!A:A,Food_Menu!D:D)</f>
        <v>539.41</v>
      </c>
      <c r="J3671" s="2" t="s">
        <v>374</v>
      </c>
      <c r="K3671" s="2" t="str">
        <f t="array" ref="K3671">_xlfn.XLOOKUP(J3671,Delivery_Partners!A:A,Delivery_Partners!B:B)</f>
        <v>Delivery Partner 052</v>
      </c>
      <c r="L3671" s="3">
        <v>1</v>
      </c>
      <c r="M3671" s="2" t="s">
        <v>23</v>
      </c>
      <c r="N3671" s="2" t="s">
        <v>55</v>
      </c>
      <c r="O3671" s="3">
        <v>35</v>
      </c>
      <c r="P3671" s="13">
        <f t="shared" ref="P3671:P3677" si="776">I3671*L3671</f>
        <v>539.41</v>
      </c>
      <c r="Q3671" s="13" t="str">
        <f t="shared" ref="Q3671:Q3677" si="777">IF(O3671="","Not Delivered",IF(O3671&lt;=30,"Fast",IF(O3671&lt;=60,"Normal","Slow")))</f>
        <v>Normal</v>
      </c>
      <c r="S3671" s="21"/>
    </row>
    <row r="3672" customHeight="1" spans="1:19">
      <c r="A3672" s="2" t="s">
        <v>5583</v>
      </c>
      <c r="B3672" s="28">
        <v>45819</v>
      </c>
      <c r="C3672" s="2" t="s">
        <v>2189</v>
      </c>
      <c r="D3672" s="2" t="str">
        <f t="array" ref="D3672">_xlfn.XLOOKUP(C3672,Customers!A:A,Customers!B:B)</f>
        <v>Customer 0947</v>
      </c>
      <c r="E3672" s="2" t="s">
        <v>446</v>
      </c>
      <c r="F3672" s="2" t="str">
        <f t="array" ref="F3672">_xlfn.XLOOKUP(E3672,Restaurants!A:A,Restaurants!B:B)</f>
        <v>Restaurant 078</v>
      </c>
      <c r="G3672" s="2" t="s">
        <v>1086</v>
      </c>
      <c r="H3672" s="2" t="str">
        <f t="array" ref="H3672">_xlfn.XLOOKUP(G3672,Food_Menu!A:A,Food_Menu!B:B)</f>
        <v>Food Item 0173</v>
      </c>
      <c r="I3672" s="2">
        <f t="array" ref="I3672">_xlfn.XLOOKUP(G3672,Food_Menu!A:A,Food_Menu!D:D)</f>
        <v>407.21</v>
      </c>
      <c r="J3672" s="2" t="s">
        <v>1290</v>
      </c>
      <c r="K3672" s="2" t="str">
        <f t="array" ref="K3672">_xlfn.XLOOKUP(J3672,Delivery_Partners!A:A,Delivery_Partners!B:B)</f>
        <v>Delivery Partner 035</v>
      </c>
      <c r="L3672" s="3">
        <v>2</v>
      </c>
      <c r="M3672" s="2" t="s">
        <v>23</v>
      </c>
      <c r="N3672" s="2" t="s">
        <v>24</v>
      </c>
      <c r="O3672" s="3">
        <v>42</v>
      </c>
      <c r="P3672" s="13">
        <f t="shared" si="776"/>
        <v>814.42</v>
      </c>
      <c r="Q3672" s="13" t="str">
        <f t="shared" si="777"/>
        <v>Normal</v>
      </c>
      <c r="S3672" s="21"/>
    </row>
    <row r="3673" customHeight="1" spans="1:19">
      <c r="A3673" s="2" t="s">
        <v>5584</v>
      </c>
      <c r="B3673" s="29" t="s">
        <v>594</v>
      </c>
      <c r="C3673" s="2" t="s">
        <v>4231</v>
      </c>
      <c r="D3673" s="2" t="str">
        <f t="array" ref="D3673">_xlfn.XLOOKUP(C3673,Customers!A:A,Customers!B:B)</f>
        <v>Customer 1145</v>
      </c>
      <c r="E3673" s="2" t="s">
        <v>623</v>
      </c>
      <c r="F3673" s="2" t="str">
        <f t="array" ref="F3673">_xlfn.XLOOKUP(E3673,Restaurants!A:A,Restaurants!B:B)</f>
        <v>Restaurant 045</v>
      </c>
      <c r="G3673" s="2" t="s">
        <v>405</v>
      </c>
      <c r="H3673" s="2" t="str">
        <f t="array" ref="H3673">_xlfn.XLOOKUP(G3673,Food_Menu!A:A,Food_Menu!B:B)</f>
        <v>Food Item 0004</v>
      </c>
      <c r="I3673" s="2">
        <f t="array" ref="I3673">_xlfn.XLOOKUP(G3673,Food_Menu!A:A,Food_Menu!D:D)</f>
        <v>173.7</v>
      </c>
      <c r="J3673" s="2" t="s">
        <v>1090</v>
      </c>
      <c r="K3673" s="2" t="str">
        <f t="array" ref="K3673">_xlfn.XLOOKUP(J3673,Delivery_Partners!A:A,Delivery_Partners!B:B)</f>
        <v>Delivery Partner 056</v>
      </c>
      <c r="L3673" s="3">
        <v>3</v>
      </c>
      <c r="M3673" s="2" t="s">
        <v>23</v>
      </c>
      <c r="N3673" s="2" t="s">
        <v>24</v>
      </c>
      <c r="O3673" s="3">
        <v>22</v>
      </c>
      <c r="P3673" s="13">
        <f t="shared" si="776"/>
        <v>521.1</v>
      </c>
      <c r="Q3673" s="13" t="str">
        <f t="shared" si="777"/>
        <v>Fast</v>
      </c>
      <c r="S3673" s="21"/>
    </row>
    <row r="3674" customHeight="1" spans="1:19">
      <c r="A3674" s="2" t="s">
        <v>5585</v>
      </c>
      <c r="B3674" s="29" t="s">
        <v>1380</v>
      </c>
      <c r="C3674" s="2" t="s">
        <v>5042</v>
      </c>
      <c r="D3674" s="2" t="str">
        <f t="array" ref="D3674">_xlfn.XLOOKUP(C3674,Customers!A:A,Customers!B:B)</f>
        <v>Customer 1005</v>
      </c>
      <c r="E3674" s="2" t="s">
        <v>1209</v>
      </c>
      <c r="F3674" s="2" t="str">
        <f t="array" ref="F3674">_xlfn.XLOOKUP(E3674,Restaurants!A:A,Restaurants!B:B)</f>
        <v>Restaurant 109</v>
      </c>
      <c r="G3674" s="2" t="s">
        <v>906</v>
      </c>
      <c r="H3674" s="2" t="str">
        <f t="array" ref="H3674">_xlfn.XLOOKUP(G3674,Food_Menu!A:A,Food_Menu!B:B)</f>
        <v>Food Item 0128</v>
      </c>
      <c r="I3674" s="2">
        <f t="array" ref="I3674">_xlfn.XLOOKUP(G3674,Food_Menu!A:A,Food_Menu!D:D)</f>
        <v>317.72</v>
      </c>
      <c r="J3674" s="2" t="s">
        <v>976</v>
      </c>
      <c r="K3674" s="2" t="str">
        <f t="array" ref="K3674">_xlfn.XLOOKUP(J3674,Delivery_Partners!A:A,Delivery_Partners!B:B)</f>
        <v>Delivery Partner 047</v>
      </c>
      <c r="L3674" s="3">
        <v>2</v>
      </c>
      <c r="M3674" s="2" t="s">
        <v>23</v>
      </c>
      <c r="N3674" s="2" t="s">
        <v>24</v>
      </c>
      <c r="O3674" s="3">
        <v>24</v>
      </c>
      <c r="P3674" s="13">
        <f t="shared" si="776"/>
        <v>635.44</v>
      </c>
      <c r="Q3674" s="13" t="str">
        <f t="shared" si="777"/>
        <v>Fast</v>
      </c>
      <c r="S3674" s="21"/>
    </row>
    <row r="3675" customHeight="1" spans="1:19">
      <c r="A3675" s="2" t="s">
        <v>5586</v>
      </c>
      <c r="B3675" s="28">
        <v>45877</v>
      </c>
      <c r="C3675" s="2" t="s">
        <v>1448</v>
      </c>
      <c r="D3675" s="2" t="str">
        <f t="array" ref="D3675">_xlfn.XLOOKUP(C3675,Customers!A:A,Customers!B:B)</f>
        <v>Customer 1088</v>
      </c>
      <c r="E3675" s="2" t="s">
        <v>468</v>
      </c>
      <c r="F3675" s="2" t="str">
        <f t="array" ref="F3675">_xlfn.XLOOKUP(E3675,Restaurants!A:A,Restaurants!B:B)</f>
        <v>Restaurant 067</v>
      </c>
      <c r="G3675" s="2" t="s">
        <v>322</v>
      </c>
      <c r="H3675" s="2" t="str">
        <f t="array" ref="H3675">_xlfn.XLOOKUP(G3675,Food_Menu!A:A,Food_Menu!B:B)</f>
        <v>Food Item 0213</v>
      </c>
      <c r="I3675" s="2">
        <f t="array" ref="I3675">_xlfn.XLOOKUP(G3675,Food_Menu!A:A,Food_Menu!D:D)</f>
        <v>568.2</v>
      </c>
      <c r="J3675" s="2" t="s">
        <v>735</v>
      </c>
      <c r="K3675" s="2" t="str">
        <f t="array" ref="K3675">_xlfn.XLOOKUP(J3675,Delivery_Partners!A:A,Delivery_Partners!B:B)</f>
        <v>Delivery Partner 116</v>
      </c>
      <c r="L3675" s="3">
        <v>1</v>
      </c>
      <c r="M3675" s="2" t="s">
        <v>23</v>
      </c>
      <c r="N3675" s="2" t="s">
        <v>24</v>
      </c>
      <c r="O3675" s="3">
        <v>48</v>
      </c>
      <c r="P3675" s="13">
        <f t="shared" si="776"/>
        <v>568.2</v>
      </c>
      <c r="Q3675" s="13" t="str">
        <f t="shared" si="777"/>
        <v>Normal</v>
      </c>
      <c r="S3675" s="21"/>
    </row>
    <row r="3676" customHeight="1" spans="1:19">
      <c r="A3676" s="2" t="s">
        <v>5587</v>
      </c>
      <c r="B3676" s="29" t="s">
        <v>3847</v>
      </c>
      <c r="C3676" s="2" t="s">
        <v>2896</v>
      </c>
      <c r="D3676" s="2" t="str">
        <f t="array" ref="D3676">_xlfn.XLOOKUP(C3676,Customers!A:A,Customers!B:B)</f>
        <v>Customer 0557</v>
      </c>
      <c r="E3676" s="2" t="s">
        <v>366</v>
      </c>
      <c r="F3676" s="2" t="str">
        <f t="array" ref="F3676">_xlfn.XLOOKUP(E3676,Restaurants!A:A,Restaurants!B:B)</f>
        <v>Restaurant 073</v>
      </c>
      <c r="G3676" s="2" t="s">
        <v>2055</v>
      </c>
      <c r="H3676" s="2" t="str">
        <f t="array" ref="H3676">_xlfn.XLOOKUP(G3676,Food_Menu!A:A,Food_Menu!B:B)</f>
        <v>Food Item 0219</v>
      </c>
      <c r="I3676" s="2">
        <f t="array" ref="I3676">_xlfn.XLOOKUP(G3676,Food_Menu!A:A,Food_Menu!D:D)</f>
        <v>256.46</v>
      </c>
      <c r="J3676" s="2" t="s">
        <v>231</v>
      </c>
      <c r="K3676" s="2" t="str">
        <f t="array" ref="K3676">_xlfn.XLOOKUP(J3676,Delivery_Partners!A:A,Delivery_Partners!B:B)</f>
        <v>Delivery Partner 013</v>
      </c>
      <c r="L3676" s="3">
        <v>4</v>
      </c>
      <c r="M3676" s="2" t="s">
        <v>23</v>
      </c>
      <c r="N3676" s="2" t="s">
        <v>74</v>
      </c>
      <c r="O3676" s="3">
        <v>32</v>
      </c>
      <c r="P3676" s="13">
        <f t="shared" si="776"/>
        <v>1025.84</v>
      </c>
      <c r="Q3676" s="13" t="str">
        <f t="shared" si="777"/>
        <v>Normal</v>
      </c>
      <c r="S3676" s="21"/>
    </row>
    <row r="3677" customHeight="1" spans="1:19">
      <c r="A3677" s="2" t="s">
        <v>5588</v>
      </c>
      <c r="B3677" s="29" t="s">
        <v>948</v>
      </c>
      <c r="C3677" s="2" t="s">
        <v>2862</v>
      </c>
      <c r="D3677" s="2" t="str">
        <f t="array" ref="D3677">_xlfn.XLOOKUP(C3677,Customers!A:A,Customers!B:B)</f>
        <v>Customer 0992</v>
      </c>
      <c r="E3677" s="2" t="s">
        <v>421</v>
      </c>
      <c r="F3677" s="2" t="str">
        <f t="array" ref="F3677">_xlfn.XLOOKUP(E3677,Restaurants!A:A,Restaurants!B:B)</f>
        <v>Restaurant 091</v>
      </c>
      <c r="G3677" s="2" t="s">
        <v>1013</v>
      </c>
      <c r="H3677" s="2" t="str">
        <f t="array" ref="H3677">_xlfn.XLOOKUP(G3677,Food_Menu!A:A,Food_Menu!B:B)</f>
        <v>Food Item 0158</v>
      </c>
      <c r="I3677" s="2">
        <f t="array" ref="I3677">_xlfn.XLOOKUP(G3677,Food_Menu!A:A,Food_Menu!D:D)</f>
        <v>622.8</v>
      </c>
      <c r="J3677" s="2" t="s">
        <v>95</v>
      </c>
      <c r="K3677" s="2" t="str">
        <f t="array" ref="K3677">_xlfn.XLOOKUP(J3677,Delivery_Partners!A:A,Delivery_Partners!B:B)</f>
        <v>Delivery Partner 170</v>
      </c>
      <c r="L3677" s="3">
        <v>3</v>
      </c>
      <c r="M3677" s="2" t="s">
        <v>23</v>
      </c>
      <c r="N3677" s="2" t="s">
        <v>55</v>
      </c>
      <c r="O3677" s="3">
        <v>39</v>
      </c>
      <c r="P3677" s="13">
        <f t="shared" si="776"/>
        <v>1868.4</v>
      </c>
      <c r="Q3677" s="13" t="str">
        <f t="shared" si="777"/>
        <v>Normal</v>
      </c>
      <c r="S3677" s="21"/>
    </row>
    <row r="3678" hidden="1" customHeight="1" spans="1:19">
      <c r="A3678" s="2" t="s">
        <v>5589</v>
      </c>
      <c r="B3678" s="29" t="s">
        <v>1049</v>
      </c>
      <c r="C3678" s="2" t="s">
        <v>867</v>
      </c>
      <c r="D3678" s="2" t="str">
        <f t="array" ref="D3678">_xlfn.XLOOKUP(C3678,Customers!A:A,Customers!B:B)</f>
        <v>Customer 1059</v>
      </c>
      <c r="E3678" s="2" t="s">
        <v>1072</v>
      </c>
      <c r="F3678" s="2" t="str">
        <f t="array" ref="F3678">_xlfn.XLOOKUP(E3678,Restaurants!A:A,Restaurants!B:B)</f>
        <v>Restaurant 030</v>
      </c>
      <c r="G3678" s="2" t="s">
        <v>748</v>
      </c>
      <c r="H3678" s="2" t="str">
        <f t="array" ref="H3678">_xlfn.XLOOKUP(G3678,Food_Menu!A:A,Food_Menu!B:B)</f>
        <v>Food Item 0110</v>
      </c>
      <c r="I3678" s="2"/>
      <c r="J3678" s="2" t="s">
        <v>173</v>
      </c>
      <c r="K3678" s="2" t="str">
        <f t="array" ref="K3678">_xlfn.XLOOKUP(J3678,Delivery_Partners!A:A,Delivery_Partners!B:B)</f>
        <v>Delivery Partner 045</v>
      </c>
      <c r="L3678" s="3">
        <v>2</v>
      </c>
      <c r="M3678" s="2" t="s">
        <v>101</v>
      </c>
      <c r="N3678" s="2" t="s">
        <v>55</v>
      </c>
      <c r="O3678" s="2"/>
    </row>
    <row r="3679" customHeight="1" spans="1:19">
      <c r="A3679" s="2" t="s">
        <v>5590</v>
      </c>
      <c r="B3679" s="28">
        <v>45843</v>
      </c>
      <c r="C3679" s="2" t="s">
        <v>1021</v>
      </c>
      <c r="D3679" s="2" t="str">
        <f t="array" ref="D3679">_xlfn.XLOOKUP(C3679,Customers!A:A,Customers!B:B)</f>
        <v>Customer 1072</v>
      </c>
      <c r="E3679" s="2" t="s">
        <v>157</v>
      </c>
      <c r="F3679" s="2" t="str">
        <f t="array" ref="F3679">_xlfn.XLOOKUP(E3679,Restaurants!A:A,Restaurants!B:B)</f>
        <v>Restaurant 066</v>
      </c>
      <c r="G3679" s="2" t="s">
        <v>1135</v>
      </c>
      <c r="H3679" s="2" t="str">
        <f t="array" ref="H3679">_xlfn.XLOOKUP(G3679,Food_Menu!A:A,Food_Menu!B:B)</f>
        <v>Food Item 0179</v>
      </c>
      <c r="I3679" s="2">
        <f t="array" ref="I3679">_xlfn.XLOOKUP(G3679,Food_Menu!A:A,Food_Menu!D:D)</f>
        <v>330.25</v>
      </c>
      <c r="J3679" s="2" t="s">
        <v>1372</v>
      </c>
      <c r="K3679" s="2" t="str">
        <f t="array" ref="K3679">_xlfn.XLOOKUP(J3679,Delivery_Partners!A:A,Delivery_Partners!B:B)</f>
        <v>Delivery Partner 179</v>
      </c>
      <c r="L3679" s="3">
        <v>1</v>
      </c>
      <c r="M3679" s="2" t="s">
        <v>23</v>
      </c>
      <c r="N3679" s="2" t="s">
        <v>24</v>
      </c>
      <c r="O3679" s="3">
        <v>40</v>
      </c>
      <c r="P3679" s="13">
        <f t="shared" ref="P3679:P3704" si="778">I3679*L3679</f>
        <v>330.25</v>
      </c>
      <c r="Q3679" s="13" t="str">
        <f t="shared" ref="Q3679:Q3704" si="779">IF(O3679="","Not Delivered",IF(O3679&lt;=30,"Fast",IF(O3679&lt;=60,"Normal","Slow")))</f>
        <v>Normal</v>
      </c>
      <c r="S3679" s="21"/>
    </row>
    <row r="3680" customHeight="1" spans="1:19">
      <c r="A3680" s="2" t="s">
        <v>5591</v>
      </c>
      <c r="B3680" s="28">
        <v>45748</v>
      </c>
      <c r="C3680" s="2" t="s">
        <v>2004</v>
      </c>
      <c r="D3680" s="2" t="str">
        <f t="array" ref="D3680">_xlfn.XLOOKUP(C3680,Customers!A:A,Customers!B:B)</f>
        <v>Customer 0180</v>
      </c>
      <c r="E3680" s="2" t="s">
        <v>814</v>
      </c>
      <c r="F3680" s="2" t="str">
        <f t="array" ref="F3680">_xlfn.XLOOKUP(E3680,Restaurants!A:A,Restaurants!B:B)</f>
        <v>Restaurant 093</v>
      </c>
      <c r="G3680" s="2" t="s">
        <v>405</v>
      </c>
      <c r="H3680" s="2" t="str">
        <f t="array" ref="H3680">_xlfn.XLOOKUP(G3680,Food_Menu!A:A,Food_Menu!B:B)</f>
        <v>Food Item 0004</v>
      </c>
      <c r="I3680" s="2">
        <f t="array" ref="I3680">_xlfn.XLOOKUP(G3680,Food_Menu!A:A,Food_Menu!D:D)</f>
        <v>173.7</v>
      </c>
      <c r="J3680" s="2" t="s">
        <v>502</v>
      </c>
      <c r="K3680" s="2" t="str">
        <f t="array" ref="K3680">_xlfn.XLOOKUP(J3680,Delivery_Partners!A:A,Delivery_Partners!B:B)</f>
        <v>Delivery Partner 132</v>
      </c>
      <c r="L3680" s="3">
        <v>2</v>
      </c>
      <c r="M3680" s="2" t="s">
        <v>23</v>
      </c>
      <c r="N3680" s="2" t="s">
        <v>24</v>
      </c>
      <c r="O3680" s="3">
        <v>15</v>
      </c>
      <c r="P3680" s="13">
        <f t="shared" si="778"/>
        <v>347.4</v>
      </c>
      <c r="Q3680" s="13" t="str">
        <f t="shared" si="779"/>
        <v>Fast</v>
      </c>
      <c r="S3680" s="21"/>
    </row>
    <row r="3681" customHeight="1" spans="1:19">
      <c r="A3681" s="2" t="s">
        <v>5592</v>
      </c>
      <c r="B3681" s="28">
        <v>46000</v>
      </c>
      <c r="C3681" s="2" t="s">
        <v>806</v>
      </c>
      <c r="D3681" s="2" t="str">
        <f t="array" ref="D3681">_xlfn.XLOOKUP(C3681,Customers!A:A,Customers!B:B)</f>
        <v>Customer 0177</v>
      </c>
      <c r="E3681" s="2" t="s">
        <v>265</v>
      </c>
      <c r="F3681" s="2" t="str">
        <f t="array" ref="F3681">_xlfn.XLOOKUP(E3681,Restaurants!A:A,Restaurants!B:B)</f>
        <v>Restaurant 094</v>
      </c>
      <c r="G3681" s="2" t="s">
        <v>1018</v>
      </c>
      <c r="H3681" s="2" t="str">
        <f t="array" ref="H3681">_xlfn.XLOOKUP(G3681,Food_Menu!A:A,Food_Menu!B:B)</f>
        <v>Food Item 0175</v>
      </c>
      <c r="I3681" s="2">
        <f t="array" ref="I3681">_xlfn.XLOOKUP(G3681,Food_Menu!A:A,Food_Menu!D:D)</f>
        <v>114.67</v>
      </c>
      <c r="J3681" s="2" t="s">
        <v>1557</v>
      </c>
      <c r="K3681" s="2" t="str">
        <f t="array" ref="K3681">_xlfn.XLOOKUP(J3681,Delivery_Partners!A:A,Delivery_Partners!B:B)</f>
        <v>Delivery Partner 065</v>
      </c>
      <c r="L3681" s="3">
        <v>1</v>
      </c>
      <c r="M3681" s="2" t="s">
        <v>23</v>
      </c>
      <c r="N3681" s="2" t="s">
        <v>24</v>
      </c>
      <c r="O3681" s="3">
        <v>49</v>
      </c>
      <c r="P3681" s="13">
        <f t="shared" si="778"/>
        <v>114.67</v>
      </c>
      <c r="Q3681" s="13" t="str">
        <f t="shared" si="779"/>
        <v>Normal</v>
      </c>
      <c r="S3681" s="21"/>
    </row>
    <row r="3682" customHeight="1" spans="1:19">
      <c r="A3682" s="2" t="s">
        <v>5593</v>
      </c>
      <c r="B3682" s="29" t="s">
        <v>1003</v>
      </c>
      <c r="C3682" s="2" t="s">
        <v>5594</v>
      </c>
      <c r="D3682" s="2" t="str">
        <f t="array" ref="D3682">_xlfn.XLOOKUP(C3682,Customers!A:A,Customers!B:B)</f>
        <v>Customer 0484</v>
      </c>
      <c r="E3682" s="2" t="s">
        <v>376</v>
      </c>
      <c r="F3682" s="2" t="str">
        <f t="array" ref="F3682">_xlfn.XLOOKUP(E3682,Restaurants!A:A,Restaurants!B:B)</f>
        <v>Restaurant 028</v>
      </c>
      <c r="G3682" s="2" t="s">
        <v>1094</v>
      </c>
      <c r="H3682" s="2" t="str">
        <f t="array" ref="H3682">_xlfn.XLOOKUP(G3682,Food_Menu!A:A,Food_Menu!B:B)</f>
        <v>Food Item 0042</v>
      </c>
      <c r="I3682" s="2">
        <f t="array" ref="I3682">_xlfn.XLOOKUP(G3682,Food_Menu!A:A,Food_Menu!D:D)</f>
        <v>160.06</v>
      </c>
      <c r="J3682" s="2" t="s">
        <v>679</v>
      </c>
      <c r="K3682" s="2" t="str">
        <f t="array" ref="K3682">_xlfn.XLOOKUP(J3682,Delivery_Partners!A:A,Delivery_Partners!B:B)</f>
        <v>Delivery Partner 055</v>
      </c>
      <c r="L3682" s="3">
        <v>1</v>
      </c>
      <c r="M3682" s="2" t="s">
        <v>23</v>
      </c>
      <c r="N3682" s="2" t="s">
        <v>74</v>
      </c>
      <c r="O3682" s="3">
        <v>30</v>
      </c>
      <c r="P3682" s="13">
        <f t="shared" si="778"/>
        <v>160.06</v>
      </c>
      <c r="Q3682" s="13" t="str">
        <f t="shared" si="779"/>
        <v>Fast</v>
      </c>
      <c r="S3682" s="21"/>
    </row>
    <row r="3683" customHeight="1" spans="1:19">
      <c r="A3683" s="2" t="s">
        <v>5595</v>
      </c>
      <c r="B3683" s="29" t="s">
        <v>1523</v>
      </c>
      <c r="C3683" s="2" t="s">
        <v>646</v>
      </c>
      <c r="D3683" s="2" t="str">
        <f t="array" ref="D3683">_xlfn.XLOOKUP(C3683,Customers!A:A,Customers!B:B)</f>
        <v>Customer 0605</v>
      </c>
      <c r="E3683" s="2" t="s">
        <v>245</v>
      </c>
      <c r="F3683" s="2" t="str">
        <f t="array" ref="F3683">_xlfn.XLOOKUP(E3683,Restaurants!A:A,Restaurants!B:B)</f>
        <v>Restaurant 101</v>
      </c>
      <c r="G3683" s="2" t="s">
        <v>789</v>
      </c>
      <c r="H3683" s="2" t="str">
        <f t="array" ref="H3683">_xlfn.XLOOKUP(G3683,Food_Menu!A:A,Food_Menu!B:B)</f>
        <v>Food Item 0162</v>
      </c>
      <c r="I3683" s="2">
        <f t="array" ref="I3683">_xlfn.XLOOKUP(G3683,Food_Menu!A:A,Food_Menu!D:D)</f>
        <v>422.16</v>
      </c>
      <c r="J3683" s="2" t="s">
        <v>707</v>
      </c>
      <c r="K3683" s="2" t="str">
        <f t="array" ref="K3683">_xlfn.XLOOKUP(J3683,Delivery_Partners!A:A,Delivery_Partners!B:B)</f>
        <v>Delivery Partner 171</v>
      </c>
      <c r="L3683" s="3">
        <v>2</v>
      </c>
      <c r="M3683" s="2" t="s">
        <v>23</v>
      </c>
      <c r="N3683" s="2" t="s">
        <v>55</v>
      </c>
      <c r="O3683" s="3">
        <v>20</v>
      </c>
      <c r="P3683" s="13">
        <f t="shared" si="778"/>
        <v>844.32</v>
      </c>
      <c r="Q3683" s="13" t="str">
        <f t="shared" si="779"/>
        <v>Fast</v>
      </c>
      <c r="S3683" s="21"/>
    </row>
    <row r="3684" customHeight="1" spans="1:19">
      <c r="A3684" s="2" t="s">
        <v>5596</v>
      </c>
      <c r="B3684" s="29" t="s">
        <v>1490</v>
      </c>
      <c r="C3684" s="2" t="s">
        <v>2283</v>
      </c>
      <c r="D3684" s="2" t="str">
        <f t="array" ref="D3684">_xlfn.XLOOKUP(C3684,Customers!A:A,Customers!B:B)</f>
        <v>Customer 1150</v>
      </c>
      <c r="E3684" s="2" t="s">
        <v>950</v>
      </c>
      <c r="F3684" s="2" t="str">
        <f t="array" ref="F3684">_xlfn.XLOOKUP(E3684,Restaurants!A:A,Restaurants!B:B)</f>
        <v>Restaurant 020</v>
      </c>
      <c r="G3684" s="2" t="s">
        <v>477</v>
      </c>
      <c r="H3684" s="2" t="str">
        <f t="array" ref="H3684">_xlfn.XLOOKUP(G3684,Food_Menu!A:A,Food_Menu!B:B)</f>
        <v>Food Item 0077</v>
      </c>
      <c r="I3684" s="2">
        <f t="array" ref="I3684">_xlfn.XLOOKUP(G3684,Food_Menu!A:A,Food_Menu!D:D)</f>
        <v>161.62</v>
      </c>
      <c r="J3684" s="2" t="s">
        <v>610</v>
      </c>
      <c r="K3684" s="2" t="str">
        <f t="array" ref="K3684">_xlfn.XLOOKUP(J3684,Delivery_Partners!A:A,Delivery_Partners!B:B)</f>
        <v>Delivery Partner 180</v>
      </c>
      <c r="L3684" s="3">
        <v>2</v>
      </c>
      <c r="M3684" s="2" t="s">
        <v>23</v>
      </c>
      <c r="N3684" s="2" t="s">
        <v>24</v>
      </c>
      <c r="O3684" s="3">
        <v>22</v>
      </c>
      <c r="P3684" s="13">
        <f t="shared" si="778"/>
        <v>323.24</v>
      </c>
      <c r="Q3684" s="13" t="str">
        <f t="shared" si="779"/>
        <v>Fast</v>
      </c>
      <c r="S3684" s="21"/>
    </row>
    <row r="3685" customHeight="1" spans="1:19">
      <c r="A3685" s="2" t="s">
        <v>5597</v>
      </c>
      <c r="B3685" s="28">
        <v>45783</v>
      </c>
      <c r="C3685" s="2" t="s">
        <v>1640</v>
      </c>
      <c r="D3685" s="2" t="str">
        <f t="array" ref="D3685">_xlfn.XLOOKUP(C3685,Customers!A:A,Customers!B:B)</f>
        <v>Customer 0382</v>
      </c>
      <c r="E3685" s="2" t="s">
        <v>83</v>
      </c>
      <c r="F3685" s="2" t="str">
        <f t="array" ref="F3685">_xlfn.XLOOKUP(E3685,Restaurants!A:A,Restaurants!B:B)</f>
        <v>Restaurant 032</v>
      </c>
      <c r="G3685" s="2" t="s">
        <v>1210</v>
      </c>
      <c r="H3685" s="2" t="str">
        <f t="array" ref="H3685">_xlfn.XLOOKUP(G3685,Food_Menu!A:A,Food_Menu!B:B)</f>
        <v>Food Item 0166</v>
      </c>
      <c r="I3685" s="2">
        <f t="array" ref="I3685">_xlfn.XLOOKUP(G3685,Food_Menu!A:A,Food_Menu!D:D)</f>
        <v>321.44</v>
      </c>
      <c r="J3685" s="2" t="s">
        <v>378</v>
      </c>
      <c r="K3685" s="2" t="str">
        <f t="array" ref="K3685">_xlfn.XLOOKUP(J3685,Delivery_Partners!A:A,Delivery_Partners!B:B)</f>
        <v>Delivery Partner 111</v>
      </c>
      <c r="L3685" s="3">
        <v>1</v>
      </c>
      <c r="M3685" s="2" t="s">
        <v>23</v>
      </c>
      <c r="N3685" s="2" t="s">
        <v>74</v>
      </c>
      <c r="O3685" s="3">
        <v>32</v>
      </c>
      <c r="P3685" s="13">
        <f t="shared" si="778"/>
        <v>321.44</v>
      </c>
      <c r="Q3685" s="13" t="str">
        <f t="shared" si="779"/>
        <v>Normal</v>
      </c>
      <c r="S3685" s="21"/>
    </row>
    <row r="3686" customHeight="1" spans="1:19">
      <c r="A3686" s="2" t="s">
        <v>5598</v>
      </c>
      <c r="B3686" s="29" t="s">
        <v>1518</v>
      </c>
      <c r="C3686" s="2" t="s">
        <v>1138</v>
      </c>
      <c r="D3686" s="2" t="str">
        <f t="array" ref="D3686">_xlfn.XLOOKUP(C3686,Customers!A:A,Customers!B:B)</f>
        <v>Customer 0998</v>
      </c>
      <c r="E3686" s="2" t="s">
        <v>860</v>
      </c>
      <c r="F3686" s="2" t="str">
        <f t="array" ref="F3686">_xlfn.XLOOKUP(E3686,Restaurants!A:A,Restaurants!B:B)</f>
        <v>Restaurant 103</v>
      </c>
      <c r="G3686" s="2" t="s">
        <v>2199</v>
      </c>
      <c r="H3686" s="2" t="str">
        <f t="array" ref="H3686">_xlfn.XLOOKUP(G3686,Food_Menu!A:A,Food_Menu!B:B)</f>
        <v>Food Item 0133</v>
      </c>
      <c r="I3686" s="2">
        <f t="array" ref="I3686">_xlfn.XLOOKUP(G3686,Food_Menu!A:A,Food_Menu!D:D)</f>
        <v>587.31</v>
      </c>
      <c r="J3686" s="2" t="s">
        <v>3362</v>
      </c>
      <c r="K3686" s="2" t="str">
        <f t="array" ref="K3686">_xlfn.XLOOKUP(J3686,Delivery_Partners!A:A,Delivery_Partners!B:B)</f>
        <v>Delivery Partner 009</v>
      </c>
      <c r="L3686" s="3">
        <v>3</v>
      </c>
      <c r="M3686" s="2" t="s">
        <v>23</v>
      </c>
      <c r="N3686" s="2" t="s">
        <v>24</v>
      </c>
      <c r="O3686" s="3">
        <v>34</v>
      </c>
      <c r="P3686" s="13">
        <f t="shared" si="778"/>
        <v>1761.93</v>
      </c>
      <c r="Q3686" s="13" t="str">
        <f t="shared" si="779"/>
        <v>Normal</v>
      </c>
      <c r="S3686" s="21"/>
    </row>
    <row r="3687" customHeight="1" spans="1:19">
      <c r="A3687" s="2" t="s">
        <v>5599</v>
      </c>
      <c r="B3687" s="29" t="s">
        <v>2582</v>
      </c>
      <c r="C3687" s="2" t="s">
        <v>3703</v>
      </c>
      <c r="D3687" s="2" t="str">
        <f t="array" ref="D3687">_xlfn.XLOOKUP(C3687,Customers!A:A,Customers!B:B)</f>
        <v>Customer 1065</v>
      </c>
      <c r="E3687" s="2" t="s">
        <v>712</v>
      </c>
      <c r="F3687" s="2" t="str">
        <f t="array" ref="F3687">_xlfn.XLOOKUP(E3687,Restaurants!A:A,Restaurants!B:B)</f>
        <v>Restaurant 074</v>
      </c>
      <c r="G3687" s="2" t="s">
        <v>53</v>
      </c>
      <c r="H3687" s="2" t="str">
        <f t="array" ref="H3687">_xlfn.XLOOKUP(G3687,Food_Menu!A:A,Food_Menu!B:B)</f>
        <v>Food Item 0205</v>
      </c>
      <c r="I3687" s="2">
        <f t="array" ref="I3687">_xlfn.XLOOKUP(G3687,Food_Menu!A:A,Food_Menu!D:D)</f>
        <v>175.36</v>
      </c>
      <c r="J3687" s="2" t="s">
        <v>332</v>
      </c>
      <c r="K3687" s="2" t="str">
        <f t="array" ref="K3687">_xlfn.XLOOKUP(J3687,Delivery_Partners!A:A,Delivery_Partners!B:B)</f>
        <v>Delivery Partner 164</v>
      </c>
      <c r="L3687" s="3">
        <v>3</v>
      </c>
      <c r="M3687" s="2" t="s">
        <v>23</v>
      </c>
      <c r="N3687" s="2" t="s">
        <v>55</v>
      </c>
      <c r="O3687" s="3">
        <v>37</v>
      </c>
      <c r="P3687" s="13">
        <f t="shared" si="778"/>
        <v>526.08</v>
      </c>
      <c r="Q3687" s="13" t="str">
        <f t="shared" si="779"/>
        <v>Normal</v>
      </c>
      <c r="S3687" s="21"/>
    </row>
    <row r="3688" customHeight="1" spans="1:19">
      <c r="A3688" s="2" t="s">
        <v>5600</v>
      </c>
      <c r="B3688" s="29" t="s">
        <v>2420</v>
      </c>
      <c r="C3688" s="2" t="s">
        <v>4507</v>
      </c>
      <c r="D3688" s="2" t="str">
        <f t="array" ref="D3688">_xlfn.XLOOKUP(C3688,Customers!A:A,Customers!B:B)</f>
        <v>Customer 1159</v>
      </c>
      <c r="E3688" s="2" t="s">
        <v>157</v>
      </c>
      <c r="F3688" s="2" t="str">
        <f t="array" ref="F3688">_xlfn.XLOOKUP(E3688,Restaurants!A:A,Restaurants!B:B)</f>
        <v>Restaurant 066</v>
      </c>
      <c r="G3688" s="2" t="s">
        <v>1600</v>
      </c>
      <c r="H3688" s="2" t="str">
        <f t="array" ref="H3688">_xlfn.XLOOKUP(G3688,Food_Menu!A:A,Food_Menu!B:B)</f>
        <v>Food Item 0174</v>
      </c>
      <c r="I3688" s="2">
        <f t="array" ref="I3688">_xlfn.XLOOKUP(G3688,Food_Menu!A:A,Food_Menu!D:D)</f>
        <v>470.05</v>
      </c>
      <c r="J3688" s="2" t="s">
        <v>993</v>
      </c>
      <c r="K3688" s="2" t="str">
        <f t="array" ref="K3688">_xlfn.XLOOKUP(J3688,Delivery_Partners!A:A,Delivery_Partners!B:B)</f>
        <v>Delivery Partner 086</v>
      </c>
      <c r="L3688" s="3">
        <v>2</v>
      </c>
      <c r="M3688" s="2" t="s">
        <v>23</v>
      </c>
      <c r="N3688" s="2" t="s">
        <v>74</v>
      </c>
      <c r="O3688" s="3">
        <v>21</v>
      </c>
      <c r="P3688" s="13">
        <f t="shared" si="778"/>
        <v>940.1</v>
      </c>
      <c r="Q3688" s="13" t="str">
        <f t="shared" si="779"/>
        <v>Fast</v>
      </c>
      <c r="S3688" s="21"/>
    </row>
    <row r="3689" customHeight="1" spans="1:19">
      <c r="A3689" s="2" t="s">
        <v>5601</v>
      </c>
      <c r="B3689" s="28">
        <v>45814</v>
      </c>
      <c r="C3689" s="2" t="s">
        <v>3629</v>
      </c>
      <c r="D3689" s="2" t="str">
        <f t="array" ref="D3689">_xlfn.XLOOKUP(C3689,Customers!A:A,Customers!B:B)</f>
        <v>Customer 0228</v>
      </c>
      <c r="E3689" s="2" t="s">
        <v>468</v>
      </c>
      <c r="F3689" s="2" t="str">
        <f t="array" ref="F3689">_xlfn.XLOOKUP(E3689,Restaurants!A:A,Restaurants!B:B)</f>
        <v>Restaurant 067</v>
      </c>
      <c r="G3689" s="2" t="s">
        <v>367</v>
      </c>
      <c r="H3689" s="2" t="str">
        <f t="array" ref="H3689">_xlfn.XLOOKUP(G3689,Food_Menu!A:A,Food_Menu!B:B)</f>
        <v>Food Item 0202</v>
      </c>
      <c r="I3689" s="2">
        <f t="array" ref="I3689">_xlfn.XLOOKUP(G3689,Food_Menu!A:A,Food_Menu!D:D)</f>
        <v>596.93</v>
      </c>
      <c r="J3689" s="2" t="s">
        <v>470</v>
      </c>
      <c r="K3689" s="2" t="str">
        <f t="array" ref="K3689">_xlfn.XLOOKUP(J3689,Delivery_Partners!A:A,Delivery_Partners!B:B)</f>
        <v>Delivery Partner 006</v>
      </c>
      <c r="L3689" s="3">
        <v>1</v>
      </c>
      <c r="M3689" s="2" t="s">
        <v>23</v>
      </c>
      <c r="N3689" s="2" t="s">
        <v>55</v>
      </c>
      <c r="O3689" s="3">
        <v>45</v>
      </c>
      <c r="P3689" s="13">
        <f t="shared" si="778"/>
        <v>596.93</v>
      </c>
      <c r="Q3689" s="13" t="str">
        <f t="shared" si="779"/>
        <v>Normal</v>
      </c>
      <c r="S3689" s="21"/>
    </row>
    <row r="3690" customHeight="1" spans="1:19">
      <c r="A3690" s="2" t="s">
        <v>5602</v>
      </c>
      <c r="B3690" s="29" t="s">
        <v>2420</v>
      </c>
      <c r="C3690" s="2" t="s">
        <v>3549</v>
      </c>
      <c r="D3690" s="2" t="str">
        <f t="array" ref="D3690">_xlfn.XLOOKUP(C3690,Customers!A:A,Customers!B:B)</f>
        <v>Customer 0291</v>
      </c>
      <c r="E3690" s="2" t="s">
        <v>795</v>
      </c>
      <c r="F3690" s="2" t="str">
        <f t="array" ref="F3690">_xlfn.XLOOKUP(E3690,Restaurants!A:A,Restaurants!B:B)</f>
        <v>Restaurant 117</v>
      </c>
      <c r="G3690" s="2" t="s">
        <v>675</v>
      </c>
      <c r="H3690" s="2" t="str">
        <f t="array" ref="H3690">_xlfn.XLOOKUP(G3690,Food_Menu!A:A,Food_Menu!B:B)</f>
        <v>Food Item 0034</v>
      </c>
      <c r="I3690" s="2">
        <f t="array" ref="I3690">_xlfn.XLOOKUP(G3690,Food_Menu!A:A,Food_Menu!D:D)</f>
        <v>185.13</v>
      </c>
      <c r="J3690" s="2" t="s">
        <v>1160</v>
      </c>
      <c r="K3690" s="2" t="str">
        <f t="array" ref="K3690">_xlfn.XLOOKUP(J3690,Delivery_Partners!A:A,Delivery_Partners!B:B)</f>
        <v>Delivery Partner 145</v>
      </c>
      <c r="L3690" s="3">
        <v>1</v>
      </c>
      <c r="M3690" s="2" t="s">
        <v>23</v>
      </c>
      <c r="N3690" s="2" t="s">
        <v>74</v>
      </c>
      <c r="O3690" s="3">
        <v>29</v>
      </c>
      <c r="P3690" s="13">
        <f t="shared" si="778"/>
        <v>185.13</v>
      </c>
      <c r="Q3690" s="13" t="str">
        <f t="shared" si="779"/>
        <v>Fast</v>
      </c>
      <c r="S3690" s="21"/>
    </row>
    <row r="3691" customHeight="1" spans="1:19">
      <c r="A3691" s="2" t="s">
        <v>5603</v>
      </c>
      <c r="B3691" s="28">
        <v>45783</v>
      </c>
      <c r="C3691" s="2" t="s">
        <v>2666</v>
      </c>
      <c r="D3691" s="2" t="str">
        <f t="array" ref="D3691">_xlfn.XLOOKUP(C3691,Customers!A:A,Customers!B:B)</f>
        <v>Customer 0264</v>
      </c>
      <c r="E3691" s="2" t="s">
        <v>376</v>
      </c>
      <c r="F3691" s="2" t="str">
        <f t="array" ref="F3691">_xlfn.XLOOKUP(E3691,Restaurants!A:A,Restaurants!B:B)</f>
        <v>Restaurant 028</v>
      </c>
      <c r="G3691" s="2" t="s">
        <v>413</v>
      </c>
      <c r="H3691" s="2" t="str">
        <f t="array" ref="H3691">_xlfn.XLOOKUP(G3691,Food_Menu!A:A,Food_Menu!B:B)</f>
        <v>Food Item 0084</v>
      </c>
      <c r="I3691" s="2">
        <f t="array" ref="I3691">_xlfn.XLOOKUP(G3691,Food_Menu!A:A,Food_Menu!D:D)</f>
        <v>587.45</v>
      </c>
      <c r="J3691" s="2" t="s">
        <v>470</v>
      </c>
      <c r="K3691" s="2" t="str">
        <f t="array" ref="K3691">_xlfn.XLOOKUP(J3691,Delivery_Partners!A:A,Delivery_Partners!B:B)</f>
        <v>Delivery Partner 006</v>
      </c>
      <c r="L3691" s="3">
        <v>2</v>
      </c>
      <c r="M3691" s="2" t="s">
        <v>23</v>
      </c>
      <c r="N3691" s="2" t="s">
        <v>42</v>
      </c>
      <c r="O3691" s="3">
        <v>28</v>
      </c>
      <c r="P3691" s="13">
        <f t="shared" si="778"/>
        <v>1174.9</v>
      </c>
      <c r="Q3691" s="13" t="str">
        <f t="shared" si="779"/>
        <v>Fast</v>
      </c>
      <c r="S3691" s="21"/>
    </row>
    <row r="3692" customHeight="1" spans="1:19">
      <c r="A3692" s="2" t="s">
        <v>5604</v>
      </c>
      <c r="B3692" s="29" t="s">
        <v>483</v>
      </c>
      <c r="C3692" s="2" t="s">
        <v>1968</v>
      </c>
      <c r="D3692" s="2" t="str">
        <f t="array" ref="D3692">_xlfn.XLOOKUP(C3692,Customers!A:A,Customers!B:B)</f>
        <v>Customer 0883</v>
      </c>
      <c r="E3692" s="2" t="s">
        <v>666</v>
      </c>
      <c r="F3692" s="2" t="str">
        <f t="array" ref="F3692">_xlfn.XLOOKUP(E3692,Restaurants!A:A,Restaurants!B:B)</f>
        <v>Restaurant 036</v>
      </c>
      <c r="G3692" s="2" t="s">
        <v>1192</v>
      </c>
      <c r="H3692" s="2" t="str">
        <f t="array" ref="H3692">_xlfn.XLOOKUP(G3692,Food_Menu!A:A,Food_Menu!B:B)</f>
        <v>Food Item 0097</v>
      </c>
      <c r="I3692" s="2">
        <f t="array" ref="I3692">_xlfn.XLOOKUP(G3692,Food_Menu!A:A,Food_Menu!D:D)</f>
        <v>584.54</v>
      </c>
      <c r="J3692" s="2" t="s">
        <v>1204</v>
      </c>
      <c r="K3692" s="2" t="str">
        <f t="array" ref="K3692">_xlfn.XLOOKUP(J3692,Delivery_Partners!A:A,Delivery_Partners!B:B)</f>
        <v>Delivery Partner 067</v>
      </c>
      <c r="L3692" s="3">
        <v>2</v>
      </c>
      <c r="M3692" s="2" t="s">
        <v>23</v>
      </c>
      <c r="N3692" s="2" t="s">
        <v>24</v>
      </c>
      <c r="O3692" s="3">
        <v>32</v>
      </c>
      <c r="P3692" s="13">
        <f t="shared" si="778"/>
        <v>1169.08</v>
      </c>
      <c r="Q3692" s="13" t="str">
        <f t="shared" si="779"/>
        <v>Normal</v>
      </c>
      <c r="S3692" s="21"/>
    </row>
    <row r="3693" customHeight="1" spans="1:19">
      <c r="A3693" s="2" t="s">
        <v>5605</v>
      </c>
      <c r="B3693" s="29" t="s">
        <v>1429</v>
      </c>
      <c r="C3693" s="2" t="s">
        <v>673</v>
      </c>
      <c r="D3693" s="2" t="str">
        <f t="array" ref="D3693">_xlfn.XLOOKUP(C3693,Customers!A:A,Customers!B:B)</f>
        <v>Customer 0825</v>
      </c>
      <c r="E3693" s="2" t="s">
        <v>89</v>
      </c>
      <c r="F3693" s="2" t="str">
        <f t="array" ref="F3693">_xlfn.XLOOKUP(E3693,Restaurants!A:A,Restaurants!B:B)</f>
        <v>Restaurant 059</v>
      </c>
      <c r="G3693" s="2" t="s">
        <v>969</v>
      </c>
      <c r="H3693" s="2" t="str">
        <f t="array" ref="H3693">_xlfn.XLOOKUP(G3693,Food_Menu!A:A,Food_Menu!B:B)</f>
        <v>Food Item 0007</v>
      </c>
      <c r="I3693" s="2">
        <f t="array" ref="I3693">_xlfn.XLOOKUP(G3693,Food_Menu!A:A,Food_Menu!D:D)</f>
        <v>210.13</v>
      </c>
      <c r="J3693" s="2" t="s">
        <v>636</v>
      </c>
      <c r="K3693" s="2" t="str">
        <f t="array" ref="K3693">_xlfn.XLOOKUP(J3693,Delivery_Partners!A:A,Delivery_Partners!B:B)</f>
        <v>Delivery Partner 014</v>
      </c>
      <c r="L3693" s="3">
        <v>1</v>
      </c>
      <c r="M3693" s="2" t="s">
        <v>23</v>
      </c>
      <c r="N3693" s="2" t="s">
        <v>55</v>
      </c>
      <c r="O3693" s="3">
        <v>43</v>
      </c>
      <c r="P3693" s="13">
        <f t="shared" si="778"/>
        <v>210.13</v>
      </c>
      <c r="Q3693" s="13" t="str">
        <f t="shared" si="779"/>
        <v>Normal</v>
      </c>
      <c r="S3693" s="21"/>
    </row>
    <row r="3694" customHeight="1" spans="1:19">
      <c r="A3694" s="2" t="s">
        <v>5606</v>
      </c>
      <c r="B3694" s="28">
        <v>45998</v>
      </c>
      <c r="C3694" s="2" t="s">
        <v>2632</v>
      </c>
      <c r="D3694" s="2" t="str">
        <f t="array" ref="D3694">_xlfn.XLOOKUP(C3694,Customers!A:A,Customers!B:B)</f>
        <v>Customer 0489</v>
      </c>
      <c r="E3694" s="2" t="s">
        <v>917</v>
      </c>
      <c r="F3694" s="2" t="str">
        <f t="array" ref="F3694">_xlfn.XLOOKUP(E3694,Restaurants!A:A,Restaurants!B:B)</f>
        <v>Restaurant 102</v>
      </c>
      <c r="G3694" s="2" t="s">
        <v>889</v>
      </c>
      <c r="H3694" s="2" t="str">
        <f t="array" ref="H3694">_xlfn.XLOOKUP(G3694,Food_Menu!A:A,Food_Menu!B:B)</f>
        <v>Food Item 0006</v>
      </c>
      <c r="I3694" s="2">
        <f t="array" ref="I3694">_xlfn.XLOOKUP(G3694,Food_Menu!A:A,Food_Menu!D:D)</f>
        <v>533.33</v>
      </c>
      <c r="J3694" s="2" t="s">
        <v>660</v>
      </c>
      <c r="K3694" s="2" t="str">
        <f t="array" ref="K3694">_xlfn.XLOOKUP(J3694,Delivery_Partners!A:A,Delivery_Partners!B:B)</f>
        <v>Delivery Partner 079</v>
      </c>
      <c r="L3694" s="3">
        <v>1</v>
      </c>
      <c r="M3694" s="2" t="s">
        <v>23</v>
      </c>
      <c r="N3694" s="2" t="s">
        <v>55</v>
      </c>
      <c r="O3694" s="3">
        <v>35</v>
      </c>
      <c r="P3694" s="13">
        <f t="shared" si="778"/>
        <v>533.33</v>
      </c>
      <c r="Q3694" s="13" t="str">
        <f t="shared" si="779"/>
        <v>Normal</v>
      </c>
      <c r="S3694" s="21"/>
    </row>
    <row r="3695" customHeight="1" spans="1:19">
      <c r="A3695" s="2" t="s">
        <v>5607</v>
      </c>
      <c r="B3695" s="29" t="s">
        <v>1029</v>
      </c>
      <c r="C3695" s="2" t="s">
        <v>32</v>
      </c>
      <c r="D3695" s="2" t="str">
        <f t="array" ref="D3695">_xlfn.XLOOKUP(C3695,Customers!A:A,Customers!B:B)</f>
        <v>Customer 0107</v>
      </c>
      <c r="E3695" s="2" t="s">
        <v>157</v>
      </c>
      <c r="F3695" s="2" t="str">
        <f t="array" ref="F3695">_xlfn.XLOOKUP(E3695,Restaurants!A:A,Restaurants!B:B)</f>
        <v>Restaurant 066</v>
      </c>
      <c r="G3695" s="2" t="s">
        <v>194</v>
      </c>
      <c r="H3695" s="2" t="str">
        <f t="array" ref="H3695">_xlfn.XLOOKUP(G3695,Food_Menu!A:A,Food_Menu!B:B)</f>
        <v>Food Item 0009</v>
      </c>
      <c r="I3695" s="2">
        <f t="array" ref="I3695">_xlfn.XLOOKUP(G3695,Food_Menu!A:A,Food_Menu!D:D)</f>
        <v>168.03</v>
      </c>
      <c r="J3695" s="2" t="s">
        <v>1160</v>
      </c>
      <c r="K3695" s="2" t="str">
        <f t="array" ref="K3695">_xlfn.XLOOKUP(J3695,Delivery_Partners!A:A,Delivery_Partners!B:B)</f>
        <v>Delivery Partner 145</v>
      </c>
      <c r="L3695" s="3">
        <v>1</v>
      </c>
      <c r="M3695" s="2" t="s">
        <v>23</v>
      </c>
      <c r="N3695" s="2" t="s">
        <v>24</v>
      </c>
      <c r="O3695" s="3">
        <v>28</v>
      </c>
      <c r="P3695" s="13">
        <f t="shared" si="778"/>
        <v>168.03</v>
      </c>
      <c r="Q3695" s="13" t="str">
        <f t="shared" si="779"/>
        <v>Fast</v>
      </c>
      <c r="S3695" s="21"/>
    </row>
    <row r="3696" customHeight="1" spans="1:19">
      <c r="A3696" s="2" t="s">
        <v>5608</v>
      </c>
      <c r="B3696" s="28">
        <v>45755</v>
      </c>
      <c r="C3696" s="2" t="s">
        <v>665</v>
      </c>
      <c r="D3696" s="2" t="str">
        <f t="array" ref="D3696">_xlfn.XLOOKUP(C3696,Customers!A:A,Customers!B:B)</f>
        <v>Customer 0625</v>
      </c>
      <c r="E3696" s="2" t="s">
        <v>121</v>
      </c>
      <c r="F3696" s="2" t="str">
        <f t="array" ref="F3696">_xlfn.XLOOKUP(E3696,Restaurants!A:A,Restaurants!B:B)</f>
        <v>Restaurant 088</v>
      </c>
      <c r="G3696" s="2" t="s">
        <v>985</v>
      </c>
      <c r="H3696" s="2" t="str">
        <f t="array" ref="H3696">_xlfn.XLOOKUP(G3696,Food_Menu!A:A,Food_Menu!B:B)</f>
        <v>Food Item 0169</v>
      </c>
      <c r="I3696" s="2">
        <f t="array" ref="I3696">_xlfn.XLOOKUP(G3696,Food_Menu!A:A,Food_Menu!D:D)</f>
        <v>94.12</v>
      </c>
      <c r="J3696" s="2" t="s">
        <v>741</v>
      </c>
      <c r="K3696" s="2" t="str">
        <f t="array" ref="K3696">_xlfn.XLOOKUP(J3696,Delivery_Partners!A:A,Delivery_Partners!B:B)</f>
        <v>Delivery Partner 024</v>
      </c>
      <c r="L3696" s="3">
        <v>1</v>
      </c>
      <c r="M3696" s="2" t="s">
        <v>23</v>
      </c>
      <c r="N3696" s="2" t="s">
        <v>74</v>
      </c>
      <c r="O3696" s="3">
        <v>31</v>
      </c>
      <c r="P3696" s="13">
        <f t="shared" si="778"/>
        <v>94.12</v>
      </c>
      <c r="Q3696" s="13" t="str">
        <f t="shared" si="779"/>
        <v>Normal</v>
      </c>
      <c r="S3696" s="21"/>
    </row>
    <row r="3697" customHeight="1" spans="1:19">
      <c r="A3697" s="2" t="s">
        <v>5609</v>
      </c>
      <c r="B3697" s="28">
        <v>45996</v>
      </c>
      <c r="C3697" s="2" t="s">
        <v>2386</v>
      </c>
      <c r="D3697" s="2" t="str">
        <f t="array" ref="D3697">_xlfn.XLOOKUP(C3697,Customers!A:A,Customers!B:B)</f>
        <v>Customer 0879</v>
      </c>
      <c r="E3697" s="2" t="s">
        <v>945</v>
      </c>
      <c r="F3697" s="2" t="str">
        <f t="array" ref="F3697">_xlfn.XLOOKUP(E3697,Restaurants!A:A,Restaurants!B:B)</f>
        <v>Restaurant 099</v>
      </c>
      <c r="G3697" s="2" t="s">
        <v>1259</v>
      </c>
      <c r="H3697" s="2" t="str">
        <f t="array" ref="H3697">_xlfn.XLOOKUP(G3697,Food_Menu!A:A,Food_Menu!B:B)</f>
        <v>Food Item 0099</v>
      </c>
      <c r="I3697" s="2">
        <f t="array" ref="I3697">_xlfn.XLOOKUP(G3697,Food_Menu!A:A,Food_Menu!D:D)</f>
        <v>446.36</v>
      </c>
      <c r="J3697" s="2" t="s">
        <v>510</v>
      </c>
      <c r="K3697" s="2" t="str">
        <f t="array" ref="K3697">_xlfn.XLOOKUP(J3697,Delivery_Partners!A:A,Delivery_Partners!B:B)</f>
        <v>Delivery Partner 025</v>
      </c>
      <c r="L3697" s="3">
        <v>2</v>
      </c>
      <c r="M3697" s="2" t="s">
        <v>23</v>
      </c>
      <c r="N3697" s="2" t="s">
        <v>42</v>
      </c>
      <c r="O3697" s="3">
        <v>50</v>
      </c>
      <c r="P3697" s="13">
        <f t="shared" si="778"/>
        <v>892.72</v>
      </c>
      <c r="Q3697" s="13" t="str">
        <f t="shared" si="779"/>
        <v>Normal</v>
      </c>
      <c r="S3697" s="21"/>
    </row>
    <row r="3698" customHeight="1" spans="1:19">
      <c r="A3698" s="2" t="s">
        <v>5610</v>
      </c>
      <c r="B3698" s="29" t="s">
        <v>1127</v>
      </c>
      <c r="C3698" s="2" t="s">
        <v>2673</v>
      </c>
      <c r="D3698" s="2" t="str">
        <f t="array" ref="D3698">_xlfn.XLOOKUP(C3698,Customers!A:A,Customers!B:B)</f>
        <v>Customer 0570</v>
      </c>
      <c r="E3698" s="2" t="s">
        <v>382</v>
      </c>
      <c r="F3698" s="2" t="str">
        <f t="array" ref="F3698">_xlfn.XLOOKUP(E3698,Restaurants!A:A,Restaurants!B:B)</f>
        <v>Restaurant 108</v>
      </c>
      <c r="G3698" s="2" t="s">
        <v>1210</v>
      </c>
      <c r="H3698" s="2" t="str">
        <f t="array" ref="H3698">_xlfn.XLOOKUP(G3698,Food_Menu!A:A,Food_Menu!B:B)</f>
        <v>Food Item 0166</v>
      </c>
      <c r="I3698" s="2">
        <f t="array" ref="I3698">_xlfn.XLOOKUP(G3698,Food_Menu!A:A,Food_Menu!D:D)</f>
        <v>321.44</v>
      </c>
      <c r="J3698" s="2" t="s">
        <v>1319</v>
      </c>
      <c r="K3698" s="2" t="str">
        <f t="array" ref="K3698">_xlfn.XLOOKUP(J3698,Delivery_Partners!A:A,Delivery_Partners!B:B)</f>
        <v>Delivery Partner 173</v>
      </c>
      <c r="L3698" s="3">
        <v>1</v>
      </c>
      <c r="M3698" s="2" t="s">
        <v>23</v>
      </c>
      <c r="N3698" s="2" t="s">
        <v>24</v>
      </c>
      <c r="O3698" s="3">
        <v>48</v>
      </c>
      <c r="P3698" s="13">
        <f t="shared" si="778"/>
        <v>321.44</v>
      </c>
      <c r="Q3698" s="13" t="str">
        <f t="shared" si="779"/>
        <v>Normal</v>
      </c>
      <c r="S3698" s="21"/>
    </row>
    <row r="3699" customHeight="1" spans="1:19">
      <c r="A3699" s="2" t="s">
        <v>5611</v>
      </c>
      <c r="B3699" s="29" t="s">
        <v>704</v>
      </c>
      <c r="C3699" s="2" t="s">
        <v>1001</v>
      </c>
      <c r="D3699" s="2" t="str">
        <f t="array" ref="D3699">_xlfn.XLOOKUP(C3699,Customers!A:A,Customers!B:B)</f>
        <v>Customer 0322</v>
      </c>
      <c r="E3699" s="2" t="s">
        <v>260</v>
      </c>
      <c r="F3699" s="2" t="str">
        <f t="array" ref="F3699">_xlfn.XLOOKUP(E3699,Restaurants!A:A,Restaurants!B:B)</f>
        <v>Restaurant 056</v>
      </c>
      <c r="G3699" s="2" t="s">
        <v>868</v>
      </c>
      <c r="H3699" s="2" t="str">
        <f t="array" ref="H3699">_xlfn.XLOOKUP(G3699,Food_Menu!A:A,Food_Menu!B:B)</f>
        <v>Food Item 0184</v>
      </c>
      <c r="I3699" s="2">
        <f t="array" ref="I3699">_xlfn.XLOOKUP(G3699,Food_Menu!A:A,Food_Menu!D:D)</f>
        <v>509.99</v>
      </c>
      <c r="J3699" s="2" t="s">
        <v>1196</v>
      </c>
      <c r="K3699" s="2" t="str">
        <f t="array" ref="K3699">_xlfn.XLOOKUP(J3699,Delivery_Partners!A:A,Delivery_Partners!B:B)</f>
        <v>Delivery Partner 032</v>
      </c>
      <c r="L3699" s="3">
        <v>1</v>
      </c>
      <c r="M3699" s="2" t="s">
        <v>23</v>
      </c>
      <c r="N3699" s="2" t="s">
        <v>24</v>
      </c>
      <c r="O3699" s="3">
        <v>39</v>
      </c>
      <c r="P3699" s="13">
        <f t="shared" si="778"/>
        <v>509.99</v>
      </c>
      <c r="Q3699" s="13" t="str">
        <f t="shared" si="779"/>
        <v>Normal</v>
      </c>
      <c r="S3699" s="21"/>
    </row>
    <row r="3700" customHeight="1" spans="1:19">
      <c r="A3700" s="2" t="s">
        <v>5612</v>
      </c>
      <c r="B3700" s="29" t="s">
        <v>196</v>
      </c>
      <c r="C3700" s="2" t="s">
        <v>844</v>
      </c>
      <c r="D3700" s="2" t="str">
        <f t="array" ref="D3700">_xlfn.XLOOKUP(C3700,Customers!A:A,Customers!B:B)</f>
        <v>Customer 0711</v>
      </c>
      <c r="E3700" s="2" t="s">
        <v>1224</v>
      </c>
      <c r="F3700" s="2" t="str">
        <f t="array" ref="F3700">_xlfn.XLOOKUP(E3700,Restaurants!A:A,Restaurants!B:B)</f>
        <v>Restaurant 055</v>
      </c>
      <c r="G3700" s="2" t="s">
        <v>2712</v>
      </c>
      <c r="H3700" s="2" t="str">
        <f t="array" ref="H3700">_xlfn.XLOOKUP(G3700,Food_Menu!A:A,Food_Menu!B:B)</f>
        <v>Food Item 0008</v>
      </c>
      <c r="I3700" s="2">
        <f t="array" ref="I3700">_xlfn.XLOOKUP(G3700,Food_Menu!A:A,Food_Menu!D:D)</f>
        <v>417.54</v>
      </c>
      <c r="J3700" s="2" t="s">
        <v>314</v>
      </c>
      <c r="K3700" s="2" t="str">
        <f t="array" ref="K3700">_xlfn.XLOOKUP(J3700,Delivery_Partners!A:A,Delivery_Partners!B:B)</f>
        <v>Delivery Partner 021</v>
      </c>
      <c r="L3700" s="3">
        <v>1</v>
      </c>
      <c r="M3700" s="2" t="s">
        <v>23</v>
      </c>
      <c r="N3700" s="2" t="s">
        <v>24</v>
      </c>
      <c r="O3700" s="3">
        <v>37</v>
      </c>
      <c r="P3700" s="13">
        <f t="shared" si="778"/>
        <v>417.54</v>
      </c>
      <c r="Q3700" s="13" t="str">
        <f t="shared" si="779"/>
        <v>Normal</v>
      </c>
      <c r="S3700" s="21"/>
    </row>
    <row r="3701" customHeight="1" spans="1:19">
      <c r="A3701" s="2" t="s">
        <v>5613</v>
      </c>
      <c r="B3701" s="28">
        <v>45844</v>
      </c>
      <c r="C3701" s="2" t="s">
        <v>1457</v>
      </c>
      <c r="D3701" s="2" t="str">
        <f t="array" ref="D3701">_xlfn.XLOOKUP(C3701,Customers!A:A,Customers!B:B)</f>
        <v>Customer 0794</v>
      </c>
      <c r="E3701" s="2" t="s">
        <v>465</v>
      </c>
      <c r="F3701" s="2" t="str">
        <f t="array" ref="F3701">_xlfn.XLOOKUP(E3701,Restaurants!A:A,Restaurants!B:B)</f>
        <v>Restaurant 010</v>
      </c>
      <c r="G3701" s="2" t="s">
        <v>1009</v>
      </c>
      <c r="H3701" s="2" t="str">
        <f t="array" ref="H3701">_xlfn.XLOOKUP(G3701,Food_Menu!A:A,Food_Menu!B:B)</f>
        <v>Food Item 0187</v>
      </c>
      <c r="I3701" s="2">
        <f t="array" ref="I3701">_xlfn.XLOOKUP(G3701,Food_Menu!A:A,Food_Menu!D:D)</f>
        <v>496.25</v>
      </c>
      <c r="J3701" s="2" t="s">
        <v>123</v>
      </c>
      <c r="K3701" s="2" t="str">
        <f t="array" ref="K3701">_xlfn.XLOOKUP(J3701,Delivery_Partners!A:A,Delivery_Partners!B:B)</f>
        <v>Delivery Partner 106</v>
      </c>
      <c r="L3701" s="3">
        <v>3</v>
      </c>
      <c r="M3701" s="2" t="s">
        <v>23</v>
      </c>
      <c r="N3701" s="2" t="s">
        <v>24</v>
      </c>
      <c r="O3701" s="3">
        <v>63</v>
      </c>
      <c r="P3701" s="13">
        <f t="shared" si="778"/>
        <v>1488.75</v>
      </c>
      <c r="Q3701" s="13" t="str">
        <f t="shared" si="779"/>
        <v>Slow</v>
      </c>
      <c r="S3701" s="21"/>
    </row>
    <row r="3702" customHeight="1" spans="1:19">
      <c r="A3702" s="2" t="s">
        <v>5614</v>
      </c>
      <c r="B3702" s="28">
        <v>45901</v>
      </c>
      <c r="C3702" s="2" t="s">
        <v>2123</v>
      </c>
      <c r="D3702" s="2" t="str">
        <f t="array" ref="D3702">_xlfn.XLOOKUP(C3702,Customers!A:A,Customers!B:B)</f>
        <v>Customer 0710</v>
      </c>
      <c r="E3702" s="2" t="s">
        <v>465</v>
      </c>
      <c r="F3702" s="2" t="str">
        <f t="array" ref="F3702">_xlfn.XLOOKUP(E3702,Restaurants!A:A,Restaurants!B:B)</f>
        <v>Restaurant 010</v>
      </c>
      <c r="G3702" s="2" t="s">
        <v>303</v>
      </c>
      <c r="H3702" s="2" t="str">
        <f t="array" ref="H3702">_xlfn.XLOOKUP(G3702,Food_Menu!A:A,Food_Menu!B:B)</f>
        <v>Food Item 0050</v>
      </c>
      <c r="I3702" s="2">
        <f t="array" ref="I3702">_xlfn.XLOOKUP(G3702,Food_Menu!A:A,Food_Menu!D:D)</f>
        <v>122.02</v>
      </c>
      <c r="J3702" s="2" t="s">
        <v>2409</v>
      </c>
      <c r="K3702" s="2" t="str">
        <f t="array" ref="K3702">_xlfn.XLOOKUP(J3702,Delivery_Partners!A:A,Delivery_Partners!B:B)</f>
        <v>Delivery Partner 050</v>
      </c>
      <c r="L3702" s="3">
        <v>1</v>
      </c>
      <c r="M3702" s="2" t="s">
        <v>23</v>
      </c>
      <c r="N3702" s="2" t="s">
        <v>55</v>
      </c>
      <c r="O3702" s="3">
        <v>41</v>
      </c>
      <c r="P3702" s="13">
        <f t="shared" si="778"/>
        <v>122.02</v>
      </c>
      <c r="Q3702" s="13" t="str">
        <f t="shared" si="779"/>
        <v>Normal</v>
      </c>
      <c r="S3702" s="21"/>
    </row>
    <row r="3703" customHeight="1" spans="1:19">
      <c r="A3703" s="2" t="s">
        <v>5615</v>
      </c>
      <c r="B3703" s="29" t="s">
        <v>411</v>
      </c>
      <c r="C3703" s="2" t="s">
        <v>2699</v>
      </c>
      <c r="D3703" s="2" t="str">
        <f t="array" ref="D3703">_xlfn.XLOOKUP(C3703,Customers!A:A,Customers!B:B)</f>
        <v>Customer 1048</v>
      </c>
      <c r="E3703" s="2" t="s">
        <v>89</v>
      </c>
      <c r="F3703" s="2" t="str">
        <f t="array" ref="F3703">_xlfn.XLOOKUP(E3703,Restaurants!A:A,Restaurants!B:B)</f>
        <v>Restaurant 059</v>
      </c>
      <c r="G3703" s="2" t="s">
        <v>290</v>
      </c>
      <c r="H3703" s="2" t="str">
        <f t="array" ref="H3703">_xlfn.XLOOKUP(G3703,Food_Menu!A:A,Food_Menu!B:B)</f>
        <v>Food Item 0089</v>
      </c>
      <c r="I3703" s="2">
        <f t="array" ref="I3703">_xlfn.XLOOKUP(G3703,Food_Menu!A:A,Food_Menu!D:D)</f>
        <v>262.73</v>
      </c>
      <c r="J3703" s="2" t="s">
        <v>1319</v>
      </c>
      <c r="K3703" s="2" t="str">
        <f t="array" ref="K3703">_xlfn.XLOOKUP(J3703,Delivery_Partners!A:A,Delivery_Partners!B:B)</f>
        <v>Delivery Partner 173</v>
      </c>
      <c r="L3703" s="3">
        <v>1</v>
      </c>
      <c r="M3703" s="2" t="s">
        <v>23</v>
      </c>
      <c r="N3703" s="2" t="s">
        <v>55</v>
      </c>
      <c r="O3703" s="3">
        <v>37</v>
      </c>
      <c r="P3703" s="13">
        <f t="shared" si="778"/>
        <v>262.73</v>
      </c>
      <c r="Q3703" s="13" t="str">
        <f t="shared" si="779"/>
        <v>Normal</v>
      </c>
      <c r="S3703" s="21"/>
    </row>
    <row r="3704" customHeight="1" spans="1:19">
      <c r="A3704" s="2" t="s">
        <v>5616</v>
      </c>
      <c r="B3704" s="29" t="s">
        <v>990</v>
      </c>
      <c r="C3704" s="2" t="s">
        <v>1430</v>
      </c>
      <c r="D3704" s="2" t="str">
        <f t="array" ref="D3704">_xlfn.XLOOKUP(C3704,Customers!A:A,Customers!B:B)</f>
        <v>Customer 0377</v>
      </c>
      <c r="E3704" s="2" t="s">
        <v>1309</v>
      </c>
      <c r="F3704" s="2" t="str">
        <f t="array" ref="F3704">_xlfn.XLOOKUP(E3704,Restaurants!A:A,Restaurants!B:B)</f>
        <v>Restaurant 090</v>
      </c>
      <c r="G3704" s="2" t="s">
        <v>1267</v>
      </c>
      <c r="H3704" s="2" t="str">
        <f t="array" ref="H3704">_xlfn.XLOOKUP(G3704,Food_Menu!A:A,Food_Menu!B:B)</f>
        <v>Food Item 0212</v>
      </c>
      <c r="I3704" s="2">
        <f t="array" ref="I3704">_xlfn.XLOOKUP(G3704,Food_Menu!A:A,Food_Menu!D:D)</f>
        <v>187.71</v>
      </c>
      <c r="J3704" s="2" t="s">
        <v>958</v>
      </c>
      <c r="K3704" s="2" t="str">
        <f t="array" ref="K3704">_xlfn.XLOOKUP(J3704,Delivery_Partners!A:A,Delivery_Partners!B:B)</f>
        <v>Delivery Partner 030</v>
      </c>
      <c r="L3704" s="3">
        <v>2</v>
      </c>
      <c r="M3704" s="2" t="s">
        <v>23</v>
      </c>
      <c r="N3704" s="2" t="s">
        <v>24</v>
      </c>
      <c r="O3704" s="3">
        <v>33</v>
      </c>
      <c r="P3704" s="13">
        <f t="shared" si="778"/>
        <v>375.42</v>
      </c>
      <c r="Q3704" s="13" t="str">
        <f t="shared" si="779"/>
        <v>Normal</v>
      </c>
      <c r="S3704" s="21"/>
    </row>
    <row r="3705" hidden="1" customHeight="1" spans="1:19">
      <c r="A3705" s="2" t="s">
        <v>5617</v>
      </c>
      <c r="B3705" s="28">
        <v>45998</v>
      </c>
      <c r="C3705" s="2" t="s">
        <v>3222</v>
      </c>
      <c r="D3705" s="2" t="str">
        <f t="array" ref="D3705">_xlfn.XLOOKUP(C3705,Customers!A:A,Customers!B:B)</f>
        <v>Customer 0732</v>
      </c>
      <c r="E3705" s="2" t="s">
        <v>245</v>
      </c>
      <c r="F3705" s="2" t="str">
        <f t="array" ref="F3705">_xlfn.XLOOKUP(E3705,Restaurants!A:A,Restaurants!B:B)</f>
        <v>Restaurant 101</v>
      </c>
      <c r="G3705" s="2" t="s">
        <v>106</v>
      </c>
      <c r="H3705" s="2" t="str">
        <f t="array" ref="H3705">_xlfn.XLOOKUP(G3705,Food_Menu!A:A,Food_Menu!B:B)</f>
        <v>Food Item 0067</v>
      </c>
      <c r="I3705" s="2"/>
      <c r="J3705" s="2" t="s">
        <v>927</v>
      </c>
      <c r="K3705" s="2" t="str">
        <f t="array" ref="K3705">_xlfn.XLOOKUP(J3705,Delivery_Partners!A:A,Delivery_Partners!B:B)</f>
        <v>Delivery Partner 103</v>
      </c>
      <c r="L3705" s="3">
        <v>3</v>
      </c>
      <c r="M3705" s="2" t="s">
        <v>189</v>
      </c>
      <c r="N3705" s="2" t="s">
        <v>55</v>
      </c>
      <c r="O3705" s="2"/>
    </row>
    <row r="3706" customHeight="1" spans="1:19">
      <c r="A3706" s="2" t="s">
        <v>5618</v>
      </c>
      <c r="B3706" s="29" t="s">
        <v>2371</v>
      </c>
      <c r="C3706" s="2" t="s">
        <v>876</v>
      </c>
      <c r="D3706" s="2" t="str">
        <f t="array" ref="D3706">_xlfn.XLOOKUP(C3706,Customers!A:A,Customers!B:B)</f>
        <v>Customer 1027</v>
      </c>
      <c r="E3706" s="2" t="s">
        <v>908</v>
      </c>
      <c r="F3706" s="2" t="str">
        <f t="array" ref="F3706">_xlfn.XLOOKUP(E3706,Restaurants!A:A,Restaurants!B:B)</f>
        <v>Restaurant 050</v>
      </c>
      <c r="G3706" s="2" t="s">
        <v>340</v>
      </c>
      <c r="H3706" s="2" t="str">
        <f t="array" ref="H3706">_xlfn.XLOOKUP(G3706,Food_Menu!A:A,Food_Menu!B:B)</f>
        <v>Food Item 0207</v>
      </c>
      <c r="I3706" s="2">
        <f t="array" ref="I3706">_xlfn.XLOOKUP(G3706,Food_Menu!A:A,Food_Menu!D:D)</f>
        <v>225.36</v>
      </c>
      <c r="J3706" s="2" t="s">
        <v>267</v>
      </c>
      <c r="K3706" s="2" t="str">
        <f t="array" ref="K3706">_xlfn.XLOOKUP(J3706,Delivery_Partners!A:A,Delivery_Partners!B:B)</f>
        <v>Delivery Partner 166</v>
      </c>
      <c r="L3706" s="3">
        <v>1</v>
      </c>
      <c r="M3706" s="2" t="s">
        <v>23</v>
      </c>
      <c r="N3706" s="2" t="s">
        <v>24</v>
      </c>
      <c r="O3706" s="3">
        <v>15</v>
      </c>
      <c r="P3706" s="13">
        <f t="shared" ref="P3706:P3708" si="780">I3706*L3706</f>
        <v>225.36</v>
      </c>
      <c r="Q3706" s="13" t="str">
        <f t="shared" ref="Q3706:Q3708" si="781">IF(O3706="","Not Delivered",IF(O3706&lt;=30,"Fast",IF(O3706&lt;=60,"Normal","Slow")))</f>
        <v>Fast</v>
      </c>
      <c r="S3706" s="21"/>
    </row>
    <row r="3707" customHeight="1" spans="1:19">
      <c r="A3707" s="2" t="s">
        <v>5619</v>
      </c>
      <c r="B3707" s="29" t="s">
        <v>129</v>
      </c>
      <c r="C3707" s="2" t="s">
        <v>77</v>
      </c>
      <c r="D3707" s="2" t="str">
        <f t="array" ref="D3707">_xlfn.XLOOKUP(C3707,Customers!A:A,Customers!B:B)</f>
        <v>Customer 0256</v>
      </c>
      <c r="E3707" s="2" t="s">
        <v>776</v>
      </c>
      <c r="F3707" s="2" t="str">
        <f t="array" ref="F3707">_xlfn.XLOOKUP(E3707,Restaurants!A:A,Restaurants!B:B)</f>
        <v>Restaurant 069</v>
      </c>
      <c r="G3707" s="2" t="s">
        <v>1506</v>
      </c>
      <c r="H3707" s="2" t="str">
        <f t="array" ref="H3707">_xlfn.XLOOKUP(G3707,Food_Menu!A:A,Food_Menu!B:B)</f>
        <v>Food Item 0112</v>
      </c>
      <c r="I3707" s="2">
        <f t="array" ref="I3707">_xlfn.XLOOKUP(G3707,Food_Menu!A:A,Food_Menu!D:D)</f>
        <v>97.22</v>
      </c>
      <c r="J3707" s="2" t="s">
        <v>502</v>
      </c>
      <c r="K3707" s="2" t="str">
        <f t="array" ref="K3707">_xlfn.XLOOKUP(J3707,Delivery_Partners!A:A,Delivery_Partners!B:B)</f>
        <v>Delivery Partner 132</v>
      </c>
      <c r="L3707" s="3">
        <v>1</v>
      </c>
      <c r="M3707" s="2" t="s">
        <v>23</v>
      </c>
      <c r="N3707" s="2" t="s">
        <v>74</v>
      </c>
      <c r="O3707" s="3">
        <v>47</v>
      </c>
      <c r="P3707" s="13">
        <f t="shared" si="780"/>
        <v>97.22</v>
      </c>
      <c r="Q3707" s="13" t="str">
        <f t="shared" si="781"/>
        <v>Normal</v>
      </c>
      <c r="S3707" s="21"/>
    </row>
    <row r="3708" customHeight="1" spans="1:19">
      <c r="A3708" s="2" t="s">
        <v>5620</v>
      </c>
      <c r="B3708" s="29" t="s">
        <v>1248</v>
      </c>
      <c r="C3708" s="2" t="s">
        <v>2705</v>
      </c>
      <c r="D3708" s="2" t="str">
        <f t="array" ref="D3708">_xlfn.XLOOKUP(C3708,Customers!A:A,Customers!B:B)</f>
        <v>Customer 0338</v>
      </c>
      <c r="E3708" s="2" t="s">
        <v>721</v>
      </c>
      <c r="F3708" s="2" t="str">
        <f t="array" ref="F3708">_xlfn.XLOOKUP(E3708,Restaurants!A:A,Restaurants!B:B)</f>
        <v>Restaurant 098</v>
      </c>
      <c r="G3708" s="2" t="s">
        <v>172</v>
      </c>
      <c r="H3708" s="2" t="str">
        <f t="array" ref="H3708">_xlfn.XLOOKUP(G3708,Food_Menu!A:A,Food_Menu!B:B)</f>
        <v>Food Item 0003</v>
      </c>
      <c r="I3708" s="2">
        <f t="array" ref="I3708">_xlfn.XLOOKUP(G3708,Food_Menu!A:A,Food_Menu!D:D)</f>
        <v>349.88</v>
      </c>
      <c r="J3708" s="2" t="s">
        <v>470</v>
      </c>
      <c r="K3708" s="2" t="str">
        <f t="array" ref="K3708">_xlfn.XLOOKUP(J3708,Delivery_Partners!A:A,Delivery_Partners!B:B)</f>
        <v>Delivery Partner 006</v>
      </c>
      <c r="L3708" s="3">
        <v>2</v>
      </c>
      <c r="M3708" s="2" t="s">
        <v>23</v>
      </c>
      <c r="N3708" s="2" t="s">
        <v>42</v>
      </c>
      <c r="O3708" s="3">
        <v>20</v>
      </c>
      <c r="P3708" s="13">
        <f t="shared" si="780"/>
        <v>699.76</v>
      </c>
      <c r="Q3708" s="13" t="str">
        <f t="shared" si="781"/>
        <v>Fast</v>
      </c>
      <c r="S3708" s="21"/>
    </row>
    <row r="3709" hidden="1" customHeight="1" spans="1:19">
      <c r="A3709" s="2" t="s">
        <v>5621</v>
      </c>
      <c r="B3709" s="29" t="s">
        <v>1003</v>
      </c>
      <c r="C3709" s="2" t="s">
        <v>3485</v>
      </c>
      <c r="D3709" s="2" t="str">
        <f t="array" ref="D3709">_xlfn.XLOOKUP(C3709,Customers!A:A,Customers!B:B)</f>
        <v>Customer 0059</v>
      </c>
      <c r="E3709" s="2" t="s">
        <v>518</v>
      </c>
      <c r="F3709" s="2" t="str">
        <f t="array" ref="F3709">_xlfn.XLOOKUP(E3709,Restaurants!A:A,Restaurants!B:B)</f>
        <v>Restaurant 039</v>
      </c>
      <c r="G3709" s="2" t="s">
        <v>868</v>
      </c>
      <c r="H3709" s="2" t="str">
        <f t="array" ref="H3709">_xlfn.XLOOKUP(G3709,Food_Menu!A:A,Food_Menu!B:B)</f>
        <v>Food Item 0184</v>
      </c>
      <c r="I3709" s="2"/>
      <c r="J3709" s="2" t="s">
        <v>299</v>
      </c>
      <c r="K3709" s="2" t="str">
        <f t="array" ref="K3709">_xlfn.XLOOKUP(J3709,Delivery_Partners!A:A,Delivery_Partners!B:B)</f>
        <v>Delivery Partner 034</v>
      </c>
      <c r="L3709" s="3">
        <v>1</v>
      </c>
      <c r="M3709" s="2" t="s">
        <v>101</v>
      </c>
      <c r="N3709" s="2" t="s">
        <v>24</v>
      </c>
      <c r="O3709" s="2"/>
    </row>
    <row r="3710" customHeight="1" spans="1:19">
      <c r="A3710" s="2" t="s">
        <v>5622</v>
      </c>
      <c r="B3710" s="28">
        <v>45878</v>
      </c>
      <c r="C3710" s="2" t="s">
        <v>5623</v>
      </c>
      <c r="D3710" s="2" t="str">
        <f t="array" ref="D3710">_xlfn.XLOOKUP(C3710,Customers!A:A,Customers!B:B)</f>
        <v>Customer 0450</v>
      </c>
      <c r="E3710" s="2" t="s">
        <v>950</v>
      </c>
      <c r="F3710" s="2" t="str">
        <f t="array" ref="F3710">_xlfn.XLOOKUP(E3710,Restaurants!A:A,Restaurants!B:B)</f>
        <v>Restaurant 020</v>
      </c>
      <c r="G3710" s="2" t="s">
        <v>683</v>
      </c>
      <c r="H3710" s="2" t="str">
        <f t="array" ref="H3710">_xlfn.XLOOKUP(G3710,Food_Menu!A:A,Food_Menu!B:B)</f>
        <v>Food Item 0010</v>
      </c>
      <c r="I3710" s="2">
        <f t="array" ref="I3710">_xlfn.XLOOKUP(G3710,Food_Menu!A:A,Food_Menu!D:D)</f>
        <v>253.04</v>
      </c>
      <c r="J3710" s="2" t="s">
        <v>427</v>
      </c>
      <c r="K3710" s="2" t="str">
        <f t="array" ref="K3710">_xlfn.XLOOKUP(J3710,Delivery_Partners!A:A,Delivery_Partners!B:B)</f>
        <v>Delivery Partner 023</v>
      </c>
      <c r="L3710" s="3">
        <v>3</v>
      </c>
      <c r="M3710" s="2" t="s">
        <v>23</v>
      </c>
      <c r="N3710" s="2" t="s">
        <v>24</v>
      </c>
      <c r="O3710" s="3">
        <v>18</v>
      </c>
      <c r="P3710" s="13">
        <f t="shared" ref="P3710:P3713" si="782">I3710*L3710</f>
        <v>759.12</v>
      </c>
      <c r="Q3710" s="13" t="str">
        <f t="shared" ref="Q3710:Q3713" si="783">IF(O3710="","Not Delivered",IF(O3710&lt;=30,"Fast",IF(O3710&lt;=60,"Normal","Slow")))</f>
        <v>Fast</v>
      </c>
      <c r="S3710" s="21"/>
    </row>
    <row r="3711" customHeight="1" spans="1:19">
      <c r="A3711" s="2" t="s">
        <v>5624</v>
      </c>
      <c r="B3711" s="29" t="s">
        <v>2866</v>
      </c>
      <c r="C3711" s="2" t="s">
        <v>3012</v>
      </c>
      <c r="D3711" s="2" t="str">
        <f t="array" ref="D3711">_xlfn.XLOOKUP(C3711,Customers!A:A,Customers!B:B)</f>
        <v>Customer 0054</v>
      </c>
      <c r="E3711" s="2" t="s">
        <v>220</v>
      </c>
      <c r="F3711" s="2" t="str">
        <f t="array" ref="F3711">_xlfn.XLOOKUP(E3711,Restaurants!A:A,Restaurants!B:B)</f>
        <v>Restaurant 111</v>
      </c>
      <c r="G3711" s="2" t="s">
        <v>1539</v>
      </c>
      <c r="H3711" s="2" t="str">
        <f t="array" ref="H3711">_xlfn.XLOOKUP(G3711,Food_Menu!A:A,Food_Menu!B:B)</f>
        <v>Food Item 0141</v>
      </c>
      <c r="I3711" s="2">
        <f t="array" ref="I3711">_xlfn.XLOOKUP(G3711,Food_Menu!A:A,Food_Menu!D:D)</f>
        <v>285.16</v>
      </c>
      <c r="J3711" s="2" t="s">
        <v>688</v>
      </c>
      <c r="K3711" s="2" t="str">
        <f t="array" ref="K3711">_xlfn.XLOOKUP(J3711,Delivery_Partners!A:A,Delivery_Partners!B:B)</f>
        <v>Delivery Partner 165</v>
      </c>
      <c r="L3711" s="3">
        <v>2</v>
      </c>
      <c r="M3711" s="2" t="s">
        <v>23</v>
      </c>
      <c r="N3711" s="2" t="s">
        <v>74</v>
      </c>
      <c r="O3711" s="3">
        <v>26</v>
      </c>
      <c r="P3711" s="13">
        <f t="shared" si="782"/>
        <v>570.32</v>
      </c>
      <c r="Q3711" s="13" t="str">
        <f t="shared" si="783"/>
        <v>Fast</v>
      </c>
      <c r="S3711" s="21"/>
    </row>
    <row r="3712" customHeight="1" spans="1:19">
      <c r="A3712" s="2" t="s">
        <v>5625</v>
      </c>
      <c r="B3712" s="28">
        <v>45690</v>
      </c>
      <c r="C3712" s="2" t="s">
        <v>1445</v>
      </c>
      <c r="D3712" s="2" t="str">
        <f t="array" ref="D3712">_xlfn.XLOOKUP(C3712,Customers!A:A,Customers!B:B)</f>
        <v>Customer 0896</v>
      </c>
      <c r="E3712" s="2" t="s">
        <v>157</v>
      </c>
      <c r="F3712" s="2" t="str">
        <f t="array" ref="F3712">_xlfn.XLOOKUP(E3712,Restaurants!A:A,Restaurants!B:B)</f>
        <v>Restaurant 066</v>
      </c>
      <c r="G3712" s="2" t="s">
        <v>1575</v>
      </c>
      <c r="H3712" s="2" t="str">
        <f t="array" ref="H3712">_xlfn.XLOOKUP(G3712,Food_Menu!A:A,Food_Menu!B:B)</f>
        <v>Food Item 0101</v>
      </c>
      <c r="I3712" s="2">
        <f t="array" ref="I3712">_xlfn.XLOOKUP(G3712,Food_Menu!A:A,Food_Menu!D:D)</f>
        <v>140.64</v>
      </c>
      <c r="J3712" s="2" t="s">
        <v>942</v>
      </c>
      <c r="K3712" s="2" t="str">
        <f t="array" ref="K3712">_xlfn.XLOOKUP(J3712,Delivery_Partners!A:A,Delivery_Partners!B:B)</f>
        <v>Delivery Partner 037</v>
      </c>
      <c r="L3712" s="3">
        <v>1</v>
      </c>
      <c r="M3712" s="2" t="s">
        <v>23</v>
      </c>
      <c r="N3712" s="2" t="s">
        <v>24</v>
      </c>
      <c r="O3712" s="3">
        <v>31</v>
      </c>
      <c r="P3712" s="13">
        <f t="shared" si="782"/>
        <v>140.64</v>
      </c>
      <c r="Q3712" s="13" t="str">
        <f t="shared" si="783"/>
        <v>Normal</v>
      </c>
      <c r="S3712" s="21"/>
    </row>
    <row r="3713" customHeight="1" spans="1:19">
      <c r="A3713" s="2" t="s">
        <v>5626</v>
      </c>
      <c r="B3713" s="29" t="s">
        <v>214</v>
      </c>
      <c r="C3713" s="2" t="s">
        <v>32</v>
      </c>
      <c r="D3713" s="2" t="str">
        <f t="array" ref="D3713">_xlfn.XLOOKUP(C3713,Customers!A:A,Customers!B:B)</f>
        <v>Customer 0107</v>
      </c>
      <c r="E3713" s="2" t="s">
        <v>60</v>
      </c>
      <c r="F3713" s="2" t="str">
        <f t="array" ref="F3713">_xlfn.XLOOKUP(E3713,Restaurants!A:A,Restaurants!B:B)</f>
        <v>Restaurant 019</v>
      </c>
      <c r="G3713" s="2" t="s">
        <v>713</v>
      </c>
      <c r="H3713" s="2" t="str">
        <f t="array" ref="H3713">_xlfn.XLOOKUP(G3713,Food_Menu!A:A,Food_Menu!B:B)</f>
        <v>Food Item 0031</v>
      </c>
      <c r="I3713" s="2">
        <f t="array" ref="I3713">_xlfn.XLOOKUP(G3713,Food_Menu!A:A,Food_Menu!D:D)</f>
        <v>485.31</v>
      </c>
      <c r="J3713" s="2" t="s">
        <v>277</v>
      </c>
      <c r="K3713" s="2" t="str">
        <f t="array" ref="K3713">_xlfn.XLOOKUP(J3713,Delivery_Partners!A:A,Delivery_Partners!B:B)</f>
        <v>Delivery Partner 011</v>
      </c>
      <c r="L3713" s="3">
        <v>3</v>
      </c>
      <c r="M3713" s="2" t="s">
        <v>23</v>
      </c>
      <c r="N3713" s="2" t="s">
        <v>42</v>
      </c>
      <c r="O3713" s="3">
        <v>46</v>
      </c>
      <c r="P3713" s="13">
        <f t="shared" si="782"/>
        <v>1455.93</v>
      </c>
      <c r="Q3713" s="13" t="str">
        <f t="shared" si="783"/>
        <v>Normal</v>
      </c>
      <c r="S3713" s="21"/>
    </row>
    <row r="3714" hidden="1" customHeight="1" spans="1:19">
      <c r="A3714" s="2" t="s">
        <v>5627</v>
      </c>
      <c r="B3714" s="28">
        <v>45870</v>
      </c>
      <c r="C3714" s="2" t="s">
        <v>2931</v>
      </c>
      <c r="D3714" s="2" t="str">
        <f t="array" ref="D3714">_xlfn.XLOOKUP(C3714,Customers!A:A,Customers!B:B)</f>
        <v>Customer 0831</v>
      </c>
      <c r="E3714" s="2" t="s">
        <v>488</v>
      </c>
      <c r="F3714" s="2" t="str">
        <f t="array" ref="F3714">_xlfn.XLOOKUP(E3714,Restaurants!A:A,Restaurants!B:B)</f>
        <v>Restaurant 031</v>
      </c>
      <c r="G3714" s="2" t="s">
        <v>1530</v>
      </c>
      <c r="H3714" s="2" t="str">
        <f t="array" ref="H3714">_xlfn.XLOOKUP(G3714,Food_Menu!A:A,Food_Menu!B:B)</f>
        <v>Food Item 0114</v>
      </c>
      <c r="I3714" s="2"/>
      <c r="J3714" s="2" t="s">
        <v>145</v>
      </c>
      <c r="K3714" s="2" t="str">
        <f t="array" ref="K3714">_xlfn.XLOOKUP(J3714,Delivery_Partners!A:A,Delivery_Partners!B:B)</f>
        <v>Delivery Partner 069</v>
      </c>
      <c r="L3714" s="3">
        <v>2</v>
      </c>
      <c r="M3714" s="2" t="s">
        <v>101</v>
      </c>
      <c r="N3714" s="2" t="s">
        <v>24</v>
      </c>
      <c r="O3714" s="2"/>
    </row>
    <row r="3715" customHeight="1" spans="1:19">
      <c r="A3715" s="2" t="s">
        <v>5628</v>
      </c>
      <c r="B3715" s="29" t="s">
        <v>555</v>
      </c>
      <c r="C3715" s="2" t="s">
        <v>4145</v>
      </c>
      <c r="D3715" s="2" t="str">
        <f t="array" ref="D3715">_xlfn.XLOOKUP(C3715,Customers!A:A,Customers!B:B)</f>
        <v>Customer 0696</v>
      </c>
      <c r="E3715" s="2" t="s">
        <v>658</v>
      </c>
      <c r="F3715" s="2" t="str">
        <f t="array" ref="F3715">_xlfn.XLOOKUP(E3715,Restaurants!A:A,Restaurants!B:B)</f>
        <v>Restaurant 040</v>
      </c>
      <c r="G3715" s="2" t="s">
        <v>1073</v>
      </c>
      <c r="H3715" s="2" t="str">
        <f t="array" ref="H3715">_xlfn.XLOOKUP(G3715,Food_Menu!A:A,Food_Menu!B:B)</f>
        <v>Food Item 0080</v>
      </c>
      <c r="I3715" s="2">
        <f t="array" ref="I3715">_xlfn.XLOOKUP(G3715,Food_Menu!A:A,Food_Menu!D:D)</f>
        <v>208.69</v>
      </c>
      <c r="J3715" s="2" t="s">
        <v>62</v>
      </c>
      <c r="K3715" s="2" t="str">
        <f t="array" ref="K3715">_xlfn.XLOOKUP(J3715,Delivery_Partners!A:A,Delivery_Partners!B:B)</f>
        <v>Delivery Partner 051</v>
      </c>
      <c r="L3715" s="3">
        <v>1</v>
      </c>
      <c r="M3715" s="2" t="s">
        <v>23</v>
      </c>
      <c r="N3715" s="2" t="s">
        <v>24</v>
      </c>
      <c r="O3715" s="3">
        <v>58</v>
      </c>
      <c r="P3715" s="13">
        <f t="shared" ref="P3715:P3716" si="784">I3715*L3715</f>
        <v>208.69</v>
      </c>
      <c r="Q3715" s="13" t="str">
        <f t="shared" ref="Q3715:Q3716" si="785">IF(O3715="","Not Delivered",IF(O3715&lt;=30,"Fast",IF(O3715&lt;=60,"Normal","Slow")))</f>
        <v>Normal</v>
      </c>
      <c r="S3715" s="21"/>
    </row>
    <row r="3716" customHeight="1" spans="1:19">
      <c r="A3716" s="2" t="s">
        <v>5629</v>
      </c>
      <c r="B3716" s="29" t="s">
        <v>980</v>
      </c>
      <c r="C3716" s="2" t="s">
        <v>1672</v>
      </c>
      <c r="D3716" s="2" t="str">
        <f t="array" ref="D3716">_xlfn.XLOOKUP(C3716,Customers!A:A,Customers!B:B)</f>
        <v>Customer 1186</v>
      </c>
      <c r="E3716" s="2" t="s">
        <v>702</v>
      </c>
      <c r="F3716" s="2" t="str">
        <f t="array" ref="F3716">_xlfn.XLOOKUP(E3716,Restaurants!A:A,Restaurants!B:B)</f>
        <v>Restaurant 025</v>
      </c>
      <c r="G3716" s="2" t="s">
        <v>841</v>
      </c>
      <c r="H3716" s="2" t="str">
        <f t="array" ref="H3716">_xlfn.XLOOKUP(G3716,Food_Menu!A:A,Food_Menu!B:B)</f>
        <v>Food Item 0022</v>
      </c>
      <c r="I3716" s="2">
        <f t="array" ref="I3716">_xlfn.XLOOKUP(G3716,Food_Menu!A:A,Food_Menu!D:D)</f>
        <v>395.32</v>
      </c>
      <c r="J3716" s="2" t="s">
        <v>958</v>
      </c>
      <c r="K3716" s="2" t="str">
        <f t="array" ref="K3716">_xlfn.XLOOKUP(J3716,Delivery_Partners!A:A,Delivery_Partners!B:B)</f>
        <v>Delivery Partner 030</v>
      </c>
      <c r="L3716" s="3">
        <v>1</v>
      </c>
      <c r="M3716" s="2" t="s">
        <v>23</v>
      </c>
      <c r="N3716" s="2" t="s">
        <v>55</v>
      </c>
      <c r="O3716" s="3">
        <v>36</v>
      </c>
      <c r="P3716" s="13">
        <f t="shared" si="784"/>
        <v>395.32</v>
      </c>
      <c r="Q3716" s="13" t="str">
        <f t="shared" si="785"/>
        <v>Normal</v>
      </c>
      <c r="S3716" s="21"/>
    </row>
    <row r="3717" hidden="1" customHeight="1" spans="1:19">
      <c r="A3717" s="2" t="s">
        <v>5630</v>
      </c>
      <c r="B3717" s="28">
        <v>45812</v>
      </c>
      <c r="C3717" s="2" t="s">
        <v>2439</v>
      </c>
      <c r="D3717" s="2" t="str">
        <f t="array" ref="D3717">_xlfn.XLOOKUP(C3717,Customers!A:A,Customers!B:B)</f>
        <v>Customer 0418</v>
      </c>
      <c r="E3717" s="2" t="s">
        <v>1176</v>
      </c>
      <c r="F3717" s="2" t="str">
        <f t="array" ref="F3717">_xlfn.XLOOKUP(E3717,Restaurants!A:A,Restaurants!B:B)</f>
        <v>Restaurant 053</v>
      </c>
      <c r="G3717" s="2" t="s">
        <v>670</v>
      </c>
      <c r="H3717" s="2" t="str">
        <f t="array" ref="H3717">_xlfn.XLOOKUP(G3717,Food_Menu!A:A,Food_Menu!B:B)</f>
        <v>Food Item 0123</v>
      </c>
      <c r="I3717" s="2"/>
      <c r="J3717" s="2" t="s">
        <v>1683</v>
      </c>
      <c r="K3717" s="2" t="str">
        <f t="array" ref="K3717">_xlfn.XLOOKUP(J3717,Delivery_Partners!A:A,Delivery_Partners!B:B)</f>
        <v>Delivery Partner 082</v>
      </c>
      <c r="L3717" s="3">
        <v>2</v>
      </c>
      <c r="M3717" s="2" t="s">
        <v>189</v>
      </c>
      <c r="N3717" s="2" t="s">
        <v>24</v>
      </c>
      <c r="O3717" s="2"/>
    </row>
    <row r="3718" customHeight="1" spans="1:19">
      <c r="A3718" s="2" t="s">
        <v>5631</v>
      </c>
      <c r="B3718" s="29" t="s">
        <v>2247</v>
      </c>
      <c r="C3718" s="2" t="s">
        <v>2623</v>
      </c>
      <c r="D3718" s="2" t="str">
        <f t="array" ref="D3718">_xlfn.XLOOKUP(C3718,Customers!A:A,Customers!B:B)</f>
        <v>Customer 0414</v>
      </c>
      <c r="E3718" s="2" t="s">
        <v>721</v>
      </c>
      <c r="F3718" s="2" t="str">
        <f t="array" ref="F3718">_xlfn.XLOOKUP(E3718,Restaurants!A:A,Restaurants!B:B)</f>
        <v>Restaurant 098</v>
      </c>
      <c r="G3718" s="2" t="s">
        <v>683</v>
      </c>
      <c r="H3718" s="2" t="str">
        <f t="array" ref="H3718">_xlfn.XLOOKUP(G3718,Food_Menu!A:A,Food_Menu!B:B)</f>
        <v>Food Item 0010</v>
      </c>
      <c r="I3718" s="2">
        <f t="array" ref="I3718">_xlfn.XLOOKUP(G3718,Food_Menu!A:A,Food_Menu!D:D)</f>
        <v>253.04</v>
      </c>
      <c r="J3718" s="2" t="s">
        <v>22</v>
      </c>
      <c r="K3718" s="2" t="str">
        <f t="array" ref="K3718">_xlfn.XLOOKUP(J3718,Delivery_Partners!A:A,Delivery_Partners!B:B)</f>
        <v>Delivery Partner 163</v>
      </c>
      <c r="L3718" s="3">
        <v>3</v>
      </c>
      <c r="M3718" s="2" t="s">
        <v>23</v>
      </c>
      <c r="N3718" s="2" t="s">
        <v>42</v>
      </c>
      <c r="O3718" s="3">
        <v>44</v>
      </c>
      <c r="P3718" s="13">
        <f>I3718*L3718</f>
        <v>759.12</v>
      </c>
      <c r="Q3718" s="13" t="str">
        <f>IF(O3718="","Not Delivered",IF(O3718&lt;=30,"Fast",IF(O3718&lt;=60,"Normal","Slow")))</f>
        <v>Normal</v>
      </c>
      <c r="S3718" s="21"/>
    </row>
    <row r="3719" hidden="1" customHeight="1" spans="1:19">
      <c r="A3719" s="2" t="s">
        <v>5632</v>
      </c>
      <c r="B3719" s="29" t="s">
        <v>1659</v>
      </c>
      <c r="C3719" s="2" t="s">
        <v>3224</v>
      </c>
      <c r="D3719" s="2" t="str">
        <f t="array" ref="D3719">_xlfn.XLOOKUP(C3719,Customers!A:A,Customers!B:B)</f>
        <v>Customer 0292</v>
      </c>
      <c r="E3719" s="2" t="s">
        <v>552</v>
      </c>
      <c r="F3719" s="2" t="str">
        <f t="array" ref="F3719">_xlfn.XLOOKUP(E3719,Restaurants!A:A,Restaurants!B:B)</f>
        <v>Restaurant 089</v>
      </c>
      <c r="G3719" s="2" t="s">
        <v>1318</v>
      </c>
      <c r="H3719" s="2" t="str">
        <f t="array" ref="H3719">_xlfn.XLOOKUP(G3719,Food_Menu!A:A,Food_Menu!B:B)</f>
        <v>Food Item 0119</v>
      </c>
      <c r="I3719" s="2"/>
      <c r="J3719" s="2" t="s">
        <v>41</v>
      </c>
      <c r="K3719" s="2" t="str">
        <f t="array" ref="K3719">_xlfn.XLOOKUP(J3719,Delivery_Partners!A:A,Delivery_Partners!B:B)</f>
        <v>Delivery Partner 041</v>
      </c>
      <c r="L3719" s="3">
        <v>1</v>
      </c>
      <c r="M3719" s="2" t="s">
        <v>101</v>
      </c>
      <c r="N3719" s="2" t="s">
        <v>74</v>
      </c>
      <c r="O3719" s="2"/>
    </row>
    <row r="3720" customHeight="1" spans="1:19">
      <c r="A3720" s="2" t="s">
        <v>5633</v>
      </c>
      <c r="B3720" s="29" t="s">
        <v>2755</v>
      </c>
      <c r="C3720" s="2" t="s">
        <v>1800</v>
      </c>
      <c r="D3720" s="2" t="str">
        <f t="array" ref="D3720">_xlfn.XLOOKUP(C3720,Customers!A:A,Customers!B:B)</f>
        <v>Customer 0645</v>
      </c>
      <c r="E3720" s="2" t="s">
        <v>220</v>
      </c>
      <c r="F3720" s="2" t="str">
        <f t="array" ref="F3720">_xlfn.XLOOKUP(E3720,Restaurants!A:A,Restaurants!B:B)</f>
        <v>Restaurant 111</v>
      </c>
      <c r="G3720" s="2" t="s">
        <v>303</v>
      </c>
      <c r="H3720" s="2" t="str">
        <f t="array" ref="H3720">_xlfn.XLOOKUP(G3720,Food_Menu!A:A,Food_Menu!B:B)</f>
        <v>Food Item 0050</v>
      </c>
      <c r="I3720" s="2">
        <f t="array" ref="I3720">_xlfn.XLOOKUP(G3720,Food_Menu!A:A,Food_Menu!D:D)</f>
        <v>122.02</v>
      </c>
      <c r="J3720" s="2" t="s">
        <v>212</v>
      </c>
      <c r="K3720" s="2" t="str">
        <f t="array" ref="K3720">_xlfn.XLOOKUP(J3720,Delivery_Partners!A:A,Delivery_Partners!B:B)</f>
        <v>Delivery Partner 177</v>
      </c>
      <c r="L3720" s="3">
        <v>1</v>
      </c>
      <c r="M3720" s="2" t="s">
        <v>23</v>
      </c>
      <c r="N3720" s="2" t="s">
        <v>24</v>
      </c>
      <c r="O3720" s="3">
        <v>23</v>
      </c>
      <c r="P3720" s="13">
        <f t="shared" ref="P3720:P3732" si="786">I3720*L3720</f>
        <v>122.02</v>
      </c>
      <c r="Q3720" s="13" t="str">
        <f t="shared" ref="Q3720:Q3732" si="787">IF(O3720="","Not Delivered",IF(O3720&lt;=30,"Fast",IF(O3720&lt;=60,"Normal","Slow")))</f>
        <v>Fast</v>
      </c>
      <c r="S3720" s="21"/>
    </row>
    <row r="3721" customHeight="1" spans="1:19">
      <c r="A3721" s="2" t="s">
        <v>5634</v>
      </c>
      <c r="B3721" s="28">
        <v>45969</v>
      </c>
      <c r="C3721" s="2" t="s">
        <v>2666</v>
      </c>
      <c r="D3721" s="2" t="str">
        <f t="array" ref="D3721">_xlfn.XLOOKUP(C3721,Customers!A:A,Customers!B:B)</f>
        <v>Customer 0264</v>
      </c>
      <c r="E3721" s="2" t="s">
        <v>245</v>
      </c>
      <c r="F3721" s="2" t="str">
        <f t="array" ref="F3721">_xlfn.XLOOKUP(E3721,Restaurants!A:A,Restaurants!B:B)</f>
        <v>Restaurant 101</v>
      </c>
      <c r="G3721" s="2" t="s">
        <v>431</v>
      </c>
      <c r="H3721" s="2" t="str">
        <f t="array" ref="H3721">_xlfn.XLOOKUP(G3721,Food_Menu!A:A,Food_Menu!B:B)</f>
        <v>Food Item 0183</v>
      </c>
      <c r="I3721" s="2">
        <f t="array" ref="I3721">_xlfn.XLOOKUP(G3721,Food_Menu!A:A,Food_Menu!D:D)</f>
        <v>645.58</v>
      </c>
      <c r="J3721" s="2" t="s">
        <v>988</v>
      </c>
      <c r="K3721" s="2" t="str">
        <f t="array" ref="K3721">_xlfn.XLOOKUP(J3721,Delivery_Partners!A:A,Delivery_Partners!B:B)</f>
        <v>Delivery Partner 120</v>
      </c>
      <c r="L3721" s="3">
        <v>3</v>
      </c>
      <c r="M3721" s="2" t="s">
        <v>23</v>
      </c>
      <c r="N3721" s="2" t="s">
        <v>24</v>
      </c>
      <c r="O3721" s="3">
        <v>31</v>
      </c>
      <c r="P3721" s="13">
        <f t="shared" si="786"/>
        <v>1936.74</v>
      </c>
      <c r="Q3721" s="13" t="str">
        <f t="shared" si="787"/>
        <v>Normal</v>
      </c>
      <c r="S3721" s="21"/>
    </row>
    <row r="3722" customHeight="1" spans="1:19">
      <c r="A3722" s="2" t="s">
        <v>5635</v>
      </c>
      <c r="B3722" s="29" t="s">
        <v>599</v>
      </c>
      <c r="C3722" s="2" t="s">
        <v>5636</v>
      </c>
      <c r="D3722" s="2" t="str">
        <f t="array" ref="D3722">_xlfn.XLOOKUP(C3722,Customers!A:A,Customers!B:B)</f>
        <v>Customer 0137</v>
      </c>
      <c r="E3722" s="2" t="s">
        <v>523</v>
      </c>
      <c r="F3722" s="2" t="str">
        <f t="array" ref="F3722">_xlfn.XLOOKUP(E3722,Restaurants!A:A,Restaurants!B:B)</f>
        <v>Restaurant 038</v>
      </c>
      <c r="G3722" s="2" t="s">
        <v>1973</v>
      </c>
      <c r="H3722" s="2" t="str">
        <f t="array" ref="H3722">_xlfn.XLOOKUP(G3722,Food_Menu!A:A,Food_Menu!B:B)</f>
        <v>Food Item 0210</v>
      </c>
      <c r="I3722" s="2">
        <f t="array" ref="I3722">_xlfn.XLOOKUP(G3722,Food_Menu!A:A,Food_Menu!D:D)</f>
        <v>331.49</v>
      </c>
      <c r="J3722" s="2" t="s">
        <v>145</v>
      </c>
      <c r="K3722" s="2" t="str">
        <f t="array" ref="K3722">_xlfn.XLOOKUP(J3722,Delivery_Partners!A:A,Delivery_Partners!B:B)</f>
        <v>Delivery Partner 069</v>
      </c>
      <c r="L3722" s="3">
        <v>1</v>
      </c>
      <c r="M3722" s="2" t="s">
        <v>23</v>
      </c>
      <c r="N3722" s="2" t="s">
        <v>55</v>
      </c>
      <c r="O3722" s="3">
        <v>35</v>
      </c>
      <c r="P3722" s="13">
        <f t="shared" si="786"/>
        <v>331.49</v>
      </c>
      <c r="Q3722" s="13" t="str">
        <f t="shared" si="787"/>
        <v>Normal</v>
      </c>
      <c r="S3722" s="21"/>
    </row>
    <row r="3723" customHeight="1" spans="1:19">
      <c r="A3723" s="2" t="s">
        <v>5637</v>
      </c>
      <c r="B3723" s="28">
        <v>45727</v>
      </c>
      <c r="C3723" s="2" t="s">
        <v>1407</v>
      </c>
      <c r="D3723" s="2" t="str">
        <f t="array" ref="D3723">_xlfn.XLOOKUP(C3723,Customers!A:A,Customers!B:B)</f>
        <v>Customer 1139</v>
      </c>
      <c r="E3723" s="2" t="s">
        <v>492</v>
      </c>
      <c r="F3723" s="2" t="str">
        <f t="array" ref="F3723">_xlfn.XLOOKUP(E3723,Restaurants!A:A,Restaurants!B:B)</f>
        <v>Restaurant 008</v>
      </c>
      <c r="G3723" s="2" t="s">
        <v>1083</v>
      </c>
      <c r="H3723" s="2" t="str">
        <f t="array" ref="H3723">_xlfn.XLOOKUP(G3723,Food_Menu!A:A,Food_Menu!B:B)</f>
        <v>Food Item 0206</v>
      </c>
      <c r="I3723" s="2">
        <f t="array" ref="I3723">_xlfn.XLOOKUP(G3723,Food_Menu!A:A,Food_Menu!D:D)</f>
        <v>635.73</v>
      </c>
      <c r="J3723" s="2" t="s">
        <v>877</v>
      </c>
      <c r="K3723" s="2" t="str">
        <f t="array" ref="K3723">_xlfn.XLOOKUP(J3723,Delivery_Partners!A:A,Delivery_Partners!B:B)</f>
        <v>Delivery Partner 123</v>
      </c>
      <c r="L3723" s="3">
        <v>1</v>
      </c>
      <c r="M3723" s="2" t="s">
        <v>23</v>
      </c>
      <c r="N3723" s="2" t="s">
        <v>42</v>
      </c>
      <c r="O3723" s="3">
        <v>15</v>
      </c>
      <c r="P3723" s="13">
        <f t="shared" si="786"/>
        <v>635.73</v>
      </c>
      <c r="Q3723" s="13" t="str">
        <f t="shared" si="787"/>
        <v>Fast</v>
      </c>
      <c r="S3723" s="21"/>
    </row>
    <row r="3724" customHeight="1" spans="1:19">
      <c r="A3724" s="2" t="s">
        <v>5638</v>
      </c>
      <c r="B3724" s="29" t="s">
        <v>1648</v>
      </c>
      <c r="C3724" s="2" t="s">
        <v>919</v>
      </c>
      <c r="D3724" s="2" t="str">
        <f t="array" ref="D3724">_xlfn.XLOOKUP(C3724,Customers!A:A,Customers!B:B)</f>
        <v>Customer 0815</v>
      </c>
      <c r="E3724" s="2" t="s">
        <v>60</v>
      </c>
      <c r="F3724" s="2" t="str">
        <f t="array" ref="F3724">_xlfn.XLOOKUP(E3724,Restaurants!A:A,Restaurants!B:B)</f>
        <v>Restaurant 019</v>
      </c>
      <c r="G3724" s="2" t="s">
        <v>340</v>
      </c>
      <c r="H3724" s="2" t="str">
        <f t="array" ref="H3724">_xlfn.XLOOKUP(G3724,Food_Menu!A:A,Food_Menu!B:B)</f>
        <v>Food Item 0207</v>
      </c>
      <c r="I3724" s="2">
        <f t="array" ref="I3724">_xlfn.XLOOKUP(G3724,Food_Menu!A:A,Food_Menu!D:D)</f>
        <v>225.36</v>
      </c>
      <c r="J3724" s="2" t="s">
        <v>262</v>
      </c>
      <c r="K3724" s="2" t="str">
        <f t="array" ref="K3724">_xlfn.XLOOKUP(J3724,Delivery_Partners!A:A,Delivery_Partners!B:B)</f>
        <v>Delivery Partner 063</v>
      </c>
      <c r="L3724" s="3">
        <v>1</v>
      </c>
      <c r="M3724" s="2" t="s">
        <v>23</v>
      </c>
      <c r="N3724" s="2" t="s">
        <v>24</v>
      </c>
      <c r="O3724" s="3">
        <v>48</v>
      </c>
      <c r="P3724" s="13">
        <f t="shared" si="786"/>
        <v>225.36</v>
      </c>
      <c r="Q3724" s="13" t="str">
        <f t="shared" si="787"/>
        <v>Normal</v>
      </c>
      <c r="S3724" s="21"/>
    </row>
    <row r="3725" customHeight="1" spans="1:19">
      <c r="A3725" s="2" t="s">
        <v>5639</v>
      </c>
      <c r="B3725" s="29" t="s">
        <v>1720</v>
      </c>
      <c r="C3725" s="2" t="s">
        <v>5640</v>
      </c>
      <c r="D3725" s="2" t="str">
        <f t="array" ref="D3725">_xlfn.XLOOKUP(C3725,Customers!A:A,Customers!B:B)</f>
        <v>Customer 0143</v>
      </c>
      <c r="E3725" s="2" t="s">
        <v>655</v>
      </c>
      <c r="F3725" s="2" t="str">
        <f t="array" ref="F3725">_xlfn.XLOOKUP(E3725,Restaurants!A:A,Restaurants!B:B)</f>
        <v>Restaurant 096</v>
      </c>
      <c r="G3725" s="2" t="s">
        <v>132</v>
      </c>
      <c r="H3725" s="2" t="str">
        <f t="array" ref="H3725">_xlfn.XLOOKUP(G3725,Food_Menu!A:A,Food_Menu!B:B)</f>
        <v>Food Item 0023</v>
      </c>
      <c r="I3725" s="2">
        <f t="array" ref="I3725">_xlfn.XLOOKUP(G3725,Food_Menu!A:A,Food_Menu!D:D)</f>
        <v>276.1</v>
      </c>
      <c r="J3725" s="2" t="s">
        <v>1233</v>
      </c>
      <c r="K3725" s="2" t="str">
        <f t="array" ref="K3725">_xlfn.XLOOKUP(J3725,Delivery_Partners!A:A,Delivery_Partners!B:B)</f>
        <v>Delivery Partner 039</v>
      </c>
      <c r="L3725" s="3">
        <v>2</v>
      </c>
      <c r="M3725" s="2" t="s">
        <v>23</v>
      </c>
      <c r="N3725" s="2" t="s">
        <v>24</v>
      </c>
      <c r="O3725" s="3">
        <v>38</v>
      </c>
      <c r="P3725" s="13">
        <f t="shared" si="786"/>
        <v>552.2</v>
      </c>
      <c r="Q3725" s="13" t="str">
        <f t="shared" si="787"/>
        <v>Normal</v>
      </c>
      <c r="S3725" s="21"/>
    </row>
    <row r="3726" customHeight="1" spans="1:19">
      <c r="A3726" s="2" t="s">
        <v>5641</v>
      </c>
      <c r="B3726" s="29" t="s">
        <v>209</v>
      </c>
      <c r="C3726" s="2" t="s">
        <v>1957</v>
      </c>
      <c r="D3726" s="2" t="str">
        <f t="array" ref="D3726">_xlfn.XLOOKUP(C3726,Customers!A:A,Customers!B:B)</f>
        <v>Customer 0742</v>
      </c>
      <c r="E3726" s="2" t="s">
        <v>952</v>
      </c>
      <c r="F3726" s="2" t="str">
        <f t="array" ref="F3726">_xlfn.XLOOKUP(E3726,Restaurants!A:A,Restaurants!B:B)</f>
        <v>Restaurant 041</v>
      </c>
      <c r="G3726" s="2" t="s">
        <v>1100</v>
      </c>
      <c r="H3726" s="2" t="str">
        <f t="array" ref="H3726">_xlfn.XLOOKUP(G3726,Food_Menu!A:A,Food_Menu!B:B)</f>
        <v>Food Item 0113</v>
      </c>
      <c r="I3726" s="2">
        <f t="array" ref="I3726">_xlfn.XLOOKUP(G3726,Food_Menu!A:A,Food_Menu!D:D)</f>
        <v>545.03</v>
      </c>
      <c r="J3726" s="2" t="s">
        <v>671</v>
      </c>
      <c r="K3726" s="2" t="str">
        <f t="array" ref="K3726">_xlfn.XLOOKUP(J3726,Delivery_Partners!A:A,Delivery_Partners!B:B)</f>
        <v>Delivery Partner 043</v>
      </c>
      <c r="L3726" s="3">
        <v>2</v>
      </c>
      <c r="M3726" s="2" t="s">
        <v>23</v>
      </c>
      <c r="N3726" s="2" t="s">
        <v>24</v>
      </c>
      <c r="O3726" s="3">
        <v>45</v>
      </c>
      <c r="P3726" s="13">
        <f t="shared" si="786"/>
        <v>1090.06</v>
      </c>
      <c r="Q3726" s="13" t="str">
        <f t="shared" si="787"/>
        <v>Normal</v>
      </c>
      <c r="S3726" s="21"/>
    </row>
    <row r="3727" customHeight="1" spans="1:19">
      <c r="A3727" s="2" t="s">
        <v>5642</v>
      </c>
      <c r="B3727" s="29" t="s">
        <v>472</v>
      </c>
      <c r="C3727" s="2" t="s">
        <v>1500</v>
      </c>
      <c r="D3727" s="2" t="str">
        <f t="array" ref="D3727">_xlfn.XLOOKUP(C3727,Customers!A:A,Customers!B:B)</f>
        <v>Customer 0366</v>
      </c>
      <c r="E3727" s="2" t="s">
        <v>634</v>
      </c>
      <c r="F3727" s="2" t="str">
        <f t="array" ref="F3727">_xlfn.XLOOKUP(E3727,Restaurants!A:A,Restaurants!B:B)</f>
        <v>Restaurant 087</v>
      </c>
      <c r="G3727" s="2" t="s">
        <v>303</v>
      </c>
      <c r="H3727" s="2" t="str">
        <f t="array" ref="H3727">_xlfn.XLOOKUP(G3727,Food_Menu!A:A,Food_Menu!B:B)</f>
        <v>Food Item 0050</v>
      </c>
      <c r="I3727" s="2">
        <f t="array" ref="I3727">_xlfn.XLOOKUP(G3727,Food_Menu!A:A,Food_Menu!D:D)</f>
        <v>122.02</v>
      </c>
      <c r="J3727" s="2" t="s">
        <v>618</v>
      </c>
      <c r="K3727" s="2" t="str">
        <f t="array" ref="K3727">_xlfn.XLOOKUP(J3727,Delivery_Partners!A:A,Delivery_Partners!B:B)</f>
        <v>Delivery Partner 002</v>
      </c>
      <c r="L3727" s="3">
        <v>1</v>
      </c>
      <c r="M3727" s="2" t="s">
        <v>23</v>
      </c>
      <c r="N3727" s="2" t="s">
        <v>24</v>
      </c>
      <c r="O3727" s="3">
        <v>16</v>
      </c>
      <c r="P3727" s="13">
        <f t="shared" si="786"/>
        <v>122.02</v>
      </c>
      <c r="Q3727" s="13" t="str">
        <f t="shared" si="787"/>
        <v>Fast</v>
      </c>
      <c r="S3727" s="21"/>
    </row>
    <row r="3728" customHeight="1" spans="1:19">
      <c r="A3728" s="2" t="s">
        <v>5643</v>
      </c>
      <c r="B3728" s="29" t="s">
        <v>760</v>
      </c>
      <c r="C3728" s="2" t="s">
        <v>1739</v>
      </c>
      <c r="D3728" s="2" t="str">
        <f t="array" ref="D3728">_xlfn.XLOOKUP(C3728,Customers!A:A,Customers!B:B)</f>
        <v>Customer 0217</v>
      </c>
      <c r="E3728" s="2" t="s">
        <v>1224</v>
      </c>
      <c r="F3728" s="2" t="str">
        <f t="array" ref="F3728">_xlfn.XLOOKUP(E3728,Restaurants!A:A,Restaurants!B:B)</f>
        <v>Restaurant 055</v>
      </c>
      <c r="G3728" s="2" t="s">
        <v>841</v>
      </c>
      <c r="H3728" s="2" t="str">
        <f t="array" ref="H3728">_xlfn.XLOOKUP(G3728,Food_Menu!A:A,Food_Menu!B:B)</f>
        <v>Food Item 0022</v>
      </c>
      <c r="I3728" s="2">
        <f t="array" ref="I3728">_xlfn.XLOOKUP(G3728,Food_Menu!A:A,Food_Menu!D:D)</f>
        <v>395.32</v>
      </c>
      <c r="J3728" s="2" t="s">
        <v>448</v>
      </c>
      <c r="K3728" s="2" t="str">
        <f t="array" ref="K3728">_xlfn.XLOOKUP(J3728,Delivery_Partners!A:A,Delivery_Partners!B:B)</f>
        <v>Delivery Partner 117</v>
      </c>
      <c r="L3728" s="3">
        <v>1</v>
      </c>
      <c r="M3728" s="2" t="s">
        <v>23</v>
      </c>
      <c r="N3728" s="2" t="s">
        <v>42</v>
      </c>
      <c r="O3728" s="3">
        <v>27</v>
      </c>
      <c r="P3728" s="13">
        <f t="shared" si="786"/>
        <v>395.32</v>
      </c>
      <c r="Q3728" s="13" t="str">
        <f t="shared" si="787"/>
        <v>Fast</v>
      </c>
      <c r="S3728" s="21"/>
    </row>
    <row r="3729" customHeight="1" spans="1:19">
      <c r="A3729" s="2" t="s">
        <v>5644</v>
      </c>
      <c r="B3729" s="29" t="s">
        <v>316</v>
      </c>
      <c r="C3729" s="2" t="s">
        <v>3538</v>
      </c>
      <c r="D3729" s="2" t="str">
        <f t="array" ref="D3729">_xlfn.XLOOKUP(C3729,Customers!A:A,Customers!B:B)</f>
        <v>Customer 0566</v>
      </c>
      <c r="E3729" s="2" t="s">
        <v>382</v>
      </c>
      <c r="F3729" s="2" t="str">
        <f t="array" ref="F3729">_xlfn.XLOOKUP(E3729,Restaurants!A:A,Restaurants!B:B)</f>
        <v>Restaurant 108</v>
      </c>
      <c r="G3729" s="2" t="s">
        <v>2095</v>
      </c>
      <c r="H3729" s="2" t="str">
        <f t="array" ref="H3729">_xlfn.XLOOKUP(G3729,Food_Menu!A:A,Food_Menu!B:B)</f>
        <v>Food Item 0087</v>
      </c>
      <c r="I3729" s="2">
        <f t="array" ref="I3729">_xlfn.XLOOKUP(G3729,Food_Menu!A:A,Food_Menu!D:D)</f>
        <v>288.34</v>
      </c>
      <c r="J3729" s="2" t="s">
        <v>636</v>
      </c>
      <c r="K3729" s="2" t="str">
        <f t="array" ref="K3729">_xlfn.XLOOKUP(J3729,Delivery_Partners!A:A,Delivery_Partners!B:B)</f>
        <v>Delivery Partner 014</v>
      </c>
      <c r="L3729" s="3">
        <v>2</v>
      </c>
      <c r="M3729" s="2" t="s">
        <v>23</v>
      </c>
      <c r="N3729" s="2" t="s">
        <v>74</v>
      </c>
      <c r="O3729" s="3">
        <v>26</v>
      </c>
      <c r="P3729" s="13">
        <f t="shared" si="786"/>
        <v>576.68</v>
      </c>
      <c r="Q3729" s="13" t="str">
        <f t="shared" si="787"/>
        <v>Fast</v>
      </c>
      <c r="S3729" s="21"/>
    </row>
    <row r="3730" customHeight="1" spans="1:19">
      <c r="A3730" s="2" t="s">
        <v>5645</v>
      </c>
      <c r="B3730" s="28">
        <v>45879</v>
      </c>
      <c r="C3730" s="2" t="s">
        <v>3077</v>
      </c>
      <c r="D3730" s="2" t="str">
        <f t="array" ref="D3730">_xlfn.XLOOKUP(C3730,Customers!A:A,Customers!B:B)</f>
        <v>Customer 0946</v>
      </c>
      <c r="E3730" s="2" t="s">
        <v>249</v>
      </c>
      <c r="F3730" s="2" t="str">
        <f t="array" ref="F3730">_xlfn.XLOOKUP(E3730,Restaurants!A:A,Restaurants!B:B)</f>
        <v>Restaurant 061</v>
      </c>
      <c r="G3730" s="2" t="s">
        <v>1809</v>
      </c>
      <c r="H3730" s="2" t="str">
        <f t="array" ref="H3730">_xlfn.XLOOKUP(G3730,Food_Menu!A:A,Food_Menu!B:B)</f>
        <v>Food Item 0095</v>
      </c>
      <c r="I3730" s="2">
        <f t="array" ref="I3730">_xlfn.XLOOKUP(G3730,Food_Menu!A:A,Food_Menu!D:D)</f>
        <v>461.01</v>
      </c>
      <c r="J3730" s="2" t="s">
        <v>651</v>
      </c>
      <c r="K3730" s="2" t="str">
        <f t="array" ref="K3730">_xlfn.XLOOKUP(J3730,Delivery_Partners!A:A,Delivery_Partners!B:B)</f>
        <v>Delivery Partner 036</v>
      </c>
      <c r="L3730" s="3">
        <v>2</v>
      </c>
      <c r="M3730" s="2" t="s">
        <v>23</v>
      </c>
      <c r="N3730" s="2" t="s">
        <v>42</v>
      </c>
      <c r="O3730" s="3">
        <v>33</v>
      </c>
      <c r="P3730" s="13">
        <f t="shared" si="786"/>
        <v>922.02</v>
      </c>
      <c r="Q3730" s="13" t="str">
        <f t="shared" si="787"/>
        <v>Normal</v>
      </c>
      <c r="S3730" s="21"/>
    </row>
    <row r="3731" customHeight="1" spans="1:19">
      <c r="A3731" s="2" t="s">
        <v>5646</v>
      </c>
      <c r="B3731" s="29" t="s">
        <v>1027</v>
      </c>
      <c r="C3731" s="2" t="s">
        <v>3775</v>
      </c>
      <c r="D3731" s="2" t="str">
        <f t="array" ref="D3731">_xlfn.XLOOKUP(C3731,Customers!A:A,Customers!B:B)</f>
        <v>Customer 0001</v>
      </c>
      <c r="E3731" s="2" t="s">
        <v>1209</v>
      </c>
      <c r="F3731" s="2" t="str">
        <f t="array" ref="F3731">_xlfn.XLOOKUP(E3731,Restaurants!A:A,Restaurants!B:B)</f>
        <v>Restaurant 109</v>
      </c>
      <c r="G3731" s="2" t="s">
        <v>687</v>
      </c>
      <c r="H3731" s="2" t="str">
        <f t="array" ref="H3731">_xlfn.XLOOKUP(G3731,Food_Menu!A:A,Food_Menu!B:B)</f>
        <v>Food Item 0066</v>
      </c>
      <c r="I3731" s="2">
        <f t="array" ref="I3731">_xlfn.XLOOKUP(G3731,Food_Menu!A:A,Food_Menu!D:D)</f>
        <v>648.68</v>
      </c>
      <c r="J3731" s="2" t="s">
        <v>1363</v>
      </c>
      <c r="K3731" s="2" t="str">
        <f t="array" ref="K3731">_xlfn.XLOOKUP(J3731,Delivery_Partners!A:A,Delivery_Partners!B:B)</f>
        <v>Delivery Partner 001</v>
      </c>
      <c r="L3731" s="3">
        <v>1</v>
      </c>
      <c r="M3731" s="2" t="s">
        <v>23</v>
      </c>
      <c r="N3731" s="2" t="s">
        <v>55</v>
      </c>
      <c r="O3731" s="3">
        <v>35</v>
      </c>
      <c r="P3731" s="13">
        <f t="shared" si="786"/>
        <v>648.68</v>
      </c>
      <c r="Q3731" s="13" t="str">
        <f t="shared" si="787"/>
        <v>Normal</v>
      </c>
      <c r="S3731" s="21"/>
    </row>
    <row r="3732" customHeight="1" spans="1:19">
      <c r="A3732" s="2" t="s">
        <v>5647</v>
      </c>
      <c r="B3732" s="28">
        <v>45871</v>
      </c>
      <c r="C3732" s="2" t="s">
        <v>2459</v>
      </c>
      <c r="D3732" s="2" t="str">
        <f t="array" ref="D3732">_xlfn.XLOOKUP(C3732,Customers!A:A,Customers!B:B)</f>
        <v>Customer 0427</v>
      </c>
      <c r="E3732" s="2" t="s">
        <v>488</v>
      </c>
      <c r="F3732" s="2" t="str">
        <f t="array" ref="F3732">_xlfn.XLOOKUP(E3732,Restaurants!A:A,Restaurants!B:B)</f>
        <v>Restaurant 031</v>
      </c>
      <c r="G3732" s="2" t="s">
        <v>1285</v>
      </c>
      <c r="H3732" s="2" t="str">
        <f t="array" ref="H3732">_xlfn.XLOOKUP(G3732,Food_Menu!A:A,Food_Menu!B:B)</f>
        <v>Food Item 0026</v>
      </c>
      <c r="I3732" s="2">
        <f t="array" ref="I3732">_xlfn.XLOOKUP(G3732,Food_Menu!A:A,Food_Menu!D:D)</f>
        <v>535.49</v>
      </c>
      <c r="J3732" s="2" t="s">
        <v>133</v>
      </c>
      <c r="K3732" s="2" t="str">
        <f t="array" ref="K3732">_xlfn.XLOOKUP(J3732,Delivery_Partners!A:A,Delivery_Partners!B:B)</f>
        <v>Delivery Partner 012</v>
      </c>
      <c r="L3732" s="3">
        <v>1</v>
      </c>
      <c r="M3732" s="2" t="s">
        <v>23</v>
      </c>
      <c r="N3732" s="2" t="s">
        <v>42</v>
      </c>
      <c r="O3732" s="3">
        <v>45</v>
      </c>
      <c r="P3732" s="13">
        <f t="shared" si="786"/>
        <v>535.49</v>
      </c>
      <c r="Q3732" s="13" t="str">
        <f t="shared" si="787"/>
        <v>Normal</v>
      </c>
      <c r="S3732" s="21"/>
    </row>
    <row r="3733" hidden="1" customHeight="1" spans="1:19">
      <c r="A3733" s="2" t="s">
        <v>5648</v>
      </c>
      <c r="B3733" s="28">
        <v>45663</v>
      </c>
      <c r="C3733" s="2" t="s">
        <v>3067</v>
      </c>
      <c r="D3733" s="2" t="str">
        <f t="array" ref="D3733">_xlfn.XLOOKUP(C3733,Customers!A:A,Customers!B:B)</f>
        <v>Customer 1106</v>
      </c>
      <c r="E3733" s="2" t="s">
        <v>265</v>
      </c>
      <c r="F3733" s="2" t="str">
        <f t="array" ref="F3733">_xlfn.XLOOKUP(E3733,Restaurants!A:A,Restaurants!B:B)</f>
        <v>Restaurant 094</v>
      </c>
      <c r="G3733" s="2" t="s">
        <v>400</v>
      </c>
      <c r="H3733" s="2" t="str">
        <f t="array" ref="H3733">_xlfn.XLOOKUP(G3733,Food_Menu!A:A,Food_Menu!B:B)</f>
        <v>Food Item 0090</v>
      </c>
      <c r="I3733" s="2"/>
      <c r="J3733" s="2" t="s">
        <v>22</v>
      </c>
      <c r="K3733" s="2" t="str">
        <f t="array" ref="K3733">_xlfn.XLOOKUP(J3733,Delivery_Partners!A:A,Delivery_Partners!B:B)</f>
        <v>Delivery Partner 163</v>
      </c>
      <c r="L3733" s="3">
        <v>2</v>
      </c>
      <c r="M3733" s="2" t="s">
        <v>189</v>
      </c>
      <c r="N3733" s="2" t="s">
        <v>24</v>
      </c>
      <c r="O3733" s="2"/>
    </row>
    <row r="3734" hidden="1" customHeight="1" spans="1:19">
      <c r="A3734" s="2" t="s">
        <v>5649</v>
      </c>
      <c r="B3734" s="29" t="s">
        <v>516</v>
      </c>
      <c r="C3734" s="2" t="s">
        <v>3242</v>
      </c>
      <c r="D3734" s="2" t="str">
        <f t="array" ref="D3734">_xlfn.XLOOKUP(C3734,Customers!A:A,Customers!B:B)</f>
        <v>Customer 0474</v>
      </c>
      <c r="E3734" s="2" t="s">
        <v>578</v>
      </c>
      <c r="F3734" s="2" t="str">
        <f t="array" ref="F3734">_xlfn.XLOOKUP(E3734,Restaurants!A:A,Restaurants!B:B)</f>
        <v>Restaurant 063</v>
      </c>
      <c r="G3734" s="2" t="s">
        <v>1386</v>
      </c>
      <c r="H3734" s="2" t="str">
        <f t="array" ref="H3734">_xlfn.XLOOKUP(G3734,Food_Menu!A:A,Food_Menu!B:B)</f>
        <v>Food Item 0035</v>
      </c>
      <c r="I3734" s="2"/>
      <c r="J3734" s="2" t="s">
        <v>909</v>
      </c>
      <c r="K3734" s="2" t="str">
        <f t="array" ref="K3734">_xlfn.XLOOKUP(J3734,Delivery_Partners!A:A,Delivery_Partners!B:B)</f>
        <v>Delivery Partner 005</v>
      </c>
      <c r="L3734" s="3">
        <v>1</v>
      </c>
      <c r="M3734" s="2" t="s">
        <v>189</v>
      </c>
      <c r="N3734" s="2" t="s">
        <v>24</v>
      </c>
      <c r="O3734" s="2"/>
    </row>
    <row r="3735" customHeight="1" spans="1:19">
      <c r="A3735" s="2" t="s">
        <v>5650</v>
      </c>
      <c r="B3735" s="29" t="s">
        <v>1251</v>
      </c>
      <c r="C3735" s="2" t="s">
        <v>3835</v>
      </c>
      <c r="D3735" s="2" t="str">
        <f t="array" ref="D3735">_xlfn.XLOOKUP(C3735,Customers!A:A,Customers!B:B)</f>
        <v>Customer 0119</v>
      </c>
      <c r="E3735" s="2" t="s">
        <v>425</v>
      </c>
      <c r="F3735" s="2" t="str">
        <f t="array" ref="F3735">_xlfn.XLOOKUP(E3735,Restaurants!A:A,Restaurants!B:B)</f>
        <v>Restaurant 023</v>
      </c>
      <c r="G3735" s="2" t="s">
        <v>194</v>
      </c>
      <c r="H3735" s="2" t="str">
        <f t="array" ref="H3735">_xlfn.XLOOKUP(G3735,Food_Menu!A:A,Food_Menu!B:B)</f>
        <v>Food Item 0009</v>
      </c>
      <c r="I3735" s="2">
        <f t="array" ref="I3735">_xlfn.XLOOKUP(G3735,Food_Menu!A:A,Food_Menu!D:D)</f>
        <v>168.03</v>
      </c>
      <c r="J3735" s="2" t="s">
        <v>495</v>
      </c>
      <c r="K3735" s="2" t="str">
        <f t="array" ref="K3735">_xlfn.XLOOKUP(J3735,Delivery_Partners!A:A,Delivery_Partners!B:B)</f>
        <v>Delivery Partner 112</v>
      </c>
      <c r="L3735" s="3">
        <v>1</v>
      </c>
      <c r="M3735" s="2" t="s">
        <v>23</v>
      </c>
      <c r="N3735" s="2" t="s">
        <v>24</v>
      </c>
      <c r="O3735" s="3">
        <v>61</v>
      </c>
      <c r="P3735" s="13">
        <f t="shared" ref="P3735:P3739" si="788">I3735*L3735</f>
        <v>168.03</v>
      </c>
      <c r="Q3735" s="13" t="str">
        <f t="shared" ref="Q3735:Q3739" si="789">IF(O3735="","Not Delivered",IF(O3735&lt;=30,"Fast",IF(O3735&lt;=60,"Normal","Slow")))</f>
        <v>Slow</v>
      </c>
      <c r="S3735" s="21"/>
    </row>
    <row r="3736" customHeight="1" spans="1:19">
      <c r="A3736" s="2" t="s">
        <v>5651</v>
      </c>
      <c r="B3736" s="28">
        <v>45938</v>
      </c>
      <c r="C3736" s="2" t="s">
        <v>357</v>
      </c>
      <c r="D3736" s="2" t="str">
        <f t="array" ref="D3736">_xlfn.XLOOKUP(C3736,Customers!A:A,Customers!B:B)</f>
        <v>Customer 0515</v>
      </c>
      <c r="E3736" s="2" t="s">
        <v>230</v>
      </c>
      <c r="F3736" s="2" t="str">
        <f t="array" ref="F3736">_xlfn.XLOOKUP(E3736,Restaurants!A:A,Restaurants!B:B)</f>
        <v>Restaurant 029</v>
      </c>
      <c r="G3736" s="2" t="s">
        <v>957</v>
      </c>
      <c r="H3736" s="2" t="str">
        <f t="array" ref="H3736">_xlfn.XLOOKUP(G3736,Food_Menu!A:A,Food_Menu!B:B)</f>
        <v>Food Item 0100</v>
      </c>
      <c r="I3736" s="2">
        <f t="array" ref="I3736">_xlfn.XLOOKUP(G3736,Food_Menu!A:A,Food_Menu!D:D)</f>
        <v>188.17</v>
      </c>
      <c r="J3736" s="2" t="s">
        <v>1142</v>
      </c>
      <c r="K3736" s="2" t="str">
        <f t="array" ref="K3736">_xlfn.XLOOKUP(J3736,Delivery_Partners!A:A,Delivery_Partners!B:B)</f>
        <v>Delivery Partner 059</v>
      </c>
      <c r="L3736" s="3">
        <v>3</v>
      </c>
      <c r="M3736" s="2" t="s">
        <v>23</v>
      </c>
      <c r="N3736" s="2" t="s">
        <v>24</v>
      </c>
      <c r="O3736" s="3">
        <v>32</v>
      </c>
      <c r="P3736" s="13">
        <f t="shared" si="788"/>
        <v>564.51</v>
      </c>
      <c r="Q3736" s="13" t="str">
        <f t="shared" si="789"/>
        <v>Normal</v>
      </c>
      <c r="S3736" s="21"/>
    </row>
    <row r="3737" customHeight="1" spans="1:19">
      <c r="A3737" s="2" t="s">
        <v>5652</v>
      </c>
      <c r="B3737" s="29" t="s">
        <v>743</v>
      </c>
      <c r="C3737" s="2" t="s">
        <v>2683</v>
      </c>
      <c r="D3737" s="2" t="str">
        <f t="array" ref="D3737">_xlfn.XLOOKUP(C3737,Customers!A:A,Customers!B:B)</f>
        <v>Customer 0819</v>
      </c>
      <c r="E3737" s="2" t="s">
        <v>523</v>
      </c>
      <c r="F3737" s="2" t="str">
        <f t="array" ref="F3737">_xlfn.XLOOKUP(E3737,Restaurants!A:A,Restaurants!B:B)</f>
        <v>Restaurant 038</v>
      </c>
      <c r="G3737" s="2" t="s">
        <v>1509</v>
      </c>
      <c r="H3737" s="2" t="str">
        <f t="array" ref="H3737">_xlfn.XLOOKUP(G3737,Food_Menu!A:A,Food_Menu!B:B)</f>
        <v>Food Item 0015</v>
      </c>
      <c r="I3737" s="2">
        <f t="array" ref="I3737">_xlfn.XLOOKUP(G3737,Food_Menu!A:A,Food_Menu!D:D)</f>
        <v>268.11</v>
      </c>
      <c r="J3737" s="2" t="s">
        <v>510</v>
      </c>
      <c r="K3737" s="2" t="str">
        <f t="array" ref="K3737">_xlfn.XLOOKUP(J3737,Delivery_Partners!A:A,Delivery_Partners!B:B)</f>
        <v>Delivery Partner 025</v>
      </c>
      <c r="L3737" s="3">
        <v>3</v>
      </c>
      <c r="M3737" s="2" t="s">
        <v>23</v>
      </c>
      <c r="N3737" s="2" t="s">
        <v>74</v>
      </c>
      <c r="O3737" s="3">
        <v>24</v>
      </c>
      <c r="P3737" s="13">
        <f t="shared" si="788"/>
        <v>804.33</v>
      </c>
      <c r="Q3737" s="13" t="str">
        <f t="shared" si="789"/>
        <v>Fast</v>
      </c>
      <c r="S3737" s="21"/>
    </row>
    <row r="3738" customHeight="1" spans="1:19">
      <c r="A3738" s="2" t="s">
        <v>5653</v>
      </c>
      <c r="B3738" s="29" t="s">
        <v>361</v>
      </c>
      <c r="C3738" s="2" t="s">
        <v>4896</v>
      </c>
      <c r="D3738" s="2" t="str">
        <f t="array" ref="D3738">_xlfn.XLOOKUP(C3738,Customers!A:A,Customers!B:B)</f>
        <v>Customer 1196</v>
      </c>
      <c r="E3738" s="2" t="s">
        <v>60</v>
      </c>
      <c r="F3738" s="2" t="str">
        <f t="array" ref="F3738">_xlfn.XLOOKUP(E3738,Restaurants!A:A,Restaurants!B:B)</f>
        <v>Restaurant 019</v>
      </c>
      <c r="G3738" s="2" t="s">
        <v>322</v>
      </c>
      <c r="H3738" s="2" t="str">
        <f t="array" ref="H3738">_xlfn.XLOOKUP(G3738,Food_Menu!A:A,Food_Menu!B:B)</f>
        <v>Food Item 0213</v>
      </c>
      <c r="I3738" s="2">
        <f t="array" ref="I3738">_xlfn.XLOOKUP(G3738,Food_Menu!A:A,Food_Menu!D:D)</f>
        <v>568.2</v>
      </c>
      <c r="J3738" s="2" t="s">
        <v>714</v>
      </c>
      <c r="K3738" s="2" t="str">
        <f t="array" ref="K3738">_xlfn.XLOOKUP(J3738,Delivery_Partners!A:A,Delivery_Partners!B:B)</f>
        <v>Delivery Partner 054</v>
      </c>
      <c r="L3738" s="3">
        <v>1</v>
      </c>
      <c r="M3738" s="2" t="s">
        <v>23</v>
      </c>
      <c r="N3738" s="2" t="s">
        <v>42</v>
      </c>
      <c r="O3738" s="3">
        <v>15</v>
      </c>
      <c r="P3738" s="13">
        <f t="shared" si="788"/>
        <v>568.2</v>
      </c>
      <c r="Q3738" s="13" t="str">
        <f t="shared" si="789"/>
        <v>Fast</v>
      </c>
      <c r="S3738" s="21"/>
    </row>
    <row r="3739" customHeight="1" spans="1:19">
      <c r="A3739" s="2" t="s">
        <v>5654</v>
      </c>
      <c r="B3739" s="29" t="s">
        <v>948</v>
      </c>
      <c r="C3739" s="2" t="s">
        <v>1218</v>
      </c>
      <c r="D3739" s="2" t="str">
        <f t="array" ref="D3739">_xlfn.XLOOKUP(C3739,Customers!A:A,Customers!B:B)</f>
        <v>Customer 0755</v>
      </c>
      <c r="E3739" s="2" t="s">
        <v>298</v>
      </c>
      <c r="F3739" s="2" t="str">
        <f t="array" ref="F3739">_xlfn.XLOOKUP(E3739,Restaurants!A:A,Restaurants!B:B)</f>
        <v>Restaurant 113</v>
      </c>
      <c r="G3739" s="2" t="s">
        <v>1040</v>
      </c>
      <c r="H3739" s="2" t="str">
        <f t="array" ref="H3739">_xlfn.XLOOKUP(G3739,Food_Menu!A:A,Food_Menu!B:B)</f>
        <v>Food Item 0185</v>
      </c>
      <c r="I3739" s="2">
        <f t="array" ref="I3739">_xlfn.XLOOKUP(G3739,Food_Menu!A:A,Food_Menu!D:D)</f>
        <v>565.74</v>
      </c>
      <c r="J3739" s="2" t="s">
        <v>29</v>
      </c>
      <c r="K3739" s="2" t="str">
        <f t="array" ref="K3739">_xlfn.XLOOKUP(J3739,Delivery_Partners!A:A,Delivery_Partners!B:B)</f>
        <v>Delivery Partner 017</v>
      </c>
      <c r="L3739" s="3">
        <v>3</v>
      </c>
      <c r="M3739" s="2" t="s">
        <v>23</v>
      </c>
      <c r="N3739" s="2" t="s">
        <v>24</v>
      </c>
      <c r="O3739" s="3">
        <v>36</v>
      </c>
      <c r="P3739" s="13">
        <f t="shared" si="788"/>
        <v>1697.22</v>
      </c>
      <c r="Q3739" s="13" t="str">
        <f t="shared" si="789"/>
        <v>Normal</v>
      </c>
      <c r="S3739" s="21"/>
    </row>
    <row r="3740" hidden="1" customHeight="1" spans="1:19">
      <c r="A3740" s="2" t="s">
        <v>5655</v>
      </c>
      <c r="B3740" s="29" t="s">
        <v>1360</v>
      </c>
      <c r="C3740" s="2" t="s">
        <v>229</v>
      </c>
      <c r="D3740" s="2" t="str">
        <f t="array" ref="D3740">_xlfn.XLOOKUP(C3740,Customers!A:A,Customers!B:B)</f>
        <v>Customer 0061</v>
      </c>
      <c r="E3740" s="2" t="s">
        <v>281</v>
      </c>
      <c r="F3740" s="2" t="str">
        <f t="array" ref="F3740">_xlfn.XLOOKUP(E3740,Restaurants!A:A,Restaurants!B:B)</f>
        <v>Restaurant 026</v>
      </c>
      <c r="G3740" s="2" t="s">
        <v>246</v>
      </c>
      <c r="H3740" s="2" t="str">
        <f t="array" ref="H3740">_xlfn.XLOOKUP(G3740,Food_Menu!A:A,Food_Menu!B:B)</f>
        <v>Food Item 0204</v>
      </c>
      <c r="I3740" s="2"/>
      <c r="J3740" s="2" t="s">
        <v>256</v>
      </c>
      <c r="K3740" s="2" t="str">
        <f t="array" ref="K3740">_xlfn.XLOOKUP(J3740,Delivery_Partners!A:A,Delivery_Partners!B:B)</f>
        <v>Delivery Partner 057</v>
      </c>
      <c r="L3740" s="3">
        <v>2</v>
      </c>
      <c r="M3740" s="2" t="s">
        <v>189</v>
      </c>
      <c r="N3740" s="2" t="s">
        <v>24</v>
      </c>
      <c r="O3740" s="2"/>
    </row>
    <row r="3741" customHeight="1" spans="1:19">
      <c r="A3741" s="2" t="s">
        <v>5656</v>
      </c>
      <c r="B3741" s="29" t="s">
        <v>1429</v>
      </c>
      <c r="C3741" s="2" t="s">
        <v>3705</v>
      </c>
      <c r="D3741" s="2" t="str">
        <f t="array" ref="D3741">_xlfn.XLOOKUP(C3741,Customers!A:A,Customers!B:B)</f>
        <v>Customer 0971</v>
      </c>
      <c r="E3741" s="2" t="s">
        <v>566</v>
      </c>
      <c r="F3741" s="2" t="str">
        <f t="array" ref="F3741">_xlfn.XLOOKUP(E3741,Restaurants!A:A,Restaurants!B:B)</f>
        <v>Restaurant 072</v>
      </c>
      <c r="G3741" s="2" t="s">
        <v>132</v>
      </c>
      <c r="H3741" s="2" t="str">
        <f t="array" ref="H3741">_xlfn.XLOOKUP(G3741,Food_Menu!A:A,Food_Menu!B:B)</f>
        <v>Food Item 0023</v>
      </c>
      <c r="I3741" s="2">
        <f t="array" ref="I3741">_xlfn.XLOOKUP(G3741,Food_Menu!A:A,Food_Menu!D:D)</f>
        <v>276.1</v>
      </c>
      <c r="J3741" s="2" t="s">
        <v>327</v>
      </c>
      <c r="K3741" s="2" t="str">
        <f t="array" ref="K3741">_xlfn.XLOOKUP(J3741,Delivery_Partners!A:A,Delivery_Partners!B:B)</f>
        <v>Delivery Partner 148</v>
      </c>
      <c r="L3741" s="3">
        <v>4</v>
      </c>
      <c r="M3741" s="2" t="s">
        <v>23</v>
      </c>
      <c r="N3741" s="2" t="s">
        <v>24</v>
      </c>
      <c r="O3741" s="3">
        <v>21</v>
      </c>
      <c r="P3741" s="13">
        <f t="shared" ref="P3741:P3743" si="790">I3741*L3741</f>
        <v>1104.4</v>
      </c>
      <c r="Q3741" s="13" t="str">
        <f t="shared" ref="Q3741:Q3743" si="791">IF(O3741="","Not Delivered",IF(O3741&lt;=30,"Fast",IF(O3741&lt;=60,"Normal","Slow")))</f>
        <v>Fast</v>
      </c>
      <c r="S3741" s="21"/>
    </row>
    <row r="3742" customHeight="1" spans="1:19">
      <c r="A3742" s="2" t="s">
        <v>5657</v>
      </c>
      <c r="B3742" s="29" t="s">
        <v>269</v>
      </c>
      <c r="C3742" s="2" t="s">
        <v>3798</v>
      </c>
      <c r="D3742" s="2" t="str">
        <f t="array" ref="D3742">_xlfn.XLOOKUP(C3742,Customers!A:A,Customers!B:B)</f>
        <v>Customer 0937</v>
      </c>
      <c r="E3742" s="2" t="s">
        <v>776</v>
      </c>
      <c r="F3742" s="2" t="str">
        <f t="array" ref="F3742">_xlfn.XLOOKUP(E3742,Restaurants!A:A,Restaurants!B:B)</f>
        <v>Restaurant 069</v>
      </c>
      <c r="G3742" s="2" t="s">
        <v>1185</v>
      </c>
      <c r="H3742" s="2" t="str">
        <f t="array" ref="H3742">_xlfn.XLOOKUP(G3742,Food_Menu!A:A,Food_Menu!B:B)</f>
        <v>Food Item 0103</v>
      </c>
      <c r="I3742" s="2">
        <f t="array" ref="I3742">_xlfn.XLOOKUP(G3742,Food_Menu!A:A,Food_Menu!D:D)</f>
        <v>421.35</v>
      </c>
      <c r="J3742" s="2" t="s">
        <v>495</v>
      </c>
      <c r="K3742" s="2" t="str">
        <f t="array" ref="K3742">_xlfn.XLOOKUP(J3742,Delivery_Partners!A:A,Delivery_Partners!B:B)</f>
        <v>Delivery Partner 112</v>
      </c>
      <c r="L3742" s="3">
        <v>4</v>
      </c>
      <c r="M3742" s="2" t="s">
        <v>23</v>
      </c>
      <c r="N3742" s="2" t="s">
        <v>24</v>
      </c>
      <c r="O3742" s="3">
        <v>42</v>
      </c>
      <c r="P3742" s="13">
        <f t="shared" si="790"/>
        <v>1685.4</v>
      </c>
      <c r="Q3742" s="13" t="str">
        <f t="shared" si="791"/>
        <v>Normal</v>
      </c>
      <c r="S3742" s="21"/>
    </row>
    <row r="3743" customHeight="1" spans="1:19">
      <c r="A3743" s="2" t="s">
        <v>5658</v>
      </c>
      <c r="B3743" s="28">
        <v>45754</v>
      </c>
      <c r="C3743" s="2" t="s">
        <v>4616</v>
      </c>
      <c r="D3743" s="2" t="str">
        <f t="array" ref="D3743">_xlfn.XLOOKUP(C3743,Customers!A:A,Customers!B:B)</f>
        <v>Customer 0782</v>
      </c>
      <c r="E3743" s="2" t="s">
        <v>187</v>
      </c>
      <c r="F3743" s="2" t="str">
        <f t="array" ref="F3743">_xlfn.XLOOKUP(E3743,Restaurants!A:A,Restaurants!B:B)</f>
        <v>Restaurant 065</v>
      </c>
      <c r="G3743" s="2" t="s">
        <v>211</v>
      </c>
      <c r="H3743" s="2" t="str">
        <f t="array" ref="H3743">_xlfn.XLOOKUP(G3743,Food_Menu!A:A,Food_Menu!B:B)</f>
        <v>Food Item 0182</v>
      </c>
      <c r="I3743" s="2">
        <f t="array" ref="I3743">_xlfn.XLOOKUP(G3743,Food_Menu!A:A,Food_Menu!D:D)</f>
        <v>512.27</v>
      </c>
      <c r="J3743" s="2" t="s">
        <v>1829</v>
      </c>
      <c r="K3743" s="2" t="str">
        <f t="array" ref="K3743">_xlfn.XLOOKUP(J3743,Delivery_Partners!A:A,Delivery_Partners!B:B)</f>
        <v>Delivery Partner 146</v>
      </c>
      <c r="L3743" s="3">
        <v>2</v>
      </c>
      <c r="M3743" s="2" t="s">
        <v>23</v>
      </c>
      <c r="N3743" s="2" t="s">
        <v>55</v>
      </c>
      <c r="O3743" s="3">
        <v>36</v>
      </c>
      <c r="P3743" s="13">
        <f t="shared" si="790"/>
        <v>1024.54</v>
      </c>
      <c r="Q3743" s="13" t="str">
        <f t="shared" si="791"/>
        <v>Normal</v>
      </c>
      <c r="S3743" s="21"/>
    </row>
    <row r="3744" hidden="1" customHeight="1" spans="1:19">
      <c r="A3744" s="2" t="s">
        <v>5659</v>
      </c>
      <c r="B3744" s="28">
        <v>45753</v>
      </c>
      <c r="C3744" s="2" t="s">
        <v>2388</v>
      </c>
      <c r="D3744" s="2" t="str">
        <f t="array" ref="D3744">_xlfn.XLOOKUP(C3744,Customers!A:A,Customers!B:B)</f>
        <v>Customer 1076</v>
      </c>
      <c r="E3744" s="2" t="s">
        <v>750</v>
      </c>
      <c r="F3744" s="2" t="str">
        <f t="array" ref="F3744">_xlfn.XLOOKUP(E3744,Restaurants!A:A,Restaurants!B:B)</f>
        <v>Restaurant 076</v>
      </c>
      <c r="G3744" s="2" t="s">
        <v>1378</v>
      </c>
      <c r="H3744" s="2" t="str">
        <f t="array" ref="H3744">_xlfn.XLOOKUP(G3744,Food_Menu!A:A,Food_Menu!B:B)</f>
        <v>Food Item 0127</v>
      </c>
      <c r="I3744" s="2"/>
      <c r="J3744" s="2" t="s">
        <v>756</v>
      </c>
      <c r="K3744" s="2" t="str">
        <f t="array" ref="K3744">_xlfn.XLOOKUP(J3744,Delivery_Partners!A:A,Delivery_Partners!B:B)</f>
        <v>Delivery Partner 126</v>
      </c>
      <c r="L3744" s="3">
        <v>1</v>
      </c>
      <c r="M3744" s="2" t="s">
        <v>101</v>
      </c>
      <c r="N3744" s="2" t="s">
        <v>74</v>
      </c>
      <c r="O3744" s="2"/>
    </row>
    <row r="3745" customHeight="1" spans="1:19">
      <c r="A3745" s="2" t="s">
        <v>5660</v>
      </c>
      <c r="B3745" s="28">
        <v>45664</v>
      </c>
      <c r="C3745" s="2" t="s">
        <v>1172</v>
      </c>
      <c r="D3745" s="2" t="str">
        <f t="array" ref="D3745">_xlfn.XLOOKUP(C3745,Customers!A:A,Customers!B:B)</f>
        <v>Customer 0924</v>
      </c>
      <c r="E3745" s="2" t="s">
        <v>738</v>
      </c>
      <c r="F3745" s="2" t="str">
        <f t="array" ref="F3745">_xlfn.XLOOKUP(E3745,Restaurants!A:A,Restaurants!B:B)</f>
        <v>Restaurant 110</v>
      </c>
      <c r="G3745" s="2" t="s">
        <v>313</v>
      </c>
      <c r="H3745" s="2" t="str">
        <f t="array" ref="H3745">_xlfn.XLOOKUP(G3745,Food_Menu!A:A,Food_Menu!B:B)</f>
        <v>Food Item 0068</v>
      </c>
      <c r="I3745" s="2">
        <f t="array" ref="I3745">_xlfn.XLOOKUP(G3745,Food_Menu!A:A,Food_Menu!D:D)</f>
        <v>583.22</v>
      </c>
      <c r="J3745" s="2" t="s">
        <v>107</v>
      </c>
      <c r="K3745" s="2" t="str">
        <f t="array" ref="K3745">_xlfn.XLOOKUP(J3745,Delivery_Partners!A:A,Delivery_Partners!B:B)</f>
        <v>Delivery Partner 167</v>
      </c>
      <c r="L3745" s="3">
        <v>1</v>
      </c>
      <c r="M3745" s="2" t="s">
        <v>23</v>
      </c>
      <c r="N3745" s="2" t="s">
        <v>24</v>
      </c>
      <c r="O3745" s="3">
        <v>43</v>
      </c>
      <c r="P3745" s="13">
        <f t="shared" ref="P3745:P3747" si="792">I3745*L3745</f>
        <v>583.22</v>
      </c>
      <c r="Q3745" s="13" t="str">
        <f t="shared" ref="Q3745:Q3747" si="793">IF(O3745="","Not Delivered",IF(O3745&lt;=30,"Fast",IF(O3745&lt;=60,"Normal","Slow")))</f>
        <v>Normal</v>
      </c>
      <c r="S3745" s="21"/>
    </row>
    <row r="3746" customHeight="1" spans="1:19">
      <c r="A3746" s="2" t="s">
        <v>5661</v>
      </c>
      <c r="B3746" s="29" t="s">
        <v>1836</v>
      </c>
      <c r="C3746" s="2" t="s">
        <v>1106</v>
      </c>
      <c r="D3746" s="2" t="str">
        <f t="array" ref="D3746">_xlfn.XLOOKUP(C3746,Customers!A:A,Customers!B:B)</f>
        <v>Customer 0279</v>
      </c>
      <c r="E3746" s="2" t="s">
        <v>795</v>
      </c>
      <c r="F3746" s="2" t="str">
        <f t="array" ref="F3746">_xlfn.XLOOKUP(E3746,Restaurants!A:A,Restaurants!B:B)</f>
        <v>Restaurant 117</v>
      </c>
      <c r="G3746" s="2" t="s">
        <v>431</v>
      </c>
      <c r="H3746" s="2" t="str">
        <f t="array" ref="H3746">_xlfn.XLOOKUP(G3746,Food_Menu!A:A,Food_Menu!B:B)</f>
        <v>Food Item 0183</v>
      </c>
      <c r="I3746" s="2">
        <f t="array" ref="I3746">_xlfn.XLOOKUP(G3746,Food_Menu!A:A,Food_Menu!D:D)</f>
        <v>645.58</v>
      </c>
      <c r="J3746" s="2" t="s">
        <v>80</v>
      </c>
      <c r="K3746" s="2" t="str">
        <f t="array" ref="K3746">_xlfn.XLOOKUP(J3746,Delivery_Partners!A:A,Delivery_Partners!B:B)</f>
        <v>Delivery Partner 020</v>
      </c>
      <c r="L3746" s="3">
        <v>1</v>
      </c>
      <c r="M3746" s="2" t="s">
        <v>23</v>
      </c>
      <c r="N3746" s="2" t="s">
        <v>42</v>
      </c>
      <c r="O3746" s="3">
        <v>32</v>
      </c>
      <c r="P3746" s="13">
        <f t="shared" si="792"/>
        <v>645.58</v>
      </c>
      <c r="Q3746" s="13" t="str">
        <f t="shared" si="793"/>
        <v>Normal</v>
      </c>
      <c r="S3746" s="21"/>
    </row>
    <row r="3747" customHeight="1" spans="1:19">
      <c r="A3747" s="2" t="s">
        <v>5662</v>
      </c>
      <c r="B3747" s="29" t="s">
        <v>233</v>
      </c>
      <c r="C3747" s="2" t="s">
        <v>2233</v>
      </c>
      <c r="D3747" s="2" t="str">
        <f t="array" ref="D3747">_xlfn.XLOOKUP(C3747,Customers!A:A,Customers!B:B)</f>
        <v>Customer 0506</v>
      </c>
      <c r="E3747" s="2" t="s">
        <v>239</v>
      </c>
      <c r="F3747" s="2" t="str">
        <f t="array" ref="F3747">_xlfn.XLOOKUP(E3747,Restaurants!A:A,Restaurants!B:B)</f>
        <v>Restaurant 105</v>
      </c>
      <c r="G3747" s="2" t="s">
        <v>346</v>
      </c>
      <c r="H3747" s="2" t="str">
        <f t="array" ref="H3747">_xlfn.XLOOKUP(G3747,Food_Menu!A:A,Food_Menu!B:B)</f>
        <v>Food Item 0069</v>
      </c>
      <c r="I3747" s="2">
        <f t="array" ref="I3747">_xlfn.XLOOKUP(G3747,Food_Menu!A:A,Food_Menu!D:D)</f>
        <v>622.23</v>
      </c>
      <c r="J3747" s="2" t="s">
        <v>432</v>
      </c>
      <c r="K3747" s="2" t="str">
        <f t="array" ref="K3747">_xlfn.XLOOKUP(J3747,Delivery_Partners!A:A,Delivery_Partners!B:B)</f>
        <v>Delivery Partner 029</v>
      </c>
      <c r="L3747" s="3">
        <v>1</v>
      </c>
      <c r="M3747" s="2" t="s">
        <v>23</v>
      </c>
      <c r="N3747" s="2" t="s">
        <v>55</v>
      </c>
      <c r="O3747" s="3">
        <v>21</v>
      </c>
      <c r="P3747" s="13">
        <f t="shared" si="792"/>
        <v>622.23</v>
      </c>
      <c r="Q3747" s="13" t="str">
        <f t="shared" si="793"/>
        <v>Fast</v>
      </c>
      <c r="S3747" s="21"/>
    </row>
    <row r="3748" hidden="1" customHeight="1" spans="1:19">
      <c r="A3748" s="2" t="s">
        <v>5663</v>
      </c>
      <c r="B3748" s="29" t="s">
        <v>273</v>
      </c>
      <c r="C3748" s="2" t="s">
        <v>2102</v>
      </c>
      <c r="D3748" s="2" t="str">
        <f t="array" ref="D3748">_xlfn.XLOOKUP(C3748,Customers!A:A,Customers!B:B)</f>
        <v>Customer 0609</v>
      </c>
      <c r="E3748" s="2" t="s">
        <v>260</v>
      </c>
      <c r="F3748" s="2" t="str">
        <f t="array" ref="F3748">_xlfn.XLOOKUP(E3748,Restaurants!A:A,Restaurants!B:B)</f>
        <v>Restaurant 056</v>
      </c>
      <c r="G3748" s="2" t="s">
        <v>1516</v>
      </c>
      <c r="H3748" s="2" t="str">
        <f t="array" ref="H3748">_xlfn.XLOOKUP(G3748,Food_Menu!A:A,Food_Menu!B:B)</f>
        <v>Food Item 0215</v>
      </c>
      <c r="I3748" s="2"/>
      <c r="J3748" s="2" t="s">
        <v>54</v>
      </c>
      <c r="K3748" s="2" t="str">
        <f t="array" ref="K3748">_xlfn.XLOOKUP(J3748,Delivery_Partners!A:A,Delivery_Partners!B:B)</f>
        <v>Delivery Partner 075</v>
      </c>
      <c r="L3748" s="3">
        <v>2</v>
      </c>
      <c r="M3748" s="2" t="s">
        <v>101</v>
      </c>
      <c r="N3748" s="2" t="s">
        <v>24</v>
      </c>
      <c r="O3748" s="2"/>
    </row>
    <row r="3749" customHeight="1" spans="1:19">
      <c r="A3749" s="2" t="s">
        <v>5664</v>
      </c>
      <c r="B3749" s="28">
        <v>45903</v>
      </c>
      <c r="C3749" s="2" t="s">
        <v>2909</v>
      </c>
      <c r="D3749" s="2" t="str">
        <f t="array" ref="D3749">_xlfn.XLOOKUP(C3749,Customers!A:A,Customers!B:B)</f>
        <v>Customer 0587</v>
      </c>
      <c r="E3749" s="2" t="s">
        <v>121</v>
      </c>
      <c r="F3749" s="2" t="str">
        <f t="array" ref="F3749">_xlfn.XLOOKUP(E3749,Restaurants!A:A,Restaurants!B:B)</f>
        <v>Restaurant 088</v>
      </c>
      <c r="G3749" s="2" t="s">
        <v>132</v>
      </c>
      <c r="H3749" s="2" t="str">
        <f t="array" ref="H3749">_xlfn.XLOOKUP(G3749,Food_Menu!A:A,Food_Menu!B:B)</f>
        <v>Food Item 0023</v>
      </c>
      <c r="I3749" s="2">
        <f t="array" ref="I3749">_xlfn.XLOOKUP(G3749,Food_Menu!A:A,Food_Menu!D:D)</f>
        <v>276.1</v>
      </c>
      <c r="J3749" s="2" t="s">
        <v>564</v>
      </c>
      <c r="K3749" s="2" t="str">
        <f t="array" ref="K3749">_xlfn.XLOOKUP(J3749,Delivery_Partners!A:A,Delivery_Partners!B:B)</f>
        <v>Delivery Partner 095</v>
      </c>
      <c r="L3749" s="3">
        <v>1</v>
      </c>
      <c r="M3749" s="2" t="s">
        <v>23</v>
      </c>
      <c r="N3749" s="2" t="s">
        <v>24</v>
      </c>
      <c r="O3749" s="3">
        <v>46</v>
      </c>
      <c r="P3749" s="13">
        <f t="shared" ref="P3749:P3764" si="794">I3749*L3749</f>
        <v>276.1</v>
      </c>
      <c r="Q3749" s="13" t="str">
        <f t="shared" ref="Q3749:Q3764" si="795">IF(O3749="","Not Delivered",IF(O3749&lt;=30,"Fast",IF(O3749&lt;=60,"Normal","Slow")))</f>
        <v>Normal</v>
      </c>
      <c r="S3749" s="21"/>
    </row>
    <row r="3750" customHeight="1" spans="1:19">
      <c r="A3750" s="2" t="s">
        <v>5665</v>
      </c>
      <c r="B3750" s="29" t="s">
        <v>769</v>
      </c>
      <c r="C3750" s="2" t="s">
        <v>2859</v>
      </c>
      <c r="D3750" s="2" t="str">
        <f t="array" ref="D3750">_xlfn.XLOOKUP(C3750,Customers!A:A,Customers!B:B)</f>
        <v>Customer 0767</v>
      </c>
      <c r="E3750" s="2" t="s">
        <v>425</v>
      </c>
      <c r="F3750" s="2" t="str">
        <f t="array" ref="F3750">_xlfn.XLOOKUP(E3750,Restaurants!A:A,Restaurants!B:B)</f>
        <v>Restaurant 023</v>
      </c>
      <c r="G3750" s="2" t="s">
        <v>872</v>
      </c>
      <c r="H3750" s="2" t="str">
        <f t="array" ref="H3750">_xlfn.XLOOKUP(G3750,Food_Menu!A:A,Food_Menu!B:B)</f>
        <v>Food Item 0156</v>
      </c>
      <c r="I3750" s="2">
        <f t="array" ref="I3750">_xlfn.XLOOKUP(G3750,Food_Menu!A:A,Food_Menu!D:D)</f>
        <v>133.9</v>
      </c>
      <c r="J3750" s="2" t="s">
        <v>923</v>
      </c>
      <c r="K3750" s="2" t="str">
        <f t="array" ref="K3750">_xlfn.XLOOKUP(J3750,Delivery_Partners!A:A,Delivery_Partners!B:B)</f>
        <v>Delivery Partner 142</v>
      </c>
      <c r="L3750" s="3">
        <v>3</v>
      </c>
      <c r="M3750" s="2" t="s">
        <v>23</v>
      </c>
      <c r="N3750" s="2" t="s">
        <v>24</v>
      </c>
      <c r="O3750" s="3">
        <v>21</v>
      </c>
      <c r="P3750" s="13">
        <f t="shared" si="794"/>
        <v>401.7</v>
      </c>
      <c r="Q3750" s="13" t="str">
        <f t="shared" si="795"/>
        <v>Fast</v>
      </c>
      <c r="S3750" s="21"/>
    </row>
    <row r="3751" customHeight="1" spans="1:19">
      <c r="A3751" s="2" t="s">
        <v>5666</v>
      </c>
      <c r="B3751" s="29" t="s">
        <v>399</v>
      </c>
      <c r="C3751" s="2" t="s">
        <v>595</v>
      </c>
      <c r="D3751" s="2" t="str">
        <f t="array" ref="D3751">_xlfn.XLOOKUP(C3751,Customers!A:A,Customers!B:B)</f>
        <v>Customer 0842</v>
      </c>
      <c r="E3751" s="2" t="s">
        <v>105</v>
      </c>
      <c r="F3751" s="2" t="str">
        <f t="array" ref="F3751">_xlfn.XLOOKUP(E3751,Restaurants!A:A,Restaurants!B:B)</f>
        <v>Restaurant 106</v>
      </c>
      <c r="G3751" s="2" t="s">
        <v>172</v>
      </c>
      <c r="H3751" s="2" t="str">
        <f t="array" ref="H3751">_xlfn.XLOOKUP(G3751,Food_Menu!A:A,Food_Menu!B:B)</f>
        <v>Food Item 0003</v>
      </c>
      <c r="I3751" s="2">
        <f t="array" ref="I3751">_xlfn.XLOOKUP(G3751,Food_Menu!A:A,Food_Menu!D:D)</f>
        <v>349.88</v>
      </c>
      <c r="J3751" s="2" t="s">
        <v>389</v>
      </c>
      <c r="K3751" s="2" t="str">
        <f t="array" ref="K3751">_xlfn.XLOOKUP(J3751,Delivery_Partners!A:A,Delivery_Partners!B:B)</f>
        <v>Delivery Partner 022</v>
      </c>
      <c r="L3751" s="3">
        <v>4</v>
      </c>
      <c r="M3751" s="2" t="s">
        <v>23</v>
      </c>
      <c r="N3751" s="2" t="s">
        <v>55</v>
      </c>
      <c r="O3751" s="3">
        <v>39</v>
      </c>
      <c r="P3751" s="13">
        <f t="shared" si="794"/>
        <v>1399.52</v>
      </c>
      <c r="Q3751" s="13" t="str">
        <f t="shared" si="795"/>
        <v>Normal</v>
      </c>
      <c r="S3751" s="21"/>
    </row>
    <row r="3752" customHeight="1" spans="1:19">
      <c r="A3752" s="2" t="s">
        <v>5667</v>
      </c>
      <c r="B3752" s="28">
        <v>45758</v>
      </c>
      <c r="C3752" s="2" t="s">
        <v>4198</v>
      </c>
      <c r="D3752" s="2" t="str">
        <f t="array" ref="D3752">_xlfn.XLOOKUP(C3752,Customers!A:A,Customers!B:B)</f>
        <v>Customer 0125</v>
      </c>
      <c r="E3752" s="2" t="s">
        <v>1450</v>
      </c>
      <c r="F3752" s="2" t="str">
        <f t="array" ref="F3752">_xlfn.XLOOKUP(E3752,Restaurants!A:A,Restaurants!B:B)</f>
        <v>Restaurant 024</v>
      </c>
      <c r="G3752" s="2" t="s">
        <v>367</v>
      </c>
      <c r="H3752" s="2" t="str">
        <f t="array" ref="H3752">_xlfn.XLOOKUP(G3752,Food_Menu!A:A,Food_Menu!B:B)</f>
        <v>Food Item 0202</v>
      </c>
      <c r="I3752" s="2">
        <f t="array" ref="I3752">_xlfn.XLOOKUP(G3752,Food_Menu!A:A,Food_Menu!D:D)</f>
        <v>596.93</v>
      </c>
      <c r="J3752" s="2" t="s">
        <v>80</v>
      </c>
      <c r="K3752" s="2" t="str">
        <f t="array" ref="K3752">_xlfn.XLOOKUP(J3752,Delivery_Partners!A:A,Delivery_Partners!B:B)</f>
        <v>Delivery Partner 020</v>
      </c>
      <c r="L3752" s="3">
        <v>1</v>
      </c>
      <c r="M3752" s="2" t="s">
        <v>23</v>
      </c>
      <c r="N3752" s="2" t="s">
        <v>42</v>
      </c>
      <c r="O3752" s="3">
        <v>37</v>
      </c>
      <c r="P3752" s="13">
        <f t="shared" si="794"/>
        <v>596.93</v>
      </c>
      <c r="Q3752" s="13" t="str">
        <f t="shared" si="795"/>
        <v>Normal</v>
      </c>
      <c r="S3752" s="21"/>
    </row>
    <row r="3753" customHeight="1" spans="1:19">
      <c r="A3753" s="2" t="s">
        <v>5668</v>
      </c>
      <c r="B3753" s="28">
        <v>45786</v>
      </c>
      <c r="C3753" s="2" t="s">
        <v>3953</v>
      </c>
      <c r="D3753" s="2" t="str">
        <f t="array" ref="D3753">_xlfn.XLOOKUP(C3753,Customers!A:A,Customers!B:B)</f>
        <v>Customer 0683</v>
      </c>
      <c r="E3753" s="2" t="s">
        <v>800</v>
      </c>
      <c r="F3753" s="2" t="str">
        <f t="array" ref="F3753">_xlfn.XLOOKUP(E3753,Restaurants!A:A,Restaurants!B:B)</f>
        <v>Restaurant 014</v>
      </c>
      <c r="G3753" s="2" t="s">
        <v>207</v>
      </c>
      <c r="H3753" s="2" t="str">
        <f t="array" ref="H3753">_xlfn.XLOOKUP(G3753,Food_Menu!A:A,Food_Menu!B:B)</f>
        <v>Food Item 0079</v>
      </c>
      <c r="I3753" s="2">
        <f t="array" ref="I3753">_xlfn.XLOOKUP(G3753,Food_Menu!A:A,Food_Menu!D:D)</f>
        <v>193.41</v>
      </c>
      <c r="J3753" s="2" t="s">
        <v>199</v>
      </c>
      <c r="K3753" s="2" t="str">
        <f t="array" ref="K3753">_xlfn.XLOOKUP(J3753,Delivery_Partners!A:A,Delivery_Partners!B:B)</f>
        <v>Delivery Partner 144</v>
      </c>
      <c r="L3753" s="3">
        <v>2</v>
      </c>
      <c r="M3753" s="2" t="s">
        <v>23</v>
      </c>
      <c r="N3753" s="2" t="s">
        <v>55</v>
      </c>
      <c r="O3753" s="3">
        <v>34</v>
      </c>
      <c r="P3753" s="13">
        <f t="shared" si="794"/>
        <v>386.82</v>
      </c>
      <c r="Q3753" s="13" t="str">
        <f t="shared" si="795"/>
        <v>Normal</v>
      </c>
      <c r="S3753" s="21"/>
    </row>
    <row r="3754" customHeight="1" spans="1:19">
      <c r="A3754" s="2" t="s">
        <v>5669</v>
      </c>
      <c r="B3754" s="29" t="s">
        <v>2371</v>
      </c>
      <c r="C3754" s="2" t="s">
        <v>2041</v>
      </c>
      <c r="D3754" s="2" t="str">
        <f t="array" ref="D3754">_xlfn.XLOOKUP(C3754,Customers!A:A,Customers!B:B)</f>
        <v>Customer 0047</v>
      </c>
      <c r="E3754" s="2" t="s">
        <v>1711</v>
      </c>
      <c r="F3754" s="2" t="str">
        <f t="array" ref="F3754">_xlfn.XLOOKUP(E3754,Restaurants!A:A,Restaurants!B:B)</f>
        <v>Restaurant 100</v>
      </c>
      <c r="G3754" s="2" t="s">
        <v>240</v>
      </c>
      <c r="H3754" s="2" t="str">
        <f t="array" ref="H3754">_xlfn.XLOOKUP(G3754,Food_Menu!A:A,Food_Menu!B:B)</f>
        <v>Food Item 0005</v>
      </c>
      <c r="I3754" s="2">
        <f t="array" ref="I3754">_xlfn.XLOOKUP(G3754,Food_Menu!A:A,Food_Menu!D:D)</f>
        <v>481.92</v>
      </c>
      <c r="J3754" s="2" t="s">
        <v>304</v>
      </c>
      <c r="K3754" s="2" t="str">
        <f t="array" ref="K3754">_xlfn.XLOOKUP(J3754,Delivery_Partners!A:A,Delivery_Partners!B:B)</f>
        <v>Delivery Partner 099</v>
      </c>
      <c r="L3754" s="3">
        <v>2</v>
      </c>
      <c r="M3754" s="2" t="s">
        <v>23</v>
      </c>
      <c r="N3754" s="2" t="s">
        <v>42</v>
      </c>
      <c r="O3754" s="3">
        <v>29</v>
      </c>
      <c r="P3754" s="13">
        <f t="shared" si="794"/>
        <v>963.84</v>
      </c>
      <c r="Q3754" s="13" t="str">
        <f t="shared" si="795"/>
        <v>Fast</v>
      </c>
      <c r="S3754" s="21"/>
    </row>
    <row r="3755" customHeight="1" spans="1:19">
      <c r="A3755" s="2" t="s">
        <v>5670</v>
      </c>
      <c r="B3755" s="29" t="s">
        <v>1490</v>
      </c>
      <c r="C3755" s="2" t="s">
        <v>4104</v>
      </c>
      <c r="D3755" s="2" t="str">
        <f t="array" ref="D3755">_xlfn.XLOOKUP(C3755,Customers!A:A,Customers!B:B)</f>
        <v>Customer 0614</v>
      </c>
      <c r="E3755" s="2" t="s">
        <v>421</v>
      </c>
      <c r="F3755" s="2" t="str">
        <f t="array" ref="F3755">_xlfn.XLOOKUP(E3755,Restaurants!A:A,Restaurants!B:B)</f>
        <v>Restaurant 091</v>
      </c>
      <c r="G3755" s="2" t="s">
        <v>868</v>
      </c>
      <c r="H3755" s="2" t="str">
        <f t="array" ref="H3755">_xlfn.XLOOKUP(G3755,Food_Menu!A:A,Food_Menu!B:B)</f>
        <v>Food Item 0184</v>
      </c>
      <c r="I3755" s="2">
        <f t="array" ref="I3755">_xlfn.XLOOKUP(G3755,Food_Menu!A:A,Food_Menu!D:D)</f>
        <v>509.99</v>
      </c>
      <c r="J3755" s="2" t="s">
        <v>54</v>
      </c>
      <c r="K3755" s="2" t="str">
        <f t="array" ref="K3755">_xlfn.XLOOKUP(J3755,Delivery_Partners!A:A,Delivery_Partners!B:B)</f>
        <v>Delivery Partner 075</v>
      </c>
      <c r="L3755" s="3">
        <v>2</v>
      </c>
      <c r="M3755" s="2" t="s">
        <v>23</v>
      </c>
      <c r="N3755" s="2" t="s">
        <v>24</v>
      </c>
      <c r="O3755" s="3">
        <v>33</v>
      </c>
      <c r="P3755" s="13">
        <f t="shared" si="794"/>
        <v>1019.98</v>
      </c>
      <c r="Q3755" s="13" t="str">
        <f t="shared" si="795"/>
        <v>Normal</v>
      </c>
      <c r="S3755" s="21"/>
    </row>
    <row r="3756" customHeight="1" spans="1:19">
      <c r="A3756" s="2" t="s">
        <v>5671</v>
      </c>
      <c r="B3756" s="29" t="s">
        <v>1571</v>
      </c>
      <c r="C3756" s="2" t="s">
        <v>417</v>
      </c>
      <c r="D3756" s="2" t="str">
        <f t="array" ref="D3756">_xlfn.XLOOKUP(C3756,Customers!A:A,Customers!B:B)</f>
        <v>Customer 0507</v>
      </c>
      <c r="E3756" s="2" t="s">
        <v>1765</v>
      </c>
      <c r="F3756" s="2" t="str">
        <f t="array" ref="F3756">_xlfn.XLOOKUP(E3756,Restaurants!A:A,Restaurants!B:B)</f>
        <v>Restaurant 017</v>
      </c>
      <c r="G3756" s="2" t="s">
        <v>322</v>
      </c>
      <c r="H3756" s="2" t="str">
        <f t="array" ref="H3756">_xlfn.XLOOKUP(G3756,Food_Menu!A:A,Food_Menu!B:B)</f>
        <v>Food Item 0213</v>
      </c>
      <c r="I3756" s="2">
        <f t="array" ref="I3756">_xlfn.XLOOKUP(G3756,Food_Menu!A:A,Food_Menu!D:D)</f>
        <v>568.2</v>
      </c>
      <c r="J3756" s="2" t="s">
        <v>435</v>
      </c>
      <c r="K3756" s="2" t="str">
        <f t="array" ref="K3756">_xlfn.XLOOKUP(J3756,Delivery_Partners!A:A,Delivery_Partners!B:B)</f>
        <v>Delivery Partner 040</v>
      </c>
      <c r="L3756" s="3">
        <v>3</v>
      </c>
      <c r="M3756" s="2" t="s">
        <v>23</v>
      </c>
      <c r="N3756" s="2" t="s">
        <v>24</v>
      </c>
      <c r="O3756" s="3">
        <v>46</v>
      </c>
      <c r="P3756" s="13">
        <f t="shared" si="794"/>
        <v>1704.6</v>
      </c>
      <c r="Q3756" s="13" t="str">
        <f t="shared" si="795"/>
        <v>Normal</v>
      </c>
      <c r="S3756" s="21"/>
    </row>
    <row r="3757" customHeight="1" spans="1:19">
      <c r="A3757" s="2" t="s">
        <v>5672</v>
      </c>
      <c r="B3757" s="29" t="s">
        <v>769</v>
      </c>
      <c r="C3757" s="2" t="s">
        <v>1559</v>
      </c>
      <c r="D3757" s="2" t="str">
        <f t="array" ref="D3757">_xlfn.XLOOKUP(C3757,Customers!A:A,Customers!B:B)</f>
        <v>Customer 0247</v>
      </c>
      <c r="E3757" s="2" t="s">
        <v>698</v>
      </c>
      <c r="F3757" s="2" t="str">
        <f t="array" ref="F3757">_xlfn.XLOOKUP(E3757,Restaurants!A:A,Restaurants!B:B)</f>
        <v>Restaurant 116</v>
      </c>
      <c r="G3757" s="2" t="s">
        <v>659</v>
      </c>
      <c r="H3757" s="2" t="str">
        <f t="array" ref="H3757">_xlfn.XLOOKUP(G3757,Food_Menu!A:A,Food_Menu!B:B)</f>
        <v>Food Item 0203</v>
      </c>
      <c r="I3757" s="2">
        <f t="array" ref="I3757">_xlfn.XLOOKUP(G3757,Food_Menu!A:A,Food_Menu!D:D)</f>
        <v>406.91</v>
      </c>
      <c r="J3757" s="2" t="s">
        <v>756</v>
      </c>
      <c r="K3757" s="2" t="str">
        <f t="array" ref="K3757">_xlfn.XLOOKUP(J3757,Delivery_Partners!A:A,Delivery_Partners!B:B)</f>
        <v>Delivery Partner 126</v>
      </c>
      <c r="L3757" s="3">
        <v>1</v>
      </c>
      <c r="M3757" s="2" t="s">
        <v>23</v>
      </c>
      <c r="N3757" s="2" t="s">
        <v>24</v>
      </c>
      <c r="O3757" s="3">
        <v>40</v>
      </c>
      <c r="P3757" s="13">
        <f t="shared" si="794"/>
        <v>406.91</v>
      </c>
      <c r="Q3757" s="13" t="str">
        <f t="shared" si="795"/>
        <v>Normal</v>
      </c>
      <c r="S3757" s="21"/>
    </row>
    <row r="3758" customHeight="1" spans="1:19">
      <c r="A3758" s="2" t="s">
        <v>5673</v>
      </c>
      <c r="B3758" s="28">
        <v>45759</v>
      </c>
      <c r="C3758" s="2" t="s">
        <v>2108</v>
      </c>
      <c r="D3758" s="2" t="str">
        <f t="array" ref="D3758">_xlfn.XLOOKUP(C3758,Customers!A:A,Customers!B:B)</f>
        <v>Customer 1189</v>
      </c>
      <c r="E3758" s="2" t="s">
        <v>800</v>
      </c>
      <c r="F3758" s="2" t="str">
        <f t="array" ref="F3758">_xlfn.XLOOKUP(E3758,Restaurants!A:A,Restaurants!B:B)</f>
        <v>Restaurant 014</v>
      </c>
      <c r="G3758" s="2" t="s">
        <v>587</v>
      </c>
      <c r="H3758" s="2" t="str">
        <f t="array" ref="H3758">_xlfn.XLOOKUP(G3758,Food_Menu!A:A,Food_Menu!B:B)</f>
        <v>Food Item 0107</v>
      </c>
      <c r="I3758" s="2">
        <f t="array" ref="I3758">_xlfn.XLOOKUP(G3758,Food_Menu!A:A,Food_Menu!D:D)</f>
        <v>548.61</v>
      </c>
      <c r="J3758" s="2" t="s">
        <v>1160</v>
      </c>
      <c r="K3758" s="2" t="str">
        <f t="array" ref="K3758">_xlfn.XLOOKUP(J3758,Delivery_Partners!A:A,Delivery_Partners!B:B)</f>
        <v>Delivery Partner 145</v>
      </c>
      <c r="L3758" s="3">
        <v>1</v>
      </c>
      <c r="M3758" s="2" t="s">
        <v>23</v>
      </c>
      <c r="N3758" s="2" t="s">
        <v>42</v>
      </c>
      <c r="O3758" s="3">
        <v>15</v>
      </c>
      <c r="P3758" s="13">
        <f t="shared" si="794"/>
        <v>548.61</v>
      </c>
      <c r="Q3758" s="13" t="str">
        <f t="shared" si="795"/>
        <v>Fast</v>
      </c>
      <c r="S3758" s="21"/>
    </row>
    <row r="3759" customHeight="1" spans="1:19">
      <c r="A3759" s="2" t="s">
        <v>5674</v>
      </c>
      <c r="B3759" s="28">
        <v>45992</v>
      </c>
      <c r="C3759" s="2" t="s">
        <v>4961</v>
      </c>
      <c r="D3759" s="2" t="str">
        <f t="array" ref="D3759">_xlfn.XLOOKUP(C3759,Customers!A:A,Customers!B:B)</f>
        <v>Customer 0310</v>
      </c>
      <c r="E3759" s="2" t="s">
        <v>747</v>
      </c>
      <c r="F3759" s="2" t="str">
        <f t="array" ref="F3759">_xlfn.XLOOKUP(E3759,Restaurants!A:A,Restaurants!B:B)</f>
        <v>Restaurant 006</v>
      </c>
      <c r="G3759" s="2" t="s">
        <v>1051</v>
      </c>
      <c r="H3759" s="2" t="str">
        <f t="array" ref="H3759">_xlfn.XLOOKUP(G3759,Food_Menu!A:A,Food_Menu!B:B)</f>
        <v>Food Item 0014</v>
      </c>
      <c r="I3759" s="2">
        <f t="array" ref="I3759">_xlfn.XLOOKUP(G3759,Food_Menu!A:A,Food_Menu!D:D)</f>
        <v>208.39</v>
      </c>
      <c r="J3759" s="2" t="s">
        <v>470</v>
      </c>
      <c r="K3759" s="2" t="str">
        <f t="array" ref="K3759">_xlfn.XLOOKUP(J3759,Delivery_Partners!A:A,Delivery_Partners!B:B)</f>
        <v>Delivery Partner 006</v>
      </c>
      <c r="L3759" s="3">
        <v>1</v>
      </c>
      <c r="M3759" s="2" t="s">
        <v>23</v>
      </c>
      <c r="N3759" s="2" t="s">
        <v>24</v>
      </c>
      <c r="O3759" s="3">
        <v>15</v>
      </c>
      <c r="P3759" s="13">
        <f t="shared" si="794"/>
        <v>208.39</v>
      </c>
      <c r="Q3759" s="13" t="str">
        <f t="shared" si="795"/>
        <v>Fast</v>
      </c>
      <c r="S3759" s="21"/>
    </row>
    <row r="3760" customHeight="1" spans="1:19">
      <c r="A3760" s="2" t="s">
        <v>5675</v>
      </c>
      <c r="B3760" s="29" t="s">
        <v>399</v>
      </c>
      <c r="C3760" s="2" t="s">
        <v>2076</v>
      </c>
      <c r="D3760" s="2" t="str">
        <f t="array" ref="D3760">_xlfn.XLOOKUP(C3760,Customers!A:A,Customers!B:B)</f>
        <v>Customer 0068</v>
      </c>
      <c r="E3760" s="2" t="s">
        <v>706</v>
      </c>
      <c r="F3760" s="2" t="str">
        <f t="array" ref="F3760">_xlfn.XLOOKUP(E3760,Restaurants!A:A,Restaurants!B:B)</f>
        <v>Restaurant 115</v>
      </c>
      <c r="G3760" s="2" t="s">
        <v>861</v>
      </c>
      <c r="H3760" s="2" t="str">
        <f t="array" ref="H3760">_xlfn.XLOOKUP(G3760,Food_Menu!A:A,Food_Menu!B:B)</f>
        <v>Food Item 0051</v>
      </c>
      <c r="I3760" s="2">
        <f t="array" ref="I3760">_xlfn.XLOOKUP(G3760,Food_Menu!A:A,Food_Menu!D:D)</f>
        <v>516.47</v>
      </c>
      <c r="J3760" s="2" t="s">
        <v>271</v>
      </c>
      <c r="K3760" s="2" t="str">
        <f t="array" ref="K3760">_xlfn.XLOOKUP(J3760,Delivery_Partners!A:A,Delivery_Partners!B:B)</f>
        <v>Delivery Partner 010</v>
      </c>
      <c r="L3760" s="3">
        <v>1</v>
      </c>
      <c r="M3760" s="2" t="s">
        <v>23</v>
      </c>
      <c r="N3760" s="2" t="s">
        <v>74</v>
      </c>
      <c r="O3760" s="3">
        <v>15</v>
      </c>
      <c r="P3760" s="13">
        <f t="shared" si="794"/>
        <v>516.47</v>
      </c>
      <c r="Q3760" s="13" t="str">
        <f t="shared" si="795"/>
        <v>Fast</v>
      </c>
      <c r="S3760" s="21"/>
    </row>
    <row r="3761" customHeight="1" spans="1:19">
      <c r="A3761" s="2" t="s">
        <v>5676</v>
      </c>
      <c r="B3761" s="28">
        <v>45788</v>
      </c>
      <c r="C3761" s="2" t="s">
        <v>734</v>
      </c>
      <c r="D3761" s="2" t="str">
        <f t="array" ref="D3761">_xlfn.XLOOKUP(C3761,Customers!A:A,Customers!B:B)</f>
        <v>Customer 0431</v>
      </c>
      <c r="E3761" s="2" t="s">
        <v>616</v>
      </c>
      <c r="F3761" s="2" t="str">
        <f t="array" ref="F3761">_xlfn.XLOOKUP(E3761,Restaurants!A:A,Restaurants!B:B)</f>
        <v>Restaurant 027</v>
      </c>
      <c r="G3761" s="2" t="s">
        <v>969</v>
      </c>
      <c r="H3761" s="2" t="str">
        <f t="array" ref="H3761">_xlfn.XLOOKUP(G3761,Food_Menu!A:A,Food_Menu!B:B)</f>
        <v>Food Item 0007</v>
      </c>
      <c r="I3761" s="2">
        <f t="array" ref="I3761">_xlfn.XLOOKUP(G3761,Food_Menu!A:A,Food_Menu!D:D)</f>
        <v>210.13</v>
      </c>
      <c r="J3761" s="2" t="s">
        <v>474</v>
      </c>
      <c r="K3761" s="2" t="str">
        <f t="array" ref="K3761">_xlfn.XLOOKUP(J3761,Delivery_Partners!A:A,Delivery_Partners!B:B)</f>
        <v>Delivery Partner 141</v>
      </c>
      <c r="L3761" s="3">
        <v>1</v>
      </c>
      <c r="M3761" s="2" t="s">
        <v>23</v>
      </c>
      <c r="N3761" s="2" t="s">
        <v>24</v>
      </c>
      <c r="O3761" s="3">
        <v>19</v>
      </c>
      <c r="P3761" s="13">
        <f t="shared" si="794"/>
        <v>210.13</v>
      </c>
      <c r="Q3761" s="13" t="str">
        <f t="shared" si="795"/>
        <v>Fast</v>
      </c>
      <c r="S3761" s="21"/>
    </row>
    <row r="3762" customHeight="1" spans="1:19">
      <c r="A3762" s="2" t="s">
        <v>5677</v>
      </c>
      <c r="B3762" s="28">
        <v>45907</v>
      </c>
      <c r="C3762" s="2" t="s">
        <v>394</v>
      </c>
      <c r="D3762" s="2" t="str">
        <f t="array" ref="D3762">_xlfn.XLOOKUP(C3762,Customers!A:A,Customers!B:B)</f>
        <v>Customer 0909</v>
      </c>
      <c r="E3762" s="2" t="s">
        <v>230</v>
      </c>
      <c r="F3762" s="2" t="str">
        <f t="array" ref="F3762">_xlfn.XLOOKUP(E3762,Restaurants!A:A,Restaurants!B:B)</f>
        <v>Restaurant 029</v>
      </c>
      <c r="G3762" s="2" t="s">
        <v>683</v>
      </c>
      <c r="H3762" s="2" t="str">
        <f t="array" ref="H3762">_xlfn.XLOOKUP(G3762,Food_Menu!A:A,Food_Menu!B:B)</f>
        <v>Food Item 0010</v>
      </c>
      <c r="I3762" s="2">
        <f t="array" ref="I3762">_xlfn.XLOOKUP(G3762,Food_Menu!A:A,Food_Menu!D:D)</f>
        <v>253.04</v>
      </c>
      <c r="J3762" s="2" t="s">
        <v>286</v>
      </c>
      <c r="K3762" s="2" t="str">
        <f t="array" ref="K3762">_xlfn.XLOOKUP(J3762,Delivery_Partners!A:A,Delivery_Partners!B:B)</f>
        <v>Delivery Partner 160</v>
      </c>
      <c r="L3762" s="3">
        <v>2</v>
      </c>
      <c r="M3762" s="2" t="s">
        <v>23</v>
      </c>
      <c r="N3762" s="2" t="s">
        <v>24</v>
      </c>
      <c r="O3762" s="3">
        <v>26</v>
      </c>
      <c r="P3762" s="13">
        <f t="shared" si="794"/>
        <v>506.08</v>
      </c>
      <c r="Q3762" s="13" t="str">
        <f t="shared" si="795"/>
        <v>Fast</v>
      </c>
      <c r="S3762" s="21"/>
    </row>
    <row r="3763" customHeight="1" spans="1:19">
      <c r="A3763" s="2" t="s">
        <v>5678</v>
      </c>
      <c r="B3763" s="28">
        <v>45992</v>
      </c>
      <c r="C3763" s="2" t="s">
        <v>1306</v>
      </c>
      <c r="D3763" s="2" t="str">
        <f t="array" ref="D3763">_xlfn.XLOOKUP(C3763,Customers!A:A,Customers!B:B)</f>
        <v>Customer 0012</v>
      </c>
      <c r="E3763" s="2" t="s">
        <v>655</v>
      </c>
      <c r="F3763" s="2" t="str">
        <f t="array" ref="F3763">_xlfn.XLOOKUP(E3763,Restaurants!A:A,Restaurants!B:B)</f>
        <v>Restaurant 096</v>
      </c>
      <c r="G3763" s="2" t="s">
        <v>1386</v>
      </c>
      <c r="H3763" s="2" t="str">
        <f t="array" ref="H3763">_xlfn.XLOOKUP(G3763,Food_Menu!A:A,Food_Menu!B:B)</f>
        <v>Food Item 0035</v>
      </c>
      <c r="I3763" s="2">
        <f t="array" ref="I3763">_xlfn.XLOOKUP(G3763,Food_Menu!A:A,Food_Menu!D:D)</f>
        <v>634.81</v>
      </c>
      <c r="J3763" s="2" t="s">
        <v>1716</v>
      </c>
      <c r="K3763" s="2" t="str">
        <f t="array" ref="K3763">_xlfn.XLOOKUP(J3763,Delivery_Partners!A:A,Delivery_Partners!B:B)</f>
        <v>Delivery Partner 042</v>
      </c>
      <c r="L3763" s="3">
        <v>2</v>
      </c>
      <c r="M3763" s="2" t="s">
        <v>23</v>
      </c>
      <c r="N3763" s="2" t="s">
        <v>55</v>
      </c>
      <c r="O3763" s="3">
        <v>30</v>
      </c>
      <c r="P3763" s="13">
        <f t="shared" si="794"/>
        <v>1269.62</v>
      </c>
      <c r="Q3763" s="13" t="str">
        <f t="shared" si="795"/>
        <v>Fast</v>
      </c>
      <c r="S3763" s="21"/>
    </row>
    <row r="3764" customHeight="1" spans="1:19">
      <c r="A3764" s="2" t="s">
        <v>5679</v>
      </c>
      <c r="B3764" s="29" t="s">
        <v>964</v>
      </c>
      <c r="C3764" s="2" t="s">
        <v>2090</v>
      </c>
      <c r="D3764" s="2" t="str">
        <f t="array" ref="D3764">_xlfn.XLOOKUP(C3764,Customers!A:A,Customers!B:B)</f>
        <v>Customer 0592</v>
      </c>
      <c r="E3764" s="2" t="s">
        <v>366</v>
      </c>
      <c r="F3764" s="2" t="str">
        <f t="array" ref="F3764">_xlfn.XLOOKUP(E3764,Restaurants!A:A,Restaurants!B:B)</f>
        <v>Restaurant 073</v>
      </c>
      <c r="G3764" s="2" t="s">
        <v>1785</v>
      </c>
      <c r="H3764" s="2" t="str">
        <f t="array" ref="H3764">_xlfn.XLOOKUP(G3764,Food_Menu!A:A,Food_Menu!B:B)</f>
        <v>Food Item 0124</v>
      </c>
      <c r="I3764" s="2">
        <f t="array" ref="I3764">_xlfn.XLOOKUP(G3764,Food_Menu!A:A,Food_Menu!D:D)</f>
        <v>195.8</v>
      </c>
      <c r="J3764" s="2" t="s">
        <v>544</v>
      </c>
      <c r="K3764" s="2" t="str">
        <f t="array" ref="K3764">_xlfn.XLOOKUP(J3764,Delivery_Partners!A:A,Delivery_Partners!B:B)</f>
        <v>Delivery Partner 128</v>
      </c>
      <c r="L3764" s="3">
        <v>1</v>
      </c>
      <c r="M3764" s="2" t="s">
        <v>23</v>
      </c>
      <c r="N3764" s="2" t="s">
        <v>55</v>
      </c>
      <c r="O3764" s="3">
        <v>34</v>
      </c>
      <c r="P3764" s="13">
        <f t="shared" si="794"/>
        <v>195.8</v>
      </c>
      <c r="Q3764" s="13" t="str">
        <f t="shared" si="795"/>
        <v>Normal</v>
      </c>
      <c r="S3764" s="21"/>
    </row>
    <row r="3765" hidden="1" customHeight="1" spans="1:19">
      <c r="A3765" s="2" t="s">
        <v>5680</v>
      </c>
      <c r="B3765" s="28">
        <v>45667</v>
      </c>
      <c r="C3765" s="2" t="s">
        <v>2815</v>
      </c>
      <c r="D3765" s="2" t="str">
        <f t="array" ref="D3765">_xlfn.XLOOKUP(C3765,Customers!A:A,Customers!B:B)</f>
        <v>Customer 0501</v>
      </c>
      <c r="E3765" s="2" t="s">
        <v>578</v>
      </c>
      <c r="F3765" s="2" t="str">
        <f t="array" ref="F3765">_xlfn.XLOOKUP(E3765,Restaurants!A:A,Restaurants!B:B)</f>
        <v>Restaurant 063</v>
      </c>
      <c r="G3765" s="2" t="s">
        <v>985</v>
      </c>
      <c r="H3765" s="2" t="str">
        <f t="array" ref="H3765">_xlfn.XLOOKUP(G3765,Food_Menu!A:A,Food_Menu!B:B)</f>
        <v>Food Item 0169</v>
      </c>
      <c r="I3765" s="2"/>
      <c r="J3765" s="2" t="s">
        <v>241</v>
      </c>
      <c r="K3765" s="2" t="str">
        <f t="array" ref="K3765">_xlfn.XLOOKUP(J3765,Delivery_Partners!A:A,Delivery_Partners!B:B)</f>
        <v>Delivery Partner 152</v>
      </c>
      <c r="L3765" s="3">
        <v>1</v>
      </c>
      <c r="M3765" s="2" t="s">
        <v>189</v>
      </c>
      <c r="N3765" s="2" t="s">
        <v>55</v>
      </c>
      <c r="O3765" s="2"/>
    </row>
    <row r="3766" customHeight="1" spans="1:19">
      <c r="A3766" s="2" t="s">
        <v>5681</v>
      </c>
      <c r="B3766" s="28">
        <v>45813</v>
      </c>
      <c r="C3766" s="2" t="s">
        <v>1962</v>
      </c>
      <c r="D3766" s="2" t="str">
        <f t="array" ref="D3766">_xlfn.XLOOKUP(C3766,Customers!A:A,Customers!B:B)</f>
        <v>Customer 1039</v>
      </c>
      <c r="E3766" s="2" t="s">
        <v>372</v>
      </c>
      <c r="F3766" s="2" t="str">
        <f t="array" ref="F3766">_xlfn.XLOOKUP(E3766,Restaurants!A:A,Restaurants!B:B)</f>
        <v>Restaurant 119</v>
      </c>
      <c r="G3766" s="2" t="s">
        <v>624</v>
      </c>
      <c r="H3766" s="2" t="str">
        <f t="array" ref="H3766">_xlfn.XLOOKUP(G3766,Food_Menu!A:A,Food_Menu!B:B)</f>
        <v>Food Item 0129</v>
      </c>
      <c r="I3766" s="2">
        <f t="array" ref="I3766">_xlfn.XLOOKUP(G3766,Food_Menu!A:A,Food_Menu!D:D)</f>
        <v>581.3</v>
      </c>
      <c r="J3766" s="2" t="s">
        <v>314</v>
      </c>
      <c r="K3766" s="2" t="str">
        <f t="array" ref="K3766">_xlfn.XLOOKUP(J3766,Delivery_Partners!A:A,Delivery_Partners!B:B)</f>
        <v>Delivery Partner 021</v>
      </c>
      <c r="L3766" s="3">
        <v>1</v>
      </c>
      <c r="M3766" s="2" t="s">
        <v>23</v>
      </c>
      <c r="N3766" s="2" t="s">
        <v>24</v>
      </c>
      <c r="O3766" s="3">
        <v>34</v>
      </c>
      <c r="P3766" s="13">
        <f t="shared" ref="P3766:P3770" si="796">I3766*L3766</f>
        <v>581.3</v>
      </c>
      <c r="Q3766" s="13" t="str">
        <f t="shared" ref="Q3766:Q3770" si="797">IF(O3766="","Not Delivered",IF(O3766&lt;=30,"Fast",IF(O3766&lt;=60,"Normal","Slow")))</f>
        <v>Normal</v>
      </c>
      <c r="S3766" s="21"/>
    </row>
    <row r="3767" customHeight="1" spans="1:19">
      <c r="A3767" s="2" t="s">
        <v>5682</v>
      </c>
      <c r="B3767" s="29" t="s">
        <v>955</v>
      </c>
      <c r="C3767" s="2" t="s">
        <v>2177</v>
      </c>
      <c r="D3767" s="2" t="str">
        <f t="array" ref="D3767">_xlfn.XLOOKUP(C3767,Customers!A:A,Customers!B:B)</f>
        <v>Customer 0004</v>
      </c>
      <c r="E3767" s="2" t="s">
        <v>78</v>
      </c>
      <c r="F3767" s="2" t="str">
        <f t="array" ref="F3767">_xlfn.XLOOKUP(E3767,Restaurants!A:A,Restaurants!B:B)</f>
        <v>Restaurant 011</v>
      </c>
      <c r="G3767" s="2" t="s">
        <v>998</v>
      </c>
      <c r="H3767" s="2" t="str">
        <f t="array" ref="H3767">_xlfn.XLOOKUP(G3767,Food_Menu!A:A,Food_Menu!B:B)</f>
        <v>Food Item 0046</v>
      </c>
      <c r="I3767" s="2">
        <f t="array" ref="I3767">_xlfn.XLOOKUP(G3767,Food_Menu!A:A,Food_Menu!D:D)</f>
        <v>300.6</v>
      </c>
      <c r="J3767" s="2" t="s">
        <v>299</v>
      </c>
      <c r="K3767" s="2" t="str">
        <f t="array" ref="K3767">_xlfn.XLOOKUP(J3767,Delivery_Partners!A:A,Delivery_Partners!B:B)</f>
        <v>Delivery Partner 034</v>
      </c>
      <c r="L3767" s="3">
        <v>1</v>
      </c>
      <c r="M3767" s="2" t="s">
        <v>23</v>
      </c>
      <c r="N3767" s="2" t="s">
        <v>24</v>
      </c>
      <c r="O3767" s="3">
        <v>49</v>
      </c>
      <c r="P3767" s="13">
        <f t="shared" si="796"/>
        <v>300.6</v>
      </c>
      <c r="Q3767" s="13" t="str">
        <f t="shared" si="797"/>
        <v>Normal</v>
      </c>
      <c r="S3767" s="21"/>
    </row>
    <row r="3768" customHeight="1" spans="1:19">
      <c r="A3768" s="2" t="s">
        <v>5683</v>
      </c>
      <c r="B3768" s="29" t="s">
        <v>2209</v>
      </c>
      <c r="C3768" s="2" t="s">
        <v>5684</v>
      </c>
      <c r="D3768" s="2" t="str">
        <f t="array" ref="D3768">_xlfn.XLOOKUP(C3768,Customers!A:A,Customers!B:B)</f>
        <v>Customer 0021</v>
      </c>
      <c r="E3768" s="2" t="s">
        <v>1292</v>
      </c>
      <c r="F3768" s="2" t="str">
        <f t="array" ref="F3768">_xlfn.XLOOKUP(E3768,Restaurants!A:A,Restaurants!B:B)</f>
        <v>Restaurant 112</v>
      </c>
      <c r="G3768" s="2" t="s">
        <v>2199</v>
      </c>
      <c r="H3768" s="2" t="str">
        <f t="array" ref="H3768">_xlfn.XLOOKUP(G3768,Food_Menu!A:A,Food_Menu!B:B)</f>
        <v>Food Item 0133</v>
      </c>
      <c r="I3768" s="2">
        <f t="array" ref="I3768">_xlfn.XLOOKUP(G3768,Food_Menu!A:A,Food_Menu!D:D)</f>
        <v>587.31</v>
      </c>
      <c r="J3768" s="2" t="s">
        <v>741</v>
      </c>
      <c r="K3768" s="2" t="str">
        <f t="array" ref="K3768">_xlfn.XLOOKUP(J3768,Delivery_Partners!A:A,Delivery_Partners!B:B)</f>
        <v>Delivery Partner 024</v>
      </c>
      <c r="L3768" s="3">
        <v>1</v>
      </c>
      <c r="M3768" s="2" t="s">
        <v>23</v>
      </c>
      <c r="N3768" s="2" t="s">
        <v>55</v>
      </c>
      <c r="O3768" s="3">
        <v>15</v>
      </c>
      <c r="P3768" s="13">
        <f t="shared" si="796"/>
        <v>587.31</v>
      </c>
      <c r="Q3768" s="13" t="str">
        <f t="shared" si="797"/>
        <v>Fast</v>
      </c>
      <c r="S3768" s="21"/>
    </row>
    <row r="3769" customHeight="1" spans="1:19">
      <c r="A3769" s="2" t="s">
        <v>5685</v>
      </c>
      <c r="B3769" s="28">
        <v>45846</v>
      </c>
      <c r="C3769" s="2" t="s">
        <v>551</v>
      </c>
      <c r="D3769" s="2" t="str">
        <f t="array" ref="D3769">_xlfn.XLOOKUP(C3769,Customers!A:A,Customers!B:B)</f>
        <v>Customer 0679</v>
      </c>
      <c r="E3769" s="2" t="s">
        <v>27</v>
      </c>
      <c r="F3769" s="2" t="str">
        <f t="array" ref="F3769">_xlfn.XLOOKUP(E3769,Restaurants!A:A,Restaurants!B:B)</f>
        <v>Restaurant 033</v>
      </c>
      <c r="G3769" s="2" t="s">
        <v>861</v>
      </c>
      <c r="H3769" s="2" t="str">
        <f t="array" ref="H3769">_xlfn.XLOOKUP(G3769,Food_Menu!A:A,Food_Menu!B:B)</f>
        <v>Food Item 0051</v>
      </c>
      <c r="I3769" s="2">
        <f t="array" ref="I3769">_xlfn.XLOOKUP(G3769,Food_Menu!A:A,Food_Menu!D:D)</f>
        <v>516.47</v>
      </c>
      <c r="J3769" s="2" t="s">
        <v>154</v>
      </c>
      <c r="K3769" s="2" t="str">
        <f t="array" ref="K3769">_xlfn.XLOOKUP(J3769,Delivery_Partners!A:A,Delivery_Partners!B:B)</f>
        <v>Delivery Partner 143</v>
      </c>
      <c r="L3769" s="3">
        <v>1</v>
      </c>
      <c r="M3769" s="2" t="s">
        <v>23</v>
      </c>
      <c r="N3769" s="2" t="s">
        <v>55</v>
      </c>
      <c r="O3769" s="3">
        <v>39</v>
      </c>
      <c r="P3769" s="13">
        <f t="shared" si="796"/>
        <v>516.47</v>
      </c>
      <c r="Q3769" s="13" t="str">
        <f t="shared" si="797"/>
        <v>Normal</v>
      </c>
      <c r="S3769" s="21"/>
    </row>
    <row r="3770" customHeight="1" spans="1:19">
      <c r="A3770" s="2" t="s">
        <v>5686</v>
      </c>
      <c r="B3770" s="29" t="s">
        <v>858</v>
      </c>
      <c r="C3770" s="2" t="s">
        <v>770</v>
      </c>
      <c r="D3770" s="2" t="str">
        <f t="array" ref="D3770">_xlfn.XLOOKUP(C3770,Customers!A:A,Customers!B:B)</f>
        <v>Customer 0216</v>
      </c>
      <c r="E3770" s="2" t="s">
        <v>131</v>
      </c>
      <c r="F3770" s="2" t="str">
        <f t="array" ref="F3770">_xlfn.XLOOKUP(E3770,Restaurants!A:A,Restaurants!B:B)</f>
        <v>Restaurant 075</v>
      </c>
      <c r="G3770" s="2" t="s">
        <v>363</v>
      </c>
      <c r="H3770" s="2" t="str">
        <f t="array" ref="H3770">_xlfn.XLOOKUP(G3770,Food_Menu!A:A,Food_Menu!B:B)</f>
        <v>Food Item 0102</v>
      </c>
      <c r="I3770" s="2">
        <f t="array" ref="I3770">_xlfn.XLOOKUP(G3770,Food_Menu!A:A,Food_Menu!D:D)</f>
        <v>630.13</v>
      </c>
      <c r="J3770" s="2" t="s">
        <v>938</v>
      </c>
      <c r="K3770" s="2" t="str">
        <f t="array" ref="K3770">_xlfn.XLOOKUP(J3770,Delivery_Partners!A:A,Delivery_Partners!B:B)</f>
        <v>Delivery Partner 139</v>
      </c>
      <c r="L3770" s="3">
        <v>2</v>
      </c>
      <c r="M3770" s="2" t="s">
        <v>23</v>
      </c>
      <c r="N3770" s="2" t="s">
        <v>24</v>
      </c>
      <c r="O3770" s="3">
        <v>39</v>
      </c>
      <c r="P3770" s="13">
        <f t="shared" si="796"/>
        <v>1260.26</v>
      </c>
      <c r="Q3770" s="13" t="str">
        <f t="shared" si="797"/>
        <v>Normal</v>
      </c>
      <c r="S3770" s="21"/>
    </row>
    <row r="3771" hidden="1" customHeight="1" spans="1:19">
      <c r="A3771" s="2" t="s">
        <v>5687</v>
      </c>
      <c r="B3771" s="28">
        <v>45661</v>
      </c>
      <c r="C3771" s="2" t="s">
        <v>1700</v>
      </c>
      <c r="D3771" s="2" t="str">
        <f t="array" ref="D3771">_xlfn.XLOOKUP(C3771,Customers!A:A,Customers!B:B)</f>
        <v>Customer 0845</v>
      </c>
      <c r="E3771" s="2" t="s">
        <v>518</v>
      </c>
      <c r="F3771" s="2" t="str">
        <f t="array" ref="F3771">_xlfn.XLOOKUP(E3771,Restaurants!A:A,Restaurants!B:B)</f>
        <v>Restaurant 039</v>
      </c>
      <c r="G3771" s="2" t="s">
        <v>2157</v>
      </c>
      <c r="H3771" s="2" t="str">
        <f t="array" ref="H3771">_xlfn.XLOOKUP(G3771,Food_Menu!A:A,Food_Menu!B:B)</f>
        <v>Food Item 0196</v>
      </c>
      <c r="I3771" s="2"/>
      <c r="J3771" s="2" t="s">
        <v>510</v>
      </c>
      <c r="K3771" s="2" t="str">
        <f t="array" ref="K3771">_xlfn.XLOOKUP(J3771,Delivery_Partners!A:A,Delivery_Partners!B:B)</f>
        <v>Delivery Partner 025</v>
      </c>
      <c r="L3771" s="3">
        <v>3</v>
      </c>
      <c r="M3771" s="2" t="s">
        <v>101</v>
      </c>
      <c r="N3771" s="2" t="s">
        <v>24</v>
      </c>
      <c r="O3771" s="2"/>
    </row>
    <row r="3772" customHeight="1" spans="1:19">
      <c r="A3772" s="2" t="s">
        <v>5688</v>
      </c>
      <c r="B3772" s="28">
        <v>45965</v>
      </c>
      <c r="C3772" s="2" t="s">
        <v>5689</v>
      </c>
      <c r="D3772" s="2" t="str">
        <f t="array" ref="D3772">_xlfn.XLOOKUP(C3772,Customers!A:A,Customers!B:B)</f>
        <v>Customer 0334</v>
      </c>
      <c r="E3772" s="2" t="s">
        <v>666</v>
      </c>
      <c r="F3772" s="2" t="str">
        <f t="array" ref="F3772">_xlfn.XLOOKUP(E3772,Restaurants!A:A,Restaurants!B:B)</f>
        <v>Restaurant 036</v>
      </c>
      <c r="G3772" s="2" t="s">
        <v>117</v>
      </c>
      <c r="H3772" s="2" t="str">
        <f t="array" ref="H3772">_xlfn.XLOOKUP(G3772,Food_Menu!A:A,Food_Menu!B:B)</f>
        <v>Food Item 0030</v>
      </c>
      <c r="I3772" s="2">
        <f t="array" ref="I3772">_xlfn.XLOOKUP(G3772,Food_Menu!A:A,Food_Menu!D:D)</f>
        <v>373.16</v>
      </c>
      <c r="J3772" s="2" t="s">
        <v>1196</v>
      </c>
      <c r="K3772" s="2" t="str">
        <f t="array" ref="K3772">_xlfn.XLOOKUP(J3772,Delivery_Partners!A:A,Delivery_Partners!B:B)</f>
        <v>Delivery Partner 032</v>
      </c>
      <c r="L3772" s="3">
        <v>1</v>
      </c>
      <c r="M3772" s="2" t="s">
        <v>23</v>
      </c>
      <c r="N3772" s="2" t="s">
        <v>55</v>
      </c>
      <c r="O3772" s="3">
        <v>41</v>
      </c>
      <c r="P3772" s="13">
        <f t="shared" ref="P3772:P3782" si="798">I3772*L3772</f>
        <v>373.16</v>
      </c>
      <c r="Q3772" s="13" t="str">
        <f t="shared" ref="Q3772:Q3782" si="799">IF(O3772="","Not Delivered",IF(O3772&lt;=30,"Fast",IF(O3772&lt;=60,"Normal","Slow")))</f>
        <v>Normal</v>
      </c>
      <c r="S3772" s="21"/>
    </row>
    <row r="3773" customHeight="1" spans="1:19">
      <c r="A3773" s="2" t="s">
        <v>5690</v>
      </c>
      <c r="B3773" s="29" t="s">
        <v>546</v>
      </c>
      <c r="C3773" s="2" t="s">
        <v>1308</v>
      </c>
      <c r="D3773" s="2" t="str">
        <f t="array" ref="D3773">_xlfn.XLOOKUP(C3773,Customers!A:A,Customers!B:B)</f>
        <v>Customer 0675</v>
      </c>
      <c r="E3773" s="2" t="s">
        <v>518</v>
      </c>
      <c r="F3773" s="2" t="str">
        <f t="array" ref="F3773">_xlfn.XLOOKUP(E3773,Restaurants!A:A,Restaurants!B:B)</f>
        <v>Restaurant 039</v>
      </c>
      <c r="G3773" s="2" t="s">
        <v>2114</v>
      </c>
      <c r="H3773" s="2" t="str">
        <f t="array" ref="H3773">_xlfn.XLOOKUP(G3773,Food_Menu!A:A,Food_Menu!B:B)</f>
        <v>Food Item 0193</v>
      </c>
      <c r="I3773" s="2">
        <f t="array" ref="I3773">_xlfn.XLOOKUP(G3773,Food_Menu!A:A,Food_Menu!D:D)</f>
        <v>565.09</v>
      </c>
      <c r="J3773" s="2" t="s">
        <v>988</v>
      </c>
      <c r="K3773" s="2" t="str">
        <f t="array" ref="K3773">_xlfn.XLOOKUP(J3773,Delivery_Partners!A:A,Delivery_Partners!B:B)</f>
        <v>Delivery Partner 120</v>
      </c>
      <c r="L3773" s="3">
        <v>2</v>
      </c>
      <c r="M3773" s="2" t="s">
        <v>23</v>
      </c>
      <c r="N3773" s="2" t="s">
        <v>55</v>
      </c>
      <c r="O3773" s="3">
        <v>39</v>
      </c>
      <c r="P3773" s="13">
        <f t="shared" si="798"/>
        <v>1130.18</v>
      </c>
      <c r="Q3773" s="13" t="str">
        <f t="shared" si="799"/>
        <v>Normal</v>
      </c>
      <c r="S3773" s="21"/>
    </row>
    <row r="3774" customHeight="1" spans="1:19">
      <c r="A3774" s="2" t="s">
        <v>5691</v>
      </c>
      <c r="B3774" s="29" t="s">
        <v>1855</v>
      </c>
      <c r="C3774" s="2" t="s">
        <v>1385</v>
      </c>
      <c r="D3774" s="2" t="str">
        <f t="array" ref="D3774">_xlfn.XLOOKUP(C3774,Customers!A:A,Customers!B:B)</f>
        <v>Customer 0046</v>
      </c>
      <c r="E3774" s="2" t="s">
        <v>526</v>
      </c>
      <c r="F3774" s="2" t="str">
        <f t="array" ref="F3774">_xlfn.XLOOKUP(E3774,Restaurants!A:A,Restaurants!B:B)</f>
        <v>Restaurant 068</v>
      </c>
      <c r="G3774" s="2" t="s">
        <v>1951</v>
      </c>
      <c r="H3774" s="2" t="str">
        <f t="array" ref="H3774">_xlfn.XLOOKUP(G3774,Food_Menu!A:A,Food_Menu!B:B)</f>
        <v>Food Item 0060</v>
      </c>
      <c r="I3774" s="2">
        <f t="array" ref="I3774">_xlfn.XLOOKUP(G3774,Food_Menu!A:A,Food_Menu!D:D)</f>
        <v>246.78</v>
      </c>
      <c r="J3774" s="2" t="s">
        <v>148</v>
      </c>
      <c r="K3774" s="2" t="str">
        <f t="array" ref="K3774">_xlfn.XLOOKUP(J3774,Delivery_Partners!A:A,Delivery_Partners!B:B)</f>
        <v>Delivery Partner 162</v>
      </c>
      <c r="L3774" s="3">
        <v>3</v>
      </c>
      <c r="M3774" s="2" t="s">
        <v>23</v>
      </c>
      <c r="N3774" s="2" t="s">
        <v>24</v>
      </c>
      <c r="O3774" s="3">
        <v>34</v>
      </c>
      <c r="P3774" s="13">
        <f t="shared" si="798"/>
        <v>740.34</v>
      </c>
      <c r="Q3774" s="13" t="str">
        <f t="shared" si="799"/>
        <v>Normal</v>
      </c>
      <c r="S3774" s="21"/>
    </row>
    <row r="3775" customHeight="1" spans="1:19">
      <c r="A3775" s="2" t="s">
        <v>5692</v>
      </c>
      <c r="B3775" s="29" t="s">
        <v>1187</v>
      </c>
      <c r="C3775" s="2" t="s">
        <v>1946</v>
      </c>
      <c r="D3775" s="2" t="str">
        <f t="array" ref="D3775">_xlfn.XLOOKUP(C3775,Customers!A:A,Customers!B:B)</f>
        <v>Customer 0833</v>
      </c>
      <c r="E3775" s="2" t="s">
        <v>105</v>
      </c>
      <c r="F3775" s="2" t="str">
        <f t="array" ref="F3775">_xlfn.XLOOKUP(E3775,Restaurants!A:A,Restaurants!B:B)</f>
        <v>Restaurant 106</v>
      </c>
      <c r="G3775" s="2" t="s">
        <v>392</v>
      </c>
      <c r="H3775" s="2" t="str">
        <f t="array" ref="H3775">_xlfn.XLOOKUP(G3775,Food_Menu!A:A,Food_Menu!B:B)</f>
        <v>Food Item 0148</v>
      </c>
      <c r="I3775" s="2">
        <f t="array" ref="I3775">_xlfn.XLOOKUP(G3775,Food_Menu!A:A,Food_Menu!D:D)</f>
        <v>405.76</v>
      </c>
      <c r="J3775" s="2" t="s">
        <v>474</v>
      </c>
      <c r="K3775" s="2" t="str">
        <f t="array" ref="K3775">_xlfn.XLOOKUP(J3775,Delivery_Partners!A:A,Delivery_Partners!B:B)</f>
        <v>Delivery Partner 141</v>
      </c>
      <c r="L3775" s="3">
        <v>1</v>
      </c>
      <c r="M3775" s="2" t="s">
        <v>23</v>
      </c>
      <c r="N3775" s="2" t="s">
        <v>74</v>
      </c>
      <c r="O3775" s="3">
        <v>15</v>
      </c>
      <c r="P3775" s="13">
        <f t="shared" si="798"/>
        <v>405.76</v>
      </c>
      <c r="Q3775" s="13" t="str">
        <f t="shared" si="799"/>
        <v>Fast</v>
      </c>
      <c r="S3775" s="21"/>
    </row>
    <row r="3776" customHeight="1" spans="1:19">
      <c r="A3776" s="2" t="s">
        <v>5693</v>
      </c>
      <c r="B3776" s="28">
        <v>45843</v>
      </c>
      <c r="C3776" s="2" t="s">
        <v>3989</v>
      </c>
      <c r="D3776" s="2" t="str">
        <f t="array" ref="D3776">_xlfn.XLOOKUP(C3776,Customers!A:A,Customers!B:B)</f>
        <v>Customer 0622</v>
      </c>
      <c r="E3776" s="2" t="s">
        <v>800</v>
      </c>
      <c r="F3776" s="2" t="str">
        <f t="array" ref="F3776">_xlfn.XLOOKUP(E3776,Restaurants!A:A,Restaurants!B:B)</f>
        <v>Restaurant 014</v>
      </c>
      <c r="G3776" s="2" t="s">
        <v>359</v>
      </c>
      <c r="H3776" s="2" t="str">
        <f t="array" ref="H3776">_xlfn.XLOOKUP(G3776,Food_Menu!A:A,Food_Menu!B:B)</f>
        <v>Food Item 0058</v>
      </c>
      <c r="I3776" s="2">
        <f t="array" ref="I3776">_xlfn.XLOOKUP(G3776,Food_Menu!A:A,Food_Menu!D:D)</f>
        <v>356</v>
      </c>
      <c r="J3776" s="2" t="s">
        <v>1125</v>
      </c>
      <c r="K3776" s="2" t="str">
        <f t="array" ref="K3776">_xlfn.XLOOKUP(J3776,Delivery_Partners!A:A,Delivery_Partners!B:B)</f>
        <v>Delivery Partner 031</v>
      </c>
      <c r="L3776" s="3">
        <v>1</v>
      </c>
      <c r="M3776" s="2" t="s">
        <v>23</v>
      </c>
      <c r="N3776" s="2" t="s">
        <v>24</v>
      </c>
      <c r="O3776" s="3">
        <v>47</v>
      </c>
      <c r="P3776" s="13">
        <f t="shared" si="798"/>
        <v>356</v>
      </c>
      <c r="Q3776" s="13" t="str">
        <f t="shared" si="799"/>
        <v>Normal</v>
      </c>
      <c r="S3776" s="21"/>
    </row>
    <row r="3777" customHeight="1" spans="1:19">
      <c r="A3777" s="2" t="s">
        <v>5694</v>
      </c>
      <c r="B3777" s="28">
        <v>45970</v>
      </c>
      <c r="C3777" s="2" t="s">
        <v>3775</v>
      </c>
      <c r="D3777" s="2" t="str">
        <f t="array" ref="D3777">_xlfn.XLOOKUP(C3777,Customers!A:A,Customers!B:B)</f>
        <v>Customer 0001</v>
      </c>
      <c r="E3777" s="2" t="s">
        <v>1173</v>
      </c>
      <c r="F3777" s="2" t="str">
        <f t="array" ref="F3777">_xlfn.XLOOKUP(E3777,Restaurants!A:A,Restaurants!B:B)</f>
        <v>Restaurant 080</v>
      </c>
      <c r="G3777" s="2" t="s">
        <v>466</v>
      </c>
      <c r="H3777" s="2" t="str">
        <f t="array" ref="H3777">_xlfn.XLOOKUP(G3777,Food_Menu!A:A,Food_Menu!B:B)</f>
        <v>Food Item 0037</v>
      </c>
      <c r="I3777" s="2">
        <f t="array" ref="I3777">_xlfn.XLOOKUP(G3777,Food_Menu!A:A,Food_Menu!D:D)</f>
        <v>570.62</v>
      </c>
      <c r="J3777" s="2" t="s">
        <v>558</v>
      </c>
      <c r="K3777" s="2" t="str">
        <f t="array" ref="K3777">_xlfn.XLOOKUP(J3777,Delivery_Partners!A:A,Delivery_Partners!B:B)</f>
        <v>Delivery Partner 070</v>
      </c>
      <c r="L3777" s="3">
        <v>1</v>
      </c>
      <c r="M3777" s="2" t="s">
        <v>23</v>
      </c>
      <c r="N3777" s="2" t="s">
        <v>24</v>
      </c>
      <c r="O3777" s="3">
        <v>38</v>
      </c>
      <c r="P3777" s="13">
        <f t="shared" si="798"/>
        <v>570.62</v>
      </c>
      <c r="Q3777" s="13" t="str">
        <f t="shared" si="799"/>
        <v>Normal</v>
      </c>
      <c r="S3777" s="21"/>
    </row>
    <row r="3778" customHeight="1" spans="1:19">
      <c r="A3778" s="2" t="s">
        <v>5695</v>
      </c>
      <c r="B3778" s="29" t="s">
        <v>700</v>
      </c>
      <c r="C3778" s="2" t="s">
        <v>2578</v>
      </c>
      <c r="D3778" s="2" t="str">
        <f t="array" ref="D3778">_xlfn.XLOOKUP(C3778,Customers!A:A,Customers!B:B)</f>
        <v>Customer 0319</v>
      </c>
      <c r="E3778" s="2" t="s">
        <v>137</v>
      </c>
      <c r="F3778" s="2" t="str">
        <f t="array" ref="F3778">_xlfn.XLOOKUP(E3778,Restaurants!A:A,Restaurants!B:B)</f>
        <v>Restaurant 104</v>
      </c>
      <c r="G3778" s="2" t="s">
        <v>957</v>
      </c>
      <c r="H3778" s="2" t="str">
        <f t="array" ref="H3778">_xlfn.XLOOKUP(G3778,Food_Menu!A:A,Food_Menu!B:B)</f>
        <v>Food Item 0100</v>
      </c>
      <c r="I3778" s="2">
        <f t="array" ref="I3778">_xlfn.XLOOKUP(G3778,Food_Menu!A:A,Food_Menu!D:D)</f>
        <v>188.17</v>
      </c>
      <c r="J3778" s="2" t="s">
        <v>133</v>
      </c>
      <c r="K3778" s="2" t="str">
        <f t="array" ref="K3778">_xlfn.XLOOKUP(J3778,Delivery_Partners!A:A,Delivery_Partners!B:B)</f>
        <v>Delivery Partner 012</v>
      </c>
      <c r="L3778" s="3">
        <v>1</v>
      </c>
      <c r="M3778" s="2" t="s">
        <v>23</v>
      </c>
      <c r="N3778" s="2" t="s">
        <v>24</v>
      </c>
      <c r="O3778" s="3">
        <v>40</v>
      </c>
      <c r="P3778" s="13">
        <f t="shared" si="798"/>
        <v>188.17</v>
      </c>
      <c r="Q3778" s="13" t="str">
        <f t="shared" si="799"/>
        <v>Normal</v>
      </c>
      <c r="S3778" s="21"/>
    </row>
    <row r="3779" customHeight="1" spans="1:19">
      <c r="A3779" s="2" t="s">
        <v>5696</v>
      </c>
      <c r="B3779" s="29" t="s">
        <v>472</v>
      </c>
      <c r="C3779" s="2" t="s">
        <v>1119</v>
      </c>
      <c r="D3779" s="2" t="str">
        <f t="array" ref="D3779">_xlfn.XLOOKUP(C3779,Customers!A:A,Customers!B:B)</f>
        <v>Customer 0072</v>
      </c>
      <c r="E3779" s="2" t="s">
        <v>552</v>
      </c>
      <c r="F3779" s="2" t="str">
        <f t="array" ref="F3779">_xlfn.XLOOKUP(E3779,Restaurants!A:A,Restaurants!B:B)</f>
        <v>Restaurant 089</v>
      </c>
      <c r="G3779" s="2" t="s">
        <v>413</v>
      </c>
      <c r="H3779" s="2" t="str">
        <f t="array" ref="H3779">_xlfn.XLOOKUP(G3779,Food_Menu!A:A,Food_Menu!B:B)</f>
        <v>Food Item 0084</v>
      </c>
      <c r="I3779" s="2">
        <f t="array" ref="I3779">_xlfn.XLOOKUP(G3779,Food_Menu!A:A,Food_Menu!D:D)</f>
        <v>587.45</v>
      </c>
      <c r="J3779" s="2" t="s">
        <v>217</v>
      </c>
      <c r="K3779" s="2" t="str">
        <f t="array" ref="K3779">_xlfn.XLOOKUP(J3779,Delivery_Partners!A:A,Delivery_Partners!B:B)</f>
        <v>Delivery Partner 044</v>
      </c>
      <c r="L3779" s="3">
        <v>1</v>
      </c>
      <c r="M3779" s="2" t="s">
        <v>23</v>
      </c>
      <c r="N3779" s="2" t="s">
        <v>24</v>
      </c>
      <c r="O3779" s="3">
        <v>15</v>
      </c>
      <c r="P3779" s="13">
        <f t="shared" si="798"/>
        <v>587.45</v>
      </c>
      <c r="Q3779" s="13" t="str">
        <f t="shared" si="799"/>
        <v>Fast</v>
      </c>
      <c r="S3779" s="21"/>
    </row>
    <row r="3780" customHeight="1" spans="1:19">
      <c r="A3780" s="2" t="s">
        <v>5697</v>
      </c>
      <c r="B3780" s="29" t="s">
        <v>343</v>
      </c>
      <c r="C3780" s="2" t="s">
        <v>3012</v>
      </c>
      <c r="D3780" s="2" t="str">
        <f t="array" ref="D3780">_xlfn.XLOOKUP(C3780,Customers!A:A,Customers!B:B)</f>
        <v>Customer 0054</v>
      </c>
      <c r="E3780" s="2" t="s">
        <v>807</v>
      </c>
      <c r="F3780" s="2" t="str">
        <f t="array" ref="F3780">_xlfn.XLOOKUP(E3780,Restaurants!A:A,Restaurants!B:B)</f>
        <v>Restaurant 118</v>
      </c>
      <c r="G3780" s="2" t="s">
        <v>1506</v>
      </c>
      <c r="H3780" s="2" t="str">
        <f t="array" ref="H3780">_xlfn.XLOOKUP(G3780,Food_Menu!A:A,Food_Menu!B:B)</f>
        <v>Food Item 0112</v>
      </c>
      <c r="I3780" s="2">
        <f t="array" ref="I3780">_xlfn.XLOOKUP(G3780,Food_Menu!A:A,Food_Menu!D:D)</f>
        <v>97.22</v>
      </c>
      <c r="J3780" s="2" t="s">
        <v>592</v>
      </c>
      <c r="K3780" s="2" t="str">
        <f t="array" ref="K3780">_xlfn.XLOOKUP(J3780,Delivery_Partners!A:A,Delivery_Partners!B:B)</f>
        <v>Delivery Partner 102</v>
      </c>
      <c r="L3780" s="3">
        <v>2</v>
      </c>
      <c r="M3780" s="2" t="s">
        <v>23</v>
      </c>
      <c r="N3780" s="2" t="s">
        <v>55</v>
      </c>
      <c r="O3780" s="3">
        <v>29</v>
      </c>
      <c r="P3780" s="13">
        <f t="shared" si="798"/>
        <v>194.44</v>
      </c>
      <c r="Q3780" s="13" t="str">
        <f t="shared" si="799"/>
        <v>Fast</v>
      </c>
      <c r="S3780" s="21"/>
    </row>
    <row r="3781" customHeight="1" spans="1:19">
      <c r="A3781" s="2" t="s">
        <v>5698</v>
      </c>
      <c r="B3781" s="28">
        <v>45906</v>
      </c>
      <c r="C3781" s="2" t="s">
        <v>2026</v>
      </c>
      <c r="D3781" s="2" t="str">
        <f t="array" ref="D3781">_xlfn.XLOOKUP(C3781,Customers!A:A,Customers!B:B)</f>
        <v>Customer 0839</v>
      </c>
      <c r="E3781" s="2" t="s">
        <v>302</v>
      </c>
      <c r="F3781" s="2" t="str">
        <f t="array" ref="F3781">_xlfn.XLOOKUP(E3781,Restaurants!A:A,Restaurants!B:B)</f>
        <v>Restaurant 002</v>
      </c>
      <c r="G3781" s="2" t="s">
        <v>138</v>
      </c>
      <c r="H3781" s="2" t="str">
        <f t="array" ref="H3781">_xlfn.XLOOKUP(G3781,Food_Menu!A:A,Food_Menu!B:B)</f>
        <v>Food Item 0052</v>
      </c>
      <c r="I3781" s="2">
        <f t="array" ref="I3781">_xlfn.XLOOKUP(G3781,Food_Menu!A:A,Food_Menu!D:D)</f>
        <v>531.45</v>
      </c>
      <c r="J3781" s="2" t="s">
        <v>262</v>
      </c>
      <c r="K3781" s="2" t="str">
        <f t="array" ref="K3781">_xlfn.XLOOKUP(J3781,Delivery_Partners!A:A,Delivery_Partners!B:B)</f>
        <v>Delivery Partner 063</v>
      </c>
      <c r="L3781" s="3">
        <v>1</v>
      </c>
      <c r="M3781" s="2" t="s">
        <v>23</v>
      </c>
      <c r="N3781" s="2" t="s">
        <v>24</v>
      </c>
      <c r="O3781" s="3">
        <v>18</v>
      </c>
      <c r="P3781" s="13">
        <f t="shared" si="798"/>
        <v>531.45</v>
      </c>
      <c r="Q3781" s="13" t="str">
        <f t="shared" si="799"/>
        <v>Fast</v>
      </c>
      <c r="S3781" s="21"/>
    </row>
    <row r="3782" customHeight="1" spans="1:19">
      <c r="A3782" s="2" t="s">
        <v>5699</v>
      </c>
      <c r="B3782" s="29" t="s">
        <v>1635</v>
      </c>
      <c r="C3782" s="2" t="s">
        <v>2888</v>
      </c>
      <c r="D3782" s="2" t="str">
        <f t="array" ref="D3782">_xlfn.XLOOKUP(C3782,Customers!A:A,Customers!B:B)</f>
        <v>Customer 0514</v>
      </c>
      <c r="E3782" s="2" t="s">
        <v>537</v>
      </c>
      <c r="F3782" s="2" t="str">
        <f t="array" ref="F3782">_xlfn.XLOOKUP(E3782,Restaurants!A:A,Restaurants!B:B)</f>
        <v>Restaurant 044</v>
      </c>
      <c r="G3782" s="2" t="s">
        <v>596</v>
      </c>
      <c r="H3782" s="2" t="str">
        <f t="array" ref="H3782">_xlfn.XLOOKUP(G3782,Food_Menu!A:A,Food_Menu!B:B)</f>
        <v>Food Item 0216</v>
      </c>
      <c r="I3782" s="2">
        <f t="array" ref="I3782">_xlfn.XLOOKUP(G3782,Food_Menu!A:A,Food_Menu!D:D)</f>
        <v>488.7</v>
      </c>
      <c r="J3782" s="2" t="s">
        <v>203</v>
      </c>
      <c r="K3782" s="2" t="str">
        <f t="array" ref="K3782">_xlfn.XLOOKUP(J3782,Delivery_Partners!A:A,Delivery_Partners!B:B)</f>
        <v>Delivery Partner 110</v>
      </c>
      <c r="L3782" s="3">
        <v>1</v>
      </c>
      <c r="M3782" s="2" t="s">
        <v>23</v>
      </c>
      <c r="N3782" s="2" t="s">
        <v>24</v>
      </c>
      <c r="O3782" s="3">
        <v>51</v>
      </c>
      <c r="P3782" s="13">
        <f t="shared" si="798"/>
        <v>488.7</v>
      </c>
      <c r="Q3782" s="13" t="str">
        <f t="shared" si="799"/>
        <v>Normal</v>
      </c>
      <c r="S3782" s="21"/>
    </row>
    <row r="3783" hidden="1" customHeight="1" spans="1:19">
      <c r="A3783" s="2" t="s">
        <v>5700</v>
      </c>
      <c r="B3783" s="28">
        <v>45997</v>
      </c>
      <c r="C3783" s="2" t="s">
        <v>1478</v>
      </c>
      <c r="D3783" s="2" t="str">
        <f t="array" ref="D3783">_xlfn.XLOOKUP(C3783,Customers!A:A,Customers!B:B)</f>
        <v>Customer 0964</v>
      </c>
      <c r="E3783" s="2" t="s">
        <v>289</v>
      </c>
      <c r="F3783" s="2" t="str">
        <f t="array" ref="F3783">_xlfn.XLOOKUP(E3783,Restaurants!A:A,Restaurants!B:B)</f>
        <v>Restaurant 052</v>
      </c>
      <c r="G3783" s="2" t="s">
        <v>392</v>
      </c>
      <c r="H3783" s="2" t="str">
        <f t="array" ref="H3783">_xlfn.XLOOKUP(G3783,Food_Menu!A:A,Food_Menu!B:B)</f>
        <v>Food Item 0148</v>
      </c>
      <c r="I3783" s="2"/>
      <c r="J3783" s="2" t="s">
        <v>714</v>
      </c>
      <c r="K3783" s="2" t="str">
        <f t="array" ref="K3783">_xlfn.XLOOKUP(J3783,Delivery_Partners!A:A,Delivery_Partners!B:B)</f>
        <v>Delivery Partner 054</v>
      </c>
      <c r="L3783" s="3">
        <v>1</v>
      </c>
      <c r="M3783" s="2" t="s">
        <v>101</v>
      </c>
      <c r="N3783" s="2" t="s">
        <v>24</v>
      </c>
      <c r="O3783" s="2"/>
    </row>
    <row r="3784" customHeight="1" spans="1:19">
      <c r="A3784" s="2" t="s">
        <v>5701</v>
      </c>
      <c r="B3784" s="29" t="s">
        <v>1612</v>
      </c>
      <c r="C3784" s="2" t="s">
        <v>4961</v>
      </c>
      <c r="D3784" s="2" t="str">
        <f t="array" ref="D3784">_xlfn.XLOOKUP(C3784,Customers!A:A,Customers!B:B)</f>
        <v>Customer 0310</v>
      </c>
      <c r="E3784" s="2" t="s">
        <v>187</v>
      </c>
      <c r="F3784" s="2" t="str">
        <f t="array" ref="F3784">_xlfn.XLOOKUP(E3784,Restaurants!A:A,Restaurants!B:B)</f>
        <v>Restaurant 065</v>
      </c>
      <c r="G3784" s="2" t="s">
        <v>1040</v>
      </c>
      <c r="H3784" s="2" t="str">
        <f t="array" ref="H3784">_xlfn.XLOOKUP(G3784,Food_Menu!A:A,Food_Menu!B:B)</f>
        <v>Food Item 0185</v>
      </c>
      <c r="I3784" s="2">
        <f t="array" ref="I3784">_xlfn.XLOOKUP(G3784,Food_Menu!A:A,Food_Menu!D:D)</f>
        <v>565.74</v>
      </c>
      <c r="J3784" s="2" t="s">
        <v>592</v>
      </c>
      <c r="K3784" s="2" t="str">
        <f t="array" ref="K3784">_xlfn.XLOOKUP(J3784,Delivery_Partners!A:A,Delivery_Partners!B:B)</f>
        <v>Delivery Partner 102</v>
      </c>
      <c r="L3784" s="3">
        <v>1</v>
      </c>
      <c r="M3784" s="2" t="s">
        <v>23</v>
      </c>
      <c r="N3784" s="2" t="s">
        <v>24</v>
      </c>
      <c r="O3784" s="3">
        <v>53</v>
      </c>
      <c r="P3784" s="13">
        <f t="shared" ref="P3784:P3790" si="800">I3784*L3784</f>
        <v>565.74</v>
      </c>
      <c r="Q3784" s="13" t="str">
        <f t="shared" ref="Q3784:Q3790" si="801">IF(O3784="","Not Delivered",IF(O3784&lt;=30,"Fast",IF(O3784&lt;=60,"Normal","Slow")))</f>
        <v>Normal</v>
      </c>
      <c r="S3784" s="21"/>
    </row>
    <row r="3785" customHeight="1" spans="1:19">
      <c r="A3785" s="2" t="s">
        <v>5702</v>
      </c>
      <c r="B3785" s="29" t="s">
        <v>1648</v>
      </c>
      <c r="C3785" s="2" t="s">
        <v>3287</v>
      </c>
      <c r="D3785" s="2" t="str">
        <f t="array" ref="D3785">_xlfn.XLOOKUP(C3785,Customers!A:A,Customers!B:B)</f>
        <v>Customer 0862</v>
      </c>
      <c r="E3785" s="2" t="s">
        <v>518</v>
      </c>
      <c r="F3785" s="2" t="str">
        <f t="array" ref="F3785">_xlfn.XLOOKUP(E3785,Restaurants!A:A,Restaurants!B:B)</f>
        <v>Restaurant 039</v>
      </c>
      <c r="G3785" s="2" t="s">
        <v>67</v>
      </c>
      <c r="H3785" s="2" t="str">
        <f t="array" ref="H3785">_xlfn.XLOOKUP(G3785,Food_Menu!A:A,Food_Menu!B:B)</f>
        <v>Food Item 0172</v>
      </c>
      <c r="I3785" s="2">
        <f t="array" ref="I3785">_xlfn.XLOOKUP(G3785,Food_Menu!A:A,Food_Menu!D:D)</f>
        <v>219.12</v>
      </c>
      <c r="J3785" s="2" t="s">
        <v>91</v>
      </c>
      <c r="K3785" s="2" t="str">
        <f t="array" ref="K3785">_xlfn.XLOOKUP(J3785,Delivery_Partners!A:A,Delivery_Partners!B:B)</f>
        <v>Delivery Partner 114</v>
      </c>
      <c r="L3785" s="3">
        <v>1</v>
      </c>
      <c r="M3785" s="2" t="s">
        <v>23</v>
      </c>
      <c r="N3785" s="2" t="s">
        <v>24</v>
      </c>
      <c r="O3785" s="3">
        <v>46</v>
      </c>
      <c r="P3785" s="13">
        <f t="shared" si="800"/>
        <v>219.12</v>
      </c>
      <c r="Q3785" s="13" t="str">
        <f t="shared" si="801"/>
        <v>Normal</v>
      </c>
      <c r="S3785" s="21"/>
    </row>
    <row r="3786" customHeight="1" spans="1:19">
      <c r="A3786" s="2" t="s">
        <v>5703</v>
      </c>
      <c r="B3786" s="28">
        <v>45965</v>
      </c>
      <c r="C3786" s="2" t="s">
        <v>5404</v>
      </c>
      <c r="D3786" s="2" t="str">
        <f t="array" ref="D3786">_xlfn.XLOOKUP(C3786,Customers!A:A,Customers!B:B)</f>
        <v>Customer 0739</v>
      </c>
      <c r="E3786" s="2" t="s">
        <v>488</v>
      </c>
      <c r="F3786" s="2" t="str">
        <f t="array" ref="F3786">_xlfn.XLOOKUP(E3786,Restaurants!A:A,Restaurants!B:B)</f>
        <v>Restaurant 031</v>
      </c>
      <c r="G3786" s="2" t="s">
        <v>1608</v>
      </c>
      <c r="H3786" s="2" t="str">
        <f t="array" ref="H3786">_xlfn.XLOOKUP(G3786,Food_Menu!A:A,Food_Menu!B:B)</f>
        <v>Food Item 0160</v>
      </c>
      <c r="I3786" s="2">
        <f t="array" ref="I3786">_xlfn.XLOOKUP(G3786,Food_Menu!A:A,Food_Menu!D:D)</f>
        <v>297.4</v>
      </c>
      <c r="J3786" s="2" t="s">
        <v>651</v>
      </c>
      <c r="K3786" s="2" t="str">
        <f t="array" ref="K3786">_xlfn.XLOOKUP(J3786,Delivery_Partners!A:A,Delivery_Partners!B:B)</f>
        <v>Delivery Partner 036</v>
      </c>
      <c r="L3786" s="3">
        <v>1</v>
      </c>
      <c r="M3786" s="2" t="s">
        <v>23</v>
      </c>
      <c r="N3786" s="2" t="s">
        <v>24</v>
      </c>
      <c r="O3786" s="3">
        <v>38</v>
      </c>
      <c r="P3786" s="13">
        <f t="shared" si="800"/>
        <v>297.4</v>
      </c>
      <c r="Q3786" s="13" t="str">
        <f t="shared" si="801"/>
        <v>Normal</v>
      </c>
      <c r="S3786" s="21"/>
    </row>
    <row r="3787" customHeight="1" spans="1:19">
      <c r="A3787" s="2" t="s">
        <v>5704</v>
      </c>
      <c r="B3787" s="29" t="s">
        <v>2067</v>
      </c>
      <c r="C3787" s="2" t="s">
        <v>4298</v>
      </c>
      <c r="D3787" s="2" t="str">
        <f t="array" ref="D3787">_xlfn.XLOOKUP(C3787,Customers!A:A,Customers!B:B)</f>
        <v>Customer 0796</v>
      </c>
      <c r="E3787" s="2" t="s">
        <v>860</v>
      </c>
      <c r="F3787" s="2" t="str">
        <f t="array" ref="F3787">_xlfn.XLOOKUP(E3787,Restaurants!A:A,Restaurants!B:B)</f>
        <v>Restaurant 103</v>
      </c>
      <c r="G3787" s="2" t="s">
        <v>884</v>
      </c>
      <c r="H3787" s="2" t="str">
        <f t="array" ref="H3787">_xlfn.XLOOKUP(G3787,Food_Menu!A:A,Food_Menu!B:B)</f>
        <v>Food Item 0032</v>
      </c>
      <c r="I3787" s="2">
        <f t="array" ref="I3787">_xlfn.XLOOKUP(G3787,Food_Menu!A:A,Food_Menu!D:D)</f>
        <v>367.24</v>
      </c>
      <c r="J3787" s="2" t="s">
        <v>3362</v>
      </c>
      <c r="K3787" s="2" t="str">
        <f t="array" ref="K3787">_xlfn.XLOOKUP(J3787,Delivery_Partners!A:A,Delivery_Partners!B:B)</f>
        <v>Delivery Partner 009</v>
      </c>
      <c r="L3787" s="3">
        <v>1</v>
      </c>
      <c r="M3787" s="2" t="s">
        <v>23</v>
      </c>
      <c r="N3787" s="2" t="s">
        <v>24</v>
      </c>
      <c r="O3787" s="3">
        <v>49</v>
      </c>
      <c r="P3787" s="13">
        <f t="shared" si="800"/>
        <v>367.24</v>
      </c>
      <c r="Q3787" s="13" t="str">
        <f t="shared" si="801"/>
        <v>Normal</v>
      </c>
      <c r="S3787" s="21"/>
    </row>
    <row r="3788" customHeight="1" spans="1:19">
      <c r="A3788" s="2" t="s">
        <v>5705</v>
      </c>
      <c r="B3788" s="29" t="s">
        <v>599</v>
      </c>
      <c r="C3788" s="2" t="s">
        <v>97</v>
      </c>
      <c r="D3788" s="2" t="str">
        <f t="array" ref="D3788">_xlfn.XLOOKUP(C3788,Customers!A:A,Customers!B:B)</f>
        <v>Customer 0994</v>
      </c>
      <c r="E3788" s="2" t="s">
        <v>376</v>
      </c>
      <c r="F3788" s="2" t="str">
        <f t="array" ref="F3788">_xlfn.XLOOKUP(E3788,Restaurants!A:A,Restaurants!B:B)</f>
        <v>Restaurant 028</v>
      </c>
      <c r="G3788" s="2" t="s">
        <v>692</v>
      </c>
      <c r="H3788" s="2" t="str">
        <f t="array" ref="H3788">_xlfn.XLOOKUP(G3788,Food_Menu!A:A,Food_Menu!B:B)</f>
        <v>Food Item 0130</v>
      </c>
      <c r="I3788" s="2">
        <f t="array" ref="I3788">_xlfn.XLOOKUP(G3788,Food_Menu!A:A,Food_Menu!D:D)</f>
        <v>112.66</v>
      </c>
      <c r="J3788" s="2" t="s">
        <v>1120</v>
      </c>
      <c r="K3788" s="2" t="str">
        <f t="array" ref="K3788">_xlfn.XLOOKUP(J3788,Delivery_Partners!A:A,Delivery_Partners!B:B)</f>
        <v>Delivery Partner 061</v>
      </c>
      <c r="L3788" s="3">
        <v>1</v>
      </c>
      <c r="M3788" s="2" t="s">
        <v>23</v>
      </c>
      <c r="N3788" s="2" t="s">
        <v>42</v>
      </c>
      <c r="O3788" s="3">
        <v>24</v>
      </c>
      <c r="P3788" s="13">
        <f t="shared" si="800"/>
        <v>112.66</v>
      </c>
      <c r="Q3788" s="13" t="str">
        <f t="shared" si="801"/>
        <v>Fast</v>
      </c>
      <c r="S3788" s="21"/>
    </row>
    <row r="3789" customHeight="1" spans="1:19">
      <c r="A3789" s="2" t="s">
        <v>5706</v>
      </c>
      <c r="B3789" s="29" t="s">
        <v>399</v>
      </c>
      <c r="C3789" s="2" t="s">
        <v>234</v>
      </c>
      <c r="D3789" s="2" t="str">
        <f t="array" ref="D3789">_xlfn.XLOOKUP(C3789,Customers!A:A,Customers!B:B)</f>
        <v>Customer 0849</v>
      </c>
      <c r="E3789" s="2" t="s">
        <v>706</v>
      </c>
      <c r="F3789" s="2" t="str">
        <f t="array" ref="F3789">_xlfn.XLOOKUP(E3789,Restaurants!A:A,Restaurants!B:B)</f>
        <v>Restaurant 115</v>
      </c>
      <c r="G3789" s="2" t="s">
        <v>72</v>
      </c>
      <c r="H3789" s="2" t="str">
        <f t="array" ref="H3789">_xlfn.XLOOKUP(G3789,Food_Menu!A:A,Food_Menu!B:B)</f>
        <v>Food Item 0198</v>
      </c>
      <c r="I3789" s="2">
        <f t="array" ref="I3789">_xlfn.XLOOKUP(G3789,Food_Menu!A:A,Food_Menu!D:D)</f>
        <v>221.88</v>
      </c>
      <c r="J3789" s="2" t="s">
        <v>1375</v>
      </c>
      <c r="K3789" s="2" t="str">
        <f t="array" ref="K3789">_xlfn.XLOOKUP(J3789,Delivery_Partners!A:A,Delivery_Partners!B:B)</f>
        <v>Delivery Partner 008</v>
      </c>
      <c r="L3789" s="3">
        <v>2</v>
      </c>
      <c r="M3789" s="2" t="s">
        <v>23</v>
      </c>
      <c r="N3789" s="2" t="s">
        <v>24</v>
      </c>
      <c r="O3789" s="3">
        <v>26</v>
      </c>
      <c r="P3789" s="13">
        <f t="shared" si="800"/>
        <v>443.76</v>
      </c>
      <c r="Q3789" s="13" t="str">
        <f t="shared" si="801"/>
        <v>Fast</v>
      </c>
      <c r="S3789" s="21"/>
    </row>
    <row r="3790" customHeight="1" spans="1:19">
      <c r="A3790" s="2" t="s">
        <v>5707</v>
      </c>
      <c r="B3790" s="29" t="s">
        <v>2067</v>
      </c>
      <c r="C3790" s="2" t="s">
        <v>1686</v>
      </c>
      <c r="D3790" s="2" t="str">
        <f t="array" ref="D3790">_xlfn.XLOOKUP(C3790,Customers!A:A,Customers!B:B)</f>
        <v>Customer 0895</v>
      </c>
      <c r="E3790" s="2" t="s">
        <v>506</v>
      </c>
      <c r="F3790" s="2" t="str">
        <f t="array" ref="F3790">_xlfn.XLOOKUP(E3790,Restaurants!A:A,Restaurants!B:B)</f>
        <v>Restaurant 005</v>
      </c>
      <c r="G3790" s="2" t="s">
        <v>841</v>
      </c>
      <c r="H3790" s="2" t="str">
        <f t="array" ref="H3790">_xlfn.XLOOKUP(G3790,Food_Menu!A:A,Food_Menu!B:B)</f>
        <v>Food Item 0022</v>
      </c>
      <c r="I3790" s="2">
        <f t="array" ref="I3790">_xlfn.XLOOKUP(G3790,Food_Menu!A:A,Food_Menu!D:D)</f>
        <v>395.32</v>
      </c>
      <c r="J3790" s="2" t="s">
        <v>432</v>
      </c>
      <c r="K3790" s="2" t="str">
        <f t="array" ref="K3790">_xlfn.XLOOKUP(J3790,Delivery_Partners!A:A,Delivery_Partners!B:B)</f>
        <v>Delivery Partner 029</v>
      </c>
      <c r="L3790" s="3">
        <v>1</v>
      </c>
      <c r="M3790" s="2" t="s">
        <v>23</v>
      </c>
      <c r="N3790" s="2" t="s">
        <v>24</v>
      </c>
      <c r="O3790" s="3">
        <v>46</v>
      </c>
      <c r="P3790" s="13">
        <f t="shared" si="800"/>
        <v>395.32</v>
      </c>
      <c r="Q3790" s="13" t="str">
        <f t="shared" si="801"/>
        <v>Normal</v>
      </c>
      <c r="S3790" s="21"/>
    </row>
    <row r="3791" hidden="1" customHeight="1" spans="1:19">
      <c r="A3791" s="2" t="s">
        <v>5708</v>
      </c>
      <c r="B3791" s="28">
        <v>45815</v>
      </c>
      <c r="C3791" s="2" t="s">
        <v>264</v>
      </c>
      <c r="D3791" s="2" t="str">
        <f t="array" ref="D3791">_xlfn.XLOOKUP(C3791,Customers!A:A,Customers!B:B)</f>
        <v>Customer 0888</v>
      </c>
      <c r="E3791" s="2" t="s">
        <v>193</v>
      </c>
      <c r="F3791" s="2" t="str">
        <f t="array" ref="F3791">_xlfn.XLOOKUP(E3791,Restaurants!A:A,Restaurants!B:B)</f>
        <v>Restaurant 051</v>
      </c>
      <c r="G3791" s="2" t="s">
        <v>363</v>
      </c>
      <c r="H3791" s="2" t="str">
        <f t="array" ref="H3791">_xlfn.XLOOKUP(G3791,Food_Menu!A:A,Food_Menu!B:B)</f>
        <v>Food Item 0102</v>
      </c>
      <c r="I3791" s="2"/>
      <c r="J3791" s="2" t="s">
        <v>374</v>
      </c>
      <c r="K3791" s="2" t="str">
        <f t="array" ref="K3791">_xlfn.XLOOKUP(J3791,Delivery_Partners!A:A,Delivery_Partners!B:B)</f>
        <v>Delivery Partner 052</v>
      </c>
      <c r="L3791" s="3">
        <v>2</v>
      </c>
      <c r="M3791" s="2" t="s">
        <v>101</v>
      </c>
      <c r="N3791" s="2" t="s">
        <v>55</v>
      </c>
      <c r="O3791" s="2"/>
    </row>
    <row r="3792" customHeight="1" spans="1:19">
      <c r="A3792" s="2" t="s">
        <v>5709</v>
      </c>
      <c r="B3792" s="29" t="s">
        <v>594</v>
      </c>
      <c r="C3792" s="2" t="s">
        <v>870</v>
      </c>
      <c r="D3792" s="2" t="str">
        <f t="array" ref="D3792">_xlfn.XLOOKUP(C3792,Customers!A:A,Customers!B:B)</f>
        <v>Customer 0537</v>
      </c>
      <c r="E3792" s="2" t="s">
        <v>712</v>
      </c>
      <c r="F3792" s="2" t="str">
        <f t="array" ref="F3792">_xlfn.XLOOKUP(E3792,Restaurants!A:A,Restaurants!B:B)</f>
        <v>Restaurant 074</v>
      </c>
      <c r="G3792" s="2" t="s">
        <v>1498</v>
      </c>
      <c r="H3792" s="2" t="str">
        <f t="array" ref="H3792">_xlfn.XLOOKUP(G3792,Food_Menu!A:A,Food_Menu!B:B)</f>
        <v>Food Item 0041</v>
      </c>
      <c r="I3792" s="2">
        <f t="array" ref="I3792">_xlfn.XLOOKUP(G3792,Food_Menu!A:A,Food_Menu!D:D)</f>
        <v>514.31</v>
      </c>
      <c r="J3792" s="2" t="s">
        <v>1120</v>
      </c>
      <c r="K3792" s="2" t="str">
        <f t="array" ref="K3792">_xlfn.XLOOKUP(J3792,Delivery_Partners!A:A,Delivery_Partners!B:B)</f>
        <v>Delivery Partner 061</v>
      </c>
      <c r="L3792" s="3">
        <v>2</v>
      </c>
      <c r="M3792" s="2" t="s">
        <v>23</v>
      </c>
      <c r="N3792" s="2" t="s">
        <v>24</v>
      </c>
      <c r="O3792" s="3">
        <v>19</v>
      </c>
      <c r="P3792" s="13">
        <f t="shared" ref="P3792:P3793" si="802">I3792*L3792</f>
        <v>1028.62</v>
      </c>
      <c r="Q3792" s="13" t="str">
        <f t="shared" ref="Q3792:Q3793" si="803">IF(O3792="","Not Delivered",IF(O3792&lt;=30,"Fast",IF(O3792&lt;=60,"Normal","Slow")))</f>
        <v>Fast</v>
      </c>
      <c r="S3792" s="21"/>
    </row>
    <row r="3793" customHeight="1" spans="1:19">
      <c r="A3793" s="2" t="s">
        <v>5710</v>
      </c>
      <c r="B3793" s="28">
        <v>45963</v>
      </c>
      <c r="C3793" s="2" t="s">
        <v>2162</v>
      </c>
      <c r="D3793" s="2" t="str">
        <f t="array" ref="D3793">_xlfn.XLOOKUP(C3793,Customers!A:A,Customers!B:B)</f>
        <v>Customer 0870</v>
      </c>
      <c r="E3793" s="2" t="s">
        <v>795</v>
      </c>
      <c r="F3793" s="2" t="str">
        <f t="array" ref="F3793">_xlfn.XLOOKUP(E3793,Restaurants!A:A,Restaurants!B:B)</f>
        <v>Restaurant 117</v>
      </c>
      <c r="G3793" s="2" t="s">
        <v>1018</v>
      </c>
      <c r="H3793" s="2" t="str">
        <f t="array" ref="H3793">_xlfn.XLOOKUP(G3793,Food_Menu!A:A,Food_Menu!B:B)</f>
        <v>Food Item 0175</v>
      </c>
      <c r="I3793" s="2">
        <f t="array" ref="I3793">_xlfn.XLOOKUP(G3793,Food_Menu!A:A,Food_Menu!D:D)</f>
        <v>114.67</v>
      </c>
      <c r="J3793" s="2" t="s">
        <v>2409</v>
      </c>
      <c r="K3793" s="2" t="str">
        <f t="array" ref="K3793">_xlfn.XLOOKUP(J3793,Delivery_Partners!A:A,Delivery_Partners!B:B)</f>
        <v>Delivery Partner 050</v>
      </c>
      <c r="L3793" s="3">
        <v>1</v>
      </c>
      <c r="M3793" s="2" t="s">
        <v>23</v>
      </c>
      <c r="N3793" s="2" t="s">
        <v>24</v>
      </c>
      <c r="O3793" s="3">
        <v>31</v>
      </c>
      <c r="P3793" s="13">
        <f t="shared" si="802"/>
        <v>114.67</v>
      </c>
      <c r="Q3793" s="13" t="str">
        <f t="shared" si="803"/>
        <v>Normal</v>
      </c>
      <c r="S3793" s="21"/>
    </row>
    <row r="3794" hidden="1" customHeight="1" spans="1:19">
      <c r="A3794" s="2" t="s">
        <v>5711</v>
      </c>
      <c r="B3794" s="28">
        <v>45880</v>
      </c>
      <c r="C3794" s="2" t="s">
        <v>1876</v>
      </c>
      <c r="D3794" s="2" t="str">
        <f t="array" ref="D3794">_xlfn.XLOOKUP(C3794,Customers!A:A,Customers!B:B)</f>
        <v>Customer 1011</v>
      </c>
      <c r="E3794" s="2" t="s">
        <v>586</v>
      </c>
      <c r="F3794" s="2" t="str">
        <f t="array" ref="F3794">_xlfn.XLOOKUP(E3794,Restaurants!A:A,Restaurants!B:B)</f>
        <v>Restaurant 092</v>
      </c>
      <c r="G3794" s="2" t="s">
        <v>53</v>
      </c>
      <c r="H3794" s="2" t="str">
        <f t="array" ref="H3794">_xlfn.XLOOKUP(G3794,Food_Menu!A:A,Food_Menu!B:B)</f>
        <v>Food Item 0205</v>
      </c>
      <c r="I3794" s="2"/>
      <c r="J3794" s="2" t="s">
        <v>271</v>
      </c>
      <c r="K3794" s="2" t="str">
        <f t="array" ref="K3794">_xlfn.XLOOKUP(J3794,Delivery_Partners!A:A,Delivery_Partners!B:B)</f>
        <v>Delivery Partner 010</v>
      </c>
      <c r="L3794" s="3">
        <v>1</v>
      </c>
      <c r="M3794" s="2" t="s">
        <v>101</v>
      </c>
      <c r="N3794" s="2" t="s">
        <v>24</v>
      </c>
      <c r="O3794" s="2"/>
    </row>
    <row r="3795" customHeight="1" spans="1:19">
      <c r="A3795" s="2" t="s">
        <v>5712</v>
      </c>
      <c r="B3795" s="29" t="s">
        <v>316</v>
      </c>
      <c r="C3795" s="2" t="s">
        <v>2401</v>
      </c>
      <c r="D3795" s="2" t="str">
        <f t="array" ref="D3795">_xlfn.XLOOKUP(C3795,Customers!A:A,Customers!B:B)</f>
        <v>Customer 0886</v>
      </c>
      <c r="E3795" s="2" t="s">
        <v>302</v>
      </c>
      <c r="F3795" s="2" t="str">
        <f t="array" ref="F3795">_xlfn.XLOOKUP(E3795,Restaurants!A:A,Restaurants!B:B)</f>
        <v>Restaurant 002</v>
      </c>
      <c r="G3795" s="2" t="s">
        <v>266</v>
      </c>
      <c r="H3795" s="2" t="str">
        <f t="array" ref="H3795">_xlfn.XLOOKUP(G3795,Food_Menu!A:A,Food_Menu!B:B)</f>
        <v>Food Item 0012</v>
      </c>
      <c r="I3795" s="2">
        <f t="array" ref="I3795">_xlfn.XLOOKUP(G3795,Food_Menu!A:A,Food_Menu!D:D)</f>
        <v>390.14</v>
      </c>
      <c r="J3795" s="2" t="s">
        <v>1196</v>
      </c>
      <c r="K3795" s="2" t="str">
        <f t="array" ref="K3795">_xlfn.XLOOKUP(J3795,Delivery_Partners!A:A,Delivery_Partners!B:B)</f>
        <v>Delivery Partner 032</v>
      </c>
      <c r="L3795" s="3">
        <v>2</v>
      </c>
      <c r="M3795" s="2" t="s">
        <v>23</v>
      </c>
      <c r="N3795" s="2" t="s">
        <v>24</v>
      </c>
      <c r="O3795" s="3">
        <v>57</v>
      </c>
      <c r="P3795" s="13">
        <f t="shared" ref="P3795:P3818" si="804">I3795*L3795</f>
        <v>780.28</v>
      </c>
      <c r="Q3795" s="13" t="str">
        <f t="shared" ref="Q3795:Q3818" si="805">IF(O3795="","Not Delivered",IF(O3795&lt;=30,"Fast",IF(O3795&lt;=60,"Normal","Slow")))</f>
        <v>Normal</v>
      </c>
      <c r="S3795" s="21"/>
    </row>
    <row r="3796" customHeight="1" spans="1:19">
      <c r="A3796" s="2" t="s">
        <v>5713</v>
      </c>
      <c r="B3796" s="29" t="s">
        <v>546</v>
      </c>
      <c r="C3796" s="2" t="s">
        <v>1955</v>
      </c>
      <c r="D3796" s="2" t="str">
        <f t="array" ref="D3796">_xlfn.XLOOKUP(C3796,Customers!A:A,Customers!B:B)</f>
        <v>Customer 0730</v>
      </c>
      <c r="E3796" s="2" t="s">
        <v>1309</v>
      </c>
      <c r="F3796" s="2" t="str">
        <f t="array" ref="F3796">_xlfn.XLOOKUP(E3796,Restaurants!A:A,Restaurants!B:B)</f>
        <v>Restaurant 090</v>
      </c>
      <c r="G3796" s="2" t="s">
        <v>34</v>
      </c>
      <c r="H3796" s="2" t="str">
        <f t="array" ref="H3796">_xlfn.XLOOKUP(G3796,Food_Menu!A:A,Food_Menu!B:B)</f>
        <v>Food Item 0177</v>
      </c>
      <c r="I3796" s="2">
        <f t="array" ref="I3796">_xlfn.XLOOKUP(G3796,Food_Menu!A:A,Food_Menu!D:D)</f>
        <v>268.83</v>
      </c>
      <c r="J3796" s="2" t="s">
        <v>862</v>
      </c>
      <c r="K3796" s="2" t="str">
        <f t="array" ref="K3796">_xlfn.XLOOKUP(J3796,Delivery_Partners!A:A,Delivery_Partners!B:B)</f>
        <v>Delivery Partner 159</v>
      </c>
      <c r="L3796" s="3">
        <v>1</v>
      </c>
      <c r="M3796" s="2" t="s">
        <v>23</v>
      </c>
      <c r="N3796" s="2" t="s">
        <v>24</v>
      </c>
      <c r="O3796" s="3">
        <v>44</v>
      </c>
      <c r="P3796" s="13">
        <f t="shared" si="804"/>
        <v>268.83</v>
      </c>
      <c r="Q3796" s="13" t="str">
        <f t="shared" si="805"/>
        <v>Normal</v>
      </c>
      <c r="S3796" s="21"/>
    </row>
    <row r="3797" customHeight="1" spans="1:19">
      <c r="A3797" s="2" t="s">
        <v>5714</v>
      </c>
      <c r="B3797" s="29" t="s">
        <v>1836</v>
      </c>
      <c r="C3797" s="2" t="s">
        <v>2680</v>
      </c>
      <c r="D3797" s="2" t="str">
        <f t="array" ref="D3797">_xlfn.XLOOKUP(C3797,Customers!A:A,Customers!B:B)</f>
        <v>Customer 0089</v>
      </c>
      <c r="E3797" s="2" t="s">
        <v>658</v>
      </c>
      <c r="F3797" s="2" t="str">
        <f t="array" ref="F3797">_xlfn.XLOOKUP(E3797,Restaurants!A:A,Restaurants!B:B)</f>
        <v>Restaurant 040</v>
      </c>
      <c r="G3797" s="2" t="s">
        <v>1073</v>
      </c>
      <c r="H3797" s="2" t="str">
        <f t="array" ref="H3797">_xlfn.XLOOKUP(G3797,Food_Menu!A:A,Food_Menu!B:B)</f>
        <v>Food Item 0080</v>
      </c>
      <c r="I3797" s="2">
        <f t="array" ref="I3797">_xlfn.XLOOKUP(G3797,Food_Menu!A:A,Food_Menu!D:D)</f>
        <v>208.69</v>
      </c>
      <c r="J3797" s="2" t="s">
        <v>168</v>
      </c>
      <c r="K3797" s="2" t="str">
        <f t="array" ref="K3797">_xlfn.XLOOKUP(J3797,Delivery_Partners!A:A,Delivery_Partners!B:B)</f>
        <v>Delivery Partner 130</v>
      </c>
      <c r="L3797" s="3">
        <v>2</v>
      </c>
      <c r="M3797" s="2" t="s">
        <v>23</v>
      </c>
      <c r="N3797" s="2" t="s">
        <v>24</v>
      </c>
      <c r="O3797" s="3">
        <v>28</v>
      </c>
      <c r="P3797" s="13">
        <f t="shared" si="804"/>
        <v>417.38</v>
      </c>
      <c r="Q3797" s="13" t="str">
        <f t="shared" si="805"/>
        <v>Fast</v>
      </c>
      <c r="S3797" s="21"/>
    </row>
    <row r="3798" customHeight="1" spans="1:19">
      <c r="A3798" s="2" t="s">
        <v>5715</v>
      </c>
      <c r="B3798" s="29" t="s">
        <v>803</v>
      </c>
      <c r="C3798" s="2" t="s">
        <v>1502</v>
      </c>
      <c r="D3798" s="2" t="str">
        <f t="array" ref="D3798">_xlfn.XLOOKUP(C3798,Customers!A:A,Customers!B:B)</f>
        <v>Customer 0524</v>
      </c>
      <c r="E3798" s="2" t="s">
        <v>137</v>
      </c>
      <c r="F3798" s="2" t="str">
        <f t="array" ref="F3798">_xlfn.XLOOKUP(E3798,Restaurants!A:A,Restaurants!B:B)</f>
        <v>Restaurant 104</v>
      </c>
      <c r="G3798" s="2" t="s">
        <v>322</v>
      </c>
      <c r="H3798" s="2" t="str">
        <f t="array" ref="H3798">_xlfn.XLOOKUP(G3798,Food_Menu!A:A,Food_Menu!B:B)</f>
        <v>Food Item 0213</v>
      </c>
      <c r="I3798" s="2">
        <f t="array" ref="I3798">_xlfn.XLOOKUP(G3798,Food_Menu!A:A,Food_Menu!D:D)</f>
        <v>568.2</v>
      </c>
      <c r="J3798" s="2" t="s">
        <v>2141</v>
      </c>
      <c r="K3798" s="2" t="str">
        <f t="array" ref="K3798">_xlfn.XLOOKUP(J3798,Delivery_Partners!A:A,Delivery_Partners!B:B)</f>
        <v>Delivery Partner 080</v>
      </c>
      <c r="L3798" s="3">
        <v>2</v>
      </c>
      <c r="M3798" s="2" t="s">
        <v>23</v>
      </c>
      <c r="N3798" s="2" t="s">
        <v>24</v>
      </c>
      <c r="O3798" s="3">
        <v>23</v>
      </c>
      <c r="P3798" s="13">
        <f t="shared" si="804"/>
        <v>1136.4</v>
      </c>
      <c r="Q3798" s="13" t="str">
        <f t="shared" si="805"/>
        <v>Fast</v>
      </c>
      <c r="S3798" s="21"/>
    </row>
    <row r="3799" customHeight="1" spans="1:19">
      <c r="A3799" s="2" t="s">
        <v>5716</v>
      </c>
      <c r="B3799" s="29" t="s">
        <v>205</v>
      </c>
      <c r="C3799" s="2" t="s">
        <v>2939</v>
      </c>
      <c r="D3799" s="2" t="str">
        <f t="array" ref="D3799">_xlfn.XLOOKUP(C3799,Customers!A:A,Customers!B:B)</f>
        <v>Customer 0076</v>
      </c>
      <c r="E3799" s="2" t="s">
        <v>814</v>
      </c>
      <c r="F3799" s="2" t="str">
        <f t="array" ref="F3799">_xlfn.XLOOKUP(E3799,Restaurants!A:A,Restaurants!B:B)</f>
        <v>Restaurant 093</v>
      </c>
      <c r="G3799" s="2" t="s">
        <v>405</v>
      </c>
      <c r="H3799" s="2" t="str">
        <f t="array" ref="H3799">_xlfn.XLOOKUP(G3799,Food_Menu!A:A,Food_Menu!B:B)</f>
        <v>Food Item 0004</v>
      </c>
      <c r="I3799" s="2">
        <f t="array" ref="I3799">_xlfn.XLOOKUP(G3799,Food_Menu!A:A,Food_Menu!D:D)</f>
        <v>173.7</v>
      </c>
      <c r="J3799" s="2" t="s">
        <v>909</v>
      </c>
      <c r="K3799" s="2" t="str">
        <f t="array" ref="K3799">_xlfn.XLOOKUP(J3799,Delivery_Partners!A:A,Delivery_Partners!B:B)</f>
        <v>Delivery Partner 005</v>
      </c>
      <c r="L3799" s="3">
        <v>1</v>
      </c>
      <c r="M3799" s="2" t="s">
        <v>23</v>
      </c>
      <c r="N3799" s="2" t="s">
        <v>24</v>
      </c>
      <c r="O3799" s="3">
        <v>39</v>
      </c>
      <c r="P3799" s="13">
        <f t="shared" si="804"/>
        <v>173.7</v>
      </c>
      <c r="Q3799" s="13" t="str">
        <f t="shared" si="805"/>
        <v>Normal</v>
      </c>
      <c r="S3799" s="21"/>
    </row>
    <row r="3800" customHeight="1" spans="1:19">
      <c r="A3800" s="2" t="s">
        <v>5717</v>
      </c>
      <c r="B3800" s="29" t="s">
        <v>2049</v>
      </c>
      <c r="C3800" s="2" t="s">
        <v>4198</v>
      </c>
      <c r="D3800" s="2" t="str">
        <f t="array" ref="D3800">_xlfn.XLOOKUP(C3800,Customers!A:A,Customers!B:B)</f>
        <v>Customer 0125</v>
      </c>
      <c r="E3800" s="2" t="s">
        <v>1450</v>
      </c>
      <c r="F3800" s="2" t="str">
        <f t="array" ref="F3800">_xlfn.XLOOKUP(E3800,Restaurants!A:A,Restaurants!B:B)</f>
        <v>Restaurant 024</v>
      </c>
      <c r="G3800" s="2" t="s">
        <v>941</v>
      </c>
      <c r="H3800" s="2" t="str">
        <f t="array" ref="H3800">_xlfn.XLOOKUP(G3800,Food_Menu!A:A,Food_Menu!B:B)</f>
        <v>Food Item 0043</v>
      </c>
      <c r="I3800" s="2">
        <f t="array" ref="I3800">_xlfn.XLOOKUP(G3800,Food_Menu!A:A,Food_Menu!D:D)</f>
        <v>255.02</v>
      </c>
      <c r="J3800" s="2" t="s">
        <v>1557</v>
      </c>
      <c r="K3800" s="2" t="str">
        <f t="array" ref="K3800">_xlfn.XLOOKUP(J3800,Delivery_Partners!A:A,Delivery_Partners!B:B)</f>
        <v>Delivery Partner 065</v>
      </c>
      <c r="L3800" s="3">
        <v>1</v>
      </c>
      <c r="M3800" s="2" t="s">
        <v>23</v>
      </c>
      <c r="N3800" s="2" t="s">
        <v>24</v>
      </c>
      <c r="O3800" s="3">
        <v>49</v>
      </c>
      <c r="P3800" s="13">
        <f t="shared" si="804"/>
        <v>255.02</v>
      </c>
      <c r="Q3800" s="13" t="str">
        <f t="shared" si="805"/>
        <v>Normal</v>
      </c>
      <c r="S3800" s="21"/>
    </row>
    <row r="3801" customHeight="1" spans="1:19">
      <c r="A3801" s="2" t="s">
        <v>5718</v>
      </c>
      <c r="B3801" s="28">
        <v>45875</v>
      </c>
      <c r="C3801" s="2" t="s">
        <v>1347</v>
      </c>
      <c r="D3801" s="2" t="str">
        <f t="array" ref="D3801">_xlfn.XLOOKUP(C3801,Customers!A:A,Customers!B:B)</f>
        <v>Customer 0434</v>
      </c>
      <c r="E3801" s="2" t="s">
        <v>537</v>
      </c>
      <c r="F3801" s="2" t="str">
        <f t="array" ref="F3801">_xlfn.XLOOKUP(E3801,Restaurants!A:A,Restaurants!B:B)</f>
        <v>Restaurant 044</v>
      </c>
      <c r="G3801" s="2" t="s">
        <v>792</v>
      </c>
      <c r="H3801" s="2" t="str">
        <f t="array" ref="H3801">_xlfn.XLOOKUP(G3801,Food_Menu!A:A,Food_Menu!B:B)</f>
        <v>Food Item 0159</v>
      </c>
      <c r="I3801" s="2">
        <f t="array" ref="I3801">_xlfn.XLOOKUP(G3801,Food_Menu!A:A,Food_Menu!D:D)</f>
        <v>430.63</v>
      </c>
      <c r="J3801" s="2" t="s">
        <v>107</v>
      </c>
      <c r="K3801" s="2" t="str">
        <f t="array" ref="K3801">_xlfn.XLOOKUP(J3801,Delivery_Partners!A:A,Delivery_Partners!B:B)</f>
        <v>Delivery Partner 167</v>
      </c>
      <c r="L3801" s="3">
        <v>2</v>
      </c>
      <c r="M3801" s="2" t="s">
        <v>23</v>
      </c>
      <c r="N3801" s="2" t="s">
        <v>74</v>
      </c>
      <c r="O3801" s="3">
        <v>38</v>
      </c>
      <c r="P3801" s="13">
        <f t="shared" si="804"/>
        <v>861.26</v>
      </c>
      <c r="Q3801" s="13" t="str">
        <f t="shared" si="805"/>
        <v>Normal</v>
      </c>
      <c r="S3801" s="21"/>
    </row>
    <row r="3802" customHeight="1" spans="1:19">
      <c r="A3802" s="2" t="s">
        <v>5719</v>
      </c>
      <c r="B3802" s="29" t="s">
        <v>1254</v>
      </c>
      <c r="C3802" s="2" t="s">
        <v>2896</v>
      </c>
      <c r="D3802" s="2" t="str">
        <f t="array" ref="D3802">_xlfn.XLOOKUP(C3802,Customers!A:A,Customers!B:B)</f>
        <v>Customer 0557</v>
      </c>
      <c r="E3802" s="2" t="s">
        <v>945</v>
      </c>
      <c r="F3802" s="2" t="str">
        <f t="array" ref="F3802">_xlfn.XLOOKUP(E3802,Restaurants!A:A,Restaurants!B:B)</f>
        <v>Restaurant 099</v>
      </c>
      <c r="G3802" s="2" t="s">
        <v>67</v>
      </c>
      <c r="H3802" s="2" t="str">
        <f t="array" ref="H3802">_xlfn.XLOOKUP(G3802,Food_Menu!A:A,Food_Menu!B:B)</f>
        <v>Food Item 0172</v>
      </c>
      <c r="I3802" s="2">
        <f t="array" ref="I3802">_xlfn.XLOOKUP(G3802,Food_Menu!A:A,Food_Menu!D:D)</f>
        <v>219.12</v>
      </c>
      <c r="J3802" s="2" t="s">
        <v>1829</v>
      </c>
      <c r="K3802" s="2" t="str">
        <f t="array" ref="K3802">_xlfn.XLOOKUP(J3802,Delivery_Partners!A:A,Delivery_Partners!B:B)</f>
        <v>Delivery Partner 146</v>
      </c>
      <c r="L3802" s="3">
        <v>2</v>
      </c>
      <c r="M3802" s="2" t="s">
        <v>23</v>
      </c>
      <c r="N3802" s="2" t="s">
        <v>55</v>
      </c>
      <c r="O3802" s="3">
        <v>24</v>
      </c>
      <c r="P3802" s="13">
        <f t="shared" si="804"/>
        <v>438.24</v>
      </c>
      <c r="Q3802" s="13" t="str">
        <f t="shared" si="805"/>
        <v>Fast</v>
      </c>
      <c r="S3802" s="21"/>
    </row>
    <row r="3803" customHeight="1" spans="1:19">
      <c r="A3803" s="2" t="s">
        <v>5720</v>
      </c>
      <c r="B3803" s="29" t="s">
        <v>2130</v>
      </c>
      <c r="C3803" s="2" t="s">
        <v>3943</v>
      </c>
      <c r="D3803" s="2" t="str">
        <f t="array" ref="D3803">_xlfn.XLOOKUP(C3803,Customers!A:A,Customers!B:B)</f>
        <v>Customer 0634</v>
      </c>
      <c r="E3803" s="2" t="s">
        <v>220</v>
      </c>
      <c r="F3803" s="2" t="str">
        <f t="array" ref="F3803">_xlfn.XLOOKUP(E3803,Restaurants!A:A,Restaurants!B:B)</f>
        <v>Restaurant 111</v>
      </c>
      <c r="G3803" s="2" t="s">
        <v>1554</v>
      </c>
      <c r="H3803" s="2" t="str">
        <f t="array" ref="H3803">_xlfn.XLOOKUP(G3803,Food_Menu!A:A,Food_Menu!B:B)</f>
        <v>Food Item 0018</v>
      </c>
      <c r="I3803" s="2">
        <f t="array" ref="I3803">_xlfn.XLOOKUP(G3803,Food_Menu!A:A,Food_Menu!D:D)</f>
        <v>648.66</v>
      </c>
      <c r="J3803" s="2" t="s">
        <v>1325</v>
      </c>
      <c r="K3803" s="2" t="str">
        <f t="array" ref="K3803">_xlfn.XLOOKUP(J3803,Delivery_Partners!A:A,Delivery_Partners!B:B)</f>
        <v>Delivery Partner 137</v>
      </c>
      <c r="L3803" s="3">
        <v>1</v>
      </c>
      <c r="M3803" s="2" t="s">
        <v>23</v>
      </c>
      <c r="N3803" s="2" t="s">
        <v>55</v>
      </c>
      <c r="O3803" s="3">
        <v>18</v>
      </c>
      <c r="P3803" s="13">
        <f t="shared" si="804"/>
        <v>648.66</v>
      </c>
      <c r="Q3803" s="13" t="str">
        <f t="shared" si="805"/>
        <v>Fast</v>
      </c>
      <c r="S3803" s="21"/>
    </row>
    <row r="3804" customHeight="1" spans="1:19">
      <c r="A3804" s="2" t="s">
        <v>5721</v>
      </c>
      <c r="B3804" s="29" t="s">
        <v>846</v>
      </c>
      <c r="C3804" s="2" t="s">
        <v>3004</v>
      </c>
      <c r="D3804" s="2" t="str">
        <f t="array" ref="D3804">_xlfn.XLOOKUP(C3804,Customers!A:A,Customers!B:B)</f>
        <v>Customer 1081</v>
      </c>
      <c r="E3804" s="2" t="s">
        <v>366</v>
      </c>
      <c r="F3804" s="2" t="str">
        <f t="array" ref="F3804">_xlfn.XLOOKUP(E3804,Restaurants!A:A,Restaurants!B:B)</f>
        <v>Restaurant 073</v>
      </c>
      <c r="G3804" s="2" t="s">
        <v>1336</v>
      </c>
      <c r="H3804" s="2" t="str">
        <f t="array" ref="H3804">_xlfn.XLOOKUP(G3804,Food_Menu!A:A,Food_Menu!B:B)</f>
        <v>Food Item 0036</v>
      </c>
      <c r="I3804" s="2">
        <f t="array" ref="I3804">_xlfn.XLOOKUP(G3804,Food_Menu!A:A,Food_Menu!D:D)</f>
        <v>542.95</v>
      </c>
      <c r="J3804" s="2" t="s">
        <v>173</v>
      </c>
      <c r="K3804" s="2" t="str">
        <f t="array" ref="K3804">_xlfn.XLOOKUP(J3804,Delivery_Partners!A:A,Delivery_Partners!B:B)</f>
        <v>Delivery Partner 045</v>
      </c>
      <c r="L3804" s="3">
        <v>2</v>
      </c>
      <c r="M3804" s="2" t="s">
        <v>23</v>
      </c>
      <c r="N3804" s="2" t="s">
        <v>24</v>
      </c>
      <c r="O3804" s="3">
        <v>30</v>
      </c>
      <c r="P3804" s="13">
        <f t="shared" si="804"/>
        <v>1085.9</v>
      </c>
      <c r="Q3804" s="13" t="str">
        <f t="shared" si="805"/>
        <v>Fast</v>
      </c>
      <c r="S3804" s="21"/>
    </row>
    <row r="3805" customHeight="1" spans="1:19">
      <c r="A3805" s="2" t="s">
        <v>5722</v>
      </c>
      <c r="B3805" s="29" t="s">
        <v>964</v>
      </c>
      <c r="C3805" s="2" t="s">
        <v>880</v>
      </c>
      <c r="D3805" s="2" t="str">
        <f t="array" ref="D3805">_xlfn.XLOOKUP(C3805,Customers!A:A,Customers!B:B)</f>
        <v>Customer 0916</v>
      </c>
      <c r="E3805" s="2" t="s">
        <v>616</v>
      </c>
      <c r="F3805" s="2" t="str">
        <f t="array" ref="F3805">_xlfn.XLOOKUP(E3805,Restaurants!A:A,Restaurants!B:B)</f>
        <v>Restaurant 027</v>
      </c>
      <c r="G3805" s="2" t="s">
        <v>126</v>
      </c>
      <c r="H3805" s="2" t="str">
        <f t="array" ref="H3805">_xlfn.XLOOKUP(G3805,Food_Menu!A:A,Food_Menu!B:B)</f>
        <v>Food Item 0075</v>
      </c>
      <c r="I3805" s="2">
        <f t="array" ref="I3805">_xlfn.XLOOKUP(G3805,Food_Menu!A:A,Food_Menu!D:D)</f>
        <v>613.26</v>
      </c>
      <c r="J3805" s="2" t="s">
        <v>409</v>
      </c>
      <c r="K3805" s="2" t="str">
        <f t="array" ref="K3805">_xlfn.XLOOKUP(J3805,Delivery_Partners!A:A,Delivery_Partners!B:B)</f>
        <v>Delivery Partner 073</v>
      </c>
      <c r="L3805" s="3">
        <v>1</v>
      </c>
      <c r="M3805" s="2" t="s">
        <v>23</v>
      </c>
      <c r="N3805" s="2" t="s">
        <v>55</v>
      </c>
      <c r="O3805" s="3">
        <v>39</v>
      </c>
      <c r="P3805" s="13">
        <f t="shared" si="804"/>
        <v>613.26</v>
      </c>
      <c r="Q3805" s="13" t="str">
        <f t="shared" si="805"/>
        <v>Normal</v>
      </c>
      <c r="S3805" s="21"/>
    </row>
    <row r="3806" customHeight="1" spans="1:19">
      <c r="A3806" s="2" t="s">
        <v>5723</v>
      </c>
      <c r="B3806" s="29" t="s">
        <v>3459</v>
      </c>
      <c r="C3806" s="2" t="s">
        <v>487</v>
      </c>
      <c r="D3806" s="2" t="str">
        <f t="array" ref="D3806">_xlfn.XLOOKUP(C3806,Customers!A:A,Customers!B:B)</f>
        <v>Customer 0508</v>
      </c>
      <c r="E3806" s="2" t="s">
        <v>275</v>
      </c>
      <c r="F3806" s="2" t="str">
        <f t="array" ref="F3806">_xlfn.XLOOKUP(E3806,Restaurants!A:A,Restaurants!B:B)</f>
        <v>Restaurant 047</v>
      </c>
      <c r="G3806" s="2" t="s">
        <v>2712</v>
      </c>
      <c r="H3806" s="2" t="str">
        <f t="array" ref="H3806">_xlfn.XLOOKUP(G3806,Food_Menu!A:A,Food_Menu!B:B)</f>
        <v>Food Item 0008</v>
      </c>
      <c r="I3806" s="2">
        <f t="array" ref="I3806">_xlfn.XLOOKUP(G3806,Food_Menu!A:A,Food_Menu!D:D)</f>
        <v>417.54</v>
      </c>
      <c r="J3806" s="2" t="s">
        <v>470</v>
      </c>
      <c r="K3806" s="2" t="str">
        <f t="array" ref="K3806">_xlfn.XLOOKUP(J3806,Delivery_Partners!A:A,Delivery_Partners!B:B)</f>
        <v>Delivery Partner 006</v>
      </c>
      <c r="L3806" s="3">
        <v>3</v>
      </c>
      <c r="M3806" s="2" t="s">
        <v>23</v>
      </c>
      <c r="N3806" s="2" t="s">
        <v>55</v>
      </c>
      <c r="O3806" s="3">
        <v>29</v>
      </c>
      <c r="P3806" s="13">
        <f t="shared" si="804"/>
        <v>1252.62</v>
      </c>
      <c r="Q3806" s="13" t="str">
        <f t="shared" si="805"/>
        <v>Fast</v>
      </c>
      <c r="S3806" s="21"/>
    </row>
    <row r="3807" customHeight="1" spans="1:19">
      <c r="A3807" s="2" t="s">
        <v>5724</v>
      </c>
      <c r="B3807" s="29" t="s">
        <v>2448</v>
      </c>
      <c r="C3807" s="2" t="s">
        <v>156</v>
      </c>
      <c r="D3807" s="2" t="str">
        <f t="array" ref="D3807">_xlfn.XLOOKUP(C3807,Customers!A:A,Customers!B:B)</f>
        <v>Customer 0402</v>
      </c>
      <c r="E3807" s="2" t="s">
        <v>655</v>
      </c>
      <c r="F3807" s="2" t="str">
        <f t="array" ref="F3807">_xlfn.XLOOKUP(E3807,Restaurants!A:A,Restaurants!B:B)</f>
        <v>Restaurant 096</v>
      </c>
      <c r="G3807" s="2" t="s">
        <v>67</v>
      </c>
      <c r="H3807" s="2" t="str">
        <f t="array" ref="H3807">_xlfn.XLOOKUP(G3807,Food_Menu!A:A,Food_Menu!B:B)</f>
        <v>Food Item 0172</v>
      </c>
      <c r="I3807" s="2">
        <f t="array" ref="I3807">_xlfn.XLOOKUP(G3807,Food_Menu!A:A,Food_Menu!D:D)</f>
        <v>219.12</v>
      </c>
      <c r="J3807" s="2" t="s">
        <v>184</v>
      </c>
      <c r="K3807" s="2" t="str">
        <f t="array" ref="K3807">_xlfn.XLOOKUP(J3807,Delivery_Partners!A:A,Delivery_Partners!B:B)</f>
        <v>Delivery Partner 155</v>
      </c>
      <c r="L3807" s="3">
        <v>2</v>
      </c>
      <c r="M3807" s="2" t="s">
        <v>23</v>
      </c>
      <c r="N3807" s="2" t="s">
        <v>24</v>
      </c>
      <c r="O3807" s="3">
        <v>47</v>
      </c>
      <c r="P3807" s="13">
        <f t="shared" si="804"/>
        <v>438.24</v>
      </c>
      <c r="Q3807" s="13" t="str">
        <f t="shared" si="805"/>
        <v>Normal</v>
      </c>
      <c r="S3807" s="21"/>
    </row>
    <row r="3808" customHeight="1" spans="1:19">
      <c r="A3808" s="2" t="s">
        <v>5725</v>
      </c>
      <c r="B3808" s="29" t="s">
        <v>1566</v>
      </c>
      <c r="C3808" s="2" t="s">
        <v>701</v>
      </c>
      <c r="D3808" s="2" t="str">
        <f t="array" ref="D3808">_xlfn.XLOOKUP(C3808,Customers!A:A,Customers!B:B)</f>
        <v>Customer 0856</v>
      </c>
      <c r="E3808" s="2" t="s">
        <v>566</v>
      </c>
      <c r="F3808" s="2" t="str">
        <f t="array" ref="F3808">_xlfn.XLOOKUP(E3808,Restaurants!A:A,Restaurants!B:B)</f>
        <v>Restaurant 072</v>
      </c>
      <c r="G3808" s="2" t="s">
        <v>392</v>
      </c>
      <c r="H3808" s="2" t="str">
        <f t="array" ref="H3808">_xlfn.XLOOKUP(G3808,Food_Menu!A:A,Food_Menu!B:B)</f>
        <v>Food Item 0148</v>
      </c>
      <c r="I3808" s="2">
        <f t="array" ref="I3808">_xlfn.XLOOKUP(G3808,Food_Menu!A:A,Food_Menu!D:D)</f>
        <v>405.76</v>
      </c>
      <c r="J3808" s="2" t="s">
        <v>314</v>
      </c>
      <c r="K3808" s="2" t="str">
        <f t="array" ref="K3808">_xlfn.XLOOKUP(J3808,Delivery_Partners!A:A,Delivery_Partners!B:B)</f>
        <v>Delivery Partner 021</v>
      </c>
      <c r="L3808" s="3">
        <v>1</v>
      </c>
      <c r="M3808" s="2" t="s">
        <v>23</v>
      </c>
      <c r="N3808" s="2" t="s">
        <v>42</v>
      </c>
      <c r="O3808" s="3">
        <v>41</v>
      </c>
      <c r="P3808" s="13">
        <f t="shared" si="804"/>
        <v>405.76</v>
      </c>
      <c r="Q3808" s="13" t="str">
        <f t="shared" si="805"/>
        <v>Normal</v>
      </c>
      <c r="S3808" s="21"/>
    </row>
    <row r="3809" customHeight="1" spans="1:19">
      <c r="A3809" s="2" t="s">
        <v>5726</v>
      </c>
      <c r="B3809" s="29" t="s">
        <v>483</v>
      </c>
      <c r="C3809" s="2" t="s">
        <v>3048</v>
      </c>
      <c r="D3809" s="2" t="str">
        <f t="array" ref="D3809">_xlfn.XLOOKUP(C3809,Customers!A:A,Customers!B:B)</f>
        <v>Customer 0331</v>
      </c>
      <c r="E3809" s="2" t="s">
        <v>702</v>
      </c>
      <c r="F3809" s="2" t="str">
        <f t="array" ref="F3809">_xlfn.XLOOKUP(E3809,Restaurants!A:A,Restaurants!B:B)</f>
        <v>Restaurant 025</v>
      </c>
      <c r="G3809" s="2" t="s">
        <v>79</v>
      </c>
      <c r="H3809" s="2" t="str">
        <f t="array" ref="H3809">_xlfn.XLOOKUP(G3809,Food_Menu!A:A,Food_Menu!B:B)</f>
        <v>Food Item 0165</v>
      </c>
      <c r="I3809" s="2">
        <f t="array" ref="I3809">_xlfn.XLOOKUP(G3809,Food_Menu!A:A,Food_Menu!D:D)</f>
        <v>508.61</v>
      </c>
      <c r="J3809" s="2" t="s">
        <v>495</v>
      </c>
      <c r="K3809" s="2" t="str">
        <f t="array" ref="K3809">_xlfn.XLOOKUP(J3809,Delivery_Partners!A:A,Delivery_Partners!B:B)</f>
        <v>Delivery Partner 112</v>
      </c>
      <c r="L3809" s="3">
        <v>1</v>
      </c>
      <c r="M3809" s="2" t="s">
        <v>23</v>
      </c>
      <c r="N3809" s="2" t="s">
        <v>42</v>
      </c>
      <c r="O3809" s="3">
        <v>38</v>
      </c>
      <c r="P3809" s="13">
        <f t="shared" si="804"/>
        <v>508.61</v>
      </c>
      <c r="Q3809" s="13" t="str">
        <f t="shared" si="805"/>
        <v>Normal</v>
      </c>
      <c r="S3809" s="21"/>
    </row>
    <row r="3810" customHeight="1" spans="1:19">
      <c r="A3810" s="2" t="s">
        <v>5727</v>
      </c>
      <c r="B3810" s="28">
        <v>45936</v>
      </c>
      <c r="C3810" s="2" t="s">
        <v>5365</v>
      </c>
      <c r="D3810" s="2" t="str">
        <f t="array" ref="D3810">_xlfn.XLOOKUP(C3810,Customers!A:A,Customers!B:B)</f>
        <v>Customer 1061</v>
      </c>
      <c r="E3810" s="2" t="s">
        <v>33</v>
      </c>
      <c r="F3810" s="2" t="str">
        <f t="array" ref="F3810">_xlfn.XLOOKUP(E3810,Restaurants!A:A,Restaurants!B:B)</f>
        <v>Restaurant 035</v>
      </c>
      <c r="G3810" s="2" t="s">
        <v>2196</v>
      </c>
      <c r="H3810" s="2" t="str">
        <f t="array" ref="H3810">_xlfn.XLOOKUP(G3810,Food_Menu!A:A,Food_Menu!B:B)</f>
        <v>Food Item 0104</v>
      </c>
      <c r="I3810" s="2">
        <f t="array" ref="I3810">_xlfn.XLOOKUP(G3810,Food_Menu!A:A,Food_Menu!D:D)</f>
        <v>316.94</v>
      </c>
      <c r="J3810" s="2" t="s">
        <v>62</v>
      </c>
      <c r="K3810" s="2" t="str">
        <f t="array" ref="K3810">_xlfn.XLOOKUP(J3810,Delivery_Partners!A:A,Delivery_Partners!B:B)</f>
        <v>Delivery Partner 051</v>
      </c>
      <c r="L3810" s="3">
        <v>1</v>
      </c>
      <c r="M3810" s="2" t="s">
        <v>23</v>
      </c>
      <c r="N3810" s="2" t="s">
        <v>24</v>
      </c>
      <c r="O3810" s="3">
        <v>41</v>
      </c>
      <c r="P3810" s="13">
        <f t="shared" si="804"/>
        <v>316.94</v>
      </c>
      <c r="Q3810" s="13" t="str">
        <f t="shared" si="805"/>
        <v>Normal</v>
      </c>
      <c r="S3810" s="21"/>
    </row>
    <row r="3811" customHeight="1" spans="1:19">
      <c r="A3811" s="2" t="s">
        <v>5728</v>
      </c>
      <c r="B3811" s="28">
        <v>45905</v>
      </c>
      <c r="C3811" s="2" t="s">
        <v>1972</v>
      </c>
      <c r="D3811" s="2" t="str">
        <f t="array" ref="D3811">_xlfn.XLOOKUP(C3811,Customers!A:A,Customers!B:B)</f>
        <v>Customer 0938</v>
      </c>
      <c r="E3811" s="2" t="s">
        <v>1450</v>
      </c>
      <c r="F3811" s="2" t="str">
        <f t="array" ref="F3811">_xlfn.XLOOKUP(E3811,Restaurants!A:A,Restaurants!B:B)</f>
        <v>Restaurant 024</v>
      </c>
      <c r="G3811" s="2" t="s">
        <v>1539</v>
      </c>
      <c r="H3811" s="2" t="str">
        <f t="array" ref="H3811">_xlfn.XLOOKUP(G3811,Food_Menu!A:A,Food_Menu!B:B)</f>
        <v>Food Item 0141</v>
      </c>
      <c r="I3811" s="2">
        <f t="array" ref="I3811">_xlfn.XLOOKUP(G3811,Food_Menu!A:A,Food_Menu!D:D)</f>
        <v>285.16</v>
      </c>
      <c r="J3811" s="2" t="s">
        <v>927</v>
      </c>
      <c r="K3811" s="2" t="str">
        <f t="array" ref="K3811">_xlfn.XLOOKUP(J3811,Delivery_Partners!A:A,Delivery_Partners!B:B)</f>
        <v>Delivery Partner 103</v>
      </c>
      <c r="L3811" s="3">
        <v>2</v>
      </c>
      <c r="M3811" s="2" t="s">
        <v>23</v>
      </c>
      <c r="N3811" s="2" t="s">
        <v>24</v>
      </c>
      <c r="O3811" s="3">
        <v>18</v>
      </c>
      <c r="P3811" s="13">
        <f t="shared" si="804"/>
        <v>570.32</v>
      </c>
      <c r="Q3811" s="13" t="str">
        <f t="shared" si="805"/>
        <v>Fast</v>
      </c>
      <c r="S3811" s="21"/>
    </row>
    <row r="3812" customHeight="1" spans="1:19">
      <c r="A3812" s="2" t="s">
        <v>5729</v>
      </c>
      <c r="B3812" s="28">
        <v>45779</v>
      </c>
      <c r="C3812" s="2" t="s">
        <v>3514</v>
      </c>
      <c r="D3812" s="2" t="str">
        <f t="array" ref="D3812">_xlfn.XLOOKUP(C3812,Customers!A:A,Customers!B:B)</f>
        <v>Customer 0820</v>
      </c>
      <c r="E3812" s="2" t="s">
        <v>293</v>
      </c>
      <c r="F3812" s="2" t="str">
        <f t="array" ref="F3812">_xlfn.XLOOKUP(E3812,Restaurants!A:A,Restaurants!B:B)</f>
        <v>Restaurant 057</v>
      </c>
      <c r="G3812" s="2" t="s">
        <v>1378</v>
      </c>
      <c r="H3812" s="2" t="str">
        <f t="array" ref="H3812">_xlfn.XLOOKUP(G3812,Food_Menu!A:A,Food_Menu!B:B)</f>
        <v>Food Item 0127</v>
      </c>
      <c r="I3812" s="2">
        <f t="array" ref="I3812">_xlfn.XLOOKUP(G3812,Food_Menu!A:A,Food_Menu!D:D)</f>
        <v>170.36</v>
      </c>
      <c r="J3812" s="2" t="s">
        <v>383</v>
      </c>
      <c r="K3812" s="2" t="str">
        <f t="array" ref="K3812">_xlfn.XLOOKUP(J3812,Delivery_Partners!A:A,Delivery_Partners!B:B)</f>
        <v>Delivery Partner 149</v>
      </c>
      <c r="L3812" s="3">
        <v>1</v>
      </c>
      <c r="M3812" s="2" t="s">
        <v>23</v>
      </c>
      <c r="N3812" s="2" t="s">
        <v>24</v>
      </c>
      <c r="O3812" s="3">
        <v>29</v>
      </c>
      <c r="P3812" s="13">
        <f t="shared" si="804"/>
        <v>170.36</v>
      </c>
      <c r="Q3812" s="13" t="str">
        <f t="shared" si="805"/>
        <v>Fast</v>
      </c>
      <c r="S3812" s="21"/>
    </row>
    <row r="3813" customHeight="1" spans="1:19">
      <c r="A3813" s="2" t="s">
        <v>5730</v>
      </c>
      <c r="B3813" s="29" t="s">
        <v>1092</v>
      </c>
      <c r="C3813" s="2" t="s">
        <v>4963</v>
      </c>
      <c r="D3813" s="2" t="str">
        <f t="array" ref="D3813">_xlfn.XLOOKUP(C3813,Customers!A:A,Customers!B:B)</f>
        <v>Customer 0300</v>
      </c>
      <c r="E3813" s="2" t="s">
        <v>143</v>
      </c>
      <c r="F3813" s="2" t="str">
        <f t="array" ref="F3813">_xlfn.XLOOKUP(E3813,Restaurants!A:A,Restaurants!B:B)</f>
        <v>Restaurant 054</v>
      </c>
      <c r="G3813" s="2" t="s">
        <v>1063</v>
      </c>
      <c r="H3813" s="2" t="str">
        <f t="array" ref="H3813">_xlfn.XLOOKUP(G3813,Food_Menu!A:A,Food_Menu!B:B)</f>
        <v>Food Item 0153</v>
      </c>
      <c r="I3813" s="2">
        <f t="array" ref="I3813">_xlfn.XLOOKUP(G3813,Food_Menu!A:A,Food_Menu!D:D)</f>
        <v>322.66</v>
      </c>
      <c r="J3813" s="2" t="s">
        <v>256</v>
      </c>
      <c r="K3813" s="2" t="str">
        <f t="array" ref="K3813">_xlfn.XLOOKUP(J3813,Delivery_Partners!A:A,Delivery_Partners!B:B)</f>
        <v>Delivery Partner 057</v>
      </c>
      <c r="L3813" s="3">
        <v>1</v>
      </c>
      <c r="M3813" s="2" t="s">
        <v>23</v>
      </c>
      <c r="N3813" s="2" t="s">
        <v>24</v>
      </c>
      <c r="O3813" s="3">
        <v>23</v>
      </c>
      <c r="P3813" s="13">
        <f t="shared" si="804"/>
        <v>322.66</v>
      </c>
      <c r="Q3813" s="13" t="str">
        <f t="shared" si="805"/>
        <v>Fast</v>
      </c>
      <c r="S3813" s="21"/>
    </row>
    <row r="3814" customHeight="1" spans="1:19">
      <c r="A3814" s="2" t="s">
        <v>5731</v>
      </c>
      <c r="B3814" s="29" t="s">
        <v>1659</v>
      </c>
      <c r="C3814" s="2" t="s">
        <v>961</v>
      </c>
      <c r="D3814" s="2" t="str">
        <f t="array" ref="D3814">_xlfn.XLOOKUP(C3814,Customers!A:A,Customers!B:B)</f>
        <v>Customer 0747</v>
      </c>
      <c r="E3814" s="2" t="s">
        <v>157</v>
      </c>
      <c r="F3814" s="2" t="str">
        <f t="array" ref="F3814">_xlfn.XLOOKUP(E3814,Restaurants!A:A,Restaurants!B:B)</f>
        <v>Restaurant 066</v>
      </c>
      <c r="G3814" s="2" t="s">
        <v>957</v>
      </c>
      <c r="H3814" s="2" t="str">
        <f t="array" ref="H3814">_xlfn.XLOOKUP(G3814,Food_Menu!A:A,Food_Menu!B:B)</f>
        <v>Food Item 0100</v>
      </c>
      <c r="I3814" s="2">
        <f t="array" ref="I3814">_xlfn.XLOOKUP(G3814,Food_Menu!A:A,Food_Menu!D:D)</f>
        <v>188.17</v>
      </c>
      <c r="J3814" s="2" t="s">
        <v>337</v>
      </c>
      <c r="K3814" s="2" t="str">
        <f t="array" ref="K3814">_xlfn.XLOOKUP(J3814,Delivery_Partners!A:A,Delivery_Partners!B:B)</f>
        <v>Delivery Partner 004</v>
      </c>
      <c r="L3814" s="3">
        <v>2</v>
      </c>
      <c r="M3814" s="2" t="s">
        <v>23</v>
      </c>
      <c r="N3814" s="2" t="s">
        <v>42</v>
      </c>
      <c r="O3814" s="3">
        <v>40</v>
      </c>
      <c r="P3814" s="13">
        <f t="shared" si="804"/>
        <v>376.34</v>
      </c>
      <c r="Q3814" s="13" t="str">
        <f t="shared" si="805"/>
        <v>Normal</v>
      </c>
      <c r="S3814" s="21"/>
    </row>
    <row r="3815" customHeight="1" spans="1:19">
      <c r="A3815" s="2" t="s">
        <v>5732</v>
      </c>
      <c r="B3815" s="28">
        <v>45722</v>
      </c>
      <c r="C3815" s="2" t="s">
        <v>1358</v>
      </c>
      <c r="D3815" s="2" t="str">
        <f t="array" ref="D3815">_xlfn.XLOOKUP(C3815,Customers!A:A,Customers!B:B)</f>
        <v>Customer 0986</v>
      </c>
      <c r="E3815" s="2" t="s">
        <v>152</v>
      </c>
      <c r="F3815" s="2" t="str">
        <f t="array" ref="F3815">_xlfn.XLOOKUP(E3815,Restaurants!A:A,Restaurants!B:B)</f>
        <v>Restaurant 114</v>
      </c>
      <c r="G3815" s="2" t="s">
        <v>557</v>
      </c>
      <c r="H3815" s="2" t="str">
        <f t="array" ref="H3815">_xlfn.XLOOKUP(G3815,Food_Menu!A:A,Food_Menu!B:B)</f>
        <v>Food Item 0144</v>
      </c>
      <c r="I3815" s="2">
        <f t="array" ref="I3815">_xlfn.XLOOKUP(G3815,Food_Menu!A:A,Food_Menu!D:D)</f>
        <v>277.13</v>
      </c>
      <c r="J3815" s="2" t="s">
        <v>988</v>
      </c>
      <c r="K3815" s="2" t="str">
        <f t="array" ref="K3815">_xlfn.XLOOKUP(J3815,Delivery_Partners!A:A,Delivery_Partners!B:B)</f>
        <v>Delivery Partner 120</v>
      </c>
      <c r="L3815" s="3">
        <v>1</v>
      </c>
      <c r="M3815" s="2" t="s">
        <v>23</v>
      </c>
      <c r="N3815" s="2" t="s">
        <v>55</v>
      </c>
      <c r="O3815" s="3">
        <v>23</v>
      </c>
      <c r="P3815" s="13">
        <f t="shared" si="804"/>
        <v>277.13</v>
      </c>
      <c r="Q3815" s="13" t="str">
        <f t="shared" si="805"/>
        <v>Fast</v>
      </c>
      <c r="S3815" s="21"/>
    </row>
    <row r="3816" customHeight="1" spans="1:19">
      <c r="A3816" s="2" t="s">
        <v>5733</v>
      </c>
      <c r="B3816" s="29" t="s">
        <v>1544</v>
      </c>
      <c r="C3816" s="2" t="s">
        <v>590</v>
      </c>
      <c r="D3816" s="2" t="str">
        <f t="array" ref="D3816">_xlfn.XLOOKUP(C3816,Customers!A:A,Customers!B:B)</f>
        <v>Customer 0087</v>
      </c>
      <c r="E3816" s="2" t="s">
        <v>20</v>
      </c>
      <c r="F3816" s="2" t="str">
        <f t="array" ref="F3816">_xlfn.XLOOKUP(E3816,Restaurants!A:A,Restaurants!B:B)</f>
        <v>Restaurant 079</v>
      </c>
      <c r="G3816" s="2" t="s">
        <v>426</v>
      </c>
      <c r="H3816" s="2" t="str">
        <f t="array" ref="H3816">_xlfn.XLOOKUP(G3816,Food_Menu!A:A,Food_Menu!B:B)</f>
        <v>Food Item 0142</v>
      </c>
      <c r="I3816" s="2">
        <f t="array" ref="I3816">_xlfn.XLOOKUP(G3816,Food_Menu!A:A,Food_Menu!D:D)</f>
        <v>428.17</v>
      </c>
      <c r="J3816" s="2" t="s">
        <v>801</v>
      </c>
      <c r="K3816" s="2" t="str">
        <f t="array" ref="K3816">_xlfn.XLOOKUP(J3816,Delivery_Partners!A:A,Delivery_Partners!B:B)</f>
        <v>Delivery Partner 096</v>
      </c>
      <c r="L3816" s="3">
        <v>1</v>
      </c>
      <c r="M3816" s="2" t="s">
        <v>23</v>
      </c>
      <c r="N3816" s="2" t="s">
        <v>24</v>
      </c>
      <c r="O3816" s="3">
        <v>36</v>
      </c>
      <c r="P3816" s="13">
        <f t="shared" si="804"/>
        <v>428.17</v>
      </c>
      <c r="Q3816" s="13" t="str">
        <f t="shared" si="805"/>
        <v>Normal</v>
      </c>
      <c r="S3816" s="21"/>
    </row>
    <row r="3817" customHeight="1" spans="1:19">
      <c r="A3817" s="2" t="s">
        <v>5734</v>
      </c>
      <c r="B3817" s="28">
        <v>45697</v>
      </c>
      <c r="C3817" s="2" t="s">
        <v>3625</v>
      </c>
      <c r="D3817" s="2" t="str">
        <f t="array" ref="D3817">_xlfn.XLOOKUP(C3817,Customers!A:A,Customers!B:B)</f>
        <v>Customer 0213</v>
      </c>
      <c r="E3817" s="2" t="s">
        <v>548</v>
      </c>
      <c r="F3817" s="2" t="str">
        <f t="array" ref="F3817">_xlfn.XLOOKUP(E3817,Restaurants!A:A,Restaurants!B:B)</f>
        <v>Restaurant 071</v>
      </c>
      <c r="G3817" s="2" t="s">
        <v>426</v>
      </c>
      <c r="H3817" s="2" t="str">
        <f t="array" ref="H3817">_xlfn.XLOOKUP(G3817,Food_Menu!A:A,Food_Menu!B:B)</f>
        <v>Food Item 0142</v>
      </c>
      <c r="I3817" s="2">
        <f t="array" ref="I3817">_xlfn.XLOOKUP(G3817,Food_Menu!A:A,Food_Menu!D:D)</f>
        <v>428.17</v>
      </c>
      <c r="J3817" s="2" t="s">
        <v>588</v>
      </c>
      <c r="K3817" s="2" t="str">
        <f t="array" ref="K3817">_xlfn.XLOOKUP(J3817,Delivery_Partners!A:A,Delivery_Partners!B:B)</f>
        <v>Delivery Partner 026</v>
      </c>
      <c r="L3817" s="3">
        <v>2</v>
      </c>
      <c r="M3817" s="2" t="s">
        <v>23</v>
      </c>
      <c r="N3817" s="2" t="s">
        <v>24</v>
      </c>
      <c r="O3817" s="3">
        <v>33</v>
      </c>
      <c r="P3817" s="13">
        <f t="shared" si="804"/>
        <v>856.34</v>
      </c>
      <c r="Q3817" s="13" t="str">
        <f t="shared" si="805"/>
        <v>Normal</v>
      </c>
      <c r="S3817" s="21"/>
    </row>
    <row r="3818" customHeight="1" spans="1:19">
      <c r="A3818" s="2" t="s">
        <v>5735</v>
      </c>
      <c r="B3818" s="28">
        <v>45659</v>
      </c>
      <c r="C3818" s="2" t="s">
        <v>3045</v>
      </c>
      <c r="D3818" s="2" t="str">
        <f t="array" ref="D3818">_xlfn.XLOOKUP(C3818,Customers!A:A,Customers!B:B)</f>
        <v>Customer 0619</v>
      </c>
      <c r="E3818" s="2" t="s">
        <v>537</v>
      </c>
      <c r="F3818" s="2" t="str">
        <f t="array" ref="F3818">_xlfn.XLOOKUP(E3818,Restaurants!A:A,Restaurants!B:B)</f>
        <v>Restaurant 044</v>
      </c>
      <c r="G3818" s="2" t="s">
        <v>1152</v>
      </c>
      <c r="H3818" s="2" t="str">
        <f t="array" ref="H3818">_xlfn.XLOOKUP(G3818,Food_Menu!A:A,Food_Menu!B:B)</f>
        <v>Food Item 0192</v>
      </c>
      <c r="I3818" s="2">
        <f t="array" ref="I3818">_xlfn.XLOOKUP(G3818,Food_Menu!A:A,Food_Menu!D:D)</f>
        <v>373.52</v>
      </c>
      <c r="J3818" s="2" t="s">
        <v>3362</v>
      </c>
      <c r="K3818" s="2" t="str">
        <f t="array" ref="K3818">_xlfn.XLOOKUP(J3818,Delivery_Partners!A:A,Delivery_Partners!B:B)</f>
        <v>Delivery Partner 009</v>
      </c>
      <c r="L3818" s="3">
        <v>1</v>
      </c>
      <c r="M3818" s="2" t="s">
        <v>23</v>
      </c>
      <c r="N3818" s="2" t="s">
        <v>55</v>
      </c>
      <c r="O3818" s="3">
        <v>42</v>
      </c>
      <c r="P3818" s="13">
        <f t="shared" si="804"/>
        <v>373.52</v>
      </c>
      <c r="Q3818" s="13" t="str">
        <f t="shared" si="805"/>
        <v>Normal</v>
      </c>
      <c r="S3818" s="21"/>
    </row>
    <row r="3819" hidden="1" customHeight="1" spans="1:19">
      <c r="A3819" s="2" t="s">
        <v>5736</v>
      </c>
      <c r="B3819" s="28">
        <v>45699</v>
      </c>
      <c r="C3819" s="2" t="s">
        <v>1669</v>
      </c>
      <c r="D3819" s="2" t="str">
        <f t="array" ref="D3819">_xlfn.XLOOKUP(C3819,Customers!A:A,Customers!B:B)</f>
        <v>Customer 0432</v>
      </c>
      <c r="E3819" s="2" t="s">
        <v>39</v>
      </c>
      <c r="F3819" s="2" t="str">
        <f t="array" ref="F3819">_xlfn.XLOOKUP(E3819,Restaurants!A:A,Restaurants!B:B)</f>
        <v>Restaurant 077</v>
      </c>
      <c r="G3819" s="2" t="s">
        <v>477</v>
      </c>
      <c r="H3819" s="2" t="str">
        <f t="array" ref="H3819">_xlfn.XLOOKUP(G3819,Food_Menu!A:A,Food_Menu!B:B)</f>
        <v>Food Item 0077</v>
      </c>
      <c r="I3819" s="2"/>
      <c r="J3819" s="2" t="s">
        <v>564</v>
      </c>
      <c r="K3819" s="2" t="str">
        <f t="array" ref="K3819">_xlfn.XLOOKUP(J3819,Delivery_Partners!A:A,Delivery_Partners!B:B)</f>
        <v>Delivery Partner 095</v>
      </c>
      <c r="L3819" s="3">
        <v>2</v>
      </c>
      <c r="M3819" s="2" t="s">
        <v>101</v>
      </c>
      <c r="N3819" s="2" t="s">
        <v>24</v>
      </c>
      <c r="O3819" s="2"/>
    </row>
    <row r="3820" customHeight="1" spans="1:19">
      <c r="A3820" s="2" t="s">
        <v>5737</v>
      </c>
      <c r="B3820" s="28">
        <v>45664</v>
      </c>
      <c r="C3820" s="2" t="s">
        <v>3911</v>
      </c>
      <c r="D3820" s="2" t="str">
        <f t="array" ref="D3820">_xlfn.XLOOKUP(C3820,Customers!A:A,Customers!B:B)</f>
        <v>Customer 0852</v>
      </c>
      <c r="E3820" s="2" t="s">
        <v>706</v>
      </c>
      <c r="F3820" s="2" t="str">
        <f t="array" ref="F3820">_xlfn.XLOOKUP(E3820,Restaurants!A:A,Restaurants!B:B)</f>
        <v>Restaurant 115</v>
      </c>
      <c r="G3820" s="2" t="s">
        <v>1103</v>
      </c>
      <c r="H3820" s="2" t="str">
        <f t="array" ref="H3820">_xlfn.XLOOKUP(G3820,Food_Menu!A:A,Food_Menu!B:B)</f>
        <v>Food Item 0194</v>
      </c>
      <c r="I3820" s="2">
        <f t="array" ref="I3820">_xlfn.XLOOKUP(G3820,Food_Menu!A:A,Food_Menu!D:D)</f>
        <v>325.87</v>
      </c>
      <c r="J3820" s="2" t="s">
        <v>378</v>
      </c>
      <c r="K3820" s="2" t="str">
        <f t="array" ref="K3820">_xlfn.XLOOKUP(J3820,Delivery_Partners!A:A,Delivery_Partners!B:B)</f>
        <v>Delivery Partner 111</v>
      </c>
      <c r="L3820" s="3">
        <v>1</v>
      </c>
      <c r="M3820" s="2" t="s">
        <v>23</v>
      </c>
      <c r="N3820" s="2" t="s">
        <v>55</v>
      </c>
      <c r="O3820" s="3">
        <v>40</v>
      </c>
      <c r="P3820" s="13">
        <f t="shared" ref="P3820:P3828" si="806">I3820*L3820</f>
        <v>325.87</v>
      </c>
      <c r="Q3820" s="13" t="str">
        <f t="shared" ref="Q3820:Q3828" si="807">IF(O3820="","Not Delivered",IF(O3820&lt;=30,"Fast",IF(O3820&lt;=60,"Normal","Slow")))</f>
        <v>Normal</v>
      </c>
      <c r="S3820" s="21"/>
    </row>
    <row r="3821" customHeight="1" spans="1:19">
      <c r="A3821" s="2" t="s">
        <v>5738</v>
      </c>
      <c r="B3821" s="29" t="s">
        <v>2067</v>
      </c>
      <c r="C3821" s="2" t="s">
        <v>2168</v>
      </c>
      <c r="D3821" s="2" t="str">
        <f t="array" ref="D3821">_xlfn.XLOOKUP(C3821,Customers!A:A,Customers!B:B)</f>
        <v>Customer 0482</v>
      </c>
      <c r="E3821" s="2" t="s">
        <v>302</v>
      </c>
      <c r="F3821" s="2" t="str">
        <f t="array" ref="F3821">_xlfn.XLOOKUP(E3821,Restaurants!A:A,Restaurants!B:B)</f>
        <v>Restaurant 002</v>
      </c>
      <c r="G3821" s="2" t="s">
        <v>969</v>
      </c>
      <c r="H3821" s="2" t="str">
        <f t="array" ref="H3821">_xlfn.XLOOKUP(G3821,Food_Menu!A:A,Food_Menu!B:B)</f>
        <v>Food Item 0007</v>
      </c>
      <c r="I3821" s="2">
        <f t="array" ref="I3821">_xlfn.XLOOKUP(G3821,Food_Menu!A:A,Food_Menu!D:D)</f>
        <v>210.13</v>
      </c>
      <c r="J3821" s="2" t="s">
        <v>314</v>
      </c>
      <c r="K3821" s="2" t="str">
        <f t="array" ref="K3821">_xlfn.XLOOKUP(J3821,Delivery_Partners!A:A,Delivery_Partners!B:B)</f>
        <v>Delivery Partner 021</v>
      </c>
      <c r="L3821" s="3">
        <v>1</v>
      </c>
      <c r="M3821" s="2" t="s">
        <v>23</v>
      </c>
      <c r="N3821" s="2" t="s">
        <v>55</v>
      </c>
      <c r="O3821" s="3">
        <v>22</v>
      </c>
      <c r="P3821" s="13">
        <f t="shared" si="806"/>
        <v>210.13</v>
      </c>
      <c r="Q3821" s="13" t="str">
        <f t="shared" si="807"/>
        <v>Fast</v>
      </c>
      <c r="S3821" s="21"/>
    </row>
    <row r="3822" customHeight="1" spans="1:19">
      <c r="A3822" s="2" t="s">
        <v>5739</v>
      </c>
      <c r="B3822" s="29" t="s">
        <v>1360</v>
      </c>
      <c r="C3822" s="2" t="s">
        <v>4896</v>
      </c>
      <c r="D3822" s="2" t="str">
        <f t="array" ref="D3822">_xlfn.XLOOKUP(C3822,Customers!A:A,Customers!B:B)</f>
        <v>Customer 1196</v>
      </c>
      <c r="E3822" s="2" t="s">
        <v>1060</v>
      </c>
      <c r="F3822" s="2" t="str">
        <f t="array" ref="F3822">_xlfn.XLOOKUP(E3822,Restaurants!A:A,Restaurants!B:B)</f>
        <v>Restaurant 042</v>
      </c>
      <c r="G3822" s="2" t="s">
        <v>587</v>
      </c>
      <c r="H3822" s="2" t="str">
        <f t="array" ref="H3822">_xlfn.XLOOKUP(G3822,Food_Menu!A:A,Food_Menu!B:B)</f>
        <v>Food Item 0107</v>
      </c>
      <c r="I3822" s="2">
        <f t="array" ref="I3822">_xlfn.XLOOKUP(G3822,Food_Menu!A:A,Food_Menu!D:D)</f>
        <v>548.61</v>
      </c>
      <c r="J3822" s="2" t="s">
        <v>1047</v>
      </c>
      <c r="K3822" s="2" t="str">
        <f t="array" ref="K3822">_xlfn.XLOOKUP(J3822,Delivery_Partners!A:A,Delivery_Partners!B:B)</f>
        <v>Delivery Partner 108</v>
      </c>
      <c r="L3822" s="3">
        <v>1</v>
      </c>
      <c r="M3822" s="2" t="s">
        <v>23</v>
      </c>
      <c r="N3822" s="2" t="s">
        <v>55</v>
      </c>
      <c r="O3822" s="3">
        <v>23</v>
      </c>
      <c r="P3822" s="13">
        <f t="shared" si="806"/>
        <v>548.61</v>
      </c>
      <c r="Q3822" s="13" t="str">
        <f t="shared" si="807"/>
        <v>Fast</v>
      </c>
      <c r="S3822" s="21"/>
    </row>
    <row r="3823" customHeight="1" spans="1:19">
      <c r="A3823" s="2" t="s">
        <v>5740</v>
      </c>
      <c r="B3823" s="29" t="s">
        <v>1380</v>
      </c>
      <c r="C3823" s="2" t="s">
        <v>697</v>
      </c>
      <c r="D3823" s="2" t="str">
        <f t="array" ref="D3823">_xlfn.XLOOKUP(C3823,Customers!A:A,Customers!B:B)</f>
        <v>Customer 0360</v>
      </c>
      <c r="E3823" s="2" t="s">
        <v>335</v>
      </c>
      <c r="F3823" s="2" t="str">
        <f t="array" ref="F3823">_xlfn.XLOOKUP(E3823,Restaurants!A:A,Restaurants!B:B)</f>
        <v>Restaurant 007</v>
      </c>
      <c r="G3823" s="2" t="s">
        <v>1560</v>
      </c>
      <c r="H3823" s="2" t="str">
        <f t="array" ref="H3823">_xlfn.XLOOKUP(G3823,Food_Menu!A:A,Food_Menu!B:B)</f>
        <v>Food Item 0098</v>
      </c>
      <c r="I3823" s="2">
        <f t="array" ref="I3823">_xlfn.XLOOKUP(G3823,Food_Menu!A:A,Food_Menu!D:D)</f>
        <v>463.29</v>
      </c>
      <c r="J3823" s="2" t="s">
        <v>35</v>
      </c>
      <c r="K3823" s="2" t="str">
        <f t="array" ref="K3823">_xlfn.XLOOKUP(J3823,Delivery_Partners!A:A,Delivery_Partners!B:B)</f>
        <v>Delivery Partner 081</v>
      </c>
      <c r="L3823" s="3">
        <v>1</v>
      </c>
      <c r="M3823" s="2" t="s">
        <v>23</v>
      </c>
      <c r="N3823" s="2" t="s">
        <v>55</v>
      </c>
      <c r="O3823" s="3">
        <v>33</v>
      </c>
      <c r="P3823" s="13">
        <f t="shared" si="806"/>
        <v>463.29</v>
      </c>
      <c r="Q3823" s="13" t="str">
        <f t="shared" si="807"/>
        <v>Normal</v>
      </c>
      <c r="S3823" s="21"/>
    </row>
    <row r="3824" customHeight="1" spans="1:19">
      <c r="A3824" s="2" t="s">
        <v>5741</v>
      </c>
      <c r="B3824" s="28">
        <v>45901</v>
      </c>
      <c r="C3824" s="2" t="s">
        <v>1076</v>
      </c>
      <c r="D3824" s="2" t="str">
        <f t="array" ref="D3824">_xlfn.XLOOKUP(C3824,Customers!A:A,Customers!B:B)</f>
        <v>Customer 0433</v>
      </c>
      <c r="E3824" s="2" t="s">
        <v>702</v>
      </c>
      <c r="F3824" s="2" t="str">
        <f t="array" ref="F3824">_xlfn.XLOOKUP(E3824,Restaurants!A:A,Restaurants!B:B)</f>
        <v>Restaurant 025</v>
      </c>
      <c r="G3824" s="2" t="s">
        <v>856</v>
      </c>
      <c r="H3824" s="2" t="str">
        <f t="array" ref="H3824">_xlfn.XLOOKUP(G3824,Food_Menu!A:A,Food_Menu!B:B)</f>
        <v>Food Item 0191</v>
      </c>
      <c r="I3824" s="2">
        <f t="array" ref="I3824">_xlfn.XLOOKUP(G3824,Food_Menu!A:A,Food_Menu!D:D)</f>
        <v>443.82</v>
      </c>
      <c r="J3824" s="2" t="s">
        <v>510</v>
      </c>
      <c r="K3824" s="2" t="str">
        <f t="array" ref="K3824">_xlfn.XLOOKUP(J3824,Delivery_Partners!A:A,Delivery_Partners!B:B)</f>
        <v>Delivery Partner 025</v>
      </c>
      <c r="L3824" s="3">
        <v>4</v>
      </c>
      <c r="M3824" s="2" t="s">
        <v>23</v>
      </c>
      <c r="N3824" s="2" t="s">
        <v>55</v>
      </c>
      <c r="O3824" s="3">
        <v>49</v>
      </c>
      <c r="P3824" s="13">
        <f t="shared" si="806"/>
        <v>1775.28</v>
      </c>
      <c r="Q3824" s="13" t="str">
        <f t="shared" si="807"/>
        <v>Normal</v>
      </c>
      <c r="S3824" s="21"/>
    </row>
    <row r="3825" customHeight="1" spans="1:19">
      <c r="A3825" s="2" t="s">
        <v>5742</v>
      </c>
      <c r="B3825" s="28">
        <v>45811</v>
      </c>
      <c r="C3825" s="2" t="s">
        <v>606</v>
      </c>
      <c r="D3825" s="2" t="str">
        <f t="array" ref="D3825">_xlfn.XLOOKUP(C3825,Customers!A:A,Customers!B:B)</f>
        <v>Customer 0005</v>
      </c>
      <c r="E3825" s="2" t="s">
        <v>603</v>
      </c>
      <c r="F3825" s="2" t="str">
        <f t="array" ref="F3825">_xlfn.XLOOKUP(E3825,Restaurants!A:A,Restaurants!B:B)</f>
        <v>Restaurant 009</v>
      </c>
      <c r="G3825" s="2" t="s">
        <v>582</v>
      </c>
      <c r="H3825" s="2" t="str">
        <f t="array" ref="H3825">_xlfn.XLOOKUP(G3825,Food_Menu!A:A,Food_Menu!B:B)</f>
        <v>Food Item 0011</v>
      </c>
      <c r="I3825" s="2">
        <f t="array" ref="I3825">_xlfn.XLOOKUP(G3825,Food_Menu!A:A,Food_Menu!D:D)</f>
        <v>586.61</v>
      </c>
      <c r="J3825" s="2" t="s">
        <v>378</v>
      </c>
      <c r="K3825" s="2" t="str">
        <f t="array" ref="K3825">_xlfn.XLOOKUP(J3825,Delivery_Partners!A:A,Delivery_Partners!B:B)</f>
        <v>Delivery Partner 111</v>
      </c>
      <c r="L3825" s="3">
        <v>1</v>
      </c>
      <c r="M3825" s="2" t="s">
        <v>23</v>
      </c>
      <c r="N3825" s="2" t="s">
        <v>55</v>
      </c>
      <c r="O3825" s="3">
        <v>25</v>
      </c>
      <c r="P3825" s="13">
        <f t="shared" si="806"/>
        <v>586.61</v>
      </c>
      <c r="Q3825" s="13" t="str">
        <f t="shared" si="807"/>
        <v>Fast</v>
      </c>
      <c r="S3825" s="21"/>
    </row>
    <row r="3826" customHeight="1" spans="1:19">
      <c r="A3826" s="2" t="s">
        <v>5743</v>
      </c>
      <c r="B3826" s="28">
        <v>45783</v>
      </c>
      <c r="C3826" s="2" t="s">
        <v>1361</v>
      </c>
      <c r="D3826" s="2" t="str">
        <f t="array" ref="D3826">_xlfn.XLOOKUP(C3826,Customers!A:A,Customers!B:B)</f>
        <v>Customer 0297</v>
      </c>
      <c r="E3826" s="2" t="s">
        <v>566</v>
      </c>
      <c r="F3826" s="2" t="str">
        <f t="array" ref="F3826">_xlfn.XLOOKUP(E3826,Restaurants!A:A,Restaurants!B:B)</f>
        <v>Restaurant 072</v>
      </c>
      <c r="G3826" s="2" t="s">
        <v>835</v>
      </c>
      <c r="H3826" s="2" t="str">
        <f t="array" ref="H3826">_xlfn.XLOOKUP(G3826,Food_Menu!A:A,Food_Menu!B:B)</f>
        <v>Food Item 0048</v>
      </c>
      <c r="I3826" s="2">
        <f t="array" ref="I3826">_xlfn.XLOOKUP(G3826,Food_Menu!A:A,Food_Menu!D:D)</f>
        <v>226.31</v>
      </c>
      <c r="J3826" s="2" t="s">
        <v>448</v>
      </c>
      <c r="K3826" s="2" t="str">
        <f t="array" ref="K3826">_xlfn.XLOOKUP(J3826,Delivery_Partners!A:A,Delivery_Partners!B:B)</f>
        <v>Delivery Partner 117</v>
      </c>
      <c r="L3826" s="3">
        <v>1</v>
      </c>
      <c r="M3826" s="2" t="s">
        <v>23</v>
      </c>
      <c r="N3826" s="2" t="s">
        <v>74</v>
      </c>
      <c r="O3826" s="3">
        <v>15</v>
      </c>
      <c r="P3826" s="13">
        <f t="shared" si="806"/>
        <v>226.31</v>
      </c>
      <c r="Q3826" s="13" t="str">
        <f t="shared" si="807"/>
        <v>Fast</v>
      </c>
      <c r="S3826" s="21"/>
    </row>
    <row r="3827" customHeight="1" spans="1:19">
      <c r="A3827" s="2" t="s">
        <v>5744</v>
      </c>
      <c r="B3827" s="29" t="s">
        <v>411</v>
      </c>
      <c r="C3827" s="2" t="s">
        <v>1768</v>
      </c>
      <c r="D3827" s="2" t="str">
        <f t="array" ref="D3827">_xlfn.XLOOKUP(C3827,Customers!A:A,Customers!B:B)</f>
        <v>Customer 0283</v>
      </c>
      <c r="E3827" s="2" t="s">
        <v>945</v>
      </c>
      <c r="F3827" s="2" t="str">
        <f t="array" ref="F3827">_xlfn.XLOOKUP(E3827,Restaurants!A:A,Restaurants!B:B)</f>
        <v>Restaurant 099</v>
      </c>
      <c r="G3827" s="2" t="s">
        <v>2196</v>
      </c>
      <c r="H3827" s="2" t="str">
        <f t="array" ref="H3827">_xlfn.XLOOKUP(G3827,Food_Menu!A:A,Food_Menu!B:B)</f>
        <v>Food Item 0104</v>
      </c>
      <c r="I3827" s="2">
        <f t="array" ref="I3827">_xlfn.XLOOKUP(G3827,Food_Menu!A:A,Food_Menu!D:D)</f>
        <v>316.94</v>
      </c>
      <c r="J3827" s="2" t="s">
        <v>112</v>
      </c>
      <c r="K3827" s="2" t="str">
        <f t="array" ref="K3827">_xlfn.XLOOKUP(J3827,Delivery_Partners!A:A,Delivery_Partners!B:B)</f>
        <v>Delivery Partner 028</v>
      </c>
      <c r="L3827" s="3">
        <v>3</v>
      </c>
      <c r="M3827" s="2" t="s">
        <v>23</v>
      </c>
      <c r="N3827" s="2" t="s">
        <v>55</v>
      </c>
      <c r="O3827" s="3">
        <v>24</v>
      </c>
      <c r="P3827" s="13">
        <f t="shared" si="806"/>
        <v>950.82</v>
      </c>
      <c r="Q3827" s="13" t="str">
        <f t="shared" si="807"/>
        <v>Fast</v>
      </c>
      <c r="S3827" s="21"/>
    </row>
    <row r="3828" customHeight="1" spans="1:19">
      <c r="A3828" s="2" t="s">
        <v>5745</v>
      </c>
      <c r="B3828" s="28">
        <v>45719</v>
      </c>
      <c r="C3828" s="2" t="s">
        <v>880</v>
      </c>
      <c r="D3828" s="2" t="str">
        <f t="array" ref="D3828">_xlfn.XLOOKUP(C3828,Customers!A:A,Customers!B:B)</f>
        <v>Customer 0916</v>
      </c>
      <c r="E3828" s="2" t="s">
        <v>298</v>
      </c>
      <c r="F3828" s="2" t="str">
        <f t="array" ref="F3828">_xlfn.XLOOKUP(E3828,Restaurants!A:A,Restaurants!B:B)</f>
        <v>Restaurant 113</v>
      </c>
      <c r="G3828" s="2" t="s">
        <v>457</v>
      </c>
      <c r="H3828" s="2" t="str">
        <f t="array" ref="H3828">_xlfn.XLOOKUP(G3828,Food_Menu!A:A,Food_Menu!B:B)</f>
        <v>Food Item 0180</v>
      </c>
      <c r="I3828" s="2">
        <f t="array" ref="I3828">_xlfn.XLOOKUP(G3828,Food_Menu!A:A,Food_Menu!D:D)</f>
        <v>498.49</v>
      </c>
      <c r="J3828" s="2" t="s">
        <v>414</v>
      </c>
      <c r="K3828" s="2" t="str">
        <f t="array" ref="K3828">_xlfn.XLOOKUP(J3828,Delivery_Partners!A:A,Delivery_Partners!B:B)</f>
        <v>Delivery Partner 122</v>
      </c>
      <c r="L3828" s="3">
        <v>1</v>
      </c>
      <c r="M3828" s="2" t="s">
        <v>23</v>
      </c>
      <c r="N3828" s="2" t="s">
        <v>55</v>
      </c>
      <c r="O3828" s="3">
        <v>30</v>
      </c>
      <c r="P3828" s="13">
        <f t="shared" si="806"/>
        <v>498.49</v>
      </c>
      <c r="Q3828" s="13" t="str">
        <f t="shared" si="807"/>
        <v>Fast</v>
      </c>
      <c r="S3828" s="21"/>
    </row>
    <row r="3829" hidden="1" customHeight="1" spans="1:19">
      <c r="A3829" s="2" t="s">
        <v>5746</v>
      </c>
      <c r="B3829" s="29" t="s">
        <v>1148</v>
      </c>
      <c r="C3829" s="2" t="s">
        <v>4832</v>
      </c>
      <c r="D3829" s="2" t="str">
        <f t="array" ref="D3829">_xlfn.XLOOKUP(C3829,Customers!A:A,Customers!B:B)</f>
        <v>Customer 0406</v>
      </c>
      <c r="E3829" s="2" t="s">
        <v>230</v>
      </c>
      <c r="F3829" s="2" t="str">
        <f t="array" ref="F3829">_xlfn.XLOOKUP(E3829,Restaurants!A:A,Restaurants!B:B)</f>
        <v>Restaurant 029</v>
      </c>
      <c r="G3829" s="2" t="s">
        <v>1185</v>
      </c>
      <c r="H3829" s="2" t="str">
        <f t="array" ref="H3829">_xlfn.XLOOKUP(G3829,Food_Menu!A:A,Food_Menu!B:B)</f>
        <v>Food Item 0103</v>
      </c>
      <c r="I3829" s="2"/>
      <c r="J3829" s="2" t="s">
        <v>435</v>
      </c>
      <c r="K3829" s="2" t="str">
        <f t="array" ref="K3829">_xlfn.XLOOKUP(J3829,Delivery_Partners!A:A,Delivery_Partners!B:B)</f>
        <v>Delivery Partner 040</v>
      </c>
      <c r="L3829" s="3">
        <v>3</v>
      </c>
      <c r="M3829" s="2" t="s">
        <v>101</v>
      </c>
      <c r="N3829" s="2" t="s">
        <v>74</v>
      </c>
      <c r="O3829" s="2"/>
    </row>
    <row r="3830" customHeight="1" spans="1:19">
      <c r="A3830" s="2" t="s">
        <v>5747</v>
      </c>
      <c r="B3830" s="29" t="s">
        <v>833</v>
      </c>
      <c r="C3830" s="2" t="s">
        <v>3057</v>
      </c>
      <c r="D3830" s="2" t="str">
        <f t="array" ref="D3830">_xlfn.XLOOKUP(C3830,Customers!A:A,Customers!B:B)</f>
        <v>Customer 0245</v>
      </c>
      <c r="E3830" s="2" t="s">
        <v>1342</v>
      </c>
      <c r="F3830" s="2" t="str">
        <f t="array" ref="F3830">_xlfn.XLOOKUP(E3830,Restaurants!A:A,Restaurants!B:B)</f>
        <v>Restaurant 084</v>
      </c>
      <c r="G3830" s="2" t="s">
        <v>1539</v>
      </c>
      <c r="H3830" s="2" t="str">
        <f t="array" ref="H3830">_xlfn.XLOOKUP(G3830,Food_Menu!A:A,Food_Menu!B:B)</f>
        <v>Food Item 0141</v>
      </c>
      <c r="I3830" s="2">
        <f t="array" ref="I3830">_xlfn.XLOOKUP(G3830,Food_Menu!A:A,Food_Menu!D:D)</f>
        <v>285.16</v>
      </c>
      <c r="J3830" s="2" t="s">
        <v>1047</v>
      </c>
      <c r="K3830" s="2" t="str">
        <f t="array" ref="K3830">_xlfn.XLOOKUP(J3830,Delivery_Partners!A:A,Delivery_Partners!B:B)</f>
        <v>Delivery Partner 108</v>
      </c>
      <c r="L3830" s="3">
        <v>1</v>
      </c>
      <c r="M3830" s="2" t="s">
        <v>23</v>
      </c>
      <c r="N3830" s="2" t="s">
        <v>74</v>
      </c>
      <c r="O3830" s="3">
        <v>40</v>
      </c>
      <c r="P3830" s="13">
        <f t="shared" ref="P3830:P3831" si="808">I3830*L3830</f>
        <v>285.16</v>
      </c>
      <c r="Q3830" s="13" t="str">
        <f t="shared" ref="Q3830:Q3831" si="809">IF(O3830="","Not Delivered",IF(O3830&lt;=30,"Fast",IF(O3830&lt;=60,"Normal","Slow")))</f>
        <v>Normal</v>
      </c>
      <c r="S3830" s="21"/>
    </row>
    <row r="3831" customHeight="1" spans="1:19">
      <c r="A3831" s="2" t="s">
        <v>5748</v>
      </c>
      <c r="B3831" s="28">
        <v>45691</v>
      </c>
      <c r="C3831" s="2" t="s">
        <v>1430</v>
      </c>
      <c r="D3831" s="2" t="str">
        <f t="array" ref="D3831">_xlfn.XLOOKUP(C3831,Customers!A:A,Customers!B:B)</f>
        <v>Customer 0377</v>
      </c>
      <c r="E3831" s="2" t="s">
        <v>658</v>
      </c>
      <c r="F3831" s="2" t="str">
        <f t="array" ref="F3831">_xlfn.XLOOKUP(E3831,Restaurants!A:A,Restaurants!B:B)</f>
        <v>Restaurant 040</v>
      </c>
      <c r="G3831" s="2" t="s">
        <v>1650</v>
      </c>
      <c r="H3831" s="2" t="str">
        <f t="array" ref="H3831">_xlfn.XLOOKUP(G3831,Food_Menu!A:A,Food_Menu!B:B)</f>
        <v>Food Item 0040</v>
      </c>
      <c r="I3831" s="2">
        <f t="array" ref="I3831">_xlfn.XLOOKUP(G3831,Food_Menu!A:A,Food_Menu!D:D)</f>
        <v>254.86</v>
      </c>
      <c r="J3831" s="2" t="s">
        <v>811</v>
      </c>
      <c r="K3831" s="2" t="str">
        <f t="array" ref="K3831">_xlfn.XLOOKUP(J3831,Delivery_Partners!A:A,Delivery_Partners!B:B)</f>
        <v>Delivery Partner 147</v>
      </c>
      <c r="L3831" s="3">
        <v>1</v>
      </c>
      <c r="M3831" s="2" t="s">
        <v>23</v>
      </c>
      <c r="N3831" s="2" t="s">
        <v>24</v>
      </c>
      <c r="O3831" s="3">
        <v>26</v>
      </c>
      <c r="P3831" s="13">
        <f t="shared" si="808"/>
        <v>254.86</v>
      </c>
      <c r="Q3831" s="13" t="str">
        <f t="shared" si="809"/>
        <v>Fast</v>
      </c>
      <c r="S3831" s="21"/>
    </row>
    <row r="3832" hidden="1" customHeight="1" spans="1:19">
      <c r="A3832" s="2" t="s">
        <v>5749</v>
      </c>
      <c r="B3832" s="28">
        <v>45754</v>
      </c>
      <c r="C3832" s="2" t="s">
        <v>3994</v>
      </c>
      <c r="D3832" s="2" t="str">
        <f t="array" ref="D3832">_xlfn.XLOOKUP(C3832,Customers!A:A,Customers!B:B)</f>
        <v>Customer 0676</v>
      </c>
      <c r="E3832" s="2" t="s">
        <v>523</v>
      </c>
      <c r="F3832" s="2" t="str">
        <f t="array" ref="F3832">_xlfn.XLOOKUP(E3832,Restaurants!A:A,Restaurants!B:B)</f>
        <v>Restaurant 038</v>
      </c>
      <c r="G3832" s="2" t="s">
        <v>1569</v>
      </c>
      <c r="H3832" s="2" t="str">
        <f t="array" ref="H3832">_xlfn.XLOOKUP(G3832,Food_Menu!A:A,Food_Menu!B:B)</f>
        <v>Food Item 0208</v>
      </c>
      <c r="I3832" s="2"/>
      <c r="J3832" s="2" t="s">
        <v>534</v>
      </c>
      <c r="K3832" s="2" t="str">
        <f t="array" ref="K3832">_xlfn.XLOOKUP(J3832,Delivery_Partners!A:A,Delivery_Partners!B:B)</f>
        <v>Delivery Partner 169</v>
      </c>
      <c r="L3832" s="3">
        <v>1</v>
      </c>
      <c r="M3832" s="2" t="s">
        <v>101</v>
      </c>
      <c r="N3832" s="2" t="s">
        <v>42</v>
      </c>
      <c r="O3832" s="2"/>
    </row>
    <row r="3833" hidden="1" customHeight="1" spans="1:19">
      <c r="A3833" s="2" t="s">
        <v>5750</v>
      </c>
      <c r="B3833" s="28">
        <v>45718</v>
      </c>
      <c r="C3833" s="2" t="s">
        <v>2147</v>
      </c>
      <c r="D3833" s="2" t="str">
        <f t="array" ref="D3833">_xlfn.XLOOKUP(C3833,Customers!A:A,Customers!B:B)</f>
        <v>Customer 0943</v>
      </c>
      <c r="E3833" s="2" t="s">
        <v>712</v>
      </c>
      <c r="F3833" s="2" t="str">
        <f t="array" ref="F3833">_xlfn.XLOOKUP(E3833,Restaurants!A:A,Restaurants!B:B)</f>
        <v>Restaurant 074</v>
      </c>
      <c r="G3833" s="2" t="s">
        <v>1086</v>
      </c>
      <c r="H3833" s="2" t="str">
        <f t="array" ref="H3833">_xlfn.XLOOKUP(G3833,Food_Menu!A:A,Food_Menu!B:B)</f>
        <v>Food Item 0173</v>
      </c>
      <c r="I3833" s="2"/>
      <c r="J3833" s="2" t="s">
        <v>976</v>
      </c>
      <c r="K3833" s="2" t="str">
        <f t="array" ref="K3833">_xlfn.XLOOKUP(J3833,Delivery_Partners!A:A,Delivery_Partners!B:B)</f>
        <v>Delivery Partner 047</v>
      </c>
      <c r="L3833" s="3">
        <v>1</v>
      </c>
      <c r="M3833" s="2" t="s">
        <v>189</v>
      </c>
      <c r="N3833" s="2" t="s">
        <v>74</v>
      </c>
      <c r="O3833" s="2"/>
    </row>
    <row r="3834" hidden="1" customHeight="1" spans="1:19">
      <c r="A3834" s="2" t="s">
        <v>5751</v>
      </c>
      <c r="B3834" s="28">
        <v>45751</v>
      </c>
      <c r="C3834" s="2" t="s">
        <v>2796</v>
      </c>
      <c r="D3834" s="2" t="str">
        <f t="array" ref="D3834">_xlfn.XLOOKUP(C3834,Customers!A:A,Customers!B:B)</f>
        <v>Customer 1175</v>
      </c>
      <c r="E3834" s="2" t="s">
        <v>726</v>
      </c>
      <c r="F3834" s="2" t="str">
        <f t="array" ref="F3834">_xlfn.XLOOKUP(E3834,Restaurants!A:A,Restaurants!B:B)</f>
        <v>Restaurant 082</v>
      </c>
      <c r="G3834" s="2" t="s">
        <v>683</v>
      </c>
      <c r="H3834" s="2" t="str">
        <f t="array" ref="H3834">_xlfn.XLOOKUP(G3834,Food_Menu!A:A,Food_Menu!B:B)</f>
        <v>Food Item 0010</v>
      </c>
      <c r="I3834" s="2"/>
      <c r="J3834" s="2" t="s">
        <v>1120</v>
      </c>
      <c r="K3834" s="2" t="str">
        <f t="array" ref="K3834">_xlfn.XLOOKUP(J3834,Delivery_Partners!A:A,Delivery_Partners!B:B)</f>
        <v>Delivery Partner 061</v>
      </c>
      <c r="L3834" s="3">
        <v>3</v>
      </c>
      <c r="M3834" s="2" t="s">
        <v>101</v>
      </c>
      <c r="N3834" s="2" t="s">
        <v>24</v>
      </c>
      <c r="O3834" s="2"/>
    </row>
    <row r="3835" customHeight="1" spans="1:19">
      <c r="A3835" s="2" t="s">
        <v>5752</v>
      </c>
      <c r="B3835" s="28">
        <v>45912</v>
      </c>
      <c r="C3835" s="2" t="s">
        <v>3736</v>
      </c>
      <c r="D3835" s="2" t="str">
        <f t="array" ref="D3835">_xlfn.XLOOKUP(C3835,Customers!A:A,Customers!B:B)</f>
        <v>Customer 0057</v>
      </c>
      <c r="E3835" s="2" t="s">
        <v>548</v>
      </c>
      <c r="F3835" s="2" t="str">
        <f t="array" ref="F3835">_xlfn.XLOOKUP(E3835,Restaurants!A:A,Restaurants!B:B)</f>
        <v>Restaurant 071</v>
      </c>
      <c r="G3835" s="2" t="s">
        <v>1547</v>
      </c>
      <c r="H3835" s="2" t="str">
        <f t="array" ref="H3835">_xlfn.XLOOKUP(G3835,Food_Menu!A:A,Food_Menu!B:B)</f>
        <v>Food Item 0155</v>
      </c>
      <c r="I3835" s="2">
        <f t="array" ref="I3835">_xlfn.XLOOKUP(G3835,Food_Menu!A:A,Food_Menu!D:D)</f>
        <v>185.15</v>
      </c>
      <c r="J3835" s="2" t="s">
        <v>895</v>
      </c>
      <c r="K3835" s="2" t="str">
        <f t="array" ref="K3835">_xlfn.XLOOKUP(J3835,Delivery_Partners!A:A,Delivery_Partners!B:B)</f>
        <v>Delivery Partner 018</v>
      </c>
      <c r="L3835" s="3">
        <v>3</v>
      </c>
      <c r="M3835" s="2" t="s">
        <v>23</v>
      </c>
      <c r="N3835" s="2" t="s">
        <v>24</v>
      </c>
      <c r="O3835" s="3">
        <v>32</v>
      </c>
      <c r="P3835" s="13">
        <f>I3835*L3835</f>
        <v>555.45</v>
      </c>
      <c r="Q3835" s="13" t="str">
        <f>IF(O3835="","Not Delivered",IF(O3835&lt;=30,"Fast",IF(O3835&lt;=60,"Normal","Slow")))</f>
        <v>Normal</v>
      </c>
      <c r="S3835" s="21"/>
    </row>
    <row r="3836" hidden="1" customHeight="1" spans="1:19">
      <c r="A3836" s="2" t="s">
        <v>5753</v>
      </c>
      <c r="B3836" s="29" t="s">
        <v>2209</v>
      </c>
      <c r="C3836" s="2" t="s">
        <v>4863</v>
      </c>
      <c r="D3836" s="2" t="str">
        <f t="array" ref="D3836">_xlfn.XLOOKUP(C3836,Customers!A:A,Customers!B:B)</f>
        <v>Customer 1010</v>
      </c>
      <c r="E3836" s="2" t="s">
        <v>98</v>
      </c>
      <c r="F3836" s="2" t="str">
        <f t="array" ref="F3836">_xlfn.XLOOKUP(E3836,Restaurants!A:A,Restaurants!B:B)</f>
        <v>Restaurant 012</v>
      </c>
      <c r="G3836" s="2" t="s">
        <v>158</v>
      </c>
      <c r="H3836" s="2" t="str">
        <f t="array" ref="H3836">_xlfn.XLOOKUP(G3836,Food_Menu!A:A,Food_Menu!B:B)</f>
        <v>Food Item 0029</v>
      </c>
      <c r="I3836" s="2"/>
      <c r="J3836" s="2" t="s">
        <v>309</v>
      </c>
      <c r="K3836" s="2" t="str">
        <f t="array" ref="K3836">_xlfn.XLOOKUP(J3836,Delivery_Partners!A:A,Delivery_Partners!B:B)</f>
        <v>Delivery Partner 175</v>
      </c>
      <c r="L3836" s="3">
        <v>2</v>
      </c>
      <c r="M3836" s="2" t="s">
        <v>189</v>
      </c>
      <c r="N3836" s="2" t="s">
        <v>24</v>
      </c>
      <c r="O3836" s="2"/>
    </row>
    <row r="3837" customHeight="1" spans="1:19">
      <c r="A3837" s="2" t="s">
        <v>5754</v>
      </c>
      <c r="B3837" s="29" t="s">
        <v>3459</v>
      </c>
      <c r="C3837" s="2" t="s">
        <v>484</v>
      </c>
      <c r="D3837" s="2" t="str">
        <f t="array" ref="D3837">_xlfn.XLOOKUP(C3837,Customers!A:A,Customers!B:B)</f>
        <v>Customer 0467</v>
      </c>
      <c r="E3837" s="2" t="s">
        <v>908</v>
      </c>
      <c r="F3837" s="2" t="str">
        <f t="array" ref="F3837">_xlfn.XLOOKUP(E3837,Restaurants!A:A,Restaurants!B:B)</f>
        <v>Restaurant 050</v>
      </c>
      <c r="G3837" s="2" t="s">
        <v>1785</v>
      </c>
      <c r="H3837" s="2" t="str">
        <f t="array" ref="H3837">_xlfn.XLOOKUP(G3837,Food_Menu!A:A,Food_Menu!B:B)</f>
        <v>Food Item 0124</v>
      </c>
      <c r="I3837" s="2">
        <f t="array" ref="I3837">_xlfn.XLOOKUP(G3837,Food_Menu!A:A,Food_Menu!D:D)</f>
        <v>195.8</v>
      </c>
      <c r="J3837" s="2" t="s">
        <v>1286</v>
      </c>
      <c r="K3837" s="2" t="str">
        <f t="array" ref="K3837">_xlfn.XLOOKUP(J3837,Delivery_Partners!A:A,Delivery_Partners!B:B)</f>
        <v>Delivery Partner 060</v>
      </c>
      <c r="L3837" s="3">
        <v>1</v>
      </c>
      <c r="M3837" s="2" t="s">
        <v>23</v>
      </c>
      <c r="N3837" s="2" t="s">
        <v>55</v>
      </c>
      <c r="O3837" s="3">
        <v>43</v>
      </c>
      <c r="P3837" s="13">
        <f>I3837*L3837</f>
        <v>195.8</v>
      </c>
      <c r="Q3837" s="13" t="str">
        <f>IF(O3837="","Not Delivered",IF(O3837&lt;=30,"Fast",IF(O3837&lt;=60,"Normal","Slow")))</f>
        <v>Normal</v>
      </c>
      <c r="S3837" s="21"/>
    </row>
    <row r="3838" hidden="1" customHeight="1" spans="1:19">
      <c r="A3838" s="2" t="s">
        <v>5755</v>
      </c>
      <c r="B3838" s="28">
        <v>45935</v>
      </c>
      <c r="C3838" s="2" t="s">
        <v>259</v>
      </c>
      <c r="D3838" s="2" t="str">
        <f t="array" ref="D3838">_xlfn.XLOOKUP(C3838,Customers!A:A,Customers!B:B)</f>
        <v>Customer 0970</v>
      </c>
      <c r="E3838" s="2" t="s">
        <v>33</v>
      </c>
      <c r="F3838" s="2" t="str">
        <f t="array" ref="F3838">_xlfn.XLOOKUP(E3838,Restaurants!A:A,Restaurants!B:B)</f>
        <v>Restaurant 035</v>
      </c>
      <c r="G3838" s="2" t="s">
        <v>872</v>
      </c>
      <c r="H3838" s="2" t="str">
        <f t="array" ref="H3838">_xlfn.XLOOKUP(G3838,Food_Menu!A:A,Food_Menu!B:B)</f>
        <v>Food Item 0156</v>
      </c>
      <c r="I3838" s="2"/>
      <c r="J3838" s="2" t="s">
        <v>1160</v>
      </c>
      <c r="K3838" s="2" t="str">
        <f t="array" ref="K3838">_xlfn.XLOOKUP(J3838,Delivery_Partners!A:A,Delivery_Partners!B:B)</f>
        <v>Delivery Partner 145</v>
      </c>
      <c r="L3838" s="3">
        <v>1</v>
      </c>
      <c r="M3838" s="2" t="s">
        <v>101</v>
      </c>
      <c r="N3838" s="2" t="s">
        <v>74</v>
      </c>
      <c r="O3838" s="2"/>
    </row>
    <row r="3839" customHeight="1" spans="1:19">
      <c r="A3839" s="2" t="s">
        <v>5756</v>
      </c>
      <c r="B3839" s="29" t="s">
        <v>1162</v>
      </c>
      <c r="C3839" s="2" t="s">
        <v>1385</v>
      </c>
      <c r="D3839" s="2" t="str">
        <f t="array" ref="D3839">_xlfn.XLOOKUP(C3839,Customers!A:A,Customers!B:B)</f>
        <v>Customer 0046</v>
      </c>
      <c r="E3839" s="2" t="s">
        <v>350</v>
      </c>
      <c r="F3839" s="2" t="str">
        <f t="array" ref="F3839">_xlfn.XLOOKUP(E3839,Restaurants!A:A,Restaurants!B:B)</f>
        <v>Restaurant 001</v>
      </c>
      <c r="G3839" s="2" t="s">
        <v>246</v>
      </c>
      <c r="H3839" s="2" t="str">
        <f t="array" ref="H3839">_xlfn.XLOOKUP(G3839,Food_Menu!A:A,Food_Menu!B:B)</f>
        <v>Food Item 0204</v>
      </c>
      <c r="I3839" s="2">
        <f t="array" ref="I3839">_xlfn.XLOOKUP(G3839,Food_Menu!A:A,Food_Menu!D:D)</f>
        <v>410.12</v>
      </c>
      <c r="J3839" s="2" t="s">
        <v>534</v>
      </c>
      <c r="K3839" s="2" t="str">
        <f t="array" ref="K3839">_xlfn.XLOOKUP(J3839,Delivery_Partners!A:A,Delivery_Partners!B:B)</f>
        <v>Delivery Partner 169</v>
      </c>
      <c r="L3839" s="3">
        <v>1</v>
      </c>
      <c r="M3839" s="2" t="s">
        <v>23</v>
      </c>
      <c r="N3839" s="2" t="s">
        <v>24</v>
      </c>
      <c r="O3839" s="3">
        <v>45</v>
      </c>
      <c r="P3839" s="13">
        <f t="shared" ref="P3839:P3843" si="810">I3839*L3839</f>
        <v>410.12</v>
      </c>
      <c r="Q3839" s="13" t="str">
        <f t="shared" ref="Q3839:Q3843" si="811">IF(O3839="","Not Delivered",IF(O3839&lt;=30,"Fast",IF(O3839&lt;=60,"Normal","Slow")))</f>
        <v>Normal</v>
      </c>
      <c r="S3839" s="21"/>
    </row>
    <row r="3840" customHeight="1" spans="1:19">
      <c r="A3840" s="2" t="s">
        <v>5757</v>
      </c>
      <c r="B3840" s="29" t="s">
        <v>284</v>
      </c>
      <c r="C3840" s="2" t="s">
        <v>3442</v>
      </c>
      <c r="D3840" s="2" t="str">
        <f t="array" ref="D3840">_xlfn.XLOOKUP(C3840,Customers!A:A,Customers!B:B)</f>
        <v>Customer 0752</v>
      </c>
      <c r="E3840" s="2" t="s">
        <v>506</v>
      </c>
      <c r="F3840" s="2" t="str">
        <f t="array" ref="F3840">_xlfn.XLOOKUP(E3840,Restaurants!A:A,Restaurants!B:B)</f>
        <v>Restaurant 005</v>
      </c>
      <c r="G3840" s="2" t="s">
        <v>21</v>
      </c>
      <c r="H3840" s="2" t="str">
        <f t="array" ref="H3840">_xlfn.XLOOKUP(G3840,Food_Menu!A:A,Food_Menu!B:B)</f>
        <v>Food Item 0016</v>
      </c>
      <c r="I3840" s="2">
        <f t="array" ref="I3840">_xlfn.XLOOKUP(G3840,Food_Menu!A:A,Food_Menu!D:D)</f>
        <v>348.44</v>
      </c>
      <c r="J3840" s="2" t="s">
        <v>993</v>
      </c>
      <c r="K3840" s="2" t="str">
        <f t="array" ref="K3840">_xlfn.XLOOKUP(J3840,Delivery_Partners!A:A,Delivery_Partners!B:B)</f>
        <v>Delivery Partner 086</v>
      </c>
      <c r="L3840" s="3">
        <v>1</v>
      </c>
      <c r="M3840" s="2" t="s">
        <v>23</v>
      </c>
      <c r="N3840" s="2" t="s">
        <v>42</v>
      </c>
      <c r="O3840" s="3">
        <v>48</v>
      </c>
      <c r="P3840" s="13">
        <f t="shared" si="810"/>
        <v>348.44</v>
      </c>
      <c r="Q3840" s="13" t="str">
        <f t="shared" si="811"/>
        <v>Normal</v>
      </c>
      <c r="S3840" s="21"/>
    </row>
    <row r="3841" customHeight="1" spans="1:19">
      <c r="A3841" s="2" t="s">
        <v>5758</v>
      </c>
      <c r="B3841" s="29" t="s">
        <v>817</v>
      </c>
      <c r="C3841" s="2" t="s">
        <v>4195</v>
      </c>
      <c r="D3841" s="2" t="str">
        <f t="array" ref="D3841">_xlfn.XLOOKUP(C3841,Customers!A:A,Customers!B:B)</f>
        <v>Customer 1117</v>
      </c>
      <c r="E3841" s="2" t="s">
        <v>143</v>
      </c>
      <c r="F3841" s="2" t="str">
        <f t="array" ref="F3841">_xlfn.XLOOKUP(E3841,Restaurants!A:A,Restaurants!B:B)</f>
        <v>Restaurant 054</v>
      </c>
      <c r="G3841" s="2" t="s">
        <v>1833</v>
      </c>
      <c r="H3841" s="2" t="str">
        <f t="array" ref="H3841">_xlfn.XLOOKUP(G3841,Food_Menu!A:A,Food_Menu!B:B)</f>
        <v>Food Item 0064</v>
      </c>
      <c r="I3841" s="2">
        <f t="array" ref="I3841">_xlfn.XLOOKUP(G3841,Food_Menu!A:A,Food_Menu!D:D)</f>
        <v>129.48</v>
      </c>
      <c r="J3841" s="2" t="s">
        <v>693</v>
      </c>
      <c r="K3841" s="2" t="str">
        <f t="array" ref="K3841">_xlfn.XLOOKUP(J3841,Delivery_Partners!A:A,Delivery_Partners!B:B)</f>
        <v>Delivery Partner 125</v>
      </c>
      <c r="L3841" s="3">
        <v>1</v>
      </c>
      <c r="M3841" s="2" t="s">
        <v>23</v>
      </c>
      <c r="N3841" s="2" t="s">
        <v>42</v>
      </c>
      <c r="O3841" s="3">
        <v>42</v>
      </c>
      <c r="P3841" s="13">
        <f t="shared" si="810"/>
        <v>129.48</v>
      </c>
      <c r="Q3841" s="13" t="str">
        <f t="shared" si="811"/>
        <v>Normal</v>
      </c>
      <c r="S3841" s="21"/>
    </row>
    <row r="3842" customHeight="1" spans="1:19">
      <c r="A3842" s="2" t="s">
        <v>5759</v>
      </c>
      <c r="B3842" s="28">
        <v>45780</v>
      </c>
      <c r="C3842" s="2" t="s">
        <v>2041</v>
      </c>
      <c r="D3842" s="2" t="str">
        <f t="array" ref="D3842">_xlfn.XLOOKUP(C3842,Customers!A:A,Customers!B:B)</f>
        <v>Customer 0047</v>
      </c>
      <c r="E3842" s="2" t="s">
        <v>71</v>
      </c>
      <c r="F3842" s="2" t="str">
        <f t="array" ref="F3842">_xlfn.XLOOKUP(E3842,Restaurants!A:A,Restaurants!B:B)</f>
        <v>Restaurant 013</v>
      </c>
      <c r="G3842" s="2" t="s">
        <v>1382</v>
      </c>
      <c r="H3842" s="2" t="str">
        <f t="array" ref="H3842">_xlfn.XLOOKUP(G3842,Food_Menu!A:A,Food_Menu!B:B)</f>
        <v>Food Item 0152</v>
      </c>
      <c r="I3842" s="2">
        <f t="array" ref="I3842">_xlfn.XLOOKUP(G3842,Food_Menu!A:A,Food_Menu!D:D)</f>
        <v>177.47</v>
      </c>
      <c r="J3842" s="2" t="s">
        <v>993</v>
      </c>
      <c r="K3842" s="2" t="str">
        <f t="array" ref="K3842">_xlfn.XLOOKUP(J3842,Delivery_Partners!A:A,Delivery_Partners!B:B)</f>
        <v>Delivery Partner 086</v>
      </c>
      <c r="L3842" s="3">
        <v>1</v>
      </c>
      <c r="M3842" s="2" t="s">
        <v>23</v>
      </c>
      <c r="N3842" s="2" t="s">
        <v>55</v>
      </c>
      <c r="O3842" s="3">
        <v>32</v>
      </c>
      <c r="P3842" s="13">
        <f t="shared" si="810"/>
        <v>177.47</v>
      </c>
      <c r="Q3842" s="13" t="str">
        <f t="shared" si="811"/>
        <v>Normal</v>
      </c>
      <c r="S3842" s="21"/>
    </row>
    <row r="3843" customHeight="1" spans="1:19">
      <c r="A3843" s="2" t="s">
        <v>5760</v>
      </c>
      <c r="B3843" s="28">
        <v>45668</v>
      </c>
      <c r="C3843" s="2" t="s">
        <v>825</v>
      </c>
      <c r="D3843" s="2" t="str">
        <f t="array" ref="D3843">_xlfn.XLOOKUP(C3843,Customers!A:A,Customers!B:B)</f>
        <v>Customer 0949</v>
      </c>
      <c r="E3843" s="2" t="s">
        <v>552</v>
      </c>
      <c r="F3843" s="2" t="str">
        <f t="array" ref="F3843">_xlfn.XLOOKUP(E3843,Restaurants!A:A,Restaurants!B:B)</f>
        <v>Restaurant 089</v>
      </c>
      <c r="G3843" s="2" t="s">
        <v>359</v>
      </c>
      <c r="H3843" s="2" t="str">
        <f t="array" ref="H3843">_xlfn.XLOOKUP(G3843,Food_Menu!A:A,Food_Menu!B:B)</f>
        <v>Food Item 0058</v>
      </c>
      <c r="I3843" s="2">
        <f t="array" ref="I3843">_xlfn.XLOOKUP(G3843,Food_Menu!A:A,Food_Menu!D:D)</f>
        <v>356</v>
      </c>
      <c r="J3843" s="2" t="s">
        <v>567</v>
      </c>
      <c r="K3843" s="2" t="str">
        <f t="array" ref="K3843">_xlfn.XLOOKUP(J3843,Delivery_Partners!A:A,Delivery_Partners!B:B)</f>
        <v>Delivery Partner 104</v>
      </c>
      <c r="L3843" s="3">
        <v>1</v>
      </c>
      <c r="M3843" s="2" t="s">
        <v>23</v>
      </c>
      <c r="N3843" s="2" t="s">
        <v>55</v>
      </c>
      <c r="O3843" s="3">
        <v>18</v>
      </c>
      <c r="P3843" s="13">
        <f t="shared" si="810"/>
        <v>356</v>
      </c>
      <c r="Q3843" s="13" t="str">
        <f t="shared" si="811"/>
        <v>Fast</v>
      </c>
      <c r="S3843" s="21"/>
    </row>
    <row r="3844" hidden="1" customHeight="1" spans="1:19">
      <c r="A3844" s="2" t="s">
        <v>5761</v>
      </c>
      <c r="B3844" s="28">
        <v>45903</v>
      </c>
      <c r="C3844" s="2" t="s">
        <v>575</v>
      </c>
      <c r="D3844" s="2" t="str">
        <f t="array" ref="D3844">_xlfn.XLOOKUP(C3844,Customers!A:A,Customers!B:B)</f>
        <v>Customer 0138</v>
      </c>
      <c r="E3844" s="2" t="s">
        <v>335</v>
      </c>
      <c r="F3844" s="2" t="str">
        <f t="array" ref="F3844">_xlfn.XLOOKUP(E3844,Restaurants!A:A,Restaurants!B:B)</f>
        <v>Restaurant 007</v>
      </c>
      <c r="G3844" s="2" t="s">
        <v>282</v>
      </c>
      <c r="H3844" s="2" t="str">
        <f t="array" ref="H3844">_xlfn.XLOOKUP(G3844,Food_Menu!A:A,Food_Menu!B:B)</f>
        <v>Food Item 0157</v>
      </c>
      <c r="I3844" s="2"/>
      <c r="J3844" s="2" t="s">
        <v>173</v>
      </c>
      <c r="K3844" s="2" t="str">
        <f t="array" ref="K3844">_xlfn.XLOOKUP(J3844,Delivery_Partners!A:A,Delivery_Partners!B:B)</f>
        <v>Delivery Partner 045</v>
      </c>
      <c r="L3844" s="3">
        <v>2</v>
      </c>
      <c r="M3844" s="2" t="s">
        <v>101</v>
      </c>
      <c r="N3844" s="2" t="s">
        <v>55</v>
      </c>
      <c r="O3844" s="2"/>
    </row>
    <row r="3845" customHeight="1" spans="1:19">
      <c r="A3845" s="2" t="s">
        <v>5762</v>
      </c>
      <c r="B3845" s="29" t="s">
        <v>2528</v>
      </c>
      <c r="C3845" s="2" t="s">
        <v>4371</v>
      </c>
      <c r="D3845" s="2" t="str">
        <f t="array" ref="D3845">_xlfn.XLOOKUP(C3845,Customers!A:A,Customers!B:B)</f>
        <v>Customer 1179</v>
      </c>
      <c r="E3845" s="2" t="s">
        <v>230</v>
      </c>
      <c r="F3845" s="2" t="str">
        <f t="array" ref="F3845">_xlfn.XLOOKUP(E3845,Restaurants!A:A,Restaurants!B:B)</f>
        <v>Restaurant 029</v>
      </c>
      <c r="G3845" s="2" t="s">
        <v>1498</v>
      </c>
      <c r="H3845" s="2" t="str">
        <f t="array" ref="H3845">_xlfn.XLOOKUP(G3845,Food_Menu!A:A,Food_Menu!B:B)</f>
        <v>Food Item 0041</v>
      </c>
      <c r="I3845" s="2">
        <f t="array" ref="I3845">_xlfn.XLOOKUP(G3845,Food_Menu!A:A,Food_Menu!D:D)</f>
        <v>514.31</v>
      </c>
      <c r="J3845" s="2" t="s">
        <v>241</v>
      </c>
      <c r="K3845" s="2" t="str">
        <f t="array" ref="K3845">_xlfn.XLOOKUP(J3845,Delivery_Partners!A:A,Delivery_Partners!B:B)</f>
        <v>Delivery Partner 152</v>
      </c>
      <c r="L3845" s="3">
        <v>1</v>
      </c>
      <c r="M3845" s="2" t="s">
        <v>23</v>
      </c>
      <c r="N3845" s="2" t="s">
        <v>24</v>
      </c>
      <c r="O3845" s="3">
        <v>27</v>
      </c>
      <c r="P3845" s="13">
        <f t="shared" ref="P3845:P3852" si="812">I3845*L3845</f>
        <v>514.31</v>
      </c>
      <c r="Q3845" s="13" t="str">
        <f t="shared" ref="Q3845:Q3852" si="813">IF(O3845="","Not Delivered",IF(O3845&lt;=30,"Fast",IF(O3845&lt;=60,"Normal","Slow")))</f>
        <v>Fast</v>
      </c>
      <c r="S3845" s="21"/>
    </row>
    <row r="3846" customHeight="1" spans="1:19">
      <c r="A3846" s="2" t="s">
        <v>5763</v>
      </c>
      <c r="B3846" s="29" t="s">
        <v>1841</v>
      </c>
      <c r="C3846" s="2" t="s">
        <v>1793</v>
      </c>
      <c r="D3846" s="2" t="str">
        <f t="array" ref="D3846">_xlfn.XLOOKUP(C3846,Customers!A:A,Customers!B:B)</f>
        <v>Customer 0894</v>
      </c>
      <c r="E3846" s="2" t="s">
        <v>372</v>
      </c>
      <c r="F3846" s="2" t="str">
        <f t="array" ref="F3846">_xlfn.XLOOKUP(E3846,Restaurants!A:A,Restaurants!B:B)</f>
        <v>Restaurant 119</v>
      </c>
      <c r="G3846" s="2" t="s">
        <v>1336</v>
      </c>
      <c r="H3846" s="2" t="str">
        <f t="array" ref="H3846">_xlfn.XLOOKUP(G3846,Food_Menu!A:A,Food_Menu!B:B)</f>
        <v>Food Item 0036</v>
      </c>
      <c r="I3846" s="2">
        <f t="array" ref="I3846">_xlfn.XLOOKUP(G3846,Food_Menu!A:A,Food_Menu!D:D)</f>
        <v>542.95</v>
      </c>
      <c r="J3846" s="2" t="s">
        <v>427</v>
      </c>
      <c r="K3846" s="2" t="str">
        <f t="array" ref="K3846">_xlfn.XLOOKUP(J3846,Delivery_Partners!A:A,Delivery_Partners!B:B)</f>
        <v>Delivery Partner 023</v>
      </c>
      <c r="L3846" s="3">
        <v>1</v>
      </c>
      <c r="M3846" s="2" t="s">
        <v>23</v>
      </c>
      <c r="N3846" s="2" t="s">
        <v>24</v>
      </c>
      <c r="O3846" s="3">
        <v>26</v>
      </c>
      <c r="P3846" s="13">
        <f t="shared" si="812"/>
        <v>542.95</v>
      </c>
      <c r="Q3846" s="13" t="str">
        <f t="shared" si="813"/>
        <v>Fast</v>
      </c>
      <c r="S3846" s="21"/>
    </row>
    <row r="3847" customHeight="1" spans="1:19">
      <c r="A3847" s="2" t="s">
        <v>5764</v>
      </c>
      <c r="B3847" s="28">
        <v>45814</v>
      </c>
      <c r="C3847" s="2" t="s">
        <v>5765</v>
      </c>
      <c r="D3847" s="2" t="str">
        <f t="array" ref="D3847">_xlfn.XLOOKUP(C3847,Customers!A:A,Customers!B:B)</f>
        <v>Customer 1093</v>
      </c>
      <c r="E3847" s="2" t="s">
        <v>116</v>
      </c>
      <c r="F3847" s="2" t="str">
        <f t="array" ref="F3847">_xlfn.XLOOKUP(E3847,Restaurants!A:A,Restaurants!B:B)</f>
        <v>Restaurant 086</v>
      </c>
      <c r="G3847" s="2" t="s">
        <v>331</v>
      </c>
      <c r="H3847" s="2" t="str">
        <f t="array" ref="H3847">_xlfn.XLOOKUP(G3847,Food_Menu!A:A,Food_Menu!B:B)</f>
        <v>Food Item 0120</v>
      </c>
      <c r="I3847" s="2">
        <f t="array" ref="I3847">_xlfn.XLOOKUP(G3847,Food_Menu!A:A,Food_Menu!D:D)</f>
        <v>569.73</v>
      </c>
      <c r="J3847" s="2" t="s">
        <v>48</v>
      </c>
      <c r="K3847" s="2" t="str">
        <f t="array" ref="K3847">_xlfn.XLOOKUP(J3847,Delivery_Partners!A:A,Delivery_Partners!B:B)</f>
        <v>Delivery Partner 119</v>
      </c>
      <c r="L3847" s="3">
        <v>1</v>
      </c>
      <c r="M3847" s="2" t="s">
        <v>23</v>
      </c>
      <c r="N3847" s="2" t="s">
        <v>24</v>
      </c>
      <c r="O3847" s="3">
        <v>32</v>
      </c>
      <c r="P3847" s="13">
        <f t="shared" si="812"/>
        <v>569.73</v>
      </c>
      <c r="Q3847" s="13" t="str">
        <f t="shared" si="813"/>
        <v>Normal</v>
      </c>
      <c r="S3847" s="21"/>
    </row>
    <row r="3848" customHeight="1" spans="1:19">
      <c r="A3848" s="2" t="s">
        <v>5766</v>
      </c>
      <c r="B3848" s="29" t="s">
        <v>306</v>
      </c>
      <c r="C3848" s="2" t="s">
        <v>1203</v>
      </c>
      <c r="D3848" s="2" t="str">
        <f t="array" ref="D3848">_xlfn.XLOOKUP(C3848,Customers!A:A,Customers!B:B)</f>
        <v>Customer 1078</v>
      </c>
      <c r="E3848" s="2" t="s">
        <v>468</v>
      </c>
      <c r="F3848" s="2" t="str">
        <f t="array" ref="F3848">_xlfn.XLOOKUP(E3848,Restaurants!A:A,Restaurants!B:B)</f>
        <v>Restaurant 067</v>
      </c>
      <c r="G3848" s="2" t="s">
        <v>1382</v>
      </c>
      <c r="H3848" s="2" t="str">
        <f t="array" ref="H3848">_xlfn.XLOOKUP(G3848,Food_Menu!A:A,Food_Menu!B:B)</f>
        <v>Food Item 0152</v>
      </c>
      <c r="I3848" s="2">
        <f t="array" ref="I3848">_xlfn.XLOOKUP(G3848,Food_Menu!A:A,Food_Menu!D:D)</f>
        <v>177.47</v>
      </c>
      <c r="J3848" s="2" t="s">
        <v>267</v>
      </c>
      <c r="K3848" s="2" t="str">
        <f t="array" ref="K3848">_xlfn.XLOOKUP(J3848,Delivery_Partners!A:A,Delivery_Partners!B:B)</f>
        <v>Delivery Partner 166</v>
      </c>
      <c r="L3848" s="3">
        <v>2</v>
      </c>
      <c r="M3848" s="2" t="s">
        <v>23</v>
      </c>
      <c r="N3848" s="2" t="s">
        <v>24</v>
      </c>
      <c r="O3848" s="3">
        <v>41</v>
      </c>
      <c r="P3848" s="13">
        <f t="shared" si="812"/>
        <v>354.94</v>
      </c>
      <c r="Q3848" s="13" t="str">
        <f t="shared" si="813"/>
        <v>Normal</v>
      </c>
      <c r="S3848" s="21"/>
    </row>
    <row r="3849" customHeight="1" spans="1:19">
      <c r="A3849" s="2" t="s">
        <v>5767</v>
      </c>
      <c r="B3849" s="28">
        <v>45966</v>
      </c>
      <c r="C3849" s="2" t="s">
        <v>1015</v>
      </c>
      <c r="D3849" s="2" t="str">
        <f t="array" ref="D3849">_xlfn.XLOOKUP(C3849,Customers!A:A,Customers!B:B)</f>
        <v>Customer 0379</v>
      </c>
      <c r="E3849" s="2" t="s">
        <v>302</v>
      </c>
      <c r="F3849" s="2" t="str">
        <f t="array" ref="F3849">_xlfn.XLOOKUP(E3849,Restaurants!A:A,Restaurants!B:B)</f>
        <v>Restaurant 002</v>
      </c>
      <c r="G3849" s="2" t="s">
        <v>998</v>
      </c>
      <c r="H3849" s="2" t="str">
        <f t="array" ref="H3849">_xlfn.XLOOKUP(G3849,Food_Menu!A:A,Food_Menu!B:B)</f>
        <v>Food Item 0046</v>
      </c>
      <c r="I3849" s="2">
        <f t="array" ref="I3849">_xlfn.XLOOKUP(G3849,Food_Menu!A:A,Food_Menu!D:D)</f>
        <v>300.6</v>
      </c>
      <c r="J3849" s="2" t="s">
        <v>811</v>
      </c>
      <c r="K3849" s="2" t="str">
        <f t="array" ref="K3849">_xlfn.XLOOKUP(J3849,Delivery_Partners!A:A,Delivery_Partners!B:B)</f>
        <v>Delivery Partner 147</v>
      </c>
      <c r="L3849" s="3">
        <v>2</v>
      </c>
      <c r="M3849" s="2" t="s">
        <v>23</v>
      </c>
      <c r="N3849" s="2" t="s">
        <v>55</v>
      </c>
      <c r="O3849" s="3">
        <v>28</v>
      </c>
      <c r="P3849" s="13">
        <f t="shared" si="812"/>
        <v>601.2</v>
      </c>
      <c r="Q3849" s="13" t="str">
        <f t="shared" si="813"/>
        <v>Fast</v>
      </c>
      <c r="S3849" s="21"/>
    </row>
    <row r="3850" customHeight="1" spans="1:19">
      <c r="A3850" s="2" t="s">
        <v>5768</v>
      </c>
      <c r="B3850" s="29" t="s">
        <v>2406</v>
      </c>
      <c r="C3850" s="2" t="s">
        <v>420</v>
      </c>
      <c r="D3850" s="2" t="str">
        <f t="array" ref="D3850">_xlfn.XLOOKUP(C3850,Customers!A:A,Customers!B:B)</f>
        <v>Customer 0500</v>
      </c>
      <c r="E3850" s="2" t="s">
        <v>747</v>
      </c>
      <c r="F3850" s="2" t="str">
        <f t="array" ref="F3850">_xlfn.XLOOKUP(E3850,Restaurants!A:A,Restaurants!B:B)</f>
        <v>Restaurant 006</v>
      </c>
      <c r="G3850" s="2" t="s">
        <v>2114</v>
      </c>
      <c r="H3850" s="2" t="str">
        <f t="array" ref="H3850">_xlfn.XLOOKUP(G3850,Food_Menu!A:A,Food_Menu!B:B)</f>
        <v>Food Item 0193</v>
      </c>
      <c r="I3850" s="2">
        <f t="array" ref="I3850">_xlfn.XLOOKUP(G3850,Food_Menu!A:A,Food_Menu!D:D)</f>
        <v>565.09</v>
      </c>
      <c r="J3850" s="2" t="s">
        <v>1325</v>
      </c>
      <c r="K3850" s="2" t="str">
        <f t="array" ref="K3850">_xlfn.XLOOKUP(J3850,Delivery_Partners!A:A,Delivery_Partners!B:B)</f>
        <v>Delivery Partner 137</v>
      </c>
      <c r="L3850" s="3">
        <v>1</v>
      </c>
      <c r="M3850" s="2" t="s">
        <v>23</v>
      </c>
      <c r="N3850" s="2" t="s">
        <v>42</v>
      </c>
      <c r="O3850" s="3">
        <v>19</v>
      </c>
      <c r="P3850" s="13">
        <f t="shared" si="812"/>
        <v>565.09</v>
      </c>
      <c r="Q3850" s="13" t="str">
        <f t="shared" si="813"/>
        <v>Fast</v>
      </c>
      <c r="S3850" s="21"/>
    </row>
    <row r="3851" customHeight="1" spans="1:19">
      <c r="A3851" s="2" t="s">
        <v>5769</v>
      </c>
      <c r="B3851" s="29" t="s">
        <v>1612</v>
      </c>
      <c r="C3851" s="2" t="s">
        <v>4135</v>
      </c>
      <c r="D3851" s="2" t="str">
        <f t="array" ref="D3851">_xlfn.XLOOKUP(C3851,Customers!A:A,Customers!B:B)</f>
        <v>Customer 0830</v>
      </c>
      <c r="E3851" s="2" t="s">
        <v>1209</v>
      </c>
      <c r="F3851" s="2" t="str">
        <f t="array" ref="F3851">_xlfn.XLOOKUP(E3851,Restaurants!A:A,Restaurants!B:B)</f>
        <v>Restaurant 109</v>
      </c>
      <c r="G3851" s="2" t="s">
        <v>1152</v>
      </c>
      <c r="H3851" s="2" t="str">
        <f t="array" ref="H3851">_xlfn.XLOOKUP(G3851,Food_Menu!A:A,Food_Menu!B:B)</f>
        <v>Food Item 0192</v>
      </c>
      <c r="I3851" s="2">
        <f t="array" ref="I3851">_xlfn.XLOOKUP(G3851,Food_Menu!A:A,Food_Menu!D:D)</f>
        <v>373.52</v>
      </c>
      <c r="J3851" s="2" t="s">
        <v>48</v>
      </c>
      <c r="K3851" s="2" t="str">
        <f t="array" ref="K3851">_xlfn.XLOOKUP(J3851,Delivery_Partners!A:A,Delivery_Partners!B:B)</f>
        <v>Delivery Partner 119</v>
      </c>
      <c r="L3851" s="3">
        <v>3</v>
      </c>
      <c r="M3851" s="2" t="s">
        <v>23</v>
      </c>
      <c r="N3851" s="2" t="s">
        <v>24</v>
      </c>
      <c r="O3851" s="3">
        <v>23</v>
      </c>
      <c r="P3851" s="13">
        <f t="shared" si="812"/>
        <v>1120.56</v>
      </c>
      <c r="Q3851" s="13" t="str">
        <f t="shared" si="813"/>
        <v>Fast</v>
      </c>
      <c r="S3851" s="21"/>
    </row>
    <row r="3852" customHeight="1" spans="1:19">
      <c r="A3852" s="2" t="s">
        <v>5770</v>
      </c>
      <c r="B3852" s="29" t="s">
        <v>1893</v>
      </c>
      <c r="C3852" s="2" t="s">
        <v>1141</v>
      </c>
      <c r="D3852" s="2" t="str">
        <f t="array" ref="D3852">_xlfn.XLOOKUP(C3852,Customers!A:A,Customers!B:B)</f>
        <v>Customer 0210</v>
      </c>
      <c r="E3852" s="2" t="s">
        <v>655</v>
      </c>
      <c r="F3852" s="2" t="str">
        <f t="array" ref="F3852">_xlfn.XLOOKUP(E3852,Restaurants!A:A,Restaurants!B:B)</f>
        <v>Restaurant 096</v>
      </c>
      <c r="G3852" s="2" t="s">
        <v>1554</v>
      </c>
      <c r="H3852" s="2" t="str">
        <f t="array" ref="H3852">_xlfn.XLOOKUP(G3852,Food_Menu!A:A,Food_Menu!B:B)</f>
        <v>Food Item 0018</v>
      </c>
      <c r="I3852" s="2">
        <f t="array" ref="I3852">_xlfn.XLOOKUP(G3852,Food_Menu!A:A,Food_Menu!D:D)</f>
        <v>648.66</v>
      </c>
      <c r="J3852" s="2" t="s">
        <v>707</v>
      </c>
      <c r="K3852" s="2" t="str">
        <f t="array" ref="K3852">_xlfn.XLOOKUP(J3852,Delivery_Partners!A:A,Delivery_Partners!B:B)</f>
        <v>Delivery Partner 171</v>
      </c>
      <c r="L3852" s="3">
        <v>2</v>
      </c>
      <c r="M3852" s="2" t="s">
        <v>23</v>
      </c>
      <c r="N3852" s="2" t="s">
        <v>55</v>
      </c>
      <c r="O3852" s="3">
        <v>55</v>
      </c>
      <c r="P3852" s="13">
        <f t="shared" si="812"/>
        <v>1297.32</v>
      </c>
      <c r="Q3852" s="13" t="str">
        <f t="shared" si="813"/>
        <v>Normal</v>
      </c>
      <c r="S3852" s="21"/>
    </row>
    <row r="3853" hidden="1" customHeight="1" spans="1:19">
      <c r="A3853" s="2" t="s">
        <v>5771</v>
      </c>
      <c r="B3853" s="28">
        <v>45700</v>
      </c>
      <c r="C3853" s="2" t="s">
        <v>1078</v>
      </c>
      <c r="D3853" s="2" t="str">
        <f t="array" ref="D3853">_xlfn.XLOOKUP(C3853,Customers!A:A,Customers!B:B)</f>
        <v>Customer 0368</v>
      </c>
      <c r="E3853" s="2" t="s">
        <v>706</v>
      </c>
      <c r="F3853" s="2" t="str">
        <f t="array" ref="F3853">_xlfn.XLOOKUP(E3853,Restaurants!A:A,Restaurants!B:B)</f>
        <v>Restaurant 115</v>
      </c>
      <c r="G3853" s="2" t="s">
        <v>106</v>
      </c>
      <c r="H3853" s="2" t="str">
        <f t="array" ref="H3853">_xlfn.XLOOKUP(G3853,Food_Menu!A:A,Food_Menu!B:B)</f>
        <v>Food Item 0067</v>
      </c>
      <c r="I3853" s="2"/>
      <c r="J3853" s="2" t="s">
        <v>159</v>
      </c>
      <c r="K3853" s="2" t="str">
        <f t="array" ref="K3853">_xlfn.XLOOKUP(J3853,Delivery_Partners!A:A,Delivery_Partners!B:B)</f>
        <v>Delivery Partner 156</v>
      </c>
      <c r="L3853" s="3">
        <v>1</v>
      </c>
      <c r="M3853" s="2" t="s">
        <v>101</v>
      </c>
      <c r="N3853" s="2" t="s">
        <v>24</v>
      </c>
      <c r="O3853" s="2"/>
    </row>
    <row r="3854" customHeight="1" spans="1:19">
      <c r="A3854" s="2" t="s">
        <v>5772</v>
      </c>
      <c r="B3854" s="29" t="s">
        <v>1667</v>
      </c>
      <c r="C3854" s="2" t="s">
        <v>3835</v>
      </c>
      <c r="D3854" s="2" t="str">
        <f t="array" ref="D3854">_xlfn.XLOOKUP(C3854,Customers!A:A,Customers!B:B)</f>
        <v>Customer 0119</v>
      </c>
      <c r="E3854" s="2" t="s">
        <v>182</v>
      </c>
      <c r="F3854" s="2" t="str">
        <f t="array" ref="F3854">_xlfn.XLOOKUP(E3854,Restaurants!A:A,Restaurants!B:B)</f>
        <v>Restaurant 097</v>
      </c>
      <c r="G3854" s="2" t="s">
        <v>670</v>
      </c>
      <c r="H3854" s="2" t="str">
        <f t="array" ref="H3854">_xlfn.XLOOKUP(G3854,Food_Menu!A:A,Food_Menu!B:B)</f>
        <v>Food Item 0123</v>
      </c>
      <c r="I3854" s="2">
        <f t="array" ref="I3854">_xlfn.XLOOKUP(G3854,Food_Menu!A:A,Food_Menu!D:D)</f>
        <v>256.27</v>
      </c>
      <c r="J3854" s="2" t="s">
        <v>2409</v>
      </c>
      <c r="K3854" s="2" t="str">
        <f t="array" ref="K3854">_xlfn.XLOOKUP(J3854,Delivery_Partners!A:A,Delivery_Partners!B:B)</f>
        <v>Delivery Partner 050</v>
      </c>
      <c r="L3854" s="3">
        <v>1</v>
      </c>
      <c r="M3854" s="2" t="s">
        <v>23</v>
      </c>
      <c r="N3854" s="2" t="s">
        <v>24</v>
      </c>
      <c r="O3854" s="3">
        <v>24</v>
      </c>
      <c r="P3854" s="13">
        <f t="shared" ref="P3854:P3857" si="814">I3854*L3854</f>
        <v>256.27</v>
      </c>
      <c r="Q3854" s="13" t="str">
        <f t="shared" ref="Q3854:Q3857" si="815">IF(O3854="","Not Delivered",IF(O3854&lt;=30,"Fast",IF(O3854&lt;=60,"Normal","Slow")))</f>
        <v>Fast</v>
      </c>
      <c r="S3854" s="21"/>
    </row>
    <row r="3855" customHeight="1" spans="1:19">
      <c r="A3855" s="2" t="s">
        <v>5773</v>
      </c>
      <c r="B3855" s="29" t="s">
        <v>1671</v>
      </c>
      <c r="C3855" s="2" t="s">
        <v>437</v>
      </c>
      <c r="D3855" s="2" t="str">
        <f t="array" ref="D3855">_xlfn.XLOOKUP(C3855,Customers!A:A,Customers!B:B)</f>
        <v>Customer 1066</v>
      </c>
      <c r="E3855" s="2" t="s">
        <v>350</v>
      </c>
      <c r="F3855" s="2" t="str">
        <f t="array" ref="F3855">_xlfn.XLOOKUP(E3855,Restaurants!A:A,Restaurants!B:B)</f>
        <v>Restaurant 001</v>
      </c>
      <c r="G3855" s="2" t="s">
        <v>250</v>
      </c>
      <c r="H3855" s="2" t="str">
        <f t="array" ref="H3855">_xlfn.XLOOKUP(G3855,Food_Menu!A:A,Food_Menu!B:B)</f>
        <v>Food Item 0109</v>
      </c>
      <c r="I3855" s="2">
        <f t="array" ref="I3855">_xlfn.XLOOKUP(G3855,Food_Menu!A:A,Food_Menu!D:D)</f>
        <v>538.59</v>
      </c>
      <c r="J3855" s="2" t="s">
        <v>597</v>
      </c>
      <c r="K3855" s="2" t="str">
        <f t="array" ref="K3855">_xlfn.XLOOKUP(J3855,Delivery_Partners!A:A,Delivery_Partners!B:B)</f>
        <v>Delivery Partner 113</v>
      </c>
      <c r="L3855" s="3">
        <v>4</v>
      </c>
      <c r="M3855" s="2" t="s">
        <v>23</v>
      </c>
      <c r="N3855" s="2" t="s">
        <v>24</v>
      </c>
      <c r="O3855" s="3">
        <v>50</v>
      </c>
      <c r="P3855" s="13">
        <f t="shared" si="814"/>
        <v>2154.36</v>
      </c>
      <c r="Q3855" s="13" t="str">
        <f t="shared" si="815"/>
        <v>Normal</v>
      </c>
      <c r="S3855" s="21"/>
    </row>
    <row r="3856" customHeight="1" spans="1:19">
      <c r="A3856" s="2" t="s">
        <v>5774</v>
      </c>
      <c r="B3856" s="29" t="s">
        <v>1544</v>
      </c>
      <c r="C3856" s="2" t="s">
        <v>1832</v>
      </c>
      <c r="D3856" s="2" t="str">
        <f t="array" ref="D3856">_xlfn.XLOOKUP(C3856,Customers!A:A,Customers!B:B)</f>
        <v>Customer 0298</v>
      </c>
      <c r="E3856" s="2" t="s">
        <v>182</v>
      </c>
      <c r="F3856" s="2" t="str">
        <f t="array" ref="F3856">_xlfn.XLOOKUP(E3856,Restaurants!A:A,Restaurants!B:B)</f>
        <v>Restaurant 097</v>
      </c>
      <c r="G3856" s="2" t="s">
        <v>28</v>
      </c>
      <c r="H3856" s="2" t="str">
        <f t="array" ref="H3856">_xlfn.XLOOKUP(G3856,Food_Menu!A:A,Food_Menu!B:B)</f>
        <v>Food Item 0057</v>
      </c>
      <c r="I3856" s="2">
        <f t="array" ref="I3856">_xlfn.XLOOKUP(G3856,Food_Menu!A:A,Food_Menu!D:D)</f>
        <v>302.55</v>
      </c>
      <c r="J3856" s="2" t="s">
        <v>1443</v>
      </c>
      <c r="K3856" s="2" t="str">
        <f t="array" ref="K3856">_xlfn.XLOOKUP(J3856,Delivery_Partners!A:A,Delivery_Partners!B:B)</f>
        <v>Delivery Partner 078</v>
      </c>
      <c r="L3856" s="3">
        <v>1</v>
      </c>
      <c r="M3856" s="2" t="s">
        <v>23</v>
      </c>
      <c r="N3856" s="2" t="s">
        <v>24</v>
      </c>
      <c r="O3856" s="3">
        <v>32</v>
      </c>
      <c r="P3856" s="13">
        <f t="shared" si="814"/>
        <v>302.55</v>
      </c>
      <c r="Q3856" s="13" t="str">
        <f t="shared" si="815"/>
        <v>Normal</v>
      </c>
      <c r="S3856" s="21"/>
    </row>
    <row r="3857" customHeight="1" spans="1:19">
      <c r="A3857" s="2" t="s">
        <v>5775</v>
      </c>
      <c r="B3857" s="28">
        <v>45932</v>
      </c>
      <c r="C3857" s="2" t="s">
        <v>1656</v>
      </c>
      <c r="D3857" s="2" t="str">
        <f t="array" ref="D3857">_xlfn.XLOOKUP(C3857,Customers!A:A,Customers!B:B)</f>
        <v>Customer 0493</v>
      </c>
      <c r="E3857" s="2" t="s">
        <v>1224</v>
      </c>
      <c r="F3857" s="2" t="str">
        <f t="array" ref="F3857">_xlfn.XLOOKUP(E3857,Restaurants!A:A,Restaurants!B:B)</f>
        <v>Restaurant 055</v>
      </c>
      <c r="G3857" s="2" t="s">
        <v>751</v>
      </c>
      <c r="H3857" s="2" t="str">
        <f t="array" ref="H3857">_xlfn.XLOOKUP(G3857,Food_Menu!A:A,Food_Menu!B:B)</f>
        <v>Food Item 0117</v>
      </c>
      <c r="I3857" s="2">
        <f t="array" ref="I3857">_xlfn.XLOOKUP(G3857,Food_Menu!A:A,Food_Menu!D:D)</f>
        <v>279.52</v>
      </c>
      <c r="J3857" s="2" t="s">
        <v>1246</v>
      </c>
      <c r="K3857" s="2" t="str">
        <f t="array" ref="K3857">_xlfn.XLOOKUP(J3857,Delivery_Partners!A:A,Delivery_Partners!B:B)</f>
        <v>Delivery Partner 048</v>
      </c>
      <c r="L3857" s="3">
        <v>1</v>
      </c>
      <c r="M3857" s="2" t="s">
        <v>23</v>
      </c>
      <c r="N3857" s="2" t="s">
        <v>42</v>
      </c>
      <c r="O3857" s="3">
        <v>62</v>
      </c>
      <c r="P3857" s="13">
        <f t="shared" si="814"/>
        <v>279.52</v>
      </c>
      <c r="Q3857" s="13" t="str">
        <f t="shared" si="815"/>
        <v>Slow</v>
      </c>
      <c r="S3857" s="21"/>
    </row>
    <row r="3858" hidden="1" customHeight="1" spans="1:19">
      <c r="A3858" s="2" t="s">
        <v>5776</v>
      </c>
      <c r="B3858" s="29" t="s">
        <v>191</v>
      </c>
      <c r="C3858" s="2" t="s">
        <v>4727</v>
      </c>
      <c r="D3858" s="2" t="str">
        <f t="array" ref="D3858">_xlfn.XLOOKUP(C3858,Customers!A:A,Customers!B:B)</f>
        <v>Customer 0544</v>
      </c>
      <c r="E3858" s="2" t="s">
        <v>1342</v>
      </c>
      <c r="F3858" s="2" t="str">
        <f t="array" ref="F3858">_xlfn.XLOOKUP(E3858,Restaurants!A:A,Restaurants!B:B)</f>
        <v>Restaurant 084</v>
      </c>
      <c r="G3858" s="2" t="s">
        <v>1267</v>
      </c>
      <c r="H3858" s="2" t="str">
        <f t="array" ref="H3858">_xlfn.XLOOKUP(G3858,Food_Menu!A:A,Food_Menu!B:B)</f>
        <v>Food Item 0212</v>
      </c>
      <c r="I3858" s="2"/>
      <c r="J3858" s="2" t="s">
        <v>327</v>
      </c>
      <c r="K3858" s="2" t="str">
        <f t="array" ref="K3858">_xlfn.XLOOKUP(J3858,Delivery_Partners!A:A,Delivery_Partners!B:B)</f>
        <v>Delivery Partner 148</v>
      </c>
      <c r="L3858" s="3">
        <v>1</v>
      </c>
      <c r="M3858" s="2" t="s">
        <v>101</v>
      </c>
      <c r="N3858" s="2" t="s">
        <v>24</v>
      </c>
      <c r="O3858" s="2"/>
    </row>
    <row r="3859" customHeight="1" spans="1:19">
      <c r="A3859" s="2" t="s">
        <v>5777</v>
      </c>
      <c r="B3859" s="29" t="s">
        <v>2192</v>
      </c>
      <c r="C3859" s="2" t="s">
        <v>1157</v>
      </c>
      <c r="D3859" s="2" t="str">
        <f t="array" ref="D3859">_xlfn.XLOOKUP(C3859,Customers!A:A,Customers!B:B)</f>
        <v>Customer 0452</v>
      </c>
      <c r="E3859" s="2" t="s">
        <v>908</v>
      </c>
      <c r="F3859" s="2" t="str">
        <f t="array" ref="F3859">_xlfn.XLOOKUP(E3859,Restaurants!A:A,Restaurants!B:B)</f>
        <v>Restaurant 050</v>
      </c>
      <c r="G3859" s="2" t="s">
        <v>313</v>
      </c>
      <c r="H3859" s="2" t="str">
        <f t="array" ref="H3859">_xlfn.XLOOKUP(G3859,Food_Menu!A:A,Food_Menu!B:B)</f>
        <v>Food Item 0068</v>
      </c>
      <c r="I3859" s="2">
        <f t="array" ref="I3859">_xlfn.XLOOKUP(G3859,Food_Menu!A:A,Food_Menu!D:D)</f>
        <v>583.22</v>
      </c>
      <c r="J3859" s="2" t="s">
        <v>1375</v>
      </c>
      <c r="K3859" s="2" t="str">
        <f t="array" ref="K3859">_xlfn.XLOOKUP(J3859,Delivery_Partners!A:A,Delivery_Partners!B:B)</f>
        <v>Delivery Partner 008</v>
      </c>
      <c r="L3859" s="3">
        <v>1</v>
      </c>
      <c r="M3859" s="2" t="s">
        <v>23</v>
      </c>
      <c r="N3859" s="2" t="s">
        <v>24</v>
      </c>
      <c r="O3859" s="3">
        <v>42</v>
      </c>
      <c r="P3859" s="13">
        <f t="shared" ref="P3859:P3867" si="816">I3859*L3859</f>
        <v>583.22</v>
      </c>
      <c r="Q3859" s="13" t="str">
        <f t="shared" ref="Q3859:Q3867" si="817">IF(O3859="","Not Delivered",IF(O3859&lt;=30,"Fast",IF(O3859&lt;=60,"Normal","Slow")))</f>
        <v>Normal</v>
      </c>
      <c r="S3859" s="21"/>
    </row>
    <row r="3860" customHeight="1" spans="1:19">
      <c r="A3860" s="2" t="s">
        <v>5778</v>
      </c>
      <c r="B3860" s="29" t="s">
        <v>733</v>
      </c>
      <c r="C3860" s="2" t="s">
        <v>1244</v>
      </c>
      <c r="D3860" s="2" t="str">
        <f t="array" ref="D3860">_xlfn.XLOOKUP(C3860,Customers!A:A,Customers!B:B)</f>
        <v>Customer 0934</v>
      </c>
      <c r="E3860" s="2" t="s">
        <v>634</v>
      </c>
      <c r="F3860" s="2" t="str">
        <f t="array" ref="F3860">_xlfn.XLOOKUP(E3860,Restaurants!A:A,Restaurants!B:B)</f>
        <v>Restaurant 087</v>
      </c>
      <c r="G3860" s="2" t="s">
        <v>198</v>
      </c>
      <c r="H3860" s="2" t="str">
        <f t="array" ref="H3860">_xlfn.XLOOKUP(G3860,Food_Menu!A:A,Food_Menu!B:B)</f>
        <v>Food Item 0049</v>
      </c>
      <c r="I3860" s="2">
        <f t="array" ref="I3860">_xlfn.XLOOKUP(G3860,Food_Menu!A:A,Food_Menu!D:D)</f>
        <v>504.81</v>
      </c>
      <c r="J3860" s="2" t="s">
        <v>741</v>
      </c>
      <c r="K3860" s="2" t="str">
        <f t="array" ref="K3860">_xlfn.XLOOKUP(J3860,Delivery_Partners!A:A,Delivery_Partners!B:B)</f>
        <v>Delivery Partner 024</v>
      </c>
      <c r="L3860" s="3">
        <v>2</v>
      </c>
      <c r="M3860" s="2" t="s">
        <v>23</v>
      </c>
      <c r="N3860" s="2" t="s">
        <v>24</v>
      </c>
      <c r="O3860" s="3">
        <v>45</v>
      </c>
      <c r="P3860" s="13">
        <f t="shared" si="816"/>
        <v>1009.62</v>
      </c>
      <c r="Q3860" s="13" t="str">
        <f t="shared" si="817"/>
        <v>Normal</v>
      </c>
      <c r="S3860" s="21"/>
    </row>
    <row r="3861" customHeight="1" spans="1:19">
      <c r="A3861" s="2" t="s">
        <v>5779</v>
      </c>
      <c r="B3861" s="29" t="s">
        <v>1327</v>
      </c>
      <c r="C3861" s="2" t="s">
        <v>5780</v>
      </c>
      <c r="D3861" s="2" t="str">
        <f t="array" ref="D3861">_xlfn.XLOOKUP(C3861,Customers!A:A,Customers!B:B)</f>
        <v>Customer 1097</v>
      </c>
      <c r="E3861" s="2" t="s">
        <v>917</v>
      </c>
      <c r="F3861" s="2" t="str">
        <f t="array" ref="F3861">_xlfn.XLOOKUP(E3861,Restaurants!A:A,Restaurants!B:B)</f>
        <v>Restaurant 102</v>
      </c>
      <c r="G3861" s="2" t="s">
        <v>1723</v>
      </c>
      <c r="H3861" s="2" t="str">
        <f t="array" ref="H3861">_xlfn.XLOOKUP(G3861,Food_Menu!A:A,Food_Menu!B:B)</f>
        <v>Food Item 0163</v>
      </c>
      <c r="I3861" s="2">
        <f t="array" ref="I3861">_xlfn.XLOOKUP(G3861,Food_Menu!A:A,Food_Menu!D:D)</f>
        <v>132.59</v>
      </c>
      <c r="J3861" s="2" t="s">
        <v>85</v>
      </c>
      <c r="K3861" s="2" t="str">
        <f t="array" ref="K3861">_xlfn.XLOOKUP(J3861,Delivery_Partners!A:A,Delivery_Partners!B:B)</f>
        <v>Delivery Partner 019</v>
      </c>
      <c r="L3861" s="3">
        <v>2</v>
      </c>
      <c r="M3861" s="2" t="s">
        <v>23</v>
      </c>
      <c r="N3861" s="2" t="s">
        <v>42</v>
      </c>
      <c r="O3861" s="3">
        <v>53</v>
      </c>
      <c r="P3861" s="13">
        <f t="shared" si="816"/>
        <v>265.18</v>
      </c>
      <c r="Q3861" s="13" t="str">
        <f t="shared" si="817"/>
        <v>Normal</v>
      </c>
      <c r="S3861" s="21"/>
    </row>
    <row r="3862" customHeight="1" spans="1:19">
      <c r="A3862" s="2" t="s">
        <v>5781</v>
      </c>
      <c r="B3862" s="28">
        <v>45749</v>
      </c>
      <c r="C3862" s="2" t="s">
        <v>2451</v>
      </c>
      <c r="D3862" s="2" t="str">
        <f t="array" ref="D3862">_xlfn.XLOOKUP(C3862,Customers!A:A,Customers!B:B)</f>
        <v>Customer 0688</v>
      </c>
      <c r="E3862" s="2" t="s">
        <v>795</v>
      </c>
      <c r="F3862" s="2" t="str">
        <f t="array" ref="F3862">_xlfn.XLOOKUP(E3862,Restaurants!A:A,Restaurants!B:B)</f>
        <v>Restaurant 117</v>
      </c>
      <c r="G3862" s="2" t="s">
        <v>529</v>
      </c>
      <c r="H3862" s="2" t="str">
        <f t="array" ref="H3862">_xlfn.XLOOKUP(G3862,Food_Menu!A:A,Food_Menu!B:B)</f>
        <v>Food Item 0126</v>
      </c>
      <c r="I3862" s="2">
        <f t="array" ref="I3862">_xlfn.XLOOKUP(G3862,Food_Menu!A:A,Food_Menu!D:D)</f>
        <v>127.27</v>
      </c>
      <c r="J3862" s="2" t="s">
        <v>942</v>
      </c>
      <c r="K3862" s="2" t="str">
        <f t="array" ref="K3862">_xlfn.XLOOKUP(J3862,Delivery_Partners!A:A,Delivery_Partners!B:B)</f>
        <v>Delivery Partner 037</v>
      </c>
      <c r="L3862" s="3">
        <v>2</v>
      </c>
      <c r="M3862" s="2" t="s">
        <v>23</v>
      </c>
      <c r="N3862" s="2" t="s">
        <v>24</v>
      </c>
      <c r="O3862" s="3">
        <v>30</v>
      </c>
      <c r="P3862" s="13">
        <f t="shared" si="816"/>
        <v>254.54</v>
      </c>
      <c r="Q3862" s="13" t="str">
        <f t="shared" si="817"/>
        <v>Fast</v>
      </c>
      <c r="S3862" s="21"/>
    </row>
    <row r="3863" customHeight="1" spans="1:19">
      <c r="A3863" s="2" t="s">
        <v>5782</v>
      </c>
      <c r="B3863" s="29" t="s">
        <v>1137</v>
      </c>
      <c r="C3863" s="2" t="s">
        <v>5042</v>
      </c>
      <c r="D3863" s="2" t="str">
        <f t="array" ref="D3863">_xlfn.XLOOKUP(C3863,Customers!A:A,Customers!B:B)</f>
        <v>Customer 1005</v>
      </c>
      <c r="E3863" s="2" t="s">
        <v>187</v>
      </c>
      <c r="F3863" s="2" t="str">
        <f t="array" ref="F3863">_xlfn.XLOOKUP(E3863,Restaurants!A:A,Restaurants!B:B)</f>
        <v>Restaurant 065</v>
      </c>
      <c r="G3863" s="2" t="s">
        <v>1063</v>
      </c>
      <c r="H3863" s="2" t="str">
        <f t="array" ref="H3863">_xlfn.XLOOKUP(G3863,Food_Menu!A:A,Food_Menu!B:B)</f>
        <v>Food Item 0153</v>
      </c>
      <c r="I3863" s="2">
        <f t="array" ref="I3863">_xlfn.XLOOKUP(G3863,Food_Menu!A:A,Food_Menu!D:D)</f>
        <v>322.66</v>
      </c>
      <c r="J3863" s="2" t="s">
        <v>842</v>
      </c>
      <c r="K3863" s="2" t="str">
        <f t="array" ref="K3863">_xlfn.XLOOKUP(J3863,Delivery_Partners!A:A,Delivery_Partners!B:B)</f>
        <v>Delivery Partner 093</v>
      </c>
      <c r="L3863" s="3">
        <v>2</v>
      </c>
      <c r="M3863" s="2" t="s">
        <v>23</v>
      </c>
      <c r="N3863" s="2" t="s">
        <v>74</v>
      </c>
      <c r="O3863" s="3">
        <v>52</v>
      </c>
      <c r="P3863" s="13">
        <f t="shared" si="816"/>
        <v>645.32</v>
      </c>
      <c r="Q3863" s="13" t="str">
        <f t="shared" si="817"/>
        <v>Normal</v>
      </c>
      <c r="S3863" s="21"/>
    </row>
    <row r="3864" customHeight="1" spans="1:19">
      <c r="A3864" s="2" t="s">
        <v>5783</v>
      </c>
      <c r="B3864" s="29" t="s">
        <v>1875</v>
      </c>
      <c r="C3864" s="2" t="s">
        <v>972</v>
      </c>
      <c r="D3864" s="2" t="str">
        <f t="array" ref="D3864">_xlfn.XLOOKUP(C3864,Customers!A:A,Customers!B:B)</f>
        <v>Customer 0133</v>
      </c>
      <c r="E3864" s="2" t="s">
        <v>984</v>
      </c>
      <c r="F3864" s="2" t="str">
        <f t="array" ref="F3864">_xlfn.XLOOKUP(E3864,Restaurants!A:A,Restaurants!B:B)</f>
        <v>Restaurant 034</v>
      </c>
      <c r="G3864" s="2" t="s">
        <v>442</v>
      </c>
      <c r="H3864" s="2" t="str">
        <f t="array" ref="H3864">_xlfn.XLOOKUP(G3864,Food_Menu!A:A,Food_Menu!B:B)</f>
        <v>Food Item 0143</v>
      </c>
      <c r="I3864" s="2">
        <f t="array" ref="I3864">_xlfn.XLOOKUP(G3864,Food_Menu!A:A,Food_Menu!D:D)</f>
        <v>248.87</v>
      </c>
      <c r="J3864" s="2" t="s">
        <v>95</v>
      </c>
      <c r="K3864" s="2" t="str">
        <f t="array" ref="K3864">_xlfn.XLOOKUP(J3864,Delivery_Partners!A:A,Delivery_Partners!B:B)</f>
        <v>Delivery Partner 170</v>
      </c>
      <c r="L3864" s="3">
        <v>2</v>
      </c>
      <c r="M3864" s="2" t="s">
        <v>23</v>
      </c>
      <c r="N3864" s="2" t="s">
        <v>55</v>
      </c>
      <c r="O3864" s="3">
        <v>28</v>
      </c>
      <c r="P3864" s="13">
        <f t="shared" si="816"/>
        <v>497.74</v>
      </c>
      <c r="Q3864" s="13" t="str">
        <f t="shared" si="817"/>
        <v>Fast</v>
      </c>
      <c r="S3864" s="21"/>
    </row>
    <row r="3865" customHeight="1" spans="1:19">
      <c r="A3865" s="2" t="s">
        <v>5784</v>
      </c>
      <c r="B3865" s="29" t="s">
        <v>830</v>
      </c>
      <c r="C3865" s="2" t="s">
        <v>1681</v>
      </c>
      <c r="D3865" s="2" t="str">
        <f t="array" ref="D3865">_xlfn.XLOOKUP(C3865,Customers!A:A,Customers!B:B)</f>
        <v>Customer 1160</v>
      </c>
      <c r="E3865" s="2" t="s">
        <v>712</v>
      </c>
      <c r="F3865" s="2" t="str">
        <f t="array" ref="F3865">_xlfn.XLOOKUP(E3865,Restaurants!A:A,Restaurants!B:B)</f>
        <v>Restaurant 074</v>
      </c>
      <c r="G3865" s="2" t="s">
        <v>61</v>
      </c>
      <c r="H3865" s="2" t="str">
        <f t="array" ref="H3865">_xlfn.XLOOKUP(G3865,Food_Menu!A:A,Food_Menu!B:B)</f>
        <v>Food Item 0168</v>
      </c>
      <c r="I3865" s="2">
        <f t="array" ref="I3865">_xlfn.XLOOKUP(G3865,Food_Menu!A:A,Food_Menu!D:D)</f>
        <v>107.01</v>
      </c>
      <c r="J3865" s="2" t="s">
        <v>309</v>
      </c>
      <c r="K3865" s="2" t="str">
        <f t="array" ref="K3865">_xlfn.XLOOKUP(J3865,Delivery_Partners!A:A,Delivery_Partners!B:B)</f>
        <v>Delivery Partner 175</v>
      </c>
      <c r="L3865" s="3">
        <v>1</v>
      </c>
      <c r="M3865" s="2" t="s">
        <v>23</v>
      </c>
      <c r="N3865" s="2" t="s">
        <v>24</v>
      </c>
      <c r="O3865" s="3">
        <v>31</v>
      </c>
      <c r="P3865" s="13">
        <f t="shared" si="816"/>
        <v>107.01</v>
      </c>
      <c r="Q3865" s="13" t="str">
        <f t="shared" si="817"/>
        <v>Normal</v>
      </c>
      <c r="S3865" s="21"/>
    </row>
    <row r="3866" customHeight="1" spans="1:19">
      <c r="A3866" s="2" t="s">
        <v>5785</v>
      </c>
      <c r="B3866" s="29" t="s">
        <v>353</v>
      </c>
      <c r="C3866" s="2" t="s">
        <v>1184</v>
      </c>
      <c r="D3866" s="2" t="str">
        <f t="array" ref="D3866">_xlfn.XLOOKUP(C3866,Customers!A:A,Customers!B:B)</f>
        <v>Customer 0140</v>
      </c>
      <c r="E3866" s="2" t="s">
        <v>1191</v>
      </c>
      <c r="F3866" s="2" t="str">
        <f t="array" ref="F3866">_xlfn.XLOOKUP(E3866,Restaurants!A:A,Restaurants!B:B)</f>
        <v>Restaurant 060</v>
      </c>
      <c r="G3866" s="2" t="s">
        <v>992</v>
      </c>
      <c r="H3866" s="2" t="str">
        <f t="array" ref="H3866">_xlfn.XLOOKUP(G3866,Food_Menu!A:A,Food_Menu!B:B)</f>
        <v>Food Item 0161</v>
      </c>
      <c r="I3866" s="2">
        <f t="array" ref="I3866">_xlfn.XLOOKUP(G3866,Food_Menu!A:A,Food_Menu!D:D)</f>
        <v>102.18</v>
      </c>
      <c r="J3866" s="2" t="s">
        <v>22</v>
      </c>
      <c r="K3866" s="2" t="str">
        <f t="array" ref="K3866">_xlfn.XLOOKUP(J3866,Delivery_Partners!A:A,Delivery_Partners!B:B)</f>
        <v>Delivery Partner 163</v>
      </c>
      <c r="L3866" s="3">
        <v>3</v>
      </c>
      <c r="M3866" s="2" t="s">
        <v>23</v>
      </c>
      <c r="N3866" s="2" t="s">
        <v>24</v>
      </c>
      <c r="O3866" s="3">
        <v>35</v>
      </c>
      <c r="P3866" s="13">
        <f t="shared" si="816"/>
        <v>306.54</v>
      </c>
      <c r="Q3866" s="13" t="str">
        <f t="shared" si="817"/>
        <v>Normal</v>
      </c>
      <c r="S3866" s="21"/>
    </row>
    <row r="3867" customHeight="1" spans="1:19">
      <c r="A3867" s="2" t="s">
        <v>5786</v>
      </c>
      <c r="B3867" s="29" t="s">
        <v>730</v>
      </c>
      <c r="C3867" s="2" t="s">
        <v>2263</v>
      </c>
      <c r="D3867" s="2" t="str">
        <f t="array" ref="D3867">_xlfn.XLOOKUP(C3867,Customers!A:A,Customers!B:B)</f>
        <v>Customer 0080</v>
      </c>
      <c r="E3867" s="2" t="s">
        <v>702</v>
      </c>
      <c r="F3867" s="2" t="str">
        <f t="array" ref="F3867">_xlfn.XLOOKUP(E3867,Restaurants!A:A,Restaurants!B:B)</f>
        <v>Restaurant 025</v>
      </c>
      <c r="G3867" s="2" t="s">
        <v>40</v>
      </c>
      <c r="H3867" s="2" t="str">
        <f t="array" ref="H3867">_xlfn.XLOOKUP(G3867,Food_Menu!A:A,Food_Menu!B:B)</f>
        <v>Food Item 0134</v>
      </c>
      <c r="I3867" s="2">
        <f t="array" ref="I3867">_xlfn.XLOOKUP(G3867,Food_Menu!A:A,Food_Menu!D:D)</f>
        <v>467.29</v>
      </c>
      <c r="J3867" s="2" t="s">
        <v>1325</v>
      </c>
      <c r="K3867" s="2" t="str">
        <f t="array" ref="K3867">_xlfn.XLOOKUP(J3867,Delivery_Partners!A:A,Delivery_Partners!B:B)</f>
        <v>Delivery Partner 137</v>
      </c>
      <c r="L3867" s="3">
        <v>1</v>
      </c>
      <c r="M3867" s="2" t="s">
        <v>23</v>
      </c>
      <c r="N3867" s="2" t="s">
        <v>42</v>
      </c>
      <c r="O3867" s="3">
        <v>46</v>
      </c>
      <c r="P3867" s="13">
        <f t="shared" si="816"/>
        <v>467.29</v>
      </c>
      <c r="Q3867" s="13" t="str">
        <f t="shared" si="817"/>
        <v>Normal</v>
      </c>
      <c r="S3867" s="21"/>
    </row>
    <row r="3868" hidden="1" customHeight="1" spans="1:19">
      <c r="A3868" s="2" t="s">
        <v>5787</v>
      </c>
      <c r="B3868" s="29" t="s">
        <v>1875</v>
      </c>
      <c r="C3868" s="2" t="s">
        <v>949</v>
      </c>
      <c r="D3868" s="2" t="str">
        <f t="array" ref="D3868">_xlfn.XLOOKUP(C3868,Customers!A:A,Customers!B:B)</f>
        <v>Customer 0027</v>
      </c>
      <c r="E3868" s="2" t="s">
        <v>634</v>
      </c>
      <c r="F3868" s="2" t="str">
        <f t="array" ref="F3868">_xlfn.XLOOKUP(E3868,Restaurants!A:A,Restaurants!B:B)</f>
        <v>Restaurant 087</v>
      </c>
      <c r="G3868" s="2" t="s">
        <v>957</v>
      </c>
      <c r="H3868" s="2" t="str">
        <f t="array" ref="H3868">_xlfn.XLOOKUP(G3868,Food_Menu!A:A,Food_Menu!B:B)</f>
        <v>Food Item 0100</v>
      </c>
      <c r="I3868" s="2"/>
      <c r="J3868" s="2" t="s">
        <v>443</v>
      </c>
      <c r="K3868" s="2" t="str">
        <f t="array" ref="K3868">_xlfn.XLOOKUP(J3868,Delivery_Partners!A:A,Delivery_Partners!B:B)</f>
        <v>Delivery Partner 083</v>
      </c>
      <c r="L3868" s="3">
        <v>1</v>
      </c>
      <c r="M3868" s="2" t="s">
        <v>101</v>
      </c>
      <c r="N3868" s="2" t="s">
        <v>42</v>
      </c>
      <c r="O3868" s="2"/>
    </row>
    <row r="3869" hidden="1" customHeight="1" spans="1:19">
      <c r="A3869" s="2" t="s">
        <v>5788</v>
      </c>
      <c r="B3869" s="29" t="s">
        <v>1029</v>
      </c>
      <c r="C3869" s="2" t="s">
        <v>1333</v>
      </c>
      <c r="D3869" s="2" t="str">
        <f t="array" ref="D3869">_xlfn.XLOOKUP(C3869,Customers!A:A,Customers!B:B)</f>
        <v>Customer 0293</v>
      </c>
      <c r="E3869" s="2" t="s">
        <v>465</v>
      </c>
      <c r="F3869" s="2" t="str">
        <f t="array" ref="F3869">_xlfn.XLOOKUP(E3869,Restaurants!A:A,Restaurants!B:B)</f>
        <v>Restaurant 010</v>
      </c>
      <c r="G3869" s="2" t="s">
        <v>363</v>
      </c>
      <c r="H3869" s="2" t="str">
        <f t="array" ref="H3869">_xlfn.XLOOKUP(G3869,Food_Menu!A:A,Food_Menu!B:B)</f>
        <v>Food Item 0102</v>
      </c>
      <c r="I3869" s="2"/>
      <c r="J3869" s="2" t="s">
        <v>341</v>
      </c>
      <c r="K3869" s="2" t="str">
        <f t="array" ref="K3869">_xlfn.XLOOKUP(J3869,Delivery_Partners!A:A,Delivery_Partners!B:B)</f>
        <v>Delivery Partner 140</v>
      </c>
      <c r="L3869" s="3">
        <v>4</v>
      </c>
      <c r="M3869" s="2" t="s">
        <v>101</v>
      </c>
      <c r="N3869" s="2" t="s">
        <v>24</v>
      </c>
      <c r="O3869" s="2"/>
    </row>
    <row r="3870" customHeight="1" spans="1:19">
      <c r="A3870" s="2" t="s">
        <v>5789</v>
      </c>
      <c r="B3870" s="29" t="s">
        <v>555</v>
      </c>
      <c r="C3870" s="2" t="s">
        <v>5042</v>
      </c>
      <c r="D3870" s="2" t="str">
        <f t="array" ref="D3870">_xlfn.XLOOKUP(C3870,Customers!A:A,Customers!B:B)</f>
        <v>Customer 1005</v>
      </c>
      <c r="E3870" s="2" t="s">
        <v>1022</v>
      </c>
      <c r="F3870" s="2" t="str">
        <f t="array" ref="F3870">_xlfn.XLOOKUP(E3870,Restaurants!A:A,Restaurants!B:B)</f>
        <v>Restaurant 049</v>
      </c>
      <c r="G3870" s="2" t="s">
        <v>2324</v>
      </c>
      <c r="H3870" s="2" t="str">
        <f t="array" ref="H3870">_xlfn.XLOOKUP(G3870,Food_Menu!A:A,Food_Menu!B:B)</f>
        <v>Food Item 0059</v>
      </c>
      <c r="I3870" s="2">
        <f t="array" ref="I3870">_xlfn.XLOOKUP(G3870,Food_Menu!A:A,Food_Menu!D:D)</f>
        <v>524.23</v>
      </c>
      <c r="J3870" s="2" t="s">
        <v>422</v>
      </c>
      <c r="K3870" s="2" t="str">
        <f t="array" ref="K3870">_xlfn.XLOOKUP(J3870,Delivery_Partners!A:A,Delivery_Partners!B:B)</f>
        <v>Delivery Partner 049</v>
      </c>
      <c r="L3870" s="3">
        <v>4</v>
      </c>
      <c r="M3870" s="2" t="s">
        <v>23</v>
      </c>
      <c r="N3870" s="2" t="s">
        <v>24</v>
      </c>
      <c r="O3870" s="3">
        <v>51</v>
      </c>
      <c r="P3870" s="13">
        <f t="shared" ref="P3870:P3871" si="818">I3870*L3870</f>
        <v>2096.92</v>
      </c>
      <c r="Q3870" s="13" t="str">
        <f t="shared" ref="Q3870:Q3871" si="819">IF(O3870="","Not Delivered",IF(O3870&lt;=30,"Fast",IF(O3870&lt;=60,"Normal","Slow")))</f>
        <v>Normal</v>
      </c>
      <c r="S3870" s="21"/>
    </row>
    <row r="3871" customHeight="1" spans="1:19">
      <c r="A3871" s="2" t="s">
        <v>5790</v>
      </c>
      <c r="B3871" s="29" t="s">
        <v>205</v>
      </c>
      <c r="C3871" s="2" t="s">
        <v>2726</v>
      </c>
      <c r="D3871" s="2" t="str">
        <f t="array" ref="D3871">_xlfn.XLOOKUP(C3871,Customers!A:A,Customers!B:B)</f>
        <v>Customer 0362</v>
      </c>
      <c r="E3871" s="2" t="s">
        <v>1342</v>
      </c>
      <c r="F3871" s="2" t="str">
        <f t="array" ref="F3871">_xlfn.XLOOKUP(E3871,Restaurants!A:A,Restaurants!B:B)</f>
        <v>Restaurant 084</v>
      </c>
      <c r="G3871" s="2" t="s">
        <v>1259</v>
      </c>
      <c r="H3871" s="2" t="str">
        <f t="array" ref="H3871">_xlfn.XLOOKUP(G3871,Food_Menu!A:A,Food_Menu!B:B)</f>
        <v>Food Item 0099</v>
      </c>
      <c r="I3871" s="2">
        <f t="array" ref="I3871">_xlfn.XLOOKUP(G3871,Food_Menu!A:A,Food_Menu!D:D)</f>
        <v>446.36</v>
      </c>
      <c r="J3871" s="2" t="s">
        <v>988</v>
      </c>
      <c r="K3871" s="2" t="str">
        <f t="array" ref="K3871">_xlfn.XLOOKUP(J3871,Delivery_Partners!A:A,Delivery_Partners!B:B)</f>
        <v>Delivery Partner 120</v>
      </c>
      <c r="L3871" s="3">
        <v>1</v>
      </c>
      <c r="M3871" s="2" t="s">
        <v>23</v>
      </c>
      <c r="N3871" s="2" t="s">
        <v>24</v>
      </c>
      <c r="O3871" s="3">
        <v>35</v>
      </c>
      <c r="P3871" s="13">
        <f t="shared" si="818"/>
        <v>446.36</v>
      </c>
      <c r="Q3871" s="13" t="str">
        <f t="shared" si="819"/>
        <v>Normal</v>
      </c>
      <c r="S3871" s="21"/>
    </row>
    <row r="3872" hidden="1" customHeight="1" spans="1:19">
      <c r="A3872" s="2" t="s">
        <v>5791</v>
      </c>
      <c r="B3872" s="29" t="s">
        <v>704</v>
      </c>
      <c r="C3872" s="2" t="s">
        <v>5171</v>
      </c>
      <c r="D3872" s="2" t="str">
        <f t="array" ref="D3872">_xlfn.XLOOKUP(C3872,Customers!A:A,Customers!B:B)</f>
        <v>Customer 0950</v>
      </c>
      <c r="E3872" s="2" t="s">
        <v>220</v>
      </c>
      <c r="F3872" s="2" t="str">
        <f t="array" ref="F3872">_xlfn.XLOOKUP(E3872,Restaurants!A:A,Restaurants!B:B)</f>
        <v>Restaurant 111</v>
      </c>
      <c r="G3872" s="2" t="s">
        <v>40</v>
      </c>
      <c r="H3872" s="2" t="str">
        <f t="array" ref="H3872">_xlfn.XLOOKUP(G3872,Food_Menu!A:A,Food_Menu!B:B)</f>
        <v>Food Item 0134</v>
      </c>
      <c r="I3872" s="2"/>
      <c r="J3872" s="2" t="s">
        <v>618</v>
      </c>
      <c r="K3872" s="2" t="str">
        <f t="array" ref="K3872">_xlfn.XLOOKUP(J3872,Delivery_Partners!A:A,Delivery_Partners!B:B)</f>
        <v>Delivery Partner 002</v>
      </c>
      <c r="L3872" s="3">
        <v>1</v>
      </c>
      <c r="M3872" s="2" t="s">
        <v>189</v>
      </c>
      <c r="N3872" s="2" t="s">
        <v>74</v>
      </c>
      <c r="O3872" s="2"/>
    </row>
    <row r="3873" customHeight="1" spans="1:19">
      <c r="A3873" s="2" t="s">
        <v>5792</v>
      </c>
      <c r="B3873" s="28">
        <v>45727</v>
      </c>
      <c r="C3873" s="2" t="s">
        <v>2016</v>
      </c>
      <c r="D3873" s="2" t="str">
        <f t="array" ref="D3873">_xlfn.XLOOKUP(C3873,Customers!A:A,Customers!B:B)</f>
        <v>Customer 0510</v>
      </c>
      <c r="E3873" s="2" t="s">
        <v>131</v>
      </c>
      <c r="F3873" s="2" t="str">
        <f t="array" ref="F3873">_xlfn.XLOOKUP(E3873,Restaurants!A:A,Restaurants!B:B)</f>
        <v>Restaurant 075</v>
      </c>
      <c r="G3873" s="2" t="s">
        <v>1013</v>
      </c>
      <c r="H3873" s="2" t="str">
        <f t="array" ref="H3873">_xlfn.XLOOKUP(G3873,Food_Menu!A:A,Food_Menu!B:B)</f>
        <v>Food Item 0158</v>
      </c>
      <c r="I3873" s="2">
        <f t="array" ref="I3873">_xlfn.XLOOKUP(G3873,Food_Menu!A:A,Food_Menu!D:D)</f>
        <v>622.8</v>
      </c>
      <c r="J3873" s="2" t="s">
        <v>22</v>
      </c>
      <c r="K3873" s="2" t="str">
        <f t="array" ref="K3873">_xlfn.XLOOKUP(J3873,Delivery_Partners!A:A,Delivery_Partners!B:B)</f>
        <v>Delivery Partner 163</v>
      </c>
      <c r="L3873" s="3">
        <v>1</v>
      </c>
      <c r="M3873" s="2" t="s">
        <v>23</v>
      </c>
      <c r="N3873" s="2" t="s">
        <v>55</v>
      </c>
      <c r="O3873" s="3">
        <v>47</v>
      </c>
      <c r="P3873" s="13">
        <f t="shared" ref="P3873:P3882" si="820">I3873*L3873</f>
        <v>622.8</v>
      </c>
      <c r="Q3873" s="13" t="str">
        <f t="shared" ref="Q3873:Q3882" si="821">IF(O3873="","Not Delivered",IF(O3873&lt;=30,"Fast",IF(O3873&lt;=60,"Normal","Slow")))</f>
        <v>Normal</v>
      </c>
      <c r="S3873" s="21"/>
    </row>
    <row r="3874" customHeight="1" spans="1:19">
      <c r="A3874" s="2" t="s">
        <v>5793</v>
      </c>
      <c r="B3874" s="28">
        <v>45903</v>
      </c>
      <c r="C3874" s="2" t="s">
        <v>4198</v>
      </c>
      <c r="D3874" s="2" t="str">
        <f t="array" ref="D3874">_xlfn.XLOOKUP(C3874,Customers!A:A,Customers!B:B)</f>
        <v>Customer 0125</v>
      </c>
      <c r="E3874" s="2" t="s">
        <v>807</v>
      </c>
      <c r="F3874" s="2" t="str">
        <f t="array" ref="F3874">_xlfn.XLOOKUP(E3874,Restaurants!A:A,Restaurants!B:B)</f>
        <v>Restaurant 118</v>
      </c>
      <c r="G3874" s="2" t="s">
        <v>913</v>
      </c>
      <c r="H3874" s="2" t="str">
        <f t="array" ref="H3874">_xlfn.XLOOKUP(G3874,Food_Menu!A:A,Food_Menu!B:B)</f>
        <v>Food Item 0171</v>
      </c>
      <c r="I3874" s="2">
        <f t="array" ref="I3874">_xlfn.XLOOKUP(G3874,Food_Menu!A:A,Food_Menu!D:D)</f>
        <v>583.51</v>
      </c>
      <c r="J3874" s="2" t="s">
        <v>309</v>
      </c>
      <c r="K3874" s="2" t="str">
        <f t="array" ref="K3874">_xlfn.XLOOKUP(J3874,Delivery_Partners!A:A,Delivery_Partners!B:B)</f>
        <v>Delivery Partner 175</v>
      </c>
      <c r="L3874" s="3">
        <v>2</v>
      </c>
      <c r="M3874" s="2" t="s">
        <v>23</v>
      </c>
      <c r="N3874" s="2" t="s">
        <v>24</v>
      </c>
      <c r="O3874" s="3">
        <v>15</v>
      </c>
      <c r="P3874" s="13">
        <f t="shared" si="820"/>
        <v>1167.02</v>
      </c>
      <c r="Q3874" s="13" t="str">
        <f t="shared" si="821"/>
        <v>Fast</v>
      </c>
      <c r="S3874" s="21"/>
    </row>
    <row r="3875" customHeight="1" spans="1:19">
      <c r="A3875" s="2" t="s">
        <v>5794</v>
      </c>
      <c r="B3875" s="29" t="s">
        <v>1092</v>
      </c>
      <c r="C3875" s="2" t="s">
        <v>2520</v>
      </c>
      <c r="D3875" s="2" t="str">
        <f t="array" ref="D3875">_xlfn.XLOOKUP(C3875,Customers!A:A,Customers!B:B)</f>
        <v>Customer 0568</v>
      </c>
      <c r="E3875" s="2" t="s">
        <v>1711</v>
      </c>
      <c r="F3875" s="2" t="str">
        <f t="array" ref="F3875">_xlfn.XLOOKUP(E3875,Restaurants!A:A,Restaurants!B:B)</f>
        <v>Restaurant 100</v>
      </c>
      <c r="G3875" s="2" t="s">
        <v>1164</v>
      </c>
      <c r="H3875" s="2" t="str">
        <f t="array" ref="H3875">_xlfn.XLOOKUP(G3875,Food_Menu!A:A,Food_Menu!B:B)</f>
        <v>Food Item 0083</v>
      </c>
      <c r="I3875" s="2">
        <f t="array" ref="I3875">_xlfn.XLOOKUP(G3875,Food_Menu!A:A,Food_Menu!D:D)</f>
        <v>430.56</v>
      </c>
      <c r="J3875" s="2" t="s">
        <v>1080</v>
      </c>
      <c r="K3875" s="2" t="str">
        <f t="array" ref="K3875">_xlfn.XLOOKUP(J3875,Delivery_Partners!A:A,Delivery_Partners!B:B)</f>
        <v>Delivery Partner 133</v>
      </c>
      <c r="L3875" s="3">
        <v>1</v>
      </c>
      <c r="M3875" s="2" t="s">
        <v>23</v>
      </c>
      <c r="N3875" s="2" t="s">
        <v>24</v>
      </c>
      <c r="O3875" s="3">
        <v>44</v>
      </c>
      <c r="P3875" s="13">
        <f t="shared" si="820"/>
        <v>430.56</v>
      </c>
      <c r="Q3875" s="13" t="str">
        <f t="shared" si="821"/>
        <v>Normal</v>
      </c>
      <c r="S3875" s="21"/>
    </row>
    <row r="3876" customHeight="1" spans="1:19">
      <c r="A3876" s="2" t="s">
        <v>5795</v>
      </c>
      <c r="B3876" s="29" t="s">
        <v>629</v>
      </c>
      <c r="C3876" s="2" t="s">
        <v>1106</v>
      </c>
      <c r="D3876" s="2" t="str">
        <f t="array" ref="D3876">_xlfn.XLOOKUP(C3876,Customers!A:A,Customers!B:B)</f>
        <v>Customer 0279</v>
      </c>
      <c r="E3876" s="2" t="s">
        <v>230</v>
      </c>
      <c r="F3876" s="2" t="str">
        <f t="array" ref="F3876">_xlfn.XLOOKUP(E3876,Restaurants!A:A,Restaurants!B:B)</f>
        <v>Restaurant 029</v>
      </c>
      <c r="G3876" s="2" t="s">
        <v>789</v>
      </c>
      <c r="H3876" s="2" t="str">
        <f t="array" ref="H3876">_xlfn.XLOOKUP(G3876,Food_Menu!A:A,Food_Menu!B:B)</f>
        <v>Food Item 0162</v>
      </c>
      <c r="I3876" s="2">
        <f t="array" ref="I3876">_xlfn.XLOOKUP(G3876,Food_Menu!A:A,Food_Menu!D:D)</f>
        <v>422.16</v>
      </c>
      <c r="J3876" s="2" t="s">
        <v>1196</v>
      </c>
      <c r="K3876" s="2" t="str">
        <f t="array" ref="K3876">_xlfn.XLOOKUP(J3876,Delivery_Partners!A:A,Delivery_Partners!B:B)</f>
        <v>Delivery Partner 032</v>
      </c>
      <c r="L3876" s="3">
        <v>1</v>
      </c>
      <c r="M3876" s="2" t="s">
        <v>23</v>
      </c>
      <c r="N3876" s="2" t="s">
        <v>24</v>
      </c>
      <c r="O3876" s="3">
        <v>25</v>
      </c>
      <c r="P3876" s="13">
        <f t="shared" si="820"/>
        <v>422.16</v>
      </c>
      <c r="Q3876" s="13" t="str">
        <f t="shared" si="821"/>
        <v>Fast</v>
      </c>
      <c r="S3876" s="21"/>
    </row>
    <row r="3877" customHeight="1" spans="1:19">
      <c r="A3877" s="2" t="s">
        <v>5796</v>
      </c>
      <c r="B3877" s="29" t="s">
        <v>864</v>
      </c>
      <c r="C3877" s="2" t="s">
        <v>5101</v>
      </c>
      <c r="D3877" s="2" t="str">
        <f t="array" ref="D3877">_xlfn.XLOOKUP(C3877,Customers!A:A,Customers!B:B)</f>
        <v>Customer 0350</v>
      </c>
      <c r="E3877" s="2" t="s">
        <v>917</v>
      </c>
      <c r="F3877" s="2" t="str">
        <f t="array" ref="F3877">_xlfn.XLOOKUP(E3877,Restaurants!A:A,Restaurants!B:B)</f>
        <v>Restaurant 102</v>
      </c>
      <c r="G3877" s="2" t="s">
        <v>1192</v>
      </c>
      <c r="H3877" s="2" t="str">
        <f t="array" ref="H3877">_xlfn.XLOOKUP(G3877,Food_Menu!A:A,Food_Menu!B:B)</f>
        <v>Food Item 0097</v>
      </c>
      <c r="I3877" s="2">
        <f t="array" ref="I3877">_xlfn.XLOOKUP(G3877,Food_Menu!A:A,Food_Menu!D:D)</f>
        <v>584.54</v>
      </c>
      <c r="J3877" s="2" t="s">
        <v>976</v>
      </c>
      <c r="K3877" s="2" t="str">
        <f t="array" ref="K3877">_xlfn.XLOOKUP(J3877,Delivery_Partners!A:A,Delivery_Partners!B:B)</f>
        <v>Delivery Partner 047</v>
      </c>
      <c r="L3877" s="3">
        <v>1</v>
      </c>
      <c r="M3877" s="2" t="s">
        <v>23</v>
      </c>
      <c r="N3877" s="2" t="s">
        <v>74</v>
      </c>
      <c r="O3877" s="3">
        <v>50</v>
      </c>
      <c r="P3877" s="13">
        <f t="shared" si="820"/>
        <v>584.54</v>
      </c>
      <c r="Q3877" s="13" t="str">
        <f t="shared" si="821"/>
        <v>Normal</v>
      </c>
      <c r="S3877" s="21"/>
    </row>
    <row r="3878" customHeight="1" spans="1:19">
      <c r="A3878" s="2" t="s">
        <v>5797</v>
      </c>
      <c r="B3878" s="29" t="s">
        <v>2049</v>
      </c>
      <c r="C3878" s="2" t="s">
        <v>1774</v>
      </c>
      <c r="D3878" s="2" t="str">
        <f t="array" ref="D3878">_xlfn.XLOOKUP(C3878,Customers!A:A,Customers!B:B)</f>
        <v>Customer 0621</v>
      </c>
      <c r="E3878" s="2" t="s">
        <v>952</v>
      </c>
      <c r="F3878" s="2" t="str">
        <f t="array" ref="F3878">_xlfn.XLOOKUP(E3878,Restaurants!A:A,Restaurants!B:B)</f>
        <v>Restaurant 041</v>
      </c>
      <c r="G3878" s="2" t="s">
        <v>207</v>
      </c>
      <c r="H3878" s="2" t="str">
        <f t="array" ref="H3878">_xlfn.XLOOKUP(G3878,Food_Menu!A:A,Food_Menu!B:B)</f>
        <v>Food Item 0079</v>
      </c>
      <c r="I3878" s="2">
        <f t="array" ref="I3878">_xlfn.XLOOKUP(G3878,Food_Menu!A:A,Food_Menu!D:D)</f>
        <v>193.41</v>
      </c>
      <c r="J3878" s="2" t="s">
        <v>127</v>
      </c>
      <c r="K3878" s="2" t="str">
        <f t="array" ref="K3878">_xlfn.XLOOKUP(J3878,Delivery_Partners!A:A,Delivery_Partners!B:B)</f>
        <v>Delivery Partner 134</v>
      </c>
      <c r="L3878" s="3">
        <v>3</v>
      </c>
      <c r="M3878" s="2" t="s">
        <v>23</v>
      </c>
      <c r="N3878" s="2" t="s">
        <v>24</v>
      </c>
      <c r="O3878" s="3">
        <v>18</v>
      </c>
      <c r="P3878" s="13">
        <f t="shared" si="820"/>
        <v>580.23</v>
      </c>
      <c r="Q3878" s="13" t="str">
        <f t="shared" si="821"/>
        <v>Fast</v>
      </c>
      <c r="S3878" s="21"/>
    </row>
    <row r="3879" customHeight="1" spans="1:19">
      <c r="A3879" s="2" t="s">
        <v>5798</v>
      </c>
      <c r="B3879" s="29" t="s">
        <v>411</v>
      </c>
      <c r="C3879" s="2" t="s">
        <v>825</v>
      </c>
      <c r="D3879" s="2" t="str">
        <f t="array" ref="D3879">_xlfn.XLOOKUP(C3879,Customers!A:A,Customers!B:B)</f>
        <v>Customer 0949</v>
      </c>
      <c r="E3879" s="2" t="s">
        <v>750</v>
      </c>
      <c r="F3879" s="2" t="str">
        <f t="array" ref="F3879">_xlfn.XLOOKUP(E3879,Restaurants!A:A,Restaurants!B:B)</f>
        <v>Restaurant 076</v>
      </c>
      <c r="G3879" s="2" t="s">
        <v>466</v>
      </c>
      <c r="H3879" s="2" t="str">
        <f t="array" ref="H3879">_xlfn.XLOOKUP(G3879,Food_Menu!A:A,Food_Menu!B:B)</f>
        <v>Food Item 0037</v>
      </c>
      <c r="I3879" s="2">
        <f t="array" ref="I3879">_xlfn.XLOOKUP(G3879,Food_Menu!A:A,Food_Menu!D:D)</f>
        <v>570.62</v>
      </c>
      <c r="J3879" s="2" t="s">
        <v>1122</v>
      </c>
      <c r="K3879" s="2" t="str">
        <f t="array" ref="K3879">_xlfn.XLOOKUP(J3879,Delivery_Partners!A:A,Delivery_Partners!B:B)</f>
        <v>Delivery Partner 090</v>
      </c>
      <c r="L3879" s="3">
        <v>4</v>
      </c>
      <c r="M3879" s="2" t="s">
        <v>23</v>
      </c>
      <c r="N3879" s="2" t="s">
        <v>24</v>
      </c>
      <c r="O3879" s="3">
        <v>27</v>
      </c>
      <c r="P3879" s="13">
        <f t="shared" si="820"/>
        <v>2282.48</v>
      </c>
      <c r="Q3879" s="13" t="str">
        <f t="shared" si="821"/>
        <v>Fast</v>
      </c>
      <c r="S3879" s="21"/>
    </row>
    <row r="3880" customHeight="1" spans="1:19">
      <c r="A3880" s="2" t="s">
        <v>5799</v>
      </c>
      <c r="B3880" s="28">
        <v>45719</v>
      </c>
      <c r="C3880" s="2" t="s">
        <v>3257</v>
      </c>
      <c r="D3880" s="2" t="str">
        <f t="array" ref="D3880">_xlfn.XLOOKUP(C3880,Customers!A:A,Customers!B:B)</f>
        <v>Customer 0705</v>
      </c>
      <c r="E3880" s="2" t="s">
        <v>702</v>
      </c>
      <c r="F3880" s="2" t="str">
        <f t="array" ref="F3880">_xlfn.XLOOKUP(E3880,Restaurants!A:A,Restaurants!B:B)</f>
        <v>Restaurant 025</v>
      </c>
      <c r="G3880" s="2" t="s">
        <v>2324</v>
      </c>
      <c r="H3880" s="2" t="str">
        <f t="array" ref="H3880">_xlfn.XLOOKUP(G3880,Food_Menu!A:A,Food_Menu!B:B)</f>
        <v>Food Item 0059</v>
      </c>
      <c r="I3880" s="2">
        <f t="array" ref="I3880">_xlfn.XLOOKUP(G3880,Food_Menu!A:A,Food_Menu!D:D)</f>
        <v>524.23</v>
      </c>
      <c r="J3880" s="2" t="s">
        <v>304</v>
      </c>
      <c r="K3880" s="2" t="str">
        <f t="array" ref="K3880">_xlfn.XLOOKUP(J3880,Delivery_Partners!A:A,Delivery_Partners!B:B)</f>
        <v>Delivery Partner 099</v>
      </c>
      <c r="L3880" s="3">
        <v>4</v>
      </c>
      <c r="M3880" s="2" t="s">
        <v>23</v>
      </c>
      <c r="N3880" s="2" t="s">
        <v>55</v>
      </c>
      <c r="O3880" s="3">
        <v>40</v>
      </c>
      <c r="P3880" s="13">
        <f t="shared" si="820"/>
        <v>2096.92</v>
      </c>
      <c r="Q3880" s="13" t="str">
        <f t="shared" si="821"/>
        <v>Normal</v>
      </c>
      <c r="S3880" s="21"/>
    </row>
    <row r="3881" customHeight="1" spans="1:19">
      <c r="A3881" s="2" t="s">
        <v>5800</v>
      </c>
      <c r="B3881" s="28">
        <v>45962</v>
      </c>
      <c r="C3881" s="2" t="s">
        <v>3155</v>
      </c>
      <c r="D3881" s="2" t="str">
        <f t="array" ref="D3881">_xlfn.XLOOKUP(C3881,Customers!A:A,Customers!B:B)</f>
        <v>Customer 0268</v>
      </c>
      <c r="E3881" s="2" t="s">
        <v>187</v>
      </c>
      <c r="F3881" s="2" t="str">
        <f t="array" ref="F3881">_xlfn.XLOOKUP(E3881,Restaurants!A:A,Restaurants!B:B)</f>
        <v>Restaurant 065</v>
      </c>
      <c r="G3881" s="2" t="s">
        <v>767</v>
      </c>
      <c r="H3881" s="2" t="str">
        <f t="array" ref="H3881">_xlfn.XLOOKUP(G3881,Food_Menu!A:A,Food_Menu!B:B)</f>
        <v>Food Item 0150</v>
      </c>
      <c r="I3881" s="2">
        <f t="array" ref="I3881">_xlfn.XLOOKUP(G3881,Food_Menu!A:A,Food_Menu!D:D)</f>
        <v>110.4</v>
      </c>
      <c r="J3881" s="2" t="s">
        <v>409</v>
      </c>
      <c r="K3881" s="2" t="str">
        <f t="array" ref="K3881">_xlfn.XLOOKUP(J3881,Delivery_Partners!A:A,Delivery_Partners!B:B)</f>
        <v>Delivery Partner 073</v>
      </c>
      <c r="L3881" s="3">
        <v>2</v>
      </c>
      <c r="M3881" s="2" t="s">
        <v>23</v>
      </c>
      <c r="N3881" s="2" t="s">
        <v>24</v>
      </c>
      <c r="O3881" s="3">
        <v>42</v>
      </c>
      <c r="P3881" s="13">
        <f t="shared" si="820"/>
        <v>220.8</v>
      </c>
      <c r="Q3881" s="13" t="str">
        <f t="shared" si="821"/>
        <v>Normal</v>
      </c>
      <c r="S3881" s="21"/>
    </row>
    <row r="3882" customHeight="1" spans="1:19">
      <c r="A3882" s="2" t="s">
        <v>5801</v>
      </c>
      <c r="B3882" s="29" t="s">
        <v>2195</v>
      </c>
      <c r="C3882" s="2" t="s">
        <v>2847</v>
      </c>
      <c r="D3882" s="2" t="str">
        <f t="array" ref="D3882">_xlfn.XLOOKUP(C3882,Customers!A:A,Customers!B:B)</f>
        <v>Customer 0861</v>
      </c>
      <c r="E3882" s="2" t="s">
        <v>726</v>
      </c>
      <c r="F3882" s="2" t="str">
        <f t="array" ref="F3882">_xlfn.XLOOKUP(E3882,Restaurants!A:A,Restaurants!B:B)</f>
        <v>Restaurant 082</v>
      </c>
      <c r="G3882" s="2" t="s">
        <v>835</v>
      </c>
      <c r="H3882" s="2" t="str">
        <f t="array" ref="H3882">_xlfn.XLOOKUP(G3882,Food_Menu!A:A,Food_Menu!B:B)</f>
        <v>Food Item 0048</v>
      </c>
      <c r="I3882" s="2">
        <f t="array" ref="I3882">_xlfn.XLOOKUP(G3882,Food_Menu!A:A,Food_Menu!D:D)</f>
        <v>226.31</v>
      </c>
      <c r="J3882" s="2" t="s">
        <v>1132</v>
      </c>
      <c r="K3882" s="2" t="str">
        <f t="array" ref="K3882">_xlfn.XLOOKUP(J3882,Delivery_Partners!A:A,Delivery_Partners!B:B)</f>
        <v>Delivery Partner 151</v>
      </c>
      <c r="L3882" s="3">
        <v>1</v>
      </c>
      <c r="M3882" s="2" t="s">
        <v>23</v>
      </c>
      <c r="N3882" s="2" t="s">
        <v>55</v>
      </c>
      <c r="O3882" s="3">
        <v>27</v>
      </c>
      <c r="P3882" s="13">
        <f t="shared" si="820"/>
        <v>226.31</v>
      </c>
      <c r="Q3882" s="13" t="str">
        <f t="shared" si="821"/>
        <v>Fast</v>
      </c>
      <c r="S3882" s="21"/>
    </row>
    <row r="3883" hidden="1" customHeight="1" spans="1:19">
      <c r="A3883" s="2" t="s">
        <v>5802</v>
      </c>
      <c r="B3883" s="29" t="s">
        <v>1254</v>
      </c>
      <c r="C3883" s="2" t="s">
        <v>2927</v>
      </c>
      <c r="D3883" s="2" t="str">
        <f t="array" ref="D3883">_xlfn.XLOOKUP(C3883,Customers!A:A,Customers!B:B)</f>
        <v>Customer 0836</v>
      </c>
      <c r="E3883" s="2" t="s">
        <v>738</v>
      </c>
      <c r="F3883" s="2" t="str">
        <f t="array" ref="F3883">_xlfn.XLOOKUP(E3883,Restaurants!A:A,Restaurants!B:B)</f>
        <v>Restaurant 110</v>
      </c>
      <c r="G3883" s="2" t="s">
        <v>962</v>
      </c>
      <c r="H3883" s="2" t="str">
        <f t="array" ref="H3883">_xlfn.XLOOKUP(G3883,Food_Menu!A:A,Food_Menu!B:B)</f>
        <v>Food Item 0017</v>
      </c>
      <c r="I3883" s="2"/>
      <c r="J3883" s="2" t="s">
        <v>958</v>
      </c>
      <c r="K3883" s="2" t="str">
        <f t="array" ref="K3883">_xlfn.XLOOKUP(J3883,Delivery_Partners!A:A,Delivery_Partners!B:B)</f>
        <v>Delivery Partner 030</v>
      </c>
      <c r="L3883" s="3">
        <v>1</v>
      </c>
      <c r="M3883" s="2" t="s">
        <v>101</v>
      </c>
      <c r="N3883" s="2" t="s">
        <v>24</v>
      </c>
      <c r="O3883" s="2"/>
    </row>
    <row r="3884" customHeight="1" spans="1:19">
      <c r="A3884" s="2" t="s">
        <v>5803</v>
      </c>
      <c r="B3884" s="29" t="s">
        <v>50</v>
      </c>
      <c r="C3884" s="2" t="s">
        <v>2274</v>
      </c>
      <c r="D3884" s="2" t="str">
        <f t="array" ref="D3884">_xlfn.XLOOKUP(C3884,Customers!A:A,Customers!B:B)</f>
        <v>Customer 0285</v>
      </c>
      <c r="E3884" s="2" t="s">
        <v>152</v>
      </c>
      <c r="F3884" s="2" t="str">
        <f t="array" ref="F3884">_xlfn.XLOOKUP(E3884,Restaurants!A:A,Restaurants!B:B)</f>
        <v>Restaurant 114</v>
      </c>
      <c r="G3884" s="2" t="s">
        <v>1951</v>
      </c>
      <c r="H3884" s="2" t="str">
        <f t="array" ref="H3884">_xlfn.XLOOKUP(G3884,Food_Menu!A:A,Food_Menu!B:B)</f>
        <v>Food Item 0060</v>
      </c>
      <c r="I3884" s="2">
        <f t="array" ref="I3884">_xlfn.XLOOKUP(G3884,Food_Menu!A:A,Food_Menu!D:D)</f>
        <v>246.78</v>
      </c>
      <c r="J3884" s="2" t="s">
        <v>2141</v>
      </c>
      <c r="K3884" s="2" t="str">
        <f t="array" ref="K3884">_xlfn.XLOOKUP(J3884,Delivery_Partners!A:A,Delivery_Partners!B:B)</f>
        <v>Delivery Partner 080</v>
      </c>
      <c r="L3884" s="3">
        <v>1</v>
      </c>
      <c r="M3884" s="2" t="s">
        <v>23</v>
      </c>
      <c r="N3884" s="2" t="s">
        <v>42</v>
      </c>
      <c r="O3884" s="3">
        <v>46</v>
      </c>
      <c r="P3884" s="13">
        <f t="shared" ref="P3884:P3894" si="822">I3884*L3884</f>
        <v>246.78</v>
      </c>
      <c r="Q3884" s="13" t="str">
        <f t="shared" ref="Q3884:Q3894" si="823">IF(O3884="","Not Delivered",IF(O3884&lt;=30,"Fast",IF(O3884&lt;=60,"Normal","Slow")))</f>
        <v>Normal</v>
      </c>
      <c r="S3884" s="21"/>
    </row>
    <row r="3885" customHeight="1" spans="1:19">
      <c r="A3885" s="2" t="s">
        <v>5804</v>
      </c>
      <c r="B3885" s="29" t="s">
        <v>1459</v>
      </c>
      <c r="C3885" s="2" t="s">
        <v>5805</v>
      </c>
      <c r="D3885" s="2" t="str">
        <f t="array" ref="D3885">_xlfn.XLOOKUP(C3885,Customers!A:A,Customers!B:B)</f>
        <v>Customer 1023</v>
      </c>
      <c r="E3885" s="2" t="s">
        <v>182</v>
      </c>
      <c r="F3885" s="2" t="str">
        <f t="array" ref="F3885">_xlfn.XLOOKUP(E3885,Restaurants!A:A,Restaurants!B:B)</f>
        <v>Restaurant 097</v>
      </c>
      <c r="G3885" s="2" t="s">
        <v>785</v>
      </c>
      <c r="H3885" s="2" t="str">
        <f t="array" ref="H3885">_xlfn.XLOOKUP(G3885,Food_Menu!A:A,Food_Menu!B:B)</f>
        <v>Food Item 0218</v>
      </c>
      <c r="I3885" s="2">
        <f t="array" ref="I3885">_xlfn.XLOOKUP(G3885,Food_Menu!A:A,Food_Menu!D:D)</f>
        <v>579.55</v>
      </c>
      <c r="J3885" s="2" t="s">
        <v>41</v>
      </c>
      <c r="K3885" s="2" t="str">
        <f t="array" ref="K3885">_xlfn.XLOOKUP(J3885,Delivery_Partners!A:A,Delivery_Partners!B:B)</f>
        <v>Delivery Partner 041</v>
      </c>
      <c r="L3885" s="3">
        <v>1</v>
      </c>
      <c r="M3885" s="2" t="s">
        <v>23</v>
      </c>
      <c r="N3885" s="2" t="s">
        <v>55</v>
      </c>
      <c r="O3885" s="3">
        <v>47</v>
      </c>
      <c r="P3885" s="13">
        <f t="shared" si="822"/>
        <v>579.55</v>
      </c>
      <c r="Q3885" s="13" t="str">
        <f t="shared" si="823"/>
        <v>Normal</v>
      </c>
      <c r="S3885" s="21"/>
    </row>
    <row r="3886" customHeight="1" spans="1:19">
      <c r="A3886" s="2" t="s">
        <v>5806</v>
      </c>
      <c r="B3886" s="29" t="s">
        <v>1248</v>
      </c>
      <c r="C3886" s="2" t="s">
        <v>791</v>
      </c>
      <c r="D3886" s="2" t="str">
        <f t="array" ref="D3886">_xlfn.XLOOKUP(C3886,Customers!A:A,Customers!B:B)</f>
        <v>Customer 1012</v>
      </c>
      <c r="E3886" s="2" t="s">
        <v>526</v>
      </c>
      <c r="F3886" s="2" t="str">
        <f t="array" ref="F3886">_xlfn.XLOOKUP(E3886,Restaurants!A:A,Restaurants!B:B)</f>
        <v>Restaurant 068</v>
      </c>
      <c r="G3886" s="2" t="s">
        <v>1044</v>
      </c>
      <c r="H3886" s="2" t="str">
        <f t="array" ref="H3886">_xlfn.XLOOKUP(G3886,Food_Menu!A:A,Food_Menu!B:B)</f>
        <v>Food Item 0033</v>
      </c>
      <c r="I3886" s="2">
        <f t="array" ref="I3886">_xlfn.XLOOKUP(G3886,Food_Menu!A:A,Food_Menu!D:D)</f>
        <v>595.57</v>
      </c>
      <c r="J3886" s="2" t="s">
        <v>693</v>
      </c>
      <c r="K3886" s="2" t="str">
        <f t="array" ref="K3886">_xlfn.XLOOKUP(J3886,Delivery_Partners!A:A,Delivery_Partners!B:B)</f>
        <v>Delivery Partner 125</v>
      </c>
      <c r="L3886" s="3">
        <v>2</v>
      </c>
      <c r="M3886" s="2" t="s">
        <v>23</v>
      </c>
      <c r="N3886" s="2" t="s">
        <v>24</v>
      </c>
      <c r="O3886" s="3">
        <v>31</v>
      </c>
      <c r="P3886" s="13">
        <f t="shared" si="822"/>
        <v>1191.14</v>
      </c>
      <c r="Q3886" s="13" t="str">
        <f t="shared" si="823"/>
        <v>Normal</v>
      </c>
      <c r="S3886" s="21"/>
    </row>
    <row r="3887" customHeight="1" spans="1:19">
      <c r="A3887" s="2" t="s">
        <v>5807</v>
      </c>
      <c r="B3887" s="28">
        <v>45785</v>
      </c>
      <c r="C3887" s="2" t="s">
        <v>2043</v>
      </c>
      <c r="D3887" s="2" t="str">
        <f t="array" ref="D3887">_xlfn.XLOOKUP(C3887,Customers!A:A,Customers!B:B)</f>
        <v>Customer 0725</v>
      </c>
      <c r="E3887" s="2" t="s">
        <v>105</v>
      </c>
      <c r="F3887" s="2" t="str">
        <f t="array" ref="F3887">_xlfn.XLOOKUP(E3887,Restaurants!A:A,Restaurants!B:B)</f>
        <v>Restaurant 106</v>
      </c>
      <c r="G3887" s="2" t="s">
        <v>884</v>
      </c>
      <c r="H3887" s="2" t="str">
        <f t="array" ref="H3887">_xlfn.XLOOKUP(G3887,Food_Menu!A:A,Food_Menu!B:B)</f>
        <v>Food Item 0032</v>
      </c>
      <c r="I3887" s="2">
        <f t="array" ref="I3887">_xlfn.XLOOKUP(G3887,Food_Menu!A:A,Food_Menu!D:D)</f>
        <v>367.24</v>
      </c>
      <c r="J3887" s="2" t="s">
        <v>374</v>
      </c>
      <c r="K3887" s="2" t="str">
        <f t="array" ref="K3887">_xlfn.XLOOKUP(J3887,Delivery_Partners!A:A,Delivery_Partners!B:B)</f>
        <v>Delivery Partner 052</v>
      </c>
      <c r="L3887" s="3">
        <v>1</v>
      </c>
      <c r="M3887" s="2" t="s">
        <v>23</v>
      </c>
      <c r="N3887" s="2" t="s">
        <v>74</v>
      </c>
      <c r="O3887" s="3">
        <v>28</v>
      </c>
      <c r="P3887" s="13">
        <f t="shared" si="822"/>
        <v>367.24</v>
      </c>
      <c r="Q3887" s="13" t="str">
        <f t="shared" si="823"/>
        <v>Fast</v>
      </c>
      <c r="S3887" s="21"/>
    </row>
    <row r="3888" customHeight="1" spans="1:19">
      <c r="A3888" s="2" t="s">
        <v>5808</v>
      </c>
      <c r="B3888" s="29" t="s">
        <v>1566</v>
      </c>
      <c r="C3888" s="2" t="s">
        <v>968</v>
      </c>
      <c r="D3888" s="2" t="str">
        <f t="array" ref="D3888">_xlfn.XLOOKUP(C3888,Customers!A:A,Customers!B:B)</f>
        <v>Customer 0356</v>
      </c>
      <c r="E3888" s="2" t="s">
        <v>71</v>
      </c>
      <c r="F3888" s="2" t="str">
        <f t="array" ref="F3888">_xlfn.XLOOKUP(E3888,Restaurants!A:A,Restaurants!B:B)</f>
        <v>Restaurant 013</v>
      </c>
      <c r="G3888" s="2" t="s">
        <v>290</v>
      </c>
      <c r="H3888" s="2" t="str">
        <f t="array" ref="H3888">_xlfn.XLOOKUP(G3888,Food_Menu!A:A,Food_Menu!B:B)</f>
        <v>Food Item 0089</v>
      </c>
      <c r="I3888" s="2">
        <f t="array" ref="I3888">_xlfn.XLOOKUP(G3888,Food_Menu!A:A,Food_Menu!D:D)</f>
        <v>262.73</v>
      </c>
      <c r="J3888" s="2" t="s">
        <v>714</v>
      </c>
      <c r="K3888" s="2" t="str">
        <f t="array" ref="K3888">_xlfn.XLOOKUP(J3888,Delivery_Partners!A:A,Delivery_Partners!B:B)</f>
        <v>Delivery Partner 054</v>
      </c>
      <c r="L3888" s="3">
        <v>3</v>
      </c>
      <c r="M3888" s="2" t="s">
        <v>23</v>
      </c>
      <c r="N3888" s="2" t="s">
        <v>74</v>
      </c>
      <c r="O3888" s="3">
        <v>19</v>
      </c>
      <c r="P3888" s="13">
        <f t="shared" si="822"/>
        <v>788.19</v>
      </c>
      <c r="Q3888" s="13" t="str">
        <f t="shared" si="823"/>
        <v>Fast</v>
      </c>
      <c r="S3888" s="21"/>
    </row>
    <row r="3889" customHeight="1" spans="1:19">
      <c r="A3889" s="2" t="s">
        <v>5809</v>
      </c>
      <c r="B3889" s="28">
        <v>45931</v>
      </c>
      <c r="C3889" s="2" t="s">
        <v>4977</v>
      </c>
      <c r="D3889" s="2" t="str">
        <f t="array" ref="D3889">_xlfn.XLOOKUP(C3889,Customers!A:A,Customers!B:B)</f>
        <v>Customer 0425</v>
      </c>
      <c r="E3889" s="2" t="s">
        <v>224</v>
      </c>
      <c r="F3889" s="2" t="str">
        <f t="array" ref="F3889">_xlfn.XLOOKUP(E3889,Restaurants!A:A,Restaurants!B:B)</f>
        <v>Restaurant 120</v>
      </c>
      <c r="G3889" s="2" t="s">
        <v>1701</v>
      </c>
      <c r="H3889" s="2" t="str">
        <f t="array" ref="H3889">_xlfn.XLOOKUP(G3889,Food_Menu!A:A,Food_Menu!B:B)</f>
        <v>Food Item 0085</v>
      </c>
      <c r="I3889" s="2">
        <f t="array" ref="I3889">_xlfn.XLOOKUP(G3889,Food_Menu!A:A,Food_Menu!D:D)</f>
        <v>423.46</v>
      </c>
      <c r="J3889" s="2" t="s">
        <v>1196</v>
      </c>
      <c r="K3889" s="2" t="str">
        <f t="array" ref="K3889">_xlfn.XLOOKUP(J3889,Delivery_Partners!A:A,Delivery_Partners!B:B)</f>
        <v>Delivery Partner 032</v>
      </c>
      <c r="L3889" s="3">
        <v>1</v>
      </c>
      <c r="M3889" s="2" t="s">
        <v>23</v>
      </c>
      <c r="N3889" s="2" t="s">
        <v>24</v>
      </c>
      <c r="O3889" s="3">
        <v>38</v>
      </c>
      <c r="P3889" s="13">
        <f t="shared" si="822"/>
        <v>423.46</v>
      </c>
      <c r="Q3889" s="13" t="str">
        <f t="shared" si="823"/>
        <v>Normal</v>
      </c>
      <c r="S3889" s="21"/>
    </row>
    <row r="3890" customHeight="1" spans="1:19">
      <c r="A3890" s="2" t="s">
        <v>5810</v>
      </c>
      <c r="B3890" s="29" t="s">
        <v>87</v>
      </c>
      <c r="C3890" s="2" t="s">
        <v>3064</v>
      </c>
      <c r="D3890" s="2" t="str">
        <f t="array" ref="D3890">_xlfn.XLOOKUP(C3890,Customers!A:A,Customers!B:B)</f>
        <v>Customer 0528</v>
      </c>
      <c r="E3890" s="2" t="s">
        <v>702</v>
      </c>
      <c r="F3890" s="2" t="str">
        <f t="array" ref="F3890">_xlfn.XLOOKUP(E3890,Restaurants!A:A,Restaurants!B:B)</f>
        <v>Restaurant 025</v>
      </c>
      <c r="G3890" s="2" t="s">
        <v>659</v>
      </c>
      <c r="H3890" s="2" t="str">
        <f t="array" ref="H3890">_xlfn.XLOOKUP(G3890,Food_Menu!A:A,Food_Menu!B:B)</f>
        <v>Food Item 0203</v>
      </c>
      <c r="I3890" s="2">
        <f t="array" ref="I3890">_xlfn.XLOOKUP(G3890,Food_Menu!A:A,Food_Menu!D:D)</f>
        <v>406.91</v>
      </c>
      <c r="J3890" s="2" t="s">
        <v>159</v>
      </c>
      <c r="K3890" s="2" t="str">
        <f t="array" ref="K3890">_xlfn.XLOOKUP(J3890,Delivery_Partners!A:A,Delivery_Partners!B:B)</f>
        <v>Delivery Partner 156</v>
      </c>
      <c r="L3890" s="3">
        <v>1</v>
      </c>
      <c r="M3890" s="2" t="s">
        <v>23</v>
      </c>
      <c r="N3890" s="2" t="s">
        <v>55</v>
      </c>
      <c r="O3890" s="3">
        <v>45</v>
      </c>
      <c r="P3890" s="13">
        <f t="shared" si="822"/>
        <v>406.91</v>
      </c>
      <c r="Q3890" s="13" t="str">
        <f t="shared" si="823"/>
        <v>Normal</v>
      </c>
      <c r="S3890" s="21"/>
    </row>
    <row r="3891" customHeight="1" spans="1:19">
      <c r="A3891" s="2" t="s">
        <v>5811</v>
      </c>
      <c r="B3891" s="29" t="s">
        <v>1631</v>
      </c>
      <c r="C3891" s="2" t="s">
        <v>1948</v>
      </c>
      <c r="D3891" s="2" t="str">
        <f t="array" ref="D3891">_xlfn.XLOOKUP(C3891,Customers!A:A,Customers!B:B)</f>
        <v>Customer 0226</v>
      </c>
      <c r="E3891" s="2" t="s">
        <v>1022</v>
      </c>
      <c r="F3891" s="2" t="str">
        <f t="array" ref="F3891">_xlfn.XLOOKUP(E3891,Restaurants!A:A,Restaurants!B:B)</f>
        <v>Restaurant 049</v>
      </c>
      <c r="G3891" s="2" t="s">
        <v>1475</v>
      </c>
      <c r="H3891" s="2" t="str">
        <f t="array" ref="H3891">_xlfn.XLOOKUP(G3891,Food_Menu!A:A,Food_Menu!B:B)</f>
        <v>Food Item 0053</v>
      </c>
      <c r="I3891" s="2">
        <f t="array" ref="I3891">_xlfn.XLOOKUP(G3891,Food_Menu!A:A,Food_Menu!D:D)</f>
        <v>308.97</v>
      </c>
      <c r="J3891" s="2" t="s">
        <v>435</v>
      </c>
      <c r="K3891" s="2" t="str">
        <f t="array" ref="K3891">_xlfn.XLOOKUP(J3891,Delivery_Partners!A:A,Delivery_Partners!B:B)</f>
        <v>Delivery Partner 040</v>
      </c>
      <c r="L3891" s="3">
        <v>2</v>
      </c>
      <c r="M3891" s="2" t="s">
        <v>23</v>
      </c>
      <c r="N3891" s="2" t="s">
        <v>55</v>
      </c>
      <c r="O3891" s="3">
        <v>37</v>
      </c>
      <c r="P3891" s="13">
        <f t="shared" si="822"/>
        <v>617.94</v>
      </c>
      <c r="Q3891" s="13" t="str">
        <f t="shared" si="823"/>
        <v>Normal</v>
      </c>
      <c r="S3891" s="21"/>
    </row>
    <row r="3892" customHeight="1" spans="1:19">
      <c r="A3892" s="2" t="s">
        <v>5812</v>
      </c>
      <c r="B3892" s="29" t="s">
        <v>2582</v>
      </c>
      <c r="C3892" s="2" t="s">
        <v>1078</v>
      </c>
      <c r="D3892" s="2" t="str">
        <f t="array" ref="D3892">_xlfn.XLOOKUP(C3892,Customers!A:A,Customers!B:B)</f>
        <v>Customer 0368</v>
      </c>
      <c r="E3892" s="2" t="s">
        <v>1209</v>
      </c>
      <c r="F3892" s="2" t="str">
        <f t="array" ref="F3892">_xlfn.XLOOKUP(E3892,Restaurants!A:A,Restaurants!B:B)</f>
        <v>Restaurant 109</v>
      </c>
      <c r="G3892" s="2" t="s">
        <v>617</v>
      </c>
      <c r="H3892" s="2" t="str">
        <f t="array" ref="H3892">_xlfn.XLOOKUP(G3892,Food_Menu!A:A,Food_Menu!B:B)</f>
        <v>Food Item 0092</v>
      </c>
      <c r="I3892" s="2">
        <f t="array" ref="I3892">_xlfn.XLOOKUP(G3892,Food_Menu!A:A,Food_Menu!D:D)</f>
        <v>238.18</v>
      </c>
      <c r="J3892" s="2" t="s">
        <v>953</v>
      </c>
      <c r="K3892" s="2" t="str">
        <f t="array" ref="K3892">_xlfn.XLOOKUP(J3892,Delivery_Partners!A:A,Delivery_Partners!B:B)</f>
        <v>Delivery Partner 157</v>
      </c>
      <c r="L3892" s="3">
        <v>2</v>
      </c>
      <c r="M3892" s="2" t="s">
        <v>23</v>
      </c>
      <c r="N3892" s="2" t="s">
        <v>55</v>
      </c>
      <c r="O3892" s="3">
        <v>24</v>
      </c>
      <c r="P3892" s="13">
        <f t="shared" si="822"/>
        <v>476.36</v>
      </c>
      <c r="Q3892" s="13" t="str">
        <f t="shared" si="823"/>
        <v>Fast</v>
      </c>
      <c r="S3892" s="21"/>
    </row>
    <row r="3893" customHeight="1" spans="1:19">
      <c r="A3893" s="2" t="s">
        <v>5813</v>
      </c>
      <c r="B3893" s="29" t="s">
        <v>214</v>
      </c>
      <c r="C3893" s="2" t="s">
        <v>3460</v>
      </c>
      <c r="D3893" s="2" t="str">
        <f t="array" ref="D3893">_xlfn.XLOOKUP(C3893,Customers!A:A,Customers!B:B)</f>
        <v>Customer 0162</v>
      </c>
      <c r="E3893" s="2" t="s">
        <v>634</v>
      </c>
      <c r="F3893" s="2" t="str">
        <f t="array" ref="F3893">_xlfn.XLOOKUP(E3893,Restaurants!A:A,Restaurants!B:B)</f>
        <v>Restaurant 087</v>
      </c>
      <c r="G3893" s="2" t="s">
        <v>1833</v>
      </c>
      <c r="H3893" s="2" t="str">
        <f t="array" ref="H3893">_xlfn.XLOOKUP(G3893,Food_Menu!A:A,Food_Menu!B:B)</f>
        <v>Food Item 0064</v>
      </c>
      <c r="I3893" s="2">
        <f t="array" ref="I3893">_xlfn.XLOOKUP(G3893,Food_Menu!A:A,Food_Menu!D:D)</f>
        <v>129.48</v>
      </c>
      <c r="J3893" s="2" t="s">
        <v>688</v>
      </c>
      <c r="K3893" s="2" t="str">
        <f t="array" ref="K3893">_xlfn.XLOOKUP(J3893,Delivery_Partners!A:A,Delivery_Partners!B:B)</f>
        <v>Delivery Partner 165</v>
      </c>
      <c r="L3893" s="3">
        <v>1</v>
      </c>
      <c r="M3893" s="2" t="s">
        <v>23</v>
      </c>
      <c r="N3893" s="2" t="s">
        <v>24</v>
      </c>
      <c r="O3893" s="3">
        <v>56</v>
      </c>
      <c r="P3893" s="13">
        <f t="shared" si="822"/>
        <v>129.48</v>
      </c>
      <c r="Q3893" s="13" t="str">
        <f t="shared" si="823"/>
        <v>Normal</v>
      </c>
      <c r="S3893" s="21"/>
    </row>
    <row r="3894" customHeight="1" spans="1:19">
      <c r="A3894" s="2" t="s">
        <v>5814</v>
      </c>
      <c r="B3894" s="29" t="s">
        <v>1003</v>
      </c>
      <c r="C3894" s="2" t="s">
        <v>1097</v>
      </c>
      <c r="D3894" s="2" t="str">
        <f t="array" ref="D3894">_xlfn.XLOOKUP(C3894,Customers!A:A,Customers!B:B)</f>
        <v>Customer 0186</v>
      </c>
      <c r="E3894" s="2" t="s">
        <v>917</v>
      </c>
      <c r="F3894" s="2" t="str">
        <f t="array" ref="F3894">_xlfn.XLOOKUP(E3894,Restaurants!A:A,Restaurants!B:B)</f>
        <v>Restaurant 102</v>
      </c>
      <c r="G3894" s="2" t="s">
        <v>1016</v>
      </c>
      <c r="H3894" s="2" t="str">
        <f t="array" ref="H3894">_xlfn.XLOOKUP(G3894,Food_Menu!A:A,Food_Menu!B:B)</f>
        <v>Food Item 0055</v>
      </c>
      <c r="I3894" s="2">
        <f t="array" ref="I3894">_xlfn.XLOOKUP(G3894,Food_Menu!A:A,Food_Menu!D:D)</f>
        <v>601.63</v>
      </c>
      <c r="J3894" s="2" t="s">
        <v>401</v>
      </c>
      <c r="K3894" s="2" t="str">
        <f t="array" ref="K3894">_xlfn.XLOOKUP(J3894,Delivery_Partners!A:A,Delivery_Partners!B:B)</f>
        <v>Delivery Partner 174</v>
      </c>
      <c r="L3894" s="3">
        <v>2</v>
      </c>
      <c r="M3894" s="2" t="s">
        <v>23</v>
      </c>
      <c r="N3894" s="2" t="s">
        <v>24</v>
      </c>
      <c r="O3894" s="3">
        <v>15</v>
      </c>
      <c r="P3894" s="13">
        <f t="shared" si="822"/>
        <v>1203.26</v>
      </c>
      <c r="Q3894" s="13" t="str">
        <f t="shared" si="823"/>
        <v>Fast</v>
      </c>
      <c r="S3894" s="21"/>
    </row>
    <row r="3895" hidden="1" customHeight="1" spans="1:19">
      <c r="A3895" s="2" t="s">
        <v>5815</v>
      </c>
      <c r="B3895" s="29" t="s">
        <v>453</v>
      </c>
      <c r="C3895" s="2" t="s">
        <v>1793</v>
      </c>
      <c r="D3895" s="2" t="str">
        <f t="array" ref="D3895">_xlfn.XLOOKUP(C3895,Customers!A:A,Customers!B:B)</f>
        <v>Customer 0894</v>
      </c>
      <c r="E3895" s="2" t="s">
        <v>52</v>
      </c>
      <c r="F3895" s="2" t="str">
        <f t="array" ref="F3895">_xlfn.XLOOKUP(E3895,Restaurants!A:A,Restaurants!B:B)</f>
        <v>Restaurant 083</v>
      </c>
      <c r="G3895" s="2" t="s">
        <v>163</v>
      </c>
      <c r="H3895" s="2" t="str">
        <f t="array" ref="H3895">_xlfn.XLOOKUP(G3895,Food_Menu!A:A,Food_Menu!B:B)</f>
        <v>Food Item 0071</v>
      </c>
      <c r="I3895" s="2"/>
      <c r="J3895" s="2" t="s">
        <v>583</v>
      </c>
      <c r="K3895" s="2" t="str">
        <f t="array" ref="K3895">_xlfn.XLOOKUP(J3895,Delivery_Partners!A:A,Delivery_Partners!B:B)</f>
        <v>Delivery Partner 062</v>
      </c>
      <c r="L3895" s="3">
        <v>2</v>
      </c>
      <c r="M3895" s="2" t="s">
        <v>101</v>
      </c>
      <c r="N3895" s="2" t="s">
        <v>24</v>
      </c>
      <c r="O3895" s="2"/>
    </row>
    <row r="3896" customHeight="1" spans="1:19">
      <c r="A3896" s="2" t="s">
        <v>5816</v>
      </c>
      <c r="B3896" s="29" t="s">
        <v>258</v>
      </c>
      <c r="C3896" s="2" t="s">
        <v>2038</v>
      </c>
      <c r="D3896" s="2" t="str">
        <f t="array" ref="D3896">_xlfn.XLOOKUP(C3896,Customers!A:A,Customers!B:B)</f>
        <v>Customer 0155</v>
      </c>
      <c r="E3896" s="2" t="s">
        <v>366</v>
      </c>
      <c r="F3896" s="2" t="str">
        <f t="array" ref="F3896">_xlfn.XLOOKUP(E3896,Restaurants!A:A,Restaurants!B:B)</f>
        <v>Restaurant 073</v>
      </c>
      <c r="G3896" s="2" t="s">
        <v>28</v>
      </c>
      <c r="H3896" s="2" t="str">
        <f t="array" ref="H3896">_xlfn.XLOOKUP(G3896,Food_Menu!A:A,Food_Menu!B:B)</f>
        <v>Food Item 0057</v>
      </c>
      <c r="I3896" s="2">
        <f t="array" ref="I3896">_xlfn.XLOOKUP(G3896,Food_Menu!A:A,Food_Menu!D:D)</f>
        <v>302.55</v>
      </c>
      <c r="J3896" s="2" t="s">
        <v>461</v>
      </c>
      <c r="K3896" s="2" t="str">
        <f t="array" ref="K3896">_xlfn.XLOOKUP(J3896,Delivery_Partners!A:A,Delivery_Partners!B:B)</f>
        <v>Delivery Partner 118</v>
      </c>
      <c r="L3896" s="3">
        <v>1</v>
      </c>
      <c r="M3896" s="2" t="s">
        <v>23</v>
      </c>
      <c r="N3896" s="2" t="s">
        <v>42</v>
      </c>
      <c r="O3896" s="3">
        <v>38</v>
      </c>
      <c r="P3896" s="13">
        <f t="shared" ref="P3896:P3901" si="824">I3896*L3896</f>
        <v>302.55</v>
      </c>
      <c r="Q3896" s="13" t="str">
        <f t="shared" ref="Q3896:Q3901" si="825">IF(O3896="","Not Delivered",IF(O3896&lt;=30,"Fast",IF(O3896&lt;=60,"Normal","Slow")))</f>
        <v>Normal</v>
      </c>
      <c r="S3896" s="21"/>
    </row>
    <row r="3897" customHeight="1" spans="1:19">
      <c r="A3897" s="2" t="s">
        <v>5817</v>
      </c>
      <c r="B3897" s="29" t="s">
        <v>258</v>
      </c>
      <c r="C3897" s="2" t="s">
        <v>2054</v>
      </c>
      <c r="D3897" s="2" t="str">
        <f t="array" ref="D3897">_xlfn.XLOOKUP(C3897,Customers!A:A,Customers!B:B)</f>
        <v>Customer 0563</v>
      </c>
      <c r="E3897" s="2" t="s">
        <v>254</v>
      </c>
      <c r="F3897" s="2" t="str">
        <f t="array" ref="F3897">_xlfn.XLOOKUP(E3897,Restaurants!A:A,Restaurants!B:B)</f>
        <v>Restaurant 021</v>
      </c>
      <c r="G3897" s="2" t="s">
        <v>792</v>
      </c>
      <c r="H3897" s="2" t="str">
        <f t="array" ref="H3897">_xlfn.XLOOKUP(G3897,Food_Menu!A:A,Food_Menu!B:B)</f>
        <v>Food Item 0159</v>
      </c>
      <c r="I3897" s="2">
        <f t="array" ref="I3897">_xlfn.XLOOKUP(G3897,Food_Menu!A:A,Food_Menu!D:D)</f>
        <v>430.63</v>
      </c>
      <c r="J3897" s="2" t="s">
        <v>383</v>
      </c>
      <c r="K3897" s="2" t="str">
        <f t="array" ref="K3897">_xlfn.XLOOKUP(J3897,Delivery_Partners!A:A,Delivery_Partners!B:B)</f>
        <v>Delivery Partner 149</v>
      </c>
      <c r="L3897" s="3">
        <v>1</v>
      </c>
      <c r="M3897" s="2" t="s">
        <v>23</v>
      </c>
      <c r="N3897" s="2" t="s">
        <v>42</v>
      </c>
      <c r="O3897" s="3">
        <v>41</v>
      </c>
      <c r="P3897" s="13">
        <f t="shared" si="824"/>
        <v>430.63</v>
      </c>
      <c r="Q3897" s="13" t="str">
        <f t="shared" si="825"/>
        <v>Normal</v>
      </c>
      <c r="S3897" s="21"/>
    </row>
    <row r="3898" customHeight="1" spans="1:19">
      <c r="A3898" s="2" t="s">
        <v>5818</v>
      </c>
      <c r="B3898" s="28">
        <v>45964</v>
      </c>
      <c r="C3898" s="2" t="s">
        <v>556</v>
      </c>
      <c r="D3898" s="2" t="str">
        <f t="array" ref="D3898">_xlfn.XLOOKUP(C3898,Customers!A:A,Customers!B:B)</f>
        <v>Customer 0516</v>
      </c>
      <c r="E3898" s="2" t="s">
        <v>224</v>
      </c>
      <c r="F3898" s="2" t="str">
        <f t="array" ref="F3898">_xlfn.XLOOKUP(E3898,Restaurants!A:A,Restaurants!B:B)</f>
        <v>Restaurant 120</v>
      </c>
      <c r="G3898" s="2" t="s">
        <v>1600</v>
      </c>
      <c r="H3898" s="2" t="str">
        <f t="array" ref="H3898">_xlfn.XLOOKUP(G3898,Food_Menu!A:A,Food_Menu!B:B)</f>
        <v>Food Item 0174</v>
      </c>
      <c r="I3898" s="2">
        <f t="array" ref="I3898">_xlfn.XLOOKUP(G3898,Food_Menu!A:A,Food_Menu!D:D)</f>
        <v>470.05</v>
      </c>
      <c r="J3898" s="2" t="s">
        <v>900</v>
      </c>
      <c r="K3898" s="2" t="str">
        <f t="array" ref="K3898">_xlfn.XLOOKUP(J3898,Delivery_Partners!A:A,Delivery_Partners!B:B)</f>
        <v>Delivery Partner 015</v>
      </c>
      <c r="L3898" s="3">
        <v>3</v>
      </c>
      <c r="M3898" s="2" t="s">
        <v>23</v>
      </c>
      <c r="N3898" s="2" t="s">
        <v>24</v>
      </c>
      <c r="O3898" s="3">
        <v>26</v>
      </c>
      <c r="P3898" s="13">
        <f t="shared" si="824"/>
        <v>1410.15</v>
      </c>
      <c r="Q3898" s="13" t="str">
        <f t="shared" si="825"/>
        <v>Fast</v>
      </c>
      <c r="S3898" s="21"/>
    </row>
    <row r="3899" customHeight="1" spans="1:19">
      <c r="A3899" s="2" t="s">
        <v>5819</v>
      </c>
      <c r="B3899" s="28">
        <v>45667</v>
      </c>
      <c r="C3899" s="2" t="s">
        <v>3325</v>
      </c>
      <c r="D3899" s="2" t="str">
        <f t="array" ref="D3899">_xlfn.XLOOKUP(C3899,Customers!A:A,Customers!B:B)</f>
        <v>Customer 0056</v>
      </c>
      <c r="E3899" s="2" t="s">
        <v>39</v>
      </c>
      <c r="F3899" s="2" t="str">
        <f t="array" ref="F3899">_xlfn.XLOOKUP(E3899,Restaurants!A:A,Restaurants!B:B)</f>
        <v>Restaurant 077</v>
      </c>
      <c r="G3899" s="2" t="s">
        <v>225</v>
      </c>
      <c r="H3899" s="2" t="str">
        <f t="array" ref="H3899">_xlfn.XLOOKUP(G3899,Food_Menu!A:A,Food_Menu!B:B)</f>
        <v>Food Item 0039</v>
      </c>
      <c r="I3899" s="2">
        <f t="array" ref="I3899">_xlfn.XLOOKUP(G3899,Food_Menu!A:A,Food_Menu!D:D)</f>
        <v>557.2</v>
      </c>
      <c r="J3899" s="2" t="s">
        <v>133</v>
      </c>
      <c r="K3899" s="2" t="str">
        <f t="array" ref="K3899">_xlfn.XLOOKUP(J3899,Delivery_Partners!A:A,Delivery_Partners!B:B)</f>
        <v>Delivery Partner 012</v>
      </c>
      <c r="L3899" s="3">
        <v>1</v>
      </c>
      <c r="M3899" s="2" t="s">
        <v>23</v>
      </c>
      <c r="N3899" s="2" t="s">
        <v>55</v>
      </c>
      <c r="O3899" s="3">
        <v>33</v>
      </c>
      <c r="P3899" s="13">
        <f t="shared" si="824"/>
        <v>557.2</v>
      </c>
      <c r="Q3899" s="13" t="str">
        <f t="shared" si="825"/>
        <v>Normal</v>
      </c>
      <c r="S3899" s="21"/>
    </row>
    <row r="3900" customHeight="1" spans="1:19">
      <c r="A3900" s="2" t="s">
        <v>5820</v>
      </c>
      <c r="B3900" s="28">
        <v>45753</v>
      </c>
      <c r="C3900" s="2" t="s">
        <v>1138</v>
      </c>
      <c r="D3900" s="2" t="str">
        <f t="array" ref="D3900">_xlfn.XLOOKUP(C3900,Customers!A:A,Customers!B:B)</f>
        <v>Customer 0998</v>
      </c>
      <c r="E3900" s="2" t="s">
        <v>647</v>
      </c>
      <c r="F3900" s="2" t="str">
        <f t="array" ref="F3900">_xlfn.XLOOKUP(E3900,Restaurants!A:A,Restaurants!B:B)</f>
        <v>Restaurant 081</v>
      </c>
      <c r="G3900" s="2" t="s">
        <v>748</v>
      </c>
      <c r="H3900" s="2" t="str">
        <f t="array" ref="H3900">_xlfn.XLOOKUP(G3900,Food_Menu!A:A,Food_Menu!B:B)</f>
        <v>Food Item 0110</v>
      </c>
      <c r="I3900" s="2">
        <f t="array" ref="I3900">_xlfn.XLOOKUP(G3900,Food_Menu!A:A,Food_Menu!D:D)</f>
        <v>384.6</v>
      </c>
      <c r="J3900" s="2" t="s">
        <v>621</v>
      </c>
      <c r="K3900" s="2" t="str">
        <f t="array" ref="K3900">_xlfn.XLOOKUP(J3900,Delivery_Partners!A:A,Delivery_Partners!B:B)</f>
        <v>Delivery Partner 038</v>
      </c>
      <c r="L3900" s="3">
        <v>1</v>
      </c>
      <c r="M3900" s="2" t="s">
        <v>23</v>
      </c>
      <c r="N3900" s="2" t="s">
        <v>24</v>
      </c>
      <c r="O3900" s="3">
        <v>39</v>
      </c>
      <c r="P3900" s="13">
        <f t="shared" si="824"/>
        <v>384.6</v>
      </c>
      <c r="Q3900" s="13" t="str">
        <f t="shared" si="825"/>
        <v>Normal</v>
      </c>
      <c r="S3900" s="21"/>
    </row>
    <row r="3901" customHeight="1" spans="1:19">
      <c r="A3901" s="2" t="s">
        <v>5821</v>
      </c>
      <c r="B3901" s="29" t="s">
        <v>2078</v>
      </c>
      <c r="C3901" s="2" t="s">
        <v>3229</v>
      </c>
      <c r="D3901" s="2" t="str">
        <f t="array" ref="D3901">_xlfn.XLOOKUP(C3901,Customers!A:A,Customers!B:B)</f>
        <v>Customer 1181</v>
      </c>
      <c r="E3901" s="2" t="s">
        <v>289</v>
      </c>
      <c r="F3901" s="2" t="str">
        <f t="array" ref="F3901">_xlfn.XLOOKUP(E3901,Restaurants!A:A,Restaurants!B:B)</f>
        <v>Restaurant 052</v>
      </c>
      <c r="G3901" s="2" t="s">
        <v>2324</v>
      </c>
      <c r="H3901" s="2" t="str">
        <f t="array" ref="H3901">_xlfn.XLOOKUP(G3901,Food_Menu!A:A,Food_Menu!B:B)</f>
        <v>Food Item 0059</v>
      </c>
      <c r="I3901" s="2">
        <f t="array" ref="I3901">_xlfn.XLOOKUP(G3901,Food_Menu!A:A,Food_Menu!D:D)</f>
        <v>524.23</v>
      </c>
      <c r="J3901" s="2" t="s">
        <v>212</v>
      </c>
      <c r="K3901" s="2" t="str">
        <f t="array" ref="K3901">_xlfn.XLOOKUP(J3901,Delivery_Partners!A:A,Delivery_Partners!B:B)</f>
        <v>Delivery Partner 177</v>
      </c>
      <c r="L3901" s="3">
        <v>1</v>
      </c>
      <c r="M3901" s="2" t="s">
        <v>23</v>
      </c>
      <c r="N3901" s="2" t="s">
        <v>24</v>
      </c>
      <c r="O3901" s="3">
        <v>34</v>
      </c>
      <c r="P3901" s="13">
        <f t="shared" si="824"/>
        <v>524.23</v>
      </c>
      <c r="Q3901" s="13" t="str">
        <f t="shared" si="825"/>
        <v>Normal</v>
      </c>
      <c r="S3901" s="21"/>
    </row>
    <row r="3902" hidden="1" customHeight="1" spans="1:19">
      <c r="A3902" s="2" t="s">
        <v>5822</v>
      </c>
      <c r="B3902" s="29" t="s">
        <v>1906</v>
      </c>
      <c r="C3902" s="2" t="s">
        <v>2859</v>
      </c>
      <c r="D3902" s="2" t="str">
        <f t="array" ref="D3902">_xlfn.XLOOKUP(C3902,Customers!A:A,Customers!B:B)</f>
        <v>Customer 0767</v>
      </c>
      <c r="E3902" s="2" t="s">
        <v>706</v>
      </c>
      <c r="F3902" s="2" t="str">
        <f t="array" ref="F3902">_xlfn.XLOOKUP(E3902,Restaurants!A:A,Restaurants!B:B)</f>
        <v>Restaurant 115</v>
      </c>
      <c r="G3902" s="2" t="s">
        <v>856</v>
      </c>
      <c r="H3902" s="2" t="str">
        <f t="array" ref="H3902">_xlfn.XLOOKUP(G3902,Food_Menu!A:A,Food_Menu!B:B)</f>
        <v>Food Item 0191</v>
      </c>
      <c r="I3902" s="2"/>
      <c r="J3902" s="2" t="s">
        <v>29</v>
      </c>
      <c r="K3902" s="2" t="str">
        <f t="array" ref="K3902">_xlfn.XLOOKUP(J3902,Delivery_Partners!A:A,Delivery_Partners!B:B)</f>
        <v>Delivery Partner 017</v>
      </c>
      <c r="L3902" s="3">
        <v>1</v>
      </c>
      <c r="M3902" s="2" t="s">
        <v>101</v>
      </c>
      <c r="N3902" s="2" t="s">
        <v>24</v>
      </c>
      <c r="O3902" s="2"/>
    </row>
    <row r="3903" hidden="1" customHeight="1" spans="1:19">
      <c r="A3903" s="2" t="s">
        <v>5823</v>
      </c>
      <c r="B3903" s="28">
        <v>45879</v>
      </c>
      <c r="C3903" s="2" t="s">
        <v>3690</v>
      </c>
      <c r="D3903" s="2" t="str">
        <f t="array" ref="D3903">_xlfn.XLOOKUP(C3903,Customers!A:A,Customers!B:B)</f>
        <v>Customer 0806</v>
      </c>
      <c r="E3903" s="2" t="s">
        <v>1224</v>
      </c>
      <c r="F3903" s="2" t="str">
        <f t="array" ref="F3903">_xlfn.XLOOKUP(E3903,Restaurants!A:A,Restaurants!B:B)</f>
        <v>Restaurant 055</v>
      </c>
      <c r="G3903" s="2" t="s">
        <v>132</v>
      </c>
      <c r="H3903" s="2" t="str">
        <f t="array" ref="H3903">_xlfn.XLOOKUP(G3903,Food_Menu!A:A,Food_Menu!B:B)</f>
        <v>Food Item 0023</v>
      </c>
      <c r="I3903" s="2"/>
      <c r="J3903" s="2" t="s">
        <v>898</v>
      </c>
      <c r="K3903" s="2" t="str">
        <f t="array" ref="K3903">_xlfn.XLOOKUP(J3903,Delivery_Partners!A:A,Delivery_Partners!B:B)</f>
        <v>Delivery Partner 138</v>
      </c>
      <c r="L3903" s="3">
        <v>4</v>
      </c>
      <c r="M3903" s="2" t="s">
        <v>101</v>
      </c>
      <c r="N3903" s="2" t="s">
        <v>24</v>
      </c>
      <c r="O3903" s="2"/>
    </row>
    <row r="3904" hidden="1" customHeight="1" spans="1:19">
      <c r="A3904" s="2" t="s">
        <v>5824</v>
      </c>
      <c r="B3904" s="28">
        <v>46000</v>
      </c>
      <c r="C3904" s="2" t="s">
        <v>5448</v>
      </c>
      <c r="D3904" s="2" t="str">
        <f t="array" ref="D3904">_xlfn.XLOOKUP(C3904,Customers!A:A,Customers!B:B)</f>
        <v>Customer 0280</v>
      </c>
      <c r="E3904" s="2" t="s">
        <v>425</v>
      </c>
      <c r="F3904" s="2" t="str">
        <f t="array" ref="F3904">_xlfn.XLOOKUP(E3904,Restaurants!A:A,Restaurants!B:B)</f>
        <v>Restaurant 023</v>
      </c>
      <c r="G3904" s="2" t="s">
        <v>447</v>
      </c>
      <c r="H3904" s="2" t="str">
        <f t="array" ref="H3904">_xlfn.XLOOKUP(G3904,Food_Menu!A:A,Food_Menu!B:B)</f>
        <v>Food Item 0091</v>
      </c>
      <c r="I3904" s="2"/>
      <c r="J3904" s="2" t="s">
        <v>241</v>
      </c>
      <c r="K3904" s="2" t="str">
        <f t="array" ref="K3904">_xlfn.XLOOKUP(J3904,Delivery_Partners!A:A,Delivery_Partners!B:B)</f>
        <v>Delivery Partner 152</v>
      </c>
      <c r="L3904" s="3">
        <v>1</v>
      </c>
      <c r="M3904" s="2" t="s">
        <v>101</v>
      </c>
      <c r="N3904" s="2" t="s">
        <v>42</v>
      </c>
      <c r="O3904" s="2"/>
    </row>
    <row r="3905" customHeight="1" spans="1:19">
      <c r="A3905" s="2" t="s">
        <v>5825</v>
      </c>
      <c r="B3905" s="28">
        <v>45873</v>
      </c>
      <c r="C3905" s="2" t="s">
        <v>2945</v>
      </c>
      <c r="D3905" s="2" t="str">
        <f t="array" ref="D3905">_xlfn.XLOOKUP(C3905,Customers!A:A,Customers!B:B)</f>
        <v>Customer 1014</v>
      </c>
      <c r="E3905" s="2" t="s">
        <v>451</v>
      </c>
      <c r="F3905" s="2" t="str">
        <f t="array" ref="F3905">_xlfn.XLOOKUP(E3905,Restaurants!A:A,Restaurants!B:B)</f>
        <v>Restaurant 022</v>
      </c>
      <c r="G3905" s="2" t="s">
        <v>90</v>
      </c>
      <c r="H3905" s="2" t="str">
        <f t="array" ref="H3905">_xlfn.XLOOKUP(G3905,Food_Menu!A:A,Food_Menu!B:B)</f>
        <v>Food Item 0073</v>
      </c>
      <c r="I3905" s="2">
        <f t="array" ref="I3905">_xlfn.XLOOKUP(G3905,Food_Menu!A:A,Food_Menu!D:D)</f>
        <v>365.69</v>
      </c>
      <c r="J3905" s="2" t="s">
        <v>332</v>
      </c>
      <c r="K3905" s="2" t="str">
        <f t="array" ref="K3905">_xlfn.XLOOKUP(J3905,Delivery_Partners!A:A,Delivery_Partners!B:B)</f>
        <v>Delivery Partner 164</v>
      </c>
      <c r="L3905" s="3">
        <v>3</v>
      </c>
      <c r="M3905" s="2" t="s">
        <v>23</v>
      </c>
      <c r="N3905" s="2" t="s">
        <v>24</v>
      </c>
      <c r="O3905" s="3">
        <v>35</v>
      </c>
      <c r="P3905" s="13">
        <f t="shared" ref="P3905:P3914" si="826">I3905*L3905</f>
        <v>1097.07</v>
      </c>
      <c r="Q3905" s="13" t="str">
        <f t="shared" ref="Q3905:Q3914" si="827">IF(O3905="","Not Delivered",IF(O3905&lt;=30,"Fast",IF(O3905&lt;=60,"Normal","Slow")))</f>
        <v>Normal</v>
      </c>
      <c r="S3905" s="21"/>
    </row>
    <row r="3906" customHeight="1" spans="1:19">
      <c r="A3906" s="2" t="s">
        <v>5826</v>
      </c>
      <c r="B3906" s="28">
        <v>45757</v>
      </c>
      <c r="C3906" s="2" t="s">
        <v>2144</v>
      </c>
      <c r="D3906" s="2" t="str">
        <f t="array" ref="D3906">_xlfn.XLOOKUP(C3906,Customers!A:A,Customers!B:B)</f>
        <v>Customer 0942</v>
      </c>
      <c r="E3906" s="2" t="s">
        <v>1342</v>
      </c>
      <c r="F3906" s="2" t="str">
        <f t="array" ref="F3906">_xlfn.XLOOKUP(E3906,Restaurants!A:A,Restaurants!B:B)</f>
        <v>Restaurant 084</v>
      </c>
      <c r="G3906" s="2" t="s">
        <v>1073</v>
      </c>
      <c r="H3906" s="2" t="str">
        <f t="array" ref="H3906">_xlfn.XLOOKUP(G3906,Food_Menu!A:A,Food_Menu!B:B)</f>
        <v>Food Item 0080</v>
      </c>
      <c r="I3906" s="2">
        <f t="array" ref="I3906">_xlfn.XLOOKUP(G3906,Food_Menu!A:A,Food_Menu!D:D)</f>
        <v>208.69</v>
      </c>
      <c r="J3906" s="2" t="s">
        <v>801</v>
      </c>
      <c r="K3906" s="2" t="str">
        <f t="array" ref="K3906">_xlfn.XLOOKUP(J3906,Delivery_Partners!A:A,Delivery_Partners!B:B)</f>
        <v>Delivery Partner 096</v>
      </c>
      <c r="L3906" s="3">
        <v>3</v>
      </c>
      <c r="M3906" s="2" t="s">
        <v>23</v>
      </c>
      <c r="N3906" s="2" t="s">
        <v>74</v>
      </c>
      <c r="O3906" s="3">
        <v>36</v>
      </c>
      <c r="P3906" s="13">
        <f t="shared" si="826"/>
        <v>626.07</v>
      </c>
      <c r="Q3906" s="13" t="str">
        <f t="shared" si="827"/>
        <v>Normal</v>
      </c>
      <c r="S3906" s="21"/>
    </row>
    <row r="3907" customHeight="1" spans="1:19">
      <c r="A3907" s="2" t="s">
        <v>5827</v>
      </c>
      <c r="B3907" s="29" t="s">
        <v>1906</v>
      </c>
      <c r="C3907" s="2" t="s">
        <v>1613</v>
      </c>
      <c r="D3907" s="2" t="str">
        <f t="array" ref="D3907">_xlfn.XLOOKUP(C3907,Customers!A:A,Customers!B:B)</f>
        <v>Customer 0526</v>
      </c>
      <c r="E3907" s="2" t="s">
        <v>1309</v>
      </c>
      <c r="F3907" s="2" t="str">
        <f t="array" ref="F3907">_xlfn.XLOOKUP(E3907,Restaurants!A:A,Restaurants!B:B)</f>
        <v>Restaurant 090</v>
      </c>
      <c r="G3907" s="2" t="s">
        <v>1569</v>
      </c>
      <c r="H3907" s="2" t="str">
        <f t="array" ref="H3907">_xlfn.XLOOKUP(G3907,Food_Menu!A:A,Food_Menu!B:B)</f>
        <v>Food Item 0208</v>
      </c>
      <c r="I3907" s="2">
        <f t="array" ref="I3907">_xlfn.XLOOKUP(G3907,Food_Menu!A:A,Food_Menu!D:D)</f>
        <v>493.1</v>
      </c>
      <c r="J3907" s="2" t="s">
        <v>564</v>
      </c>
      <c r="K3907" s="2" t="str">
        <f t="array" ref="K3907">_xlfn.XLOOKUP(J3907,Delivery_Partners!A:A,Delivery_Partners!B:B)</f>
        <v>Delivery Partner 095</v>
      </c>
      <c r="L3907" s="3">
        <v>1</v>
      </c>
      <c r="M3907" s="2" t="s">
        <v>23</v>
      </c>
      <c r="N3907" s="2" t="s">
        <v>24</v>
      </c>
      <c r="O3907" s="3">
        <v>55</v>
      </c>
      <c r="P3907" s="13">
        <f t="shared" si="826"/>
        <v>493.1</v>
      </c>
      <c r="Q3907" s="13" t="str">
        <f t="shared" si="827"/>
        <v>Normal</v>
      </c>
      <c r="S3907" s="21"/>
    </row>
    <row r="3908" customHeight="1" spans="1:19">
      <c r="A3908" s="2" t="s">
        <v>5828</v>
      </c>
      <c r="B3908" s="29" t="s">
        <v>948</v>
      </c>
      <c r="C3908" s="2" t="s">
        <v>2917</v>
      </c>
      <c r="D3908" s="2" t="str">
        <f t="array" ref="D3908">_xlfn.XLOOKUP(C3908,Customers!A:A,Customers!B:B)</f>
        <v>Customer 0847</v>
      </c>
      <c r="E3908" s="2" t="s">
        <v>702</v>
      </c>
      <c r="F3908" s="2" t="str">
        <f t="array" ref="F3908">_xlfn.XLOOKUP(E3908,Restaurants!A:A,Restaurants!B:B)</f>
        <v>Restaurant 025</v>
      </c>
      <c r="G3908" s="2" t="s">
        <v>1318</v>
      </c>
      <c r="H3908" s="2" t="str">
        <f t="array" ref="H3908">_xlfn.XLOOKUP(G3908,Food_Menu!A:A,Food_Menu!B:B)</f>
        <v>Food Item 0119</v>
      </c>
      <c r="I3908" s="2">
        <f t="array" ref="I3908">_xlfn.XLOOKUP(G3908,Food_Menu!A:A,Food_Menu!D:D)</f>
        <v>220.83</v>
      </c>
      <c r="J3908" s="2" t="s">
        <v>127</v>
      </c>
      <c r="K3908" s="2" t="str">
        <f t="array" ref="K3908">_xlfn.XLOOKUP(J3908,Delivery_Partners!A:A,Delivery_Partners!B:B)</f>
        <v>Delivery Partner 134</v>
      </c>
      <c r="L3908" s="3">
        <v>2</v>
      </c>
      <c r="M3908" s="2" t="s">
        <v>23</v>
      </c>
      <c r="N3908" s="2" t="s">
        <v>24</v>
      </c>
      <c r="O3908" s="3">
        <v>26</v>
      </c>
      <c r="P3908" s="13">
        <f t="shared" si="826"/>
        <v>441.66</v>
      </c>
      <c r="Q3908" s="13" t="str">
        <f t="shared" si="827"/>
        <v>Fast</v>
      </c>
      <c r="S3908" s="21"/>
    </row>
    <row r="3909" customHeight="1" spans="1:19">
      <c r="A3909" s="2" t="s">
        <v>5829</v>
      </c>
      <c r="B3909" s="28">
        <v>45659</v>
      </c>
      <c r="C3909" s="2" t="s">
        <v>1714</v>
      </c>
      <c r="D3909" s="2" t="str">
        <f t="array" ref="D3909">_xlfn.XLOOKUP(C3909,Customers!A:A,Customers!B:B)</f>
        <v>Customer 1147</v>
      </c>
      <c r="E3909" s="2" t="s">
        <v>1342</v>
      </c>
      <c r="F3909" s="2" t="str">
        <f t="array" ref="F3909">_xlfn.XLOOKUP(E3909,Restaurants!A:A,Restaurants!B:B)</f>
        <v>Restaurant 084</v>
      </c>
      <c r="G3909" s="2" t="s">
        <v>413</v>
      </c>
      <c r="H3909" s="2" t="str">
        <f t="array" ref="H3909">_xlfn.XLOOKUP(G3909,Food_Menu!A:A,Food_Menu!B:B)</f>
        <v>Food Item 0084</v>
      </c>
      <c r="I3909" s="2">
        <f t="array" ref="I3909">_xlfn.XLOOKUP(G3909,Food_Menu!A:A,Food_Menu!D:D)</f>
        <v>587.45</v>
      </c>
      <c r="J3909" s="2" t="s">
        <v>1481</v>
      </c>
      <c r="K3909" s="2" t="str">
        <f t="array" ref="K3909">_xlfn.XLOOKUP(J3909,Delivery_Partners!A:A,Delivery_Partners!B:B)</f>
        <v>Delivery Partner 115</v>
      </c>
      <c r="L3909" s="3">
        <v>4</v>
      </c>
      <c r="M3909" s="2" t="s">
        <v>23</v>
      </c>
      <c r="N3909" s="2" t="s">
        <v>24</v>
      </c>
      <c r="O3909" s="3">
        <v>23</v>
      </c>
      <c r="P3909" s="13">
        <f t="shared" si="826"/>
        <v>2349.8</v>
      </c>
      <c r="Q3909" s="13" t="str">
        <f t="shared" si="827"/>
        <v>Fast</v>
      </c>
      <c r="S3909" s="21"/>
    </row>
    <row r="3910" customHeight="1" spans="1:19">
      <c r="A3910" s="2" t="s">
        <v>5830</v>
      </c>
      <c r="B3910" s="29" t="s">
        <v>1206</v>
      </c>
      <c r="C3910" s="2" t="s">
        <v>1846</v>
      </c>
      <c r="D3910" s="2" t="str">
        <f t="array" ref="D3910">_xlfn.XLOOKUP(C3910,Customers!A:A,Customers!B:B)</f>
        <v>Customer 0724</v>
      </c>
      <c r="E3910" s="2" t="s">
        <v>224</v>
      </c>
      <c r="F3910" s="2" t="str">
        <f t="array" ref="F3910">_xlfn.XLOOKUP(E3910,Restaurants!A:A,Restaurants!B:B)</f>
        <v>Restaurant 120</v>
      </c>
      <c r="G3910" s="2" t="s">
        <v>823</v>
      </c>
      <c r="H3910" s="2" t="str">
        <f t="array" ref="H3910">_xlfn.XLOOKUP(G3910,Food_Menu!A:A,Food_Menu!B:B)</f>
        <v>Food Item 0178</v>
      </c>
      <c r="I3910" s="2">
        <f t="array" ref="I3910">_xlfn.XLOOKUP(G3910,Food_Menu!A:A,Food_Menu!D:D)</f>
        <v>461.95</v>
      </c>
      <c r="J3910" s="2" t="s">
        <v>923</v>
      </c>
      <c r="K3910" s="2" t="str">
        <f t="array" ref="K3910">_xlfn.XLOOKUP(J3910,Delivery_Partners!A:A,Delivery_Partners!B:B)</f>
        <v>Delivery Partner 142</v>
      </c>
      <c r="L3910" s="3">
        <v>4</v>
      </c>
      <c r="M3910" s="2" t="s">
        <v>23</v>
      </c>
      <c r="N3910" s="2" t="s">
        <v>55</v>
      </c>
      <c r="O3910" s="3">
        <v>45</v>
      </c>
      <c r="P3910" s="13">
        <f t="shared" si="826"/>
        <v>1847.8</v>
      </c>
      <c r="Q3910" s="13" t="str">
        <f t="shared" si="827"/>
        <v>Normal</v>
      </c>
      <c r="S3910" s="21"/>
    </row>
    <row r="3911" customHeight="1" spans="1:19">
      <c r="A3911" s="2" t="s">
        <v>5831</v>
      </c>
      <c r="B3911" s="28">
        <v>45727</v>
      </c>
      <c r="C3911" s="2" t="s">
        <v>270</v>
      </c>
      <c r="D3911" s="2" t="str">
        <f t="array" ref="D3911">_xlfn.XLOOKUP(C3911,Customers!A:A,Customers!B:B)</f>
        <v>Customer 0240</v>
      </c>
      <c r="E3911" s="2" t="s">
        <v>345</v>
      </c>
      <c r="F3911" s="2" t="str">
        <f t="array" ref="F3911">_xlfn.XLOOKUP(E3911,Restaurants!A:A,Restaurants!B:B)</f>
        <v>Restaurant 064</v>
      </c>
      <c r="G3911" s="2" t="s">
        <v>67</v>
      </c>
      <c r="H3911" s="2" t="str">
        <f t="array" ref="H3911">_xlfn.XLOOKUP(G3911,Food_Menu!A:A,Food_Menu!B:B)</f>
        <v>Food Item 0172</v>
      </c>
      <c r="I3911" s="2">
        <f t="array" ref="I3911">_xlfn.XLOOKUP(G3911,Food_Menu!A:A,Food_Menu!D:D)</f>
        <v>219.12</v>
      </c>
      <c r="J3911" s="2" t="s">
        <v>1557</v>
      </c>
      <c r="K3911" s="2" t="str">
        <f t="array" ref="K3911">_xlfn.XLOOKUP(J3911,Delivery_Partners!A:A,Delivery_Partners!B:B)</f>
        <v>Delivery Partner 065</v>
      </c>
      <c r="L3911" s="3">
        <v>2</v>
      </c>
      <c r="M3911" s="2" t="s">
        <v>23</v>
      </c>
      <c r="N3911" s="2" t="s">
        <v>24</v>
      </c>
      <c r="O3911" s="3">
        <v>41</v>
      </c>
      <c r="P3911" s="13">
        <f t="shared" si="826"/>
        <v>438.24</v>
      </c>
      <c r="Q3911" s="13" t="str">
        <f t="shared" si="827"/>
        <v>Normal</v>
      </c>
      <c r="S3911" s="21"/>
    </row>
    <row r="3912" customHeight="1" spans="1:19">
      <c r="A3912" s="2" t="s">
        <v>5832</v>
      </c>
      <c r="B3912" s="29" t="s">
        <v>472</v>
      </c>
      <c r="C3912" s="2" t="s">
        <v>1288</v>
      </c>
      <c r="D3912" s="2" t="str">
        <f t="array" ref="D3912">_xlfn.XLOOKUP(C3912,Customers!A:A,Customers!B:B)</f>
        <v>Customer 0397</v>
      </c>
      <c r="E3912" s="2" t="s">
        <v>795</v>
      </c>
      <c r="F3912" s="2" t="str">
        <f t="array" ref="F3912">_xlfn.XLOOKUP(E3912,Restaurants!A:A,Restaurants!B:B)</f>
        <v>Restaurant 117</v>
      </c>
      <c r="G3912" s="2" t="s">
        <v>884</v>
      </c>
      <c r="H3912" s="2" t="str">
        <f t="array" ref="H3912">_xlfn.XLOOKUP(G3912,Food_Menu!A:A,Food_Menu!B:B)</f>
        <v>Food Item 0032</v>
      </c>
      <c r="I3912" s="2">
        <f t="array" ref="I3912">_xlfn.XLOOKUP(G3912,Food_Menu!A:A,Food_Menu!D:D)</f>
        <v>367.24</v>
      </c>
      <c r="J3912" s="2" t="s">
        <v>534</v>
      </c>
      <c r="K3912" s="2" t="str">
        <f t="array" ref="K3912">_xlfn.XLOOKUP(J3912,Delivery_Partners!A:A,Delivery_Partners!B:B)</f>
        <v>Delivery Partner 169</v>
      </c>
      <c r="L3912" s="3">
        <v>1</v>
      </c>
      <c r="M3912" s="2" t="s">
        <v>23</v>
      </c>
      <c r="N3912" s="2" t="s">
        <v>24</v>
      </c>
      <c r="O3912" s="3">
        <v>23</v>
      </c>
      <c r="P3912" s="13">
        <f t="shared" si="826"/>
        <v>367.24</v>
      </c>
      <c r="Q3912" s="13" t="str">
        <f t="shared" si="827"/>
        <v>Fast</v>
      </c>
      <c r="S3912" s="21"/>
    </row>
    <row r="3913" customHeight="1" spans="1:19">
      <c r="A3913" s="2" t="s">
        <v>5833</v>
      </c>
      <c r="B3913" s="29" t="s">
        <v>936</v>
      </c>
      <c r="C3913" s="2" t="s">
        <v>4563</v>
      </c>
      <c r="D3913" s="2" t="str">
        <f t="array" ref="D3913">_xlfn.XLOOKUP(C3913,Customers!A:A,Customers!B:B)</f>
        <v>Customer 0223</v>
      </c>
      <c r="E3913" s="2" t="s">
        <v>60</v>
      </c>
      <c r="F3913" s="2" t="str">
        <f t="array" ref="F3913">_xlfn.XLOOKUP(E3913,Restaurants!A:A,Restaurants!B:B)</f>
        <v>Restaurant 019</v>
      </c>
      <c r="G3913" s="2" t="s">
        <v>363</v>
      </c>
      <c r="H3913" s="2" t="str">
        <f t="array" ref="H3913">_xlfn.XLOOKUP(G3913,Food_Menu!A:A,Food_Menu!B:B)</f>
        <v>Food Item 0102</v>
      </c>
      <c r="I3913" s="2">
        <f t="array" ref="I3913">_xlfn.XLOOKUP(G3913,Food_Menu!A:A,Food_Menu!D:D)</f>
        <v>630.13</v>
      </c>
      <c r="J3913" s="2" t="s">
        <v>1443</v>
      </c>
      <c r="K3913" s="2" t="str">
        <f t="array" ref="K3913">_xlfn.XLOOKUP(J3913,Delivery_Partners!A:A,Delivery_Partners!B:B)</f>
        <v>Delivery Partner 078</v>
      </c>
      <c r="L3913" s="3">
        <v>1</v>
      </c>
      <c r="M3913" s="2" t="s">
        <v>23</v>
      </c>
      <c r="N3913" s="2" t="s">
        <v>24</v>
      </c>
      <c r="O3913" s="3">
        <v>48</v>
      </c>
      <c r="P3913" s="13">
        <f t="shared" si="826"/>
        <v>630.13</v>
      </c>
      <c r="Q3913" s="13" t="str">
        <f t="shared" si="827"/>
        <v>Normal</v>
      </c>
      <c r="S3913" s="21"/>
    </row>
    <row r="3914" customHeight="1" spans="1:19">
      <c r="A3914" s="2" t="s">
        <v>5834</v>
      </c>
      <c r="B3914" s="28">
        <v>46001</v>
      </c>
      <c r="C3914" s="2" t="s">
        <v>4439</v>
      </c>
      <c r="D3914" s="2" t="str">
        <f t="array" ref="D3914">_xlfn.XLOOKUP(C3914,Customers!A:A,Customers!B:B)</f>
        <v>Customer 0398</v>
      </c>
      <c r="E3914" s="2" t="s">
        <v>1022</v>
      </c>
      <c r="F3914" s="2" t="str">
        <f t="array" ref="F3914">_xlfn.XLOOKUP(E3914,Restaurants!A:A,Restaurants!B:B)</f>
        <v>Restaurant 049</v>
      </c>
      <c r="G3914" s="2" t="s">
        <v>447</v>
      </c>
      <c r="H3914" s="2" t="str">
        <f t="array" ref="H3914">_xlfn.XLOOKUP(G3914,Food_Menu!A:A,Food_Menu!B:B)</f>
        <v>Food Item 0091</v>
      </c>
      <c r="I3914" s="2">
        <f t="array" ref="I3914">_xlfn.XLOOKUP(G3914,Food_Menu!A:A,Food_Menu!D:D)</f>
        <v>434.43</v>
      </c>
      <c r="J3914" s="2" t="s">
        <v>173</v>
      </c>
      <c r="K3914" s="2" t="str">
        <f t="array" ref="K3914">_xlfn.XLOOKUP(J3914,Delivery_Partners!A:A,Delivery_Partners!B:B)</f>
        <v>Delivery Partner 045</v>
      </c>
      <c r="L3914" s="3">
        <v>1</v>
      </c>
      <c r="M3914" s="2" t="s">
        <v>23</v>
      </c>
      <c r="N3914" s="2" t="s">
        <v>55</v>
      </c>
      <c r="O3914" s="3">
        <v>39</v>
      </c>
      <c r="P3914" s="13">
        <f t="shared" si="826"/>
        <v>434.43</v>
      </c>
      <c r="Q3914" s="13" t="str">
        <f t="shared" si="827"/>
        <v>Normal</v>
      </c>
      <c r="S3914" s="21"/>
    </row>
    <row r="3915" hidden="1" customHeight="1" spans="1:19">
      <c r="A3915" s="2" t="s">
        <v>5835</v>
      </c>
      <c r="B3915" s="28">
        <v>45754</v>
      </c>
      <c r="C3915" s="2" t="s">
        <v>5029</v>
      </c>
      <c r="D3915" s="2" t="str">
        <f t="array" ref="D3915">_xlfn.XLOOKUP(C3915,Customers!A:A,Customers!B:B)</f>
        <v>Customer 1069</v>
      </c>
      <c r="E3915" s="2" t="s">
        <v>468</v>
      </c>
      <c r="F3915" s="2" t="str">
        <f t="array" ref="F3915">_xlfn.XLOOKUP(E3915,Restaurants!A:A,Restaurants!B:B)</f>
        <v>Restaurant 067</v>
      </c>
      <c r="G3915" s="2" t="s">
        <v>1259</v>
      </c>
      <c r="H3915" s="2" t="str">
        <f t="array" ref="H3915">_xlfn.XLOOKUP(G3915,Food_Menu!A:A,Food_Menu!B:B)</f>
        <v>Food Item 0099</v>
      </c>
      <c r="I3915" s="2"/>
      <c r="J3915" s="2" t="s">
        <v>1239</v>
      </c>
      <c r="K3915" s="2" t="str">
        <f t="array" ref="K3915">_xlfn.XLOOKUP(J3915,Delivery_Partners!A:A,Delivery_Partners!B:B)</f>
        <v>Delivery Partner 136</v>
      </c>
      <c r="L3915" s="3">
        <v>2</v>
      </c>
      <c r="M3915" s="2" t="s">
        <v>101</v>
      </c>
      <c r="N3915" s="2" t="s">
        <v>24</v>
      </c>
      <c r="O3915" s="2"/>
    </row>
    <row r="3916" customHeight="1" spans="1:19">
      <c r="A3916" s="2" t="s">
        <v>5836</v>
      </c>
      <c r="B3916" s="29" t="s">
        <v>453</v>
      </c>
      <c r="C3916" s="2" t="s">
        <v>3629</v>
      </c>
      <c r="D3916" s="2" t="str">
        <f t="array" ref="D3916">_xlfn.XLOOKUP(C3916,Customers!A:A,Customers!B:B)</f>
        <v>Customer 0228</v>
      </c>
      <c r="E3916" s="2" t="s">
        <v>46</v>
      </c>
      <c r="F3916" s="2" t="str">
        <f t="array" ref="F3916">_xlfn.XLOOKUP(E3916,Restaurants!A:A,Restaurants!B:B)</f>
        <v>Restaurant 043</v>
      </c>
      <c r="G3916" s="2" t="s">
        <v>477</v>
      </c>
      <c r="H3916" s="2" t="str">
        <f t="array" ref="H3916">_xlfn.XLOOKUP(G3916,Food_Menu!A:A,Food_Menu!B:B)</f>
        <v>Food Item 0077</v>
      </c>
      <c r="I3916" s="2">
        <f t="array" ref="I3916">_xlfn.XLOOKUP(G3916,Food_Menu!A:A,Food_Menu!D:D)</f>
        <v>161.62</v>
      </c>
      <c r="J3916" s="2" t="s">
        <v>495</v>
      </c>
      <c r="K3916" s="2" t="str">
        <f t="array" ref="K3916">_xlfn.XLOOKUP(J3916,Delivery_Partners!A:A,Delivery_Partners!B:B)</f>
        <v>Delivery Partner 112</v>
      </c>
      <c r="L3916" s="3">
        <v>1</v>
      </c>
      <c r="M3916" s="2" t="s">
        <v>23</v>
      </c>
      <c r="N3916" s="2" t="s">
        <v>74</v>
      </c>
      <c r="O3916" s="3">
        <v>41</v>
      </c>
      <c r="P3916" s="13">
        <f t="shared" ref="P3916:P3917" si="828">I3916*L3916</f>
        <v>161.62</v>
      </c>
      <c r="Q3916" s="13" t="str">
        <f t="shared" ref="Q3916:Q3917" si="829">IF(O3916="","Not Delivered",IF(O3916&lt;=30,"Fast",IF(O3916&lt;=60,"Normal","Slow")))</f>
        <v>Normal</v>
      </c>
      <c r="S3916" s="21"/>
    </row>
    <row r="3917" customHeight="1" spans="1:19">
      <c r="A3917" s="2" t="s">
        <v>5837</v>
      </c>
      <c r="B3917" s="29" t="s">
        <v>1049</v>
      </c>
      <c r="C3917" s="2" t="s">
        <v>4699</v>
      </c>
      <c r="D3917" s="2" t="str">
        <f t="array" ref="D3917">_xlfn.XLOOKUP(C3917,Customers!A:A,Customers!B:B)</f>
        <v>Customer 1071</v>
      </c>
      <c r="E3917" s="2" t="s">
        <v>71</v>
      </c>
      <c r="F3917" s="2" t="str">
        <f t="array" ref="F3917">_xlfn.XLOOKUP(E3917,Restaurants!A:A,Restaurants!B:B)</f>
        <v>Restaurant 013</v>
      </c>
      <c r="G3917" s="2" t="s">
        <v>211</v>
      </c>
      <c r="H3917" s="2" t="str">
        <f t="array" ref="H3917">_xlfn.XLOOKUP(G3917,Food_Menu!A:A,Food_Menu!B:B)</f>
        <v>Food Item 0182</v>
      </c>
      <c r="I3917" s="2">
        <f t="array" ref="I3917">_xlfn.XLOOKUP(G3917,Food_Menu!A:A,Food_Menu!D:D)</f>
        <v>512.27</v>
      </c>
      <c r="J3917" s="2" t="s">
        <v>3362</v>
      </c>
      <c r="K3917" s="2" t="str">
        <f t="array" ref="K3917">_xlfn.XLOOKUP(J3917,Delivery_Partners!A:A,Delivery_Partners!B:B)</f>
        <v>Delivery Partner 009</v>
      </c>
      <c r="L3917" s="3">
        <v>2</v>
      </c>
      <c r="M3917" s="2" t="s">
        <v>23</v>
      </c>
      <c r="N3917" s="2" t="s">
        <v>24</v>
      </c>
      <c r="O3917" s="3">
        <v>39</v>
      </c>
      <c r="P3917" s="13">
        <f t="shared" si="828"/>
        <v>1024.54</v>
      </c>
      <c r="Q3917" s="13" t="str">
        <f t="shared" si="829"/>
        <v>Normal</v>
      </c>
      <c r="S3917" s="21"/>
    </row>
    <row r="3918" hidden="1" customHeight="1" spans="1:19">
      <c r="A3918" s="2" t="s">
        <v>5838</v>
      </c>
      <c r="B3918" s="28">
        <v>45904</v>
      </c>
      <c r="C3918" s="2" t="s">
        <v>5839</v>
      </c>
      <c r="D3918" s="2" t="str">
        <f t="array" ref="D3918">_xlfn.XLOOKUP(C3918,Customers!A:A,Customers!B:B)</f>
        <v>Customer 0343</v>
      </c>
      <c r="E3918" s="2" t="s">
        <v>1224</v>
      </c>
      <c r="F3918" s="2" t="str">
        <f t="array" ref="F3918">_xlfn.XLOOKUP(E3918,Restaurants!A:A,Restaurants!B:B)</f>
        <v>Restaurant 055</v>
      </c>
      <c r="G3918" s="2" t="s">
        <v>221</v>
      </c>
      <c r="H3918" s="2" t="str">
        <f t="array" ref="H3918">_xlfn.XLOOKUP(G3918,Food_Menu!A:A,Food_Menu!B:B)</f>
        <v>Food Item 0220</v>
      </c>
      <c r="I3918" s="2"/>
      <c r="J3918" s="2" t="s">
        <v>958</v>
      </c>
      <c r="K3918" s="2" t="str">
        <f t="array" ref="K3918">_xlfn.XLOOKUP(J3918,Delivery_Partners!A:A,Delivery_Partners!B:B)</f>
        <v>Delivery Partner 030</v>
      </c>
      <c r="L3918" s="3">
        <v>2</v>
      </c>
      <c r="M3918" s="2" t="s">
        <v>101</v>
      </c>
      <c r="N3918" s="2" t="s">
        <v>24</v>
      </c>
      <c r="O3918" s="2"/>
    </row>
    <row r="3919" customHeight="1" spans="1:19">
      <c r="A3919" s="2" t="s">
        <v>5840</v>
      </c>
      <c r="B3919" s="28">
        <v>45721</v>
      </c>
      <c r="C3919" s="2" t="s">
        <v>349</v>
      </c>
      <c r="D3919" s="2" t="str">
        <f t="array" ref="D3919">_xlfn.XLOOKUP(C3919,Customers!A:A,Customers!B:B)</f>
        <v>Customer 0599</v>
      </c>
      <c r="E3919" s="2" t="s">
        <v>952</v>
      </c>
      <c r="F3919" s="2" t="str">
        <f t="array" ref="F3919">_xlfn.XLOOKUP(E3919,Restaurants!A:A,Restaurants!B:B)</f>
        <v>Restaurant 041</v>
      </c>
      <c r="G3919" s="2" t="s">
        <v>889</v>
      </c>
      <c r="H3919" s="2" t="str">
        <f t="array" ref="H3919">_xlfn.XLOOKUP(G3919,Food_Menu!A:A,Food_Menu!B:B)</f>
        <v>Food Item 0006</v>
      </c>
      <c r="I3919" s="2">
        <f t="array" ref="I3919">_xlfn.XLOOKUP(G3919,Food_Menu!A:A,Food_Menu!D:D)</f>
        <v>533.33</v>
      </c>
      <c r="J3919" s="2" t="s">
        <v>663</v>
      </c>
      <c r="K3919" s="2" t="str">
        <f t="array" ref="K3919">_xlfn.XLOOKUP(J3919,Delivery_Partners!A:A,Delivery_Partners!B:B)</f>
        <v>Delivery Partner 007</v>
      </c>
      <c r="L3919" s="3">
        <v>1</v>
      </c>
      <c r="M3919" s="2" t="s">
        <v>23</v>
      </c>
      <c r="N3919" s="2" t="s">
        <v>42</v>
      </c>
      <c r="O3919" s="3">
        <v>40</v>
      </c>
      <c r="P3919" s="13">
        <f>I3919*L3919</f>
        <v>533.33</v>
      </c>
      <c r="Q3919" s="13" t="str">
        <f>IF(O3919="","Not Delivered",IF(O3919&lt;=30,"Fast",IF(O3919&lt;=60,"Normal","Slow")))</f>
        <v>Normal</v>
      </c>
      <c r="S3919" s="21"/>
    </row>
    <row r="3920" hidden="1" customHeight="1" spans="1:19">
      <c r="A3920" s="2" t="s">
        <v>5841</v>
      </c>
      <c r="B3920" s="29" t="s">
        <v>704</v>
      </c>
      <c r="C3920" s="2" t="s">
        <v>1294</v>
      </c>
      <c r="D3920" s="2" t="str">
        <f t="array" ref="D3920">_xlfn.XLOOKUP(C3920,Customers!A:A,Customers!B:B)</f>
        <v>Customer 0635</v>
      </c>
      <c r="E3920" s="2" t="s">
        <v>702</v>
      </c>
      <c r="F3920" s="2" t="str">
        <f t="array" ref="F3920">_xlfn.XLOOKUP(E3920,Restaurants!A:A,Restaurants!B:B)</f>
        <v>Restaurant 025</v>
      </c>
      <c r="G3920" s="2" t="s">
        <v>94</v>
      </c>
      <c r="H3920" s="2" t="str">
        <f t="array" ref="H3920">_xlfn.XLOOKUP(G3920,Food_Menu!A:A,Food_Menu!B:B)</f>
        <v>Food Item 0189</v>
      </c>
      <c r="I3920" s="2"/>
      <c r="J3920" s="2" t="s">
        <v>567</v>
      </c>
      <c r="K3920" s="2" t="str">
        <f t="array" ref="K3920">_xlfn.XLOOKUP(J3920,Delivery_Partners!A:A,Delivery_Partners!B:B)</f>
        <v>Delivery Partner 104</v>
      </c>
      <c r="L3920" s="3">
        <v>3</v>
      </c>
      <c r="M3920" s="2" t="s">
        <v>101</v>
      </c>
      <c r="N3920" s="2" t="s">
        <v>24</v>
      </c>
      <c r="O3920" s="2"/>
    </row>
    <row r="3921" customHeight="1" spans="1:19">
      <c r="A3921" s="2" t="s">
        <v>5842</v>
      </c>
      <c r="B3921" s="29" t="s">
        <v>279</v>
      </c>
      <c r="C3921" s="2" t="s">
        <v>3884</v>
      </c>
      <c r="D3921" s="2" t="str">
        <f t="array" ref="D3921">_xlfn.XLOOKUP(C3921,Customers!A:A,Customers!B:B)</f>
        <v>Customer 0151</v>
      </c>
      <c r="E3921" s="2" t="s">
        <v>623</v>
      </c>
      <c r="F3921" s="2" t="str">
        <f t="array" ref="F3921">_xlfn.XLOOKUP(E3921,Restaurants!A:A,Restaurants!B:B)</f>
        <v>Restaurant 045</v>
      </c>
      <c r="G3921" s="2" t="s">
        <v>856</v>
      </c>
      <c r="H3921" s="2" t="str">
        <f t="array" ref="H3921">_xlfn.XLOOKUP(G3921,Food_Menu!A:A,Food_Menu!B:B)</f>
        <v>Food Item 0191</v>
      </c>
      <c r="I3921" s="2">
        <f t="array" ref="I3921">_xlfn.XLOOKUP(G3921,Food_Menu!A:A,Food_Menu!D:D)</f>
        <v>443.82</v>
      </c>
      <c r="J3921" s="2" t="s">
        <v>1698</v>
      </c>
      <c r="K3921" s="2" t="str">
        <f t="array" ref="K3921">_xlfn.XLOOKUP(J3921,Delivery_Partners!A:A,Delivery_Partners!B:B)</f>
        <v>Delivery Partner 158</v>
      </c>
      <c r="L3921" s="3">
        <v>1</v>
      </c>
      <c r="M3921" s="2" t="s">
        <v>23</v>
      </c>
      <c r="N3921" s="2" t="s">
        <v>24</v>
      </c>
      <c r="O3921" s="3">
        <v>46</v>
      </c>
      <c r="P3921" s="13">
        <f>I3921*L3921</f>
        <v>443.82</v>
      </c>
      <c r="Q3921" s="13" t="str">
        <f>IF(O3921="","Not Delivered",IF(O3921&lt;=30,"Fast",IF(O3921&lt;=60,"Normal","Slow")))</f>
        <v>Normal</v>
      </c>
      <c r="S3921" s="21"/>
    </row>
    <row r="3922" hidden="1" customHeight="1" spans="1:19">
      <c r="A3922" s="2" t="s">
        <v>5843</v>
      </c>
      <c r="B3922" s="28">
        <v>45695</v>
      </c>
      <c r="C3922" s="2" t="s">
        <v>4653</v>
      </c>
      <c r="D3922" s="2" t="str">
        <f t="array" ref="D3922">_xlfn.XLOOKUP(C3922,Customers!A:A,Customers!B:B)</f>
        <v>Customer 0221</v>
      </c>
      <c r="E3922" s="2" t="s">
        <v>193</v>
      </c>
      <c r="F3922" s="2" t="str">
        <f t="array" ref="F3922">_xlfn.XLOOKUP(E3922,Restaurants!A:A,Restaurants!B:B)</f>
        <v>Restaurant 051</v>
      </c>
      <c r="G3922" s="2" t="s">
        <v>946</v>
      </c>
      <c r="H3922" s="2" t="str">
        <f t="array" ref="H3922">_xlfn.XLOOKUP(G3922,Food_Menu!A:A,Food_Menu!B:B)</f>
        <v>Food Item 0081</v>
      </c>
      <c r="I3922" s="2"/>
      <c r="J3922" s="2" t="s">
        <v>1142</v>
      </c>
      <c r="K3922" s="2" t="str">
        <f t="array" ref="K3922">_xlfn.XLOOKUP(J3922,Delivery_Partners!A:A,Delivery_Partners!B:B)</f>
        <v>Delivery Partner 059</v>
      </c>
      <c r="L3922" s="3">
        <v>1</v>
      </c>
      <c r="M3922" s="2" t="s">
        <v>189</v>
      </c>
      <c r="N3922" s="2" t="s">
        <v>55</v>
      </c>
      <c r="O3922" s="2"/>
    </row>
    <row r="3923" customHeight="1" spans="1:19">
      <c r="A3923" s="2" t="s">
        <v>5844</v>
      </c>
      <c r="B3923" s="29" t="s">
        <v>555</v>
      </c>
      <c r="C3923" s="2" t="s">
        <v>197</v>
      </c>
      <c r="D3923" s="2" t="str">
        <f t="array" ref="D3923">_xlfn.XLOOKUP(C3923,Customers!A:A,Customers!B:B)</f>
        <v>Customer 0367</v>
      </c>
      <c r="E3923" s="2" t="s">
        <v>771</v>
      </c>
      <c r="F3923" s="2" t="str">
        <f t="array" ref="F3923">_xlfn.XLOOKUP(E3923,Restaurants!A:A,Restaurants!B:B)</f>
        <v>Restaurant 107</v>
      </c>
      <c r="G3923" s="2" t="s">
        <v>587</v>
      </c>
      <c r="H3923" s="2" t="str">
        <f t="array" ref="H3923">_xlfn.XLOOKUP(G3923,Food_Menu!A:A,Food_Menu!B:B)</f>
        <v>Food Item 0107</v>
      </c>
      <c r="I3923" s="2">
        <f t="array" ref="I3923">_xlfn.XLOOKUP(G3923,Food_Menu!A:A,Food_Menu!D:D)</f>
        <v>548.61</v>
      </c>
      <c r="J3923" s="2" t="s">
        <v>80</v>
      </c>
      <c r="K3923" s="2" t="str">
        <f t="array" ref="K3923">_xlfn.XLOOKUP(J3923,Delivery_Partners!A:A,Delivery_Partners!B:B)</f>
        <v>Delivery Partner 020</v>
      </c>
      <c r="L3923" s="3">
        <v>2</v>
      </c>
      <c r="M3923" s="2" t="s">
        <v>23</v>
      </c>
      <c r="N3923" s="2" t="s">
        <v>24</v>
      </c>
      <c r="O3923" s="3">
        <v>32</v>
      </c>
      <c r="P3923" s="13">
        <f t="shared" ref="P3923:P3928" si="830">I3923*L3923</f>
        <v>1097.22</v>
      </c>
      <c r="Q3923" s="13" t="str">
        <f t="shared" ref="Q3923:Q3928" si="831">IF(O3923="","Not Delivered",IF(O3923&lt;=30,"Fast",IF(O3923&lt;=60,"Normal","Slow")))</f>
        <v>Normal</v>
      </c>
      <c r="S3923" s="21"/>
    </row>
    <row r="3924" customHeight="1" spans="1:19">
      <c r="A3924" s="2" t="s">
        <v>5845</v>
      </c>
      <c r="B3924" s="29" t="s">
        <v>1000</v>
      </c>
      <c r="C3924" s="2" t="s">
        <v>1119</v>
      </c>
      <c r="D3924" s="2" t="str">
        <f t="array" ref="D3924">_xlfn.XLOOKUP(C3924,Customers!A:A,Customers!B:B)</f>
        <v>Customer 0072</v>
      </c>
      <c r="E3924" s="2" t="s">
        <v>89</v>
      </c>
      <c r="F3924" s="2" t="str">
        <f t="array" ref="F3924">_xlfn.XLOOKUP(E3924,Restaurants!A:A,Restaurants!B:B)</f>
        <v>Restaurant 059</v>
      </c>
      <c r="G3924" s="2" t="s">
        <v>132</v>
      </c>
      <c r="H3924" s="2" t="str">
        <f t="array" ref="H3924">_xlfn.XLOOKUP(G3924,Food_Menu!A:A,Food_Menu!B:B)</f>
        <v>Food Item 0023</v>
      </c>
      <c r="I3924" s="2">
        <f t="array" ref="I3924">_xlfn.XLOOKUP(G3924,Food_Menu!A:A,Food_Menu!D:D)</f>
        <v>276.1</v>
      </c>
      <c r="J3924" s="2" t="s">
        <v>520</v>
      </c>
      <c r="K3924" s="2" t="str">
        <f t="array" ref="K3924">_xlfn.XLOOKUP(J3924,Delivery_Partners!A:A,Delivery_Partners!B:B)</f>
        <v>Delivery Partner 154</v>
      </c>
      <c r="L3924" s="3">
        <v>1</v>
      </c>
      <c r="M3924" s="2" t="s">
        <v>23</v>
      </c>
      <c r="N3924" s="2" t="s">
        <v>24</v>
      </c>
      <c r="O3924" s="3">
        <v>38</v>
      </c>
      <c r="P3924" s="13">
        <f t="shared" si="830"/>
        <v>276.1</v>
      </c>
      <c r="Q3924" s="13" t="str">
        <f t="shared" si="831"/>
        <v>Normal</v>
      </c>
      <c r="S3924" s="21"/>
    </row>
    <row r="3925" customHeight="1" spans="1:19">
      <c r="A3925" s="2" t="s">
        <v>5846</v>
      </c>
      <c r="B3925" s="28">
        <v>45789</v>
      </c>
      <c r="C3925" s="2" t="s">
        <v>3391</v>
      </c>
      <c r="D3925" s="2" t="str">
        <f t="array" ref="D3925">_xlfn.XLOOKUP(C3925,Customers!A:A,Customers!B:B)</f>
        <v>Customer 0905</v>
      </c>
      <c r="E3925" s="2" t="s">
        <v>908</v>
      </c>
      <c r="F3925" s="2" t="str">
        <f t="array" ref="F3925">_xlfn.XLOOKUP(E3925,Restaurants!A:A,Restaurants!B:B)</f>
        <v>Restaurant 050</v>
      </c>
      <c r="G3925" s="2" t="s">
        <v>533</v>
      </c>
      <c r="H3925" s="2" t="str">
        <f t="array" ref="H3925">_xlfn.XLOOKUP(G3925,Food_Menu!A:A,Food_Menu!B:B)</f>
        <v>Food Item 0078</v>
      </c>
      <c r="I3925" s="2">
        <f t="array" ref="I3925">_xlfn.XLOOKUP(G3925,Food_Menu!A:A,Food_Menu!D:D)</f>
        <v>220.49</v>
      </c>
      <c r="J3925" s="2" t="s">
        <v>168</v>
      </c>
      <c r="K3925" s="2" t="str">
        <f t="array" ref="K3925">_xlfn.XLOOKUP(J3925,Delivery_Partners!A:A,Delivery_Partners!B:B)</f>
        <v>Delivery Partner 130</v>
      </c>
      <c r="L3925" s="3">
        <v>1</v>
      </c>
      <c r="M3925" s="2" t="s">
        <v>23</v>
      </c>
      <c r="N3925" s="2" t="s">
        <v>24</v>
      </c>
      <c r="O3925" s="3">
        <v>49</v>
      </c>
      <c r="P3925" s="13">
        <f t="shared" si="830"/>
        <v>220.49</v>
      </c>
      <c r="Q3925" s="13" t="str">
        <f t="shared" si="831"/>
        <v>Normal</v>
      </c>
      <c r="S3925" s="21"/>
    </row>
    <row r="3926" customHeight="1" spans="1:19">
      <c r="A3926" s="2" t="s">
        <v>5847</v>
      </c>
      <c r="B3926" s="28">
        <v>45911</v>
      </c>
      <c r="C3926" s="2" t="s">
        <v>4790</v>
      </c>
      <c r="D3926" s="2" t="str">
        <f t="array" ref="D3926">_xlfn.XLOOKUP(C3926,Customers!A:A,Customers!B:B)</f>
        <v>Customer 0656</v>
      </c>
      <c r="E3926" s="2" t="s">
        <v>275</v>
      </c>
      <c r="F3926" s="2" t="str">
        <f t="array" ref="F3926">_xlfn.XLOOKUP(E3926,Restaurants!A:A,Restaurants!B:B)</f>
        <v>Restaurant 047</v>
      </c>
      <c r="G3926" s="2" t="s">
        <v>1475</v>
      </c>
      <c r="H3926" s="2" t="str">
        <f t="array" ref="H3926">_xlfn.XLOOKUP(G3926,Food_Menu!A:A,Food_Menu!B:B)</f>
        <v>Food Item 0053</v>
      </c>
      <c r="I3926" s="2">
        <f t="array" ref="I3926">_xlfn.XLOOKUP(G3926,Food_Menu!A:A,Food_Menu!D:D)</f>
        <v>308.97</v>
      </c>
      <c r="J3926" s="2" t="s">
        <v>304</v>
      </c>
      <c r="K3926" s="2" t="str">
        <f t="array" ref="K3926">_xlfn.XLOOKUP(J3926,Delivery_Partners!A:A,Delivery_Partners!B:B)</f>
        <v>Delivery Partner 099</v>
      </c>
      <c r="L3926" s="3">
        <v>4</v>
      </c>
      <c r="M3926" s="2" t="s">
        <v>23</v>
      </c>
      <c r="N3926" s="2" t="s">
        <v>42</v>
      </c>
      <c r="O3926" s="3">
        <v>43</v>
      </c>
      <c r="P3926" s="13">
        <f t="shared" si="830"/>
        <v>1235.88</v>
      </c>
      <c r="Q3926" s="13" t="str">
        <f t="shared" si="831"/>
        <v>Normal</v>
      </c>
      <c r="S3926" s="21"/>
    </row>
    <row r="3927" customHeight="1" spans="1:19">
      <c r="A3927" s="2" t="s">
        <v>5848</v>
      </c>
      <c r="B3927" s="29" t="s">
        <v>2130</v>
      </c>
      <c r="C3927" s="2" t="s">
        <v>2831</v>
      </c>
      <c r="D3927" s="2" t="str">
        <f t="array" ref="D3927">_xlfn.XLOOKUP(C3927,Customers!A:A,Customers!B:B)</f>
        <v>Customer 1016</v>
      </c>
      <c r="E3927" s="2" t="s">
        <v>566</v>
      </c>
      <c r="F3927" s="2" t="str">
        <f t="array" ref="F3927">_xlfn.XLOOKUP(E3927,Restaurants!A:A,Restaurants!B:B)</f>
        <v>Restaurant 072</v>
      </c>
      <c r="G3927" s="2" t="s">
        <v>579</v>
      </c>
      <c r="H3927" s="2" t="str">
        <f t="array" ref="H3927">_xlfn.XLOOKUP(G3927,Food_Menu!A:A,Food_Menu!B:B)</f>
        <v>Food Item 0200</v>
      </c>
      <c r="I3927" s="2">
        <f t="array" ref="I3927">_xlfn.XLOOKUP(G3927,Food_Menu!A:A,Food_Menu!D:D)</f>
        <v>511.44</v>
      </c>
      <c r="J3927" s="2" t="s">
        <v>651</v>
      </c>
      <c r="K3927" s="2" t="str">
        <f t="array" ref="K3927">_xlfn.XLOOKUP(J3927,Delivery_Partners!A:A,Delivery_Partners!B:B)</f>
        <v>Delivery Partner 036</v>
      </c>
      <c r="L3927" s="3">
        <v>3</v>
      </c>
      <c r="M3927" s="2" t="s">
        <v>23</v>
      </c>
      <c r="N3927" s="2" t="s">
        <v>55</v>
      </c>
      <c r="O3927" s="3">
        <v>31</v>
      </c>
      <c r="P3927" s="13">
        <f t="shared" si="830"/>
        <v>1534.32</v>
      </c>
      <c r="Q3927" s="13" t="str">
        <f t="shared" si="831"/>
        <v>Normal</v>
      </c>
      <c r="S3927" s="21"/>
    </row>
    <row r="3928" customHeight="1" spans="1:19">
      <c r="A3928" s="2" t="s">
        <v>5849</v>
      </c>
      <c r="B3928" s="29" t="s">
        <v>191</v>
      </c>
      <c r="C3928" s="2" t="s">
        <v>4554</v>
      </c>
      <c r="D3928" s="2" t="str">
        <f t="array" ref="D3928">_xlfn.XLOOKUP(C3928,Customers!A:A,Customers!B:B)</f>
        <v>Customer 1036</v>
      </c>
      <c r="E3928" s="2" t="s">
        <v>984</v>
      </c>
      <c r="F3928" s="2" t="str">
        <f t="array" ref="F3928">_xlfn.XLOOKUP(E3928,Restaurants!A:A,Restaurants!B:B)</f>
        <v>Restaurant 034</v>
      </c>
      <c r="G3928" s="2" t="s">
        <v>966</v>
      </c>
      <c r="H3928" s="2" t="str">
        <f t="array" ref="H3928">_xlfn.XLOOKUP(G3928,Food_Menu!A:A,Food_Menu!B:B)</f>
        <v>Food Item 0024</v>
      </c>
      <c r="I3928" s="2">
        <f t="array" ref="I3928">_xlfn.XLOOKUP(G3928,Food_Menu!A:A,Food_Menu!D:D)</f>
        <v>375.96</v>
      </c>
      <c r="J3928" s="2" t="s">
        <v>613</v>
      </c>
      <c r="K3928" s="2" t="str">
        <f t="array" ref="K3928">_xlfn.XLOOKUP(J3928,Delivery_Partners!A:A,Delivery_Partners!B:B)</f>
        <v>Delivery Partner 121</v>
      </c>
      <c r="L3928" s="3">
        <v>2</v>
      </c>
      <c r="M3928" s="2" t="s">
        <v>23</v>
      </c>
      <c r="N3928" s="2" t="s">
        <v>55</v>
      </c>
      <c r="O3928" s="3">
        <v>36</v>
      </c>
      <c r="P3928" s="13">
        <f t="shared" si="830"/>
        <v>751.92</v>
      </c>
      <c r="Q3928" s="13" t="str">
        <f t="shared" si="831"/>
        <v>Normal</v>
      </c>
      <c r="S3928" s="21"/>
    </row>
    <row r="3929" hidden="1" customHeight="1" spans="1:19">
      <c r="A3929" s="2" t="s">
        <v>5850</v>
      </c>
      <c r="B3929" s="29" t="s">
        <v>1429</v>
      </c>
      <c r="C3929" s="2" t="s">
        <v>2439</v>
      </c>
      <c r="D3929" s="2" t="str">
        <f t="array" ref="D3929">_xlfn.XLOOKUP(C3929,Customers!A:A,Customers!B:B)</f>
        <v>Customer 0418</v>
      </c>
      <c r="E3929" s="2" t="s">
        <v>239</v>
      </c>
      <c r="F3929" s="2" t="str">
        <f t="array" ref="F3929">_xlfn.XLOOKUP(E3929,Restaurants!A:A,Restaurants!B:B)</f>
        <v>Restaurant 105</v>
      </c>
      <c r="G3929" s="2" t="s">
        <v>126</v>
      </c>
      <c r="H3929" s="2" t="str">
        <f t="array" ref="H3929">_xlfn.XLOOKUP(G3929,Food_Menu!A:A,Food_Menu!B:B)</f>
        <v>Food Item 0075</v>
      </c>
      <c r="I3929" s="2"/>
      <c r="J3929" s="2" t="s">
        <v>397</v>
      </c>
      <c r="K3929" s="2" t="str">
        <f t="array" ref="K3929">_xlfn.XLOOKUP(J3929,Delivery_Partners!A:A,Delivery_Partners!B:B)</f>
        <v>Delivery Partner 066</v>
      </c>
      <c r="L3929" s="3">
        <v>1</v>
      </c>
      <c r="M3929" s="2" t="s">
        <v>189</v>
      </c>
      <c r="N3929" s="2" t="s">
        <v>74</v>
      </c>
      <c r="O3929" s="2"/>
    </row>
    <row r="3930" customHeight="1" spans="1:19">
      <c r="A3930" s="2" t="s">
        <v>5851</v>
      </c>
      <c r="B3930" s="29" t="s">
        <v>787</v>
      </c>
      <c r="C3930" s="2" t="s">
        <v>4189</v>
      </c>
      <c r="D3930" s="2" t="str">
        <f t="array" ref="D3930">_xlfn.XLOOKUP(C3930,Customers!A:A,Customers!B:B)</f>
        <v>Customer 0981</v>
      </c>
      <c r="E3930" s="2" t="s">
        <v>193</v>
      </c>
      <c r="F3930" s="2" t="str">
        <f t="array" ref="F3930">_xlfn.XLOOKUP(E3930,Restaurants!A:A,Restaurants!B:B)</f>
        <v>Restaurant 051</v>
      </c>
      <c r="G3930" s="2" t="s">
        <v>762</v>
      </c>
      <c r="H3930" s="2" t="str">
        <f t="array" ref="H3930">_xlfn.XLOOKUP(G3930,Food_Menu!A:A,Food_Menu!B:B)</f>
        <v>Food Item 0106</v>
      </c>
      <c r="I3930" s="2">
        <f t="array" ref="I3930">_xlfn.XLOOKUP(G3930,Food_Menu!A:A,Food_Menu!D:D)</f>
        <v>115.23</v>
      </c>
      <c r="J3930" s="2" t="s">
        <v>173</v>
      </c>
      <c r="K3930" s="2" t="str">
        <f t="array" ref="K3930">_xlfn.XLOOKUP(J3930,Delivery_Partners!A:A,Delivery_Partners!B:B)</f>
        <v>Delivery Partner 045</v>
      </c>
      <c r="L3930" s="3">
        <v>1</v>
      </c>
      <c r="M3930" s="2" t="s">
        <v>23</v>
      </c>
      <c r="N3930" s="2" t="s">
        <v>55</v>
      </c>
      <c r="O3930" s="3">
        <v>44</v>
      </c>
      <c r="P3930" s="13">
        <f t="shared" ref="P3930:P3940" si="832">I3930*L3930</f>
        <v>115.23</v>
      </c>
      <c r="Q3930" s="13" t="str">
        <f t="shared" ref="Q3930:Q3940" si="833">IF(O3930="","Not Delivered",IF(O3930&lt;=30,"Fast",IF(O3930&lt;=60,"Normal","Slow")))</f>
        <v>Normal</v>
      </c>
      <c r="S3930" s="21"/>
    </row>
    <row r="3931" customHeight="1" spans="1:19">
      <c r="A3931" s="2" t="s">
        <v>5852</v>
      </c>
      <c r="B3931" s="29" t="s">
        <v>1639</v>
      </c>
      <c r="C3931" s="2" t="s">
        <v>602</v>
      </c>
      <c r="D3931" s="2" t="str">
        <f t="array" ref="D3931">_xlfn.XLOOKUP(C3931,Customers!A:A,Customers!B:B)</f>
        <v>Customer 0074</v>
      </c>
      <c r="E3931" s="2" t="s">
        <v>289</v>
      </c>
      <c r="F3931" s="2" t="str">
        <f t="array" ref="F3931">_xlfn.XLOOKUP(E3931,Restaurants!A:A,Restaurants!B:B)</f>
        <v>Restaurant 052</v>
      </c>
      <c r="G3931" s="2" t="s">
        <v>596</v>
      </c>
      <c r="H3931" s="2" t="str">
        <f t="array" ref="H3931">_xlfn.XLOOKUP(G3931,Food_Menu!A:A,Food_Menu!B:B)</f>
        <v>Food Item 0216</v>
      </c>
      <c r="I3931" s="2">
        <f t="array" ref="I3931">_xlfn.XLOOKUP(G3931,Food_Menu!A:A,Food_Menu!D:D)</f>
        <v>488.7</v>
      </c>
      <c r="J3931" s="2" t="s">
        <v>458</v>
      </c>
      <c r="K3931" s="2" t="str">
        <f t="array" ref="K3931">_xlfn.XLOOKUP(J3931,Delivery_Partners!A:A,Delivery_Partners!B:B)</f>
        <v>Delivery Partner 053</v>
      </c>
      <c r="L3931" s="3">
        <v>1</v>
      </c>
      <c r="M3931" s="2" t="s">
        <v>23</v>
      </c>
      <c r="N3931" s="2" t="s">
        <v>24</v>
      </c>
      <c r="O3931" s="3">
        <v>37</v>
      </c>
      <c r="P3931" s="13">
        <f t="shared" si="832"/>
        <v>488.7</v>
      </c>
      <c r="Q3931" s="13" t="str">
        <f t="shared" si="833"/>
        <v>Normal</v>
      </c>
      <c r="S3931" s="21"/>
    </row>
    <row r="3932" customHeight="1" spans="1:19">
      <c r="A3932" s="2" t="s">
        <v>5853</v>
      </c>
      <c r="B3932" s="28">
        <v>45963</v>
      </c>
      <c r="C3932" s="2" t="s">
        <v>556</v>
      </c>
      <c r="D3932" s="2" t="str">
        <f t="array" ref="D3932">_xlfn.XLOOKUP(C3932,Customers!A:A,Customers!B:B)</f>
        <v>Customer 0516</v>
      </c>
      <c r="E3932" s="2" t="s">
        <v>492</v>
      </c>
      <c r="F3932" s="2" t="str">
        <f t="array" ref="F3932">_xlfn.XLOOKUP(E3932,Restaurants!A:A,Restaurants!B:B)</f>
        <v>Restaurant 008</v>
      </c>
      <c r="G3932" s="2" t="s">
        <v>457</v>
      </c>
      <c r="H3932" s="2" t="str">
        <f t="array" ref="H3932">_xlfn.XLOOKUP(G3932,Food_Menu!A:A,Food_Menu!B:B)</f>
        <v>Food Item 0180</v>
      </c>
      <c r="I3932" s="2">
        <f t="array" ref="I3932">_xlfn.XLOOKUP(G3932,Food_Menu!A:A,Food_Menu!D:D)</f>
        <v>498.49</v>
      </c>
      <c r="J3932" s="2" t="s">
        <v>133</v>
      </c>
      <c r="K3932" s="2" t="str">
        <f t="array" ref="K3932">_xlfn.XLOOKUP(J3932,Delivery_Partners!A:A,Delivery_Partners!B:B)</f>
        <v>Delivery Partner 012</v>
      </c>
      <c r="L3932" s="3">
        <v>1</v>
      </c>
      <c r="M3932" s="2" t="s">
        <v>23</v>
      </c>
      <c r="N3932" s="2" t="s">
        <v>42</v>
      </c>
      <c r="O3932" s="3">
        <v>49</v>
      </c>
      <c r="P3932" s="13">
        <f t="shared" si="832"/>
        <v>498.49</v>
      </c>
      <c r="Q3932" s="13" t="str">
        <f t="shared" si="833"/>
        <v>Normal</v>
      </c>
      <c r="S3932" s="21"/>
    </row>
    <row r="3933" customHeight="1" spans="1:19">
      <c r="A3933" s="2" t="s">
        <v>5854</v>
      </c>
      <c r="B3933" s="29" t="s">
        <v>114</v>
      </c>
      <c r="C3933" s="2" t="s">
        <v>491</v>
      </c>
      <c r="D3933" s="2" t="str">
        <f t="array" ref="D3933">_xlfn.XLOOKUP(C3933,Customers!A:A,Customers!B:B)</f>
        <v>Customer 0799</v>
      </c>
      <c r="E3933" s="2" t="s">
        <v>771</v>
      </c>
      <c r="F3933" s="2" t="str">
        <f t="array" ref="F3933">_xlfn.XLOOKUP(E3933,Restaurants!A:A,Restaurants!B:B)</f>
        <v>Restaurant 107</v>
      </c>
      <c r="G3933" s="2" t="s">
        <v>1083</v>
      </c>
      <c r="H3933" s="2" t="str">
        <f t="array" ref="H3933">_xlfn.XLOOKUP(G3933,Food_Menu!A:A,Food_Menu!B:B)</f>
        <v>Food Item 0206</v>
      </c>
      <c r="I3933" s="2">
        <f t="array" ref="I3933">_xlfn.XLOOKUP(G3933,Food_Menu!A:A,Food_Menu!D:D)</f>
        <v>635.73</v>
      </c>
      <c r="J3933" s="2" t="s">
        <v>251</v>
      </c>
      <c r="K3933" s="2" t="str">
        <f t="array" ref="K3933">_xlfn.XLOOKUP(J3933,Delivery_Partners!A:A,Delivery_Partners!B:B)</f>
        <v>Delivery Partner 089</v>
      </c>
      <c r="L3933" s="3">
        <v>4</v>
      </c>
      <c r="M3933" s="2" t="s">
        <v>23</v>
      </c>
      <c r="N3933" s="2" t="s">
        <v>42</v>
      </c>
      <c r="O3933" s="3">
        <v>28</v>
      </c>
      <c r="P3933" s="13">
        <f t="shared" si="832"/>
        <v>2542.92</v>
      </c>
      <c r="Q3933" s="13" t="str">
        <f t="shared" si="833"/>
        <v>Fast</v>
      </c>
      <c r="S3933" s="21"/>
    </row>
    <row r="3934" customHeight="1" spans="1:19">
      <c r="A3934" s="2" t="s">
        <v>5855</v>
      </c>
      <c r="B3934" s="29" t="s">
        <v>1384</v>
      </c>
      <c r="C3934" s="2" t="s">
        <v>931</v>
      </c>
      <c r="D3934" s="2" t="str">
        <f t="array" ref="D3934">_xlfn.XLOOKUP(C3934,Customers!A:A,Customers!B:B)</f>
        <v>Customer 0560</v>
      </c>
      <c r="E3934" s="2" t="s">
        <v>293</v>
      </c>
      <c r="F3934" s="2" t="str">
        <f t="array" ref="F3934">_xlfn.XLOOKUP(E3934,Restaurants!A:A,Restaurants!B:B)</f>
        <v>Restaurant 057</v>
      </c>
      <c r="G3934" s="2" t="s">
        <v>346</v>
      </c>
      <c r="H3934" s="2" t="str">
        <f t="array" ref="H3934">_xlfn.XLOOKUP(G3934,Food_Menu!A:A,Food_Menu!B:B)</f>
        <v>Food Item 0069</v>
      </c>
      <c r="I3934" s="2">
        <f t="array" ref="I3934">_xlfn.XLOOKUP(G3934,Food_Menu!A:A,Food_Menu!D:D)</f>
        <v>622.23</v>
      </c>
      <c r="J3934" s="2" t="s">
        <v>1239</v>
      </c>
      <c r="K3934" s="2" t="str">
        <f t="array" ref="K3934">_xlfn.XLOOKUP(J3934,Delivery_Partners!A:A,Delivery_Partners!B:B)</f>
        <v>Delivery Partner 136</v>
      </c>
      <c r="L3934" s="3">
        <v>1</v>
      </c>
      <c r="M3934" s="2" t="s">
        <v>23</v>
      </c>
      <c r="N3934" s="2" t="s">
        <v>24</v>
      </c>
      <c r="O3934" s="3">
        <v>39</v>
      </c>
      <c r="P3934" s="13">
        <f t="shared" si="832"/>
        <v>622.23</v>
      </c>
      <c r="Q3934" s="13" t="str">
        <f t="shared" si="833"/>
        <v>Normal</v>
      </c>
      <c r="S3934" s="21"/>
    </row>
    <row r="3935" customHeight="1" spans="1:19">
      <c r="A3935" s="2" t="s">
        <v>5856</v>
      </c>
      <c r="B3935" s="29" t="s">
        <v>854</v>
      </c>
      <c r="C3935" s="2" t="s">
        <v>264</v>
      </c>
      <c r="D3935" s="2" t="str">
        <f t="array" ref="D3935">_xlfn.XLOOKUP(C3935,Customers!A:A,Customers!B:B)</f>
        <v>Customer 0888</v>
      </c>
      <c r="E3935" s="2" t="s">
        <v>1765</v>
      </c>
      <c r="F3935" s="2" t="str">
        <f t="array" ref="F3935">_xlfn.XLOOKUP(E3935,Restaurants!A:A,Restaurants!B:B)</f>
        <v>Restaurant 017</v>
      </c>
      <c r="G3935" s="2" t="s">
        <v>2324</v>
      </c>
      <c r="H3935" s="2" t="str">
        <f t="array" ref="H3935">_xlfn.XLOOKUP(G3935,Food_Menu!A:A,Food_Menu!B:B)</f>
        <v>Food Item 0059</v>
      </c>
      <c r="I3935" s="2">
        <f t="array" ref="I3935">_xlfn.XLOOKUP(G3935,Food_Menu!A:A,Food_Menu!D:D)</f>
        <v>524.23</v>
      </c>
      <c r="J3935" s="2" t="s">
        <v>383</v>
      </c>
      <c r="K3935" s="2" t="str">
        <f t="array" ref="K3935">_xlfn.XLOOKUP(J3935,Delivery_Partners!A:A,Delivery_Partners!B:B)</f>
        <v>Delivery Partner 149</v>
      </c>
      <c r="L3935" s="3">
        <v>2</v>
      </c>
      <c r="M3935" s="2" t="s">
        <v>23</v>
      </c>
      <c r="N3935" s="2" t="s">
        <v>55</v>
      </c>
      <c r="O3935" s="3">
        <v>58</v>
      </c>
      <c r="P3935" s="13">
        <f t="shared" si="832"/>
        <v>1048.46</v>
      </c>
      <c r="Q3935" s="13" t="str">
        <f t="shared" si="833"/>
        <v>Normal</v>
      </c>
      <c r="S3935" s="21"/>
    </row>
    <row r="3936" customHeight="1" spans="1:19">
      <c r="A3936" s="2" t="s">
        <v>5857</v>
      </c>
      <c r="B3936" s="28">
        <v>45881</v>
      </c>
      <c r="C3936" s="2" t="s">
        <v>5044</v>
      </c>
      <c r="D3936" s="2" t="str">
        <f t="array" ref="D3936">_xlfn.XLOOKUP(C3936,Customers!A:A,Customers!B:B)</f>
        <v>Customer 1031</v>
      </c>
      <c r="E3936" s="2" t="s">
        <v>254</v>
      </c>
      <c r="F3936" s="2" t="str">
        <f t="array" ref="F3936">_xlfn.XLOOKUP(E3936,Restaurants!A:A,Restaurants!B:B)</f>
        <v>Restaurant 021</v>
      </c>
      <c r="G3936" s="2" t="s">
        <v>529</v>
      </c>
      <c r="H3936" s="2" t="str">
        <f t="array" ref="H3936">_xlfn.XLOOKUP(G3936,Food_Menu!A:A,Food_Menu!B:B)</f>
        <v>Food Item 0126</v>
      </c>
      <c r="I3936" s="2">
        <f t="array" ref="I3936">_xlfn.XLOOKUP(G3936,Food_Menu!A:A,Food_Menu!D:D)</f>
        <v>127.27</v>
      </c>
      <c r="J3936" s="2" t="s">
        <v>323</v>
      </c>
      <c r="K3936" s="2" t="str">
        <f t="array" ref="K3936">_xlfn.XLOOKUP(J3936,Delivery_Partners!A:A,Delivery_Partners!B:B)</f>
        <v>Delivery Partner 131</v>
      </c>
      <c r="L3936" s="3">
        <v>1</v>
      </c>
      <c r="M3936" s="2" t="s">
        <v>23</v>
      </c>
      <c r="N3936" s="2" t="s">
        <v>24</v>
      </c>
      <c r="O3936" s="3">
        <v>43</v>
      </c>
      <c r="P3936" s="13">
        <f t="shared" si="832"/>
        <v>127.27</v>
      </c>
      <c r="Q3936" s="13" t="str">
        <f t="shared" si="833"/>
        <v>Normal</v>
      </c>
      <c r="S3936" s="21"/>
    </row>
    <row r="3937" customHeight="1" spans="1:19">
      <c r="A3937" s="2" t="s">
        <v>5858</v>
      </c>
      <c r="B3937" s="29" t="s">
        <v>1118</v>
      </c>
      <c r="C3937" s="2" t="s">
        <v>476</v>
      </c>
      <c r="D3937" s="2" t="str">
        <f t="array" ref="D3937">_xlfn.XLOOKUP(C3937,Customers!A:A,Customers!B:B)</f>
        <v>Customer 0509</v>
      </c>
      <c r="E3937" s="2" t="s">
        <v>537</v>
      </c>
      <c r="F3937" s="2" t="str">
        <f t="array" ref="F3937">_xlfn.XLOOKUP(E3937,Restaurants!A:A,Restaurants!B:B)</f>
        <v>Restaurant 044</v>
      </c>
      <c r="G3937" s="2" t="s">
        <v>126</v>
      </c>
      <c r="H3937" s="2" t="str">
        <f t="array" ref="H3937">_xlfn.XLOOKUP(G3937,Food_Menu!A:A,Food_Menu!B:B)</f>
        <v>Food Item 0075</v>
      </c>
      <c r="I3937" s="2">
        <f t="array" ref="I3937">_xlfn.XLOOKUP(G3937,Food_Menu!A:A,Food_Menu!D:D)</f>
        <v>613.26</v>
      </c>
      <c r="J3937" s="2" t="s">
        <v>1698</v>
      </c>
      <c r="K3937" s="2" t="str">
        <f t="array" ref="K3937">_xlfn.XLOOKUP(J3937,Delivery_Partners!A:A,Delivery_Partners!B:B)</f>
        <v>Delivery Partner 158</v>
      </c>
      <c r="L3937" s="3">
        <v>1</v>
      </c>
      <c r="M3937" s="2" t="s">
        <v>23</v>
      </c>
      <c r="N3937" s="2" t="s">
        <v>24</v>
      </c>
      <c r="O3937" s="3">
        <v>54</v>
      </c>
      <c r="P3937" s="13">
        <f t="shared" si="832"/>
        <v>613.26</v>
      </c>
      <c r="Q3937" s="13" t="str">
        <f t="shared" si="833"/>
        <v>Normal</v>
      </c>
      <c r="S3937" s="21"/>
    </row>
    <row r="3938" customHeight="1" spans="1:19">
      <c r="A3938" s="2" t="s">
        <v>5859</v>
      </c>
      <c r="B3938" s="28">
        <v>45818</v>
      </c>
      <c r="C3938" s="2" t="s">
        <v>4644</v>
      </c>
      <c r="D3938" s="2" t="str">
        <f t="array" ref="D3938">_xlfn.XLOOKUP(C3938,Customers!A:A,Customers!B:B)</f>
        <v>Customer 0330</v>
      </c>
      <c r="E3938" s="2" t="s">
        <v>265</v>
      </c>
      <c r="F3938" s="2" t="str">
        <f t="array" ref="F3938">_xlfn.XLOOKUP(E3938,Restaurants!A:A,Restaurants!B:B)</f>
        <v>Restaurant 094</v>
      </c>
      <c r="G3938" s="2" t="s">
        <v>405</v>
      </c>
      <c r="H3938" s="2" t="str">
        <f t="array" ref="H3938">_xlfn.XLOOKUP(G3938,Food_Menu!A:A,Food_Menu!B:B)</f>
        <v>Food Item 0004</v>
      </c>
      <c r="I3938" s="2">
        <f t="array" ref="I3938">_xlfn.XLOOKUP(G3938,Food_Menu!A:A,Food_Menu!D:D)</f>
        <v>173.7</v>
      </c>
      <c r="J3938" s="2" t="s">
        <v>401</v>
      </c>
      <c r="K3938" s="2" t="str">
        <f t="array" ref="K3938">_xlfn.XLOOKUP(J3938,Delivery_Partners!A:A,Delivery_Partners!B:B)</f>
        <v>Delivery Partner 174</v>
      </c>
      <c r="L3938" s="3">
        <v>1</v>
      </c>
      <c r="M3938" s="2" t="s">
        <v>23</v>
      </c>
      <c r="N3938" s="2" t="s">
        <v>55</v>
      </c>
      <c r="O3938" s="3">
        <v>34</v>
      </c>
      <c r="P3938" s="13">
        <f t="shared" si="832"/>
        <v>173.7</v>
      </c>
      <c r="Q3938" s="13" t="str">
        <f t="shared" si="833"/>
        <v>Normal</v>
      </c>
      <c r="S3938" s="21"/>
    </row>
    <row r="3939" customHeight="1" spans="1:19">
      <c r="A3939" s="2" t="s">
        <v>5860</v>
      </c>
      <c r="B3939" s="28">
        <v>45995</v>
      </c>
      <c r="C3939" s="2" t="s">
        <v>547</v>
      </c>
      <c r="D3939" s="2" t="str">
        <f t="array" ref="D3939">_xlfn.XLOOKUP(C3939,Customers!A:A,Customers!B:B)</f>
        <v>Customer 0700</v>
      </c>
      <c r="E3939" s="2" t="s">
        <v>98</v>
      </c>
      <c r="F3939" s="2" t="str">
        <f t="array" ref="F3939">_xlfn.XLOOKUP(E3939,Restaurants!A:A,Restaurants!B:B)</f>
        <v>Restaurant 012</v>
      </c>
      <c r="G3939" s="2" t="s">
        <v>1135</v>
      </c>
      <c r="H3939" s="2" t="str">
        <f t="array" ref="H3939">_xlfn.XLOOKUP(G3939,Food_Menu!A:A,Food_Menu!B:B)</f>
        <v>Food Item 0179</v>
      </c>
      <c r="I3939" s="2">
        <f t="array" ref="I3939">_xlfn.XLOOKUP(G3939,Food_Menu!A:A,Food_Menu!D:D)</f>
        <v>330.25</v>
      </c>
      <c r="J3939" s="2" t="s">
        <v>435</v>
      </c>
      <c r="K3939" s="2" t="str">
        <f t="array" ref="K3939">_xlfn.XLOOKUP(J3939,Delivery_Partners!A:A,Delivery_Partners!B:B)</f>
        <v>Delivery Partner 040</v>
      </c>
      <c r="L3939" s="3">
        <v>1</v>
      </c>
      <c r="M3939" s="2" t="s">
        <v>23</v>
      </c>
      <c r="N3939" s="2" t="s">
        <v>24</v>
      </c>
      <c r="O3939" s="3">
        <v>29</v>
      </c>
      <c r="P3939" s="13">
        <f t="shared" si="832"/>
        <v>330.25</v>
      </c>
      <c r="Q3939" s="13" t="str">
        <f t="shared" si="833"/>
        <v>Fast</v>
      </c>
      <c r="S3939" s="21"/>
    </row>
    <row r="3940" customHeight="1" spans="1:19">
      <c r="A3940" s="2" t="s">
        <v>5861</v>
      </c>
      <c r="B3940" s="28">
        <v>45875</v>
      </c>
      <c r="C3940" s="2" t="s">
        <v>2637</v>
      </c>
      <c r="D3940" s="2" t="str">
        <f t="array" ref="D3940">_xlfn.XLOOKUP(C3940,Customers!A:A,Customers!B:B)</f>
        <v>Customer 1043</v>
      </c>
      <c r="E3940" s="2" t="s">
        <v>871</v>
      </c>
      <c r="F3940" s="2" t="str">
        <f t="array" ref="F3940">_xlfn.XLOOKUP(E3940,Restaurants!A:A,Restaurants!B:B)</f>
        <v>Restaurant 015</v>
      </c>
      <c r="G3940" s="2" t="s">
        <v>524</v>
      </c>
      <c r="H3940" s="2" t="str">
        <f t="array" ref="H3940">_xlfn.XLOOKUP(G3940,Food_Menu!A:A,Food_Menu!B:B)</f>
        <v>Food Item 0021</v>
      </c>
      <c r="I3940" s="2">
        <f t="array" ref="I3940">_xlfn.XLOOKUP(G3940,Food_Menu!A:A,Food_Menu!D:D)</f>
        <v>572.3</v>
      </c>
      <c r="J3940" s="2" t="s">
        <v>660</v>
      </c>
      <c r="K3940" s="2" t="str">
        <f t="array" ref="K3940">_xlfn.XLOOKUP(J3940,Delivery_Partners!A:A,Delivery_Partners!B:B)</f>
        <v>Delivery Partner 079</v>
      </c>
      <c r="L3940" s="3">
        <v>1</v>
      </c>
      <c r="M3940" s="2" t="s">
        <v>23</v>
      </c>
      <c r="N3940" s="2" t="s">
        <v>24</v>
      </c>
      <c r="O3940" s="3">
        <v>49</v>
      </c>
      <c r="P3940" s="13">
        <f t="shared" si="832"/>
        <v>572.3</v>
      </c>
      <c r="Q3940" s="13" t="str">
        <f t="shared" si="833"/>
        <v>Normal</v>
      </c>
      <c r="S3940" s="21"/>
    </row>
    <row r="3941" hidden="1" customHeight="1" spans="1:19">
      <c r="A3941" s="2" t="s">
        <v>5862</v>
      </c>
      <c r="B3941" s="29" t="s">
        <v>1360</v>
      </c>
      <c r="C3941" s="2" t="s">
        <v>4064</v>
      </c>
      <c r="D3941" s="2" t="str">
        <f t="array" ref="D3941">_xlfn.XLOOKUP(C3941,Customers!A:A,Customers!B:B)</f>
        <v>Customer 1185</v>
      </c>
      <c r="E3941" s="2" t="s">
        <v>526</v>
      </c>
      <c r="F3941" s="2" t="str">
        <f t="array" ref="F3941">_xlfn.XLOOKUP(E3941,Restaurants!A:A,Restaurants!B:B)</f>
        <v>Restaurant 068</v>
      </c>
      <c r="G3941" s="2" t="s">
        <v>722</v>
      </c>
      <c r="H3941" s="2" t="str">
        <f t="array" ref="H3941">_xlfn.XLOOKUP(G3941,Food_Menu!A:A,Food_Menu!B:B)</f>
        <v>Food Item 0044</v>
      </c>
      <c r="I3941" s="2"/>
      <c r="J3941" s="2" t="s">
        <v>1120</v>
      </c>
      <c r="K3941" s="2" t="str">
        <f t="array" ref="K3941">_xlfn.XLOOKUP(J3941,Delivery_Partners!A:A,Delivery_Partners!B:B)</f>
        <v>Delivery Partner 061</v>
      </c>
      <c r="L3941" s="3">
        <v>3</v>
      </c>
      <c r="M3941" s="2" t="s">
        <v>189</v>
      </c>
      <c r="N3941" s="2" t="s">
        <v>24</v>
      </c>
      <c r="O3941" s="2"/>
    </row>
    <row r="3942" customHeight="1" spans="1:19">
      <c r="A3942" s="2" t="s">
        <v>5863</v>
      </c>
      <c r="B3942" s="29" t="s">
        <v>2448</v>
      </c>
      <c r="C3942" s="2" t="s">
        <v>1940</v>
      </c>
      <c r="D3942" s="2" t="str">
        <f t="array" ref="D3942">_xlfn.XLOOKUP(C3942,Customers!A:A,Customers!B:B)</f>
        <v>Customer 0979</v>
      </c>
      <c r="E3942" s="2" t="s">
        <v>1191</v>
      </c>
      <c r="F3942" s="2" t="str">
        <f t="array" ref="F3942">_xlfn.XLOOKUP(E3942,Restaurants!A:A,Restaurants!B:B)</f>
        <v>Restaurant 060</v>
      </c>
      <c r="G3942" s="2" t="s">
        <v>1569</v>
      </c>
      <c r="H3942" s="2" t="str">
        <f t="array" ref="H3942">_xlfn.XLOOKUP(G3942,Food_Menu!A:A,Food_Menu!B:B)</f>
        <v>Food Item 0208</v>
      </c>
      <c r="I3942" s="2">
        <f t="array" ref="I3942">_xlfn.XLOOKUP(G3942,Food_Menu!A:A,Food_Menu!D:D)</f>
        <v>493.1</v>
      </c>
      <c r="J3942" s="2" t="s">
        <v>1268</v>
      </c>
      <c r="K3942" s="2" t="str">
        <f t="array" ref="K3942">_xlfn.XLOOKUP(J3942,Delivery_Partners!A:A,Delivery_Partners!B:B)</f>
        <v>Delivery Partner 124</v>
      </c>
      <c r="L3942" s="3">
        <v>2</v>
      </c>
      <c r="M3942" s="2" t="s">
        <v>23</v>
      </c>
      <c r="N3942" s="2" t="s">
        <v>55</v>
      </c>
      <c r="O3942" s="3">
        <v>37</v>
      </c>
      <c r="P3942" s="13">
        <f t="shared" ref="P3942:P3943" si="834">I3942*L3942</f>
        <v>986.2</v>
      </c>
      <c r="Q3942" s="13" t="str">
        <f t="shared" ref="Q3942:Q3943" si="835">IF(O3942="","Not Delivered",IF(O3942&lt;=30,"Fast",IF(O3942&lt;=60,"Normal","Slow")))</f>
        <v>Normal</v>
      </c>
      <c r="S3942" s="21"/>
    </row>
    <row r="3943" customHeight="1" spans="1:19">
      <c r="A3943" s="2" t="s">
        <v>5864</v>
      </c>
      <c r="B3943" s="29" t="s">
        <v>2528</v>
      </c>
      <c r="C3943" s="2" t="s">
        <v>2597</v>
      </c>
      <c r="D3943" s="2" t="str">
        <f t="array" ref="D3943">_xlfn.XLOOKUP(C3943,Customers!A:A,Customers!B:B)</f>
        <v>Customer 0294</v>
      </c>
      <c r="E3943" s="2" t="s">
        <v>706</v>
      </c>
      <c r="F3943" s="2" t="str">
        <f t="array" ref="F3943">_xlfn.XLOOKUP(E3943,Restaurants!A:A,Restaurants!B:B)</f>
        <v>Restaurant 115</v>
      </c>
      <c r="G3943" s="2" t="s">
        <v>789</v>
      </c>
      <c r="H3943" s="2" t="str">
        <f t="array" ref="H3943">_xlfn.XLOOKUP(G3943,Food_Menu!A:A,Food_Menu!B:B)</f>
        <v>Food Item 0162</v>
      </c>
      <c r="I3943" s="2">
        <f t="array" ref="I3943">_xlfn.XLOOKUP(G3943,Food_Menu!A:A,Food_Menu!D:D)</f>
        <v>422.16</v>
      </c>
      <c r="J3943" s="2" t="s">
        <v>1132</v>
      </c>
      <c r="K3943" s="2" t="str">
        <f t="array" ref="K3943">_xlfn.XLOOKUP(J3943,Delivery_Partners!A:A,Delivery_Partners!B:B)</f>
        <v>Delivery Partner 151</v>
      </c>
      <c r="L3943" s="3">
        <v>2</v>
      </c>
      <c r="M3943" s="2" t="s">
        <v>23</v>
      </c>
      <c r="N3943" s="2" t="s">
        <v>42</v>
      </c>
      <c r="O3943" s="3">
        <v>47</v>
      </c>
      <c r="P3943" s="13">
        <f t="shared" si="834"/>
        <v>844.32</v>
      </c>
      <c r="Q3943" s="13" t="str">
        <f t="shared" si="835"/>
        <v>Normal</v>
      </c>
      <c r="S3943" s="21"/>
    </row>
    <row r="3944" hidden="1" customHeight="1" spans="1:19">
      <c r="A3944" s="2" t="s">
        <v>5865</v>
      </c>
      <c r="B3944" s="28">
        <v>45881</v>
      </c>
      <c r="C3944" s="2" t="s">
        <v>1559</v>
      </c>
      <c r="D3944" s="2" t="str">
        <f t="array" ref="D3944">_xlfn.XLOOKUP(C3944,Customers!A:A,Customers!B:B)</f>
        <v>Customer 0247</v>
      </c>
      <c r="E3944" s="2" t="s">
        <v>421</v>
      </c>
      <c r="F3944" s="2" t="str">
        <f t="array" ref="F3944">_xlfn.XLOOKUP(E3944,Restaurants!A:A,Restaurants!B:B)</f>
        <v>Restaurant 091</v>
      </c>
      <c r="G3944" s="2" t="s">
        <v>426</v>
      </c>
      <c r="H3944" s="2" t="str">
        <f t="array" ref="H3944">_xlfn.XLOOKUP(G3944,Food_Menu!A:A,Food_Menu!B:B)</f>
        <v>Food Item 0142</v>
      </c>
      <c r="I3944" s="2"/>
      <c r="J3944" s="2" t="s">
        <v>164</v>
      </c>
      <c r="K3944" s="2" t="str">
        <f t="array" ref="K3944">_xlfn.XLOOKUP(J3944,Delivery_Partners!A:A,Delivery_Partners!B:B)</f>
        <v>Delivery Partner 161</v>
      </c>
      <c r="L3944" s="3">
        <v>1</v>
      </c>
      <c r="M3944" s="2" t="s">
        <v>101</v>
      </c>
      <c r="N3944" s="2" t="s">
        <v>74</v>
      </c>
      <c r="O3944" s="2"/>
    </row>
    <row r="3945" customHeight="1" spans="1:19">
      <c r="A3945" s="2" t="s">
        <v>5866</v>
      </c>
      <c r="B3945" s="28">
        <v>45695</v>
      </c>
      <c r="C3945" s="2" t="s">
        <v>2451</v>
      </c>
      <c r="D3945" s="2" t="str">
        <f t="array" ref="D3945">_xlfn.XLOOKUP(C3945,Customers!A:A,Customers!B:B)</f>
        <v>Customer 0688</v>
      </c>
      <c r="E3945" s="2" t="s">
        <v>20</v>
      </c>
      <c r="F3945" s="2" t="str">
        <f t="array" ref="F3945">_xlfn.XLOOKUP(E3945,Restaurants!A:A,Restaurants!B:B)</f>
        <v>Restaurant 079</v>
      </c>
      <c r="G3945" s="2" t="s">
        <v>158</v>
      </c>
      <c r="H3945" s="2" t="str">
        <f t="array" ref="H3945">_xlfn.XLOOKUP(G3945,Food_Menu!A:A,Food_Menu!B:B)</f>
        <v>Food Item 0029</v>
      </c>
      <c r="I3945" s="2">
        <f t="array" ref="I3945">_xlfn.XLOOKUP(G3945,Food_Menu!A:A,Food_Menu!D:D)</f>
        <v>434.93</v>
      </c>
      <c r="J3945" s="2" t="s">
        <v>29</v>
      </c>
      <c r="K3945" s="2" t="str">
        <f t="array" ref="K3945">_xlfn.XLOOKUP(J3945,Delivery_Partners!A:A,Delivery_Partners!B:B)</f>
        <v>Delivery Partner 017</v>
      </c>
      <c r="L3945" s="3">
        <v>2</v>
      </c>
      <c r="M3945" s="2" t="s">
        <v>23</v>
      </c>
      <c r="N3945" s="2" t="s">
        <v>55</v>
      </c>
      <c r="O3945" s="3">
        <v>15</v>
      </c>
      <c r="P3945" s="13">
        <f t="shared" ref="P3945:P3946" si="836">I3945*L3945</f>
        <v>869.86</v>
      </c>
      <c r="Q3945" s="13" t="str">
        <f t="shared" ref="Q3945:Q3946" si="837">IF(O3945="","Not Delivered",IF(O3945&lt;=30,"Fast",IF(O3945&lt;=60,"Normal","Slow")))</f>
        <v>Fast</v>
      </c>
      <c r="S3945" s="21"/>
    </row>
    <row r="3946" customHeight="1" spans="1:19">
      <c r="A3946" s="2" t="s">
        <v>5867</v>
      </c>
      <c r="B3946" s="28">
        <v>45788</v>
      </c>
      <c r="C3946" s="2" t="s">
        <v>1257</v>
      </c>
      <c r="D3946" s="2" t="str">
        <f t="array" ref="D3946">_xlfn.XLOOKUP(C3946,Customers!A:A,Customers!B:B)</f>
        <v>Customer 0483</v>
      </c>
      <c r="E3946" s="2" t="s">
        <v>952</v>
      </c>
      <c r="F3946" s="2" t="str">
        <f t="array" ref="F3946">_xlfn.XLOOKUP(E3946,Restaurants!A:A,Restaurants!B:B)</f>
        <v>Restaurant 041</v>
      </c>
      <c r="G3946" s="2" t="s">
        <v>47</v>
      </c>
      <c r="H3946" s="2" t="str">
        <f t="array" ref="H3946">_xlfn.XLOOKUP(G3946,Food_Menu!A:A,Food_Menu!B:B)</f>
        <v>Food Item 0056</v>
      </c>
      <c r="I3946" s="2">
        <f t="array" ref="I3946">_xlfn.XLOOKUP(G3946,Food_Menu!A:A,Food_Menu!D:D)</f>
        <v>536.41</v>
      </c>
      <c r="J3946" s="2" t="s">
        <v>842</v>
      </c>
      <c r="K3946" s="2" t="str">
        <f t="array" ref="K3946">_xlfn.XLOOKUP(J3946,Delivery_Partners!A:A,Delivery_Partners!B:B)</f>
        <v>Delivery Partner 093</v>
      </c>
      <c r="L3946" s="3">
        <v>2</v>
      </c>
      <c r="M3946" s="2" t="s">
        <v>23</v>
      </c>
      <c r="N3946" s="2" t="s">
        <v>74</v>
      </c>
      <c r="O3946" s="3">
        <v>19</v>
      </c>
      <c r="P3946" s="13">
        <f t="shared" si="836"/>
        <v>1072.82</v>
      </c>
      <c r="Q3946" s="13" t="str">
        <f t="shared" si="837"/>
        <v>Fast</v>
      </c>
      <c r="S3946" s="21"/>
    </row>
    <row r="3947" hidden="1" customHeight="1" spans="1:19">
      <c r="A3947" s="2" t="s">
        <v>5868</v>
      </c>
      <c r="B3947" s="28">
        <v>45937</v>
      </c>
      <c r="C3947" s="2" t="s">
        <v>3930</v>
      </c>
      <c r="D3947" s="2" t="str">
        <f t="array" ref="D3947">_xlfn.XLOOKUP(C3947,Customers!A:A,Customers!B:B)</f>
        <v>Customer 0734</v>
      </c>
      <c r="E3947" s="2" t="s">
        <v>750</v>
      </c>
      <c r="F3947" s="2" t="str">
        <f t="array" ref="F3947">_xlfn.XLOOKUP(E3947,Restaurants!A:A,Restaurants!B:B)</f>
        <v>Restaurant 076</v>
      </c>
      <c r="G3947" s="2" t="s">
        <v>998</v>
      </c>
      <c r="H3947" s="2" t="str">
        <f t="array" ref="H3947">_xlfn.XLOOKUP(G3947,Food_Menu!A:A,Food_Menu!B:B)</f>
        <v>Food Item 0046</v>
      </c>
      <c r="I3947" s="2"/>
      <c r="J3947" s="2" t="s">
        <v>389</v>
      </c>
      <c r="K3947" s="2" t="str">
        <f t="array" ref="K3947">_xlfn.XLOOKUP(J3947,Delivery_Partners!A:A,Delivery_Partners!B:B)</f>
        <v>Delivery Partner 022</v>
      </c>
      <c r="L3947" s="3">
        <v>1</v>
      </c>
      <c r="M3947" s="2" t="s">
        <v>101</v>
      </c>
      <c r="N3947" s="2" t="s">
        <v>24</v>
      </c>
      <c r="O3947" s="2"/>
    </row>
    <row r="3948" customHeight="1" spans="1:19">
      <c r="A3948" s="2" t="s">
        <v>5869</v>
      </c>
      <c r="B3948" s="28">
        <v>45908</v>
      </c>
      <c r="C3948" s="2" t="s">
        <v>167</v>
      </c>
      <c r="D3948" s="2" t="str">
        <f t="array" ref="D3948">_xlfn.XLOOKUP(C3948,Customers!A:A,Customers!B:B)</f>
        <v>Customer 1108</v>
      </c>
      <c r="E3948" s="2" t="s">
        <v>548</v>
      </c>
      <c r="F3948" s="2" t="str">
        <f t="array" ref="F3948">_xlfn.XLOOKUP(E3948,Restaurants!A:A,Restaurants!B:B)</f>
        <v>Restaurant 071</v>
      </c>
      <c r="G3948" s="2" t="s">
        <v>426</v>
      </c>
      <c r="H3948" s="2" t="str">
        <f t="array" ref="H3948">_xlfn.XLOOKUP(G3948,Food_Menu!A:A,Food_Menu!B:B)</f>
        <v>Food Item 0142</v>
      </c>
      <c r="I3948" s="2">
        <f t="array" ref="I3948">_xlfn.XLOOKUP(G3948,Food_Menu!A:A,Food_Menu!D:D)</f>
        <v>428.17</v>
      </c>
      <c r="J3948" s="2" t="s">
        <v>1286</v>
      </c>
      <c r="K3948" s="2" t="str">
        <f t="array" ref="K3948">_xlfn.XLOOKUP(J3948,Delivery_Partners!A:A,Delivery_Partners!B:B)</f>
        <v>Delivery Partner 060</v>
      </c>
      <c r="L3948" s="3">
        <v>2</v>
      </c>
      <c r="M3948" s="2" t="s">
        <v>23</v>
      </c>
      <c r="N3948" s="2" t="s">
        <v>24</v>
      </c>
      <c r="O3948" s="3">
        <v>41</v>
      </c>
      <c r="P3948" s="13">
        <f t="shared" ref="P3948:P3963" si="838">I3948*L3948</f>
        <v>856.34</v>
      </c>
      <c r="Q3948" s="13" t="str">
        <f t="shared" ref="Q3948:Q3963" si="839">IF(O3948="","Not Delivered",IF(O3948&lt;=30,"Fast",IF(O3948&lt;=60,"Normal","Slow")))</f>
        <v>Normal</v>
      </c>
      <c r="S3948" s="21"/>
    </row>
    <row r="3949" customHeight="1" spans="1:19">
      <c r="A3949" s="2" t="s">
        <v>5870</v>
      </c>
      <c r="B3949" s="28">
        <v>45660</v>
      </c>
      <c r="C3949" s="2" t="s">
        <v>424</v>
      </c>
      <c r="D3949" s="2" t="str">
        <f t="array" ref="D3949">_xlfn.XLOOKUP(C3949,Customers!A:A,Customers!B:B)</f>
        <v>Customer 0659</v>
      </c>
      <c r="E3949" s="2" t="s">
        <v>984</v>
      </c>
      <c r="F3949" s="2" t="str">
        <f t="array" ref="F3949">_xlfn.XLOOKUP(E3949,Restaurants!A:A,Restaurants!B:B)</f>
        <v>Restaurant 034</v>
      </c>
      <c r="G3949" s="2" t="s">
        <v>122</v>
      </c>
      <c r="H3949" s="2" t="str">
        <f t="array" ref="H3949">_xlfn.XLOOKUP(G3949,Food_Menu!A:A,Food_Menu!B:B)</f>
        <v>Food Item 0111</v>
      </c>
      <c r="I3949" s="2">
        <f t="array" ref="I3949">_xlfn.XLOOKUP(G3949,Food_Menu!A:A,Food_Menu!D:D)</f>
        <v>237.65</v>
      </c>
      <c r="J3949" s="2" t="s">
        <v>1350</v>
      </c>
      <c r="K3949" s="2" t="str">
        <f t="array" ref="K3949">_xlfn.XLOOKUP(J3949,Delivery_Partners!A:A,Delivery_Partners!B:B)</f>
        <v>Delivery Partner 087</v>
      </c>
      <c r="L3949" s="3">
        <v>3</v>
      </c>
      <c r="M3949" s="2" t="s">
        <v>23</v>
      </c>
      <c r="N3949" s="2" t="s">
        <v>42</v>
      </c>
      <c r="O3949" s="3">
        <v>41</v>
      </c>
      <c r="P3949" s="13">
        <f t="shared" si="838"/>
        <v>712.95</v>
      </c>
      <c r="Q3949" s="13" t="str">
        <f t="shared" si="839"/>
        <v>Normal</v>
      </c>
      <c r="S3949" s="21"/>
    </row>
    <row r="3950" customHeight="1" spans="1:19">
      <c r="A3950" s="2" t="s">
        <v>5871</v>
      </c>
      <c r="B3950" s="28">
        <v>45752</v>
      </c>
      <c r="C3950" s="2" t="s">
        <v>2459</v>
      </c>
      <c r="D3950" s="2" t="str">
        <f t="array" ref="D3950">_xlfn.XLOOKUP(C3950,Customers!A:A,Customers!B:B)</f>
        <v>Customer 0427</v>
      </c>
      <c r="E3950" s="2" t="s">
        <v>623</v>
      </c>
      <c r="F3950" s="2" t="str">
        <f t="array" ref="F3950">_xlfn.XLOOKUP(E3950,Restaurants!A:A,Restaurants!B:B)</f>
        <v>Restaurant 045</v>
      </c>
      <c r="G3950" s="2" t="s">
        <v>1073</v>
      </c>
      <c r="H3950" s="2" t="str">
        <f t="array" ref="H3950">_xlfn.XLOOKUP(G3950,Food_Menu!A:A,Food_Menu!B:B)</f>
        <v>Food Item 0080</v>
      </c>
      <c r="I3950" s="2">
        <f t="array" ref="I3950">_xlfn.XLOOKUP(G3950,Food_Menu!A:A,Food_Menu!D:D)</f>
        <v>208.69</v>
      </c>
      <c r="J3950" s="2" t="s">
        <v>495</v>
      </c>
      <c r="K3950" s="2" t="str">
        <f t="array" ref="K3950">_xlfn.XLOOKUP(J3950,Delivery_Partners!A:A,Delivery_Partners!B:B)</f>
        <v>Delivery Partner 112</v>
      </c>
      <c r="L3950" s="3">
        <v>4</v>
      </c>
      <c r="M3950" s="2" t="s">
        <v>23</v>
      </c>
      <c r="N3950" s="2" t="s">
        <v>55</v>
      </c>
      <c r="O3950" s="3">
        <v>35</v>
      </c>
      <c r="P3950" s="13">
        <f t="shared" si="838"/>
        <v>834.76</v>
      </c>
      <c r="Q3950" s="13" t="str">
        <f t="shared" si="839"/>
        <v>Normal</v>
      </c>
      <c r="S3950" s="21"/>
    </row>
    <row r="3951" customHeight="1" spans="1:19">
      <c r="A3951" s="2" t="s">
        <v>5872</v>
      </c>
      <c r="B3951" s="29" t="s">
        <v>1705</v>
      </c>
      <c r="C3951" s="2" t="s">
        <v>2637</v>
      </c>
      <c r="D3951" s="2" t="str">
        <f t="array" ref="D3951">_xlfn.XLOOKUP(C3951,Customers!A:A,Customers!B:B)</f>
        <v>Customer 1043</v>
      </c>
      <c r="E3951" s="2" t="s">
        <v>1292</v>
      </c>
      <c r="F3951" s="2" t="str">
        <f t="array" ref="F3951">_xlfn.XLOOKUP(E3951,Restaurants!A:A,Restaurants!B:B)</f>
        <v>Restaurant 112</v>
      </c>
      <c r="G3951" s="2" t="s">
        <v>79</v>
      </c>
      <c r="H3951" s="2" t="str">
        <f t="array" ref="H3951">_xlfn.XLOOKUP(G3951,Food_Menu!A:A,Food_Menu!B:B)</f>
        <v>Food Item 0165</v>
      </c>
      <c r="I3951" s="2">
        <f t="array" ref="I3951">_xlfn.XLOOKUP(G3951,Food_Menu!A:A,Food_Menu!D:D)</f>
        <v>508.61</v>
      </c>
      <c r="J3951" s="2" t="s">
        <v>154</v>
      </c>
      <c r="K3951" s="2" t="str">
        <f t="array" ref="K3951">_xlfn.XLOOKUP(J3951,Delivery_Partners!A:A,Delivery_Partners!B:B)</f>
        <v>Delivery Partner 143</v>
      </c>
      <c r="L3951" s="3">
        <v>4</v>
      </c>
      <c r="M3951" s="2" t="s">
        <v>23</v>
      </c>
      <c r="N3951" s="2" t="s">
        <v>42</v>
      </c>
      <c r="O3951" s="3">
        <v>44</v>
      </c>
      <c r="P3951" s="13">
        <f t="shared" si="838"/>
        <v>2034.44</v>
      </c>
      <c r="Q3951" s="13" t="str">
        <f t="shared" si="839"/>
        <v>Normal</v>
      </c>
      <c r="S3951" s="21"/>
    </row>
    <row r="3952" customHeight="1" spans="1:19">
      <c r="A3952" s="2" t="s">
        <v>5873</v>
      </c>
      <c r="B3952" s="28">
        <v>45758</v>
      </c>
      <c r="C3952" s="2" t="s">
        <v>2759</v>
      </c>
      <c r="D3952" s="2" t="str">
        <f t="array" ref="D3952">_xlfn.XLOOKUP(C3952,Customers!A:A,Customers!B:B)</f>
        <v>Customer 0527</v>
      </c>
      <c r="E3952" s="2" t="s">
        <v>187</v>
      </c>
      <c r="F3952" s="2" t="str">
        <f t="array" ref="F3952">_xlfn.XLOOKUP(E3952,Restaurants!A:A,Restaurants!B:B)</f>
        <v>Restaurant 065</v>
      </c>
      <c r="G3952" s="2" t="s">
        <v>67</v>
      </c>
      <c r="H3952" s="2" t="str">
        <f t="array" ref="H3952">_xlfn.XLOOKUP(G3952,Food_Menu!A:A,Food_Menu!B:B)</f>
        <v>Food Item 0172</v>
      </c>
      <c r="I3952" s="2">
        <f t="array" ref="I3952">_xlfn.XLOOKUP(G3952,Food_Menu!A:A,Food_Menu!D:D)</f>
        <v>219.12</v>
      </c>
      <c r="J3952" s="2" t="s">
        <v>610</v>
      </c>
      <c r="K3952" s="2" t="str">
        <f t="array" ref="K3952">_xlfn.XLOOKUP(J3952,Delivery_Partners!A:A,Delivery_Partners!B:B)</f>
        <v>Delivery Partner 180</v>
      </c>
      <c r="L3952" s="3">
        <v>1</v>
      </c>
      <c r="M3952" s="2" t="s">
        <v>23</v>
      </c>
      <c r="N3952" s="2" t="s">
        <v>55</v>
      </c>
      <c r="O3952" s="3">
        <v>40</v>
      </c>
      <c r="P3952" s="13">
        <f t="shared" si="838"/>
        <v>219.12</v>
      </c>
      <c r="Q3952" s="13" t="str">
        <f t="shared" si="839"/>
        <v>Normal</v>
      </c>
      <c r="S3952" s="21"/>
    </row>
    <row r="3953" customHeight="1" spans="1:19">
      <c r="A3953" s="2" t="s">
        <v>5874</v>
      </c>
      <c r="B3953" s="28">
        <v>45690</v>
      </c>
      <c r="C3953" s="2" t="s">
        <v>1216</v>
      </c>
      <c r="D3953" s="2" t="str">
        <f t="array" ref="D3953">_xlfn.XLOOKUP(C3953,Customers!A:A,Customers!B:B)</f>
        <v>Customer 0727</v>
      </c>
      <c r="E3953" s="2" t="s">
        <v>293</v>
      </c>
      <c r="F3953" s="2" t="str">
        <f t="array" ref="F3953">_xlfn.XLOOKUP(E3953,Restaurants!A:A,Restaurants!B:B)</f>
        <v>Restaurant 057</v>
      </c>
      <c r="G3953" s="2" t="s">
        <v>1723</v>
      </c>
      <c r="H3953" s="2" t="str">
        <f t="array" ref="H3953">_xlfn.XLOOKUP(G3953,Food_Menu!A:A,Food_Menu!B:B)</f>
        <v>Food Item 0163</v>
      </c>
      <c r="I3953" s="2">
        <f t="array" ref="I3953">_xlfn.XLOOKUP(G3953,Food_Menu!A:A,Food_Menu!D:D)</f>
        <v>132.59</v>
      </c>
      <c r="J3953" s="2" t="s">
        <v>1120</v>
      </c>
      <c r="K3953" s="2" t="str">
        <f t="array" ref="K3953">_xlfn.XLOOKUP(J3953,Delivery_Partners!A:A,Delivery_Partners!B:B)</f>
        <v>Delivery Partner 061</v>
      </c>
      <c r="L3953" s="3">
        <v>1</v>
      </c>
      <c r="M3953" s="2" t="s">
        <v>23</v>
      </c>
      <c r="N3953" s="2" t="s">
        <v>24</v>
      </c>
      <c r="O3953" s="3">
        <v>33</v>
      </c>
      <c r="P3953" s="13">
        <f t="shared" si="838"/>
        <v>132.59</v>
      </c>
      <c r="Q3953" s="13" t="str">
        <f t="shared" si="839"/>
        <v>Normal</v>
      </c>
      <c r="S3953" s="21"/>
    </row>
    <row r="3954" customHeight="1" spans="1:19">
      <c r="A3954" s="2" t="s">
        <v>5875</v>
      </c>
      <c r="B3954" s="29" t="s">
        <v>1571</v>
      </c>
      <c r="C3954" s="2" t="s">
        <v>1950</v>
      </c>
      <c r="D3954" s="2" t="str">
        <f t="array" ref="D3954">_xlfn.XLOOKUP(C3954,Customers!A:A,Customers!B:B)</f>
        <v>Customer 0163</v>
      </c>
      <c r="E3954" s="2" t="s">
        <v>655</v>
      </c>
      <c r="F3954" s="2" t="str">
        <f t="array" ref="F3954">_xlfn.XLOOKUP(E3954,Restaurants!A:A,Restaurants!B:B)</f>
        <v>Restaurant 096</v>
      </c>
      <c r="G3954" s="2" t="s">
        <v>966</v>
      </c>
      <c r="H3954" s="2" t="str">
        <f t="array" ref="H3954">_xlfn.XLOOKUP(G3954,Food_Menu!A:A,Food_Menu!B:B)</f>
        <v>Food Item 0024</v>
      </c>
      <c r="I3954" s="2">
        <f t="array" ref="I3954">_xlfn.XLOOKUP(G3954,Food_Menu!A:A,Food_Menu!D:D)</f>
        <v>375.96</v>
      </c>
      <c r="J3954" s="2" t="s">
        <v>351</v>
      </c>
      <c r="K3954" s="2" t="str">
        <f t="array" ref="K3954">_xlfn.XLOOKUP(J3954,Delivery_Partners!A:A,Delivery_Partners!B:B)</f>
        <v>Delivery Partner 101</v>
      </c>
      <c r="L3954" s="3">
        <v>1</v>
      </c>
      <c r="M3954" s="2" t="s">
        <v>23</v>
      </c>
      <c r="N3954" s="2" t="s">
        <v>55</v>
      </c>
      <c r="O3954" s="3">
        <v>41</v>
      </c>
      <c r="P3954" s="13">
        <f t="shared" si="838"/>
        <v>375.96</v>
      </c>
      <c r="Q3954" s="13" t="str">
        <f t="shared" si="839"/>
        <v>Normal</v>
      </c>
      <c r="S3954" s="21"/>
    </row>
    <row r="3955" customHeight="1" spans="1:19">
      <c r="A3955" s="2" t="s">
        <v>5876</v>
      </c>
      <c r="B3955" s="28">
        <v>45939</v>
      </c>
      <c r="C3955" s="2" t="s">
        <v>5211</v>
      </c>
      <c r="D3955" s="2" t="str">
        <f t="array" ref="D3955">_xlfn.XLOOKUP(C3955,Customers!A:A,Customers!B:B)</f>
        <v>Customer 0610</v>
      </c>
      <c r="E3955" s="2" t="s">
        <v>27</v>
      </c>
      <c r="F3955" s="2" t="str">
        <f t="array" ref="F3955">_xlfn.XLOOKUP(E3955,Restaurants!A:A,Restaurants!B:B)</f>
        <v>Restaurant 033</v>
      </c>
      <c r="G3955" s="2" t="s">
        <v>40</v>
      </c>
      <c r="H3955" s="2" t="str">
        <f t="array" ref="H3955">_xlfn.XLOOKUP(G3955,Food_Menu!A:A,Food_Menu!B:B)</f>
        <v>Food Item 0134</v>
      </c>
      <c r="I3955" s="2">
        <f t="array" ref="I3955">_xlfn.XLOOKUP(G3955,Food_Menu!A:A,Food_Menu!D:D)</f>
        <v>467.29</v>
      </c>
      <c r="J3955" s="2" t="s">
        <v>231</v>
      </c>
      <c r="K3955" s="2" t="str">
        <f t="array" ref="K3955">_xlfn.XLOOKUP(J3955,Delivery_Partners!A:A,Delivery_Partners!B:B)</f>
        <v>Delivery Partner 013</v>
      </c>
      <c r="L3955" s="3">
        <v>1</v>
      </c>
      <c r="M3955" s="2" t="s">
        <v>23</v>
      </c>
      <c r="N3955" s="2" t="s">
        <v>24</v>
      </c>
      <c r="O3955" s="3">
        <v>27</v>
      </c>
      <c r="P3955" s="13">
        <f t="shared" si="838"/>
        <v>467.29</v>
      </c>
      <c r="Q3955" s="13" t="str">
        <f t="shared" si="839"/>
        <v>Fast</v>
      </c>
      <c r="S3955" s="21"/>
    </row>
    <row r="3956" customHeight="1" spans="1:19">
      <c r="A3956" s="2" t="s">
        <v>5877</v>
      </c>
      <c r="B3956" s="29" t="s">
        <v>1130</v>
      </c>
      <c r="C3956" s="2" t="s">
        <v>5878</v>
      </c>
      <c r="D3956" s="2" t="str">
        <f t="array" ref="D3956">_xlfn.XLOOKUP(C3956,Customers!A:A,Customers!B:B)</f>
        <v>Customer 0512</v>
      </c>
      <c r="E3956" s="2" t="s">
        <v>616</v>
      </c>
      <c r="F3956" s="2" t="str">
        <f t="array" ref="F3956">_xlfn.XLOOKUP(E3956,Restaurants!A:A,Restaurants!B:B)</f>
        <v>Restaurant 027</v>
      </c>
      <c r="G3956" s="2" t="s">
        <v>1025</v>
      </c>
      <c r="H3956" s="2" t="str">
        <f t="array" ref="H3956">_xlfn.XLOOKUP(G3956,Food_Menu!A:A,Food_Menu!B:B)</f>
        <v>Food Item 0047</v>
      </c>
      <c r="I3956" s="2">
        <f t="array" ref="I3956">_xlfn.XLOOKUP(G3956,Food_Menu!A:A,Food_Menu!D:D)</f>
        <v>547.46</v>
      </c>
      <c r="J3956" s="2" t="s">
        <v>314</v>
      </c>
      <c r="K3956" s="2" t="str">
        <f t="array" ref="K3956">_xlfn.XLOOKUP(J3956,Delivery_Partners!A:A,Delivery_Partners!B:B)</f>
        <v>Delivery Partner 021</v>
      </c>
      <c r="L3956" s="3">
        <v>1</v>
      </c>
      <c r="M3956" s="2" t="s">
        <v>23</v>
      </c>
      <c r="N3956" s="2" t="s">
        <v>24</v>
      </c>
      <c r="O3956" s="3">
        <v>43</v>
      </c>
      <c r="P3956" s="13">
        <f t="shared" si="838"/>
        <v>547.46</v>
      </c>
      <c r="Q3956" s="13" t="str">
        <f t="shared" si="839"/>
        <v>Normal</v>
      </c>
      <c r="S3956" s="21"/>
    </row>
    <row r="3957" customHeight="1" spans="1:19">
      <c r="A3957" s="2" t="s">
        <v>5879</v>
      </c>
      <c r="B3957" s="28">
        <v>45819</v>
      </c>
      <c r="C3957" s="2" t="s">
        <v>4982</v>
      </c>
      <c r="D3957" s="2" t="str">
        <f t="array" ref="D3957">_xlfn.XLOOKUP(C3957,Customers!A:A,Customers!B:B)</f>
        <v>Customer 0148</v>
      </c>
      <c r="E3957" s="2" t="s">
        <v>372</v>
      </c>
      <c r="F3957" s="2" t="str">
        <f t="array" ref="F3957">_xlfn.XLOOKUP(E3957,Restaurants!A:A,Restaurants!B:B)</f>
        <v>Restaurant 119</v>
      </c>
      <c r="G3957" s="2" t="s">
        <v>1951</v>
      </c>
      <c r="H3957" s="2" t="str">
        <f t="array" ref="H3957">_xlfn.XLOOKUP(G3957,Food_Menu!A:A,Food_Menu!B:B)</f>
        <v>Food Item 0060</v>
      </c>
      <c r="I3957" s="2">
        <f t="array" ref="I3957">_xlfn.XLOOKUP(G3957,Food_Menu!A:A,Food_Menu!D:D)</f>
        <v>246.78</v>
      </c>
      <c r="J3957" s="2" t="s">
        <v>309</v>
      </c>
      <c r="K3957" s="2" t="str">
        <f t="array" ref="K3957">_xlfn.XLOOKUP(J3957,Delivery_Partners!A:A,Delivery_Partners!B:B)</f>
        <v>Delivery Partner 175</v>
      </c>
      <c r="L3957" s="3">
        <v>1</v>
      </c>
      <c r="M3957" s="2" t="s">
        <v>23</v>
      </c>
      <c r="N3957" s="2" t="s">
        <v>55</v>
      </c>
      <c r="O3957" s="3">
        <v>25</v>
      </c>
      <c r="P3957" s="13">
        <f t="shared" si="838"/>
        <v>246.78</v>
      </c>
      <c r="Q3957" s="13" t="str">
        <f t="shared" si="839"/>
        <v>Fast</v>
      </c>
      <c r="S3957" s="21"/>
    </row>
    <row r="3958" customHeight="1" spans="1:19">
      <c r="A3958" s="2" t="s">
        <v>5880</v>
      </c>
      <c r="B3958" s="29" t="s">
        <v>50</v>
      </c>
      <c r="C3958" s="2" t="s">
        <v>3886</v>
      </c>
      <c r="D3958" s="2" t="str">
        <f t="array" ref="D3958">_xlfn.XLOOKUP(C3958,Customers!A:A,Customers!B:B)</f>
        <v>Customer 0254</v>
      </c>
      <c r="E3958" s="2" t="s">
        <v>182</v>
      </c>
      <c r="F3958" s="2" t="str">
        <f t="array" ref="F3958">_xlfn.XLOOKUP(E3958,Restaurants!A:A,Restaurants!B:B)</f>
        <v>Restaurant 097</v>
      </c>
      <c r="G3958" s="2" t="s">
        <v>596</v>
      </c>
      <c r="H3958" s="2" t="str">
        <f t="array" ref="H3958">_xlfn.XLOOKUP(G3958,Food_Menu!A:A,Food_Menu!B:B)</f>
        <v>Food Item 0216</v>
      </c>
      <c r="I3958" s="2">
        <f t="array" ref="I3958">_xlfn.XLOOKUP(G3958,Food_Menu!A:A,Food_Menu!D:D)</f>
        <v>488.7</v>
      </c>
      <c r="J3958" s="2" t="s">
        <v>534</v>
      </c>
      <c r="K3958" s="2" t="str">
        <f t="array" ref="K3958">_xlfn.XLOOKUP(J3958,Delivery_Partners!A:A,Delivery_Partners!B:B)</f>
        <v>Delivery Partner 169</v>
      </c>
      <c r="L3958" s="3">
        <v>2</v>
      </c>
      <c r="M3958" s="2" t="s">
        <v>23</v>
      </c>
      <c r="N3958" s="2" t="s">
        <v>55</v>
      </c>
      <c r="O3958" s="3">
        <v>41</v>
      </c>
      <c r="P3958" s="13">
        <f t="shared" si="838"/>
        <v>977.4</v>
      </c>
      <c r="Q3958" s="13" t="str">
        <f t="shared" si="839"/>
        <v>Normal</v>
      </c>
      <c r="S3958" s="21"/>
    </row>
    <row r="3959" customHeight="1" spans="1:19">
      <c r="A3959" s="2" t="s">
        <v>5881</v>
      </c>
      <c r="B3959" s="28">
        <v>45874</v>
      </c>
      <c r="C3959" s="2" t="s">
        <v>59</v>
      </c>
      <c r="D3959" s="2" t="str">
        <f t="array" ref="D3959">_xlfn.XLOOKUP(C3959,Customers!A:A,Customers!B:B)</f>
        <v>Customer 0844</v>
      </c>
      <c r="E3959" s="2" t="s">
        <v>193</v>
      </c>
      <c r="F3959" s="2" t="str">
        <f t="array" ref="F3959">_xlfn.XLOOKUP(E3959,Restaurants!A:A,Restaurants!B:B)</f>
        <v>Restaurant 051</v>
      </c>
      <c r="G3959" s="2" t="s">
        <v>617</v>
      </c>
      <c r="H3959" s="2" t="str">
        <f t="array" ref="H3959">_xlfn.XLOOKUP(G3959,Food_Menu!A:A,Food_Menu!B:B)</f>
        <v>Food Item 0092</v>
      </c>
      <c r="I3959" s="2">
        <f t="array" ref="I3959">_xlfn.XLOOKUP(G3959,Food_Menu!A:A,Food_Menu!D:D)</f>
        <v>238.18</v>
      </c>
      <c r="J3959" s="2" t="s">
        <v>95</v>
      </c>
      <c r="K3959" s="2" t="str">
        <f t="array" ref="K3959">_xlfn.XLOOKUP(J3959,Delivery_Partners!A:A,Delivery_Partners!B:B)</f>
        <v>Delivery Partner 170</v>
      </c>
      <c r="L3959" s="3">
        <v>1</v>
      </c>
      <c r="M3959" s="2" t="s">
        <v>23</v>
      </c>
      <c r="N3959" s="2" t="s">
        <v>24</v>
      </c>
      <c r="O3959" s="3">
        <v>41</v>
      </c>
      <c r="P3959" s="13">
        <f t="shared" si="838"/>
        <v>238.18</v>
      </c>
      <c r="Q3959" s="13" t="str">
        <f t="shared" si="839"/>
        <v>Normal</v>
      </c>
      <c r="S3959" s="21"/>
    </row>
    <row r="3960" customHeight="1" spans="1:19">
      <c r="A3960" s="2" t="s">
        <v>5882</v>
      </c>
      <c r="B3960" s="29" t="s">
        <v>1631</v>
      </c>
      <c r="C3960" s="2" t="s">
        <v>1739</v>
      </c>
      <c r="D3960" s="2" t="str">
        <f t="array" ref="D3960">_xlfn.XLOOKUP(C3960,Customers!A:A,Customers!B:B)</f>
        <v>Customer 0217</v>
      </c>
      <c r="E3960" s="2" t="s">
        <v>152</v>
      </c>
      <c r="F3960" s="2" t="str">
        <f t="array" ref="F3960">_xlfn.XLOOKUP(E3960,Restaurants!A:A,Restaurants!B:B)</f>
        <v>Restaurant 114</v>
      </c>
      <c r="G3960" s="2" t="s">
        <v>1600</v>
      </c>
      <c r="H3960" s="2" t="str">
        <f t="array" ref="H3960">_xlfn.XLOOKUP(G3960,Food_Menu!A:A,Food_Menu!B:B)</f>
        <v>Food Item 0174</v>
      </c>
      <c r="I3960" s="2">
        <f t="array" ref="I3960">_xlfn.XLOOKUP(G3960,Food_Menu!A:A,Food_Menu!D:D)</f>
        <v>470.05</v>
      </c>
      <c r="J3960" s="2" t="s">
        <v>1246</v>
      </c>
      <c r="K3960" s="2" t="str">
        <f t="array" ref="K3960">_xlfn.XLOOKUP(J3960,Delivery_Partners!A:A,Delivery_Partners!B:B)</f>
        <v>Delivery Partner 048</v>
      </c>
      <c r="L3960" s="3">
        <v>2</v>
      </c>
      <c r="M3960" s="2" t="s">
        <v>23</v>
      </c>
      <c r="N3960" s="2" t="s">
        <v>55</v>
      </c>
      <c r="O3960" s="3">
        <v>31</v>
      </c>
      <c r="P3960" s="13">
        <f t="shared" si="838"/>
        <v>940.1</v>
      </c>
      <c r="Q3960" s="13" t="str">
        <f t="shared" si="839"/>
        <v>Normal</v>
      </c>
      <c r="S3960" s="21"/>
    </row>
    <row r="3961" customHeight="1" spans="1:19">
      <c r="A3961" s="2" t="s">
        <v>5883</v>
      </c>
      <c r="B3961" s="29" t="s">
        <v>2247</v>
      </c>
      <c r="C3961" s="2" t="s">
        <v>5103</v>
      </c>
      <c r="D3961" s="2" t="str">
        <f t="array" ref="D3961">_xlfn.XLOOKUP(C3961,Customers!A:A,Customers!B:B)</f>
        <v>Customer 0159</v>
      </c>
      <c r="E3961" s="2" t="s">
        <v>623</v>
      </c>
      <c r="F3961" s="2" t="str">
        <f t="array" ref="F3961">_xlfn.XLOOKUP(E3961,Restaurants!A:A,Restaurants!B:B)</f>
        <v>Restaurant 045</v>
      </c>
      <c r="G3961" s="2" t="s">
        <v>1016</v>
      </c>
      <c r="H3961" s="2" t="str">
        <f t="array" ref="H3961">_xlfn.XLOOKUP(G3961,Food_Menu!A:A,Food_Menu!B:B)</f>
        <v>Food Item 0055</v>
      </c>
      <c r="I3961" s="2">
        <f t="array" ref="I3961">_xlfn.XLOOKUP(G3961,Food_Menu!A:A,Food_Menu!D:D)</f>
        <v>601.63</v>
      </c>
      <c r="J3961" s="2" t="s">
        <v>461</v>
      </c>
      <c r="K3961" s="2" t="str">
        <f t="array" ref="K3961">_xlfn.XLOOKUP(J3961,Delivery_Partners!A:A,Delivery_Partners!B:B)</f>
        <v>Delivery Partner 118</v>
      </c>
      <c r="L3961" s="3">
        <v>4</v>
      </c>
      <c r="M3961" s="2" t="s">
        <v>23</v>
      </c>
      <c r="N3961" s="2" t="s">
        <v>74</v>
      </c>
      <c r="O3961" s="3">
        <v>43</v>
      </c>
      <c r="P3961" s="13">
        <f t="shared" si="838"/>
        <v>2406.52</v>
      </c>
      <c r="Q3961" s="13" t="str">
        <f t="shared" si="839"/>
        <v>Normal</v>
      </c>
      <c r="S3961" s="21"/>
    </row>
    <row r="3962" customHeight="1" spans="1:19">
      <c r="A3962" s="2" t="s">
        <v>5884</v>
      </c>
      <c r="B3962" s="28">
        <v>45941</v>
      </c>
      <c r="C3962" s="2" t="s">
        <v>2390</v>
      </c>
      <c r="D3962" s="2" t="str">
        <f t="array" ref="D3962">_xlfn.XLOOKUP(C3962,Customers!A:A,Customers!B:B)</f>
        <v>Customer 0070</v>
      </c>
      <c r="E3962" s="2" t="s">
        <v>726</v>
      </c>
      <c r="F3962" s="2" t="str">
        <f t="array" ref="F3962">_xlfn.XLOOKUP(E3962,Restaurants!A:A,Restaurants!B:B)</f>
        <v>Restaurant 082</v>
      </c>
      <c r="G3962" s="2" t="s">
        <v>438</v>
      </c>
      <c r="H3962" s="2" t="str">
        <f t="array" ref="H3962">_xlfn.XLOOKUP(G3962,Food_Menu!A:A,Food_Menu!B:B)</f>
        <v>Food Item 0214</v>
      </c>
      <c r="I3962" s="2">
        <f t="array" ref="I3962">_xlfn.XLOOKUP(G3962,Food_Menu!A:A,Food_Menu!D:D)</f>
        <v>371.13</v>
      </c>
      <c r="J3962" s="2" t="s">
        <v>1716</v>
      </c>
      <c r="K3962" s="2" t="str">
        <f t="array" ref="K3962">_xlfn.XLOOKUP(J3962,Delivery_Partners!A:A,Delivery_Partners!B:B)</f>
        <v>Delivery Partner 042</v>
      </c>
      <c r="L3962" s="3">
        <v>1</v>
      </c>
      <c r="M3962" s="2" t="s">
        <v>23</v>
      </c>
      <c r="N3962" s="2" t="s">
        <v>24</v>
      </c>
      <c r="O3962" s="3">
        <v>54</v>
      </c>
      <c r="P3962" s="13">
        <f t="shared" si="838"/>
        <v>371.13</v>
      </c>
      <c r="Q3962" s="13" t="str">
        <f t="shared" si="839"/>
        <v>Normal</v>
      </c>
      <c r="S3962" s="21"/>
    </row>
    <row r="3963" customHeight="1" spans="1:19">
      <c r="A3963" s="2" t="s">
        <v>5885</v>
      </c>
      <c r="B3963" s="29" t="s">
        <v>629</v>
      </c>
      <c r="C3963" s="2" t="s">
        <v>3260</v>
      </c>
      <c r="D3963" s="2" t="str">
        <f t="array" ref="D3963">_xlfn.XLOOKUP(C3963,Customers!A:A,Customers!B:B)</f>
        <v>Customer 0032</v>
      </c>
      <c r="E3963" s="2" t="s">
        <v>506</v>
      </c>
      <c r="F3963" s="2" t="str">
        <f t="array" ref="F3963">_xlfn.XLOOKUP(E3963,Restaurants!A:A,Restaurants!B:B)</f>
        <v>Restaurant 005</v>
      </c>
      <c r="G3963" s="2" t="s">
        <v>261</v>
      </c>
      <c r="H3963" s="2" t="str">
        <f t="array" ref="H3963">_xlfn.XLOOKUP(G3963,Food_Menu!A:A,Food_Menu!B:B)</f>
        <v>Food Item 0061</v>
      </c>
      <c r="I3963" s="2">
        <f t="array" ref="I3963">_xlfn.XLOOKUP(G3963,Food_Menu!A:A,Food_Menu!D:D)</f>
        <v>538.21</v>
      </c>
      <c r="J3963" s="2" t="s">
        <v>877</v>
      </c>
      <c r="K3963" s="2" t="str">
        <f t="array" ref="K3963">_xlfn.XLOOKUP(J3963,Delivery_Partners!A:A,Delivery_Partners!B:B)</f>
        <v>Delivery Partner 123</v>
      </c>
      <c r="L3963" s="3">
        <v>1</v>
      </c>
      <c r="M3963" s="2" t="s">
        <v>23</v>
      </c>
      <c r="N3963" s="2" t="s">
        <v>24</v>
      </c>
      <c r="O3963" s="3">
        <v>23</v>
      </c>
      <c r="P3963" s="13">
        <f t="shared" si="838"/>
        <v>538.21</v>
      </c>
      <c r="Q3963" s="13" t="str">
        <f t="shared" si="839"/>
        <v>Fast</v>
      </c>
      <c r="S3963" s="21"/>
    </row>
    <row r="3964" hidden="1" customHeight="1" spans="1:19">
      <c r="A3964" s="2" t="s">
        <v>5886</v>
      </c>
      <c r="B3964" s="29" t="s">
        <v>1778</v>
      </c>
      <c r="C3964" s="2" t="s">
        <v>577</v>
      </c>
      <c r="D3964" s="2" t="str">
        <f t="array" ref="D3964">_xlfn.XLOOKUP(C3964,Customers!A:A,Customers!B:B)</f>
        <v>Customer 0522</v>
      </c>
      <c r="E3964" s="2" t="s">
        <v>1342</v>
      </c>
      <c r="F3964" s="2" t="str">
        <f t="array" ref="F3964">_xlfn.XLOOKUP(E3964,Restaurants!A:A,Restaurants!B:B)</f>
        <v>Restaurant 084</v>
      </c>
      <c r="G3964" s="2" t="s">
        <v>1498</v>
      </c>
      <c r="H3964" s="2" t="str">
        <f t="array" ref="H3964">_xlfn.XLOOKUP(G3964,Food_Menu!A:A,Food_Menu!B:B)</f>
        <v>Food Item 0041</v>
      </c>
      <c r="I3964" s="2"/>
      <c r="J3964" s="2" t="s">
        <v>1863</v>
      </c>
      <c r="K3964" s="2" t="str">
        <f t="array" ref="K3964">_xlfn.XLOOKUP(J3964,Delivery_Partners!A:A,Delivery_Partners!B:B)</f>
        <v>Delivery Partner 088</v>
      </c>
      <c r="L3964" s="3">
        <v>2</v>
      </c>
      <c r="M3964" s="2" t="s">
        <v>189</v>
      </c>
      <c r="N3964" s="2" t="s">
        <v>24</v>
      </c>
      <c r="O3964" s="2"/>
    </row>
    <row r="3965" customHeight="1" spans="1:19">
      <c r="A3965" s="2" t="s">
        <v>5887</v>
      </c>
      <c r="B3965" s="28">
        <v>45788</v>
      </c>
      <c r="C3965" s="2" t="s">
        <v>2909</v>
      </c>
      <c r="D3965" s="2" t="str">
        <f t="array" ref="D3965">_xlfn.XLOOKUP(C3965,Customers!A:A,Customers!B:B)</f>
        <v>Customer 0587</v>
      </c>
      <c r="E3965" s="2" t="s">
        <v>451</v>
      </c>
      <c r="F3965" s="2" t="str">
        <f t="array" ref="F3965">_xlfn.XLOOKUP(E3965,Restaurants!A:A,Restaurants!B:B)</f>
        <v>Restaurant 022</v>
      </c>
      <c r="G3965" s="2" t="s">
        <v>826</v>
      </c>
      <c r="H3965" s="2" t="str">
        <f t="array" ref="H3965">_xlfn.XLOOKUP(G3965,Food_Menu!A:A,Food_Menu!B:B)</f>
        <v>Food Item 0072</v>
      </c>
      <c r="I3965" s="2">
        <f t="array" ref="I3965">_xlfn.XLOOKUP(G3965,Food_Menu!A:A,Food_Menu!D:D)</f>
        <v>154.11</v>
      </c>
      <c r="J3965" s="2" t="s">
        <v>534</v>
      </c>
      <c r="K3965" s="2" t="str">
        <f t="array" ref="K3965">_xlfn.XLOOKUP(J3965,Delivery_Partners!A:A,Delivery_Partners!B:B)</f>
        <v>Delivery Partner 169</v>
      </c>
      <c r="L3965" s="3">
        <v>1</v>
      </c>
      <c r="M3965" s="2" t="s">
        <v>23</v>
      </c>
      <c r="N3965" s="2" t="s">
        <v>24</v>
      </c>
      <c r="O3965" s="3">
        <v>48</v>
      </c>
      <c r="P3965" s="13">
        <f t="shared" ref="P3965:P3966" si="840">I3965*L3965</f>
        <v>154.11</v>
      </c>
      <c r="Q3965" s="13" t="str">
        <f t="shared" ref="Q3965:Q3966" si="841">IF(O3965="","Not Delivered",IF(O3965&lt;=30,"Fast",IF(O3965&lt;=60,"Normal","Slow")))</f>
        <v>Normal</v>
      </c>
      <c r="S3965" s="21"/>
    </row>
    <row r="3966" customHeight="1" spans="1:19">
      <c r="A3966" s="2" t="s">
        <v>5888</v>
      </c>
      <c r="B3966" s="29" t="s">
        <v>3087</v>
      </c>
      <c r="C3966" s="2" t="s">
        <v>3381</v>
      </c>
      <c r="D3966" s="2" t="str">
        <f t="array" ref="D3966">_xlfn.XLOOKUP(C3966,Customers!A:A,Customers!B:B)</f>
        <v>Customer 0750</v>
      </c>
      <c r="E3966" s="2" t="s">
        <v>230</v>
      </c>
      <c r="F3966" s="2" t="str">
        <f t="array" ref="F3966">_xlfn.XLOOKUP(E3966,Restaurants!A:A,Restaurants!B:B)</f>
        <v>Restaurant 029</v>
      </c>
      <c r="G3966" s="2" t="s">
        <v>225</v>
      </c>
      <c r="H3966" s="2" t="str">
        <f t="array" ref="H3966">_xlfn.XLOOKUP(G3966,Food_Menu!A:A,Food_Menu!B:B)</f>
        <v>Food Item 0039</v>
      </c>
      <c r="I3966" s="2">
        <f t="array" ref="I3966">_xlfn.XLOOKUP(G3966,Food_Menu!A:A,Food_Menu!D:D)</f>
        <v>557.2</v>
      </c>
      <c r="J3966" s="2" t="s">
        <v>236</v>
      </c>
      <c r="K3966" s="2" t="str">
        <f t="array" ref="K3966">_xlfn.XLOOKUP(J3966,Delivery_Partners!A:A,Delivery_Partners!B:B)</f>
        <v>Delivery Partner 068</v>
      </c>
      <c r="L3966" s="3">
        <v>1</v>
      </c>
      <c r="M3966" s="2" t="s">
        <v>23</v>
      </c>
      <c r="N3966" s="2" t="s">
        <v>24</v>
      </c>
      <c r="O3966" s="3">
        <v>33</v>
      </c>
      <c r="P3966" s="13">
        <f t="shared" si="840"/>
        <v>557.2</v>
      </c>
      <c r="Q3966" s="13" t="str">
        <f t="shared" si="841"/>
        <v>Normal</v>
      </c>
      <c r="S3966" s="21"/>
    </row>
    <row r="3967" hidden="1" customHeight="1" spans="1:19">
      <c r="A3967" s="2" t="s">
        <v>5889</v>
      </c>
      <c r="B3967" s="29" t="s">
        <v>296</v>
      </c>
      <c r="C3967" s="2" t="s">
        <v>1302</v>
      </c>
      <c r="D3967" s="2" t="str">
        <f t="array" ref="D3967">_xlfn.XLOOKUP(C3967,Customers!A:A,Customers!B:B)</f>
        <v>Customer 0687</v>
      </c>
      <c r="E3967" s="2" t="s">
        <v>721</v>
      </c>
      <c r="F3967" s="2" t="str">
        <f t="array" ref="F3967">_xlfn.XLOOKUP(E3967,Restaurants!A:A,Restaurants!B:B)</f>
        <v>Restaurant 098</v>
      </c>
      <c r="G3967" s="2" t="s">
        <v>216</v>
      </c>
      <c r="H3967" s="2" t="str">
        <f t="array" ref="H3967">_xlfn.XLOOKUP(G3967,Food_Menu!A:A,Food_Menu!B:B)</f>
        <v>Food Item 0132</v>
      </c>
      <c r="I3967" s="2"/>
      <c r="J3967" s="2" t="s">
        <v>735</v>
      </c>
      <c r="K3967" s="2" t="str">
        <f t="array" ref="K3967">_xlfn.XLOOKUP(J3967,Delivery_Partners!A:A,Delivery_Partners!B:B)</f>
        <v>Delivery Partner 116</v>
      </c>
      <c r="L3967" s="3">
        <v>3</v>
      </c>
      <c r="M3967" s="2" t="s">
        <v>189</v>
      </c>
      <c r="N3967" s="2" t="s">
        <v>24</v>
      </c>
      <c r="O3967" s="2"/>
    </row>
    <row r="3968" customHeight="1" spans="1:19">
      <c r="A3968" s="2" t="s">
        <v>5890</v>
      </c>
      <c r="B3968" s="29" t="s">
        <v>2442</v>
      </c>
      <c r="C3968" s="2" t="s">
        <v>1800</v>
      </c>
      <c r="D3968" s="2" t="str">
        <f t="array" ref="D3968">_xlfn.XLOOKUP(C3968,Customers!A:A,Customers!B:B)</f>
        <v>Customer 0645</v>
      </c>
      <c r="E3968" s="2" t="s">
        <v>702</v>
      </c>
      <c r="F3968" s="2" t="str">
        <f t="array" ref="F3968">_xlfn.XLOOKUP(E3968,Restaurants!A:A,Restaurants!B:B)</f>
        <v>Restaurant 025</v>
      </c>
      <c r="G3968" s="2" t="s">
        <v>884</v>
      </c>
      <c r="H3968" s="2" t="str">
        <f t="array" ref="H3968">_xlfn.XLOOKUP(G3968,Food_Menu!A:A,Food_Menu!B:B)</f>
        <v>Food Item 0032</v>
      </c>
      <c r="I3968" s="2">
        <f t="array" ref="I3968">_xlfn.XLOOKUP(G3968,Food_Menu!A:A,Food_Menu!D:D)</f>
        <v>367.24</v>
      </c>
      <c r="J3968" s="2" t="s">
        <v>48</v>
      </c>
      <c r="K3968" s="2" t="str">
        <f t="array" ref="K3968">_xlfn.XLOOKUP(J3968,Delivery_Partners!A:A,Delivery_Partners!B:B)</f>
        <v>Delivery Partner 119</v>
      </c>
      <c r="L3968" s="3">
        <v>1</v>
      </c>
      <c r="M3968" s="2" t="s">
        <v>23</v>
      </c>
      <c r="N3968" s="2" t="s">
        <v>24</v>
      </c>
      <c r="O3968" s="3">
        <v>32</v>
      </c>
      <c r="P3968" s="13">
        <f t="shared" ref="P3968:P3978" si="842">I3968*L3968</f>
        <v>367.24</v>
      </c>
      <c r="Q3968" s="13" t="str">
        <f t="shared" ref="Q3968:Q3978" si="843">IF(O3968="","Not Delivered",IF(O3968&lt;=30,"Fast",IF(O3968&lt;=60,"Normal","Slow")))</f>
        <v>Normal</v>
      </c>
      <c r="S3968" s="21"/>
    </row>
    <row r="3969" customHeight="1" spans="1:19">
      <c r="A3969" s="2" t="s">
        <v>5891</v>
      </c>
      <c r="B3969" s="29" t="s">
        <v>925</v>
      </c>
      <c r="C3969" s="2" t="s">
        <v>3845</v>
      </c>
      <c r="D3969" s="2" t="str">
        <f t="array" ref="D3969">_xlfn.XLOOKUP(C3969,Customers!A:A,Customers!B:B)</f>
        <v>Customer 1199</v>
      </c>
      <c r="E3969" s="2" t="s">
        <v>797</v>
      </c>
      <c r="F3969" s="2" t="str">
        <f t="array" ref="F3969">_xlfn.XLOOKUP(E3969,Restaurants!A:A,Restaurants!B:B)</f>
        <v>Restaurant 058</v>
      </c>
      <c r="G3969" s="2" t="s">
        <v>998</v>
      </c>
      <c r="H3969" s="2" t="str">
        <f t="array" ref="H3969">_xlfn.XLOOKUP(G3969,Food_Menu!A:A,Food_Menu!B:B)</f>
        <v>Food Item 0046</v>
      </c>
      <c r="I3969" s="2">
        <f t="array" ref="I3969">_xlfn.XLOOKUP(G3969,Food_Menu!A:A,Food_Menu!D:D)</f>
        <v>300.6</v>
      </c>
      <c r="J3969" s="2" t="s">
        <v>923</v>
      </c>
      <c r="K3969" s="2" t="str">
        <f t="array" ref="K3969">_xlfn.XLOOKUP(J3969,Delivery_Partners!A:A,Delivery_Partners!B:B)</f>
        <v>Delivery Partner 142</v>
      </c>
      <c r="L3969" s="3">
        <v>2</v>
      </c>
      <c r="M3969" s="2" t="s">
        <v>23</v>
      </c>
      <c r="N3969" s="2" t="s">
        <v>24</v>
      </c>
      <c r="O3969" s="3">
        <v>50</v>
      </c>
      <c r="P3969" s="13">
        <f t="shared" si="842"/>
        <v>601.2</v>
      </c>
      <c r="Q3969" s="13" t="str">
        <f t="shared" si="843"/>
        <v>Normal</v>
      </c>
      <c r="S3969" s="21"/>
    </row>
    <row r="3970" customHeight="1" spans="1:19">
      <c r="A3970" s="2" t="s">
        <v>5892</v>
      </c>
      <c r="B3970" s="29" t="s">
        <v>830</v>
      </c>
      <c r="C3970" s="2" t="s">
        <v>4963</v>
      </c>
      <c r="D3970" s="2" t="str">
        <f t="array" ref="D3970">_xlfn.XLOOKUP(C3970,Customers!A:A,Customers!B:B)</f>
        <v>Customer 0300</v>
      </c>
      <c r="E3970" s="2" t="s">
        <v>220</v>
      </c>
      <c r="F3970" s="2" t="str">
        <f t="array" ref="F3970">_xlfn.XLOOKUP(E3970,Restaurants!A:A,Restaurants!B:B)</f>
        <v>Restaurant 111</v>
      </c>
      <c r="G3970" s="2" t="s">
        <v>1547</v>
      </c>
      <c r="H3970" s="2" t="str">
        <f t="array" ref="H3970">_xlfn.XLOOKUP(G3970,Food_Menu!A:A,Food_Menu!B:B)</f>
        <v>Food Item 0155</v>
      </c>
      <c r="I3970" s="2">
        <f t="array" ref="I3970">_xlfn.XLOOKUP(G3970,Food_Menu!A:A,Food_Menu!D:D)</f>
        <v>185.15</v>
      </c>
      <c r="J3970" s="2" t="s">
        <v>271</v>
      </c>
      <c r="K3970" s="2" t="str">
        <f t="array" ref="K3970">_xlfn.XLOOKUP(J3970,Delivery_Partners!A:A,Delivery_Partners!B:B)</f>
        <v>Delivery Partner 010</v>
      </c>
      <c r="L3970" s="3">
        <v>3</v>
      </c>
      <c r="M3970" s="2" t="s">
        <v>23</v>
      </c>
      <c r="N3970" s="2" t="s">
        <v>24</v>
      </c>
      <c r="O3970" s="3">
        <v>15</v>
      </c>
      <c r="P3970" s="13">
        <f t="shared" si="842"/>
        <v>555.45</v>
      </c>
      <c r="Q3970" s="13" t="str">
        <f t="shared" si="843"/>
        <v>Fast</v>
      </c>
      <c r="S3970" s="21"/>
    </row>
    <row r="3971" customHeight="1" spans="1:19">
      <c r="A3971" s="2" t="s">
        <v>5893</v>
      </c>
      <c r="B3971" s="28">
        <v>45939</v>
      </c>
      <c r="C3971" s="2" t="s">
        <v>5894</v>
      </c>
      <c r="D3971" s="2" t="str">
        <f t="array" ref="D3971">_xlfn.XLOOKUP(C3971,Customers!A:A,Customers!B:B)</f>
        <v>Customer 0855</v>
      </c>
      <c r="E3971" s="2" t="s">
        <v>706</v>
      </c>
      <c r="F3971" s="2" t="str">
        <f t="array" ref="F3971">_xlfn.XLOOKUP(E3971,Restaurants!A:A,Restaurants!B:B)</f>
        <v>Restaurant 115</v>
      </c>
      <c r="G3971" s="2" t="s">
        <v>683</v>
      </c>
      <c r="H3971" s="2" t="str">
        <f t="array" ref="H3971">_xlfn.XLOOKUP(G3971,Food_Menu!A:A,Food_Menu!B:B)</f>
        <v>Food Item 0010</v>
      </c>
      <c r="I3971" s="2">
        <f t="array" ref="I3971">_xlfn.XLOOKUP(G3971,Food_Menu!A:A,Food_Menu!D:D)</f>
        <v>253.04</v>
      </c>
      <c r="J3971" s="2" t="s">
        <v>1408</v>
      </c>
      <c r="K3971" s="2" t="str">
        <f t="array" ref="K3971">_xlfn.XLOOKUP(J3971,Delivery_Partners!A:A,Delivery_Partners!B:B)</f>
        <v>Delivery Partner 084</v>
      </c>
      <c r="L3971" s="3">
        <v>1</v>
      </c>
      <c r="M3971" s="2" t="s">
        <v>23</v>
      </c>
      <c r="N3971" s="2" t="s">
        <v>74</v>
      </c>
      <c r="O3971" s="3">
        <v>52</v>
      </c>
      <c r="P3971" s="13">
        <f t="shared" si="842"/>
        <v>253.04</v>
      </c>
      <c r="Q3971" s="13" t="str">
        <f t="shared" si="843"/>
        <v>Normal</v>
      </c>
      <c r="S3971" s="21"/>
    </row>
    <row r="3972" customHeight="1" spans="1:19">
      <c r="A3972" s="2" t="s">
        <v>5895</v>
      </c>
      <c r="B3972" s="28">
        <v>45748</v>
      </c>
      <c r="C3972" s="2" t="s">
        <v>2634</v>
      </c>
      <c r="D3972" s="2" t="str">
        <f t="array" ref="D3972">_xlfn.XLOOKUP(C3972,Customers!A:A,Customers!B:B)</f>
        <v>Customer 0096</v>
      </c>
      <c r="E3972" s="2" t="s">
        <v>143</v>
      </c>
      <c r="F3972" s="2" t="str">
        <f t="array" ref="F3972">_xlfn.XLOOKUP(E3972,Restaurants!A:A,Restaurants!B:B)</f>
        <v>Restaurant 054</v>
      </c>
      <c r="G3972" s="2" t="s">
        <v>1192</v>
      </c>
      <c r="H3972" s="2" t="str">
        <f t="array" ref="H3972">_xlfn.XLOOKUP(G3972,Food_Menu!A:A,Food_Menu!B:B)</f>
        <v>Food Item 0097</v>
      </c>
      <c r="I3972" s="2">
        <f t="array" ref="I3972">_xlfn.XLOOKUP(G3972,Food_Menu!A:A,Food_Menu!D:D)</f>
        <v>584.54</v>
      </c>
      <c r="J3972" s="2" t="s">
        <v>1683</v>
      </c>
      <c r="K3972" s="2" t="str">
        <f t="array" ref="K3972">_xlfn.XLOOKUP(J3972,Delivery_Partners!A:A,Delivery_Partners!B:B)</f>
        <v>Delivery Partner 082</v>
      </c>
      <c r="L3972" s="3">
        <v>2</v>
      </c>
      <c r="M3972" s="2" t="s">
        <v>23</v>
      </c>
      <c r="N3972" s="2" t="s">
        <v>24</v>
      </c>
      <c r="O3972" s="3">
        <v>22</v>
      </c>
      <c r="P3972" s="13">
        <f t="shared" si="842"/>
        <v>1169.08</v>
      </c>
      <c r="Q3972" s="13" t="str">
        <f t="shared" si="843"/>
        <v>Fast</v>
      </c>
      <c r="S3972" s="21"/>
    </row>
    <row r="3973" customHeight="1" spans="1:19">
      <c r="A3973" s="2" t="s">
        <v>5896</v>
      </c>
      <c r="B3973" s="28">
        <v>45754</v>
      </c>
      <c r="C3973" s="2" t="s">
        <v>1598</v>
      </c>
      <c r="D3973" s="2" t="str">
        <f t="array" ref="D3973">_xlfn.XLOOKUP(C3973,Customers!A:A,Customers!B:B)</f>
        <v>Customer 1019</v>
      </c>
      <c r="E3973" s="2" t="s">
        <v>78</v>
      </c>
      <c r="F3973" s="2" t="str">
        <f t="array" ref="F3973">_xlfn.XLOOKUP(E3973,Restaurants!A:A,Restaurants!B:B)</f>
        <v>Restaurant 011</v>
      </c>
      <c r="G3973" s="2" t="s">
        <v>1063</v>
      </c>
      <c r="H3973" s="2" t="str">
        <f t="array" ref="H3973">_xlfn.XLOOKUP(G3973,Food_Menu!A:A,Food_Menu!B:B)</f>
        <v>Food Item 0153</v>
      </c>
      <c r="I3973" s="2">
        <f t="array" ref="I3973">_xlfn.XLOOKUP(G3973,Food_Menu!A:A,Food_Menu!D:D)</f>
        <v>322.66</v>
      </c>
      <c r="J3973" s="2" t="s">
        <v>1716</v>
      </c>
      <c r="K3973" s="2" t="str">
        <f t="array" ref="K3973">_xlfn.XLOOKUP(J3973,Delivery_Partners!A:A,Delivery_Partners!B:B)</f>
        <v>Delivery Partner 042</v>
      </c>
      <c r="L3973" s="3">
        <v>1</v>
      </c>
      <c r="M3973" s="2" t="s">
        <v>23</v>
      </c>
      <c r="N3973" s="2" t="s">
        <v>24</v>
      </c>
      <c r="O3973" s="3">
        <v>36</v>
      </c>
      <c r="P3973" s="13">
        <f t="shared" si="842"/>
        <v>322.66</v>
      </c>
      <c r="Q3973" s="13" t="str">
        <f t="shared" si="843"/>
        <v>Normal</v>
      </c>
      <c r="S3973" s="21"/>
    </row>
    <row r="3974" customHeight="1" spans="1:19">
      <c r="A3974" s="2" t="s">
        <v>5897</v>
      </c>
      <c r="B3974" s="29" t="s">
        <v>50</v>
      </c>
      <c r="C3974" s="2" t="s">
        <v>1235</v>
      </c>
      <c r="D3974" s="2" t="str">
        <f t="array" ref="D3974">_xlfn.XLOOKUP(C3974,Customers!A:A,Customers!B:B)</f>
        <v>Customer 0436</v>
      </c>
      <c r="E3974" s="2" t="s">
        <v>33</v>
      </c>
      <c r="F3974" s="2" t="str">
        <f t="array" ref="F3974">_xlfn.XLOOKUP(E3974,Restaurants!A:A,Restaurants!B:B)</f>
        <v>Restaurant 035</v>
      </c>
      <c r="G3974" s="2" t="s">
        <v>1259</v>
      </c>
      <c r="H3974" s="2" t="str">
        <f t="array" ref="H3974">_xlfn.XLOOKUP(G3974,Food_Menu!A:A,Food_Menu!B:B)</f>
        <v>Food Item 0099</v>
      </c>
      <c r="I3974" s="2">
        <f t="array" ref="I3974">_xlfn.XLOOKUP(G3974,Food_Menu!A:A,Food_Menu!D:D)</f>
        <v>446.36</v>
      </c>
      <c r="J3974" s="2" t="s">
        <v>1160</v>
      </c>
      <c r="K3974" s="2" t="str">
        <f t="array" ref="K3974">_xlfn.XLOOKUP(J3974,Delivery_Partners!A:A,Delivery_Partners!B:B)</f>
        <v>Delivery Partner 145</v>
      </c>
      <c r="L3974" s="3">
        <v>1</v>
      </c>
      <c r="M3974" s="2" t="s">
        <v>23</v>
      </c>
      <c r="N3974" s="2" t="s">
        <v>24</v>
      </c>
      <c r="O3974" s="3">
        <v>25</v>
      </c>
      <c r="P3974" s="13">
        <f t="shared" si="842"/>
        <v>446.36</v>
      </c>
      <c r="Q3974" s="13" t="str">
        <f t="shared" si="843"/>
        <v>Fast</v>
      </c>
      <c r="S3974" s="21"/>
    </row>
    <row r="3975" customHeight="1" spans="1:19">
      <c r="A3975" s="2" t="s">
        <v>5898</v>
      </c>
      <c r="B3975" s="29" t="s">
        <v>2186</v>
      </c>
      <c r="C3975" s="2" t="s">
        <v>2367</v>
      </c>
      <c r="D3975" s="2" t="str">
        <f t="array" ref="D3975">_xlfn.XLOOKUP(C3975,Customers!A:A,Customers!B:B)</f>
        <v>Customer 0416</v>
      </c>
      <c r="E3975" s="2" t="s">
        <v>712</v>
      </c>
      <c r="F3975" s="2" t="str">
        <f t="array" ref="F3975">_xlfn.XLOOKUP(E3975,Restaurants!A:A,Restaurants!B:B)</f>
        <v>Restaurant 074</v>
      </c>
      <c r="G3975" s="2" t="s">
        <v>240</v>
      </c>
      <c r="H3975" s="2" t="str">
        <f t="array" ref="H3975">_xlfn.XLOOKUP(G3975,Food_Menu!A:A,Food_Menu!B:B)</f>
        <v>Food Item 0005</v>
      </c>
      <c r="I3975" s="2">
        <f t="array" ref="I3975">_xlfn.XLOOKUP(G3975,Food_Menu!A:A,Food_Menu!D:D)</f>
        <v>481.92</v>
      </c>
      <c r="J3975" s="2" t="s">
        <v>485</v>
      </c>
      <c r="K3975" s="2" t="str">
        <f t="array" ref="K3975">_xlfn.XLOOKUP(J3975,Delivery_Partners!A:A,Delivery_Partners!B:B)</f>
        <v>Delivery Partner 150</v>
      </c>
      <c r="L3975" s="3">
        <v>1</v>
      </c>
      <c r="M3975" s="2" t="s">
        <v>23</v>
      </c>
      <c r="N3975" s="2" t="s">
        <v>74</v>
      </c>
      <c r="O3975" s="3">
        <v>53</v>
      </c>
      <c r="P3975" s="13">
        <f t="shared" si="842"/>
        <v>481.92</v>
      </c>
      <c r="Q3975" s="13" t="str">
        <f t="shared" si="843"/>
        <v>Normal</v>
      </c>
      <c r="S3975" s="21"/>
    </row>
    <row r="3976" customHeight="1" spans="1:19">
      <c r="A3976" s="2" t="s">
        <v>5899</v>
      </c>
      <c r="B3976" s="28">
        <v>45874</v>
      </c>
      <c r="C3976" s="2" t="s">
        <v>1950</v>
      </c>
      <c r="D3976" s="2" t="str">
        <f t="array" ref="D3976">_xlfn.XLOOKUP(C3976,Customers!A:A,Customers!B:B)</f>
        <v>Customer 0163</v>
      </c>
      <c r="E3976" s="2" t="s">
        <v>952</v>
      </c>
      <c r="F3976" s="2" t="str">
        <f t="array" ref="F3976">_xlfn.XLOOKUP(E3976,Restaurants!A:A,Restaurants!B:B)</f>
        <v>Restaurant 041</v>
      </c>
      <c r="G3976" s="2" t="s">
        <v>1386</v>
      </c>
      <c r="H3976" s="2" t="str">
        <f t="array" ref="H3976">_xlfn.XLOOKUP(G3976,Food_Menu!A:A,Food_Menu!B:B)</f>
        <v>Food Item 0035</v>
      </c>
      <c r="I3976" s="2">
        <f t="array" ref="I3976">_xlfn.XLOOKUP(G3976,Food_Menu!A:A,Food_Menu!D:D)</f>
        <v>634.81</v>
      </c>
      <c r="J3976" s="2" t="s">
        <v>900</v>
      </c>
      <c r="K3976" s="2" t="str">
        <f t="array" ref="K3976">_xlfn.XLOOKUP(J3976,Delivery_Partners!A:A,Delivery_Partners!B:B)</f>
        <v>Delivery Partner 015</v>
      </c>
      <c r="L3976" s="3">
        <v>2</v>
      </c>
      <c r="M3976" s="2" t="s">
        <v>23</v>
      </c>
      <c r="N3976" s="2" t="s">
        <v>24</v>
      </c>
      <c r="O3976" s="3">
        <v>32</v>
      </c>
      <c r="P3976" s="13">
        <f t="shared" si="842"/>
        <v>1269.62</v>
      </c>
      <c r="Q3976" s="13" t="str">
        <f t="shared" si="843"/>
        <v>Normal</v>
      </c>
      <c r="S3976" s="21"/>
    </row>
    <row r="3977" customHeight="1" spans="1:19">
      <c r="A3977" s="2" t="s">
        <v>5900</v>
      </c>
      <c r="B3977" s="29" t="s">
        <v>1029</v>
      </c>
      <c r="C3977" s="2" t="s">
        <v>1770</v>
      </c>
      <c r="D3977" s="2" t="str">
        <f t="array" ref="D3977">_xlfn.XLOOKUP(C3977,Customers!A:A,Customers!B:B)</f>
        <v>Customer 0611</v>
      </c>
      <c r="E3977" s="2" t="s">
        <v>634</v>
      </c>
      <c r="F3977" s="2" t="str">
        <f t="array" ref="F3977">_xlfn.XLOOKUP(E3977,Restaurants!A:A,Restaurants!B:B)</f>
        <v>Restaurant 087</v>
      </c>
      <c r="G3977" s="2" t="s">
        <v>438</v>
      </c>
      <c r="H3977" s="2" t="str">
        <f t="array" ref="H3977">_xlfn.XLOOKUP(G3977,Food_Menu!A:A,Food_Menu!B:B)</f>
        <v>Food Item 0214</v>
      </c>
      <c r="I3977" s="2">
        <f t="array" ref="I3977">_xlfn.XLOOKUP(G3977,Food_Menu!A:A,Food_Menu!D:D)</f>
        <v>371.13</v>
      </c>
      <c r="J3977" s="2" t="s">
        <v>1268</v>
      </c>
      <c r="K3977" s="2" t="str">
        <f t="array" ref="K3977">_xlfn.XLOOKUP(J3977,Delivery_Partners!A:A,Delivery_Partners!B:B)</f>
        <v>Delivery Partner 124</v>
      </c>
      <c r="L3977" s="3">
        <v>2</v>
      </c>
      <c r="M3977" s="2" t="s">
        <v>23</v>
      </c>
      <c r="N3977" s="2" t="s">
        <v>42</v>
      </c>
      <c r="O3977" s="3">
        <v>28</v>
      </c>
      <c r="P3977" s="13">
        <f t="shared" si="842"/>
        <v>742.26</v>
      </c>
      <c r="Q3977" s="13" t="str">
        <f t="shared" si="843"/>
        <v>Fast</v>
      </c>
      <c r="S3977" s="21"/>
    </row>
    <row r="3978" customHeight="1" spans="1:19">
      <c r="A3978" s="2" t="s">
        <v>5901</v>
      </c>
      <c r="B3978" s="29" t="s">
        <v>419</v>
      </c>
      <c r="C3978" s="2" t="s">
        <v>3777</v>
      </c>
      <c r="D3978" s="2" t="str">
        <f t="array" ref="D3978">_xlfn.XLOOKUP(C3978,Customers!A:A,Customers!B:B)</f>
        <v>Customer 0480</v>
      </c>
      <c r="E3978" s="2" t="s">
        <v>224</v>
      </c>
      <c r="F3978" s="2" t="str">
        <f t="array" ref="F3978">_xlfn.XLOOKUP(E3978,Restaurants!A:A,Restaurants!B:B)</f>
        <v>Restaurant 120</v>
      </c>
      <c r="G3978" s="2" t="s">
        <v>1807</v>
      </c>
      <c r="H3978" s="2" t="str">
        <f t="array" ref="H3978">_xlfn.XLOOKUP(G3978,Food_Menu!A:A,Food_Menu!B:B)</f>
        <v>Food Item 0170</v>
      </c>
      <c r="I3978" s="2">
        <f t="array" ref="I3978">_xlfn.XLOOKUP(G3978,Food_Menu!A:A,Food_Menu!D:D)</f>
        <v>325.12</v>
      </c>
      <c r="J3978" s="2" t="s">
        <v>159</v>
      </c>
      <c r="K3978" s="2" t="str">
        <f t="array" ref="K3978">_xlfn.XLOOKUP(J3978,Delivery_Partners!A:A,Delivery_Partners!B:B)</f>
        <v>Delivery Partner 156</v>
      </c>
      <c r="L3978" s="3">
        <v>4</v>
      </c>
      <c r="M3978" s="2" t="s">
        <v>23</v>
      </c>
      <c r="N3978" s="2" t="s">
        <v>24</v>
      </c>
      <c r="O3978" s="3">
        <v>48</v>
      </c>
      <c r="P3978" s="13">
        <f t="shared" si="842"/>
        <v>1300.48</v>
      </c>
      <c r="Q3978" s="13" t="str">
        <f t="shared" si="843"/>
        <v>Normal</v>
      </c>
      <c r="S3978" s="21"/>
    </row>
    <row r="3979" hidden="1" customHeight="1" spans="1:19">
      <c r="A3979" s="2" t="s">
        <v>5902</v>
      </c>
      <c r="B3979" s="29" t="s">
        <v>964</v>
      </c>
      <c r="C3979" s="2" t="s">
        <v>1434</v>
      </c>
      <c r="D3979" s="2" t="str">
        <f t="array" ref="D3979">_xlfn.XLOOKUP(C3979,Customers!A:A,Customers!B:B)</f>
        <v>Customer 1170</v>
      </c>
      <c r="E3979" s="2" t="s">
        <v>131</v>
      </c>
      <c r="F3979" s="2" t="str">
        <f t="array" ref="F3979">_xlfn.XLOOKUP(E3979,Restaurants!A:A,Restaurants!B:B)</f>
        <v>Restaurant 075</v>
      </c>
      <c r="G3979" s="2" t="s">
        <v>533</v>
      </c>
      <c r="H3979" s="2" t="str">
        <f t="array" ref="H3979">_xlfn.XLOOKUP(G3979,Food_Menu!A:A,Food_Menu!B:B)</f>
        <v>Food Item 0078</v>
      </c>
      <c r="I3979" s="2"/>
      <c r="J3979" s="2" t="s">
        <v>458</v>
      </c>
      <c r="K3979" s="2" t="str">
        <f t="array" ref="K3979">_xlfn.XLOOKUP(J3979,Delivery_Partners!A:A,Delivery_Partners!B:B)</f>
        <v>Delivery Partner 053</v>
      </c>
      <c r="L3979" s="3">
        <v>2</v>
      </c>
      <c r="M3979" s="2" t="s">
        <v>101</v>
      </c>
      <c r="N3979" s="2" t="s">
        <v>24</v>
      </c>
      <c r="O3979" s="2"/>
    </row>
    <row r="3980" customHeight="1" spans="1:19">
      <c r="A3980" s="2" t="s">
        <v>5903</v>
      </c>
      <c r="B3980" s="29" t="s">
        <v>787</v>
      </c>
      <c r="C3980" s="2" t="s">
        <v>1729</v>
      </c>
      <c r="D3980" s="2" t="str">
        <f t="array" ref="D3980">_xlfn.XLOOKUP(C3980,Customers!A:A,Customers!B:B)</f>
        <v>Customer 0214</v>
      </c>
      <c r="E3980" s="2" t="s">
        <v>131</v>
      </c>
      <c r="F3980" s="2" t="str">
        <f t="array" ref="F3980">_xlfn.XLOOKUP(E3980,Restaurants!A:A,Restaurants!B:B)</f>
        <v>Restaurant 075</v>
      </c>
      <c r="G3980" s="2" t="s">
        <v>2114</v>
      </c>
      <c r="H3980" s="2" t="str">
        <f t="array" ref="H3980">_xlfn.XLOOKUP(G3980,Food_Menu!A:A,Food_Menu!B:B)</f>
        <v>Food Item 0193</v>
      </c>
      <c r="I3980" s="2">
        <f t="array" ref="I3980">_xlfn.XLOOKUP(G3980,Food_Menu!A:A,Food_Menu!D:D)</f>
        <v>565.09</v>
      </c>
      <c r="J3980" s="2" t="s">
        <v>91</v>
      </c>
      <c r="K3980" s="2" t="str">
        <f t="array" ref="K3980">_xlfn.XLOOKUP(J3980,Delivery_Partners!A:A,Delivery_Partners!B:B)</f>
        <v>Delivery Partner 114</v>
      </c>
      <c r="L3980" s="3">
        <v>1</v>
      </c>
      <c r="M3980" s="2" t="s">
        <v>23</v>
      </c>
      <c r="N3980" s="2" t="s">
        <v>24</v>
      </c>
      <c r="O3980" s="3">
        <v>31</v>
      </c>
      <c r="P3980" s="13">
        <f t="shared" ref="P3980:P3983" si="844">I3980*L3980</f>
        <v>565.09</v>
      </c>
      <c r="Q3980" s="13" t="str">
        <f t="shared" ref="Q3980:Q3983" si="845">IF(O3980="","Not Delivered",IF(O3980&lt;=30,"Fast",IF(O3980&lt;=60,"Normal","Slow")))</f>
        <v>Normal</v>
      </c>
      <c r="S3980" s="21"/>
    </row>
    <row r="3981" customHeight="1" spans="1:19">
      <c r="A3981" s="2" t="s">
        <v>5904</v>
      </c>
      <c r="B3981" s="28">
        <v>45877</v>
      </c>
      <c r="C3981" s="2" t="s">
        <v>2815</v>
      </c>
      <c r="D3981" s="2" t="str">
        <f t="array" ref="D3981">_xlfn.XLOOKUP(C3981,Customers!A:A,Customers!B:B)</f>
        <v>Customer 0501</v>
      </c>
      <c r="E3981" s="2" t="s">
        <v>345</v>
      </c>
      <c r="F3981" s="2" t="str">
        <f t="array" ref="F3981">_xlfn.XLOOKUP(E3981,Restaurants!A:A,Restaurants!B:B)</f>
        <v>Restaurant 064</v>
      </c>
      <c r="G3981" s="2" t="s">
        <v>1749</v>
      </c>
      <c r="H3981" s="2" t="str">
        <f t="array" ref="H3981">_xlfn.XLOOKUP(G3981,Food_Menu!A:A,Food_Menu!B:B)</f>
        <v>Food Item 0002</v>
      </c>
      <c r="I3981" s="2">
        <f t="array" ref="I3981">_xlfn.XLOOKUP(G3981,Food_Menu!A:A,Food_Menu!D:D)</f>
        <v>89.4</v>
      </c>
      <c r="J3981" s="2" t="s">
        <v>597</v>
      </c>
      <c r="K3981" s="2" t="str">
        <f t="array" ref="K3981">_xlfn.XLOOKUP(J3981,Delivery_Partners!A:A,Delivery_Partners!B:B)</f>
        <v>Delivery Partner 113</v>
      </c>
      <c r="L3981" s="3">
        <v>3</v>
      </c>
      <c r="M3981" s="2" t="s">
        <v>23</v>
      </c>
      <c r="N3981" s="2" t="s">
        <v>55</v>
      </c>
      <c r="O3981" s="3">
        <v>23</v>
      </c>
      <c r="P3981" s="13">
        <f t="shared" si="844"/>
        <v>268.2</v>
      </c>
      <c r="Q3981" s="13" t="str">
        <f t="shared" si="845"/>
        <v>Fast</v>
      </c>
      <c r="S3981" s="21"/>
    </row>
    <row r="3982" customHeight="1" spans="1:19">
      <c r="A3982" s="2" t="s">
        <v>5905</v>
      </c>
      <c r="B3982" s="29" t="s">
        <v>2741</v>
      </c>
      <c r="C3982" s="2" t="s">
        <v>3004</v>
      </c>
      <c r="D3982" s="2" t="str">
        <f t="array" ref="D3982">_xlfn.XLOOKUP(C3982,Customers!A:A,Customers!B:B)</f>
        <v>Customer 1081</v>
      </c>
      <c r="E3982" s="2" t="s">
        <v>425</v>
      </c>
      <c r="F3982" s="2" t="str">
        <f t="array" ref="F3982">_xlfn.XLOOKUP(E3982,Restaurants!A:A,Restaurants!B:B)</f>
        <v>Restaurant 023</v>
      </c>
      <c r="G3982" s="2" t="s">
        <v>582</v>
      </c>
      <c r="H3982" s="2" t="str">
        <f t="array" ref="H3982">_xlfn.XLOOKUP(G3982,Food_Menu!A:A,Food_Menu!B:B)</f>
        <v>Food Item 0011</v>
      </c>
      <c r="I3982" s="2">
        <f t="array" ref="I3982">_xlfn.XLOOKUP(G3982,Food_Menu!A:A,Food_Menu!D:D)</f>
        <v>586.61</v>
      </c>
      <c r="J3982" s="2" t="s">
        <v>337</v>
      </c>
      <c r="K3982" s="2" t="str">
        <f t="array" ref="K3982">_xlfn.XLOOKUP(J3982,Delivery_Partners!A:A,Delivery_Partners!B:B)</f>
        <v>Delivery Partner 004</v>
      </c>
      <c r="L3982" s="3">
        <v>1</v>
      </c>
      <c r="M3982" s="2" t="s">
        <v>23</v>
      </c>
      <c r="N3982" s="2" t="s">
        <v>42</v>
      </c>
      <c r="O3982" s="3">
        <v>21</v>
      </c>
      <c r="P3982" s="13">
        <f t="shared" si="844"/>
        <v>586.61</v>
      </c>
      <c r="Q3982" s="13" t="str">
        <f t="shared" si="845"/>
        <v>Fast</v>
      </c>
      <c r="S3982" s="21"/>
    </row>
    <row r="3983" customHeight="1" spans="1:19">
      <c r="A3983" s="2" t="s">
        <v>5906</v>
      </c>
      <c r="B3983" s="29" t="s">
        <v>3171</v>
      </c>
      <c r="C3983" s="2" t="s">
        <v>1124</v>
      </c>
      <c r="D3983" s="2" t="str">
        <f t="array" ref="D3983">_xlfn.XLOOKUP(C3983,Customers!A:A,Customers!B:B)</f>
        <v>Customer 0969</v>
      </c>
      <c r="E3983" s="2" t="s">
        <v>177</v>
      </c>
      <c r="F3983" s="2" t="str">
        <f t="array" ref="F3983">_xlfn.XLOOKUP(E3983,Restaurants!A:A,Restaurants!B:B)</f>
        <v>Restaurant 070</v>
      </c>
      <c r="G3983" s="2" t="s">
        <v>355</v>
      </c>
      <c r="H3983" s="2" t="str">
        <f t="array" ref="H3983">_xlfn.XLOOKUP(G3983,Food_Menu!A:A,Food_Menu!B:B)</f>
        <v>Food Item 0195</v>
      </c>
      <c r="I3983" s="2">
        <f t="array" ref="I3983">_xlfn.XLOOKUP(G3983,Food_Menu!A:A,Food_Menu!D:D)</f>
        <v>547.24</v>
      </c>
      <c r="J3983" s="2" t="s">
        <v>811</v>
      </c>
      <c r="K3983" s="2" t="str">
        <f t="array" ref="K3983">_xlfn.XLOOKUP(J3983,Delivery_Partners!A:A,Delivery_Partners!B:B)</f>
        <v>Delivery Partner 147</v>
      </c>
      <c r="L3983" s="3">
        <v>2</v>
      </c>
      <c r="M3983" s="2" t="s">
        <v>23</v>
      </c>
      <c r="N3983" s="2" t="s">
        <v>24</v>
      </c>
      <c r="O3983" s="3">
        <v>50</v>
      </c>
      <c r="P3983" s="13">
        <f t="shared" si="844"/>
        <v>1094.48</v>
      </c>
      <c r="Q3983" s="13" t="str">
        <f t="shared" si="845"/>
        <v>Normal</v>
      </c>
      <c r="S3983" s="21"/>
    </row>
    <row r="3984" hidden="1" customHeight="1" spans="1:19">
      <c r="A3984" s="2" t="s">
        <v>5907</v>
      </c>
      <c r="B3984" s="29" t="s">
        <v>284</v>
      </c>
      <c r="C3984" s="2" t="s">
        <v>5908</v>
      </c>
      <c r="D3984" s="2" t="str">
        <f t="array" ref="D3984">_xlfn.XLOOKUP(C3984,Customers!A:A,Customers!B:B)</f>
        <v>Customer 0918</v>
      </c>
      <c r="E3984" s="2" t="s">
        <v>1292</v>
      </c>
      <c r="F3984" s="2" t="str">
        <f t="array" ref="F3984">_xlfn.XLOOKUP(E3984,Restaurants!A:A,Restaurants!B:B)</f>
        <v>Restaurant 112</v>
      </c>
      <c r="G3984" s="2" t="s">
        <v>153</v>
      </c>
      <c r="H3984" s="2" t="str">
        <f t="array" ref="H3984">_xlfn.XLOOKUP(G3984,Food_Menu!A:A,Food_Menu!B:B)</f>
        <v>Food Item 0149</v>
      </c>
      <c r="I3984" s="2"/>
      <c r="J3984" s="2" t="s">
        <v>1239</v>
      </c>
      <c r="K3984" s="2" t="str">
        <f t="array" ref="K3984">_xlfn.XLOOKUP(J3984,Delivery_Partners!A:A,Delivery_Partners!B:B)</f>
        <v>Delivery Partner 136</v>
      </c>
      <c r="L3984" s="3">
        <v>1</v>
      </c>
      <c r="M3984" s="2" t="s">
        <v>101</v>
      </c>
      <c r="N3984" s="2" t="s">
        <v>74</v>
      </c>
      <c r="O3984" s="2"/>
    </row>
    <row r="3985" customHeight="1" spans="1:19">
      <c r="A3985" s="2" t="s">
        <v>5909</v>
      </c>
      <c r="B3985" s="29" t="s">
        <v>817</v>
      </c>
      <c r="C3985" s="2" t="s">
        <v>822</v>
      </c>
      <c r="D3985" s="2" t="str">
        <f t="array" ref="D3985">_xlfn.XLOOKUP(C3985,Customers!A:A,Customers!B:B)</f>
        <v>Customer 0632</v>
      </c>
      <c r="E3985" s="2" t="s">
        <v>52</v>
      </c>
      <c r="F3985" s="2" t="str">
        <f t="array" ref="F3985">_xlfn.XLOOKUP(E3985,Restaurants!A:A,Restaurants!B:B)</f>
        <v>Restaurant 083</v>
      </c>
      <c r="G3985" s="2" t="s">
        <v>216</v>
      </c>
      <c r="H3985" s="2" t="str">
        <f t="array" ref="H3985">_xlfn.XLOOKUP(G3985,Food_Menu!A:A,Food_Menu!B:B)</f>
        <v>Food Item 0132</v>
      </c>
      <c r="I3985" s="2">
        <f t="array" ref="I3985">_xlfn.XLOOKUP(G3985,Food_Menu!A:A,Food_Menu!D:D)</f>
        <v>597.76</v>
      </c>
      <c r="J3985" s="2" t="s">
        <v>422</v>
      </c>
      <c r="K3985" s="2" t="str">
        <f t="array" ref="K3985">_xlfn.XLOOKUP(J3985,Delivery_Partners!A:A,Delivery_Partners!B:B)</f>
        <v>Delivery Partner 049</v>
      </c>
      <c r="L3985" s="3">
        <v>2</v>
      </c>
      <c r="M3985" s="2" t="s">
        <v>23</v>
      </c>
      <c r="N3985" s="2" t="s">
        <v>24</v>
      </c>
      <c r="O3985" s="3">
        <v>37</v>
      </c>
      <c r="P3985" s="13">
        <f t="shared" ref="P3985:P3992" si="846">I3985*L3985</f>
        <v>1195.52</v>
      </c>
      <c r="Q3985" s="13" t="str">
        <f t="shared" ref="Q3985:Q3992" si="847">IF(O3985="","Not Delivered",IF(O3985&lt;=30,"Fast",IF(O3985&lt;=60,"Normal","Slow")))</f>
        <v>Normal</v>
      </c>
      <c r="S3985" s="21"/>
    </row>
    <row r="3986" customHeight="1" spans="1:19">
      <c r="A3986" s="2" t="s">
        <v>5910</v>
      </c>
      <c r="B3986" s="29" t="s">
        <v>3847</v>
      </c>
      <c r="C3986" s="2" t="s">
        <v>2699</v>
      </c>
      <c r="D3986" s="2" t="str">
        <f t="array" ref="D3986">_xlfn.XLOOKUP(C3986,Customers!A:A,Customers!B:B)</f>
        <v>Customer 1048</v>
      </c>
      <c r="E3986" s="2" t="s">
        <v>421</v>
      </c>
      <c r="F3986" s="2" t="str">
        <f t="array" ref="F3986">_xlfn.XLOOKUP(E3986,Restaurants!A:A,Restaurants!B:B)</f>
        <v>Restaurant 091</v>
      </c>
      <c r="G3986" s="2" t="s">
        <v>308</v>
      </c>
      <c r="H3986" s="2" t="str">
        <f t="array" ref="H3986">_xlfn.XLOOKUP(G3986,Food_Menu!A:A,Food_Menu!B:B)</f>
        <v>Food Item 0076</v>
      </c>
      <c r="I3986" s="2">
        <f t="array" ref="I3986">_xlfn.XLOOKUP(G3986,Food_Menu!A:A,Food_Menu!D:D)</f>
        <v>82.28</v>
      </c>
      <c r="J3986" s="2" t="s">
        <v>256</v>
      </c>
      <c r="K3986" s="2" t="str">
        <f t="array" ref="K3986">_xlfn.XLOOKUP(J3986,Delivery_Partners!A:A,Delivery_Partners!B:B)</f>
        <v>Delivery Partner 057</v>
      </c>
      <c r="L3986" s="3">
        <v>3</v>
      </c>
      <c r="M3986" s="2" t="s">
        <v>23</v>
      </c>
      <c r="N3986" s="2" t="s">
        <v>24</v>
      </c>
      <c r="O3986" s="3">
        <v>41</v>
      </c>
      <c r="P3986" s="13">
        <f t="shared" si="846"/>
        <v>246.84</v>
      </c>
      <c r="Q3986" s="13" t="str">
        <f t="shared" si="847"/>
        <v>Normal</v>
      </c>
      <c r="S3986" s="21"/>
    </row>
    <row r="3987" customHeight="1" spans="1:19">
      <c r="A3987" s="2" t="s">
        <v>5911</v>
      </c>
      <c r="B3987" s="28">
        <v>46002</v>
      </c>
      <c r="C3987" s="2" t="s">
        <v>2020</v>
      </c>
      <c r="D3987" s="2" t="str">
        <f t="array" ref="D3987">_xlfn.XLOOKUP(C3987,Customers!A:A,Customers!B:B)</f>
        <v>Customer 0269</v>
      </c>
      <c r="E3987" s="2" t="s">
        <v>137</v>
      </c>
      <c r="F3987" s="2" t="str">
        <f t="array" ref="F3987">_xlfn.XLOOKUP(E3987,Restaurants!A:A,Restaurants!B:B)</f>
        <v>Restaurant 104</v>
      </c>
      <c r="G3987" s="2" t="s">
        <v>457</v>
      </c>
      <c r="H3987" s="2" t="str">
        <f t="array" ref="H3987">_xlfn.XLOOKUP(G3987,Food_Menu!A:A,Food_Menu!B:B)</f>
        <v>Food Item 0180</v>
      </c>
      <c r="I3987" s="2">
        <f t="array" ref="I3987">_xlfn.XLOOKUP(G3987,Food_Menu!A:A,Food_Menu!D:D)</f>
        <v>498.49</v>
      </c>
      <c r="J3987" s="2" t="s">
        <v>938</v>
      </c>
      <c r="K3987" s="2" t="str">
        <f t="array" ref="K3987">_xlfn.XLOOKUP(J3987,Delivery_Partners!A:A,Delivery_Partners!B:B)</f>
        <v>Delivery Partner 139</v>
      </c>
      <c r="L3987" s="3">
        <v>1</v>
      </c>
      <c r="M3987" s="2" t="s">
        <v>23</v>
      </c>
      <c r="N3987" s="2" t="s">
        <v>42</v>
      </c>
      <c r="O3987" s="3">
        <v>15</v>
      </c>
      <c r="P3987" s="13">
        <f t="shared" si="846"/>
        <v>498.49</v>
      </c>
      <c r="Q3987" s="13" t="str">
        <f t="shared" si="847"/>
        <v>Fast</v>
      </c>
      <c r="S3987" s="21"/>
    </row>
    <row r="3988" customHeight="1" spans="1:19">
      <c r="A3988" s="2" t="s">
        <v>5912</v>
      </c>
      <c r="B3988" s="28">
        <v>45995</v>
      </c>
      <c r="C3988" s="2" t="s">
        <v>1088</v>
      </c>
      <c r="D3988" s="2" t="str">
        <f t="array" ref="D3988">_xlfn.XLOOKUP(C3988,Customers!A:A,Customers!B:B)</f>
        <v>Customer 0972</v>
      </c>
      <c r="E3988" s="2" t="s">
        <v>275</v>
      </c>
      <c r="F3988" s="2" t="str">
        <f t="array" ref="F3988">_xlfn.XLOOKUP(E3988,Restaurants!A:A,Restaurants!B:B)</f>
        <v>Restaurant 047</v>
      </c>
      <c r="G3988" s="2" t="s">
        <v>40</v>
      </c>
      <c r="H3988" s="2" t="str">
        <f t="array" ref="H3988">_xlfn.XLOOKUP(G3988,Food_Menu!A:A,Food_Menu!B:B)</f>
        <v>Food Item 0134</v>
      </c>
      <c r="I3988" s="2">
        <f t="array" ref="I3988">_xlfn.XLOOKUP(G3988,Food_Menu!A:A,Food_Menu!D:D)</f>
        <v>467.29</v>
      </c>
      <c r="J3988" s="2" t="s">
        <v>1160</v>
      </c>
      <c r="K3988" s="2" t="str">
        <f t="array" ref="K3988">_xlfn.XLOOKUP(J3988,Delivery_Partners!A:A,Delivery_Partners!B:B)</f>
        <v>Delivery Partner 145</v>
      </c>
      <c r="L3988" s="3">
        <v>1</v>
      </c>
      <c r="M3988" s="2" t="s">
        <v>23</v>
      </c>
      <c r="N3988" s="2" t="s">
        <v>24</v>
      </c>
      <c r="O3988" s="3">
        <v>31</v>
      </c>
      <c r="P3988" s="13">
        <f t="shared" si="846"/>
        <v>467.29</v>
      </c>
      <c r="Q3988" s="13" t="str">
        <f t="shared" si="847"/>
        <v>Normal</v>
      </c>
      <c r="S3988" s="21"/>
    </row>
    <row r="3989" customHeight="1" spans="1:19">
      <c r="A3989" s="2" t="s">
        <v>5913</v>
      </c>
      <c r="B3989" s="28">
        <v>45932</v>
      </c>
      <c r="C3989" s="2" t="s">
        <v>5914</v>
      </c>
      <c r="D3989" s="2" t="str">
        <f t="array" ref="D3989">_xlfn.XLOOKUP(C3989,Customers!A:A,Customers!B:B)</f>
        <v>Customer 0697</v>
      </c>
      <c r="E3989" s="2" t="s">
        <v>952</v>
      </c>
      <c r="F3989" s="2" t="str">
        <f t="array" ref="F3989">_xlfn.XLOOKUP(E3989,Restaurants!A:A,Restaurants!B:B)</f>
        <v>Restaurant 041</v>
      </c>
      <c r="G3989" s="2" t="s">
        <v>202</v>
      </c>
      <c r="H3989" s="2" t="str">
        <f t="array" ref="H3989">_xlfn.XLOOKUP(G3989,Food_Menu!A:A,Food_Menu!B:B)</f>
        <v>Food Item 0096</v>
      </c>
      <c r="I3989" s="2">
        <f t="array" ref="I3989">_xlfn.XLOOKUP(G3989,Food_Menu!A:A,Food_Menu!D:D)</f>
        <v>399.57</v>
      </c>
      <c r="J3989" s="2" t="s">
        <v>636</v>
      </c>
      <c r="K3989" s="2" t="str">
        <f t="array" ref="K3989">_xlfn.XLOOKUP(J3989,Delivery_Partners!A:A,Delivery_Partners!B:B)</f>
        <v>Delivery Partner 014</v>
      </c>
      <c r="L3989" s="3">
        <v>1</v>
      </c>
      <c r="M3989" s="2" t="s">
        <v>23</v>
      </c>
      <c r="N3989" s="2" t="s">
        <v>42</v>
      </c>
      <c r="O3989" s="3">
        <v>31</v>
      </c>
      <c r="P3989" s="13">
        <f t="shared" si="846"/>
        <v>399.57</v>
      </c>
      <c r="Q3989" s="13" t="str">
        <f t="shared" si="847"/>
        <v>Normal</v>
      </c>
      <c r="S3989" s="21"/>
    </row>
    <row r="3990" customHeight="1" spans="1:19">
      <c r="A3990" s="2" t="s">
        <v>5915</v>
      </c>
      <c r="B3990" s="28">
        <v>45969</v>
      </c>
      <c r="C3990" s="2" t="s">
        <v>1918</v>
      </c>
      <c r="D3990" s="2" t="str">
        <f t="array" ref="D3990">_xlfn.XLOOKUP(C3990,Customers!A:A,Customers!B:B)</f>
        <v>Customer 0420</v>
      </c>
      <c r="E3990" s="2" t="s">
        <v>795</v>
      </c>
      <c r="F3990" s="2" t="str">
        <f t="array" ref="F3990">_xlfn.XLOOKUP(E3990,Restaurants!A:A,Restaurants!B:B)</f>
        <v>Restaurant 117</v>
      </c>
      <c r="G3990" s="2" t="s">
        <v>413</v>
      </c>
      <c r="H3990" s="2" t="str">
        <f t="array" ref="H3990">_xlfn.XLOOKUP(G3990,Food_Menu!A:A,Food_Menu!B:B)</f>
        <v>Food Item 0084</v>
      </c>
      <c r="I3990" s="2">
        <f t="array" ref="I3990">_xlfn.XLOOKUP(G3990,Food_Menu!A:A,Food_Menu!D:D)</f>
        <v>587.45</v>
      </c>
      <c r="J3990" s="2" t="s">
        <v>1557</v>
      </c>
      <c r="K3990" s="2" t="str">
        <f t="array" ref="K3990">_xlfn.XLOOKUP(J3990,Delivery_Partners!A:A,Delivery_Partners!B:B)</f>
        <v>Delivery Partner 065</v>
      </c>
      <c r="L3990" s="3">
        <v>1</v>
      </c>
      <c r="M3990" s="2" t="s">
        <v>23</v>
      </c>
      <c r="N3990" s="2" t="s">
        <v>55</v>
      </c>
      <c r="O3990" s="3">
        <v>47</v>
      </c>
      <c r="P3990" s="13">
        <f t="shared" si="846"/>
        <v>587.45</v>
      </c>
      <c r="Q3990" s="13" t="str">
        <f t="shared" si="847"/>
        <v>Normal</v>
      </c>
      <c r="S3990" s="21"/>
    </row>
    <row r="3991" customHeight="1" spans="1:19">
      <c r="A3991" s="2" t="s">
        <v>5916</v>
      </c>
      <c r="B3991" s="28">
        <v>45846</v>
      </c>
      <c r="C3991" s="2" t="s">
        <v>1814</v>
      </c>
      <c r="D3991" s="2" t="str">
        <f t="array" ref="D3991">_xlfn.XLOOKUP(C3991,Customers!A:A,Customers!B:B)</f>
        <v>Customer 0262</v>
      </c>
      <c r="E3991" s="2" t="s">
        <v>260</v>
      </c>
      <c r="F3991" s="2" t="str">
        <f t="array" ref="F3991">_xlfn.XLOOKUP(E3991,Restaurants!A:A,Restaurants!B:B)</f>
        <v>Restaurant 056</v>
      </c>
      <c r="G3991" s="2" t="s">
        <v>533</v>
      </c>
      <c r="H3991" s="2" t="str">
        <f t="array" ref="H3991">_xlfn.XLOOKUP(G3991,Food_Menu!A:A,Food_Menu!B:B)</f>
        <v>Food Item 0078</v>
      </c>
      <c r="I3991" s="2">
        <f t="array" ref="I3991">_xlfn.XLOOKUP(G3991,Food_Menu!A:A,Food_Menu!D:D)</f>
        <v>220.49</v>
      </c>
      <c r="J3991" s="2" t="s">
        <v>597</v>
      </c>
      <c r="K3991" s="2" t="str">
        <f t="array" ref="K3991">_xlfn.XLOOKUP(J3991,Delivery_Partners!A:A,Delivery_Partners!B:B)</f>
        <v>Delivery Partner 113</v>
      </c>
      <c r="L3991" s="3">
        <v>1</v>
      </c>
      <c r="M3991" s="2" t="s">
        <v>23</v>
      </c>
      <c r="N3991" s="2" t="s">
        <v>24</v>
      </c>
      <c r="O3991" s="3">
        <v>17</v>
      </c>
      <c r="P3991" s="13">
        <f t="shared" si="846"/>
        <v>220.49</v>
      </c>
      <c r="Q3991" s="13" t="str">
        <f t="shared" si="847"/>
        <v>Fast</v>
      </c>
      <c r="S3991" s="21"/>
    </row>
    <row r="3992" customHeight="1" spans="1:19">
      <c r="A3992" s="2" t="s">
        <v>5917</v>
      </c>
      <c r="B3992" s="29" t="s">
        <v>2028</v>
      </c>
      <c r="C3992" s="2" t="s">
        <v>4271</v>
      </c>
      <c r="D3992" s="2" t="str">
        <f t="array" ref="D3992">_xlfn.XLOOKUP(C3992,Customers!A:A,Customers!B:B)</f>
        <v>Customer 0626</v>
      </c>
      <c r="E3992" s="2" t="s">
        <v>552</v>
      </c>
      <c r="F3992" s="2" t="str">
        <f t="array" ref="F3992">_xlfn.XLOOKUP(E3992,Restaurants!A:A,Restaurants!B:B)</f>
        <v>Restaurant 089</v>
      </c>
      <c r="G3992" s="2" t="s">
        <v>1378</v>
      </c>
      <c r="H3992" s="2" t="str">
        <f t="array" ref="H3992">_xlfn.XLOOKUP(G3992,Food_Menu!A:A,Food_Menu!B:B)</f>
        <v>Food Item 0127</v>
      </c>
      <c r="I3992" s="2">
        <f t="array" ref="I3992">_xlfn.XLOOKUP(G3992,Food_Menu!A:A,Food_Menu!D:D)</f>
        <v>170.36</v>
      </c>
      <c r="J3992" s="2" t="s">
        <v>427</v>
      </c>
      <c r="K3992" s="2" t="str">
        <f t="array" ref="K3992">_xlfn.XLOOKUP(J3992,Delivery_Partners!A:A,Delivery_Partners!B:B)</f>
        <v>Delivery Partner 023</v>
      </c>
      <c r="L3992" s="3">
        <v>2</v>
      </c>
      <c r="M3992" s="2" t="s">
        <v>23</v>
      </c>
      <c r="N3992" s="2" t="s">
        <v>24</v>
      </c>
      <c r="O3992" s="3">
        <v>48</v>
      </c>
      <c r="P3992" s="13">
        <f t="shared" si="846"/>
        <v>340.72</v>
      </c>
      <c r="Q3992" s="13" t="str">
        <f t="shared" si="847"/>
        <v>Normal</v>
      </c>
      <c r="S3992" s="21"/>
    </row>
    <row r="3993" hidden="1" customHeight="1" spans="1:19">
      <c r="A3993" s="2" t="s">
        <v>5918</v>
      </c>
      <c r="B3993" s="28">
        <v>45903</v>
      </c>
      <c r="C3993" s="2" t="s">
        <v>2177</v>
      </c>
      <c r="D3993" s="2" t="str">
        <f t="array" ref="D3993">_xlfn.XLOOKUP(C3993,Customers!A:A,Customers!B:B)</f>
        <v>Customer 0004</v>
      </c>
      <c r="E3993" s="2" t="s">
        <v>39</v>
      </c>
      <c r="F3993" s="2" t="str">
        <f t="array" ref="F3993">_xlfn.XLOOKUP(E3993,Restaurants!A:A,Restaurants!B:B)</f>
        <v>Restaurant 077</v>
      </c>
      <c r="G3993" s="2" t="s">
        <v>276</v>
      </c>
      <c r="H3993" s="2" t="str">
        <f t="array" ref="H3993">_xlfn.XLOOKUP(G3993,Food_Menu!A:A,Food_Menu!B:B)</f>
        <v>Food Item 0145</v>
      </c>
      <c r="I3993" s="2"/>
      <c r="J3993" s="2" t="s">
        <v>610</v>
      </c>
      <c r="K3993" s="2" t="str">
        <f t="array" ref="K3993">_xlfn.XLOOKUP(J3993,Delivery_Partners!A:A,Delivery_Partners!B:B)</f>
        <v>Delivery Partner 180</v>
      </c>
      <c r="L3993" s="3">
        <v>1</v>
      </c>
      <c r="M3993" s="2" t="s">
        <v>101</v>
      </c>
      <c r="N3993" s="2" t="s">
        <v>74</v>
      </c>
      <c r="O3993" s="2"/>
    </row>
    <row r="3994" customHeight="1" spans="1:19">
      <c r="A3994" s="2" t="s">
        <v>5919</v>
      </c>
      <c r="B3994" s="28">
        <v>45849</v>
      </c>
      <c r="C3994" s="2" t="s">
        <v>2628</v>
      </c>
      <c r="D3994" s="2" t="str">
        <f t="array" ref="D3994">_xlfn.XLOOKUP(C3994,Customers!A:A,Customers!B:B)</f>
        <v>Customer 0858</v>
      </c>
      <c r="E3994" s="2" t="s">
        <v>871</v>
      </c>
      <c r="F3994" s="2" t="str">
        <f t="array" ref="F3994">_xlfn.XLOOKUP(E3994,Restaurants!A:A,Restaurants!B:B)</f>
        <v>Restaurant 015</v>
      </c>
      <c r="G3994" s="2" t="s">
        <v>823</v>
      </c>
      <c r="H3994" s="2" t="str">
        <f t="array" ref="H3994">_xlfn.XLOOKUP(G3994,Food_Menu!A:A,Food_Menu!B:B)</f>
        <v>Food Item 0178</v>
      </c>
      <c r="I3994" s="2">
        <f t="array" ref="I3994">_xlfn.XLOOKUP(G3994,Food_Menu!A:A,Food_Menu!D:D)</f>
        <v>461.95</v>
      </c>
      <c r="J3994" s="2" t="s">
        <v>621</v>
      </c>
      <c r="K3994" s="2" t="str">
        <f t="array" ref="K3994">_xlfn.XLOOKUP(J3994,Delivery_Partners!A:A,Delivery_Partners!B:B)</f>
        <v>Delivery Partner 038</v>
      </c>
      <c r="L3994" s="3">
        <v>1</v>
      </c>
      <c r="M3994" s="2" t="s">
        <v>23</v>
      </c>
      <c r="N3994" s="2" t="s">
        <v>42</v>
      </c>
      <c r="O3994" s="3">
        <v>15</v>
      </c>
      <c r="P3994" s="13">
        <f t="shared" ref="P3994:P4002" si="848">I3994*L3994</f>
        <v>461.95</v>
      </c>
      <c r="Q3994" s="13" t="str">
        <f t="shared" ref="Q3994:Q4002" si="849">IF(O3994="","Not Delivered",IF(O3994&lt;=30,"Fast",IF(O3994&lt;=60,"Normal","Slow")))</f>
        <v>Fast</v>
      </c>
      <c r="S3994" s="21"/>
    </row>
    <row r="3995" customHeight="1" spans="1:19">
      <c r="A3995" s="2" t="s">
        <v>5920</v>
      </c>
      <c r="B3995" s="28">
        <v>45788</v>
      </c>
      <c r="C3995" s="2" t="s">
        <v>1610</v>
      </c>
      <c r="D3995" s="2" t="str">
        <f t="array" ref="D3995">_xlfn.XLOOKUP(C3995,Customers!A:A,Customers!B:B)</f>
        <v>Customer 0284</v>
      </c>
      <c r="E3995" s="2" t="s">
        <v>523</v>
      </c>
      <c r="F3995" s="2" t="str">
        <f t="array" ref="F3995">_xlfn.XLOOKUP(E3995,Restaurants!A:A,Restaurants!B:B)</f>
        <v>Restaurant 038</v>
      </c>
      <c r="G3995" s="2" t="s">
        <v>400</v>
      </c>
      <c r="H3995" s="2" t="str">
        <f t="array" ref="H3995">_xlfn.XLOOKUP(G3995,Food_Menu!A:A,Food_Menu!B:B)</f>
        <v>Food Item 0090</v>
      </c>
      <c r="I3995" s="2">
        <f t="array" ref="I3995">_xlfn.XLOOKUP(G3995,Food_Menu!A:A,Food_Menu!D:D)</f>
        <v>629.64</v>
      </c>
      <c r="J3995" s="2" t="s">
        <v>159</v>
      </c>
      <c r="K3995" s="2" t="str">
        <f t="array" ref="K3995">_xlfn.XLOOKUP(J3995,Delivery_Partners!A:A,Delivery_Partners!B:B)</f>
        <v>Delivery Partner 156</v>
      </c>
      <c r="L3995" s="3">
        <v>2</v>
      </c>
      <c r="M3995" s="2" t="s">
        <v>23</v>
      </c>
      <c r="N3995" s="2" t="s">
        <v>74</v>
      </c>
      <c r="O3995" s="3">
        <v>35</v>
      </c>
      <c r="P3995" s="13">
        <f t="shared" si="848"/>
        <v>1259.28</v>
      </c>
      <c r="Q3995" s="13" t="str">
        <f t="shared" si="849"/>
        <v>Normal</v>
      </c>
      <c r="S3995" s="21"/>
    </row>
    <row r="3996" customHeight="1" spans="1:19">
      <c r="A3996" s="2" t="s">
        <v>5921</v>
      </c>
      <c r="B3996" s="29" t="s">
        <v>653</v>
      </c>
      <c r="C3996" s="2" t="s">
        <v>1062</v>
      </c>
      <c r="D3996" s="2" t="str">
        <f t="array" ref="D3996">_xlfn.XLOOKUP(C3996,Customers!A:A,Customers!B:B)</f>
        <v>Customer 0468</v>
      </c>
      <c r="E3996" s="2" t="s">
        <v>658</v>
      </c>
      <c r="F3996" s="2" t="str">
        <f t="array" ref="F3996">_xlfn.XLOOKUP(E3996,Restaurants!A:A,Restaurants!B:B)</f>
        <v>Restaurant 040</v>
      </c>
      <c r="G3996" s="2" t="s">
        <v>47</v>
      </c>
      <c r="H3996" s="2" t="str">
        <f t="array" ref="H3996">_xlfn.XLOOKUP(G3996,Food_Menu!A:A,Food_Menu!B:B)</f>
        <v>Food Item 0056</v>
      </c>
      <c r="I3996" s="2">
        <f t="array" ref="I3996">_xlfn.XLOOKUP(G3996,Food_Menu!A:A,Food_Menu!D:D)</f>
        <v>536.41</v>
      </c>
      <c r="J3996" s="2" t="s">
        <v>133</v>
      </c>
      <c r="K3996" s="2" t="str">
        <f t="array" ref="K3996">_xlfn.XLOOKUP(J3996,Delivery_Partners!A:A,Delivery_Partners!B:B)</f>
        <v>Delivery Partner 012</v>
      </c>
      <c r="L3996" s="3">
        <v>2</v>
      </c>
      <c r="M3996" s="2" t="s">
        <v>23</v>
      </c>
      <c r="N3996" s="2" t="s">
        <v>55</v>
      </c>
      <c r="O3996" s="3">
        <v>41</v>
      </c>
      <c r="P3996" s="13">
        <f t="shared" si="848"/>
        <v>1072.82</v>
      </c>
      <c r="Q3996" s="13" t="str">
        <f t="shared" si="849"/>
        <v>Normal</v>
      </c>
      <c r="S3996" s="21"/>
    </row>
    <row r="3997" customHeight="1" spans="1:19">
      <c r="A3997" s="2" t="s">
        <v>5922</v>
      </c>
      <c r="B3997" s="29" t="s">
        <v>1893</v>
      </c>
      <c r="C3997" s="2" t="s">
        <v>2216</v>
      </c>
      <c r="D3997" s="2" t="str">
        <f t="array" ref="D3997">_xlfn.XLOOKUP(C3997,Customers!A:A,Customers!B:B)</f>
        <v>Customer 0232</v>
      </c>
      <c r="E3997" s="2" t="s">
        <v>451</v>
      </c>
      <c r="F3997" s="2" t="str">
        <f t="array" ref="F3997">_xlfn.XLOOKUP(E3997,Restaurants!A:A,Restaurants!B:B)</f>
        <v>Restaurant 022</v>
      </c>
      <c r="G3997" s="2" t="s">
        <v>670</v>
      </c>
      <c r="H3997" s="2" t="str">
        <f t="array" ref="H3997">_xlfn.XLOOKUP(G3997,Food_Menu!A:A,Food_Menu!B:B)</f>
        <v>Food Item 0123</v>
      </c>
      <c r="I3997" s="2">
        <f t="array" ref="I3997">_xlfn.XLOOKUP(G3997,Food_Menu!A:A,Food_Menu!D:D)</f>
        <v>256.27</v>
      </c>
      <c r="J3997" s="2" t="s">
        <v>1698</v>
      </c>
      <c r="K3997" s="2" t="str">
        <f t="array" ref="K3997">_xlfn.XLOOKUP(J3997,Delivery_Partners!A:A,Delivery_Partners!B:B)</f>
        <v>Delivery Partner 158</v>
      </c>
      <c r="L3997" s="3">
        <v>1</v>
      </c>
      <c r="M3997" s="2" t="s">
        <v>23</v>
      </c>
      <c r="N3997" s="2" t="s">
        <v>55</v>
      </c>
      <c r="O3997" s="3">
        <v>45</v>
      </c>
      <c r="P3997" s="13">
        <f t="shared" si="848"/>
        <v>256.27</v>
      </c>
      <c r="Q3997" s="13" t="str">
        <f t="shared" si="849"/>
        <v>Normal</v>
      </c>
      <c r="S3997" s="21"/>
    </row>
    <row r="3998" customHeight="1" spans="1:19">
      <c r="A3998" s="2" t="s">
        <v>5923</v>
      </c>
      <c r="B3998" s="28">
        <v>45812</v>
      </c>
      <c r="C3998" s="2" t="s">
        <v>3676</v>
      </c>
      <c r="D3998" s="2" t="str">
        <f t="array" ref="D3998">_xlfn.XLOOKUP(C3998,Customers!A:A,Customers!B:B)</f>
        <v>Customer 0559</v>
      </c>
      <c r="E3998" s="2" t="s">
        <v>265</v>
      </c>
      <c r="F3998" s="2" t="str">
        <f t="array" ref="F3998">_xlfn.XLOOKUP(E3998,Restaurants!A:A,Restaurants!B:B)</f>
        <v>Restaurant 094</v>
      </c>
      <c r="G3998" s="2" t="s">
        <v>624</v>
      </c>
      <c r="H3998" s="2" t="str">
        <f t="array" ref="H3998">_xlfn.XLOOKUP(G3998,Food_Menu!A:A,Food_Menu!B:B)</f>
        <v>Food Item 0129</v>
      </c>
      <c r="I3998" s="2">
        <f t="array" ref="I3998">_xlfn.XLOOKUP(G3998,Food_Menu!A:A,Food_Menu!D:D)</f>
        <v>581.3</v>
      </c>
      <c r="J3998" s="2" t="s">
        <v>1375</v>
      </c>
      <c r="K3998" s="2" t="str">
        <f t="array" ref="K3998">_xlfn.XLOOKUP(J3998,Delivery_Partners!A:A,Delivery_Partners!B:B)</f>
        <v>Delivery Partner 008</v>
      </c>
      <c r="L3998" s="3">
        <v>4</v>
      </c>
      <c r="M3998" s="2" t="s">
        <v>23</v>
      </c>
      <c r="N3998" s="2" t="s">
        <v>24</v>
      </c>
      <c r="O3998" s="3">
        <v>15</v>
      </c>
      <c r="P3998" s="13">
        <f t="shared" si="848"/>
        <v>2325.2</v>
      </c>
      <c r="Q3998" s="13" t="str">
        <f t="shared" si="849"/>
        <v>Fast</v>
      </c>
      <c r="S3998" s="21"/>
    </row>
    <row r="3999" customHeight="1" spans="1:19">
      <c r="A3999" s="2" t="s">
        <v>5924</v>
      </c>
      <c r="B3999" s="29" t="s">
        <v>1635</v>
      </c>
      <c r="C3999" s="2" t="s">
        <v>4636</v>
      </c>
      <c r="D3999" s="2" t="str">
        <f t="array" ref="D3999">_xlfn.XLOOKUP(C3999,Customers!A:A,Customers!B:B)</f>
        <v>Customer 0446</v>
      </c>
      <c r="E3999" s="2" t="s">
        <v>698</v>
      </c>
      <c r="F3999" s="2" t="str">
        <f t="array" ref="F3999">_xlfn.XLOOKUP(E3999,Restaurants!A:A,Restaurants!B:B)</f>
        <v>Restaurant 116</v>
      </c>
      <c r="G3999" s="2" t="s">
        <v>408</v>
      </c>
      <c r="H3999" s="2" t="str">
        <f t="array" ref="H3999">_xlfn.XLOOKUP(G3999,Food_Menu!A:A,Food_Menu!B:B)</f>
        <v>Food Item 0062</v>
      </c>
      <c r="I3999" s="2">
        <f t="array" ref="I3999">_xlfn.XLOOKUP(G3999,Food_Menu!A:A,Food_Menu!D:D)</f>
        <v>267</v>
      </c>
      <c r="J3999" s="2" t="s">
        <v>877</v>
      </c>
      <c r="K3999" s="2" t="str">
        <f t="array" ref="K3999">_xlfn.XLOOKUP(J3999,Delivery_Partners!A:A,Delivery_Partners!B:B)</f>
        <v>Delivery Partner 123</v>
      </c>
      <c r="L3999" s="3">
        <v>3</v>
      </c>
      <c r="M3999" s="2" t="s">
        <v>23</v>
      </c>
      <c r="N3999" s="2" t="s">
        <v>55</v>
      </c>
      <c r="O3999" s="3">
        <v>39</v>
      </c>
      <c r="P3999" s="13">
        <f t="shared" si="848"/>
        <v>801</v>
      </c>
      <c r="Q3999" s="13" t="str">
        <f t="shared" si="849"/>
        <v>Normal</v>
      </c>
      <c r="S3999" s="21"/>
    </row>
    <row r="4000" customHeight="1" spans="1:19">
      <c r="A4000" s="2" t="s">
        <v>5925</v>
      </c>
      <c r="B4000" s="29" t="s">
        <v>50</v>
      </c>
      <c r="C4000" s="2" t="s">
        <v>1948</v>
      </c>
      <c r="D4000" s="2" t="str">
        <f t="array" ref="D4000">_xlfn.XLOOKUP(C4000,Customers!A:A,Customers!B:B)</f>
        <v>Customer 0226</v>
      </c>
      <c r="E4000" s="2" t="s">
        <v>698</v>
      </c>
      <c r="F4000" s="2" t="str">
        <f t="array" ref="F4000">_xlfn.XLOOKUP(E4000,Restaurants!A:A,Restaurants!B:B)</f>
        <v>Restaurant 116</v>
      </c>
      <c r="G4000" s="2" t="s">
        <v>962</v>
      </c>
      <c r="H4000" s="2" t="str">
        <f t="array" ref="H4000">_xlfn.XLOOKUP(G4000,Food_Menu!A:A,Food_Menu!B:B)</f>
        <v>Food Item 0017</v>
      </c>
      <c r="I4000" s="2">
        <f t="array" ref="I4000">_xlfn.XLOOKUP(G4000,Food_Menu!A:A,Food_Menu!D:D)</f>
        <v>353.65</v>
      </c>
      <c r="J4000" s="2" t="s">
        <v>1557</v>
      </c>
      <c r="K4000" s="2" t="str">
        <f t="array" ref="K4000">_xlfn.XLOOKUP(J4000,Delivery_Partners!A:A,Delivery_Partners!B:B)</f>
        <v>Delivery Partner 065</v>
      </c>
      <c r="L4000" s="3">
        <v>4</v>
      </c>
      <c r="M4000" s="2" t="s">
        <v>23</v>
      </c>
      <c r="N4000" s="2" t="s">
        <v>24</v>
      </c>
      <c r="O4000" s="3">
        <v>32</v>
      </c>
      <c r="P4000" s="13">
        <f t="shared" si="848"/>
        <v>1414.6</v>
      </c>
      <c r="Q4000" s="13" t="str">
        <f t="shared" si="849"/>
        <v>Normal</v>
      </c>
      <c r="S4000" s="21"/>
    </row>
    <row r="4001" customHeight="1" spans="1:19">
      <c r="A4001" s="2" t="s">
        <v>5926</v>
      </c>
      <c r="B4001" s="28">
        <v>45692</v>
      </c>
      <c r="C4001" s="2" t="s">
        <v>3831</v>
      </c>
      <c r="D4001" s="2" t="str">
        <f t="array" ref="D4001">_xlfn.XLOOKUP(C4001,Customers!A:A,Customers!B:B)</f>
        <v>Customer 1067</v>
      </c>
      <c r="E4001" s="2" t="s">
        <v>1450</v>
      </c>
      <c r="F4001" s="2" t="str">
        <f t="array" ref="F4001">_xlfn.XLOOKUP(E4001,Restaurants!A:A,Restaurants!B:B)</f>
        <v>Restaurant 024</v>
      </c>
      <c r="G4001" s="2" t="s">
        <v>635</v>
      </c>
      <c r="H4001" s="2" t="str">
        <f t="array" ref="H4001">_xlfn.XLOOKUP(G4001,Food_Menu!A:A,Food_Menu!B:B)</f>
        <v>Food Item 0074</v>
      </c>
      <c r="I4001" s="2">
        <f t="array" ref="I4001">_xlfn.XLOOKUP(G4001,Food_Menu!A:A,Food_Menu!D:D)</f>
        <v>205.43</v>
      </c>
      <c r="J4001" s="2" t="s">
        <v>1408</v>
      </c>
      <c r="K4001" s="2" t="str">
        <f t="array" ref="K4001">_xlfn.XLOOKUP(J4001,Delivery_Partners!A:A,Delivery_Partners!B:B)</f>
        <v>Delivery Partner 084</v>
      </c>
      <c r="L4001" s="3">
        <v>1</v>
      </c>
      <c r="M4001" s="2" t="s">
        <v>23</v>
      </c>
      <c r="N4001" s="2" t="s">
        <v>24</v>
      </c>
      <c r="O4001" s="3">
        <v>32</v>
      </c>
      <c r="P4001" s="13">
        <f t="shared" si="848"/>
        <v>205.43</v>
      </c>
      <c r="Q4001" s="13" t="str">
        <f t="shared" si="849"/>
        <v>Normal</v>
      </c>
      <c r="S4001" s="21"/>
    </row>
    <row r="4002" customHeight="1" spans="1:19">
      <c r="A4002" s="2" t="s">
        <v>5927</v>
      </c>
      <c r="B4002" s="29" t="s">
        <v>1875</v>
      </c>
      <c r="C4002" s="2" t="s">
        <v>1718</v>
      </c>
      <c r="D4002" s="2" t="str">
        <f t="array" ref="D4002">_xlfn.XLOOKUP(C4002,Customers!A:A,Customers!B:B)</f>
        <v>Customer 0912</v>
      </c>
      <c r="E4002" s="2" t="s">
        <v>143</v>
      </c>
      <c r="F4002" s="2" t="str">
        <f t="array" ref="F4002">_xlfn.XLOOKUP(E4002,Restaurants!A:A,Restaurants!B:B)</f>
        <v>Restaurant 054</v>
      </c>
      <c r="G4002" s="2" t="s">
        <v>21</v>
      </c>
      <c r="H4002" s="2" t="str">
        <f t="array" ref="H4002">_xlfn.XLOOKUP(G4002,Food_Menu!A:A,Food_Menu!B:B)</f>
        <v>Food Item 0016</v>
      </c>
      <c r="I4002" s="2">
        <f t="array" ref="I4002">_xlfn.XLOOKUP(G4002,Food_Menu!A:A,Food_Menu!D:D)</f>
        <v>348.44</v>
      </c>
      <c r="J4002" s="2" t="s">
        <v>80</v>
      </c>
      <c r="K4002" s="2" t="str">
        <f t="array" ref="K4002">_xlfn.XLOOKUP(J4002,Delivery_Partners!A:A,Delivery_Partners!B:B)</f>
        <v>Delivery Partner 020</v>
      </c>
      <c r="L4002" s="3">
        <v>1</v>
      </c>
      <c r="M4002" s="2" t="s">
        <v>23</v>
      </c>
      <c r="N4002" s="2" t="s">
        <v>55</v>
      </c>
      <c r="O4002" s="3">
        <v>60</v>
      </c>
      <c r="P4002" s="13">
        <f t="shared" si="848"/>
        <v>348.44</v>
      </c>
      <c r="Q4002" s="13" t="str">
        <f t="shared" si="849"/>
        <v>Normal</v>
      </c>
      <c r="S4002" s="21"/>
    </row>
    <row r="4003" hidden="1" customHeight="1" spans="1:19">
      <c r="A4003" s="2" t="s">
        <v>5928</v>
      </c>
      <c r="B4003" s="28">
        <v>45906</v>
      </c>
      <c r="C4003" s="2" t="s">
        <v>1102</v>
      </c>
      <c r="D4003" s="2" t="str">
        <f t="array" ref="D4003">_xlfn.XLOOKUP(C4003,Customers!A:A,Customers!B:B)</f>
        <v>Customer 0466</v>
      </c>
      <c r="E4003" s="2" t="s">
        <v>376</v>
      </c>
      <c r="F4003" s="2" t="str">
        <f t="array" ref="F4003">_xlfn.XLOOKUP(E4003,Restaurants!A:A,Restaurants!B:B)</f>
        <v>Restaurant 028</v>
      </c>
      <c r="G4003" s="2" t="s">
        <v>519</v>
      </c>
      <c r="H4003" s="2" t="str">
        <f t="array" ref="H4003">_xlfn.XLOOKUP(G4003,Food_Menu!A:A,Food_Menu!B:B)</f>
        <v>Food Item 0019</v>
      </c>
      <c r="I4003" s="2"/>
      <c r="J4003" s="2" t="s">
        <v>414</v>
      </c>
      <c r="K4003" s="2" t="str">
        <f t="array" ref="K4003">_xlfn.XLOOKUP(J4003,Delivery_Partners!A:A,Delivery_Partners!B:B)</f>
        <v>Delivery Partner 122</v>
      </c>
      <c r="L4003" s="3">
        <v>1</v>
      </c>
      <c r="M4003" s="2" t="s">
        <v>189</v>
      </c>
      <c r="N4003" s="2" t="s">
        <v>24</v>
      </c>
      <c r="O4003" s="2"/>
    </row>
    <row r="4004" customHeight="1" spans="1:19">
      <c r="A4004" s="2" t="s">
        <v>5929</v>
      </c>
      <c r="B4004" s="29" t="s">
        <v>2269</v>
      </c>
      <c r="C4004" s="2" t="s">
        <v>2390</v>
      </c>
      <c r="D4004" s="2" t="str">
        <f t="array" ref="D4004">_xlfn.XLOOKUP(C4004,Customers!A:A,Customers!B:B)</f>
        <v>Customer 0070</v>
      </c>
      <c r="E4004" s="2" t="s">
        <v>492</v>
      </c>
      <c r="F4004" s="2" t="str">
        <f t="array" ref="F4004">_xlfn.XLOOKUP(E4004,Restaurants!A:A,Restaurants!B:B)</f>
        <v>Restaurant 008</v>
      </c>
      <c r="G4004" s="2" t="s">
        <v>322</v>
      </c>
      <c r="H4004" s="2" t="str">
        <f t="array" ref="H4004">_xlfn.XLOOKUP(G4004,Food_Menu!A:A,Food_Menu!B:B)</f>
        <v>Food Item 0213</v>
      </c>
      <c r="I4004" s="2">
        <f t="array" ref="I4004">_xlfn.XLOOKUP(G4004,Food_Menu!A:A,Food_Menu!D:D)</f>
        <v>568.2</v>
      </c>
      <c r="J4004" s="2" t="s">
        <v>597</v>
      </c>
      <c r="K4004" s="2" t="str">
        <f t="array" ref="K4004">_xlfn.XLOOKUP(J4004,Delivery_Partners!A:A,Delivery_Partners!B:B)</f>
        <v>Delivery Partner 113</v>
      </c>
      <c r="L4004" s="3">
        <v>3</v>
      </c>
      <c r="M4004" s="2" t="s">
        <v>23</v>
      </c>
      <c r="N4004" s="2" t="s">
        <v>24</v>
      </c>
      <c r="O4004" s="3">
        <v>40</v>
      </c>
      <c r="P4004" s="13">
        <f t="shared" ref="P4004:P4008" si="850">I4004*L4004</f>
        <v>1704.6</v>
      </c>
      <c r="Q4004" s="13" t="str">
        <f t="shared" ref="Q4004:Q4008" si="851">IF(O4004="","Not Delivered",IF(O4004&lt;=30,"Fast",IF(O4004&lt;=60,"Normal","Slow")))</f>
        <v>Normal</v>
      </c>
      <c r="S4004" s="21"/>
    </row>
    <row r="4005" customHeight="1" spans="1:19">
      <c r="A4005" s="2" t="s">
        <v>5930</v>
      </c>
      <c r="B4005" s="29" t="s">
        <v>490</v>
      </c>
      <c r="C4005" s="2" t="s">
        <v>1436</v>
      </c>
      <c r="D4005" s="2" t="str">
        <f t="array" ref="D4005">_xlfn.XLOOKUP(C4005,Customers!A:A,Customers!B:B)</f>
        <v>Customer 1015</v>
      </c>
      <c r="E4005" s="2" t="s">
        <v>131</v>
      </c>
      <c r="F4005" s="2" t="str">
        <f t="array" ref="F4005">_xlfn.XLOOKUP(E4005,Restaurants!A:A,Restaurants!B:B)</f>
        <v>Restaurant 075</v>
      </c>
      <c r="G4005" s="2" t="s">
        <v>67</v>
      </c>
      <c r="H4005" s="2" t="str">
        <f t="array" ref="H4005">_xlfn.XLOOKUP(G4005,Food_Menu!A:A,Food_Menu!B:B)</f>
        <v>Food Item 0172</v>
      </c>
      <c r="I4005" s="2">
        <f t="array" ref="I4005">_xlfn.XLOOKUP(G4005,Food_Menu!A:A,Food_Menu!D:D)</f>
        <v>219.12</v>
      </c>
      <c r="J4005" s="2" t="s">
        <v>347</v>
      </c>
      <c r="K4005" s="2" t="str">
        <f t="array" ref="K4005">_xlfn.XLOOKUP(J4005,Delivery_Partners!A:A,Delivery_Partners!B:B)</f>
        <v>Delivery Partner 058</v>
      </c>
      <c r="L4005" s="3">
        <v>3</v>
      </c>
      <c r="M4005" s="2" t="s">
        <v>23</v>
      </c>
      <c r="N4005" s="2" t="s">
        <v>42</v>
      </c>
      <c r="O4005" s="3">
        <v>34</v>
      </c>
      <c r="P4005" s="13">
        <f t="shared" si="850"/>
        <v>657.36</v>
      </c>
      <c r="Q4005" s="13" t="str">
        <f t="shared" si="851"/>
        <v>Normal</v>
      </c>
      <c r="S4005" s="21"/>
    </row>
    <row r="4006" customHeight="1" spans="1:19">
      <c r="A4006" s="2" t="s">
        <v>5931</v>
      </c>
      <c r="B4006" s="28">
        <v>45873</v>
      </c>
      <c r="C4006" s="2" t="s">
        <v>2170</v>
      </c>
      <c r="D4006" s="2" t="str">
        <f t="array" ref="D4006">_xlfn.XLOOKUP(C4006,Customers!A:A,Customers!B:B)</f>
        <v>Customer 0837</v>
      </c>
      <c r="E4006" s="2" t="s">
        <v>137</v>
      </c>
      <c r="F4006" s="2" t="str">
        <f t="array" ref="F4006">_xlfn.XLOOKUP(E4006,Restaurants!A:A,Restaurants!B:B)</f>
        <v>Restaurant 104</v>
      </c>
      <c r="G4006" s="2" t="s">
        <v>2712</v>
      </c>
      <c r="H4006" s="2" t="str">
        <f t="array" ref="H4006">_xlfn.XLOOKUP(G4006,Food_Menu!A:A,Food_Menu!B:B)</f>
        <v>Food Item 0008</v>
      </c>
      <c r="I4006" s="2">
        <f t="array" ref="I4006">_xlfn.XLOOKUP(G4006,Food_Menu!A:A,Food_Menu!D:D)</f>
        <v>417.54</v>
      </c>
      <c r="J4006" s="2" t="s">
        <v>368</v>
      </c>
      <c r="K4006" s="2" t="str">
        <f t="array" ref="K4006">_xlfn.XLOOKUP(J4006,Delivery_Partners!A:A,Delivery_Partners!B:B)</f>
        <v>Delivery Partner 085</v>
      </c>
      <c r="L4006" s="3">
        <v>2</v>
      </c>
      <c r="M4006" s="2" t="s">
        <v>23</v>
      </c>
      <c r="N4006" s="2" t="s">
        <v>42</v>
      </c>
      <c r="O4006" s="3">
        <v>38</v>
      </c>
      <c r="P4006" s="13">
        <f t="shared" si="850"/>
        <v>835.08</v>
      </c>
      <c r="Q4006" s="13" t="str">
        <f t="shared" si="851"/>
        <v>Normal</v>
      </c>
      <c r="S4006" s="21"/>
    </row>
    <row r="4007" customHeight="1" spans="1:19">
      <c r="A4007" s="2" t="s">
        <v>5932</v>
      </c>
      <c r="B4007" s="28">
        <v>45784</v>
      </c>
      <c r="C4007" s="2" t="s">
        <v>2313</v>
      </c>
      <c r="D4007" s="2" t="str">
        <f t="array" ref="D4007">_xlfn.XLOOKUP(C4007,Customers!A:A,Customers!B:B)</f>
        <v>Customer 0667</v>
      </c>
      <c r="E4007" s="2" t="s">
        <v>465</v>
      </c>
      <c r="F4007" s="2" t="str">
        <f t="array" ref="F4007">_xlfn.XLOOKUP(E4007,Restaurants!A:A,Restaurants!B:B)</f>
        <v>Restaurant 010</v>
      </c>
      <c r="G4007" s="2" t="s">
        <v>477</v>
      </c>
      <c r="H4007" s="2" t="str">
        <f t="array" ref="H4007">_xlfn.XLOOKUP(G4007,Food_Menu!A:A,Food_Menu!B:B)</f>
        <v>Food Item 0077</v>
      </c>
      <c r="I4007" s="2">
        <f t="array" ref="I4007">_xlfn.XLOOKUP(G4007,Food_Menu!A:A,Food_Menu!D:D)</f>
        <v>161.62</v>
      </c>
      <c r="J4007" s="2" t="s">
        <v>481</v>
      </c>
      <c r="K4007" s="2" t="str">
        <f t="array" ref="K4007">_xlfn.XLOOKUP(J4007,Delivery_Partners!A:A,Delivery_Partners!B:B)</f>
        <v>Delivery Partner 100</v>
      </c>
      <c r="L4007" s="3">
        <v>1</v>
      </c>
      <c r="M4007" s="2" t="s">
        <v>23</v>
      </c>
      <c r="N4007" s="2" t="s">
        <v>24</v>
      </c>
      <c r="O4007" s="3">
        <v>42</v>
      </c>
      <c r="P4007" s="13">
        <f t="shared" si="850"/>
        <v>161.62</v>
      </c>
      <c r="Q4007" s="13" t="str">
        <f t="shared" si="851"/>
        <v>Normal</v>
      </c>
      <c r="S4007" s="21"/>
    </row>
    <row r="4008" customHeight="1" spans="1:19">
      <c r="A4008" s="2" t="s">
        <v>5933</v>
      </c>
      <c r="B4008" s="29" t="s">
        <v>1841</v>
      </c>
      <c r="C4008" s="2" t="s">
        <v>2491</v>
      </c>
      <c r="D4008" s="2" t="str">
        <f t="array" ref="D4008">_xlfn.XLOOKUP(C4008,Customers!A:A,Customers!B:B)</f>
        <v>Customer 0726</v>
      </c>
      <c r="E4008" s="2" t="s">
        <v>446</v>
      </c>
      <c r="F4008" s="2" t="str">
        <f t="array" ref="F4008">_xlfn.XLOOKUP(E4008,Restaurants!A:A,Restaurants!B:B)</f>
        <v>Restaurant 078</v>
      </c>
      <c r="G4008" s="2" t="s">
        <v>28</v>
      </c>
      <c r="H4008" s="2" t="str">
        <f t="array" ref="H4008">_xlfn.XLOOKUP(G4008,Food_Menu!A:A,Food_Menu!B:B)</f>
        <v>Food Item 0057</v>
      </c>
      <c r="I4008" s="2">
        <f t="array" ref="I4008">_xlfn.XLOOKUP(G4008,Food_Menu!A:A,Food_Menu!D:D)</f>
        <v>302.55</v>
      </c>
      <c r="J4008" s="2" t="s">
        <v>1268</v>
      </c>
      <c r="K4008" s="2" t="str">
        <f t="array" ref="K4008">_xlfn.XLOOKUP(J4008,Delivery_Partners!A:A,Delivery_Partners!B:B)</f>
        <v>Delivery Partner 124</v>
      </c>
      <c r="L4008" s="3">
        <v>1</v>
      </c>
      <c r="M4008" s="2" t="s">
        <v>23</v>
      </c>
      <c r="N4008" s="2" t="s">
        <v>24</v>
      </c>
      <c r="O4008" s="3">
        <v>46</v>
      </c>
      <c r="P4008" s="13">
        <f t="shared" si="850"/>
        <v>302.55</v>
      </c>
      <c r="Q4008" s="13" t="str">
        <f t="shared" si="851"/>
        <v>Normal</v>
      </c>
      <c r="S4008" s="21"/>
    </row>
    <row r="4009" hidden="1" customHeight="1" spans="1:19">
      <c r="A4009" s="2" t="s">
        <v>5934</v>
      </c>
      <c r="B4009" s="29" t="s">
        <v>2049</v>
      </c>
      <c r="C4009" s="2" t="s">
        <v>851</v>
      </c>
      <c r="D4009" s="2" t="str">
        <f t="array" ref="D4009">_xlfn.XLOOKUP(C4009,Customers!A:A,Customers!B:B)</f>
        <v>Customer 0010</v>
      </c>
      <c r="E4009" s="2" t="s">
        <v>506</v>
      </c>
      <c r="F4009" s="2" t="str">
        <f t="array" ref="F4009">_xlfn.XLOOKUP(E4009,Restaurants!A:A,Restaurants!B:B)</f>
        <v>Restaurant 005</v>
      </c>
      <c r="G4009" s="2" t="s">
        <v>1516</v>
      </c>
      <c r="H4009" s="2" t="str">
        <f t="array" ref="H4009">_xlfn.XLOOKUP(G4009,Food_Menu!A:A,Food_Menu!B:B)</f>
        <v>Food Item 0215</v>
      </c>
      <c r="I4009" s="2"/>
      <c r="J4009" s="2" t="s">
        <v>572</v>
      </c>
      <c r="K4009" s="2" t="str">
        <f t="array" ref="K4009">_xlfn.XLOOKUP(J4009,Delivery_Partners!A:A,Delivery_Partners!B:B)</f>
        <v>Delivery Partner 098</v>
      </c>
      <c r="L4009" s="3">
        <v>2</v>
      </c>
      <c r="M4009" s="2" t="s">
        <v>101</v>
      </c>
      <c r="N4009" s="2" t="s">
        <v>55</v>
      </c>
      <c r="O4009" s="2"/>
    </row>
    <row r="4010" customHeight="1" spans="1:19">
      <c r="A4010" s="2" t="s">
        <v>5935</v>
      </c>
      <c r="B4010" s="28">
        <v>45788</v>
      </c>
      <c r="C4010" s="2" t="s">
        <v>5936</v>
      </c>
      <c r="D4010" s="2" t="str">
        <f t="array" ref="D4010">_xlfn.XLOOKUP(C4010,Customers!A:A,Customers!B:B)</f>
        <v>Customer 0569</v>
      </c>
      <c r="E4010" s="2" t="s">
        <v>917</v>
      </c>
      <c r="F4010" s="2" t="str">
        <f t="array" ref="F4010">_xlfn.XLOOKUP(E4010,Restaurants!A:A,Restaurants!B:B)</f>
        <v>Restaurant 102</v>
      </c>
      <c r="G4010" s="2" t="s">
        <v>1192</v>
      </c>
      <c r="H4010" s="2" t="str">
        <f t="array" ref="H4010">_xlfn.XLOOKUP(G4010,Food_Menu!A:A,Food_Menu!B:B)</f>
        <v>Food Item 0097</v>
      </c>
      <c r="I4010" s="2">
        <f t="array" ref="I4010">_xlfn.XLOOKUP(G4010,Food_Menu!A:A,Food_Menu!D:D)</f>
        <v>584.54</v>
      </c>
      <c r="J4010" s="2" t="s">
        <v>277</v>
      </c>
      <c r="K4010" s="2" t="str">
        <f t="array" ref="K4010">_xlfn.XLOOKUP(J4010,Delivery_Partners!A:A,Delivery_Partners!B:B)</f>
        <v>Delivery Partner 011</v>
      </c>
      <c r="L4010" s="3">
        <v>1</v>
      </c>
      <c r="M4010" s="2" t="s">
        <v>23</v>
      </c>
      <c r="N4010" s="2" t="s">
        <v>24</v>
      </c>
      <c r="O4010" s="3">
        <v>37</v>
      </c>
      <c r="P4010" s="13">
        <f t="shared" ref="P4010:P4019" si="852">I4010*L4010</f>
        <v>584.54</v>
      </c>
      <c r="Q4010" s="13" t="str">
        <f t="shared" ref="Q4010:Q4019" si="853">IF(O4010="","Not Delivered",IF(O4010&lt;=30,"Fast",IF(O4010&lt;=60,"Normal","Slow")))</f>
        <v>Normal</v>
      </c>
      <c r="S4010" s="21"/>
    </row>
    <row r="4011" customHeight="1" spans="1:19">
      <c r="A4011" s="2" t="s">
        <v>5937</v>
      </c>
      <c r="B4011" s="29" t="s">
        <v>653</v>
      </c>
      <c r="C4011" s="2" t="s">
        <v>695</v>
      </c>
      <c r="D4011" s="2" t="str">
        <f t="array" ref="D4011">_xlfn.XLOOKUP(C4011,Customers!A:A,Customers!B:B)</f>
        <v>Customer 0227</v>
      </c>
      <c r="E4011" s="2" t="s">
        <v>492</v>
      </c>
      <c r="F4011" s="2" t="str">
        <f t="array" ref="F4011">_xlfn.XLOOKUP(E4011,Restaurants!A:A,Restaurants!B:B)</f>
        <v>Restaurant 008</v>
      </c>
      <c r="G4011" s="2" t="s">
        <v>359</v>
      </c>
      <c r="H4011" s="2" t="str">
        <f t="array" ref="H4011">_xlfn.XLOOKUP(G4011,Food_Menu!A:A,Food_Menu!B:B)</f>
        <v>Food Item 0058</v>
      </c>
      <c r="I4011" s="2">
        <f t="array" ref="I4011">_xlfn.XLOOKUP(G4011,Food_Menu!A:A,Food_Menu!D:D)</f>
        <v>356</v>
      </c>
      <c r="J4011" s="2" t="s">
        <v>572</v>
      </c>
      <c r="K4011" s="2" t="str">
        <f t="array" ref="K4011">_xlfn.XLOOKUP(J4011,Delivery_Partners!A:A,Delivery_Partners!B:B)</f>
        <v>Delivery Partner 098</v>
      </c>
      <c r="L4011" s="3">
        <v>1</v>
      </c>
      <c r="M4011" s="2" t="s">
        <v>23</v>
      </c>
      <c r="N4011" s="2" t="s">
        <v>24</v>
      </c>
      <c r="O4011" s="3">
        <v>37</v>
      </c>
      <c r="P4011" s="13">
        <f t="shared" si="852"/>
        <v>356</v>
      </c>
      <c r="Q4011" s="13" t="str">
        <f t="shared" si="853"/>
        <v>Normal</v>
      </c>
      <c r="S4011" s="21"/>
    </row>
    <row r="4012" customHeight="1" spans="1:19">
      <c r="A4012" s="2" t="s">
        <v>5938</v>
      </c>
      <c r="B4012" s="29" t="s">
        <v>1198</v>
      </c>
      <c r="C4012" s="2" t="s">
        <v>4616</v>
      </c>
      <c r="D4012" s="2" t="str">
        <f t="array" ref="D4012">_xlfn.XLOOKUP(C4012,Customers!A:A,Customers!B:B)</f>
        <v>Customer 0782</v>
      </c>
      <c r="E4012" s="2" t="s">
        <v>1176</v>
      </c>
      <c r="F4012" s="2" t="str">
        <f t="array" ref="F4012">_xlfn.XLOOKUP(E4012,Restaurants!A:A,Restaurants!B:B)</f>
        <v>Restaurant 053</v>
      </c>
      <c r="G4012" s="2" t="s">
        <v>754</v>
      </c>
      <c r="H4012" s="2" t="str">
        <f t="array" ref="H4012">_xlfn.XLOOKUP(G4012,Food_Menu!A:A,Food_Menu!B:B)</f>
        <v>Food Item 0140</v>
      </c>
      <c r="I4012" s="2">
        <f t="array" ref="I4012">_xlfn.XLOOKUP(G4012,Food_Menu!A:A,Food_Menu!D:D)</f>
        <v>408.22</v>
      </c>
      <c r="J4012" s="2" t="s">
        <v>262</v>
      </c>
      <c r="K4012" s="2" t="str">
        <f t="array" ref="K4012">_xlfn.XLOOKUP(J4012,Delivery_Partners!A:A,Delivery_Partners!B:B)</f>
        <v>Delivery Partner 063</v>
      </c>
      <c r="L4012" s="3">
        <v>2</v>
      </c>
      <c r="M4012" s="2" t="s">
        <v>23</v>
      </c>
      <c r="N4012" s="2" t="s">
        <v>42</v>
      </c>
      <c r="O4012" s="3">
        <v>15</v>
      </c>
      <c r="P4012" s="13">
        <f t="shared" si="852"/>
        <v>816.44</v>
      </c>
      <c r="Q4012" s="13" t="str">
        <f t="shared" si="853"/>
        <v>Fast</v>
      </c>
      <c r="S4012" s="21"/>
    </row>
    <row r="4013" customHeight="1" spans="1:19">
      <c r="A4013" s="2" t="s">
        <v>5939</v>
      </c>
      <c r="B4013" s="29" t="s">
        <v>817</v>
      </c>
      <c r="C4013" s="2" t="s">
        <v>3120</v>
      </c>
      <c r="D4013" s="2" t="str">
        <f t="array" ref="D4013">_xlfn.XLOOKUP(C4013,Customers!A:A,Customers!B:B)</f>
        <v>Customer 1118</v>
      </c>
      <c r="E4013" s="2" t="s">
        <v>871</v>
      </c>
      <c r="F4013" s="2" t="str">
        <f t="array" ref="F4013">_xlfn.XLOOKUP(E4013,Restaurants!A:A,Restaurants!B:B)</f>
        <v>Restaurant 015</v>
      </c>
      <c r="G4013" s="2" t="s">
        <v>717</v>
      </c>
      <c r="H4013" s="2" t="str">
        <f t="array" ref="H4013">_xlfn.XLOOKUP(G4013,Food_Menu!A:A,Food_Menu!B:B)</f>
        <v>Food Item 0105</v>
      </c>
      <c r="I4013" s="2">
        <f t="array" ref="I4013">_xlfn.XLOOKUP(G4013,Food_Menu!A:A,Food_Menu!D:D)</f>
        <v>415.74</v>
      </c>
      <c r="J4013" s="2" t="s">
        <v>54</v>
      </c>
      <c r="K4013" s="2" t="str">
        <f t="array" ref="K4013">_xlfn.XLOOKUP(J4013,Delivery_Partners!A:A,Delivery_Partners!B:B)</f>
        <v>Delivery Partner 075</v>
      </c>
      <c r="L4013" s="3">
        <v>2</v>
      </c>
      <c r="M4013" s="2" t="s">
        <v>23</v>
      </c>
      <c r="N4013" s="2" t="s">
        <v>24</v>
      </c>
      <c r="O4013" s="3">
        <v>24</v>
      </c>
      <c r="P4013" s="13">
        <f t="shared" si="852"/>
        <v>831.48</v>
      </c>
      <c r="Q4013" s="13" t="str">
        <f t="shared" si="853"/>
        <v>Fast</v>
      </c>
      <c r="S4013" s="21"/>
    </row>
    <row r="4014" customHeight="1" spans="1:19">
      <c r="A4014" s="2" t="s">
        <v>5940</v>
      </c>
      <c r="B4014" s="28">
        <v>45842</v>
      </c>
      <c r="C4014" s="2" t="s">
        <v>1595</v>
      </c>
      <c r="D4014" s="2" t="str">
        <f t="array" ref="D4014">_xlfn.XLOOKUP(C4014,Customers!A:A,Customers!B:B)</f>
        <v>Customer 0637</v>
      </c>
      <c r="E4014" s="2" t="s">
        <v>908</v>
      </c>
      <c r="F4014" s="2" t="str">
        <f t="array" ref="F4014">_xlfn.XLOOKUP(E4014,Restaurants!A:A,Restaurants!B:B)</f>
        <v>Restaurant 050</v>
      </c>
      <c r="G4014" s="2" t="s">
        <v>1094</v>
      </c>
      <c r="H4014" s="2" t="str">
        <f t="array" ref="H4014">_xlfn.XLOOKUP(G4014,Food_Menu!A:A,Food_Menu!B:B)</f>
        <v>Food Item 0042</v>
      </c>
      <c r="I4014" s="2">
        <f t="array" ref="I4014">_xlfn.XLOOKUP(G4014,Food_Menu!A:A,Food_Menu!D:D)</f>
        <v>160.06</v>
      </c>
      <c r="J4014" s="2" t="s">
        <v>1204</v>
      </c>
      <c r="K4014" s="2" t="str">
        <f t="array" ref="K4014">_xlfn.XLOOKUP(J4014,Delivery_Partners!A:A,Delivery_Partners!B:B)</f>
        <v>Delivery Partner 067</v>
      </c>
      <c r="L4014" s="3">
        <v>1</v>
      </c>
      <c r="M4014" s="2" t="s">
        <v>23</v>
      </c>
      <c r="N4014" s="2" t="s">
        <v>24</v>
      </c>
      <c r="O4014" s="3">
        <v>46</v>
      </c>
      <c r="P4014" s="13">
        <f t="shared" si="852"/>
        <v>160.06</v>
      </c>
      <c r="Q4014" s="13" t="str">
        <f t="shared" si="853"/>
        <v>Normal</v>
      </c>
      <c r="S4014" s="21"/>
    </row>
    <row r="4015" customHeight="1" spans="1:19">
      <c r="A4015" s="2" t="s">
        <v>5941</v>
      </c>
      <c r="B4015" s="28">
        <v>45814</v>
      </c>
      <c r="C4015" s="2" t="s">
        <v>2491</v>
      </c>
      <c r="D4015" s="2" t="str">
        <f t="array" ref="D4015">_xlfn.XLOOKUP(C4015,Customers!A:A,Customers!B:B)</f>
        <v>Customer 0726</v>
      </c>
      <c r="E4015" s="2" t="s">
        <v>289</v>
      </c>
      <c r="F4015" s="2" t="str">
        <f t="array" ref="F4015">_xlfn.XLOOKUP(E4015,Restaurants!A:A,Restaurants!B:B)</f>
        <v>Restaurant 052</v>
      </c>
      <c r="G4015" s="2" t="s">
        <v>313</v>
      </c>
      <c r="H4015" s="2" t="str">
        <f t="array" ref="H4015">_xlfn.XLOOKUP(G4015,Food_Menu!A:A,Food_Menu!B:B)</f>
        <v>Food Item 0068</v>
      </c>
      <c r="I4015" s="2">
        <f t="array" ref="I4015">_xlfn.XLOOKUP(G4015,Food_Menu!A:A,Food_Menu!D:D)</f>
        <v>583.22</v>
      </c>
      <c r="J4015" s="2" t="s">
        <v>73</v>
      </c>
      <c r="K4015" s="2" t="str">
        <f t="array" ref="K4015">_xlfn.XLOOKUP(J4015,Delivery_Partners!A:A,Delivery_Partners!B:B)</f>
        <v>Delivery Partner 064</v>
      </c>
      <c r="L4015" s="3">
        <v>2</v>
      </c>
      <c r="M4015" s="2" t="s">
        <v>23</v>
      </c>
      <c r="N4015" s="2" t="s">
        <v>24</v>
      </c>
      <c r="O4015" s="3">
        <v>29</v>
      </c>
      <c r="P4015" s="13">
        <f t="shared" si="852"/>
        <v>1166.44</v>
      </c>
      <c r="Q4015" s="13" t="str">
        <f t="shared" si="853"/>
        <v>Fast</v>
      </c>
      <c r="S4015" s="21"/>
    </row>
    <row r="4016" customHeight="1" spans="1:19">
      <c r="A4016" s="2" t="s">
        <v>5942</v>
      </c>
      <c r="B4016" s="29" t="s">
        <v>936</v>
      </c>
      <c r="C4016" s="2" t="s">
        <v>4022</v>
      </c>
      <c r="D4016" s="2" t="str">
        <f t="array" ref="D4016">_xlfn.XLOOKUP(C4016,Customers!A:A,Customers!B:B)</f>
        <v>Customer 0801</v>
      </c>
      <c r="E4016" s="2" t="s">
        <v>187</v>
      </c>
      <c r="F4016" s="2" t="str">
        <f t="array" ref="F4016">_xlfn.XLOOKUP(E4016,Restaurants!A:A,Restaurants!B:B)</f>
        <v>Restaurant 065</v>
      </c>
      <c r="G4016" s="2" t="s">
        <v>158</v>
      </c>
      <c r="H4016" s="2" t="str">
        <f t="array" ref="H4016">_xlfn.XLOOKUP(G4016,Food_Menu!A:A,Food_Menu!B:B)</f>
        <v>Food Item 0029</v>
      </c>
      <c r="I4016" s="2">
        <f t="array" ref="I4016">_xlfn.XLOOKUP(G4016,Food_Menu!A:A,Food_Menu!D:D)</f>
        <v>434.93</v>
      </c>
      <c r="J4016" s="2" t="s">
        <v>671</v>
      </c>
      <c r="K4016" s="2" t="str">
        <f t="array" ref="K4016">_xlfn.XLOOKUP(J4016,Delivery_Partners!A:A,Delivery_Partners!B:B)</f>
        <v>Delivery Partner 043</v>
      </c>
      <c r="L4016" s="3">
        <v>1</v>
      </c>
      <c r="M4016" s="2" t="s">
        <v>23</v>
      </c>
      <c r="N4016" s="2" t="s">
        <v>74</v>
      </c>
      <c r="O4016" s="3">
        <v>66</v>
      </c>
      <c r="P4016" s="13">
        <f t="shared" si="852"/>
        <v>434.93</v>
      </c>
      <c r="Q4016" s="13" t="str">
        <f t="shared" si="853"/>
        <v>Slow</v>
      </c>
      <c r="S4016" s="21"/>
    </row>
    <row r="4017" customHeight="1" spans="1:19">
      <c r="A4017" s="2" t="s">
        <v>5943</v>
      </c>
      <c r="B4017" s="28">
        <v>45721</v>
      </c>
      <c r="C4017" s="2" t="s">
        <v>3444</v>
      </c>
      <c r="D4017" s="2" t="str">
        <f t="array" ref="D4017">_xlfn.XLOOKUP(C4017,Customers!A:A,Customers!B:B)</f>
        <v>Customer 1116</v>
      </c>
      <c r="E4017" s="2" t="s">
        <v>1711</v>
      </c>
      <c r="F4017" s="2" t="str">
        <f t="array" ref="F4017">_xlfn.XLOOKUP(E4017,Restaurants!A:A,Restaurants!B:B)</f>
        <v>Restaurant 100</v>
      </c>
      <c r="G4017" s="2" t="s">
        <v>1063</v>
      </c>
      <c r="H4017" s="2" t="str">
        <f t="array" ref="H4017">_xlfn.XLOOKUP(G4017,Food_Menu!A:A,Food_Menu!B:B)</f>
        <v>Food Item 0153</v>
      </c>
      <c r="I4017" s="2">
        <f t="array" ref="I4017">_xlfn.XLOOKUP(G4017,Food_Menu!A:A,Food_Menu!D:D)</f>
        <v>322.66</v>
      </c>
      <c r="J4017" s="2" t="s">
        <v>1286</v>
      </c>
      <c r="K4017" s="2" t="str">
        <f t="array" ref="K4017">_xlfn.XLOOKUP(J4017,Delivery_Partners!A:A,Delivery_Partners!B:B)</f>
        <v>Delivery Partner 060</v>
      </c>
      <c r="L4017" s="3">
        <v>1</v>
      </c>
      <c r="M4017" s="2" t="s">
        <v>23</v>
      </c>
      <c r="N4017" s="2" t="s">
        <v>55</v>
      </c>
      <c r="O4017" s="3">
        <v>47</v>
      </c>
      <c r="P4017" s="13">
        <f t="shared" si="852"/>
        <v>322.66</v>
      </c>
      <c r="Q4017" s="13" t="str">
        <f t="shared" si="853"/>
        <v>Normal</v>
      </c>
      <c r="S4017" s="21"/>
    </row>
    <row r="4018" customHeight="1" spans="1:19">
      <c r="A4018" s="2" t="s">
        <v>5944</v>
      </c>
      <c r="B4018" s="29" t="s">
        <v>948</v>
      </c>
      <c r="C4018" s="2" t="s">
        <v>1385</v>
      </c>
      <c r="D4018" s="2" t="str">
        <f t="array" ref="D4018">_xlfn.XLOOKUP(C4018,Customers!A:A,Customers!B:B)</f>
        <v>Customer 0046</v>
      </c>
      <c r="E4018" s="2" t="s">
        <v>224</v>
      </c>
      <c r="F4018" s="2" t="str">
        <f t="array" ref="F4018">_xlfn.XLOOKUP(E4018,Restaurants!A:A,Restaurants!B:B)</f>
        <v>Restaurant 120</v>
      </c>
      <c r="G4018" s="2" t="s">
        <v>438</v>
      </c>
      <c r="H4018" s="2" t="str">
        <f t="array" ref="H4018">_xlfn.XLOOKUP(G4018,Food_Menu!A:A,Food_Menu!B:B)</f>
        <v>Food Item 0214</v>
      </c>
      <c r="I4018" s="2">
        <f t="array" ref="I4018">_xlfn.XLOOKUP(G4018,Food_Menu!A:A,Food_Menu!D:D)</f>
        <v>371.13</v>
      </c>
      <c r="J4018" s="2" t="s">
        <v>1045</v>
      </c>
      <c r="K4018" s="2" t="str">
        <f t="array" ref="K4018">_xlfn.XLOOKUP(J4018,Delivery_Partners!A:A,Delivery_Partners!B:B)</f>
        <v>Delivery Partner 129</v>
      </c>
      <c r="L4018" s="3">
        <v>1</v>
      </c>
      <c r="M4018" s="2" t="s">
        <v>23</v>
      </c>
      <c r="N4018" s="2" t="s">
        <v>42</v>
      </c>
      <c r="O4018" s="3">
        <v>40</v>
      </c>
      <c r="P4018" s="13">
        <f t="shared" si="852"/>
        <v>371.13</v>
      </c>
      <c r="Q4018" s="13" t="str">
        <f t="shared" si="853"/>
        <v>Normal</v>
      </c>
      <c r="S4018" s="21"/>
    </row>
    <row r="4019" customHeight="1" spans="1:19">
      <c r="A4019" s="2" t="s">
        <v>5945</v>
      </c>
      <c r="B4019" s="29" t="s">
        <v>925</v>
      </c>
      <c r="C4019" s="2" t="s">
        <v>3796</v>
      </c>
      <c r="D4019" s="2" t="str">
        <f t="array" ref="D4019">_xlfn.XLOOKUP(C4019,Customers!A:A,Customers!B:B)</f>
        <v>Customer 0373</v>
      </c>
      <c r="E4019" s="2" t="s">
        <v>1060</v>
      </c>
      <c r="F4019" s="2" t="str">
        <f t="array" ref="F4019">_xlfn.XLOOKUP(E4019,Restaurants!A:A,Restaurants!B:B)</f>
        <v>Restaurant 042</v>
      </c>
      <c r="G4019" s="2" t="s">
        <v>823</v>
      </c>
      <c r="H4019" s="2" t="str">
        <f t="array" ref="H4019">_xlfn.XLOOKUP(G4019,Food_Menu!A:A,Food_Menu!B:B)</f>
        <v>Food Item 0178</v>
      </c>
      <c r="I4019" s="2">
        <f t="array" ref="I4019">_xlfn.XLOOKUP(G4019,Food_Menu!A:A,Food_Menu!D:D)</f>
        <v>461.95</v>
      </c>
      <c r="J4019" s="2" t="s">
        <v>41</v>
      </c>
      <c r="K4019" s="2" t="str">
        <f t="array" ref="K4019">_xlfn.XLOOKUP(J4019,Delivery_Partners!A:A,Delivery_Partners!B:B)</f>
        <v>Delivery Partner 041</v>
      </c>
      <c r="L4019" s="3">
        <v>1</v>
      </c>
      <c r="M4019" s="2" t="s">
        <v>23</v>
      </c>
      <c r="N4019" s="2" t="s">
        <v>55</v>
      </c>
      <c r="O4019" s="3">
        <v>53</v>
      </c>
      <c r="P4019" s="13">
        <f t="shared" si="852"/>
        <v>461.95</v>
      </c>
      <c r="Q4019" s="13" t="str">
        <f t="shared" si="853"/>
        <v>Normal</v>
      </c>
      <c r="S4019" s="21"/>
    </row>
    <row r="4020" hidden="1" customHeight="1" spans="1:19">
      <c r="A4020" s="2" t="s">
        <v>5946</v>
      </c>
      <c r="B4020" s="28">
        <v>45696</v>
      </c>
      <c r="C4020" s="2" t="s">
        <v>2252</v>
      </c>
      <c r="D4020" s="2" t="str">
        <f t="array" ref="D4020">_xlfn.XLOOKUP(C4020,Customers!A:A,Customers!B:B)</f>
        <v>Customer 0323</v>
      </c>
      <c r="E4020" s="2" t="s">
        <v>220</v>
      </c>
      <c r="F4020" s="2" t="str">
        <f t="array" ref="F4020">_xlfn.XLOOKUP(E4020,Restaurants!A:A,Restaurants!B:B)</f>
        <v>Restaurant 111</v>
      </c>
      <c r="G4020" s="2" t="s">
        <v>1164</v>
      </c>
      <c r="H4020" s="2" t="str">
        <f t="array" ref="H4020">_xlfn.XLOOKUP(G4020,Food_Menu!A:A,Food_Menu!B:B)</f>
        <v>Food Item 0083</v>
      </c>
      <c r="I4020" s="2"/>
      <c r="J4020" s="2" t="s">
        <v>1325</v>
      </c>
      <c r="K4020" s="2" t="str">
        <f t="array" ref="K4020">_xlfn.XLOOKUP(J4020,Delivery_Partners!A:A,Delivery_Partners!B:B)</f>
        <v>Delivery Partner 137</v>
      </c>
      <c r="L4020" s="3">
        <v>1</v>
      </c>
      <c r="M4020" s="2" t="s">
        <v>101</v>
      </c>
      <c r="N4020" s="2" t="s">
        <v>24</v>
      </c>
      <c r="O4020" s="2"/>
    </row>
    <row r="4021" customHeight="1" spans="1:19">
      <c r="A4021" s="2" t="s">
        <v>5947</v>
      </c>
      <c r="B4021" s="29" t="s">
        <v>733</v>
      </c>
      <c r="C4021" s="2" t="s">
        <v>912</v>
      </c>
      <c r="D4021" s="2" t="str">
        <f t="array" ref="D4021">_xlfn.XLOOKUP(C4021,Customers!A:A,Customers!B:B)</f>
        <v>Customer 0860</v>
      </c>
      <c r="E4021" s="2" t="s">
        <v>289</v>
      </c>
      <c r="F4021" s="2" t="str">
        <f t="array" ref="F4021">_xlfn.XLOOKUP(E4021,Restaurants!A:A,Restaurants!B:B)</f>
        <v>Restaurant 052</v>
      </c>
      <c r="G4021" s="2" t="s">
        <v>563</v>
      </c>
      <c r="H4021" s="2" t="str">
        <f t="array" ref="H4021">_xlfn.XLOOKUP(G4021,Food_Menu!A:A,Food_Menu!B:B)</f>
        <v>Food Item 0108</v>
      </c>
      <c r="I4021" s="2">
        <f t="array" ref="I4021">_xlfn.XLOOKUP(G4021,Food_Menu!A:A,Food_Menu!D:D)</f>
        <v>203.49</v>
      </c>
      <c r="J4021" s="2" t="s">
        <v>660</v>
      </c>
      <c r="K4021" s="2" t="str">
        <f t="array" ref="K4021">_xlfn.XLOOKUP(J4021,Delivery_Partners!A:A,Delivery_Partners!B:B)</f>
        <v>Delivery Partner 079</v>
      </c>
      <c r="L4021" s="3">
        <v>1</v>
      </c>
      <c r="M4021" s="2" t="s">
        <v>23</v>
      </c>
      <c r="N4021" s="2" t="s">
        <v>24</v>
      </c>
      <c r="O4021" s="3">
        <v>37</v>
      </c>
      <c r="P4021" s="13">
        <f t="shared" ref="P4021:P4032" si="854">I4021*L4021</f>
        <v>203.49</v>
      </c>
      <c r="Q4021" s="13" t="str">
        <f t="shared" ref="Q4021:Q4032" si="855">IF(O4021="","Not Delivered",IF(O4021&lt;=30,"Fast",IF(O4021&lt;=60,"Normal","Slow")))</f>
        <v>Normal</v>
      </c>
      <c r="S4021" s="21"/>
    </row>
    <row r="4022" customHeight="1" spans="1:19">
      <c r="A4022" s="2" t="s">
        <v>5948</v>
      </c>
      <c r="B4022" s="28">
        <v>45998</v>
      </c>
      <c r="C4022" s="2" t="s">
        <v>585</v>
      </c>
      <c r="D4022" s="2" t="str">
        <f t="array" ref="D4022">_xlfn.XLOOKUP(C4022,Customers!A:A,Customers!B:B)</f>
        <v>Customer 0538</v>
      </c>
      <c r="E4022" s="2" t="s">
        <v>871</v>
      </c>
      <c r="F4022" s="2" t="str">
        <f t="array" ref="F4022">_xlfn.XLOOKUP(E4022,Restaurants!A:A,Restaurants!B:B)</f>
        <v>Restaurant 015</v>
      </c>
      <c r="G4022" s="2" t="s">
        <v>1051</v>
      </c>
      <c r="H4022" s="2" t="str">
        <f t="array" ref="H4022">_xlfn.XLOOKUP(G4022,Food_Menu!A:A,Food_Menu!B:B)</f>
        <v>Food Item 0014</v>
      </c>
      <c r="I4022" s="2">
        <f t="array" ref="I4022">_xlfn.XLOOKUP(G4022,Food_Menu!A:A,Food_Menu!D:D)</f>
        <v>208.39</v>
      </c>
      <c r="J4022" s="2" t="s">
        <v>203</v>
      </c>
      <c r="K4022" s="2" t="str">
        <f t="array" ref="K4022">_xlfn.XLOOKUP(J4022,Delivery_Partners!A:A,Delivery_Partners!B:B)</f>
        <v>Delivery Partner 110</v>
      </c>
      <c r="L4022" s="3">
        <v>1</v>
      </c>
      <c r="M4022" s="2" t="s">
        <v>23</v>
      </c>
      <c r="N4022" s="2" t="s">
        <v>24</v>
      </c>
      <c r="O4022" s="3">
        <v>18</v>
      </c>
      <c r="P4022" s="13">
        <f t="shared" si="854"/>
        <v>208.39</v>
      </c>
      <c r="Q4022" s="13" t="str">
        <f t="shared" si="855"/>
        <v>Fast</v>
      </c>
      <c r="S4022" s="21"/>
    </row>
    <row r="4023" customHeight="1" spans="1:19">
      <c r="A4023" s="2" t="s">
        <v>5949</v>
      </c>
      <c r="B4023" s="29" t="s">
        <v>1623</v>
      </c>
      <c r="C4023" s="2" t="s">
        <v>3980</v>
      </c>
      <c r="D4023" s="2" t="str">
        <f t="array" ref="D4023">_xlfn.XLOOKUP(C4023,Customers!A:A,Customers!B:B)</f>
        <v>Customer 0927</v>
      </c>
      <c r="E4023" s="2" t="s">
        <v>366</v>
      </c>
      <c r="F4023" s="2" t="str">
        <f t="array" ref="F4023">_xlfn.XLOOKUP(E4023,Restaurants!A:A,Restaurants!B:B)</f>
        <v>Restaurant 073</v>
      </c>
      <c r="G4023" s="2" t="s">
        <v>946</v>
      </c>
      <c r="H4023" s="2" t="str">
        <f t="array" ref="H4023">_xlfn.XLOOKUP(G4023,Food_Menu!A:A,Food_Menu!B:B)</f>
        <v>Food Item 0081</v>
      </c>
      <c r="I4023" s="2">
        <f t="array" ref="I4023">_xlfn.XLOOKUP(G4023,Food_Menu!A:A,Food_Menu!D:D)</f>
        <v>453.95</v>
      </c>
      <c r="J4023" s="2" t="s">
        <v>389</v>
      </c>
      <c r="K4023" s="2" t="str">
        <f t="array" ref="K4023">_xlfn.XLOOKUP(J4023,Delivery_Partners!A:A,Delivery_Partners!B:B)</f>
        <v>Delivery Partner 022</v>
      </c>
      <c r="L4023" s="3">
        <v>1</v>
      </c>
      <c r="M4023" s="2" t="s">
        <v>23</v>
      </c>
      <c r="N4023" s="2" t="s">
        <v>55</v>
      </c>
      <c r="O4023" s="3">
        <v>43</v>
      </c>
      <c r="P4023" s="13">
        <f t="shared" si="854"/>
        <v>453.95</v>
      </c>
      <c r="Q4023" s="13" t="str">
        <f t="shared" si="855"/>
        <v>Normal</v>
      </c>
      <c r="S4023" s="21"/>
    </row>
    <row r="4024" customHeight="1" spans="1:19">
      <c r="A4024" s="2" t="s">
        <v>5950</v>
      </c>
      <c r="B4024" s="29" t="s">
        <v>1206</v>
      </c>
      <c r="C4024" s="2" t="s">
        <v>1491</v>
      </c>
      <c r="D4024" s="2" t="str">
        <f t="array" ref="D4024">_xlfn.XLOOKUP(C4024,Customers!A:A,Customers!B:B)</f>
        <v>Customer 0567</v>
      </c>
      <c r="E4024" s="2" t="s">
        <v>634</v>
      </c>
      <c r="F4024" s="2" t="str">
        <f t="array" ref="F4024">_xlfn.XLOOKUP(E4024,Restaurants!A:A,Restaurants!B:B)</f>
        <v>Restaurant 087</v>
      </c>
      <c r="G4024" s="2" t="s">
        <v>2712</v>
      </c>
      <c r="H4024" s="2" t="str">
        <f t="array" ref="H4024">_xlfn.XLOOKUP(G4024,Food_Menu!A:A,Food_Menu!B:B)</f>
        <v>Food Item 0008</v>
      </c>
      <c r="I4024" s="2">
        <f t="array" ref="I4024">_xlfn.XLOOKUP(G4024,Food_Menu!A:A,Food_Menu!D:D)</f>
        <v>417.54</v>
      </c>
      <c r="J4024" s="2" t="s">
        <v>621</v>
      </c>
      <c r="K4024" s="2" t="str">
        <f t="array" ref="K4024">_xlfn.XLOOKUP(J4024,Delivery_Partners!A:A,Delivery_Partners!B:B)</f>
        <v>Delivery Partner 038</v>
      </c>
      <c r="L4024" s="3">
        <v>1</v>
      </c>
      <c r="M4024" s="2" t="s">
        <v>23</v>
      </c>
      <c r="N4024" s="2" t="s">
        <v>24</v>
      </c>
      <c r="O4024" s="3">
        <v>52</v>
      </c>
      <c r="P4024" s="13">
        <f t="shared" si="854"/>
        <v>417.54</v>
      </c>
      <c r="Q4024" s="13" t="str">
        <f t="shared" si="855"/>
        <v>Normal</v>
      </c>
      <c r="S4024" s="21"/>
    </row>
    <row r="4025" customHeight="1" spans="1:19">
      <c r="A4025" s="2" t="s">
        <v>5951</v>
      </c>
      <c r="B4025" s="29" t="s">
        <v>681</v>
      </c>
      <c r="C4025" s="2" t="s">
        <v>4048</v>
      </c>
      <c r="D4025" s="2" t="str">
        <f t="array" ref="D4025">_xlfn.XLOOKUP(C4025,Customers!A:A,Customers!B:B)</f>
        <v>Customer 1171</v>
      </c>
      <c r="E4025" s="2" t="s">
        <v>66</v>
      </c>
      <c r="F4025" s="2" t="str">
        <f t="array" ref="F4025">_xlfn.XLOOKUP(E4025,Restaurants!A:A,Restaurants!B:B)</f>
        <v>Restaurant 037</v>
      </c>
      <c r="G4025" s="2" t="s">
        <v>920</v>
      </c>
      <c r="H4025" s="2" t="str">
        <f t="array" ref="H4025">_xlfn.XLOOKUP(G4025,Food_Menu!A:A,Food_Menu!B:B)</f>
        <v>Food Item 0164</v>
      </c>
      <c r="I4025" s="2">
        <f t="array" ref="I4025">_xlfn.XLOOKUP(G4025,Food_Menu!A:A,Food_Menu!D:D)</f>
        <v>389.25</v>
      </c>
      <c r="J4025" s="2" t="s">
        <v>22</v>
      </c>
      <c r="K4025" s="2" t="str">
        <f t="array" ref="K4025">_xlfn.XLOOKUP(J4025,Delivery_Partners!A:A,Delivery_Partners!B:B)</f>
        <v>Delivery Partner 163</v>
      </c>
      <c r="L4025" s="3">
        <v>2</v>
      </c>
      <c r="M4025" s="2" t="s">
        <v>23</v>
      </c>
      <c r="N4025" s="2" t="s">
        <v>74</v>
      </c>
      <c r="O4025" s="3">
        <v>28</v>
      </c>
      <c r="P4025" s="13">
        <f t="shared" si="854"/>
        <v>778.5</v>
      </c>
      <c r="Q4025" s="13" t="str">
        <f t="shared" si="855"/>
        <v>Fast</v>
      </c>
      <c r="S4025" s="21"/>
    </row>
    <row r="4026" customHeight="1" spans="1:19">
      <c r="A4026" s="2" t="s">
        <v>5952</v>
      </c>
      <c r="B4026" s="28">
        <v>45718</v>
      </c>
      <c r="C4026" s="2" t="s">
        <v>3503</v>
      </c>
      <c r="D4026" s="2" t="str">
        <f t="array" ref="D4026">_xlfn.XLOOKUP(C4026,Customers!A:A,Customers!B:B)</f>
        <v>Customer 0921</v>
      </c>
      <c r="E4026" s="2" t="s">
        <v>548</v>
      </c>
      <c r="F4026" s="2" t="str">
        <f t="array" ref="F4026">_xlfn.XLOOKUP(E4026,Restaurants!A:A,Restaurants!B:B)</f>
        <v>Restaurant 071</v>
      </c>
      <c r="G4026" s="2" t="s">
        <v>1919</v>
      </c>
      <c r="H4026" s="2" t="str">
        <f t="array" ref="H4026">_xlfn.XLOOKUP(G4026,Food_Menu!A:A,Food_Menu!B:B)</f>
        <v>Food Item 0201</v>
      </c>
      <c r="I4026" s="2">
        <f t="array" ref="I4026">_xlfn.XLOOKUP(G4026,Food_Menu!A:A,Food_Menu!D:D)</f>
        <v>613.68</v>
      </c>
      <c r="J4026" s="2" t="s">
        <v>485</v>
      </c>
      <c r="K4026" s="2" t="str">
        <f t="array" ref="K4026">_xlfn.XLOOKUP(J4026,Delivery_Partners!A:A,Delivery_Partners!B:B)</f>
        <v>Delivery Partner 150</v>
      </c>
      <c r="L4026" s="3">
        <v>1</v>
      </c>
      <c r="M4026" s="2" t="s">
        <v>23</v>
      </c>
      <c r="N4026" s="2" t="s">
        <v>24</v>
      </c>
      <c r="O4026" s="3">
        <v>15</v>
      </c>
      <c r="P4026" s="13">
        <f t="shared" si="854"/>
        <v>613.68</v>
      </c>
      <c r="Q4026" s="13" t="str">
        <f t="shared" si="855"/>
        <v>Fast</v>
      </c>
      <c r="S4026" s="21"/>
    </row>
    <row r="4027" customHeight="1" spans="1:19">
      <c r="A4027" s="2" t="s">
        <v>5953</v>
      </c>
      <c r="B4027" s="29" t="s">
        <v>419</v>
      </c>
      <c r="C4027" s="2" t="s">
        <v>1241</v>
      </c>
      <c r="D4027" s="2" t="str">
        <f t="array" ref="D4027">_xlfn.XLOOKUP(C4027,Customers!A:A,Customers!B:B)</f>
        <v>Customer 0022</v>
      </c>
      <c r="E4027" s="2" t="s">
        <v>289</v>
      </c>
      <c r="F4027" s="2" t="str">
        <f t="array" ref="F4027">_xlfn.XLOOKUP(E4027,Restaurants!A:A,Restaurants!B:B)</f>
        <v>Restaurant 052</v>
      </c>
      <c r="G4027" s="2" t="s">
        <v>941</v>
      </c>
      <c r="H4027" s="2" t="str">
        <f t="array" ref="H4027">_xlfn.XLOOKUP(G4027,Food_Menu!A:A,Food_Menu!B:B)</f>
        <v>Food Item 0043</v>
      </c>
      <c r="I4027" s="2">
        <f t="array" ref="I4027">_xlfn.XLOOKUP(G4027,Food_Menu!A:A,Food_Menu!D:D)</f>
        <v>255.02</v>
      </c>
      <c r="J4027" s="2" t="s">
        <v>231</v>
      </c>
      <c r="K4027" s="2" t="str">
        <f t="array" ref="K4027">_xlfn.XLOOKUP(J4027,Delivery_Partners!A:A,Delivery_Partners!B:B)</f>
        <v>Delivery Partner 013</v>
      </c>
      <c r="L4027" s="3">
        <v>1</v>
      </c>
      <c r="M4027" s="2" t="s">
        <v>23</v>
      </c>
      <c r="N4027" s="2" t="s">
        <v>24</v>
      </c>
      <c r="O4027" s="3">
        <v>22</v>
      </c>
      <c r="P4027" s="13">
        <f t="shared" si="854"/>
        <v>255.02</v>
      </c>
      <c r="Q4027" s="13" t="str">
        <f t="shared" si="855"/>
        <v>Fast</v>
      </c>
      <c r="S4027" s="21"/>
    </row>
    <row r="4028" customHeight="1" spans="1:19">
      <c r="A4028" s="2" t="s">
        <v>5954</v>
      </c>
      <c r="B4028" s="28">
        <v>45693</v>
      </c>
      <c r="C4028" s="2" t="s">
        <v>5955</v>
      </c>
      <c r="D4028" s="2" t="str">
        <f t="array" ref="D4028">_xlfn.XLOOKUP(C4028,Customers!A:A,Customers!B:B)</f>
        <v>Customer 1187</v>
      </c>
      <c r="E4028" s="2" t="s">
        <v>93</v>
      </c>
      <c r="F4028" s="2" t="str">
        <f t="array" ref="F4028">_xlfn.XLOOKUP(E4028,Restaurants!A:A,Restaurants!B:B)</f>
        <v>Restaurant 018</v>
      </c>
      <c r="G4028" s="2" t="s">
        <v>153</v>
      </c>
      <c r="H4028" s="2" t="str">
        <f t="array" ref="H4028">_xlfn.XLOOKUP(G4028,Food_Menu!A:A,Food_Menu!B:B)</f>
        <v>Food Item 0149</v>
      </c>
      <c r="I4028" s="2">
        <f t="array" ref="I4028">_xlfn.XLOOKUP(G4028,Food_Menu!A:A,Food_Menu!D:D)</f>
        <v>238.55</v>
      </c>
      <c r="J4028" s="2" t="s">
        <v>22</v>
      </c>
      <c r="K4028" s="2" t="str">
        <f t="array" ref="K4028">_xlfn.XLOOKUP(J4028,Delivery_Partners!A:A,Delivery_Partners!B:B)</f>
        <v>Delivery Partner 163</v>
      </c>
      <c r="L4028" s="3">
        <v>1</v>
      </c>
      <c r="M4028" s="2" t="s">
        <v>23</v>
      </c>
      <c r="N4028" s="2" t="s">
        <v>24</v>
      </c>
      <c r="O4028" s="3">
        <v>56</v>
      </c>
      <c r="P4028" s="13">
        <f t="shared" si="854"/>
        <v>238.55</v>
      </c>
      <c r="Q4028" s="13" t="str">
        <f t="shared" si="855"/>
        <v>Normal</v>
      </c>
      <c r="S4028" s="21"/>
    </row>
    <row r="4029" customHeight="1" spans="1:19">
      <c r="A4029" s="2" t="s">
        <v>5956</v>
      </c>
      <c r="B4029" s="29" t="s">
        <v>1875</v>
      </c>
      <c r="C4029" s="2" t="s">
        <v>720</v>
      </c>
      <c r="D4029" s="2" t="str">
        <f t="array" ref="D4029">_xlfn.XLOOKUP(C4029,Customers!A:A,Customers!B:B)</f>
        <v>Customer 1143</v>
      </c>
      <c r="E4029" s="2" t="s">
        <v>275</v>
      </c>
      <c r="F4029" s="2" t="str">
        <f t="array" ref="F4029">_xlfn.XLOOKUP(E4029,Restaurants!A:A,Restaurants!B:B)</f>
        <v>Restaurant 047</v>
      </c>
      <c r="G4029" s="2" t="s">
        <v>216</v>
      </c>
      <c r="H4029" s="2" t="str">
        <f t="array" ref="H4029">_xlfn.XLOOKUP(G4029,Food_Menu!A:A,Food_Menu!B:B)</f>
        <v>Food Item 0132</v>
      </c>
      <c r="I4029" s="2">
        <f t="array" ref="I4029">_xlfn.XLOOKUP(G4029,Food_Menu!A:A,Food_Menu!D:D)</f>
        <v>597.76</v>
      </c>
      <c r="J4029" s="2" t="s">
        <v>1132</v>
      </c>
      <c r="K4029" s="2" t="str">
        <f t="array" ref="K4029">_xlfn.XLOOKUP(J4029,Delivery_Partners!A:A,Delivery_Partners!B:B)</f>
        <v>Delivery Partner 151</v>
      </c>
      <c r="L4029" s="3">
        <v>1</v>
      </c>
      <c r="M4029" s="2" t="s">
        <v>23</v>
      </c>
      <c r="N4029" s="2" t="s">
        <v>24</v>
      </c>
      <c r="O4029" s="3">
        <v>36</v>
      </c>
      <c r="P4029" s="13">
        <f t="shared" si="854"/>
        <v>597.76</v>
      </c>
      <c r="Q4029" s="13" t="str">
        <f t="shared" si="855"/>
        <v>Normal</v>
      </c>
      <c r="S4029" s="21"/>
    </row>
    <row r="4030" customHeight="1" spans="1:19">
      <c r="A4030" s="2" t="s">
        <v>5957</v>
      </c>
      <c r="B4030" s="29" t="s">
        <v>1270</v>
      </c>
      <c r="C4030" s="2" t="s">
        <v>1625</v>
      </c>
      <c r="D4030" s="2" t="str">
        <f t="array" ref="D4030">_xlfn.XLOOKUP(C4030,Customers!A:A,Customers!B:B)</f>
        <v>Customer 0053</v>
      </c>
      <c r="E4030" s="2" t="s">
        <v>289</v>
      </c>
      <c r="F4030" s="2" t="str">
        <f t="array" ref="F4030">_xlfn.XLOOKUP(E4030,Restaurants!A:A,Restaurants!B:B)</f>
        <v>Restaurant 052</v>
      </c>
      <c r="G4030" s="2" t="s">
        <v>617</v>
      </c>
      <c r="H4030" s="2" t="str">
        <f t="array" ref="H4030">_xlfn.XLOOKUP(G4030,Food_Menu!A:A,Food_Menu!B:B)</f>
        <v>Food Item 0092</v>
      </c>
      <c r="I4030" s="2">
        <f t="array" ref="I4030">_xlfn.XLOOKUP(G4030,Food_Menu!A:A,Food_Menu!D:D)</f>
        <v>238.18</v>
      </c>
      <c r="J4030" s="2" t="s">
        <v>510</v>
      </c>
      <c r="K4030" s="2" t="str">
        <f t="array" ref="K4030">_xlfn.XLOOKUP(J4030,Delivery_Partners!A:A,Delivery_Partners!B:B)</f>
        <v>Delivery Partner 025</v>
      </c>
      <c r="L4030" s="3">
        <v>2</v>
      </c>
      <c r="M4030" s="2" t="s">
        <v>23</v>
      </c>
      <c r="N4030" s="2" t="s">
        <v>24</v>
      </c>
      <c r="O4030" s="3">
        <v>53</v>
      </c>
      <c r="P4030" s="13">
        <f t="shared" si="854"/>
        <v>476.36</v>
      </c>
      <c r="Q4030" s="13" t="str">
        <f t="shared" si="855"/>
        <v>Normal</v>
      </c>
      <c r="S4030" s="21"/>
    </row>
    <row r="4031" customHeight="1" spans="1:19">
      <c r="A4031" s="2" t="s">
        <v>5958</v>
      </c>
      <c r="B4031" s="29" t="s">
        <v>416</v>
      </c>
      <c r="C4031" s="2" t="s">
        <v>2479</v>
      </c>
      <c r="D4031" s="2" t="str">
        <f t="array" ref="D4031">_xlfn.XLOOKUP(C4031,Customers!A:A,Customers!B:B)</f>
        <v>Customer 0470</v>
      </c>
      <c r="E4031" s="2" t="s">
        <v>1060</v>
      </c>
      <c r="F4031" s="2" t="str">
        <f t="array" ref="F4031">_xlfn.XLOOKUP(E4031,Restaurants!A:A,Restaurants!B:B)</f>
        <v>Restaurant 042</v>
      </c>
      <c r="G4031" s="2" t="s">
        <v>789</v>
      </c>
      <c r="H4031" s="2" t="str">
        <f t="array" ref="H4031">_xlfn.XLOOKUP(G4031,Food_Menu!A:A,Food_Menu!B:B)</f>
        <v>Food Item 0162</v>
      </c>
      <c r="I4031" s="2">
        <f t="array" ref="I4031">_xlfn.XLOOKUP(G4031,Food_Menu!A:A,Food_Menu!D:D)</f>
        <v>422.16</v>
      </c>
      <c r="J4031" s="2" t="s">
        <v>217</v>
      </c>
      <c r="K4031" s="2" t="str">
        <f t="array" ref="K4031">_xlfn.XLOOKUP(J4031,Delivery_Partners!A:A,Delivery_Partners!B:B)</f>
        <v>Delivery Partner 044</v>
      </c>
      <c r="L4031" s="3">
        <v>3</v>
      </c>
      <c r="M4031" s="2" t="s">
        <v>23</v>
      </c>
      <c r="N4031" s="2" t="s">
        <v>74</v>
      </c>
      <c r="O4031" s="3">
        <v>35</v>
      </c>
      <c r="P4031" s="13">
        <f t="shared" si="854"/>
        <v>1266.48</v>
      </c>
      <c r="Q4031" s="13" t="str">
        <f t="shared" si="855"/>
        <v>Normal</v>
      </c>
      <c r="S4031" s="21"/>
    </row>
    <row r="4032" customHeight="1" spans="1:19">
      <c r="A4032" s="2" t="s">
        <v>5959</v>
      </c>
      <c r="B4032" s="29" t="s">
        <v>209</v>
      </c>
      <c r="C4032" s="2" t="s">
        <v>2657</v>
      </c>
      <c r="D4032" s="2" t="str">
        <f t="array" ref="D4032">_xlfn.XLOOKUP(C4032,Customers!A:A,Customers!B:B)</f>
        <v>Customer 1165</v>
      </c>
      <c r="E4032" s="2" t="s">
        <v>738</v>
      </c>
      <c r="F4032" s="2" t="str">
        <f t="array" ref="F4032">_xlfn.XLOOKUP(E4032,Restaurants!A:A,Restaurants!B:B)</f>
        <v>Restaurant 110</v>
      </c>
      <c r="G4032" s="2" t="s">
        <v>767</v>
      </c>
      <c r="H4032" s="2" t="str">
        <f t="array" ref="H4032">_xlfn.XLOOKUP(G4032,Food_Menu!A:A,Food_Menu!B:B)</f>
        <v>Food Item 0150</v>
      </c>
      <c r="I4032" s="2">
        <f t="array" ref="I4032">_xlfn.XLOOKUP(G4032,Food_Menu!A:A,Food_Menu!D:D)</f>
        <v>110.4</v>
      </c>
      <c r="J4032" s="2" t="s">
        <v>1196</v>
      </c>
      <c r="K4032" s="2" t="str">
        <f t="array" ref="K4032">_xlfn.XLOOKUP(J4032,Delivery_Partners!A:A,Delivery_Partners!B:B)</f>
        <v>Delivery Partner 032</v>
      </c>
      <c r="L4032" s="3">
        <v>1</v>
      </c>
      <c r="M4032" s="2" t="s">
        <v>23</v>
      </c>
      <c r="N4032" s="2" t="s">
        <v>24</v>
      </c>
      <c r="O4032" s="3">
        <v>29</v>
      </c>
      <c r="P4032" s="13">
        <f t="shared" si="854"/>
        <v>110.4</v>
      </c>
      <c r="Q4032" s="13" t="str">
        <f t="shared" si="855"/>
        <v>Fast</v>
      </c>
      <c r="S4032" s="21"/>
    </row>
    <row r="4033" hidden="1" customHeight="1" spans="1:19">
      <c r="A4033" s="2" t="s">
        <v>5960</v>
      </c>
      <c r="B4033" s="29" t="s">
        <v>1140</v>
      </c>
      <c r="C4033" s="2" t="s">
        <v>1167</v>
      </c>
      <c r="D4033" s="2" t="str">
        <f t="array" ref="D4033">_xlfn.XLOOKUP(C4033,Customers!A:A,Customers!B:B)</f>
        <v>Customer 1006</v>
      </c>
      <c r="E4033" s="2" t="s">
        <v>275</v>
      </c>
      <c r="F4033" s="2" t="str">
        <f t="array" ref="F4033">_xlfn.XLOOKUP(E4033,Restaurants!A:A,Restaurants!B:B)</f>
        <v>Restaurant 047</v>
      </c>
      <c r="G4033" s="2" t="s">
        <v>1951</v>
      </c>
      <c r="H4033" s="2" t="str">
        <f t="array" ref="H4033">_xlfn.XLOOKUP(G4033,Food_Menu!A:A,Food_Menu!B:B)</f>
        <v>Food Item 0060</v>
      </c>
      <c r="I4033" s="2"/>
      <c r="J4033" s="2" t="s">
        <v>520</v>
      </c>
      <c r="K4033" s="2" t="str">
        <f t="array" ref="K4033">_xlfn.XLOOKUP(J4033,Delivery_Partners!A:A,Delivery_Partners!B:B)</f>
        <v>Delivery Partner 154</v>
      </c>
      <c r="L4033" s="3">
        <v>1</v>
      </c>
      <c r="M4033" s="2" t="s">
        <v>189</v>
      </c>
      <c r="N4033" s="2" t="s">
        <v>55</v>
      </c>
      <c r="O4033" s="2"/>
    </row>
    <row r="4034" hidden="1" customHeight="1" spans="1:19">
      <c r="A4034" s="2" t="s">
        <v>5961</v>
      </c>
      <c r="B4034" s="29" t="s">
        <v>1360</v>
      </c>
      <c r="C4034" s="2" t="s">
        <v>5962</v>
      </c>
      <c r="D4034" s="2" t="str">
        <f t="array" ref="D4034">_xlfn.XLOOKUP(C4034,Customers!A:A,Customers!B:B)</f>
        <v>Customer 0562</v>
      </c>
      <c r="E4034" s="2" t="s">
        <v>750</v>
      </c>
      <c r="F4034" s="2" t="str">
        <f t="array" ref="F4034">_xlfn.XLOOKUP(E4034,Restaurants!A:A,Restaurants!B:B)</f>
        <v>Restaurant 076</v>
      </c>
      <c r="G4034" s="2" t="s">
        <v>1114</v>
      </c>
      <c r="H4034" s="2" t="str">
        <f t="array" ref="H4034">_xlfn.XLOOKUP(G4034,Food_Menu!A:A,Food_Menu!B:B)</f>
        <v>Food Item 0176</v>
      </c>
      <c r="I4034" s="2"/>
      <c r="J4034" s="2" t="s">
        <v>520</v>
      </c>
      <c r="K4034" s="2" t="str">
        <f t="array" ref="K4034">_xlfn.XLOOKUP(J4034,Delivery_Partners!A:A,Delivery_Partners!B:B)</f>
        <v>Delivery Partner 154</v>
      </c>
      <c r="L4034" s="3">
        <v>1</v>
      </c>
      <c r="M4034" s="2" t="s">
        <v>101</v>
      </c>
      <c r="N4034" s="2" t="s">
        <v>55</v>
      </c>
      <c r="O4034" s="2"/>
    </row>
    <row r="4035" customHeight="1" spans="1:19">
      <c r="A4035" s="2" t="s">
        <v>5963</v>
      </c>
      <c r="B4035" s="29" t="s">
        <v>103</v>
      </c>
      <c r="C4035" s="2" t="s">
        <v>3428</v>
      </c>
      <c r="D4035" s="2" t="str">
        <f t="array" ref="D4035">_xlfn.XLOOKUP(C4035,Customers!A:A,Customers!B:B)</f>
        <v>Customer 0654</v>
      </c>
      <c r="E4035" s="2" t="s">
        <v>302</v>
      </c>
      <c r="F4035" s="2" t="str">
        <f t="array" ref="F4035">_xlfn.XLOOKUP(E4035,Restaurants!A:A,Restaurants!B:B)</f>
        <v>Restaurant 002</v>
      </c>
      <c r="G4035" s="2" t="s">
        <v>276</v>
      </c>
      <c r="H4035" s="2" t="str">
        <f t="array" ref="H4035">_xlfn.XLOOKUP(G4035,Food_Menu!A:A,Food_Menu!B:B)</f>
        <v>Food Item 0145</v>
      </c>
      <c r="I4035" s="2">
        <f t="array" ref="I4035">_xlfn.XLOOKUP(G4035,Food_Menu!A:A,Food_Menu!D:D)</f>
        <v>530.68</v>
      </c>
      <c r="J4035" s="2" t="s">
        <v>168</v>
      </c>
      <c r="K4035" s="2" t="str">
        <f t="array" ref="K4035">_xlfn.XLOOKUP(J4035,Delivery_Partners!A:A,Delivery_Partners!B:B)</f>
        <v>Delivery Partner 130</v>
      </c>
      <c r="L4035" s="3">
        <v>1</v>
      </c>
      <c r="M4035" s="2" t="s">
        <v>23</v>
      </c>
      <c r="N4035" s="2" t="s">
        <v>24</v>
      </c>
      <c r="O4035" s="3">
        <v>32</v>
      </c>
      <c r="P4035" s="13">
        <f t="shared" ref="P4035:P4039" si="856">I4035*L4035</f>
        <v>530.68</v>
      </c>
      <c r="Q4035" s="13" t="str">
        <f t="shared" ref="Q4035:Q4039" si="857">IF(O4035="","Not Delivered",IF(O4035&lt;=30,"Fast",IF(O4035&lt;=60,"Normal","Slow")))</f>
        <v>Normal</v>
      </c>
      <c r="S4035" s="21"/>
    </row>
    <row r="4036" customHeight="1" spans="1:19">
      <c r="A4036" s="2" t="s">
        <v>5964</v>
      </c>
      <c r="B4036" s="28">
        <v>45722</v>
      </c>
      <c r="C4036" s="2" t="s">
        <v>2912</v>
      </c>
      <c r="D4036" s="2" t="str">
        <f t="array" ref="D4036">_xlfn.XLOOKUP(C4036,Customers!A:A,Customers!B:B)</f>
        <v>Customer 0036</v>
      </c>
      <c r="E4036" s="2" t="s">
        <v>523</v>
      </c>
      <c r="F4036" s="2" t="str">
        <f t="array" ref="F4036">_xlfn.XLOOKUP(E4036,Restaurants!A:A,Restaurants!B:B)</f>
        <v>Restaurant 038</v>
      </c>
      <c r="G4036" s="2" t="s">
        <v>346</v>
      </c>
      <c r="H4036" s="2" t="str">
        <f t="array" ref="H4036">_xlfn.XLOOKUP(G4036,Food_Menu!A:A,Food_Menu!B:B)</f>
        <v>Food Item 0069</v>
      </c>
      <c r="I4036" s="2">
        <f t="array" ref="I4036">_xlfn.XLOOKUP(G4036,Food_Menu!A:A,Food_Menu!D:D)</f>
        <v>622.23</v>
      </c>
      <c r="J4036" s="2" t="s">
        <v>68</v>
      </c>
      <c r="K4036" s="2" t="str">
        <f t="array" ref="K4036">_xlfn.XLOOKUP(J4036,Delivery_Partners!A:A,Delivery_Partners!B:B)</f>
        <v>Delivery Partner 046</v>
      </c>
      <c r="L4036" s="3">
        <v>3</v>
      </c>
      <c r="M4036" s="2" t="s">
        <v>23</v>
      </c>
      <c r="N4036" s="2" t="s">
        <v>24</v>
      </c>
      <c r="O4036" s="3">
        <v>41</v>
      </c>
      <c r="P4036" s="13">
        <f t="shared" si="856"/>
        <v>1866.69</v>
      </c>
      <c r="Q4036" s="13" t="str">
        <f t="shared" si="857"/>
        <v>Normal</v>
      </c>
      <c r="S4036" s="21"/>
    </row>
    <row r="4037" customHeight="1" spans="1:19">
      <c r="A4037" s="2" t="s">
        <v>5965</v>
      </c>
      <c r="B4037" s="29" t="s">
        <v>214</v>
      </c>
      <c r="C4037" s="2" t="s">
        <v>834</v>
      </c>
      <c r="D4037" s="2" t="str">
        <f t="array" ref="D4037">_xlfn.XLOOKUP(C4037,Customers!A:A,Customers!B:B)</f>
        <v>Customer 0678</v>
      </c>
      <c r="E4037" s="2" t="s">
        <v>771</v>
      </c>
      <c r="F4037" s="2" t="str">
        <f t="array" ref="F4037">_xlfn.XLOOKUP(E4037,Restaurants!A:A,Restaurants!B:B)</f>
        <v>Restaurant 107</v>
      </c>
      <c r="G4037" s="2" t="s">
        <v>789</v>
      </c>
      <c r="H4037" s="2" t="str">
        <f t="array" ref="H4037">_xlfn.XLOOKUP(G4037,Food_Menu!A:A,Food_Menu!B:B)</f>
        <v>Food Item 0162</v>
      </c>
      <c r="I4037" s="2">
        <f t="array" ref="I4037">_xlfn.XLOOKUP(G4037,Food_Menu!A:A,Food_Menu!D:D)</f>
        <v>422.16</v>
      </c>
      <c r="J4037" s="2" t="s">
        <v>267</v>
      </c>
      <c r="K4037" s="2" t="str">
        <f t="array" ref="K4037">_xlfn.XLOOKUP(J4037,Delivery_Partners!A:A,Delivery_Partners!B:B)</f>
        <v>Delivery Partner 166</v>
      </c>
      <c r="L4037" s="3">
        <v>2</v>
      </c>
      <c r="M4037" s="2" t="s">
        <v>23</v>
      </c>
      <c r="N4037" s="2" t="s">
        <v>55</v>
      </c>
      <c r="O4037" s="3">
        <v>32</v>
      </c>
      <c r="P4037" s="13">
        <f t="shared" si="856"/>
        <v>844.32</v>
      </c>
      <c r="Q4037" s="13" t="str">
        <f t="shared" si="857"/>
        <v>Normal</v>
      </c>
      <c r="S4037" s="21"/>
    </row>
    <row r="4038" customHeight="1" spans="1:19">
      <c r="A4038" s="2" t="s">
        <v>5966</v>
      </c>
      <c r="B4038" s="28">
        <v>45723</v>
      </c>
      <c r="C4038" s="2" t="s">
        <v>612</v>
      </c>
      <c r="D4038" s="2" t="str">
        <f t="array" ref="D4038">_xlfn.XLOOKUP(C4038,Customers!A:A,Customers!B:B)</f>
        <v>Customer 0800</v>
      </c>
      <c r="E4038" s="2" t="s">
        <v>382</v>
      </c>
      <c r="F4038" s="2" t="str">
        <f t="array" ref="F4038">_xlfn.XLOOKUP(E4038,Restaurants!A:A,Restaurants!B:B)</f>
        <v>Restaurant 108</v>
      </c>
      <c r="G4038" s="2" t="s">
        <v>1539</v>
      </c>
      <c r="H4038" s="2" t="str">
        <f t="array" ref="H4038">_xlfn.XLOOKUP(G4038,Food_Menu!A:A,Food_Menu!B:B)</f>
        <v>Food Item 0141</v>
      </c>
      <c r="I4038" s="2">
        <f t="array" ref="I4038">_xlfn.XLOOKUP(G4038,Food_Menu!A:A,Food_Menu!D:D)</f>
        <v>285.16</v>
      </c>
      <c r="J4038" s="2" t="s">
        <v>808</v>
      </c>
      <c r="K4038" s="2" t="str">
        <f t="array" ref="K4038">_xlfn.XLOOKUP(J4038,Delivery_Partners!A:A,Delivery_Partners!B:B)</f>
        <v>Delivery Partner 153</v>
      </c>
      <c r="L4038" s="3">
        <v>2</v>
      </c>
      <c r="M4038" s="2" t="s">
        <v>23</v>
      </c>
      <c r="N4038" s="2" t="s">
        <v>42</v>
      </c>
      <c r="O4038" s="3">
        <v>44</v>
      </c>
      <c r="P4038" s="13">
        <f t="shared" si="856"/>
        <v>570.32</v>
      </c>
      <c r="Q4038" s="13" t="str">
        <f t="shared" si="857"/>
        <v>Normal</v>
      </c>
      <c r="S4038" s="21"/>
    </row>
    <row r="4039" customHeight="1" spans="1:19">
      <c r="A4039" s="2" t="s">
        <v>5967</v>
      </c>
      <c r="B4039" s="29" t="s">
        <v>960</v>
      </c>
      <c r="C4039" s="2" t="s">
        <v>1669</v>
      </c>
      <c r="D4039" s="2" t="str">
        <f t="array" ref="D4039">_xlfn.XLOOKUP(C4039,Customers!A:A,Customers!B:B)</f>
        <v>Customer 0432</v>
      </c>
      <c r="E4039" s="2" t="s">
        <v>807</v>
      </c>
      <c r="F4039" s="2" t="str">
        <f t="array" ref="F4039">_xlfn.XLOOKUP(E4039,Restaurants!A:A,Restaurants!B:B)</f>
        <v>Restaurant 118</v>
      </c>
      <c r="G4039" s="2" t="s">
        <v>1285</v>
      </c>
      <c r="H4039" s="2" t="str">
        <f t="array" ref="H4039">_xlfn.XLOOKUP(G4039,Food_Menu!A:A,Food_Menu!B:B)</f>
        <v>Food Item 0026</v>
      </c>
      <c r="I4039" s="2">
        <f t="array" ref="I4039">_xlfn.XLOOKUP(G4039,Food_Menu!A:A,Food_Menu!D:D)</f>
        <v>535.49</v>
      </c>
      <c r="J4039" s="2" t="s">
        <v>953</v>
      </c>
      <c r="K4039" s="2" t="str">
        <f t="array" ref="K4039">_xlfn.XLOOKUP(J4039,Delivery_Partners!A:A,Delivery_Partners!B:B)</f>
        <v>Delivery Partner 157</v>
      </c>
      <c r="L4039" s="3">
        <v>3</v>
      </c>
      <c r="M4039" s="2" t="s">
        <v>23</v>
      </c>
      <c r="N4039" s="2" t="s">
        <v>55</v>
      </c>
      <c r="O4039" s="3">
        <v>40</v>
      </c>
      <c r="P4039" s="13">
        <f t="shared" si="856"/>
        <v>1606.47</v>
      </c>
      <c r="Q4039" s="13" t="str">
        <f t="shared" si="857"/>
        <v>Normal</v>
      </c>
      <c r="S4039" s="21"/>
    </row>
    <row r="4040" hidden="1" customHeight="1" spans="1:19">
      <c r="A4040" s="2" t="s">
        <v>5968</v>
      </c>
      <c r="B4040" s="29" t="s">
        <v>1961</v>
      </c>
      <c r="C4040" s="2" t="s">
        <v>391</v>
      </c>
      <c r="D4040" s="2" t="str">
        <f t="array" ref="D4040">_xlfn.XLOOKUP(C4040,Customers!A:A,Customers!B:B)</f>
        <v>Customer 0369</v>
      </c>
      <c r="E4040" s="2" t="s">
        <v>335</v>
      </c>
      <c r="F4040" s="2" t="str">
        <f t="array" ref="F4040">_xlfn.XLOOKUP(E4040,Restaurants!A:A,Restaurants!B:B)</f>
        <v>Restaurant 007</v>
      </c>
      <c r="G4040" s="2" t="s">
        <v>466</v>
      </c>
      <c r="H4040" s="2" t="str">
        <f t="array" ref="H4040">_xlfn.XLOOKUP(G4040,Food_Menu!A:A,Food_Menu!B:B)</f>
        <v>Food Item 0037</v>
      </c>
      <c r="I4040" s="2"/>
      <c r="J4040" s="2" t="s">
        <v>1557</v>
      </c>
      <c r="K4040" s="2" t="str">
        <f t="array" ref="K4040">_xlfn.XLOOKUP(J4040,Delivery_Partners!A:A,Delivery_Partners!B:B)</f>
        <v>Delivery Partner 065</v>
      </c>
      <c r="L4040" s="3">
        <v>2</v>
      </c>
      <c r="M4040" s="2" t="s">
        <v>189</v>
      </c>
      <c r="N4040" s="2" t="s">
        <v>24</v>
      </c>
      <c r="O4040" s="2"/>
    </row>
    <row r="4041" customHeight="1" spans="1:19">
      <c r="A4041" s="2" t="s">
        <v>5969</v>
      </c>
      <c r="B4041" s="28">
        <v>45909</v>
      </c>
      <c r="C4041" s="2" t="s">
        <v>2193</v>
      </c>
      <c r="D4041" s="2" t="str">
        <f t="array" ref="D4041">_xlfn.XLOOKUP(C4041,Customers!A:A,Customers!B:B)</f>
        <v>Customer 0995</v>
      </c>
      <c r="E4041" s="2" t="s">
        <v>137</v>
      </c>
      <c r="F4041" s="2" t="str">
        <f t="array" ref="F4041">_xlfn.XLOOKUP(E4041,Restaurants!A:A,Restaurants!B:B)</f>
        <v>Restaurant 104</v>
      </c>
      <c r="G4041" s="2" t="s">
        <v>826</v>
      </c>
      <c r="H4041" s="2" t="str">
        <f t="array" ref="H4041">_xlfn.XLOOKUP(G4041,Food_Menu!A:A,Food_Menu!B:B)</f>
        <v>Food Item 0072</v>
      </c>
      <c r="I4041" s="2">
        <f t="array" ref="I4041">_xlfn.XLOOKUP(G4041,Food_Menu!A:A,Food_Menu!D:D)</f>
        <v>154.11</v>
      </c>
      <c r="J4041" s="2" t="s">
        <v>1694</v>
      </c>
      <c r="K4041" s="2" t="str">
        <f t="array" ref="K4041">_xlfn.XLOOKUP(J4041,Delivery_Partners!A:A,Delivery_Partners!B:B)</f>
        <v>Delivery Partner 127</v>
      </c>
      <c r="L4041" s="3">
        <v>1</v>
      </c>
      <c r="M4041" s="2" t="s">
        <v>23</v>
      </c>
      <c r="N4041" s="2" t="s">
        <v>24</v>
      </c>
      <c r="O4041" s="3">
        <v>28</v>
      </c>
      <c r="P4041" s="13">
        <f t="shared" ref="P4041:P4048" si="858">I4041*L4041</f>
        <v>154.11</v>
      </c>
      <c r="Q4041" s="13" t="str">
        <f t="shared" ref="Q4041:Q4048" si="859">IF(O4041="","Not Delivered",IF(O4041&lt;=30,"Fast",IF(O4041&lt;=60,"Normal","Slow")))</f>
        <v>Fast</v>
      </c>
      <c r="S4041" s="21"/>
    </row>
    <row r="4042" customHeight="1" spans="1:19">
      <c r="A4042" s="2" t="s">
        <v>5970</v>
      </c>
      <c r="B4042" s="29" t="s">
        <v>933</v>
      </c>
      <c r="C4042" s="2" t="s">
        <v>1964</v>
      </c>
      <c r="D4042" s="2" t="str">
        <f t="array" ref="D4042">_xlfn.XLOOKUP(C4042,Customers!A:A,Customers!B:B)</f>
        <v>Customer 0539</v>
      </c>
      <c r="E4042" s="2" t="s">
        <v>27</v>
      </c>
      <c r="F4042" s="2" t="str">
        <f t="array" ref="F4042">_xlfn.XLOOKUP(E4042,Restaurants!A:A,Restaurants!B:B)</f>
        <v>Restaurant 033</v>
      </c>
      <c r="G4042" s="2" t="s">
        <v>683</v>
      </c>
      <c r="H4042" s="2" t="str">
        <f t="array" ref="H4042">_xlfn.XLOOKUP(G4042,Food_Menu!A:A,Food_Menu!B:B)</f>
        <v>Food Item 0010</v>
      </c>
      <c r="I4042" s="2">
        <f t="array" ref="I4042">_xlfn.XLOOKUP(G4042,Food_Menu!A:A,Food_Menu!D:D)</f>
        <v>253.04</v>
      </c>
      <c r="J4042" s="2" t="s">
        <v>414</v>
      </c>
      <c r="K4042" s="2" t="str">
        <f t="array" ref="K4042">_xlfn.XLOOKUP(J4042,Delivery_Partners!A:A,Delivery_Partners!B:B)</f>
        <v>Delivery Partner 122</v>
      </c>
      <c r="L4042" s="3">
        <v>2</v>
      </c>
      <c r="M4042" s="2" t="s">
        <v>23</v>
      </c>
      <c r="N4042" s="2" t="s">
        <v>55</v>
      </c>
      <c r="O4042" s="3">
        <v>15</v>
      </c>
      <c r="P4042" s="13">
        <f t="shared" si="858"/>
        <v>506.08</v>
      </c>
      <c r="Q4042" s="13" t="str">
        <f t="shared" si="859"/>
        <v>Fast</v>
      </c>
      <c r="S4042" s="21"/>
    </row>
    <row r="4043" customHeight="1" spans="1:19">
      <c r="A4043" s="2" t="s">
        <v>5971</v>
      </c>
      <c r="B4043" s="28">
        <v>45910</v>
      </c>
      <c r="C4043" s="2" t="s">
        <v>2659</v>
      </c>
      <c r="D4043" s="2" t="str">
        <f t="array" ref="D4043">_xlfn.XLOOKUP(C4043,Customers!A:A,Customers!B:B)</f>
        <v>Customer 0317</v>
      </c>
      <c r="E4043" s="2" t="s">
        <v>350</v>
      </c>
      <c r="F4043" s="2" t="str">
        <f t="array" ref="F4043">_xlfn.XLOOKUP(E4043,Restaurants!A:A,Restaurants!B:B)</f>
        <v>Restaurant 001</v>
      </c>
      <c r="G4043" s="2" t="s">
        <v>400</v>
      </c>
      <c r="H4043" s="2" t="str">
        <f t="array" ref="H4043">_xlfn.XLOOKUP(G4043,Food_Menu!A:A,Food_Menu!B:B)</f>
        <v>Food Item 0090</v>
      </c>
      <c r="I4043" s="2">
        <f t="array" ref="I4043">_xlfn.XLOOKUP(G4043,Food_Menu!A:A,Food_Menu!D:D)</f>
        <v>629.64</v>
      </c>
      <c r="J4043" s="2" t="s">
        <v>112</v>
      </c>
      <c r="K4043" s="2" t="str">
        <f t="array" ref="K4043">_xlfn.XLOOKUP(J4043,Delivery_Partners!A:A,Delivery_Partners!B:B)</f>
        <v>Delivery Partner 028</v>
      </c>
      <c r="L4043" s="3">
        <v>2</v>
      </c>
      <c r="M4043" s="2" t="s">
        <v>23</v>
      </c>
      <c r="N4043" s="2" t="s">
        <v>24</v>
      </c>
      <c r="O4043" s="3">
        <v>25</v>
      </c>
      <c r="P4043" s="13">
        <f t="shared" si="858"/>
        <v>1259.28</v>
      </c>
      <c r="Q4043" s="13" t="str">
        <f t="shared" si="859"/>
        <v>Fast</v>
      </c>
      <c r="S4043" s="21"/>
    </row>
    <row r="4044" customHeight="1" spans="1:19">
      <c r="A4044" s="2" t="s">
        <v>5972</v>
      </c>
      <c r="B4044" s="29" t="s">
        <v>1659</v>
      </c>
      <c r="C4044" s="2" t="s">
        <v>5623</v>
      </c>
      <c r="D4044" s="2" t="str">
        <f t="array" ref="D4044">_xlfn.XLOOKUP(C4044,Customers!A:A,Customers!B:B)</f>
        <v>Customer 0450</v>
      </c>
      <c r="E4044" s="2" t="s">
        <v>98</v>
      </c>
      <c r="F4044" s="2" t="str">
        <f t="array" ref="F4044">_xlfn.XLOOKUP(E4044,Restaurants!A:A,Restaurants!B:B)</f>
        <v>Restaurant 012</v>
      </c>
      <c r="G4044" s="2" t="s">
        <v>363</v>
      </c>
      <c r="H4044" s="2" t="str">
        <f t="array" ref="H4044">_xlfn.XLOOKUP(G4044,Food_Menu!A:A,Food_Menu!B:B)</f>
        <v>Food Item 0102</v>
      </c>
      <c r="I4044" s="2">
        <f t="array" ref="I4044">_xlfn.XLOOKUP(G4044,Food_Menu!A:A,Food_Menu!D:D)</f>
        <v>630.13</v>
      </c>
      <c r="J4044" s="2" t="s">
        <v>499</v>
      </c>
      <c r="K4044" s="2" t="str">
        <f t="array" ref="K4044">_xlfn.XLOOKUP(J4044,Delivery_Partners!A:A,Delivery_Partners!B:B)</f>
        <v>Delivery Partner 105</v>
      </c>
      <c r="L4044" s="3">
        <v>1</v>
      </c>
      <c r="M4044" s="2" t="s">
        <v>23</v>
      </c>
      <c r="N4044" s="2" t="s">
        <v>24</v>
      </c>
      <c r="O4044" s="3">
        <v>26</v>
      </c>
      <c r="P4044" s="13">
        <f t="shared" si="858"/>
        <v>630.13</v>
      </c>
      <c r="Q4044" s="13" t="str">
        <f t="shared" si="859"/>
        <v>Fast</v>
      </c>
      <c r="S4044" s="21"/>
    </row>
    <row r="4045" customHeight="1" spans="1:19">
      <c r="A4045" s="2" t="s">
        <v>5973</v>
      </c>
      <c r="B4045" s="28">
        <v>45700</v>
      </c>
      <c r="C4045" s="2" t="s">
        <v>3073</v>
      </c>
      <c r="D4045" s="2" t="str">
        <f t="array" ref="D4045">_xlfn.XLOOKUP(C4045,Customers!A:A,Customers!B:B)</f>
        <v>Customer 0591</v>
      </c>
      <c r="E4045" s="2" t="s">
        <v>421</v>
      </c>
      <c r="F4045" s="2" t="str">
        <f t="array" ref="F4045">_xlfn.XLOOKUP(E4045,Restaurants!A:A,Restaurants!B:B)</f>
        <v>Restaurant 091</v>
      </c>
      <c r="G4045" s="2" t="s">
        <v>913</v>
      </c>
      <c r="H4045" s="2" t="str">
        <f t="array" ref="H4045">_xlfn.XLOOKUP(G4045,Food_Menu!A:A,Food_Menu!B:B)</f>
        <v>Food Item 0171</v>
      </c>
      <c r="I4045" s="2">
        <f t="array" ref="I4045">_xlfn.XLOOKUP(G4045,Food_Menu!A:A,Food_Menu!D:D)</f>
        <v>583.51</v>
      </c>
      <c r="J4045" s="2" t="s">
        <v>304</v>
      </c>
      <c r="K4045" s="2" t="str">
        <f t="array" ref="K4045">_xlfn.XLOOKUP(J4045,Delivery_Partners!A:A,Delivery_Partners!B:B)</f>
        <v>Delivery Partner 099</v>
      </c>
      <c r="L4045" s="3">
        <v>2</v>
      </c>
      <c r="M4045" s="2" t="s">
        <v>23</v>
      </c>
      <c r="N4045" s="2" t="s">
        <v>55</v>
      </c>
      <c r="O4045" s="3">
        <v>39</v>
      </c>
      <c r="P4045" s="13">
        <f t="shared" si="858"/>
        <v>1167.02</v>
      </c>
      <c r="Q4045" s="13" t="str">
        <f t="shared" si="859"/>
        <v>Normal</v>
      </c>
      <c r="S4045" s="21"/>
    </row>
    <row r="4046" customHeight="1" spans="1:19">
      <c r="A4046" s="2" t="s">
        <v>5974</v>
      </c>
      <c r="B4046" s="28">
        <v>45840</v>
      </c>
      <c r="C4046" s="2" t="s">
        <v>5975</v>
      </c>
      <c r="D4046" s="2" t="str">
        <f t="array" ref="D4046">_xlfn.XLOOKUP(C4046,Customers!A:A,Customers!B:B)</f>
        <v>Customer 0312</v>
      </c>
      <c r="E4046" s="2" t="s">
        <v>566</v>
      </c>
      <c r="F4046" s="2" t="str">
        <f t="array" ref="F4046">_xlfn.XLOOKUP(E4046,Restaurants!A:A,Restaurants!B:B)</f>
        <v>Restaurant 072</v>
      </c>
      <c r="G4046" s="2" t="s">
        <v>881</v>
      </c>
      <c r="H4046" s="2" t="str">
        <f t="array" ref="H4046">_xlfn.XLOOKUP(G4046,Food_Menu!A:A,Food_Menu!B:B)</f>
        <v>Food Item 0038</v>
      </c>
      <c r="I4046" s="2">
        <f t="array" ref="I4046">_xlfn.XLOOKUP(G4046,Food_Menu!A:A,Food_Menu!D:D)</f>
        <v>355.26</v>
      </c>
      <c r="J4046" s="2" t="s">
        <v>123</v>
      </c>
      <c r="K4046" s="2" t="str">
        <f t="array" ref="K4046">_xlfn.XLOOKUP(J4046,Delivery_Partners!A:A,Delivery_Partners!B:B)</f>
        <v>Delivery Partner 106</v>
      </c>
      <c r="L4046" s="3">
        <v>1</v>
      </c>
      <c r="M4046" s="2" t="s">
        <v>23</v>
      </c>
      <c r="N4046" s="2" t="s">
        <v>74</v>
      </c>
      <c r="O4046" s="3">
        <v>25</v>
      </c>
      <c r="P4046" s="13">
        <f t="shared" si="858"/>
        <v>355.26</v>
      </c>
      <c r="Q4046" s="13" t="str">
        <f t="shared" si="859"/>
        <v>Fast</v>
      </c>
      <c r="S4046" s="21"/>
    </row>
    <row r="4047" customHeight="1" spans="1:19">
      <c r="A4047" s="2" t="s">
        <v>5976</v>
      </c>
      <c r="B4047" s="28">
        <v>45818</v>
      </c>
      <c r="C4047" s="2" t="s">
        <v>828</v>
      </c>
      <c r="D4047" s="2" t="str">
        <f t="array" ref="D4047">_xlfn.XLOOKUP(C4047,Customers!A:A,Customers!B:B)</f>
        <v>Customer 0673</v>
      </c>
      <c r="E4047" s="2" t="s">
        <v>776</v>
      </c>
      <c r="F4047" s="2" t="str">
        <f t="array" ref="F4047">_xlfn.XLOOKUP(E4047,Restaurants!A:A,Restaurants!B:B)</f>
        <v>Restaurant 069</v>
      </c>
      <c r="G4047" s="2" t="s">
        <v>639</v>
      </c>
      <c r="H4047" s="2" t="str">
        <f t="array" ref="H4047">_xlfn.XLOOKUP(G4047,Food_Menu!A:A,Food_Menu!B:B)</f>
        <v>Food Item 0125</v>
      </c>
      <c r="I4047" s="2">
        <f t="array" ref="I4047">_xlfn.XLOOKUP(G4047,Food_Menu!A:A,Food_Menu!D:D)</f>
        <v>261.06</v>
      </c>
      <c r="J4047" s="2" t="s">
        <v>583</v>
      </c>
      <c r="K4047" s="2" t="str">
        <f t="array" ref="K4047">_xlfn.XLOOKUP(J4047,Delivery_Partners!A:A,Delivery_Partners!B:B)</f>
        <v>Delivery Partner 062</v>
      </c>
      <c r="L4047" s="3">
        <v>1</v>
      </c>
      <c r="M4047" s="2" t="s">
        <v>23</v>
      </c>
      <c r="N4047" s="2" t="s">
        <v>74</v>
      </c>
      <c r="O4047" s="3">
        <v>17</v>
      </c>
      <c r="P4047" s="13">
        <f t="shared" si="858"/>
        <v>261.06</v>
      </c>
      <c r="Q4047" s="13" t="str">
        <f t="shared" si="859"/>
        <v>Fast</v>
      </c>
      <c r="S4047" s="21"/>
    </row>
    <row r="4048" customHeight="1" spans="1:19">
      <c r="A4048" s="2" t="s">
        <v>5977</v>
      </c>
      <c r="B4048" s="29" t="s">
        <v>2582</v>
      </c>
      <c r="C4048" s="2" t="s">
        <v>4147</v>
      </c>
      <c r="D4048" s="2" t="str">
        <f t="array" ref="D4048">_xlfn.XLOOKUP(C4048,Customers!A:A,Customers!B:B)</f>
        <v>Customer 1034</v>
      </c>
      <c r="E4048" s="2" t="s">
        <v>105</v>
      </c>
      <c r="F4048" s="2" t="str">
        <f t="array" ref="F4048">_xlfn.XLOOKUP(E4048,Restaurants!A:A,Restaurants!B:B)</f>
        <v>Restaurant 106</v>
      </c>
      <c r="G4048" s="2" t="s">
        <v>1212</v>
      </c>
      <c r="H4048" s="2" t="str">
        <f t="array" ref="H4048">_xlfn.XLOOKUP(G4048,Food_Menu!A:A,Food_Menu!B:B)</f>
        <v>Food Item 0147</v>
      </c>
      <c r="I4048" s="2">
        <f t="array" ref="I4048">_xlfn.XLOOKUP(G4048,Food_Menu!A:A,Food_Menu!D:D)</f>
        <v>263.56</v>
      </c>
      <c r="J4048" s="2" t="s">
        <v>613</v>
      </c>
      <c r="K4048" s="2" t="str">
        <f t="array" ref="K4048">_xlfn.XLOOKUP(J4048,Delivery_Partners!A:A,Delivery_Partners!B:B)</f>
        <v>Delivery Partner 121</v>
      </c>
      <c r="L4048" s="3">
        <v>2</v>
      </c>
      <c r="M4048" s="2" t="s">
        <v>23</v>
      </c>
      <c r="N4048" s="2" t="s">
        <v>55</v>
      </c>
      <c r="O4048" s="3">
        <v>21</v>
      </c>
      <c r="P4048" s="13">
        <f t="shared" si="858"/>
        <v>527.12</v>
      </c>
      <c r="Q4048" s="13" t="str">
        <f t="shared" si="859"/>
        <v>Fast</v>
      </c>
      <c r="S4048" s="21"/>
    </row>
    <row r="4049" hidden="1" customHeight="1" spans="1:19">
      <c r="A4049" s="2" t="s">
        <v>5978</v>
      </c>
      <c r="B4049" s="28">
        <v>45875</v>
      </c>
      <c r="C4049" s="2" t="s">
        <v>206</v>
      </c>
      <c r="D4049" s="2" t="str">
        <f t="array" ref="D4049">_xlfn.XLOOKUP(C4049,Customers!A:A,Customers!B:B)</f>
        <v>Customer 0892</v>
      </c>
      <c r="E4049" s="2" t="s">
        <v>98</v>
      </c>
      <c r="F4049" s="2" t="str">
        <f t="array" ref="F4049">_xlfn.XLOOKUP(E4049,Restaurants!A:A,Restaurants!B:B)</f>
        <v>Restaurant 012</v>
      </c>
      <c r="G4049" s="2" t="s">
        <v>1259</v>
      </c>
      <c r="H4049" s="2" t="str">
        <f t="array" ref="H4049">_xlfn.XLOOKUP(G4049,Food_Menu!A:A,Food_Menu!B:B)</f>
        <v>Food Item 0099</v>
      </c>
      <c r="I4049" s="2"/>
      <c r="J4049" s="2" t="s">
        <v>286</v>
      </c>
      <c r="K4049" s="2" t="str">
        <f t="array" ref="K4049">_xlfn.XLOOKUP(J4049,Delivery_Partners!A:A,Delivery_Partners!B:B)</f>
        <v>Delivery Partner 160</v>
      </c>
      <c r="L4049" s="3">
        <v>1</v>
      </c>
      <c r="M4049" s="2" t="s">
        <v>101</v>
      </c>
      <c r="N4049" s="2" t="s">
        <v>74</v>
      </c>
      <c r="O4049" s="2"/>
    </row>
    <row r="4050" customHeight="1" spans="1:19">
      <c r="A4050" s="2" t="s">
        <v>5979</v>
      </c>
      <c r="B4050" s="29" t="s">
        <v>2755</v>
      </c>
      <c r="C4050" s="2" t="s">
        <v>781</v>
      </c>
      <c r="D4050" s="2" t="str">
        <f t="array" ref="D4050">_xlfn.XLOOKUP(C4050,Customers!A:A,Customers!B:B)</f>
        <v>Customer 0278</v>
      </c>
      <c r="E4050" s="2" t="s">
        <v>465</v>
      </c>
      <c r="F4050" s="2" t="str">
        <f t="array" ref="F4050">_xlfn.XLOOKUP(E4050,Restaurants!A:A,Restaurants!B:B)</f>
        <v>Restaurant 010</v>
      </c>
      <c r="G4050" s="2" t="s">
        <v>579</v>
      </c>
      <c r="H4050" s="2" t="str">
        <f t="array" ref="H4050">_xlfn.XLOOKUP(G4050,Food_Menu!A:A,Food_Menu!B:B)</f>
        <v>Food Item 0200</v>
      </c>
      <c r="I4050" s="2">
        <f t="array" ref="I4050">_xlfn.XLOOKUP(G4050,Food_Menu!A:A,Food_Menu!D:D)</f>
        <v>511.44</v>
      </c>
      <c r="J4050" s="2" t="s">
        <v>139</v>
      </c>
      <c r="K4050" s="2" t="str">
        <f t="array" ref="K4050">_xlfn.XLOOKUP(J4050,Delivery_Partners!A:A,Delivery_Partners!B:B)</f>
        <v>Delivery Partner 109</v>
      </c>
      <c r="L4050" s="3">
        <v>1</v>
      </c>
      <c r="M4050" s="2" t="s">
        <v>23</v>
      </c>
      <c r="N4050" s="2" t="s">
        <v>24</v>
      </c>
      <c r="O4050" s="3">
        <v>43</v>
      </c>
      <c r="P4050" s="13">
        <f>I4050*L4050</f>
        <v>511.44</v>
      </c>
      <c r="Q4050" s="13" t="str">
        <f>IF(O4050="","Not Delivered",IF(O4050&lt;=30,"Fast",IF(O4050&lt;=60,"Normal","Slow")))</f>
        <v>Normal</v>
      </c>
      <c r="S4050" s="21"/>
    </row>
    <row r="4051" hidden="1" customHeight="1" spans="1:19">
      <c r="A4051" s="2" t="s">
        <v>5980</v>
      </c>
      <c r="B4051" s="28">
        <v>45934</v>
      </c>
      <c r="C4051" s="2" t="s">
        <v>3538</v>
      </c>
      <c r="D4051" s="2" t="str">
        <f t="array" ref="D4051">_xlfn.XLOOKUP(C4051,Customers!A:A,Customers!B:B)</f>
        <v>Customer 0566</v>
      </c>
      <c r="E4051" s="2" t="s">
        <v>1292</v>
      </c>
      <c r="F4051" s="2" t="str">
        <f t="array" ref="F4051">_xlfn.XLOOKUP(E4051,Restaurants!A:A,Restaurants!B:B)</f>
        <v>Restaurant 112</v>
      </c>
      <c r="G4051" s="2" t="s">
        <v>163</v>
      </c>
      <c r="H4051" s="2" t="str">
        <f t="array" ref="H4051">_xlfn.XLOOKUP(G4051,Food_Menu!A:A,Food_Menu!B:B)</f>
        <v>Food Item 0071</v>
      </c>
      <c r="I4051" s="2"/>
      <c r="J4051" s="2" t="s">
        <v>1698</v>
      </c>
      <c r="K4051" s="2" t="str">
        <f t="array" ref="K4051">_xlfn.XLOOKUP(J4051,Delivery_Partners!A:A,Delivery_Partners!B:B)</f>
        <v>Delivery Partner 158</v>
      </c>
      <c r="L4051" s="3">
        <v>1</v>
      </c>
      <c r="M4051" s="2" t="s">
        <v>101</v>
      </c>
      <c r="N4051" s="2" t="s">
        <v>24</v>
      </c>
      <c r="O4051" s="2"/>
    </row>
    <row r="4052" customHeight="1" spans="1:19">
      <c r="A4052" s="2" t="s">
        <v>5981</v>
      </c>
      <c r="B4052" s="29" t="s">
        <v>1137</v>
      </c>
      <c r="C4052" s="2" t="s">
        <v>5011</v>
      </c>
      <c r="D4052" s="2" t="str">
        <f t="array" ref="D4052">_xlfn.XLOOKUP(C4052,Customers!A:A,Customers!B:B)</f>
        <v>Customer 0653</v>
      </c>
      <c r="E4052" s="2" t="s">
        <v>366</v>
      </c>
      <c r="F4052" s="2" t="str">
        <f t="array" ref="F4052">_xlfn.XLOOKUP(E4052,Restaurants!A:A,Restaurants!B:B)</f>
        <v>Restaurant 073</v>
      </c>
      <c r="G4052" s="2" t="s">
        <v>400</v>
      </c>
      <c r="H4052" s="2" t="str">
        <f t="array" ref="H4052">_xlfn.XLOOKUP(G4052,Food_Menu!A:A,Food_Menu!B:B)</f>
        <v>Food Item 0090</v>
      </c>
      <c r="I4052" s="2">
        <f t="array" ref="I4052">_xlfn.XLOOKUP(G4052,Food_Menu!A:A,Food_Menu!D:D)</f>
        <v>629.64</v>
      </c>
      <c r="J4052" s="2" t="s">
        <v>938</v>
      </c>
      <c r="K4052" s="2" t="str">
        <f t="array" ref="K4052">_xlfn.XLOOKUP(J4052,Delivery_Partners!A:A,Delivery_Partners!B:B)</f>
        <v>Delivery Partner 139</v>
      </c>
      <c r="L4052" s="3">
        <v>2</v>
      </c>
      <c r="M4052" s="2" t="s">
        <v>23</v>
      </c>
      <c r="N4052" s="2" t="s">
        <v>24</v>
      </c>
      <c r="O4052" s="3">
        <v>30</v>
      </c>
      <c r="P4052" s="13">
        <f t="shared" ref="P4052:P4059" si="860">I4052*L4052</f>
        <v>1259.28</v>
      </c>
      <c r="Q4052" s="13" t="str">
        <f t="shared" ref="Q4052:Q4059" si="861">IF(O4052="","Not Delivered",IF(O4052&lt;=30,"Fast",IF(O4052&lt;=60,"Normal","Slow")))</f>
        <v>Fast</v>
      </c>
      <c r="S4052" s="21"/>
    </row>
    <row r="4053" customHeight="1" spans="1:19">
      <c r="A4053" s="2" t="s">
        <v>5982</v>
      </c>
      <c r="B4053" s="28">
        <v>45695</v>
      </c>
      <c r="C4053" s="2" t="s">
        <v>965</v>
      </c>
      <c r="D4053" s="2" t="str">
        <f t="array" ref="D4053">_xlfn.XLOOKUP(C4053,Customers!A:A,Customers!B:B)</f>
        <v>Customer 0817</v>
      </c>
      <c r="E4053" s="2" t="s">
        <v>265</v>
      </c>
      <c r="F4053" s="2" t="str">
        <f t="array" ref="F4053">_xlfn.XLOOKUP(E4053,Restaurants!A:A,Restaurants!B:B)</f>
        <v>Restaurant 094</v>
      </c>
      <c r="G4053" s="2" t="s">
        <v>2284</v>
      </c>
      <c r="H4053" s="2" t="str">
        <f t="array" ref="H4053">_xlfn.XLOOKUP(G4053,Food_Menu!A:A,Food_Menu!B:B)</f>
        <v>Food Item 0001</v>
      </c>
      <c r="I4053" s="2">
        <f t="array" ref="I4053">_xlfn.XLOOKUP(G4053,Food_Menu!A:A,Food_Menu!D:D)</f>
        <v>107.77</v>
      </c>
      <c r="J4053" s="2" t="s">
        <v>256</v>
      </c>
      <c r="K4053" s="2" t="str">
        <f t="array" ref="K4053">_xlfn.XLOOKUP(J4053,Delivery_Partners!A:A,Delivery_Partners!B:B)</f>
        <v>Delivery Partner 057</v>
      </c>
      <c r="L4053" s="3">
        <v>3</v>
      </c>
      <c r="M4053" s="2" t="s">
        <v>23</v>
      </c>
      <c r="N4053" s="2" t="s">
        <v>55</v>
      </c>
      <c r="O4053" s="3">
        <v>42</v>
      </c>
      <c r="P4053" s="13">
        <f t="shared" si="860"/>
        <v>323.31</v>
      </c>
      <c r="Q4053" s="13" t="str">
        <f t="shared" si="861"/>
        <v>Normal</v>
      </c>
      <c r="S4053" s="21"/>
    </row>
    <row r="4054" customHeight="1" spans="1:19">
      <c r="A4054" s="2" t="s">
        <v>5983</v>
      </c>
      <c r="B4054" s="28">
        <v>45874</v>
      </c>
      <c r="C4054" s="2" t="s">
        <v>3915</v>
      </c>
      <c r="D4054" s="2" t="str">
        <f t="array" ref="D4054">_xlfn.XLOOKUP(C4054,Customers!A:A,Customers!B:B)</f>
        <v>Customer 0908</v>
      </c>
      <c r="E4054" s="2" t="s">
        <v>578</v>
      </c>
      <c r="F4054" s="2" t="str">
        <f t="array" ref="F4054">_xlfn.XLOOKUP(E4054,Restaurants!A:A,Restaurants!B:B)</f>
        <v>Restaurant 063</v>
      </c>
      <c r="G4054" s="2" t="s">
        <v>447</v>
      </c>
      <c r="H4054" s="2" t="str">
        <f t="array" ref="H4054">_xlfn.XLOOKUP(G4054,Food_Menu!A:A,Food_Menu!B:B)</f>
        <v>Food Item 0091</v>
      </c>
      <c r="I4054" s="2">
        <f t="array" ref="I4054">_xlfn.XLOOKUP(G4054,Food_Menu!A:A,Food_Menu!D:D)</f>
        <v>434.43</v>
      </c>
      <c r="J4054" s="2" t="s">
        <v>1080</v>
      </c>
      <c r="K4054" s="2" t="str">
        <f t="array" ref="K4054">_xlfn.XLOOKUP(J4054,Delivery_Partners!A:A,Delivery_Partners!B:B)</f>
        <v>Delivery Partner 133</v>
      </c>
      <c r="L4054" s="3">
        <v>2</v>
      </c>
      <c r="M4054" s="2" t="s">
        <v>23</v>
      </c>
      <c r="N4054" s="2" t="s">
        <v>42</v>
      </c>
      <c r="O4054" s="3">
        <v>37</v>
      </c>
      <c r="P4054" s="13">
        <f t="shared" si="860"/>
        <v>868.86</v>
      </c>
      <c r="Q4054" s="13" t="str">
        <f t="shared" si="861"/>
        <v>Normal</v>
      </c>
      <c r="S4054" s="21"/>
    </row>
    <row r="4055" customHeight="1" spans="1:19">
      <c r="A4055" s="2" t="s">
        <v>5984</v>
      </c>
      <c r="B4055" s="29" t="s">
        <v>1042</v>
      </c>
      <c r="C4055" s="2" t="s">
        <v>2969</v>
      </c>
      <c r="D4055" s="2" t="str">
        <f t="array" ref="D4055">_xlfn.XLOOKUP(C4055,Customers!A:A,Customers!B:B)</f>
        <v>Customer 0583</v>
      </c>
      <c r="E4055" s="2" t="s">
        <v>93</v>
      </c>
      <c r="F4055" s="2" t="str">
        <f t="array" ref="F4055">_xlfn.XLOOKUP(E4055,Restaurants!A:A,Restaurants!B:B)</f>
        <v>Restaurant 018</v>
      </c>
      <c r="G4055" s="2" t="s">
        <v>240</v>
      </c>
      <c r="H4055" s="2" t="str">
        <f t="array" ref="H4055">_xlfn.XLOOKUP(G4055,Food_Menu!A:A,Food_Menu!B:B)</f>
        <v>Food Item 0005</v>
      </c>
      <c r="I4055" s="2">
        <f t="array" ref="I4055">_xlfn.XLOOKUP(G4055,Food_Menu!A:A,Food_Menu!D:D)</f>
        <v>481.92</v>
      </c>
      <c r="J4055" s="2" t="s">
        <v>613</v>
      </c>
      <c r="K4055" s="2" t="str">
        <f t="array" ref="K4055">_xlfn.XLOOKUP(J4055,Delivery_Partners!A:A,Delivery_Partners!B:B)</f>
        <v>Delivery Partner 121</v>
      </c>
      <c r="L4055" s="3">
        <v>2</v>
      </c>
      <c r="M4055" s="2" t="s">
        <v>23</v>
      </c>
      <c r="N4055" s="2" t="s">
        <v>74</v>
      </c>
      <c r="O4055" s="3">
        <v>49</v>
      </c>
      <c r="P4055" s="13">
        <f t="shared" si="860"/>
        <v>963.84</v>
      </c>
      <c r="Q4055" s="13" t="str">
        <f t="shared" si="861"/>
        <v>Normal</v>
      </c>
      <c r="S4055" s="21"/>
    </row>
    <row r="4056" customHeight="1" spans="1:19">
      <c r="A4056" s="2" t="s">
        <v>5985</v>
      </c>
      <c r="B4056" s="28">
        <v>45722</v>
      </c>
      <c r="C4056" s="2" t="s">
        <v>1015</v>
      </c>
      <c r="D4056" s="2" t="str">
        <f t="array" ref="D4056">_xlfn.XLOOKUP(C4056,Customers!A:A,Customers!B:B)</f>
        <v>Customer 0379</v>
      </c>
      <c r="E4056" s="2" t="s">
        <v>578</v>
      </c>
      <c r="F4056" s="2" t="str">
        <f t="array" ref="F4056">_xlfn.XLOOKUP(E4056,Restaurants!A:A,Restaurants!B:B)</f>
        <v>Restaurant 063</v>
      </c>
      <c r="G4056" s="2" t="s">
        <v>1177</v>
      </c>
      <c r="H4056" s="2" t="str">
        <f t="array" ref="H4056">_xlfn.XLOOKUP(G4056,Food_Menu!A:A,Food_Menu!B:B)</f>
        <v>Food Item 0217</v>
      </c>
      <c r="I4056" s="2">
        <f t="array" ref="I4056">_xlfn.XLOOKUP(G4056,Food_Menu!A:A,Food_Menu!D:D)</f>
        <v>222.6</v>
      </c>
      <c r="J4056" s="2" t="s">
        <v>95</v>
      </c>
      <c r="K4056" s="2" t="str">
        <f t="array" ref="K4056">_xlfn.XLOOKUP(J4056,Delivery_Partners!A:A,Delivery_Partners!B:B)</f>
        <v>Delivery Partner 170</v>
      </c>
      <c r="L4056" s="3">
        <v>1</v>
      </c>
      <c r="M4056" s="2" t="s">
        <v>23</v>
      </c>
      <c r="N4056" s="2" t="s">
        <v>24</v>
      </c>
      <c r="O4056" s="3">
        <v>33</v>
      </c>
      <c r="P4056" s="13">
        <f t="shared" si="860"/>
        <v>222.6</v>
      </c>
      <c r="Q4056" s="13" t="str">
        <f t="shared" si="861"/>
        <v>Normal</v>
      </c>
      <c r="S4056" s="21"/>
    </row>
    <row r="4057" customHeight="1" spans="1:19">
      <c r="A4057" s="2" t="s">
        <v>5986</v>
      </c>
      <c r="B4057" s="28">
        <v>45973</v>
      </c>
      <c r="C4057" s="2" t="s">
        <v>2297</v>
      </c>
      <c r="D4057" s="2" t="str">
        <f t="array" ref="D4057">_xlfn.XLOOKUP(C4057,Customers!A:A,Customers!B:B)</f>
        <v>Customer 0792</v>
      </c>
      <c r="E4057" s="2" t="s">
        <v>698</v>
      </c>
      <c r="F4057" s="2" t="str">
        <f t="array" ref="F4057">_xlfn.XLOOKUP(E4057,Restaurants!A:A,Restaurants!B:B)</f>
        <v>Restaurant 116</v>
      </c>
      <c r="G4057" s="2" t="s">
        <v>1475</v>
      </c>
      <c r="H4057" s="2" t="str">
        <f t="array" ref="H4057">_xlfn.XLOOKUP(G4057,Food_Menu!A:A,Food_Menu!B:B)</f>
        <v>Food Item 0053</v>
      </c>
      <c r="I4057" s="2">
        <f t="array" ref="I4057">_xlfn.XLOOKUP(G4057,Food_Menu!A:A,Food_Menu!D:D)</f>
        <v>308.97</v>
      </c>
      <c r="J4057" s="2" t="s">
        <v>1120</v>
      </c>
      <c r="K4057" s="2" t="str">
        <f t="array" ref="K4057">_xlfn.XLOOKUP(J4057,Delivery_Partners!A:A,Delivery_Partners!B:B)</f>
        <v>Delivery Partner 061</v>
      </c>
      <c r="L4057" s="3">
        <v>2</v>
      </c>
      <c r="M4057" s="2" t="s">
        <v>23</v>
      </c>
      <c r="N4057" s="2" t="s">
        <v>24</v>
      </c>
      <c r="O4057" s="3">
        <v>25</v>
      </c>
      <c r="P4057" s="13">
        <f t="shared" si="860"/>
        <v>617.94</v>
      </c>
      <c r="Q4057" s="13" t="str">
        <f t="shared" si="861"/>
        <v>Fast</v>
      </c>
      <c r="S4057" s="21"/>
    </row>
    <row r="4058" customHeight="1" spans="1:19">
      <c r="A4058" s="2" t="s">
        <v>5987</v>
      </c>
      <c r="B4058" s="28">
        <v>45840</v>
      </c>
      <c r="C4058" s="2" t="s">
        <v>3884</v>
      </c>
      <c r="D4058" s="2" t="str">
        <f t="array" ref="D4058">_xlfn.XLOOKUP(C4058,Customers!A:A,Customers!B:B)</f>
        <v>Customer 0151</v>
      </c>
      <c r="E4058" s="2" t="s">
        <v>871</v>
      </c>
      <c r="F4058" s="2" t="str">
        <f t="array" ref="F4058">_xlfn.XLOOKUP(E4058,Restaurants!A:A,Restaurants!B:B)</f>
        <v>Restaurant 015</v>
      </c>
      <c r="G4058" s="2" t="s">
        <v>1135</v>
      </c>
      <c r="H4058" s="2" t="str">
        <f t="array" ref="H4058">_xlfn.XLOOKUP(G4058,Food_Menu!A:A,Food_Menu!B:B)</f>
        <v>Food Item 0179</v>
      </c>
      <c r="I4058" s="2">
        <f t="array" ref="I4058">_xlfn.XLOOKUP(G4058,Food_Menu!A:A,Food_Menu!D:D)</f>
        <v>330.25</v>
      </c>
      <c r="J4058" s="2" t="s">
        <v>958</v>
      </c>
      <c r="K4058" s="2" t="str">
        <f t="array" ref="K4058">_xlfn.XLOOKUP(J4058,Delivery_Partners!A:A,Delivery_Partners!B:B)</f>
        <v>Delivery Partner 030</v>
      </c>
      <c r="L4058" s="3">
        <v>1</v>
      </c>
      <c r="M4058" s="2" t="s">
        <v>23</v>
      </c>
      <c r="N4058" s="2" t="s">
        <v>24</v>
      </c>
      <c r="O4058" s="3">
        <v>48</v>
      </c>
      <c r="P4058" s="13">
        <f t="shared" si="860"/>
        <v>330.25</v>
      </c>
      <c r="Q4058" s="13" t="str">
        <f t="shared" si="861"/>
        <v>Normal</v>
      </c>
      <c r="S4058" s="21"/>
    </row>
    <row r="4059" customHeight="1" spans="1:19">
      <c r="A4059" s="2" t="s">
        <v>5988</v>
      </c>
      <c r="B4059" s="28">
        <v>45784</v>
      </c>
      <c r="C4059" s="2" t="s">
        <v>1524</v>
      </c>
      <c r="D4059" s="2" t="str">
        <f t="array" ref="D4059">_xlfn.XLOOKUP(C4059,Customers!A:A,Customers!B:B)</f>
        <v>Customer 0809</v>
      </c>
      <c r="E4059" s="2" t="s">
        <v>1031</v>
      </c>
      <c r="F4059" s="2" t="str">
        <f t="array" ref="F4059">_xlfn.XLOOKUP(E4059,Restaurants!A:A,Restaurants!B:B)</f>
        <v>Restaurant 016</v>
      </c>
      <c r="G4059" s="2" t="s">
        <v>1285</v>
      </c>
      <c r="H4059" s="2" t="str">
        <f t="array" ref="H4059">_xlfn.XLOOKUP(G4059,Food_Menu!A:A,Food_Menu!B:B)</f>
        <v>Food Item 0026</v>
      </c>
      <c r="I4059" s="2">
        <f t="array" ref="I4059">_xlfn.XLOOKUP(G4059,Food_Menu!A:A,Food_Menu!D:D)</f>
        <v>535.49</v>
      </c>
      <c r="J4059" s="2" t="s">
        <v>877</v>
      </c>
      <c r="K4059" s="2" t="str">
        <f t="array" ref="K4059">_xlfn.XLOOKUP(J4059,Delivery_Partners!A:A,Delivery_Partners!B:B)</f>
        <v>Delivery Partner 123</v>
      </c>
      <c r="L4059" s="3">
        <v>1</v>
      </c>
      <c r="M4059" s="2" t="s">
        <v>23</v>
      </c>
      <c r="N4059" s="2" t="s">
        <v>55</v>
      </c>
      <c r="O4059" s="3">
        <v>31</v>
      </c>
      <c r="P4059" s="13">
        <f t="shared" si="860"/>
        <v>535.49</v>
      </c>
      <c r="Q4059" s="13" t="str">
        <f t="shared" si="861"/>
        <v>Normal</v>
      </c>
      <c r="S4059" s="21"/>
    </row>
    <row r="4060" hidden="1" customHeight="1" spans="1:19">
      <c r="A4060" s="2" t="s">
        <v>5989</v>
      </c>
      <c r="B4060" s="28">
        <v>45668</v>
      </c>
      <c r="C4060" s="2" t="s">
        <v>2388</v>
      </c>
      <c r="D4060" s="2" t="str">
        <f t="array" ref="D4060">_xlfn.XLOOKUP(C4060,Customers!A:A,Customers!B:B)</f>
        <v>Customer 1076</v>
      </c>
      <c r="E4060" s="2" t="s">
        <v>1060</v>
      </c>
      <c r="F4060" s="2" t="str">
        <f t="array" ref="F4060">_xlfn.XLOOKUP(E4060,Restaurants!A:A,Restaurants!B:B)</f>
        <v>Restaurant 042</v>
      </c>
      <c r="G4060" s="2" t="s">
        <v>261</v>
      </c>
      <c r="H4060" s="2" t="str">
        <f t="array" ref="H4060">_xlfn.XLOOKUP(G4060,Food_Menu!A:A,Food_Menu!B:B)</f>
        <v>Food Item 0061</v>
      </c>
      <c r="I4060" s="2"/>
      <c r="J4060" s="2" t="s">
        <v>91</v>
      </c>
      <c r="K4060" s="2" t="str">
        <f t="array" ref="K4060">_xlfn.XLOOKUP(J4060,Delivery_Partners!A:A,Delivery_Partners!B:B)</f>
        <v>Delivery Partner 114</v>
      </c>
      <c r="L4060" s="3">
        <v>2</v>
      </c>
      <c r="M4060" s="2" t="s">
        <v>189</v>
      </c>
      <c r="N4060" s="2" t="s">
        <v>55</v>
      </c>
      <c r="O4060" s="2"/>
    </row>
    <row r="4061" customHeight="1" spans="1:19">
      <c r="A4061" s="2" t="s">
        <v>5990</v>
      </c>
      <c r="B4061" s="29" t="s">
        <v>516</v>
      </c>
      <c r="C4061" s="2" t="s">
        <v>3911</v>
      </c>
      <c r="D4061" s="2" t="str">
        <f t="array" ref="D4061">_xlfn.XLOOKUP(C4061,Customers!A:A,Customers!B:B)</f>
        <v>Customer 0852</v>
      </c>
      <c r="E4061" s="2" t="s">
        <v>1224</v>
      </c>
      <c r="F4061" s="2" t="str">
        <f t="array" ref="F4061">_xlfn.XLOOKUP(E4061,Restaurants!A:A,Restaurants!B:B)</f>
        <v>Restaurant 055</v>
      </c>
      <c r="G4061" s="2" t="s">
        <v>728</v>
      </c>
      <c r="H4061" s="2" t="str">
        <f t="array" ref="H4061">_xlfn.XLOOKUP(G4061,Food_Menu!A:A,Food_Menu!B:B)</f>
        <v>Food Item 0027</v>
      </c>
      <c r="I4061" s="2">
        <f t="array" ref="I4061">_xlfn.XLOOKUP(G4061,Food_Menu!A:A,Food_Menu!D:D)</f>
        <v>364.02</v>
      </c>
      <c r="J4061" s="2" t="s">
        <v>378</v>
      </c>
      <c r="K4061" s="2" t="str">
        <f t="array" ref="K4061">_xlfn.XLOOKUP(J4061,Delivery_Partners!A:A,Delivery_Partners!B:B)</f>
        <v>Delivery Partner 111</v>
      </c>
      <c r="L4061" s="3">
        <v>1</v>
      </c>
      <c r="M4061" s="2" t="s">
        <v>23</v>
      </c>
      <c r="N4061" s="2" t="s">
        <v>55</v>
      </c>
      <c r="O4061" s="3">
        <v>46</v>
      </c>
      <c r="P4061" s="13">
        <f t="shared" ref="P4061:P4079" si="862">I4061*L4061</f>
        <v>364.02</v>
      </c>
      <c r="Q4061" s="13" t="str">
        <f t="shared" ref="Q4061:Q4079" si="863">IF(O4061="","Not Delivered",IF(O4061&lt;=30,"Fast",IF(O4061&lt;=60,"Normal","Slow")))</f>
        <v>Normal</v>
      </c>
      <c r="S4061" s="21"/>
    </row>
    <row r="4062" customHeight="1" spans="1:19">
      <c r="A4062" s="2" t="s">
        <v>5991</v>
      </c>
      <c r="B4062" s="29" t="s">
        <v>2067</v>
      </c>
      <c r="C4062" s="2" t="s">
        <v>956</v>
      </c>
      <c r="D4062" s="2" t="str">
        <f t="array" ref="D4062">_xlfn.XLOOKUP(C4062,Customers!A:A,Customers!B:B)</f>
        <v>Customer 0521</v>
      </c>
      <c r="E4062" s="2" t="s">
        <v>750</v>
      </c>
      <c r="F4062" s="2" t="str">
        <f t="array" ref="F4062">_xlfn.XLOOKUP(E4062,Restaurants!A:A,Restaurants!B:B)</f>
        <v>Restaurant 076</v>
      </c>
      <c r="G4062" s="2" t="s">
        <v>188</v>
      </c>
      <c r="H4062" s="2" t="str">
        <f t="array" ref="H4062">_xlfn.XLOOKUP(G4062,Food_Menu!A:A,Food_Menu!B:B)</f>
        <v>Food Item 0082</v>
      </c>
      <c r="I4062" s="2">
        <f t="array" ref="I4062">_xlfn.XLOOKUP(G4062,Food_Menu!A:A,Food_Menu!D:D)</f>
        <v>266.68</v>
      </c>
      <c r="J4062" s="2" t="s">
        <v>127</v>
      </c>
      <c r="K4062" s="2" t="str">
        <f t="array" ref="K4062">_xlfn.XLOOKUP(J4062,Delivery_Partners!A:A,Delivery_Partners!B:B)</f>
        <v>Delivery Partner 134</v>
      </c>
      <c r="L4062" s="3">
        <v>3</v>
      </c>
      <c r="M4062" s="2" t="s">
        <v>23</v>
      </c>
      <c r="N4062" s="2" t="s">
        <v>24</v>
      </c>
      <c r="O4062" s="3">
        <v>52</v>
      </c>
      <c r="P4062" s="13">
        <f t="shared" si="862"/>
        <v>800.04</v>
      </c>
      <c r="Q4062" s="13" t="str">
        <f t="shared" si="863"/>
        <v>Normal</v>
      </c>
      <c r="S4062" s="21"/>
    </row>
    <row r="4063" customHeight="1" spans="1:19">
      <c r="A4063" s="2" t="s">
        <v>5992</v>
      </c>
      <c r="B4063" s="28">
        <v>45874</v>
      </c>
      <c r="C4063" s="2" t="s">
        <v>2363</v>
      </c>
      <c r="D4063" s="2" t="str">
        <f t="array" ref="D4063">_xlfn.XLOOKUP(C4063,Customers!A:A,Customers!B:B)</f>
        <v>Customer 0988</v>
      </c>
      <c r="E4063" s="2" t="s">
        <v>950</v>
      </c>
      <c r="F4063" s="2" t="str">
        <f t="array" ref="F4063">_xlfn.XLOOKUP(E4063,Restaurants!A:A,Restaurants!B:B)</f>
        <v>Restaurant 020</v>
      </c>
      <c r="G4063" s="2" t="s">
        <v>2199</v>
      </c>
      <c r="H4063" s="2" t="str">
        <f t="array" ref="H4063">_xlfn.XLOOKUP(G4063,Food_Menu!A:A,Food_Menu!B:B)</f>
        <v>Food Item 0133</v>
      </c>
      <c r="I4063" s="2">
        <f t="array" ref="I4063">_xlfn.XLOOKUP(G4063,Food_Menu!A:A,Food_Menu!D:D)</f>
        <v>587.31</v>
      </c>
      <c r="J4063" s="2" t="s">
        <v>100</v>
      </c>
      <c r="K4063" s="2" t="str">
        <f t="array" ref="K4063">_xlfn.XLOOKUP(J4063,Delivery_Partners!A:A,Delivery_Partners!B:B)</f>
        <v>Delivery Partner 092</v>
      </c>
      <c r="L4063" s="3">
        <v>1</v>
      </c>
      <c r="M4063" s="2" t="s">
        <v>23</v>
      </c>
      <c r="N4063" s="2" t="s">
        <v>24</v>
      </c>
      <c r="O4063" s="3">
        <v>37</v>
      </c>
      <c r="P4063" s="13">
        <f t="shared" si="862"/>
        <v>587.31</v>
      </c>
      <c r="Q4063" s="13" t="str">
        <f t="shared" si="863"/>
        <v>Normal</v>
      </c>
      <c r="S4063" s="21"/>
    </row>
    <row r="4064" customHeight="1" spans="1:19">
      <c r="A4064" s="2" t="s">
        <v>5993</v>
      </c>
      <c r="B4064" s="29" t="s">
        <v>1720</v>
      </c>
      <c r="C4064" s="2" t="s">
        <v>2853</v>
      </c>
      <c r="D4064" s="2" t="str">
        <f t="array" ref="D4064">_xlfn.XLOOKUP(C4064,Customers!A:A,Customers!B:B)</f>
        <v>Customer 0639</v>
      </c>
      <c r="E4064" s="2" t="s">
        <v>298</v>
      </c>
      <c r="F4064" s="2" t="str">
        <f t="array" ref="F4064">_xlfn.XLOOKUP(E4064,Restaurants!A:A,Restaurants!B:B)</f>
        <v>Restaurant 113</v>
      </c>
      <c r="G4064" s="2" t="s">
        <v>294</v>
      </c>
      <c r="H4064" s="2" t="str">
        <f t="array" ref="H4064">_xlfn.XLOOKUP(G4064,Food_Menu!A:A,Food_Menu!B:B)</f>
        <v>Food Item 0093</v>
      </c>
      <c r="I4064" s="2">
        <f t="array" ref="I4064">_xlfn.XLOOKUP(G4064,Food_Menu!A:A,Food_Menu!D:D)</f>
        <v>337.02</v>
      </c>
      <c r="J4064" s="2" t="s">
        <v>470</v>
      </c>
      <c r="K4064" s="2" t="str">
        <f t="array" ref="K4064">_xlfn.XLOOKUP(J4064,Delivery_Partners!A:A,Delivery_Partners!B:B)</f>
        <v>Delivery Partner 006</v>
      </c>
      <c r="L4064" s="3">
        <v>2</v>
      </c>
      <c r="M4064" s="2" t="s">
        <v>23</v>
      </c>
      <c r="N4064" s="2" t="s">
        <v>24</v>
      </c>
      <c r="O4064" s="3">
        <v>23</v>
      </c>
      <c r="P4064" s="13">
        <f t="shared" si="862"/>
        <v>674.04</v>
      </c>
      <c r="Q4064" s="13" t="str">
        <f t="shared" si="863"/>
        <v>Fast</v>
      </c>
      <c r="S4064" s="21"/>
    </row>
    <row r="4065" customHeight="1" spans="1:19">
      <c r="A4065" s="2" t="s">
        <v>5994</v>
      </c>
      <c r="B4065" s="29" t="s">
        <v>1380</v>
      </c>
      <c r="C4065" s="2" t="s">
        <v>609</v>
      </c>
      <c r="D4065" s="2" t="str">
        <f t="array" ref="D4065">_xlfn.XLOOKUP(C4065,Customers!A:A,Customers!B:B)</f>
        <v>Customer 0649</v>
      </c>
      <c r="E4065" s="2" t="s">
        <v>60</v>
      </c>
      <c r="F4065" s="2" t="str">
        <f t="array" ref="F4065">_xlfn.XLOOKUP(E4065,Restaurants!A:A,Restaurants!B:B)</f>
        <v>Restaurant 019</v>
      </c>
      <c r="G4065" s="2" t="s">
        <v>40</v>
      </c>
      <c r="H4065" s="2" t="str">
        <f t="array" ref="H4065">_xlfn.XLOOKUP(G4065,Food_Menu!A:A,Food_Menu!B:B)</f>
        <v>Food Item 0134</v>
      </c>
      <c r="I4065" s="2">
        <f t="array" ref="I4065">_xlfn.XLOOKUP(G4065,Food_Menu!A:A,Food_Menu!D:D)</f>
        <v>467.29</v>
      </c>
      <c r="J4065" s="2" t="s">
        <v>862</v>
      </c>
      <c r="K4065" s="2" t="str">
        <f t="array" ref="K4065">_xlfn.XLOOKUP(J4065,Delivery_Partners!A:A,Delivery_Partners!B:B)</f>
        <v>Delivery Partner 159</v>
      </c>
      <c r="L4065" s="3">
        <v>1</v>
      </c>
      <c r="M4065" s="2" t="s">
        <v>23</v>
      </c>
      <c r="N4065" s="2" t="s">
        <v>55</v>
      </c>
      <c r="O4065" s="3">
        <v>53</v>
      </c>
      <c r="P4065" s="13">
        <f t="shared" si="862"/>
        <v>467.29</v>
      </c>
      <c r="Q4065" s="13" t="str">
        <f t="shared" si="863"/>
        <v>Normal</v>
      </c>
      <c r="S4065" s="21"/>
    </row>
    <row r="4066" customHeight="1" spans="1:19">
      <c r="A4066" s="2" t="s">
        <v>5995</v>
      </c>
      <c r="B4066" s="28">
        <v>45700</v>
      </c>
      <c r="C4066" s="2" t="s">
        <v>5805</v>
      </c>
      <c r="D4066" s="2" t="str">
        <f t="array" ref="D4066">_xlfn.XLOOKUP(C4066,Customers!A:A,Customers!B:B)</f>
        <v>Customer 1023</v>
      </c>
      <c r="E4066" s="2" t="s">
        <v>702</v>
      </c>
      <c r="F4066" s="2" t="str">
        <f t="array" ref="F4066">_xlfn.XLOOKUP(E4066,Restaurants!A:A,Restaurants!B:B)</f>
        <v>Restaurant 025</v>
      </c>
      <c r="G4066" s="2" t="s">
        <v>823</v>
      </c>
      <c r="H4066" s="2" t="str">
        <f t="array" ref="H4066">_xlfn.XLOOKUP(G4066,Food_Menu!A:A,Food_Menu!B:B)</f>
        <v>Food Item 0178</v>
      </c>
      <c r="I4066" s="2">
        <f t="array" ref="I4066">_xlfn.XLOOKUP(G4066,Food_Menu!A:A,Food_Menu!D:D)</f>
        <v>461.95</v>
      </c>
      <c r="J4066" s="2" t="s">
        <v>2409</v>
      </c>
      <c r="K4066" s="2" t="str">
        <f t="array" ref="K4066">_xlfn.XLOOKUP(J4066,Delivery_Partners!A:A,Delivery_Partners!B:B)</f>
        <v>Delivery Partner 050</v>
      </c>
      <c r="L4066" s="3">
        <v>2</v>
      </c>
      <c r="M4066" s="2" t="s">
        <v>23</v>
      </c>
      <c r="N4066" s="2" t="s">
        <v>24</v>
      </c>
      <c r="O4066" s="3">
        <v>40</v>
      </c>
      <c r="P4066" s="13">
        <f t="shared" si="862"/>
        <v>923.9</v>
      </c>
      <c r="Q4066" s="13" t="str">
        <f t="shared" si="863"/>
        <v>Normal</v>
      </c>
      <c r="S4066" s="21"/>
    </row>
    <row r="4067" customHeight="1" spans="1:19">
      <c r="A4067" s="2" t="s">
        <v>5996</v>
      </c>
      <c r="B4067" s="28">
        <v>45907</v>
      </c>
      <c r="C4067" s="2" t="s">
        <v>2216</v>
      </c>
      <c r="D4067" s="2" t="str">
        <f t="array" ref="D4067">_xlfn.XLOOKUP(C4067,Customers!A:A,Customers!B:B)</f>
        <v>Customer 0232</v>
      </c>
      <c r="E4067" s="2" t="s">
        <v>795</v>
      </c>
      <c r="F4067" s="2" t="str">
        <f t="array" ref="F4067">_xlfn.XLOOKUP(E4067,Restaurants!A:A,Restaurants!B:B)</f>
        <v>Restaurant 117</v>
      </c>
      <c r="G4067" s="2" t="s">
        <v>683</v>
      </c>
      <c r="H4067" s="2" t="str">
        <f t="array" ref="H4067">_xlfn.XLOOKUP(G4067,Food_Menu!A:A,Food_Menu!B:B)</f>
        <v>Food Item 0010</v>
      </c>
      <c r="I4067" s="2">
        <f t="array" ref="I4067">_xlfn.XLOOKUP(G4067,Food_Menu!A:A,Food_Menu!D:D)</f>
        <v>253.04</v>
      </c>
      <c r="J4067" s="2" t="s">
        <v>173</v>
      </c>
      <c r="K4067" s="2" t="str">
        <f t="array" ref="K4067">_xlfn.XLOOKUP(J4067,Delivery_Partners!A:A,Delivery_Partners!B:B)</f>
        <v>Delivery Partner 045</v>
      </c>
      <c r="L4067" s="3">
        <v>2</v>
      </c>
      <c r="M4067" s="2" t="s">
        <v>23</v>
      </c>
      <c r="N4067" s="2" t="s">
        <v>74</v>
      </c>
      <c r="O4067" s="3">
        <v>38</v>
      </c>
      <c r="P4067" s="13">
        <f t="shared" si="862"/>
        <v>506.08</v>
      </c>
      <c r="Q4067" s="13" t="str">
        <f t="shared" si="863"/>
        <v>Normal</v>
      </c>
      <c r="S4067" s="21"/>
    </row>
    <row r="4068" customHeight="1" spans="1:19">
      <c r="A4068" s="2" t="s">
        <v>5997</v>
      </c>
      <c r="B4068" s="28">
        <v>45844</v>
      </c>
      <c r="C4068" s="2" t="s">
        <v>2173</v>
      </c>
      <c r="D4068" s="2" t="str">
        <f t="array" ref="D4068">_xlfn.XLOOKUP(C4068,Customers!A:A,Customers!B:B)</f>
        <v>Customer 0936</v>
      </c>
      <c r="E4068" s="2" t="s">
        <v>532</v>
      </c>
      <c r="F4068" s="2" t="str">
        <f t="array" ref="F4068">_xlfn.XLOOKUP(E4068,Restaurants!A:A,Restaurants!B:B)</f>
        <v>Restaurant 046</v>
      </c>
      <c r="G4068" s="2" t="s">
        <v>469</v>
      </c>
      <c r="H4068" s="2" t="str">
        <f t="array" ref="H4068">_xlfn.XLOOKUP(G4068,Food_Menu!A:A,Food_Menu!B:B)</f>
        <v>Food Item 0094</v>
      </c>
      <c r="I4068" s="2">
        <f t="array" ref="I4068">_xlfn.XLOOKUP(G4068,Food_Menu!A:A,Food_Menu!D:D)</f>
        <v>556.24</v>
      </c>
      <c r="J4068" s="2" t="s">
        <v>811</v>
      </c>
      <c r="K4068" s="2" t="str">
        <f t="array" ref="K4068">_xlfn.XLOOKUP(J4068,Delivery_Partners!A:A,Delivery_Partners!B:B)</f>
        <v>Delivery Partner 147</v>
      </c>
      <c r="L4068" s="3">
        <v>1</v>
      </c>
      <c r="M4068" s="2" t="s">
        <v>23</v>
      </c>
      <c r="N4068" s="2" t="s">
        <v>42</v>
      </c>
      <c r="O4068" s="3">
        <v>30</v>
      </c>
      <c r="P4068" s="13">
        <f t="shared" si="862"/>
        <v>556.24</v>
      </c>
      <c r="Q4068" s="13" t="str">
        <f t="shared" si="863"/>
        <v>Fast</v>
      </c>
      <c r="S4068" s="21"/>
    </row>
    <row r="4069" customHeight="1" spans="1:19">
      <c r="A4069" s="2" t="s">
        <v>5998</v>
      </c>
      <c r="B4069" s="29" t="s">
        <v>980</v>
      </c>
      <c r="C4069" s="2" t="s">
        <v>1564</v>
      </c>
      <c r="D4069" s="2" t="str">
        <f t="array" ref="D4069">_xlfn.XLOOKUP(C4069,Customers!A:A,Customers!B:B)</f>
        <v>Customer 0816</v>
      </c>
      <c r="E4069" s="2" t="s">
        <v>776</v>
      </c>
      <c r="F4069" s="2" t="str">
        <f t="array" ref="F4069">_xlfn.XLOOKUP(E4069,Restaurants!A:A,Restaurants!B:B)</f>
        <v>Restaurant 069</v>
      </c>
      <c r="G4069" s="2" t="s">
        <v>1794</v>
      </c>
      <c r="H4069" s="2" t="str">
        <f t="array" ref="H4069">_xlfn.XLOOKUP(G4069,Food_Menu!A:A,Food_Menu!B:B)</f>
        <v>Food Item 0131</v>
      </c>
      <c r="I4069" s="2">
        <f t="array" ref="I4069">_xlfn.XLOOKUP(G4069,Food_Menu!A:A,Food_Menu!D:D)</f>
        <v>201.22</v>
      </c>
      <c r="J4069" s="2" t="s">
        <v>199</v>
      </c>
      <c r="K4069" s="2" t="str">
        <f t="array" ref="K4069">_xlfn.XLOOKUP(J4069,Delivery_Partners!A:A,Delivery_Partners!B:B)</f>
        <v>Delivery Partner 144</v>
      </c>
      <c r="L4069" s="3">
        <v>3</v>
      </c>
      <c r="M4069" s="2" t="s">
        <v>23</v>
      </c>
      <c r="N4069" s="2" t="s">
        <v>55</v>
      </c>
      <c r="O4069" s="3">
        <v>49</v>
      </c>
      <c r="P4069" s="13">
        <f t="shared" si="862"/>
        <v>603.66</v>
      </c>
      <c r="Q4069" s="13" t="str">
        <f t="shared" si="863"/>
        <v>Normal</v>
      </c>
      <c r="S4069" s="21"/>
    </row>
    <row r="4070" customHeight="1" spans="1:19">
      <c r="A4070" s="2" t="s">
        <v>5999</v>
      </c>
      <c r="B4070" s="28">
        <v>45973</v>
      </c>
      <c r="C4070" s="2" t="s">
        <v>1294</v>
      </c>
      <c r="D4070" s="2" t="str">
        <f t="array" ref="D4070">_xlfn.XLOOKUP(C4070,Customers!A:A,Customers!B:B)</f>
        <v>Customer 0635</v>
      </c>
      <c r="E4070" s="2" t="s">
        <v>1176</v>
      </c>
      <c r="F4070" s="2" t="str">
        <f t="array" ref="F4070">_xlfn.XLOOKUP(E4070,Restaurants!A:A,Restaurants!B:B)</f>
        <v>Restaurant 053</v>
      </c>
      <c r="G4070" s="2" t="s">
        <v>815</v>
      </c>
      <c r="H4070" s="2" t="str">
        <f t="array" ref="H4070">_xlfn.XLOOKUP(G4070,Food_Menu!A:A,Food_Menu!B:B)</f>
        <v>Food Item 0116</v>
      </c>
      <c r="I4070" s="2">
        <f t="array" ref="I4070">_xlfn.XLOOKUP(G4070,Food_Menu!A:A,Food_Menu!D:D)</f>
        <v>510.85</v>
      </c>
      <c r="J4070" s="2" t="s">
        <v>887</v>
      </c>
      <c r="K4070" s="2" t="str">
        <f t="array" ref="K4070">_xlfn.XLOOKUP(J4070,Delivery_Partners!A:A,Delivery_Partners!B:B)</f>
        <v>Delivery Partner 091</v>
      </c>
      <c r="L4070" s="3">
        <v>2</v>
      </c>
      <c r="M4070" s="2" t="s">
        <v>23</v>
      </c>
      <c r="N4070" s="2" t="s">
        <v>24</v>
      </c>
      <c r="O4070" s="3">
        <v>22</v>
      </c>
      <c r="P4070" s="13">
        <f t="shared" si="862"/>
        <v>1021.7</v>
      </c>
      <c r="Q4070" s="13" t="str">
        <f t="shared" si="863"/>
        <v>Fast</v>
      </c>
      <c r="S4070" s="21"/>
    </row>
    <row r="4071" customHeight="1" spans="1:19">
      <c r="A4071" s="2" t="s">
        <v>6000</v>
      </c>
      <c r="B4071" s="29" t="s">
        <v>1144</v>
      </c>
      <c r="C4071" s="2" t="s">
        <v>1637</v>
      </c>
      <c r="D4071" s="2" t="str">
        <f t="array" ref="D4071">_xlfn.XLOOKUP(C4071,Customers!A:A,Customers!B:B)</f>
        <v>Customer 0093</v>
      </c>
      <c r="E4071" s="2" t="s">
        <v>83</v>
      </c>
      <c r="F4071" s="2" t="str">
        <f t="array" ref="F4071">_xlfn.XLOOKUP(E4071,Restaurants!A:A,Restaurants!B:B)</f>
        <v>Restaurant 032</v>
      </c>
      <c r="G4071" s="2" t="s">
        <v>1044</v>
      </c>
      <c r="H4071" s="2" t="str">
        <f t="array" ref="H4071">_xlfn.XLOOKUP(G4071,Food_Menu!A:A,Food_Menu!B:B)</f>
        <v>Food Item 0033</v>
      </c>
      <c r="I4071" s="2">
        <f t="array" ref="I4071">_xlfn.XLOOKUP(G4071,Food_Menu!A:A,Food_Menu!D:D)</f>
        <v>595.57</v>
      </c>
      <c r="J4071" s="2" t="s">
        <v>693</v>
      </c>
      <c r="K4071" s="2" t="str">
        <f t="array" ref="K4071">_xlfn.XLOOKUP(J4071,Delivery_Partners!A:A,Delivery_Partners!B:B)</f>
        <v>Delivery Partner 125</v>
      </c>
      <c r="L4071" s="3">
        <v>1</v>
      </c>
      <c r="M4071" s="2" t="s">
        <v>23</v>
      </c>
      <c r="N4071" s="2" t="s">
        <v>24</v>
      </c>
      <c r="O4071" s="3">
        <v>21</v>
      </c>
      <c r="P4071" s="13">
        <f t="shared" si="862"/>
        <v>595.57</v>
      </c>
      <c r="Q4071" s="13" t="str">
        <f t="shared" si="863"/>
        <v>Fast</v>
      </c>
      <c r="S4071" s="21"/>
    </row>
    <row r="4072" customHeight="1" spans="1:19">
      <c r="A4072" s="2" t="s">
        <v>6001</v>
      </c>
      <c r="B4072" s="29" t="s">
        <v>858</v>
      </c>
      <c r="C4072" s="2" t="s">
        <v>2742</v>
      </c>
      <c r="D4072" s="2" t="str">
        <f t="array" ref="D4072">_xlfn.XLOOKUP(C4072,Customers!A:A,Customers!B:B)</f>
        <v>Customer 0919</v>
      </c>
      <c r="E4072" s="2" t="s">
        <v>249</v>
      </c>
      <c r="F4072" s="2" t="str">
        <f t="array" ref="F4072">_xlfn.XLOOKUP(E4072,Restaurants!A:A,Restaurants!B:B)</f>
        <v>Restaurant 061</v>
      </c>
      <c r="G4072" s="2" t="s">
        <v>998</v>
      </c>
      <c r="H4072" s="2" t="str">
        <f t="array" ref="H4072">_xlfn.XLOOKUP(G4072,Food_Menu!A:A,Food_Menu!B:B)</f>
        <v>Food Item 0046</v>
      </c>
      <c r="I4072" s="2">
        <f t="array" ref="I4072">_xlfn.XLOOKUP(G4072,Food_Menu!A:A,Food_Menu!D:D)</f>
        <v>300.6</v>
      </c>
      <c r="J4072" s="2" t="s">
        <v>900</v>
      </c>
      <c r="K4072" s="2" t="str">
        <f t="array" ref="K4072">_xlfn.XLOOKUP(J4072,Delivery_Partners!A:A,Delivery_Partners!B:B)</f>
        <v>Delivery Partner 015</v>
      </c>
      <c r="L4072" s="3">
        <v>2</v>
      </c>
      <c r="M4072" s="2" t="s">
        <v>23</v>
      </c>
      <c r="N4072" s="2" t="s">
        <v>24</v>
      </c>
      <c r="O4072" s="3">
        <v>58</v>
      </c>
      <c r="P4072" s="13">
        <f t="shared" si="862"/>
        <v>601.2</v>
      </c>
      <c r="Q4072" s="13" t="str">
        <f t="shared" si="863"/>
        <v>Normal</v>
      </c>
      <c r="S4072" s="21"/>
    </row>
    <row r="4073" customHeight="1" spans="1:19">
      <c r="A4073" s="2" t="s">
        <v>6002</v>
      </c>
      <c r="B4073" s="28">
        <v>45996</v>
      </c>
      <c r="C4073" s="2" t="s">
        <v>2001</v>
      </c>
      <c r="D4073" s="2" t="str">
        <f t="array" ref="D4073">_xlfn.XLOOKUP(C4073,Customers!A:A,Customers!B:B)</f>
        <v>Customer 0263</v>
      </c>
      <c r="E4073" s="2" t="s">
        <v>265</v>
      </c>
      <c r="F4073" s="2" t="str">
        <f t="array" ref="F4073">_xlfn.XLOOKUP(E4073,Restaurants!A:A,Restaurants!B:B)</f>
        <v>Restaurant 094</v>
      </c>
      <c r="G4073" s="2" t="s">
        <v>1164</v>
      </c>
      <c r="H4073" s="2" t="str">
        <f t="array" ref="H4073">_xlfn.XLOOKUP(G4073,Food_Menu!A:A,Food_Menu!B:B)</f>
        <v>Food Item 0083</v>
      </c>
      <c r="I4073" s="2">
        <f t="array" ref="I4073">_xlfn.XLOOKUP(G4073,Food_Menu!A:A,Food_Menu!D:D)</f>
        <v>430.56</v>
      </c>
      <c r="J4073" s="2" t="s">
        <v>62</v>
      </c>
      <c r="K4073" s="2" t="str">
        <f t="array" ref="K4073">_xlfn.XLOOKUP(J4073,Delivery_Partners!A:A,Delivery_Partners!B:B)</f>
        <v>Delivery Partner 051</v>
      </c>
      <c r="L4073" s="3">
        <v>1</v>
      </c>
      <c r="M4073" s="2" t="s">
        <v>23</v>
      </c>
      <c r="N4073" s="2" t="s">
        <v>24</v>
      </c>
      <c r="O4073" s="3">
        <v>25</v>
      </c>
      <c r="P4073" s="13">
        <f t="shared" si="862"/>
        <v>430.56</v>
      </c>
      <c r="Q4073" s="13" t="str">
        <f t="shared" si="863"/>
        <v>Fast</v>
      </c>
      <c r="S4073" s="21"/>
    </row>
    <row r="4074" customHeight="1" spans="1:19">
      <c r="A4074" s="2" t="s">
        <v>6003</v>
      </c>
      <c r="B4074" s="29" t="s">
        <v>320</v>
      </c>
      <c r="C4074" s="2" t="s">
        <v>317</v>
      </c>
      <c r="D4074" s="2" t="str">
        <f t="array" ref="D4074">_xlfn.XLOOKUP(C4074,Customers!A:A,Customers!B:B)</f>
        <v>Customer 1075</v>
      </c>
      <c r="E4074" s="2" t="s">
        <v>302</v>
      </c>
      <c r="F4074" s="2" t="str">
        <f t="array" ref="F4074">_xlfn.XLOOKUP(E4074,Restaurants!A:A,Restaurants!B:B)</f>
        <v>Restaurant 002</v>
      </c>
      <c r="G4074" s="2" t="s">
        <v>557</v>
      </c>
      <c r="H4074" s="2" t="str">
        <f t="array" ref="H4074">_xlfn.XLOOKUP(G4074,Food_Menu!A:A,Food_Menu!B:B)</f>
        <v>Food Item 0144</v>
      </c>
      <c r="I4074" s="2">
        <f t="array" ref="I4074">_xlfn.XLOOKUP(G4074,Food_Menu!A:A,Food_Menu!D:D)</f>
        <v>277.13</v>
      </c>
      <c r="J4074" s="2" t="s">
        <v>217</v>
      </c>
      <c r="K4074" s="2" t="str">
        <f t="array" ref="K4074">_xlfn.XLOOKUP(J4074,Delivery_Partners!A:A,Delivery_Partners!B:B)</f>
        <v>Delivery Partner 044</v>
      </c>
      <c r="L4074" s="3">
        <v>2</v>
      </c>
      <c r="M4074" s="2" t="s">
        <v>23</v>
      </c>
      <c r="N4074" s="2" t="s">
        <v>24</v>
      </c>
      <c r="O4074" s="3">
        <v>47</v>
      </c>
      <c r="P4074" s="13">
        <f t="shared" si="862"/>
        <v>554.26</v>
      </c>
      <c r="Q4074" s="13" t="str">
        <f t="shared" si="863"/>
        <v>Normal</v>
      </c>
      <c r="S4074" s="21"/>
    </row>
    <row r="4075" customHeight="1" spans="1:19">
      <c r="A4075" s="2" t="s">
        <v>6004</v>
      </c>
      <c r="B4075" s="28">
        <v>45844</v>
      </c>
      <c r="C4075" s="2" t="s">
        <v>978</v>
      </c>
      <c r="D4075" s="2" t="str">
        <f t="array" ref="D4075">_xlfn.XLOOKUP(C4075,Customers!A:A,Customers!B:B)</f>
        <v>Customer 0951</v>
      </c>
      <c r="E4075" s="2" t="s">
        <v>105</v>
      </c>
      <c r="F4075" s="2" t="str">
        <f t="array" ref="F4075">_xlfn.XLOOKUP(E4075,Restaurants!A:A,Restaurants!B:B)</f>
        <v>Restaurant 106</v>
      </c>
      <c r="G4075" s="2" t="s">
        <v>785</v>
      </c>
      <c r="H4075" s="2" t="str">
        <f t="array" ref="H4075">_xlfn.XLOOKUP(G4075,Food_Menu!A:A,Food_Menu!B:B)</f>
        <v>Food Item 0218</v>
      </c>
      <c r="I4075" s="2">
        <f t="array" ref="I4075">_xlfn.XLOOKUP(G4075,Food_Menu!A:A,Food_Menu!D:D)</f>
        <v>579.55</v>
      </c>
      <c r="J4075" s="2" t="s">
        <v>1581</v>
      </c>
      <c r="K4075" s="2" t="str">
        <f t="array" ref="K4075">_xlfn.XLOOKUP(J4075,Delivery_Partners!A:A,Delivery_Partners!B:B)</f>
        <v>Delivery Partner 076</v>
      </c>
      <c r="L4075" s="3">
        <v>1</v>
      </c>
      <c r="M4075" s="2" t="s">
        <v>23</v>
      </c>
      <c r="N4075" s="2" t="s">
        <v>24</v>
      </c>
      <c r="O4075" s="3">
        <v>52</v>
      </c>
      <c r="P4075" s="13">
        <f t="shared" si="862"/>
        <v>579.55</v>
      </c>
      <c r="Q4075" s="13" t="str">
        <f t="shared" si="863"/>
        <v>Normal</v>
      </c>
      <c r="S4075" s="21"/>
    </row>
    <row r="4076" customHeight="1" spans="1:19">
      <c r="A4076" s="2" t="s">
        <v>6005</v>
      </c>
      <c r="B4076" s="29" t="s">
        <v>170</v>
      </c>
      <c r="C4076" s="2" t="s">
        <v>4266</v>
      </c>
      <c r="D4076" s="2" t="str">
        <f t="array" ref="D4076">_xlfn.XLOOKUP(C4076,Customers!A:A,Customers!B:B)</f>
        <v>Customer 0437</v>
      </c>
      <c r="E4076" s="2" t="s">
        <v>425</v>
      </c>
      <c r="F4076" s="2" t="str">
        <f t="array" ref="F4076">_xlfn.XLOOKUP(E4076,Restaurants!A:A,Restaurants!B:B)</f>
        <v>Restaurant 023</v>
      </c>
      <c r="G4076" s="2" t="s">
        <v>188</v>
      </c>
      <c r="H4076" s="2" t="str">
        <f t="array" ref="H4076">_xlfn.XLOOKUP(G4076,Food_Menu!A:A,Food_Menu!B:B)</f>
        <v>Food Item 0082</v>
      </c>
      <c r="I4076" s="2">
        <f t="array" ref="I4076">_xlfn.XLOOKUP(G4076,Food_Menu!A:A,Food_Menu!D:D)</f>
        <v>266.68</v>
      </c>
      <c r="J4076" s="2" t="s">
        <v>1557</v>
      </c>
      <c r="K4076" s="2" t="str">
        <f t="array" ref="K4076">_xlfn.XLOOKUP(J4076,Delivery_Partners!A:A,Delivery_Partners!B:B)</f>
        <v>Delivery Partner 065</v>
      </c>
      <c r="L4076" s="3">
        <v>2</v>
      </c>
      <c r="M4076" s="2" t="s">
        <v>23</v>
      </c>
      <c r="N4076" s="2" t="s">
        <v>74</v>
      </c>
      <c r="O4076" s="3">
        <v>38</v>
      </c>
      <c r="P4076" s="13">
        <f t="shared" si="862"/>
        <v>533.36</v>
      </c>
      <c r="Q4076" s="13" t="str">
        <f t="shared" si="863"/>
        <v>Normal</v>
      </c>
      <c r="S4076" s="21"/>
    </row>
    <row r="4077" customHeight="1" spans="1:19">
      <c r="A4077" s="2" t="s">
        <v>6006</v>
      </c>
      <c r="B4077" s="29" t="s">
        <v>1447</v>
      </c>
      <c r="C4077" s="2" t="s">
        <v>3273</v>
      </c>
      <c r="D4077" s="2" t="str">
        <f t="array" ref="D4077">_xlfn.XLOOKUP(C4077,Customers!A:A,Customers!B:B)</f>
        <v>Customer 0523</v>
      </c>
      <c r="E4077" s="2" t="s">
        <v>220</v>
      </c>
      <c r="F4077" s="2" t="str">
        <f t="array" ref="F4077">_xlfn.XLOOKUP(E4077,Restaurants!A:A,Restaurants!B:B)</f>
        <v>Restaurant 111</v>
      </c>
      <c r="G4077" s="2" t="s">
        <v>318</v>
      </c>
      <c r="H4077" s="2" t="str">
        <f t="array" ref="H4077">_xlfn.XLOOKUP(G4077,Food_Menu!A:A,Food_Menu!B:B)</f>
        <v>Food Item 0115</v>
      </c>
      <c r="I4077" s="2">
        <f t="array" ref="I4077">_xlfn.XLOOKUP(G4077,Food_Menu!A:A,Food_Menu!D:D)</f>
        <v>109.53</v>
      </c>
      <c r="J4077" s="2" t="s">
        <v>231</v>
      </c>
      <c r="K4077" s="2" t="str">
        <f t="array" ref="K4077">_xlfn.XLOOKUP(J4077,Delivery_Partners!A:A,Delivery_Partners!B:B)</f>
        <v>Delivery Partner 013</v>
      </c>
      <c r="L4077" s="3">
        <v>1</v>
      </c>
      <c r="M4077" s="2" t="s">
        <v>23</v>
      </c>
      <c r="N4077" s="2" t="s">
        <v>74</v>
      </c>
      <c r="O4077" s="3">
        <v>24</v>
      </c>
      <c r="P4077" s="13">
        <f t="shared" si="862"/>
        <v>109.53</v>
      </c>
      <c r="Q4077" s="13" t="str">
        <f t="shared" si="863"/>
        <v>Fast</v>
      </c>
      <c r="S4077" s="21"/>
    </row>
    <row r="4078" customHeight="1" spans="1:19">
      <c r="A4078" s="2" t="s">
        <v>6007</v>
      </c>
      <c r="B4078" s="29" t="s">
        <v>385</v>
      </c>
      <c r="C4078" s="2" t="s">
        <v>859</v>
      </c>
      <c r="D4078" s="2" t="str">
        <f t="array" ref="D4078">_xlfn.XLOOKUP(C4078,Customers!A:A,Customers!B:B)</f>
        <v>Customer 0031</v>
      </c>
      <c r="E4078" s="2" t="s">
        <v>698</v>
      </c>
      <c r="F4078" s="2" t="str">
        <f t="array" ref="F4078">_xlfn.XLOOKUP(E4078,Restaurants!A:A,Restaurants!B:B)</f>
        <v>Restaurant 116</v>
      </c>
      <c r="G4078" s="2" t="s">
        <v>313</v>
      </c>
      <c r="H4078" s="2" t="str">
        <f t="array" ref="H4078">_xlfn.XLOOKUP(G4078,Food_Menu!A:A,Food_Menu!B:B)</f>
        <v>Food Item 0068</v>
      </c>
      <c r="I4078" s="2">
        <f t="array" ref="I4078">_xlfn.XLOOKUP(G4078,Food_Menu!A:A,Food_Menu!D:D)</f>
        <v>583.22</v>
      </c>
      <c r="J4078" s="2" t="s">
        <v>1268</v>
      </c>
      <c r="K4078" s="2" t="str">
        <f t="array" ref="K4078">_xlfn.XLOOKUP(J4078,Delivery_Partners!A:A,Delivery_Partners!B:B)</f>
        <v>Delivery Partner 124</v>
      </c>
      <c r="L4078" s="3">
        <v>2</v>
      </c>
      <c r="M4078" s="2" t="s">
        <v>23</v>
      </c>
      <c r="N4078" s="2" t="s">
        <v>74</v>
      </c>
      <c r="O4078" s="3">
        <v>43</v>
      </c>
      <c r="P4078" s="13">
        <f t="shared" si="862"/>
        <v>1166.44</v>
      </c>
      <c r="Q4078" s="13" t="str">
        <f t="shared" si="863"/>
        <v>Normal</v>
      </c>
      <c r="S4078" s="21"/>
    </row>
    <row r="4079" customHeight="1" spans="1:19">
      <c r="A4079" s="2" t="s">
        <v>6008</v>
      </c>
      <c r="B4079" s="29" t="s">
        <v>1370</v>
      </c>
      <c r="C4079" s="2" t="s">
        <v>3202</v>
      </c>
      <c r="D4079" s="2" t="str">
        <f t="array" ref="D4079">_xlfn.XLOOKUP(C4079,Customers!A:A,Customers!B:B)</f>
        <v>Customer 0598</v>
      </c>
      <c r="E4079" s="2" t="s">
        <v>1292</v>
      </c>
      <c r="F4079" s="2" t="str">
        <f t="array" ref="F4079">_xlfn.XLOOKUP(E4079,Restaurants!A:A,Restaurants!B:B)</f>
        <v>Restaurant 112</v>
      </c>
      <c r="G4079" s="2" t="s">
        <v>2712</v>
      </c>
      <c r="H4079" s="2" t="str">
        <f t="array" ref="H4079">_xlfn.XLOOKUP(G4079,Food_Menu!A:A,Food_Menu!B:B)</f>
        <v>Food Item 0008</v>
      </c>
      <c r="I4079" s="2">
        <f t="array" ref="I4079">_xlfn.XLOOKUP(G4079,Food_Menu!A:A,Food_Menu!D:D)</f>
        <v>417.54</v>
      </c>
      <c r="J4079" s="2" t="s">
        <v>1047</v>
      </c>
      <c r="K4079" s="2" t="str">
        <f t="array" ref="K4079">_xlfn.XLOOKUP(J4079,Delivery_Partners!A:A,Delivery_Partners!B:B)</f>
        <v>Delivery Partner 108</v>
      </c>
      <c r="L4079" s="3">
        <v>3</v>
      </c>
      <c r="M4079" s="2" t="s">
        <v>23</v>
      </c>
      <c r="N4079" s="2" t="s">
        <v>24</v>
      </c>
      <c r="O4079" s="3">
        <v>52</v>
      </c>
      <c r="P4079" s="13">
        <f t="shared" si="862"/>
        <v>1252.62</v>
      </c>
      <c r="Q4079" s="13" t="str">
        <f t="shared" si="863"/>
        <v>Normal</v>
      </c>
      <c r="S4079" s="21"/>
    </row>
    <row r="4080" hidden="1" customHeight="1" spans="1:19">
      <c r="A4080" s="2" t="s">
        <v>6009</v>
      </c>
      <c r="B4080" s="29" t="s">
        <v>574</v>
      </c>
      <c r="C4080" s="2" t="s">
        <v>2390</v>
      </c>
      <c r="D4080" s="2" t="str">
        <f t="array" ref="D4080">_xlfn.XLOOKUP(C4080,Customers!A:A,Customers!B:B)</f>
        <v>Customer 0070</v>
      </c>
      <c r="E4080" s="2" t="s">
        <v>20</v>
      </c>
      <c r="F4080" s="2" t="str">
        <f t="array" ref="F4080">_xlfn.XLOOKUP(E4080,Restaurants!A:A,Restaurants!B:B)</f>
        <v>Restaurant 079</v>
      </c>
      <c r="G4080" s="2" t="s">
        <v>1414</v>
      </c>
      <c r="H4080" s="2" t="str">
        <f t="array" ref="H4080">_xlfn.XLOOKUP(G4080,Food_Menu!A:A,Food_Menu!B:B)</f>
        <v>Food Item 0088</v>
      </c>
      <c r="I4080" s="2"/>
      <c r="J4080" s="2" t="s">
        <v>145</v>
      </c>
      <c r="K4080" s="2" t="str">
        <f t="array" ref="K4080">_xlfn.XLOOKUP(J4080,Delivery_Partners!A:A,Delivery_Partners!B:B)</f>
        <v>Delivery Partner 069</v>
      </c>
      <c r="L4080" s="3">
        <v>4</v>
      </c>
      <c r="M4080" s="2" t="s">
        <v>101</v>
      </c>
      <c r="N4080" s="2" t="s">
        <v>24</v>
      </c>
      <c r="O4080" s="2"/>
    </row>
    <row r="4081" customHeight="1" spans="1:19">
      <c r="A4081" s="2" t="s">
        <v>6010</v>
      </c>
      <c r="B4081" s="29" t="s">
        <v>1410</v>
      </c>
      <c r="C4081" s="2" t="s">
        <v>4064</v>
      </c>
      <c r="D4081" s="2" t="str">
        <f t="array" ref="D4081">_xlfn.XLOOKUP(C4081,Customers!A:A,Customers!B:B)</f>
        <v>Customer 1185</v>
      </c>
      <c r="E4081" s="2" t="s">
        <v>1209</v>
      </c>
      <c r="F4081" s="2" t="str">
        <f t="array" ref="F4081">_xlfn.XLOOKUP(E4081,Restaurants!A:A,Restaurants!B:B)</f>
        <v>Restaurant 109</v>
      </c>
      <c r="G4081" s="2" t="s">
        <v>477</v>
      </c>
      <c r="H4081" s="2" t="str">
        <f t="array" ref="H4081">_xlfn.XLOOKUP(G4081,Food_Menu!A:A,Food_Menu!B:B)</f>
        <v>Food Item 0077</v>
      </c>
      <c r="I4081" s="2">
        <f t="array" ref="I4081">_xlfn.XLOOKUP(G4081,Food_Menu!A:A,Food_Menu!D:D)</f>
        <v>161.62</v>
      </c>
      <c r="J4081" s="2" t="s">
        <v>286</v>
      </c>
      <c r="K4081" s="2" t="str">
        <f t="array" ref="K4081">_xlfn.XLOOKUP(J4081,Delivery_Partners!A:A,Delivery_Partners!B:B)</f>
        <v>Delivery Partner 160</v>
      </c>
      <c r="L4081" s="3">
        <v>2</v>
      </c>
      <c r="M4081" s="2" t="s">
        <v>23</v>
      </c>
      <c r="N4081" s="2" t="s">
        <v>24</v>
      </c>
      <c r="O4081" s="3">
        <v>26</v>
      </c>
      <c r="P4081" s="13">
        <f t="shared" ref="P4081:P4082" si="864">I4081*L4081</f>
        <v>323.24</v>
      </c>
      <c r="Q4081" s="13" t="str">
        <f t="shared" ref="Q4081:Q4082" si="865">IF(O4081="","Not Delivered",IF(O4081&lt;=30,"Fast",IF(O4081&lt;=60,"Normal","Slow")))</f>
        <v>Fast</v>
      </c>
      <c r="S4081" s="21"/>
    </row>
    <row r="4082" customHeight="1" spans="1:19">
      <c r="A4082" s="2" t="s">
        <v>6011</v>
      </c>
      <c r="B4082" s="29" t="s">
        <v>948</v>
      </c>
      <c r="C4082" s="2" t="s">
        <v>2398</v>
      </c>
      <c r="D4082" s="2" t="str">
        <f t="array" ref="D4082">_xlfn.XLOOKUP(C4082,Customers!A:A,Customers!B:B)</f>
        <v>Customer 0769</v>
      </c>
      <c r="E4082" s="2" t="s">
        <v>137</v>
      </c>
      <c r="F4082" s="2" t="str">
        <f t="array" ref="F4082">_xlfn.XLOOKUP(E4082,Restaurants!A:A,Restaurants!B:B)</f>
        <v>Restaurant 104</v>
      </c>
      <c r="G4082" s="2" t="s">
        <v>675</v>
      </c>
      <c r="H4082" s="2" t="str">
        <f t="array" ref="H4082">_xlfn.XLOOKUP(G4082,Food_Menu!A:A,Food_Menu!B:B)</f>
        <v>Food Item 0034</v>
      </c>
      <c r="I4082" s="2">
        <f t="array" ref="I4082">_xlfn.XLOOKUP(G4082,Food_Menu!A:A,Food_Menu!D:D)</f>
        <v>185.13</v>
      </c>
      <c r="J4082" s="2" t="s">
        <v>1557</v>
      </c>
      <c r="K4082" s="2" t="str">
        <f t="array" ref="K4082">_xlfn.XLOOKUP(J4082,Delivery_Partners!A:A,Delivery_Partners!B:B)</f>
        <v>Delivery Partner 065</v>
      </c>
      <c r="L4082" s="3">
        <v>2</v>
      </c>
      <c r="M4082" s="2" t="s">
        <v>23</v>
      </c>
      <c r="N4082" s="2" t="s">
        <v>55</v>
      </c>
      <c r="O4082" s="3">
        <v>39</v>
      </c>
      <c r="P4082" s="13">
        <f t="shared" si="864"/>
        <v>370.26</v>
      </c>
      <c r="Q4082" s="13" t="str">
        <f t="shared" si="865"/>
        <v>Normal</v>
      </c>
      <c r="S4082" s="21"/>
    </row>
    <row r="4083" hidden="1" customHeight="1" spans="1:19">
      <c r="A4083" s="2" t="s">
        <v>6012</v>
      </c>
      <c r="B4083" s="29" t="s">
        <v>419</v>
      </c>
      <c r="C4083" s="2" t="s">
        <v>1768</v>
      </c>
      <c r="D4083" s="2" t="str">
        <f t="array" ref="D4083">_xlfn.XLOOKUP(C4083,Customers!A:A,Customers!B:B)</f>
        <v>Customer 0283</v>
      </c>
      <c r="E4083" s="2" t="s">
        <v>39</v>
      </c>
      <c r="F4083" s="2" t="str">
        <f t="array" ref="F4083">_xlfn.XLOOKUP(E4083,Restaurants!A:A,Restaurants!B:B)</f>
        <v>Restaurant 077</v>
      </c>
      <c r="G4083" s="2" t="s">
        <v>392</v>
      </c>
      <c r="H4083" s="2" t="str">
        <f t="array" ref="H4083">_xlfn.XLOOKUP(G4083,Food_Menu!A:A,Food_Menu!B:B)</f>
        <v>Food Item 0148</v>
      </c>
      <c r="I4083" s="2"/>
      <c r="J4083" s="2" t="s">
        <v>389</v>
      </c>
      <c r="K4083" s="2" t="str">
        <f t="array" ref="K4083">_xlfn.XLOOKUP(J4083,Delivery_Partners!A:A,Delivery_Partners!B:B)</f>
        <v>Delivery Partner 022</v>
      </c>
      <c r="L4083" s="3">
        <v>1</v>
      </c>
      <c r="M4083" s="2" t="s">
        <v>101</v>
      </c>
      <c r="N4083" s="2" t="s">
        <v>24</v>
      </c>
      <c r="O4083" s="2"/>
    </row>
    <row r="4084" customHeight="1" spans="1:19">
      <c r="A4084" s="2" t="s">
        <v>6013</v>
      </c>
      <c r="B4084" s="28">
        <v>45995</v>
      </c>
      <c r="C4084" s="2" t="s">
        <v>330</v>
      </c>
      <c r="D4084" s="2" t="str">
        <f t="array" ref="D4084">_xlfn.XLOOKUP(C4084,Customers!A:A,Customers!B:B)</f>
        <v>Customer 0965</v>
      </c>
      <c r="E4084" s="2" t="s">
        <v>382</v>
      </c>
      <c r="F4084" s="2" t="str">
        <f t="array" ref="F4084">_xlfn.XLOOKUP(E4084,Restaurants!A:A,Restaurants!B:B)</f>
        <v>Restaurant 108</v>
      </c>
      <c r="G4084" s="2" t="s">
        <v>28</v>
      </c>
      <c r="H4084" s="2" t="str">
        <f t="array" ref="H4084">_xlfn.XLOOKUP(G4084,Food_Menu!A:A,Food_Menu!B:B)</f>
        <v>Food Item 0057</v>
      </c>
      <c r="I4084" s="2">
        <f t="array" ref="I4084">_xlfn.XLOOKUP(G4084,Food_Menu!A:A,Food_Menu!D:D)</f>
        <v>302.55</v>
      </c>
      <c r="J4084" s="2" t="s">
        <v>808</v>
      </c>
      <c r="K4084" s="2" t="str">
        <f t="array" ref="K4084">_xlfn.XLOOKUP(J4084,Delivery_Partners!A:A,Delivery_Partners!B:B)</f>
        <v>Delivery Partner 153</v>
      </c>
      <c r="L4084" s="3">
        <v>1</v>
      </c>
      <c r="M4084" s="2" t="s">
        <v>23</v>
      </c>
      <c r="N4084" s="2" t="s">
        <v>24</v>
      </c>
      <c r="O4084" s="3">
        <v>23</v>
      </c>
      <c r="P4084" s="13">
        <f t="shared" ref="P4084:P4089" si="866">I4084*L4084</f>
        <v>302.55</v>
      </c>
      <c r="Q4084" s="13" t="str">
        <f t="shared" ref="Q4084:Q4089" si="867">IF(O4084="","Not Delivered",IF(O4084&lt;=30,"Fast",IF(O4084&lt;=60,"Normal","Slow")))</f>
        <v>Fast</v>
      </c>
      <c r="S4084" s="21"/>
    </row>
    <row r="4085" customHeight="1" spans="1:19">
      <c r="A4085" s="2" t="s">
        <v>6014</v>
      </c>
      <c r="B4085" s="29" t="s">
        <v>269</v>
      </c>
      <c r="C4085" s="2" t="s">
        <v>1134</v>
      </c>
      <c r="D4085" s="2" t="str">
        <f t="array" ref="D4085">_xlfn.XLOOKUP(C4085,Customers!A:A,Customers!B:B)</f>
        <v>Customer 0024</v>
      </c>
      <c r="E4085" s="2" t="s">
        <v>1060</v>
      </c>
      <c r="F4085" s="2" t="str">
        <f t="array" ref="F4085">_xlfn.XLOOKUP(E4085,Restaurants!A:A,Restaurants!B:B)</f>
        <v>Restaurant 042</v>
      </c>
      <c r="G4085" s="2" t="s">
        <v>303</v>
      </c>
      <c r="H4085" s="2" t="str">
        <f t="array" ref="H4085">_xlfn.XLOOKUP(G4085,Food_Menu!A:A,Food_Menu!B:B)</f>
        <v>Food Item 0050</v>
      </c>
      <c r="I4085" s="2">
        <f t="array" ref="I4085">_xlfn.XLOOKUP(G4085,Food_Menu!A:A,Food_Menu!D:D)</f>
        <v>122.02</v>
      </c>
      <c r="J4085" s="2" t="s">
        <v>741</v>
      </c>
      <c r="K4085" s="2" t="str">
        <f t="array" ref="K4085">_xlfn.XLOOKUP(J4085,Delivery_Partners!A:A,Delivery_Partners!B:B)</f>
        <v>Delivery Partner 024</v>
      </c>
      <c r="L4085" s="3">
        <v>2</v>
      </c>
      <c r="M4085" s="2" t="s">
        <v>23</v>
      </c>
      <c r="N4085" s="2" t="s">
        <v>24</v>
      </c>
      <c r="O4085" s="3">
        <v>32</v>
      </c>
      <c r="P4085" s="13">
        <f t="shared" si="866"/>
        <v>244.04</v>
      </c>
      <c r="Q4085" s="13" t="str">
        <f t="shared" si="867"/>
        <v>Normal</v>
      </c>
      <c r="S4085" s="21"/>
    </row>
    <row r="4086" customHeight="1" spans="1:19">
      <c r="A4086" s="2" t="s">
        <v>6015</v>
      </c>
      <c r="B4086" s="29" t="s">
        <v>1836</v>
      </c>
      <c r="C4086" s="2" t="s">
        <v>2022</v>
      </c>
      <c r="D4086" s="2" t="str">
        <f t="array" ref="D4086">_xlfn.XLOOKUP(C4086,Customers!A:A,Customers!B:B)</f>
        <v>Customer 0660</v>
      </c>
      <c r="E4086" s="2" t="s">
        <v>245</v>
      </c>
      <c r="F4086" s="2" t="str">
        <f t="array" ref="F4086">_xlfn.XLOOKUP(E4086,Restaurants!A:A,Restaurants!B:B)</f>
        <v>Restaurant 101</v>
      </c>
      <c r="G4086" s="2" t="s">
        <v>178</v>
      </c>
      <c r="H4086" s="2" t="str">
        <f t="array" ref="H4086">_xlfn.XLOOKUP(G4086,Food_Menu!A:A,Food_Menu!B:B)</f>
        <v>Food Item 0086</v>
      </c>
      <c r="I4086" s="2">
        <f t="array" ref="I4086">_xlfn.XLOOKUP(G4086,Food_Menu!A:A,Food_Menu!D:D)</f>
        <v>475.88</v>
      </c>
      <c r="J4086" s="2" t="s">
        <v>231</v>
      </c>
      <c r="K4086" s="2" t="str">
        <f t="array" ref="K4086">_xlfn.XLOOKUP(J4086,Delivery_Partners!A:A,Delivery_Partners!B:B)</f>
        <v>Delivery Partner 013</v>
      </c>
      <c r="L4086" s="3">
        <v>2</v>
      </c>
      <c r="M4086" s="2" t="s">
        <v>23</v>
      </c>
      <c r="N4086" s="2" t="s">
        <v>24</v>
      </c>
      <c r="O4086" s="3">
        <v>36</v>
      </c>
      <c r="P4086" s="13">
        <f t="shared" si="866"/>
        <v>951.76</v>
      </c>
      <c r="Q4086" s="13" t="str">
        <f t="shared" si="867"/>
        <v>Normal</v>
      </c>
      <c r="S4086" s="21"/>
    </row>
    <row r="4087" customHeight="1" spans="1:19">
      <c r="A4087" s="2" t="s">
        <v>6016</v>
      </c>
      <c r="B4087" s="29" t="s">
        <v>990</v>
      </c>
      <c r="C4087" s="2" t="s">
        <v>1403</v>
      </c>
      <c r="D4087" s="2" t="str">
        <f t="array" ref="D4087">_xlfn.XLOOKUP(C4087,Customers!A:A,Customers!B:B)</f>
        <v>Customer 0134</v>
      </c>
      <c r="E4087" s="2" t="s">
        <v>1292</v>
      </c>
      <c r="F4087" s="2" t="str">
        <f t="array" ref="F4087">_xlfn.XLOOKUP(E4087,Restaurants!A:A,Restaurants!B:B)</f>
        <v>Restaurant 112</v>
      </c>
      <c r="G4087" s="2" t="s">
        <v>322</v>
      </c>
      <c r="H4087" s="2" t="str">
        <f t="array" ref="H4087">_xlfn.XLOOKUP(G4087,Food_Menu!A:A,Food_Menu!B:B)</f>
        <v>Food Item 0213</v>
      </c>
      <c r="I4087" s="2">
        <f t="array" ref="I4087">_xlfn.XLOOKUP(G4087,Food_Menu!A:A,Food_Menu!D:D)</f>
        <v>568.2</v>
      </c>
      <c r="J4087" s="2" t="s">
        <v>993</v>
      </c>
      <c r="K4087" s="2" t="str">
        <f t="array" ref="K4087">_xlfn.XLOOKUP(J4087,Delivery_Partners!A:A,Delivery_Partners!B:B)</f>
        <v>Delivery Partner 086</v>
      </c>
      <c r="L4087" s="3">
        <v>1</v>
      </c>
      <c r="M4087" s="2" t="s">
        <v>23</v>
      </c>
      <c r="N4087" s="2" t="s">
        <v>24</v>
      </c>
      <c r="O4087" s="3">
        <v>21</v>
      </c>
      <c r="P4087" s="13">
        <f t="shared" si="866"/>
        <v>568.2</v>
      </c>
      <c r="Q4087" s="13" t="str">
        <f t="shared" si="867"/>
        <v>Fast</v>
      </c>
      <c r="S4087" s="21"/>
    </row>
    <row r="4088" customHeight="1" spans="1:19">
      <c r="A4088" s="2" t="s">
        <v>6017</v>
      </c>
      <c r="B4088" s="29" t="s">
        <v>44</v>
      </c>
      <c r="C4088" s="2" t="s">
        <v>6018</v>
      </c>
      <c r="D4088" s="2" t="str">
        <f t="array" ref="D4088">_xlfn.XLOOKUP(C4088,Customers!A:A,Customers!B:B)</f>
        <v>Customer 0066</v>
      </c>
      <c r="E4088" s="2" t="s">
        <v>39</v>
      </c>
      <c r="F4088" s="2" t="str">
        <f t="array" ref="F4088">_xlfn.XLOOKUP(E4088,Restaurants!A:A,Restaurants!B:B)</f>
        <v>Restaurant 077</v>
      </c>
      <c r="G4088" s="2" t="s">
        <v>1539</v>
      </c>
      <c r="H4088" s="2" t="str">
        <f t="array" ref="H4088">_xlfn.XLOOKUP(G4088,Food_Menu!A:A,Food_Menu!B:B)</f>
        <v>Food Item 0141</v>
      </c>
      <c r="I4088" s="2">
        <f t="array" ref="I4088">_xlfn.XLOOKUP(G4088,Food_Menu!A:A,Food_Menu!D:D)</f>
        <v>285.16</v>
      </c>
      <c r="J4088" s="2" t="s">
        <v>499</v>
      </c>
      <c r="K4088" s="2" t="str">
        <f t="array" ref="K4088">_xlfn.XLOOKUP(J4088,Delivery_Partners!A:A,Delivery_Partners!B:B)</f>
        <v>Delivery Partner 105</v>
      </c>
      <c r="L4088" s="3">
        <v>2</v>
      </c>
      <c r="M4088" s="2" t="s">
        <v>23</v>
      </c>
      <c r="N4088" s="2" t="s">
        <v>24</v>
      </c>
      <c r="O4088" s="3">
        <v>38</v>
      </c>
      <c r="P4088" s="13">
        <f t="shared" si="866"/>
        <v>570.32</v>
      </c>
      <c r="Q4088" s="13" t="str">
        <f t="shared" si="867"/>
        <v>Normal</v>
      </c>
      <c r="S4088" s="21"/>
    </row>
    <row r="4089" customHeight="1" spans="1:19">
      <c r="A4089" s="2" t="s">
        <v>6019</v>
      </c>
      <c r="B4089" s="29" t="s">
        <v>1410</v>
      </c>
      <c r="C4089" s="2" t="s">
        <v>2597</v>
      </c>
      <c r="D4089" s="2" t="str">
        <f t="array" ref="D4089">_xlfn.XLOOKUP(C4089,Customers!A:A,Customers!B:B)</f>
        <v>Customer 0294</v>
      </c>
      <c r="E4089" s="2" t="s">
        <v>871</v>
      </c>
      <c r="F4089" s="2" t="str">
        <f t="array" ref="F4089">_xlfn.XLOOKUP(E4089,Restaurants!A:A,Restaurants!B:B)</f>
        <v>Restaurant 015</v>
      </c>
      <c r="G4089" s="2" t="s">
        <v>469</v>
      </c>
      <c r="H4089" s="2" t="str">
        <f t="array" ref="H4089">_xlfn.XLOOKUP(G4089,Food_Menu!A:A,Food_Menu!B:B)</f>
        <v>Food Item 0094</v>
      </c>
      <c r="I4089" s="2">
        <f t="array" ref="I4089">_xlfn.XLOOKUP(G4089,Food_Menu!A:A,Food_Menu!D:D)</f>
        <v>556.24</v>
      </c>
      <c r="J4089" s="2" t="s">
        <v>62</v>
      </c>
      <c r="K4089" s="2" t="str">
        <f t="array" ref="K4089">_xlfn.XLOOKUP(J4089,Delivery_Partners!A:A,Delivery_Partners!B:B)</f>
        <v>Delivery Partner 051</v>
      </c>
      <c r="L4089" s="3">
        <v>1</v>
      </c>
      <c r="M4089" s="2" t="s">
        <v>23</v>
      </c>
      <c r="N4089" s="2" t="s">
        <v>24</v>
      </c>
      <c r="O4089" s="3">
        <v>41</v>
      </c>
      <c r="P4089" s="13">
        <f t="shared" si="866"/>
        <v>556.24</v>
      </c>
      <c r="Q4089" s="13" t="str">
        <f t="shared" si="867"/>
        <v>Normal</v>
      </c>
      <c r="S4089" s="21"/>
    </row>
    <row r="4090" hidden="1" customHeight="1" spans="1:19">
      <c r="A4090" s="2" t="s">
        <v>6020</v>
      </c>
      <c r="B4090" s="28">
        <v>45758</v>
      </c>
      <c r="C4090" s="2" t="s">
        <v>744</v>
      </c>
      <c r="D4090" s="2" t="str">
        <f t="array" ref="D4090">_xlfn.XLOOKUP(C4090,Customers!A:A,Customers!B:B)</f>
        <v>Customer 0354</v>
      </c>
      <c r="E4090" s="2" t="s">
        <v>281</v>
      </c>
      <c r="F4090" s="2" t="str">
        <f t="array" ref="F4090">_xlfn.XLOOKUP(E4090,Restaurants!A:A,Restaurants!B:B)</f>
        <v>Restaurant 026</v>
      </c>
      <c r="G4090" s="2" t="s">
        <v>2703</v>
      </c>
      <c r="H4090" s="2" t="str">
        <f t="array" ref="H4090">_xlfn.XLOOKUP(G4090,Food_Menu!A:A,Food_Menu!B:B)</f>
        <v>Food Item 0181</v>
      </c>
      <c r="I4090" s="2"/>
      <c r="J4090" s="2" t="s">
        <v>241</v>
      </c>
      <c r="K4090" s="2" t="str">
        <f t="array" ref="K4090">_xlfn.XLOOKUP(J4090,Delivery_Partners!A:A,Delivery_Partners!B:B)</f>
        <v>Delivery Partner 152</v>
      </c>
      <c r="L4090" s="3">
        <v>2</v>
      </c>
      <c r="M4090" s="2" t="s">
        <v>101</v>
      </c>
      <c r="N4090" s="2" t="s">
        <v>42</v>
      </c>
      <c r="O4090" s="2"/>
    </row>
    <row r="4091" hidden="1" customHeight="1" spans="1:19">
      <c r="A4091" s="2" t="s">
        <v>6021</v>
      </c>
      <c r="B4091" s="29" t="s">
        <v>416</v>
      </c>
      <c r="C4091" s="2" t="s">
        <v>1732</v>
      </c>
      <c r="D4091" s="2" t="str">
        <f t="array" ref="D4091">_xlfn.XLOOKUP(C4091,Customers!A:A,Customers!B:B)</f>
        <v>Customer 0872</v>
      </c>
      <c r="E4091" s="2" t="s">
        <v>254</v>
      </c>
      <c r="F4091" s="2" t="str">
        <f t="array" ref="F4091">_xlfn.XLOOKUP(E4091,Restaurants!A:A,Restaurants!B:B)</f>
        <v>Restaurant 021</v>
      </c>
      <c r="G4091" s="2" t="s">
        <v>240</v>
      </c>
      <c r="H4091" s="2" t="str">
        <f t="array" ref="H4091">_xlfn.XLOOKUP(G4091,Food_Menu!A:A,Food_Menu!B:B)</f>
        <v>Food Item 0005</v>
      </c>
      <c r="I4091" s="2"/>
      <c r="J4091" s="2" t="s">
        <v>2409</v>
      </c>
      <c r="K4091" s="2" t="str">
        <f t="array" ref="K4091">_xlfn.XLOOKUP(J4091,Delivery_Partners!A:A,Delivery_Partners!B:B)</f>
        <v>Delivery Partner 050</v>
      </c>
      <c r="L4091" s="3">
        <v>1</v>
      </c>
      <c r="M4091" s="2" t="s">
        <v>101</v>
      </c>
      <c r="N4091" s="2" t="s">
        <v>24</v>
      </c>
      <c r="O4091" s="2"/>
    </row>
    <row r="4092" customHeight="1" spans="1:19">
      <c r="A4092" s="2" t="s">
        <v>6022</v>
      </c>
      <c r="B4092" s="29" t="s">
        <v>787</v>
      </c>
      <c r="C4092" s="2" t="s">
        <v>5029</v>
      </c>
      <c r="D4092" s="2" t="str">
        <f t="array" ref="D4092">_xlfn.XLOOKUP(C4092,Customers!A:A,Customers!B:B)</f>
        <v>Customer 1069</v>
      </c>
      <c r="E4092" s="2" t="s">
        <v>345</v>
      </c>
      <c r="F4092" s="2" t="str">
        <f t="array" ref="F4092">_xlfn.XLOOKUP(E4092,Restaurants!A:A,Restaurants!B:B)</f>
        <v>Restaurant 064</v>
      </c>
      <c r="G4092" s="2" t="s">
        <v>126</v>
      </c>
      <c r="H4092" s="2" t="str">
        <f t="array" ref="H4092">_xlfn.XLOOKUP(G4092,Food_Menu!A:A,Food_Menu!B:B)</f>
        <v>Food Item 0075</v>
      </c>
      <c r="I4092" s="2">
        <f t="array" ref="I4092">_xlfn.XLOOKUP(G4092,Food_Menu!A:A,Food_Menu!D:D)</f>
        <v>613.26</v>
      </c>
      <c r="J4092" s="2" t="s">
        <v>401</v>
      </c>
      <c r="K4092" s="2" t="str">
        <f t="array" ref="K4092">_xlfn.XLOOKUP(J4092,Delivery_Partners!A:A,Delivery_Partners!B:B)</f>
        <v>Delivery Partner 174</v>
      </c>
      <c r="L4092" s="3">
        <v>3</v>
      </c>
      <c r="M4092" s="2" t="s">
        <v>23</v>
      </c>
      <c r="N4092" s="2" t="s">
        <v>24</v>
      </c>
      <c r="O4092" s="3">
        <v>36</v>
      </c>
      <c r="P4092" s="13">
        <f>I4092*L4092</f>
        <v>1839.78</v>
      </c>
      <c r="Q4092" s="13" t="str">
        <f>IF(O4092="","Not Delivered",IF(O4092&lt;=30,"Fast",IF(O4092&lt;=60,"Normal","Slow")))</f>
        <v>Normal</v>
      </c>
      <c r="S4092" s="21"/>
    </row>
    <row r="4093" hidden="1" customHeight="1" spans="1:19">
      <c r="A4093" s="2" t="s">
        <v>6023</v>
      </c>
      <c r="B4093" s="29" t="s">
        <v>2528</v>
      </c>
      <c r="C4093" s="2" t="s">
        <v>944</v>
      </c>
      <c r="D4093" s="2" t="str">
        <f t="array" ref="D4093">_xlfn.XLOOKUP(C4093,Customers!A:A,Customers!B:B)</f>
        <v>Customer 0931</v>
      </c>
      <c r="E4093" s="2" t="s">
        <v>1176</v>
      </c>
      <c r="F4093" s="2" t="str">
        <f t="array" ref="F4093">_xlfn.XLOOKUP(E4093,Restaurants!A:A,Restaurants!B:B)</f>
        <v>Restaurant 053</v>
      </c>
      <c r="G4093" s="2" t="s">
        <v>1318</v>
      </c>
      <c r="H4093" s="2" t="str">
        <f t="array" ref="H4093">_xlfn.XLOOKUP(G4093,Food_Menu!A:A,Food_Menu!B:B)</f>
        <v>Food Item 0119</v>
      </c>
      <c r="I4093" s="2"/>
      <c r="J4093" s="2" t="s">
        <v>1481</v>
      </c>
      <c r="K4093" s="2" t="str">
        <f t="array" ref="K4093">_xlfn.XLOOKUP(J4093,Delivery_Partners!A:A,Delivery_Partners!B:B)</f>
        <v>Delivery Partner 115</v>
      </c>
      <c r="L4093" s="3">
        <v>1</v>
      </c>
      <c r="M4093" s="2" t="s">
        <v>101</v>
      </c>
      <c r="N4093" s="2" t="s">
        <v>74</v>
      </c>
      <c r="O4093" s="2"/>
    </row>
    <row r="4094" customHeight="1" spans="1:19">
      <c r="A4094" s="2" t="s">
        <v>6024</v>
      </c>
      <c r="B4094" s="29" t="s">
        <v>1551</v>
      </c>
      <c r="C4094" s="2" t="s">
        <v>264</v>
      </c>
      <c r="D4094" s="2" t="str">
        <f t="array" ref="D4094">_xlfn.XLOOKUP(C4094,Customers!A:A,Customers!B:B)</f>
        <v>Customer 0888</v>
      </c>
      <c r="E4094" s="2" t="s">
        <v>1711</v>
      </c>
      <c r="F4094" s="2" t="str">
        <f t="array" ref="F4094">_xlfn.XLOOKUP(E4094,Restaurants!A:A,Restaurants!B:B)</f>
        <v>Restaurant 100</v>
      </c>
      <c r="G4094" s="2" t="s">
        <v>563</v>
      </c>
      <c r="H4094" s="2" t="str">
        <f t="array" ref="H4094">_xlfn.XLOOKUP(G4094,Food_Menu!A:A,Food_Menu!B:B)</f>
        <v>Food Item 0108</v>
      </c>
      <c r="I4094" s="2">
        <f t="array" ref="I4094">_xlfn.XLOOKUP(G4094,Food_Menu!A:A,Food_Menu!D:D)</f>
        <v>203.49</v>
      </c>
      <c r="J4094" s="2" t="s">
        <v>299</v>
      </c>
      <c r="K4094" s="2" t="str">
        <f t="array" ref="K4094">_xlfn.XLOOKUP(J4094,Delivery_Partners!A:A,Delivery_Partners!B:B)</f>
        <v>Delivery Partner 034</v>
      </c>
      <c r="L4094" s="3">
        <v>1</v>
      </c>
      <c r="M4094" s="2" t="s">
        <v>23</v>
      </c>
      <c r="N4094" s="2" t="s">
        <v>74</v>
      </c>
      <c r="O4094" s="3">
        <v>40</v>
      </c>
      <c r="P4094" s="13">
        <f>I4094*L4094</f>
        <v>203.49</v>
      </c>
      <c r="Q4094" s="13" t="str">
        <f>IF(O4094="","Not Delivered",IF(O4094&lt;=30,"Fast",IF(O4094&lt;=60,"Normal","Slow")))</f>
        <v>Normal</v>
      </c>
      <c r="S4094" s="21"/>
    </row>
    <row r="4095" hidden="1" customHeight="1" spans="1:19">
      <c r="A4095" s="2" t="s">
        <v>6025</v>
      </c>
      <c r="B4095" s="29" t="s">
        <v>902</v>
      </c>
      <c r="C4095" s="2" t="s">
        <v>551</v>
      </c>
      <c r="D4095" s="2" t="str">
        <f t="array" ref="D4095">_xlfn.XLOOKUP(C4095,Customers!A:A,Customers!B:B)</f>
        <v>Customer 0679</v>
      </c>
      <c r="E4095" s="2" t="s">
        <v>33</v>
      </c>
      <c r="F4095" s="2" t="str">
        <f t="array" ref="F4095">_xlfn.XLOOKUP(E4095,Restaurants!A:A,Restaurants!B:B)</f>
        <v>Restaurant 035</v>
      </c>
      <c r="G4095" s="2" t="s">
        <v>153</v>
      </c>
      <c r="H4095" s="2" t="str">
        <f t="array" ref="H4095">_xlfn.XLOOKUP(G4095,Food_Menu!A:A,Food_Menu!B:B)</f>
        <v>Food Item 0149</v>
      </c>
      <c r="I4095" s="2"/>
      <c r="J4095" s="2" t="s">
        <v>1193</v>
      </c>
      <c r="K4095" s="2" t="str">
        <f t="array" ref="K4095">_xlfn.XLOOKUP(J4095,Delivery_Partners!A:A,Delivery_Partners!B:B)</f>
        <v>Delivery Partner 074</v>
      </c>
      <c r="L4095" s="3">
        <v>2</v>
      </c>
      <c r="M4095" s="2" t="s">
        <v>101</v>
      </c>
      <c r="N4095" s="2" t="s">
        <v>24</v>
      </c>
      <c r="O4095" s="2"/>
    </row>
    <row r="4096" customHeight="1" spans="1:19">
      <c r="A4096" s="2" t="s">
        <v>6026</v>
      </c>
      <c r="B4096" s="28">
        <v>45725</v>
      </c>
      <c r="C4096" s="2" t="s">
        <v>4636</v>
      </c>
      <c r="D4096" s="2" t="str">
        <f t="array" ref="D4096">_xlfn.XLOOKUP(C4096,Customers!A:A,Customers!B:B)</f>
        <v>Customer 0446</v>
      </c>
      <c r="E4096" s="2" t="s">
        <v>950</v>
      </c>
      <c r="F4096" s="2" t="str">
        <f t="array" ref="F4096">_xlfn.XLOOKUP(E4096,Restaurants!A:A,Restaurants!B:B)</f>
        <v>Restaurant 020</v>
      </c>
      <c r="G4096" s="2" t="s">
        <v>1547</v>
      </c>
      <c r="H4096" s="2" t="str">
        <f t="array" ref="H4096">_xlfn.XLOOKUP(G4096,Food_Menu!A:A,Food_Menu!B:B)</f>
        <v>Food Item 0155</v>
      </c>
      <c r="I4096" s="2">
        <f t="array" ref="I4096">_xlfn.XLOOKUP(G4096,Food_Menu!A:A,Food_Menu!D:D)</f>
        <v>185.15</v>
      </c>
      <c r="J4096" s="2" t="s">
        <v>636</v>
      </c>
      <c r="K4096" s="2" t="str">
        <f t="array" ref="K4096">_xlfn.XLOOKUP(J4096,Delivery_Partners!A:A,Delivery_Partners!B:B)</f>
        <v>Delivery Partner 014</v>
      </c>
      <c r="L4096" s="3">
        <v>1</v>
      </c>
      <c r="M4096" s="2" t="s">
        <v>23</v>
      </c>
      <c r="N4096" s="2" t="s">
        <v>42</v>
      </c>
      <c r="O4096" s="3">
        <v>31</v>
      </c>
      <c r="P4096" s="13">
        <f t="shared" ref="P4096:P4102" si="868">I4096*L4096</f>
        <v>185.15</v>
      </c>
      <c r="Q4096" s="13" t="str">
        <f t="shared" ref="Q4096:Q4102" si="869">IF(O4096="","Not Delivered",IF(O4096&lt;=30,"Fast",IF(O4096&lt;=60,"Normal","Slow")))</f>
        <v>Normal</v>
      </c>
      <c r="S4096" s="21"/>
    </row>
    <row r="4097" customHeight="1" spans="1:19">
      <c r="A4097" s="2" t="s">
        <v>6027</v>
      </c>
      <c r="B4097" s="29" t="s">
        <v>58</v>
      </c>
      <c r="C4097" s="2" t="s">
        <v>1761</v>
      </c>
      <c r="D4097" s="2" t="str">
        <f t="array" ref="D4097">_xlfn.XLOOKUP(C4097,Customers!A:A,Customers!B:B)</f>
        <v>Customer 0307</v>
      </c>
      <c r="E4097" s="2" t="s">
        <v>712</v>
      </c>
      <c r="F4097" s="2" t="str">
        <f t="array" ref="F4097">_xlfn.XLOOKUP(E4097,Restaurants!A:A,Restaurants!B:B)</f>
        <v>Restaurant 074</v>
      </c>
      <c r="G4097" s="2" t="s">
        <v>1575</v>
      </c>
      <c r="H4097" s="2" t="str">
        <f t="array" ref="H4097">_xlfn.XLOOKUP(G4097,Food_Menu!A:A,Food_Menu!B:B)</f>
        <v>Food Item 0101</v>
      </c>
      <c r="I4097" s="2">
        <f t="array" ref="I4097">_xlfn.XLOOKUP(G4097,Food_Menu!A:A,Food_Menu!D:D)</f>
        <v>140.64</v>
      </c>
      <c r="J4097" s="2" t="s">
        <v>808</v>
      </c>
      <c r="K4097" s="2" t="str">
        <f t="array" ref="K4097">_xlfn.XLOOKUP(J4097,Delivery_Partners!A:A,Delivery_Partners!B:B)</f>
        <v>Delivery Partner 153</v>
      </c>
      <c r="L4097" s="3">
        <v>1</v>
      </c>
      <c r="M4097" s="2" t="s">
        <v>23</v>
      </c>
      <c r="N4097" s="2" t="s">
        <v>24</v>
      </c>
      <c r="O4097" s="3">
        <v>42</v>
      </c>
      <c r="P4097" s="13">
        <f t="shared" si="868"/>
        <v>140.64</v>
      </c>
      <c r="Q4097" s="13" t="str">
        <f t="shared" si="869"/>
        <v>Normal</v>
      </c>
      <c r="S4097" s="21"/>
    </row>
    <row r="4098" customHeight="1" spans="1:19">
      <c r="A4098" s="2" t="s">
        <v>6028</v>
      </c>
      <c r="B4098" s="28">
        <v>45720</v>
      </c>
      <c r="C4098" s="2" t="s">
        <v>3453</v>
      </c>
      <c r="D4098" s="2" t="str">
        <f t="array" ref="D4098">_xlfn.XLOOKUP(C4098,Customers!A:A,Customers!B:B)</f>
        <v>Customer 1135</v>
      </c>
      <c r="E4098" s="2" t="s">
        <v>1765</v>
      </c>
      <c r="F4098" s="2" t="str">
        <f t="array" ref="F4098">_xlfn.XLOOKUP(E4098,Restaurants!A:A,Restaurants!B:B)</f>
        <v>Restaurant 017</v>
      </c>
      <c r="G4098" s="2" t="s">
        <v>53</v>
      </c>
      <c r="H4098" s="2" t="str">
        <f t="array" ref="H4098">_xlfn.XLOOKUP(G4098,Food_Menu!A:A,Food_Menu!B:B)</f>
        <v>Food Item 0205</v>
      </c>
      <c r="I4098" s="2">
        <f t="array" ref="I4098">_xlfn.XLOOKUP(G4098,Food_Menu!A:A,Food_Menu!D:D)</f>
        <v>175.36</v>
      </c>
      <c r="J4098" s="2" t="s">
        <v>448</v>
      </c>
      <c r="K4098" s="2" t="str">
        <f t="array" ref="K4098">_xlfn.XLOOKUP(J4098,Delivery_Partners!A:A,Delivery_Partners!B:B)</f>
        <v>Delivery Partner 117</v>
      </c>
      <c r="L4098" s="3">
        <v>2</v>
      </c>
      <c r="M4098" s="2" t="s">
        <v>23</v>
      </c>
      <c r="N4098" s="2" t="s">
        <v>55</v>
      </c>
      <c r="O4098" s="3">
        <v>38</v>
      </c>
      <c r="P4098" s="13">
        <f t="shared" si="868"/>
        <v>350.72</v>
      </c>
      <c r="Q4098" s="13" t="str">
        <f t="shared" si="869"/>
        <v>Normal</v>
      </c>
      <c r="S4098" s="21"/>
    </row>
    <row r="4099" customHeight="1" spans="1:19">
      <c r="A4099" s="2" t="s">
        <v>6029</v>
      </c>
      <c r="B4099" s="29" t="s">
        <v>2146</v>
      </c>
      <c r="C4099" s="2" t="s">
        <v>1071</v>
      </c>
      <c r="D4099" s="2" t="str">
        <f t="array" ref="D4099">_xlfn.XLOOKUP(C4099,Customers!A:A,Customers!B:B)</f>
        <v>Customer 0627</v>
      </c>
      <c r="E4099" s="2" t="s">
        <v>1209</v>
      </c>
      <c r="F4099" s="2" t="str">
        <f t="array" ref="F4099">_xlfn.XLOOKUP(E4099,Restaurants!A:A,Restaurants!B:B)</f>
        <v>Restaurant 109</v>
      </c>
      <c r="G4099" s="2" t="s">
        <v>53</v>
      </c>
      <c r="H4099" s="2" t="str">
        <f t="array" ref="H4099">_xlfn.XLOOKUP(G4099,Food_Menu!A:A,Food_Menu!B:B)</f>
        <v>Food Item 0205</v>
      </c>
      <c r="I4099" s="2">
        <f t="array" ref="I4099">_xlfn.XLOOKUP(G4099,Food_Menu!A:A,Food_Menu!D:D)</f>
        <v>175.36</v>
      </c>
      <c r="J4099" s="2" t="s">
        <v>1443</v>
      </c>
      <c r="K4099" s="2" t="str">
        <f t="array" ref="K4099">_xlfn.XLOOKUP(J4099,Delivery_Partners!A:A,Delivery_Partners!B:B)</f>
        <v>Delivery Partner 078</v>
      </c>
      <c r="L4099" s="3">
        <v>3</v>
      </c>
      <c r="M4099" s="2" t="s">
        <v>23</v>
      </c>
      <c r="N4099" s="2" t="s">
        <v>74</v>
      </c>
      <c r="O4099" s="3">
        <v>43</v>
      </c>
      <c r="P4099" s="13">
        <f t="shared" si="868"/>
        <v>526.08</v>
      </c>
      <c r="Q4099" s="13" t="str">
        <f t="shared" si="869"/>
        <v>Normal</v>
      </c>
      <c r="S4099" s="21"/>
    </row>
    <row r="4100" customHeight="1" spans="1:19">
      <c r="A4100" s="2" t="s">
        <v>6030</v>
      </c>
      <c r="B4100" s="29" t="s">
        <v>1566</v>
      </c>
      <c r="C4100" s="2" t="s">
        <v>834</v>
      </c>
      <c r="D4100" s="2" t="str">
        <f t="array" ref="D4100">_xlfn.XLOOKUP(C4100,Customers!A:A,Customers!B:B)</f>
        <v>Customer 0678</v>
      </c>
      <c r="E4100" s="2" t="s">
        <v>465</v>
      </c>
      <c r="F4100" s="2" t="str">
        <f t="array" ref="F4100">_xlfn.XLOOKUP(E4100,Restaurants!A:A,Restaurants!B:B)</f>
        <v>Restaurant 010</v>
      </c>
      <c r="G4100" s="2" t="s">
        <v>717</v>
      </c>
      <c r="H4100" s="2" t="str">
        <f t="array" ref="H4100">_xlfn.XLOOKUP(G4100,Food_Menu!A:A,Food_Menu!B:B)</f>
        <v>Food Item 0105</v>
      </c>
      <c r="I4100" s="2">
        <f t="array" ref="I4100">_xlfn.XLOOKUP(G4100,Food_Menu!A:A,Food_Menu!D:D)</f>
        <v>415.74</v>
      </c>
      <c r="J4100" s="2" t="s">
        <v>877</v>
      </c>
      <c r="K4100" s="2" t="str">
        <f t="array" ref="K4100">_xlfn.XLOOKUP(J4100,Delivery_Partners!A:A,Delivery_Partners!B:B)</f>
        <v>Delivery Partner 123</v>
      </c>
      <c r="L4100" s="3">
        <v>2</v>
      </c>
      <c r="M4100" s="2" t="s">
        <v>23</v>
      </c>
      <c r="N4100" s="2" t="s">
        <v>24</v>
      </c>
      <c r="O4100" s="3">
        <v>22</v>
      </c>
      <c r="P4100" s="13">
        <f t="shared" si="868"/>
        <v>831.48</v>
      </c>
      <c r="Q4100" s="13" t="str">
        <f t="shared" si="869"/>
        <v>Fast</v>
      </c>
      <c r="S4100" s="21"/>
    </row>
    <row r="4101" customHeight="1" spans="1:19">
      <c r="A4101" s="2" t="s">
        <v>6031</v>
      </c>
      <c r="B4101" s="29" t="s">
        <v>1254</v>
      </c>
      <c r="C4101" s="2" t="s">
        <v>1804</v>
      </c>
      <c r="D4101" s="2" t="str">
        <f t="array" ref="D4101">_xlfn.XLOOKUP(C4101,Customers!A:A,Customers!B:B)</f>
        <v>Customer 0018</v>
      </c>
      <c r="E4101" s="2" t="s">
        <v>89</v>
      </c>
      <c r="F4101" s="2" t="str">
        <f t="array" ref="F4101">_xlfn.XLOOKUP(E4101,Restaurants!A:A,Restaurants!B:B)</f>
        <v>Restaurant 059</v>
      </c>
      <c r="G4101" s="2" t="s">
        <v>591</v>
      </c>
      <c r="H4101" s="2" t="str">
        <f t="array" ref="H4101">_xlfn.XLOOKUP(G4101,Food_Menu!A:A,Food_Menu!B:B)</f>
        <v>Food Item 0199</v>
      </c>
      <c r="I4101" s="2">
        <f t="array" ref="I4101">_xlfn.XLOOKUP(G4101,Food_Menu!A:A,Food_Menu!D:D)</f>
        <v>484.48</v>
      </c>
      <c r="J4101" s="2" t="s">
        <v>378</v>
      </c>
      <c r="K4101" s="2" t="str">
        <f t="array" ref="K4101">_xlfn.XLOOKUP(J4101,Delivery_Partners!A:A,Delivery_Partners!B:B)</f>
        <v>Delivery Partner 111</v>
      </c>
      <c r="L4101" s="3">
        <v>1</v>
      </c>
      <c r="M4101" s="2" t="s">
        <v>23</v>
      </c>
      <c r="N4101" s="2" t="s">
        <v>24</v>
      </c>
      <c r="O4101" s="3">
        <v>36</v>
      </c>
      <c r="P4101" s="13">
        <f t="shared" si="868"/>
        <v>484.48</v>
      </c>
      <c r="Q4101" s="13" t="str">
        <f t="shared" si="869"/>
        <v>Normal</v>
      </c>
      <c r="S4101" s="21"/>
    </row>
    <row r="4102" customHeight="1" spans="1:19">
      <c r="A4102" s="2" t="s">
        <v>6032</v>
      </c>
      <c r="B4102" s="28">
        <v>45845</v>
      </c>
      <c r="C4102" s="2" t="s">
        <v>4472</v>
      </c>
      <c r="D4102" s="2" t="str">
        <f t="array" ref="D4102">_xlfn.XLOOKUP(C4102,Customers!A:A,Customers!B:B)</f>
        <v>Customer 0550</v>
      </c>
      <c r="E4102" s="2" t="s">
        <v>152</v>
      </c>
      <c r="F4102" s="2" t="str">
        <f t="array" ref="F4102">_xlfn.XLOOKUP(E4102,Restaurants!A:A,Restaurants!B:B)</f>
        <v>Restaurant 114</v>
      </c>
      <c r="G4102" s="2" t="s">
        <v>1539</v>
      </c>
      <c r="H4102" s="2" t="str">
        <f t="array" ref="H4102">_xlfn.XLOOKUP(G4102,Food_Menu!A:A,Food_Menu!B:B)</f>
        <v>Food Item 0141</v>
      </c>
      <c r="I4102" s="2">
        <f t="array" ref="I4102">_xlfn.XLOOKUP(G4102,Food_Menu!A:A,Food_Menu!D:D)</f>
        <v>285.16</v>
      </c>
      <c r="J4102" s="2" t="s">
        <v>1047</v>
      </c>
      <c r="K4102" s="2" t="str">
        <f t="array" ref="K4102">_xlfn.XLOOKUP(J4102,Delivery_Partners!A:A,Delivery_Partners!B:B)</f>
        <v>Delivery Partner 108</v>
      </c>
      <c r="L4102" s="3">
        <v>1</v>
      </c>
      <c r="M4102" s="2" t="s">
        <v>23</v>
      </c>
      <c r="N4102" s="2" t="s">
        <v>55</v>
      </c>
      <c r="O4102" s="3">
        <v>29</v>
      </c>
      <c r="P4102" s="13">
        <f t="shared" si="868"/>
        <v>285.16</v>
      </c>
      <c r="Q4102" s="13" t="str">
        <f t="shared" si="869"/>
        <v>Fast</v>
      </c>
      <c r="S4102" s="21"/>
    </row>
    <row r="4103" hidden="1" customHeight="1" spans="1:19">
      <c r="A4103" s="2" t="s">
        <v>6033</v>
      </c>
      <c r="B4103" s="29" t="s">
        <v>1029</v>
      </c>
      <c r="C4103" s="2" t="s">
        <v>2683</v>
      </c>
      <c r="D4103" s="2" t="str">
        <f t="array" ref="D4103">_xlfn.XLOOKUP(C4103,Customers!A:A,Customers!B:B)</f>
        <v>Customer 0819</v>
      </c>
      <c r="E4103" s="2" t="s">
        <v>468</v>
      </c>
      <c r="F4103" s="2" t="str">
        <f t="array" ref="F4103">_xlfn.XLOOKUP(E4103,Restaurants!A:A,Restaurants!B:B)</f>
        <v>Restaurant 067</v>
      </c>
      <c r="G4103" s="2" t="s">
        <v>713</v>
      </c>
      <c r="H4103" s="2" t="str">
        <f t="array" ref="H4103">_xlfn.XLOOKUP(G4103,Food_Menu!A:A,Food_Menu!B:B)</f>
        <v>Food Item 0031</v>
      </c>
      <c r="I4103" s="2"/>
      <c r="J4103" s="2" t="s">
        <v>2005</v>
      </c>
      <c r="K4103" s="2" t="str">
        <f t="array" ref="K4103">_xlfn.XLOOKUP(J4103,Delivery_Partners!A:A,Delivery_Partners!B:B)</f>
        <v>Delivery Partner 072</v>
      </c>
      <c r="L4103" s="3">
        <v>2</v>
      </c>
      <c r="M4103" s="2" t="s">
        <v>101</v>
      </c>
      <c r="N4103" s="2" t="s">
        <v>55</v>
      </c>
      <c r="O4103" s="2"/>
    </row>
    <row r="4104" customHeight="1" spans="1:19">
      <c r="A4104" s="2" t="s">
        <v>6034</v>
      </c>
      <c r="B4104" s="29" t="s">
        <v>830</v>
      </c>
      <c r="C4104" s="2" t="s">
        <v>3372</v>
      </c>
      <c r="D4104" s="2" t="str">
        <f t="array" ref="D4104">_xlfn.XLOOKUP(C4104,Customers!A:A,Customers!B:B)</f>
        <v>Customer 0595</v>
      </c>
      <c r="E4104" s="2" t="s">
        <v>182</v>
      </c>
      <c r="F4104" s="2" t="str">
        <f t="array" ref="F4104">_xlfn.XLOOKUP(E4104,Restaurants!A:A,Restaurants!B:B)</f>
        <v>Restaurant 097</v>
      </c>
      <c r="G4104" s="2" t="s">
        <v>728</v>
      </c>
      <c r="H4104" s="2" t="str">
        <f t="array" ref="H4104">_xlfn.XLOOKUP(G4104,Food_Menu!A:A,Food_Menu!B:B)</f>
        <v>Food Item 0027</v>
      </c>
      <c r="I4104" s="2">
        <f t="array" ref="I4104">_xlfn.XLOOKUP(G4104,Food_Menu!A:A,Food_Menu!D:D)</f>
        <v>364.02</v>
      </c>
      <c r="J4104" s="2" t="s">
        <v>73</v>
      </c>
      <c r="K4104" s="2" t="str">
        <f t="array" ref="K4104">_xlfn.XLOOKUP(J4104,Delivery_Partners!A:A,Delivery_Partners!B:B)</f>
        <v>Delivery Partner 064</v>
      </c>
      <c r="L4104" s="3">
        <v>2</v>
      </c>
      <c r="M4104" s="2" t="s">
        <v>23</v>
      </c>
      <c r="N4104" s="2" t="s">
        <v>42</v>
      </c>
      <c r="O4104" s="3">
        <v>15</v>
      </c>
      <c r="P4104" s="13">
        <f t="shared" ref="P4104:P4105" si="870">I4104*L4104</f>
        <v>728.04</v>
      </c>
      <c r="Q4104" s="13" t="str">
        <f t="shared" ref="Q4104:Q4105" si="871">IF(O4104="","Not Delivered",IF(O4104&lt;=30,"Fast",IF(O4104&lt;=60,"Normal","Slow")))</f>
        <v>Fast</v>
      </c>
      <c r="S4104" s="21"/>
    </row>
    <row r="4105" customHeight="1" spans="1:19">
      <c r="A4105" s="2" t="s">
        <v>6035</v>
      </c>
      <c r="B4105" s="29" t="s">
        <v>1623</v>
      </c>
      <c r="C4105" s="2" t="s">
        <v>2050</v>
      </c>
      <c r="D4105" s="2" t="str">
        <f t="array" ref="D4105">_xlfn.XLOOKUP(C4105,Customers!A:A,Customers!B:B)</f>
        <v>Customer 0738</v>
      </c>
      <c r="E4105" s="2" t="s">
        <v>193</v>
      </c>
      <c r="F4105" s="2" t="str">
        <f t="array" ref="F4105">_xlfn.XLOOKUP(E4105,Restaurants!A:A,Restaurants!B:B)</f>
        <v>Restaurant 051</v>
      </c>
      <c r="G4105" s="2" t="s">
        <v>1554</v>
      </c>
      <c r="H4105" s="2" t="str">
        <f t="array" ref="H4105">_xlfn.XLOOKUP(G4105,Food_Menu!A:A,Food_Menu!B:B)</f>
        <v>Food Item 0018</v>
      </c>
      <c r="I4105" s="2">
        <f t="array" ref="I4105">_xlfn.XLOOKUP(G4105,Food_Menu!A:A,Food_Menu!D:D)</f>
        <v>648.66</v>
      </c>
      <c r="J4105" s="2" t="s">
        <v>976</v>
      </c>
      <c r="K4105" s="2" t="str">
        <f t="array" ref="K4105">_xlfn.XLOOKUP(J4105,Delivery_Partners!A:A,Delivery_Partners!B:B)</f>
        <v>Delivery Partner 047</v>
      </c>
      <c r="L4105" s="3">
        <v>4</v>
      </c>
      <c r="M4105" s="2" t="s">
        <v>23</v>
      </c>
      <c r="N4105" s="2" t="s">
        <v>24</v>
      </c>
      <c r="O4105" s="3">
        <v>30</v>
      </c>
      <c r="P4105" s="13">
        <f t="shared" si="870"/>
        <v>2594.64</v>
      </c>
      <c r="Q4105" s="13" t="str">
        <f t="shared" si="871"/>
        <v>Fast</v>
      </c>
      <c r="S4105" s="21"/>
    </row>
    <row r="4106" hidden="1" customHeight="1" spans="1:19">
      <c r="A4106" s="2" t="s">
        <v>6036</v>
      </c>
      <c r="B4106" s="29" t="s">
        <v>1417</v>
      </c>
      <c r="C4106" s="2" t="s">
        <v>1088</v>
      </c>
      <c r="D4106" s="2" t="str">
        <f t="array" ref="D4106">_xlfn.XLOOKUP(C4106,Customers!A:A,Customers!B:B)</f>
        <v>Customer 0972</v>
      </c>
      <c r="E4106" s="2" t="s">
        <v>421</v>
      </c>
      <c r="F4106" s="2" t="str">
        <f t="array" ref="F4106">_xlfn.XLOOKUP(E4106,Restaurants!A:A,Restaurants!B:B)</f>
        <v>Restaurant 091</v>
      </c>
      <c r="G4106" s="2" t="s">
        <v>1025</v>
      </c>
      <c r="H4106" s="2" t="str">
        <f t="array" ref="H4106">_xlfn.XLOOKUP(G4106,Food_Menu!A:A,Food_Menu!B:B)</f>
        <v>Food Item 0047</v>
      </c>
      <c r="I4106" s="2"/>
      <c r="J4106" s="2" t="s">
        <v>923</v>
      </c>
      <c r="K4106" s="2" t="str">
        <f t="array" ref="K4106">_xlfn.XLOOKUP(J4106,Delivery_Partners!A:A,Delivery_Partners!B:B)</f>
        <v>Delivery Partner 142</v>
      </c>
      <c r="L4106" s="3">
        <v>1</v>
      </c>
      <c r="M4106" s="2" t="s">
        <v>189</v>
      </c>
      <c r="N4106" s="2" t="s">
        <v>24</v>
      </c>
      <c r="O4106" s="2"/>
    </row>
    <row r="4107" customHeight="1" spans="1:19">
      <c r="A4107" s="2" t="s">
        <v>6037</v>
      </c>
      <c r="B4107" s="29" t="s">
        <v>353</v>
      </c>
      <c r="C4107" s="2" t="s">
        <v>949</v>
      </c>
      <c r="D4107" s="2" t="str">
        <f t="array" ref="D4107">_xlfn.XLOOKUP(C4107,Customers!A:A,Customers!B:B)</f>
        <v>Customer 0027</v>
      </c>
      <c r="E4107" s="2" t="s">
        <v>674</v>
      </c>
      <c r="F4107" s="2" t="str">
        <f t="array" ref="F4107">_xlfn.XLOOKUP(E4107,Restaurants!A:A,Restaurants!B:B)</f>
        <v>Restaurant 085</v>
      </c>
      <c r="G4107" s="2" t="s">
        <v>346</v>
      </c>
      <c r="H4107" s="2" t="str">
        <f t="array" ref="H4107">_xlfn.XLOOKUP(G4107,Food_Menu!A:A,Food_Menu!B:B)</f>
        <v>Food Item 0069</v>
      </c>
      <c r="I4107" s="2">
        <f t="array" ref="I4107">_xlfn.XLOOKUP(G4107,Food_Menu!A:A,Food_Menu!D:D)</f>
        <v>622.23</v>
      </c>
      <c r="J4107" s="2" t="s">
        <v>368</v>
      </c>
      <c r="K4107" s="2" t="str">
        <f t="array" ref="K4107">_xlfn.XLOOKUP(J4107,Delivery_Partners!A:A,Delivery_Partners!B:B)</f>
        <v>Delivery Partner 085</v>
      </c>
      <c r="L4107" s="3">
        <v>1</v>
      </c>
      <c r="M4107" s="2" t="s">
        <v>23</v>
      </c>
      <c r="N4107" s="2" t="s">
        <v>55</v>
      </c>
      <c r="O4107" s="3">
        <v>43</v>
      </c>
      <c r="P4107" s="13">
        <f t="shared" ref="P4107:P4130" si="872">I4107*L4107</f>
        <v>622.23</v>
      </c>
      <c r="Q4107" s="13" t="str">
        <f t="shared" ref="Q4107:Q4130" si="873">IF(O4107="","Not Delivered",IF(O4107&lt;=30,"Fast",IF(O4107&lt;=60,"Normal","Slow")))</f>
        <v>Normal</v>
      </c>
      <c r="S4107" s="21"/>
    </row>
    <row r="4108" customHeight="1" spans="1:19">
      <c r="A4108" s="2" t="s">
        <v>6038</v>
      </c>
      <c r="B4108" s="28">
        <v>45844</v>
      </c>
      <c r="C4108" s="2" t="s">
        <v>2753</v>
      </c>
      <c r="D4108" s="2" t="str">
        <f t="array" ref="D4108">_xlfn.XLOOKUP(C4108,Customers!A:A,Customers!B:B)</f>
        <v>Customer 1086</v>
      </c>
      <c r="E4108" s="2" t="s">
        <v>110</v>
      </c>
      <c r="F4108" s="2" t="str">
        <f t="array" ref="F4108">_xlfn.XLOOKUP(E4108,Restaurants!A:A,Restaurants!B:B)</f>
        <v>Restaurant 062</v>
      </c>
      <c r="G4108" s="2" t="s">
        <v>21</v>
      </c>
      <c r="H4108" s="2" t="str">
        <f t="array" ref="H4108">_xlfn.XLOOKUP(G4108,Food_Menu!A:A,Food_Menu!B:B)</f>
        <v>Food Item 0016</v>
      </c>
      <c r="I4108" s="2">
        <f t="array" ref="I4108">_xlfn.XLOOKUP(G4108,Food_Menu!A:A,Food_Menu!D:D)</f>
        <v>348.44</v>
      </c>
      <c r="J4108" s="2" t="s">
        <v>368</v>
      </c>
      <c r="K4108" s="2" t="str">
        <f t="array" ref="K4108">_xlfn.XLOOKUP(J4108,Delivery_Partners!A:A,Delivery_Partners!B:B)</f>
        <v>Delivery Partner 085</v>
      </c>
      <c r="L4108" s="3">
        <v>4</v>
      </c>
      <c r="M4108" s="2" t="s">
        <v>23</v>
      </c>
      <c r="N4108" s="2" t="s">
        <v>24</v>
      </c>
      <c r="O4108" s="3">
        <v>35</v>
      </c>
      <c r="P4108" s="13">
        <f t="shared" si="872"/>
        <v>1393.76</v>
      </c>
      <c r="Q4108" s="13" t="str">
        <f t="shared" si="873"/>
        <v>Normal</v>
      </c>
      <c r="S4108" s="21"/>
    </row>
    <row r="4109" customHeight="1" spans="1:19">
      <c r="A4109" s="2" t="s">
        <v>6039</v>
      </c>
      <c r="B4109" s="28">
        <v>45698</v>
      </c>
      <c r="C4109" s="2" t="s">
        <v>4189</v>
      </c>
      <c r="D4109" s="2" t="str">
        <f t="array" ref="D4109">_xlfn.XLOOKUP(C4109,Customers!A:A,Customers!B:B)</f>
        <v>Customer 0981</v>
      </c>
      <c r="E4109" s="2" t="s">
        <v>71</v>
      </c>
      <c r="F4109" s="2" t="str">
        <f t="array" ref="F4109">_xlfn.XLOOKUP(E4109,Restaurants!A:A,Restaurants!B:B)</f>
        <v>Restaurant 013</v>
      </c>
      <c r="G4109" s="2" t="s">
        <v>40</v>
      </c>
      <c r="H4109" s="2" t="str">
        <f t="array" ref="H4109">_xlfn.XLOOKUP(G4109,Food_Menu!A:A,Food_Menu!B:B)</f>
        <v>Food Item 0134</v>
      </c>
      <c r="I4109" s="2">
        <f t="array" ref="I4109">_xlfn.XLOOKUP(G4109,Food_Menu!A:A,Food_Menu!D:D)</f>
        <v>467.29</v>
      </c>
      <c r="J4109" s="2" t="s">
        <v>168</v>
      </c>
      <c r="K4109" s="2" t="str">
        <f t="array" ref="K4109">_xlfn.XLOOKUP(J4109,Delivery_Partners!A:A,Delivery_Partners!B:B)</f>
        <v>Delivery Partner 130</v>
      </c>
      <c r="L4109" s="3">
        <v>1</v>
      </c>
      <c r="M4109" s="2" t="s">
        <v>23</v>
      </c>
      <c r="N4109" s="2" t="s">
        <v>24</v>
      </c>
      <c r="O4109" s="3">
        <v>15</v>
      </c>
      <c r="P4109" s="13">
        <f t="shared" si="872"/>
        <v>467.29</v>
      </c>
      <c r="Q4109" s="13" t="str">
        <f t="shared" si="873"/>
        <v>Fast</v>
      </c>
      <c r="S4109" s="21"/>
    </row>
    <row r="4110" customHeight="1" spans="1:19">
      <c r="A4110" s="2" t="s">
        <v>6040</v>
      </c>
      <c r="B4110" s="28">
        <v>45999</v>
      </c>
      <c r="C4110" s="2" t="s">
        <v>2617</v>
      </c>
      <c r="D4110" s="2" t="str">
        <f t="array" ref="D4110">_xlfn.XLOOKUP(C4110,Customers!A:A,Customers!B:B)</f>
        <v>Customer 0504</v>
      </c>
      <c r="E4110" s="2" t="s">
        <v>795</v>
      </c>
      <c r="F4110" s="2" t="str">
        <f t="array" ref="F4110">_xlfn.XLOOKUP(E4110,Restaurants!A:A,Restaurants!B:B)</f>
        <v>Restaurant 117</v>
      </c>
      <c r="G4110" s="2" t="s">
        <v>447</v>
      </c>
      <c r="H4110" s="2" t="str">
        <f t="array" ref="H4110">_xlfn.XLOOKUP(G4110,Food_Menu!A:A,Food_Menu!B:B)</f>
        <v>Food Item 0091</v>
      </c>
      <c r="I4110" s="2">
        <f t="array" ref="I4110">_xlfn.XLOOKUP(G4110,Food_Menu!A:A,Food_Menu!D:D)</f>
        <v>434.43</v>
      </c>
      <c r="J4110" s="2" t="s">
        <v>801</v>
      </c>
      <c r="K4110" s="2" t="str">
        <f t="array" ref="K4110">_xlfn.XLOOKUP(J4110,Delivery_Partners!A:A,Delivery_Partners!B:B)</f>
        <v>Delivery Partner 096</v>
      </c>
      <c r="L4110" s="3">
        <v>4</v>
      </c>
      <c r="M4110" s="2" t="s">
        <v>23</v>
      </c>
      <c r="N4110" s="2" t="s">
        <v>24</v>
      </c>
      <c r="O4110" s="3">
        <v>43</v>
      </c>
      <c r="P4110" s="13">
        <f t="shared" si="872"/>
        <v>1737.72</v>
      </c>
      <c r="Q4110" s="13" t="str">
        <f t="shared" si="873"/>
        <v>Normal</v>
      </c>
      <c r="S4110" s="21"/>
    </row>
    <row r="4111" customHeight="1" spans="1:19">
      <c r="A4111" s="2" t="s">
        <v>6041</v>
      </c>
      <c r="B4111" s="28">
        <v>45780</v>
      </c>
      <c r="C4111" s="2" t="s">
        <v>916</v>
      </c>
      <c r="D4111" s="2" t="str">
        <f t="array" ref="D4111">_xlfn.XLOOKUP(C4111,Customers!A:A,Customers!B:B)</f>
        <v>Customer 0917</v>
      </c>
      <c r="E4111" s="2" t="s">
        <v>747</v>
      </c>
      <c r="F4111" s="2" t="str">
        <f t="array" ref="F4111">_xlfn.XLOOKUP(E4111,Restaurants!A:A,Restaurants!B:B)</f>
        <v>Restaurant 006</v>
      </c>
      <c r="G4111" s="2" t="s">
        <v>2199</v>
      </c>
      <c r="H4111" s="2" t="str">
        <f t="array" ref="H4111">_xlfn.XLOOKUP(G4111,Food_Menu!A:A,Food_Menu!B:B)</f>
        <v>Food Item 0133</v>
      </c>
      <c r="I4111" s="2">
        <f t="array" ref="I4111">_xlfn.XLOOKUP(G4111,Food_Menu!A:A,Food_Menu!D:D)</f>
        <v>587.31</v>
      </c>
      <c r="J4111" s="2" t="s">
        <v>541</v>
      </c>
      <c r="K4111" s="2" t="str">
        <f t="array" ref="K4111">_xlfn.XLOOKUP(J4111,Delivery_Partners!A:A,Delivery_Partners!B:B)</f>
        <v>Delivery Partner 172</v>
      </c>
      <c r="L4111" s="3">
        <v>1</v>
      </c>
      <c r="M4111" s="2" t="s">
        <v>23</v>
      </c>
      <c r="N4111" s="2" t="s">
        <v>24</v>
      </c>
      <c r="O4111" s="3">
        <v>54</v>
      </c>
      <c r="P4111" s="13">
        <f t="shared" si="872"/>
        <v>587.31</v>
      </c>
      <c r="Q4111" s="13" t="str">
        <f t="shared" si="873"/>
        <v>Normal</v>
      </c>
      <c r="S4111" s="21"/>
    </row>
    <row r="4112" customHeight="1" spans="1:19">
      <c r="A4112" s="2" t="s">
        <v>6042</v>
      </c>
      <c r="B4112" s="28">
        <v>45933</v>
      </c>
      <c r="C4112" s="2" t="s">
        <v>2263</v>
      </c>
      <c r="D4112" s="2" t="str">
        <f t="array" ref="D4112">_xlfn.XLOOKUP(C4112,Customers!A:A,Customers!B:B)</f>
        <v>Customer 0080</v>
      </c>
      <c r="E4112" s="2" t="s">
        <v>46</v>
      </c>
      <c r="F4112" s="2" t="str">
        <f t="array" ref="F4112">_xlfn.XLOOKUP(E4112,Restaurants!A:A,Restaurants!B:B)</f>
        <v>Restaurant 043</v>
      </c>
      <c r="G4112" s="2" t="s">
        <v>122</v>
      </c>
      <c r="H4112" s="2" t="str">
        <f t="array" ref="H4112">_xlfn.XLOOKUP(G4112,Food_Menu!A:A,Food_Menu!B:B)</f>
        <v>Food Item 0111</v>
      </c>
      <c r="I4112" s="2">
        <f t="array" ref="I4112">_xlfn.XLOOKUP(G4112,Food_Menu!A:A,Food_Menu!D:D)</f>
        <v>237.65</v>
      </c>
      <c r="J4112" s="2" t="s">
        <v>217</v>
      </c>
      <c r="K4112" s="2" t="str">
        <f t="array" ref="K4112">_xlfn.XLOOKUP(J4112,Delivery_Partners!A:A,Delivery_Partners!B:B)</f>
        <v>Delivery Partner 044</v>
      </c>
      <c r="L4112" s="3">
        <v>2</v>
      </c>
      <c r="M4112" s="2" t="s">
        <v>23</v>
      </c>
      <c r="N4112" s="2" t="s">
        <v>24</v>
      </c>
      <c r="O4112" s="3">
        <v>25</v>
      </c>
      <c r="P4112" s="13">
        <f t="shared" si="872"/>
        <v>475.3</v>
      </c>
      <c r="Q4112" s="13" t="str">
        <f t="shared" si="873"/>
        <v>Fast</v>
      </c>
      <c r="S4112" s="21"/>
    </row>
    <row r="4113" customHeight="1" spans="1:19">
      <c r="A4113" s="2" t="s">
        <v>6043</v>
      </c>
      <c r="B4113" s="29" t="s">
        <v>209</v>
      </c>
      <c r="C4113" s="2" t="s">
        <v>922</v>
      </c>
      <c r="D4113" s="2" t="str">
        <f t="array" ref="D4113">_xlfn.XLOOKUP(C4113,Customers!A:A,Customers!B:B)</f>
        <v>Customer 0370</v>
      </c>
      <c r="E4113" s="2" t="s">
        <v>39</v>
      </c>
      <c r="F4113" s="2" t="str">
        <f t="array" ref="F4113">_xlfn.XLOOKUP(E4113,Restaurants!A:A,Restaurants!B:B)</f>
        <v>Restaurant 077</v>
      </c>
      <c r="G4113" s="2" t="s">
        <v>1951</v>
      </c>
      <c r="H4113" s="2" t="str">
        <f t="array" ref="H4113">_xlfn.XLOOKUP(G4113,Food_Menu!A:A,Food_Menu!B:B)</f>
        <v>Food Item 0060</v>
      </c>
      <c r="I4113" s="2">
        <f t="array" ref="I4113">_xlfn.XLOOKUP(G4113,Food_Menu!A:A,Food_Menu!D:D)</f>
        <v>246.78</v>
      </c>
      <c r="J4113" s="2" t="s">
        <v>1375</v>
      </c>
      <c r="K4113" s="2" t="str">
        <f t="array" ref="K4113">_xlfn.XLOOKUP(J4113,Delivery_Partners!A:A,Delivery_Partners!B:B)</f>
        <v>Delivery Partner 008</v>
      </c>
      <c r="L4113" s="3">
        <v>1</v>
      </c>
      <c r="M4113" s="2" t="s">
        <v>23</v>
      </c>
      <c r="N4113" s="2" t="s">
        <v>55</v>
      </c>
      <c r="O4113" s="3">
        <v>30</v>
      </c>
      <c r="P4113" s="13">
        <f t="shared" si="872"/>
        <v>246.78</v>
      </c>
      <c r="Q4113" s="13" t="str">
        <f t="shared" si="873"/>
        <v>Fast</v>
      </c>
      <c r="S4113" s="21"/>
    </row>
    <row r="4114" customHeight="1" spans="1:19">
      <c r="A4114" s="2" t="s">
        <v>6044</v>
      </c>
      <c r="B4114" s="28">
        <v>45907</v>
      </c>
      <c r="C4114" s="2" t="s">
        <v>508</v>
      </c>
      <c r="D4114" s="2" t="str">
        <f t="array" ref="D4114">_xlfn.XLOOKUP(C4114,Customers!A:A,Customers!B:B)</f>
        <v>Customer 0130</v>
      </c>
      <c r="E4114" s="2" t="s">
        <v>814</v>
      </c>
      <c r="F4114" s="2" t="str">
        <f t="array" ref="F4114">_xlfn.XLOOKUP(E4114,Restaurants!A:A,Restaurants!B:B)</f>
        <v>Restaurant 093</v>
      </c>
      <c r="G4114" s="2" t="s">
        <v>543</v>
      </c>
      <c r="H4114" s="2" t="str">
        <f t="array" ref="H4114">_xlfn.XLOOKUP(G4114,Food_Menu!A:A,Food_Menu!B:B)</f>
        <v>Food Item 0136</v>
      </c>
      <c r="I4114" s="2">
        <f t="array" ref="I4114">_xlfn.XLOOKUP(G4114,Food_Menu!A:A,Food_Menu!D:D)</f>
        <v>319.29</v>
      </c>
      <c r="J4114" s="2" t="s">
        <v>1581</v>
      </c>
      <c r="K4114" s="2" t="str">
        <f t="array" ref="K4114">_xlfn.XLOOKUP(J4114,Delivery_Partners!A:A,Delivery_Partners!B:B)</f>
        <v>Delivery Partner 076</v>
      </c>
      <c r="L4114" s="3">
        <v>3</v>
      </c>
      <c r="M4114" s="2" t="s">
        <v>23</v>
      </c>
      <c r="N4114" s="2" t="s">
        <v>24</v>
      </c>
      <c r="O4114" s="3">
        <v>45</v>
      </c>
      <c r="P4114" s="13">
        <f t="shared" si="872"/>
        <v>957.87</v>
      </c>
      <c r="Q4114" s="13" t="str">
        <f t="shared" si="873"/>
        <v>Normal</v>
      </c>
      <c r="S4114" s="21"/>
    </row>
    <row r="4115" customHeight="1" spans="1:19">
      <c r="A4115" s="2" t="s">
        <v>6045</v>
      </c>
      <c r="B4115" s="28">
        <v>45965</v>
      </c>
      <c r="C4115" s="2" t="s">
        <v>450</v>
      </c>
      <c r="D4115" s="2" t="str">
        <f t="array" ref="D4115">_xlfn.XLOOKUP(C4115,Customers!A:A,Customers!B:B)</f>
        <v>Customer 0763</v>
      </c>
      <c r="E4115" s="2" t="s">
        <v>187</v>
      </c>
      <c r="F4115" s="2" t="str">
        <f t="array" ref="F4115">_xlfn.XLOOKUP(E4115,Restaurants!A:A,Restaurants!B:B)</f>
        <v>Restaurant 065</v>
      </c>
      <c r="G4115" s="2" t="s">
        <v>1973</v>
      </c>
      <c r="H4115" s="2" t="str">
        <f t="array" ref="H4115">_xlfn.XLOOKUP(G4115,Food_Menu!A:A,Food_Menu!B:B)</f>
        <v>Food Item 0210</v>
      </c>
      <c r="I4115" s="2">
        <f t="array" ref="I4115">_xlfn.XLOOKUP(G4115,Food_Menu!A:A,Food_Menu!D:D)</f>
        <v>331.49</v>
      </c>
      <c r="J4115" s="2" t="s">
        <v>801</v>
      </c>
      <c r="K4115" s="2" t="str">
        <f t="array" ref="K4115">_xlfn.XLOOKUP(J4115,Delivery_Partners!A:A,Delivery_Partners!B:B)</f>
        <v>Delivery Partner 096</v>
      </c>
      <c r="L4115" s="3">
        <v>3</v>
      </c>
      <c r="M4115" s="2" t="s">
        <v>23</v>
      </c>
      <c r="N4115" s="2" t="s">
        <v>24</v>
      </c>
      <c r="O4115" s="3">
        <v>45</v>
      </c>
      <c r="P4115" s="13">
        <f t="shared" si="872"/>
        <v>994.47</v>
      </c>
      <c r="Q4115" s="13" t="str">
        <f t="shared" si="873"/>
        <v>Normal</v>
      </c>
      <c r="S4115" s="21"/>
    </row>
    <row r="4116" customHeight="1" spans="1:19">
      <c r="A4116" s="2" t="s">
        <v>6046</v>
      </c>
      <c r="B4116" s="29" t="s">
        <v>833</v>
      </c>
      <c r="C4116" s="2" t="s">
        <v>2175</v>
      </c>
      <c r="D4116" s="2" t="str">
        <f t="array" ref="D4116">_xlfn.XLOOKUP(C4116,Customers!A:A,Customers!B:B)</f>
        <v>Customer 1028</v>
      </c>
      <c r="E4116" s="2" t="s">
        <v>1022</v>
      </c>
      <c r="F4116" s="2" t="str">
        <f t="array" ref="F4116">_xlfn.XLOOKUP(E4116,Restaurants!A:A,Restaurants!B:B)</f>
        <v>Restaurant 049</v>
      </c>
      <c r="G4116" s="2" t="s">
        <v>373</v>
      </c>
      <c r="H4116" s="2" t="str">
        <f t="array" ref="H4116">_xlfn.XLOOKUP(G4116,Food_Menu!A:A,Food_Menu!B:B)</f>
        <v>Food Item 0070</v>
      </c>
      <c r="I4116" s="2">
        <f t="array" ref="I4116">_xlfn.XLOOKUP(G4116,Food_Menu!A:A,Food_Menu!D:D)</f>
        <v>329.84</v>
      </c>
      <c r="J4116" s="2" t="s">
        <v>327</v>
      </c>
      <c r="K4116" s="2" t="str">
        <f t="array" ref="K4116">_xlfn.XLOOKUP(J4116,Delivery_Partners!A:A,Delivery_Partners!B:B)</f>
        <v>Delivery Partner 148</v>
      </c>
      <c r="L4116" s="3">
        <v>1</v>
      </c>
      <c r="M4116" s="2" t="s">
        <v>23</v>
      </c>
      <c r="N4116" s="2" t="s">
        <v>55</v>
      </c>
      <c r="O4116" s="3">
        <v>48</v>
      </c>
      <c r="P4116" s="13">
        <f t="shared" si="872"/>
        <v>329.84</v>
      </c>
      <c r="Q4116" s="13" t="str">
        <f t="shared" si="873"/>
        <v>Normal</v>
      </c>
      <c r="S4116" s="21"/>
    </row>
    <row r="4117" customHeight="1" spans="1:19">
      <c r="A4117" s="2" t="s">
        <v>6047</v>
      </c>
      <c r="B4117" s="29" t="s">
        <v>141</v>
      </c>
      <c r="C4117" s="2" t="s">
        <v>1274</v>
      </c>
      <c r="D4117" s="2" t="str">
        <f t="array" ref="D4117">_xlfn.XLOOKUP(C4117,Customers!A:A,Customers!B:B)</f>
        <v>Customer 0722</v>
      </c>
      <c r="E4117" s="2" t="s">
        <v>1022</v>
      </c>
      <c r="F4117" s="2" t="str">
        <f t="array" ref="F4117">_xlfn.XLOOKUP(E4117,Restaurants!A:A,Restaurants!B:B)</f>
        <v>Restaurant 049</v>
      </c>
      <c r="G4117" s="2" t="s">
        <v>313</v>
      </c>
      <c r="H4117" s="2" t="str">
        <f t="array" ref="H4117">_xlfn.XLOOKUP(G4117,Food_Menu!A:A,Food_Menu!B:B)</f>
        <v>Food Item 0068</v>
      </c>
      <c r="I4117" s="2">
        <f t="array" ref="I4117">_xlfn.XLOOKUP(G4117,Food_Menu!A:A,Food_Menu!D:D)</f>
        <v>583.22</v>
      </c>
      <c r="J4117" s="2" t="s">
        <v>1481</v>
      </c>
      <c r="K4117" s="2" t="str">
        <f t="array" ref="K4117">_xlfn.XLOOKUP(J4117,Delivery_Partners!A:A,Delivery_Partners!B:B)</f>
        <v>Delivery Partner 115</v>
      </c>
      <c r="L4117" s="3">
        <v>2</v>
      </c>
      <c r="M4117" s="2" t="s">
        <v>23</v>
      </c>
      <c r="N4117" s="2" t="s">
        <v>55</v>
      </c>
      <c r="O4117" s="3">
        <v>47</v>
      </c>
      <c r="P4117" s="13">
        <f t="shared" si="872"/>
        <v>1166.44</v>
      </c>
      <c r="Q4117" s="13" t="str">
        <f t="shared" si="873"/>
        <v>Normal</v>
      </c>
      <c r="S4117" s="21"/>
    </row>
    <row r="4118" customHeight="1" spans="1:19">
      <c r="A4118" s="2" t="s">
        <v>6048</v>
      </c>
      <c r="B4118" s="28">
        <v>45700</v>
      </c>
      <c r="C4118" s="2" t="s">
        <v>2953</v>
      </c>
      <c r="D4118" s="2" t="str">
        <f t="array" ref="D4118">_xlfn.XLOOKUP(C4118,Customers!A:A,Customers!B:B)</f>
        <v>Customer 0854</v>
      </c>
      <c r="E4118" s="2" t="s">
        <v>807</v>
      </c>
      <c r="F4118" s="2" t="str">
        <f t="array" ref="F4118">_xlfn.XLOOKUP(E4118,Restaurants!A:A,Restaurants!B:B)</f>
        <v>Restaurant 118</v>
      </c>
      <c r="G4118" s="2" t="s">
        <v>1530</v>
      </c>
      <c r="H4118" s="2" t="str">
        <f t="array" ref="H4118">_xlfn.XLOOKUP(G4118,Food_Menu!A:A,Food_Menu!B:B)</f>
        <v>Food Item 0114</v>
      </c>
      <c r="I4118" s="2">
        <f t="array" ref="I4118">_xlfn.XLOOKUP(G4118,Food_Menu!A:A,Food_Menu!D:D)</f>
        <v>180.58</v>
      </c>
      <c r="J4118" s="2" t="s">
        <v>95</v>
      </c>
      <c r="K4118" s="2" t="str">
        <f t="array" ref="K4118">_xlfn.XLOOKUP(J4118,Delivery_Partners!A:A,Delivery_Partners!B:B)</f>
        <v>Delivery Partner 170</v>
      </c>
      <c r="L4118" s="3">
        <v>1</v>
      </c>
      <c r="M4118" s="2" t="s">
        <v>23</v>
      </c>
      <c r="N4118" s="2" t="s">
        <v>42</v>
      </c>
      <c r="O4118" s="3">
        <v>17</v>
      </c>
      <c r="P4118" s="13">
        <f t="shared" si="872"/>
        <v>180.58</v>
      </c>
      <c r="Q4118" s="13" t="str">
        <f t="shared" si="873"/>
        <v>Fast</v>
      </c>
      <c r="S4118" s="21"/>
    </row>
    <row r="4119" customHeight="1" spans="1:19">
      <c r="A4119" s="2" t="s">
        <v>6049</v>
      </c>
      <c r="B4119" s="29" t="s">
        <v>1642</v>
      </c>
      <c r="C4119" s="2" t="s">
        <v>3716</v>
      </c>
      <c r="D4119" s="2" t="str">
        <f t="array" ref="D4119">_xlfn.XLOOKUP(C4119,Customers!A:A,Customers!B:B)</f>
        <v>Customer 0172</v>
      </c>
      <c r="E4119" s="2" t="s">
        <v>952</v>
      </c>
      <c r="F4119" s="2" t="str">
        <f t="array" ref="F4119">_xlfn.XLOOKUP(E4119,Restaurants!A:A,Restaurants!B:B)</f>
        <v>Restaurant 041</v>
      </c>
      <c r="G4119" s="2" t="s">
        <v>34</v>
      </c>
      <c r="H4119" s="2" t="str">
        <f t="array" ref="H4119">_xlfn.XLOOKUP(G4119,Food_Menu!A:A,Food_Menu!B:B)</f>
        <v>Food Item 0177</v>
      </c>
      <c r="I4119" s="2">
        <f t="array" ref="I4119">_xlfn.XLOOKUP(G4119,Food_Menu!A:A,Food_Menu!D:D)</f>
        <v>268.83</v>
      </c>
      <c r="J4119" s="2" t="s">
        <v>439</v>
      </c>
      <c r="K4119" s="2" t="str">
        <f t="array" ref="K4119">_xlfn.XLOOKUP(J4119,Delivery_Partners!A:A,Delivery_Partners!B:B)</f>
        <v>Delivery Partner 016</v>
      </c>
      <c r="L4119" s="3">
        <v>1</v>
      </c>
      <c r="M4119" s="2" t="s">
        <v>23</v>
      </c>
      <c r="N4119" s="2" t="s">
        <v>74</v>
      </c>
      <c r="O4119" s="3">
        <v>29</v>
      </c>
      <c r="P4119" s="13">
        <f t="shared" si="872"/>
        <v>268.83</v>
      </c>
      <c r="Q4119" s="13" t="str">
        <f t="shared" si="873"/>
        <v>Fast</v>
      </c>
      <c r="S4119" s="21"/>
    </row>
    <row r="4120" customHeight="1" spans="1:19">
      <c r="A4120" s="2" t="s">
        <v>6050</v>
      </c>
      <c r="B4120" s="29" t="s">
        <v>2582</v>
      </c>
      <c r="C4120" s="2" t="s">
        <v>2728</v>
      </c>
      <c r="D4120" s="2" t="str">
        <f t="array" ref="D4120">_xlfn.XLOOKUP(C4120,Customers!A:A,Customers!B:B)</f>
        <v>Customer 1121</v>
      </c>
      <c r="E4120" s="2" t="s">
        <v>860</v>
      </c>
      <c r="F4120" s="2" t="str">
        <f t="array" ref="F4120">_xlfn.XLOOKUP(E4120,Restaurants!A:A,Restaurants!B:B)</f>
        <v>Restaurant 103</v>
      </c>
      <c r="G4120" s="2" t="s">
        <v>751</v>
      </c>
      <c r="H4120" s="2" t="str">
        <f t="array" ref="H4120">_xlfn.XLOOKUP(G4120,Food_Menu!A:A,Food_Menu!B:B)</f>
        <v>Food Item 0117</v>
      </c>
      <c r="I4120" s="2">
        <f t="array" ref="I4120">_xlfn.XLOOKUP(G4120,Food_Menu!A:A,Food_Menu!D:D)</f>
        <v>279.52</v>
      </c>
      <c r="J4120" s="2" t="s">
        <v>640</v>
      </c>
      <c r="K4120" s="2" t="str">
        <f t="array" ref="K4120">_xlfn.XLOOKUP(J4120,Delivery_Partners!A:A,Delivery_Partners!B:B)</f>
        <v>Delivery Partner 097</v>
      </c>
      <c r="L4120" s="3">
        <v>2</v>
      </c>
      <c r="M4120" s="2" t="s">
        <v>23</v>
      </c>
      <c r="N4120" s="2" t="s">
        <v>24</v>
      </c>
      <c r="O4120" s="3">
        <v>43</v>
      </c>
      <c r="P4120" s="13">
        <f t="shared" si="872"/>
        <v>559.04</v>
      </c>
      <c r="Q4120" s="13" t="str">
        <f t="shared" si="873"/>
        <v>Normal</v>
      </c>
      <c r="S4120" s="21"/>
    </row>
    <row r="4121" customHeight="1" spans="1:19">
      <c r="A4121" s="2" t="s">
        <v>6051</v>
      </c>
      <c r="B4121" s="29" t="s">
        <v>569</v>
      </c>
      <c r="C4121" s="2" t="s">
        <v>2216</v>
      </c>
      <c r="D4121" s="2" t="str">
        <f t="array" ref="D4121">_xlfn.XLOOKUP(C4121,Customers!A:A,Customers!B:B)</f>
        <v>Customer 0232</v>
      </c>
      <c r="E4121" s="2" t="s">
        <v>335</v>
      </c>
      <c r="F4121" s="2" t="str">
        <f t="array" ref="F4121">_xlfn.XLOOKUP(E4121,Restaurants!A:A,Restaurants!B:B)</f>
        <v>Restaurant 007</v>
      </c>
      <c r="G4121" s="2" t="s">
        <v>868</v>
      </c>
      <c r="H4121" s="2" t="str">
        <f t="array" ref="H4121">_xlfn.XLOOKUP(G4121,Food_Menu!A:A,Food_Menu!B:B)</f>
        <v>Food Item 0184</v>
      </c>
      <c r="I4121" s="2">
        <f t="array" ref="I4121">_xlfn.XLOOKUP(G4121,Food_Menu!A:A,Food_Menu!D:D)</f>
        <v>509.99</v>
      </c>
      <c r="J4121" s="2" t="s">
        <v>485</v>
      </c>
      <c r="K4121" s="2" t="str">
        <f t="array" ref="K4121">_xlfn.XLOOKUP(J4121,Delivery_Partners!A:A,Delivery_Partners!B:B)</f>
        <v>Delivery Partner 150</v>
      </c>
      <c r="L4121" s="3">
        <v>2</v>
      </c>
      <c r="M4121" s="2" t="s">
        <v>23</v>
      </c>
      <c r="N4121" s="2" t="s">
        <v>74</v>
      </c>
      <c r="O4121" s="3">
        <v>34</v>
      </c>
      <c r="P4121" s="13">
        <f t="shared" si="872"/>
        <v>1019.98</v>
      </c>
      <c r="Q4121" s="13" t="str">
        <f t="shared" si="873"/>
        <v>Normal</v>
      </c>
      <c r="S4121" s="21"/>
    </row>
    <row r="4122" customHeight="1" spans="1:19">
      <c r="A4122" s="2" t="s">
        <v>6052</v>
      </c>
      <c r="B4122" s="28">
        <v>45694</v>
      </c>
      <c r="C4122" s="2" t="s">
        <v>822</v>
      </c>
      <c r="D4122" s="2" t="str">
        <f t="array" ref="D4122">_xlfn.XLOOKUP(C4122,Customers!A:A,Customers!B:B)</f>
        <v>Customer 0632</v>
      </c>
      <c r="E4122" s="2" t="s">
        <v>1173</v>
      </c>
      <c r="F4122" s="2" t="str">
        <f t="array" ref="F4122">_xlfn.XLOOKUP(E4122,Restaurants!A:A,Restaurants!B:B)</f>
        <v>Restaurant 080</v>
      </c>
      <c r="G4122" s="2" t="s">
        <v>962</v>
      </c>
      <c r="H4122" s="2" t="str">
        <f t="array" ref="H4122">_xlfn.XLOOKUP(G4122,Food_Menu!A:A,Food_Menu!B:B)</f>
        <v>Food Item 0017</v>
      </c>
      <c r="I4122" s="2">
        <f t="array" ref="I4122">_xlfn.XLOOKUP(G4122,Food_Menu!A:A,Food_Menu!D:D)</f>
        <v>353.65</v>
      </c>
      <c r="J4122" s="2" t="s">
        <v>887</v>
      </c>
      <c r="K4122" s="2" t="str">
        <f t="array" ref="K4122">_xlfn.XLOOKUP(J4122,Delivery_Partners!A:A,Delivery_Partners!B:B)</f>
        <v>Delivery Partner 091</v>
      </c>
      <c r="L4122" s="3">
        <v>1</v>
      </c>
      <c r="M4122" s="2" t="s">
        <v>23</v>
      </c>
      <c r="N4122" s="2" t="s">
        <v>74</v>
      </c>
      <c r="O4122" s="3">
        <v>39</v>
      </c>
      <c r="P4122" s="13">
        <f t="shared" si="872"/>
        <v>353.65</v>
      </c>
      <c r="Q4122" s="13" t="str">
        <f t="shared" si="873"/>
        <v>Normal</v>
      </c>
      <c r="S4122" s="21"/>
    </row>
    <row r="4123" customHeight="1" spans="1:19">
      <c r="A4123" s="2" t="s">
        <v>6053</v>
      </c>
      <c r="B4123" s="29" t="s">
        <v>1720</v>
      </c>
      <c r="C4123" s="2" t="s">
        <v>3514</v>
      </c>
      <c r="D4123" s="2" t="str">
        <f t="array" ref="D4123">_xlfn.XLOOKUP(C4123,Customers!A:A,Customers!B:B)</f>
        <v>Customer 0820</v>
      </c>
      <c r="E4123" s="2" t="s">
        <v>726</v>
      </c>
      <c r="F4123" s="2" t="str">
        <f t="array" ref="F4123">_xlfn.XLOOKUP(E4123,Restaurants!A:A,Restaurants!B:B)</f>
        <v>Restaurant 082</v>
      </c>
      <c r="G4123" s="2" t="s">
        <v>841</v>
      </c>
      <c r="H4123" s="2" t="str">
        <f t="array" ref="H4123">_xlfn.XLOOKUP(G4123,Food_Menu!A:A,Food_Menu!B:B)</f>
        <v>Food Item 0022</v>
      </c>
      <c r="I4123" s="2">
        <f t="array" ref="I4123">_xlfn.XLOOKUP(G4123,Food_Menu!A:A,Food_Menu!D:D)</f>
        <v>395.32</v>
      </c>
      <c r="J4123" s="2" t="s">
        <v>2409</v>
      </c>
      <c r="K4123" s="2" t="str">
        <f t="array" ref="K4123">_xlfn.XLOOKUP(J4123,Delivery_Partners!A:A,Delivery_Partners!B:B)</f>
        <v>Delivery Partner 050</v>
      </c>
      <c r="L4123" s="3">
        <v>1</v>
      </c>
      <c r="M4123" s="2" t="s">
        <v>23</v>
      </c>
      <c r="N4123" s="2" t="s">
        <v>24</v>
      </c>
      <c r="O4123" s="3">
        <v>33</v>
      </c>
      <c r="P4123" s="13">
        <f t="shared" si="872"/>
        <v>395.32</v>
      </c>
      <c r="Q4123" s="13" t="str">
        <f t="shared" si="873"/>
        <v>Normal</v>
      </c>
      <c r="S4123" s="21"/>
    </row>
    <row r="4124" customHeight="1" spans="1:19">
      <c r="A4124" s="2" t="s">
        <v>6054</v>
      </c>
      <c r="B4124" s="29" t="s">
        <v>690</v>
      </c>
      <c r="C4124" s="2" t="s">
        <v>2175</v>
      </c>
      <c r="D4124" s="2" t="str">
        <f t="array" ref="D4124">_xlfn.XLOOKUP(C4124,Customers!A:A,Customers!B:B)</f>
        <v>Customer 1028</v>
      </c>
      <c r="E4124" s="2" t="s">
        <v>726</v>
      </c>
      <c r="F4124" s="2" t="str">
        <f t="array" ref="F4124">_xlfn.XLOOKUP(E4124,Restaurants!A:A,Restaurants!B:B)</f>
        <v>Restaurant 082</v>
      </c>
      <c r="G4124" s="2" t="s">
        <v>400</v>
      </c>
      <c r="H4124" s="2" t="str">
        <f t="array" ref="H4124">_xlfn.XLOOKUP(G4124,Food_Menu!A:A,Food_Menu!B:B)</f>
        <v>Food Item 0090</v>
      </c>
      <c r="I4124" s="2">
        <f t="array" ref="I4124">_xlfn.XLOOKUP(G4124,Food_Menu!A:A,Food_Menu!D:D)</f>
        <v>629.64</v>
      </c>
      <c r="J4124" s="2" t="s">
        <v>938</v>
      </c>
      <c r="K4124" s="2" t="str">
        <f t="array" ref="K4124">_xlfn.XLOOKUP(J4124,Delivery_Partners!A:A,Delivery_Partners!B:B)</f>
        <v>Delivery Partner 139</v>
      </c>
      <c r="L4124" s="3">
        <v>1</v>
      </c>
      <c r="M4124" s="2" t="s">
        <v>23</v>
      </c>
      <c r="N4124" s="2" t="s">
        <v>42</v>
      </c>
      <c r="O4124" s="3">
        <v>30</v>
      </c>
      <c r="P4124" s="13">
        <f t="shared" si="872"/>
        <v>629.64</v>
      </c>
      <c r="Q4124" s="13" t="str">
        <f t="shared" si="873"/>
        <v>Fast</v>
      </c>
      <c r="S4124" s="21"/>
    </row>
    <row r="4125" customHeight="1" spans="1:19">
      <c r="A4125" s="2" t="s">
        <v>6055</v>
      </c>
      <c r="B4125" s="29" t="s">
        <v>320</v>
      </c>
      <c r="C4125" s="2" t="s">
        <v>2728</v>
      </c>
      <c r="D4125" s="2" t="str">
        <f t="array" ref="D4125">_xlfn.XLOOKUP(C4125,Customers!A:A,Customers!B:B)</f>
        <v>Customer 1121</v>
      </c>
      <c r="E4125" s="2" t="s">
        <v>193</v>
      </c>
      <c r="F4125" s="2" t="str">
        <f t="array" ref="F4125">_xlfn.XLOOKUP(E4125,Restaurants!A:A,Restaurants!B:B)</f>
        <v>Restaurant 051</v>
      </c>
      <c r="G4125" s="2" t="s">
        <v>138</v>
      </c>
      <c r="H4125" s="2" t="str">
        <f t="array" ref="H4125">_xlfn.XLOOKUP(G4125,Food_Menu!A:A,Food_Menu!B:B)</f>
        <v>Food Item 0052</v>
      </c>
      <c r="I4125" s="2">
        <f t="array" ref="I4125">_xlfn.XLOOKUP(G4125,Food_Menu!A:A,Food_Menu!D:D)</f>
        <v>531.45</v>
      </c>
      <c r="J4125" s="2" t="s">
        <v>1698</v>
      </c>
      <c r="K4125" s="2" t="str">
        <f t="array" ref="K4125">_xlfn.XLOOKUP(J4125,Delivery_Partners!A:A,Delivery_Partners!B:B)</f>
        <v>Delivery Partner 158</v>
      </c>
      <c r="L4125" s="3">
        <v>1</v>
      </c>
      <c r="M4125" s="2" t="s">
        <v>23</v>
      </c>
      <c r="N4125" s="2" t="s">
        <v>24</v>
      </c>
      <c r="O4125" s="3">
        <v>32</v>
      </c>
      <c r="P4125" s="13">
        <f t="shared" si="872"/>
        <v>531.45</v>
      </c>
      <c r="Q4125" s="13" t="str">
        <f t="shared" si="873"/>
        <v>Normal</v>
      </c>
      <c r="S4125" s="21"/>
    </row>
    <row r="4126" customHeight="1" spans="1:19">
      <c r="A4126" s="2" t="s">
        <v>6056</v>
      </c>
      <c r="B4126" s="29" t="s">
        <v>2741</v>
      </c>
      <c r="C4126" s="2" t="s">
        <v>1255</v>
      </c>
      <c r="D4126" s="2" t="str">
        <f t="array" ref="D4126">_xlfn.XLOOKUP(C4126,Customers!A:A,Customers!B:B)</f>
        <v>Customer 0719</v>
      </c>
      <c r="E4126" s="2" t="s">
        <v>52</v>
      </c>
      <c r="F4126" s="2" t="str">
        <f t="array" ref="F4126">_xlfn.XLOOKUP(E4126,Restaurants!A:A,Restaurants!B:B)</f>
        <v>Restaurant 083</v>
      </c>
      <c r="G4126" s="2" t="s">
        <v>889</v>
      </c>
      <c r="H4126" s="2" t="str">
        <f t="array" ref="H4126">_xlfn.XLOOKUP(G4126,Food_Menu!A:A,Food_Menu!B:B)</f>
        <v>Food Item 0006</v>
      </c>
      <c r="I4126" s="2">
        <f t="array" ref="I4126">_xlfn.XLOOKUP(G4126,Food_Menu!A:A,Food_Menu!D:D)</f>
        <v>533.33</v>
      </c>
      <c r="J4126" s="2" t="s">
        <v>976</v>
      </c>
      <c r="K4126" s="2" t="str">
        <f t="array" ref="K4126">_xlfn.XLOOKUP(J4126,Delivery_Partners!A:A,Delivery_Partners!B:B)</f>
        <v>Delivery Partner 047</v>
      </c>
      <c r="L4126" s="3">
        <v>1</v>
      </c>
      <c r="M4126" s="2" t="s">
        <v>23</v>
      </c>
      <c r="N4126" s="2" t="s">
        <v>42</v>
      </c>
      <c r="O4126" s="3">
        <v>22</v>
      </c>
      <c r="P4126" s="13">
        <f t="shared" si="872"/>
        <v>533.33</v>
      </c>
      <c r="Q4126" s="13" t="str">
        <f t="shared" si="873"/>
        <v>Fast</v>
      </c>
      <c r="S4126" s="21"/>
    </row>
    <row r="4127" customHeight="1" spans="1:19">
      <c r="A4127" s="2" t="s">
        <v>6057</v>
      </c>
      <c r="B4127" s="29" t="s">
        <v>501</v>
      </c>
      <c r="C4127" s="2" t="s">
        <v>456</v>
      </c>
      <c r="D4127" s="2" t="str">
        <f t="array" ref="D4127">_xlfn.XLOOKUP(C4127,Customers!A:A,Customers!B:B)</f>
        <v>Customer 0692</v>
      </c>
      <c r="E4127" s="2" t="s">
        <v>143</v>
      </c>
      <c r="F4127" s="2" t="str">
        <f t="array" ref="F4127">_xlfn.XLOOKUP(E4127,Restaurants!A:A,Restaurants!B:B)</f>
        <v>Restaurant 054</v>
      </c>
      <c r="G4127" s="2" t="s">
        <v>835</v>
      </c>
      <c r="H4127" s="2" t="str">
        <f t="array" ref="H4127">_xlfn.XLOOKUP(G4127,Food_Menu!A:A,Food_Menu!B:B)</f>
        <v>Food Item 0048</v>
      </c>
      <c r="I4127" s="2">
        <f t="array" ref="I4127">_xlfn.XLOOKUP(G4127,Food_Menu!A:A,Food_Menu!D:D)</f>
        <v>226.31</v>
      </c>
      <c r="J4127" s="2" t="s">
        <v>481</v>
      </c>
      <c r="K4127" s="2" t="str">
        <f t="array" ref="K4127">_xlfn.XLOOKUP(J4127,Delivery_Partners!A:A,Delivery_Partners!B:B)</f>
        <v>Delivery Partner 100</v>
      </c>
      <c r="L4127" s="3">
        <v>1</v>
      </c>
      <c r="M4127" s="2" t="s">
        <v>23</v>
      </c>
      <c r="N4127" s="2" t="s">
        <v>55</v>
      </c>
      <c r="O4127" s="3">
        <v>26</v>
      </c>
      <c r="P4127" s="13">
        <f t="shared" si="872"/>
        <v>226.31</v>
      </c>
      <c r="Q4127" s="13" t="str">
        <f t="shared" si="873"/>
        <v>Fast</v>
      </c>
      <c r="S4127" s="21"/>
    </row>
    <row r="4128" customHeight="1" spans="1:19">
      <c r="A4128" s="2" t="s">
        <v>6058</v>
      </c>
      <c r="B4128" s="29" t="s">
        <v>2866</v>
      </c>
      <c r="C4128" s="2" t="s">
        <v>2815</v>
      </c>
      <c r="D4128" s="2" t="str">
        <f t="array" ref="D4128">_xlfn.XLOOKUP(C4128,Customers!A:A,Customers!B:B)</f>
        <v>Customer 0501</v>
      </c>
      <c r="E4128" s="2" t="s">
        <v>566</v>
      </c>
      <c r="F4128" s="2" t="str">
        <f t="array" ref="F4128">_xlfn.XLOOKUP(E4128,Restaurants!A:A,Restaurants!B:B)</f>
        <v>Restaurant 072</v>
      </c>
      <c r="G4128" s="2" t="s">
        <v>1951</v>
      </c>
      <c r="H4128" s="2" t="str">
        <f t="array" ref="H4128">_xlfn.XLOOKUP(G4128,Food_Menu!A:A,Food_Menu!B:B)</f>
        <v>Food Item 0060</v>
      </c>
      <c r="I4128" s="2">
        <f t="array" ref="I4128">_xlfn.XLOOKUP(G4128,Food_Menu!A:A,Food_Menu!D:D)</f>
        <v>246.78</v>
      </c>
      <c r="J4128" s="2" t="s">
        <v>1160</v>
      </c>
      <c r="K4128" s="2" t="str">
        <f t="array" ref="K4128">_xlfn.XLOOKUP(J4128,Delivery_Partners!A:A,Delivery_Partners!B:B)</f>
        <v>Delivery Partner 145</v>
      </c>
      <c r="L4128" s="3">
        <v>2</v>
      </c>
      <c r="M4128" s="2" t="s">
        <v>23</v>
      </c>
      <c r="N4128" s="2" t="s">
        <v>74</v>
      </c>
      <c r="O4128" s="3">
        <v>34</v>
      </c>
      <c r="P4128" s="13">
        <f t="shared" si="872"/>
        <v>493.56</v>
      </c>
      <c r="Q4128" s="13" t="str">
        <f t="shared" si="873"/>
        <v>Normal</v>
      </c>
      <c r="S4128" s="21"/>
    </row>
    <row r="4129" customHeight="1" spans="1:19">
      <c r="A4129" s="2" t="s">
        <v>6059</v>
      </c>
      <c r="B4129" s="29" t="s">
        <v>1639</v>
      </c>
      <c r="C4129" s="2" t="s">
        <v>2433</v>
      </c>
      <c r="D4129" s="2" t="str">
        <f t="array" ref="D4129">_xlfn.XLOOKUP(C4129,Customers!A:A,Customers!B:B)</f>
        <v>Customer 0682</v>
      </c>
      <c r="E4129" s="2" t="s">
        <v>382</v>
      </c>
      <c r="F4129" s="2" t="str">
        <f t="array" ref="F4129">_xlfn.XLOOKUP(E4129,Restaurants!A:A,Restaurants!B:B)</f>
        <v>Restaurant 108</v>
      </c>
      <c r="G4129" s="2" t="s">
        <v>659</v>
      </c>
      <c r="H4129" s="2" t="str">
        <f t="array" ref="H4129">_xlfn.XLOOKUP(G4129,Food_Menu!A:A,Food_Menu!B:B)</f>
        <v>Food Item 0203</v>
      </c>
      <c r="I4129" s="2">
        <f t="array" ref="I4129">_xlfn.XLOOKUP(G4129,Food_Menu!A:A,Food_Menu!D:D)</f>
        <v>406.91</v>
      </c>
      <c r="J4129" s="2" t="s">
        <v>112</v>
      </c>
      <c r="K4129" s="2" t="str">
        <f t="array" ref="K4129">_xlfn.XLOOKUP(J4129,Delivery_Partners!A:A,Delivery_Partners!B:B)</f>
        <v>Delivery Partner 028</v>
      </c>
      <c r="L4129" s="3">
        <v>1</v>
      </c>
      <c r="M4129" s="2" t="s">
        <v>23</v>
      </c>
      <c r="N4129" s="2" t="s">
        <v>24</v>
      </c>
      <c r="O4129" s="3">
        <v>34</v>
      </c>
      <c r="P4129" s="13">
        <f t="shared" si="872"/>
        <v>406.91</v>
      </c>
      <c r="Q4129" s="13" t="str">
        <f t="shared" si="873"/>
        <v>Normal</v>
      </c>
      <c r="S4129" s="21"/>
    </row>
    <row r="4130" customHeight="1" spans="1:19">
      <c r="A4130" s="2" t="s">
        <v>6060</v>
      </c>
      <c r="B4130" s="29" t="s">
        <v>700</v>
      </c>
      <c r="C4130" s="2" t="s">
        <v>297</v>
      </c>
      <c r="D4130" s="2" t="str">
        <f t="array" ref="D4130">_xlfn.XLOOKUP(C4130,Customers!A:A,Customers!B:B)</f>
        <v>Customer 0810</v>
      </c>
      <c r="E4130" s="2" t="s">
        <v>647</v>
      </c>
      <c r="F4130" s="2" t="str">
        <f t="array" ref="F4130">_xlfn.XLOOKUP(E4130,Restaurants!A:A,Restaurants!B:B)</f>
        <v>Restaurant 081</v>
      </c>
      <c r="G4130" s="2" t="s">
        <v>1086</v>
      </c>
      <c r="H4130" s="2" t="str">
        <f t="array" ref="H4130">_xlfn.XLOOKUP(G4130,Food_Menu!A:A,Food_Menu!B:B)</f>
        <v>Food Item 0173</v>
      </c>
      <c r="I4130" s="2">
        <f t="array" ref="I4130">_xlfn.XLOOKUP(G4130,Food_Menu!A:A,Food_Menu!D:D)</f>
        <v>407.21</v>
      </c>
      <c r="J4130" s="2" t="s">
        <v>618</v>
      </c>
      <c r="K4130" s="2" t="str">
        <f t="array" ref="K4130">_xlfn.XLOOKUP(J4130,Delivery_Partners!A:A,Delivery_Partners!B:B)</f>
        <v>Delivery Partner 002</v>
      </c>
      <c r="L4130" s="3">
        <v>3</v>
      </c>
      <c r="M4130" s="2" t="s">
        <v>23</v>
      </c>
      <c r="N4130" s="2" t="s">
        <v>55</v>
      </c>
      <c r="O4130" s="3">
        <v>42</v>
      </c>
      <c r="P4130" s="13">
        <f t="shared" si="872"/>
        <v>1221.63</v>
      </c>
      <c r="Q4130" s="13" t="str">
        <f t="shared" si="873"/>
        <v>Normal</v>
      </c>
      <c r="S4130" s="21"/>
    </row>
    <row r="4131" hidden="1" customHeight="1" spans="1:19">
      <c r="A4131" s="2" t="s">
        <v>6061</v>
      </c>
      <c r="B4131" s="28">
        <v>45877</v>
      </c>
      <c r="C4131" s="2" t="s">
        <v>4386</v>
      </c>
      <c r="D4131" s="2" t="str">
        <f t="array" ref="D4131">_xlfn.XLOOKUP(C4131,Customers!A:A,Customers!B:B)</f>
        <v>Customer 0777</v>
      </c>
      <c r="E4131" s="2" t="s">
        <v>552</v>
      </c>
      <c r="F4131" s="2" t="str">
        <f t="array" ref="F4131">_xlfn.XLOOKUP(E4131,Restaurants!A:A,Restaurants!B:B)</f>
        <v>Restaurant 089</v>
      </c>
      <c r="G4131" s="2" t="s">
        <v>533</v>
      </c>
      <c r="H4131" s="2" t="str">
        <f t="array" ref="H4131">_xlfn.XLOOKUP(G4131,Food_Menu!A:A,Food_Menu!B:B)</f>
        <v>Food Item 0078</v>
      </c>
      <c r="I4131" s="2"/>
      <c r="J4131" s="2" t="s">
        <v>127</v>
      </c>
      <c r="K4131" s="2" t="str">
        <f t="array" ref="K4131">_xlfn.XLOOKUP(J4131,Delivery_Partners!A:A,Delivery_Partners!B:B)</f>
        <v>Delivery Partner 134</v>
      </c>
      <c r="L4131" s="3">
        <v>1</v>
      </c>
      <c r="M4131" s="2" t="s">
        <v>101</v>
      </c>
      <c r="N4131" s="2" t="s">
        <v>24</v>
      </c>
      <c r="O4131" s="2"/>
    </row>
    <row r="4132" hidden="1" customHeight="1" spans="1:19">
      <c r="A4132" s="2" t="s">
        <v>6062</v>
      </c>
      <c r="B4132" s="29" t="s">
        <v>50</v>
      </c>
      <c r="C4132" s="2" t="s">
        <v>844</v>
      </c>
      <c r="D4132" s="2" t="str">
        <f t="array" ref="D4132">_xlfn.XLOOKUP(C4132,Customers!A:A,Customers!B:B)</f>
        <v>Customer 0711</v>
      </c>
      <c r="E4132" s="2" t="s">
        <v>795</v>
      </c>
      <c r="F4132" s="2" t="str">
        <f t="array" ref="F4132">_xlfn.XLOOKUP(E4132,Restaurants!A:A,Restaurants!B:B)</f>
        <v>Restaurant 117</v>
      </c>
      <c r="G4132" s="2" t="s">
        <v>84</v>
      </c>
      <c r="H4132" s="2" t="str">
        <f t="array" ref="H4132">_xlfn.XLOOKUP(G4132,Food_Menu!A:A,Food_Menu!B:B)</f>
        <v>Food Item 0211</v>
      </c>
      <c r="I4132" s="2"/>
      <c r="J4132" s="2" t="s">
        <v>1239</v>
      </c>
      <c r="K4132" s="2" t="str">
        <f t="array" ref="K4132">_xlfn.XLOOKUP(J4132,Delivery_Partners!A:A,Delivery_Partners!B:B)</f>
        <v>Delivery Partner 136</v>
      </c>
      <c r="L4132" s="3">
        <v>1</v>
      </c>
      <c r="M4132" s="2" t="s">
        <v>101</v>
      </c>
      <c r="N4132" s="2" t="s">
        <v>74</v>
      </c>
      <c r="O4132" s="2"/>
    </row>
    <row r="4133" customHeight="1" spans="1:19">
      <c r="A4133" s="2" t="s">
        <v>6063</v>
      </c>
      <c r="B4133" s="28">
        <v>45787</v>
      </c>
      <c r="C4133" s="2" t="s">
        <v>2685</v>
      </c>
      <c r="D4133" s="2" t="str">
        <f t="array" ref="D4133">_xlfn.XLOOKUP(C4133,Customers!A:A,Customers!B:B)</f>
        <v>Customer 0529</v>
      </c>
      <c r="E4133" s="2" t="s">
        <v>616</v>
      </c>
      <c r="F4133" s="2" t="str">
        <f t="array" ref="F4133">_xlfn.XLOOKUP(E4133,Restaurants!A:A,Restaurants!B:B)</f>
        <v>Restaurant 027</v>
      </c>
      <c r="G4133" s="2" t="s">
        <v>1040</v>
      </c>
      <c r="H4133" s="2" t="str">
        <f t="array" ref="H4133">_xlfn.XLOOKUP(G4133,Food_Menu!A:A,Food_Menu!B:B)</f>
        <v>Food Item 0185</v>
      </c>
      <c r="I4133" s="2">
        <f t="array" ref="I4133">_xlfn.XLOOKUP(G4133,Food_Menu!A:A,Food_Menu!D:D)</f>
        <v>565.74</v>
      </c>
      <c r="J4133" s="2" t="s">
        <v>432</v>
      </c>
      <c r="K4133" s="2" t="str">
        <f t="array" ref="K4133">_xlfn.XLOOKUP(J4133,Delivery_Partners!A:A,Delivery_Partners!B:B)</f>
        <v>Delivery Partner 029</v>
      </c>
      <c r="L4133" s="3">
        <v>1</v>
      </c>
      <c r="M4133" s="2" t="s">
        <v>23</v>
      </c>
      <c r="N4133" s="2" t="s">
        <v>24</v>
      </c>
      <c r="O4133" s="3">
        <v>50</v>
      </c>
      <c r="P4133" s="13">
        <f t="shared" ref="P4133:P4140" si="874">I4133*L4133</f>
        <v>565.74</v>
      </c>
      <c r="Q4133" s="13" t="str">
        <f t="shared" ref="Q4133:Q4140" si="875">IF(O4133="","Not Delivered",IF(O4133&lt;=30,"Fast",IF(O4133&lt;=60,"Normal","Slow")))</f>
        <v>Normal</v>
      </c>
      <c r="S4133" s="21"/>
    </row>
    <row r="4134" customHeight="1" spans="1:19">
      <c r="A4134" s="2" t="s">
        <v>6064</v>
      </c>
      <c r="B4134" s="29" t="s">
        <v>948</v>
      </c>
      <c r="C4134" s="2" t="s">
        <v>2073</v>
      </c>
      <c r="D4134" s="2" t="str">
        <f t="array" ref="D4134">_xlfn.XLOOKUP(C4134,Customers!A:A,Customers!B:B)</f>
        <v>Customer 0235</v>
      </c>
      <c r="E4134" s="2" t="s">
        <v>548</v>
      </c>
      <c r="F4134" s="2" t="str">
        <f t="array" ref="F4134">_xlfn.XLOOKUP(E4134,Restaurants!A:A,Restaurants!B:B)</f>
        <v>Restaurant 071</v>
      </c>
      <c r="G4134" s="2" t="s">
        <v>47</v>
      </c>
      <c r="H4134" s="2" t="str">
        <f t="array" ref="H4134">_xlfn.XLOOKUP(G4134,Food_Menu!A:A,Food_Menu!B:B)</f>
        <v>Food Item 0056</v>
      </c>
      <c r="I4134" s="2">
        <f t="array" ref="I4134">_xlfn.XLOOKUP(G4134,Food_Menu!A:A,Food_Menu!D:D)</f>
        <v>536.41</v>
      </c>
      <c r="J4134" s="2" t="s">
        <v>1047</v>
      </c>
      <c r="K4134" s="2" t="str">
        <f t="array" ref="K4134">_xlfn.XLOOKUP(J4134,Delivery_Partners!A:A,Delivery_Partners!B:B)</f>
        <v>Delivery Partner 108</v>
      </c>
      <c r="L4134" s="3">
        <v>1</v>
      </c>
      <c r="M4134" s="2" t="s">
        <v>23</v>
      </c>
      <c r="N4134" s="2" t="s">
        <v>24</v>
      </c>
      <c r="O4134" s="3">
        <v>29</v>
      </c>
      <c r="P4134" s="13">
        <f t="shared" si="874"/>
        <v>536.41</v>
      </c>
      <c r="Q4134" s="13" t="str">
        <f t="shared" si="875"/>
        <v>Fast</v>
      </c>
      <c r="S4134" s="21"/>
    </row>
    <row r="4135" customHeight="1" spans="1:19">
      <c r="A4135" s="2" t="s">
        <v>6065</v>
      </c>
      <c r="B4135" s="29" t="s">
        <v>1265</v>
      </c>
      <c r="C4135" s="2" t="s">
        <v>6018</v>
      </c>
      <c r="D4135" s="2" t="str">
        <f t="array" ref="D4135">_xlfn.XLOOKUP(C4135,Customers!A:A,Customers!B:B)</f>
        <v>Customer 0066</v>
      </c>
      <c r="E4135" s="2" t="s">
        <v>20</v>
      </c>
      <c r="F4135" s="2" t="str">
        <f t="array" ref="F4135">_xlfn.XLOOKUP(E4135,Restaurants!A:A,Restaurants!B:B)</f>
        <v>Restaurant 079</v>
      </c>
      <c r="G4135" s="2" t="s">
        <v>762</v>
      </c>
      <c r="H4135" s="2" t="str">
        <f t="array" ref="H4135">_xlfn.XLOOKUP(G4135,Food_Menu!A:A,Food_Menu!B:B)</f>
        <v>Food Item 0106</v>
      </c>
      <c r="I4135" s="2">
        <f t="array" ref="I4135">_xlfn.XLOOKUP(G4135,Food_Menu!A:A,Food_Menu!D:D)</f>
        <v>115.23</v>
      </c>
      <c r="J4135" s="2" t="s">
        <v>168</v>
      </c>
      <c r="K4135" s="2" t="str">
        <f t="array" ref="K4135">_xlfn.XLOOKUP(J4135,Delivery_Partners!A:A,Delivery_Partners!B:B)</f>
        <v>Delivery Partner 130</v>
      </c>
      <c r="L4135" s="3">
        <v>2</v>
      </c>
      <c r="M4135" s="2" t="s">
        <v>23</v>
      </c>
      <c r="N4135" s="2" t="s">
        <v>42</v>
      </c>
      <c r="O4135" s="3">
        <v>37</v>
      </c>
      <c r="P4135" s="13">
        <f t="shared" si="874"/>
        <v>230.46</v>
      </c>
      <c r="Q4135" s="13" t="str">
        <f t="shared" si="875"/>
        <v>Normal</v>
      </c>
      <c r="S4135" s="21"/>
    </row>
    <row r="4136" customHeight="1" spans="1:19">
      <c r="A4136" s="2" t="s">
        <v>6066</v>
      </c>
      <c r="B4136" s="29" t="s">
        <v>1841</v>
      </c>
      <c r="C4136" s="2" t="s">
        <v>892</v>
      </c>
      <c r="D4136" s="2" t="str">
        <f t="array" ref="D4136">_xlfn.XLOOKUP(C4136,Customers!A:A,Customers!B:B)</f>
        <v>Customer 0505</v>
      </c>
      <c r="E4136" s="2" t="s">
        <v>1342</v>
      </c>
      <c r="F4136" s="2" t="str">
        <f t="array" ref="F4136">_xlfn.XLOOKUP(E4136,Restaurants!A:A,Restaurants!B:B)</f>
        <v>Restaurant 084</v>
      </c>
      <c r="G4136" s="2" t="s">
        <v>659</v>
      </c>
      <c r="H4136" s="2" t="str">
        <f t="array" ref="H4136">_xlfn.XLOOKUP(G4136,Food_Menu!A:A,Food_Menu!B:B)</f>
        <v>Food Item 0203</v>
      </c>
      <c r="I4136" s="2">
        <f t="array" ref="I4136">_xlfn.XLOOKUP(G4136,Food_Menu!A:A,Food_Menu!D:D)</f>
        <v>406.91</v>
      </c>
      <c r="J4136" s="2" t="s">
        <v>401</v>
      </c>
      <c r="K4136" s="2" t="str">
        <f t="array" ref="K4136">_xlfn.XLOOKUP(J4136,Delivery_Partners!A:A,Delivery_Partners!B:B)</f>
        <v>Delivery Partner 174</v>
      </c>
      <c r="L4136" s="3">
        <v>1</v>
      </c>
      <c r="M4136" s="2" t="s">
        <v>23</v>
      </c>
      <c r="N4136" s="2" t="s">
        <v>24</v>
      </c>
      <c r="O4136" s="3">
        <v>50</v>
      </c>
      <c r="P4136" s="13">
        <f t="shared" si="874"/>
        <v>406.91</v>
      </c>
      <c r="Q4136" s="13" t="str">
        <f t="shared" si="875"/>
        <v>Normal</v>
      </c>
      <c r="S4136" s="21"/>
    </row>
    <row r="4137" customHeight="1" spans="1:19">
      <c r="A4137" s="2" t="s">
        <v>6067</v>
      </c>
      <c r="B4137" s="29" t="s">
        <v>546</v>
      </c>
      <c r="C4137" s="2" t="s">
        <v>3820</v>
      </c>
      <c r="D4137" s="2" t="str">
        <f t="array" ref="D4137">_xlfn.XLOOKUP(C4137,Customers!A:A,Customers!B:B)</f>
        <v>Customer 0476</v>
      </c>
      <c r="E4137" s="2" t="s">
        <v>1031</v>
      </c>
      <c r="F4137" s="2" t="str">
        <f t="array" ref="F4137">_xlfn.XLOOKUP(E4137,Restaurants!A:A,Restaurants!B:B)</f>
        <v>Restaurant 016</v>
      </c>
      <c r="G4137" s="2" t="s">
        <v>1575</v>
      </c>
      <c r="H4137" s="2" t="str">
        <f t="array" ref="H4137">_xlfn.XLOOKUP(G4137,Food_Menu!A:A,Food_Menu!B:B)</f>
        <v>Food Item 0101</v>
      </c>
      <c r="I4137" s="2">
        <f t="array" ref="I4137">_xlfn.XLOOKUP(G4137,Food_Menu!A:A,Food_Menu!D:D)</f>
        <v>140.64</v>
      </c>
      <c r="J4137" s="2" t="s">
        <v>1829</v>
      </c>
      <c r="K4137" s="2" t="str">
        <f t="array" ref="K4137">_xlfn.XLOOKUP(J4137,Delivery_Partners!A:A,Delivery_Partners!B:B)</f>
        <v>Delivery Partner 146</v>
      </c>
      <c r="L4137" s="3">
        <v>1</v>
      </c>
      <c r="M4137" s="2" t="s">
        <v>23</v>
      </c>
      <c r="N4137" s="2" t="s">
        <v>55</v>
      </c>
      <c r="O4137" s="3">
        <v>27</v>
      </c>
      <c r="P4137" s="13">
        <f t="shared" si="874"/>
        <v>140.64</v>
      </c>
      <c r="Q4137" s="13" t="str">
        <f t="shared" si="875"/>
        <v>Fast</v>
      </c>
      <c r="S4137" s="21"/>
    </row>
    <row r="4138" customHeight="1" spans="1:19">
      <c r="A4138" s="2" t="s">
        <v>6068</v>
      </c>
      <c r="B4138" s="28">
        <v>45870</v>
      </c>
      <c r="C4138" s="2" t="s">
        <v>1955</v>
      </c>
      <c r="D4138" s="2" t="str">
        <f t="array" ref="D4138">_xlfn.XLOOKUP(C4138,Customers!A:A,Customers!B:B)</f>
        <v>Customer 0730</v>
      </c>
      <c r="E4138" s="2" t="s">
        <v>586</v>
      </c>
      <c r="F4138" s="2" t="str">
        <f t="array" ref="F4138">_xlfn.XLOOKUP(E4138,Restaurants!A:A,Restaurants!B:B)</f>
        <v>Restaurant 092</v>
      </c>
      <c r="G4138" s="2" t="s">
        <v>188</v>
      </c>
      <c r="H4138" s="2" t="str">
        <f t="array" ref="H4138">_xlfn.XLOOKUP(G4138,Food_Menu!A:A,Food_Menu!B:B)</f>
        <v>Food Item 0082</v>
      </c>
      <c r="I4138" s="2">
        <f t="array" ref="I4138">_xlfn.XLOOKUP(G4138,Food_Menu!A:A,Food_Menu!D:D)</f>
        <v>266.68</v>
      </c>
      <c r="J4138" s="2" t="s">
        <v>435</v>
      </c>
      <c r="K4138" s="2" t="str">
        <f t="array" ref="K4138">_xlfn.XLOOKUP(J4138,Delivery_Partners!A:A,Delivery_Partners!B:B)</f>
        <v>Delivery Partner 040</v>
      </c>
      <c r="L4138" s="3">
        <v>1</v>
      </c>
      <c r="M4138" s="2" t="s">
        <v>23</v>
      </c>
      <c r="N4138" s="2" t="s">
        <v>24</v>
      </c>
      <c r="O4138" s="3">
        <v>26</v>
      </c>
      <c r="P4138" s="13">
        <f t="shared" si="874"/>
        <v>266.68</v>
      </c>
      <c r="Q4138" s="13" t="str">
        <f t="shared" si="875"/>
        <v>Fast</v>
      </c>
      <c r="S4138" s="21"/>
    </row>
    <row r="4139" customHeight="1" spans="1:19">
      <c r="A4139" s="2" t="s">
        <v>6069</v>
      </c>
      <c r="B4139" s="29" t="s">
        <v>233</v>
      </c>
      <c r="C4139" s="2" t="s">
        <v>3004</v>
      </c>
      <c r="D4139" s="2" t="str">
        <f t="array" ref="D4139">_xlfn.XLOOKUP(C4139,Customers!A:A,Customers!B:B)</f>
        <v>Customer 1081</v>
      </c>
      <c r="E4139" s="2" t="s">
        <v>1450</v>
      </c>
      <c r="F4139" s="2" t="str">
        <f t="array" ref="F4139">_xlfn.XLOOKUP(E4139,Restaurants!A:A,Restaurants!B:B)</f>
        <v>Restaurant 024</v>
      </c>
      <c r="G4139" s="2" t="s">
        <v>591</v>
      </c>
      <c r="H4139" s="2" t="str">
        <f t="array" ref="H4139">_xlfn.XLOOKUP(G4139,Food_Menu!A:A,Food_Menu!B:B)</f>
        <v>Food Item 0199</v>
      </c>
      <c r="I4139" s="2">
        <f t="array" ref="I4139">_xlfn.XLOOKUP(G4139,Food_Menu!A:A,Food_Menu!D:D)</f>
        <v>484.48</v>
      </c>
      <c r="J4139" s="2" t="s">
        <v>567</v>
      </c>
      <c r="K4139" s="2" t="str">
        <f t="array" ref="K4139">_xlfn.XLOOKUP(J4139,Delivery_Partners!A:A,Delivery_Partners!B:B)</f>
        <v>Delivery Partner 104</v>
      </c>
      <c r="L4139" s="3">
        <v>2</v>
      </c>
      <c r="M4139" s="2" t="s">
        <v>23</v>
      </c>
      <c r="N4139" s="2" t="s">
        <v>55</v>
      </c>
      <c r="O4139" s="3">
        <v>51</v>
      </c>
      <c r="P4139" s="13">
        <f t="shared" si="874"/>
        <v>968.96</v>
      </c>
      <c r="Q4139" s="13" t="str">
        <f t="shared" si="875"/>
        <v>Normal</v>
      </c>
      <c r="S4139" s="21"/>
    </row>
    <row r="4140" customHeight="1" spans="1:19">
      <c r="A4140" s="2" t="s">
        <v>6070</v>
      </c>
      <c r="B4140" s="29" t="s">
        <v>175</v>
      </c>
      <c r="C4140" s="2" t="s">
        <v>595</v>
      </c>
      <c r="D4140" s="2" t="str">
        <f t="array" ref="D4140">_xlfn.XLOOKUP(C4140,Customers!A:A,Customers!B:B)</f>
        <v>Customer 0842</v>
      </c>
      <c r="E4140" s="2" t="s">
        <v>908</v>
      </c>
      <c r="F4140" s="2" t="str">
        <f t="array" ref="F4140">_xlfn.XLOOKUP(E4140,Restaurants!A:A,Restaurants!B:B)</f>
        <v>Restaurant 050</v>
      </c>
      <c r="G4140" s="2" t="s">
        <v>255</v>
      </c>
      <c r="H4140" s="2" t="str">
        <f t="array" ref="H4140">_xlfn.XLOOKUP(G4140,Food_Menu!A:A,Food_Menu!B:B)</f>
        <v>Food Item 0146</v>
      </c>
      <c r="I4140" s="2">
        <f t="array" ref="I4140">_xlfn.XLOOKUP(G4140,Food_Menu!A:A,Food_Menu!D:D)</f>
        <v>580.64</v>
      </c>
      <c r="J4140" s="2" t="s">
        <v>502</v>
      </c>
      <c r="K4140" s="2" t="str">
        <f t="array" ref="K4140">_xlfn.XLOOKUP(J4140,Delivery_Partners!A:A,Delivery_Partners!B:B)</f>
        <v>Delivery Partner 132</v>
      </c>
      <c r="L4140" s="3">
        <v>1</v>
      </c>
      <c r="M4140" s="2" t="s">
        <v>23</v>
      </c>
      <c r="N4140" s="2" t="s">
        <v>42</v>
      </c>
      <c r="O4140" s="3">
        <v>43</v>
      </c>
      <c r="P4140" s="13">
        <f t="shared" si="874"/>
        <v>580.64</v>
      </c>
      <c r="Q4140" s="13" t="str">
        <f t="shared" si="875"/>
        <v>Normal</v>
      </c>
      <c r="S4140" s="21"/>
    </row>
    <row r="4141" hidden="1" customHeight="1" spans="1:19">
      <c r="A4141" s="2" t="s">
        <v>6071</v>
      </c>
      <c r="B4141" s="29" t="s">
        <v>129</v>
      </c>
      <c r="C4141" s="2" t="s">
        <v>3937</v>
      </c>
      <c r="D4141" s="2" t="str">
        <f t="array" ref="D4141">_xlfn.XLOOKUP(C4141,Customers!A:A,Customers!B:B)</f>
        <v>Customer 0966</v>
      </c>
      <c r="E4141" s="2" t="s">
        <v>116</v>
      </c>
      <c r="F4141" s="2" t="str">
        <f t="array" ref="F4141">_xlfn.XLOOKUP(E4141,Restaurants!A:A,Restaurants!B:B)</f>
        <v>Restaurant 086</v>
      </c>
      <c r="G4141" s="2" t="s">
        <v>1192</v>
      </c>
      <c r="H4141" s="2" t="str">
        <f t="array" ref="H4141">_xlfn.XLOOKUP(G4141,Food_Menu!A:A,Food_Menu!B:B)</f>
        <v>Food Item 0097</v>
      </c>
      <c r="I4141" s="2"/>
      <c r="J4141" s="2" t="s">
        <v>422</v>
      </c>
      <c r="K4141" s="2" t="str">
        <f t="array" ref="K4141">_xlfn.XLOOKUP(J4141,Delivery_Partners!A:A,Delivery_Partners!B:B)</f>
        <v>Delivery Partner 049</v>
      </c>
      <c r="L4141" s="3">
        <v>1</v>
      </c>
      <c r="M4141" s="2" t="s">
        <v>101</v>
      </c>
      <c r="N4141" s="2" t="s">
        <v>74</v>
      </c>
      <c r="O4141" s="2"/>
    </row>
    <row r="4142" customHeight="1" spans="1:19">
      <c r="A4142" s="2" t="s">
        <v>6072</v>
      </c>
      <c r="B4142" s="29" t="s">
        <v>209</v>
      </c>
      <c r="C4142" s="2" t="s">
        <v>1057</v>
      </c>
      <c r="D4142" s="2" t="str">
        <f t="array" ref="D4142">_xlfn.XLOOKUP(C4142,Customers!A:A,Customers!B:B)</f>
        <v>Customer 0694</v>
      </c>
      <c r="E4142" s="2" t="s">
        <v>83</v>
      </c>
      <c r="F4142" s="2" t="str">
        <f t="array" ref="F4142">_xlfn.XLOOKUP(E4142,Restaurants!A:A,Restaurants!B:B)</f>
        <v>Restaurant 032</v>
      </c>
      <c r="G4142" s="2" t="s">
        <v>1152</v>
      </c>
      <c r="H4142" s="2" t="str">
        <f t="array" ref="H4142">_xlfn.XLOOKUP(G4142,Food_Menu!A:A,Food_Menu!B:B)</f>
        <v>Food Item 0192</v>
      </c>
      <c r="I4142" s="2">
        <f t="array" ref="I4142">_xlfn.XLOOKUP(G4142,Food_Menu!A:A,Food_Menu!D:D)</f>
        <v>373.52</v>
      </c>
      <c r="J4142" s="2" t="s">
        <v>958</v>
      </c>
      <c r="K4142" s="2" t="str">
        <f t="array" ref="K4142">_xlfn.XLOOKUP(J4142,Delivery_Partners!A:A,Delivery_Partners!B:B)</f>
        <v>Delivery Partner 030</v>
      </c>
      <c r="L4142" s="3">
        <v>1</v>
      </c>
      <c r="M4142" s="2" t="s">
        <v>23</v>
      </c>
      <c r="N4142" s="2" t="s">
        <v>24</v>
      </c>
      <c r="O4142" s="3">
        <v>39</v>
      </c>
      <c r="P4142" s="13">
        <f t="shared" ref="P4142:P4144" si="876">I4142*L4142</f>
        <v>373.52</v>
      </c>
      <c r="Q4142" s="13" t="str">
        <f t="shared" ref="Q4142:Q4144" si="877">IF(O4142="","Not Delivered",IF(O4142&lt;=30,"Fast",IF(O4142&lt;=60,"Normal","Slow")))</f>
        <v>Normal</v>
      </c>
      <c r="S4142" s="21"/>
    </row>
    <row r="4143" customHeight="1" spans="1:19">
      <c r="A4143" s="2" t="s">
        <v>6073</v>
      </c>
      <c r="B4143" s="29" t="s">
        <v>1515</v>
      </c>
      <c r="C4143" s="2" t="s">
        <v>2358</v>
      </c>
      <c r="D4143" s="2" t="str">
        <f t="array" ref="D4143">_xlfn.XLOOKUP(C4143,Customers!A:A,Customers!B:B)</f>
        <v>Customer 1113</v>
      </c>
      <c r="E4143" s="2" t="s">
        <v>1031</v>
      </c>
      <c r="F4143" s="2" t="str">
        <f t="array" ref="F4143">_xlfn.XLOOKUP(E4143,Restaurants!A:A,Restaurants!B:B)</f>
        <v>Restaurant 016</v>
      </c>
      <c r="G4143" s="2" t="s">
        <v>920</v>
      </c>
      <c r="H4143" s="2" t="str">
        <f t="array" ref="H4143">_xlfn.XLOOKUP(G4143,Food_Menu!A:A,Food_Menu!B:B)</f>
        <v>Food Item 0164</v>
      </c>
      <c r="I4143" s="2">
        <f t="array" ref="I4143">_xlfn.XLOOKUP(G4143,Food_Menu!A:A,Food_Menu!D:D)</f>
        <v>389.25</v>
      </c>
      <c r="J4143" s="2" t="s">
        <v>660</v>
      </c>
      <c r="K4143" s="2" t="str">
        <f t="array" ref="K4143">_xlfn.XLOOKUP(J4143,Delivery_Partners!A:A,Delivery_Partners!B:B)</f>
        <v>Delivery Partner 079</v>
      </c>
      <c r="L4143" s="3">
        <v>2</v>
      </c>
      <c r="M4143" s="2" t="s">
        <v>23</v>
      </c>
      <c r="N4143" s="2" t="s">
        <v>55</v>
      </c>
      <c r="O4143" s="3">
        <v>32</v>
      </c>
      <c r="P4143" s="13">
        <f t="shared" si="876"/>
        <v>778.5</v>
      </c>
      <c r="Q4143" s="13" t="str">
        <f t="shared" si="877"/>
        <v>Normal</v>
      </c>
      <c r="S4143" s="21"/>
    </row>
    <row r="4144" customHeight="1" spans="1:19">
      <c r="A4144" s="2" t="s">
        <v>6074</v>
      </c>
      <c r="B4144" s="29" t="s">
        <v>306</v>
      </c>
      <c r="C4144" s="2" t="s">
        <v>2811</v>
      </c>
      <c r="D4144" s="2" t="str">
        <f t="array" ref="D4144">_xlfn.XLOOKUP(C4144,Customers!A:A,Customers!B:B)</f>
        <v>Customer 1128</v>
      </c>
      <c r="E4144" s="2" t="s">
        <v>726</v>
      </c>
      <c r="F4144" s="2" t="str">
        <f t="array" ref="F4144">_xlfn.XLOOKUP(E4144,Restaurants!A:A,Restaurants!B:B)</f>
        <v>Restaurant 082</v>
      </c>
      <c r="G4144" s="2" t="s">
        <v>477</v>
      </c>
      <c r="H4144" s="2" t="str">
        <f t="array" ref="H4144">_xlfn.XLOOKUP(G4144,Food_Menu!A:A,Food_Menu!B:B)</f>
        <v>Food Item 0077</v>
      </c>
      <c r="I4144" s="2">
        <f t="array" ref="I4144">_xlfn.XLOOKUP(G4144,Food_Menu!A:A,Food_Menu!D:D)</f>
        <v>161.62</v>
      </c>
      <c r="J4144" s="2" t="s">
        <v>168</v>
      </c>
      <c r="K4144" s="2" t="str">
        <f t="array" ref="K4144">_xlfn.XLOOKUP(J4144,Delivery_Partners!A:A,Delivery_Partners!B:B)</f>
        <v>Delivery Partner 130</v>
      </c>
      <c r="L4144" s="3">
        <v>4</v>
      </c>
      <c r="M4144" s="2" t="s">
        <v>23</v>
      </c>
      <c r="N4144" s="2" t="s">
        <v>24</v>
      </c>
      <c r="O4144" s="3">
        <v>19</v>
      </c>
      <c r="P4144" s="13">
        <f t="shared" si="876"/>
        <v>646.48</v>
      </c>
      <c r="Q4144" s="13" t="str">
        <f t="shared" si="877"/>
        <v>Fast</v>
      </c>
      <c r="S4144" s="21"/>
    </row>
    <row r="4145" hidden="1" customHeight="1" spans="1:19">
      <c r="A4145" s="2" t="s">
        <v>6075</v>
      </c>
      <c r="B4145" s="29" t="s">
        <v>1447</v>
      </c>
      <c r="C4145" s="2" t="s">
        <v>997</v>
      </c>
      <c r="D4145" s="2" t="str">
        <f t="array" ref="D4145">_xlfn.XLOOKUP(C4145,Customers!A:A,Customers!B:B)</f>
        <v>Customer 0184</v>
      </c>
      <c r="E4145" s="2" t="s">
        <v>984</v>
      </c>
      <c r="F4145" s="2" t="str">
        <f t="array" ref="F4145">_xlfn.XLOOKUP(E4145,Restaurants!A:A,Restaurants!B:B)</f>
        <v>Restaurant 034</v>
      </c>
      <c r="G4145" s="2" t="s">
        <v>469</v>
      </c>
      <c r="H4145" s="2" t="str">
        <f t="array" ref="H4145">_xlfn.XLOOKUP(G4145,Food_Menu!A:A,Food_Menu!B:B)</f>
        <v>Food Item 0094</v>
      </c>
      <c r="I4145" s="2"/>
      <c r="J4145" s="2" t="s">
        <v>801</v>
      </c>
      <c r="K4145" s="2" t="str">
        <f t="array" ref="K4145">_xlfn.XLOOKUP(J4145,Delivery_Partners!A:A,Delivery_Partners!B:B)</f>
        <v>Delivery Partner 096</v>
      </c>
      <c r="L4145" s="3">
        <v>1</v>
      </c>
      <c r="M4145" s="2" t="s">
        <v>101</v>
      </c>
      <c r="N4145" s="2" t="s">
        <v>74</v>
      </c>
      <c r="O4145" s="2"/>
    </row>
    <row r="4146" hidden="1" customHeight="1" spans="1:19">
      <c r="A4146" s="2" t="s">
        <v>6076</v>
      </c>
      <c r="B4146" s="28">
        <v>45871</v>
      </c>
      <c r="C4146" s="2" t="s">
        <v>38</v>
      </c>
      <c r="D4146" s="2" t="str">
        <f t="array" ref="D4146">_xlfn.XLOOKUP(C4146,Customers!A:A,Customers!B:B)</f>
        <v>Customer 0768</v>
      </c>
      <c r="E4146" s="2" t="s">
        <v>1711</v>
      </c>
      <c r="F4146" s="2" t="str">
        <f t="array" ref="F4146">_xlfn.XLOOKUP(E4146,Restaurants!A:A,Restaurants!B:B)</f>
        <v>Restaurant 100</v>
      </c>
      <c r="G4146" s="2" t="s">
        <v>582</v>
      </c>
      <c r="H4146" s="2" t="str">
        <f t="array" ref="H4146">_xlfn.XLOOKUP(G4146,Food_Menu!A:A,Food_Menu!B:B)</f>
        <v>Food Item 0011</v>
      </c>
      <c r="I4146" s="2"/>
      <c r="J4146" s="2" t="s">
        <v>139</v>
      </c>
      <c r="K4146" s="2" t="str">
        <f t="array" ref="K4146">_xlfn.XLOOKUP(J4146,Delivery_Partners!A:A,Delivery_Partners!B:B)</f>
        <v>Delivery Partner 109</v>
      </c>
      <c r="L4146" s="3">
        <v>1</v>
      </c>
      <c r="M4146" s="2" t="s">
        <v>101</v>
      </c>
      <c r="N4146" s="2" t="s">
        <v>55</v>
      </c>
      <c r="O4146" s="2"/>
    </row>
    <row r="4147" customHeight="1" spans="1:19">
      <c r="A4147" s="2" t="s">
        <v>6077</v>
      </c>
      <c r="B4147" s="28">
        <v>45658</v>
      </c>
      <c r="C4147" s="2" t="s">
        <v>1549</v>
      </c>
      <c r="D4147" s="2" t="str">
        <f t="array" ref="D4147">_xlfn.XLOOKUP(C4147,Customers!A:A,Customers!B:B)</f>
        <v>Customer 0608</v>
      </c>
      <c r="E4147" s="2" t="s">
        <v>382</v>
      </c>
      <c r="F4147" s="2" t="str">
        <f t="array" ref="F4147">_xlfn.XLOOKUP(E4147,Restaurants!A:A,Restaurants!B:B)</f>
        <v>Restaurant 108</v>
      </c>
      <c r="G4147" s="2" t="s">
        <v>132</v>
      </c>
      <c r="H4147" s="2" t="str">
        <f t="array" ref="H4147">_xlfn.XLOOKUP(G4147,Food_Menu!A:A,Food_Menu!B:B)</f>
        <v>Food Item 0023</v>
      </c>
      <c r="I4147" s="2">
        <f t="array" ref="I4147">_xlfn.XLOOKUP(G4147,Food_Menu!A:A,Food_Menu!D:D)</f>
        <v>276.1</v>
      </c>
      <c r="J4147" s="2" t="s">
        <v>988</v>
      </c>
      <c r="K4147" s="2" t="str">
        <f t="array" ref="K4147">_xlfn.XLOOKUP(J4147,Delivery_Partners!A:A,Delivery_Partners!B:B)</f>
        <v>Delivery Partner 120</v>
      </c>
      <c r="L4147" s="3">
        <v>1</v>
      </c>
      <c r="M4147" s="2" t="s">
        <v>23</v>
      </c>
      <c r="N4147" s="2" t="s">
        <v>24</v>
      </c>
      <c r="O4147" s="3">
        <v>50</v>
      </c>
      <c r="P4147" s="13">
        <f t="shared" ref="P4147:P4155" si="878">I4147*L4147</f>
        <v>276.1</v>
      </c>
      <c r="Q4147" s="13" t="str">
        <f t="shared" ref="Q4147:Q4155" si="879">IF(O4147="","Not Delivered",IF(O4147&lt;=30,"Fast",IF(O4147&lt;=60,"Normal","Slow")))</f>
        <v>Normal</v>
      </c>
      <c r="S4147" s="21"/>
    </row>
    <row r="4148" customHeight="1" spans="1:19">
      <c r="A4148" s="2" t="s">
        <v>6078</v>
      </c>
      <c r="B4148" s="29" t="s">
        <v>166</v>
      </c>
      <c r="C4148" s="2" t="s">
        <v>2341</v>
      </c>
      <c r="D4148" s="2" t="str">
        <f t="array" ref="D4148">_xlfn.XLOOKUP(C4148,Customers!A:A,Customers!B:B)</f>
        <v>Customer 1167</v>
      </c>
      <c r="E4148" s="2" t="s">
        <v>1060</v>
      </c>
      <c r="F4148" s="2" t="str">
        <f t="array" ref="F4148">_xlfn.XLOOKUP(E4148,Restaurants!A:A,Restaurants!B:B)</f>
        <v>Restaurant 042</v>
      </c>
      <c r="G4148" s="2" t="s">
        <v>1973</v>
      </c>
      <c r="H4148" s="2" t="str">
        <f t="array" ref="H4148">_xlfn.XLOOKUP(G4148,Food_Menu!A:A,Food_Menu!B:B)</f>
        <v>Food Item 0210</v>
      </c>
      <c r="I4148" s="2">
        <f t="array" ref="I4148">_xlfn.XLOOKUP(G4148,Food_Menu!A:A,Food_Menu!D:D)</f>
        <v>331.49</v>
      </c>
      <c r="J4148" s="2" t="s">
        <v>541</v>
      </c>
      <c r="K4148" s="2" t="str">
        <f t="array" ref="K4148">_xlfn.XLOOKUP(J4148,Delivery_Partners!A:A,Delivery_Partners!B:B)</f>
        <v>Delivery Partner 172</v>
      </c>
      <c r="L4148" s="3">
        <v>3</v>
      </c>
      <c r="M4148" s="2" t="s">
        <v>23</v>
      </c>
      <c r="N4148" s="2" t="s">
        <v>24</v>
      </c>
      <c r="O4148" s="3">
        <v>48</v>
      </c>
      <c r="P4148" s="13">
        <f t="shared" si="878"/>
        <v>994.47</v>
      </c>
      <c r="Q4148" s="13" t="str">
        <f t="shared" si="879"/>
        <v>Normal</v>
      </c>
      <c r="S4148" s="21"/>
    </row>
    <row r="4149" customHeight="1" spans="1:19">
      <c r="A4149" s="2" t="s">
        <v>6079</v>
      </c>
      <c r="B4149" s="28">
        <v>45968</v>
      </c>
      <c r="C4149" s="2" t="s">
        <v>65</v>
      </c>
      <c r="D4149" s="2" t="str">
        <f t="array" ref="D4149">_xlfn.XLOOKUP(C4149,Customers!A:A,Customers!B:B)</f>
        <v>Customer 0702</v>
      </c>
      <c r="E4149" s="2" t="s">
        <v>552</v>
      </c>
      <c r="F4149" s="2" t="str">
        <f t="array" ref="F4149">_xlfn.XLOOKUP(E4149,Restaurants!A:A,Restaurants!B:B)</f>
        <v>Restaurant 089</v>
      </c>
      <c r="G4149" s="2" t="s">
        <v>266</v>
      </c>
      <c r="H4149" s="2" t="str">
        <f t="array" ref="H4149">_xlfn.XLOOKUP(G4149,Food_Menu!A:A,Food_Menu!B:B)</f>
        <v>Food Item 0012</v>
      </c>
      <c r="I4149" s="2">
        <f t="array" ref="I4149">_xlfn.XLOOKUP(G4149,Food_Menu!A:A,Food_Menu!D:D)</f>
        <v>390.14</v>
      </c>
      <c r="J4149" s="2" t="s">
        <v>1481</v>
      </c>
      <c r="K4149" s="2" t="str">
        <f t="array" ref="K4149">_xlfn.XLOOKUP(J4149,Delivery_Partners!A:A,Delivery_Partners!B:B)</f>
        <v>Delivery Partner 115</v>
      </c>
      <c r="L4149" s="3">
        <v>1</v>
      </c>
      <c r="M4149" s="2" t="s">
        <v>23</v>
      </c>
      <c r="N4149" s="2" t="s">
        <v>24</v>
      </c>
      <c r="O4149" s="3">
        <v>44</v>
      </c>
      <c r="P4149" s="13">
        <f t="shared" si="878"/>
        <v>390.14</v>
      </c>
      <c r="Q4149" s="13" t="str">
        <f t="shared" si="879"/>
        <v>Normal</v>
      </c>
      <c r="S4149" s="21"/>
    </row>
    <row r="4150" customHeight="1" spans="1:19">
      <c r="A4150" s="2" t="s">
        <v>6080</v>
      </c>
      <c r="B4150" s="29" t="s">
        <v>925</v>
      </c>
      <c r="C4150" s="2" t="s">
        <v>2424</v>
      </c>
      <c r="D4150" s="2" t="str">
        <f t="array" ref="D4150">_xlfn.XLOOKUP(C4150,Customers!A:A,Customers!B:B)</f>
        <v>Customer 0020</v>
      </c>
      <c r="E4150" s="2" t="s">
        <v>616</v>
      </c>
      <c r="F4150" s="2" t="str">
        <f t="array" ref="F4150">_xlfn.XLOOKUP(E4150,Restaurants!A:A,Restaurants!B:B)</f>
        <v>Restaurant 027</v>
      </c>
      <c r="G4150" s="2" t="s">
        <v>1040</v>
      </c>
      <c r="H4150" s="2" t="str">
        <f t="array" ref="H4150">_xlfn.XLOOKUP(G4150,Food_Menu!A:A,Food_Menu!B:B)</f>
        <v>Food Item 0185</v>
      </c>
      <c r="I4150" s="2">
        <f t="array" ref="I4150">_xlfn.XLOOKUP(G4150,Food_Menu!A:A,Food_Menu!D:D)</f>
        <v>565.74</v>
      </c>
      <c r="J4150" s="2" t="s">
        <v>510</v>
      </c>
      <c r="K4150" s="2" t="str">
        <f t="array" ref="K4150">_xlfn.XLOOKUP(J4150,Delivery_Partners!A:A,Delivery_Partners!B:B)</f>
        <v>Delivery Partner 025</v>
      </c>
      <c r="L4150" s="3">
        <v>2</v>
      </c>
      <c r="M4150" s="2" t="s">
        <v>23</v>
      </c>
      <c r="N4150" s="2" t="s">
        <v>74</v>
      </c>
      <c r="O4150" s="3">
        <v>62</v>
      </c>
      <c r="P4150" s="13">
        <f t="shared" si="878"/>
        <v>1131.48</v>
      </c>
      <c r="Q4150" s="13" t="str">
        <f t="shared" si="879"/>
        <v>Slow</v>
      </c>
      <c r="S4150" s="21"/>
    </row>
    <row r="4151" customHeight="1" spans="1:19">
      <c r="A4151" s="2" t="s">
        <v>6081</v>
      </c>
      <c r="B4151" s="29" t="s">
        <v>472</v>
      </c>
      <c r="C4151" s="2" t="s">
        <v>855</v>
      </c>
      <c r="D4151" s="2" t="str">
        <f t="array" ref="D4151">_xlfn.XLOOKUP(C4151,Customers!A:A,Customers!B:B)</f>
        <v>Customer 0252</v>
      </c>
      <c r="E4151" s="2" t="s">
        <v>1292</v>
      </c>
      <c r="F4151" s="2" t="str">
        <f t="array" ref="F4151">_xlfn.XLOOKUP(E4151,Restaurants!A:A,Restaurants!B:B)</f>
        <v>Restaurant 112</v>
      </c>
      <c r="G4151" s="2" t="s">
        <v>998</v>
      </c>
      <c r="H4151" s="2" t="str">
        <f t="array" ref="H4151">_xlfn.XLOOKUP(G4151,Food_Menu!A:A,Food_Menu!B:B)</f>
        <v>Food Item 0046</v>
      </c>
      <c r="I4151" s="2">
        <f t="array" ref="I4151">_xlfn.XLOOKUP(G4151,Food_Menu!A:A,Food_Menu!D:D)</f>
        <v>300.6</v>
      </c>
      <c r="J4151" s="2" t="s">
        <v>409</v>
      </c>
      <c r="K4151" s="2" t="str">
        <f t="array" ref="K4151">_xlfn.XLOOKUP(J4151,Delivery_Partners!A:A,Delivery_Partners!B:B)</f>
        <v>Delivery Partner 073</v>
      </c>
      <c r="L4151" s="3">
        <v>2</v>
      </c>
      <c r="M4151" s="2" t="s">
        <v>23</v>
      </c>
      <c r="N4151" s="2" t="s">
        <v>24</v>
      </c>
      <c r="O4151" s="3">
        <v>16</v>
      </c>
      <c r="P4151" s="13">
        <f t="shared" si="878"/>
        <v>601.2</v>
      </c>
      <c r="Q4151" s="13" t="str">
        <f t="shared" si="879"/>
        <v>Fast</v>
      </c>
      <c r="S4151" s="21"/>
    </row>
    <row r="4152" customHeight="1" spans="1:19">
      <c r="A4152" s="2" t="s">
        <v>6082</v>
      </c>
      <c r="B4152" s="29" t="s">
        <v>380</v>
      </c>
      <c r="C4152" s="2" t="s">
        <v>1742</v>
      </c>
      <c r="D4152" s="2" t="str">
        <f t="array" ref="D4152">_xlfn.XLOOKUP(C4152,Customers!A:A,Customers!B:B)</f>
        <v>Customer 0156</v>
      </c>
      <c r="E4152" s="2" t="s">
        <v>1072</v>
      </c>
      <c r="F4152" s="2" t="str">
        <f t="array" ref="F4152">_xlfn.XLOOKUP(E4152,Restaurants!A:A,Restaurants!B:B)</f>
        <v>Restaurant 030</v>
      </c>
      <c r="G4152" s="2" t="s">
        <v>331</v>
      </c>
      <c r="H4152" s="2" t="str">
        <f t="array" ref="H4152">_xlfn.XLOOKUP(G4152,Food_Menu!A:A,Food_Menu!B:B)</f>
        <v>Food Item 0120</v>
      </c>
      <c r="I4152" s="2">
        <f t="array" ref="I4152">_xlfn.XLOOKUP(G4152,Food_Menu!A:A,Food_Menu!D:D)</f>
        <v>569.73</v>
      </c>
      <c r="J4152" s="2" t="s">
        <v>1125</v>
      </c>
      <c r="K4152" s="2" t="str">
        <f t="array" ref="K4152">_xlfn.XLOOKUP(J4152,Delivery_Partners!A:A,Delivery_Partners!B:B)</f>
        <v>Delivery Partner 031</v>
      </c>
      <c r="L4152" s="3">
        <v>1</v>
      </c>
      <c r="M4152" s="2" t="s">
        <v>23</v>
      </c>
      <c r="N4152" s="2" t="s">
        <v>24</v>
      </c>
      <c r="O4152" s="3">
        <v>38</v>
      </c>
      <c r="P4152" s="13">
        <f t="shared" si="878"/>
        <v>569.73</v>
      </c>
      <c r="Q4152" s="13" t="str">
        <f t="shared" si="879"/>
        <v>Normal</v>
      </c>
      <c r="S4152" s="21"/>
    </row>
    <row r="4153" customHeight="1" spans="1:19">
      <c r="A4153" s="2" t="s">
        <v>6083</v>
      </c>
      <c r="B4153" s="29" t="s">
        <v>463</v>
      </c>
      <c r="C4153" s="2" t="s">
        <v>1665</v>
      </c>
      <c r="D4153" s="2" t="str">
        <f t="array" ref="D4153">_xlfn.XLOOKUP(C4153,Customers!A:A,Customers!B:B)</f>
        <v>Customer 0242</v>
      </c>
      <c r="E4153" s="2" t="s">
        <v>105</v>
      </c>
      <c r="F4153" s="2" t="str">
        <f t="array" ref="F4153">_xlfn.XLOOKUP(E4153,Restaurants!A:A,Restaurants!B:B)</f>
        <v>Restaurant 106</v>
      </c>
      <c r="G4153" s="2" t="s">
        <v>792</v>
      </c>
      <c r="H4153" s="2" t="str">
        <f t="array" ref="H4153">_xlfn.XLOOKUP(G4153,Food_Menu!A:A,Food_Menu!B:B)</f>
        <v>Food Item 0159</v>
      </c>
      <c r="I4153" s="2">
        <f t="array" ref="I4153">_xlfn.XLOOKUP(G4153,Food_Menu!A:A,Food_Menu!D:D)</f>
        <v>430.63</v>
      </c>
      <c r="J4153" s="2" t="s">
        <v>1325</v>
      </c>
      <c r="K4153" s="2" t="str">
        <f t="array" ref="K4153">_xlfn.XLOOKUP(J4153,Delivery_Partners!A:A,Delivery_Partners!B:B)</f>
        <v>Delivery Partner 137</v>
      </c>
      <c r="L4153" s="3">
        <v>2</v>
      </c>
      <c r="M4153" s="2" t="s">
        <v>23</v>
      </c>
      <c r="N4153" s="2" t="s">
        <v>24</v>
      </c>
      <c r="O4153" s="3">
        <v>24</v>
      </c>
      <c r="P4153" s="13">
        <f t="shared" si="878"/>
        <v>861.26</v>
      </c>
      <c r="Q4153" s="13" t="str">
        <f t="shared" si="879"/>
        <v>Fast</v>
      </c>
      <c r="S4153" s="21"/>
    </row>
    <row r="4154" customHeight="1" spans="1:19">
      <c r="A4154" s="2" t="s">
        <v>6084</v>
      </c>
      <c r="B4154" s="29" t="s">
        <v>1140</v>
      </c>
      <c r="C4154" s="2" t="s">
        <v>115</v>
      </c>
      <c r="D4154" s="2" t="str">
        <f t="array" ref="D4154">_xlfn.XLOOKUP(C4154,Customers!A:A,Customers!B:B)</f>
        <v>Customer 0115</v>
      </c>
      <c r="E4154" s="2" t="s">
        <v>358</v>
      </c>
      <c r="F4154" s="2" t="str">
        <f t="array" ref="F4154">_xlfn.XLOOKUP(E4154,Restaurants!A:A,Restaurants!B:B)</f>
        <v>Restaurant 095</v>
      </c>
      <c r="G4154" s="2" t="s">
        <v>2055</v>
      </c>
      <c r="H4154" s="2" t="str">
        <f t="array" ref="H4154">_xlfn.XLOOKUP(G4154,Food_Menu!A:A,Food_Menu!B:B)</f>
        <v>Food Item 0219</v>
      </c>
      <c r="I4154" s="2">
        <f t="array" ref="I4154">_xlfn.XLOOKUP(G4154,Food_Menu!A:A,Food_Menu!D:D)</f>
        <v>256.46</v>
      </c>
      <c r="J4154" s="2" t="s">
        <v>610</v>
      </c>
      <c r="K4154" s="2" t="str">
        <f t="array" ref="K4154">_xlfn.XLOOKUP(J4154,Delivery_Partners!A:A,Delivery_Partners!B:B)</f>
        <v>Delivery Partner 180</v>
      </c>
      <c r="L4154" s="3">
        <v>2</v>
      </c>
      <c r="M4154" s="2" t="s">
        <v>23</v>
      </c>
      <c r="N4154" s="2" t="s">
        <v>55</v>
      </c>
      <c r="O4154" s="3">
        <v>54</v>
      </c>
      <c r="P4154" s="13">
        <f t="shared" si="878"/>
        <v>512.92</v>
      </c>
      <c r="Q4154" s="13" t="str">
        <f t="shared" si="879"/>
        <v>Normal</v>
      </c>
      <c r="S4154" s="21"/>
    </row>
    <row r="4155" customHeight="1" spans="1:19">
      <c r="A4155" s="2" t="s">
        <v>6085</v>
      </c>
      <c r="B4155" s="29" t="s">
        <v>3459</v>
      </c>
      <c r="C4155" s="2" t="s">
        <v>2346</v>
      </c>
      <c r="D4155" s="2" t="str">
        <f t="array" ref="D4155">_xlfn.XLOOKUP(C4155,Customers!A:A,Customers!B:B)</f>
        <v>Customer 0939</v>
      </c>
      <c r="E4155" s="2" t="s">
        <v>523</v>
      </c>
      <c r="F4155" s="2" t="str">
        <f t="array" ref="F4155">_xlfn.XLOOKUP(E4155,Restaurants!A:A,Restaurants!B:B)</f>
        <v>Restaurant 038</v>
      </c>
      <c r="G4155" s="2" t="s">
        <v>1164</v>
      </c>
      <c r="H4155" s="2" t="str">
        <f t="array" ref="H4155">_xlfn.XLOOKUP(G4155,Food_Menu!A:A,Food_Menu!B:B)</f>
        <v>Food Item 0083</v>
      </c>
      <c r="I4155" s="2">
        <f t="array" ref="I4155">_xlfn.XLOOKUP(G4155,Food_Menu!A:A,Food_Menu!D:D)</f>
        <v>430.56</v>
      </c>
      <c r="J4155" s="2" t="s">
        <v>938</v>
      </c>
      <c r="K4155" s="2" t="str">
        <f t="array" ref="K4155">_xlfn.XLOOKUP(J4155,Delivery_Partners!A:A,Delivery_Partners!B:B)</f>
        <v>Delivery Partner 139</v>
      </c>
      <c r="L4155" s="3">
        <v>1</v>
      </c>
      <c r="M4155" s="2" t="s">
        <v>23</v>
      </c>
      <c r="N4155" s="2" t="s">
        <v>55</v>
      </c>
      <c r="O4155" s="3">
        <v>28</v>
      </c>
      <c r="P4155" s="13">
        <f t="shared" si="878"/>
        <v>430.56</v>
      </c>
      <c r="Q4155" s="13" t="str">
        <f t="shared" si="879"/>
        <v>Fast</v>
      </c>
      <c r="S4155" s="21"/>
    </row>
    <row r="4156" hidden="1" customHeight="1" spans="1:19">
      <c r="A4156" s="2" t="s">
        <v>6086</v>
      </c>
      <c r="B4156" s="28">
        <v>45932</v>
      </c>
      <c r="C4156" s="2" t="s">
        <v>1902</v>
      </c>
      <c r="D4156" s="2" t="str">
        <f t="array" ref="D4156">_xlfn.XLOOKUP(C4156,Customers!A:A,Customers!B:B)</f>
        <v>Customer 0593</v>
      </c>
      <c r="E4156" s="2" t="s">
        <v>945</v>
      </c>
      <c r="F4156" s="2" t="str">
        <f t="array" ref="F4156">_xlfn.XLOOKUP(E4156,Restaurants!A:A,Restaurants!B:B)</f>
        <v>Restaurant 099</v>
      </c>
      <c r="G4156" s="2" t="s">
        <v>246</v>
      </c>
      <c r="H4156" s="2" t="str">
        <f t="array" ref="H4156">_xlfn.XLOOKUP(G4156,Food_Menu!A:A,Food_Menu!B:B)</f>
        <v>Food Item 0204</v>
      </c>
      <c r="I4156" s="2"/>
      <c r="J4156" s="2" t="s">
        <v>173</v>
      </c>
      <c r="K4156" s="2" t="str">
        <f t="array" ref="K4156">_xlfn.XLOOKUP(J4156,Delivery_Partners!A:A,Delivery_Partners!B:B)</f>
        <v>Delivery Partner 045</v>
      </c>
      <c r="L4156" s="3">
        <v>1</v>
      </c>
      <c r="M4156" s="2" t="s">
        <v>101</v>
      </c>
      <c r="N4156" s="2" t="s">
        <v>24</v>
      </c>
      <c r="O4156" s="2"/>
    </row>
    <row r="4157" hidden="1" customHeight="1" spans="1:19">
      <c r="A4157" s="2" t="s">
        <v>6087</v>
      </c>
      <c r="B4157" s="29" t="s">
        <v>453</v>
      </c>
      <c r="C4157" s="2" t="s">
        <v>162</v>
      </c>
      <c r="D4157" s="2" t="str">
        <f t="array" ref="D4157">_xlfn.XLOOKUP(C4157,Customers!A:A,Customers!B:B)</f>
        <v>Customer 0807</v>
      </c>
      <c r="E4157" s="2" t="s">
        <v>750</v>
      </c>
      <c r="F4157" s="2" t="str">
        <f t="array" ref="F4157">_xlfn.XLOOKUP(E4157,Restaurants!A:A,Restaurants!B:B)</f>
        <v>Restaurant 076</v>
      </c>
      <c r="G4157" s="2" t="s">
        <v>957</v>
      </c>
      <c r="H4157" s="2" t="str">
        <f t="array" ref="H4157">_xlfn.XLOOKUP(G4157,Food_Menu!A:A,Food_Menu!B:B)</f>
        <v>Food Item 0100</v>
      </c>
      <c r="I4157" s="2"/>
      <c r="J4157" s="2" t="s">
        <v>756</v>
      </c>
      <c r="K4157" s="2" t="str">
        <f t="array" ref="K4157">_xlfn.XLOOKUP(J4157,Delivery_Partners!A:A,Delivery_Partners!B:B)</f>
        <v>Delivery Partner 126</v>
      </c>
      <c r="L4157" s="3">
        <v>1</v>
      </c>
      <c r="M4157" s="2" t="s">
        <v>189</v>
      </c>
      <c r="N4157" s="2" t="s">
        <v>24</v>
      </c>
      <c r="O4157" s="2"/>
    </row>
    <row r="4158" customHeight="1" spans="1:19">
      <c r="A4158" s="2" t="s">
        <v>6088</v>
      </c>
      <c r="B4158" s="29" t="s">
        <v>911</v>
      </c>
      <c r="C4158" s="2" t="s">
        <v>1321</v>
      </c>
      <c r="D4158" s="2" t="str">
        <f t="array" ref="D4158">_xlfn.XLOOKUP(C4158,Customers!A:A,Customers!B:B)</f>
        <v>Customer 1200</v>
      </c>
      <c r="E4158" s="2" t="s">
        <v>647</v>
      </c>
      <c r="F4158" s="2" t="str">
        <f t="array" ref="F4158">_xlfn.XLOOKUP(E4158,Restaurants!A:A,Restaurants!B:B)</f>
        <v>Restaurant 081</v>
      </c>
      <c r="G4158" s="2" t="s">
        <v>856</v>
      </c>
      <c r="H4158" s="2" t="str">
        <f t="array" ref="H4158">_xlfn.XLOOKUP(G4158,Food_Menu!A:A,Food_Menu!B:B)</f>
        <v>Food Item 0191</v>
      </c>
      <c r="I4158" s="2">
        <f t="array" ref="I4158">_xlfn.XLOOKUP(G4158,Food_Menu!A:A,Food_Menu!D:D)</f>
        <v>443.82</v>
      </c>
      <c r="J4158" s="2" t="s">
        <v>337</v>
      </c>
      <c r="K4158" s="2" t="str">
        <f t="array" ref="K4158">_xlfn.XLOOKUP(J4158,Delivery_Partners!A:A,Delivery_Partners!B:B)</f>
        <v>Delivery Partner 004</v>
      </c>
      <c r="L4158" s="3">
        <v>1</v>
      </c>
      <c r="M4158" s="2" t="s">
        <v>23</v>
      </c>
      <c r="N4158" s="2" t="s">
        <v>24</v>
      </c>
      <c r="O4158" s="3">
        <v>40</v>
      </c>
      <c r="P4158" s="13">
        <f t="shared" ref="P4158:P4160" si="880">I4158*L4158</f>
        <v>443.82</v>
      </c>
      <c r="Q4158" s="13" t="str">
        <f t="shared" ref="Q4158:Q4160" si="881">IF(O4158="","Not Delivered",IF(O4158&lt;=30,"Fast",IF(O4158&lt;=60,"Normal","Slow")))</f>
        <v>Normal</v>
      </c>
      <c r="S4158" s="21"/>
    </row>
    <row r="4159" customHeight="1" spans="1:19">
      <c r="A4159" s="2" t="s">
        <v>6089</v>
      </c>
      <c r="B4159" s="29" t="s">
        <v>31</v>
      </c>
      <c r="C4159" s="2" t="s">
        <v>4386</v>
      </c>
      <c r="D4159" s="2" t="str">
        <f t="array" ref="D4159">_xlfn.XLOOKUP(C4159,Customers!A:A,Customers!B:B)</f>
        <v>Customer 0777</v>
      </c>
      <c r="E4159" s="2" t="s">
        <v>532</v>
      </c>
      <c r="F4159" s="2" t="str">
        <f t="array" ref="F4159">_xlfn.XLOOKUP(E4159,Restaurants!A:A,Restaurants!B:B)</f>
        <v>Restaurant 046</v>
      </c>
      <c r="G4159" s="2" t="s">
        <v>132</v>
      </c>
      <c r="H4159" s="2" t="str">
        <f t="array" ref="H4159">_xlfn.XLOOKUP(G4159,Food_Menu!A:A,Food_Menu!B:B)</f>
        <v>Food Item 0023</v>
      </c>
      <c r="I4159" s="2">
        <f t="array" ref="I4159">_xlfn.XLOOKUP(G4159,Food_Menu!A:A,Food_Menu!D:D)</f>
        <v>276.1</v>
      </c>
      <c r="J4159" s="2" t="s">
        <v>422</v>
      </c>
      <c r="K4159" s="2" t="str">
        <f t="array" ref="K4159">_xlfn.XLOOKUP(J4159,Delivery_Partners!A:A,Delivery_Partners!B:B)</f>
        <v>Delivery Partner 049</v>
      </c>
      <c r="L4159" s="3">
        <v>2</v>
      </c>
      <c r="M4159" s="2" t="s">
        <v>23</v>
      </c>
      <c r="N4159" s="2" t="s">
        <v>55</v>
      </c>
      <c r="O4159" s="3">
        <v>34</v>
      </c>
      <c r="P4159" s="13">
        <f t="shared" si="880"/>
        <v>552.2</v>
      </c>
      <c r="Q4159" s="13" t="str">
        <f t="shared" si="881"/>
        <v>Normal</v>
      </c>
      <c r="S4159" s="21"/>
    </row>
    <row r="4160" customHeight="1" spans="1:19">
      <c r="A4160" s="2" t="s">
        <v>6090</v>
      </c>
      <c r="B4160" s="29" t="s">
        <v>980</v>
      </c>
      <c r="C4160" s="2" t="s">
        <v>6091</v>
      </c>
      <c r="D4160" s="2" t="str">
        <f t="array" ref="D4160">_xlfn.XLOOKUP(C4160,Customers!A:A,Customers!B:B)</f>
        <v>Customer 0576</v>
      </c>
      <c r="E4160" s="2" t="s">
        <v>230</v>
      </c>
      <c r="F4160" s="2" t="str">
        <f t="array" ref="F4160">_xlfn.XLOOKUP(E4160,Restaurants!A:A,Restaurants!B:B)</f>
        <v>Restaurant 029</v>
      </c>
      <c r="G4160" s="2" t="s">
        <v>2324</v>
      </c>
      <c r="H4160" s="2" t="str">
        <f t="array" ref="H4160">_xlfn.XLOOKUP(G4160,Food_Menu!A:A,Food_Menu!B:B)</f>
        <v>Food Item 0059</v>
      </c>
      <c r="I4160" s="2">
        <f t="array" ref="I4160">_xlfn.XLOOKUP(G4160,Food_Menu!A:A,Food_Menu!D:D)</f>
        <v>524.23</v>
      </c>
      <c r="J4160" s="2" t="s">
        <v>679</v>
      </c>
      <c r="K4160" s="2" t="str">
        <f t="array" ref="K4160">_xlfn.XLOOKUP(J4160,Delivery_Partners!A:A,Delivery_Partners!B:B)</f>
        <v>Delivery Partner 055</v>
      </c>
      <c r="L4160" s="3">
        <v>2</v>
      </c>
      <c r="M4160" s="2" t="s">
        <v>23</v>
      </c>
      <c r="N4160" s="2" t="s">
        <v>74</v>
      </c>
      <c r="O4160" s="3">
        <v>35</v>
      </c>
      <c r="P4160" s="13">
        <f t="shared" si="880"/>
        <v>1048.46</v>
      </c>
      <c r="Q4160" s="13" t="str">
        <f t="shared" si="881"/>
        <v>Normal</v>
      </c>
      <c r="S4160" s="21"/>
    </row>
    <row r="4161" hidden="1" customHeight="1" spans="1:19">
      <c r="A4161" s="2" t="s">
        <v>6092</v>
      </c>
      <c r="B4161" s="29" t="s">
        <v>1202</v>
      </c>
      <c r="C4161" s="2" t="s">
        <v>505</v>
      </c>
      <c r="D4161" s="2" t="str">
        <f t="array" ref="D4161">_xlfn.XLOOKUP(C4161,Customers!A:A,Customers!B:B)</f>
        <v>Customer 0321</v>
      </c>
      <c r="E4161" s="2" t="s">
        <v>1342</v>
      </c>
      <c r="F4161" s="2" t="str">
        <f t="array" ref="F4161">_xlfn.XLOOKUP(E4161,Restaurants!A:A,Restaurants!B:B)</f>
        <v>Restaurant 084</v>
      </c>
      <c r="G4161" s="2" t="s">
        <v>377</v>
      </c>
      <c r="H4161" s="2" t="str">
        <f t="array" ref="H4161">_xlfn.XLOOKUP(G4161,Food_Menu!A:A,Food_Menu!B:B)</f>
        <v>Food Item 0138</v>
      </c>
      <c r="I4161" s="2"/>
      <c r="J4161" s="2" t="s">
        <v>368</v>
      </c>
      <c r="K4161" s="2" t="str">
        <f t="array" ref="K4161">_xlfn.XLOOKUP(J4161,Delivery_Partners!A:A,Delivery_Partners!B:B)</f>
        <v>Delivery Partner 085</v>
      </c>
      <c r="L4161" s="3">
        <v>2</v>
      </c>
      <c r="M4161" s="2" t="s">
        <v>189</v>
      </c>
      <c r="N4161" s="2" t="s">
        <v>74</v>
      </c>
      <c r="O4161" s="2"/>
    </row>
    <row r="4162" customHeight="1" spans="1:19">
      <c r="A4162" s="2" t="s">
        <v>6093</v>
      </c>
      <c r="B4162" s="28">
        <v>45722</v>
      </c>
      <c r="C4162" s="2" t="s">
        <v>2136</v>
      </c>
      <c r="D4162" s="2" t="str">
        <f t="array" ref="D4162">_xlfn.XLOOKUP(C4162,Customers!A:A,Customers!B:B)</f>
        <v>Customer 0906</v>
      </c>
      <c r="E4162" s="2" t="s">
        <v>335</v>
      </c>
      <c r="F4162" s="2" t="str">
        <f t="array" ref="F4162">_xlfn.XLOOKUP(E4162,Restaurants!A:A,Restaurants!B:B)</f>
        <v>Restaurant 007</v>
      </c>
      <c r="G4162" s="2" t="s">
        <v>872</v>
      </c>
      <c r="H4162" s="2" t="str">
        <f t="array" ref="H4162">_xlfn.XLOOKUP(G4162,Food_Menu!A:A,Food_Menu!B:B)</f>
        <v>Food Item 0156</v>
      </c>
      <c r="I4162" s="2">
        <f t="array" ref="I4162">_xlfn.XLOOKUP(G4162,Food_Menu!A:A,Food_Menu!D:D)</f>
        <v>133.9</v>
      </c>
      <c r="J4162" s="2" t="s">
        <v>347</v>
      </c>
      <c r="K4162" s="2" t="str">
        <f t="array" ref="K4162">_xlfn.XLOOKUP(J4162,Delivery_Partners!A:A,Delivery_Partners!B:B)</f>
        <v>Delivery Partner 058</v>
      </c>
      <c r="L4162" s="3">
        <v>1</v>
      </c>
      <c r="M4162" s="2" t="s">
        <v>23</v>
      </c>
      <c r="N4162" s="2" t="s">
        <v>24</v>
      </c>
      <c r="O4162" s="3">
        <v>46</v>
      </c>
      <c r="P4162" s="13">
        <f t="shared" ref="P4162:P4168" si="882">I4162*L4162</f>
        <v>133.9</v>
      </c>
      <c r="Q4162" s="13" t="str">
        <f t="shared" ref="Q4162:Q4168" si="883">IF(O4162="","Not Delivered",IF(O4162&lt;=30,"Fast",IF(O4162&lt;=60,"Normal","Slow")))</f>
        <v>Normal</v>
      </c>
      <c r="S4162" s="21"/>
    </row>
    <row r="4163" customHeight="1" spans="1:19">
      <c r="A4163" s="2" t="s">
        <v>6094</v>
      </c>
      <c r="B4163" s="28">
        <v>45839</v>
      </c>
      <c r="C4163" s="2" t="s">
        <v>2102</v>
      </c>
      <c r="D4163" s="2" t="str">
        <f t="array" ref="D4163">_xlfn.XLOOKUP(C4163,Customers!A:A,Customers!B:B)</f>
        <v>Customer 0609</v>
      </c>
      <c r="E4163" s="2" t="s">
        <v>1060</v>
      </c>
      <c r="F4163" s="2" t="str">
        <f t="array" ref="F4163">_xlfn.XLOOKUP(E4163,Restaurants!A:A,Restaurants!B:B)</f>
        <v>Restaurant 042</v>
      </c>
      <c r="G4163" s="2" t="s">
        <v>34</v>
      </c>
      <c r="H4163" s="2" t="str">
        <f t="array" ref="H4163">_xlfn.XLOOKUP(G4163,Food_Menu!A:A,Food_Menu!B:B)</f>
        <v>Food Item 0177</v>
      </c>
      <c r="I4163" s="2">
        <f t="array" ref="I4163">_xlfn.XLOOKUP(G4163,Food_Menu!A:A,Food_Menu!D:D)</f>
        <v>268.83</v>
      </c>
      <c r="J4163" s="2" t="s">
        <v>1443</v>
      </c>
      <c r="K4163" s="2" t="str">
        <f t="array" ref="K4163">_xlfn.XLOOKUP(J4163,Delivery_Partners!A:A,Delivery_Partners!B:B)</f>
        <v>Delivery Partner 078</v>
      </c>
      <c r="L4163" s="3">
        <v>1</v>
      </c>
      <c r="M4163" s="2" t="s">
        <v>23</v>
      </c>
      <c r="N4163" s="2" t="s">
        <v>24</v>
      </c>
      <c r="O4163" s="3">
        <v>34</v>
      </c>
      <c r="P4163" s="13">
        <f t="shared" si="882"/>
        <v>268.83</v>
      </c>
      <c r="Q4163" s="13" t="str">
        <f t="shared" si="883"/>
        <v>Normal</v>
      </c>
      <c r="S4163" s="21"/>
    </row>
    <row r="4164" customHeight="1" spans="1:19">
      <c r="A4164" s="2" t="s">
        <v>6095</v>
      </c>
      <c r="B4164" s="29" t="s">
        <v>1490</v>
      </c>
      <c r="C4164" s="2" t="s">
        <v>394</v>
      </c>
      <c r="D4164" s="2" t="str">
        <f t="array" ref="D4164">_xlfn.XLOOKUP(C4164,Customers!A:A,Customers!B:B)</f>
        <v>Customer 0909</v>
      </c>
      <c r="E4164" s="2" t="s">
        <v>1765</v>
      </c>
      <c r="F4164" s="2" t="str">
        <f t="array" ref="F4164">_xlfn.XLOOKUP(E4164,Restaurants!A:A,Restaurants!B:B)</f>
        <v>Restaurant 017</v>
      </c>
      <c r="G4164" s="2" t="s">
        <v>207</v>
      </c>
      <c r="H4164" s="2" t="str">
        <f t="array" ref="H4164">_xlfn.XLOOKUP(G4164,Food_Menu!A:A,Food_Menu!B:B)</f>
        <v>Food Item 0079</v>
      </c>
      <c r="I4164" s="2">
        <f t="array" ref="I4164">_xlfn.XLOOKUP(G4164,Food_Menu!A:A,Food_Menu!D:D)</f>
        <v>193.41</v>
      </c>
      <c r="J4164" s="2" t="s">
        <v>618</v>
      </c>
      <c r="K4164" s="2" t="str">
        <f t="array" ref="K4164">_xlfn.XLOOKUP(J4164,Delivery_Partners!A:A,Delivery_Partners!B:B)</f>
        <v>Delivery Partner 002</v>
      </c>
      <c r="L4164" s="3">
        <v>1</v>
      </c>
      <c r="M4164" s="2" t="s">
        <v>23</v>
      </c>
      <c r="N4164" s="2" t="s">
        <v>24</v>
      </c>
      <c r="O4164" s="3">
        <v>46</v>
      </c>
      <c r="P4164" s="13">
        <f t="shared" si="882"/>
        <v>193.41</v>
      </c>
      <c r="Q4164" s="13" t="str">
        <f t="shared" si="883"/>
        <v>Normal</v>
      </c>
      <c r="S4164" s="21"/>
    </row>
    <row r="4165" customHeight="1" spans="1:19">
      <c r="A4165" s="2" t="s">
        <v>6096</v>
      </c>
      <c r="B4165" s="28">
        <v>45757</v>
      </c>
      <c r="C4165" s="2" t="s">
        <v>219</v>
      </c>
      <c r="D4165" s="2" t="str">
        <f t="array" ref="D4165">_xlfn.XLOOKUP(C4165,Customers!A:A,Customers!B:B)</f>
        <v>Customer 0028</v>
      </c>
      <c r="E4165" s="2" t="s">
        <v>350</v>
      </c>
      <c r="F4165" s="2" t="str">
        <f t="array" ref="F4165">_xlfn.XLOOKUP(E4165,Restaurants!A:A,Restaurants!B:B)</f>
        <v>Restaurant 001</v>
      </c>
      <c r="G4165" s="2" t="s">
        <v>377</v>
      </c>
      <c r="H4165" s="2" t="str">
        <f t="array" ref="H4165">_xlfn.XLOOKUP(G4165,Food_Menu!A:A,Food_Menu!B:B)</f>
        <v>Food Item 0138</v>
      </c>
      <c r="I4165" s="2">
        <f t="array" ref="I4165">_xlfn.XLOOKUP(G4165,Food_Menu!A:A,Food_Menu!D:D)</f>
        <v>153.3</v>
      </c>
      <c r="J4165" s="2" t="s">
        <v>327</v>
      </c>
      <c r="K4165" s="2" t="str">
        <f t="array" ref="K4165">_xlfn.XLOOKUP(J4165,Delivery_Partners!A:A,Delivery_Partners!B:B)</f>
        <v>Delivery Partner 148</v>
      </c>
      <c r="L4165" s="3">
        <v>2</v>
      </c>
      <c r="M4165" s="2" t="s">
        <v>23</v>
      </c>
      <c r="N4165" s="2" t="s">
        <v>42</v>
      </c>
      <c r="O4165" s="3">
        <v>47</v>
      </c>
      <c r="P4165" s="13">
        <f t="shared" si="882"/>
        <v>306.6</v>
      </c>
      <c r="Q4165" s="13" t="str">
        <f t="shared" si="883"/>
        <v>Normal</v>
      </c>
      <c r="S4165" s="21"/>
    </row>
    <row r="4166" customHeight="1" spans="1:19">
      <c r="A4166" s="2" t="s">
        <v>6097</v>
      </c>
      <c r="B4166" s="28">
        <v>45998</v>
      </c>
      <c r="C4166" s="2" t="s">
        <v>1317</v>
      </c>
      <c r="D4166" s="2" t="str">
        <f t="array" ref="D4166">_xlfn.XLOOKUP(C4166,Customers!A:A,Customers!B:B)</f>
        <v>Customer 0196</v>
      </c>
      <c r="E4166" s="2" t="s">
        <v>350</v>
      </c>
      <c r="F4166" s="2" t="str">
        <f t="array" ref="F4166">_xlfn.XLOOKUP(E4166,Restaurants!A:A,Restaurants!B:B)</f>
        <v>Restaurant 001</v>
      </c>
      <c r="G4166" s="2" t="s">
        <v>183</v>
      </c>
      <c r="H4166" s="2" t="str">
        <f t="array" ref="H4166">_xlfn.XLOOKUP(G4166,Food_Menu!A:A,Food_Menu!B:B)</f>
        <v>Food Item 0137</v>
      </c>
      <c r="I4166" s="2">
        <f t="array" ref="I4166">_xlfn.XLOOKUP(G4166,Food_Menu!A:A,Food_Menu!D:D)</f>
        <v>200.4</v>
      </c>
      <c r="J4166" s="2" t="s">
        <v>2005</v>
      </c>
      <c r="K4166" s="2" t="str">
        <f t="array" ref="K4166">_xlfn.XLOOKUP(J4166,Delivery_Partners!A:A,Delivery_Partners!B:B)</f>
        <v>Delivery Partner 072</v>
      </c>
      <c r="L4166" s="3">
        <v>1</v>
      </c>
      <c r="M4166" s="2" t="s">
        <v>23</v>
      </c>
      <c r="N4166" s="2" t="s">
        <v>55</v>
      </c>
      <c r="O4166" s="3">
        <v>30</v>
      </c>
      <c r="P4166" s="13">
        <f t="shared" si="882"/>
        <v>200.4</v>
      </c>
      <c r="Q4166" s="13" t="str">
        <f t="shared" si="883"/>
        <v>Fast</v>
      </c>
      <c r="S4166" s="21"/>
    </row>
    <row r="4167" customHeight="1" spans="1:19">
      <c r="A4167" s="2" t="s">
        <v>6098</v>
      </c>
      <c r="B4167" s="28">
        <v>45875</v>
      </c>
      <c r="C4167" s="2" t="s">
        <v>1742</v>
      </c>
      <c r="D4167" s="2" t="str">
        <f t="array" ref="D4167">_xlfn.XLOOKUP(C4167,Customers!A:A,Customers!B:B)</f>
        <v>Customer 0156</v>
      </c>
      <c r="E4167" s="2" t="s">
        <v>98</v>
      </c>
      <c r="F4167" s="2" t="str">
        <f t="array" ref="F4167">_xlfn.XLOOKUP(E4167,Restaurants!A:A,Restaurants!B:B)</f>
        <v>Restaurant 012</v>
      </c>
      <c r="G4167" s="2" t="s">
        <v>1177</v>
      </c>
      <c r="H4167" s="2" t="str">
        <f t="array" ref="H4167">_xlfn.XLOOKUP(G4167,Food_Menu!A:A,Food_Menu!B:B)</f>
        <v>Food Item 0217</v>
      </c>
      <c r="I4167" s="2">
        <f t="array" ref="I4167">_xlfn.XLOOKUP(G4167,Food_Menu!A:A,Food_Menu!D:D)</f>
        <v>222.6</v>
      </c>
      <c r="J4167" s="2" t="s">
        <v>1829</v>
      </c>
      <c r="K4167" s="2" t="str">
        <f t="array" ref="K4167">_xlfn.XLOOKUP(J4167,Delivery_Partners!A:A,Delivery_Partners!B:B)</f>
        <v>Delivery Partner 146</v>
      </c>
      <c r="L4167" s="3">
        <v>1</v>
      </c>
      <c r="M4167" s="2" t="s">
        <v>23</v>
      </c>
      <c r="N4167" s="2" t="s">
        <v>24</v>
      </c>
      <c r="O4167" s="3">
        <v>58</v>
      </c>
      <c r="P4167" s="13">
        <f t="shared" si="882"/>
        <v>222.6</v>
      </c>
      <c r="Q4167" s="13" t="str">
        <f t="shared" si="883"/>
        <v>Normal</v>
      </c>
      <c r="S4167" s="21"/>
    </row>
    <row r="4168" customHeight="1" spans="1:19">
      <c r="A4168" s="2" t="s">
        <v>6099</v>
      </c>
      <c r="B4168" s="29" t="s">
        <v>964</v>
      </c>
      <c r="C4168" s="2" t="s">
        <v>716</v>
      </c>
      <c r="D4168" s="2" t="str">
        <f t="array" ref="D4168">_xlfn.XLOOKUP(C4168,Customers!A:A,Customers!B:B)</f>
        <v>Customer 0818</v>
      </c>
      <c r="E4168" s="2" t="s">
        <v>298</v>
      </c>
      <c r="F4168" s="2" t="str">
        <f t="array" ref="F4168">_xlfn.XLOOKUP(E4168,Restaurants!A:A,Restaurants!B:B)</f>
        <v>Restaurant 113</v>
      </c>
      <c r="G4168" s="2" t="s">
        <v>1285</v>
      </c>
      <c r="H4168" s="2" t="str">
        <f t="array" ref="H4168">_xlfn.XLOOKUP(G4168,Food_Menu!A:A,Food_Menu!B:B)</f>
        <v>Food Item 0026</v>
      </c>
      <c r="I4168" s="2">
        <f t="array" ref="I4168">_xlfn.XLOOKUP(G4168,Food_Menu!A:A,Food_Menu!D:D)</f>
        <v>535.49</v>
      </c>
      <c r="J4168" s="2" t="s">
        <v>277</v>
      </c>
      <c r="K4168" s="2" t="str">
        <f t="array" ref="K4168">_xlfn.XLOOKUP(J4168,Delivery_Partners!A:A,Delivery_Partners!B:B)</f>
        <v>Delivery Partner 011</v>
      </c>
      <c r="L4168" s="3">
        <v>2</v>
      </c>
      <c r="M4168" s="2" t="s">
        <v>23</v>
      </c>
      <c r="N4168" s="2" t="s">
        <v>24</v>
      </c>
      <c r="O4168" s="3">
        <v>44</v>
      </c>
      <c r="P4168" s="13">
        <f t="shared" si="882"/>
        <v>1070.98</v>
      </c>
      <c r="Q4168" s="13" t="str">
        <f t="shared" si="883"/>
        <v>Normal</v>
      </c>
      <c r="S4168" s="21"/>
    </row>
    <row r="4169" hidden="1" customHeight="1" spans="1:19">
      <c r="A4169" s="2" t="s">
        <v>6100</v>
      </c>
      <c r="B4169" s="28">
        <v>46003</v>
      </c>
      <c r="C4169" s="2" t="s">
        <v>3989</v>
      </c>
      <c r="D4169" s="2" t="str">
        <f t="array" ref="D4169">_xlfn.XLOOKUP(C4169,Customers!A:A,Customers!B:B)</f>
        <v>Customer 0622</v>
      </c>
      <c r="E4169" s="2" t="s">
        <v>814</v>
      </c>
      <c r="F4169" s="2" t="str">
        <f t="array" ref="F4169">_xlfn.XLOOKUP(E4169,Restaurants!A:A,Restaurants!B:B)</f>
        <v>Restaurant 093</v>
      </c>
      <c r="G4169" s="2" t="s">
        <v>405</v>
      </c>
      <c r="H4169" s="2" t="str">
        <f t="array" ref="H4169">_xlfn.XLOOKUP(G4169,Food_Menu!A:A,Food_Menu!B:B)</f>
        <v>Food Item 0004</v>
      </c>
      <c r="I4169" s="2"/>
      <c r="J4169" s="2" t="s">
        <v>159</v>
      </c>
      <c r="K4169" s="2" t="str">
        <f t="array" ref="K4169">_xlfn.XLOOKUP(J4169,Delivery_Partners!A:A,Delivery_Partners!B:B)</f>
        <v>Delivery Partner 156</v>
      </c>
      <c r="L4169" s="3">
        <v>2</v>
      </c>
      <c r="M4169" s="2" t="s">
        <v>101</v>
      </c>
      <c r="N4169" s="2" t="s">
        <v>24</v>
      </c>
      <c r="O4169" s="2"/>
    </row>
    <row r="4170" customHeight="1" spans="1:19">
      <c r="A4170" s="2" t="s">
        <v>6101</v>
      </c>
      <c r="B4170" s="28">
        <v>45907</v>
      </c>
      <c r="C4170" s="2" t="s">
        <v>5321</v>
      </c>
      <c r="D4170" s="2" t="str">
        <f t="array" ref="D4170">_xlfn.XLOOKUP(C4170,Customers!A:A,Customers!B:B)</f>
        <v>Customer 0381</v>
      </c>
      <c r="E4170" s="2" t="s">
        <v>372</v>
      </c>
      <c r="F4170" s="2" t="str">
        <f t="array" ref="F4170">_xlfn.XLOOKUP(E4170,Restaurants!A:A,Restaurants!B:B)</f>
        <v>Restaurant 119</v>
      </c>
      <c r="G4170" s="2" t="s">
        <v>1378</v>
      </c>
      <c r="H4170" s="2" t="str">
        <f t="array" ref="H4170">_xlfn.XLOOKUP(G4170,Food_Menu!A:A,Food_Menu!B:B)</f>
        <v>Food Item 0127</v>
      </c>
      <c r="I4170" s="2">
        <f t="array" ref="I4170">_xlfn.XLOOKUP(G4170,Food_Menu!A:A,Food_Menu!D:D)</f>
        <v>170.36</v>
      </c>
      <c r="J4170" s="2" t="s">
        <v>597</v>
      </c>
      <c r="K4170" s="2" t="str">
        <f t="array" ref="K4170">_xlfn.XLOOKUP(J4170,Delivery_Partners!A:A,Delivery_Partners!B:B)</f>
        <v>Delivery Partner 113</v>
      </c>
      <c r="L4170" s="3">
        <v>1</v>
      </c>
      <c r="M4170" s="2" t="s">
        <v>23</v>
      </c>
      <c r="N4170" s="2" t="s">
        <v>55</v>
      </c>
      <c r="O4170" s="3">
        <v>42</v>
      </c>
      <c r="P4170" s="13">
        <f t="shared" ref="P4170:P4176" si="884">I4170*L4170</f>
        <v>170.36</v>
      </c>
      <c r="Q4170" s="13" t="str">
        <f t="shared" ref="Q4170:Q4176" si="885">IF(O4170="","Not Delivered",IF(O4170&lt;=30,"Fast",IF(O4170&lt;=60,"Normal","Slow")))</f>
        <v>Normal</v>
      </c>
      <c r="S4170" s="21"/>
    </row>
    <row r="4171" customHeight="1" spans="1:19">
      <c r="A4171" s="2" t="s">
        <v>6102</v>
      </c>
      <c r="B4171" s="29" t="s">
        <v>760</v>
      </c>
      <c r="C4171" s="2" t="s">
        <v>5231</v>
      </c>
      <c r="D4171" s="2" t="str">
        <f t="array" ref="D4171">_xlfn.XLOOKUP(C4171,Customers!A:A,Customers!B:B)</f>
        <v>Customer 0372</v>
      </c>
      <c r="E4171" s="2" t="s">
        <v>78</v>
      </c>
      <c r="F4171" s="2" t="str">
        <f t="array" ref="F4171">_xlfn.XLOOKUP(E4171,Restaurants!A:A,Restaurants!B:B)</f>
        <v>Restaurant 011</v>
      </c>
      <c r="G4171" s="2" t="s">
        <v>405</v>
      </c>
      <c r="H4171" s="2" t="str">
        <f t="array" ref="H4171">_xlfn.XLOOKUP(G4171,Food_Menu!A:A,Food_Menu!B:B)</f>
        <v>Food Item 0004</v>
      </c>
      <c r="I4171" s="2">
        <f t="array" ref="I4171">_xlfn.XLOOKUP(G4171,Food_Menu!A:A,Food_Menu!D:D)</f>
        <v>173.7</v>
      </c>
      <c r="J4171" s="2" t="s">
        <v>1716</v>
      </c>
      <c r="K4171" s="2" t="str">
        <f t="array" ref="K4171">_xlfn.XLOOKUP(J4171,Delivery_Partners!A:A,Delivery_Partners!B:B)</f>
        <v>Delivery Partner 042</v>
      </c>
      <c r="L4171" s="3">
        <v>2</v>
      </c>
      <c r="M4171" s="2" t="s">
        <v>23</v>
      </c>
      <c r="N4171" s="2" t="s">
        <v>74</v>
      </c>
      <c r="O4171" s="3">
        <v>47</v>
      </c>
      <c r="P4171" s="13">
        <f t="shared" si="884"/>
        <v>347.4</v>
      </c>
      <c r="Q4171" s="13" t="str">
        <f t="shared" si="885"/>
        <v>Normal</v>
      </c>
      <c r="S4171" s="21"/>
    </row>
    <row r="4172" customHeight="1" spans="1:19">
      <c r="A4172" s="2" t="s">
        <v>6103</v>
      </c>
      <c r="B4172" s="28">
        <v>45820</v>
      </c>
      <c r="C4172" s="2" t="s">
        <v>3023</v>
      </c>
      <c r="D4172" s="2" t="str">
        <f t="array" ref="D4172">_xlfn.XLOOKUP(C4172,Customers!A:A,Customers!B:B)</f>
        <v>Customer 0729</v>
      </c>
      <c r="E4172" s="2" t="s">
        <v>224</v>
      </c>
      <c r="F4172" s="2" t="str">
        <f t="array" ref="F4172">_xlfn.XLOOKUP(E4172,Restaurants!A:A,Restaurants!B:B)</f>
        <v>Restaurant 120</v>
      </c>
      <c r="G4172" s="2" t="s">
        <v>722</v>
      </c>
      <c r="H4172" s="2" t="str">
        <f t="array" ref="H4172">_xlfn.XLOOKUP(G4172,Food_Menu!A:A,Food_Menu!B:B)</f>
        <v>Food Item 0044</v>
      </c>
      <c r="I4172" s="2">
        <f t="array" ref="I4172">_xlfn.XLOOKUP(G4172,Food_Menu!A:A,Food_Menu!D:D)</f>
        <v>334.07</v>
      </c>
      <c r="J4172" s="2" t="s">
        <v>1239</v>
      </c>
      <c r="K4172" s="2" t="str">
        <f t="array" ref="K4172">_xlfn.XLOOKUP(J4172,Delivery_Partners!A:A,Delivery_Partners!B:B)</f>
        <v>Delivery Partner 136</v>
      </c>
      <c r="L4172" s="3">
        <v>1</v>
      </c>
      <c r="M4172" s="2" t="s">
        <v>23</v>
      </c>
      <c r="N4172" s="2" t="s">
        <v>24</v>
      </c>
      <c r="O4172" s="3">
        <v>42</v>
      </c>
      <c r="P4172" s="13">
        <f t="shared" si="884"/>
        <v>334.07</v>
      </c>
      <c r="Q4172" s="13" t="str">
        <f t="shared" si="885"/>
        <v>Normal</v>
      </c>
      <c r="S4172" s="21"/>
    </row>
    <row r="4173" customHeight="1" spans="1:19">
      <c r="A4173" s="2" t="s">
        <v>6104</v>
      </c>
      <c r="B4173" s="29" t="s">
        <v>629</v>
      </c>
      <c r="C4173" s="2" t="s">
        <v>4507</v>
      </c>
      <c r="D4173" s="2" t="str">
        <f t="array" ref="D4173">_xlfn.XLOOKUP(C4173,Customers!A:A,Customers!B:B)</f>
        <v>Customer 1159</v>
      </c>
      <c r="E4173" s="2" t="s">
        <v>566</v>
      </c>
      <c r="F4173" s="2" t="str">
        <f t="array" ref="F4173">_xlfn.XLOOKUP(E4173,Restaurants!A:A,Restaurants!B:B)</f>
        <v>Restaurant 072</v>
      </c>
      <c r="G4173" s="2" t="s">
        <v>122</v>
      </c>
      <c r="H4173" s="2" t="str">
        <f t="array" ref="H4173">_xlfn.XLOOKUP(G4173,Food_Menu!A:A,Food_Menu!B:B)</f>
        <v>Food Item 0111</v>
      </c>
      <c r="I4173" s="2">
        <f t="array" ref="I4173">_xlfn.XLOOKUP(G4173,Food_Menu!A:A,Food_Menu!D:D)</f>
        <v>237.65</v>
      </c>
      <c r="J4173" s="2" t="s">
        <v>1146</v>
      </c>
      <c r="K4173" s="2" t="str">
        <f t="array" ref="K4173">_xlfn.XLOOKUP(J4173,Delivery_Partners!A:A,Delivery_Partners!B:B)</f>
        <v>Delivery Partner 135</v>
      </c>
      <c r="L4173" s="3">
        <v>2</v>
      </c>
      <c r="M4173" s="2" t="s">
        <v>23</v>
      </c>
      <c r="N4173" s="2" t="s">
        <v>42</v>
      </c>
      <c r="O4173" s="3">
        <v>37</v>
      </c>
      <c r="P4173" s="13">
        <f t="shared" si="884"/>
        <v>475.3</v>
      </c>
      <c r="Q4173" s="13" t="str">
        <f t="shared" si="885"/>
        <v>Normal</v>
      </c>
      <c r="S4173" s="21"/>
    </row>
    <row r="4174" customHeight="1" spans="1:19">
      <c r="A4174" s="2" t="s">
        <v>6105</v>
      </c>
      <c r="B4174" s="28">
        <v>45779</v>
      </c>
      <c r="C4174" s="2" t="s">
        <v>3215</v>
      </c>
      <c r="D4174" s="2" t="str">
        <f t="array" ref="D4174">_xlfn.XLOOKUP(C4174,Customers!A:A,Customers!B:B)</f>
        <v>Customer 1195</v>
      </c>
      <c r="E4174" s="2" t="s">
        <v>655</v>
      </c>
      <c r="F4174" s="2" t="str">
        <f t="array" ref="F4174">_xlfn.XLOOKUP(E4174,Restaurants!A:A,Restaurants!B:B)</f>
        <v>Restaurant 096</v>
      </c>
      <c r="G4174" s="2" t="s">
        <v>2324</v>
      </c>
      <c r="H4174" s="2" t="str">
        <f t="array" ref="H4174">_xlfn.XLOOKUP(G4174,Food_Menu!A:A,Food_Menu!B:B)</f>
        <v>Food Item 0059</v>
      </c>
      <c r="I4174" s="2">
        <f t="array" ref="I4174">_xlfn.XLOOKUP(G4174,Food_Menu!A:A,Food_Menu!D:D)</f>
        <v>524.23</v>
      </c>
      <c r="J4174" s="2" t="s">
        <v>323</v>
      </c>
      <c r="K4174" s="2" t="str">
        <f t="array" ref="K4174">_xlfn.XLOOKUP(J4174,Delivery_Partners!A:A,Delivery_Partners!B:B)</f>
        <v>Delivery Partner 131</v>
      </c>
      <c r="L4174" s="3">
        <v>2</v>
      </c>
      <c r="M4174" s="2" t="s">
        <v>23</v>
      </c>
      <c r="N4174" s="2" t="s">
        <v>74</v>
      </c>
      <c r="O4174" s="3">
        <v>15</v>
      </c>
      <c r="P4174" s="13">
        <f t="shared" si="884"/>
        <v>1048.46</v>
      </c>
      <c r="Q4174" s="13" t="str">
        <f t="shared" si="885"/>
        <v>Fast</v>
      </c>
      <c r="S4174" s="21"/>
    </row>
    <row r="4175" customHeight="1" spans="1:19">
      <c r="A4175" s="2" t="s">
        <v>6106</v>
      </c>
      <c r="B4175" s="29" t="s">
        <v>1875</v>
      </c>
      <c r="C4175" s="2" t="s">
        <v>3538</v>
      </c>
      <c r="D4175" s="2" t="str">
        <f t="array" ref="D4175">_xlfn.XLOOKUP(C4175,Customers!A:A,Customers!B:B)</f>
        <v>Customer 0566</v>
      </c>
      <c r="E4175" s="2" t="s">
        <v>860</v>
      </c>
      <c r="F4175" s="2" t="str">
        <f t="array" ref="F4175">_xlfn.XLOOKUP(E4175,Restaurants!A:A,Restaurants!B:B)</f>
        <v>Restaurant 103</v>
      </c>
      <c r="G4175" s="2" t="s">
        <v>2324</v>
      </c>
      <c r="H4175" s="2" t="str">
        <f t="array" ref="H4175">_xlfn.XLOOKUP(G4175,Food_Menu!A:A,Food_Menu!B:B)</f>
        <v>Food Item 0059</v>
      </c>
      <c r="I4175" s="2">
        <f t="array" ref="I4175">_xlfn.XLOOKUP(G4175,Food_Menu!A:A,Food_Menu!D:D)</f>
        <v>524.23</v>
      </c>
      <c r="J4175" s="2" t="s">
        <v>953</v>
      </c>
      <c r="K4175" s="2" t="str">
        <f t="array" ref="K4175">_xlfn.XLOOKUP(J4175,Delivery_Partners!A:A,Delivery_Partners!B:B)</f>
        <v>Delivery Partner 157</v>
      </c>
      <c r="L4175" s="3">
        <v>2</v>
      </c>
      <c r="M4175" s="2" t="s">
        <v>23</v>
      </c>
      <c r="N4175" s="2" t="s">
        <v>24</v>
      </c>
      <c r="O4175" s="3">
        <v>23</v>
      </c>
      <c r="P4175" s="13">
        <f t="shared" si="884"/>
        <v>1048.46</v>
      </c>
      <c r="Q4175" s="13" t="str">
        <f t="shared" si="885"/>
        <v>Fast</v>
      </c>
      <c r="S4175" s="21"/>
    </row>
    <row r="4176" customHeight="1" spans="1:19">
      <c r="A4176" s="2" t="s">
        <v>6107</v>
      </c>
      <c r="B4176" s="29" t="s">
        <v>501</v>
      </c>
      <c r="C4176" s="2" t="s">
        <v>3608</v>
      </c>
      <c r="D4176" s="2" t="str">
        <f t="array" ref="D4176">_xlfn.XLOOKUP(C4176,Customers!A:A,Customers!B:B)</f>
        <v>Customer 0805</v>
      </c>
      <c r="E4176" s="2" t="s">
        <v>83</v>
      </c>
      <c r="F4176" s="2" t="str">
        <f t="array" ref="F4176">_xlfn.XLOOKUP(E4176,Restaurants!A:A,Restaurants!B:B)</f>
        <v>Restaurant 032</v>
      </c>
      <c r="G4176" s="2" t="s">
        <v>477</v>
      </c>
      <c r="H4176" s="2" t="str">
        <f t="array" ref="H4176">_xlfn.XLOOKUP(G4176,Food_Menu!A:A,Food_Menu!B:B)</f>
        <v>Food Item 0077</v>
      </c>
      <c r="I4176" s="2">
        <f t="array" ref="I4176">_xlfn.XLOOKUP(G4176,Food_Menu!A:A,Food_Menu!D:D)</f>
        <v>161.62</v>
      </c>
      <c r="J4176" s="2" t="s">
        <v>541</v>
      </c>
      <c r="K4176" s="2" t="str">
        <f t="array" ref="K4176">_xlfn.XLOOKUP(J4176,Delivery_Partners!A:A,Delivery_Partners!B:B)</f>
        <v>Delivery Partner 172</v>
      </c>
      <c r="L4176" s="3">
        <v>1</v>
      </c>
      <c r="M4176" s="2" t="s">
        <v>23</v>
      </c>
      <c r="N4176" s="2" t="s">
        <v>24</v>
      </c>
      <c r="O4176" s="3">
        <v>43</v>
      </c>
      <c r="P4176" s="13">
        <f t="shared" si="884"/>
        <v>161.62</v>
      </c>
      <c r="Q4176" s="13" t="str">
        <f t="shared" si="885"/>
        <v>Normal</v>
      </c>
      <c r="S4176" s="21"/>
    </row>
    <row r="4177" hidden="1" customHeight="1" spans="1:19">
      <c r="A4177" s="2" t="s">
        <v>6108</v>
      </c>
      <c r="B4177" s="29" t="s">
        <v>2528</v>
      </c>
      <c r="C4177" s="2" t="s">
        <v>3157</v>
      </c>
      <c r="D4177" s="2" t="str">
        <f t="array" ref="D4177">_xlfn.XLOOKUP(C4177,Customers!A:A,Customers!B:B)</f>
        <v>Customer 0101</v>
      </c>
      <c r="E4177" s="2" t="s">
        <v>552</v>
      </c>
      <c r="F4177" s="2" t="str">
        <f t="array" ref="F4177">_xlfn.XLOOKUP(E4177,Restaurants!A:A,Restaurants!B:B)</f>
        <v>Restaurant 089</v>
      </c>
      <c r="G4177" s="2" t="s">
        <v>1382</v>
      </c>
      <c r="H4177" s="2" t="str">
        <f t="array" ref="H4177">_xlfn.XLOOKUP(G4177,Food_Menu!A:A,Food_Menu!B:B)</f>
        <v>Food Item 0152</v>
      </c>
      <c r="I4177" s="2"/>
      <c r="J4177" s="2" t="s">
        <v>958</v>
      </c>
      <c r="K4177" s="2" t="str">
        <f t="array" ref="K4177">_xlfn.XLOOKUP(J4177,Delivery_Partners!A:A,Delivery_Partners!B:B)</f>
        <v>Delivery Partner 030</v>
      </c>
      <c r="L4177" s="3">
        <v>2</v>
      </c>
      <c r="M4177" s="2" t="s">
        <v>189</v>
      </c>
      <c r="N4177" s="2" t="s">
        <v>24</v>
      </c>
      <c r="O4177" s="2"/>
    </row>
    <row r="4178" customHeight="1" spans="1:19">
      <c r="A4178" s="2" t="s">
        <v>6109</v>
      </c>
      <c r="B4178" s="29" t="s">
        <v>380</v>
      </c>
      <c r="C4178" s="2" t="s">
        <v>3453</v>
      </c>
      <c r="D4178" s="2" t="str">
        <f t="array" ref="D4178">_xlfn.XLOOKUP(C4178,Customers!A:A,Customers!B:B)</f>
        <v>Customer 1135</v>
      </c>
      <c r="E4178" s="2" t="s">
        <v>446</v>
      </c>
      <c r="F4178" s="2" t="str">
        <f t="array" ref="F4178">_xlfn.XLOOKUP(E4178,Restaurants!A:A,Restaurants!B:B)</f>
        <v>Restaurant 078</v>
      </c>
      <c r="G4178" s="2" t="s">
        <v>946</v>
      </c>
      <c r="H4178" s="2" t="str">
        <f t="array" ref="H4178">_xlfn.XLOOKUP(G4178,Food_Menu!A:A,Food_Menu!B:B)</f>
        <v>Food Item 0081</v>
      </c>
      <c r="I4178" s="2">
        <f t="array" ref="I4178">_xlfn.XLOOKUP(G4178,Food_Menu!A:A,Food_Menu!D:D)</f>
        <v>453.95</v>
      </c>
      <c r="J4178" s="2" t="s">
        <v>62</v>
      </c>
      <c r="K4178" s="2" t="str">
        <f t="array" ref="K4178">_xlfn.XLOOKUP(J4178,Delivery_Partners!A:A,Delivery_Partners!B:B)</f>
        <v>Delivery Partner 051</v>
      </c>
      <c r="L4178" s="3">
        <v>1</v>
      </c>
      <c r="M4178" s="2" t="s">
        <v>23</v>
      </c>
      <c r="N4178" s="2" t="s">
        <v>55</v>
      </c>
      <c r="O4178" s="3">
        <v>41</v>
      </c>
      <c r="P4178" s="13">
        <f t="shared" ref="P4178:P4191" si="886">I4178*L4178</f>
        <v>453.95</v>
      </c>
      <c r="Q4178" s="13" t="str">
        <f t="shared" ref="Q4178:Q4191" si="887">IF(O4178="","Not Delivered",IF(O4178&lt;=30,"Fast",IF(O4178&lt;=60,"Normal","Slow")))</f>
        <v>Normal</v>
      </c>
      <c r="S4178" s="21"/>
    </row>
    <row r="4179" customHeight="1" spans="1:19">
      <c r="A4179" s="2" t="s">
        <v>6110</v>
      </c>
      <c r="B4179" s="29" t="s">
        <v>209</v>
      </c>
      <c r="C4179" s="2" t="s">
        <v>1241</v>
      </c>
      <c r="D4179" s="2" t="str">
        <f t="array" ref="D4179">_xlfn.XLOOKUP(C4179,Customers!A:A,Customers!B:B)</f>
        <v>Customer 0022</v>
      </c>
      <c r="E4179" s="2" t="s">
        <v>908</v>
      </c>
      <c r="F4179" s="2" t="str">
        <f t="array" ref="F4179">_xlfn.XLOOKUP(E4179,Restaurants!A:A,Restaurants!B:B)</f>
        <v>Restaurant 050</v>
      </c>
      <c r="G4179" s="2" t="s">
        <v>1018</v>
      </c>
      <c r="H4179" s="2" t="str">
        <f t="array" ref="H4179">_xlfn.XLOOKUP(G4179,Food_Menu!A:A,Food_Menu!B:B)</f>
        <v>Food Item 0175</v>
      </c>
      <c r="I4179" s="2">
        <f t="array" ref="I4179">_xlfn.XLOOKUP(G4179,Food_Menu!A:A,Food_Menu!D:D)</f>
        <v>114.67</v>
      </c>
      <c r="J4179" s="2" t="s">
        <v>1375</v>
      </c>
      <c r="K4179" s="2" t="str">
        <f t="array" ref="K4179">_xlfn.XLOOKUP(J4179,Delivery_Partners!A:A,Delivery_Partners!B:B)</f>
        <v>Delivery Partner 008</v>
      </c>
      <c r="L4179" s="3">
        <v>1</v>
      </c>
      <c r="M4179" s="2" t="s">
        <v>23</v>
      </c>
      <c r="N4179" s="2" t="s">
        <v>24</v>
      </c>
      <c r="O4179" s="3">
        <v>46</v>
      </c>
      <c r="P4179" s="13">
        <f t="shared" si="886"/>
        <v>114.67</v>
      </c>
      <c r="Q4179" s="13" t="str">
        <f t="shared" si="887"/>
        <v>Normal</v>
      </c>
      <c r="S4179" s="21"/>
    </row>
    <row r="4180" customHeight="1" spans="1:19">
      <c r="A4180" s="2" t="s">
        <v>6111</v>
      </c>
      <c r="B4180" s="29" t="s">
        <v>1162</v>
      </c>
      <c r="C4180" s="2" t="s">
        <v>1438</v>
      </c>
      <c r="D4180" s="2" t="str">
        <f t="array" ref="D4180">_xlfn.XLOOKUP(C4180,Customers!A:A,Customers!B:B)</f>
        <v>Customer 0411</v>
      </c>
      <c r="E4180" s="2" t="s">
        <v>1191</v>
      </c>
      <c r="F4180" s="2" t="str">
        <f t="array" ref="F4180">_xlfn.XLOOKUP(E4180,Restaurants!A:A,Restaurants!B:B)</f>
        <v>Restaurant 060</v>
      </c>
      <c r="G4180" s="2" t="s">
        <v>1386</v>
      </c>
      <c r="H4180" s="2" t="str">
        <f t="array" ref="H4180">_xlfn.XLOOKUP(G4180,Food_Menu!A:A,Food_Menu!B:B)</f>
        <v>Food Item 0035</v>
      </c>
      <c r="I4180" s="2">
        <f t="array" ref="I4180">_xlfn.XLOOKUP(G4180,Food_Menu!A:A,Food_Menu!D:D)</f>
        <v>634.81</v>
      </c>
      <c r="J4180" s="2" t="s">
        <v>133</v>
      </c>
      <c r="K4180" s="2" t="str">
        <f t="array" ref="K4180">_xlfn.XLOOKUP(J4180,Delivery_Partners!A:A,Delivery_Partners!B:B)</f>
        <v>Delivery Partner 012</v>
      </c>
      <c r="L4180" s="3">
        <v>4</v>
      </c>
      <c r="M4180" s="2" t="s">
        <v>23</v>
      </c>
      <c r="N4180" s="2" t="s">
        <v>74</v>
      </c>
      <c r="O4180" s="3">
        <v>34</v>
      </c>
      <c r="P4180" s="13">
        <f t="shared" si="886"/>
        <v>2539.24</v>
      </c>
      <c r="Q4180" s="13" t="str">
        <f t="shared" si="887"/>
        <v>Normal</v>
      </c>
      <c r="S4180" s="21"/>
    </row>
    <row r="4181" customHeight="1" spans="1:19">
      <c r="A4181" s="2" t="s">
        <v>6112</v>
      </c>
      <c r="B4181" s="28">
        <v>45939</v>
      </c>
      <c r="C4181" s="2" t="s">
        <v>3596</v>
      </c>
      <c r="D4181" s="2" t="str">
        <f t="array" ref="D4181">_xlfn.XLOOKUP(C4181,Customers!A:A,Customers!B:B)</f>
        <v>Customer 0871</v>
      </c>
      <c r="E4181" s="2" t="s">
        <v>281</v>
      </c>
      <c r="F4181" s="2" t="str">
        <f t="array" ref="F4181">_xlfn.XLOOKUP(E4181,Restaurants!A:A,Restaurants!B:B)</f>
        <v>Restaurant 026</v>
      </c>
      <c r="G4181" s="2" t="s">
        <v>132</v>
      </c>
      <c r="H4181" s="2" t="str">
        <f t="array" ref="H4181">_xlfn.XLOOKUP(G4181,Food_Menu!A:A,Food_Menu!B:B)</f>
        <v>Food Item 0023</v>
      </c>
      <c r="I4181" s="2">
        <f t="array" ref="I4181">_xlfn.XLOOKUP(G4181,Food_Menu!A:A,Food_Menu!D:D)</f>
        <v>276.1</v>
      </c>
      <c r="J4181" s="2" t="s">
        <v>85</v>
      </c>
      <c r="K4181" s="2" t="str">
        <f t="array" ref="K4181">_xlfn.XLOOKUP(J4181,Delivery_Partners!A:A,Delivery_Partners!B:B)</f>
        <v>Delivery Partner 019</v>
      </c>
      <c r="L4181" s="3">
        <v>1</v>
      </c>
      <c r="M4181" s="2" t="s">
        <v>23</v>
      </c>
      <c r="N4181" s="2" t="s">
        <v>42</v>
      </c>
      <c r="O4181" s="3">
        <v>15</v>
      </c>
      <c r="P4181" s="13">
        <f t="shared" si="886"/>
        <v>276.1</v>
      </c>
      <c r="Q4181" s="13" t="str">
        <f t="shared" si="887"/>
        <v>Fast</v>
      </c>
      <c r="S4181" s="21"/>
    </row>
    <row r="4182" customHeight="1" spans="1:19">
      <c r="A4182" s="2" t="s">
        <v>6113</v>
      </c>
      <c r="B4182" s="29" t="s">
        <v>380</v>
      </c>
      <c r="C4182" s="2" t="s">
        <v>2773</v>
      </c>
      <c r="D4182" s="2" t="str">
        <f t="array" ref="D4182">_xlfn.XLOOKUP(C4182,Customers!A:A,Customers!B:B)</f>
        <v>Customer 1164</v>
      </c>
      <c r="E4182" s="2" t="s">
        <v>425</v>
      </c>
      <c r="F4182" s="2" t="str">
        <f t="array" ref="F4182">_xlfn.XLOOKUP(E4182,Restaurants!A:A,Restaurants!B:B)</f>
        <v>Restaurant 023</v>
      </c>
      <c r="G4182" s="2" t="s">
        <v>466</v>
      </c>
      <c r="H4182" s="2" t="str">
        <f t="array" ref="H4182">_xlfn.XLOOKUP(G4182,Food_Menu!A:A,Food_Menu!B:B)</f>
        <v>Food Item 0037</v>
      </c>
      <c r="I4182" s="2">
        <f t="array" ref="I4182">_xlfn.XLOOKUP(G4182,Food_Menu!A:A,Food_Menu!D:D)</f>
        <v>570.62</v>
      </c>
      <c r="J4182" s="2" t="s">
        <v>693</v>
      </c>
      <c r="K4182" s="2" t="str">
        <f t="array" ref="K4182">_xlfn.XLOOKUP(J4182,Delivery_Partners!A:A,Delivery_Partners!B:B)</f>
        <v>Delivery Partner 125</v>
      </c>
      <c r="L4182" s="3">
        <v>2</v>
      </c>
      <c r="M4182" s="2" t="s">
        <v>23</v>
      </c>
      <c r="N4182" s="2" t="s">
        <v>42</v>
      </c>
      <c r="O4182" s="3">
        <v>26</v>
      </c>
      <c r="P4182" s="13">
        <f t="shared" si="886"/>
        <v>1141.24</v>
      </c>
      <c r="Q4182" s="13" t="str">
        <f t="shared" si="887"/>
        <v>Fast</v>
      </c>
      <c r="S4182" s="21"/>
    </row>
    <row r="4183" customHeight="1" spans="1:19">
      <c r="A4183" s="2" t="s">
        <v>6114</v>
      </c>
      <c r="B4183" s="28">
        <v>45782</v>
      </c>
      <c r="C4183" s="2" t="s">
        <v>3352</v>
      </c>
      <c r="D4183" s="2" t="str">
        <f t="array" ref="D4183">_xlfn.XLOOKUP(C4183,Customers!A:A,Customers!B:B)</f>
        <v>Customer 0206</v>
      </c>
      <c r="E4183" s="2" t="s">
        <v>220</v>
      </c>
      <c r="F4183" s="2" t="str">
        <f t="array" ref="F4183">_xlfn.XLOOKUP(E4183,Restaurants!A:A,Restaurants!B:B)</f>
        <v>Restaurant 111</v>
      </c>
      <c r="G4183" s="2" t="s">
        <v>367</v>
      </c>
      <c r="H4183" s="2" t="str">
        <f t="array" ref="H4183">_xlfn.XLOOKUP(G4183,Food_Menu!A:A,Food_Menu!B:B)</f>
        <v>Food Item 0202</v>
      </c>
      <c r="I4183" s="2">
        <f t="array" ref="I4183">_xlfn.XLOOKUP(G4183,Food_Menu!A:A,Food_Menu!D:D)</f>
        <v>596.93</v>
      </c>
      <c r="J4183" s="2" t="s">
        <v>203</v>
      </c>
      <c r="K4183" s="2" t="str">
        <f t="array" ref="K4183">_xlfn.XLOOKUP(J4183,Delivery_Partners!A:A,Delivery_Partners!B:B)</f>
        <v>Delivery Partner 110</v>
      </c>
      <c r="L4183" s="3">
        <v>1</v>
      </c>
      <c r="M4183" s="2" t="s">
        <v>23</v>
      </c>
      <c r="N4183" s="2" t="s">
        <v>55</v>
      </c>
      <c r="O4183" s="3">
        <v>43</v>
      </c>
      <c r="P4183" s="13">
        <f t="shared" si="886"/>
        <v>596.93</v>
      </c>
      <c r="Q4183" s="13" t="str">
        <f t="shared" si="887"/>
        <v>Normal</v>
      </c>
      <c r="S4183" s="21"/>
    </row>
    <row r="4184" customHeight="1" spans="1:19">
      <c r="A4184" s="2" t="s">
        <v>6115</v>
      </c>
      <c r="B4184" s="29" t="s">
        <v>2823</v>
      </c>
      <c r="C4184" s="2" t="s">
        <v>1457</v>
      </c>
      <c r="D4184" s="2" t="str">
        <f t="array" ref="D4184">_xlfn.XLOOKUP(C4184,Customers!A:A,Customers!B:B)</f>
        <v>Customer 0794</v>
      </c>
      <c r="E4184" s="2" t="s">
        <v>121</v>
      </c>
      <c r="F4184" s="2" t="str">
        <f t="array" ref="F4184">_xlfn.XLOOKUP(E4184,Restaurants!A:A,Restaurants!B:B)</f>
        <v>Restaurant 088</v>
      </c>
      <c r="G4184" s="2" t="s">
        <v>408</v>
      </c>
      <c r="H4184" s="2" t="str">
        <f t="array" ref="H4184">_xlfn.XLOOKUP(G4184,Food_Menu!A:A,Food_Menu!B:B)</f>
        <v>Food Item 0062</v>
      </c>
      <c r="I4184" s="2">
        <f t="array" ref="I4184">_xlfn.XLOOKUP(G4184,Food_Menu!A:A,Food_Menu!D:D)</f>
        <v>267</v>
      </c>
      <c r="J4184" s="2" t="s">
        <v>663</v>
      </c>
      <c r="K4184" s="2" t="str">
        <f t="array" ref="K4184">_xlfn.XLOOKUP(J4184,Delivery_Partners!A:A,Delivery_Partners!B:B)</f>
        <v>Delivery Partner 007</v>
      </c>
      <c r="L4184" s="3">
        <v>1</v>
      </c>
      <c r="M4184" s="2" t="s">
        <v>23</v>
      </c>
      <c r="N4184" s="2" t="s">
        <v>24</v>
      </c>
      <c r="O4184" s="3">
        <v>50</v>
      </c>
      <c r="P4184" s="13">
        <f t="shared" si="886"/>
        <v>267</v>
      </c>
      <c r="Q4184" s="13" t="str">
        <f t="shared" si="887"/>
        <v>Normal</v>
      </c>
      <c r="S4184" s="21"/>
    </row>
    <row r="4185" customHeight="1" spans="1:19">
      <c r="A4185" s="2" t="s">
        <v>6116</v>
      </c>
      <c r="B4185" s="28">
        <v>45998</v>
      </c>
      <c r="C4185" s="2" t="s">
        <v>1948</v>
      </c>
      <c r="D4185" s="2" t="str">
        <f t="array" ref="D4185">_xlfn.XLOOKUP(C4185,Customers!A:A,Customers!B:B)</f>
        <v>Customer 0226</v>
      </c>
      <c r="E4185" s="2" t="s">
        <v>526</v>
      </c>
      <c r="F4185" s="2" t="str">
        <f t="array" ref="F4185">_xlfn.XLOOKUP(E4185,Restaurants!A:A,Restaurants!B:B)</f>
        <v>Restaurant 068</v>
      </c>
      <c r="G4185" s="2" t="s">
        <v>969</v>
      </c>
      <c r="H4185" s="2" t="str">
        <f t="array" ref="H4185">_xlfn.XLOOKUP(G4185,Food_Menu!A:A,Food_Menu!B:B)</f>
        <v>Food Item 0007</v>
      </c>
      <c r="I4185" s="2">
        <f t="array" ref="I4185">_xlfn.XLOOKUP(G4185,Food_Menu!A:A,Food_Menu!D:D)</f>
        <v>210.13</v>
      </c>
      <c r="J4185" s="2" t="s">
        <v>1581</v>
      </c>
      <c r="K4185" s="2" t="str">
        <f t="array" ref="K4185">_xlfn.XLOOKUP(J4185,Delivery_Partners!A:A,Delivery_Partners!B:B)</f>
        <v>Delivery Partner 076</v>
      </c>
      <c r="L4185" s="3">
        <v>1</v>
      </c>
      <c r="M4185" s="2" t="s">
        <v>23</v>
      </c>
      <c r="N4185" s="2" t="s">
        <v>55</v>
      </c>
      <c r="O4185" s="3">
        <v>15</v>
      </c>
      <c r="P4185" s="13">
        <f t="shared" si="886"/>
        <v>210.13</v>
      </c>
      <c r="Q4185" s="13" t="str">
        <f t="shared" si="887"/>
        <v>Fast</v>
      </c>
      <c r="S4185" s="21"/>
    </row>
    <row r="4186" customHeight="1" spans="1:19">
      <c r="A4186" s="2" t="s">
        <v>6117</v>
      </c>
      <c r="B4186" s="28">
        <v>45970</v>
      </c>
      <c r="C4186" s="2" t="s">
        <v>229</v>
      </c>
      <c r="D4186" s="2" t="str">
        <f t="array" ref="D4186">_xlfn.XLOOKUP(C4186,Customers!A:A,Customers!B:B)</f>
        <v>Customer 0061</v>
      </c>
      <c r="E4186" s="2" t="s">
        <v>1342</v>
      </c>
      <c r="F4186" s="2" t="str">
        <f t="array" ref="F4186">_xlfn.XLOOKUP(E4186,Restaurants!A:A,Restaurants!B:B)</f>
        <v>Restaurant 084</v>
      </c>
      <c r="G4186" s="2" t="s">
        <v>373</v>
      </c>
      <c r="H4186" s="2" t="str">
        <f t="array" ref="H4186">_xlfn.XLOOKUP(G4186,Food_Menu!A:A,Food_Menu!B:B)</f>
        <v>Food Item 0070</v>
      </c>
      <c r="I4186" s="2">
        <f t="array" ref="I4186">_xlfn.XLOOKUP(G4186,Food_Menu!A:A,Food_Menu!D:D)</f>
        <v>329.84</v>
      </c>
      <c r="J4186" s="2" t="s">
        <v>80</v>
      </c>
      <c r="K4186" s="2" t="str">
        <f t="array" ref="K4186">_xlfn.XLOOKUP(J4186,Delivery_Partners!A:A,Delivery_Partners!B:B)</f>
        <v>Delivery Partner 020</v>
      </c>
      <c r="L4186" s="3">
        <v>1</v>
      </c>
      <c r="M4186" s="2" t="s">
        <v>23</v>
      </c>
      <c r="N4186" s="2" t="s">
        <v>55</v>
      </c>
      <c r="O4186" s="3">
        <v>36</v>
      </c>
      <c r="P4186" s="13">
        <f t="shared" si="886"/>
        <v>329.84</v>
      </c>
      <c r="Q4186" s="13" t="str">
        <f t="shared" si="887"/>
        <v>Normal</v>
      </c>
      <c r="S4186" s="21"/>
    </row>
    <row r="4187" customHeight="1" spans="1:19">
      <c r="A4187" s="2" t="s">
        <v>6118</v>
      </c>
      <c r="B4187" s="28">
        <v>45697</v>
      </c>
      <c r="C4187" s="2" t="s">
        <v>476</v>
      </c>
      <c r="D4187" s="2" t="str">
        <f t="array" ref="D4187">_xlfn.XLOOKUP(C4187,Customers!A:A,Customers!B:B)</f>
        <v>Customer 0509</v>
      </c>
      <c r="E4187" s="2" t="s">
        <v>1022</v>
      </c>
      <c r="F4187" s="2" t="str">
        <f t="array" ref="F4187">_xlfn.XLOOKUP(E4187,Restaurants!A:A,Restaurants!B:B)</f>
        <v>Restaurant 049</v>
      </c>
      <c r="G4187" s="2" t="s">
        <v>1382</v>
      </c>
      <c r="H4187" s="2" t="str">
        <f t="array" ref="H4187">_xlfn.XLOOKUP(G4187,Food_Menu!A:A,Food_Menu!B:B)</f>
        <v>Food Item 0152</v>
      </c>
      <c r="I4187" s="2">
        <f t="array" ref="I4187">_xlfn.XLOOKUP(G4187,Food_Menu!A:A,Food_Menu!D:D)</f>
        <v>177.47</v>
      </c>
      <c r="J4187" s="2" t="s">
        <v>651</v>
      </c>
      <c r="K4187" s="2" t="str">
        <f t="array" ref="K4187">_xlfn.XLOOKUP(J4187,Delivery_Partners!A:A,Delivery_Partners!B:B)</f>
        <v>Delivery Partner 036</v>
      </c>
      <c r="L4187" s="3">
        <v>2</v>
      </c>
      <c r="M4187" s="2" t="s">
        <v>23</v>
      </c>
      <c r="N4187" s="2" t="s">
        <v>24</v>
      </c>
      <c r="O4187" s="3">
        <v>17</v>
      </c>
      <c r="P4187" s="13">
        <f t="shared" si="886"/>
        <v>354.94</v>
      </c>
      <c r="Q4187" s="13" t="str">
        <f t="shared" si="887"/>
        <v>Fast</v>
      </c>
      <c r="S4187" s="21"/>
    </row>
    <row r="4188" customHeight="1" spans="1:19">
      <c r="A4188" s="2" t="s">
        <v>6119</v>
      </c>
      <c r="B4188" s="29" t="s">
        <v>1270</v>
      </c>
      <c r="C4188" s="2" t="s">
        <v>456</v>
      </c>
      <c r="D4188" s="2" t="str">
        <f t="array" ref="D4188">_xlfn.XLOOKUP(C4188,Customers!A:A,Customers!B:B)</f>
        <v>Customer 0692</v>
      </c>
      <c r="E4188" s="2" t="s">
        <v>1072</v>
      </c>
      <c r="F4188" s="2" t="str">
        <f t="array" ref="F4188">_xlfn.XLOOKUP(E4188,Restaurants!A:A,Restaurants!B:B)</f>
        <v>Restaurant 030</v>
      </c>
      <c r="G4188" s="2" t="s">
        <v>1073</v>
      </c>
      <c r="H4188" s="2" t="str">
        <f t="array" ref="H4188">_xlfn.XLOOKUP(G4188,Food_Menu!A:A,Food_Menu!B:B)</f>
        <v>Food Item 0080</v>
      </c>
      <c r="I4188" s="2">
        <f t="array" ref="I4188">_xlfn.XLOOKUP(G4188,Food_Menu!A:A,Food_Menu!D:D)</f>
        <v>208.69</v>
      </c>
      <c r="J4188" s="2" t="s">
        <v>277</v>
      </c>
      <c r="K4188" s="2" t="str">
        <f t="array" ref="K4188">_xlfn.XLOOKUP(J4188,Delivery_Partners!A:A,Delivery_Partners!B:B)</f>
        <v>Delivery Partner 011</v>
      </c>
      <c r="L4188" s="3">
        <v>4</v>
      </c>
      <c r="M4188" s="2" t="s">
        <v>23</v>
      </c>
      <c r="N4188" s="2" t="s">
        <v>24</v>
      </c>
      <c r="O4188" s="3">
        <v>36</v>
      </c>
      <c r="P4188" s="13">
        <f t="shared" si="886"/>
        <v>834.76</v>
      </c>
      <c r="Q4188" s="13" t="str">
        <f t="shared" si="887"/>
        <v>Normal</v>
      </c>
      <c r="S4188" s="21"/>
    </row>
    <row r="4189" customHeight="1" spans="1:19">
      <c r="A4189" s="2" t="s">
        <v>6120</v>
      </c>
      <c r="B4189" s="29" t="s">
        <v>2755</v>
      </c>
      <c r="C4189" s="2" t="s">
        <v>2659</v>
      </c>
      <c r="D4189" s="2" t="str">
        <f t="array" ref="D4189">_xlfn.XLOOKUP(C4189,Customers!A:A,Customers!B:B)</f>
        <v>Customer 0317</v>
      </c>
      <c r="E4189" s="2" t="s">
        <v>152</v>
      </c>
      <c r="F4189" s="2" t="str">
        <f t="array" ref="F4189">_xlfn.XLOOKUP(E4189,Restaurants!A:A,Restaurants!B:B)</f>
        <v>Restaurant 114</v>
      </c>
      <c r="G4189" s="2" t="s">
        <v>1701</v>
      </c>
      <c r="H4189" s="2" t="str">
        <f t="array" ref="H4189">_xlfn.XLOOKUP(G4189,Food_Menu!A:A,Food_Menu!B:B)</f>
        <v>Food Item 0085</v>
      </c>
      <c r="I4189" s="2">
        <f t="array" ref="I4189">_xlfn.XLOOKUP(G4189,Food_Menu!A:A,Food_Menu!D:D)</f>
        <v>423.46</v>
      </c>
      <c r="J4189" s="2" t="s">
        <v>801</v>
      </c>
      <c r="K4189" s="2" t="str">
        <f t="array" ref="K4189">_xlfn.XLOOKUP(J4189,Delivery_Partners!A:A,Delivery_Partners!B:B)</f>
        <v>Delivery Partner 096</v>
      </c>
      <c r="L4189" s="3">
        <v>2</v>
      </c>
      <c r="M4189" s="2" t="s">
        <v>23</v>
      </c>
      <c r="N4189" s="2" t="s">
        <v>24</v>
      </c>
      <c r="O4189" s="3">
        <v>33</v>
      </c>
      <c r="P4189" s="13">
        <f t="shared" si="886"/>
        <v>846.92</v>
      </c>
      <c r="Q4189" s="13" t="str">
        <f t="shared" si="887"/>
        <v>Normal</v>
      </c>
      <c r="S4189" s="21"/>
    </row>
    <row r="4190" customHeight="1" spans="1:19">
      <c r="A4190" s="2" t="s">
        <v>6121</v>
      </c>
      <c r="B4190" s="28">
        <v>45781</v>
      </c>
      <c r="C4190" s="2" t="s">
        <v>2899</v>
      </c>
      <c r="D4190" s="2" t="str">
        <f t="array" ref="D4190">_xlfn.XLOOKUP(C4190,Customers!A:A,Customers!B:B)</f>
        <v>Customer 1168</v>
      </c>
      <c r="E4190" s="2" t="s">
        <v>372</v>
      </c>
      <c r="F4190" s="2" t="str">
        <f t="array" ref="F4190">_xlfn.XLOOKUP(E4190,Restaurants!A:A,Restaurants!B:B)</f>
        <v>Restaurant 119</v>
      </c>
      <c r="G4190" s="2" t="s">
        <v>235</v>
      </c>
      <c r="H4190" s="2" t="str">
        <f t="array" ref="H4190">_xlfn.XLOOKUP(G4190,Food_Menu!A:A,Food_Menu!B:B)</f>
        <v>Food Item 0020</v>
      </c>
      <c r="I4190" s="2">
        <f t="array" ref="I4190">_xlfn.XLOOKUP(G4190,Food_Menu!A:A,Food_Menu!D:D)</f>
        <v>565.62</v>
      </c>
      <c r="J4190" s="2" t="s">
        <v>900</v>
      </c>
      <c r="K4190" s="2" t="str">
        <f t="array" ref="K4190">_xlfn.XLOOKUP(J4190,Delivery_Partners!A:A,Delivery_Partners!B:B)</f>
        <v>Delivery Partner 015</v>
      </c>
      <c r="L4190" s="3">
        <v>4</v>
      </c>
      <c r="M4190" s="2" t="s">
        <v>23</v>
      </c>
      <c r="N4190" s="2" t="s">
        <v>55</v>
      </c>
      <c r="O4190" s="3">
        <v>63</v>
      </c>
      <c r="P4190" s="13">
        <f t="shared" si="886"/>
        <v>2262.48</v>
      </c>
      <c r="Q4190" s="13" t="str">
        <f t="shared" si="887"/>
        <v>Slow</v>
      </c>
      <c r="S4190" s="21"/>
    </row>
    <row r="4191" customHeight="1" spans="1:19">
      <c r="A4191" s="2" t="s">
        <v>6122</v>
      </c>
      <c r="B4191" s="29" t="s">
        <v>2269</v>
      </c>
      <c r="C4191" s="2" t="s">
        <v>649</v>
      </c>
      <c r="D4191" s="2" t="str">
        <f t="array" ref="D4191">_xlfn.XLOOKUP(C4191,Customers!A:A,Customers!B:B)</f>
        <v>Customer 0740</v>
      </c>
      <c r="E4191" s="2" t="s">
        <v>281</v>
      </c>
      <c r="F4191" s="2" t="str">
        <f t="array" ref="F4191">_xlfn.XLOOKUP(E4191,Restaurants!A:A,Restaurants!B:B)</f>
        <v>Restaurant 026</v>
      </c>
      <c r="G4191" s="2" t="s">
        <v>1212</v>
      </c>
      <c r="H4191" s="2" t="str">
        <f t="array" ref="H4191">_xlfn.XLOOKUP(G4191,Food_Menu!A:A,Food_Menu!B:B)</f>
        <v>Food Item 0147</v>
      </c>
      <c r="I4191" s="2">
        <f t="array" ref="I4191">_xlfn.XLOOKUP(G4191,Food_Menu!A:A,Food_Menu!D:D)</f>
        <v>263.56</v>
      </c>
      <c r="J4191" s="2" t="s">
        <v>923</v>
      </c>
      <c r="K4191" s="2" t="str">
        <f t="array" ref="K4191">_xlfn.XLOOKUP(J4191,Delivery_Partners!A:A,Delivery_Partners!B:B)</f>
        <v>Delivery Partner 142</v>
      </c>
      <c r="L4191" s="3">
        <v>1</v>
      </c>
      <c r="M4191" s="2" t="s">
        <v>23</v>
      </c>
      <c r="N4191" s="2" t="s">
        <v>24</v>
      </c>
      <c r="O4191" s="3">
        <v>29</v>
      </c>
      <c r="P4191" s="13">
        <f t="shared" si="886"/>
        <v>263.56</v>
      </c>
      <c r="Q4191" s="13" t="str">
        <f t="shared" si="887"/>
        <v>Fast</v>
      </c>
      <c r="S4191" s="21"/>
    </row>
    <row r="4192" hidden="1" customHeight="1" spans="1:19">
      <c r="A4192" s="2" t="s">
        <v>6123</v>
      </c>
      <c r="B4192" s="29" t="s">
        <v>1612</v>
      </c>
      <c r="C4192" s="2" t="s">
        <v>1613</v>
      </c>
      <c r="D4192" s="2" t="str">
        <f t="array" ref="D4192">_xlfn.XLOOKUP(C4192,Customers!A:A,Customers!B:B)</f>
        <v>Customer 0526</v>
      </c>
      <c r="E4192" s="2" t="s">
        <v>182</v>
      </c>
      <c r="F4192" s="2" t="str">
        <f t="array" ref="F4192">_xlfn.XLOOKUP(E4192,Restaurants!A:A,Restaurants!B:B)</f>
        <v>Restaurant 097</v>
      </c>
      <c r="G4192" s="2" t="s">
        <v>198</v>
      </c>
      <c r="H4192" s="2" t="str">
        <f t="array" ref="H4192">_xlfn.XLOOKUP(G4192,Food_Menu!A:A,Food_Menu!B:B)</f>
        <v>Food Item 0049</v>
      </c>
      <c r="I4192" s="2"/>
      <c r="J4192" s="2" t="s">
        <v>723</v>
      </c>
      <c r="K4192" s="2" t="str">
        <f t="array" ref="K4192">_xlfn.XLOOKUP(J4192,Delivery_Partners!A:A,Delivery_Partners!B:B)</f>
        <v>Delivery Partner 168</v>
      </c>
      <c r="L4192" s="3">
        <v>4</v>
      </c>
      <c r="M4192" s="2" t="s">
        <v>189</v>
      </c>
      <c r="N4192" s="2" t="s">
        <v>55</v>
      </c>
      <c r="O4192" s="2"/>
    </row>
    <row r="4193" customHeight="1" spans="1:19">
      <c r="A4193" s="2" t="s">
        <v>6124</v>
      </c>
      <c r="B4193" s="28">
        <v>45901</v>
      </c>
      <c r="C4193" s="2" t="s">
        <v>2969</v>
      </c>
      <c r="D4193" s="2" t="str">
        <f t="array" ref="D4193">_xlfn.XLOOKUP(C4193,Customers!A:A,Customers!B:B)</f>
        <v>Customer 0583</v>
      </c>
      <c r="E4193" s="2" t="s">
        <v>143</v>
      </c>
      <c r="F4193" s="2" t="str">
        <f t="array" ref="F4193">_xlfn.XLOOKUP(E4193,Restaurants!A:A,Restaurants!B:B)</f>
        <v>Restaurant 054</v>
      </c>
      <c r="G4193" s="2" t="s">
        <v>841</v>
      </c>
      <c r="H4193" s="2" t="str">
        <f t="array" ref="H4193">_xlfn.XLOOKUP(G4193,Food_Menu!A:A,Food_Menu!B:B)</f>
        <v>Food Item 0022</v>
      </c>
      <c r="I4193" s="2">
        <f t="array" ref="I4193">_xlfn.XLOOKUP(G4193,Food_Menu!A:A,Food_Menu!D:D)</f>
        <v>395.32</v>
      </c>
      <c r="J4193" s="2" t="s">
        <v>184</v>
      </c>
      <c r="K4193" s="2" t="str">
        <f t="array" ref="K4193">_xlfn.XLOOKUP(J4193,Delivery_Partners!A:A,Delivery_Partners!B:B)</f>
        <v>Delivery Partner 155</v>
      </c>
      <c r="L4193" s="3">
        <v>1</v>
      </c>
      <c r="M4193" s="2" t="s">
        <v>23</v>
      </c>
      <c r="N4193" s="2" t="s">
        <v>74</v>
      </c>
      <c r="O4193" s="3">
        <v>47</v>
      </c>
      <c r="P4193" s="13">
        <f t="shared" ref="P4193:P4197" si="888">I4193*L4193</f>
        <v>395.32</v>
      </c>
      <c r="Q4193" s="13" t="str">
        <f t="shared" ref="Q4193:Q4197" si="889">IF(O4193="","Not Delivered",IF(O4193&lt;=30,"Fast",IF(O4193&lt;=60,"Normal","Slow")))</f>
        <v>Normal</v>
      </c>
      <c r="S4193" s="21"/>
    </row>
    <row r="4194" customHeight="1" spans="1:19">
      <c r="A4194" s="2" t="s">
        <v>6125</v>
      </c>
      <c r="B4194" s="29" t="s">
        <v>416</v>
      </c>
      <c r="C4194" s="2" t="s">
        <v>3855</v>
      </c>
      <c r="D4194" s="2" t="str">
        <f t="array" ref="D4194">_xlfn.XLOOKUP(C4194,Customers!A:A,Customers!B:B)</f>
        <v>Customer 0558</v>
      </c>
      <c r="E4194" s="2" t="s">
        <v>674</v>
      </c>
      <c r="F4194" s="2" t="str">
        <f t="array" ref="F4194">_xlfn.XLOOKUP(E4194,Restaurants!A:A,Restaurants!B:B)</f>
        <v>Restaurant 085</v>
      </c>
      <c r="G4194" s="2" t="s">
        <v>1013</v>
      </c>
      <c r="H4194" s="2" t="str">
        <f t="array" ref="H4194">_xlfn.XLOOKUP(G4194,Food_Menu!A:A,Food_Menu!B:B)</f>
        <v>Food Item 0158</v>
      </c>
      <c r="I4194" s="2">
        <f t="array" ref="I4194">_xlfn.XLOOKUP(G4194,Food_Menu!A:A,Food_Menu!D:D)</f>
        <v>622.8</v>
      </c>
      <c r="J4194" s="2" t="s">
        <v>383</v>
      </c>
      <c r="K4194" s="2" t="str">
        <f t="array" ref="K4194">_xlfn.XLOOKUP(J4194,Delivery_Partners!A:A,Delivery_Partners!B:B)</f>
        <v>Delivery Partner 149</v>
      </c>
      <c r="L4194" s="3">
        <v>1</v>
      </c>
      <c r="M4194" s="2" t="s">
        <v>23</v>
      </c>
      <c r="N4194" s="2" t="s">
        <v>24</v>
      </c>
      <c r="O4194" s="3">
        <v>33</v>
      </c>
      <c r="P4194" s="13">
        <f t="shared" si="888"/>
        <v>622.8</v>
      </c>
      <c r="Q4194" s="13" t="str">
        <f t="shared" si="889"/>
        <v>Normal</v>
      </c>
      <c r="S4194" s="21"/>
    </row>
    <row r="4195" customHeight="1" spans="1:19">
      <c r="A4195" s="2" t="s">
        <v>6126</v>
      </c>
      <c r="B4195" s="28">
        <v>45963</v>
      </c>
      <c r="C4195" s="2" t="s">
        <v>1403</v>
      </c>
      <c r="D4195" s="2" t="str">
        <f t="array" ref="D4195">_xlfn.XLOOKUP(C4195,Customers!A:A,Customers!B:B)</f>
        <v>Customer 0134</v>
      </c>
      <c r="E4195" s="2" t="s">
        <v>800</v>
      </c>
      <c r="F4195" s="2" t="str">
        <f t="array" ref="F4195">_xlfn.XLOOKUP(E4195,Restaurants!A:A,Restaurants!B:B)</f>
        <v>Restaurant 014</v>
      </c>
      <c r="G4195" s="2" t="s">
        <v>340</v>
      </c>
      <c r="H4195" s="2" t="str">
        <f t="array" ref="H4195">_xlfn.XLOOKUP(G4195,Food_Menu!A:A,Food_Menu!B:B)</f>
        <v>Food Item 0207</v>
      </c>
      <c r="I4195" s="2">
        <f t="array" ref="I4195">_xlfn.XLOOKUP(G4195,Food_Menu!A:A,Food_Menu!D:D)</f>
        <v>225.36</v>
      </c>
      <c r="J4195" s="2" t="s">
        <v>1239</v>
      </c>
      <c r="K4195" s="2" t="str">
        <f t="array" ref="K4195">_xlfn.XLOOKUP(J4195,Delivery_Partners!A:A,Delivery_Partners!B:B)</f>
        <v>Delivery Partner 136</v>
      </c>
      <c r="L4195" s="3">
        <v>1</v>
      </c>
      <c r="M4195" s="2" t="s">
        <v>23</v>
      </c>
      <c r="N4195" s="2" t="s">
        <v>24</v>
      </c>
      <c r="O4195" s="3">
        <v>36</v>
      </c>
      <c r="P4195" s="13">
        <f t="shared" si="888"/>
        <v>225.36</v>
      </c>
      <c r="Q4195" s="13" t="str">
        <f t="shared" si="889"/>
        <v>Normal</v>
      </c>
      <c r="S4195" s="21"/>
    </row>
    <row r="4196" customHeight="1" spans="1:19">
      <c r="A4196" s="2" t="s">
        <v>6127</v>
      </c>
      <c r="B4196" s="29" t="s">
        <v>3171</v>
      </c>
      <c r="C4196" s="2" t="s">
        <v>1921</v>
      </c>
      <c r="D4196" s="2" t="str">
        <f t="array" ref="D4196">_xlfn.XLOOKUP(C4196,Customers!A:A,Customers!B:B)</f>
        <v>Customer 0728</v>
      </c>
      <c r="E4196" s="2" t="s">
        <v>797</v>
      </c>
      <c r="F4196" s="2" t="str">
        <f t="array" ref="F4196">_xlfn.XLOOKUP(E4196,Restaurants!A:A,Restaurants!B:B)</f>
        <v>Restaurant 058</v>
      </c>
      <c r="G4196" s="2" t="s">
        <v>561</v>
      </c>
      <c r="H4196" s="2" t="str">
        <f t="array" ref="H4196">_xlfn.XLOOKUP(G4196,Food_Menu!A:A,Food_Menu!B:B)</f>
        <v>Food Item 0135</v>
      </c>
      <c r="I4196" s="2">
        <f t="array" ref="I4196">_xlfn.XLOOKUP(G4196,Food_Menu!A:A,Food_Menu!D:D)</f>
        <v>217.07</v>
      </c>
      <c r="J4196" s="2" t="s">
        <v>332</v>
      </c>
      <c r="K4196" s="2" t="str">
        <f t="array" ref="K4196">_xlfn.XLOOKUP(J4196,Delivery_Partners!A:A,Delivery_Partners!B:B)</f>
        <v>Delivery Partner 164</v>
      </c>
      <c r="L4196" s="3">
        <v>1</v>
      </c>
      <c r="M4196" s="2" t="s">
        <v>23</v>
      </c>
      <c r="N4196" s="2" t="s">
        <v>24</v>
      </c>
      <c r="O4196" s="3">
        <v>35</v>
      </c>
      <c r="P4196" s="13">
        <f t="shared" si="888"/>
        <v>217.07</v>
      </c>
      <c r="Q4196" s="13" t="str">
        <f t="shared" si="889"/>
        <v>Normal</v>
      </c>
      <c r="S4196" s="21"/>
    </row>
    <row r="4197" customHeight="1" spans="1:19">
      <c r="A4197" s="2" t="s">
        <v>6128</v>
      </c>
      <c r="B4197" s="29" t="s">
        <v>1490</v>
      </c>
      <c r="C4197" s="2" t="s">
        <v>2144</v>
      </c>
      <c r="D4197" s="2" t="str">
        <f t="array" ref="D4197">_xlfn.XLOOKUP(C4197,Customers!A:A,Customers!B:B)</f>
        <v>Customer 0942</v>
      </c>
      <c r="E4197" s="2" t="s">
        <v>871</v>
      </c>
      <c r="F4197" s="2" t="str">
        <f t="array" ref="F4197">_xlfn.XLOOKUP(E4197,Restaurants!A:A,Restaurants!B:B)</f>
        <v>Restaurant 015</v>
      </c>
      <c r="G4197" s="2" t="s">
        <v>340</v>
      </c>
      <c r="H4197" s="2" t="str">
        <f t="array" ref="H4197">_xlfn.XLOOKUP(G4197,Food_Menu!A:A,Food_Menu!B:B)</f>
        <v>Food Item 0207</v>
      </c>
      <c r="I4197" s="2">
        <f t="array" ref="I4197">_xlfn.XLOOKUP(G4197,Food_Menu!A:A,Food_Menu!D:D)</f>
        <v>225.36</v>
      </c>
      <c r="J4197" s="2" t="s">
        <v>286</v>
      </c>
      <c r="K4197" s="2" t="str">
        <f t="array" ref="K4197">_xlfn.XLOOKUP(J4197,Delivery_Partners!A:A,Delivery_Partners!B:B)</f>
        <v>Delivery Partner 160</v>
      </c>
      <c r="L4197" s="3">
        <v>2</v>
      </c>
      <c r="M4197" s="2" t="s">
        <v>23</v>
      </c>
      <c r="N4197" s="2" t="s">
        <v>24</v>
      </c>
      <c r="O4197" s="3">
        <v>26</v>
      </c>
      <c r="P4197" s="13">
        <f t="shared" si="888"/>
        <v>450.72</v>
      </c>
      <c r="Q4197" s="13" t="str">
        <f t="shared" si="889"/>
        <v>Fast</v>
      </c>
      <c r="S4197" s="21"/>
    </row>
    <row r="4198" hidden="1" customHeight="1" spans="1:19">
      <c r="A4198" s="2" t="s">
        <v>6129</v>
      </c>
      <c r="B4198" s="29" t="s">
        <v>980</v>
      </c>
      <c r="C4198" s="2" t="s">
        <v>2233</v>
      </c>
      <c r="D4198" s="2" t="str">
        <f t="array" ref="D4198">_xlfn.XLOOKUP(C4198,Customers!A:A,Customers!B:B)</f>
        <v>Customer 0506</v>
      </c>
      <c r="E4198" s="2" t="s">
        <v>721</v>
      </c>
      <c r="F4198" s="2" t="str">
        <f t="array" ref="F4198">_xlfn.XLOOKUP(E4198,Restaurants!A:A,Restaurants!B:B)</f>
        <v>Restaurant 098</v>
      </c>
      <c r="G4198" s="2" t="s">
        <v>290</v>
      </c>
      <c r="H4198" s="2" t="str">
        <f t="array" ref="H4198">_xlfn.XLOOKUP(G4198,Food_Menu!A:A,Food_Menu!B:B)</f>
        <v>Food Item 0089</v>
      </c>
      <c r="I4198" s="2"/>
      <c r="J4198" s="2" t="s">
        <v>1233</v>
      </c>
      <c r="K4198" s="2" t="str">
        <f t="array" ref="K4198">_xlfn.XLOOKUP(J4198,Delivery_Partners!A:A,Delivery_Partners!B:B)</f>
        <v>Delivery Partner 039</v>
      </c>
      <c r="L4198" s="3">
        <v>1</v>
      </c>
      <c r="M4198" s="2" t="s">
        <v>189</v>
      </c>
      <c r="N4198" s="2" t="s">
        <v>74</v>
      </c>
      <c r="O4198" s="2"/>
    </row>
    <row r="4199" customHeight="1" spans="1:19">
      <c r="A4199" s="2" t="s">
        <v>6130</v>
      </c>
      <c r="B4199" s="29" t="s">
        <v>677</v>
      </c>
      <c r="C4199" s="2" t="s">
        <v>5878</v>
      </c>
      <c r="D4199" s="2" t="str">
        <f t="array" ref="D4199">_xlfn.XLOOKUP(C4199,Customers!A:A,Customers!B:B)</f>
        <v>Customer 0512</v>
      </c>
      <c r="E4199" s="2" t="s">
        <v>669</v>
      </c>
      <c r="F4199" s="2" t="str">
        <f t="array" ref="F4199">_xlfn.XLOOKUP(E4199,Restaurants!A:A,Restaurants!B:B)</f>
        <v>Restaurant 048</v>
      </c>
      <c r="G4199" s="2" t="s">
        <v>318</v>
      </c>
      <c r="H4199" s="2" t="str">
        <f t="array" ref="H4199">_xlfn.XLOOKUP(G4199,Food_Menu!A:A,Food_Menu!B:B)</f>
        <v>Food Item 0115</v>
      </c>
      <c r="I4199" s="2">
        <f t="array" ref="I4199">_xlfn.XLOOKUP(G4199,Food_Menu!A:A,Food_Menu!D:D)</f>
        <v>109.53</v>
      </c>
      <c r="J4199" s="2" t="s">
        <v>139</v>
      </c>
      <c r="K4199" s="2" t="str">
        <f t="array" ref="K4199">_xlfn.XLOOKUP(J4199,Delivery_Partners!A:A,Delivery_Partners!B:B)</f>
        <v>Delivery Partner 109</v>
      </c>
      <c r="L4199" s="3">
        <v>1</v>
      </c>
      <c r="M4199" s="2" t="s">
        <v>23</v>
      </c>
      <c r="N4199" s="2" t="s">
        <v>24</v>
      </c>
      <c r="O4199" s="3">
        <v>30</v>
      </c>
      <c r="P4199" s="13">
        <f t="shared" ref="P4199:P4213" si="890">I4199*L4199</f>
        <v>109.53</v>
      </c>
      <c r="Q4199" s="13" t="str">
        <f t="shared" ref="Q4199:Q4213" si="891">IF(O4199="","Not Delivered",IF(O4199&lt;=30,"Fast",IF(O4199&lt;=60,"Normal","Slow")))</f>
        <v>Fast</v>
      </c>
      <c r="S4199" s="21"/>
    </row>
    <row r="4200" customHeight="1" spans="1:19">
      <c r="A4200" s="2" t="s">
        <v>6131</v>
      </c>
      <c r="B4200" s="28">
        <v>45789</v>
      </c>
      <c r="C4200" s="2" t="s">
        <v>5765</v>
      </c>
      <c r="D4200" s="2" t="str">
        <f t="array" ref="D4200">_xlfn.XLOOKUP(C4200,Customers!A:A,Customers!B:B)</f>
        <v>Customer 1093</v>
      </c>
      <c r="E4200" s="2" t="s">
        <v>83</v>
      </c>
      <c r="F4200" s="2" t="str">
        <f t="array" ref="F4200">_xlfn.XLOOKUP(E4200,Restaurants!A:A,Restaurants!B:B)</f>
        <v>Restaurant 032</v>
      </c>
      <c r="G4200" s="2" t="s">
        <v>207</v>
      </c>
      <c r="H4200" s="2" t="str">
        <f t="array" ref="H4200">_xlfn.XLOOKUP(G4200,Food_Menu!A:A,Food_Menu!B:B)</f>
        <v>Food Item 0079</v>
      </c>
      <c r="I4200" s="2">
        <f t="array" ref="I4200">_xlfn.XLOOKUP(G4200,Food_Menu!A:A,Food_Menu!D:D)</f>
        <v>193.41</v>
      </c>
      <c r="J4200" s="2" t="s">
        <v>1090</v>
      </c>
      <c r="K4200" s="2" t="str">
        <f t="array" ref="K4200">_xlfn.XLOOKUP(J4200,Delivery_Partners!A:A,Delivery_Partners!B:B)</f>
        <v>Delivery Partner 056</v>
      </c>
      <c r="L4200" s="3">
        <v>1</v>
      </c>
      <c r="M4200" s="2" t="s">
        <v>23</v>
      </c>
      <c r="N4200" s="2" t="s">
        <v>24</v>
      </c>
      <c r="O4200" s="3">
        <v>21</v>
      </c>
      <c r="P4200" s="13">
        <f t="shared" si="890"/>
        <v>193.41</v>
      </c>
      <c r="Q4200" s="13" t="str">
        <f t="shared" si="891"/>
        <v>Fast</v>
      </c>
      <c r="S4200" s="21"/>
    </row>
    <row r="4201" customHeight="1" spans="1:19">
      <c r="A4201" s="2" t="s">
        <v>6132</v>
      </c>
      <c r="B4201" s="29" t="s">
        <v>1720</v>
      </c>
      <c r="C4201" s="2" t="s">
        <v>3930</v>
      </c>
      <c r="D4201" s="2" t="str">
        <f t="array" ref="D4201">_xlfn.XLOOKUP(C4201,Customers!A:A,Customers!B:B)</f>
        <v>Customer 0734</v>
      </c>
      <c r="E4201" s="2" t="s">
        <v>1342</v>
      </c>
      <c r="F4201" s="2" t="str">
        <f t="array" ref="F4201">_xlfn.XLOOKUP(E4201,Restaurants!A:A,Restaurants!B:B)</f>
        <v>Restaurant 084</v>
      </c>
      <c r="G4201" s="2" t="s">
        <v>1100</v>
      </c>
      <c r="H4201" s="2" t="str">
        <f t="array" ref="H4201">_xlfn.XLOOKUP(G4201,Food_Menu!A:A,Food_Menu!B:B)</f>
        <v>Food Item 0113</v>
      </c>
      <c r="I4201" s="2">
        <f t="array" ref="I4201">_xlfn.XLOOKUP(G4201,Food_Menu!A:A,Food_Menu!D:D)</f>
        <v>545.03</v>
      </c>
      <c r="J4201" s="2" t="s">
        <v>1132</v>
      </c>
      <c r="K4201" s="2" t="str">
        <f t="array" ref="K4201">_xlfn.XLOOKUP(J4201,Delivery_Partners!A:A,Delivery_Partners!B:B)</f>
        <v>Delivery Partner 151</v>
      </c>
      <c r="L4201" s="3">
        <v>1</v>
      </c>
      <c r="M4201" s="2" t="s">
        <v>23</v>
      </c>
      <c r="N4201" s="2" t="s">
        <v>24</v>
      </c>
      <c r="O4201" s="3">
        <v>29</v>
      </c>
      <c r="P4201" s="13">
        <f t="shared" si="890"/>
        <v>545.03</v>
      </c>
      <c r="Q4201" s="13" t="str">
        <f t="shared" si="891"/>
        <v>Fast</v>
      </c>
      <c r="S4201" s="21"/>
    </row>
    <row r="4202" customHeight="1" spans="1:19">
      <c r="A4202" s="2" t="s">
        <v>6133</v>
      </c>
      <c r="B4202" s="28">
        <v>45789</v>
      </c>
      <c r="C4202" s="2" t="s">
        <v>691</v>
      </c>
      <c r="D4202" s="2" t="str">
        <f t="array" ref="D4202">_xlfn.XLOOKUP(C4202,Customers!A:A,Customers!B:B)</f>
        <v>Customer 0358</v>
      </c>
      <c r="E4202" s="2" t="s">
        <v>706</v>
      </c>
      <c r="F4202" s="2" t="str">
        <f t="array" ref="F4202">_xlfn.XLOOKUP(E4202,Restaurants!A:A,Restaurants!B:B)</f>
        <v>Restaurant 115</v>
      </c>
      <c r="G4202" s="2" t="s">
        <v>111</v>
      </c>
      <c r="H4202" s="2" t="str">
        <f t="array" ref="H4202">_xlfn.XLOOKUP(G4202,Food_Menu!A:A,Food_Menu!B:B)</f>
        <v>Food Item 0197</v>
      </c>
      <c r="I4202" s="2">
        <f t="array" ref="I4202">_xlfn.XLOOKUP(G4202,Food_Menu!A:A,Food_Menu!D:D)</f>
        <v>628.28</v>
      </c>
      <c r="J4202" s="2" t="s">
        <v>618</v>
      </c>
      <c r="K4202" s="2" t="str">
        <f t="array" ref="K4202">_xlfn.XLOOKUP(J4202,Delivery_Partners!A:A,Delivery_Partners!B:B)</f>
        <v>Delivery Partner 002</v>
      </c>
      <c r="L4202" s="3">
        <v>3</v>
      </c>
      <c r="M4202" s="2" t="s">
        <v>23</v>
      </c>
      <c r="N4202" s="2" t="s">
        <v>24</v>
      </c>
      <c r="O4202" s="3">
        <v>33</v>
      </c>
      <c r="P4202" s="13">
        <f t="shared" si="890"/>
        <v>1884.84</v>
      </c>
      <c r="Q4202" s="13" t="str">
        <f t="shared" si="891"/>
        <v>Normal</v>
      </c>
      <c r="S4202" s="21"/>
    </row>
    <row r="4203" customHeight="1" spans="1:19">
      <c r="A4203" s="2" t="s">
        <v>6134</v>
      </c>
      <c r="B4203" s="29" t="s">
        <v>1270</v>
      </c>
      <c r="C4203" s="2" t="s">
        <v>606</v>
      </c>
      <c r="D4203" s="2" t="str">
        <f t="array" ref="D4203">_xlfn.XLOOKUP(C4203,Customers!A:A,Customers!B:B)</f>
        <v>Customer 0005</v>
      </c>
      <c r="E4203" s="2" t="s">
        <v>952</v>
      </c>
      <c r="F4203" s="2" t="str">
        <f t="array" ref="F4203">_xlfn.XLOOKUP(E4203,Restaurants!A:A,Restaurants!B:B)</f>
        <v>Restaurant 041</v>
      </c>
      <c r="G4203" s="2" t="s">
        <v>754</v>
      </c>
      <c r="H4203" s="2" t="str">
        <f t="array" ref="H4203">_xlfn.XLOOKUP(G4203,Food_Menu!A:A,Food_Menu!B:B)</f>
        <v>Food Item 0140</v>
      </c>
      <c r="I4203" s="2">
        <f t="array" ref="I4203">_xlfn.XLOOKUP(G4203,Food_Menu!A:A,Food_Menu!D:D)</f>
        <v>408.22</v>
      </c>
      <c r="J4203" s="2" t="s">
        <v>1581</v>
      </c>
      <c r="K4203" s="2" t="str">
        <f t="array" ref="K4203">_xlfn.XLOOKUP(J4203,Delivery_Partners!A:A,Delivery_Partners!B:B)</f>
        <v>Delivery Partner 076</v>
      </c>
      <c r="L4203" s="3">
        <v>1</v>
      </c>
      <c r="M4203" s="2" t="s">
        <v>23</v>
      </c>
      <c r="N4203" s="2" t="s">
        <v>55</v>
      </c>
      <c r="O4203" s="3">
        <v>37</v>
      </c>
      <c r="P4203" s="13">
        <f t="shared" si="890"/>
        <v>408.22</v>
      </c>
      <c r="Q4203" s="13" t="str">
        <f t="shared" si="891"/>
        <v>Normal</v>
      </c>
      <c r="S4203" s="21"/>
    </row>
    <row r="4204" customHeight="1" spans="1:19">
      <c r="A4204" s="2" t="s">
        <v>6135</v>
      </c>
      <c r="B4204" s="28">
        <v>45785</v>
      </c>
      <c r="C4204" s="2" t="s">
        <v>2363</v>
      </c>
      <c r="D4204" s="2" t="str">
        <f t="array" ref="D4204">_xlfn.XLOOKUP(C4204,Customers!A:A,Customers!B:B)</f>
        <v>Customer 0988</v>
      </c>
      <c r="E4204" s="2" t="s">
        <v>634</v>
      </c>
      <c r="F4204" s="2" t="str">
        <f t="array" ref="F4204">_xlfn.XLOOKUP(E4204,Restaurants!A:A,Restaurants!B:B)</f>
        <v>Restaurant 087</v>
      </c>
      <c r="G4204" s="2" t="s">
        <v>889</v>
      </c>
      <c r="H4204" s="2" t="str">
        <f t="array" ref="H4204">_xlfn.XLOOKUP(G4204,Food_Menu!A:A,Food_Menu!B:B)</f>
        <v>Food Item 0006</v>
      </c>
      <c r="I4204" s="2">
        <f t="array" ref="I4204">_xlfn.XLOOKUP(G4204,Food_Menu!A:A,Food_Menu!D:D)</f>
        <v>533.33</v>
      </c>
      <c r="J4204" s="2" t="s">
        <v>145</v>
      </c>
      <c r="K4204" s="2" t="str">
        <f t="array" ref="K4204">_xlfn.XLOOKUP(J4204,Delivery_Partners!A:A,Delivery_Partners!B:B)</f>
        <v>Delivery Partner 069</v>
      </c>
      <c r="L4204" s="3">
        <v>1</v>
      </c>
      <c r="M4204" s="2" t="s">
        <v>23</v>
      </c>
      <c r="N4204" s="2" t="s">
        <v>24</v>
      </c>
      <c r="O4204" s="3">
        <v>40</v>
      </c>
      <c r="P4204" s="13">
        <f t="shared" si="890"/>
        <v>533.33</v>
      </c>
      <c r="Q4204" s="13" t="str">
        <f t="shared" si="891"/>
        <v>Normal</v>
      </c>
      <c r="S4204" s="21"/>
    </row>
    <row r="4205" customHeight="1" spans="1:19">
      <c r="A4205" s="2" t="s">
        <v>6136</v>
      </c>
      <c r="B4205" s="28">
        <v>45967</v>
      </c>
      <c r="C4205" s="2" t="s">
        <v>3442</v>
      </c>
      <c r="D4205" s="2" t="str">
        <f t="array" ref="D4205">_xlfn.XLOOKUP(C4205,Customers!A:A,Customers!B:B)</f>
        <v>Customer 0752</v>
      </c>
      <c r="E4205" s="2" t="s">
        <v>52</v>
      </c>
      <c r="F4205" s="2" t="str">
        <f t="array" ref="F4205">_xlfn.XLOOKUP(E4205,Restaurants!A:A,Restaurants!B:B)</f>
        <v>Restaurant 083</v>
      </c>
      <c r="G4205" s="2" t="s">
        <v>906</v>
      </c>
      <c r="H4205" s="2" t="str">
        <f t="array" ref="H4205">_xlfn.XLOOKUP(G4205,Food_Menu!A:A,Food_Menu!B:B)</f>
        <v>Food Item 0128</v>
      </c>
      <c r="I4205" s="2">
        <f t="array" ref="I4205">_xlfn.XLOOKUP(G4205,Food_Menu!A:A,Food_Menu!D:D)</f>
        <v>317.72</v>
      </c>
      <c r="J4205" s="2" t="s">
        <v>520</v>
      </c>
      <c r="K4205" s="2" t="str">
        <f t="array" ref="K4205">_xlfn.XLOOKUP(J4205,Delivery_Partners!A:A,Delivery_Partners!B:B)</f>
        <v>Delivery Partner 154</v>
      </c>
      <c r="L4205" s="3">
        <v>2</v>
      </c>
      <c r="M4205" s="2" t="s">
        <v>23</v>
      </c>
      <c r="N4205" s="2" t="s">
        <v>42</v>
      </c>
      <c r="O4205" s="3">
        <v>33</v>
      </c>
      <c r="P4205" s="13">
        <f t="shared" si="890"/>
        <v>635.44</v>
      </c>
      <c r="Q4205" s="13" t="str">
        <f t="shared" si="891"/>
        <v>Normal</v>
      </c>
      <c r="S4205" s="21"/>
    </row>
    <row r="4206" customHeight="1" spans="1:19">
      <c r="A4206" s="2" t="s">
        <v>6137</v>
      </c>
      <c r="B4206" s="29" t="s">
        <v>1384</v>
      </c>
      <c r="C4206" s="2" t="s">
        <v>3442</v>
      </c>
      <c r="D4206" s="2" t="str">
        <f t="array" ref="D4206">_xlfn.XLOOKUP(C4206,Customers!A:A,Customers!B:B)</f>
        <v>Customer 0752</v>
      </c>
      <c r="E4206" s="2" t="s">
        <v>89</v>
      </c>
      <c r="F4206" s="2" t="str">
        <f t="array" ref="F4206">_xlfn.XLOOKUP(E4206,Restaurants!A:A,Restaurants!B:B)</f>
        <v>Restaurant 059</v>
      </c>
      <c r="G4206" s="2" t="s">
        <v>1164</v>
      </c>
      <c r="H4206" s="2" t="str">
        <f t="array" ref="H4206">_xlfn.XLOOKUP(G4206,Food_Menu!A:A,Food_Menu!B:B)</f>
        <v>Food Item 0083</v>
      </c>
      <c r="I4206" s="2">
        <f t="array" ref="I4206">_xlfn.XLOOKUP(G4206,Food_Menu!A:A,Food_Menu!D:D)</f>
        <v>430.56</v>
      </c>
      <c r="J4206" s="2" t="s">
        <v>714</v>
      </c>
      <c r="K4206" s="2" t="str">
        <f t="array" ref="K4206">_xlfn.XLOOKUP(J4206,Delivery_Partners!A:A,Delivery_Partners!B:B)</f>
        <v>Delivery Partner 054</v>
      </c>
      <c r="L4206" s="3">
        <v>3</v>
      </c>
      <c r="M4206" s="2" t="s">
        <v>23</v>
      </c>
      <c r="N4206" s="2" t="s">
        <v>55</v>
      </c>
      <c r="O4206" s="3">
        <v>26</v>
      </c>
      <c r="P4206" s="13">
        <f t="shared" si="890"/>
        <v>1291.68</v>
      </c>
      <c r="Q4206" s="13" t="str">
        <f t="shared" si="891"/>
        <v>Fast</v>
      </c>
      <c r="S4206" s="21"/>
    </row>
    <row r="4207" customHeight="1" spans="1:19">
      <c r="A4207" s="2" t="s">
        <v>6138</v>
      </c>
      <c r="B4207" s="28">
        <v>45902</v>
      </c>
      <c r="C4207" s="2" t="s">
        <v>1099</v>
      </c>
      <c r="D4207" s="2" t="str">
        <f t="array" ref="D4207">_xlfn.XLOOKUP(C4207,Customers!A:A,Customers!B:B)</f>
        <v>Customer 0340</v>
      </c>
      <c r="E4207" s="2" t="s">
        <v>182</v>
      </c>
      <c r="F4207" s="2" t="str">
        <f t="array" ref="F4207">_xlfn.XLOOKUP(E4207,Restaurants!A:A,Restaurants!B:B)</f>
        <v>Restaurant 097</v>
      </c>
      <c r="G4207" s="2" t="s">
        <v>331</v>
      </c>
      <c r="H4207" s="2" t="str">
        <f t="array" ref="H4207">_xlfn.XLOOKUP(G4207,Food_Menu!A:A,Food_Menu!B:B)</f>
        <v>Food Item 0120</v>
      </c>
      <c r="I4207" s="2">
        <f t="array" ref="I4207">_xlfn.XLOOKUP(G4207,Food_Menu!A:A,Food_Menu!D:D)</f>
        <v>569.73</v>
      </c>
      <c r="J4207" s="2" t="s">
        <v>148</v>
      </c>
      <c r="K4207" s="2" t="str">
        <f t="array" ref="K4207">_xlfn.XLOOKUP(J4207,Delivery_Partners!A:A,Delivery_Partners!B:B)</f>
        <v>Delivery Partner 162</v>
      </c>
      <c r="L4207" s="3">
        <v>1</v>
      </c>
      <c r="M4207" s="2" t="s">
        <v>23</v>
      </c>
      <c r="N4207" s="2" t="s">
        <v>55</v>
      </c>
      <c r="O4207" s="3">
        <v>40</v>
      </c>
      <c r="P4207" s="13">
        <f t="shared" si="890"/>
        <v>569.73</v>
      </c>
      <c r="Q4207" s="13" t="str">
        <f t="shared" si="891"/>
        <v>Normal</v>
      </c>
      <c r="S4207" s="21"/>
    </row>
    <row r="4208" customHeight="1" spans="1:19">
      <c r="A4208" s="2" t="s">
        <v>6139</v>
      </c>
      <c r="B4208" s="28">
        <v>45785</v>
      </c>
      <c r="C4208" s="2" t="s">
        <v>905</v>
      </c>
      <c r="D4208" s="2" t="str">
        <f t="array" ref="D4208">_xlfn.XLOOKUP(C4208,Customers!A:A,Customers!B:B)</f>
        <v>Customer 0224</v>
      </c>
      <c r="E4208" s="2" t="s">
        <v>1031</v>
      </c>
      <c r="F4208" s="2" t="str">
        <f t="array" ref="F4208">_xlfn.XLOOKUP(E4208,Restaurants!A:A,Restaurants!B:B)</f>
        <v>Restaurant 016</v>
      </c>
      <c r="G4208" s="2" t="s">
        <v>670</v>
      </c>
      <c r="H4208" s="2" t="str">
        <f t="array" ref="H4208">_xlfn.XLOOKUP(G4208,Food_Menu!A:A,Food_Menu!B:B)</f>
        <v>Food Item 0123</v>
      </c>
      <c r="I4208" s="2">
        <f t="array" ref="I4208">_xlfn.XLOOKUP(G4208,Food_Menu!A:A,Food_Menu!D:D)</f>
        <v>256.27</v>
      </c>
      <c r="J4208" s="2" t="s">
        <v>1122</v>
      </c>
      <c r="K4208" s="2" t="str">
        <f t="array" ref="K4208">_xlfn.XLOOKUP(J4208,Delivery_Partners!A:A,Delivery_Partners!B:B)</f>
        <v>Delivery Partner 090</v>
      </c>
      <c r="L4208" s="3">
        <v>1</v>
      </c>
      <c r="M4208" s="2" t="s">
        <v>23</v>
      </c>
      <c r="N4208" s="2" t="s">
        <v>24</v>
      </c>
      <c r="O4208" s="3">
        <v>44</v>
      </c>
      <c r="P4208" s="13">
        <f t="shared" si="890"/>
        <v>256.27</v>
      </c>
      <c r="Q4208" s="13" t="str">
        <f t="shared" si="891"/>
        <v>Normal</v>
      </c>
      <c r="S4208" s="21"/>
    </row>
    <row r="4209" customHeight="1" spans="1:19">
      <c r="A4209" s="2" t="s">
        <v>6140</v>
      </c>
      <c r="B4209" s="28">
        <v>45669</v>
      </c>
      <c r="C4209" s="2" t="s">
        <v>6141</v>
      </c>
      <c r="D4209" s="2" t="str">
        <f t="array" ref="D4209">_xlfn.XLOOKUP(C4209,Customers!A:A,Customers!B:B)</f>
        <v>Customer 0594</v>
      </c>
      <c r="E4209" s="2" t="s">
        <v>105</v>
      </c>
      <c r="F4209" s="2" t="str">
        <f t="array" ref="F4209">_xlfn.XLOOKUP(E4209,Restaurants!A:A,Restaurants!B:B)</f>
        <v>Restaurant 106</v>
      </c>
      <c r="G4209" s="2" t="s">
        <v>692</v>
      </c>
      <c r="H4209" s="2" t="str">
        <f t="array" ref="H4209">_xlfn.XLOOKUP(G4209,Food_Menu!A:A,Food_Menu!B:B)</f>
        <v>Food Item 0130</v>
      </c>
      <c r="I4209" s="2">
        <f t="array" ref="I4209">_xlfn.XLOOKUP(G4209,Food_Menu!A:A,Food_Menu!D:D)</f>
        <v>112.66</v>
      </c>
      <c r="J4209" s="2" t="s">
        <v>1268</v>
      </c>
      <c r="K4209" s="2" t="str">
        <f t="array" ref="K4209">_xlfn.XLOOKUP(J4209,Delivery_Partners!A:A,Delivery_Partners!B:B)</f>
        <v>Delivery Partner 124</v>
      </c>
      <c r="L4209" s="3">
        <v>4</v>
      </c>
      <c r="M4209" s="2" t="s">
        <v>23</v>
      </c>
      <c r="N4209" s="2" t="s">
        <v>24</v>
      </c>
      <c r="O4209" s="3">
        <v>29</v>
      </c>
      <c r="P4209" s="13">
        <f t="shared" si="890"/>
        <v>450.64</v>
      </c>
      <c r="Q4209" s="13" t="str">
        <f t="shared" si="891"/>
        <v>Fast</v>
      </c>
      <c r="S4209" s="21"/>
    </row>
    <row r="4210" customHeight="1" spans="1:19">
      <c r="A4210" s="2" t="s">
        <v>6142</v>
      </c>
      <c r="B4210" s="28">
        <v>45937</v>
      </c>
      <c r="C4210" s="2" t="s">
        <v>6143</v>
      </c>
      <c r="D4210" s="2" t="str">
        <f t="array" ref="D4210">_xlfn.XLOOKUP(C4210,Customers!A:A,Customers!B:B)</f>
        <v>Customer 0910</v>
      </c>
      <c r="E4210" s="2" t="s">
        <v>1022</v>
      </c>
      <c r="F4210" s="2" t="str">
        <f t="array" ref="F4210">_xlfn.XLOOKUP(E4210,Restaurants!A:A,Restaurants!B:B)</f>
        <v>Restaurant 049</v>
      </c>
      <c r="G4210" s="2" t="s">
        <v>856</v>
      </c>
      <c r="H4210" s="2" t="str">
        <f t="array" ref="H4210">_xlfn.XLOOKUP(G4210,Food_Menu!A:A,Food_Menu!B:B)</f>
        <v>Food Item 0191</v>
      </c>
      <c r="I4210" s="2">
        <f t="array" ref="I4210">_xlfn.XLOOKUP(G4210,Food_Menu!A:A,Food_Menu!D:D)</f>
        <v>443.82</v>
      </c>
      <c r="J4210" s="2" t="s">
        <v>801</v>
      </c>
      <c r="K4210" s="2" t="str">
        <f t="array" ref="K4210">_xlfn.XLOOKUP(J4210,Delivery_Partners!A:A,Delivery_Partners!B:B)</f>
        <v>Delivery Partner 096</v>
      </c>
      <c r="L4210" s="3">
        <v>1</v>
      </c>
      <c r="M4210" s="2" t="s">
        <v>23</v>
      </c>
      <c r="N4210" s="2" t="s">
        <v>24</v>
      </c>
      <c r="O4210" s="3">
        <v>23</v>
      </c>
      <c r="P4210" s="13">
        <f t="shared" si="890"/>
        <v>443.82</v>
      </c>
      <c r="Q4210" s="13" t="str">
        <f t="shared" si="891"/>
        <v>Fast</v>
      </c>
      <c r="S4210" s="21"/>
    </row>
    <row r="4211" customHeight="1" spans="1:19">
      <c r="A4211" s="2" t="s">
        <v>6144</v>
      </c>
      <c r="B4211" s="28">
        <v>45846</v>
      </c>
      <c r="C4211" s="2" t="s">
        <v>691</v>
      </c>
      <c r="D4211" s="2" t="str">
        <f t="array" ref="D4211">_xlfn.XLOOKUP(C4211,Customers!A:A,Customers!B:B)</f>
        <v>Customer 0358</v>
      </c>
      <c r="E4211" s="2" t="s">
        <v>747</v>
      </c>
      <c r="F4211" s="2" t="str">
        <f t="array" ref="F4211">_xlfn.XLOOKUP(E4211,Restaurants!A:A,Restaurants!B:B)</f>
        <v>Restaurant 006</v>
      </c>
      <c r="G4211" s="2" t="s">
        <v>94</v>
      </c>
      <c r="H4211" s="2" t="str">
        <f t="array" ref="H4211">_xlfn.XLOOKUP(G4211,Food_Menu!A:A,Food_Menu!B:B)</f>
        <v>Food Item 0189</v>
      </c>
      <c r="I4211" s="2">
        <f t="array" ref="I4211">_xlfn.XLOOKUP(G4211,Food_Menu!A:A,Food_Menu!D:D)</f>
        <v>612.77</v>
      </c>
      <c r="J4211" s="2" t="s">
        <v>1443</v>
      </c>
      <c r="K4211" s="2" t="str">
        <f t="array" ref="K4211">_xlfn.XLOOKUP(J4211,Delivery_Partners!A:A,Delivery_Partners!B:B)</f>
        <v>Delivery Partner 078</v>
      </c>
      <c r="L4211" s="3">
        <v>1</v>
      </c>
      <c r="M4211" s="2" t="s">
        <v>23</v>
      </c>
      <c r="N4211" s="2" t="s">
        <v>24</v>
      </c>
      <c r="O4211" s="3">
        <v>30</v>
      </c>
      <c r="P4211" s="13">
        <f t="shared" si="890"/>
        <v>612.77</v>
      </c>
      <c r="Q4211" s="13" t="str">
        <f t="shared" si="891"/>
        <v>Fast</v>
      </c>
      <c r="S4211" s="21"/>
    </row>
    <row r="4212" customHeight="1" spans="1:19">
      <c r="A4212" s="2" t="s">
        <v>6145</v>
      </c>
      <c r="B4212" s="29" t="s">
        <v>787</v>
      </c>
      <c r="C4212" s="2" t="s">
        <v>794</v>
      </c>
      <c r="D4212" s="2" t="str">
        <f t="array" ref="D4212">_xlfn.XLOOKUP(C4212,Customers!A:A,Customers!B:B)</f>
        <v>Customer 0633</v>
      </c>
      <c r="E4212" s="2" t="s">
        <v>372</v>
      </c>
      <c r="F4212" s="2" t="str">
        <f t="array" ref="F4212">_xlfn.XLOOKUP(E4212,Restaurants!A:A,Restaurants!B:B)</f>
        <v>Restaurant 119</v>
      </c>
      <c r="G4212" s="2" t="s">
        <v>438</v>
      </c>
      <c r="H4212" s="2" t="str">
        <f t="array" ref="H4212">_xlfn.XLOOKUP(G4212,Food_Menu!A:A,Food_Menu!B:B)</f>
        <v>Food Item 0214</v>
      </c>
      <c r="I4212" s="2">
        <f t="array" ref="I4212">_xlfn.XLOOKUP(G4212,Food_Menu!A:A,Food_Menu!D:D)</f>
        <v>371.13</v>
      </c>
      <c r="J4212" s="2" t="s">
        <v>679</v>
      </c>
      <c r="K4212" s="2" t="str">
        <f t="array" ref="K4212">_xlfn.XLOOKUP(J4212,Delivery_Partners!A:A,Delivery_Partners!B:B)</f>
        <v>Delivery Partner 055</v>
      </c>
      <c r="L4212" s="3">
        <v>1</v>
      </c>
      <c r="M4212" s="2" t="s">
        <v>23</v>
      </c>
      <c r="N4212" s="2" t="s">
        <v>24</v>
      </c>
      <c r="O4212" s="3">
        <v>33</v>
      </c>
      <c r="P4212" s="13">
        <f t="shared" si="890"/>
        <v>371.13</v>
      </c>
      <c r="Q4212" s="13" t="str">
        <f t="shared" si="891"/>
        <v>Normal</v>
      </c>
      <c r="S4212" s="21"/>
    </row>
    <row r="4213" customHeight="1" spans="1:19">
      <c r="A4213" s="2" t="s">
        <v>6146</v>
      </c>
      <c r="B4213" s="29" t="s">
        <v>2371</v>
      </c>
      <c r="C4213" s="2" t="s">
        <v>4896</v>
      </c>
      <c r="D4213" s="2" t="str">
        <f t="array" ref="D4213">_xlfn.XLOOKUP(C4213,Customers!A:A,Customers!B:B)</f>
        <v>Customer 1196</v>
      </c>
      <c r="E4213" s="2" t="s">
        <v>814</v>
      </c>
      <c r="F4213" s="2" t="str">
        <f t="array" ref="F4213">_xlfn.XLOOKUP(E4213,Restaurants!A:A,Restaurants!B:B)</f>
        <v>Restaurant 093</v>
      </c>
      <c r="G4213" s="2" t="s">
        <v>561</v>
      </c>
      <c r="H4213" s="2" t="str">
        <f t="array" ref="H4213">_xlfn.XLOOKUP(G4213,Food_Menu!A:A,Food_Menu!B:B)</f>
        <v>Food Item 0135</v>
      </c>
      <c r="I4213" s="2">
        <f t="array" ref="I4213">_xlfn.XLOOKUP(G4213,Food_Menu!A:A,Food_Menu!D:D)</f>
        <v>217.07</v>
      </c>
      <c r="J4213" s="2" t="s">
        <v>62</v>
      </c>
      <c r="K4213" s="2" t="str">
        <f t="array" ref="K4213">_xlfn.XLOOKUP(J4213,Delivery_Partners!A:A,Delivery_Partners!B:B)</f>
        <v>Delivery Partner 051</v>
      </c>
      <c r="L4213" s="3">
        <v>1</v>
      </c>
      <c r="M4213" s="2" t="s">
        <v>23</v>
      </c>
      <c r="N4213" s="2" t="s">
        <v>55</v>
      </c>
      <c r="O4213" s="3">
        <v>49</v>
      </c>
      <c r="P4213" s="13">
        <f t="shared" si="890"/>
        <v>217.07</v>
      </c>
      <c r="Q4213" s="13" t="str">
        <f t="shared" si="891"/>
        <v>Normal</v>
      </c>
      <c r="S4213" s="21"/>
    </row>
    <row r="4214" hidden="1" customHeight="1" spans="1:19">
      <c r="A4214" s="2" t="s">
        <v>6147</v>
      </c>
      <c r="B4214" s="29" t="s">
        <v>574</v>
      </c>
      <c r="C4214" s="2" t="s">
        <v>2666</v>
      </c>
      <c r="D4214" s="2" t="str">
        <f t="array" ref="D4214">_xlfn.XLOOKUP(C4214,Customers!A:A,Customers!B:B)</f>
        <v>Customer 0264</v>
      </c>
      <c r="E4214" s="2" t="s">
        <v>721</v>
      </c>
      <c r="F4214" s="2" t="str">
        <f t="array" ref="F4214">_xlfn.XLOOKUP(E4214,Restaurants!A:A,Restaurants!B:B)</f>
        <v>Restaurant 098</v>
      </c>
      <c r="G4214" s="2" t="s">
        <v>1272</v>
      </c>
      <c r="H4214" s="2" t="str">
        <f t="array" ref="H4214">_xlfn.XLOOKUP(G4214,Food_Menu!A:A,Food_Menu!B:B)</f>
        <v>Food Item 0063</v>
      </c>
      <c r="I4214" s="2"/>
      <c r="J4214" s="2" t="s">
        <v>735</v>
      </c>
      <c r="K4214" s="2" t="str">
        <f t="array" ref="K4214">_xlfn.XLOOKUP(J4214,Delivery_Partners!A:A,Delivery_Partners!B:B)</f>
        <v>Delivery Partner 116</v>
      </c>
      <c r="L4214" s="3">
        <v>3</v>
      </c>
      <c r="M4214" s="2" t="s">
        <v>189</v>
      </c>
      <c r="N4214" s="2" t="s">
        <v>74</v>
      </c>
      <c r="O4214" s="2"/>
    </row>
    <row r="4215" customHeight="1" spans="1:19">
      <c r="A4215" s="2" t="s">
        <v>6148</v>
      </c>
      <c r="B4215" s="28">
        <v>45784</v>
      </c>
      <c r="C4215" s="2" t="s">
        <v>781</v>
      </c>
      <c r="D4215" s="2" t="str">
        <f t="array" ref="D4215">_xlfn.XLOOKUP(C4215,Customers!A:A,Customers!B:B)</f>
        <v>Customer 0278</v>
      </c>
      <c r="E4215" s="2" t="s">
        <v>93</v>
      </c>
      <c r="F4215" s="2" t="str">
        <f t="array" ref="F4215">_xlfn.XLOOKUP(E4215,Restaurants!A:A,Restaurants!B:B)</f>
        <v>Restaurant 018</v>
      </c>
      <c r="G4215" s="2" t="s">
        <v>722</v>
      </c>
      <c r="H4215" s="2" t="str">
        <f t="array" ref="H4215">_xlfn.XLOOKUP(G4215,Food_Menu!A:A,Food_Menu!B:B)</f>
        <v>Food Item 0044</v>
      </c>
      <c r="I4215" s="2">
        <f t="array" ref="I4215">_xlfn.XLOOKUP(G4215,Food_Menu!A:A,Food_Menu!D:D)</f>
        <v>334.07</v>
      </c>
      <c r="J4215" s="2" t="s">
        <v>1142</v>
      </c>
      <c r="K4215" s="2" t="str">
        <f t="array" ref="K4215">_xlfn.XLOOKUP(J4215,Delivery_Partners!A:A,Delivery_Partners!B:B)</f>
        <v>Delivery Partner 059</v>
      </c>
      <c r="L4215" s="3">
        <v>3</v>
      </c>
      <c r="M4215" s="2" t="s">
        <v>23</v>
      </c>
      <c r="N4215" s="2" t="s">
        <v>55</v>
      </c>
      <c r="O4215" s="3">
        <v>35</v>
      </c>
      <c r="P4215" s="13">
        <f t="shared" ref="P4215:P4222" si="892">I4215*L4215</f>
        <v>1002.21</v>
      </c>
      <c r="Q4215" s="13" t="str">
        <f t="shared" ref="Q4215:Q4222" si="893">IF(O4215="","Not Delivered",IF(O4215&lt;=30,"Fast",IF(O4215&lt;=60,"Normal","Slow")))</f>
        <v>Normal</v>
      </c>
      <c r="S4215" s="21"/>
    </row>
    <row r="4216" customHeight="1" spans="1:19">
      <c r="A4216" s="2" t="s">
        <v>6149</v>
      </c>
      <c r="B4216" s="29" t="s">
        <v>1144</v>
      </c>
      <c r="C4216" s="2" t="s">
        <v>1610</v>
      </c>
      <c r="D4216" s="2" t="str">
        <f t="array" ref="D4216">_xlfn.XLOOKUP(C4216,Customers!A:A,Customers!B:B)</f>
        <v>Customer 0284</v>
      </c>
      <c r="E4216" s="2" t="s">
        <v>421</v>
      </c>
      <c r="F4216" s="2" t="str">
        <f t="array" ref="F4216">_xlfn.XLOOKUP(E4216,Restaurants!A:A,Restaurants!B:B)</f>
        <v>Restaurant 091</v>
      </c>
      <c r="G4216" s="2" t="s">
        <v>1009</v>
      </c>
      <c r="H4216" s="2" t="str">
        <f t="array" ref="H4216">_xlfn.XLOOKUP(G4216,Food_Menu!A:A,Food_Menu!B:B)</f>
        <v>Food Item 0187</v>
      </c>
      <c r="I4216" s="2">
        <f t="array" ref="I4216">_xlfn.XLOOKUP(G4216,Food_Menu!A:A,Food_Menu!D:D)</f>
        <v>496.25</v>
      </c>
      <c r="J4216" s="2" t="s">
        <v>159</v>
      </c>
      <c r="K4216" s="2" t="str">
        <f t="array" ref="K4216">_xlfn.XLOOKUP(J4216,Delivery_Partners!A:A,Delivery_Partners!B:B)</f>
        <v>Delivery Partner 156</v>
      </c>
      <c r="L4216" s="3">
        <v>1</v>
      </c>
      <c r="M4216" s="2" t="s">
        <v>23</v>
      </c>
      <c r="N4216" s="2" t="s">
        <v>24</v>
      </c>
      <c r="O4216" s="3">
        <v>58</v>
      </c>
      <c r="P4216" s="13">
        <f t="shared" si="892"/>
        <v>496.25</v>
      </c>
      <c r="Q4216" s="13" t="str">
        <f t="shared" si="893"/>
        <v>Normal</v>
      </c>
      <c r="S4216" s="21"/>
    </row>
    <row r="4217" customHeight="1" spans="1:19">
      <c r="A4217" s="2" t="s">
        <v>6150</v>
      </c>
      <c r="B4217" s="29" t="s">
        <v>306</v>
      </c>
      <c r="C4217" s="2" t="s">
        <v>2819</v>
      </c>
      <c r="D4217" s="2" t="str">
        <f t="array" ref="D4217">_xlfn.XLOOKUP(C4217,Customers!A:A,Customers!B:B)</f>
        <v>Customer 1096</v>
      </c>
      <c r="E4217" s="2" t="s">
        <v>1342</v>
      </c>
      <c r="F4217" s="2" t="str">
        <f t="array" ref="F4217">_xlfn.XLOOKUP(E4217,Restaurants!A:A,Restaurants!B:B)</f>
        <v>Restaurant 084</v>
      </c>
      <c r="G4217" s="2" t="s">
        <v>367</v>
      </c>
      <c r="H4217" s="2" t="str">
        <f t="array" ref="H4217">_xlfn.XLOOKUP(G4217,Food_Menu!A:A,Food_Menu!B:B)</f>
        <v>Food Item 0202</v>
      </c>
      <c r="I4217" s="2">
        <f t="array" ref="I4217">_xlfn.XLOOKUP(G4217,Food_Menu!A:A,Food_Menu!D:D)</f>
        <v>596.93</v>
      </c>
      <c r="J4217" s="2" t="s">
        <v>741</v>
      </c>
      <c r="K4217" s="2" t="str">
        <f t="array" ref="K4217">_xlfn.XLOOKUP(J4217,Delivery_Partners!A:A,Delivery_Partners!B:B)</f>
        <v>Delivery Partner 024</v>
      </c>
      <c r="L4217" s="3">
        <v>2</v>
      </c>
      <c r="M4217" s="2" t="s">
        <v>23</v>
      </c>
      <c r="N4217" s="2" t="s">
        <v>24</v>
      </c>
      <c r="O4217" s="3">
        <v>35</v>
      </c>
      <c r="P4217" s="13">
        <f t="shared" si="892"/>
        <v>1193.86</v>
      </c>
      <c r="Q4217" s="13" t="str">
        <f t="shared" si="893"/>
        <v>Normal</v>
      </c>
      <c r="S4217" s="21"/>
    </row>
    <row r="4218" customHeight="1" spans="1:19">
      <c r="A4218" s="2" t="s">
        <v>6151</v>
      </c>
      <c r="B4218" s="29" t="s">
        <v>1623</v>
      </c>
      <c r="C4218" s="2" t="s">
        <v>1294</v>
      </c>
      <c r="D4218" s="2" t="str">
        <f t="array" ref="D4218">_xlfn.XLOOKUP(C4218,Customers!A:A,Customers!B:B)</f>
        <v>Customer 0635</v>
      </c>
      <c r="E4218" s="2" t="s">
        <v>1209</v>
      </c>
      <c r="F4218" s="2" t="str">
        <f t="array" ref="F4218">_xlfn.XLOOKUP(E4218,Restaurants!A:A,Restaurants!B:B)</f>
        <v>Restaurant 109</v>
      </c>
      <c r="G4218" s="2" t="s">
        <v>194</v>
      </c>
      <c r="H4218" s="2" t="str">
        <f t="array" ref="H4218">_xlfn.XLOOKUP(G4218,Food_Menu!A:A,Food_Menu!B:B)</f>
        <v>Food Item 0009</v>
      </c>
      <c r="I4218" s="2">
        <f t="array" ref="I4218">_xlfn.XLOOKUP(G4218,Food_Menu!A:A,Food_Menu!D:D)</f>
        <v>168.03</v>
      </c>
      <c r="J4218" s="2" t="s">
        <v>1233</v>
      </c>
      <c r="K4218" s="2" t="str">
        <f t="array" ref="K4218">_xlfn.XLOOKUP(J4218,Delivery_Partners!A:A,Delivery_Partners!B:B)</f>
        <v>Delivery Partner 039</v>
      </c>
      <c r="L4218" s="3">
        <v>3</v>
      </c>
      <c r="M4218" s="2" t="s">
        <v>23</v>
      </c>
      <c r="N4218" s="2" t="s">
        <v>74</v>
      </c>
      <c r="O4218" s="3">
        <v>52</v>
      </c>
      <c r="P4218" s="13">
        <f t="shared" si="892"/>
        <v>504.09</v>
      </c>
      <c r="Q4218" s="13" t="str">
        <f t="shared" si="893"/>
        <v>Normal</v>
      </c>
      <c r="S4218" s="21"/>
    </row>
    <row r="4219" customHeight="1" spans="1:19">
      <c r="A4219" s="2" t="s">
        <v>6152</v>
      </c>
      <c r="B4219" s="28">
        <v>45880</v>
      </c>
      <c r="C4219" s="2" t="s">
        <v>2988</v>
      </c>
      <c r="D4219" s="2" t="str">
        <f t="array" ref="D4219">_xlfn.XLOOKUP(C4219,Customers!A:A,Customers!B:B)</f>
        <v>Customer 1102</v>
      </c>
      <c r="E4219" s="2" t="s">
        <v>623</v>
      </c>
      <c r="F4219" s="2" t="str">
        <f t="array" ref="F4219">_xlfn.XLOOKUP(E4219,Restaurants!A:A,Restaurants!B:B)</f>
        <v>Restaurant 045</v>
      </c>
      <c r="G4219" s="2" t="s">
        <v>835</v>
      </c>
      <c r="H4219" s="2" t="str">
        <f t="array" ref="H4219">_xlfn.XLOOKUP(G4219,Food_Menu!A:A,Food_Menu!B:B)</f>
        <v>Food Item 0048</v>
      </c>
      <c r="I4219" s="2">
        <f t="array" ref="I4219">_xlfn.XLOOKUP(G4219,Food_Menu!A:A,Food_Menu!D:D)</f>
        <v>226.31</v>
      </c>
      <c r="J4219" s="2" t="s">
        <v>3362</v>
      </c>
      <c r="K4219" s="2" t="str">
        <f t="array" ref="K4219">_xlfn.XLOOKUP(J4219,Delivery_Partners!A:A,Delivery_Partners!B:B)</f>
        <v>Delivery Partner 009</v>
      </c>
      <c r="L4219" s="3">
        <v>2</v>
      </c>
      <c r="M4219" s="2" t="s">
        <v>23</v>
      </c>
      <c r="N4219" s="2" t="s">
        <v>24</v>
      </c>
      <c r="O4219" s="3">
        <v>50</v>
      </c>
      <c r="P4219" s="13">
        <f t="shared" si="892"/>
        <v>452.62</v>
      </c>
      <c r="Q4219" s="13" t="str">
        <f t="shared" si="893"/>
        <v>Normal</v>
      </c>
      <c r="S4219" s="21"/>
    </row>
    <row r="4220" customHeight="1" spans="1:19">
      <c r="A4220" s="2" t="s">
        <v>6153</v>
      </c>
      <c r="B4220" s="29" t="s">
        <v>1327</v>
      </c>
      <c r="C4220" s="2" t="s">
        <v>1545</v>
      </c>
      <c r="D4220" s="2" t="str">
        <f t="array" ref="D4220">_xlfn.XLOOKUP(C4220,Customers!A:A,Customers!B:B)</f>
        <v>Customer 1138</v>
      </c>
      <c r="E4220" s="2" t="s">
        <v>1292</v>
      </c>
      <c r="F4220" s="2" t="str">
        <f t="array" ref="F4220">_xlfn.XLOOKUP(E4220,Restaurants!A:A,Restaurants!B:B)</f>
        <v>Restaurant 112</v>
      </c>
      <c r="G4220" s="2" t="s">
        <v>767</v>
      </c>
      <c r="H4220" s="2" t="str">
        <f t="array" ref="H4220">_xlfn.XLOOKUP(G4220,Food_Menu!A:A,Food_Menu!B:B)</f>
        <v>Food Item 0150</v>
      </c>
      <c r="I4220" s="2">
        <f t="array" ref="I4220">_xlfn.XLOOKUP(G4220,Food_Menu!A:A,Food_Menu!D:D)</f>
        <v>110.4</v>
      </c>
      <c r="J4220" s="2" t="s">
        <v>159</v>
      </c>
      <c r="K4220" s="2" t="str">
        <f t="array" ref="K4220">_xlfn.XLOOKUP(J4220,Delivery_Partners!A:A,Delivery_Partners!B:B)</f>
        <v>Delivery Partner 156</v>
      </c>
      <c r="L4220" s="3">
        <v>2</v>
      </c>
      <c r="M4220" s="2" t="s">
        <v>23</v>
      </c>
      <c r="N4220" s="2" t="s">
        <v>24</v>
      </c>
      <c r="O4220" s="3">
        <v>49</v>
      </c>
      <c r="P4220" s="13">
        <f t="shared" si="892"/>
        <v>220.8</v>
      </c>
      <c r="Q4220" s="13" t="str">
        <f t="shared" si="893"/>
        <v>Normal</v>
      </c>
      <c r="S4220" s="21"/>
    </row>
    <row r="4221" customHeight="1" spans="1:19">
      <c r="A4221" s="2" t="s">
        <v>6154</v>
      </c>
      <c r="B4221" s="29" t="s">
        <v>1872</v>
      </c>
      <c r="C4221" s="2" t="s">
        <v>2233</v>
      </c>
      <c r="D4221" s="2" t="str">
        <f t="array" ref="D4221">_xlfn.XLOOKUP(C4221,Customers!A:A,Customers!B:B)</f>
        <v>Customer 0506</v>
      </c>
      <c r="E4221" s="2" t="s">
        <v>674</v>
      </c>
      <c r="F4221" s="2" t="str">
        <f t="array" ref="F4221">_xlfn.XLOOKUP(E4221,Restaurants!A:A,Restaurants!B:B)</f>
        <v>Restaurant 085</v>
      </c>
      <c r="G4221" s="2" t="s">
        <v>466</v>
      </c>
      <c r="H4221" s="2" t="str">
        <f t="array" ref="H4221">_xlfn.XLOOKUP(G4221,Food_Menu!A:A,Food_Menu!B:B)</f>
        <v>Food Item 0037</v>
      </c>
      <c r="I4221" s="2">
        <f t="array" ref="I4221">_xlfn.XLOOKUP(G4221,Food_Menu!A:A,Food_Menu!D:D)</f>
        <v>570.62</v>
      </c>
      <c r="J4221" s="2" t="s">
        <v>54</v>
      </c>
      <c r="K4221" s="2" t="str">
        <f t="array" ref="K4221">_xlfn.XLOOKUP(J4221,Delivery_Partners!A:A,Delivery_Partners!B:B)</f>
        <v>Delivery Partner 075</v>
      </c>
      <c r="L4221" s="3">
        <v>4</v>
      </c>
      <c r="M4221" s="2" t="s">
        <v>23</v>
      </c>
      <c r="N4221" s="2" t="s">
        <v>74</v>
      </c>
      <c r="O4221" s="3">
        <v>39</v>
      </c>
      <c r="P4221" s="13">
        <f t="shared" si="892"/>
        <v>2282.48</v>
      </c>
      <c r="Q4221" s="13" t="str">
        <f t="shared" si="893"/>
        <v>Normal</v>
      </c>
      <c r="S4221" s="21"/>
    </row>
    <row r="4222" customHeight="1" spans="1:19">
      <c r="A4222" s="2" t="s">
        <v>6155</v>
      </c>
      <c r="B4222" s="29" t="s">
        <v>653</v>
      </c>
      <c r="C4222" s="2" t="s">
        <v>6018</v>
      </c>
      <c r="D4222" s="2" t="str">
        <f t="array" ref="D4222">_xlfn.XLOOKUP(C4222,Customers!A:A,Customers!B:B)</f>
        <v>Customer 0066</v>
      </c>
      <c r="E4222" s="2" t="s">
        <v>488</v>
      </c>
      <c r="F4222" s="2" t="str">
        <f t="array" ref="F4222">_xlfn.XLOOKUP(E4222,Restaurants!A:A,Restaurants!B:B)</f>
        <v>Restaurant 031</v>
      </c>
      <c r="G4222" s="2" t="s">
        <v>266</v>
      </c>
      <c r="H4222" s="2" t="str">
        <f t="array" ref="H4222">_xlfn.XLOOKUP(G4222,Food_Menu!A:A,Food_Menu!B:B)</f>
        <v>Food Item 0012</v>
      </c>
      <c r="I4222" s="2">
        <f t="array" ref="I4222">_xlfn.XLOOKUP(G4222,Food_Menu!A:A,Food_Menu!D:D)</f>
        <v>390.14</v>
      </c>
      <c r="J4222" s="2" t="s">
        <v>663</v>
      </c>
      <c r="K4222" s="2" t="str">
        <f t="array" ref="K4222">_xlfn.XLOOKUP(J4222,Delivery_Partners!A:A,Delivery_Partners!B:B)</f>
        <v>Delivery Partner 007</v>
      </c>
      <c r="L4222" s="3">
        <v>1</v>
      </c>
      <c r="M4222" s="2" t="s">
        <v>23</v>
      </c>
      <c r="N4222" s="2" t="s">
        <v>24</v>
      </c>
      <c r="O4222" s="3">
        <v>36</v>
      </c>
      <c r="P4222" s="13">
        <f t="shared" si="892"/>
        <v>390.14</v>
      </c>
      <c r="Q4222" s="13" t="str">
        <f t="shared" si="893"/>
        <v>Normal</v>
      </c>
      <c r="S4222" s="21"/>
    </row>
    <row r="4223" hidden="1" customHeight="1" spans="1:19">
      <c r="A4223" s="2" t="s">
        <v>6156</v>
      </c>
      <c r="B4223" s="29" t="s">
        <v>960</v>
      </c>
      <c r="C4223" s="2" t="s">
        <v>2736</v>
      </c>
      <c r="D4223" s="2" t="str">
        <f t="array" ref="D4223">_xlfn.XLOOKUP(C4223,Customers!A:A,Customers!B:B)</f>
        <v>Customer 0365</v>
      </c>
      <c r="E4223" s="2" t="s">
        <v>281</v>
      </c>
      <c r="F4223" s="2" t="str">
        <f t="array" ref="F4223">_xlfn.XLOOKUP(E4223,Restaurants!A:A,Restaurants!B:B)</f>
        <v>Restaurant 026</v>
      </c>
      <c r="G4223" s="2" t="s">
        <v>221</v>
      </c>
      <c r="H4223" s="2" t="str">
        <f t="array" ref="H4223">_xlfn.XLOOKUP(G4223,Food_Menu!A:A,Food_Menu!B:B)</f>
        <v>Food Item 0220</v>
      </c>
      <c r="I4223" s="2"/>
      <c r="J4223" s="2" t="s">
        <v>1375</v>
      </c>
      <c r="K4223" s="2" t="str">
        <f t="array" ref="K4223">_xlfn.XLOOKUP(J4223,Delivery_Partners!A:A,Delivery_Partners!B:B)</f>
        <v>Delivery Partner 008</v>
      </c>
      <c r="L4223" s="3">
        <v>1</v>
      </c>
      <c r="M4223" s="2" t="s">
        <v>101</v>
      </c>
      <c r="N4223" s="2" t="s">
        <v>55</v>
      </c>
      <c r="O4223" s="2"/>
    </row>
    <row r="4224" customHeight="1" spans="1:19">
      <c r="A4224" s="2" t="s">
        <v>6157</v>
      </c>
      <c r="B4224" s="29" t="s">
        <v>311</v>
      </c>
      <c r="C4224" s="2" t="s">
        <v>5011</v>
      </c>
      <c r="D4224" s="2" t="str">
        <f t="array" ref="D4224">_xlfn.XLOOKUP(C4224,Customers!A:A,Customers!B:B)</f>
        <v>Customer 0653</v>
      </c>
      <c r="E4224" s="2" t="s">
        <v>1209</v>
      </c>
      <c r="F4224" s="2" t="str">
        <f t="array" ref="F4224">_xlfn.XLOOKUP(E4224,Restaurants!A:A,Restaurants!B:B)</f>
        <v>Restaurant 109</v>
      </c>
      <c r="G4224" s="2" t="s">
        <v>841</v>
      </c>
      <c r="H4224" s="2" t="str">
        <f t="array" ref="H4224">_xlfn.XLOOKUP(G4224,Food_Menu!A:A,Food_Menu!B:B)</f>
        <v>Food Item 0022</v>
      </c>
      <c r="I4224" s="2">
        <f t="array" ref="I4224">_xlfn.XLOOKUP(G4224,Food_Menu!A:A,Food_Menu!D:D)</f>
        <v>395.32</v>
      </c>
      <c r="J4224" s="2" t="s">
        <v>267</v>
      </c>
      <c r="K4224" s="2" t="str">
        <f t="array" ref="K4224">_xlfn.XLOOKUP(J4224,Delivery_Partners!A:A,Delivery_Partners!B:B)</f>
        <v>Delivery Partner 166</v>
      </c>
      <c r="L4224" s="3">
        <v>2</v>
      </c>
      <c r="M4224" s="2" t="s">
        <v>23</v>
      </c>
      <c r="N4224" s="2" t="s">
        <v>24</v>
      </c>
      <c r="O4224" s="3">
        <v>45</v>
      </c>
      <c r="P4224" s="13">
        <f t="shared" ref="P4224:P4268" si="894">I4224*L4224</f>
        <v>790.64</v>
      </c>
      <c r="Q4224" s="13" t="str">
        <f t="shared" ref="Q4224:Q4268" si="895">IF(O4224="","Not Delivered",IF(O4224&lt;=30,"Fast",IF(O4224&lt;=60,"Normal","Slow")))</f>
        <v>Normal</v>
      </c>
      <c r="S4224" s="21"/>
    </row>
    <row r="4225" customHeight="1" spans="1:19">
      <c r="A4225" s="2" t="s">
        <v>6158</v>
      </c>
      <c r="B4225" s="29" t="s">
        <v>933</v>
      </c>
      <c r="C4225" s="2" t="s">
        <v>1953</v>
      </c>
      <c r="D4225" s="2" t="str">
        <f t="array" ref="D4225">_xlfn.XLOOKUP(C4225,Customers!A:A,Customers!B:B)</f>
        <v>Customer 0458</v>
      </c>
      <c r="E4225" s="2" t="s">
        <v>446</v>
      </c>
      <c r="F4225" s="2" t="str">
        <f t="array" ref="F4225">_xlfn.XLOOKUP(E4225,Restaurants!A:A,Restaurants!B:B)</f>
        <v>Restaurant 078</v>
      </c>
      <c r="G4225" s="2" t="s">
        <v>1025</v>
      </c>
      <c r="H4225" s="2" t="str">
        <f t="array" ref="H4225">_xlfn.XLOOKUP(G4225,Food_Menu!A:A,Food_Menu!B:B)</f>
        <v>Food Item 0047</v>
      </c>
      <c r="I4225" s="2">
        <f t="array" ref="I4225">_xlfn.XLOOKUP(G4225,Food_Menu!A:A,Food_Menu!D:D)</f>
        <v>547.46</v>
      </c>
      <c r="J4225" s="2" t="s">
        <v>862</v>
      </c>
      <c r="K4225" s="2" t="str">
        <f t="array" ref="K4225">_xlfn.XLOOKUP(J4225,Delivery_Partners!A:A,Delivery_Partners!B:B)</f>
        <v>Delivery Partner 159</v>
      </c>
      <c r="L4225" s="3">
        <v>2</v>
      </c>
      <c r="M4225" s="2" t="s">
        <v>23</v>
      </c>
      <c r="N4225" s="2" t="s">
        <v>55</v>
      </c>
      <c r="O4225" s="3">
        <v>26</v>
      </c>
      <c r="P4225" s="13">
        <f t="shared" si="894"/>
        <v>1094.92</v>
      </c>
      <c r="Q4225" s="13" t="str">
        <f t="shared" si="895"/>
        <v>Fast</v>
      </c>
      <c r="S4225" s="21"/>
    </row>
    <row r="4226" customHeight="1" spans="1:19">
      <c r="A4226" s="2" t="s">
        <v>6159</v>
      </c>
      <c r="B4226" s="29" t="s">
        <v>320</v>
      </c>
      <c r="C4226" s="2" t="s">
        <v>1593</v>
      </c>
      <c r="D4226" s="2" t="str">
        <f t="array" ref="D4226">_xlfn.XLOOKUP(C4226,Customers!A:A,Customers!B:B)</f>
        <v>Customer 0003</v>
      </c>
      <c r="E4226" s="2" t="s">
        <v>871</v>
      </c>
      <c r="F4226" s="2" t="str">
        <f t="array" ref="F4226">_xlfn.XLOOKUP(E4226,Restaurants!A:A,Restaurants!B:B)</f>
        <v>Restaurant 015</v>
      </c>
      <c r="G4226" s="2" t="s">
        <v>785</v>
      </c>
      <c r="H4226" s="2" t="str">
        <f t="array" ref="H4226">_xlfn.XLOOKUP(G4226,Food_Menu!A:A,Food_Menu!B:B)</f>
        <v>Food Item 0218</v>
      </c>
      <c r="I4226" s="2">
        <f t="array" ref="I4226">_xlfn.XLOOKUP(G4226,Food_Menu!A:A,Food_Menu!D:D)</f>
        <v>579.55</v>
      </c>
      <c r="J4226" s="2" t="s">
        <v>2409</v>
      </c>
      <c r="K4226" s="2" t="str">
        <f t="array" ref="K4226">_xlfn.XLOOKUP(J4226,Delivery_Partners!A:A,Delivery_Partners!B:B)</f>
        <v>Delivery Partner 050</v>
      </c>
      <c r="L4226" s="3">
        <v>1</v>
      </c>
      <c r="M4226" s="2" t="s">
        <v>23</v>
      </c>
      <c r="N4226" s="2" t="s">
        <v>24</v>
      </c>
      <c r="O4226" s="3">
        <v>32</v>
      </c>
      <c r="P4226" s="13">
        <f t="shared" si="894"/>
        <v>579.55</v>
      </c>
      <c r="Q4226" s="13" t="str">
        <f t="shared" si="895"/>
        <v>Normal</v>
      </c>
      <c r="S4226" s="21"/>
    </row>
    <row r="4227" customHeight="1" spans="1:19">
      <c r="A4227" s="2" t="s">
        <v>6160</v>
      </c>
      <c r="B4227" s="28">
        <v>45699</v>
      </c>
      <c r="C4227" s="2" t="s">
        <v>1812</v>
      </c>
      <c r="D4227" s="2" t="str">
        <f t="array" ref="D4227">_xlfn.XLOOKUP(C4227,Customers!A:A,Customers!B:B)</f>
        <v>Customer 1188</v>
      </c>
      <c r="E4227" s="2" t="s">
        <v>1031</v>
      </c>
      <c r="F4227" s="2" t="str">
        <f t="array" ref="F4227">_xlfn.XLOOKUP(E4227,Restaurants!A:A,Restaurants!B:B)</f>
        <v>Restaurant 016</v>
      </c>
      <c r="G4227" s="2" t="s">
        <v>132</v>
      </c>
      <c r="H4227" s="2" t="str">
        <f t="array" ref="H4227">_xlfn.XLOOKUP(G4227,Food_Menu!A:A,Food_Menu!B:B)</f>
        <v>Food Item 0023</v>
      </c>
      <c r="I4227" s="2">
        <f t="array" ref="I4227">_xlfn.XLOOKUP(G4227,Food_Menu!A:A,Food_Menu!D:D)</f>
        <v>276.1</v>
      </c>
      <c r="J4227" s="2" t="s">
        <v>448</v>
      </c>
      <c r="K4227" s="2" t="str">
        <f t="array" ref="K4227">_xlfn.XLOOKUP(J4227,Delivery_Partners!A:A,Delivery_Partners!B:B)</f>
        <v>Delivery Partner 117</v>
      </c>
      <c r="L4227" s="3">
        <v>1</v>
      </c>
      <c r="M4227" s="2" t="s">
        <v>23</v>
      </c>
      <c r="N4227" s="2" t="s">
        <v>74</v>
      </c>
      <c r="O4227" s="3">
        <v>55</v>
      </c>
      <c r="P4227" s="13">
        <f t="shared" si="894"/>
        <v>276.1</v>
      </c>
      <c r="Q4227" s="13" t="str">
        <f t="shared" si="895"/>
        <v>Normal</v>
      </c>
      <c r="S4227" s="21"/>
    </row>
    <row r="4228" customHeight="1" spans="1:19">
      <c r="A4228" s="2" t="s">
        <v>6161</v>
      </c>
      <c r="B4228" s="29" t="s">
        <v>864</v>
      </c>
      <c r="C4228" s="2" t="s">
        <v>2609</v>
      </c>
      <c r="D4228" s="2" t="str">
        <f t="array" ref="D4228">_xlfn.XLOOKUP(C4228,Customers!A:A,Customers!B:B)</f>
        <v>Customer 0364</v>
      </c>
      <c r="E4228" s="2" t="s">
        <v>1711</v>
      </c>
      <c r="F4228" s="2" t="str">
        <f t="array" ref="F4228">_xlfn.XLOOKUP(E4228,Restaurants!A:A,Restaurants!B:B)</f>
        <v>Restaurant 100</v>
      </c>
      <c r="G4228" s="2" t="s">
        <v>1114</v>
      </c>
      <c r="H4228" s="2" t="str">
        <f t="array" ref="H4228">_xlfn.XLOOKUP(G4228,Food_Menu!A:A,Food_Menu!B:B)</f>
        <v>Food Item 0176</v>
      </c>
      <c r="I4228" s="2">
        <f t="array" ref="I4228">_xlfn.XLOOKUP(G4228,Food_Menu!A:A,Food_Menu!D:D)</f>
        <v>167.27</v>
      </c>
      <c r="J4228" s="2" t="s">
        <v>68</v>
      </c>
      <c r="K4228" s="2" t="str">
        <f t="array" ref="K4228">_xlfn.XLOOKUP(J4228,Delivery_Partners!A:A,Delivery_Partners!B:B)</f>
        <v>Delivery Partner 046</v>
      </c>
      <c r="L4228" s="3">
        <v>2</v>
      </c>
      <c r="M4228" s="2" t="s">
        <v>23</v>
      </c>
      <c r="N4228" s="2" t="s">
        <v>24</v>
      </c>
      <c r="O4228" s="3">
        <v>42</v>
      </c>
      <c r="P4228" s="13">
        <f t="shared" si="894"/>
        <v>334.54</v>
      </c>
      <c r="Q4228" s="13" t="str">
        <f t="shared" si="895"/>
        <v>Normal</v>
      </c>
      <c r="S4228" s="21"/>
    </row>
    <row r="4229" customHeight="1" spans="1:19">
      <c r="A4229" s="2" t="s">
        <v>6162</v>
      </c>
      <c r="B4229" s="29" t="s">
        <v>129</v>
      </c>
      <c r="C4229" s="2" t="s">
        <v>2687</v>
      </c>
      <c r="D4229" s="2" t="str">
        <f t="array" ref="D4229">_xlfn.XLOOKUP(C4229,Customers!A:A,Customers!B:B)</f>
        <v>Customer 0743</v>
      </c>
      <c r="E4229" s="2" t="s">
        <v>254</v>
      </c>
      <c r="F4229" s="2" t="str">
        <f t="array" ref="F4229">_xlfn.XLOOKUP(E4229,Restaurants!A:A,Restaurants!B:B)</f>
        <v>Restaurant 021</v>
      </c>
      <c r="G4229" s="2" t="s">
        <v>1785</v>
      </c>
      <c r="H4229" s="2" t="str">
        <f t="array" ref="H4229">_xlfn.XLOOKUP(G4229,Food_Menu!A:A,Food_Menu!B:B)</f>
        <v>Food Item 0124</v>
      </c>
      <c r="I4229" s="2">
        <f t="array" ref="I4229">_xlfn.XLOOKUP(G4229,Food_Menu!A:A,Food_Menu!D:D)</f>
        <v>195.8</v>
      </c>
      <c r="J4229" s="2" t="s">
        <v>241</v>
      </c>
      <c r="K4229" s="2" t="str">
        <f t="array" ref="K4229">_xlfn.XLOOKUP(J4229,Delivery_Partners!A:A,Delivery_Partners!B:B)</f>
        <v>Delivery Partner 152</v>
      </c>
      <c r="L4229" s="3">
        <v>1</v>
      </c>
      <c r="M4229" s="2" t="s">
        <v>23</v>
      </c>
      <c r="N4229" s="2" t="s">
        <v>24</v>
      </c>
      <c r="O4229" s="3">
        <v>46</v>
      </c>
      <c r="P4229" s="13">
        <f t="shared" si="894"/>
        <v>195.8</v>
      </c>
      <c r="Q4229" s="13" t="str">
        <f t="shared" si="895"/>
        <v>Normal</v>
      </c>
      <c r="S4229" s="21"/>
    </row>
    <row r="4230" customHeight="1" spans="1:19">
      <c r="A4230" s="2" t="s">
        <v>6163</v>
      </c>
      <c r="B4230" s="28">
        <v>45880</v>
      </c>
      <c r="C4230" s="2" t="s">
        <v>4090</v>
      </c>
      <c r="D4230" s="2" t="str">
        <f t="array" ref="D4230">_xlfn.XLOOKUP(C4230,Customers!A:A,Customers!B:B)</f>
        <v>Customer 1137</v>
      </c>
      <c r="E4230" s="2" t="s">
        <v>616</v>
      </c>
      <c r="F4230" s="2" t="str">
        <f t="array" ref="F4230">_xlfn.XLOOKUP(E4230,Restaurants!A:A,Restaurants!B:B)</f>
        <v>Restaurant 027</v>
      </c>
      <c r="G4230" s="2" t="s">
        <v>1318</v>
      </c>
      <c r="H4230" s="2" t="str">
        <f t="array" ref="H4230">_xlfn.XLOOKUP(G4230,Food_Menu!A:A,Food_Menu!B:B)</f>
        <v>Food Item 0119</v>
      </c>
      <c r="I4230" s="2">
        <f t="array" ref="I4230">_xlfn.XLOOKUP(G4230,Food_Menu!A:A,Food_Menu!D:D)</f>
        <v>220.83</v>
      </c>
      <c r="J4230" s="2" t="s">
        <v>1045</v>
      </c>
      <c r="K4230" s="2" t="str">
        <f t="array" ref="K4230">_xlfn.XLOOKUP(J4230,Delivery_Partners!A:A,Delivery_Partners!B:B)</f>
        <v>Delivery Partner 129</v>
      </c>
      <c r="L4230" s="3">
        <v>3</v>
      </c>
      <c r="M4230" s="2" t="s">
        <v>23</v>
      </c>
      <c r="N4230" s="2" t="s">
        <v>42</v>
      </c>
      <c r="O4230" s="3">
        <v>20</v>
      </c>
      <c r="P4230" s="13">
        <f t="shared" si="894"/>
        <v>662.49</v>
      </c>
      <c r="Q4230" s="13" t="str">
        <f t="shared" si="895"/>
        <v>Fast</v>
      </c>
      <c r="S4230" s="21"/>
    </row>
    <row r="4231" customHeight="1" spans="1:19">
      <c r="A4231" s="2" t="s">
        <v>6164</v>
      </c>
      <c r="B4231" s="29" t="s">
        <v>483</v>
      </c>
      <c r="C4231" s="2" t="s">
        <v>3428</v>
      </c>
      <c r="D4231" s="2" t="str">
        <f t="array" ref="D4231">_xlfn.XLOOKUP(C4231,Customers!A:A,Customers!B:B)</f>
        <v>Customer 0654</v>
      </c>
      <c r="E4231" s="2" t="s">
        <v>712</v>
      </c>
      <c r="F4231" s="2" t="str">
        <f t="array" ref="F4231">_xlfn.XLOOKUP(E4231,Restaurants!A:A,Restaurants!B:B)</f>
        <v>Restaurant 074</v>
      </c>
      <c r="G4231" s="2" t="s">
        <v>211</v>
      </c>
      <c r="H4231" s="2" t="str">
        <f t="array" ref="H4231">_xlfn.XLOOKUP(G4231,Food_Menu!A:A,Food_Menu!B:B)</f>
        <v>Food Item 0182</v>
      </c>
      <c r="I4231" s="2">
        <f t="array" ref="I4231">_xlfn.XLOOKUP(G4231,Food_Menu!A:A,Food_Menu!D:D)</f>
        <v>512.27</v>
      </c>
      <c r="J4231" s="2" t="s">
        <v>2141</v>
      </c>
      <c r="K4231" s="2" t="str">
        <f t="array" ref="K4231">_xlfn.XLOOKUP(J4231,Delivery_Partners!A:A,Delivery_Partners!B:B)</f>
        <v>Delivery Partner 080</v>
      </c>
      <c r="L4231" s="3">
        <v>3</v>
      </c>
      <c r="M4231" s="2" t="s">
        <v>23</v>
      </c>
      <c r="N4231" s="2" t="s">
        <v>55</v>
      </c>
      <c r="O4231" s="3">
        <v>30</v>
      </c>
      <c r="P4231" s="13">
        <f t="shared" si="894"/>
        <v>1536.81</v>
      </c>
      <c r="Q4231" s="13" t="str">
        <f t="shared" si="895"/>
        <v>Fast</v>
      </c>
      <c r="S4231" s="21"/>
    </row>
    <row r="4232" customHeight="1" spans="1:19">
      <c r="A4232" s="2" t="s">
        <v>6165</v>
      </c>
      <c r="B4232" s="28">
        <v>45839</v>
      </c>
      <c r="C4232" s="2" t="s">
        <v>1163</v>
      </c>
      <c r="D4232" s="2" t="str">
        <f t="array" ref="D4232">_xlfn.XLOOKUP(C4232,Customers!A:A,Customers!B:B)</f>
        <v>Customer 0834</v>
      </c>
      <c r="E4232" s="2" t="s">
        <v>137</v>
      </c>
      <c r="F4232" s="2" t="str">
        <f t="array" ref="F4232">_xlfn.XLOOKUP(E4232,Restaurants!A:A,Restaurants!B:B)</f>
        <v>Restaurant 104</v>
      </c>
      <c r="G4232" s="2" t="s">
        <v>240</v>
      </c>
      <c r="H4232" s="2" t="str">
        <f t="array" ref="H4232">_xlfn.XLOOKUP(G4232,Food_Menu!A:A,Food_Menu!B:B)</f>
        <v>Food Item 0005</v>
      </c>
      <c r="I4232" s="2">
        <f t="array" ref="I4232">_xlfn.XLOOKUP(G4232,Food_Menu!A:A,Food_Menu!D:D)</f>
        <v>481.92</v>
      </c>
      <c r="J4232" s="2" t="s">
        <v>723</v>
      </c>
      <c r="K4232" s="2" t="str">
        <f t="array" ref="K4232">_xlfn.XLOOKUP(J4232,Delivery_Partners!A:A,Delivery_Partners!B:B)</f>
        <v>Delivery Partner 168</v>
      </c>
      <c r="L4232" s="3">
        <v>1</v>
      </c>
      <c r="M4232" s="2" t="s">
        <v>23</v>
      </c>
      <c r="N4232" s="2" t="s">
        <v>24</v>
      </c>
      <c r="O4232" s="3">
        <v>39</v>
      </c>
      <c r="P4232" s="13">
        <f t="shared" si="894"/>
        <v>481.92</v>
      </c>
      <c r="Q4232" s="13" t="str">
        <f t="shared" si="895"/>
        <v>Normal</v>
      </c>
      <c r="S4232" s="21"/>
    </row>
    <row r="4233" customHeight="1" spans="1:19">
      <c r="A4233" s="2" t="s">
        <v>6166</v>
      </c>
      <c r="B4233" s="29" t="s">
        <v>925</v>
      </c>
      <c r="C4233" s="2" t="s">
        <v>2586</v>
      </c>
      <c r="D4233" s="2" t="str">
        <f t="array" ref="D4233">_xlfn.XLOOKUP(C4233,Customers!A:A,Customers!B:B)</f>
        <v>Customer 0044</v>
      </c>
      <c r="E4233" s="2" t="s">
        <v>952</v>
      </c>
      <c r="F4233" s="2" t="str">
        <f t="array" ref="F4233">_xlfn.XLOOKUP(E4233,Restaurants!A:A,Restaurants!B:B)</f>
        <v>Restaurant 041</v>
      </c>
      <c r="G4233" s="2" t="s">
        <v>1051</v>
      </c>
      <c r="H4233" s="2" t="str">
        <f t="array" ref="H4233">_xlfn.XLOOKUP(G4233,Food_Menu!A:A,Food_Menu!B:B)</f>
        <v>Food Item 0014</v>
      </c>
      <c r="I4233" s="2">
        <f t="array" ref="I4233">_xlfn.XLOOKUP(G4233,Food_Menu!A:A,Food_Menu!D:D)</f>
        <v>208.39</v>
      </c>
      <c r="J4233" s="2" t="s">
        <v>41</v>
      </c>
      <c r="K4233" s="2" t="str">
        <f t="array" ref="K4233">_xlfn.XLOOKUP(J4233,Delivery_Partners!A:A,Delivery_Partners!B:B)</f>
        <v>Delivery Partner 041</v>
      </c>
      <c r="L4233" s="3">
        <v>2</v>
      </c>
      <c r="M4233" s="2" t="s">
        <v>23</v>
      </c>
      <c r="N4233" s="2" t="s">
        <v>24</v>
      </c>
      <c r="O4233" s="3">
        <v>35</v>
      </c>
      <c r="P4233" s="13">
        <f t="shared" si="894"/>
        <v>416.78</v>
      </c>
      <c r="Q4233" s="13" t="str">
        <f t="shared" si="895"/>
        <v>Normal</v>
      </c>
      <c r="S4233" s="21"/>
    </row>
    <row r="4234" customHeight="1" spans="1:19">
      <c r="A4234" s="2" t="s">
        <v>6167</v>
      </c>
      <c r="B4234" s="28">
        <v>45692</v>
      </c>
      <c r="C4234" s="2" t="s">
        <v>2170</v>
      </c>
      <c r="D4234" s="2" t="str">
        <f t="array" ref="D4234">_xlfn.XLOOKUP(C4234,Customers!A:A,Customers!B:B)</f>
        <v>Customer 0837</v>
      </c>
      <c r="E4234" s="2" t="s">
        <v>1173</v>
      </c>
      <c r="F4234" s="2" t="str">
        <f t="array" ref="F4234">_xlfn.XLOOKUP(E4234,Restaurants!A:A,Restaurants!B:B)</f>
        <v>Restaurant 080</v>
      </c>
      <c r="G4234" s="2" t="s">
        <v>722</v>
      </c>
      <c r="H4234" s="2" t="str">
        <f t="array" ref="H4234">_xlfn.XLOOKUP(G4234,Food_Menu!A:A,Food_Menu!B:B)</f>
        <v>Food Item 0044</v>
      </c>
      <c r="I4234" s="2">
        <f t="array" ref="I4234">_xlfn.XLOOKUP(G4234,Food_Menu!A:A,Food_Menu!D:D)</f>
        <v>334.07</v>
      </c>
      <c r="J4234" s="2" t="s">
        <v>610</v>
      </c>
      <c r="K4234" s="2" t="str">
        <f t="array" ref="K4234">_xlfn.XLOOKUP(J4234,Delivery_Partners!A:A,Delivery_Partners!B:B)</f>
        <v>Delivery Partner 180</v>
      </c>
      <c r="L4234" s="3">
        <v>2</v>
      </c>
      <c r="M4234" s="2" t="s">
        <v>23</v>
      </c>
      <c r="N4234" s="2" t="s">
        <v>24</v>
      </c>
      <c r="O4234" s="3">
        <v>20</v>
      </c>
      <c r="P4234" s="13">
        <f t="shared" si="894"/>
        <v>668.14</v>
      </c>
      <c r="Q4234" s="13" t="str">
        <f t="shared" si="895"/>
        <v>Fast</v>
      </c>
      <c r="S4234" s="21"/>
    </row>
    <row r="4235" customHeight="1" spans="1:19">
      <c r="A4235" s="2" t="s">
        <v>6168</v>
      </c>
      <c r="B4235" s="28">
        <v>45909</v>
      </c>
      <c r="C4235" s="2" t="s">
        <v>4630</v>
      </c>
      <c r="D4235" s="2" t="str">
        <f t="array" ref="D4235">_xlfn.XLOOKUP(C4235,Customers!A:A,Customers!B:B)</f>
        <v>Customer 1018</v>
      </c>
      <c r="E4235" s="2" t="s">
        <v>674</v>
      </c>
      <c r="F4235" s="2" t="str">
        <f t="array" ref="F4235">_xlfn.XLOOKUP(E4235,Restaurants!A:A,Restaurants!B:B)</f>
        <v>Restaurant 085</v>
      </c>
      <c r="G4235" s="2" t="s">
        <v>563</v>
      </c>
      <c r="H4235" s="2" t="str">
        <f t="array" ref="H4235">_xlfn.XLOOKUP(G4235,Food_Menu!A:A,Food_Menu!B:B)</f>
        <v>Food Item 0108</v>
      </c>
      <c r="I4235" s="2">
        <f t="array" ref="I4235">_xlfn.XLOOKUP(G4235,Food_Menu!A:A,Food_Menu!D:D)</f>
        <v>203.49</v>
      </c>
      <c r="J4235" s="2" t="s">
        <v>458</v>
      </c>
      <c r="K4235" s="2" t="str">
        <f t="array" ref="K4235">_xlfn.XLOOKUP(J4235,Delivery_Partners!A:A,Delivery_Partners!B:B)</f>
        <v>Delivery Partner 053</v>
      </c>
      <c r="L4235" s="3">
        <v>1</v>
      </c>
      <c r="M4235" s="2" t="s">
        <v>23</v>
      </c>
      <c r="N4235" s="2" t="s">
        <v>74</v>
      </c>
      <c r="O4235" s="3">
        <v>44</v>
      </c>
      <c r="P4235" s="13">
        <f t="shared" si="894"/>
        <v>203.49</v>
      </c>
      <c r="Q4235" s="13" t="str">
        <f t="shared" si="895"/>
        <v>Normal</v>
      </c>
      <c r="S4235" s="21"/>
    </row>
    <row r="4236" customHeight="1" spans="1:19">
      <c r="A4236" s="2" t="s">
        <v>6169</v>
      </c>
      <c r="B4236" s="28">
        <v>45815</v>
      </c>
      <c r="C4236" s="2" t="s">
        <v>2988</v>
      </c>
      <c r="D4236" s="2" t="str">
        <f t="array" ref="D4236">_xlfn.XLOOKUP(C4236,Customers!A:A,Customers!B:B)</f>
        <v>Customer 1102</v>
      </c>
      <c r="E4236" s="2" t="s">
        <v>366</v>
      </c>
      <c r="F4236" s="2" t="str">
        <f t="array" ref="F4236">_xlfn.XLOOKUP(E4236,Restaurants!A:A,Restaurants!B:B)</f>
        <v>Restaurant 073</v>
      </c>
      <c r="G4236" s="2" t="s">
        <v>1267</v>
      </c>
      <c r="H4236" s="2" t="str">
        <f t="array" ref="H4236">_xlfn.XLOOKUP(G4236,Food_Menu!A:A,Food_Menu!B:B)</f>
        <v>Food Item 0212</v>
      </c>
      <c r="I4236" s="2">
        <f t="array" ref="I4236">_xlfn.XLOOKUP(G4236,Food_Menu!A:A,Food_Menu!D:D)</f>
        <v>187.71</v>
      </c>
      <c r="J4236" s="2" t="s">
        <v>286</v>
      </c>
      <c r="K4236" s="2" t="str">
        <f t="array" ref="K4236">_xlfn.XLOOKUP(J4236,Delivery_Partners!A:A,Delivery_Partners!B:B)</f>
        <v>Delivery Partner 160</v>
      </c>
      <c r="L4236" s="3">
        <v>1</v>
      </c>
      <c r="M4236" s="2" t="s">
        <v>23</v>
      </c>
      <c r="N4236" s="2" t="s">
        <v>55</v>
      </c>
      <c r="O4236" s="3">
        <v>48</v>
      </c>
      <c r="P4236" s="13">
        <f t="shared" si="894"/>
        <v>187.71</v>
      </c>
      <c r="Q4236" s="13" t="str">
        <f t="shared" si="895"/>
        <v>Normal</v>
      </c>
      <c r="S4236" s="21"/>
    </row>
    <row r="4237" customHeight="1" spans="1:19">
      <c r="A4237" s="2" t="s">
        <v>6170</v>
      </c>
      <c r="B4237" s="29" t="s">
        <v>2049</v>
      </c>
      <c r="C4237" s="2" t="s">
        <v>3157</v>
      </c>
      <c r="D4237" s="2" t="str">
        <f t="array" ref="D4237">_xlfn.XLOOKUP(C4237,Customers!A:A,Customers!B:B)</f>
        <v>Customer 0101</v>
      </c>
      <c r="E4237" s="2" t="s">
        <v>52</v>
      </c>
      <c r="F4237" s="2" t="str">
        <f t="array" ref="F4237">_xlfn.XLOOKUP(E4237,Restaurants!A:A,Restaurants!B:B)</f>
        <v>Restaurant 083</v>
      </c>
      <c r="G4237" s="2" t="s">
        <v>21</v>
      </c>
      <c r="H4237" s="2" t="str">
        <f t="array" ref="H4237">_xlfn.XLOOKUP(G4237,Food_Menu!A:A,Food_Menu!B:B)</f>
        <v>Food Item 0016</v>
      </c>
      <c r="I4237" s="2">
        <f t="array" ref="I4237">_xlfn.XLOOKUP(G4237,Food_Menu!A:A,Food_Menu!D:D)</f>
        <v>348.44</v>
      </c>
      <c r="J4237" s="2" t="s">
        <v>520</v>
      </c>
      <c r="K4237" s="2" t="str">
        <f t="array" ref="K4237">_xlfn.XLOOKUP(J4237,Delivery_Partners!A:A,Delivery_Partners!B:B)</f>
        <v>Delivery Partner 154</v>
      </c>
      <c r="L4237" s="3">
        <v>1</v>
      </c>
      <c r="M4237" s="2" t="s">
        <v>23</v>
      </c>
      <c r="N4237" s="2" t="s">
        <v>24</v>
      </c>
      <c r="O4237" s="3">
        <v>32</v>
      </c>
      <c r="P4237" s="13">
        <f t="shared" si="894"/>
        <v>348.44</v>
      </c>
      <c r="Q4237" s="13" t="str">
        <f t="shared" si="895"/>
        <v>Normal</v>
      </c>
      <c r="S4237" s="21"/>
    </row>
    <row r="4238" customHeight="1" spans="1:19">
      <c r="A4238" s="2" t="s">
        <v>6171</v>
      </c>
      <c r="B4238" s="28">
        <v>45748</v>
      </c>
      <c r="C4238" s="2" t="s">
        <v>1082</v>
      </c>
      <c r="D4238" s="2" t="str">
        <f t="array" ref="D4238">_xlfn.XLOOKUP(C4238,Customers!A:A,Customers!B:B)</f>
        <v>Customer 0275</v>
      </c>
      <c r="E4238" s="2" t="s">
        <v>376</v>
      </c>
      <c r="F4238" s="2" t="str">
        <f t="array" ref="F4238">_xlfn.XLOOKUP(E4238,Restaurants!A:A,Restaurants!B:B)</f>
        <v>Restaurant 028</v>
      </c>
      <c r="G4238" s="2" t="s">
        <v>294</v>
      </c>
      <c r="H4238" s="2" t="str">
        <f t="array" ref="H4238">_xlfn.XLOOKUP(G4238,Food_Menu!A:A,Food_Menu!B:B)</f>
        <v>Food Item 0093</v>
      </c>
      <c r="I4238" s="2">
        <f t="array" ref="I4238">_xlfn.XLOOKUP(G4238,Food_Menu!A:A,Food_Menu!D:D)</f>
        <v>337.02</v>
      </c>
      <c r="J4238" s="2" t="s">
        <v>592</v>
      </c>
      <c r="K4238" s="2" t="str">
        <f t="array" ref="K4238">_xlfn.XLOOKUP(J4238,Delivery_Partners!A:A,Delivery_Partners!B:B)</f>
        <v>Delivery Partner 102</v>
      </c>
      <c r="L4238" s="3">
        <v>3</v>
      </c>
      <c r="M4238" s="2" t="s">
        <v>23</v>
      </c>
      <c r="N4238" s="2" t="s">
        <v>24</v>
      </c>
      <c r="O4238" s="3">
        <v>45</v>
      </c>
      <c r="P4238" s="13">
        <f t="shared" si="894"/>
        <v>1011.06</v>
      </c>
      <c r="Q4238" s="13" t="str">
        <f t="shared" si="895"/>
        <v>Normal</v>
      </c>
      <c r="S4238" s="21"/>
    </row>
    <row r="4239" customHeight="1" spans="1:19">
      <c r="A4239" s="2" t="s">
        <v>6172</v>
      </c>
      <c r="B4239" s="28">
        <v>45847</v>
      </c>
      <c r="C4239" s="2" t="s">
        <v>3736</v>
      </c>
      <c r="D4239" s="2" t="str">
        <f t="array" ref="D4239">_xlfn.XLOOKUP(C4239,Customers!A:A,Customers!B:B)</f>
        <v>Customer 0057</v>
      </c>
      <c r="E4239" s="2" t="s">
        <v>131</v>
      </c>
      <c r="F4239" s="2" t="str">
        <f t="array" ref="F4239">_xlfn.XLOOKUP(E4239,Restaurants!A:A,Restaurants!B:B)</f>
        <v>Restaurant 075</v>
      </c>
      <c r="G4239" s="2" t="s">
        <v>1809</v>
      </c>
      <c r="H4239" s="2" t="str">
        <f t="array" ref="H4239">_xlfn.XLOOKUP(G4239,Food_Menu!A:A,Food_Menu!B:B)</f>
        <v>Food Item 0095</v>
      </c>
      <c r="I4239" s="2">
        <f t="array" ref="I4239">_xlfn.XLOOKUP(G4239,Food_Menu!A:A,Food_Menu!D:D)</f>
        <v>461.01</v>
      </c>
      <c r="J4239" s="2" t="s">
        <v>389</v>
      </c>
      <c r="K4239" s="2" t="str">
        <f t="array" ref="K4239">_xlfn.XLOOKUP(J4239,Delivery_Partners!A:A,Delivery_Partners!B:B)</f>
        <v>Delivery Partner 022</v>
      </c>
      <c r="L4239" s="3">
        <v>3</v>
      </c>
      <c r="M4239" s="2" t="s">
        <v>23</v>
      </c>
      <c r="N4239" s="2" t="s">
        <v>24</v>
      </c>
      <c r="O4239" s="3">
        <v>59</v>
      </c>
      <c r="P4239" s="13">
        <f t="shared" si="894"/>
        <v>1383.03</v>
      </c>
      <c r="Q4239" s="13" t="str">
        <f t="shared" si="895"/>
        <v>Normal</v>
      </c>
      <c r="S4239" s="21"/>
    </row>
    <row r="4240" customHeight="1" spans="1:19">
      <c r="A4240" s="2" t="s">
        <v>6173</v>
      </c>
      <c r="B4240" s="29" t="s">
        <v>1551</v>
      </c>
      <c r="C4240" s="2" t="s">
        <v>2988</v>
      </c>
      <c r="D4240" s="2" t="str">
        <f t="array" ref="D4240">_xlfn.XLOOKUP(C4240,Customers!A:A,Customers!B:B)</f>
        <v>Customer 1102</v>
      </c>
      <c r="E4240" s="2" t="s">
        <v>350</v>
      </c>
      <c r="F4240" s="2" t="str">
        <f t="array" ref="F4240">_xlfn.XLOOKUP(E4240,Restaurants!A:A,Restaurants!B:B)</f>
        <v>Restaurant 001</v>
      </c>
      <c r="G4240" s="2" t="s">
        <v>722</v>
      </c>
      <c r="H4240" s="2" t="str">
        <f t="array" ref="H4240">_xlfn.XLOOKUP(G4240,Food_Menu!A:A,Food_Menu!B:B)</f>
        <v>Food Item 0044</v>
      </c>
      <c r="I4240" s="2">
        <f t="array" ref="I4240">_xlfn.XLOOKUP(G4240,Food_Menu!A:A,Food_Menu!D:D)</f>
        <v>334.07</v>
      </c>
      <c r="J4240" s="2" t="s">
        <v>1239</v>
      </c>
      <c r="K4240" s="2" t="str">
        <f t="array" ref="K4240">_xlfn.XLOOKUP(J4240,Delivery_Partners!A:A,Delivery_Partners!B:B)</f>
        <v>Delivery Partner 136</v>
      </c>
      <c r="L4240" s="3">
        <v>1</v>
      </c>
      <c r="M4240" s="2" t="s">
        <v>23</v>
      </c>
      <c r="N4240" s="2" t="s">
        <v>74</v>
      </c>
      <c r="O4240" s="3">
        <v>53</v>
      </c>
      <c r="P4240" s="13">
        <f t="shared" si="894"/>
        <v>334.07</v>
      </c>
      <c r="Q4240" s="13" t="str">
        <f t="shared" si="895"/>
        <v>Normal</v>
      </c>
      <c r="S4240" s="21"/>
    </row>
    <row r="4241" customHeight="1" spans="1:19">
      <c r="A4241" s="2" t="s">
        <v>6174</v>
      </c>
      <c r="B4241" s="28">
        <v>45787</v>
      </c>
      <c r="C4241" s="2" t="s">
        <v>4644</v>
      </c>
      <c r="D4241" s="2" t="str">
        <f t="array" ref="D4241">_xlfn.XLOOKUP(C4241,Customers!A:A,Customers!B:B)</f>
        <v>Customer 0330</v>
      </c>
      <c r="E4241" s="2" t="s">
        <v>121</v>
      </c>
      <c r="F4241" s="2" t="str">
        <f t="array" ref="F4241">_xlfn.XLOOKUP(E4241,Restaurants!A:A,Restaurants!B:B)</f>
        <v>Restaurant 088</v>
      </c>
      <c r="G4241" s="2" t="s">
        <v>308</v>
      </c>
      <c r="H4241" s="2" t="str">
        <f t="array" ref="H4241">_xlfn.XLOOKUP(G4241,Food_Menu!A:A,Food_Menu!B:B)</f>
        <v>Food Item 0076</v>
      </c>
      <c r="I4241" s="2">
        <f t="array" ref="I4241">_xlfn.XLOOKUP(G4241,Food_Menu!A:A,Food_Menu!D:D)</f>
        <v>82.28</v>
      </c>
      <c r="J4241" s="2" t="s">
        <v>756</v>
      </c>
      <c r="K4241" s="2" t="str">
        <f t="array" ref="K4241">_xlfn.XLOOKUP(J4241,Delivery_Partners!A:A,Delivery_Partners!B:B)</f>
        <v>Delivery Partner 126</v>
      </c>
      <c r="L4241" s="3">
        <v>3</v>
      </c>
      <c r="M4241" s="2" t="s">
        <v>23</v>
      </c>
      <c r="N4241" s="2" t="s">
        <v>24</v>
      </c>
      <c r="O4241" s="3">
        <v>32</v>
      </c>
      <c r="P4241" s="13">
        <f t="shared" si="894"/>
        <v>246.84</v>
      </c>
      <c r="Q4241" s="13" t="str">
        <f t="shared" si="895"/>
        <v>Normal</v>
      </c>
      <c r="S4241" s="21"/>
    </row>
    <row r="4242" customHeight="1" spans="1:19">
      <c r="A4242" s="2" t="s">
        <v>6175</v>
      </c>
      <c r="B4242" s="28">
        <v>45963</v>
      </c>
      <c r="C4242" s="2" t="s">
        <v>2080</v>
      </c>
      <c r="D4242" s="2" t="str">
        <f t="array" ref="D4242">_xlfn.XLOOKUP(C4242,Customers!A:A,Customers!B:B)</f>
        <v>Customer 0638</v>
      </c>
      <c r="E4242" s="2" t="s">
        <v>655</v>
      </c>
      <c r="F4242" s="2" t="str">
        <f t="array" ref="F4242">_xlfn.XLOOKUP(E4242,Restaurants!A:A,Restaurants!B:B)</f>
        <v>Restaurant 096</v>
      </c>
      <c r="G4242" s="2" t="s">
        <v>336</v>
      </c>
      <c r="H4242" s="2" t="str">
        <f t="array" ref="H4242">_xlfn.XLOOKUP(G4242,Food_Menu!A:A,Food_Menu!B:B)</f>
        <v>Food Item 0045</v>
      </c>
      <c r="I4242" s="2">
        <f t="array" ref="I4242">_xlfn.XLOOKUP(G4242,Food_Menu!A:A,Food_Menu!D:D)</f>
        <v>263.72</v>
      </c>
      <c r="J4242" s="2" t="s">
        <v>159</v>
      </c>
      <c r="K4242" s="2" t="str">
        <f t="array" ref="K4242">_xlfn.XLOOKUP(J4242,Delivery_Partners!A:A,Delivery_Partners!B:B)</f>
        <v>Delivery Partner 156</v>
      </c>
      <c r="L4242" s="3">
        <v>2</v>
      </c>
      <c r="M4242" s="2" t="s">
        <v>23</v>
      </c>
      <c r="N4242" s="2" t="s">
        <v>24</v>
      </c>
      <c r="O4242" s="3">
        <v>22</v>
      </c>
      <c r="P4242" s="13">
        <f t="shared" si="894"/>
        <v>527.44</v>
      </c>
      <c r="Q4242" s="13" t="str">
        <f t="shared" si="895"/>
        <v>Fast</v>
      </c>
      <c r="S4242" s="21"/>
    </row>
    <row r="4243" customHeight="1" spans="1:19">
      <c r="A4243" s="2" t="s">
        <v>6176</v>
      </c>
      <c r="B4243" s="29" t="s">
        <v>2406</v>
      </c>
      <c r="C4243" s="2" t="s">
        <v>1037</v>
      </c>
      <c r="D4243" s="2" t="str">
        <f t="array" ref="D4243">_xlfn.XLOOKUP(C4243,Customers!A:A,Customers!B:B)</f>
        <v>Customer 0571</v>
      </c>
      <c r="E4243" s="2" t="s">
        <v>655</v>
      </c>
      <c r="F4243" s="2" t="str">
        <f t="array" ref="F4243">_xlfn.XLOOKUP(E4243,Restaurants!A:A,Restaurants!B:B)</f>
        <v>Restaurant 096</v>
      </c>
      <c r="G4243" s="2" t="s">
        <v>713</v>
      </c>
      <c r="H4243" s="2" t="str">
        <f t="array" ref="H4243">_xlfn.XLOOKUP(G4243,Food_Menu!A:A,Food_Menu!B:B)</f>
        <v>Food Item 0031</v>
      </c>
      <c r="I4243" s="2">
        <f t="array" ref="I4243">_xlfn.XLOOKUP(G4243,Food_Menu!A:A,Food_Menu!D:D)</f>
        <v>485.31</v>
      </c>
      <c r="J4243" s="2" t="s">
        <v>41</v>
      </c>
      <c r="K4243" s="2" t="str">
        <f t="array" ref="K4243">_xlfn.XLOOKUP(J4243,Delivery_Partners!A:A,Delivery_Partners!B:B)</f>
        <v>Delivery Partner 041</v>
      </c>
      <c r="L4243" s="3">
        <v>1</v>
      </c>
      <c r="M4243" s="2" t="s">
        <v>23</v>
      </c>
      <c r="N4243" s="2" t="s">
        <v>24</v>
      </c>
      <c r="O4243" s="3">
        <v>38</v>
      </c>
      <c r="P4243" s="13">
        <f t="shared" si="894"/>
        <v>485.31</v>
      </c>
      <c r="Q4243" s="13" t="str">
        <f t="shared" si="895"/>
        <v>Normal</v>
      </c>
      <c r="S4243" s="21"/>
    </row>
    <row r="4244" customHeight="1" spans="1:19">
      <c r="A4244" s="2" t="s">
        <v>6177</v>
      </c>
      <c r="B4244" s="29" t="s">
        <v>730</v>
      </c>
      <c r="C4244" s="2" t="s">
        <v>1904</v>
      </c>
      <c r="D4244" s="2" t="str">
        <f t="array" ref="D4244">_xlfn.XLOOKUP(C4244,Customers!A:A,Customers!B:B)</f>
        <v>Customer 0827</v>
      </c>
      <c r="E4244" s="2" t="s">
        <v>819</v>
      </c>
      <c r="F4244" s="2" t="str">
        <f t="array" ref="F4244">_xlfn.XLOOKUP(E4244,Restaurants!A:A,Restaurants!B:B)</f>
        <v>Restaurant 004</v>
      </c>
      <c r="G4244" s="2" t="s">
        <v>318</v>
      </c>
      <c r="H4244" s="2" t="str">
        <f t="array" ref="H4244">_xlfn.XLOOKUP(G4244,Food_Menu!A:A,Food_Menu!B:B)</f>
        <v>Food Item 0115</v>
      </c>
      <c r="I4244" s="2">
        <f t="array" ref="I4244">_xlfn.XLOOKUP(G4244,Food_Menu!A:A,Food_Menu!D:D)</f>
        <v>109.53</v>
      </c>
      <c r="J4244" s="2" t="s">
        <v>217</v>
      </c>
      <c r="K4244" s="2" t="str">
        <f t="array" ref="K4244">_xlfn.XLOOKUP(J4244,Delivery_Partners!A:A,Delivery_Partners!B:B)</f>
        <v>Delivery Partner 044</v>
      </c>
      <c r="L4244" s="3">
        <v>1</v>
      </c>
      <c r="M4244" s="2" t="s">
        <v>23</v>
      </c>
      <c r="N4244" s="2" t="s">
        <v>55</v>
      </c>
      <c r="O4244" s="3">
        <v>63</v>
      </c>
      <c r="P4244" s="13">
        <f t="shared" si="894"/>
        <v>109.53</v>
      </c>
      <c r="Q4244" s="13" t="str">
        <f t="shared" si="895"/>
        <v>Slow</v>
      </c>
      <c r="S4244" s="21"/>
    </row>
    <row r="4245" customHeight="1" spans="1:19">
      <c r="A4245" s="2" t="s">
        <v>6178</v>
      </c>
      <c r="B4245" s="29" t="s">
        <v>416</v>
      </c>
      <c r="C4245" s="2" t="s">
        <v>317</v>
      </c>
      <c r="D4245" s="2" t="str">
        <f t="array" ref="D4245">_xlfn.XLOOKUP(C4245,Customers!A:A,Customers!B:B)</f>
        <v>Customer 1075</v>
      </c>
      <c r="E4245" s="2" t="s">
        <v>738</v>
      </c>
      <c r="F4245" s="2" t="str">
        <f t="array" ref="F4245">_xlfn.XLOOKUP(E4245,Restaurants!A:A,Restaurants!B:B)</f>
        <v>Restaurant 110</v>
      </c>
      <c r="G4245" s="2" t="s">
        <v>53</v>
      </c>
      <c r="H4245" s="2" t="str">
        <f t="array" ref="H4245">_xlfn.XLOOKUP(G4245,Food_Menu!A:A,Food_Menu!B:B)</f>
        <v>Food Item 0205</v>
      </c>
      <c r="I4245" s="2">
        <f t="array" ref="I4245">_xlfn.XLOOKUP(G4245,Food_Menu!A:A,Food_Menu!D:D)</f>
        <v>175.36</v>
      </c>
      <c r="J4245" s="2" t="s">
        <v>73</v>
      </c>
      <c r="K4245" s="2" t="str">
        <f t="array" ref="K4245">_xlfn.XLOOKUP(J4245,Delivery_Partners!A:A,Delivery_Partners!B:B)</f>
        <v>Delivery Partner 064</v>
      </c>
      <c r="L4245" s="3">
        <v>3</v>
      </c>
      <c r="M4245" s="2" t="s">
        <v>23</v>
      </c>
      <c r="N4245" s="2" t="s">
        <v>42</v>
      </c>
      <c r="O4245" s="3">
        <v>51</v>
      </c>
      <c r="P4245" s="13">
        <f t="shared" si="894"/>
        <v>526.08</v>
      </c>
      <c r="Q4245" s="13" t="str">
        <f t="shared" si="895"/>
        <v>Normal</v>
      </c>
      <c r="S4245" s="21"/>
    </row>
    <row r="4246" customHeight="1" spans="1:19">
      <c r="A4246" s="2" t="s">
        <v>6179</v>
      </c>
      <c r="B4246" s="28">
        <v>45759</v>
      </c>
      <c r="C4246" s="2" t="s">
        <v>6180</v>
      </c>
      <c r="D4246" s="2" t="str">
        <f t="array" ref="D4246">_xlfn.XLOOKUP(C4246,Customers!A:A,Customers!B:B)</f>
        <v>Customer 0389</v>
      </c>
      <c r="E4246" s="2" t="s">
        <v>1176</v>
      </c>
      <c r="F4246" s="2" t="str">
        <f t="array" ref="F4246">_xlfn.XLOOKUP(E4246,Restaurants!A:A,Restaurants!B:B)</f>
        <v>Restaurant 053</v>
      </c>
      <c r="G4246" s="2" t="s">
        <v>290</v>
      </c>
      <c r="H4246" s="2" t="str">
        <f t="array" ref="H4246">_xlfn.XLOOKUP(G4246,Food_Menu!A:A,Food_Menu!B:B)</f>
        <v>Food Item 0089</v>
      </c>
      <c r="I4246" s="2">
        <f t="array" ref="I4246">_xlfn.XLOOKUP(G4246,Food_Menu!A:A,Food_Menu!D:D)</f>
        <v>262.73</v>
      </c>
      <c r="J4246" s="2" t="s">
        <v>1204</v>
      </c>
      <c r="K4246" s="2" t="str">
        <f t="array" ref="K4246">_xlfn.XLOOKUP(J4246,Delivery_Partners!A:A,Delivery_Partners!B:B)</f>
        <v>Delivery Partner 067</v>
      </c>
      <c r="L4246" s="3">
        <v>1</v>
      </c>
      <c r="M4246" s="2" t="s">
        <v>23</v>
      </c>
      <c r="N4246" s="2" t="s">
        <v>55</v>
      </c>
      <c r="O4246" s="3">
        <v>35</v>
      </c>
      <c r="P4246" s="13">
        <f t="shared" si="894"/>
        <v>262.73</v>
      </c>
      <c r="Q4246" s="13" t="str">
        <f t="shared" si="895"/>
        <v>Normal</v>
      </c>
      <c r="S4246" s="21"/>
    </row>
    <row r="4247" customHeight="1" spans="1:19">
      <c r="A4247" s="2" t="s">
        <v>6181</v>
      </c>
      <c r="B4247" s="29" t="s">
        <v>273</v>
      </c>
      <c r="C4247" s="2" t="s">
        <v>825</v>
      </c>
      <c r="D4247" s="2" t="str">
        <f t="array" ref="D4247">_xlfn.XLOOKUP(C4247,Customers!A:A,Customers!B:B)</f>
        <v>Customer 0949</v>
      </c>
      <c r="E4247" s="2" t="s">
        <v>465</v>
      </c>
      <c r="F4247" s="2" t="str">
        <f t="array" ref="F4247">_xlfn.XLOOKUP(E4247,Restaurants!A:A,Restaurants!B:B)</f>
        <v>Restaurant 010</v>
      </c>
      <c r="G4247" s="2" t="s">
        <v>754</v>
      </c>
      <c r="H4247" s="2" t="str">
        <f t="array" ref="H4247">_xlfn.XLOOKUP(G4247,Food_Menu!A:A,Food_Menu!B:B)</f>
        <v>Food Item 0140</v>
      </c>
      <c r="I4247" s="2">
        <f t="array" ref="I4247">_xlfn.XLOOKUP(G4247,Food_Menu!A:A,Food_Menu!D:D)</f>
        <v>408.22</v>
      </c>
      <c r="J4247" s="2" t="s">
        <v>1363</v>
      </c>
      <c r="K4247" s="2" t="str">
        <f t="array" ref="K4247">_xlfn.XLOOKUP(J4247,Delivery_Partners!A:A,Delivery_Partners!B:B)</f>
        <v>Delivery Partner 001</v>
      </c>
      <c r="L4247" s="3">
        <v>2</v>
      </c>
      <c r="M4247" s="2" t="s">
        <v>23</v>
      </c>
      <c r="N4247" s="2" t="s">
        <v>42</v>
      </c>
      <c r="O4247" s="3">
        <v>54</v>
      </c>
      <c r="P4247" s="13">
        <f t="shared" si="894"/>
        <v>816.44</v>
      </c>
      <c r="Q4247" s="13" t="str">
        <f t="shared" si="895"/>
        <v>Normal</v>
      </c>
      <c r="S4247" s="21"/>
    </row>
    <row r="4248" customHeight="1" spans="1:19">
      <c r="A4248" s="2" t="s">
        <v>6182</v>
      </c>
      <c r="B4248" s="28">
        <v>45936</v>
      </c>
      <c r="C4248" s="2" t="s">
        <v>5101</v>
      </c>
      <c r="D4248" s="2" t="str">
        <f t="array" ref="D4248">_xlfn.XLOOKUP(C4248,Customers!A:A,Customers!B:B)</f>
        <v>Customer 0350</v>
      </c>
      <c r="E4248" s="2" t="s">
        <v>187</v>
      </c>
      <c r="F4248" s="2" t="str">
        <f t="array" ref="F4248">_xlfn.XLOOKUP(E4248,Restaurants!A:A,Restaurants!B:B)</f>
        <v>Restaurant 065</v>
      </c>
      <c r="G4248" s="2" t="s">
        <v>392</v>
      </c>
      <c r="H4248" s="2" t="str">
        <f t="array" ref="H4248">_xlfn.XLOOKUP(G4248,Food_Menu!A:A,Food_Menu!B:B)</f>
        <v>Food Item 0148</v>
      </c>
      <c r="I4248" s="2">
        <f t="array" ref="I4248">_xlfn.XLOOKUP(G4248,Food_Menu!A:A,Food_Menu!D:D)</f>
        <v>405.76</v>
      </c>
      <c r="J4248" s="2" t="s">
        <v>112</v>
      </c>
      <c r="K4248" s="2" t="str">
        <f t="array" ref="K4248">_xlfn.XLOOKUP(J4248,Delivery_Partners!A:A,Delivery_Partners!B:B)</f>
        <v>Delivery Partner 028</v>
      </c>
      <c r="L4248" s="3">
        <v>2</v>
      </c>
      <c r="M4248" s="2" t="s">
        <v>23</v>
      </c>
      <c r="N4248" s="2" t="s">
        <v>42</v>
      </c>
      <c r="O4248" s="3">
        <v>49</v>
      </c>
      <c r="P4248" s="13">
        <f t="shared" si="894"/>
        <v>811.52</v>
      </c>
      <c r="Q4248" s="13" t="str">
        <f t="shared" si="895"/>
        <v>Normal</v>
      </c>
      <c r="S4248" s="21"/>
    </row>
    <row r="4249" customHeight="1" spans="1:19">
      <c r="A4249" s="2" t="s">
        <v>6183</v>
      </c>
      <c r="B4249" s="28">
        <v>45934</v>
      </c>
      <c r="C4249" s="2" t="s">
        <v>1006</v>
      </c>
      <c r="D4249" s="2" t="str">
        <f t="array" ref="D4249">_xlfn.XLOOKUP(C4249,Customers!A:A,Customers!B:B)</f>
        <v>Customer 0238</v>
      </c>
      <c r="E4249" s="2" t="s">
        <v>776</v>
      </c>
      <c r="F4249" s="2" t="str">
        <f t="array" ref="F4249">_xlfn.XLOOKUP(E4249,Restaurants!A:A,Restaurants!B:B)</f>
        <v>Restaurant 069</v>
      </c>
      <c r="G4249" s="2" t="s">
        <v>571</v>
      </c>
      <c r="H4249" s="2" t="str">
        <f t="array" ref="H4249">_xlfn.XLOOKUP(G4249,Food_Menu!A:A,Food_Menu!B:B)</f>
        <v>Food Item 0186</v>
      </c>
      <c r="I4249" s="2">
        <f t="array" ref="I4249">_xlfn.XLOOKUP(G4249,Food_Menu!A:A,Food_Menu!D:D)</f>
        <v>554.45</v>
      </c>
      <c r="J4249" s="2" t="s">
        <v>1350</v>
      </c>
      <c r="K4249" s="2" t="str">
        <f t="array" ref="K4249">_xlfn.XLOOKUP(J4249,Delivery_Partners!A:A,Delivery_Partners!B:B)</f>
        <v>Delivery Partner 087</v>
      </c>
      <c r="L4249" s="3">
        <v>2</v>
      </c>
      <c r="M4249" s="2" t="s">
        <v>23</v>
      </c>
      <c r="N4249" s="2" t="s">
        <v>74</v>
      </c>
      <c r="O4249" s="3">
        <v>15</v>
      </c>
      <c r="P4249" s="13">
        <f t="shared" si="894"/>
        <v>1108.9</v>
      </c>
      <c r="Q4249" s="13" t="str">
        <f t="shared" si="895"/>
        <v>Fast</v>
      </c>
      <c r="S4249" s="21"/>
    </row>
    <row r="4250" customHeight="1" spans="1:19">
      <c r="A4250" s="2" t="s">
        <v>6184</v>
      </c>
      <c r="B4250" s="28">
        <v>45842</v>
      </c>
      <c r="C4250" s="2" t="s">
        <v>3666</v>
      </c>
      <c r="D4250" s="2" t="str">
        <f t="array" ref="D4250">_xlfn.XLOOKUP(C4250,Customers!A:A,Customers!B:B)</f>
        <v>Customer 0128</v>
      </c>
      <c r="E4250" s="2" t="s">
        <v>1022</v>
      </c>
      <c r="F4250" s="2" t="str">
        <f t="array" ref="F4250">_xlfn.XLOOKUP(E4250,Restaurants!A:A,Restaurants!B:B)</f>
        <v>Restaurant 049</v>
      </c>
      <c r="G4250" s="2" t="s">
        <v>211</v>
      </c>
      <c r="H4250" s="2" t="str">
        <f t="array" ref="H4250">_xlfn.XLOOKUP(G4250,Food_Menu!A:A,Food_Menu!B:B)</f>
        <v>Food Item 0182</v>
      </c>
      <c r="I4250" s="2">
        <f t="array" ref="I4250">_xlfn.XLOOKUP(G4250,Food_Menu!A:A,Food_Menu!D:D)</f>
        <v>512.27</v>
      </c>
      <c r="J4250" s="2" t="s">
        <v>309</v>
      </c>
      <c r="K4250" s="2" t="str">
        <f t="array" ref="K4250">_xlfn.XLOOKUP(J4250,Delivery_Partners!A:A,Delivery_Partners!B:B)</f>
        <v>Delivery Partner 175</v>
      </c>
      <c r="L4250" s="3">
        <v>1</v>
      </c>
      <c r="M4250" s="2" t="s">
        <v>23</v>
      </c>
      <c r="N4250" s="2" t="s">
        <v>24</v>
      </c>
      <c r="O4250" s="3">
        <v>48</v>
      </c>
      <c r="P4250" s="13">
        <f t="shared" si="894"/>
        <v>512.27</v>
      </c>
      <c r="Q4250" s="13" t="str">
        <f t="shared" si="895"/>
        <v>Normal</v>
      </c>
      <c r="S4250" s="21"/>
    </row>
    <row r="4251" customHeight="1" spans="1:19">
      <c r="A4251" s="2" t="s">
        <v>6185</v>
      </c>
      <c r="B4251" s="28">
        <v>45666</v>
      </c>
      <c r="C4251" s="2" t="s">
        <v>2778</v>
      </c>
      <c r="D4251" s="2" t="str">
        <f t="array" ref="D4251">_xlfn.XLOOKUP(C4251,Customers!A:A,Customers!B:B)</f>
        <v>Customer 0447</v>
      </c>
      <c r="E4251" s="2" t="s">
        <v>1309</v>
      </c>
      <c r="F4251" s="2" t="str">
        <f t="array" ref="F4251">_xlfn.XLOOKUP(E4251,Restaurants!A:A,Restaurants!B:B)</f>
        <v>Restaurant 090</v>
      </c>
      <c r="G4251" s="2" t="s">
        <v>579</v>
      </c>
      <c r="H4251" s="2" t="str">
        <f t="array" ref="H4251">_xlfn.XLOOKUP(G4251,Food_Menu!A:A,Food_Menu!B:B)</f>
        <v>Food Item 0200</v>
      </c>
      <c r="I4251" s="2">
        <f t="array" ref="I4251">_xlfn.XLOOKUP(G4251,Food_Menu!A:A,Food_Menu!D:D)</f>
        <v>511.44</v>
      </c>
      <c r="J4251" s="2" t="s">
        <v>741</v>
      </c>
      <c r="K4251" s="2" t="str">
        <f t="array" ref="K4251">_xlfn.XLOOKUP(J4251,Delivery_Partners!A:A,Delivery_Partners!B:B)</f>
        <v>Delivery Partner 024</v>
      </c>
      <c r="L4251" s="3">
        <v>1</v>
      </c>
      <c r="M4251" s="2" t="s">
        <v>23</v>
      </c>
      <c r="N4251" s="2" t="s">
        <v>24</v>
      </c>
      <c r="O4251" s="3">
        <v>36</v>
      </c>
      <c r="P4251" s="13">
        <f t="shared" si="894"/>
        <v>511.44</v>
      </c>
      <c r="Q4251" s="13" t="str">
        <f t="shared" si="895"/>
        <v>Normal</v>
      </c>
      <c r="S4251" s="21"/>
    </row>
    <row r="4252" customHeight="1" spans="1:19">
      <c r="A4252" s="2" t="s">
        <v>6186</v>
      </c>
      <c r="B4252" s="29" t="s">
        <v>2741</v>
      </c>
      <c r="C4252" s="2" t="s">
        <v>828</v>
      </c>
      <c r="D4252" s="2" t="str">
        <f t="array" ref="D4252">_xlfn.XLOOKUP(C4252,Customers!A:A,Customers!B:B)</f>
        <v>Customer 0673</v>
      </c>
      <c r="E4252" s="2" t="s">
        <v>157</v>
      </c>
      <c r="F4252" s="2" t="str">
        <f t="array" ref="F4252">_xlfn.XLOOKUP(E4252,Restaurants!A:A,Restaurants!B:B)</f>
        <v>Restaurant 066</v>
      </c>
      <c r="G4252" s="2" t="s">
        <v>457</v>
      </c>
      <c r="H4252" s="2" t="str">
        <f t="array" ref="H4252">_xlfn.XLOOKUP(G4252,Food_Menu!A:A,Food_Menu!B:B)</f>
        <v>Food Item 0180</v>
      </c>
      <c r="I4252" s="2">
        <f t="array" ref="I4252">_xlfn.XLOOKUP(G4252,Food_Menu!A:A,Food_Menu!D:D)</f>
        <v>498.49</v>
      </c>
      <c r="J4252" s="2" t="s">
        <v>217</v>
      </c>
      <c r="K4252" s="2" t="str">
        <f t="array" ref="K4252">_xlfn.XLOOKUP(J4252,Delivery_Partners!A:A,Delivery_Partners!B:B)</f>
        <v>Delivery Partner 044</v>
      </c>
      <c r="L4252" s="3">
        <v>3</v>
      </c>
      <c r="M4252" s="2" t="s">
        <v>23</v>
      </c>
      <c r="N4252" s="2" t="s">
        <v>1010</v>
      </c>
      <c r="O4252" s="3">
        <v>25</v>
      </c>
      <c r="P4252" s="13">
        <f t="shared" si="894"/>
        <v>1495.47</v>
      </c>
      <c r="Q4252" s="13" t="str">
        <f t="shared" si="895"/>
        <v>Fast</v>
      </c>
      <c r="S4252" s="21"/>
    </row>
    <row r="4253" customHeight="1" spans="1:19">
      <c r="A4253" s="2" t="s">
        <v>6187</v>
      </c>
      <c r="B4253" s="29" t="s">
        <v>653</v>
      </c>
      <c r="C4253" s="2" t="s">
        <v>3798</v>
      </c>
      <c r="D4253" s="2" t="str">
        <f t="array" ref="D4253">_xlfn.XLOOKUP(C4253,Customers!A:A,Customers!B:B)</f>
        <v>Customer 0937</v>
      </c>
      <c r="E4253" s="2" t="s">
        <v>616</v>
      </c>
      <c r="F4253" s="2" t="str">
        <f t="array" ref="F4253">_xlfn.XLOOKUP(E4253,Restaurants!A:A,Restaurants!B:B)</f>
        <v>Restaurant 027</v>
      </c>
      <c r="G4253" s="2" t="s">
        <v>53</v>
      </c>
      <c r="H4253" s="2" t="str">
        <f t="array" ref="H4253">_xlfn.XLOOKUP(G4253,Food_Menu!A:A,Food_Menu!B:B)</f>
        <v>Food Item 0205</v>
      </c>
      <c r="I4253" s="2">
        <f t="array" ref="I4253">_xlfn.XLOOKUP(G4253,Food_Menu!A:A,Food_Menu!D:D)</f>
        <v>175.36</v>
      </c>
      <c r="J4253" s="2" t="s">
        <v>184</v>
      </c>
      <c r="K4253" s="2" t="str">
        <f t="array" ref="K4253">_xlfn.XLOOKUP(J4253,Delivery_Partners!A:A,Delivery_Partners!B:B)</f>
        <v>Delivery Partner 155</v>
      </c>
      <c r="L4253" s="3">
        <v>1</v>
      </c>
      <c r="M4253" s="2" t="s">
        <v>23</v>
      </c>
      <c r="N4253" s="2" t="s">
        <v>42</v>
      </c>
      <c r="O4253" s="3">
        <v>36</v>
      </c>
      <c r="P4253" s="13">
        <f t="shared" si="894"/>
        <v>175.36</v>
      </c>
      <c r="Q4253" s="13" t="str">
        <f t="shared" si="895"/>
        <v>Normal</v>
      </c>
      <c r="S4253" s="21"/>
    </row>
    <row r="4254" customHeight="1" spans="1:19">
      <c r="A4254" s="2" t="s">
        <v>6188</v>
      </c>
      <c r="B4254" s="29" t="s">
        <v>1961</v>
      </c>
      <c r="C4254" s="2" t="s">
        <v>1598</v>
      </c>
      <c r="D4254" s="2" t="str">
        <f t="array" ref="D4254">_xlfn.XLOOKUP(C4254,Customers!A:A,Customers!B:B)</f>
        <v>Customer 1019</v>
      </c>
      <c r="E4254" s="2" t="s">
        <v>131</v>
      </c>
      <c r="F4254" s="2" t="str">
        <f t="array" ref="F4254">_xlfn.XLOOKUP(E4254,Restaurants!A:A,Restaurants!B:B)</f>
        <v>Restaurant 075</v>
      </c>
      <c r="G4254" s="2" t="s">
        <v>322</v>
      </c>
      <c r="H4254" s="2" t="str">
        <f t="array" ref="H4254">_xlfn.XLOOKUP(G4254,Food_Menu!A:A,Food_Menu!B:B)</f>
        <v>Food Item 0213</v>
      </c>
      <c r="I4254" s="2">
        <f t="array" ref="I4254">_xlfn.XLOOKUP(G4254,Food_Menu!A:A,Food_Menu!D:D)</f>
        <v>568.2</v>
      </c>
      <c r="J4254" s="2" t="s">
        <v>1375</v>
      </c>
      <c r="K4254" s="2" t="str">
        <f t="array" ref="K4254">_xlfn.XLOOKUP(J4254,Delivery_Partners!A:A,Delivery_Partners!B:B)</f>
        <v>Delivery Partner 008</v>
      </c>
      <c r="L4254" s="3">
        <v>1</v>
      </c>
      <c r="M4254" s="2" t="s">
        <v>23</v>
      </c>
      <c r="N4254" s="2" t="s">
        <v>24</v>
      </c>
      <c r="O4254" s="3">
        <v>40</v>
      </c>
      <c r="P4254" s="13">
        <f t="shared" si="894"/>
        <v>568.2</v>
      </c>
      <c r="Q4254" s="13" t="str">
        <f t="shared" si="895"/>
        <v>Normal</v>
      </c>
      <c r="S4254" s="21"/>
    </row>
    <row r="4255" customHeight="1" spans="1:19">
      <c r="A4255" s="2" t="s">
        <v>6189</v>
      </c>
      <c r="B4255" s="29" t="s">
        <v>516</v>
      </c>
      <c r="C4255" s="2" t="s">
        <v>794</v>
      </c>
      <c r="D4255" s="2" t="str">
        <f t="array" ref="D4255">_xlfn.XLOOKUP(C4255,Customers!A:A,Customers!B:B)</f>
        <v>Customer 0633</v>
      </c>
      <c r="E4255" s="2" t="s">
        <v>83</v>
      </c>
      <c r="F4255" s="2" t="str">
        <f t="array" ref="F4255">_xlfn.XLOOKUP(E4255,Restaurants!A:A,Restaurants!B:B)</f>
        <v>Restaurant 032</v>
      </c>
      <c r="G4255" s="2" t="s">
        <v>79</v>
      </c>
      <c r="H4255" s="2" t="str">
        <f t="array" ref="H4255">_xlfn.XLOOKUP(G4255,Food_Menu!A:A,Food_Menu!B:B)</f>
        <v>Food Item 0165</v>
      </c>
      <c r="I4255" s="2">
        <f t="array" ref="I4255">_xlfn.XLOOKUP(G4255,Food_Menu!A:A,Food_Menu!D:D)</f>
        <v>508.61</v>
      </c>
      <c r="J4255" s="2" t="s">
        <v>895</v>
      </c>
      <c r="K4255" s="2" t="str">
        <f t="array" ref="K4255">_xlfn.XLOOKUP(J4255,Delivery_Partners!A:A,Delivery_Partners!B:B)</f>
        <v>Delivery Partner 018</v>
      </c>
      <c r="L4255" s="3">
        <v>1</v>
      </c>
      <c r="M4255" s="2" t="s">
        <v>23</v>
      </c>
      <c r="N4255" s="2" t="s">
        <v>24</v>
      </c>
      <c r="O4255" s="3">
        <v>25</v>
      </c>
      <c r="P4255" s="13">
        <f t="shared" si="894"/>
        <v>508.61</v>
      </c>
      <c r="Q4255" s="13" t="str">
        <f t="shared" si="895"/>
        <v>Fast</v>
      </c>
      <c r="S4255" s="21"/>
    </row>
    <row r="4256" customHeight="1" spans="1:19">
      <c r="A4256" s="2" t="s">
        <v>6190</v>
      </c>
      <c r="B4256" s="28">
        <v>45810</v>
      </c>
      <c r="C4256" s="2" t="s">
        <v>480</v>
      </c>
      <c r="D4256" s="2" t="str">
        <f t="array" ref="D4256">_xlfn.XLOOKUP(C4256,Customers!A:A,Customers!B:B)</f>
        <v>Customer 0491</v>
      </c>
      <c r="E4256" s="2" t="s">
        <v>871</v>
      </c>
      <c r="F4256" s="2" t="str">
        <f t="array" ref="F4256">_xlfn.XLOOKUP(E4256,Restaurants!A:A,Restaurants!B:B)</f>
        <v>Restaurant 015</v>
      </c>
      <c r="G4256" s="2" t="s">
        <v>250</v>
      </c>
      <c r="H4256" s="2" t="str">
        <f t="array" ref="H4256">_xlfn.XLOOKUP(G4256,Food_Menu!A:A,Food_Menu!B:B)</f>
        <v>Food Item 0109</v>
      </c>
      <c r="I4256" s="2">
        <f t="array" ref="I4256">_xlfn.XLOOKUP(G4256,Food_Menu!A:A,Food_Menu!D:D)</f>
        <v>538.59</v>
      </c>
      <c r="J4256" s="2" t="s">
        <v>164</v>
      </c>
      <c r="K4256" s="2" t="str">
        <f t="array" ref="K4256">_xlfn.XLOOKUP(J4256,Delivery_Partners!A:A,Delivery_Partners!B:B)</f>
        <v>Delivery Partner 161</v>
      </c>
      <c r="L4256" s="3">
        <v>2</v>
      </c>
      <c r="M4256" s="2" t="s">
        <v>23</v>
      </c>
      <c r="N4256" s="2" t="s">
        <v>55</v>
      </c>
      <c r="O4256" s="3">
        <v>34</v>
      </c>
      <c r="P4256" s="13">
        <f t="shared" si="894"/>
        <v>1077.18</v>
      </c>
      <c r="Q4256" s="13" t="str">
        <f t="shared" si="895"/>
        <v>Normal</v>
      </c>
      <c r="S4256" s="21"/>
    </row>
    <row r="4257" customHeight="1" spans="1:19">
      <c r="A4257" s="2" t="s">
        <v>6191</v>
      </c>
      <c r="B4257" s="29" t="s">
        <v>463</v>
      </c>
      <c r="C4257" s="2" t="s">
        <v>1141</v>
      </c>
      <c r="D4257" s="2" t="str">
        <f t="array" ref="D4257">_xlfn.XLOOKUP(C4257,Customers!A:A,Customers!B:B)</f>
        <v>Customer 0210</v>
      </c>
      <c r="E4257" s="2" t="s">
        <v>27</v>
      </c>
      <c r="F4257" s="2" t="str">
        <f t="array" ref="F4257">_xlfn.XLOOKUP(E4257,Restaurants!A:A,Restaurants!B:B)</f>
        <v>Restaurant 033</v>
      </c>
      <c r="G4257" s="2" t="s">
        <v>313</v>
      </c>
      <c r="H4257" s="2" t="str">
        <f t="array" ref="H4257">_xlfn.XLOOKUP(G4257,Food_Menu!A:A,Food_Menu!B:B)</f>
        <v>Food Item 0068</v>
      </c>
      <c r="I4257" s="2">
        <f t="array" ref="I4257">_xlfn.XLOOKUP(G4257,Food_Menu!A:A,Food_Menu!D:D)</f>
        <v>583.22</v>
      </c>
      <c r="J4257" s="2" t="s">
        <v>68</v>
      </c>
      <c r="K4257" s="2" t="str">
        <f t="array" ref="K4257">_xlfn.XLOOKUP(J4257,Delivery_Partners!A:A,Delivery_Partners!B:B)</f>
        <v>Delivery Partner 046</v>
      </c>
      <c r="L4257" s="3">
        <v>1</v>
      </c>
      <c r="M4257" s="2" t="s">
        <v>23</v>
      </c>
      <c r="N4257" s="2" t="s">
        <v>24</v>
      </c>
      <c r="O4257" s="3">
        <v>31</v>
      </c>
      <c r="P4257" s="13">
        <f t="shared" si="894"/>
        <v>583.22</v>
      </c>
      <c r="Q4257" s="13" t="str">
        <f t="shared" si="895"/>
        <v>Normal</v>
      </c>
      <c r="S4257" s="21"/>
    </row>
    <row r="4258" customHeight="1" spans="1:19">
      <c r="A4258" s="2" t="s">
        <v>6192</v>
      </c>
      <c r="B4258" s="29" t="s">
        <v>1709</v>
      </c>
      <c r="C4258" s="2" t="s">
        <v>5780</v>
      </c>
      <c r="D4258" s="2" t="str">
        <f t="array" ref="D4258">_xlfn.XLOOKUP(C4258,Customers!A:A,Customers!B:B)</f>
        <v>Customer 1097</v>
      </c>
      <c r="E4258" s="2" t="s">
        <v>1209</v>
      </c>
      <c r="F4258" s="2" t="str">
        <f t="array" ref="F4258">_xlfn.XLOOKUP(E4258,Restaurants!A:A,Restaurants!B:B)</f>
        <v>Restaurant 109</v>
      </c>
      <c r="G4258" s="2" t="s">
        <v>529</v>
      </c>
      <c r="H4258" s="2" t="str">
        <f t="array" ref="H4258">_xlfn.XLOOKUP(G4258,Food_Menu!A:A,Food_Menu!B:B)</f>
        <v>Food Item 0126</v>
      </c>
      <c r="I4258" s="2">
        <f t="array" ref="I4258">_xlfn.XLOOKUP(G4258,Food_Menu!A:A,Food_Menu!D:D)</f>
        <v>127.27</v>
      </c>
      <c r="J4258" s="2" t="s">
        <v>1090</v>
      </c>
      <c r="K4258" s="2" t="str">
        <f t="array" ref="K4258">_xlfn.XLOOKUP(J4258,Delivery_Partners!A:A,Delivery_Partners!B:B)</f>
        <v>Delivery Partner 056</v>
      </c>
      <c r="L4258" s="3">
        <v>2</v>
      </c>
      <c r="M4258" s="2" t="s">
        <v>23</v>
      </c>
      <c r="N4258" s="2" t="s">
        <v>55</v>
      </c>
      <c r="O4258" s="3">
        <v>45</v>
      </c>
      <c r="P4258" s="13">
        <f t="shared" si="894"/>
        <v>254.54</v>
      </c>
      <c r="Q4258" s="13" t="str">
        <f t="shared" si="895"/>
        <v>Normal</v>
      </c>
      <c r="S4258" s="21"/>
    </row>
    <row r="4259" customHeight="1" spans="1:19">
      <c r="A4259" s="2" t="s">
        <v>6193</v>
      </c>
      <c r="B4259" s="28">
        <v>45815</v>
      </c>
      <c r="C4259" s="2" t="s">
        <v>3820</v>
      </c>
      <c r="D4259" s="2" t="str">
        <f t="array" ref="D4259">_xlfn.XLOOKUP(C4259,Customers!A:A,Customers!B:B)</f>
        <v>Customer 0476</v>
      </c>
      <c r="E4259" s="2" t="s">
        <v>776</v>
      </c>
      <c r="F4259" s="2" t="str">
        <f t="array" ref="F4259">_xlfn.XLOOKUP(E4259,Restaurants!A:A,Restaurants!B:B)</f>
        <v>Restaurant 069</v>
      </c>
      <c r="G4259" s="2" t="s">
        <v>431</v>
      </c>
      <c r="H4259" s="2" t="str">
        <f t="array" ref="H4259">_xlfn.XLOOKUP(G4259,Food_Menu!A:A,Food_Menu!B:B)</f>
        <v>Food Item 0183</v>
      </c>
      <c r="I4259" s="2">
        <f t="array" ref="I4259">_xlfn.XLOOKUP(G4259,Food_Menu!A:A,Food_Menu!D:D)</f>
        <v>645.58</v>
      </c>
      <c r="J4259" s="2" t="s">
        <v>684</v>
      </c>
      <c r="K4259" s="2" t="str">
        <f t="array" ref="K4259">_xlfn.XLOOKUP(J4259,Delivery_Partners!A:A,Delivery_Partners!B:B)</f>
        <v>Delivery Partner 003</v>
      </c>
      <c r="L4259" s="3">
        <v>1</v>
      </c>
      <c r="M4259" s="2" t="s">
        <v>23</v>
      </c>
      <c r="N4259" s="2" t="s">
        <v>55</v>
      </c>
      <c r="O4259" s="3">
        <v>31</v>
      </c>
      <c r="P4259" s="13">
        <f t="shared" si="894"/>
        <v>645.58</v>
      </c>
      <c r="Q4259" s="13" t="str">
        <f t="shared" si="895"/>
        <v>Normal</v>
      </c>
      <c r="S4259" s="21"/>
    </row>
    <row r="4260" customHeight="1" spans="1:19">
      <c r="A4260" s="2" t="s">
        <v>6194</v>
      </c>
      <c r="B4260" s="28">
        <v>45718</v>
      </c>
      <c r="C4260" s="2" t="s">
        <v>5908</v>
      </c>
      <c r="D4260" s="2" t="str">
        <f t="array" ref="D4260">_xlfn.XLOOKUP(C4260,Customers!A:A,Customers!B:B)</f>
        <v>Customer 0918</v>
      </c>
      <c r="E4260" s="2" t="s">
        <v>518</v>
      </c>
      <c r="F4260" s="2" t="str">
        <f t="array" ref="F4260">_xlfn.XLOOKUP(E4260,Restaurants!A:A,Restaurants!B:B)</f>
        <v>Restaurant 039</v>
      </c>
      <c r="G4260" s="2" t="s">
        <v>1210</v>
      </c>
      <c r="H4260" s="2" t="str">
        <f t="array" ref="H4260">_xlfn.XLOOKUP(G4260,Food_Menu!A:A,Food_Menu!B:B)</f>
        <v>Food Item 0166</v>
      </c>
      <c r="I4260" s="2">
        <f t="array" ref="I4260">_xlfn.XLOOKUP(G4260,Food_Menu!A:A,Food_Menu!D:D)</f>
        <v>321.44</v>
      </c>
      <c r="J4260" s="2" t="s">
        <v>1193</v>
      </c>
      <c r="K4260" s="2" t="str">
        <f t="array" ref="K4260">_xlfn.XLOOKUP(J4260,Delivery_Partners!A:A,Delivery_Partners!B:B)</f>
        <v>Delivery Partner 074</v>
      </c>
      <c r="L4260" s="3">
        <v>2</v>
      </c>
      <c r="M4260" s="2" t="s">
        <v>23</v>
      </c>
      <c r="N4260" s="2" t="s">
        <v>74</v>
      </c>
      <c r="O4260" s="3">
        <v>15</v>
      </c>
      <c r="P4260" s="13">
        <f t="shared" si="894"/>
        <v>642.88</v>
      </c>
      <c r="Q4260" s="13" t="str">
        <f t="shared" si="895"/>
        <v>Fast</v>
      </c>
      <c r="S4260" s="21"/>
    </row>
    <row r="4261" customHeight="1" spans="1:19">
      <c r="A4261" s="2" t="s">
        <v>6195</v>
      </c>
      <c r="B4261" s="29" t="s">
        <v>733</v>
      </c>
      <c r="C4261" s="2" t="s">
        <v>3442</v>
      </c>
      <c r="D4261" s="2" t="str">
        <f t="array" ref="D4261">_xlfn.XLOOKUP(C4261,Customers!A:A,Customers!B:B)</f>
        <v>Customer 0752</v>
      </c>
      <c r="E4261" s="2" t="s">
        <v>537</v>
      </c>
      <c r="F4261" s="2" t="str">
        <f t="array" ref="F4261">_xlfn.XLOOKUP(E4261,Restaurants!A:A,Restaurants!B:B)</f>
        <v>Restaurant 044</v>
      </c>
      <c r="G4261" s="2" t="s">
        <v>318</v>
      </c>
      <c r="H4261" s="2" t="str">
        <f t="array" ref="H4261">_xlfn.XLOOKUP(G4261,Food_Menu!A:A,Food_Menu!B:B)</f>
        <v>Food Item 0115</v>
      </c>
      <c r="I4261" s="2">
        <f t="array" ref="I4261">_xlfn.XLOOKUP(G4261,Food_Menu!A:A,Food_Menu!D:D)</f>
        <v>109.53</v>
      </c>
      <c r="J4261" s="2" t="s">
        <v>1372</v>
      </c>
      <c r="K4261" s="2" t="str">
        <f t="array" ref="K4261">_xlfn.XLOOKUP(J4261,Delivery_Partners!A:A,Delivery_Partners!B:B)</f>
        <v>Delivery Partner 179</v>
      </c>
      <c r="L4261" s="3">
        <v>3</v>
      </c>
      <c r="M4261" s="2" t="s">
        <v>23</v>
      </c>
      <c r="N4261" s="2" t="s">
        <v>55</v>
      </c>
      <c r="O4261" s="3">
        <v>30</v>
      </c>
      <c r="P4261" s="13">
        <f t="shared" si="894"/>
        <v>328.59</v>
      </c>
      <c r="Q4261" s="13" t="str">
        <f t="shared" si="895"/>
        <v>Fast</v>
      </c>
      <c r="S4261" s="21"/>
    </row>
    <row r="4262" customHeight="1" spans="1:19">
      <c r="A4262" s="2" t="s">
        <v>6196</v>
      </c>
      <c r="B4262" s="28">
        <v>45728</v>
      </c>
      <c r="C4262" s="2" t="s">
        <v>3120</v>
      </c>
      <c r="D4262" s="2" t="str">
        <f t="array" ref="D4262">_xlfn.XLOOKUP(C4262,Customers!A:A,Customers!B:B)</f>
        <v>Customer 1118</v>
      </c>
      <c r="E4262" s="2" t="s">
        <v>137</v>
      </c>
      <c r="F4262" s="2" t="str">
        <f t="array" ref="F4262">_xlfn.XLOOKUP(E4262,Restaurants!A:A,Restaurants!B:B)</f>
        <v>Restaurant 104</v>
      </c>
      <c r="G4262" s="2" t="s">
        <v>962</v>
      </c>
      <c r="H4262" s="2" t="str">
        <f t="array" ref="H4262">_xlfn.XLOOKUP(G4262,Food_Menu!A:A,Food_Menu!B:B)</f>
        <v>Food Item 0017</v>
      </c>
      <c r="I4262" s="2">
        <f t="array" ref="I4262">_xlfn.XLOOKUP(G4262,Food_Menu!A:A,Food_Menu!D:D)</f>
        <v>353.65</v>
      </c>
      <c r="J4262" s="2" t="s">
        <v>1104</v>
      </c>
      <c r="K4262" s="2" t="str">
        <f t="array" ref="K4262">_xlfn.XLOOKUP(J4262,Delivery_Partners!A:A,Delivery_Partners!B:B)</f>
        <v>Delivery Partner 178</v>
      </c>
      <c r="L4262" s="3">
        <v>1</v>
      </c>
      <c r="M4262" s="2" t="s">
        <v>23</v>
      </c>
      <c r="N4262" s="2" t="s">
        <v>24</v>
      </c>
      <c r="O4262" s="3">
        <v>24</v>
      </c>
      <c r="P4262" s="13">
        <f t="shared" si="894"/>
        <v>353.65</v>
      </c>
      <c r="Q4262" s="13" t="str">
        <f t="shared" si="895"/>
        <v>Fast</v>
      </c>
      <c r="S4262" s="21"/>
    </row>
    <row r="4263" customHeight="1" spans="1:19">
      <c r="A4263" s="2" t="s">
        <v>6197</v>
      </c>
      <c r="B4263" s="29" t="s">
        <v>483</v>
      </c>
      <c r="C4263" s="2" t="s">
        <v>2899</v>
      </c>
      <c r="D4263" s="2" t="str">
        <f t="array" ref="D4263">_xlfn.XLOOKUP(C4263,Customers!A:A,Customers!B:B)</f>
        <v>Customer 1168</v>
      </c>
      <c r="E4263" s="2" t="s">
        <v>1173</v>
      </c>
      <c r="F4263" s="2" t="str">
        <f t="array" ref="F4263">_xlfn.XLOOKUP(E4263,Restaurants!A:A,Restaurants!B:B)</f>
        <v>Restaurant 080</v>
      </c>
      <c r="G4263" s="2" t="s">
        <v>1951</v>
      </c>
      <c r="H4263" s="2" t="str">
        <f t="array" ref="H4263">_xlfn.XLOOKUP(G4263,Food_Menu!A:A,Food_Menu!B:B)</f>
        <v>Food Item 0060</v>
      </c>
      <c r="I4263" s="2">
        <f t="array" ref="I4263">_xlfn.XLOOKUP(G4263,Food_Menu!A:A,Food_Menu!D:D)</f>
        <v>246.78</v>
      </c>
      <c r="J4263" s="2" t="s">
        <v>735</v>
      </c>
      <c r="K4263" s="2" t="str">
        <f t="array" ref="K4263">_xlfn.XLOOKUP(J4263,Delivery_Partners!A:A,Delivery_Partners!B:B)</f>
        <v>Delivery Partner 116</v>
      </c>
      <c r="L4263" s="3">
        <v>2</v>
      </c>
      <c r="M4263" s="2" t="s">
        <v>23</v>
      </c>
      <c r="N4263" s="2" t="s">
        <v>24</v>
      </c>
      <c r="O4263" s="3">
        <v>19</v>
      </c>
      <c r="P4263" s="13">
        <f t="shared" si="894"/>
        <v>493.56</v>
      </c>
      <c r="Q4263" s="13" t="str">
        <f t="shared" si="895"/>
        <v>Fast</v>
      </c>
      <c r="S4263" s="21"/>
    </row>
    <row r="4264" customHeight="1" spans="1:19">
      <c r="A4264" s="2" t="s">
        <v>6198</v>
      </c>
      <c r="B4264" s="29" t="s">
        <v>1515</v>
      </c>
      <c r="C4264" s="2" t="s">
        <v>234</v>
      </c>
      <c r="D4264" s="2" t="str">
        <f t="array" ref="D4264">_xlfn.XLOOKUP(C4264,Customers!A:A,Customers!B:B)</f>
        <v>Customer 0849</v>
      </c>
      <c r="E4264" s="2" t="s">
        <v>814</v>
      </c>
      <c r="F4264" s="2" t="str">
        <f t="array" ref="F4264">_xlfn.XLOOKUP(E4264,Restaurants!A:A,Restaurants!B:B)</f>
        <v>Restaurant 093</v>
      </c>
      <c r="G4264" s="2" t="s">
        <v>1378</v>
      </c>
      <c r="H4264" s="2" t="str">
        <f t="array" ref="H4264">_xlfn.XLOOKUP(G4264,Food_Menu!A:A,Food_Menu!B:B)</f>
        <v>Food Item 0127</v>
      </c>
      <c r="I4264" s="2">
        <f t="array" ref="I4264">_xlfn.XLOOKUP(G4264,Food_Menu!A:A,Food_Menu!D:D)</f>
        <v>170.36</v>
      </c>
      <c r="J4264" s="2" t="s">
        <v>414</v>
      </c>
      <c r="K4264" s="2" t="str">
        <f t="array" ref="K4264">_xlfn.XLOOKUP(J4264,Delivery_Partners!A:A,Delivery_Partners!B:B)</f>
        <v>Delivery Partner 122</v>
      </c>
      <c r="L4264" s="3">
        <v>2</v>
      </c>
      <c r="M4264" s="2" t="s">
        <v>23</v>
      </c>
      <c r="N4264" s="2" t="s">
        <v>24</v>
      </c>
      <c r="O4264" s="3">
        <v>49</v>
      </c>
      <c r="P4264" s="13">
        <f t="shared" si="894"/>
        <v>340.72</v>
      </c>
      <c r="Q4264" s="13" t="str">
        <f t="shared" si="895"/>
        <v>Normal</v>
      </c>
      <c r="S4264" s="21"/>
    </row>
    <row r="4265" customHeight="1" spans="1:19">
      <c r="A4265" s="2" t="s">
        <v>6199</v>
      </c>
      <c r="B4265" s="29" t="s">
        <v>1961</v>
      </c>
      <c r="C4265" s="2" t="s">
        <v>1676</v>
      </c>
      <c r="D4265" s="2" t="str">
        <f t="array" ref="D4265">_xlfn.XLOOKUP(C4265,Customers!A:A,Customers!B:B)</f>
        <v>Customer 0795</v>
      </c>
      <c r="E4265" s="2" t="s">
        <v>712</v>
      </c>
      <c r="F4265" s="2" t="str">
        <f t="array" ref="F4265">_xlfn.XLOOKUP(E4265,Restaurants!A:A,Restaurants!B:B)</f>
        <v>Restaurant 074</v>
      </c>
      <c r="G4265" s="2" t="s">
        <v>1701</v>
      </c>
      <c r="H4265" s="2" t="str">
        <f t="array" ref="H4265">_xlfn.XLOOKUP(G4265,Food_Menu!A:A,Food_Menu!B:B)</f>
        <v>Food Item 0085</v>
      </c>
      <c r="I4265" s="2">
        <f t="array" ref="I4265">_xlfn.XLOOKUP(G4265,Food_Menu!A:A,Food_Menu!D:D)</f>
        <v>423.46</v>
      </c>
      <c r="J4265" s="2" t="s">
        <v>735</v>
      </c>
      <c r="K4265" s="2" t="str">
        <f t="array" ref="K4265">_xlfn.XLOOKUP(J4265,Delivery_Partners!A:A,Delivery_Partners!B:B)</f>
        <v>Delivery Partner 116</v>
      </c>
      <c r="L4265" s="3">
        <v>2</v>
      </c>
      <c r="M4265" s="2" t="s">
        <v>23</v>
      </c>
      <c r="N4265" s="2" t="s">
        <v>24</v>
      </c>
      <c r="O4265" s="3">
        <v>45</v>
      </c>
      <c r="P4265" s="13">
        <f t="shared" si="894"/>
        <v>846.92</v>
      </c>
      <c r="Q4265" s="13" t="str">
        <f t="shared" si="895"/>
        <v>Normal</v>
      </c>
      <c r="S4265" s="21"/>
    </row>
    <row r="4266" customHeight="1" spans="1:19">
      <c r="A4266" s="2" t="s">
        <v>6200</v>
      </c>
      <c r="B4266" s="28">
        <v>45693</v>
      </c>
      <c r="C4266" s="2" t="s">
        <v>2198</v>
      </c>
      <c r="D4266" s="2" t="str">
        <f t="array" ref="D4266">_xlfn.XLOOKUP(C4266,Customers!A:A,Customers!B:B)</f>
        <v>Customer 0165</v>
      </c>
      <c r="E4266" s="2" t="s">
        <v>224</v>
      </c>
      <c r="F4266" s="2" t="str">
        <f t="array" ref="F4266">_xlfn.XLOOKUP(E4266,Restaurants!A:A,Restaurants!B:B)</f>
        <v>Restaurant 120</v>
      </c>
      <c r="G4266" s="2" t="s">
        <v>1575</v>
      </c>
      <c r="H4266" s="2" t="str">
        <f t="array" ref="H4266">_xlfn.XLOOKUP(G4266,Food_Menu!A:A,Food_Menu!B:B)</f>
        <v>Food Item 0101</v>
      </c>
      <c r="I4266" s="2">
        <f t="array" ref="I4266">_xlfn.XLOOKUP(G4266,Food_Menu!A:A,Food_Menu!D:D)</f>
        <v>140.64</v>
      </c>
      <c r="J4266" s="2" t="s">
        <v>756</v>
      </c>
      <c r="K4266" s="2" t="str">
        <f t="array" ref="K4266">_xlfn.XLOOKUP(J4266,Delivery_Partners!A:A,Delivery_Partners!B:B)</f>
        <v>Delivery Partner 126</v>
      </c>
      <c r="L4266" s="3">
        <v>1</v>
      </c>
      <c r="M4266" s="2" t="s">
        <v>23</v>
      </c>
      <c r="N4266" s="2" t="s">
        <v>42</v>
      </c>
      <c r="O4266" s="3">
        <v>23</v>
      </c>
      <c r="P4266" s="13">
        <f t="shared" si="894"/>
        <v>140.64</v>
      </c>
      <c r="Q4266" s="13" t="str">
        <f t="shared" si="895"/>
        <v>Fast</v>
      </c>
      <c r="S4266" s="21"/>
    </row>
    <row r="4267" customHeight="1" spans="1:19">
      <c r="A4267" s="2" t="s">
        <v>6201</v>
      </c>
      <c r="B4267" s="29" t="s">
        <v>403</v>
      </c>
      <c r="C4267" s="2" t="s">
        <v>2424</v>
      </c>
      <c r="D4267" s="2" t="str">
        <f t="array" ref="D4267">_xlfn.XLOOKUP(C4267,Customers!A:A,Customers!B:B)</f>
        <v>Customer 0020</v>
      </c>
      <c r="E4267" s="2" t="s">
        <v>20</v>
      </c>
      <c r="F4267" s="2" t="str">
        <f t="array" ref="F4267">_xlfn.XLOOKUP(E4267,Restaurants!A:A,Restaurants!B:B)</f>
        <v>Restaurant 079</v>
      </c>
      <c r="G4267" s="2" t="s">
        <v>106</v>
      </c>
      <c r="H4267" s="2" t="str">
        <f t="array" ref="H4267">_xlfn.XLOOKUP(G4267,Food_Menu!A:A,Food_Menu!B:B)</f>
        <v>Food Item 0067</v>
      </c>
      <c r="I4267" s="2">
        <f t="array" ref="I4267">_xlfn.XLOOKUP(G4267,Food_Menu!A:A,Food_Menu!D:D)</f>
        <v>575.59</v>
      </c>
      <c r="J4267" s="2" t="s">
        <v>1596</v>
      </c>
      <c r="K4267" s="2" t="str">
        <f t="array" ref="K4267">_xlfn.XLOOKUP(J4267,Delivery_Partners!A:A,Delivery_Partners!B:B)</f>
        <v>Delivery Partner 094</v>
      </c>
      <c r="L4267" s="3">
        <v>2</v>
      </c>
      <c r="M4267" s="2" t="s">
        <v>23</v>
      </c>
      <c r="N4267" s="2" t="s">
        <v>55</v>
      </c>
      <c r="O4267" s="3">
        <v>20</v>
      </c>
      <c r="P4267" s="13">
        <f t="shared" si="894"/>
        <v>1151.18</v>
      </c>
      <c r="Q4267" s="13" t="str">
        <f t="shared" si="895"/>
        <v>Fast</v>
      </c>
      <c r="S4267" s="21"/>
    </row>
    <row r="4268" customHeight="1" spans="1:19">
      <c r="A4268" s="2" t="s">
        <v>6202</v>
      </c>
      <c r="B4268" s="29" t="s">
        <v>1410</v>
      </c>
      <c r="C4268" s="2" t="s">
        <v>4790</v>
      </c>
      <c r="D4268" s="2" t="str">
        <f t="array" ref="D4268">_xlfn.XLOOKUP(C4268,Customers!A:A,Customers!B:B)</f>
        <v>Customer 0656</v>
      </c>
      <c r="E4268" s="2" t="s">
        <v>1022</v>
      </c>
      <c r="F4268" s="2" t="str">
        <f t="array" ref="F4268">_xlfn.XLOOKUP(E4268,Restaurants!A:A,Restaurants!B:B)</f>
        <v>Restaurant 049</v>
      </c>
      <c r="G4268" s="2" t="s">
        <v>962</v>
      </c>
      <c r="H4268" s="2" t="str">
        <f t="array" ref="H4268">_xlfn.XLOOKUP(G4268,Food_Menu!A:A,Food_Menu!B:B)</f>
        <v>Food Item 0017</v>
      </c>
      <c r="I4268" s="2">
        <f t="array" ref="I4268">_xlfn.XLOOKUP(G4268,Food_Menu!A:A,Food_Menu!D:D)</f>
        <v>353.65</v>
      </c>
      <c r="J4268" s="2" t="s">
        <v>621</v>
      </c>
      <c r="K4268" s="2" t="str">
        <f t="array" ref="K4268">_xlfn.XLOOKUP(J4268,Delivery_Partners!A:A,Delivery_Partners!B:B)</f>
        <v>Delivery Partner 038</v>
      </c>
      <c r="L4268" s="3">
        <v>1</v>
      </c>
      <c r="M4268" s="2" t="s">
        <v>23</v>
      </c>
      <c r="N4268" s="2" t="s">
        <v>55</v>
      </c>
      <c r="O4268" s="3">
        <v>34</v>
      </c>
      <c r="P4268" s="13">
        <f t="shared" si="894"/>
        <v>353.65</v>
      </c>
      <c r="Q4268" s="13" t="str">
        <f t="shared" si="895"/>
        <v>Normal</v>
      </c>
      <c r="S4268" s="21"/>
    </row>
    <row r="4269" hidden="1" customHeight="1" spans="1:19">
      <c r="A4269" s="2" t="s">
        <v>6203</v>
      </c>
      <c r="B4269" s="28">
        <v>45873</v>
      </c>
      <c r="C4269" s="2" t="s">
        <v>2917</v>
      </c>
      <c r="D4269" s="2" t="str">
        <f t="array" ref="D4269">_xlfn.XLOOKUP(C4269,Customers!A:A,Customers!B:B)</f>
        <v>Customer 0847</v>
      </c>
      <c r="E4269" s="2" t="s">
        <v>488</v>
      </c>
      <c r="F4269" s="2" t="str">
        <f t="array" ref="F4269">_xlfn.XLOOKUP(E4269,Restaurants!A:A,Restaurants!B:B)</f>
        <v>Restaurant 031</v>
      </c>
      <c r="G4269" s="2" t="s">
        <v>1185</v>
      </c>
      <c r="H4269" s="2" t="str">
        <f t="array" ref="H4269">_xlfn.XLOOKUP(G4269,Food_Menu!A:A,Food_Menu!B:B)</f>
        <v>Food Item 0103</v>
      </c>
      <c r="I4269" s="2"/>
      <c r="J4269" s="2" t="s">
        <v>953</v>
      </c>
      <c r="K4269" s="2" t="str">
        <f t="array" ref="K4269">_xlfn.XLOOKUP(J4269,Delivery_Partners!A:A,Delivery_Partners!B:B)</f>
        <v>Delivery Partner 157</v>
      </c>
      <c r="L4269" s="3">
        <v>1</v>
      </c>
      <c r="M4269" s="2" t="s">
        <v>101</v>
      </c>
      <c r="N4269" s="2" t="s">
        <v>55</v>
      </c>
      <c r="O4269" s="2"/>
    </row>
    <row r="4270" customHeight="1" spans="1:19">
      <c r="A4270" s="2" t="s">
        <v>6204</v>
      </c>
      <c r="B4270" s="29" t="s">
        <v>3087</v>
      </c>
      <c r="C4270" s="2" t="s">
        <v>1445</v>
      </c>
      <c r="D4270" s="2" t="str">
        <f t="array" ref="D4270">_xlfn.XLOOKUP(C4270,Customers!A:A,Customers!B:B)</f>
        <v>Customer 0896</v>
      </c>
      <c r="E4270" s="2" t="s">
        <v>747</v>
      </c>
      <c r="F4270" s="2" t="str">
        <f t="array" ref="F4270">_xlfn.XLOOKUP(E4270,Restaurants!A:A,Restaurants!B:B)</f>
        <v>Restaurant 006</v>
      </c>
      <c r="G4270" s="2" t="s">
        <v>1560</v>
      </c>
      <c r="H4270" s="2" t="str">
        <f t="array" ref="H4270">_xlfn.XLOOKUP(G4270,Food_Menu!A:A,Food_Menu!B:B)</f>
        <v>Food Item 0098</v>
      </c>
      <c r="I4270" s="2">
        <f t="array" ref="I4270">_xlfn.XLOOKUP(G4270,Food_Menu!A:A,Food_Menu!D:D)</f>
        <v>463.29</v>
      </c>
      <c r="J4270" s="2" t="s">
        <v>862</v>
      </c>
      <c r="K4270" s="2" t="str">
        <f t="array" ref="K4270">_xlfn.XLOOKUP(J4270,Delivery_Partners!A:A,Delivery_Partners!B:B)</f>
        <v>Delivery Partner 159</v>
      </c>
      <c r="L4270" s="3">
        <v>1</v>
      </c>
      <c r="M4270" s="2" t="s">
        <v>23</v>
      </c>
      <c r="N4270" s="2" t="s">
        <v>55</v>
      </c>
      <c r="O4270" s="3">
        <v>32</v>
      </c>
      <c r="P4270" s="13">
        <f>I4270*L4270</f>
        <v>463.29</v>
      </c>
      <c r="Q4270" s="13" t="str">
        <f>IF(O4270="","Not Delivered",IF(O4270&lt;=30,"Fast",IF(O4270&lt;=60,"Normal","Slow")))</f>
        <v>Normal</v>
      </c>
      <c r="S4270" s="21"/>
    </row>
    <row r="4271" hidden="1" customHeight="1" spans="1:19">
      <c r="A4271" s="2" t="s">
        <v>6205</v>
      </c>
      <c r="B4271" s="29" t="s">
        <v>971</v>
      </c>
      <c r="C4271" s="2" t="s">
        <v>1693</v>
      </c>
      <c r="D4271" s="2" t="str">
        <f t="array" ref="D4271">_xlfn.XLOOKUP(C4271,Customers!A:A,Customers!B:B)</f>
        <v>Customer 0302</v>
      </c>
      <c r="E4271" s="2" t="s">
        <v>814</v>
      </c>
      <c r="F4271" s="2" t="str">
        <f t="array" ref="F4271">_xlfn.XLOOKUP(E4271,Restaurants!A:A,Restaurants!B:B)</f>
        <v>Restaurant 093</v>
      </c>
      <c r="G4271" s="2" t="s">
        <v>67</v>
      </c>
      <c r="H4271" s="2" t="str">
        <f t="array" ref="H4271">_xlfn.XLOOKUP(G4271,Food_Menu!A:A,Food_Menu!B:B)</f>
        <v>Food Item 0172</v>
      </c>
      <c r="I4271" s="2"/>
      <c r="J4271" s="2" t="s">
        <v>588</v>
      </c>
      <c r="K4271" s="2" t="str">
        <f t="array" ref="K4271">_xlfn.XLOOKUP(J4271,Delivery_Partners!A:A,Delivery_Partners!B:B)</f>
        <v>Delivery Partner 026</v>
      </c>
      <c r="L4271" s="3">
        <v>1</v>
      </c>
      <c r="M4271" s="2" t="s">
        <v>101</v>
      </c>
      <c r="N4271" s="2" t="s">
        <v>42</v>
      </c>
      <c r="O4271" s="2"/>
    </row>
    <row r="4272" customHeight="1" spans="1:19">
      <c r="A4272" s="2" t="s">
        <v>6206</v>
      </c>
      <c r="B4272" s="29" t="s">
        <v>429</v>
      </c>
      <c r="C4272" s="2" t="s">
        <v>1067</v>
      </c>
      <c r="D4272" s="2" t="str">
        <f t="array" ref="D4272">_xlfn.XLOOKUP(C4272,Customers!A:A,Customers!B:B)</f>
        <v>Customer 0604</v>
      </c>
      <c r="E4272" s="2" t="s">
        <v>1292</v>
      </c>
      <c r="F4272" s="2" t="str">
        <f t="array" ref="F4272">_xlfn.XLOOKUP(E4272,Restaurants!A:A,Restaurants!B:B)</f>
        <v>Restaurant 112</v>
      </c>
      <c r="G4272" s="2" t="s">
        <v>99</v>
      </c>
      <c r="H4272" s="2" t="str">
        <f t="array" ref="H4272">_xlfn.XLOOKUP(G4272,Food_Menu!A:A,Food_Menu!B:B)</f>
        <v>Food Item 0025</v>
      </c>
      <c r="I4272" s="2">
        <f t="array" ref="I4272">_xlfn.XLOOKUP(G4272,Food_Menu!A:A,Food_Menu!D:D)</f>
        <v>246.71</v>
      </c>
      <c r="J4272" s="2" t="s">
        <v>895</v>
      </c>
      <c r="K4272" s="2" t="str">
        <f t="array" ref="K4272">_xlfn.XLOOKUP(J4272,Delivery_Partners!A:A,Delivery_Partners!B:B)</f>
        <v>Delivery Partner 018</v>
      </c>
      <c r="L4272" s="3">
        <v>1</v>
      </c>
      <c r="M4272" s="2" t="s">
        <v>23</v>
      </c>
      <c r="N4272" s="2" t="s">
        <v>24</v>
      </c>
      <c r="O4272" s="3">
        <v>39</v>
      </c>
      <c r="P4272" s="13">
        <f t="shared" ref="P4272:P4279" si="896">I4272*L4272</f>
        <v>246.71</v>
      </c>
      <c r="Q4272" s="13" t="str">
        <f t="shared" ref="Q4272:Q4279" si="897">IF(O4272="","Not Delivered",IF(O4272&lt;=30,"Fast",IF(O4272&lt;=60,"Normal","Slow")))</f>
        <v>Normal</v>
      </c>
      <c r="S4272" s="21"/>
    </row>
    <row r="4273" customHeight="1" spans="1:19">
      <c r="A4273" s="2" t="s">
        <v>6207</v>
      </c>
      <c r="B4273" s="28">
        <v>45911</v>
      </c>
      <c r="C4273" s="2" t="s">
        <v>2302</v>
      </c>
      <c r="D4273" s="2" t="str">
        <f t="array" ref="D4273">_xlfn.XLOOKUP(C4273,Customers!A:A,Customers!B:B)</f>
        <v>Customer 1035</v>
      </c>
      <c r="E4273" s="2" t="s">
        <v>1173</v>
      </c>
      <c r="F4273" s="2" t="str">
        <f t="array" ref="F4273">_xlfn.XLOOKUP(E4273,Restaurants!A:A,Restaurants!B:B)</f>
        <v>Restaurant 080</v>
      </c>
      <c r="G4273" s="2" t="s">
        <v>587</v>
      </c>
      <c r="H4273" s="2" t="str">
        <f t="array" ref="H4273">_xlfn.XLOOKUP(G4273,Food_Menu!A:A,Food_Menu!B:B)</f>
        <v>Food Item 0107</v>
      </c>
      <c r="I4273" s="2">
        <f t="array" ref="I4273">_xlfn.XLOOKUP(G4273,Food_Menu!A:A,Food_Menu!D:D)</f>
        <v>548.61</v>
      </c>
      <c r="J4273" s="2" t="s">
        <v>154</v>
      </c>
      <c r="K4273" s="2" t="str">
        <f t="array" ref="K4273">_xlfn.XLOOKUP(J4273,Delivery_Partners!A:A,Delivery_Partners!B:B)</f>
        <v>Delivery Partner 143</v>
      </c>
      <c r="L4273" s="3">
        <v>2</v>
      </c>
      <c r="M4273" s="2" t="s">
        <v>23</v>
      </c>
      <c r="N4273" s="2" t="s">
        <v>24</v>
      </c>
      <c r="O4273" s="3">
        <v>39</v>
      </c>
      <c r="P4273" s="13">
        <f t="shared" si="896"/>
        <v>1097.22</v>
      </c>
      <c r="Q4273" s="13" t="str">
        <f t="shared" si="897"/>
        <v>Normal</v>
      </c>
      <c r="S4273" s="21"/>
    </row>
    <row r="4274" customHeight="1" spans="1:19">
      <c r="A4274" s="2" t="s">
        <v>6208</v>
      </c>
      <c r="B4274" s="28">
        <v>45966</v>
      </c>
      <c r="C4274" s="2" t="s">
        <v>115</v>
      </c>
      <c r="D4274" s="2" t="str">
        <f t="array" ref="D4274">_xlfn.XLOOKUP(C4274,Customers!A:A,Customers!B:B)</f>
        <v>Customer 0115</v>
      </c>
      <c r="E4274" s="2" t="s">
        <v>89</v>
      </c>
      <c r="F4274" s="2" t="str">
        <f t="array" ref="F4274">_xlfn.XLOOKUP(E4274,Restaurants!A:A,Restaurants!B:B)</f>
        <v>Restaurant 059</v>
      </c>
      <c r="G4274" s="2" t="s">
        <v>627</v>
      </c>
      <c r="H4274" s="2" t="str">
        <f t="array" ref="H4274">_xlfn.XLOOKUP(G4274,Food_Menu!A:A,Food_Menu!B:B)</f>
        <v>Food Item 0188</v>
      </c>
      <c r="I4274" s="2">
        <f t="array" ref="I4274">_xlfn.XLOOKUP(G4274,Food_Menu!A:A,Food_Menu!D:D)</f>
        <v>537.03</v>
      </c>
      <c r="J4274" s="2" t="s">
        <v>3362</v>
      </c>
      <c r="K4274" s="2" t="str">
        <f t="array" ref="K4274">_xlfn.XLOOKUP(J4274,Delivery_Partners!A:A,Delivery_Partners!B:B)</f>
        <v>Delivery Partner 009</v>
      </c>
      <c r="L4274" s="3">
        <v>2</v>
      </c>
      <c r="M4274" s="2" t="s">
        <v>23</v>
      </c>
      <c r="N4274" s="2" t="s">
        <v>24</v>
      </c>
      <c r="O4274" s="3">
        <v>26</v>
      </c>
      <c r="P4274" s="13">
        <f t="shared" si="896"/>
        <v>1074.06</v>
      </c>
      <c r="Q4274" s="13" t="str">
        <f t="shared" si="897"/>
        <v>Fast</v>
      </c>
      <c r="S4274" s="21"/>
    </row>
    <row r="4275" customHeight="1" spans="1:19">
      <c r="A4275" s="2" t="s">
        <v>6209</v>
      </c>
      <c r="B4275" s="28">
        <v>45692</v>
      </c>
      <c r="C4275" s="2" t="s">
        <v>1722</v>
      </c>
      <c r="D4275" s="2" t="str">
        <f t="array" ref="D4275">_xlfn.XLOOKUP(C4275,Customers!A:A,Customers!B:B)</f>
        <v>Customer 0461</v>
      </c>
      <c r="E4275" s="2" t="s">
        <v>1031</v>
      </c>
      <c r="F4275" s="2" t="str">
        <f t="array" ref="F4275">_xlfn.XLOOKUP(E4275,Restaurants!A:A,Restaurants!B:B)</f>
        <v>Restaurant 016</v>
      </c>
      <c r="G4275" s="2" t="s">
        <v>2324</v>
      </c>
      <c r="H4275" s="2" t="str">
        <f t="array" ref="H4275">_xlfn.XLOOKUP(G4275,Food_Menu!A:A,Food_Menu!B:B)</f>
        <v>Food Item 0059</v>
      </c>
      <c r="I4275" s="2">
        <f t="array" ref="I4275">_xlfn.XLOOKUP(G4275,Food_Menu!A:A,Food_Menu!D:D)</f>
        <v>524.23</v>
      </c>
      <c r="J4275" s="2" t="s">
        <v>1829</v>
      </c>
      <c r="K4275" s="2" t="str">
        <f t="array" ref="K4275">_xlfn.XLOOKUP(J4275,Delivery_Partners!A:A,Delivery_Partners!B:B)</f>
        <v>Delivery Partner 146</v>
      </c>
      <c r="L4275" s="3">
        <v>1</v>
      </c>
      <c r="M4275" s="2" t="s">
        <v>23</v>
      </c>
      <c r="N4275" s="2" t="s">
        <v>42</v>
      </c>
      <c r="O4275" s="3">
        <v>36</v>
      </c>
      <c r="P4275" s="13">
        <f t="shared" si="896"/>
        <v>524.23</v>
      </c>
      <c r="Q4275" s="13" t="str">
        <f t="shared" si="897"/>
        <v>Normal</v>
      </c>
      <c r="S4275" s="21"/>
    </row>
    <row r="4276" customHeight="1" spans="1:19">
      <c r="A4276" s="2" t="s">
        <v>6210</v>
      </c>
      <c r="B4276" s="28">
        <v>45941</v>
      </c>
      <c r="C4276" s="2" t="s">
        <v>6211</v>
      </c>
      <c r="D4276" s="2" t="str">
        <f t="array" ref="D4276">_xlfn.XLOOKUP(C4276,Customers!A:A,Customers!B:B)</f>
        <v>Customer 1134</v>
      </c>
      <c r="E4276" s="2" t="s">
        <v>446</v>
      </c>
      <c r="F4276" s="2" t="str">
        <f t="array" ref="F4276">_xlfn.XLOOKUP(E4276,Restaurants!A:A,Restaurants!B:B)</f>
        <v>Restaurant 078</v>
      </c>
      <c r="G4276" s="2" t="s">
        <v>373</v>
      </c>
      <c r="H4276" s="2" t="str">
        <f t="array" ref="H4276">_xlfn.XLOOKUP(G4276,Food_Menu!A:A,Food_Menu!B:B)</f>
        <v>Food Item 0070</v>
      </c>
      <c r="I4276" s="2">
        <f t="array" ref="I4276">_xlfn.XLOOKUP(G4276,Food_Menu!A:A,Food_Menu!D:D)</f>
        <v>329.84</v>
      </c>
      <c r="J4276" s="2" t="s">
        <v>212</v>
      </c>
      <c r="K4276" s="2" t="str">
        <f t="array" ref="K4276">_xlfn.XLOOKUP(J4276,Delivery_Partners!A:A,Delivery_Partners!B:B)</f>
        <v>Delivery Partner 177</v>
      </c>
      <c r="L4276" s="3">
        <v>1</v>
      </c>
      <c r="M4276" s="2" t="s">
        <v>23</v>
      </c>
      <c r="N4276" s="2" t="s">
        <v>74</v>
      </c>
      <c r="O4276" s="3">
        <v>50</v>
      </c>
      <c r="P4276" s="13">
        <f t="shared" si="896"/>
        <v>329.84</v>
      </c>
      <c r="Q4276" s="13" t="str">
        <f t="shared" si="897"/>
        <v>Normal</v>
      </c>
      <c r="S4276" s="21"/>
    </row>
    <row r="4277" customHeight="1" spans="1:19">
      <c r="A4277" s="2" t="s">
        <v>6212</v>
      </c>
      <c r="B4277" s="29" t="s">
        <v>3847</v>
      </c>
      <c r="C4277" s="2" t="s">
        <v>270</v>
      </c>
      <c r="D4277" s="2" t="str">
        <f t="array" ref="D4277">_xlfn.XLOOKUP(C4277,Customers!A:A,Customers!B:B)</f>
        <v>Customer 0240</v>
      </c>
      <c r="E4277" s="2" t="s">
        <v>702</v>
      </c>
      <c r="F4277" s="2" t="str">
        <f t="array" ref="F4277">_xlfn.XLOOKUP(E4277,Restaurants!A:A,Restaurants!B:B)</f>
        <v>Restaurant 025</v>
      </c>
      <c r="G4277" s="2" t="s">
        <v>235</v>
      </c>
      <c r="H4277" s="2" t="str">
        <f t="array" ref="H4277">_xlfn.XLOOKUP(G4277,Food_Menu!A:A,Food_Menu!B:B)</f>
        <v>Food Item 0020</v>
      </c>
      <c r="I4277" s="2">
        <f t="array" ref="I4277">_xlfn.XLOOKUP(G4277,Food_Menu!A:A,Food_Menu!D:D)</f>
        <v>565.62</v>
      </c>
      <c r="J4277" s="2" t="s">
        <v>663</v>
      </c>
      <c r="K4277" s="2" t="str">
        <f t="array" ref="K4277">_xlfn.XLOOKUP(J4277,Delivery_Partners!A:A,Delivery_Partners!B:B)</f>
        <v>Delivery Partner 007</v>
      </c>
      <c r="L4277" s="3">
        <v>2</v>
      </c>
      <c r="M4277" s="2" t="s">
        <v>23</v>
      </c>
      <c r="N4277" s="2" t="s">
        <v>74</v>
      </c>
      <c r="O4277" s="3">
        <v>15</v>
      </c>
      <c r="P4277" s="13">
        <f t="shared" si="896"/>
        <v>1131.24</v>
      </c>
      <c r="Q4277" s="13" t="str">
        <f t="shared" si="897"/>
        <v>Fast</v>
      </c>
      <c r="S4277" s="21"/>
    </row>
    <row r="4278" customHeight="1" spans="1:19">
      <c r="A4278" s="2" t="s">
        <v>6213</v>
      </c>
      <c r="B4278" s="29" t="s">
        <v>1248</v>
      </c>
      <c r="C4278" s="2" t="s">
        <v>5321</v>
      </c>
      <c r="D4278" s="2" t="str">
        <f t="array" ref="D4278">_xlfn.XLOOKUP(C4278,Customers!A:A,Customers!B:B)</f>
        <v>Customer 0381</v>
      </c>
      <c r="E4278" s="2" t="s">
        <v>131</v>
      </c>
      <c r="F4278" s="2" t="str">
        <f t="array" ref="F4278">_xlfn.XLOOKUP(E4278,Restaurants!A:A,Restaurants!B:B)</f>
        <v>Restaurant 075</v>
      </c>
      <c r="G4278" s="2" t="s">
        <v>1378</v>
      </c>
      <c r="H4278" s="2" t="str">
        <f t="array" ref="H4278">_xlfn.XLOOKUP(G4278,Food_Menu!A:A,Food_Menu!B:B)</f>
        <v>Food Item 0127</v>
      </c>
      <c r="I4278" s="2">
        <f t="array" ref="I4278">_xlfn.XLOOKUP(G4278,Food_Menu!A:A,Food_Menu!D:D)</f>
        <v>170.36</v>
      </c>
      <c r="J4278" s="2" t="s">
        <v>199</v>
      </c>
      <c r="K4278" s="2" t="str">
        <f t="array" ref="K4278">_xlfn.XLOOKUP(J4278,Delivery_Partners!A:A,Delivery_Partners!B:B)</f>
        <v>Delivery Partner 144</v>
      </c>
      <c r="L4278" s="3">
        <v>1</v>
      </c>
      <c r="M4278" s="2" t="s">
        <v>23</v>
      </c>
      <c r="N4278" s="2" t="s">
        <v>24</v>
      </c>
      <c r="O4278" s="3">
        <v>39</v>
      </c>
      <c r="P4278" s="13">
        <f t="shared" si="896"/>
        <v>170.36</v>
      </c>
      <c r="Q4278" s="13" t="str">
        <f t="shared" si="897"/>
        <v>Normal</v>
      </c>
      <c r="S4278" s="21"/>
    </row>
    <row r="4279" customHeight="1" spans="1:19">
      <c r="A4279" s="2" t="s">
        <v>6214</v>
      </c>
      <c r="B4279" s="29" t="s">
        <v>103</v>
      </c>
      <c r="C4279" s="2" t="s">
        <v>5962</v>
      </c>
      <c r="D4279" s="2" t="str">
        <f t="array" ref="D4279">_xlfn.XLOOKUP(C4279,Customers!A:A,Customers!B:B)</f>
        <v>Customer 0562</v>
      </c>
      <c r="E4279" s="2" t="s">
        <v>66</v>
      </c>
      <c r="F4279" s="2" t="str">
        <f t="array" ref="F4279">_xlfn.XLOOKUP(E4279,Restaurants!A:A,Restaurants!B:B)</f>
        <v>Restaurant 037</v>
      </c>
      <c r="G4279" s="2" t="s">
        <v>94</v>
      </c>
      <c r="H4279" s="2" t="str">
        <f t="array" ref="H4279">_xlfn.XLOOKUP(G4279,Food_Menu!A:A,Food_Menu!B:B)</f>
        <v>Food Item 0189</v>
      </c>
      <c r="I4279" s="2">
        <f t="array" ref="I4279">_xlfn.XLOOKUP(G4279,Food_Menu!A:A,Food_Menu!D:D)</f>
        <v>612.77</v>
      </c>
      <c r="J4279" s="2" t="s">
        <v>741</v>
      </c>
      <c r="K4279" s="2" t="str">
        <f t="array" ref="K4279">_xlfn.XLOOKUP(J4279,Delivery_Partners!A:A,Delivery_Partners!B:B)</f>
        <v>Delivery Partner 024</v>
      </c>
      <c r="L4279" s="3">
        <v>2</v>
      </c>
      <c r="M4279" s="2" t="s">
        <v>23</v>
      </c>
      <c r="N4279" s="2" t="s">
        <v>74</v>
      </c>
      <c r="O4279" s="3">
        <v>21</v>
      </c>
      <c r="P4279" s="13">
        <f t="shared" si="896"/>
        <v>1225.54</v>
      </c>
      <c r="Q4279" s="13" t="str">
        <f t="shared" si="897"/>
        <v>Fast</v>
      </c>
      <c r="S4279" s="21"/>
    </row>
    <row r="4280" hidden="1" customHeight="1" spans="1:19">
      <c r="A4280" s="2" t="s">
        <v>6215</v>
      </c>
      <c r="B4280" s="29" t="s">
        <v>2755</v>
      </c>
      <c r="C4280" s="2" t="s">
        <v>1904</v>
      </c>
      <c r="D4280" s="2" t="str">
        <f t="array" ref="D4280">_xlfn.XLOOKUP(C4280,Customers!A:A,Customers!B:B)</f>
        <v>Customer 0827</v>
      </c>
      <c r="E4280" s="2" t="s">
        <v>137</v>
      </c>
      <c r="F4280" s="2" t="str">
        <f t="array" ref="F4280">_xlfn.XLOOKUP(E4280,Restaurants!A:A,Restaurants!B:B)</f>
        <v>Restaurant 104</v>
      </c>
      <c r="G4280" s="2" t="s">
        <v>762</v>
      </c>
      <c r="H4280" s="2" t="str">
        <f t="array" ref="H4280">_xlfn.XLOOKUP(G4280,Food_Menu!A:A,Food_Menu!B:B)</f>
        <v>Food Item 0106</v>
      </c>
      <c r="I4280" s="2"/>
      <c r="J4280" s="2" t="s">
        <v>458</v>
      </c>
      <c r="K4280" s="2" t="str">
        <f t="array" ref="K4280">_xlfn.XLOOKUP(J4280,Delivery_Partners!A:A,Delivery_Partners!B:B)</f>
        <v>Delivery Partner 053</v>
      </c>
      <c r="L4280" s="3">
        <v>1</v>
      </c>
      <c r="M4280" s="2" t="s">
        <v>189</v>
      </c>
      <c r="N4280" s="2" t="s">
        <v>74</v>
      </c>
      <c r="O4280" s="2"/>
    </row>
    <row r="4281" hidden="1" customHeight="1" spans="1:19">
      <c r="A4281" s="2" t="s">
        <v>6216</v>
      </c>
      <c r="B4281" s="29" t="s">
        <v>1198</v>
      </c>
      <c r="C4281" s="2" t="s">
        <v>1761</v>
      </c>
      <c r="D4281" s="2" t="str">
        <f t="array" ref="D4281">_xlfn.XLOOKUP(C4281,Customers!A:A,Customers!B:B)</f>
        <v>Customer 0307</v>
      </c>
      <c r="E4281" s="2" t="s">
        <v>298</v>
      </c>
      <c r="F4281" s="2" t="str">
        <f t="array" ref="F4281">_xlfn.XLOOKUP(E4281,Restaurants!A:A,Restaurants!B:B)</f>
        <v>Restaurant 113</v>
      </c>
      <c r="G4281" s="2" t="s">
        <v>617</v>
      </c>
      <c r="H4281" s="2" t="str">
        <f t="array" ref="H4281">_xlfn.XLOOKUP(G4281,Food_Menu!A:A,Food_Menu!B:B)</f>
        <v>Food Item 0092</v>
      </c>
      <c r="I4281" s="2"/>
      <c r="J4281" s="2" t="s">
        <v>304</v>
      </c>
      <c r="K4281" s="2" t="str">
        <f t="array" ref="K4281">_xlfn.XLOOKUP(J4281,Delivery_Partners!A:A,Delivery_Partners!B:B)</f>
        <v>Delivery Partner 099</v>
      </c>
      <c r="L4281" s="3">
        <v>3</v>
      </c>
      <c r="M4281" s="2" t="s">
        <v>189</v>
      </c>
      <c r="N4281" s="2" t="s">
        <v>24</v>
      </c>
      <c r="O4281" s="2"/>
    </row>
    <row r="4282" customHeight="1" spans="1:19">
      <c r="A4282" s="2" t="s">
        <v>6217</v>
      </c>
      <c r="B4282" s="29" t="s">
        <v>645</v>
      </c>
      <c r="C4282" s="2" t="s">
        <v>978</v>
      </c>
      <c r="D4282" s="2" t="str">
        <f t="array" ref="D4282">_xlfn.XLOOKUP(C4282,Customers!A:A,Customers!B:B)</f>
        <v>Customer 0951</v>
      </c>
      <c r="E4282" s="2" t="s">
        <v>230</v>
      </c>
      <c r="F4282" s="2" t="str">
        <f t="array" ref="F4282">_xlfn.XLOOKUP(E4282,Restaurants!A:A,Restaurants!B:B)</f>
        <v>Restaurant 029</v>
      </c>
      <c r="G4282" s="2" t="s">
        <v>79</v>
      </c>
      <c r="H4282" s="2" t="str">
        <f t="array" ref="H4282">_xlfn.XLOOKUP(G4282,Food_Menu!A:A,Food_Menu!B:B)</f>
        <v>Food Item 0165</v>
      </c>
      <c r="I4282" s="2">
        <f t="array" ref="I4282">_xlfn.XLOOKUP(G4282,Food_Menu!A:A,Food_Menu!D:D)</f>
        <v>508.61</v>
      </c>
      <c r="J4282" s="2" t="s">
        <v>877</v>
      </c>
      <c r="K4282" s="2" t="str">
        <f t="array" ref="K4282">_xlfn.XLOOKUP(J4282,Delivery_Partners!A:A,Delivery_Partners!B:B)</f>
        <v>Delivery Partner 123</v>
      </c>
      <c r="L4282" s="3">
        <v>1</v>
      </c>
      <c r="M4282" s="2" t="s">
        <v>23</v>
      </c>
      <c r="N4282" s="2" t="s">
        <v>55</v>
      </c>
      <c r="O4282" s="3">
        <v>44</v>
      </c>
      <c r="P4282" s="13">
        <f t="shared" ref="P4282:P4285" si="898">I4282*L4282</f>
        <v>508.61</v>
      </c>
      <c r="Q4282" s="13" t="str">
        <f t="shared" ref="Q4282:Q4285" si="899">IF(O4282="","Not Delivered",IF(O4282&lt;=30,"Fast",IF(O4282&lt;=60,"Normal","Slow")))</f>
        <v>Normal</v>
      </c>
      <c r="S4282" s="21"/>
    </row>
    <row r="4283" customHeight="1" spans="1:19">
      <c r="A4283" s="2" t="s">
        <v>6218</v>
      </c>
      <c r="B4283" s="29" t="s">
        <v>2003</v>
      </c>
      <c r="C4283" s="2" t="s">
        <v>1768</v>
      </c>
      <c r="D4283" s="2" t="str">
        <f t="array" ref="D4283">_xlfn.XLOOKUP(C4283,Customers!A:A,Customers!B:B)</f>
        <v>Customer 0283</v>
      </c>
      <c r="E4283" s="2" t="s">
        <v>658</v>
      </c>
      <c r="F4283" s="2" t="str">
        <f t="array" ref="F4283">_xlfn.XLOOKUP(E4283,Restaurants!A:A,Restaurants!B:B)</f>
        <v>Restaurant 040</v>
      </c>
      <c r="G4283" s="2" t="s">
        <v>1560</v>
      </c>
      <c r="H4283" s="2" t="str">
        <f t="array" ref="H4283">_xlfn.XLOOKUP(G4283,Food_Menu!A:A,Food_Menu!B:B)</f>
        <v>Food Item 0098</v>
      </c>
      <c r="I4283" s="2">
        <f t="array" ref="I4283">_xlfn.XLOOKUP(G4283,Food_Menu!A:A,Food_Menu!D:D)</f>
        <v>463.29</v>
      </c>
      <c r="J4283" s="2" t="s">
        <v>29</v>
      </c>
      <c r="K4283" s="2" t="str">
        <f t="array" ref="K4283">_xlfn.XLOOKUP(J4283,Delivery_Partners!A:A,Delivery_Partners!B:B)</f>
        <v>Delivery Partner 017</v>
      </c>
      <c r="L4283" s="3">
        <v>2</v>
      </c>
      <c r="M4283" s="2" t="s">
        <v>23</v>
      </c>
      <c r="N4283" s="2" t="s">
        <v>74</v>
      </c>
      <c r="O4283" s="3">
        <v>25</v>
      </c>
      <c r="P4283" s="13">
        <f t="shared" si="898"/>
        <v>926.58</v>
      </c>
      <c r="Q4283" s="13" t="str">
        <f t="shared" si="899"/>
        <v>Fast</v>
      </c>
      <c r="S4283" s="21"/>
    </row>
    <row r="4284" customHeight="1" spans="1:19">
      <c r="A4284" s="2" t="s">
        <v>6219</v>
      </c>
      <c r="B4284" s="29" t="s">
        <v>3312</v>
      </c>
      <c r="C4284" s="2" t="s">
        <v>1521</v>
      </c>
      <c r="D4284" s="2" t="str">
        <f t="array" ref="D4284">_xlfn.XLOOKUP(C4284,Customers!A:A,Customers!B:B)</f>
        <v>Customer 0442</v>
      </c>
      <c r="E4284" s="2" t="s">
        <v>220</v>
      </c>
      <c r="F4284" s="2" t="str">
        <f t="array" ref="F4284">_xlfn.XLOOKUP(E4284,Restaurants!A:A,Restaurants!B:B)</f>
        <v>Restaurant 111</v>
      </c>
      <c r="G4284" s="2" t="s">
        <v>1414</v>
      </c>
      <c r="H4284" s="2" t="str">
        <f t="array" ref="H4284">_xlfn.XLOOKUP(G4284,Food_Menu!A:A,Food_Menu!B:B)</f>
        <v>Food Item 0088</v>
      </c>
      <c r="I4284" s="2">
        <f t="array" ref="I4284">_xlfn.XLOOKUP(G4284,Food_Menu!A:A,Food_Menu!D:D)</f>
        <v>171.05</v>
      </c>
      <c r="J4284" s="2" t="s">
        <v>80</v>
      </c>
      <c r="K4284" s="2" t="str">
        <f t="array" ref="K4284">_xlfn.XLOOKUP(J4284,Delivery_Partners!A:A,Delivery_Partners!B:B)</f>
        <v>Delivery Partner 020</v>
      </c>
      <c r="L4284" s="3">
        <v>1</v>
      </c>
      <c r="M4284" s="2" t="s">
        <v>23</v>
      </c>
      <c r="N4284" s="2" t="s">
        <v>24</v>
      </c>
      <c r="O4284" s="3">
        <v>38</v>
      </c>
      <c r="P4284" s="13">
        <f t="shared" si="898"/>
        <v>171.05</v>
      </c>
      <c r="Q4284" s="13" t="str">
        <f t="shared" si="899"/>
        <v>Normal</v>
      </c>
      <c r="S4284" s="21"/>
    </row>
    <row r="4285" customHeight="1" spans="1:19">
      <c r="A4285" s="2" t="s">
        <v>6220</v>
      </c>
      <c r="B4285" s="28">
        <v>45938</v>
      </c>
      <c r="C4285" s="2" t="s">
        <v>2451</v>
      </c>
      <c r="D4285" s="2" t="str">
        <f t="array" ref="D4285">_xlfn.XLOOKUP(C4285,Customers!A:A,Customers!B:B)</f>
        <v>Customer 0688</v>
      </c>
      <c r="E4285" s="2" t="s">
        <v>498</v>
      </c>
      <c r="F4285" s="2" t="str">
        <f t="array" ref="F4285">_xlfn.XLOOKUP(E4285,Restaurants!A:A,Restaurants!B:B)</f>
        <v>Restaurant 003</v>
      </c>
      <c r="G4285" s="2" t="s">
        <v>985</v>
      </c>
      <c r="H4285" s="2" t="str">
        <f t="array" ref="H4285">_xlfn.XLOOKUP(G4285,Food_Menu!A:A,Food_Menu!B:B)</f>
        <v>Food Item 0169</v>
      </c>
      <c r="I4285" s="2">
        <f t="array" ref="I4285">_xlfn.XLOOKUP(G4285,Food_Menu!A:A,Food_Menu!D:D)</f>
        <v>94.12</v>
      </c>
      <c r="J4285" s="2" t="s">
        <v>62</v>
      </c>
      <c r="K4285" s="2" t="str">
        <f t="array" ref="K4285">_xlfn.XLOOKUP(J4285,Delivery_Partners!A:A,Delivery_Partners!B:B)</f>
        <v>Delivery Partner 051</v>
      </c>
      <c r="L4285" s="3">
        <v>1</v>
      </c>
      <c r="M4285" s="2" t="s">
        <v>23</v>
      </c>
      <c r="N4285" s="2" t="s">
        <v>74</v>
      </c>
      <c r="O4285" s="3">
        <v>40</v>
      </c>
      <c r="P4285" s="13">
        <f t="shared" si="898"/>
        <v>94.12</v>
      </c>
      <c r="Q4285" s="13" t="str">
        <f t="shared" si="899"/>
        <v>Normal</v>
      </c>
      <c r="S4285" s="21"/>
    </row>
    <row r="4286" hidden="1" customHeight="1" spans="1:19">
      <c r="A4286" s="2" t="s">
        <v>6221</v>
      </c>
      <c r="B4286" s="28">
        <v>45848</v>
      </c>
      <c r="C4286" s="2" t="s">
        <v>223</v>
      </c>
      <c r="D4286" s="2" t="str">
        <f t="array" ref="D4286">_xlfn.XLOOKUP(C4286,Customers!A:A,Customers!B:B)</f>
        <v>Customer 0015</v>
      </c>
      <c r="E4286" s="2" t="s">
        <v>110</v>
      </c>
      <c r="F4286" s="2" t="str">
        <f t="array" ref="F4286">_xlfn.XLOOKUP(E4286,Restaurants!A:A,Restaurants!B:B)</f>
        <v>Restaurant 062</v>
      </c>
      <c r="G4286" s="2" t="s">
        <v>1272</v>
      </c>
      <c r="H4286" s="2" t="str">
        <f t="array" ref="H4286">_xlfn.XLOOKUP(G4286,Food_Menu!A:A,Food_Menu!B:B)</f>
        <v>Food Item 0063</v>
      </c>
      <c r="I4286" s="2"/>
      <c r="J4286" s="2" t="s">
        <v>877</v>
      </c>
      <c r="K4286" s="2" t="str">
        <f t="array" ref="K4286">_xlfn.XLOOKUP(J4286,Delivery_Partners!A:A,Delivery_Partners!B:B)</f>
        <v>Delivery Partner 123</v>
      </c>
      <c r="L4286" s="3">
        <v>3</v>
      </c>
      <c r="M4286" s="2" t="s">
        <v>189</v>
      </c>
      <c r="N4286" s="2" t="s">
        <v>55</v>
      </c>
      <c r="O4286" s="2"/>
    </row>
    <row r="4287" customHeight="1" spans="1:19">
      <c r="A4287" s="2" t="s">
        <v>6222</v>
      </c>
      <c r="B4287" s="29" t="s">
        <v>1429</v>
      </c>
      <c r="C4287" s="2" t="s">
        <v>3503</v>
      </c>
      <c r="D4287" s="2" t="str">
        <f t="array" ref="D4287">_xlfn.XLOOKUP(C4287,Customers!A:A,Customers!B:B)</f>
        <v>Customer 0921</v>
      </c>
      <c r="E4287" s="2" t="s">
        <v>1765</v>
      </c>
      <c r="F4287" s="2" t="str">
        <f t="array" ref="F4287">_xlfn.XLOOKUP(E4287,Restaurants!A:A,Restaurants!B:B)</f>
        <v>Restaurant 017</v>
      </c>
      <c r="G4287" s="2" t="s">
        <v>1009</v>
      </c>
      <c r="H4287" s="2" t="str">
        <f t="array" ref="H4287">_xlfn.XLOOKUP(G4287,Food_Menu!A:A,Food_Menu!B:B)</f>
        <v>Food Item 0187</v>
      </c>
      <c r="I4287" s="2">
        <f t="array" ref="I4287">_xlfn.XLOOKUP(G4287,Food_Menu!A:A,Food_Menu!D:D)</f>
        <v>496.25</v>
      </c>
      <c r="J4287" s="2" t="s">
        <v>409</v>
      </c>
      <c r="K4287" s="2" t="str">
        <f t="array" ref="K4287">_xlfn.XLOOKUP(J4287,Delivery_Partners!A:A,Delivery_Partners!B:B)</f>
        <v>Delivery Partner 073</v>
      </c>
      <c r="L4287" s="3">
        <v>3</v>
      </c>
      <c r="M4287" s="2" t="s">
        <v>23</v>
      </c>
      <c r="N4287" s="2" t="s">
        <v>24</v>
      </c>
      <c r="O4287" s="3">
        <v>37</v>
      </c>
      <c r="P4287" s="13">
        <f t="shared" ref="P4287:P4290" si="900">I4287*L4287</f>
        <v>1488.75</v>
      </c>
      <c r="Q4287" s="13" t="str">
        <f t="shared" ref="Q4287:Q4290" si="901">IF(O4287="","Not Delivered",IF(O4287&lt;=30,"Fast",IF(O4287&lt;=60,"Normal","Slow")))</f>
        <v>Normal</v>
      </c>
      <c r="S4287" s="21"/>
    </row>
    <row r="4288" customHeight="1" spans="1:19">
      <c r="A4288" s="2" t="s">
        <v>6223</v>
      </c>
      <c r="B4288" s="28">
        <v>45817</v>
      </c>
      <c r="C4288" s="2" t="s">
        <v>570</v>
      </c>
      <c r="D4288" s="2" t="str">
        <f t="array" ref="D4288">_xlfn.XLOOKUP(C4288,Customers!A:A,Customers!B:B)</f>
        <v>Customer 0803</v>
      </c>
      <c r="E4288" s="2" t="s">
        <v>289</v>
      </c>
      <c r="F4288" s="2" t="str">
        <f t="array" ref="F4288">_xlfn.XLOOKUP(E4288,Restaurants!A:A,Restaurants!B:B)</f>
        <v>Restaurant 052</v>
      </c>
      <c r="G4288" s="2" t="s">
        <v>2324</v>
      </c>
      <c r="H4288" s="2" t="str">
        <f t="array" ref="H4288">_xlfn.XLOOKUP(G4288,Food_Menu!A:A,Food_Menu!B:B)</f>
        <v>Food Item 0059</v>
      </c>
      <c r="I4288" s="2">
        <f t="array" ref="I4288">_xlfn.XLOOKUP(G4288,Food_Menu!A:A,Food_Menu!D:D)</f>
        <v>524.23</v>
      </c>
      <c r="J4288" s="2" t="s">
        <v>2409</v>
      </c>
      <c r="K4288" s="2" t="str">
        <f t="array" ref="K4288">_xlfn.XLOOKUP(J4288,Delivery_Partners!A:A,Delivery_Partners!B:B)</f>
        <v>Delivery Partner 050</v>
      </c>
      <c r="L4288" s="3">
        <v>1</v>
      </c>
      <c r="M4288" s="2" t="s">
        <v>23</v>
      </c>
      <c r="N4288" s="2" t="s">
        <v>24</v>
      </c>
      <c r="O4288" s="3">
        <v>42</v>
      </c>
      <c r="P4288" s="13">
        <f t="shared" si="900"/>
        <v>524.23</v>
      </c>
      <c r="Q4288" s="13" t="str">
        <f t="shared" si="901"/>
        <v>Normal</v>
      </c>
      <c r="S4288" s="21"/>
    </row>
    <row r="4289" customHeight="1" spans="1:19">
      <c r="A4289" s="2" t="s">
        <v>6224</v>
      </c>
      <c r="B4289" s="29" t="s">
        <v>161</v>
      </c>
      <c r="C4289" s="2" t="s">
        <v>668</v>
      </c>
      <c r="D4289" s="2" t="str">
        <f t="array" ref="D4289">_xlfn.XLOOKUP(C4289,Customers!A:A,Customers!B:B)</f>
        <v>Customer 1002</v>
      </c>
      <c r="E4289" s="2" t="s">
        <v>819</v>
      </c>
      <c r="F4289" s="2" t="str">
        <f t="array" ref="F4289">_xlfn.XLOOKUP(E4289,Restaurants!A:A,Restaurants!B:B)</f>
        <v>Restaurant 004</v>
      </c>
      <c r="G4289" s="2" t="s">
        <v>1100</v>
      </c>
      <c r="H4289" s="2" t="str">
        <f t="array" ref="H4289">_xlfn.XLOOKUP(G4289,Food_Menu!A:A,Food_Menu!B:B)</f>
        <v>Food Item 0113</v>
      </c>
      <c r="I4289" s="2">
        <f t="array" ref="I4289">_xlfn.XLOOKUP(G4289,Food_Menu!A:A,Food_Menu!D:D)</f>
        <v>545.03</v>
      </c>
      <c r="J4289" s="2" t="s">
        <v>432</v>
      </c>
      <c r="K4289" s="2" t="str">
        <f t="array" ref="K4289">_xlfn.XLOOKUP(J4289,Delivery_Partners!A:A,Delivery_Partners!B:B)</f>
        <v>Delivery Partner 029</v>
      </c>
      <c r="L4289" s="3">
        <v>1</v>
      </c>
      <c r="M4289" s="2" t="s">
        <v>23</v>
      </c>
      <c r="N4289" s="2" t="s">
        <v>24</v>
      </c>
      <c r="O4289" s="3">
        <v>18</v>
      </c>
      <c r="P4289" s="13">
        <f t="shared" si="900"/>
        <v>545.03</v>
      </c>
      <c r="Q4289" s="13" t="str">
        <f t="shared" si="901"/>
        <v>Fast</v>
      </c>
      <c r="S4289" s="21"/>
    </row>
    <row r="4290" customHeight="1" spans="1:19">
      <c r="A4290" s="2" t="s">
        <v>6225</v>
      </c>
      <c r="B4290" s="29" t="s">
        <v>879</v>
      </c>
      <c r="C4290" s="2" t="s">
        <v>4644</v>
      </c>
      <c r="D4290" s="2" t="str">
        <f t="array" ref="D4290">_xlfn.XLOOKUP(C4290,Customers!A:A,Customers!B:B)</f>
        <v>Customer 0330</v>
      </c>
      <c r="E4290" s="2" t="s">
        <v>1765</v>
      </c>
      <c r="F4290" s="2" t="str">
        <f t="array" ref="F4290">_xlfn.XLOOKUP(E4290,Restaurants!A:A,Restaurants!B:B)</f>
        <v>Restaurant 017</v>
      </c>
      <c r="G4290" s="2" t="s">
        <v>47</v>
      </c>
      <c r="H4290" s="2" t="str">
        <f t="array" ref="H4290">_xlfn.XLOOKUP(G4290,Food_Menu!A:A,Food_Menu!B:B)</f>
        <v>Food Item 0056</v>
      </c>
      <c r="I4290" s="2">
        <f t="array" ref="I4290">_xlfn.XLOOKUP(G4290,Food_Menu!A:A,Food_Menu!D:D)</f>
        <v>536.41</v>
      </c>
      <c r="J4290" s="2" t="s">
        <v>309</v>
      </c>
      <c r="K4290" s="2" t="str">
        <f t="array" ref="K4290">_xlfn.XLOOKUP(J4290,Delivery_Partners!A:A,Delivery_Partners!B:B)</f>
        <v>Delivery Partner 175</v>
      </c>
      <c r="L4290" s="3">
        <v>3</v>
      </c>
      <c r="M4290" s="2" t="s">
        <v>23</v>
      </c>
      <c r="N4290" s="2" t="s">
        <v>55</v>
      </c>
      <c r="O4290" s="3">
        <v>42</v>
      </c>
      <c r="P4290" s="13">
        <f t="shared" si="900"/>
        <v>1609.23</v>
      </c>
      <c r="Q4290" s="13" t="str">
        <f t="shared" si="901"/>
        <v>Normal</v>
      </c>
      <c r="S4290" s="21"/>
    </row>
    <row r="4291" hidden="1" customHeight="1" spans="1:19">
      <c r="A4291" s="2" t="s">
        <v>6226</v>
      </c>
      <c r="B4291" s="28">
        <v>45963</v>
      </c>
      <c r="C4291" s="2" t="s">
        <v>2522</v>
      </c>
      <c r="D4291" s="2" t="str">
        <f t="array" ref="D4291">_xlfn.XLOOKUP(C4291,Customers!A:A,Customers!B:B)</f>
        <v>Customer 0478</v>
      </c>
      <c r="E4291" s="2" t="s">
        <v>1022</v>
      </c>
      <c r="F4291" s="2" t="str">
        <f t="array" ref="F4291">_xlfn.XLOOKUP(E4291,Restaurants!A:A,Restaurants!B:B)</f>
        <v>Restaurant 049</v>
      </c>
      <c r="G4291" s="2" t="s">
        <v>754</v>
      </c>
      <c r="H4291" s="2" t="str">
        <f t="array" ref="H4291">_xlfn.XLOOKUP(G4291,Food_Menu!A:A,Food_Menu!B:B)</f>
        <v>Food Item 0140</v>
      </c>
      <c r="I4291" s="2"/>
      <c r="J4291" s="2" t="s">
        <v>1694</v>
      </c>
      <c r="K4291" s="2" t="str">
        <f t="array" ref="K4291">_xlfn.XLOOKUP(J4291,Delivery_Partners!A:A,Delivery_Partners!B:B)</f>
        <v>Delivery Partner 127</v>
      </c>
      <c r="L4291" s="3">
        <v>1</v>
      </c>
      <c r="M4291" s="2" t="s">
        <v>189</v>
      </c>
      <c r="N4291" s="2" t="s">
        <v>24</v>
      </c>
      <c r="O4291" s="2"/>
    </row>
    <row r="4292" hidden="1" customHeight="1" spans="1:19">
      <c r="A4292" s="2" t="s">
        <v>6227</v>
      </c>
      <c r="B4292" s="28">
        <v>45717</v>
      </c>
      <c r="C4292" s="2" t="s">
        <v>3522</v>
      </c>
      <c r="D4292" s="2" t="str">
        <f t="array" ref="D4292">_xlfn.XLOOKUP(C4292,Customers!A:A,Customers!B:B)</f>
        <v>Customer 1079</v>
      </c>
      <c r="E4292" s="2" t="s">
        <v>492</v>
      </c>
      <c r="F4292" s="2" t="str">
        <f t="array" ref="F4292">_xlfn.XLOOKUP(E4292,Restaurants!A:A,Restaurants!B:B)</f>
        <v>Restaurant 008</v>
      </c>
      <c r="G4292" s="2" t="s">
        <v>202</v>
      </c>
      <c r="H4292" s="2" t="str">
        <f t="array" ref="H4292">_xlfn.XLOOKUP(G4292,Food_Menu!A:A,Food_Menu!B:B)</f>
        <v>Food Item 0096</v>
      </c>
      <c r="I4292" s="2"/>
      <c r="J4292" s="2" t="s">
        <v>1104</v>
      </c>
      <c r="K4292" s="2" t="str">
        <f t="array" ref="K4292">_xlfn.XLOOKUP(J4292,Delivery_Partners!A:A,Delivery_Partners!B:B)</f>
        <v>Delivery Partner 178</v>
      </c>
      <c r="L4292" s="3">
        <v>3</v>
      </c>
      <c r="M4292" s="2" t="s">
        <v>189</v>
      </c>
      <c r="N4292" s="2" t="s">
        <v>24</v>
      </c>
      <c r="O4292" s="2"/>
    </row>
    <row r="4293" customHeight="1" spans="1:19">
      <c r="A4293" s="2" t="s">
        <v>6228</v>
      </c>
      <c r="B4293" s="29" t="s">
        <v>1027</v>
      </c>
      <c r="C4293" s="2" t="s">
        <v>1915</v>
      </c>
      <c r="D4293" s="2" t="str">
        <f t="array" ref="D4293">_xlfn.XLOOKUP(C4293,Customers!A:A,Customers!B:B)</f>
        <v>Customer 0081</v>
      </c>
      <c r="E4293" s="2" t="s">
        <v>655</v>
      </c>
      <c r="F4293" s="2" t="str">
        <f t="array" ref="F4293">_xlfn.XLOOKUP(E4293,Restaurants!A:A,Restaurants!B:B)</f>
        <v>Restaurant 096</v>
      </c>
      <c r="G4293" s="2" t="s">
        <v>1475</v>
      </c>
      <c r="H4293" s="2" t="str">
        <f t="array" ref="H4293">_xlfn.XLOOKUP(G4293,Food_Menu!A:A,Food_Menu!B:B)</f>
        <v>Food Item 0053</v>
      </c>
      <c r="I4293" s="2">
        <f t="array" ref="I4293">_xlfn.XLOOKUP(G4293,Food_Menu!A:A,Food_Menu!D:D)</f>
        <v>308.97</v>
      </c>
      <c r="J4293" s="2" t="s">
        <v>1122</v>
      </c>
      <c r="K4293" s="2" t="str">
        <f t="array" ref="K4293">_xlfn.XLOOKUP(J4293,Delivery_Partners!A:A,Delivery_Partners!B:B)</f>
        <v>Delivery Partner 090</v>
      </c>
      <c r="L4293" s="3">
        <v>1</v>
      </c>
      <c r="M4293" s="2" t="s">
        <v>23</v>
      </c>
      <c r="N4293" s="2" t="s">
        <v>74</v>
      </c>
      <c r="O4293" s="3">
        <v>30</v>
      </c>
      <c r="P4293" s="13">
        <f t="shared" ref="P4293:P4294" si="902">I4293*L4293</f>
        <v>308.97</v>
      </c>
      <c r="Q4293" s="13" t="str">
        <f t="shared" ref="Q4293:Q4294" si="903">IF(O4293="","Not Delivered",IF(O4293&lt;=30,"Fast",IF(O4293&lt;=60,"Normal","Slow")))</f>
        <v>Fast</v>
      </c>
      <c r="S4293" s="21"/>
    </row>
    <row r="4294" customHeight="1" spans="1:19">
      <c r="A4294" s="2" t="s">
        <v>6229</v>
      </c>
      <c r="B4294" s="29" t="s">
        <v>681</v>
      </c>
      <c r="C4294" s="2" t="s">
        <v>1341</v>
      </c>
      <c r="D4294" s="2" t="str">
        <f t="array" ref="D4294">_xlfn.XLOOKUP(C4294,Customers!A:A,Customers!B:B)</f>
        <v>Customer 0590</v>
      </c>
      <c r="E4294" s="2" t="s">
        <v>177</v>
      </c>
      <c r="F4294" s="2" t="str">
        <f t="array" ref="F4294">_xlfn.XLOOKUP(E4294,Restaurants!A:A,Restaurants!B:B)</f>
        <v>Restaurant 070</v>
      </c>
      <c r="G4294" s="2" t="s">
        <v>920</v>
      </c>
      <c r="H4294" s="2" t="str">
        <f t="array" ref="H4294">_xlfn.XLOOKUP(G4294,Food_Menu!A:A,Food_Menu!B:B)</f>
        <v>Food Item 0164</v>
      </c>
      <c r="I4294" s="2">
        <f t="array" ref="I4294">_xlfn.XLOOKUP(G4294,Food_Menu!A:A,Food_Menu!D:D)</f>
        <v>389.25</v>
      </c>
      <c r="J4294" s="2" t="s">
        <v>327</v>
      </c>
      <c r="K4294" s="2" t="str">
        <f t="array" ref="K4294">_xlfn.XLOOKUP(J4294,Delivery_Partners!A:A,Delivery_Partners!B:B)</f>
        <v>Delivery Partner 148</v>
      </c>
      <c r="L4294" s="3">
        <v>1</v>
      </c>
      <c r="M4294" s="2" t="s">
        <v>23</v>
      </c>
      <c r="N4294" s="2" t="s">
        <v>24</v>
      </c>
      <c r="O4294" s="3">
        <v>37</v>
      </c>
      <c r="P4294" s="13">
        <f t="shared" si="902"/>
        <v>389.25</v>
      </c>
      <c r="Q4294" s="13" t="str">
        <f t="shared" si="903"/>
        <v>Normal</v>
      </c>
      <c r="S4294" s="21"/>
    </row>
    <row r="4295" hidden="1" customHeight="1" spans="1:19">
      <c r="A4295" s="2" t="s">
        <v>6230</v>
      </c>
      <c r="B4295" s="29" t="s">
        <v>1148</v>
      </c>
      <c r="C4295" s="2" t="s">
        <v>4273</v>
      </c>
      <c r="D4295" s="2" t="str">
        <f t="array" ref="D4295">_xlfn.XLOOKUP(C4295,Customers!A:A,Customers!B:B)</f>
        <v>Customer 0581</v>
      </c>
      <c r="E4295" s="2" t="s">
        <v>1224</v>
      </c>
      <c r="F4295" s="2" t="str">
        <f t="array" ref="F4295">_xlfn.XLOOKUP(E4295,Restaurants!A:A,Restaurants!B:B)</f>
        <v>Restaurant 055</v>
      </c>
      <c r="G4295" s="2" t="s">
        <v>1083</v>
      </c>
      <c r="H4295" s="2" t="str">
        <f t="array" ref="H4295">_xlfn.XLOOKUP(G4295,Food_Menu!A:A,Food_Menu!B:B)</f>
        <v>Food Item 0206</v>
      </c>
      <c r="I4295" s="2"/>
      <c r="J4295" s="2" t="s">
        <v>735</v>
      </c>
      <c r="K4295" s="2" t="str">
        <f t="array" ref="K4295">_xlfn.XLOOKUP(J4295,Delivery_Partners!A:A,Delivery_Partners!B:B)</f>
        <v>Delivery Partner 116</v>
      </c>
      <c r="L4295" s="3">
        <v>1</v>
      </c>
      <c r="M4295" s="2" t="s">
        <v>189</v>
      </c>
      <c r="N4295" s="2" t="s">
        <v>24</v>
      </c>
      <c r="O4295" s="2"/>
    </row>
    <row r="4296" customHeight="1" spans="1:19">
      <c r="A4296" s="2" t="s">
        <v>6231</v>
      </c>
      <c r="B4296" s="28">
        <v>45781</v>
      </c>
      <c r="C4296" s="2" t="s">
        <v>870</v>
      </c>
      <c r="D4296" s="2" t="str">
        <f t="array" ref="D4296">_xlfn.XLOOKUP(C4296,Customers!A:A,Customers!B:B)</f>
        <v>Customer 0537</v>
      </c>
      <c r="E4296" s="2" t="s">
        <v>293</v>
      </c>
      <c r="F4296" s="2" t="str">
        <f t="array" ref="F4296">_xlfn.XLOOKUP(E4296,Restaurants!A:A,Restaurants!B:B)</f>
        <v>Restaurant 057</v>
      </c>
      <c r="G4296" s="2" t="s">
        <v>969</v>
      </c>
      <c r="H4296" s="2" t="str">
        <f t="array" ref="H4296">_xlfn.XLOOKUP(G4296,Food_Menu!A:A,Food_Menu!B:B)</f>
        <v>Food Item 0007</v>
      </c>
      <c r="I4296" s="2">
        <f t="array" ref="I4296">_xlfn.XLOOKUP(G4296,Food_Menu!A:A,Food_Menu!D:D)</f>
        <v>210.13</v>
      </c>
      <c r="J4296" s="2" t="s">
        <v>564</v>
      </c>
      <c r="K4296" s="2" t="str">
        <f t="array" ref="K4296">_xlfn.XLOOKUP(J4296,Delivery_Partners!A:A,Delivery_Partners!B:B)</f>
        <v>Delivery Partner 095</v>
      </c>
      <c r="L4296" s="3">
        <v>1</v>
      </c>
      <c r="M4296" s="2" t="s">
        <v>23</v>
      </c>
      <c r="N4296" s="2" t="s">
        <v>74</v>
      </c>
      <c r="O4296" s="3">
        <v>15</v>
      </c>
      <c r="P4296" s="13">
        <f t="shared" ref="P4296:P4300" si="904">I4296*L4296</f>
        <v>210.13</v>
      </c>
      <c r="Q4296" s="13" t="str">
        <f t="shared" ref="Q4296:Q4300" si="905">IF(O4296="","Not Delivered",IF(O4296&lt;=30,"Fast",IF(O4296&lt;=60,"Normal","Slow")))</f>
        <v>Fast</v>
      </c>
      <c r="S4296" s="21"/>
    </row>
    <row r="4297" customHeight="1" spans="1:19">
      <c r="A4297" s="2" t="s">
        <v>6232</v>
      </c>
      <c r="B4297" s="28">
        <v>45753</v>
      </c>
      <c r="C4297" s="2" t="s">
        <v>956</v>
      </c>
      <c r="D4297" s="2" t="str">
        <f t="array" ref="D4297">_xlfn.XLOOKUP(C4297,Customers!A:A,Customers!B:B)</f>
        <v>Customer 0521</v>
      </c>
      <c r="E4297" s="2" t="s">
        <v>245</v>
      </c>
      <c r="F4297" s="2" t="str">
        <f t="array" ref="F4297">_xlfn.XLOOKUP(E4297,Restaurants!A:A,Restaurants!B:B)</f>
        <v>Restaurant 101</v>
      </c>
      <c r="G4297" s="2" t="s">
        <v>639</v>
      </c>
      <c r="H4297" s="2" t="str">
        <f t="array" ref="H4297">_xlfn.XLOOKUP(G4297,Food_Menu!A:A,Food_Menu!B:B)</f>
        <v>Food Item 0125</v>
      </c>
      <c r="I4297" s="2">
        <f t="array" ref="I4297">_xlfn.XLOOKUP(G4297,Food_Menu!A:A,Food_Menu!D:D)</f>
        <v>261.06</v>
      </c>
      <c r="J4297" s="2" t="s">
        <v>993</v>
      </c>
      <c r="K4297" s="2" t="str">
        <f t="array" ref="K4297">_xlfn.XLOOKUP(J4297,Delivery_Partners!A:A,Delivery_Partners!B:B)</f>
        <v>Delivery Partner 086</v>
      </c>
      <c r="L4297" s="3">
        <v>1</v>
      </c>
      <c r="M4297" s="2" t="s">
        <v>23</v>
      </c>
      <c r="N4297" s="2" t="s">
        <v>74</v>
      </c>
      <c r="O4297" s="3">
        <v>31</v>
      </c>
      <c r="P4297" s="13">
        <f t="shared" si="904"/>
        <v>261.06</v>
      </c>
      <c r="Q4297" s="13" t="str">
        <f t="shared" si="905"/>
        <v>Normal</v>
      </c>
      <c r="S4297" s="21"/>
    </row>
    <row r="4298" customHeight="1" spans="1:19">
      <c r="A4298" s="2" t="s">
        <v>6233</v>
      </c>
      <c r="B4298" s="29" t="s">
        <v>2192</v>
      </c>
      <c r="C4298" s="2" t="s">
        <v>2671</v>
      </c>
      <c r="D4298" s="2" t="str">
        <f t="array" ref="D4298">_xlfn.XLOOKUP(C4298,Customers!A:A,Customers!B:B)</f>
        <v>Customer 0897</v>
      </c>
      <c r="E4298" s="2" t="s">
        <v>917</v>
      </c>
      <c r="F4298" s="2" t="str">
        <f t="array" ref="F4298">_xlfn.XLOOKUP(E4298,Restaurants!A:A,Restaurants!B:B)</f>
        <v>Restaurant 102</v>
      </c>
      <c r="G4298" s="2" t="s">
        <v>792</v>
      </c>
      <c r="H4298" s="2" t="str">
        <f t="array" ref="H4298">_xlfn.XLOOKUP(G4298,Food_Menu!A:A,Food_Menu!B:B)</f>
        <v>Food Item 0159</v>
      </c>
      <c r="I4298" s="2">
        <f t="array" ref="I4298">_xlfn.XLOOKUP(G4298,Food_Menu!A:A,Food_Menu!D:D)</f>
        <v>430.63</v>
      </c>
      <c r="J4298" s="2" t="s">
        <v>887</v>
      </c>
      <c r="K4298" s="2" t="str">
        <f t="array" ref="K4298">_xlfn.XLOOKUP(J4298,Delivery_Partners!A:A,Delivery_Partners!B:B)</f>
        <v>Delivery Partner 091</v>
      </c>
      <c r="L4298" s="3">
        <v>1</v>
      </c>
      <c r="M4298" s="2" t="s">
        <v>23</v>
      </c>
      <c r="N4298" s="2" t="s">
        <v>42</v>
      </c>
      <c r="O4298" s="3">
        <v>36</v>
      </c>
      <c r="P4298" s="13">
        <f t="shared" si="904"/>
        <v>430.63</v>
      </c>
      <c r="Q4298" s="13" t="str">
        <f t="shared" si="905"/>
        <v>Normal</v>
      </c>
      <c r="S4298" s="21"/>
    </row>
    <row r="4299" customHeight="1" spans="1:19">
      <c r="A4299" s="2" t="s">
        <v>6234</v>
      </c>
      <c r="B4299" s="28">
        <v>45661</v>
      </c>
      <c r="C4299" s="2" t="s">
        <v>1390</v>
      </c>
      <c r="D4299" s="2" t="str">
        <f t="array" ref="D4299">_xlfn.XLOOKUP(C4299,Customers!A:A,Customers!B:B)</f>
        <v>Customer 0237</v>
      </c>
      <c r="E4299" s="2" t="s">
        <v>747</v>
      </c>
      <c r="F4299" s="2" t="str">
        <f t="array" ref="F4299">_xlfn.XLOOKUP(E4299,Restaurants!A:A,Restaurants!B:B)</f>
        <v>Restaurant 006</v>
      </c>
      <c r="G4299" s="2" t="s">
        <v>792</v>
      </c>
      <c r="H4299" s="2" t="str">
        <f t="array" ref="H4299">_xlfn.XLOOKUP(G4299,Food_Menu!A:A,Food_Menu!B:B)</f>
        <v>Food Item 0159</v>
      </c>
      <c r="I4299" s="2">
        <f t="array" ref="I4299">_xlfn.XLOOKUP(G4299,Food_Menu!A:A,Food_Menu!D:D)</f>
        <v>430.63</v>
      </c>
      <c r="J4299" s="2" t="s">
        <v>54</v>
      </c>
      <c r="K4299" s="2" t="str">
        <f t="array" ref="K4299">_xlfn.XLOOKUP(J4299,Delivery_Partners!A:A,Delivery_Partners!B:B)</f>
        <v>Delivery Partner 075</v>
      </c>
      <c r="L4299" s="3">
        <v>3</v>
      </c>
      <c r="M4299" s="2" t="s">
        <v>23</v>
      </c>
      <c r="N4299" s="2" t="s">
        <v>24</v>
      </c>
      <c r="O4299" s="3">
        <v>15</v>
      </c>
      <c r="P4299" s="13">
        <f t="shared" si="904"/>
        <v>1291.89</v>
      </c>
      <c r="Q4299" s="13" t="str">
        <f t="shared" si="905"/>
        <v>Fast</v>
      </c>
      <c r="S4299" s="21"/>
    </row>
    <row r="4300" customHeight="1" spans="1:19">
      <c r="A4300" s="2" t="s">
        <v>6235</v>
      </c>
      <c r="B4300" s="28">
        <v>45753</v>
      </c>
      <c r="C4300" s="2" t="s">
        <v>4339</v>
      </c>
      <c r="D4300" s="2" t="str">
        <f t="array" ref="D4300">_xlfn.XLOOKUP(C4300,Customers!A:A,Customers!B:B)</f>
        <v>Customer 1070</v>
      </c>
      <c r="E4300" s="2" t="s">
        <v>52</v>
      </c>
      <c r="F4300" s="2" t="str">
        <f t="array" ref="F4300">_xlfn.XLOOKUP(E4300,Restaurants!A:A,Restaurants!B:B)</f>
        <v>Restaurant 083</v>
      </c>
      <c r="G4300" s="2" t="s">
        <v>198</v>
      </c>
      <c r="H4300" s="2" t="str">
        <f t="array" ref="H4300">_xlfn.XLOOKUP(G4300,Food_Menu!A:A,Food_Menu!B:B)</f>
        <v>Food Item 0049</v>
      </c>
      <c r="I4300" s="2">
        <f t="array" ref="I4300">_xlfn.XLOOKUP(G4300,Food_Menu!A:A,Food_Menu!D:D)</f>
        <v>504.81</v>
      </c>
      <c r="J4300" s="2" t="s">
        <v>735</v>
      </c>
      <c r="K4300" s="2" t="str">
        <f t="array" ref="K4300">_xlfn.XLOOKUP(J4300,Delivery_Partners!A:A,Delivery_Partners!B:B)</f>
        <v>Delivery Partner 116</v>
      </c>
      <c r="L4300" s="3">
        <v>1</v>
      </c>
      <c r="M4300" s="2" t="s">
        <v>23</v>
      </c>
      <c r="N4300" s="2" t="s">
        <v>24</v>
      </c>
      <c r="O4300" s="3">
        <v>43</v>
      </c>
      <c r="P4300" s="13">
        <f t="shared" si="904"/>
        <v>504.81</v>
      </c>
      <c r="Q4300" s="13" t="str">
        <f t="shared" si="905"/>
        <v>Normal</v>
      </c>
      <c r="S4300" s="21"/>
    </row>
    <row r="4301" hidden="1" customHeight="1" spans="1:19">
      <c r="A4301" s="2" t="s">
        <v>6236</v>
      </c>
      <c r="B4301" s="28">
        <v>45843</v>
      </c>
      <c r="C4301" s="2" t="s">
        <v>2388</v>
      </c>
      <c r="D4301" s="2" t="str">
        <f t="array" ref="D4301">_xlfn.XLOOKUP(C4301,Customers!A:A,Customers!B:B)</f>
        <v>Customer 1076</v>
      </c>
      <c r="E4301" s="2" t="s">
        <v>293</v>
      </c>
      <c r="F4301" s="2" t="str">
        <f t="array" ref="F4301">_xlfn.XLOOKUP(E4301,Restaurants!A:A,Restaurants!B:B)</f>
        <v>Restaurant 057</v>
      </c>
      <c r="G4301" s="2" t="s">
        <v>1285</v>
      </c>
      <c r="H4301" s="2" t="str">
        <f t="array" ref="H4301">_xlfn.XLOOKUP(G4301,Food_Menu!A:A,Food_Menu!B:B)</f>
        <v>Food Item 0026</v>
      </c>
      <c r="I4301" s="2"/>
      <c r="J4301" s="2" t="s">
        <v>251</v>
      </c>
      <c r="K4301" s="2" t="str">
        <f t="array" ref="K4301">_xlfn.XLOOKUP(J4301,Delivery_Partners!A:A,Delivery_Partners!B:B)</f>
        <v>Delivery Partner 089</v>
      </c>
      <c r="L4301" s="3">
        <v>2</v>
      </c>
      <c r="M4301" s="2" t="s">
        <v>101</v>
      </c>
      <c r="N4301" s="2" t="s">
        <v>42</v>
      </c>
      <c r="O4301" s="2"/>
    </row>
    <row r="4302" hidden="1" customHeight="1" spans="1:19">
      <c r="A4302" s="2" t="s">
        <v>6237</v>
      </c>
      <c r="B4302" s="28">
        <v>45970</v>
      </c>
      <c r="C4302" s="2" t="s">
        <v>770</v>
      </c>
      <c r="D4302" s="2" t="str">
        <f t="array" ref="D4302">_xlfn.XLOOKUP(C4302,Customers!A:A,Customers!B:B)</f>
        <v>Customer 0216</v>
      </c>
      <c r="E4302" s="2" t="s">
        <v>265</v>
      </c>
      <c r="F4302" s="2" t="str">
        <f t="array" ref="F4302">_xlfn.XLOOKUP(E4302,Restaurants!A:A,Restaurants!B:B)</f>
        <v>Restaurant 094</v>
      </c>
      <c r="G4302" s="2" t="s">
        <v>1100</v>
      </c>
      <c r="H4302" s="2" t="str">
        <f t="array" ref="H4302">_xlfn.XLOOKUP(G4302,Food_Menu!A:A,Food_Menu!B:B)</f>
        <v>Food Item 0113</v>
      </c>
      <c r="I4302" s="2"/>
      <c r="J4302" s="2" t="s">
        <v>309</v>
      </c>
      <c r="K4302" s="2" t="str">
        <f t="array" ref="K4302">_xlfn.XLOOKUP(J4302,Delivery_Partners!A:A,Delivery_Partners!B:B)</f>
        <v>Delivery Partner 175</v>
      </c>
      <c r="L4302" s="3">
        <v>1</v>
      </c>
      <c r="M4302" s="2" t="s">
        <v>101</v>
      </c>
      <c r="N4302" s="2" t="s">
        <v>42</v>
      </c>
      <c r="O4302" s="2"/>
    </row>
    <row r="4303" customHeight="1" spans="1:19">
      <c r="A4303" s="2" t="s">
        <v>6238</v>
      </c>
      <c r="B4303" s="28">
        <v>45757</v>
      </c>
      <c r="C4303" s="2" t="s">
        <v>540</v>
      </c>
      <c r="D4303" s="2" t="str">
        <f t="array" ref="D4303">_xlfn.XLOOKUP(C4303,Customers!A:A,Customers!B:B)</f>
        <v>Customer 1169</v>
      </c>
      <c r="E4303" s="2" t="s">
        <v>358</v>
      </c>
      <c r="F4303" s="2" t="str">
        <f t="array" ref="F4303">_xlfn.XLOOKUP(E4303,Restaurants!A:A,Restaurants!B:B)</f>
        <v>Restaurant 095</v>
      </c>
      <c r="G4303" s="2" t="s">
        <v>1539</v>
      </c>
      <c r="H4303" s="2" t="str">
        <f t="array" ref="H4303">_xlfn.XLOOKUP(G4303,Food_Menu!A:A,Food_Menu!B:B)</f>
        <v>Food Item 0141</v>
      </c>
      <c r="I4303" s="2">
        <f t="array" ref="I4303">_xlfn.XLOOKUP(G4303,Food_Menu!A:A,Food_Menu!D:D)</f>
        <v>285.16</v>
      </c>
      <c r="J4303" s="2" t="s">
        <v>148</v>
      </c>
      <c r="K4303" s="2" t="str">
        <f t="array" ref="K4303">_xlfn.XLOOKUP(J4303,Delivery_Partners!A:A,Delivery_Partners!B:B)</f>
        <v>Delivery Partner 162</v>
      </c>
      <c r="L4303" s="3">
        <v>2</v>
      </c>
      <c r="M4303" s="2" t="s">
        <v>23</v>
      </c>
      <c r="N4303" s="2" t="s">
        <v>55</v>
      </c>
      <c r="O4303" s="3">
        <v>44</v>
      </c>
      <c r="P4303" s="13">
        <f>I4303*L4303</f>
        <v>570.32</v>
      </c>
      <c r="Q4303" s="13" t="str">
        <f>IF(O4303="","Not Delivered",IF(O4303&lt;=30,"Fast",IF(O4303&lt;=60,"Normal","Slow")))</f>
        <v>Normal</v>
      </c>
      <c r="S4303" s="21"/>
    </row>
    <row r="4304" hidden="1" customHeight="1" spans="1:19">
      <c r="A4304" s="2" t="s">
        <v>6239</v>
      </c>
      <c r="B4304" s="28">
        <v>45779</v>
      </c>
      <c r="C4304" s="2" t="s">
        <v>4206</v>
      </c>
      <c r="D4304" s="2" t="str">
        <f t="array" ref="D4304">_xlfn.XLOOKUP(C4304,Customers!A:A,Customers!B:B)</f>
        <v>Customer 0315</v>
      </c>
      <c r="E4304" s="2" t="s">
        <v>674</v>
      </c>
      <c r="F4304" s="2" t="str">
        <f t="array" ref="F4304">_xlfn.XLOOKUP(E4304,Restaurants!A:A,Restaurants!B:B)</f>
        <v>Restaurant 085</v>
      </c>
      <c r="G4304" s="2" t="s">
        <v>1833</v>
      </c>
      <c r="H4304" s="2" t="str">
        <f t="array" ref="H4304">_xlfn.XLOOKUP(G4304,Food_Menu!A:A,Food_Menu!B:B)</f>
        <v>Food Item 0064</v>
      </c>
      <c r="I4304" s="2"/>
      <c r="J4304" s="2" t="s">
        <v>1408</v>
      </c>
      <c r="K4304" s="2" t="str">
        <f t="array" ref="K4304">_xlfn.XLOOKUP(J4304,Delivery_Partners!A:A,Delivery_Partners!B:B)</f>
        <v>Delivery Partner 084</v>
      </c>
      <c r="L4304" s="3">
        <v>1</v>
      </c>
      <c r="M4304" s="2" t="s">
        <v>189</v>
      </c>
      <c r="N4304" s="2" t="s">
        <v>24</v>
      </c>
      <c r="O4304" s="2"/>
    </row>
    <row r="4305" customHeight="1" spans="1:19">
      <c r="A4305" s="2" t="s">
        <v>6240</v>
      </c>
      <c r="B4305" s="29" t="s">
        <v>1841</v>
      </c>
      <c r="C4305" s="2" t="s">
        <v>3280</v>
      </c>
      <c r="D4305" s="2" t="str">
        <f t="array" ref="D4305">_xlfn.XLOOKUP(C4305,Customers!A:A,Customers!B:B)</f>
        <v>Customer 0063</v>
      </c>
      <c r="E4305" s="2" t="s">
        <v>647</v>
      </c>
      <c r="F4305" s="2" t="str">
        <f t="array" ref="F4305">_xlfn.XLOOKUP(E4305,Restaurants!A:A,Restaurants!B:B)</f>
        <v>Restaurant 081</v>
      </c>
      <c r="G4305" s="2" t="s">
        <v>188</v>
      </c>
      <c r="H4305" s="2" t="str">
        <f t="array" ref="H4305">_xlfn.XLOOKUP(G4305,Food_Menu!A:A,Food_Menu!B:B)</f>
        <v>Food Item 0082</v>
      </c>
      <c r="I4305" s="2">
        <f t="array" ref="I4305">_xlfn.XLOOKUP(G4305,Food_Menu!A:A,Food_Menu!D:D)</f>
        <v>266.68</v>
      </c>
      <c r="J4305" s="2" t="s">
        <v>2005</v>
      </c>
      <c r="K4305" s="2" t="str">
        <f t="array" ref="K4305">_xlfn.XLOOKUP(J4305,Delivery_Partners!A:A,Delivery_Partners!B:B)</f>
        <v>Delivery Partner 072</v>
      </c>
      <c r="L4305" s="3">
        <v>2</v>
      </c>
      <c r="M4305" s="2" t="s">
        <v>23</v>
      </c>
      <c r="N4305" s="2" t="s">
        <v>55</v>
      </c>
      <c r="O4305" s="3">
        <v>36</v>
      </c>
      <c r="P4305" s="13">
        <f t="shared" ref="P4305:P4308" si="906">I4305*L4305</f>
        <v>533.36</v>
      </c>
      <c r="Q4305" s="13" t="str">
        <f t="shared" ref="Q4305:Q4308" si="907">IF(O4305="","Not Delivered",IF(O4305&lt;=30,"Fast",IF(O4305&lt;=60,"Normal","Slow")))</f>
        <v>Normal</v>
      </c>
      <c r="S4305" s="21"/>
    </row>
    <row r="4306" customHeight="1" spans="1:19">
      <c r="A4306" s="2" t="s">
        <v>6241</v>
      </c>
      <c r="B4306" s="29" t="s">
        <v>1429</v>
      </c>
      <c r="C4306" s="2" t="s">
        <v>2522</v>
      </c>
      <c r="D4306" s="2" t="str">
        <f t="array" ref="D4306">_xlfn.XLOOKUP(C4306,Customers!A:A,Customers!B:B)</f>
        <v>Customer 0478</v>
      </c>
      <c r="E4306" s="2" t="s">
        <v>281</v>
      </c>
      <c r="F4306" s="2" t="str">
        <f t="array" ref="F4306">_xlfn.XLOOKUP(E4306,Restaurants!A:A,Restaurants!B:B)</f>
        <v>Restaurant 026</v>
      </c>
      <c r="G4306" s="2" t="s">
        <v>144</v>
      </c>
      <c r="H4306" s="2" t="str">
        <f t="array" ref="H4306">_xlfn.XLOOKUP(G4306,Food_Menu!A:A,Food_Menu!B:B)</f>
        <v>Food Item 0118</v>
      </c>
      <c r="I4306" s="2">
        <f t="array" ref="I4306">_xlfn.XLOOKUP(G4306,Food_Menu!A:A,Food_Menu!D:D)</f>
        <v>301.92</v>
      </c>
      <c r="J4306" s="2" t="s">
        <v>1325</v>
      </c>
      <c r="K4306" s="2" t="str">
        <f t="array" ref="K4306">_xlfn.XLOOKUP(J4306,Delivery_Partners!A:A,Delivery_Partners!B:B)</f>
        <v>Delivery Partner 137</v>
      </c>
      <c r="L4306" s="3">
        <v>2</v>
      </c>
      <c r="M4306" s="2" t="s">
        <v>23</v>
      </c>
      <c r="N4306" s="2" t="s">
        <v>55</v>
      </c>
      <c r="O4306" s="3">
        <v>45</v>
      </c>
      <c r="P4306" s="13">
        <f t="shared" si="906"/>
        <v>603.84</v>
      </c>
      <c r="Q4306" s="13" t="str">
        <f t="shared" si="907"/>
        <v>Normal</v>
      </c>
      <c r="S4306" s="21"/>
    </row>
    <row r="4307" customHeight="1" spans="1:19">
      <c r="A4307" s="2" t="s">
        <v>6242</v>
      </c>
      <c r="B4307" s="29" t="s">
        <v>1144</v>
      </c>
      <c r="C4307" s="2" t="s">
        <v>638</v>
      </c>
      <c r="D4307" s="2" t="str">
        <f t="array" ref="D4307">_xlfn.XLOOKUP(C4307,Customers!A:A,Customers!B:B)</f>
        <v>Customer 0955</v>
      </c>
      <c r="E4307" s="2" t="s">
        <v>860</v>
      </c>
      <c r="F4307" s="2" t="str">
        <f t="array" ref="F4307">_xlfn.XLOOKUP(E4307,Restaurants!A:A,Restaurants!B:B)</f>
        <v>Restaurant 103</v>
      </c>
      <c r="G4307" s="2" t="s">
        <v>957</v>
      </c>
      <c r="H4307" s="2" t="str">
        <f t="array" ref="H4307">_xlfn.XLOOKUP(G4307,Food_Menu!A:A,Food_Menu!B:B)</f>
        <v>Food Item 0100</v>
      </c>
      <c r="I4307" s="2">
        <f t="array" ref="I4307">_xlfn.XLOOKUP(G4307,Food_Menu!A:A,Food_Menu!D:D)</f>
        <v>188.17</v>
      </c>
      <c r="J4307" s="2" t="s">
        <v>735</v>
      </c>
      <c r="K4307" s="2" t="str">
        <f t="array" ref="K4307">_xlfn.XLOOKUP(J4307,Delivery_Partners!A:A,Delivery_Partners!B:B)</f>
        <v>Delivery Partner 116</v>
      </c>
      <c r="L4307" s="3">
        <v>3</v>
      </c>
      <c r="M4307" s="2" t="s">
        <v>23</v>
      </c>
      <c r="N4307" s="2" t="s">
        <v>74</v>
      </c>
      <c r="O4307" s="3">
        <v>36</v>
      </c>
      <c r="P4307" s="13">
        <f t="shared" si="906"/>
        <v>564.51</v>
      </c>
      <c r="Q4307" s="13" t="str">
        <f t="shared" si="907"/>
        <v>Normal</v>
      </c>
      <c r="S4307" s="21"/>
    </row>
    <row r="4308" customHeight="1" spans="1:19">
      <c r="A4308" s="2" t="s">
        <v>6243</v>
      </c>
      <c r="B4308" s="29" t="s">
        <v>1265</v>
      </c>
      <c r="C4308" s="2" t="s">
        <v>2945</v>
      </c>
      <c r="D4308" s="2" t="str">
        <f t="array" ref="D4308">_xlfn.XLOOKUP(C4308,Customers!A:A,Customers!B:B)</f>
        <v>Customer 1014</v>
      </c>
      <c r="E4308" s="2" t="s">
        <v>674</v>
      </c>
      <c r="F4308" s="2" t="str">
        <f t="array" ref="F4308">_xlfn.XLOOKUP(E4308,Restaurants!A:A,Restaurants!B:B)</f>
        <v>Restaurant 085</v>
      </c>
      <c r="G4308" s="2" t="s">
        <v>587</v>
      </c>
      <c r="H4308" s="2" t="str">
        <f t="array" ref="H4308">_xlfn.XLOOKUP(G4308,Food_Menu!A:A,Food_Menu!B:B)</f>
        <v>Food Item 0107</v>
      </c>
      <c r="I4308" s="2">
        <f t="array" ref="I4308">_xlfn.XLOOKUP(G4308,Food_Menu!A:A,Food_Menu!D:D)</f>
        <v>548.61</v>
      </c>
      <c r="J4308" s="2" t="s">
        <v>1716</v>
      </c>
      <c r="K4308" s="2" t="str">
        <f t="array" ref="K4308">_xlfn.XLOOKUP(J4308,Delivery_Partners!A:A,Delivery_Partners!B:B)</f>
        <v>Delivery Partner 042</v>
      </c>
      <c r="L4308" s="3">
        <v>3</v>
      </c>
      <c r="M4308" s="2" t="s">
        <v>23</v>
      </c>
      <c r="N4308" s="2" t="s">
        <v>24</v>
      </c>
      <c r="O4308" s="3">
        <v>15</v>
      </c>
      <c r="P4308" s="13">
        <f t="shared" si="906"/>
        <v>1645.83</v>
      </c>
      <c r="Q4308" s="13" t="str">
        <f t="shared" si="907"/>
        <v>Fast</v>
      </c>
      <c r="S4308" s="21"/>
    </row>
    <row r="4309" hidden="1" customHeight="1" spans="1:19">
      <c r="A4309" s="2" t="s">
        <v>6244</v>
      </c>
      <c r="B4309" s="29" t="s">
        <v>3847</v>
      </c>
      <c r="C4309" s="2" t="s">
        <v>874</v>
      </c>
      <c r="D4309" s="2" t="str">
        <f t="array" ref="D4309">_xlfn.XLOOKUP(C4309,Customers!A:A,Customers!B:B)</f>
        <v>Customer 0775</v>
      </c>
      <c r="E4309" s="2" t="s">
        <v>27</v>
      </c>
      <c r="F4309" s="2" t="str">
        <f t="array" ref="F4309">_xlfn.XLOOKUP(E4309,Restaurants!A:A,Restaurants!B:B)</f>
        <v>Restaurant 033</v>
      </c>
      <c r="G4309" s="2" t="s">
        <v>1860</v>
      </c>
      <c r="H4309" s="2" t="str">
        <f t="array" ref="H4309">_xlfn.XLOOKUP(G4309,Food_Menu!A:A,Food_Menu!B:B)</f>
        <v>Food Item 0151</v>
      </c>
      <c r="I4309" s="2"/>
      <c r="J4309" s="2" t="s">
        <v>1132</v>
      </c>
      <c r="K4309" s="2" t="str">
        <f t="array" ref="K4309">_xlfn.XLOOKUP(J4309,Delivery_Partners!A:A,Delivery_Partners!B:B)</f>
        <v>Delivery Partner 151</v>
      </c>
      <c r="L4309" s="3">
        <v>1</v>
      </c>
      <c r="M4309" s="2" t="s">
        <v>101</v>
      </c>
      <c r="N4309" s="2" t="s">
        <v>24</v>
      </c>
      <c r="O4309" s="2"/>
    </row>
    <row r="4310" customHeight="1" spans="1:19">
      <c r="A4310" s="2" t="s">
        <v>6245</v>
      </c>
      <c r="B4310" s="28">
        <v>45689</v>
      </c>
      <c r="C4310" s="2" t="s">
        <v>2545</v>
      </c>
      <c r="D4310" s="2" t="str">
        <f t="array" ref="D4310">_xlfn.XLOOKUP(C4310,Customers!A:A,Customers!B:B)</f>
        <v>Customer 0974</v>
      </c>
      <c r="E4310" s="2" t="s">
        <v>376</v>
      </c>
      <c r="F4310" s="2" t="str">
        <f t="array" ref="F4310">_xlfn.XLOOKUP(E4310,Restaurants!A:A,Restaurants!B:B)</f>
        <v>Restaurant 028</v>
      </c>
      <c r="G4310" s="2" t="s">
        <v>1177</v>
      </c>
      <c r="H4310" s="2" t="str">
        <f t="array" ref="H4310">_xlfn.XLOOKUP(G4310,Food_Menu!A:A,Food_Menu!B:B)</f>
        <v>Food Item 0217</v>
      </c>
      <c r="I4310" s="2">
        <f t="array" ref="I4310">_xlfn.XLOOKUP(G4310,Food_Menu!A:A,Food_Menu!D:D)</f>
        <v>222.6</v>
      </c>
      <c r="J4310" s="2" t="s">
        <v>877</v>
      </c>
      <c r="K4310" s="2" t="str">
        <f t="array" ref="K4310">_xlfn.XLOOKUP(J4310,Delivery_Partners!A:A,Delivery_Partners!B:B)</f>
        <v>Delivery Partner 123</v>
      </c>
      <c r="L4310" s="3">
        <v>1</v>
      </c>
      <c r="M4310" s="2" t="s">
        <v>23</v>
      </c>
      <c r="N4310" s="2" t="s">
        <v>24</v>
      </c>
      <c r="O4310" s="3">
        <v>36</v>
      </c>
      <c r="P4310" s="13">
        <f>I4310*L4310</f>
        <v>222.6</v>
      </c>
      <c r="Q4310" s="13" t="str">
        <f>IF(O4310="","Not Delivered",IF(O4310&lt;=30,"Fast",IF(O4310&lt;=60,"Normal","Slow")))</f>
        <v>Normal</v>
      </c>
      <c r="S4310" s="21"/>
    </row>
    <row r="4311" hidden="1" customHeight="1" spans="1:19">
      <c r="A4311" s="2" t="s">
        <v>6246</v>
      </c>
      <c r="B4311" s="29" t="s">
        <v>990</v>
      </c>
      <c r="C4311" s="2" t="s">
        <v>2961</v>
      </c>
      <c r="D4311" s="2" t="str">
        <f t="array" ref="D4311">_xlfn.XLOOKUP(C4311,Customers!A:A,Customers!B:B)</f>
        <v>Customer 0314</v>
      </c>
      <c r="E4311" s="2" t="s">
        <v>249</v>
      </c>
      <c r="F4311" s="2" t="str">
        <f t="array" ref="F4311">_xlfn.XLOOKUP(E4311,Restaurants!A:A,Restaurants!B:B)</f>
        <v>Restaurant 061</v>
      </c>
      <c r="G4311" s="2" t="s">
        <v>1114</v>
      </c>
      <c r="H4311" s="2" t="str">
        <f t="array" ref="H4311">_xlfn.XLOOKUP(G4311,Food_Menu!A:A,Food_Menu!B:B)</f>
        <v>Food Item 0176</v>
      </c>
      <c r="I4311" s="2"/>
      <c r="J4311" s="2" t="s">
        <v>495</v>
      </c>
      <c r="K4311" s="2" t="str">
        <f t="array" ref="K4311">_xlfn.XLOOKUP(J4311,Delivery_Partners!A:A,Delivery_Partners!B:B)</f>
        <v>Delivery Partner 112</v>
      </c>
      <c r="L4311" s="3">
        <v>1</v>
      </c>
      <c r="M4311" s="2" t="s">
        <v>101</v>
      </c>
      <c r="N4311" s="2" t="s">
        <v>42</v>
      </c>
      <c r="O4311" s="2"/>
    </row>
    <row r="4312" customHeight="1" spans="1:19">
      <c r="A4312" s="2" t="s">
        <v>6247</v>
      </c>
      <c r="B4312" s="29" t="s">
        <v>3847</v>
      </c>
      <c r="C4312" s="2" t="s">
        <v>2201</v>
      </c>
      <c r="D4312" s="2" t="str">
        <f t="array" ref="D4312">_xlfn.XLOOKUP(C4312,Customers!A:A,Customers!B:B)</f>
        <v>Customer 1055</v>
      </c>
      <c r="E4312" s="2" t="s">
        <v>1060</v>
      </c>
      <c r="F4312" s="2" t="str">
        <f t="array" ref="F4312">_xlfn.XLOOKUP(E4312,Restaurants!A:A,Restaurants!B:B)</f>
        <v>Restaurant 042</v>
      </c>
      <c r="G4312" s="2" t="s">
        <v>1749</v>
      </c>
      <c r="H4312" s="2" t="str">
        <f t="array" ref="H4312">_xlfn.XLOOKUP(G4312,Food_Menu!A:A,Food_Menu!B:B)</f>
        <v>Food Item 0002</v>
      </c>
      <c r="I4312" s="2">
        <f t="array" ref="I4312">_xlfn.XLOOKUP(G4312,Food_Menu!A:A,Food_Menu!D:D)</f>
        <v>89.4</v>
      </c>
      <c r="J4312" s="2" t="s">
        <v>474</v>
      </c>
      <c r="K4312" s="2" t="str">
        <f t="array" ref="K4312">_xlfn.XLOOKUP(J4312,Delivery_Partners!A:A,Delivery_Partners!B:B)</f>
        <v>Delivery Partner 141</v>
      </c>
      <c r="L4312" s="3">
        <v>2</v>
      </c>
      <c r="M4312" s="2" t="s">
        <v>23</v>
      </c>
      <c r="N4312" s="2" t="s">
        <v>74</v>
      </c>
      <c r="O4312" s="3">
        <v>31</v>
      </c>
      <c r="P4312" s="13">
        <f t="shared" ref="P4312:P4319" si="908">I4312*L4312</f>
        <v>178.8</v>
      </c>
      <c r="Q4312" s="13" t="str">
        <f t="shared" ref="Q4312:Q4319" si="909">IF(O4312="","Not Delivered",IF(O4312&lt;=30,"Fast",IF(O4312&lt;=60,"Normal","Slow")))</f>
        <v>Normal</v>
      </c>
      <c r="S4312" s="21"/>
    </row>
    <row r="4313" customHeight="1" spans="1:19">
      <c r="A4313" s="2" t="s">
        <v>6248</v>
      </c>
      <c r="B4313" s="29" t="s">
        <v>2013</v>
      </c>
      <c r="C4313" s="2" t="s">
        <v>450</v>
      </c>
      <c r="D4313" s="2" t="str">
        <f t="array" ref="D4313">_xlfn.XLOOKUP(C4313,Customers!A:A,Customers!B:B)</f>
        <v>Customer 0763</v>
      </c>
      <c r="E4313" s="2" t="s">
        <v>726</v>
      </c>
      <c r="F4313" s="2" t="str">
        <f t="array" ref="F4313">_xlfn.XLOOKUP(E4313,Restaurants!A:A,Restaurants!B:B)</f>
        <v>Restaurant 082</v>
      </c>
      <c r="G4313" s="2" t="s">
        <v>477</v>
      </c>
      <c r="H4313" s="2" t="str">
        <f t="array" ref="H4313">_xlfn.XLOOKUP(G4313,Food_Menu!A:A,Food_Menu!B:B)</f>
        <v>Food Item 0077</v>
      </c>
      <c r="I4313" s="2">
        <f t="array" ref="I4313">_xlfn.XLOOKUP(G4313,Food_Menu!A:A,Food_Menu!D:D)</f>
        <v>161.62</v>
      </c>
      <c r="J4313" s="2" t="s">
        <v>41</v>
      </c>
      <c r="K4313" s="2" t="str">
        <f t="array" ref="K4313">_xlfn.XLOOKUP(J4313,Delivery_Partners!A:A,Delivery_Partners!B:B)</f>
        <v>Delivery Partner 041</v>
      </c>
      <c r="L4313" s="3">
        <v>1</v>
      </c>
      <c r="M4313" s="2" t="s">
        <v>23</v>
      </c>
      <c r="N4313" s="2" t="s">
        <v>24</v>
      </c>
      <c r="O4313" s="3">
        <v>23</v>
      </c>
      <c r="P4313" s="13">
        <f t="shared" si="908"/>
        <v>161.62</v>
      </c>
      <c r="Q4313" s="13" t="str">
        <f t="shared" si="909"/>
        <v>Fast</v>
      </c>
      <c r="S4313" s="21"/>
    </row>
    <row r="4314" customHeight="1" spans="1:19">
      <c r="A4314" s="2" t="s">
        <v>6249</v>
      </c>
      <c r="B4314" s="29" t="s">
        <v>2130</v>
      </c>
      <c r="C4314" s="2" t="s">
        <v>536</v>
      </c>
      <c r="D4314" s="2" t="str">
        <f t="array" ref="D4314">_xlfn.XLOOKUP(C4314,Customers!A:A,Customers!B:B)</f>
        <v>Customer 0161</v>
      </c>
      <c r="E4314" s="2" t="s">
        <v>1022</v>
      </c>
      <c r="F4314" s="2" t="str">
        <f t="array" ref="F4314">_xlfn.XLOOKUP(E4314,Restaurants!A:A,Restaurants!B:B)</f>
        <v>Restaurant 049</v>
      </c>
      <c r="G4314" s="2" t="s">
        <v>172</v>
      </c>
      <c r="H4314" s="2" t="str">
        <f t="array" ref="H4314">_xlfn.XLOOKUP(G4314,Food_Menu!A:A,Food_Menu!B:B)</f>
        <v>Food Item 0003</v>
      </c>
      <c r="I4314" s="2">
        <f t="array" ref="I4314">_xlfn.XLOOKUP(G4314,Food_Menu!A:A,Food_Menu!D:D)</f>
        <v>349.88</v>
      </c>
      <c r="J4314" s="2" t="s">
        <v>199</v>
      </c>
      <c r="K4314" s="2" t="str">
        <f t="array" ref="K4314">_xlfn.XLOOKUP(J4314,Delivery_Partners!A:A,Delivery_Partners!B:B)</f>
        <v>Delivery Partner 144</v>
      </c>
      <c r="L4314" s="3">
        <v>2</v>
      </c>
      <c r="M4314" s="2" t="s">
        <v>23</v>
      </c>
      <c r="N4314" s="2" t="s">
        <v>24</v>
      </c>
      <c r="O4314" s="3">
        <v>23</v>
      </c>
      <c r="P4314" s="13">
        <f t="shared" si="908"/>
        <v>699.76</v>
      </c>
      <c r="Q4314" s="13" t="str">
        <f t="shared" si="909"/>
        <v>Fast</v>
      </c>
      <c r="S4314" s="21"/>
    </row>
    <row r="4315" customHeight="1" spans="1:19">
      <c r="A4315" s="2" t="s">
        <v>6250</v>
      </c>
      <c r="B4315" s="28">
        <v>45720</v>
      </c>
      <c r="C4315" s="2" t="s">
        <v>2038</v>
      </c>
      <c r="D4315" s="2" t="str">
        <f t="array" ref="D4315">_xlfn.XLOOKUP(C4315,Customers!A:A,Customers!B:B)</f>
        <v>Customer 0155</v>
      </c>
      <c r="E4315" s="2" t="s">
        <v>254</v>
      </c>
      <c r="F4315" s="2" t="str">
        <f t="array" ref="F4315">_xlfn.XLOOKUP(E4315,Restaurants!A:A,Restaurants!B:B)</f>
        <v>Restaurant 021</v>
      </c>
      <c r="G4315" s="2" t="s">
        <v>2114</v>
      </c>
      <c r="H4315" s="2" t="str">
        <f t="array" ref="H4315">_xlfn.XLOOKUP(G4315,Food_Menu!A:A,Food_Menu!B:B)</f>
        <v>Food Item 0193</v>
      </c>
      <c r="I4315" s="2">
        <f t="array" ref="I4315">_xlfn.XLOOKUP(G4315,Food_Menu!A:A,Food_Menu!D:D)</f>
        <v>565.09</v>
      </c>
      <c r="J4315" s="2" t="s">
        <v>389</v>
      </c>
      <c r="K4315" s="2" t="str">
        <f t="array" ref="K4315">_xlfn.XLOOKUP(J4315,Delivery_Partners!A:A,Delivery_Partners!B:B)</f>
        <v>Delivery Partner 022</v>
      </c>
      <c r="L4315" s="3">
        <v>4</v>
      </c>
      <c r="M4315" s="2" t="s">
        <v>23</v>
      </c>
      <c r="N4315" s="2" t="s">
        <v>55</v>
      </c>
      <c r="O4315" s="3">
        <v>52</v>
      </c>
      <c r="P4315" s="13">
        <f t="shared" si="908"/>
        <v>2260.36</v>
      </c>
      <c r="Q4315" s="13" t="str">
        <f t="shared" si="909"/>
        <v>Normal</v>
      </c>
      <c r="S4315" s="21"/>
    </row>
    <row r="4316" customHeight="1" spans="1:19">
      <c r="A4316" s="2" t="s">
        <v>6251</v>
      </c>
      <c r="B4316" s="28">
        <v>45809</v>
      </c>
      <c r="C4316" s="2" t="s">
        <v>505</v>
      </c>
      <c r="D4316" s="2" t="str">
        <f t="array" ref="D4316">_xlfn.XLOOKUP(C4316,Customers!A:A,Customers!B:B)</f>
        <v>Customer 0321</v>
      </c>
      <c r="E4316" s="2" t="s">
        <v>669</v>
      </c>
      <c r="F4316" s="2" t="str">
        <f t="array" ref="F4316">_xlfn.XLOOKUP(E4316,Restaurants!A:A,Restaurants!B:B)</f>
        <v>Restaurant 048</v>
      </c>
      <c r="G4316" s="2" t="s">
        <v>426</v>
      </c>
      <c r="H4316" s="2" t="str">
        <f t="array" ref="H4316">_xlfn.XLOOKUP(G4316,Food_Menu!A:A,Food_Menu!B:B)</f>
        <v>Food Item 0142</v>
      </c>
      <c r="I4316" s="2">
        <f t="array" ref="I4316">_xlfn.XLOOKUP(G4316,Food_Menu!A:A,Food_Menu!D:D)</f>
        <v>428.17</v>
      </c>
      <c r="J4316" s="2" t="s">
        <v>154</v>
      </c>
      <c r="K4316" s="2" t="str">
        <f t="array" ref="K4316">_xlfn.XLOOKUP(J4316,Delivery_Partners!A:A,Delivery_Partners!B:B)</f>
        <v>Delivery Partner 143</v>
      </c>
      <c r="L4316" s="3">
        <v>1</v>
      </c>
      <c r="M4316" s="2" t="s">
        <v>23</v>
      </c>
      <c r="N4316" s="2" t="s">
        <v>24</v>
      </c>
      <c r="O4316" s="3">
        <v>38</v>
      </c>
      <c r="P4316" s="13">
        <f t="shared" si="908"/>
        <v>428.17</v>
      </c>
      <c r="Q4316" s="13" t="str">
        <f t="shared" si="909"/>
        <v>Normal</v>
      </c>
      <c r="S4316" s="21"/>
    </row>
    <row r="4317" customHeight="1" spans="1:19">
      <c r="A4317" s="2" t="s">
        <v>6252</v>
      </c>
      <c r="B4317" s="29" t="s">
        <v>353</v>
      </c>
      <c r="C4317" s="2" t="s">
        <v>1707</v>
      </c>
      <c r="D4317" s="2" t="str">
        <f t="array" ref="D4317">_xlfn.XLOOKUP(C4317,Customers!A:A,Customers!B:B)</f>
        <v>Customer 0084</v>
      </c>
      <c r="E4317" s="2" t="s">
        <v>721</v>
      </c>
      <c r="F4317" s="2" t="str">
        <f t="array" ref="F4317">_xlfn.XLOOKUP(E4317,Restaurants!A:A,Restaurants!B:B)</f>
        <v>Restaurant 098</v>
      </c>
      <c r="G4317" s="2" t="s">
        <v>198</v>
      </c>
      <c r="H4317" s="2" t="str">
        <f t="array" ref="H4317">_xlfn.XLOOKUP(G4317,Food_Menu!A:A,Food_Menu!B:B)</f>
        <v>Food Item 0049</v>
      </c>
      <c r="I4317" s="2">
        <f t="array" ref="I4317">_xlfn.XLOOKUP(G4317,Food_Menu!A:A,Food_Menu!D:D)</f>
        <v>504.81</v>
      </c>
      <c r="J4317" s="2" t="s">
        <v>643</v>
      </c>
      <c r="K4317" s="2" t="str">
        <f t="array" ref="K4317">_xlfn.XLOOKUP(J4317,Delivery_Partners!A:A,Delivery_Partners!B:B)</f>
        <v>Delivery Partner 107</v>
      </c>
      <c r="L4317" s="3">
        <v>1</v>
      </c>
      <c r="M4317" s="2" t="s">
        <v>23</v>
      </c>
      <c r="N4317" s="2" t="s">
        <v>42</v>
      </c>
      <c r="O4317" s="3">
        <v>52</v>
      </c>
      <c r="P4317" s="13">
        <f t="shared" si="908"/>
        <v>504.81</v>
      </c>
      <c r="Q4317" s="13" t="str">
        <f t="shared" si="909"/>
        <v>Normal</v>
      </c>
      <c r="S4317" s="21"/>
    </row>
    <row r="4318" customHeight="1" spans="1:19">
      <c r="A4318" s="2" t="s">
        <v>6253</v>
      </c>
      <c r="B4318" s="29" t="s">
        <v>948</v>
      </c>
      <c r="C4318" s="2" t="s">
        <v>1099</v>
      </c>
      <c r="D4318" s="2" t="str">
        <f t="array" ref="D4318">_xlfn.XLOOKUP(C4318,Customers!A:A,Customers!B:B)</f>
        <v>Customer 0340</v>
      </c>
      <c r="E4318" s="2" t="s">
        <v>1711</v>
      </c>
      <c r="F4318" s="2" t="str">
        <f t="array" ref="F4318">_xlfn.XLOOKUP(E4318,Restaurants!A:A,Restaurants!B:B)</f>
        <v>Restaurant 100</v>
      </c>
      <c r="G4318" s="2" t="s">
        <v>1040</v>
      </c>
      <c r="H4318" s="2" t="str">
        <f t="array" ref="H4318">_xlfn.XLOOKUP(G4318,Food_Menu!A:A,Food_Menu!B:B)</f>
        <v>Food Item 0185</v>
      </c>
      <c r="I4318" s="2">
        <f t="array" ref="I4318">_xlfn.XLOOKUP(G4318,Food_Menu!A:A,Food_Menu!D:D)</f>
        <v>565.74</v>
      </c>
      <c r="J4318" s="2" t="s">
        <v>499</v>
      </c>
      <c r="K4318" s="2" t="str">
        <f t="array" ref="K4318">_xlfn.XLOOKUP(J4318,Delivery_Partners!A:A,Delivery_Partners!B:B)</f>
        <v>Delivery Partner 105</v>
      </c>
      <c r="L4318" s="3">
        <v>1</v>
      </c>
      <c r="M4318" s="2" t="s">
        <v>23</v>
      </c>
      <c r="N4318" s="2" t="s">
        <v>24</v>
      </c>
      <c r="O4318" s="3">
        <v>53</v>
      </c>
      <c r="P4318" s="13">
        <f t="shared" si="908"/>
        <v>565.74</v>
      </c>
      <c r="Q4318" s="13" t="str">
        <f t="shared" si="909"/>
        <v>Normal</v>
      </c>
      <c r="S4318" s="21"/>
    </row>
    <row r="4319" customHeight="1" spans="1:19">
      <c r="A4319" s="2" t="s">
        <v>6254</v>
      </c>
      <c r="B4319" s="28">
        <v>45870</v>
      </c>
      <c r="C4319" s="2" t="s">
        <v>2082</v>
      </c>
      <c r="D4319" s="2" t="str">
        <f t="array" ref="D4319">_xlfn.XLOOKUP(C4319,Customers!A:A,Customers!B:B)</f>
        <v>Customer 1193</v>
      </c>
      <c r="E4319" s="2" t="s">
        <v>523</v>
      </c>
      <c r="F4319" s="2" t="str">
        <f t="array" ref="F4319">_xlfn.XLOOKUP(E4319,Restaurants!A:A,Restaurants!B:B)</f>
        <v>Restaurant 038</v>
      </c>
      <c r="G4319" s="2" t="s">
        <v>1785</v>
      </c>
      <c r="H4319" s="2" t="str">
        <f t="array" ref="H4319">_xlfn.XLOOKUP(G4319,Food_Menu!A:A,Food_Menu!B:B)</f>
        <v>Food Item 0124</v>
      </c>
      <c r="I4319" s="2">
        <f t="array" ref="I4319">_xlfn.XLOOKUP(G4319,Food_Menu!A:A,Food_Menu!D:D)</f>
        <v>195.8</v>
      </c>
      <c r="J4319" s="2" t="s">
        <v>323</v>
      </c>
      <c r="K4319" s="2" t="str">
        <f t="array" ref="K4319">_xlfn.XLOOKUP(J4319,Delivery_Partners!A:A,Delivery_Partners!B:B)</f>
        <v>Delivery Partner 131</v>
      </c>
      <c r="L4319" s="3">
        <v>1</v>
      </c>
      <c r="M4319" s="2" t="s">
        <v>23</v>
      </c>
      <c r="N4319" s="2" t="s">
        <v>74</v>
      </c>
      <c r="O4319" s="3">
        <v>26</v>
      </c>
      <c r="P4319" s="13">
        <f t="shared" si="908"/>
        <v>195.8</v>
      </c>
      <c r="Q4319" s="13" t="str">
        <f t="shared" si="909"/>
        <v>Fast</v>
      </c>
      <c r="S4319" s="21"/>
    </row>
    <row r="4320" hidden="1" customHeight="1" spans="1:19">
      <c r="A4320" s="2" t="s">
        <v>6255</v>
      </c>
      <c r="B4320" s="28">
        <v>45904</v>
      </c>
      <c r="C4320" s="2" t="s">
        <v>1276</v>
      </c>
      <c r="D4320" s="2" t="str">
        <f t="array" ref="D4320">_xlfn.XLOOKUP(C4320,Customers!A:A,Customers!B:B)</f>
        <v>Customer 0289</v>
      </c>
      <c r="E4320" s="2" t="s">
        <v>655</v>
      </c>
      <c r="F4320" s="2" t="str">
        <f t="array" ref="F4320">_xlfn.XLOOKUP(E4320,Restaurants!A:A,Restaurants!B:B)</f>
        <v>Restaurant 096</v>
      </c>
      <c r="G4320" s="2" t="s">
        <v>266</v>
      </c>
      <c r="H4320" s="2" t="str">
        <f t="array" ref="H4320">_xlfn.XLOOKUP(G4320,Food_Menu!A:A,Food_Menu!B:B)</f>
        <v>Food Item 0012</v>
      </c>
      <c r="I4320" s="2"/>
      <c r="J4320" s="2" t="s">
        <v>1090</v>
      </c>
      <c r="K4320" s="2" t="str">
        <f t="array" ref="K4320">_xlfn.XLOOKUP(J4320,Delivery_Partners!A:A,Delivery_Partners!B:B)</f>
        <v>Delivery Partner 056</v>
      </c>
      <c r="L4320" s="3">
        <v>1</v>
      </c>
      <c r="M4320" s="2" t="s">
        <v>101</v>
      </c>
      <c r="N4320" s="2" t="s">
        <v>55</v>
      </c>
      <c r="O4320" s="2"/>
    </row>
    <row r="4321" customHeight="1" spans="1:19">
      <c r="A4321" s="2" t="s">
        <v>6256</v>
      </c>
      <c r="B4321" s="29" t="s">
        <v>1429</v>
      </c>
      <c r="C4321" s="2" t="s">
        <v>740</v>
      </c>
      <c r="D4321" s="2" t="str">
        <f t="array" ref="D4321">_xlfn.XLOOKUP(C4321,Customers!A:A,Customers!B:B)</f>
        <v>Customer 0764</v>
      </c>
      <c r="E4321" s="2" t="s">
        <v>98</v>
      </c>
      <c r="F4321" s="2" t="str">
        <f t="array" ref="F4321">_xlfn.XLOOKUP(E4321,Restaurants!A:A,Restaurants!B:B)</f>
        <v>Restaurant 012</v>
      </c>
      <c r="G4321" s="2" t="s">
        <v>675</v>
      </c>
      <c r="H4321" s="2" t="str">
        <f t="array" ref="H4321">_xlfn.XLOOKUP(G4321,Food_Menu!A:A,Food_Menu!B:B)</f>
        <v>Food Item 0034</v>
      </c>
      <c r="I4321" s="2">
        <f t="array" ref="I4321">_xlfn.XLOOKUP(G4321,Food_Menu!A:A,Food_Menu!D:D)</f>
        <v>185.13</v>
      </c>
      <c r="J4321" s="2" t="s">
        <v>938</v>
      </c>
      <c r="K4321" s="2" t="str">
        <f t="array" ref="K4321">_xlfn.XLOOKUP(J4321,Delivery_Partners!A:A,Delivery_Partners!B:B)</f>
        <v>Delivery Partner 139</v>
      </c>
      <c r="L4321" s="3">
        <v>1</v>
      </c>
      <c r="M4321" s="2" t="s">
        <v>23</v>
      </c>
      <c r="N4321" s="2" t="s">
        <v>42</v>
      </c>
      <c r="O4321" s="3">
        <v>33</v>
      </c>
      <c r="P4321" s="13">
        <f t="shared" ref="P4321:P4322" si="910">I4321*L4321</f>
        <v>185.13</v>
      </c>
      <c r="Q4321" s="13" t="str">
        <f t="shared" ref="Q4321:Q4322" si="911">IF(O4321="","Not Delivered",IF(O4321&lt;=30,"Fast",IF(O4321&lt;=60,"Normal","Slow")))</f>
        <v>Normal</v>
      </c>
      <c r="S4321" s="21"/>
    </row>
    <row r="4322" customHeight="1" spans="1:19">
      <c r="A4322" s="2" t="s">
        <v>6257</v>
      </c>
      <c r="B4322" s="29" t="s">
        <v>1551</v>
      </c>
      <c r="C4322" s="2" t="s">
        <v>2548</v>
      </c>
      <c r="D4322" s="2" t="str">
        <f t="array" ref="D4322">_xlfn.XLOOKUP(C4322,Customers!A:A,Customers!B:B)</f>
        <v>Customer 1174</v>
      </c>
      <c r="E4322" s="2" t="s">
        <v>372</v>
      </c>
      <c r="F4322" s="2" t="str">
        <f t="array" ref="F4322">_xlfn.XLOOKUP(E4322,Restaurants!A:A,Restaurants!B:B)</f>
        <v>Restaurant 119</v>
      </c>
      <c r="G4322" s="2" t="s">
        <v>1135</v>
      </c>
      <c r="H4322" s="2" t="str">
        <f t="array" ref="H4322">_xlfn.XLOOKUP(G4322,Food_Menu!A:A,Food_Menu!B:B)</f>
        <v>Food Item 0179</v>
      </c>
      <c r="I4322" s="2">
        <f t="array" ref="I4322">_xlfn.XLOOKUP(G4322,Food_Menu!A:A,Food_Menu!D:D)</f>
        <v>330.25</v>
      </c>
      <c r="J4322" s="2" t="s">
        <v>909</v>
      </c>
      <c r="K4322" s="2" t="str">
        <f t="array" ref="K4322">_xlfn.XLOOKUP(J4322,Delivery_Partners!A:A,Delivery_Partners!B:B)</f>
        <v>Delivery Partner 005</v>
      </c>
      <c r="L4322" s="3">
        <v>3</v>
      </c>
      <c r="M4322" s="2" t="s">
        <v>23</v>
      </c>
      <c r="N4322" s="2" t="s">
        <v>24</v>
      </c>
      <c r="O4322" s="3">
        <v>42</v>
      </c>
      <c r="P4322" s="13">
        <f t="shared" si="910"/>
        <v>990.75</v>
      </c>
      <c r="Q4322" s="13" t="str">
        <f t="shared" si="911"/>
        <v>Normal</v>
      </c>
      <c r="S4322" s="21"/>
    </row>
    <row r="4323" hidden="1" customHeight="1" spans="1:19">
      <c r="A4323" s="2" t="s">
        <v>6258</v>
      </c>
      <c r="B4323" s="28">
        <v>45812</v>
      </c>
      <c r="C4323" s="2" t="s">
        <v>2501</v>
      </c>
      <c r="D4323" s="2" t="str">
        <f t="array" ref="D4323">_xlfn.XLOOKUP(C4323,Customers!A:A,Customers!B:B)</f>
        <v>Customer 0304</v>
      </c>
      <c r="E4323" s="2" t="s">
        <v>586</v>
      </c>
      <c r="F4323" s="2" t="str">
        <f t="array" ref="F4323">_xlfn.XLOOKUP(E4323,Restaurants!A:A,Restaurants!B:B)</f>
        <v>Restaurant 092</v>
      </c>
      <c r="G4323" s="2" t="s">
        <v>1833</v>
      </c>
      <c r="H4323" s="2" t="str">
        <f t="array" ref="H4323">_xlfn.XLOOKUP(G4323,Food_Menu!A:A,Food_Menu!B:B)</f>
        <v>Food Item 0064</v>
      </c>
      <c r="I4323" s="2"/>
      <c r="J4323" s="2" t="s">
        <v>693</v>
      </c>
      <c r="K4323" s="2" t="str">
        <f t="array" ref="K4323">_xlfn.XLOOKUP(J4323,Delivery_Partners!A:A,Delivery_Partners!B:B)</f>
        <v>Delivery Partner 125</v>
      </c>
      <c r="L4323" s="3">
        <v>2</v>
      </c>
      <c r="M4323" s="2" t="s">
        <v>101</v>
      </c>
      <c r="N4323" s="2" t="s">
        <v>24</v>
      </c>
      <c r="O4323" s="2"/>
    </row>
    <row r="4324" customHeight="1" spans="1:19">
      <c r="A4324" s="2" t="s">
        <v>6259</v>
      </c>
      <c r="B4324" s="29" t="s">
        <v>594</v>
      </c>
      <c r="C4324" s="2" t="s">
        <v>2927</v>
      </c>
      <c r="D4324" s="2" t="str">
        <f t="array" ref="D4324">_xlfn.XLOOKUP(C4324,Customers!A:A,Customers!B:B)</f>
        <v>Customer 0836</v>
      </c>
      <c r="E4324" s="2" t="s">
        <v>506</v>
      </c>
      <c r="F4324" s="2" t="str">
        <f t="array" ref="F4324">_xlfn.XLOOKUP(E4324,Restaurants!A:A,Restaurants!B:B)</f>
        <v>Restaurant 005</v>
      </c>
      <c r="G4324" s="2" t="s">
        <v>815</v>
      </c>
      <c r="H4324" s="2" t="str">
        <f t="array" ref="H4324">_xlfn.XLOOKUP(G4324,Food_Menu!A:A,Food_Menu!B:B)</f>
        <v>Food Item 0116</v>
      </c>
      <c r="I4324" s="2">
        <f t="array" ref="I4324">_xlfn.XLOOKUP(G4324,Food_Menu!A:A,Food_Menu!D:D)</f>
        <v>510.85</v>
      </c>
      <c r="J4324" s="2" t="s">
        <v>154</v>
      </c>
      <c r="K4324" s="2" t="str">
        <f t="array" ref="K4324">_xlfn.XLOOKUP(J4324,Delivery_Partners!A:A,Delivery_Partners!B:B)</f>
        <v>Delivery Partner 143</v>
      </c>
      <c r="L4324" s="3">
        <v>1</v>
      </c>
      <c r="M4324" s="2" t="s">
        <v>23</v>
      </c>
      <c r="N4324" s="2" t="s">
        <v>24</v>
      </c>
      <c r="O4324" s="3">
        <v>40</v>
      </c>
      <c r="P4324" s="13">
        <f t="shared" ref="P4324:P4332" si="912">I4324*L4324</f>
        <v>510.85</v>
      </c>
      <c r="Q4324" s="13" t="str">
        <f t="shared" ref="Q4324:Q4332" si="913">IF(O4324="","Not Delivered",IF(O4324&lt;=30,"Fast",IF(O4324&lt;=60,"Normal","Slow")))</f>
        <v>Normal</v>
      </c>
      <c r="S4324" s="21"/>
    </row>
    <row r="4325" customHeight="1" spans="1:19">
      <c r="A4325" s="2" t="s">
        <v>6260</v>
      </c>
      <c r="B4325" s="29" t="s">
        <v>1855</v>
      </c>
      <c r="C4325" s="2" t="s">
        <v>5157</v>
      </c>
      <c r="D4325" s="2" t="str">
        <f t="array" ref="D4325">_xlfn.XLOOKUP(C4325,Customers!A:A,Customers!B:B)</f>
        <v>Customer 0541</v>
      </c>
      <c r="E4325" s="2" t="s">
        <v>674</v>
      </c>
      <c r="F4325" s="2" t="str">
        <f t="array" ref="F4325">_xlfn.XLOOKUP(E4325,Restaurants!A:A,Restaurants!B:B)</f>
        <v>Restaurant 085</v>
      </c>
      <c r="G4325" s="2" t="s">
        <v>111</v>
      </c>
      <c r="H4325" s="2" t="str">
        <f t="array" ref="H4325">_xlfn.XLOOKUP(G4325,Food_Menu!A:A,Food_Menu!B:B)</f>
        <v>Food Item 0197</v>
      </c>
      <c r="I4325" s="2">
        <f t="array" ref="I4325">_xlfn.XLOOKUP(G4325,Food_Menu!A:A,Food_Menu!D:D)</f>
        <v>628.28</v>
      </c>
      <c r="J4325" s="2" t="s">
        <v>1363</v>
      </c>
      <c r="K4325" s="2" t="str">
        <f t="array" ref="K4325">_xlfn.XLOOKUP(J4325,Delivery_Partners!A:A,Delivery_Partners!B:B)</f>
        <v>Delivery Partner 001</v>
      </c>
      <c r="L4325" s="3">
        <v>1</v>
      </c>
      <c r="M4325" s="2" t="s">
        <v>23</v>
      </c>
      <c r="N4325" s="2" t="s">
        <v>24</v>
      </c>
      <c r="O4325" s="3">
        <v>40</v>
      </c>
      <c r="P4325" s="13">
        <f t="shared" si="912"/>
        <v>628.28</v>
      </c>
      <c r="Q4325" s="13" t="str">
        <f t="shared" si="913"/>
        <v>Normal</v>
      </c>
      <c r="S4325" s="21"/>
    </row>
    <row r="4326" customHeight="1" spans="1:19">
      <c r="A4326" s="2" t="s">
        <v>6261</v>
      </c>
      <c r="B4326" s="28">
        <v>45693</v>
      </c>
      <c r="C4326" s="2" t="s">
        <v>5839</v>
      </c>
      <c r="D4326" s="2" t="str">
        <f t="array" ref="D4326">_xlfn.XLOOKUP(C4326,Customers!A:A,Customers!B:B)</f>
        <v>Customer 0343</v>
      </c>
      <c r="E4326" s="2" t="s">
        <v>1191</v>
      </c>
      <c r="F4326" s="2" t="str">
        <f t="array" ref="F4326">_xlfn.XLOOKUP(E4326,Restaurants!A:A,Restaurants!B:B)</f>
        <v>Restaurant 060</v>
      </c>
      <c r="G4326" s="2" t="s">
        <v>1833</v>
      </c>
      <c r="H4326" s="2" t="str">
        <f t="array" ref="H4326">_xlfn.XLOOKUP(G4326,Food_Menu!A:A,Food_Menu!B:B)</f>
        <v>Food Item 0064</v>
      </c>
      <c r="I4326" s="2">
        <f t="array" ref="I4326">_xlfn.XLOOKUP(G4326,Food_Menu!A:A,Food_Menu!D:D)</f>
        <v>129.48</v>
      </c>
      <c r="J4326" s="2" t="s">
        <v>756</v>
      </c>
      <c r="K4326" s="2" t="str">
        <f t="array" ref="K4326">_xlfn.XLOOKUP(J4326,Delivery_Partners!A:A,Delivery_Partners!B:B)</f>
        <v>Delivery Partner 126</v>
      </c>
      <c r="L4326" s="3">
        <v>2</v>
      </c>
      <c r="M4326" s="2" t="s">
        <v>23</v>
      </c>
      <c r="N4326" s="2" t="s">
        <v>55</v>
      </c>
      <c r="O4326" s="3">
        <v>21</v>
      </c>
      <c r="P4326" s="13">
        <f t="shared" si="912"/>
        <v>258.96</v>
      </c>
      <c r="Q4326" s="13" t="str">
        <f t="shared" si="913"/>
        <v>Fast</v>
      </c>
      <c r="S4326" s="21"/>
    </row>
    <row r="4327" customHeight="1" spans="1:19">
      <c r="A4327" s="2" t="s">
        <v>6262</v>
      </c>
      <c r="B4327" s="28">
        <v>45819</v>
      </c>
      <c r="C4327" s="2" t="s">
        <v>1556</v>
      </c>
      <c r="D4327" s="2" t="str">
        <f t="array" ref="D4327">_xlfn.XLOOKUP(C4327,Customers!A:A,Customers!B:B)</f>
        <v>Customer 1141</v>
      </c>
      <c r="E4327" s="2" t="s">
        <v>771</v>
      </c>
      <c r="F4327" s="2" t="str">
        <f t="array" ref="F4327">_xlfn.XLOOKUP(E4327,Restaurants!A:A,Restaurants!B:B)</f>
        <v>Restaurant 107</v>
      </c>
      <c r="G4327" s="2" t="s">
        <v>172</v>
      </c>
      <c r="H4327" s="2" t="str">
        <f t="array" ref="H4327">_xlfn.XLOOKUP(G4327,Food_Menu!A:A,Food_Menu!B:B)</f>
        <v>Food Item 0003</v>
      </c>
      <c r="I4327" s="2">
        <f t="array" ref="I4327">_xlfn.XLOOKUP(G4327,Food_Menu!A:A,Food_Menu!D:D)</f>
        <v>349.88</v>
      </c>
      <c r="J4327" s="2" t="s">
        <v>341</v>
      </c>
      <c r="K4327" s="2" t="str">
        <f t="array" ref="K4327">_xlfn.XLOOKUP(J4327,Delivery_Partners!A:A,Delivery_Partners!B:B)</f>
        <v>Delivery Partner 140</v>
      </c>
      <c r="L4327" s="3">
        <v>1</v>
      </c>
      <c r="M4327" s="2" t="s">
        <v>23</v>
      </c>
      <c r="N4327" s="2" t="s">
        <v>42</v>
      </c>
      <c r="O4327" s="3">
        <v>22</v>
      </c>
      <c r="P4327" s="13">
        <f t="shared" si="912"/>
        <v>349.88</v>
      </c>
      <c r="Q4327" s="13" t="str">
        <f t="shared" si="913"/>
        <v>Fast</v>
      </c>
      <c r="S4327" s="21"/>
    </row>
    <row r="4328" customHeight="1" spans="1:19">
      <c r="A4328" s="2" t="s">
        <v>6263</v>
      </c>
      <c r="B4328" s="29" t="s">
        <v>1893</v>
      </c>
      <c r="C4328" s="2" t="s">
        <v>3746</v>
      </c>
      <c r="D4328" s="2" t="str">
        <f t="array" ref="D4328">_xlfn.XLOOKUP(C4328,Customers!A:A,Customers!B:B)</f>
        <v>Customer 0789</v>
      </c>
      <c r="E4328" s="2" t="s">
        <v>230</v>
      </c>
      <c r="F4328" s="2" t="str">
        <f t="array" ref="F4328">_xlfn.XLOOKUP(E4328,Restaurants!A:A,Restaurants!B:B)</f>
        <v>Restaurant 029</v>
      </c>
      <c r="G4328" s="2" t="s">
        <v>519</v>
      </c>
      <c r="H4328" s="2" t="str">
        <f t="array" ref="H4328">_xlfn.XLOOKUP(G4328,Food_Menu!A:A,Food_Menu!B:B)</f>
        <v>Food Item 0019</v>
      </c>
      <c r="I4328" s="2">
        <f t="array" ref="I4328">_xlfn.XLOOKUP(G4328,Food_Menu!A:A,Food_Menu!D:D)</f>
        <v>145.23</v>
      </c>
      <c r="J4328" s="2" t="s">
        <v>1596</v>
      </c>
      <c r="K4328" s="2" t="str">
        <f t="array" ref="K4328">_xlfn.XLOOKUP(J4328,Delivery_Partners!A:A,Delivery_Partners!B:B)</f>
        <v>Delivery Partner 094</v>
      </c>
      <c r="L4328" s="3">
        <v>3</v>
      </c>
      <c r="M4328" s="2" t="s">
        <v>23</v>
      </c>
      <c r="N4328" s="2" t="s">
        <v>24</v>
      </c>
      <c r="O4328" s="3">
        <v>40</v>
      </c>
      <c r="P4328" s="13">
        <f t="shared" si="912"/>
        <v>435.69</v>
      </c>
      <c r="Q4328" s="13" t="str">
        <f t="shared" si="913"/>
        <v>Normal</v>
      </c>
      <c r="S4328" s="21"/>
    </row>
    <row r="4329" customHeight="1" spans="1:19">
      <c r="A4329" s="2" t="s">
        <v>6264</v>
      </c>
      <c r="B4329" s="29" t="s">
        <v>1515</v>
      </c>
      <c r="C4329" s="2" t="s">
        <v>2759</v>
      </c>
      <c r="D4329" s="2" t="str">
        <f t="array" ref="D4329">_xlfn.XLOOKUP(C4329,Customers!A:A,Customers!B:B)</f>
        <v>Customer 0527</v>
      </c>
      <c r="E4329" s="2" t="s">
        <v>382</v>
      </c>
      <c r="F4329" s="2" t="str">
        <f t="array" ref="F4329">_xlfn.XLOOKUP(E4329,Restaurants!A:A,Restaurants!B:B)</f>
        <v>Restaurant 108</v>
      </c>
      <c r="G4329" s="2" t="s">
        <v>367</v>
      </c>
      <c r="H4329" s="2" t="str">
        <f t="array" ref="H4329">_xlfn.XLOOKUP(G4329,Food_Menu!A:A,Food_Menu!B:B)</f>
        <v>Food Item 0202</v>
      </c>
      <c r="I4329" s="2">
        <f t="array" ref="I4329">_xlfn.XLOOKUP(G4329,Food_Menu!A:A,Food_Menu!D:D)</f>
        <v>596.93</v>
      </c>
      <c r="J4329" s="2" t="s">
        <v>139</v>
      </c>
      <c r="K4329" s="2" t="str">
        <f t="array" ref="K4329">_xlfn.XLOOKUP(J4329,Delivery_Partners!A:A,Delivery_Partners!B:B)</f>
        <v>Delivery Partner 109</v>
      </c>
      <c r="L4329" s="3">
        <v>1</v>
      </c>
      <c r="M4329" s="2" t="s">
        <v>23</v>
      </c>
      <c r="N4329" s="2" t="s">
        <v>42</v>
      </c>
      <c r="O4329" s="3">
        <v>60</v>
      </c>
      <c r="P4329" s="13">
        <f t="shared" si="912"/>
        <v>596.93</v>
      </c>
      <c r="Q4329" s="13" t="str">
        <f t="shared" si="913"/>
        <v>Normal</v>
      </c>
      <c r="S4329" s="21"/>
    </row>
    <row r="4330" customHeight="1" spans="1:19">
      <c r="A4330" s="2" t="s">
        <v>6265</v>
      </c>
      <c r="B4330" s="29" t="s">
        <v>1778</v>
      </c>
      <c r="C4330" s="2" t="s">
        <v>4891</v>
      </c>
      <c r="D4330" s="2" t="str">
        <f t="array" ref="D4330">_xlfn.XLOOKUP(C4330,Customers!A:A,Customers!B:B)</f>
        <v>Customer 0975</v>
      </c>
      <c r="E4330" s="2" t="s">
        <v>239</v>
      </c>
      <c r="F4330" s="2" t="str">
        <f t="array" ref="F4330">_xlfn.XLOOKUP(E4330,Restaurants!A:A,Restaurants!B:B)</f>
        <v>Restaurant 105</v>
      </c>
      <c r="G4330" s="2" t="s">
        <v>216</v>
      </c>
      <c r="H4330" s="2" t="str">
        <f t="array" ref="H4330">_xlfn.XLOOKUP(G4330,Food_Menu!A:A,Food_Menu!B:B)</f>
        <v>Food Item 0132</v>
      </c>
      <c r="I4330" s="2">
        <f t="array" ref="I4330">_xlfn.XLOOKUP(G4330,Food_Menu!A:A,Food_Menu!D:D)</f>
        <v>597.76</v>
      </c>
      <c r="J4330" s="2" t="s">
        <v>277</v>
      </c>
      <c r="K4330" s="2" t="str">
        <f t="array" ref="K4330">_xlfn.XLOOKUP(J4330,Delivery_Partners!A:A,Delivery_Partners!B:B)</f>
        <v>Delivery Partner 011</v>
      </c>
      <c r="L4330" s="3">
        <v>3</v>
      </c>
      <c r="M4330" s="2" t="s">
        <v>23</v>
      </c>
      <c r="N4330" s="2" t="s">
        <v>24</v>
      </c>
      <c r="O4330" s="3">
        <v>31</v>
      </c>
      <c r="P4330" s="13">
        <f t="shared" si="912"/>
        <v>1793.28</v>
      </c>
      <c r="Q4330" s="13" t="str">
        <f t="shared" si="913"/>
        <v>Normal</v>
      </c>
      <c r="S4330" s="21"/>
    </row>
    <row r="4331" customHeight="1" spans="1:19">
      <c r="A4331" s="2" t="s">
        <v>6266</v>
      </c>
      <c r="B4331" s="28">
        <v>45819</v>
      </c>
      <c r="C4331" s="2" t="s">
        <v>3004</v>
      </c>
      <c r="D4331" s="2" t="str">
        <f t="array" ref="D4331">_xlfn.XLOOKUP(C4331,Customers!A:A,Customers!B:B)</f>
        <v>Customer 1081</v>
      </c>
      <c r="E4331" s="2" t="s">
        <v>984</v>
      </c>
      <c r="F4331" s="2" t="str">
        <f t="array" ref="F4331">_xlfn.XLOOKUP(E4331,Restaurants!A:A,Restaurants!B:B)</f>
        <v>Restaurant 034</v>
      </c>
      <c r="G4331" s="2" t="s">
        <v>90</v>
      </c>
      <c r="H4331" s="2" t="str">
        <f t="array" ref="H4331">_xlfn.XLOOKUP(G4331,Food_Menu!A:A,Food_Menu!B:B)</f>
        <v>Food Item 0073</v>
      </c>
      <c r="I4331" s="2">
        <f t="array" ref="I4331">_xlfn.XLOOKUP(G4331,Food_Menu!A:A,Food_Menu!D:D)</f>
        <v>365.69</v>
      </c>
      <c r="J4331" s="2" t="s">
        <v>1104</v>
      </c>
      <c r="K4331" s="2" t="str">
        <f t="array" ref="K4331">_xlfn.XLOOKUP(J4331,Delivery_Partners!A:A,Delivery_Partners!B:B)</f>
        <v>Delivery Partner 178</v>
      </c>
      <c r="L4331" s="3">
        <v>2</v>
      </c>
      <c r="M4331" s="2" t="s">
        <v>23</v>
      </c>
      <c r="N4331" s="2" t="s">
        <v>24</v>
      </c>
      <c r="O4331" s="3">
        <v>39</v>
      </c>
      <c r="P4331" s="13">
        <f t="shared" si="912"/>
        <v>731.38</v>
      </c>
      <c r="Q4331" s="13" t="str">
        <f t="shared" si="913"/>
        <v>Normal</v>
      </c>
      <c r="S4331" s="21"/>
    </row>
    <row r="4332" customHeight="1" spans="1:19">
      <c r="A4332" s="2" t="s">
        <v>6267</v>
      </c>
      <c r="B4332" s="28">
        <v>45690</v>
      </c>
      <c r="C4332" s="2" t="s">
        <v>1972</v>
      </c>
      <c r="D4332" s="2" t="str">
        <f t="array" ref="D4332">_xlfn.XLOOKUP(C4332,Customers!A:A,Customers!B:B)</f>
        <v>Customer 0938</v>
      </c>
      <c r="E4332" s="2" t="s">
        <v>289</v>
      </c>
      <c r="F4332" s="2" t="str">
        <f t="array" ref="F4332">_xlfn.XLOOKUP(E4332,Restaurants!A:A,Restaurants!B:B)</f>
        <v>Restaurant 052</v>
      </c>
      <c r="G4332" s="2" t="s">
        <v>1554</v>
      </c>
      <c r="H4332" s="2" t="str">
        <f t="array" ref="H4332">_xlfn.XLOOKUP(G4332,Food_Menu!A:A,Food_Menu!B:B)</f>
        <v>Food Item 0018</v>
      </c>
      <c r="I4332" s="2">
        <f t="array" ref="I4332">_xlfn.XLOOKUP(G4332,Food_Menu!A:A,Food_Menu!D:D)</f>
        <v>648.66</v>
      </c>
      <c r="J4332" s="2" t="s">
        <v>309</v>
      </c>
      <c r="K4332" s="2" t="str">
        <f t="array" ref="K4332">_xlfn.XLOOKUP(J4332,Delivery_Partners!A:A,Delivery_Partners!B:B)</f>
        <v>Delivery Partner 175</v>
      </c>
      <c r="L4332" s="3">
        <v>3</v>
      </c>
      <c r="M4332" s="2" t="s">
        <v>23</v>
      </c>
      <c r="N4332" s="2" t="s">
        <v>24</v>
      </c>
      <c r="O4332" s="3">
        <v>28</v>
      </c>
      <c r="P4332" s="13">
        <f t="shared" si="912"/>
        <v>1945.98</v>
      </c>
      <c r="Q4332" s="13" t="str">
        <f t="shared" si="913"/>
        <v>Fast</v>
      </c>
      <c r="S4332" s="21"/>
    </row>
    <row r="4333" hidden="1" customHeight="1" spans="1:19">
      <c r="A4333" s="2" t="s">
        <v>6268</v>
      </c>
      <c r="B4333" s="28">
        <v>45778</v>
      </c>
      <c r="C4333" s="2" t="s">
        <v>2637</v>
      </c>
      <c r="D4333" s="2" t="str">
        <f t="array" ref="D4333">_xlfn.XLOOKUP(C4333,Customers!A:A,Customers!B:B)</f>
        <v>Customer 1043</v>
      </c>
      <c r="E4333" s="2" t="s">
        <v>39</v>
      </c>
      <c r="F4333" s="2" t="str">
        <f t="array" ref="F4333">_xlfn.XLOOKUP(E4333,Restaurants!A:A,Restaurants!B:B)</f>
        <v>Restaurant 077</v>
      </c>
      <c r="G4333" s="2" t="s">
        <v>1737</v>
      </c>
      <c r="H4333" s="2" t="str">
        <f t="array" ref="H4333">_xlfn.XLOOKUP(G4333,Food_Menu!A:A,Food_Menu!B:B)</f>
        <v>Food Item 0154</v>
      </c>
      <c r="I4333" s="2"/>
      <c r="J4333" s="2" t="s">
        <v>898</v>
      </c>
      <c r="K4333" s="2" t="str">
        <f t="array" ref="K4333">_xlfn.XLOOKUP(J4333,Delivery_Partners!A:A,Delivery_Partners!B:B)</f>
        <v>Delivery Partner 138</v>
      </c>
      <c r="L4333" s="3">
        <v>2</v>
      </c>
      <c r="M4333" s="2" t="s">
        <v>101</v>
      </c>
      <c r="N4333" s="2" t="s">
        <v>42</v>
      </c>
      <c r="O4333" s="2"/>
    </row>
    <row r="4334" customHeight="1" spans="1:19">
      <c r="A4334" s="2" t="s">
        <v>6269</v>
      </c>
      <c r="B4334" s="29" t="s">
        <v>258</v>
      </c>
      <c r="C4334" s="2" t="s">
        <v>1844</v>
      </c>
      <c r="D4334" s="2" t="str">
        <f t="array" ref="D4334">_xlfn.XLOOKUP(C4334,Customers!A:A,Customers!B:B)</f>
        <v>Customer 0387</v>
      </c>
      <c r="E4334" s="2" t="s">
        <v>230</v>
      </c>
      <c r="F4334" s="2" t="str">
        <f t="array" ref="F4334">_xlfn.XLOOKUP(E4334,Restaurants!A:A,Restaurants!B:B)</f>
        <v>Restaurant 029</v>
      </c>
      <c r="G4334" s="2" t="s">
        <v>194</v>
      </c>
      <c r="H4334" s="2" t="str">
        <f t="array" ref="H4334">_xlfn.XLOOKUP(G4334,Food_Menu!A:A,Food_Menu!B:B)</f>
        <v>Food Item 0009</v>
      </c>
      <c r="I4334" s="2">
        <f t="array" ref="I4334">_xlfn.XLOOKUP(G4334,Food_Menu!A:A,Food_Menu!D:D)</f>
        <v>168.03</v>
      </c>
      <c r="J4334" s="2" t="s">
        <v>684</v>
      </c>
      <c r="K4334" s="2" t="str">
        <f t="array" ref="K4334">_xlfn.XLOOKUP(J4334,Delivery_Partners!A:A,Delivery_Partners!B:B)</f>
        <v>Delivery Partner 003</v>
      </c>
      <c r="L4334" s="3">
        <v>2</v>
      </c>
      <c r="M4334" s="2" t="s">
        <v>23</v>
      </c>
      <c r="N4334" s="2" t="s">
        <v>24</v>
      </c>
      <c r="O4334" s="3">
        <v>27</v>
      </c>
      <c r="P4334" s="13">
        <f t="shared" ref="P4334:P4344" si="914">I4334*L4334</f>
        <v>336.06</v>
      </c>
      <c r="Q4334" s="13" t="str">
        <f t="shared" ref="Q4334:Q4344" si="915">IF(O4334="","Not Delivered",IF(O4334&lt;=30,"Fast",IF(O4334&lt;=60,"Normal","Slow")))</f>
        <v>Fast</v>
      </c>
      <c r="S4334" s="21"/>
    </row>
    <row r="4335" customHeight="1" spans="1:19">
      <c r="A4335" s="2" t="s">
        <v>6270</v>
      </c>
      <c r="B4335" s="28">
        <v>45967</v>
      </c>
      <c r="C4335" s="2" t="s">
        <v>1858</v>
      </c>
      <c r="D4335" s="2" t="str">
        <f t="array" ref="D4335">_xlfn.XLOOKUP(C4335,Customers!A:A,Customers!B:B)</f>
        <v>Customer 0413</v>
      </c>
      <c r="E4335" s="2" t="s">
        <v>224</v>
      </c>
      <c r="F4335" s="2" t="str">
        <f t="array" ref="F4335">_xlfn.XLOOKUP(E4335,Restaurants!A:A,Restaurants!B:B)</f>
        <v>Restaurant 120</v>
      </c>
      <c r="G4335" s="2" t="s">
        <v>524</v>
      </c>
      <c r="H4335" s="2" t="str">
        <f t="array" ref="H4335">_xlfn.XLOOKUP(G4335,Food_Menu!A:A,Food_Menu!B:B)</f>
        <v>Food Item 0021</v>
      </c>
      <c r="I4335" s="2">
        <f t="array" ref="I4335">_xlfn.XLOOKUP(G4335,Food_Menu!A:A,Food_Menu!D:D)</f>
        <v>572.3</v>
      </c>
      <c r="J4335" s="2" t="s">
        <v>1443</v>
      </c>
      <c r="K4335" s="2" t="str">
        <f t="array" ref="K4335">_xlfn.XLOOKUP(J4335,Delivery_Partners!A:A,Delivery_Partners!B:B)</f>
        <v>Delivery Partner 078</v>
      </c>
      <c r="L4335" s="3">
        <v>1</v>
      </c>
      <c r="M4335" s="2" t="s">
        <v>23</v>
      </c>
      <c r="N4335" s="2" t="s">
        <v>24</v>
      </c>
      <c r="O4335" s="3">
        <v>32</v>
      </c>
      <c r="P4335" s="13">
        <f t="shared" si="914"/>
        <v>572.3</v>
      </c>
      <c r="Q4335" s="13" t="str">
        <f t="shared" si="915"/>
        <v>Normal</v>
      </c>
      <c r="S4335" s="21"/>
    </row>
    <row r="4336" customHeight="1" spans="1:19">
      <c r="A4336" s="2" t="s">
        <v>6271</v>
      </c>
      <c r="B4336" s="28">
        <v>45720</v>
      </c>
      <c r="C4336" s="2" t="s">
        <v>5448</v>
      </c>
      <c r="D4336" s="2" t="str">
        <f t="array" ref="D4336">_xlfn.XLOOKUP(C4336,Customers!A:A,Customers!B:B)</f>
        <v>Customer 0280</v>
      </c>
      <c r="E4336" s="2" t="s">
        <v>425</v>
      </c>
      <c r="F4336" s="2" t="str">
        <f t="array" ref="F4336">_xlfn.XLOOKUP(E4336,Restaurants!A:A,Restaurants!B:B)</f>
        <v>Restaurant 023</v>
      </c>
      <c r="G4336" s="2" t="s">
        <v>1794</v>
      </c>
      <c r="H4336" s="2" t="str">
        <f t="array" ref="H4336">_xlfn.XLOOKUP(G4336,Food_Menu!A:A,Food_Menu!B:B)</f>
        <v>Food Item 0131</v>
      </c>
      <c r="I4336" s="2">
        <f t="array" ref="I4336">_xlfn.XLOOKUP(G4336,Food_Menu!A:A,Food_Menu!D:D)</f>
        <v>201.22</v>
      </c>
      <c r="J4336" s="2" t="s">
        <v>327</v>
      </c>
      <c r="K4336" s="2" t="str">
        <f t="array" ref="K4336">_xlfn.XLOOKUP(J4336,Delivery_Partners!A:A,Delivery_Partners!B:B)</f>
        <v>Delivery Partner 148</v>
      </c>
      <c r="L4336" s="3">
        <v>2</v>
      </c>
      <c r="M4336" s="2" t="s">
        <v>23</v>
      </c>
      <c r="N4336" s="2" t="s">
        <v>24</v>
      </c>
      <c r="O4336" s="3">
        <v>64</v>
      </c>
      <c r="P4336" s="13">
        <f t="shared" si="914"/>
        <v>402.44</v>
      </c>
      <c r="Q4336" s="13" t="str">
        <f t="shared" si="915"/>
        <v>Slow</v>
      </c>
      <c r="S4336" s="21"/>
    </row>
    <row r="4337" customHeight="1" spans="1:19">
      <c r="A4337" s="2" t="s">
        <v>6272</v>
      </c>
      <c r="B4337" s="29" t="s">
        <v>516</v>
      </c>
      <c r="C4337" s="2" t="s">
        <v>2927</v>
      </c>
      <c r="D4337" s="2" t="str">
        <f t="array" ref="D4337">_xlfn.XLOOKUP(C4337,Customers!A:A,Customers!B:B)</f>
        <v>Customer 0836</v>
      </c>
      <c r="E4337" s="2" t="s">
        <v>1072</v>
      </c>
      <c r="F4337" s="2" t="str">
        <f t="array" ref="F4337">_xlfn.XLOOKUP(E4337,Restaurants!A:A,Restaurants!B:B)</f>
        <v>Restaurant 030</v>
      </c>
      <c r="G4337" s="2" t="s">
        <v>426</v>
      </c>
      <c r="H4337" s="2" t="str">
        <f t="array" ref="H4337">_xlfn.XLOOKUP(G4337,Food_Menu!A:A,Food_Menu!B:B)</f>
        <v>Food Item 0142</v>
      </c>
      <c r="I4337" s="2">
        <f t="array" ref="I4337">_xlfn.XLOOKUP(G4337,Food_Menu!A:A,Food_Menu!D:D)</f>
        <v>428.17</v>
      </c>
      <c r="J4337" s="2" t="s">
        <v>414</v>
      </c>
      <c r="K4337" s="2" t="str">
        <f t="array" ref="K4337">_xlfn.XLOOKUP(J4337,Delivery_Partners!A:A,Delivery_Partners!B:B)</f>
        <v>Delivery Partner 122</v>
      </c>
      <c r="L4337" s="3">
        <v>2</v>
      </c>
      <c r="M4337" s="2" t="s">
        <v>23</v>
      </c>
      <c r="N4337" s="2" t="s">
        <v>24</v>
      </c>
      <c r="O4337" s="3">
        <v>36</v>
      </c>
      <c r="P4337" s="13">
        <f t="shared" si="914"/>
        <v>856.34</v>
      </c>
      <c r="Q4337" s="13" t="str">
        <f t="shared" si="915"/>
        <v>Normal</v>
      </c>
      <c r="S4337" s="21"/>
    </row>
    <row r="4338" customHeight="1" spans="1:19">
      <c r="A4338" s="2" t="s">
        <v>6273</v>
      </c>
      <c r="B4338" s="28">
        <v>45903</v>
      </c>
      <c r="C4338" s="2" t="s">
        <v>1478</v>
      </c>
      <c r="D4338" s="2" t="str">
        <f t="array" ref="D4338">_xlfn.XLOOKUP(C4338,Customers!A:A,Customers!B:B)</f>
        <v>Customer 0964</v>
      </c>
      <c r="E4338" s="2" t="s">
        <v>249</v>
      </c>
      <c r="F4338" s="2" t="str">
        <f t="array" ref="F4338">_xlfn.XLOOKUP(E4338,Restaurants!A:A,Restaurants!B:B)</f>
        <v>Restaurant 061</v>
      </c>
      <c r="G4338" s="2" t="s">
        <v>529</v>
      </c>
      <c r="H4338" s="2" t="str">
        <f t="array" ref="H4338">_xlfn.XLOOKUP(G4338,Food_Menu!A:A,Food_Menu!B:B)</f>
        <v>Food Item 0126</v>
      </c>
      <c r="I4338" s="2">
        <f t="array" ref="I4338">_xlfn.XLOOKUP(G4338,Food_Menu!A:A,Food_Menu!D:D)</f>
        <v>127.27</v>
      </c>
      <c r="J4338" s="2" t="s">
        <v>22</v>
      </c>
      <c r="K4338" s="2" t="str">
        <f t="array" ref="K4338">_xlfn.XLOOKUP(J4338,Delivery_Partners!A:A,Delivery_Partners!B:B)</f>
        <v>Delivery Partner 163</v>
      </c>
      <c r="L4338" s="3">
        <v>1</v>
      </c>
      <c r="M4338" s="2" t="s">
        <v>23</v>
      </c>
      <c r="N4338" s="2" t="s">
        <v>24</v>
      </c>
      <c r="O4338" s="3">
        <v>16</v>
      </c>
      <c r="P4338" s="13">
        <f t="shared" si="914"/>
        <v>127.27</v>
      </c>
      <c r="Q4338" s="13" t="str">
        <f t="shared" si="915"/>
        <v>Fast</v>
      </c>
      <c r="S4338" s="21"/>
    </row>
    <row r="4339" customHeight="1" spans="1:19">
      <c r="A4339" s="2" t="s">
        <v>6274</v>
      </c>
      <c r="B4339" s="29" t="s">
        <v>2028</v>
      </c>
      <c r="C4339" s="2" t="s">
        <v>1646</v>
      </c>
      <c r="D4339" s="2" t="str">
        <f t="array" ref="D4339">_xlfn.XLOOKUP(C4339,Customers!A:A,Customers!B:B)</f>
        <v>Customer 0793</v>
      </c>
      <c r="E4339" s="2" t="s">
        <v>293</v>
      </c>
      <c r="F4339" s="2" t="str">
        <f t="array" ref="F4339">_xlfn.XLOOKUP(E4339,Restaurants!A:A,Restaurants!B:B)</f>
        <v>Restaurant 057</v>
      </c>
      <c r="G4339" s="2" t="s">
        <v>1919</v>
      </c>
      <c r="H4339" s="2" t="str">
        <f t="array" ref="H4339">_xlfn.XLOOKUP(G4339,Food_Menu!A:A,Food_Menu!B:B)</f>
        <v>Food Item 0201</v>
      </c>
      <c r="I4339" s="2">
        <f t="array" ref="I4339">_xlfn.XLOOKUP(G4339,Food_Menu!A:A,Food_Menu!D:D)</f>
        <v>613.68</v>
      </c>
      <c r="J4339" s="2" t="s">
        <v>378</v>
      </c>
      <c r="K4339" s="2" t="str">
        <f t="array" ref="K4339">_xlfn.XLOOKUP(J4339,Delivery_Partners!A:A,Delivery_Partners!B:B)</f>
        <v>Delivery Partner 111</v>
      </c>
      <c r="L4339" s="3">
        <v>2</v>
      </c>
      <c r="M4339" s="2" t="s">
        <v>23</v>
      </c>
      <c r="N4339" s="2" t="s">
        <v>24</v>
      </c>
      <c r="O4339" s="3">
        <v>43</v>
      </c>
      <c r="P4339" s="13">
        <f t="shared" si="914"/>
        <v>1227.36</v>
      </c>
      <c r="Q4339" s="13" t="str">
        <f t="shared" si="915"/>
        <v>Normal</v>
      </c>
      <c r="S4339" s="21"/>
    </row>
    <row r="4340" customHeight="1" spans="1:19">
      <c r="A4340" s="2" t="s">
        <v>6275</v>
      </c>
      <c r="B4340" s="29" t="s">
        <v>170</v>
      </c>
      <c r="C4340" s="2" t="s">
        <v>3161</v>
      </c>
      <c r="D4340" s="2" t="str">
        <f t="array" ref="D4340">_xlfn.XLOOKUP(C4340,Customers!A:A,Customers!B:B)</f>
        <v>Customer 0720</v>
      </c>
      <c r="E4340" s="2" t="s">
        <v>335</v>
      </c>
      <c r="F4340" s="2" t="str">
        <f t="array" ref="F4340">_xlfn.XLOOKUP(E4340,Restaurants!A:A,Restaurants!B:B)</f>
        <v>Restaurant 007</v>
      </c>
      <c r="G4340" s="2" t="s">
        <v>1951</v>
      </c>
      <c r="H4340" s="2" t="str">
        <f t="array" ref="H4340">_xlfn.XLOOKUP(G4340,Food_Menu!A:A,Food_Menu!B:B)</f>
        <v>Food Item 0060</v>
      </c>
      <c r="I4340" s="2">
        <f t="array" ref="I4340">_xlfn.XLOOKUP(G4340,Food_Menu!A:A,Food_Menu!D:D)</f>
        <v>246.78</v>
      </c>
      <c r="J4340" s="2" t="s">
        <v>1045</v>
      </c>
      <c r="K4340" s="2" t="str">
        <f t="array" ref="K4340">_xlfn.XLOOKUP(J4340,Delivery_Partners!A:A,Delivery_Partners!B:B)</f>
        <v>Delivery Partner 129</v>
      </c>
      <c r="L4340" s="3">
        <v>1</v>
      </c>
      <c r="M4340" s="2" t="s">
        <v>23</v>
      </c>
      <c r="N4340" s="2" t="s">
        <v>42</v>
      </c>
      <c r="O4340" s="3">
        <v>49</v>
      </c>
      <c r="P4340" s="13">
        <f t="shared" si="914"/>
        <v>246.78</v>
      </c>
      <c r="Q4340" s="13" t="str">
        <f t="shared" si="915"/>
        <v>Normal</v>
      </c>
      <c r="S4340" s="21"/>
    </row>
    <row r="4341" customHeight="1" spans="1:19">
      <c r="A4341" s="2" t="s">
        <v>6276</v>
      </c>
      <c r="B4341" s="28">
        <v>45724</v>
      </c>
      <c r="C4341" s="2" t="s">
        <v>1975</v>
      </c>
      <c r="D4341" s="2" t="str">
        <f t="array" ref="D4341">_xlfn.XLOOKUP(C4341,Customers!A:A,Customers!B:B)</f>
        <v>Customer 0926</v>
      </c>
      <c r="E4341" s="2" t="s">
        <v>738</v>
      </c>
      <c r="F4341" s="2" t="str">
        <f t="array" ref="F4341">_xlfn.XLOOKUP(E4341,Restaurants!A:A,Restaurants!B:B)</f>
        <v>Restaurant 110</v>
      </c>
      <c r="G4341" s="2" t="s">
        <v>670</v>
      </c>
      <c r="H4341" s="2" t="str">
        <f t="array" ref="H4341">_xlfn.XLOOKUP(G4341,Food_Menu!A:A,Food_Menu!B:B)</f>
        <v>Food Item 0123</v>
      </c>
      <c r="I4341" s="2">
        <f t="array" ref="I4341">_xlfn.XLOOKUP(G4341,Food_Menu!A:A,Food_Menu!D:D)</f>
        <v>256.27</v>
      </c>
      <c r="J4341" s="2" t="s">
        <v>1120</v>
      </c>
      <c r="K4341" s="2" t="str">
        <f t="array" ref="K4341">_xlfn.XLOOKUP(J4341,Delivery_Partners!A:A,Delivery_Partners!B:B)</f>
        <v>Delivery Partner 061</v>
      </c>
      <c r="L4341" s="3">
        <v>1</v>
      </c>
      <c r="M4341" s="2" t="s">
        <v>23</v>
      </c>
      <c r="N4341" s="2" t="s">
        <v>24</v>
      </c>
      <c r="O4341" s="3">
        <v>43</v>
      </c>
      <c r="P4341" s="13">
        <f t="shared" si="914"/>
        <v>256.27</v>
      </c>
      <c r="Q4341" s="13" t="str">
        <f t="shared" si="915"/>
        <v>Normal</v>
      </c>
      <c r="S4341" s="21"/>
    </row>
    <row r="4342" customHeight="1" spans="1:19">
      <c r="A4342" s="2" t="s">
        <v>6277</v>
      </c>
      <c r="B4342" s="28">
        <v>45725</v>
      </c>
      <c r="C4342" s="2" t="s">
        <v>1802</v>
      </c>
      <c r="D4342" s="2" t="str">
        <f t="array" ref="D4342">_xlfn.XLOOKUP(C4342,Customers!A:A,Customers!B:B)</f>
        <v>Customer 0218</v>
      </c>
      <c r="E4342" s="2" t="s">
        <v>230</v>
      </c>
      <c r="F4342" s="2" t="str">
        <f t="array" ref="F4342">_xlfn.XLOOKUP(E4342,Restaurants!A:A,Restaurants!B:B)</f>
        <v>Restaurant 029</v>
      </c>
      <c r="G4342" s="2" t="s">
        <v>313</v>
      </c>
      <c r="H4342" s="2" t="str">
        <f t="array" ref="H4342">_xlfn.XLOOKUP(G4342,Food_Menu!A:A,Food_Menu!B:B)</f>
        <v>Food Item 0068</v>
      </c>
      <c r="I4342" s="2">
        <f t="array" ref="I4342">_xlfn.XLOOKUP(G4342,Food_Menu!A:A,Food_Menu!D:D)</f>
        <v>583.22</v>
      </c>
      <c r="J4342" s="2" t="s">
        <v>811</v>
      </c>
      <c r="K4342" s="2" t="str">
        <f t="array" ref="K4342">_xlfn.XLOOKUP(J4342,Delivery_Partners!A:A,Delivery_Partners!B:B)</f>
        <v>Delivery Partner 147</v>
      </c>
      <c r="L4342" s="3">
        <v>1</v>
      </c>
      <c r="M4342" s="2" t="s">
        <v>23</v>
      </c>
      <c r="N4342" s="2" t="s">
        <v>24</v>
      </c>
      <c r="O4342" s="3">
        <v>33</v>
      </c>
      <c r="P4342" s="13">
        <f t="shared" si="914"/>
        <v>583.22</v>
      </c>
      <c r="Q4342" s="13" t="str">
        <f t="shared" si="915"/>
        <v>Normal</v>
      </c>
      <c r="S4342" s="21"/>
    </row>
    <row r="4343" customHeight="1" spans="1:19">
      <c r="A4343" s="2" t="s">
        <v>6278</v>
      </c>
      <c r="B4343" s="29" t="s">
        <v>1612</v>
      </c>
      <c r="C4343" s="2" t="s">
        <v>3967</v>
      </c>
      <c r="D4343" s="2" t="str">
        <f t="array" ref="D4343">_xlfn.XLOOKUP(C4343,Customers!A:A,Customers!B:B)</f>
        <v>Customer 0440</v>
      </c>
      <c r="E4343" s="2" t="s">
        <v>71</v>
      </c>
      <c r="F4343" s="2" t="str">
        <f t="array" ref="F4343">_xlfn.XLOOKUP(E4343,Restaurants!A:A,Restaurants!B:B)</f>
        <v>Restaurant 013</v>
      </c>
      <c r="G4343" s="2" t="s">
        <v>1073</v>
      </c>
      <c r="H4343" s="2" t="str">
        <f t="array" ref="H4343">_xlfn.XLOOKUP(G4343,Food_Menu!A:A,Food_Menu!B:B)</f>
        <v>Food Item 0080</v>
      </c>
      <c r="I4343" s="2">
        <f t="array" ref="I4343">_xlfn.XLOOKUP(G4343,Food_Menu!A:A,Food_Menu!D:D)</f>
        <v>208.69</v>
      </c>
      <c r="J4343" s="2" t="s">
        <v>640</v>
      </c>
      <c r="K4343" s="2" t="str">
        <f t="array" ref="K4343">_xlfn.XLOOKUP(J4343,Delivery_Partners!A:A,Delivery_Partners!B:B)</f>
        <v>Delivery Partner 097</v>
      </c>
      <c r="L4343" s="3">
        <v>1</v>
      </c>
      <c r="M4343" s="2" t="s">
        <v>23</v>
      </c>
      <c r="N4343" s="2" t="s">
        <v>55</v>
      </c>
      <c r="O4343" s="3">
        <v>24</v>
      </c>
      <c r="P4343" s="13">
        <f t="shared" si="914"/>
        <v>208.69</v>
      </c>
      <c r="Q4343" s="13" t="str">
        <f t="shared" si="915"/>
        <v>Fast</v>
      </c>
      <c r="S4343" s="21"/>
    </row>
    <row r="4344" customHeight="1" spans="1:19">
      <c r="A4344" s="2" t="s">
        <v>6279</v>
      </c>
      <c r="B4344" s="29" t="s">
        <v>50</v>
      </c>
      <c r="C4344" s="2" t="s">
        <v>234</v>
      </c>
      <c r="D4344" s="2" t="str">
        <f t="array" ref="D4344">_xlfn.XLOOKUP(C4344,Customers!A:A,Customers!B:B)</f>
        <v>Customer 0849</v>
      </c>
      <c r="E4344" s="2" t="s">
        <v>578</v>
      </c>
      <c r="F4344" s="2" t="str">
        <f t="array" ref="F4344">_xlfn.XLOOKUP(E4344,Restaurants!A:A,Restaurants!B:B)</f>
        <v>Restaurant 063</v>
      </c>
      <c r="G4344" s="2" t="s">
        <v>675</v>
      </c>
      <c r="H4344" s="2" t="str">
        <f t="array" ref="H4344">_xlfn.XLOOKUP(G4344,Food_Menu!A:A,Food_Menu!B:B)</f>
        <v>Food Item 0034</v>
      </c>
      <c r="I4344" s="2">
        <f t="array" ref="I4344">_xlfn.XLOOKUP(G4344,Food_Menu!A:A,Food_Menu!D:D)</f>
        <v>185.13</v>
      </c>
      <c r="J4344" s="2" t="s">
        <v>1160</v>
      </c>
      <c r="K4344" s="2" t="str">
        <f t="array" ref="K4344">_xlfn.XLOOKUP(J4344,Delivery_Partners!A:A,Delivery_Partners!B:B)</f>
        <v>Delivery Partner 145</v>
      </c>
      <c r="L4344" s="3">
        <v>1</v>
      </c>
      <c r="M4344" s="2" t="s">
        <v>23</v>
      </c>
      <c r="N4344" s="2" t="s">
        <v>24</v>
      </c>
      <c r="O4344" s="3">
        <v>24</v>
      </c>
      <c r="P4344" s="13">
        <f t="shared" si="914"/>
        <v>185.13</v>
      </c>
      <c r="Q4344" s="13" t="str">
        <f t="shared" si="915"/>
        <v>Fast</v>
      </c>
      <c r="S4344" s="21"/>
    </row>
    <row r="4345" hidden="1" customHeight="1" spans="1:19">
      <c r="A4345" s="2" t="s">
        <v>6280</v>
      </c>
      <c r="B4345" s="29" t="s">
        <v>1042</v>
      </c>
      <c r="C4345" s="2" t="s">
        <v>3280</v>
      </c>
      <c r="D4345" s="2" t="str">
        <f t="array" ref="D4345">_xlfn.XLOOKUP(C4345,Customers!A:A,Customers!B:B)</f>
        <v>Customer 0063</v>
      </c>
      <c r="E4345" s="2" t="s">
        <v>1292</v>
      </c>
      <c r="F4345" s="2" t="str">
        <f t="array" ref="F4345">_xlfn.XLOOKUP(E4345,Restaurants!A:A,Restaurants!B:B)</f>
        <v>Restaurant 112</v>
      </c>
      <c r="G4345" s="2" t="s">
        <v>1018</v>
      </c>
      <c r="H4345" s="2" t="str">
        <f t="array" ref="H4345">_xlfn.XLOOKUP(G4345,Food_Menu!A:A,Food_Menu!B:B)</f>
        <v>Food Item 0175</v>
      </c>
      <c r="I4345" s="2"/>
      <c r="J4345" s="2" t="s">
        <v>942</v>
      </c>
      <c r="K4345" s="2" t="str">
        <f t="array" ref="K4345">_xlfn.XLOOKUP(J4345,Delivery_Partners!A:A,Delivery_Partners!B:B)</f>
        <v>Delivery Partner 037</v>
      </c>
      <c r="L4345" s="3">
        <v>3</v>
      </c>
      <c r="M4345" s="2" t="s">
        <v>101</v>
      </c>
      <c r="N4345" s="2" t="s">
        <v>24</v>
      </c>
      <c r="O4345" s="2"/>
    </row>
    <row r="4346" customHeight="1" spans="1:19">
      <c r="A4346" s="2" t="s">
        <v>6281</v>
      </c>
      <c r="B4346" s="28">
        <v>45842</v>
      </c>
      <c r="C4346" s="2" t="s">
        <v>3695</v>
      </c>
      <c r="D4346" s="2" t="str">
        <f t="array" ref="D4346">_xlfn.XLOOKUP(C4346,Customers!A:A,Customers!B:B)</f>
        <v>Customer 1094</v>
      </c>
      <c r="E4346" s="2" t="s">
        <v>350</v>
      </c>
      <c r="F4346" s="2" t="str">
        <f t="array" ref="F4346">_xlfn.XLOOKUP(E4346,Restaurants!A:A,Restaurants!B:B)</f>
        <v>Restaurant 001</v>
      </c>
      <c r="G4346" s="2" t="s">
        <v>1547</v>
      </c>
      <c r="H4346" s="2" t="str">
        <f t="array" ref="H4346">_xlfn.XLOOKUP(G4346,Food_Menu!A:A,Food_Menu!B:B)</f>
        <v>Food Item 0155</v>
      </c>
      <c r="I4346" s="2">
        <f t="array" ref="I4346">_xlfn.XLOOKUP(G4346,Food_Menu!A:A,Food_Menu!D:D)</f>
        <v>185.15</v>
      </c>
      <c r="J4346" s="2" t="s">
        <v>422</v>
      </c>
      <c r="K4346" s="2" t="str">
        <f t="array" ref="K4346">_xlfn.XLOOKUP(J4346,Delivery_Partners!A:A,Delivery_Partners!B:B)</f>
        <v>Delivery Partner 049</v>
      </c>
      <c r="L4346" s="3">
        <v>1</v>
      </c>
      <c r="M4346" s="2" t="s">
        <v>23</v>
      </c>
      <c r="N4346" s="2" t="s">
        <v>42</v>
      </c>
      <c r="O4346" s="3">
        <v>31</v>
      </c>
      <c r="P4346" s="13">
        <f t="shared" ref="P4346:P4351" si="916">I4346*L4346</f>
        <v>185.15</v>
      </c>
      <c r="Q4346" s="13" t="str">
        <f t="shared" ref="Q4346:Q4351" si="917">IF(O4346="","Not Delivered",IF(O4346&lt;=30,"Fast",IF(O4346&lt;=60,"Normal","Slow")))</f>
        <v>Normal</v>
      </c>
      <c r="S4346" s="21"/>
    </row>
    <row r="4347" customHeight="1" spans="1:19">
      <c r="A4347" s="2" t="s">
        <v>6282</v>
      </c>
      <c r="B4347" s="29" t="s">
        <v>1893</v>
      </c>
      <c r="C4347" s="2" t="s">
        <v>3352</v>
      </c>
      <c r="D4347" s="2" t="str">
        <f t="array" ref="D4347">_xlfn.XLOOKUP(C4347,Customers!A:A,Customers!B:B)</f>
        <v>Customer 0206</v>
      </c>
      <c r="E4347" s="2" t="s">
        <v>89</v>
      </c>
      <c r="F4347" s="2" t="str">
        <f t="array" ref="F4347">_xlfn.XLOOKUP(E4347,Restaurants!A:A,Restaurants!B:B)</f>
        <v>Restaurant 059</v>
      </c>
      <c r="G4347" s="2" t="s">
        <v>282</v>
      </c>
      <c r="H4347" s="2" t="str">
        <f t="array" ref="H4347">_xlfn.XLOOKUP(G4347,Food_Menu!A:A,Food_Menu!B:B)</f>
        <v>Food Item 0157</v>
      </c>
      <c r="I4347" s="2">
        <f t="array" ref="I4347">_xlfn.XLOOKUP(G4347,Food_Menu!A:A,Food_Menu!D:D)</f>
        <v>278.37</v>
      </c>
      <c r="J4347" s="2" t="s">
        <v>439</v>
      </c>
      <c r="K4347" s="2" t="str">
        <f t="array" ref="K4347">_xlfn.XLOOKUP(J4347,Delivery_Partners!A:A,Delivery_Partners!B:B)</f>
        <v>Delivery Partner 016</v>
      </c>
      <c r="L4347" s="3">
        <v>3</v>
      </c>
      <c r="M4347" s="2" t="s">
        <v>23</v>
      </c>
      <c r="N4347" s="2" t="s">
        <v>24</v>
      </c>
      <c r="O4347" s="3">
        <v>28</v>
      </c>
      <c r="P4347" s="13">
        <f t="shared" si="916"/>
        <v>835.11</v>
      </c>
      <c r="Q4347" s="13" t="str">
        <f t="shared" si="917"/>
        <v>Fast</v>
      </c>
      <c r="S4347" s="21"/>
    </row>
    <row r="4348" customHeight="1" spans="1:19">
      <c r="A4348" s="2" t="s">
        <v>6283</v>
      </c>
      <c r="B4348" s="29" t="s">
        <v>1187</v>
      </c>
      <c r="C4348" s="2" t="s">
        <v>1151</v>
      </c>
      <c r="D4348" s="2" t="str">
        <f t="array" ref="D4348">_xlfn.XLOOKUP(C4348,Customers!A:A,Customers!B:B)</f>
        <v>Customer 0945</v>
      </c>
      <c r="E4348" s="2" t="s">
        <v>738</v>
      </c>
      <c r="F4348" s="2" t="str">
        <f t="array" ref="F4348">_xlfn.XLOOKUP(E4348,Restaurants!A:A,Restaurants!B:B)</f>
        <v>Restaurant 110</v>
      </c>
      <c r="G4348" s="2" t="s">
        <v>884</v>
      </c>
      <c r="H4348" s="2" t="str">
        <f t="array" ref="H4348">_xlfn.XLOOKUP(G4348,Food_Menu!A:A,Food_Menu!B:B)</f>
        <v>Food Item 0032</v>
      </c>
      <c r="I4348" s="2">
        <f t="array" ref="I4348">_xlfn.XLOOKUP(G4348,Food_Menu!A:A,Food_Menu!D:D)</f>
        <v>367.24</v>
      </c>
      <c r="J4348" s="2" t="s">
        <v>414</v>
      </c>
      <c r="K4348" s="2" t="str">
        <f t="array" ref="K4348">_xlfn.XLOOKUP(J4348,Delivery_Partners!A:A,Delivery_Partners!B:B)</f>
        <v>Delivery Partner 122</v>
      </c>
      <c r="L4348" s="3">
        <v>4</v>
      </c>
      <c r="M4348" s="2" t="s">
        <v>23</v>
      </c>
      <c r="N4348" s="2" t="s">
        <v>42</v>
      </c>
      <c r="O4348" s="3">
        <v>50</v>
      </c>
      <c r="P4348" s="13">
        <f t="shared" si="916"/>
        <v>1468.96</v>
      </c>
      <c r="Q4348" s="13" t="str">
        <f t="shared" si="917"/>
        <v>Normal</v>
      </c>
      <c r="S4348" s="21"/>
    </row>
    <row r="4349" customHeight="1" spans="1:19">
      <c r="A4349" s="2" t="s">
        <v>6284</v>
      </c>
      <c r="B4349" s="29" t="s">
        <v>209</v>
      </c>
      <c r="C4349" s="2" t="s">
        <v>649</v>
      </c>
      <c r="D4349" s="2" t="str">
        <f t="array" ref="D4349">_xlfn.XLOOKUP(C4349,Customers!A:A,Customers!B:B)</f>
        <v>Customer 0740</v>
      </c>
      <c r="E4349" s="2" t="s">
        <v>382</v>
      </c>
      <c r="F4349" s="2" t="str">
        <f t="array" ref="F4349">_xlfn.XLOOKUP(E4349,Restaurants!A:A,Restaurants!B:B)</f>
        <v>Restaurant 108</v>
      </c>
      <c r="G4349" s="2" t="s">
        <v>1285</v>
      </c>
      <c r="H4349" s="2" t="str">
        <f t="array" ref="H4349">_xlfn.XLOOKUP(G4349,Food_Menu!A:A,Food_Menu!B:B)</f>
        <v>Food Item 0026</v>
      </c>
      <c r="I4349" s="2">
        <f t="array" ref="I4349">_xlfn.XLOOKUP(G4349,Food_Menu!A:A,Food_Menu!D:D)</f>
        <v>535.49</v>
      </c>
      <c r="J4349" s="2" t="s">
        <v>502</v>
      </c>
      <c r="K4349" s="2" t="str">
        <f t="array" ref="K4349">_xlfn.XLOOKUP(J4349,Delivery_Partners!A:A,Delivery_Partners!B:B)</f>
        <v>Delivery Partner 132</v>
      </c>
      <c r="L4349" s="3">
        <v>1</v>
      </c>
      <c r="M4349" s="2" t="s">
        <v>23</v>
      </c>
      <c r="N4349" s="2" t="s">
        <v>55</v>
      </c>
      <c r="O4349" s="3">
        <v>46</v>
      </c>
      <c r="P4349" s="13">
        <f t="shared" si="916"/>
        <v>535.49</v>
      </c>
      <c r="Q4349" s="13" t="str">
        <f t="shared" si="917"/>
        <v>Normal</v>
      </c>
      <c r="S4349" s="21"/>
    </row>
    <row r="4350" customHeight="1" spans="1:19">
      <c r="A4350" s="2" t="s">
        <v>6285</v>
      </c>
      <c r="B4350" s="28">
        <v>45700</v>
      </c>
      <c r="C4350" s="2" t="s">
        <v>4630</v>
      </c>
      <c r="D4350" s="2" t="str">
        <f t="array" ref="D4350">_xlfn.XLOOKUP(C4350,Customers!A:A,Customers!B:B)</f>
        <v>Customer 1018</v>
      </c>
      <c r="E4350" s="2" t="s">
        <v>254</v>
      </c>
      <c r="F4350" s="2" t="str">
        <f t="array" ref="F4350">_xlfn.XLOOKUP(E4350,Restaurants!A:A,Restaurants!B:B)</f>
        <v>Restaurant 021</v>
      </c>
      <c r="G4350" s="2" t="s">
        <v>1086</v>
      </c>
      <c r="H4350" s="2" t="str">
        <f t="array" ref="H4350">_xlfn.XLOOKUP(G4350,Food_Menu!A:A,Food_Menu!B:B)</f>
        <v>Food Item 0173</v>
      </c>
      <c r="I4350" s="2">
        <f t="array" ref="I4350">_xlfn.XLOOKUP(G4350,Food_Menu!A:A,Food_Menu!D:D)</f>
        <v>407.21</v>
      </c>
      <c r="J4350" s="2" t="s">
        <v>374</v>
      </c>
      <c r="K4350" s="2" t="str">
        <f t="array" ref="K4350">_xlfn.XLOOKUP(J4350,Delivery_Partners!A:A,Delivery_Partners!B:B)</f>
        <v>Delivery Partner 052</v>
      </c>
      <c r="L4350" s="3">
        <v>2</v>
      </c>
      <c r="M4350" s="2" t="s">
        <v>23</v>
      </c>
      <c r="N4350" s="2" t="s">
        <v>74</v>
      </c>
      <c r="O4350" s="3">
        <v>50</v>
      </c>
      <c r="P4350" s="13">
        <f t="shared" si="916"/>
        <v>814.42</v>
      </c>
      <c r="Q4350" s="13" t="str">
        <f t="shared" si="917"/>
        <v>Normal</v>
      </c>
      <c r="S4350" s="21"/>
    </row>
    <row r="4351" customHeight="1" spans="1:19">
      <c r="A4351" s="2" t="s">
        <v>6286</v>
      </c>
      <c r="B4351" s="28">
        <v>45940</v>
      </c>
      <c r="C4351" s="2" t="s">
        <v>944</v>
      </c>
      <c r="D4351" s="2" t="str">
        <f t="array" ref="D4351">_xlfn.XLOOKUP(C4351,Customers!A:A,Customers!B:B)</f>
        <v>Customer 0931</v>
      </c>
      <c r="E4351" s="2" t="s">
        <v>131</v>
      </c>
      <c r="F4351" s="2" t="str">
        <f t="array" ref="F4351">_xlfn.XLOOKUP(E4351,Restaurants!A:A,Restaurants!B:B)</f>
        <v>Restaurant 075</v>
      </c>
      <c r="G4351" s="2" t="s">
        <v>1212</v>
      </c>
      <c r="H4351" s="2" t="str">
        <f t="array" ref="H4351">_xlfn.XLOOKUP(G4351,Food_Menu!A:A,Food_Menu!B:B)</f>
        <v>Food Item 0147</v>
      </c>
      <c r="I4351" s="2">
        <f t="array" ref="I4351">_xlfn.XLOOKUP(G4351,Food_Menu!A:A,Food_Menu!D:D)</f>
        <v>263.56</v>
      </c>
      <c r="J4351" s="2" t="s">
        <v>558</v>
      </c>
      <c r="K4351" s="2" t="str">
        <f t="array" ref="K4351">_xlfn.XLOOKUP(J4351,Delivery_Partners!A:A,Delivery_Partners!B:B)</f>
        <v>Delivery Partner 070</v>
      </c>
      <c r="L4351" s="3">
        <v>1</v>
      </c>
      <c r="M4351" s="2" t="s">
        <v>23</v>
      </c>
      <c r="N4351" s="2" t="s">
        <v>24</v>
      </c>
      <c r="O4351" s="3">
        <v>26</v>
      </c>
      <c r="P4351" s="13">
        <f t="shared" si="916"/>
        <v>263.56</v>
      </c>
      <c r="Q4351" s="13" t="str">
        <f t="shared" si="917"/>
        <v>Fast</v>
      </c>
      <c r="S4351" s="21"/>
    </row>
    <row r="4352" hidden="1" customHeight="1" spans="1:19">
      <c r="A4352" s="2" t="s">
        <v>6287</v>
      </c>
      <c r="B4352" s="29" t="s">
        <v>2866</v>
      </c>
      <c r="C4352" s="2" t="s">
        <v>6288</v>
      </c>
      <c r="D4352" s="2" t="str">
        <f t="array" ref="D4352">_xlfn.XLOOKUP(C4352,Customers!A:A,Customers!B:B)</f>
        <v>Customer 0620</v>
      </c>
      <c r="E4352" s="2" t="s">
        <v>245</v>
      </c>
      <c r="F4352" s="2" t="str">
        <f t="array" ref="F4352">_xlfn.XLOOKUP(E4352,Restaurants!A:A,Restaurants!B:B)</f>
        <v>Restaurant 101</v>
      </c>
      <c r="G4352" s="2" t="s">
        <v>969</v>
      </c>
      <c r="H4352" s="2" t="str">
        <f t="array" ref="H4352">_xlfn.XLOOKUP(G4352,Food_Menu!A:A,Food_Menu!B:B)</f>
        <v>Food Item 0007</v>
      </c>
      <c r="I4352" s="2"/>
      <c r="J4352" s="2" t="s">
        <v>927</v>
      </c>
      <c r="K4352" s="2" t="str">
        <f t="array" ref="K4352">_xlfn.XLOOKUP(J4352,Delivery_Partners!A:A,Delivery_Partners!B:B)</f>
        <v>Delivery Partner 103</v>
      </c>
      <c r="L4352" s="3">
        <v>3</v>
      </c>
      <c r="M4352" s="2" t="s">
        <v>101</v>
      </c>
      <c r="N4352" s="2" t="s">
        <v>55</v>
      </c>
      <c r="O4352" s="2"/>
    </row>
    <row r="4353" customHeight="1" spans="1:19">
      <c r="A4353" s="2" t="s">
        <v>6289</v>
      </c>
      <c r="B4353" s="29" t="s">
        <v>915</v>
      </c>
      <c r="C4353" s="2" t="s">
        <v>3915</v>
      </c>
      <c r="D4353" s="2" t="str">
        <f t="array" ref="D4353">_xlfn.XLOOKUP(C4353,Customers!A:A,Customers!B:B)</f>
        <v>Customer 0908</v>
      </c>
      <c r="E4353" s="2" t="s">
        <v>647</v>
      </c>
      <c r="F4353" s="2" t="str">
        <f t="array" ref="F4353">_xlfn.XLOOKUP(E4353,Restaurants!A:A,Restaurants!B:B)</f>
        <v>Restaurant 081</v>
      </c>
      <c r="G4353" s="2" t="s">
        <v>1212</v>
      </c>
      <c r="H4353" s="2" t="str">
        <f t="array" ref="H4353">_xlfn.XLOOKUP(G4353,Food_Menu!A:A,Food_Menu!B:B)</f>
        <v>Food Item 0147</v>
      </c>
      <c r="I4353" s="2">
        <f t="array" ref="I4353">_xlfn.XLOOKUP(G4353,Food_Menu!A:A,Food_Menu!D:D)</f>
        <v>263.56</v>
      </c>
      <c r="J4353" s="2" t="s">
        <v>1325</v>
      </c>
      <c r="K4353" s="2" t="str">
        <f t="array" ref="K4353">_xlfn.XLOOKUP(J4353,Delivery_Partners!A:A,Delivery_Partners!B:B)</f>
        <v>Delivery Partner 137</v>
      </c>
      <c r="L4353" s="3">
        <v>1</v>
      </c>
      <c r="M4353" s="2" t="s">
        <v>23</v>
      </c>
      <c r="N4353" s="2" t="s">
        <v>55</v>
      </c>
      <c r="O4353" s="3">
        <v>36</v>
      </c>
      <c r="P4353" s="13">
        <f t="shared" ref="P4353:P4355" si="918">I4353*L4353</f>
        <v>263.56</v>
      </c>
      <c r="Q4353" s="13" t="str">
        <f t="shared" ref="Q4353:Q4355" si="919">IF(O4353="","Not Delivered",IF(O4353&lt;=30,"Fast",IF(O4353&lt;=60,"Normal","Slow")))</f>
        <v>Normal</v>
      </c>
      <c r="S4353" s="21"/>
    </row>
    <row r="4354" customHeight="1" spans="1:19">
      <c r="A4354" s="2" t="s">
        <v>6290</v>
      </c>
      <c r="B4354" s="29" t="s">
        <v>1000</v>
      </c>
      <c r="C4354" s="2" t="s">
        <v>2367</v>
      </c>
      <c r="D4354" s="2" t="str">
        <f t="array" ref="D4354">_xlfn.XLOOKUP(C4354,Customers!A:A,Customers!B:B)</f>
        <v>Customer 0416</v>
      </c>
      <c r="E4354" s="2" t="s">
        <v>20</v>
      </c>
      <c r="F4354" s="2" t="str">
        <f t="array" ref="F4354">_xlfn.XLOOKUP(E4354,Restaurants!A:A,Restaurants!B:B)</f>
        <v>Restaurant 079</v>
      </c>
      <c r="G4354" s="2" t="s">
        <v>596</v>
      </c>
      <c r="H4354" s="2" t="str">
        <f t="array" ref="H4354">_xlfn.XLOOKUP(G4354,Food_Menu!A:A,Food_Menu!B:B)</f>
        <v>Food Item 0216</v>
      </c>
      <c r="I4354" s="2">
        <f t="array" ref="I4354">_xlfn.XLOOKUP(G4354,Food_Menu!A:A,Food_Menu!D:D)</f>
        <v>488.7</v>
      </c>
      <c r="J4354" s="2" t="s">
        <v>679</v>
      </c>
      <c r="K4354" s="2" t="str">
        <f t="array" ref="K4354">_xlfn.XLOOKUP(J4354,Delivery_Partners!A:A,Delivery_Partners!B:B)</f>
        <v>Delivery Partner 055</v>
      </c>
      <c r="L4354" s="3">
        <v>1</v>
      </c>
      <c r="M4354" s="2" t="s">
        <v>23</v>
      </c>
      <c r="N4354" s="2" t="s">
        <v>42</v>
      </c>
      <c r="O4354" s="3">
        <v>40</v>
      </c>
      <c r="P4354" s="13">
        <f t="shared" si="918"/>
        <v>488.7</v>
      </c>
      <c r="Q4354" s="13" t="str">
        <f t="shared" si="919"/>
        <v>Normal</v>
      </c>
      <c r="S4354" s="21"/>
    </row>
    <row r="4355" customHeight="1" spans="1:19">
      <c r="A4355" s="2" t="s">
        <v>6291</v>
      </c>
      <c r="B4355" s="28">
        <v>45973</v>
      </c>
      <c r="C4355" s="2" t="s">
        <v>1583</v>
      </c>
      <c r="D4355" s="2" t="str">
        <f t="array" ref="D4355">_xlfn.XLOOKUP(C4355,Customers!A:A,Customers!B:B)</f>
        <v>Customer 0701</v>
      </c>
      <c r="E4355" s="2" t="s">
        <v>814</v>
      </c>
      <c r="F4355" s="2" t="str">
        <f t="array" ref="F4355">_xlfn.XLOOKUP(E4355,Restaurants!A:A,Restaurants!B:B)</f>
        <v>Restaurant 093</v>
      </c>
      <c r="G4355" s="2" t="s">
        <v>1210</v>
      </c>
      <c r="H4355" s="2" t="str">
        <f t="array" ref="H4355">_xlfn.XLOOKUP(G4355,Food_Menu!A:A,Food_Menu!B:B)</f>
        <v>Food Item 0166</v>
      </c>
      <c r="I4355" s="2">
        <f t="array" ref="I4355">_xlfn.XLOOKUP(G4355,Food_Menu!A:A,Food_Menu!D:D)</f>
        <v>321.44</v>
      </c>
      <c r="J4355" s="2" t="s">
        <v>1863</v>
      </c>
      <c r="K4355" s="2" t="str">
        <f t="array" ref="K4355">_xlfn.XLOOKUP(J4355,Delivery_Partners!A:A,Delivery_Partners!B:B)</f>
        <v>Delivery Partner 088</v>
      </c>
      <c r="L4355" s="3">
        <v>1</v>
      </c>
      <c r="M4355" s="2" t="s">
        <v>23</v>
      </c>
      <c r="N4355" s="2" t="s">
        <v>24</v>
      </c>
      <c r="O4355" s="3">
        <v>36</v>
      </c>
      <c r="P4355" s="13">
        <f t="shared" si="918"/>
        <v>321.44</v>
      </c>
      <c r="Q4355" s="13" t="str">
        <f t="shared" si="919"/>
        <v>Normal</v>
      </c>
      <c r="S4355" s="21"/>
    </row>
    <row r="4356" hidden="1" customHeight="1" spans="1:19">
      <c r="A4356" s="2" t="s">
        <v>6292</v>
      </c>
      <c r="B4356" s="28">
        <v>45692</v>
      </c>
      <c r="C4356" s="2" t="s">
        <v>4072</v>
      </c>
      <c r="D4356" s="2" t="str">
        <f t="array" ref="D4356">_xlfn.XLOOKUP(C4356,Customers!A:A,Customers!B:B)</f>
        <v>Customer 1099</v>
      </c>
      <c r="E4356" s="2" t="s">
        <v>1224</v>
      </c>
      <c r="F4356" s="2" t="str">
        <f t="array" ref="F4356">_xlfn.XLOOKUP(E4356,Restaurants!A:A,Restaurants!B:B)</f>
        <v>Restaurant 055</v>
      </c>
      <c r="G4356" s="2" t="s">
        <v>408</v>
      </c>
      <c r="H4356" s="2" t="str">
        <f t="array" ref="H4356">_xlfn.XLOOKUP(G4356,Food_Menu!A:A,Food_Menu!B:B)</f>
        <v>Food Item 0062</v>
      </c>
      <c r="I4356" s="2"/>
      <c r="J4356" s="2" t="s">
        <v>299</v>
      </c>
      <c r="K4356" s="2" t="str">
        <f t="array" ref="K4356">_xlfn.XLOOKUP(J4356,Delivery_Partners!A:A,Delivery_Partners!B:B)</f>
        <v>Delivery Partner 034</v>
      </c>
      <c r="L4356" s="3">
        <v>2</v>
      </c>
      <c r="M4356" s="2" t="s">
        <v>101</v>
      </c>
      <c r="N4356" s="2" t="s">
        <v>55</v>
      </c>
      <c r="O4356" s="2"/>
    </row>
    <row r="4357" hidden="1" customHeight="1" spans="1:19">
      <c r="A4357" s="2" t="s">
        <v>6293</v>
      </c>
      <c r="B4357" s="29" t="s">
        <v>599</v>
      </c>
      <c r="C4357" s="2" t="s">
        <v>1913</v>
      </c>
      <c r="D4357" s="2" t="str">
        <f t="array" ref="D4357">_xlfn.XLOOKUP(C4357,Customers!A:A,Customers!B:B)</f>
        <v>Customer 0102</v>
      </c>
      <c r="E4357" s="2" t="s">
        <v>603</v>
      </c>
      <c r="F4357" s="2" t="str">
        <f t="array" ref="F4357">_xlfn.XLOOKUP(E4357,Restaurants!A:A,Restaurants!B:B)</f>
        <v>Restaurant 009</v>
      </c>
      <c r="G4357" s="2" t="s">
        <v>373</v>
      </c>
      <c r="H4357" s="2" t="str">
        <f t="array" ref="H4357">_xlfn.XLOOKUP(G4357,Food_Menu!A:A,Food_Menu!B:B)</f>
        <v>Food Item 0070</v>
      </c>
      <c r="I4357" s="2"/>
      <c r="J4357" s="2" t="s">
        <v>1829</v>
      </c>
      <c r="K4357" s="2" t="str">
        <f t="array" ref="K4357">_xlfn.XLOOKUP(J4357,Delivery_Partners!A:A,Delivery_Partners!B:B)</f>
        <v>Delivery Partner 146</v>
      </c>
      <c r="L4357" s="3">
        <v>1</v>
      </c>
      <c r="M4357" s="2" t="s">
        <v>101</v>
      </c>
      <c r="N4357" s="2" t="s">
        <v>55</v>
      </c>
      <c r="O4357" s="2"/>
    </row>
    <row r="4358" customHeight="1" spans="1:19">
      <c r="A4358" s="2" t="s">
        <v>6294</v>
      </c>
      <c r="B4358" s="28">
        <v>45817</v>
      </c>
      <c r="C4358" s="2" t="s">
        <v>2459</v>
      </c>
      <c r="D4358" s="2" t="str">
        <f t="array" ref="D4358">_xlfn.XLOOKUP(C4358,Customers!A:A,Customers!B:B)</f>
        <v>Customer 0427</v>
      </c>
      <c r="E4358" s="2" t="s">
        <v>39</v>
      </c>
      <c r="F4358" s="2" t="str">
        <f t="array" ref="F4358">_xlfn.XLOOKUP(E4358,Restaurants!A:A,Restaurants!B:B)</f>
        <v>Restaurant 077</v>
      </c>
      <c r="G4358" s="2" t="s">
        <v>1210</v>
      </c>
      <c r="H4358" s="2" t="str">
        <f t="array" ref="H4358">_xlfn.XLOOKUP(G4358,Food_Menu!A:A,Food_Menu!B:B)</f>
        <v>Food Item 0166</v>
      </c>
      <c r="I4358" s="2">
        <f t="array" ref="I4358">_xlfn.XLOOKUP(G4358,Food_Menu!A:A,Food_Menu!D:D)</f>
        <v>321.44</v>
      </c>
      <c r="J4358" s="2" t="s">
        <v>1698</v>
      </c>
      <c r="K4358" s="2" t="str">
        <f t="array" ref="K4358">_xlfn.XLOOKUP(J4358,Delivery_Partners!A:A,Delivery_Partners!B:B)</f>
        <v>Delivery Partner 158</v>
      </c>
      <c r="L4358" s="3">
        <v>1</v>
      </c>
      <c r="M4358" s="2" t="s">
        <v>23</v>
      </c>
      <c r="N4358" s="2" t="s">
        <v>24</v>
      </c>
      <c r="O4358" s="3">
        <v>32</v>
      </c>
      <c r="P4358" s="13">
        <f t="shared" ref="P4358:P4359" si="920">I4358*L4358</f>
        <v>321.44</v>
      </c>
      <c r="Q4358" s="13" t="str">
        <f t="shared" ref="Q4358:Q4359" si="921">IF(O4358="","Not Delivered",IF(O4358&lt;=30,"Fast",IF(O4358&lt;=60,"Normal","Slow")))</f>
        <v>Normal</v>
      </c>
      <c r="S4358" s="21"/>
    </row>
    <row r="4359" customHeight="1" spans="1:19">
      <c r="A4359" s="2" t="s">
        <v>6295</v>
      </c>
      <c r="B4359" s="28">
        <v>45724</v>
      </c>
      <c r="C4359" s="2" t="s">
        <v>5684</v>
      </c>
      <c r="D4359" s="2" t="str">
        <f t="array" ref="D4359">_xlfn.XLOOKUP(C4359,Customers!A:A,Customers!B:B)</f>
        <v>Customer 0021</v>
      </c>
      <c r="E4359" s="2" t="s">
        <v>750</v>
      </c>
      <c r="F4359" s="2" t="str">
        <f t="array" ref="F4359">_xlfn.XLOOKUP(E4359,Restaurants!A:A,Restaurants!B:B)</f>
        <v>Restaurant 076</v>
      </c>
      <c r="G4359" s="2" t="s">
        <v>290</v>
      </c>
      <c r="H4359" s="2" t="str">
        <f t="array" ref="H4359">_xlfn.XLOOKUP(G4359,Food_Menu!A:A,Food_Menu!B:B)</f>
        <v>Food Item 0089</v>
      </c>
      <c r="I4359" s="2">
        <f t="array" ref="I4359">_xlfn.XLOOKUP(G4359,Food_Menu!A:A,Food_Menu!D:D)</f>
        <v>262.73</v>
      </c>
      <c r="J4359" s="2" t="s">
        <v>127</v>
      </c>
      <c r="K4359" s="2" t="str">
        <f t="array" ref="K4359">_xlfn.XLOOKUP(J4359,Delivery_Partners!A:A,Delivery_Partners!B:B)</f>
        <v>Delivery Partner 134</v>
      </c>
      <c r="L4359" s="3">
        <v>3</v>
      </c>
      <c r="M4359" s="2" t="s">
        <v>23</v>
      </c>
      <c r="N4359" s="2" t="s">
        <v>24</v>
      </c>
      <c r="O4359" s="3">
        <v>45</v>
      </c>
      <c r="P4359" s="13">
        <f t="shared" si="920"/>
        <v>788.19</v>
      </c>
      <c r="Q4359" s="13" t="str">
        <f t="shared" si="921"/>
        <v>Normal</v>
      </c>
      <c r="S4359" s="21"/>
    </row>
    <row r="4360" hidden="1" customHeight="1" spans="1:19">
      <c r="A4360" s="2" t="s">
        <v>6296</v>
      </c>
      <c r="B4360" s="29" t="s">
        <v>2013</v>
      </c>
      <c r="C4360" s="2" t="s">
        <v>1589</v>
      </c>
      <c r="D4360" s="2" t="str">
        <f t="array" ref="D4360">_xlfn.XLOOKUP(C4360,Customers!A:A,Customers!B:B)</f>
        <v>Customer 0642</v>
      </c>
      <c r="E4360" s="2" t="s">
        <v>860</v>
      </c>
      <c r="F4360" s="2" t="str">
        <f t="array" ref="F4360">_xlfn.XLOOKUP(E4360,Restaurants!A:A,Restaurants!B:B)</f>
        <v>Restaurant 103</v>
      </c>
      <c r="G4360" s="2" t="s">
        <v>1723</v>
      </c>
      <c r="H4360" s="2" t="str">
        <f t="array" ref="H4360">_xlfn.XLOOKUP(G4360,Food_Menu!A:A,Food_Menu!B:B)</f>
        <v>Food Item 0163</v>
      </c>
      <c r="I4360" s="2"/>
      <c r="J4360" s="2" t="s">
        <v>811</v>
      </c>
      <c r="K4360" s="2" t="str">
        <f t="array" ref="K4360">_xlfn.XLOOKUP(J4360,Delivery_Partners!A:A,Delivery_Partners!B:B)</f>
        <v>Delivery Partner 147</v>
      </c>
      <c r="L4360" s="3">
        <v>1</v>
      </c>
      <c r="M4360" s="2" t="s">
        <v>101</v>
      </c>
      <c r="N4360" s="2" t="s">
        <v>74</v>
      </c>
      <c r="O4360" s="2"/>
    </row>
    <row r="4361" customHeight="1" spans="1:19">
      <c r="A4361" s="2" t="s">
        <v>6297</v>
      </c>
      <c r="B4361" s="29" t="s">
        <v>879</v>
      </c>
      <c r="C4361" s="2" t="s">
        <v>2346</v>
      </c>
      <c r="D4361" s="2" t="str">
        <f t="array" ref="D4361">_xlfn.XLOOKUP(C4361,Customers!A:A,Customers!B:B)</f>
        <v>Customer 0939</v>
      </c>
      <c r="E4361" s="2" t="s">
        <v>220</v>
      </c>
      <c r="F4361" s="2" t="str">
        <f t="array" ref="F4361">_xlfn.XLOOKUP(E4361,Restaurants!A:A,Restaurants!B:B)</f>
        <v>Restaurant 111</v>
      </c>
      <c r="G4361" s="2" t="s">
        <v>1267</v>
      </c>
      <c r="H4361" s="2" t="str">
        <f t="array" ref="H4361">_xlfn.XLOOKUP(G4361,Food_Menu!A:A,Food_Menu!B:B)</f>
        <v>Food Item 0212</v>
      </c>
      <c r="I4361" s="2">
        <f t="array" ref="I4361">_xlfn.XLOOKUP(G4361,Food_Menu!A:A,Food_Menu!D:D)</f>
        <v>187.71</v>
      </c>
      <c r="J4361" s="2" t="s">
        <v>898</v>
      </c>
      <c r="K4361" s="2" t="str">
        <f t="array" ref="K4361">_xlfn.XLOOKUP(J4361,Delivery_Partners!A:A,Delivery_Partners!B:B)</f>
        <v>Delivery Partner 138</v>
      </c>
      <c r="L4361" s="3">
        <v>2</v>
      </c>
      <c r="M4361" s="2" t="s">
        <v>23</v>
      </c>
      <c r="N4361" s="2" t="s">
        <v>55</v>
      </c>
      <c r="O4361" s="3">
        <v>36</v>
      </c>
      <c r="P4361" s="13">
        <f t="shared" ref="P4361:P4362" si="922">I4361*L4361</f>
        <v>375.42</v>
      </c>
      <c r="Q4361" s="13" t="str">
        <f t="shared" ref="Q4361:Q4362" si="923">IF(O4361="","Not Delivered",IF(O4361&lt;=30,"Fast",IF(O4361&lt;=60,"Normal","Slow")))</f>
        <v>Normal</v>
      </c>
      <c r="S4361" s="21"/>
    </row>
    <row r="4362" customHeight="1" spans="1:19">
      <c r="A4362" s="2" t="s">
        <v>6298</v>
      </c>
      <c r="B4362" s="28">
        <v>45787</v>
      </c>
      <c r="C4362" s="2" t="s">
        <v>2041</v>
      </c>
      <c r="D4362" s="2" t="str">
        <f t="array" ref="D4362">_xlfn.XLOOKUP(C4362,Customers!A:A,Customers!B:B)</f>
        <v>Customer 0047</v>
      </c>
      <c r="E4362" s="2" t="s">
        <v>952</v>
      </c>
      <c r="F4362" s="2" t="str">
        <f t="array" ref="F4362">_xlfn.XLOOKUP(E4362,Restaurants!A:A,Restaurants!B:B)</f>
        <v>Restaurant 041</v>
      </c>
      <c r="G4362" s="2" t="s">
        <v>400</v>
      </c>
      <c r="H4362" s="2" t="str">
        <f t="array" ref="H4362">_xlfn.XLOOKUP(G4362,Food_Menu!A:A,Food_Menu!B:B)</f>
        <v>Food Item 0090</v>
      </c>
      <c r="I4362" s="2">
        <f t="array" ref="I4362">_xlfn.XLOOKUP(G4362,Food_Menu!A:A,Food_Menu!D:D)</f>
        <v>629.64</v>
      </c>
      <c r="J4362" s="2" t="s">
        <v>1132</v>
      </c>
      <c r="K4362" s="2" t="str">
        <f t="array" ref="K4362">_xlfn.XLOOKUP(J4362,Delivery_Partners!A:A,Delivery_Partners!B:B)</f>
        <v>Delivery Partner 151</v>
      </c>
      <c r="L4362" s="3">
        <v>2</v>
      </c>
      <c r="M4362" s="2" t="s">
        <v>23</v>
      </c>
      <c r="N4362" s="2" t="s">
        <v>55</v>
      </c>
      <c r="O4362" s="3">
        <v>44</v>
      </c>
      <c r="P4362" s="13">
        <f t="shared" si="922"/>
        <v>1259.28</v>
      </c>
      <c r="Q4362" s="13" t="str">
        <f t="shared" si="923"/>
        <v>Normal</v>
      </c>
      <c r="S4362" s="21"/>
    </row>
    <row r="4363" hidden="1" customHeight="1" spans="1:19">
      <c r="A4363" s="2" t="s">
        <v>6299</v>
      </c>
      <c r="B4363" s="29" t="s">
        <v>1251</v>
      </c>
      <c r="C4363" s="2" t="s">
        <v>2022</v>
      </c>
      <c r="D4363" s="2" t="str">
        <f t="array" ref="D4363">_xlfn.XLOOKUP(C4363,Customers!A:A,Customers!B:B)</f>
        <v>Customer 0660</v>
      </c>
      <c r="E4363" s="2" t="s">
        <v>706</v>
      </c>
      <c r="F4363" s="2" t="str">
        <f t="array" ref="F4363">_xlfn.XLOOKUP(E4363,Restaurants!A:A,Restaurants!B:B)</f>
        <v>Restaurant 115</v>
      </c>
      <c r="G4363" s="2" t="s">
        <v>1378</v>
      </c>
      <c r="H4363" s="2" t="str">
        <f t="array" ref="H4363">_xlfn.XLOOKUP(G4363,Food_Menu!A:A,Food_Menu!B:B)</f>
        <v>Food Item 0127</v>
      </c>
      <c r="I4363" s="2"/>
      <c r="J4363" s="2" t="s">
        <v>1443</v>
      </c>
      <c r="K4363" s="2" t="str">
        <f t="array" ref="K4363">_xlfn.XLOOKUP(J4363,Delivery_Partners!A:A,Delivery_Partners!B:B)</f>
        <v>Delivery Partner 078</v>
      </c>
      <c r="L4363" s="3">
        <v>1</v>
      </c>
      <c r="M4363" s="2" t="s">
        <v>101</v>
      </c>
      <c r="N4363" s="2" t="s">
        <v>55</v>
      </c>
      <c r="O4363" s="2"/>
    </row>
    <row r="4364" customHeight="1" spans="1:19">
      <c r="A4364" s="2" t="s">
        <v>6300</v>
      </c>
      <c r="B4364" s="28">
        <v>45748</v>
      </c>
      <c r="C4364" s="2" t="s">
        <v>1344</v>
      </c>
      <c r="D4364" s="2" t="str">
        <f t="array" ref="D4364">_xlfn.XLOOKUP(C4364,Customers!A:A,Customers!B:B)</f>
        <v>Customer 0499</v>
      </c>
      <c r="E4364" s="2" t="s">
        <v>302</v>
      </c>
      <c r="F4364" s="2" t="str">
        <f t="array" ref="F4364">_xlfn.XLOOKUP(E4364,Restaurants!A:A,Restaurants!B:B)</f>
        <v>Restaurant 002</v>
      </c>
      <c r="G4364" s="2" t="s">
        <v>563</v>
      </c>
      <c r="H4364" s="2" t="str">
        <f t="array" ref="H4364">_xlfn.XLOOKUP(G4364,Food_Menu!A:A,Food_Menu!B:B)</f>
        <v>Food Item 0108</v>
      </c>
      <c r="I4364" s="2">
        <f t="array" ref="I4364">_xlfn.XLOOKUP(G4364,Food_Menu!A:A,Food_Menu!D:D)</f>
        <v>203.49</v>
      </c>
      <c r="J4364" s="2" t="s">
        <v>942</v>
      </c>
      <c r="K4364" s="2" t="str">
        <f t="array" ref="K4364">_xlfn.XLOOKUP(J4364,Delivery_Partners!A:A,Delivery_Partners!B:B)</f>
        <v>Delivery Partner 037</v>
      </c>
      <c r="L4364" s="3">
        <v>1</v>
      </c>
      <c r="M4364" s="2" t="s">
        <v>23</v>
      </c>
      <c r="N4364" s="2" t="s">
        <v>24</v>
      </c>
      <c r="O4364" s="3">
        <v>23</v>
      </c>
      <c r="P4364" s="13">
        <f>I4364*L4364</f>
        <v>203.49</v>
      </c>
      <c r="Q4364" s="13" t="str">
        <f>IF(O4364="","Not Delivered",IF(O4364&lt;=30,"Fast",IF(O4364&lt;=60,"Normal","Slow")))</f>
        <v>Fast</v>
      </c>
      <c r="S4364" s="21"/>
    </row>
    <row r="4365" hidden="1" customHeight="1" spans="1:19">
      <c r="A4365" s="2" t="s">
        <v>6301</v>
      </c>
      <c r="B4365" s="29" t="s">
        <v>743</v>
      </c>
      <c r="C4365" s="2" t="s">
        <v>3674</v>
      </c>
      <c r="D4365" s="2" t="str">
        <f t="array" ref="D4365">_xlfn.XLOOKUP(C4365,Customers!A:A,Customers!B:B)</f>
        <v>Customer 0940</v>
      </c>
      <c r="E4365" s="2" t="s">
        <v>795</v>
      </c>
      <c r="F4365" s="2" t="str">
        <f t="array" ref="F4365">_xlfn.XLOOKUP(E4365,Restaurants!A:A,Restaurants!B:B)</f>
        <v>Restaurant 117</v>
      </c>
      <c r="G4365" s="2" t="s">
        <v>1506</v>
      </c>
      <c r="H4365" s="2" t="str">
        <f t="array" ref="H4365">_xlfn.XLOOKUP(G4365,Food_Menu!A:A,Food_Menu!B:B)</f>
        <v>Food Item 0112</v>
      </c>
      <c r="I4365" s="2"/>
      <c r="J4365" s="2" t="s">
        <v>401</v>
      </c>
      <c r="K4365" s="2" t="str">
        <f t="array" ref="K4365">_xlfn.XLOOKUP(J4365,Delivery_Partners!A:A,Delivery_Partners!B:B)</f>
        <v>Delivery Partner 174</v>
      </c>
      <c r="L4365" s="3">
        <v>1</v>
      </c>
      <c r="M4365" s="2" t="s">
        <v>101</v>
      </c>
      <c r="N4365" s="2" t="s">
        <v>24</v>
      </c>
      <c r="O4365" s="2"/>
    </row>
    <row r="4366" customHeight="1" spans="1:19">
      <c r="A4366" s="2" t="s">
        <v>6302</v>
      </c>
      <c r="B4366" s="28">
        <v>46001</v>
      </c>
      <c r="C4366" s="2" t="s">
        <v>4580</v>
      </c>
      <c r="D4366" s="2" t="str">
        <f t="array" ref="D4366">_xlfn.XLOOKUP(C4366,Customers!A:A,Customers!B:B)</f>
        <v>Customer 0265</v>
      </c>
      <c r="E4366" s="2" t="s">
        <v>1765</v>
      </c>
      <c r="F4366" s="2" t="str">
        <f t="array" ref="F4366">_xlfn.XLOOKUP(E4366,Restaurants!A:A,Restaurants!B:B)</f>
        <v>Restaurant 017</v>
      </c>
      <c r="G4366" s="2" t="s">
        <v>962</v>
      </c>
      <c r="H4366" s="2" t="str">
        <f t="array" ref="H4366">_xlfn.XLOOKUP(G4366,Food_Menu!A:A,Food_Menu!B:B)</f>
        <v>Food Item 0017</v>
      </c>
      <c r="I4366" s="2">
        <f t="array" ref="I4366">_xlfn.XLOOKUP(G4366,Food_Menu!A:A,Food_Menu!D:D)</f>
        <v>353.65</v>
      </c>
      <c r="J4366" s="2" t="s">
        <v>1363</v>
      </c>
      <c r="K4366" s="2" t="str">
        <f t="array" ref="K4366">_xlfn.XLOOKUP(J4366,Delivery_Partners!A:A,Delivery_Partners!B:B)</f>
        <v>Delivery Partner 001</v>
      </c>
      <c r="L4366" s="3">
        <v>4</v>
      </c>
      <c r="M4366" s="2" t="s">
        <v>23</v>
      </c>
      <c r="N4366" s="2" t="s">
        <v>55</v>
      </c>
      <c r="O4366" s="3">
        <v>15</v>
      </c>
      <c r="P4366" s="13">
        <f t="shared" ref="P4366:P4369" si="924">I4366*L4366</f>
        <v>1414.6</v>
      </c>
      <c r="Q4366" s="13" t="str">
        <f t="shared" ref="Q4366:Q4369" si="925">IF(O4366="","Not Delivered",IF(O4366&lt;=30,"Fast",IF(O4366&lt;=60,"Normal","Slow")))</f>
        <v>Fast</v>
      </c>
      <c r="S4366" s="21"/>
    </row>
    <row r="4367" customHeight="1" spans="1:19">
      <c r="A4367" s="2" t="s">
        <v>6303</v>
      </c>
      <c r="B4367" s="28">
        <v>45841</v>
      </c>
      <c r="C4367" s="2" t="s">
        <v>1317</v>
      </c>
      <c r="D4367" s="2" t="str">
        <f t="array" ref="D4367">_xlfn.XLOOKUP(C4367,Customers!A:A,Customers!B:B)</f>
        <v>Customer 0196</v>
      </c>
      <c r="E4367" s="2" t="s">
        <v>446</v>
      </c>
      <c r="F4367" s="2" t="str">
        <f t="array" ref="F4367">_xlfn.XLOOKUP(E4367,Restaurants!A:A,Restaurants!B:B)</f>
        <v>Restaurant 078</v>
      </c>
      <c r="G4367" s="2" t="s">
        <v>785</v>
      </c>
      <c r="H4367" s="2" t="str">
        <f t="array" ref="H4367">_xlfn.XLOOKUP(G4367,Food_Menu!A:A,Food_Menu!B:B)</f>
        <v>Food Item 0218</v>
      </c>
      <c r="I4367" s="2">
        <f t="array" ref="I4367">_xlfn.XLOOKUP(G4367,Food_Menu!A:A,Food_Menu!D:D)</f>
        <v>579.55</v>
      </c>
      <c r="J4367" s="2" t="s">
        <v>409</v>
      </c>
      <c r="K4367" s="2" t="str">
        <f t="array" ref="K4367">_xlfn.XLOOKUP(J4367,Delivery_Partners!A:A,Delivery_Partners!B:B)</f>
        <v>Delivery Partner 073</v>
      </c>
      <c r="L4367" s="3">
        <v>2</v>
      </c>
      <c r="M4367" s="2" t="s">
        <v>23</v>
      </c>
      <c r="N4367" s="2" t="s">
        <v>55</v>
      </c>
      <c r="O4367" s="3">
        <v>41</v>
      </c>
      <c r="P4367" s="13">
        <f t="shared" si="924"/>
        <v>1159.1</v>
      </c>
      <c r="Q4367" s="13" t="str">
        <f t="shared" si="925"/>
        <v>Normal</v>
      </c>
      <c r="S4367" s="21"/>
    </row>
    <row r="4368" customHeight="1" spans="1:19">
      <c r="A4368" s="2" t="s">
        <v>6304</v>
      </c>
      <c r="B4368" s="29" t="s">
        <v>1447</v>
      </c>
      <c r="C4368" s="2" t="s">
        <v>3660</v>
      </c>
      <c r="D4368" s="2" t="str">
        <f t="array" ref="D4368">_xlfn.XLOOKUP(C4368,Customers!A:A,Customers!B:B)</f>
        <v>Customer 0114</v>
      </c>
      <c r="E4368" s="2" t="s">
        <v>726</v>
      </c>
      <c r="F4368" s="2" t="str">
        <f t="array" ref="F4368">_xlfn.XLOOKUP(E4368,Restaurants!A:A,Restaurants!B:B)</f>
        <v>Restaurant 082</v>
      </c>
      <c r="G4368" s="2" t="s">
        <v>1318</v>
      </c>
      <c r="H4368" s="2" t="str">
        <f t="array" ref="H4368">_xlfn.XLOOKUP(G4368,Food_Menu!A:A,Food_Menu!B:B)</f>
        <v>Food Item 0119</v>
      </c>
      <c r="I4368" s="2">
        <f t="array" ref="I4368">_xlfn.XLOOKUP(G4368,Food_Menu!A:A,Food_Menu!D:D)</f>
        <v>220.83</v>
      </c>
      <c r="J4368" s="2" t="s">
        <v>323</v>
      </c>
      <c r="K4368" s="2" t="str">
        <f t="array" ref="K4368">_xlfn.XLOOKUP(J4368,Delivery_Partners!A:A,Delivery_Partners!B:B)</f>
        <v>Delivery Partner 131</v>
      </c>
      <c r="L4368" s="3">
        <v>1</v>
      </c>
      <c r="M4368" s="2" t="s">
        <v>23</v>
      </c>
      <c r="N4368" s="2" t="s">
        <v>55</v>
      </c>
      <c r="O4368" s="3">
        <v>21</v>
      </c>
      <c r="P4368" s="13">
        <f t="shared" si="924"/>
        <v>220.83</v>
      </c>
      <c r="Q4368" s="13" t="str">
        <f t="shared" si="925"/>
        <v>Fast</v>
      </c>
      <c r="S4368" s="21"/>
    </row>
    <row r="4369" customHeight="1" spans="1:19">
      <c r="A4369" s="2" t="s">
        <v>6305</v>
      </c>
      <c r="B4369" s="28">
        <v>45698</v>
      </c>
      <c r="C4369" s="2" t="s">
        <v>2632</v>
      </c>
      <c r="D4369" s="2" t="str">
        <f t="array" ref="D4369">_xlfn.XLOOKUP(C4369,Customers!A:A,Customers!B:B)</f>
        <v>Customer 0489</v>
      </c>
      <c r="E4369" s="2" t="s">
        <v>750</v>
      </c>
      <c r="F4369" s="2" t="str">
        <f t="array" ref="F4369">_xlfn.XLOOKUP(E4369,Restaurants!A:A,Restaurants!B:B)</f>
        <v>Restaurant 076</v>
      </c>
      <c r="G4369" s="2" t="s">
        <v>861</v>
      </c>
      <c r="H4369" s="2" t="str">
        <f t="array" ref="H4369">_xlfn.XLOOKUP(G4369,Food_Menu!A:A,Food_Menu!B:B)</f>
        <v>Food Item 0051</v>
      </c>
      <c r="I4369" s="2">
        <f t="array" ref="I4369">_xlfn.XLOOKUP(G4369,Food_Menu!A:A,Food_Menu!D:D)</f>
        <v>516.47</v>
      </c>
      <c r="J4369" s="2" t="s">
        <v>154</v>
      </c>
      <c r="K4369" s="2" t="str">
        <f t="array" ref="K4369">_xlfn.XLOOKUP(J4369,Delivery_Partners!A:A,Delivery_Partners!B:B)</f>
        <v>Delivery Partner 143</v>
      </c>
      <c r="L4369" s="3">
        <v>3</v>
      </c>
      <c r="M4369" s="2" t="s">
        <v>23</v>
      </c>
      <c r="N4369" s="2" t="s">
        <v>24</v>
      </c>
      <c r="O4369" s="3">
        <v>53</v>
      </c>
      <c r="P4369" s="13">
        <f t="shared" si="924"/>
        <v>1549.41</v>
      </c>
      <c r="Q4369" s="13" t="str">
        <f t="shared" si="925"/>
        <v>Normal</v>
      </c>
      <c r="S4369" s="21"/>
    </row>
    <row r="4370" hidden="1" customHeight="1" spans="1:19">
      <c r="A4370" s="2" t="s">
        <v>6306</v>
      </c>
      <c r="B4370" s="29" t="s">
        <v>2528</v>
      </c>
      <c r="C4370" s="2" t="s">
        <v>3368</v>
      </c>
      <c r="D4370" s="2" t="str">
        <f t="array" ref="D4370">_xlfn.XLOOKUP(C4370,Customers!A:A,Customers!B:B)</f>
        <v>Customer 0586</v>
      </c>
      <c r="E4370" s="2" t="s">
        <v>372</v>
      </c>
      <c r="F4370" s="2" t="str">
        <f t="array" ref="F4370">_xlfn.XLOOKUP(E4370,Restaurants!A:A,Restaurants!B:B)</f>
        <v>Restaurant 119</v>
      </c>
      <c r="G4370" s="2" t="s">
        <v>1378</v>
      </c>
      <c r="H4370" s="2" t="str">
        <f t="array" ref="H4370">_xlfn.XLOOKUP(G4370,Food_Menu!A:A,Food_Menu!B:B)</f>
        <v>Food Item 0127</v>
      </c>
      <c r="I4370" s="2"/>
      <c r="J4370" s="2" t="s">
        <v>1268</v>
      </c>
      <c r="K4370" s="2" t="str">
        <f t="array" ref="K4370">_xlfn.XLOOKUP(J4370,Delivery_Partners!A:A,Delivery_Partners!B:B)</f>
        <v>Delivery Partner 124</v>
      </c>
      <c r="L4370" s="3">
        <v>1</v>
      </c>
      <c r="M4370" s="2" t="s">
        <v>101</v>
      </c>
      <c r="N4370" s="2" t="s">
        <v>55</v>
      </c>
      <c r="O4370" s="2"/>
    </row>
    <row r="4371" customHeight="1" spans="1:19">
      <c r="A4371" s="2" t="s">
        <v>6307</v>
      </c>
      <c r="B4371" s="29" t="s">
        <v>743</v>
      </c>
      <c r="C4371" s="2" t="s">
        <v>1035</v>
      </c>
      <c r="D4371" s="2" t="str">
        <f t="array" ref="D4371">_xlfn.XLOOKUP(C4371,Customers!A:A,Customers!B:B)</f>
        <v>Customer 1104</v>
      </c>
      <c r="E4371" s="2" t="s">
        <v>468</v>
      </c>
      <c r="F4371" s="2" t="str">
        <f t="array" ref="F4371">_xlfn.XLOOKUP(E4371,Restaurants!A:A,Restaurants!B:B)</f>
        <v>Restaurant 067</v>
      </c>
      <c r="G4371" s="2" t="s">
        <v>1414</v>
      </c>
      <c r="H4371" s="2" t="str">
        <f t="array" ref="H4371">_xlfn.XLOOKUP(G4371,Food_Menu!A:A,Food_Menu!B:B)</f>
        <v>Food Item 0088</v>
      </c>
      <c r="I4371" s="2">
        <f t="array" ref="I4371">_xlfn.XLOOKUP(G4371,Food_Menu!A:A,Food_Menu!D:D)</f>
        <v>171.05</v>
      </c>
      <c r="J4371" s="2" t="s">
        <v>251</v>
      </c>
      <c r="K4371" s="2" t="str">
        <f t="array" ref="K4371">_xlfn.XLOOKUP(J4371,Delivery_Partners!A:A,Delivery_Partners!B:B)</f>
        <v>Delivery Partner 089</v>
      </c>
      <c r="L4371" s="3">
        <v>1</v>
      </c>
      <c r="M4371" s="2" t="s">
        <v>23</v>
      </c>
      <c r="N4371" s="2" t="s">
        <v>55</v>
      </c>
      <c r="O4371" s="3">
        <v>52</v>
      </c>
      <c r="P4371" s="13">
        <f>I4371*L4371</f>
        <v>171.05</v>
      </c>
      <c r="Q4371" s="13" t="str">
        <f>IF(O4371="","Not Delivered",IF(O4371&lt;=30,"Fast",IF(O4371&lt;=60,"Normal","Slow")))</f>
        <v>Normal</v>
      </c>
      <c r="S4371" s="21"/>
    </row>
    <row r="4372" hidden="1" customHeight="1" spans="1:19">
      <c r="A4372" s="2" t="s">
        <v>6308</v>
      </c>
      <c r="B4372" s="28">
        <v>45778</v>
      </c>
      <c r="C4372" s="2" t="s">
        <v>931</v>
      </c>
      <c r="D4372" s="2" t="str">
        <f t="array" ref="D4372">_xlfn.XLOOKUP(C4372,Customers!A:A,Customers!B:B)</f>
        <v>Customer 0560</v>
      </c>
      <c r="E4372" s="2" t="s">
        <v>1031</v>
      </c>
      <c r="F4372" s="2" t="str">
        <f t="array" ref="F4372">_xlfn.XLOOKUP(E4372,Restaurants!A:A,Restaurants!B:B)</f>
        <v>Restaurant 016</v>
      </c>
      <c r="G4372" s="2" t="s">
        <v>2703</v>
      </c>
      <c r="H4372" s="2" t="str">
        <f t="array" ref="H4372">_xlfn.XLOOKUP(G4372,Food_Menu!A:A,Food_Menu!B:B)</f>
        <v>Food Item 0181</v>
      </c>
      <c r="I4372" s="2"/>
      <c r="J4372" s="2" t="s">
        <v>107</v>
      </c>
      <c r="K4372" s="2" t="str">
        <f t="array" ref="K4372">_xlfn.XLOOKUP(J4372,Delivery_Partners!A:A,Delivery_Partners!B:B)</f>
        <v>Delivery Partner 167</v>
      </c>
      <c r="L4372" s="3">
        <v>1</v>
      </c>
      <c r="M4372" s="2" t="s">
        <v>101</v>
      </c>
      <c r="N4372" s="2" t="s">
        <v>24</v>
      </c>
      <c r="O4372" s="2"/>
    </row>
    <row r="4373" customHeight="1" spans="1:19">
      <c r="A4373" s="2" t="s">
        <v>6309</v>
      </c>
      <c r="B4373" s="29" t="s">
        <v>2049</v>
      </c>
      <c r="C4373" s="2" t="s">
        <v>3352</v>
      </c>
      <c r="D4373" s="2" t="str">
        <f t="array" ref="D4373">_xlfn.XLOOKUP(C4373,Customers!A:A,Customers!B:B)</f>
        <v>Customer 0206</v>
      </c>
      <c r="E4373" s="2" t="s">
        <v>366</v>
      </c>
      <c r="F4373" s="2" t="str">
        <f t="array" ref="F4373">_xlfn.XLOOKUP(E4373,Restaurants!A:A,Restaurants!B:B)</f>
        <v>Restaurant 073</v>
      </c>
      <c r="G4373" s="2" t="s">
        <v>61</v>
      </c>
      <c r="H4373" s="2" t="str">
        <f t="array" ref="H4373">_xlfn.XLOOKUP(G4373,Food_Menu!A:A,Food_Menu!B:B)</f>
        <v>Food Item 0168</v>
      </c>
      <c r="I4373" s="2">
        <f t="array" ref="I4373">_xlfn.XLOOKUP(G4373,Food_Menu!A:A,Food_Menu!D:D)</f>
        <v>107.01</v>
      </c>
      <c r="J4373" s="2" t="s">
        <v>671</v>
      </c>
      <c r="K4373" s="2" t="str">
        <f t="array" ref="K4373">_xlfn.XLOOKUP(J4373,Delivery_Partners!A:A,Delivery_Partners!B:B)</f>
        <v>Delivery Partner 043</v>
      </c>
      <c r="L4373" s="3">
        <v>2</v>
      </c>
      <c r="M4373" s="2" t="s">
        <v>23</v>
      </c>
      <c r="N4373" s="2" t="s">
        <v>55</v>
      </c>
      <c r="O4373" s="3">
        <v>32</v>
      </c>
      <c r="P4373" s="13">
        <f>I4373*L4373</f>
        <v>214.02</v>
      </c>
      <c r="Q4373" s="13" t="str">
        <f>IF(O4373="","Not Delivered",IF(O4373&lt;=30,"Fast",IF(O4373&lt;=60,"Normal","Slow")))</f>
        <v>Normal</v>
      </c>
      <c r="S4373" s="21"/>
    </row>
    <row r="4374" hidden="1" customHeight="1" spans="1:19">
      <c r="A4374" s="2" t="s">
        <v>6310</v>
      </c>
      <c r="B4374" s="29" t="s">
        <v>1140</v>
      </c>
      <c r="C4374" s="2" t="s">
        <v>2026</v>
      </c>
      <c r="D4374" s="2" t="str">
        <f t="array" ref="D4374">_xlfn.XLOOKUP(C4374,Customers!A:A,Customers!B:B)</f>
        <v>Customer 0839</v>
      </c>
      <c r="E4374" s="2" t="s">
        <v>33</v>
      </c>
      <c r="F4374" s="2" t="str">
        <f t="array" ref="F4374">_xlfn.XLOOKUP(E4374,Restaurants!A:A,Restaurants!B:B)</f>
        <v>Restaurant 035</v>
      </c>
      <c r="G4374" s="2" t="s">
        <v>1701</v>
      </c>
      <c r="H4374" s="2" t="str">
        <f t="array" ref="H4374">_xlfn.XLOOKUP(G4374,Food_Menu!A:A,Food_Menu!B:B)</f>
        <v>Food Item 0085</v>
      </c>
      <c r="I4374" s="2"/>
      <c r="J4374" s="2" t="s">
        <v>588</v>
      </c>
      <c r="K4374" s="2" t="str">
        <f t="array" ref="K4374">_xlfn.XLOOKUP(J4374,Delivery_Partners!A:A,Delivery_Partners!B:B)</f>
        <v>Delivery Partner 026</v>
      </c>
      <c r="L4374" s="3">
        <v>1</v>
      </c>
      <c r="M4374" s="2" t="s">
        <v>189</v>
      </c>
      <c r="N4374" s="2" t="s">
        <v>24</v>
      </c>
      <c r="O4374" s="2"/>
    </row>
    <row r="4375" customHeight="1" spans="1:19">
      <c r="A4375" s="2" t="s">
        <v>6311</v>
      </c>
      <c r="B4375" s="29" t="s">
        <v>974</v>
      </c>
      <c r="C4375" s="2" t="s">
        <v>602</v>
      </c>
      <c r="D4375" s="2" t="str">
        <f t="array" ref="D4375">_xlfn.XLOOKUP(C4375,Customers!A:A,Customers!B:B)</f>
        <v>Customer 0074</v>
      </c>
      <c r="E4375" s="2" t="s">
        <v>712</v>
      </c>
      <c r="F4375" s="2" t="str">
        <f t="array" ref="F4375">_xlfn.XLOOKUP(E4375,Restaurants!A:A,Restaurants!B:B)</f>
        <v>Restaurant 074</v>
      </c>
      <c r="G4375" s="2" t="s">
        <v>282</v>
      </c>
      <c r="H4375" s="2" t="str">
        <f t="array" ref="H4375">_xlfn.XLOOKUP(G4375,Food_Menu!A:A,Food_Menu!B:B)</f>
        <v>Food Item 0157</v>
      </c>
      <c r="I4375" s="2">
        <f t="array" ref="I4375">_xlfn.XLOOKUP(G4375,Food_Menu!A:A,Food_Menu!D:D)</f>
        <v>278.37</v>
      </c>
      <c r="J4375" s="2" t="s">
        <v>91</v>
      </c>
      <c r="K4375" s="2" t="str">
        <f t="array" ref="K4375">_xlfn.XLOOKUP(J4375,Delivery_Partners!A:A,Delivery_Partners!B:B)</f>
        <v>Delivery Partner 114</v>
      </c>
      <c r="L4375" s="3">
        <v>2</v>
      </c>
      <c r="M4375" s="2" t="s">
        <v>23</v>
      </c>
      <c r="N4375" s="2" t="s">
        <v>24</v>
      </c>
      <c r="O4375" s="3">
        <v>39</v>
      </c>
      <c r="P4375" s="13">
        <f t="shared" ref="P4375:P4379" si="926">I4375*L4375</f>
        <v>556.74</v>
      </c>
      <c r="Q4375" s="13" t="str">
        <f t="shared" ref="Q4375:Q4379" si="927">IF(O4375="","Not Delivered",IF(O4375&lt;=30,"Fast",IF(O4375&lt;=60,"Normal","Slow")))</f>
        <v>Normal</v>
      </c>
      <c r="S4375" s="21"/>
    </row>
    <row r="4376" customHeight="1" spans="1:19">
      <c r="A4376" s="2" t="s">
        <v>6312</v>
      </c>
      <c r="B4376" s="29" t="s">
        <v>681</v>
      </c>
      <c r="C4376" s="2" t="s">
        <v>3301</v>
      </c>
      <c r="D4376" s="2" t="str">
        <f t="array" ref="D4376">_xlfn.XLOOKUP(C4376,Customers!A:A,Customers!B:B)</f>
        <v>Customer 0415</v>
      </c>
      <c r="E4376" s="2" t="s">
        <v>532</v>
      </c>
      <c r="F4376" s="2" t="str">
        <f t="array" ref="F4376">_xlfn.XLOOKUP(E4376,Restaurants!A:A,Restaurants!B:B)</f>
        <v>Restaurant 046</v>
      </c>
      <c r="G4376" s="2" t="s">
        <v>2712</v>
      </c>
      <c r="H4376" s="2" t="str">
        <f t="array" ref="H4376">_xlfn.XLOOKUP(G4376,Food_Menu!A:A,Food_Menu!B:B)</f>
        <v>Food Item 0008</v>
      </c>
      <c r="I4376" s="2">
        <f t="array" ref="I4376">_xlfn.XLOOKUP(G4376,Food_Menu!A:A,Food_Menu!D:D)</f>
        <v>417.54</v>
      </c>
      <c r="J4376" s="2" t="s">
        <v>347</v>
      </c>
      <c r="K4376" s="2" t="str">
        <f t="array" ref="K4376">_xlfn.XLOOKUP(J4376,Delivery_Partners!A:A,Delivery_Partners!B:B)</f>
        <v>Delivery Partner 058</v>
      </c>
      <c r="L4376" s="3">
        <v>1</v>
      </c>
      <c r="M4376" s="2" t="s">
        <v>23</v>
      </c>
      <c r="N4376" s="2" t="s">
        <v>42</v>
      </c>
      <c r="O4376" s="3">
        <v>34</v>
      </c>
      <c r="P4376" s="13">
        <f t="shared" si="926"/>
        <v>417.54</v>
      </c>
      <c r="Q4376" s="13" t="str">
        <f t="shared" si="927"/>
        <v>Normal</v>
      </c>
      <c r="S4376" s="21"/>
    </row>
    <row r="4377" customHeight="1" spans="1:19">
      <c r="A4377" s="2" t="s">
        <v>6313</v>
      </c>
      <c r="B4377" s="29" t="s">
        <v>1671</v>
      </c>
      <c r="C4377" s="2" t="s">
        <v>799</v>
      </c>
      <c r="D4377" s="2" t="str">
        <f t="array" ref="D4377">_xlfn.XLOOKUP(C4377,Customers!A:A,Customers!B:B)</f>
        <v>Customer 0785</v>
      </c>
      <c r="E4377" s="2" t="s">
        <v>747</v>
      </c>
      <c r="F4377" s="2" t="str">
        <f t="array" ref="F4377">_xlfn.XLOOKUP(E4377,Restaurants!A:A,Restaurants!B:B)</f>
        <v>Restaurant 006</v>
      </c>
      <c r="G4377" s="2" t="s">
        <v>322</v>
      </c>
      <c r="H4377" s="2" t="str">
        <f t="array" ref="H4377">_xlfn.XLOOKUP(G4377,Food_Menu!A:A,Food_Menu!B:B)</f>
        <v>Food Item 0213</v>
      </c>
      <c r="I4377" s="2">
        <f t="array" ref="I4377">_xlfn.XLOOKUP(G4377,Food_Menu!A:A,Food_Menu!D:D)</f>
        <v>568.2</v>
      </c>
      <c r="J4377" s="2" t="s">
        <v>368</v>
      </c>
      <c r="K4377" s="2" t="str">
        <f t="array" ref="K4377">_xlfn.XLOOKUP(J4377,Delivery_Partners!A:A,Delivery_Partners!B:B)</f>
        <v>Delivery Partner 085</v>
      </c>
      <c r="L4377" s="3">
        <v>2</v>
      </c>
      <c r="M4377" s="2" t="s">
        <v>23</v>
      </c>
      <c r="N4377" s="2" t="s">
        <v>24</v>
      </c>
      <c r="O4377" s="3">
        <v>30</v>
      </c>
      <c r="P4377" s="13">
        <f t="shared" si="926"/>
        <v>1136.4</v>
      </c>
      <c r="Q4377" s="13" t="str">
        <f t="shared" si="927"/>
        <v>Fast</v>
      </c>
      <c r="S4377" s="21"/>
    </row>
    <row r="4378" customHeight="1" spans="1:19">
      <c r="A4378" s="2" t="s">
        <v>6314</v>
      </c>
      <c r="B4378" s="28">
        <v>45757</v>
      </c>
      <c r="C4378" s="2" t="s">
        <v>3447</v>
      </c>
      <c r="D4378" s="2" t="str">
        <f t="array" ref="D4378">_xlfn.XLOOKUP(C4378,Customers!A:A,Customers!B:B)</f>
        <v>Customer 0305</v>
      </c>
      <c r="E4378" s="2" t="s">
        <v>39</v>
      </c>
      <c r="F4378" s="2" t="str">
        <f t="array" ref="F4378">_xlfn.XLOOKUP(E4378,Restaurants!A:A,Restaurants!B:B)</f>
        <v>Restaurant 077</v>
      </c>
      <c r="G4378" s="2" t="s">
        <v>1100</v>
      </c>
      <c r="H4378" s="2" t="str">
        <f t="array" ref="H4378">_xlfn.XLOOKUP(G4378,Food_Menu!A:A,Food_Menu!B:B)</f>
        <v>Food Item 0113</v>
      </c>
      <c r="I4378" s="2">
        <f t="array" ref="I4378">_xlfn.XLOOKUP(G4378,Food_Menu!A:A,Food_Menu!D:D)</f>
        <v>545.03</v>
      </c>
      <c r="J4378" s="2" t="s">
        <v>443</v>
      </c>
      <c r="K4378" s="2" t="str">
        <f t="array" ref="K4378">_xlfn.XLOOKUP(J4378,Delivery_Partners!A:A,Delivery_Partners!B:B)</f>
        <v>Delivery Partner 083</v>
      </c>
      <c r="L4378" s="3">
        <v>2</v>
      </c>
      <c r="M4378" s="2" t="s">
        <v>23</v>
      </c>
      <c r="N4378" s="2" t="s">
        <v>42</v>
      </c>
      <c r="O4378" s="3">
        <v>30</v>
      </c>
      <c r="P4378" s="13">
        <f t="shared" si="926"/>
        <v>1090.06</v>
      </c>
      <c r="Q4378" s="13" t="str">
        <f t="shared" si="927"/>
        <v>Fast</v>
      </c>
      <c r="S4378" s="21"/>
    </row>
    <row r="4379" customHeight="1" spans="1:19">
      <c r="A4379" s="2" t="s">
        <v>6315</v>
      </c>
      <c r="B4379" s="29" t="s">
        <v>453</v>
      </c>
      <c r="C4379" s="2" t="s">
        <v>4889</v>
      </c>
      <c r="D4379" s="2" t="str">
        <f t="array" ref="D4379">_xlfn.XLOOKUP(C4379,Customers!A:A,Customers!B:B)</f>
        <v>Customer 0714</v>
      </c>
      <c r="E4379" s="2" t="s">
        <v>78</v>
      </c>
      <c r="F4379" s="2" t="str">
        <f t="array" ref="F4379">_xlfn.XLOOKUP(E4379,Restaurants!A:A,Restaurants!B:B)</f>
        <v>Restaurant 011</v>
      </c>
      <c r="G4379" s="2" t="s">
        <v>557</v>
      </c>
      <c r="H4379" s="2" t="str">
        <f t="array" ref="H4379">_xlfn.XLOOKUP(G4379,Food_Menu!A:A,Food_Menu!B:B)</f>
        <v>Food Item 0144</v>
      </c>
      <c r="I4379" s="2">
        <f t="array" ref="I4379">_xlfn.XLOOKUP(G4379,Food_Menu!A:A,Food_Menu!D:D)</f>
        <v>277.13</v>
      </c>
      <c r="J4379" s="2" t="s">
        <v>1246</v>
      </c>
      <c r="K4379" s="2" t="str">
        <f t="array" ref="K4379">_xlfn.XLOOKUP(J4379,Delivery_Partners!A:A,Delivery_Partners!B:B)</f>
        <v>Delivery Partner 048</v>
      </c>
      <c r="L4379" s="3">
        <v>1</v>
      </c>
      <c r="M4379" s="2" t="s">
        <v>23</v>
      </c>
      <c r="N4379" s="2" t="s">
        <v>55</v>
      </c>
      <c r="O4379" s="3">
        <v>63</v>
      </c>
      <c r="P4379" s="13">
        <f t="shared" si="926"/>
        <v>277.13</v>
      </c>
      <c r="Q4379" s="13" t="str">
        <f t="shared" si="927"/>
        <v>Slow</v>
      </c>
      <c r="S4379" s="21"/>
    </row>
    <row r="4380" hidden="1" customHeight="1" spans="1:19">
      <c r="A4380" s="2" t="s">
        <v>6316</v>
      </c>
      <c r="B4380" s="28">
        <v>45782</v>
      </c>
      <c r="C4380" s="2" t="s">
        <v>4727</v>
      </c>
      <c r="D4380" s="2" t="str">
        <f t="array" ref="D4380">_xlfn.XLOOKUP(C4380,Customers!A:A,Customers!B:B)</f>
        <v>Customer 0544</v>
      </c>
      <c r="E4380" s="2" t="s">
        <v>658</v>
      </c>
      <c r="F4380" s="2" t="str">
        <f t="array" ref="F4380">_xlfn.XLOOKUP(E4380,Restaurants!A:A,Restaurants!B:B)</f>
        <v>Restaurant 040</v>
      </c>
      <c r="G4380" s="2" t="s">
        <v>426</v>
      </c>
      <c r="H4380" s="2" t="str">
        <f t="array" ref="H4380">_xlfn.XLOOKUP(G4380,Food_Menu!A:A,Food_Menu!B:B)</f>
        <v>Food Item 0142</v>
      </c>
      <c r="I4380" s="2"/>
      <c r="J4380" s="2" t="s">
        <v>610</v>
      </c>
      <c r="K4380" s="2" t="str">
        <f t="array" ref="K4380">_xlfn.XLOOKUP(J4380,Delivery_Partners!A:A,Delivery_Partners!B:B)</f>
        <v>Delivery Partner 180</v>
      </c>
      <c r="L4380" s="3">
        <v>1</v>
      </c>
      <c r="M4380" s="2" t="s">
        <v>101</v>
      </c>
      <c r="N4380" s="2" t="s">
        <v>24</v>
      </c>
      <c r="O4380" s="2"/>
    </row>
    <row r="4381" hidden="1" customHeight="1" spans="1:19">
      <c r="A4381" s="2" t="s">
        <v>6317</v>
      </c>
      <c r="B4381" s="29" t="s">
        <v>539</v>
      </c>
      <c r="C4381" s="2" t="s">
        <v>720</v>
      </c>
      <c r="D4381" s="2" t="str">
        <f t="array" ref="D4381">_xlfn.XLOOKUP(C4381,Customers!A:A,Customers!B:B)</f>
        <v>Customer 1143</v>
      </c>
      <c r="E4381" s="2" t="s">
        <v>131</v>
      </c>
      <c r="F4381" s="2" t="str">
        <f t="array" ref="F4381">_xlfn.XLOOKUP(E4381,Restaurants!A:A,Restaurants!B:B)</f>
        <v>Restaurant 075</v>
      </c>
      <c r="G4381" s="2" t="s">
        <v>346</v>
      </c>
      <c r="H4381" s="2" t="str">
        <f t="array" ref="H4381">_xlfn.XLOOKUP(G4381,Food_Menu!A:A,Food_Menu!B:B)</f>
        <v>Food Item 0069</v>
      </c>
      <c r="I4381" s="2"/>
      <c r="J4381" s="2" t="s">
        <v>145</v>
      </c>
      <c r="K4381" s="2" t="str">
        <f t="array" ref="K4381">_xlfn.XLOOKUP(J4381,Delivery_Partners!A:A,Delivery_Partners!B:B)</f>
        <v>Delivery Partner 069</v>
      </c>
      <c r="L4381" s="3">
        <v>2</v>
      </c>
      <c r="M4381" s="2" t="s">
        <v>101</v>
      </c>
      <c r="N4381" s="2" t="s">
        <v>42</v>
      </c>
      <c r="O4381" s="2"/>
    </row>
    <row r="4382" customHeight="1" spans="1:19">
      <c r="A4382" s="2" t="s">
        <v>6318</v>
      </c>
      <c r="B4382" s="29" t="s">
        <v>2069</v>
      </c>
      <c r="C4382" s="2" t="s">
        <v>1427</v>
      </c>
      <c r="D4382" s="2" t="str">
        <f t="array" ref="D4382">_xlfn.XLOOKUP(C4382,Customers!A:A,Customers!B:B)</f>
        <v>Customer 0345</v>
      </c>
      <c r="E4382" s="2" t="s">
        <v>105</v>
      </c>
      <c r="F4382" s="2" t="str">
        <f t="array" ref="F4382">_xlfn.XLOOKUP(E4382,Restaurants!A:A,Restaurants!B:B)</f>
        <v>Restaurant 106</v>
      </c>
      <c r="G4382" s="2" t="s">
        <v>1382</v>
      </c>
      <c r="H4382" s="2" t="str">
        <f t="array" ref="H4382">_xlfn.XLOOKUP(G4382,Food_Menu!A:A,Food_Menu!B:B)</f>
        <v>Food Item 0152</v>
      </c>
      <c r="I4382" s="2">
        <f t="array" ref="I4382">_xlfn.XLOOKUP(G4382,Food_Menu!A:A,Food_Menu!D:D)</f>
        <v>177.47</v>
      </c>
      <c r="J4382" s="2" t="s">
        <v>613</v>
      </c>
      <c r="K4382" s="2" t="str">
        <f t="array" ref="K4382">_xlfn.XLOOKUP(J4382,Delivery_Partners!A:A,Delivery_Partners!B:B)</f>
        <v>Delivery Partner 121</v>
      </c>
      <c r="L4382" s="3">
        <v>1</v>
      </c>
      <c r="M4382" s="2" t="s">
        <v>23</v>
      </c>
      <c r="N4382" s="2" t="s">
        <v>24</v>
      </c>
      <c r="O4382" s="3">
        <v>49</v>
      </c>
      <c r="P4382" s="13">
        <f t="shared" ref="P4382:P4388" si="928">I4382*L4382</f>
        <v>177.47</v>
      </c>
      <c r="Q4382" s="13" t="str">
        <f t="shared" ref="Q4382:Q4388" si="929">IF(O4382="","Not Delivered",IF(O4382&lt;=30,"Fast",IF(O4382&lt;=60,"Normal","Slow")))</f>
        <v>Normal</v>
      </c>
      <c r="S4382" s="21"/>
    </row>
    <row r="4383" customHeight="1" spans="1:19">
      <c r="A4383" s="2" t="s">
        <v>6319</v>
      </c>
      <c r="B4383" s="29" t="s">
        <v>1049</v>
      </c>
      <c r="C4383" s="2" t="s">
        <v>1448</v>
      </c>
      <c r="D4383" s="2" t="str">
        <f t="array" ref="D4383">_xlfn.XLOOKUP(C4383,Customers!A:A,Customers!B:B)</f>
        <v>Customer 1088</v>
      </c>
      <c r="E4383" s="2" t="s">
        <v>523</v>
      </c>
      <c r="F4383" s="2" t="str">
        <f t="array" ref="F4383">_xlfn.XLOOKUP(E4383,Restaurants!A:A,Restaurants!B:B)</f>
        <v>Restaurant 038</v>
      </c>
      <c r="G4383" s="2" t="s">
        <v>1414</v>
      </c>
      <c r="H4383" s="2" t="str">
        <f t="array" ref="H4383">_xlfn.XLOOKUP(G4383,Food_Menu!A:A,Food_Menu!B:B)</f>
        <v>Food Item 0088</v>
      </c>
      <c r="I4383" s="2">
        <f t="array" ref="I4383">_xlfn.XLOOKUP(G4383,Food_Menu!A:A,Food_Menu!D:D)</f>
        <v>171.05</v>
      </c>
      <c r="J4383" s="2" t="s">
        <v>432</v>
      </c>
      <c r="K4383" s="2" t="str">
        <f t="array" ref="K4383">_xlfn.XLOOKUP(J4383,Delivery_Partners!A:A,Delivery_Partners!B:B)</f>
        <v>Delivery Partner 029</v>
      </c>
      <c r="L4383" s="3">
        <v>1</v>
      </c>
      <c r="M4383" s="2" t="s">
        <v>23</v>
      </c>
      <c r="N4383" s="2" t="s">
        <v>24</v>
      </c>
      <c r="O4383" s="3">
        <v>48</v>
      </c>
      <c r="P4383" s="13">
        <f t="shared" si="928"/>
        <v>171.05</v>
      </c>
      <c r="Q4383" s="13" t="str">
        <f t="shared" si="929"/>
        <v>Normal</v>
      </c>
      <c r="S4383" s="21"/>
    </row>
    <row r="4384" customHeight="1" spans="1:19">
      <c r="A4384" s="2" t="s">
        <v>6320</v>
      </c>
      <c r="B4384" s="29" t="s">
        <v>334</v>
      </c>
      <c r="C4384" s="2" t="s">
        <v>3442</v>
      </c>
      <c r="D4384" s="2" t="str">
        <f t="array" ref="D4384">_xlfn.XLOOKUP(C4384,Customers!A:A,Customers!B:B)</f>
        <v>Customer 0752</v>
      </c>
      <c r="E4384" s="2" t="s">
        <v>666</v>
      </c>
      <c r="F4384" s="2" t="str">
        <f t="array" ref="F4384">_xlfn.XLOOKUP(E4384,Restaurants!A:A,Restaurants!B:B)</f>
        <v>Restaurant 036</v>
      </c>
      <c r="G4384" s="2" t="s">
        <v>767</v>
      </c>
      <c r="H4384" s="2" t="str">
        <f t="array" ref="H4384">_xlfn.XLOOKUP(G4384,Food_Menu!A:A,Food_Menu!B:B)</f>
        <v>Food Item 0150</v>
      </c>
      <c r="I4384" s="2">
        <f t="array" ref="I4384">_xlfn.XLOOKUP(G4384,Food_Menu!A:A,Food_Menu!D:D)</f>
        <v>110.4</v>
      </c>
      <c r="J4384" s="2" t="s">
        <v>1372</v>
      </c>
      <c r="K4384" s="2" t="str">
        <f t="array" ref="K4384">_xlfn.XLOOKUP(J4384,Delivery_Partners!A:A,Delivery_Partners!B:B)</f>
        <v>Delivery Partner 179</v>
      </c>
      <c r="L4384" s="3">
        <v>2</v>
      </c>
      <c r="M4384" s="2" t="s">
        <v>23</v>
      </c>
      <c r="N4384" s="2" t="s">
        <v>24</v>
      </c>
      <c r="O4384" s="3">
        <v>24</v>
      </c>
      <c r="P4384" s="13">
        <f t="shared" si="928"/>
        <v>220.8</v>
      </c>
      <c r="Q4384" s="13" t="str">
        <f t="shared" si="929"/>
        <v>Fast</v>
      </c>
      <c r="S4384" s="21"/>
    </row>
    <row r="4385" customHeight="1" spans="1:19">
      <c r="A4385" s="2" t="s">
        <v>6321</v>
      </c>
      <c r="B4385" s="29" t="s">
        <v>1130</v>
      </c>
      <c r="C4385" s="2" t="s">
        <v>4710</v>
      </c>
      <c r="D4385" s="2" t="str">
        <f t="array" ref="D4385">_xlfn.XLOOKUP(C4385,Customers!A:A,Customers!B:B)</f>
        <v>Customer 0900</v>
      </c>
      <c r="E4385" s="2" t="s">
        <v>66</v>
      </c>
      <c r="F4385" s="2" t="str">
        <f t="array" ref="F4385">_xlfn.XLOOKUP(E4385,Restaurants!A:A,Restaurants!B:B)</f>
        <v>Restaurant 037</v>
      </c>
      <c r="G4385" s="2" t="s">
        <v>235</v>
      </c>
      <c r="H4385" s="2" t="str">
        <f t="array" ref="H4385">_xlfn.XLOOKUP(G4385,Food_Menu!A:A,Food_Menu!B:B)</f>
        <v>Food Item 0020</v>
      </c>
      <c r="I4385" s="2">
        <f t="array" ref="I4385">_xlfn.XLOOKUP(G4385,Food_Menu!A:A,Food_Menu!D:D)</f>
        <v>565.62</v>
      </c>
      <c r="J4385" s="2" t="s">
        <v>1104</v>
      </c>
      <c r="K4385" s="2" t="str">
        <f t="array" ref="K4385">_xlfn.XLOOKUP(J4385,Delivery_Partners!A:A,Delivery_Partners!B:B)</f>
        <v>Delivery Partner 178</v>
      </c>
      <c r="L4385" s="3">
        <v>1</v>
      </c>
      <c r="M4385" s="2" t="s">
        <v>23</v>
      </c>
      <c r="N4385" s="2" t="s">
        <v>55</v>
      </c>
      <c r="O4385" s="3">
        <v>15</v>
      </c>
      <c r="P4385" s="13">
        <f t="shared" si="928"/>
        <v>565.62</v>
      </c>
      <c r="Q4385" s="13" t="str">
        <f t="shared" si="929"/>
        <v>Fast</v>
      </c>
      <c r="S4385" s="21"/>
    </row>
    <row r="4386" customHeight="1" spans="1:19">
      <c r="A4386" s="2" t="s">
        <v>6322</v>
      </c>
      <c r="B4386" s="28">
        <v>45966</v>
      </c>
      <c r="C4386" s="2" t="s">
        <v>6323</v>
      </c>
      <c r="D4386" s="2" t="str">
        <f t="array" ref="D4386">_xlfn.XLOOKUP(C4386,Customers!A:A,Customers!B:B)</f>
        <v>Customer 0203</v>
      </c>
      <c r="E4386" s="2" t="s">
        <v>177</v>
      </c>
      <c r="F4386" s="2" t="str">
        <f t="array" ref="F4386">_xlfn.XLOOKUP(E4386,Restaurants!A:A,Restaurants!B:B)</f>
        <v>Restaurant 070</v>
      </c>
      <c r="G4386" s="2" t="s">
        <v>1044</v>
      </c>
      <c r="H4386" s="2" t="str">
        <f t="array" ref="H4386">_xlfn.XLOOKUP(G4386,Food_Menu!A:A,Food_Menu!B:B)</f>
        <v>Food Item 0033</v>
      </c>
      <c r="I4386" s="2">
        <f t="array" ref="I4386">_xlfn.XLOOKUP(G4386,Food_Menu!A:A,Food_Menu!D:D)</f>
        <v>595.57</v>
      </c>
      <c r="J4386" s="2" t="s">
        <v>231</v>
      </c>
      <c r="K4386" s="2" t="str">
        <f t="array" ref="K4386">_xlfn.XLOOKUP(J4386,Delivery_Partners!A:A,Delivery_Partners!B:B)</f>
        <v>Delivery Partner 013</v>
      </c>
      <c r="L4386" s="3">
        <v>2</v>
      </c>
      <c r="M4386" s="2" t="s">
        <v>23</v>
      </c>
      <c r="N4386" s="2" t="s">
        <v>24</v>
      </c>
      <c r="O4386" s="3">
        <v>50</v>
      </c>
      <c r="P4386" s="13">
        <f t="shared" si="928"/>
        <v>1191.14</v>
      </c>
      <c r="Q4386" s="13" t="str">
        <f t="shared" si="929"/>
        <v>Normal</v>
      </c>
      <c r="S4386" s="21"/>
    </row>
    <row r="4387" customHeight="1" spans="1:19">
      <c r="A4387" s="2" t="s">
        <v>6324</v>
      </c>
      <c r="B4387" s="29" t="s">
        <v>1027</v>
      </c>
      <c r="C4387" s="2" t="s">
        <v>1395</v>
      </c>
      <c r="D4387" s="2" t="str">
        <f t="array" ref="D4387">_xlfn.XLOOKUP(C4387,Customers!A:A,Customers!B:B)</f>
        <v>Customer 0023</v>
      </c>
      <c r="E4387" s="2" t="s">
        <v>1450</v>
      </c>
      <c r="F4387" s="2" t="str">
        <f t="array" ref="F4387">_xlfn.XLOOKUP(E4387,Restaurants!A:A,Restaurants!B:B)</f>
        <v>Restaurant 024</v>
      </c>
      <c r="G4387" s="2" t="s">
        <v>246</v>
      </c>
      <c r="H4387" s="2" t="str">
        <f t="array" ref="H4387">_xlfn.XLOOKUP(G4387,Food_Menu!A:A,Food_Menu!B:B)</f>
        <v>Food Item 0204</v>
      </c>
      <c r="I4387" s="2">
        <f t="array" ref="I4387">_xlfn.XLOOKUP(G4387,Food_Menu!A:A,Food_Menu!D:D)</f>
        <v>410.12</v>
      </c>
      <c r="J4387" s="2" t="s">
        <v>735</v>
      </c>
      <c r="K4387" s="2" t="str">
        <f t="array" ref="K4387">_xlfn.XLOOKUP(J4387,Delivery_Partners!A:A,Delivery_Partners!B:B)</f>
        <v>Delivery Partner 116</v>
      </c>
      <c r="L4387" s="3">
        <v>1</v>
      </c>
      <c r="M4387" s="2" t="s">
        <v>23</v>
      </c>
      <c r="N4387" s="2" t="s">
        <v>24</v>
      </c>
      <c r="O4387" s="3">
        <v>22</v>
      </c>
      <c r="P4387" s="13">
        <f t="shared" si="928"/>
        <v>410.12</v>
      </c>
      <c r="Q4387" s="13" t="str">
        <f t="shared" si="929"/>
        <v>Fast</v>
      </c>
      <c r="S4387" s="21"/>
    </row>
    <row r="4388" customHeight="1" spans="1:19">
      <c r="A4388" s="2" t="s">
        <v>6325</v>
      </c>
      <c r="B4388" s="29" t="s">
        <v>858</v>
      </c>
      <c r="C4388" s="2" t="s">
        <v>3183</v>
      </c>
      <c r="D4388" s="2" t="str">
        <f t="array" ref="D4388">_xlfn.XLOOKUP(C4388,Customers!A:A,Customers!B:B)</f>
        <v>Customer 0877</v>
      </c>
      <c r="E4388" s="2" t="s">
        <v>345</v>
      </c>
      <c r="F4388" s="2" t="str">
        <f t="array" ref="F4388">_xlfn.XLOOKUP(E4388,Restaurants!A:A,Restaurants!B:B)</f>
        <v>Restaurant 064</v>
      </c>
      <c r="G4388" s="2" t="s">
        <v>789</v>
      </c>
      <c r="H4388" s="2" t="str">
        <f t="array" ref="H4388">_xlfn.XLOOKUP(G4388,Food_Menu!A:A,Food_Menu!B:B)</f>
        <v>Food Item 0162</v>
      </c>
      <c r="I4388" s="2">
        <f t="array" ref="I4388">_xlfn.XLOOKUP(G4388,Food_Menu!A:A,Food_Menu!D:D)</f>
        <v>422.16</v>
      </c>
      <c r="J4388" s="2" t="s">
        <v>1047</v>
      </c>
      <c r="K4388" s="2" t="str">
        <f t="array" ref="K4388">_xlfn.XLOOKUP(J4388,Delivery_Partners!A:A,Delivery_Partners!B:B)</f>
        <v>Delivery Partner 108</v>
      </c>
      <c r="L4388" s="3">
        <v>1</v>
      </c>
      <c r="M4388" s="2" t="s">
        <v>23</v>
      </c>
      <c r="N4388" s="2" t="s">
        <v>42</v>
      </c>
      <c r="O4388" s="3">
        <v>29</v>
      </c>
      <c r="P4388" s="13">
        <f t="shared" si="928"/>
        <v>422.16</v>
      </c>
      <c r="Q4388" s="13" t="str">
        <f t="shared" si="929"/>
        <v>Fast</v>
      </c>
      <c r="S4388" s="21"/>
    </row>
    <row r="4389" hidden="1" customHeight="1" spans="1:19">
      <c r="A4389" s="2" t="s">
        <v>6326</v>
      </c>
      <c r="B4389" s="29" t="s">
        <v>1459</v>
      </c>
      <c r="C4389" s="2" t="s">
        <v>2127</v>
      </c>
      <c r="D4389" s="2" t="str">
        <f t="array" ref="D4389">_xlfn.XLOOKUP(C4389,Customers!A:A,Customers!B:B)</f>
        <v>Customer 0577</v>
      </c>
      <c r="E4389" s="2" t="s">
        <v>182</v>
      </c>
      <c r="F4389" s="2" t="str">
        <f t="array" ref="F4389">_xlfn.XLOOKUP(E4389,Restaurants!A:A,Restaurants!B:B)</f>
        <v>Restaurant 097</v>
      </c>
      <c r="G4389" s="2" t="s">
        <v>158</v>
      </c>
      <c r="H4389" s="2" t="str">
        <f t="array" ref="H4389">_xlfn.XLOOKUP(G4389,Food_Menu!A:A,Food_Menu!B:B)</f>
        <v>Food Item 0029</v>
      </c>
      <c r="I4389" s="2"/>
      <c r="J4389" s="2" t="s">
        <v>1196</v>
      </c>
      <c r="K4389" s="2" t="str">
        <f t="array" ref="K4389">_xlfn.XLOOKUP(J4389,Delivery_Partners!A:A,Delivery_Partners!B:B)</f>
        <v>Delivery Partner 032</v>
      </c>
      <c r="L4389" s="3">
        <v>2</v>
      </c>
      <c r="M4389" s="2" t="s">
        <v>101</v>
      </c>
      <c r="N4389" s="2" t="s">
        <v>74</v>
      </c>
      <c r="O4389" s="2"/>
    </row>
    <row r="4390" customHeight="1" spans="1:19">
      <c r="A4390" s="2" t="s">
        <v>6327</v>
      </c>
      <c r="B4390" s="28">
        <v>45810</v>
      </c>
      <c r="C4390" s="2" t="s">
        <v>813</v>
      </c>
      <c r="D4390" s="2" t="str">
        <f t="array" ref="D4390">_xlfn.XLOOKUP(C4390,Customers!A:A,Customers!B:B)</f>
        <v>Customer 0371</v>
      </c>
      <c r="E4390" s="2" t="s">
        <v>465</v>
      </c>
      <c r="F4390" s="2" t="str">
        <f t="array" ref="F4390">_xlfn.XLOOKUP(E4390,Restaurants!A:A,Restaurants!B:B)</f>
        <v>Restaurant 010</v>
      </c>
      <c r="G4390" s="2" t="s">
        <v>835</v>
      </c>
      <c r="H4390" s="2" t="str">
        <f t="array" ref="H4390">_xlfn.XLOOKUP(G4390,Food_Menu!A:A,Food_Menu!B:B)</f>
        <v>Food Item 0048</v>
      </c>
      <c r="I4390" s="2">
        <f t="array" ref="I4390">_xlfn.XLOOKUP(G4390,Food_Menu!A:A,Food_Menu!D:D)</f>
        <v>226.31</v>
      </c>
      <c r="J4390" s="2" t="s">
        <v>938</v>
      </c>
      <c r="K4390" s="2" t="str">
        <f t="array" ref="K4390">_xlfn.XLOOKUP(J4390,Delivery_Partners!A:A,Delivery_Partners!B:B)</f>
        <v>Delivery Partner 139</v>
      </c>
      <c r="L4390" s="3">
        <v>2</v>
      </c>
      <c r="M4390" s="2" t="s">
        <v>23</v>
      </c>
      <c r="N4390" s="2" t="s">
        <v>74</v>
      </c>
      <c r="O4390" s="3">
        <v>22</v>
      </c>
      <c r="P4390" s="13">
        <f t="shared" ref="P4390:P4392" si="930">I4390*L4390</f>
        <v>452.62</v>
      </c>
      <c r="Q4390" s="13" t="str">
        <f t="shared" ref="Q4390:Q4392" si="931">IF(O4390="","Not Delivered",IF(O4390&lt;=30,"Fast",IF(O4390&lt;=60,"Normal","Slow")))</f>
        <v>Fast</v>
      </c>
      <c r="S4390" s="21"/>
    </row>
    <row r="4391" customHeight="1" spans="1:19">
      <c r="A4391" s="2" t="s">
        <v>6328</v>
      </c>
      <c r="B4391" s="28">
        <v>45782</v>
      </c>
      <c r="C4391" s="2" t="s">
        <v>2388</v>
      </c>
      <c r="D4391" s="2" t="str">
        <f t="array" ref="D4391">_xlfn.XLOOKUP(C4391,Customers!A:A,Customers!B:B)</f>
        <v>Customer 1076</v>
      </c>
      <c r="E4391" s="2" t="s">
        <v>698</v>
      </c>
      <c r="F4391" s="2" t="str">
        <f t="array" ref="F4391">_xlfn.XLOOKUP(E4391,Restaurants!A:A,Restaurants!B:B)</f>
        <v>Restaurant 116</v>
      </c>
      <c r="G4391" s="2" t="s">
        <v>631</v>
      </c>
      <c r="H4391" s="2" t="str">
        <f t="array" ref="H4391">_xlfn.XLOOKUP(G4391,Food_Menu!A:A,Food_Menu!B:B)</f>
        <v>Food Item 0121</v>
      </c>
      <c r="I4391" s="2">
        <f t="array" ref="I4391">_xlfn.XLOOKUP(G4391,Food_Menu!A:A,Food_Menu!D:D)</f>
        <v>249.48</v>
      </c>
      <c r="J4391" s="2" t="s">
        <v>898</v>
      </c>
      <c r="K4391" s="2" t="str">
        <f t="array" ref="K4391">_xlfn.XLOOKUP(J4391,Delivery_Partners!A:A,Delivery_Partners!B:B)</f>
        <v>Delivery Partner 138</v>
      </c>
      <c r="L4391" s="3">
        <v>1</v>
      </c>
      <c r="M4391" s="2" t="s">
        <v>23</v>
      </c>
      <c r="N4391" s="2" t="s">
        <v>24</v>
      </c>
      <c r="O4391" s="3">
        <v>46</v>
      </c>
      <c r="P4391" s="13">
        <f t="shared" si="930"/>
        <v>249.48</v>
      </c>
      <c r="Q4391" s="13" t="str">
        <f t="shared" si="931"/>
        <v>Normal</v>
      </c>
      <c r="S4391" s="21"/>
    </row>
    <row r="4392" customHeight="1" spans="1:19">
      <c r="A4392" s="2" t="s">
        <v>6329</v>
      </c>
      <c r="B4392" s="29" t="s">
        <v>833</v>
      </c>
      <c r="C4392" s="2" t="s">
        <v>1990</v>
      </c>
      <c r="D4392" s="2" t="str">
        <f t="array" ref="D4392">_xlfn.XLOOKUP(C4392,Customers!A:A,Customers!B:B)</f>
        <v>Customer 0392</v>
      </c>
      <c r="E4392" s="2" t="s">
        <v>345</v>
      </c>
      <c r="F4392" s="2" t="str">
        <f t="array" ref="F4392">_xlfn.XLOOKUP(E4392,Restaurants!A:A,Restaurants!B:B)</f>
        <v>Restaurant 064</v>
      </c>
      <c r="G4392" s="2" t="s">
        <v>1749</v>
      </c>
      <c r="H4392" s="2" t="str">
        <f t="array" ref="H4392">_xlfn.XLOOKUP(G4392,Food_Menu!A:A,Food_Menu!B:B)</f>
        <v>Food Item 0002</v>
      </c>
      <c r="I4392" s="2">
        <f t="array" ref="I4392">_xlfn.XLOOKUP(G4392,Food_Menu!A:A,Food_Menu!D:D)</f>
        <v>89.4</v>
      </c>
      <c r="J4392" s="2" t="s">
        <v>241</v>
      </c>
      <c r="K4392" s="2" t="str">
        <f t="array" ref="K4392">_xlfn.XLOOKUP(J4392,Delivery_Partners!A:A,Delivery_Partners!B:B)</f>
        <v>Delivery Partner 152</v>
      </c>
      <c r="L4392" s="3">
        <v>1</v>
      </c>
      <c r="M4392" s="2" t="s">
        <v>23</v>
      </c>
      <c r="N4392" s="2" t="s">
        <v>42</v>
      </c>
      <c r="O4392" s="3">
        <v>35</v>
      </c>
      <c r="P4392" s="13">
        <f t="shared" si="930"/>
        <v>89.4</v>
      </c>
      <c r="Q4392" s="13" t="str">
        <f t="shared" si="931"/>
        <v>Normal</v>
      </c>
      <c r="S4392" s="21"/>
    </row>
    <row r="4393" hidden="1" customHeight="1" spans="1:19">
      <c r="A4393" s="2" t="s">
        <v>6330</v>
      </c>
      <c r="B4393" s="29" t="s">
        <v>243</v>
      </c>
      <c r="C4393" s="2" t="s">
        <v>956</v>
      </c>
      <c r="D4393" s="2" t="str">
        <f t="array" ref="D4393">_xlfn.XLOOKUP(C4393,Customers!A:A,Customers!B:B)</f>
        <v>Customer 0521</v>
      </c>
      <c r="E4393" s="2" t="s">
        <v>750</v>
      </c>
      <c r="F4393" s="2" t="str">
        <f t="array" ref="F4393">_xlfn.XLOOKUP(E4393,Restaurants!A:A,Restaurants!B:B)</f>
        <v>Restaurant 076</v>
      </c>
      <c r="G4393" s="2" t="s">
        <v>290</v>
      </c>
      <c r="H4393" s="2" t="str">
        <f t="array" ref="H4393">_xlfn.XLOOKUP(G4393,Food_Menu!A:A,Food_Menu!B:B)</f>
        <v>Food Item 0089</v>
      </c>
      <c r="I4393" s="2"/>
      <c r="J4393" s="2" t="s">
        <v>139</v>
      </c>
      <c r="K4393" s="2" t="str">
        <f t="array" ref="K4393">_xlfn.XLOOKUP(J4393,Delivery_Partners!A:A,Delivery_Partners!B:B)</f>
        <v>Delivery Partner 109</v>
      </c>
      <c r="L4393" s="3">
        <v>1</v>
      </c>
      <c r="M4393" s="2" t="s">
        <v>189</v>
      </c>
      <c r="N4393" s="2" t="s">
        <v>42</v>
      </c>
      <c r="O4393" s="2"/>
    </row>
    <row r="4394" customHeight="1" spans="1:19">
      <c r="A4394" s="2" t="s">
        <v>6331</v>
      </c>
      <c r="B4394" s="28">
        <v>45933</v>
      </c>
      <c r="C4394" s="2" t="s">
        <v>2162</v>
      </c>
      <c r="D4394" s="2" t="str">
        <f t="array" ref="D4394">_xlfn.XLOOKUP(C4394,Customers!A:A,Customers!B:B)</f>
        <v>Customer 0870</v>
      </c>
      <c r="E4394" s="2" t="s">
        <v>131</v>
      </c>
      <c r="F4394" s="2" t="str">
        <f t="array" ref="F4394">_xlfn.XLOOKUP(E4394,Restaurants!A:A,Restaurants!B:B)</f>
        <v>Restaurant 075</v>
      </c>
      <c r="G4394" s="2" t="s">
        <v>826</v>
      </c>
      <c r="H4394" s="2" t="str">
        <f t="array" ref="H4394">_xlfn.XLOOKUP(G4394,Food_Menu!A:A,Food_Menu!B:B)</f>
        <v>Food Item 0072</v>
      </c>
      <c r="I4394" s="2">
        <f t="array" ref="I4394">_xlfn.XLOOKUP(G4394,Food_Menu!A:A,Food_Menu!D:D)</f>
        <v>154.11</v>
      </c>
      <c r="J4394" s="2" t="s">
        <v>544</v>
      </c>
      <c r="K4394" s="2" t="str">
        <f t="array" ref="K4394">_xlfn.XLOOKUP(J4394,Delivery_Partners!A:A,Delivery_Partners!B:B)</f>
        <v>Delivery Partner 128</v>
      </c>
      <c r="L4394" s="3">
        <v>1</v>
      </c>
      <c r="M4394" s="2" t="s">
        <v>23</v>
      </c>
      <c r="N4394" s="2" t="s">
        <v>24</v>
      </c>
      <c r="O4394" s="3">
        <v>25</v>
      </c>
      <c r="P4394" s="13">
        <f>I4394*L4394</f>
        <v>154.11</v>
      </c>
      <c r="Q4394" s="13" t="str">
        <f>IF(O4394="","Not Delivered",IF(O4394&lt;=30,"Fast",IF(O4394&lt;=60,"Normal","Slow")))</f>
        <v>Fast</v>
      </c>
      <c r="S4394" s="21"/>
    </row>
    <row r="4395" hidden="1" customHeight="1" spans="1:19">
      <c r="A4395" s="2" t="s">
        <v>6332</v>
      </c>
      <c r="B4395" s="29" t="s">
        <v>539</v>
      </c>
      <c r="C4395" s="2" t="s">
        <v>3430</v>
      </c>
      <c r="D4395" s="2" t="str">
        <f t="array" ref="D4395">_xlfn.XLOOKUP(C4395,Customers!A:A,Customers!B:B)</f>
        <v>Customer 1155</v>
      </c>
      <c r="E4395" s="2" t="s">
        <v>152</v>
      </c>
      <c r="F4395" s="2" t="str">
        <f t="array" ref="F4395">_xlfn.XLOOKUP(E4395,Restaurants!A:A,Restaurants!B:B)</f>
        <v>Restaurant 114</v>
      </c>
      <c r="G4395" s="2" t="s">
        <v>117</v>
      </c>
      <c r="H4395" s="2" t="str">
        <f t="array" ref="H4395">_xlfn.XLOOKUP(G4395,Food_Menu!A:A,Food_Menu!B:B)</f>
        <v>Food Item 0030</v>
      </c>
      <c r="I4395" s="2"/>
      <c r="J4395" s="2" t="s">
        <v>323</v>
      </c>
      <c r="K4395" s="2" t="str">
        <f t="array" ref="K4395">_xlfn.XLOOKUP(J4395,Delivery_Partners!A:A,Delivery_Partners!B:B)</f>
        <v>Delivery Partner 131</v>
      </c>
      <c r="L4395" s="3">
        <v>4</v>
      </c>
      <c r="M4395" s="2" t="s">
        <v>101</v>
      </c>
      <c r="N4395" s="2" t="s">
        <v>24</v>
      </c>
      <c r="O4395" s="2"/>
    </row>
    <row r="4396" hidden="1" customHeight="1" spans="1:19">
      <c r="A4396" s="2" t="s">
        <v>6333</v>
      </c>
      <c r="B4396" s="28">
        <v>45904</v>
      </c>
      <c r="C4396" s="2" t="s">
        <v>3522</v>
      </c>
      <c r="D4396" s="2" t="str">
        <f t="array" ref="D4396">_xlfn.XLOOKUP(C4396,Customers!A:A,Customers!B:B)</f>
        <v>Customer 1079</v>
      </c>
      <c r="E4396" s="2" t="s">
        <v>1173</v>
      </c>
      <c r="F4396" s="2" t="str">
        <f t="array" ref="F4396">_xlfn.XLOOKUP(E4396,Restaurants!A:A,Restaurants!B:B)</f>
        <v>Restaurant 080</v>
      </c>
      <c r="G4396" s="2" t="s">
        <v>687</v>
      </c>
      <c r="H4396" s="2" t="str">
        <f t="array" ref="H4396">_xlfn.XLOOKUP(G4396,Food_Menu!A:A,Food_Menu!B:B)</f>
        <v>Food Item 0066</v>
      </c>
      <c r="I4396" s="2"/>
      <c r="J4396" s="2" t="s">
        <v>938</v>
      </c>
      <c r="K4396" s="2" t="str">
        <f t="array" ref="K4396">_xlfn.XLOOKUP(J4396,Delivery_Partners!A:A,Delivery_Partners!B:B)</f>
        <v>Delivery Partner 139</v>
      </c>
      <c r="L4396" s="3">
        <v>1</v>
      </c>
      <c r="M4396" s="2" t="s">
        <v>101</v>
      </c>
      <c r="N4396" s="2" t="s">
        <v>24</v>
      </c>
      <c r="O4396" s="2"/>
    </row>
    <row r="4397" customHeight="1" spans="1:19">
      <c r="A4397" s="2" t="s">
        <v>6334</v>
      </c>
      <c r="B4397" s="28">
        <v>45931</v>
      </c>
      <c r="C4397" s="2" t="s">
        <v>3657</v>
      </c>
      <c r="D4397" s="2" t="str">
        <f t="array" ref="D4397">_xlfn.XLOOKUP(C4397,Customers!A:A,Customers!B:B)</f>
        <v>Customer 0783</v>
      </c>
      <c r="E4397" s="2" t="s">
        <v>771</v>
      </c>
      <c r="F4397" s="2" t="str">
        <f t="array" ref="F4397">_xlfn.XLOOKUP(E4397,Restaurants!A:A,Restaurants!B:B)</f>
        <v>Restaurant 107</v>
      </c>
      <c r="G4397" s="2" t="s">
        <v>848</v>
      </c>
      <c r="H4397" s="2" t="str">
        <f t="array" ref="H4397">_xlfn.XLOOKUP(G4397,Food_Menu!A:A,Food_Menu!B:B)</f>
        <v>Food Item 0065</v>
      </c>
      <c r="I4397" s="2">
        <f t="array" ref="I4397">_xlfn.XLOOKUP(G4397,Food_Menu!A:A,Food_Menu!D:D)</f>
        <v>105.31</v>
      </c>
      <c r="J4397" s="2" t="s">
        <v>123</v>
      </c>
      <c r="K4397" s="2" t="str">
        <f t="array" ref="K4397">_xlfn.XLOOKUP(J4397,Delivery_Partners!A:A,Delivery_Partners!B:B)</f>
        <v>Delivery Partner 106</v>
      </c>
      <c r="L4397" s="3">
        <v>2</v>
      </c>
      <c r="M4397" s="2" t="s">
        <v>23</v>
      </c>
      <c r="N4397" s="2" t="s">
        <v>42</v>
      </c>
      <c r="O4397" s="3">
        <v>42</v>
      </c>
      <c r="P4397" s="13">
        <f t="shared" ref="P4397:P4398" si="932">I4397*L4397</f>
        <v>210.62</v>
      </c>
      <c r="Q4397" s="13" t="str">
        <f t="shared" ref="Q4397:Q4398" si="933">IF(O4397="","Not Delivered",IF(O4397&lt;=30,"Fast",IF(O4397&lt;=60,"Normal","Slow")))</f>
        <v>Normal</v>
      </c>
      <c r="S4397" s="21"/>
    </row>
    <row r="4398" customHeight="1" spans="1:19">
      <c r="A4398" s="2" t="s">
        <v>6335</v>
      </c>
      <c r="B4398" s="28">
        <v>45778</v>
      </c>
      <c r="C4398" s="2" t="s">
        <v>972</v>
      </c>
      <c r="D4398" s="2" t="str">
        <f t="array" ref="D4398">_xlfn.XLOOKUP(C4398,Customers!A:A,Customers!B:B)</f>
        <v>Customer 0133</v>
      </c>
      <c r="E4398" s="2" t="s">
        <v>33</v>
      </c>
      <c r="F4398" s="2" t="str">
        <f t="array" ref="F4398">_xlfn.XLOOKUP(E4398,Restaurants!A:A,Restaurants!B:B)</f>
        <v>Restaurant 035</v>
      </c>
      <c r="G4398" s="2" t="s">
        <v>1509</v>
      </c>
      <c r="H4398" s="2" t="str">
        <f t="array" ref="H4398">_xlfn.XLOOKUP(G4398,Food_Menu!A:A,Food_Menu!B:B)</f>
        <v>Food Item 0015</v>
      </c>
      <c r="I4398" s="2">
        <f t="array" ref="I4398">_xlfn.XLOOKUP(G4398,Food_Menu!A:A,Food_Menu!D:D)</f>
        <v>268.11</v>
      </c>
      <c r="J4398" s="2" t="s">
        <v>1146</v>
      </c>
      <c r="K4398" s="2" t="str">
        <f t="array" ref="K4398">_xlfn.XLOOKUP(J4398,Delivery_Partners!A:A,Delivery_Partners!B:B)</f>
        <v>Delivery Partner 135</v>
      </c>
      <c r="L4398" s="3">
        <v>1</v>
      </c>
      <c r="M4398" s="2" t="s">
        <v>23</v>
      </c>
      <c r="N4398" s="2" t="s">
        <v>55</v>
      </c>
      <c r="O4398" s="3">
        <v>35</v>
      </c>
      <c r="P4398" s="13">
        <f t="shared" si="932"/>
        <v>268.11</v>
      </c>
      <c r="Q4398" s="13" t="str">
        <f t="shared" si="933"/>
        <v>Normal</v>
      </c>
      <c r="S4398" s="21"/>
    </row>
    <row r="4399" hidden="1" customHeight="1" spans="1:19">
      <c r="A4399" s="2" t="s">
        <v>6336</v>
      </c>
      <c r="B4399" s="28">
        <v>45845</v>
      </c>
      <c r="C4399" s="2" t="s">
        <v>109</v>
      </c>
      <c r="D4399" s="2" t="str">
        <f t="array" ref="D4399">_xlfn.XLOOKUP(C4399,Customers!A:A,Customers!B:B)</f>
        <v>Customer 0132</v>
      </c>
      <c r="E4399" s="2" t="s">
        <v>616</v>
      </c>
      <c r="F4399" s="2" t="str">
        <f t="array" ref="F4399">_xlfn.XLOOKUP(E4399,Restaurants!A:A,Restaurants!B:B)</f>
        <v>Restaurant 027</v>
      </c>
      <c r="G4399" s="2" t="s">
        <v>754</v>
      </c>
      <c r="H4399" s="2" t="str">
        <f t="array" ref="H4399">_xlfn.XLOOKUP(G4399,Food_Menu!A:A,Food_Menu!B:B)</f>
        <v>Food Item 0140</v>
      </c>
      <c r="I4399" s="2"/>
      <c r="J4399" s="2" t="s">
        <v>277</v>
      </c>
      <c r="K4399" s="2" t="str">
        <f t="array" ref="K4399">_xlfn.XLOOKUP(J4399,Delivery_Partners!A:A,Delivery_Partners!B:B)</f>
        <v>Delivery Partner 011</v>
      </c>
      <c r="L4399" s="3">
        <v>1</v>
      </c>
      <c r="M4399" s="2" t="s">
        <v>101</v>
      </c>
      <c r="N4399" s="2" t="s">
        <v>24</v>
      </c>
      <c r="O4399" s="2"/>
    </row>
    <row r="4400" customHeight="1" spans="1:19">
      <c r="A4400" s="2" t="s">
        <v>6337</v>
      </c>
      <c r="B4400" s="29" t="s">
        <v>3171</v>
      </c>
      <c r="C4400" s="2" t="s">
        <v>4402</v>
      </c>
      <c r="D4400" s="2" t="str">
        <f t="array" ref="D4400">_xlfn.XLOOKUP(C4400,Customers!A:A,Customers!B:B)</f>
        <v>Customer 0832</v>
      </c>
      <c r="E4400" s="2" t="s">
        <v>446</v>
      </c>
      <c r="F4400" s="2" t="str">
        <f t="array" ref="F4400">_xlfn.XLOOKUP(E4400,Restaurants!A:A,Restaurants!B:B)</f>
        <v>Restaurant 078</v>
      </c>
      <c r="G4400" s="2" t="s">
        <v>1951</v>
      </c>
      <c r="H4400" s="2" t="str">
        <f t="array" ref="H4400">_xlfn.XLOOKUP(G4400,Food_Menu!A:A,Food_Menu!B:B)</f>
        <v>Food Item 0060</v>
      </c>
      <c r="I4400" s="2">
        <f t="array" ref="I4400">_xlfn.XLOOKUP(G4400,Food_Menu!A:A,Food_Menu!D:D)</f>
        <v>246.78</v>
      </c>
      <c r="J4400" s="2" t="s">
        <v>495</v>
      </c>
      <c r="K4400" s="2" t="str">
        <f t="array" ref="K4400">_xlfn.XLOOKUP(J4400,Delivery_Partners!A:A,Delivery_Partners!B:B)</f>
        <v>Delivery Partner 112</v>
      </c>
      <c r="L4400" s="3">
        <v>2</v>
      </c>
      <c r="M4400" s="2" t="s">
        <v>23</v>
      </c>
      <c r="N4400" s="2" t="s">
        <v>24</v>
      </c>
      <c r="O4400" s="3">
        <v>44</v>
      </c>
      <c r="P4400" s="13">
        <f t="shared" ref="P4400:P4409" si="934">I4400*L4400</f>
        <v>493.56</v>
      </c>
      <c r="Q4400" s="13" t="str">
        <f t="shared" ref="Q4400:Q4409" si="935">IF(O4400="","Not Delivered",IF(O4400&lt;=30,"Fast",IF(O4400&lt;=60,"Normal","Slow")))</f>
        <v>Normal</v>
      </c>
      <c r="S4400" s="21"/>
    </row>
    <row r="4401" customHeight="1" spans="1:19">
      <c r="A4401" s="2" t="s">
        <v>6338</v>
      </c>
      <c r="B4401" s="29" t="s">
        <v>166</v>
      </c>
      <c r="C4401" s="2" t="s">
        <v>5262</v>
      </c>
      <c r="D4401" s="2" t="str">
        <f t="array" ref="D4401">_xlfn.XLOOKUP(C4401,Customers!A:A,Customers!B:B)</f>
        <v>Customer 0612</v>
      </c>
      <c r="E4401" s="2" t="s">
        <v>60</v>
      </c>
      <c r="F4401" s="2" t="str">
        <f t="array" ref="F4401">_xlfn.XLOOKUP(E4401,Restaurants!A:A,Restaurants!B:B)</f>
        <v>Restaurant 019</v>
      </c>
      <c r="G4401" s="2" t="s">
        <v>969</v>
      </c>
      <c r="H4401" s="2" t="str">
        <f t="array" ref="H4401">_xlfn.XLOOKUP(G4401,Food_Menu!A:A,Food_Menu!B:B)</f>
        <v>Food Item 0007</v>
      </c>
      <c r="I4401" s="2">
        <f t="array" ref="I4401">_xlfn.XLOOKUP(G4401,Food_Menu!A:A,Food_Menu!D:D)</f>
        <v>210.13</v>
      </c>
      <c r="J4401" s="2" t="s">
        <v>942</v>
      </c>
      <c r="K4401" s="2" t="str">
        <f t="array" ref="K4401">_xlfn.XLOOKUP(J4401,Delivery_Partners!A:A,Delivery_Partners!B:B)</f>
        <v>Delivery Partner 037</v>
      </c>
      <c r="L4401" s="3">
        <v>2</v>
      </c>
      <c r="M4401" s="2" t="s">
        <v>23</v>
      </c>
      <c r="N4401" s="2" t="s">
        <v>42</v>
      </c>
      <c r="O4401" s="3">
        <v>48</v>
      </c>
      <c r="P4401" s="13">
        <f t="shared" si="934"/>
        <v>420.26</v>
      </c>
      <c r="Q4401" s="13" t="str">
        <f t="shared" si="935"/>
        <v>Normal</v>
      </c>
      <c r="S4401" s="21"/>
    </row>
    <row r="4402" customHeight="1" spans="1:19">
      <c r="A4402" s="2" t="s">
        <v>6339</v>
      </c>
      <c r="B4402" s="29" t="s">
        <v>2146</v>
      </c>
      <c r="C4402" s="2" t="s">
        <v>4694</v>
      </c>
      <c r="D4402" s="2" t="str">
        <f t="array" ref="D4402">_xlfn.XLOOKUP(C4402,Customers!A:A,Customers!B:B)</f>
        <v>Customer 0160</v>
      </c>
      <c r="E4402" s="2" t="s">
        <v>800</v>
      </c>
      <c r="F4402" s="2" t="str">
        <f t="array" ref="F4402">_xlfn.XLOOKUP(E4402,Restaurants!A:A,Restaurants!B:B)</f>
        <v>Restaurant 014</v>
      </c>
      <c r="G4402" s="2" t="s">
        <v>240</v>
      </c>
      <c r="H4402" s="2" t="str">
        <f t="array" ref="H4402">_xlfn.XLOOKUP(G4402,Food_Menu!A:A,Food_Menu!B:B)</f>
        <v>Food Item 0005</v>
      </c>
      <c r="I4402" s="2">
        <f t="array" ref="I4402">_xlfn.XLOOKUP(G4402,Food_Menu!A:A,Food_Menu!D:D)</f>
        <v>481.92</v>
      </c>
      <c r="J4402" s="2" t="s">
        <v>1193</v>
      </c>
      <c r="K4402" s="2" t="str">
        <f t="array" ref="K4402">_xlfn.XLOOKUP(J4402,Delivery_Partners!A:A,Delivery_Partners!B:B)</f>
        <v>Delivery Partner 074</v>
      </c>
      <c r="L4402" s="3">
        <v>1</v>
      </c>
      <c r="M4402" s="2" t="s">
        <v>23</v>
      </c>
      <c r="N4402" s="2" t="s">
        <v>55</v>
      </c>
      <c r="O4402" s="3">
        <v>57</v>
      </c>
      <c r="P4402" s="13">
        <f t="shared" si="934"/>
        <v>481.92</v>
      </c>
      <c r="Q4402" s="13" t="str">
        <f t="shared" si="935"/>
        <v>Normal</v>
      </c>
      <c r="S4402" s="21"/>
    </row>
    <row r="4403" customHeight="1" spans="1:19">
      <c r="A4403" s="2" t="s">
        <v>6340</v>
      </c>
      <c r="B4403" s="28">
        <v>45965</v>
      </c>
      <c r="C4403" s="2" t="s">
        <v>2749</v>
      </c>
      <c r="D4403" s="2" t="str">
        <f t="array" ref="D4403">_xlfn.XLOOKUP(C4403,Customers!A:A,Customers!B:B)</f>
        <v>Customer 0835</v>
      </c>
      <c r="E4403" s="2" t="s">
        <v>281</v>
      </c>
      <c r="F4403" s="2" t="str">
        <f t="array" ref="F4403">_xlfn.XLOOKUP(E4403,Restaurants!A:A,Restaurants!B:B)</f>
        <v>Restaurant 026</v>
      </c>
      <c r="G4403" s="2" t="s">
        <v>322</v>
      </c>
      <c r="H4403" s="2" t="str">
        <f t="array" ref="H4403">_xlfn.XLOOKUP(G4403,Food_Menu!A:A,Food_Menu!B:B)</f>
        <v>Food Item 0213</v>
      </c>
      <c r="I4403" s="2">
        <f t="array" ref="I4403">_xlfn.XLOOKUP(G4403,Food_Menu!A:A,Food_Menu!D:D)</f>
        <v>568.2</v>
      </c>
      <c r="J4403" s="2" t="s">
        <v>938</v>
      </c>
      <c r="K4403" s="2" t="str">
        <f t="array" ref="K4403">_xlfn.XLOOKUP(J4403,Delivery_Partners!A:A,Delivery_Partners!B:B)</f>
        <v>Delivery Partner 139</v>
      </c>
      <c r="L4403" s="3">
        <v>1</v>
      </c>
      <c r="M4403" s="2" t="s">
        <v>23</v>
      </c>
      <c r="N4403" s="2" t="s">
        <v>42</v>
      </c>
      <c r="O4403" s="3">
        <v>15</v>
      </c>
      <c r="P4403" s="13">
        <f t="shared" si="934"/>
        <v>568.2</v>
      </c>
      <c r="Q4403" s="13" t="str">
        <f t="shared" si="935"/>
        <v>Fast</v>
      </c>
      <c r="S4403" s="21"/>
    </row>
    <row r="4404" customHeight="1" spans="1:19">
      <c r="A4404" s="2" t="s">
        <v>6341</v>
      </c>
      <c r="B4404" s="28">
        <v>45753</v>
      </c>
      <c r="C4404" s="2" t="s">
        <v>983</v>
      </c>
      <c r="D4404" s="2" t="str">
        <f t="array" ref="D4404">_xlfn.XLOOKUP(C4404,Customers!A:A,Customers!B:B)</f>
        <v>Customer 1131</v>
      </c>
      <c r="E4404" s="2" t="s">
        <v>27</v>
      </c>
      <c r="F4404" s="2" t="str">
        <f t="array" ref="F4404">_xlfn.XLOOKUP(E4404,Restaurants!A:A,Restaurants!B:B)</f>
        <v>Restaurant 033</v>
      </c>
      <c r="G4404" s="2" t="s">
        <v>728</v>
      </c>
      <c r="H4404" s="2" t="str">
        <f t="array" ref="H4404">_xlfn.XLOOKUP(G4404,Food_Menu!A:A,Food_Menu!B:B)</f>
        <v>Food Item 0027</v>
      </c>
      <c r="I4404" s="2">
        <f t="array" ref="I4404">_xlfn.XLOOKUP(G4404,Food_Menu!A:A,Food_Menu!D:D)</f>
        <v>364.02</v>
      </c>
      <c r="J4404" s="2" t="s">
        <v>314</v>
      </c>
      <c r="K4404" s="2" t="str">
        <f t="array" ref="K4404">_xlfn.XLOOKUP(J4404,Delivery_Partners!A:A,Delivery_Partners!B:B)</f>
        <v>Delivery Partner 021</v>
      </c>
      <c r="L4404" s="3">
        <v>1</v>
      </c>
      <c r="M4404" s="2" t="s">
        <v>23</v>
      </c>
      <c r="N4404" s="2" t="s">
        <v>24</v>
      </c>
      <c r="O4404" s="3">
        <v>15</v>
      </c>
      <c r="P4404" s="13">
        <f t="shared" si="934"/>
        <v>364.02</v>
      </c>
      <c r="Q4404" s="13" t="str">
        <f t="shared" si="935"/>
        <v>Fast</v>
      </c>
      <c r="S4404" s="21"/>
    </row>
    <row r="4405" customHeight="1" spans="1:19">
      <c r="A4405" s="2" t="s">
        <v>6342</v>
      </c>
      <c r="B4405" s="29" t="s">
        <v>196</v>
      </c>
      <c r="C4405" s="2" t="s">
        <v>3028</v>
      </c>
      <c r="D4405" s="2" t="str">
        <f t="array" ref="D4405">_xlfn.XLOOKUP(C4405,Customers!A:A,Customers!B:B)</f>
        <v>Customer 0079</v>
      </c>
      <c r="E4405" s="2" t="s">
        <v>98</v>
      </c>
      <c r="F4405" s="2" t="str">
        <f t="array" ref="F4405">_xlfn.XLOOKUP(E4405,Restaurants!A:A,Restaurants!B:B)</f>
        <v>Restaurant 012</v>
      </c>
      <c r="G4405" s="2" t="s">
        <v>1919</v>
      </c>
      <c r="H4405" s="2" t="str">
        <f t="array" ref="H4405">_xlfn.XLOOKUP(G4405,Food_Menu!A:A,Food_Menu!B:B)</f>
        <v>Food Item 0201</v>
      </c>
      <c r="I4405" s="2">
        <f t="array" ref="I4405">_xlfn.XLOOKUP(G4405,Food_Menu!A:A,Food_Menu!D:D)</f>
        <v>613.68</v>
      </c>
      <c r="J4405" s="2" t="s">
        <v>1239</v>
      </c>
      <c r="K4405" s="2" t="str">
        <f t="array" ref="K4405">_xlfn.XLOOKUP(J4405,Delivery_Partners!A:A,Delivery_Partners!B:B)</f>
        <v>Delivery Partner 136</v>
      </c>
      <c r="L4405" s="3">
        <v>1</v>
      </c>
      <c r="M4405" s="2" t="s">
        <v>23</v>
      </c>
      <c r="N4405" s="2" t="s">
        <v>74</v>
      </c>
      <c r="O4405" s="3">
        <v>43</v>
      </c>
      <c r="P4405" s="13">
        <f t="shared" si="934"/>
        <v>613.68</v>
      </c>
      <c r="Q4405" s="13" t="str">
        <f t="shared" si="935"/>
        <v>Normal</v>
      </c>
      <c r="S4405" s="21"/>
    </row>
    <row r="4406" customHeight="1" spans="1:19">
      <c r="A4406" s="2" t="s">
        <v>6343</v>
      </c>
      <c r="B4406" s="29" t="s">
        <v>850</v>
      </c>
      <c r="C4406" s="2" t="s">
        <v>686</v>
      </c>
      <c r="D4406" s="2" t="str">
        <f t="array" ref="D4406">_xlfn.XLOOKUP(C4406,Customers!A:A,Customers!B:B)</f>
        <v>Customer 0991</v>
      </c>
      <c r="E4406" s="2" t="s">
        <v>121</v>
      </c>
      <c r="F4406" s="2" t="str">
        <f t="array" ref="F4406">_xlfn.XLOOKUP(E4406,Restaurants!A:A,Restaurants!B:B)</f>
        <v>Restaurant 088</v>
      </c>
      <c r="G4406" s="2" t="s">
        <v>466</v>
      </c>
      <c r="H4406" s="2" t="str">
        <f t="array" ref="H4406">_xlfn.XLOOKUP(G4406,Food_Menu!A:A,Food_Menu!B:B)</f>
        <v>Food Item 0037</v>
      </c>
      <c r="I4406" s="2">
        <f t="array" ref="I4406">_xlfn.XLOOKUP(G4406,Food_Menu!A:A,Food_Menu!D:D)</f>
        <v>570.62</v>
      </c>
      <c r="J4406" s="2" t="s">
        <v>976</v>
      </c>
      <c r="K4406" s="2" t="str">
        <f t="array" ref="K4406">_xlfn.XLOOKUP(J4406,Delivery_Partners!A:A,Delivery_Partners!B:B)</f>
        <v>Delivery Partner 047</v>
      </c>
      <c r="L4406" s="3">
        <v>2</v>
      </c>
      <c r="M4406" s="2" t="s">
        <v>23</v>
      </c>
      <c r="N4406" s="2" t="s">
        <v>24</v>
      </c>
      <c r="O4406" s="3">
        <v>28</v>
      </c>
      <c r="P4406" s="13">
        <f t="shared" si="934"/>
        <v>1141.24</v>
      </c>
      <c r="Q4406" s="13" t="str">
        <f t="shared" si="935"/>
        <v>Fast</v>
      </c>
      <c r="S4406" s="21"/>
    </row>
    <row r="4407" customHeight="1" spans="1:19">
      <c r="A4407" s="2" t="s">
        <v>6344</v>
      </c>
      <c r="B4407" s="29" t="s">
        <v>1029</v>
      </c>
      <c r="C4407" s="2" t="s">
        <v>2623</v>
      </c>
      <c r="D4407" s="2" t="str">
        <f t="array" ref="D4407">_xlfn.XLOOKUP(C4407,Customers!A:A,Customers!B:B)</f>
        <v>Customer 0414</v>
      </c>
      <c r="E4407" s="2" t="s">
        <v>177</v>
      </c>
      <c r="F4407" s="2" t="str">
        <f t="array" ref="F4407">_xlfn.XLOOKUP(E4407,Restaurants!A:A,Restaurants!B:B)</f>
        <v>Restaurant 070</v>
      </c>
      <c r="G4407" s="2" t="s">
        <v>519</v>
      </c>
      <c r="H4407" s="2" t="str">
        <f t="array" ref="H4407">_xlfn.XLOOKUP(G4407,Food_Menu!A:A,Food_Menu!B:B)</f>
        <v>Food Item 0019</v>
      </c>
      <c r="I4407" s="2">
        <f t="array" ref="I4407">_xlfn.XLOOKUP(G4407,Food_Menu!A:A,Food_Menu!D:D)</f>
        <v>145.23</v>
      </c>
      <c r="J4407" s="2" t="s">
        <v>1239</v>
      </c>
      <c r="K4407" s="2" t="str">
        <f t="array" ref="K4407">_xlfn.XLOOKUP(J4407,Delivery_Partners!A:A,Delivery_Partners!B:B)</f>
        <v>Delivery Partner 136</v>
      </c>
      <c r="L4407" s="3">
        <v>1</v>
      </c>
      <c r="M4407" s="2" t="s">
        <v>23</v>
      </c>
      <c r="N4407" s="2" t="s">
        <v>24</v>
      </c>
      <c r="O4407" s="3">
        <v>18</v>
      </c>
      <c r="P4407" s="13">
        <f t="shared" si="934"/>
        <v>145.23</v>
      </c>
      <c r="Q4407" s="13" t="str">
        <f t="shared" si="935"/>
        <v>Fast</v>
      </c>
      <c r="S4407" s="21"/>
    </row>
    <row r="4408" customHeight="1" spans="1:19">
      <c r="A4408" s="2" t="s">
        <v>6345</v>
      </c>
      <c r="B4408" s="28">
        <v>45879</v>
      </c>
      <c r="C4408" s="2" t="s">
        <v>2522</v>
      </c>
      <c r="D4408" s="2" t="str">
        <f t="array" ref="D4408">_xlfn.XLOOKUP(C4408,Customers!A:A,Customers!B:B)</f>
        <v>Customer 0478</v>
      </c>
      <c r="E4408" s="2" t="s">
        <v>702</v>
      </c>
      <c r="F4408" s="2" t="str">
        <f t="array" ref="F4408">_xlfn.XLOOKUP(E4408,Restaurants!A:A,Restaurants!B:B)</f>
        <v>Restaurant 025</v>
      </c>
      <c r="G4408" s="2" t="s">
        <v>631</v>
      </c>
      <c r="H4408" s="2" t="str">
        <f t="array" ref="H4408">_xlfn.XLOOKUP(G4408,Food_Menu!A:A,Food_Menu!B:B)</f>
        <v>Food Item 0121</v>
      </c>
      <c r="I4408" s="2">
        <f t="array" ref="I4408">_xlfn.XLOOKUP(G4408,Food_Menu!A:A,Food_Menu!D:D)</f>
        <v>249.48</v>
      </c>
      <c r="J4408" s="2" t="s">
        <v>898</v>
      </c>
      <c r="K4408" s="2" t="str">
        <f t="array" ref="K4408">_xlfn.XLOOKUP(J4408,Delivery_Partners!A:A,Delivery_Partners!B:B)</f>
        <v>Delivery Partner 138</v>
      </c>
      <c r="L4408" s="3">
        <v>1</v>
      </c>
      <c r="M4408" s="2" t="s">
        <v>23</v>
      </c>
      <c r="N4408" s="2" t="s">
        <v>74</v>
      </c>
      <c r="O4408" s="3">
        <v>36</v>
      </c>
      <c r="P4408" s="13">
        <f t="shared" si="934"/>
        <v>249.48</v>
      </c>
      <c r="Q4408" s="13" t="str">
        <f t="shared" si="935"/>
        <v>Normal</v>
      </c>
      <c r="S4408" s="21"/>
    </row>
    <row r="4409" customHeight="1" spans="1:19">
      <c r="A4409" s="2" t="s">
        <v>6346</v>
      </c>
      <c r="B4409" s="29" t="s">
        <v>269</v>
      </c>
      <c r="C4409" s="2" t="s">
        <v>2847</v>
      </c>
      <c r="D4409" s="2" t="str">
        <f t="array" ref="D4409">_xlfn.XLOOKUP(C4409,Customers!A:A,Customers!B:B)</f>
        <v>Customer 0861</v>
      </c>
      <c r="E4409" s="2" t="s">
        <v>984</v>
      </c>
      <c r="F4409" s="2" t="str">
        <f t="array" ref="F4409">_xlfn.XLOOKUP(E4409,Restaurants!A:A,Restaurants!B:B)</f>
        <v>Restaurant 034</v>
      </c>
      <c r="G4409" s="2" t="s">
        <v>1152</v>
      </c>
      <c r="H4409" s="2" t="str">
        <f t="array" ref="H4409">_xlfn.XLOOKUP(G4409,Food_Menu!A:A,Food_Menu!B:B)</f>
        <v>Food Item 0192</v>
      </c>
      <c r="I4409" s="2">
        <f t="array" ref="I4409">_xlfn.XLOOKUP(G4409,Food_Menu!A:A,Food_Menu!D:D)</f>
        <v>373.52</v>
      </c>
      <c r="J4409" s="2" t="s">
        <v>684</v>
      </c>
      <c r="K4409" s="2" t="str">
        <f t="array" ref="K4409">_xlfn.XLOOKUP(J4409,Delivery_Partners!A:A,Delivery_Partners!B:B)</f>
        <v>Delivery Partner 003</v>
      </c>
      <c r="L4409" s="3">
        <v>1</v>
      </c>
      <c r="M4409" s="2" t="s">
        <v>23</v>
      </c>
      <c r="N4409" s="2" t="s">
        <v>24</v>
      </c>
      <c r="O4409" s="3">
        <v>30</v>
      </c>
      <c r="P4409" s="13">
        <f t="shared" si="934"/>
        <v>373.52</v>
      </c>
      <c r="Q4409" s="13" t="str">
        <f t="shared" si="935"/>
        <v>Fast</v>
      </c>
      <c r="S4409" s="21"/>
    </row>
    <row r="4410" hidden="1" customHeight="1" spans="1:19">
      <c r="A4410" s="2" t="s">
        <v>6347</v>
      </c>
      <c r="B4410" s="28">
        <v>45695</v>
      </c>
      <c r="C4410" s="2" t="s">
        <v>1361</v>
      </c>
      <c r="D4410" s="2" t="str">
        <f t="array" ref="D4410">_xlfn.XLOOKUP(C4410,Customers!A:A,Customers!B:B)</f>
        <v>Customer 0297</v>
      </c>
      <c r="E4410" s="2" t="s">
        <v>1292</v>
      </c>
      <c r="F4410" s="2" t="str">
        <f t="array" ref="F4410">_xlfn.XLOOKUP(E4410,Restaurants!A:A,Restaurants!B:B)</f>
        <v>Restaurant 112</v>
      </c>
      <c r="G4410" s="2" t="s">
        <v>21</v>
      </c>
      <c r="H4410" s="2" t="str">
        <f t="array" ref="H4410">_xlfn.XLOOKUP(G4410,Food_Menu!A:A,Food_Menu!B:B)</f>
        <v>Food Item 0016</v>
      </c>
      <c r="I4410" s="2"/>
      <c r="J4410" s="2" t="s">
        <v>671</v>
      </c>
      <c r="K4410" s="2" t="str">
        <f t="array" ref="K4410">_xlfn.XLOOKUP(J4410,Delivery_Partners!A:A,Delivery_Partners!B:B)</f>
        <v>Delivery Partner 043</v>
      </c>
      <c r="L4410" s="3">
        <v>3</v>
      </c>
      <c r="M4410" s="2" t="s">
        <v>101</v>
      </c>
      <c r="N4410" s="2" t="s">
        <v>55</v>
      </c>
      <c r="O4410" s="2"/>
    </row>
    <row r="4411" hidden="1" customHeight="1" spans="1:19">
      <c r="A4411" s="2" t="s">
        <v>6348</v>
      </c>
      <c r="B4411" s="29" t="s">
        <v>1130</v>
      </c>
      <c r="C4411" s="2" t="s">
        <v>1578</v>
      </c>
      <c r="D4411" s="2" t="str">
        <f t="array" ref="D4411">_xlfn.XLOOKUP(C4411,Customers!A:A,Customers!B:B)</f>
        <v>Customer 0189</v>
      </c>
      <c r="E4411" s="2" t="s">
        <v>738</v>
      </c>
      <c r="F4411" s="2" t="str">
        <f t="array" ref="F4411">_xlfn.XLOOKUP(E4411,Restaurants!A:A,Restaurants!B:B)</f>
        <v>Restaurant 110</v>
      </c>
      <c r="G4411" s="2" t="s">
        <v>90</v>
      </c>
      <c r="H4411" s="2" t="str">
        <f t="array" ref="H4411">_xlfn.XLOOKUP(G4411,Food_Menu!A:A,Food_Menu!B:B)</f>
        <v>Food Item 0073</v>
      </c>
      <c r="I4411" s="2"/>
      <c r="J4411" s="2" t="s">
        <v>1160</v>
      </c>
      <c r="K4411" s="2" t="str">
        <f t="array" ref="K4411">_xlfn.XLOOKUP(J4411,Delivery_Partners!A:A,Delivery_Partners!B:B)</f>
        <v>Delivery Partner 145</v>
      </c>
      <c r="L4411" s="3">
        <v>1</v>
      </c>
      <c r="M4411" s="2" t="s">
        <v>189</v>
      </c>
      <c r="N4411" s="2" t="s">
        <v>24</v>
      </c>
      <c r="O4411" s="2"/>
    </row>
    <row r="4412" customHeight="1" spans="1:19">
      <c r="A4412" s="2" t="s">
        <v>6349</v>
      </c>
      <c r="B4412" s="28">
        <v>45784</v>
      </c>
      <c r="C4412" s="2" t="s">
        <v>838</v>
      </c>
      <c r="D4412" s="2" t="str">
        <f t="array" ref="D4412">_xlfn.XLOOKUP(C4412,Customers!A:A,Customers!B:B)</f>
        <v>Customer 1157</v>
      </c>
      <c r="E4412" s="2" t="s">
        <v>871</v>
      </c>
      <c r="F4412" s="2" t="str">
        <f t="array" ref="F4412">_xlfn.XLOOKUP(E4412,Restaurants!A:A,Restaurants!B:B)</f>
        <v>Restaurant 015</v>
      </c>
      <c r="G4412" s="2" t="s">
        <v>1210</v>
      </c>
      <c r="H4412" s="2" t="str">
        <f t="array" ref="H4412">_xlfn.XLOOKUP(G4412,Food_Menu!A:A,Food_Menu!B:B)</f>
        <v>Food Item 0166</v>
      </c>
      <c r="I4412" s="2">
        <f t="array" ref="I4412">_xlfn.XLOOKUP(G4412,Food_Menu!A:A,Food_Menu!D:D)</f>
        <v>321.44</v>
      </c>
      <c r="J4412" s="2" t="s">
        <v>583</v>
      </c>
      <c r="K4412" s="2" t="str">
        <f t="array" ref="K4412">_xlfn.XLOOKUP(J4412,Delivery_Partners!A:A,Delivery_Partners!B:B)</f>
        <v>Delivery Partner 062</v>
      </c>
      <c r="L4412" s="3">
        <v>2</v>
      </c>
      <c r="M4412" s="2" t="s">
        <v>23</v>
      </c>
      <c r="N4412" s="2" t="s">
        <v>55</v>
      </c>
      <c r="O4412" s="3">
        <v>42</v>
      </c>
      <c r="P4412" s="13">
        <f t="shared" ref="P4412:P4447" si="936">I4412*L4412</f>
        <v>642.88</v>
      </c>
      <c r="Q4412" s="13" t="str">
        <f t="shared" ref="Q4412:Q4447" si="937">IF(O4412="","Not Delivered",IF(O4412&lt;=30,"Fast",IF(O4412&lt;=60,"Normal","Slow")))</f>
        <v>Normal</v>
      </c>
      <c r="S4412" s="21"/>
    </row>
    <row r="4413" customHeight="1" spans="1:19">
      <c r="A4413" s="2" t="s">
        <v>6350</v>
      </c>
      <c r="B4413" s="28">
        <v>45750</v>
      </c>
      <c r="C4413" s="2" t="s">
        <v>3231</v>
      </c>
      <c r="D4413" s="2" t="str">
        <f t="array" ref="D4413">_xlfn.XLOOKUP(C4413,Customers!A:A,Customers!B:B)</f>
        <v>Customer 0419</v>
      </c>
      <c r="E4413" s="2" t="s">
        <v>712</v>
      </c>
      <c r="F4413" s="2" t="str">
        <f t="array" ref="F4413">_xlfn.XLOOKUP(E4413,Restaurants!A:A,Restaurants!B:B)</f>
        <v>Restaurant 074</v>
      </c>
      <c r="G4413" s="2" t="s">
        <v>1509</v>
      </c>
      <c r="H4413" s="2" t="str">
        <f t="array" ref="H4413">_xlfn.XLOOKUP(G4413,Food_Menu!A:A,Food_Menu!B:B)</f>
        <v>Food Item 0015</v>
      </c>
      <c r="I4413" s="2">
        <f t="array" ref="I4413">_xlfn.XLOOKUP(G4413,Food_Menu!A:A,Food_Menu!D:D)</f>
        <v>268.11</v>
      </c>
      <c r="J4413" s="2" t="s">
        <v>2141</v>
      </c>
      <c r="K4413" s="2" t="str">
        <f t="array" ref="K4413">_xlfn.XLOOKUP(J4413,Delivery_Partners!A:A,Delivery_Partners!B:B)</f>
        <v>Delivery Partner 080</v>
      </c>
      <c r="L4413" s="3">
        <v>1</v>
      </c>
      <c r="M4413" s="2" t="s">
        <v>23</v>
      </c>
      <c r="N4413" s="2" t="s">
        <v>24</v>
      </c>
      <c r="O4413" s="3">
        <v>37</v>
      </c>
      <c r="P4413" s="13">
        <f t="shared" si="936"/>
        <v>268.11</v>
      </c>
      <c r="Q4413" s="13" t="str">
        <f t="shared" si="937"/>
        <v>Normal</v>
      </c>
      <c r="S4413" s="21"/>
    </row>
    <row r="4414" customHeight="1" spans="1:19">
      <c r="A4414" s="2" t="s">
        <v>6351</v>
      </c>
      <c r="B4414" s="29" t="s">
        <v>1841</v>
      </c>
      <c r="C4414" s="2" t="s">
        <v>654</v>
      </c>
      <c r="D4414" s="2" t="str">
        <f t="array" ref="D4414">_xlfn.XLOOKUP(C4414,Customers!A:A,Customers!B:B)</f>
        <v>Customer 0204</v>
      </c>
      <c r="E4414" s="2" t="s">
        <v>518</v>
      </c>
      <c r="F4414" s="2" t="str">
        <f t="array" ref="F4414">_xlfn.XLOOKUP(E4414,Restaurants!A:A,Restaurants!B:B)</f>
        <v>Restaurant 039</v>
      </c>
      <c r="G4414" s="2" t="s">
        <v>881</v>
      </c>
      <c r="H4414" s="2" t="str">
        <f t="array" ref="H4414">_xlfn.XLOOKUP(G4414,Food_Menu!A:A,Food_Menu!B:B)</f>
        <v>Food Item 0038</v>
      </c>
      <c r="I4414" s="2">
        <f t="array" ref="I4414">_xlfn.XLOOKUP(G4414,Food_Menu!A:A,Food_Menu!D:D)</f>
        <v>355.26</v>
      </c>
      <c r="J4414" s="2" t="s">
        <v>684</v>
      </c>
      <c r="K4414" s="2" t="str">
        <f t="array" ref="K4414">_xlfn.XLOOKUP(J4414,Delivery_Partners!A:A,Delivery_Partners!B:B)</f>
        <v>Delivery Partner 003</v>
      </c>
      <c r="L4414" s="3">
        <v>1</v>
      </c>
      <c r="M4414" s="2" t="s">
        <v>23</v>
      </c>
      <c r="N4414" s="2" t="s">
        <v>24</v>
      </c>
      <c r="O4414" s="3">
        <v>37</v>
      </c>
      <c r="P4414" s="13">
        <f t="shared" si="936"/>
        <v>355.26</v>
      </c>
      <c r="Q4414" s="13" t="str">
        <f t="shared" si="937"/>
        <v>Normal</v>
      </c>
      <c r="S4414" s="21"/>
    </row>
    <row r="4415" customHeight="1" spans="1:19">
      <c r="A4415" s="2" t="s">
        <v>6352</v>
      </c>
      <c r="B4415" s="29" t="s">
        <v>574</v>
      </c>
      <c r="C4415" s="2" t="s">
        <v>3306</v>
      </c>
      <c r="D4415" s="2" t="str">
        <f t="array" ref="D4415">_xlfn.XLOOKUP(C4415,Customers!A:A,Customers!B:B)</f>
        <v>Customer 0828</v>
      </c>
      <c r="E4415" s="2" t="s">
        <v>537</v>
      </c>
      <c r="F4415" s="2" t="str">
        <f t="array" ref="F4415">_xlfn.XLOOKUP(E4415,Restaurants!A:A,Restaurants!B:B)</f>
        <v>Restaurant 044</v>
      </c>
      <c r="G4415" s="2" t="s">
        <v>313</v>
      </c>
      <c r="H4415" s="2" t="str">
        <f t="array" ref="H4415">_xlfn.XLOOKUP(G4415,Food_Menu!A:A,Food_Menu!B:B)</f>
        <v>Food Item 0068</v>
      </c>
      <c r="I4415" s="2">
        <f t="array" ref="I4415">_xlfn.XLOOKUP(G4415,Food_Menu!A:A,Food_Menu!D:D)</f>
        <v>583.22</v>
      </c>
      <c r="J4415" s="2" t="s">
        <v>693</v>
      </c>
      <c r="K4415" s="2" t="str">
        <f t="array" ref="K4415">_xlfn.XLOOKUP(J4415,Delivery_Partners!A:A,Delivery_Partners!B:B)</f>
        <v>Delivery Partner 125</v>
      </c>
      <c r="L4415" s="3">
        <v>1</v>
      </c>
      <c r="M4415" s="2" t="s">
        <v>23</v>
      </c>
      <c r="N4415" s="2" t="s">
        <v>24</v>
      </c>
      <c r="O4415" s="3">
        <v>40</v>
      </c>
      <c r="P4415" s="13">
        <f t="shared" si="936"/>
        <v>583.22</v>
      </c>
      <c r="Q4415" s="13" t="str">
        <f t="shared" si="937"/>
        <v>Normal</v>
      </c>
      <c r="S4415" s="21"/>
    </row>
    <row r="4416" customHeight="1" spans="1:19">
      <c r="A4416" s="2" t="s">
        <v>6353</v>
      </c>
      <c r="B4416" s="28">
        <v>46003</v>
      </c>
      <c r="C4416" s="2" t="s">
        <v>2595</v>
      </c>
      <c r="D4416" s="2" t="str">
        <f t="array" ref="D4416">_xlfn.XLOOKUP(C4416,Customers!A:A,Customers!B:B)</f>
        <v>Customer 0261</v>
      </c>
      <c r="E4416" s="2" t="s">
        <v>566</v>
      </c>
      <c r="F4416" s="2" t="str">
        <f t="array" ref="F4416">_xlfn.XLOOKUP(E4416,Restaurants!A:A,Restaurants!B:B)</f>
        <v>Restaurant 072</v>
      </c>
      <c r="G4416" s="2" t="s">
        <v>823</v>
      </c>
      <c r="H4416" s="2" t="str">
        <f t="array" ref="H4416">_xlfn.XLOOKUP(G4416,Food_Menu!A:A,Food_Menu!B:B)</f>
        <v>Food Item 0178</v>
      </c>
      <c r="I4416" s="2">
        <f t="array" ref="I4416">_xlfn.XLOOKUP(G4416,Food_Menu!A:A,Food_Menu!D:D)</f>
        <v>461.95</v>
      </c>
      <c r="J4416" s="2" t="s">
        <v>29</v>
      </c>
      <c r="K4416" s="2" t="str">
        <f t="array" ref="K4416">_xlfn.XLOOKUP(J4416,Delivery_Partners!A:A,Delivery_Partners!B:B)</f>
        <v>Delivery Partner 017</v>
      </c>
      <c r="L4416" s="3">
        <v>2</v>
      </c>
      <c r="M4416" s="2" t="s">
        <v>23</v>
      </c>
      <c r="N4416" s="2" t="s">
        <v>74</v>
      </c>
      <c r="O4416" s="3">
        <v>15</v>
      </c>
      <c r="P4416" s="13">
        <f t="shared" si="936"/>
        <v>923.9</v>
      </c>
      <c r="Q4416" s="13" t="str">
        <f t="shared" si="937"/>
        <v>Fast</v>
      </c>
      <c r="S4416" s="21"/>
    </row>
    <row r="4417" customHeight="1" spans="1:19">
      <c r="A4417" s="2" t="s">
        <v>6354</v>
      </c>
      <c r="B4417" s="28">
        <v>45724</v>
      </c>
      <c r="C4417" s="2" t="s">
        <v>944</v>
      </c>
      <c r="D4417" s="2" t="str">
        <f t="array" ref="D4417">_xlfn.XLOOKUP(C4417,Customers!A:A,Customers!B:B)</f>
        <v>Customer 0931</v>
      </c>
      <c r="E4417" s="2" t="s">
        <v>372</v>
      </c>
      <c r="F4417" s="2" t="str">
        <f t="array" ref="F4417">_xlfn.XLOOKUP(E4417,Restaurants!A:A,Restaurants!B:B)</f>
        <v>Restaurant 119</v>
      </c>
      <c r="G4417" s="2" t="s">
        <v>823</v>
      </c>
      <c r="H4417" s="2" t="str">
        <f t="array" ref="H4417">_xlfn.XLOOKUP(G4417,Food_Menu!A:A,Food_Menu!B:B)</f>
        <v>Food Item 0178</v>
      </c>
      <c r="I4417" s="2">
        <f t="array" ref="I4417">_xlfn.XLOOKUP(G4417,Food_Menu!A:A,Food_Menu!D:D)</f>
        <v>461.95</v>
      </c>
      <c r="J4417" s="2" t="s">
        <v>422</v>
      </c>
      <c r="K4417" s="2" t="str">
        <f t="array" ref="K4417">_xlfn.XLOOKUP(J4417,Delivery_Partners!A:A,Delivery_Partners!B:B)</f>
        <v>Delivery Partner 049</v>
      </c>
      <c r="L4417" s="3">
        <v>1</v>
      </c>
      <c r="M4417" s="2" t="s">
        <v>23</v>
      </c>
      <c r="N4417" s="2" t="s">
        <v>74</v>
      </c>
      <c r="O4417" s="3">
        <v>34</v>
      </c>
      <c r="P4417" s="13">
        <f t="shared" si="936"/>
        <v>461.95</v>
      </c>
      <c r="Q4417" s="13" t="str">
        <f t="shared" si="937"/>
        <v>Normal</v>
      </c>
      <c r="S4417" s="21"/>
    </row>
    <row r="4418" customHeight="1" spans="1:19">
      <c r="A4418" s="2" t="s">
        <v>6355</v>
      </c>
      <c r="B4418" s="29" t="s">
        <v>1631</v>
      </c>
      <c r="C4418" s="2" t="s">
        <v>1420</v>
      </c>
      <c r="D4418" s="2" t="str">
        <f t="array" ref="D4418">_xlfn.XLOOKUP(C4418,Customers!A:A,Customers!B:B)</f>
        <v>Customer 0085</v>
      </c>
      <c r="E4418" s="2" t="s">
        <v>177</v>
      </c>
      <c r="F4418" s="2" t="str">
        <f t="array" ref="F4418">_xlfn.XLOOKUP(E4418,Restaurants!A:A,Restaurants!B:B)</f>
        <v>Restaurant 070</v>
      </c>
      <c r="G4418" s="2" t="s">
        <v>282</v>
      </c>
      <c r="H4418" s="2" t="str">
        <f t="array" ref="H4418">_xlfn.XLOOKUP(G4418,Food_Menu!A:A,Food_Menu!B:B)</f>
        <v>Food Item 0157</v>
      </c>
      <c r="I4418" s="2">
        <f t="array" ref="I4418">_xlfn.XLOOKUP(G4418,Food_Menu!A:A,Food_Menu!D:D)</f>
        <v>278.37</v>
      </c>
      <c r="J4418" s="2" t="s">
        <v>993</v>
      </c>
      <c r="K4418" s="2" t="str">
        <f t="array" ref="K4418">_xlfn.XLOOKUP(J4418,Delivery_Partners!A:A,Delivery_Partners!B:B)</f>
        <v>Delivery Partner 086</v>
      </c>
      <c r="L4418" s="3">
        <v>3</v>
      </c>
      <c r="M4418" s="2" t="s">
        <v>23</v>
      </c>
      <c r="N4418" s="2" t="s">
        <v>42</v>
      </c>
      <c r="O4418" s="3">
        <v>38</v>
      </c>
      <c r="P4418" s="13">
        <f t="shared" si="936"/>
        <v>835.11</v>
      </c>
      <c r="Q4418" s="13" t="str">
        <f t="shared" si="937"/>
        <v>Normal</v>
      </c>
      <c r="S4418" s="21"/>
    </row>
    <row r="4419" customHeight="1" spans="1:19">
      <c r="A4419" s="2" t="s">
        <v>6356</v>
      </c>
      <c r="B4419" s="28">
        <v>45754</v>
      </c>
      <c r="C4419" s="2" t="s">
        <v>2958</v>
      </c>
      <c r="D4419" s="2" t="str">
        <f t="array" ref="D4419">_xlfn.XLOOKUP(C4419,Customers!A:A,Customers!B:B)</f>
        <v>Customer 0623</v>
      </c>
      <c r="E4419" s="2" t="s">
        <v>706</v>
      </c>
      <c r="F4419" s="2" t="str">
        <f t="array" ref="F4419">_xlfn.XLOOKUP(E4419,Restaurants!A:A,Restaurants!B:B)</f>
        <v>Restaurant 115</v>
      </c>
      <c r="G4419" s="2" t="s">
        <v>1212</v>
      </c>
      <c r="H4419" s="2" t="str">
        <f t="array" ref="H4419">_xlfn.XLOOKUP(G4419,Food_Menu!A:A,Food_Menu!B:B)</f>
        <v>Food Item 0147</v>
      </c>
      <c r="I4419" s="2">
        <f t="array" ref="I4419">_xlfn.XLOOKUP(G4419,Food_Menu!A:A,Food_Menu!D:D)</f>
        <v>263.56</v>
      </c>
      <c r="J4419" s="2" t="s">
        <v>938</v>
      </c>
      <c r="K4419" s="2" t="str">
        <f t="array" ref="K4419">_xlfn.XLOOKUP(J4419,Delivery_Partners!A:A,Delivery_Partners!B:B)</f>
        <v>Delivery Partner 139</v>
      </c>
      <c r="L4419" s="3">
        <v>1</v>
      </c>
      <c r="M4419" s="2" t="s">
        <v>23</v>
      </c>
      <c r="N4419" s="2" t="s">
        <v>74</v>
      </c>
      <c r="O4419" s="3">
        <v>30</v>
      </c>
      <c r="P4419" s="13">
        <f t="shared" si="936"/>
        <v>263.56</v>
      </c>
      <c r="Q4419" s="13" t="str">
        <f t="shared" si="937"/>
        <v>Fast</v>
      </c>
      <c r="S4419" s="21"/>
    </row>
    <row r="4420" customHeight="1" spans="1:19">
      <c r="A4420" s="2" t="s">
        <v>6357</v>
      </c>
      <c r="B4420" s="28">
        <v>45789</v>
      </c>
      <c r="C4420" s="2" t="s">
        <v>5594</v>
      </c>
      <c r="D4420" s="2" t="str">
        <f t="array" ref="D4420">_xlfn.XLOOKUP(C4420,Customers!A:A,Customers!B:B)</f>
        <v>Customer 0484</v>
      </c>
      <c r="E4420" s="2" t="s">
        <v>945</v>
      </c>
      <c r="F4420" s="2" t="str">
        <f t="array" ref="F4420">_xlfn.XLOOKUP(E4420,Restaurants!A:A,Restaurants!B:B)</f>
        <v>Restaurant 099</v>
      </c>
      <c r="G4420" s="2" t="s">
        <v>889</v>
      </c>
      <c r="H4420" s="2" t="str">
        <f t="array" ref="H4420">_xlfn.XLOOKUP(G4420,Food_Menu!A:A,Food_Menu!B:B)</f>
        <v>Food Item 0006</v>
      </c>
      <c r="I4420" s="2">
        <f t="array" ref="I4420">_xlfn.XLOOKUP(G4420,Food_Menu!A:A,Food_Menu!D:D)</f>
        <v>533.33</v>
      </c>
      <c r="J4420" s="2" t="s">
        <v>1122</v>
      </c>
      <c r="K4420" s="2" t="str">
        <f t="array" ref="K4420">_xlfn.XLOOKUP(J4420,Delivery_Partners!A:A,Delivery_Partners!B:B)</f>
        <v>Delivery Partner 090</v>
      </c>
      <c r="L4420" s="3">
        <v>3</v>
      </c>
      <c r="M4420" s="2" t="s">
        <v>23</v>
      </c>
      <c r="N4420" s="2" t="s">
        <v>55</v>
      </c>
      <c r="O4420" s="3">
        <v>25</v>
      </c>
      <c r="P4420" s="13">
        <f t="shared" si="936"/>
        <v>1599.99</v>
      </c>
      <c r="Q4420" s="13" t="str">
        <f t="shared" si="937"/>
        <v>Fast</v>
      </c>
      <c r="S4420" s="21"/>
    </row>
    <row r="4421" customHeight="1" spans="1:19">
      <c r="A4421" s="2" t="s">
        <v>6358</v>
      </c>
      <c r="B4421" s="29" t="s">
        <v>370</v>
      </c>
      <c r="C4421" s="2" t="s">
        <v>2415</v>
      </c>
      <c r="D4421" s="2" t="str">
        <f t="array" ref="D4421">_xlfn.XLOOKUP(C4421,Customers!A:A,Customers!B:B)</f>
        <v>Customer 1149</v>
      </c>
      <c r="E4421" s="2" t="s">
        <v>265</v>
      </c>
      <c r="F4421" s="2" t="str">
        <f t="array" ref="F4421">_xlfn.XLOOKUP(E4421,Restaurants!A:A,Restaurants!B:B)</f>
        <v>Restaurant 094</v>
      </c>
      <c r="G4421" s="2" t="s">
        <v>1475</v>
      </c>
      <c r="H4421" s="2" t="str">
        <f t="array" ref="H4421">_xlfn.XLOOKUP(G4421,Food_Menu!A:A,Food_Menu!B:B)</f>
        <v>Food Item 0053</v>
      </c>
      <c r="I4421" s="2">
        <f t="array" ref="I4421">_xlfn.XLOOKUP(G4421,Food_Menu!A:A,Food_Menu!D:D)</f>
        <v>308.97</v>
      </c>
      <c r="J4421" s="2" t="s">
        <v>212</v>
      </c>
      <c r="K4421" s="2" t="str">
        <f t="array" ref="K4421">_xlfn.XLOOKUP(J4421,Delivery_Partners!A:A,Delivery_Partners!B:B)</f>
        <v>Delivery Partner 177</v>
      </c>
      <c r="L4421" s="3">
        <v>1</v>
      </c>
      <c r="M4421" s="2" t="s">
        <v>23</v>
      </c>
      <c r="N4421" s="2" t="s">
        <v>24</v>
      </c>
      <c r="O4421" s="3">
        <v>26</v>
      </c>
      <c r="P4421" s="13">
        <f t="shared" si="936"/>
        <v>308.97</v>
      </c>
      <c r="Q4421" s="13" t="str">
        <f t="shared" si="937"/>
        <v>Fast</v>
      </c>
      <c r="S4421" s="21"/>
    </row>
    <row r="4422" customHeight="1" spans="1:19">
      <c r="A4422" s="2" t="s">
        <v>6359</v>
      </c>
      <c r="B4422" s="28">
        <v>45934</v>
      </c>
      <c r="C4422" s="2" t="s">
        <v>4271</v>
      </c>
      <c r="D4422" s="2" t="str">
        <f t="array" ref="D4422">_xlfn.XLOOKUP(C4422,Customers!A:A,Customers!B:B)</f>
        <v>Customer 0626</v>
      </c>
      <c r="E4422" s="2" t="s">
        <v>358</v>
      </c>
      <c r="F4422" s="2" t="str">
        <f t="array" ref="F4422">_xlfn.XLOOKUP(E4422,Restaurants!A:A,Restaurants!B:B)</f>
        <v>Restaurant 095</v>
      </c>
      <c r="G4422" s="2" t="s">
        <v>659</v>
      </c>
      <c r="H4422" s="2" t="str">
        <f t="array" ref="H4422">_xlfn.XLOOKUP(G4422,Food_Menu!A:A,Food_Menu!B:B)</f>
        <v>Food Item 0203</v>
      </c>
      <c r="I4422" s="2">
        <f t="array" ref="I4422">_xlfn.XLOOKUP(G4422,Food_Menu!A:A,Food_Menu!D:D)</f>
        <v>406.91</v>
      </c>
      <c r="J4422" s="2" t="s">
        <v>564</v>
      </c>
      <c r="K4422" s="2" t="str">
        <f t="array" ref="K4422">_xlfn.XLOOKUP(J4422,Delivery_Partners!A:A,Delivery_Partners!B:B)</f>
        <v>Delivery Partner 095</v>
      </c>
      <c r="L4422" s="3">
        <v>1</v>
      </c>
      <c r="M4422" s="2" t="s">
        <v>23</v>
      </c>
      <c r="N4422" s="2" t="s">
        <v>24</v>
      </c>
      <c r="O4422" s="3">
        <v>31</v>
      </c>
      <c r="P4422" s="13">
        <f t="shared" si="936"/>
        <v>406.91</v>
      </c>
      <c r="Q4422" s="13" t="str">
        <f t="shared" si="937"/>
        <v>Normal</v>
      </c>
      <c r="S4422" s="21"/>
    </row>
    <row r="4423" customHeight="1" spans="1:19">
      <c r="A4423" s="2" t="s">
        <v>6360</v>
      </c>
      <c r="B4423" s="29" t="s">
        <v>279</v>
      </c>
      <c r="C4423" s="2" t="s">
        <v>2105</v>
      </c>
      <c r="D4423" s="2" t="str">
        <f t="array" ref="D4423">_xlfn.XLOOKUP(C4423,Customers!A:A,Customers!B:B)</f>
        <v>Customer 1111</v>
      </c>
      <c r="E4423" s="2" t="s">
        <v>655</v>
      </c>
      <c r="F4423" s="2" t="str">
        <f t="array" ref="F4423">_xlfn.XLOOKUP(E4423,Restaurants!A:A,Restaurants!B:B)</f>
        <v>Restaurant 096</v>
      </c>
      <c r="G4423" s="2" t="s">
        <v>792</v>
      </c>
      <c r="H4423" s="2" t="str">
        <f t="array" ref="H4423">_xlfn.XLOOKUP(G4423,Food_Menu!A:A,Food_Menu!B:B)</f>
        <v>Food Item 0159</v>
      </c>
      <c r="I4423" s="2">
        <f t="array" ref="I4423">_xlfn.XLOOKUP(G4423,Food_Menu!A:A,Food_Menu!D:D)</f>
        <v>430.63</v>
      </c>
      <c r="J4423" s="2" t="s">
        <v>68</v>
      </c>
      <c r="K4423" s="2" t="str">
        <f t="array" ref="K4423">_xlfn.XLOOKUP(J4423,Delivery_Partners!A:A,Delivery_Partners!B:B)</f>
        <v>Delivery Partner 046</v>
      </c>
      <c r="L4423" s="3">
        <v>2</v>
      </c>
      <c r="M4423" s="2" t="s">
        <v>23</v>
      </c>
      <c r="N4423" s="2" t="s">
        <v>42</v>
      </c>
      <c r="O4423" s="3">
        <v>46</v>
      </c>
      <c r="P4423" s="13">
        <f t="shared" si="936"/>
        <v>861.26</v>
      </c>
      <c r="Q4423" s="13" t="str">
        <f t="shared" si="937"/>
        <v>Normal</v>
      </c>
      <c r="S4423" s="21"/>
    </row>
    <row r="4424" customHeight="1" spans="1:19">
      <c r="A4424" s="2" t="s">
        <v>6361</v>
      </c>
      <c r="B4424" s="28">
        <v>45903</v>
      </c>
      <c r="C4424" s="2" t="s">
        <v>1405</v>
      </c>
      <c r="D4424" s="2" t="str">
        <f t="array" ref="D4424">_xlfn.XLOOKUP(C4424,Customers!A:A,Customers!B:B)</f>
        <v>Customer 0299</v>
      </c>
      <c r="E4424" s="2" t="s">
        <v>488</v>
      </c>
      <c r="F4424" s="2" t="str">
        <f t="array" ref="F4424">_xlfn.XLOOKUP(E4424,Restaurants!A:A,Restaurants!B:B)</f>
        <v>Restaurant 031</v>
      </c>
      <c r="G4424" s="2" t="s">
        <v>607</v>
      </c>
      <c r="H4424" s="2" t="str">
        <f t="array" ref="H4424">_xlfn.XLOOKUP(G4424,Food_Menu!A:A,Food_Menu!B:B)</f>
        <v>Food Item 0054</v>
      </c>
      <c r="I4424" s="2">
        <f t="array" ref="I4424">_xlfn.XLOOKUP(G4424,Food_Menu!A:A,Food_Menu!D:D)</f>
        <v>491.81</v>
      </c>
      <c r="J4424" s="2" t="s">
        <v>1290</v>
      </c>
      <c r="K4424" s="2" t="str">
        <f t="array" ref="K4424">_xlfn.XLOOKUP(J4424,Delivery_Partners!A:A,Delivery_Partners!B:B)</f>
        <v>Delivery Partner 035</v>
      </c>
      <c r="L4424" s="3">
        <v>1</v>
      </c>
      <c r="M4424" s="2" t="s">
        <v>23</v>
      </c>
      <c r="N4424" s="2" t="s">
        <v>24</v>
      </c>
      <c r="O4424" s="3">
        <v>53</v>
      </c>
      <c r="P4424" s="13">
        <f t="shared" si="936"/>
        <v>491.81</v>
      </c>
      <c r="Q4424" s="13" t="str">
        <f t="shared" si="937"/>
        <v>Normal</v>
      </c>
      <c r="S4424" s="21"/>
    </row>
    <row r="4425" customHeight="1" spans="1:19">
      <c r="A4425" s="2" t="s">
        <v>6362</v>
      </c>
      <c r="B4425" s="28">
        <v>45661</v>
      </c>
      <c r="C4425" s="2" t="s">
        <v>5936</v>
      </c>
      <c r="D4425" s="2" t="str">
        <f t="array" ref="D4425">_xlfn.XLOOKUP(C4425,Customers!A:A,Customers!B:B)</f>
        <v>Customer 0569</v>
      </c>
      <c r="E4425" s="2" t="s">
        <v>807</v>
      </c>
      <c r="F4425" s="2" t="str">
        <f t="array" ref="F4425">_xlfn.XLOOKUP(E4425,Restaurants!A:A,Restaurants!B:B)</f>
        <v>Restaurant 118</v>
      </c>
      <c r="G4425" s="2" t="s">
        <v>872</v>
      </c>
      <c r="H4425" s="2" t="str">
        <f t="array" ref="H4425">_xlfn.XLOOKUP(G4425,Food_Menu!A:A,Food_Menu!B:B)</f>
        <v>Food Item 0156</v>
      </c>
      <c r="I4425" s="2">
        <f t="array" ref="I4425">_xlfn.XLOOKUP(G4425,Food_Menu!A:A,Food_Menu!D:D)</f>
        <v>133.9</v>
      </c>
      <c r="J4425" s="2" t="s">
        <v>923</v>
      </c>
      <c r="K4425" s="2" t="str">
        <f t="array" ref="K4425">_xlfn.XLOOKUP(J4425,Delivery_Partners!A:A,Delivery_Partners!B:B)</f>
        <v>Delivery Partner 142</v>
      </c>
      <c r="L4425" s="3">
        <v>1</v>
      </c>
      <c r="M4425" s="2" t="s">
        <v>23</v>
      </c>
      <c r="N4425" s="2" t="s">
        <v>24</v>
      </c>
      <c r="O4425" s="3">
        <v>51</v>
      </c>
      <c r="P4425" s="13">
        <f t="shared" si="936"/>
        <v>133.9</v>
      </c>
      <c r="Q4425" s="13" t="str">
        <f t="shared" si="937"/>
        <v>Normal</v>
      </c>
      <c r="S4425" s="21"/>
    </row>
    <row r="4426" customHeight="1" spans="1:19">
      <c r="A4426" s="2" t="s">
        <v>6363</v>
      </c>
      <c r="B4426" s="29" t="s">
        <v>546</v>
      </c>
      <c r="C4426" s="2" t="s">
        <v>2224</v>
      </c>
      <c r="D4426" s="2" t="str">
        <f t="array" ref="D4426">_xlfn.XLOOKUP(C4426,Customers!A:A,Customers!B:B)</f>
        <v>Customer 0977</v>
      </c>
      <c r="E4426" s="2" t="s">
        <v>220</v>
      </c>
      <c r="F4426" s="2" t="str">
        <f t="array" ref="F4426">_xlfn.XLOOKUP(E4426,Restaurants!A:A,Restaurants!B:B)</f>
        <v>Restaurant 111</v>
      </c>
      <c r="G4426" s="2" t="s">
        <v>1608</v>
      </c>
      <c r="H4426" s="2" t="str">
        <f t="array" ref="H4426">_xlfn.XLOOKUP(G4426,Food_Menu!A:A,Food_Menu!B:B)</f>
        <v>Food Item 0160</v>
      </c>
      <c r="I4426" s="2">
        <f t="array" ref="I4426">_xlfn.XLOOKUP(G4426,Food_Menu!A:A,Food_Menu!D:D)</f>
        <v>297.4</v>
      </c>
      <c r="J4426" s="2" t="s">
        <v>443</v>
      </c>
      <c r="K4426" s="2" t="str">
        <f t="array" ref="K4426">_xlfn.XLOOKUP(J4426,Delivery_Partners!A:A,Delivery_Partners!B:B)</f>
        <v>Delivery Partner 083</v>
      </c>
      <c r="L4426" s="3">
        <v>2</v>
      </c>
      <c r="M4426" s="2" t="s">
        <v>23</v>
      </c>
      <c r="N4426" s="2" t="s">
        <v>24</v>
      </c>
      <c r="O4426" s="3">
        <v>16</v>
      </c>
      <c r="P4426" s="13">
        <f t="shared" si="936"/>
        <v>594.8</v>
      </c>
      <c r="Q4426" s="13" t="str">
        <f t="shared" si="937"/>
        <v>Fast</v>
      </c>
      <c r="S4426" s="21"/>
    </row>
    <row r="4427" customHeight="1" spans="1:19">
      <c r="A4427" s="2" t="s">
        <v>6364</v>
      </c>
      <c r="B4427" s="28">
        <v>45728</v>
      </c>
      <c r="C4427" s="2" t="s">
        <v>326</v>
      </c>
      <c r="D4427" s="2" t="str">
        <f t="array" ref="D4427">_xlfn.XLOOKUP(C4427,Customers!A:A,Customers!B:B)</f>
        <v>Customer 0193</v>
      </c>
      <c r="E4427" s="2" t="s">
        <v>366</v>
      </c>
      <c r="F4427" s="2" t="str">
        <f t="array" ref="F4427">_xlfn.XLOOKUP(E4427,Restaurants!A:A,Restaurants!B:B)</f>
        <v>Restaurant 073</v>
      </c>
      <c r="G4427" s="2" t="s">
        <v>920</v>
      </c>
      <c r="H4427" s="2" t="str">
        <f t="array" ref="H4427">_xlfn.XLOOKUP(G4427,Food_Menu!A:A,Food_Menu!B:B)</f>
        <v>Food Item 0164</v>
      </c>
      <c r="I4427" s="2">
        <f t="array" ref="I4427">_xlfn.XLOOKUP(G4427,Food_Menu!A:A,Food_Menu!D:D)</f>
        <v>389.25</v>
      </c>
      <c r="J4427" s="2" t="s">
        <v>139</v>
      </c>
      <c r="K4427" s="2" t="str">
        <f t="array" ref="K4427">_xlfn.XLOOKUP(J4427,Delivery_Partners!A:A,Delivery_Partners!B:B)</f>
        <v>Delivery Partner 109</v>
      </c>
      <c r="L4427" s="3">
        <v>2</v>
      </c>
      <c r="M4427" s="2" t="s">
        <v>23</v>
      </c>
      <c r="N4427" s="2" t="s">
        <v>74</v>
      </c>
      <c r="O4427" s="3">
        <v>24</v>
      </c>
      <c r="P4427" s="13">
        <f t="shared" si="936"/>
        <v>778.5</v>
      </c>
      <c r="Q4427" s="13" t="str">
        <f t="shared" si="937"/>
        <v>Fast</v>
      </c>
      <c r="S4427" s="21"/>
    </row>
    <row r="4428" customHeight="1" spans="1:19">
      <c r="A4428" s="2" t="s">
        <v>6365</v>
      </c>
      <c r="B4428" s="29" t="s">
        <v>403</v>
      </c>
      <c r="C4428" s="2" t="s">
        <v>3053</v>
      </c>
      <c r="D4428" s="2" t="str">
        <f t="array" ref="D4428">_xlfn.XLOOKUP(C4428,Customers!A:A,Customers!B:B)</f>
        <v>Customer 1114</v>
      </c>
      <c r="E4428" s="2" t="s">
        <v>116</v>
      </c>
      <c r="F4428" s="2" t="str">
        <f t="array" ref="F4428">_xlfn.XLOOKUP(E4428,Restaurants!A:A,Restaurants!B:B)</f>
        <v>Restaurant 086</v>
      </c>
      <c r="G4428" s="2" t="s">
        <v>596</v>
      </c>
      <c r="H4428" s="2" t="str">
        <f t="array" ref="H4428">_xlfn.XLOOKUP(G4428,Food_Menu!A:A,Food_Menu!B:B)</f>
        <v>Food Item 0216</v>
      </c>
      <c r="I4428" s="2">
        <f t="array" ref="I4428">_xlfn.XLOOKUP(G4428,Food_Menu!A:A,Food_Menu!D:D)</f>
        <v>488.7</v>
      </c>
      <c r="J4428" s="2" t="s">
        <v>1204</v>
      </c>
      <c r="K4428" s="2" t="str">
        <f t="array" ref="K4428">_xlfn.XLOOKUP(J4428,Delivery_Partners!A:A,Delivery_Partners!B:B)</f>
        <v>Delivery Partner 067</v>
      </c>
      <c r="L4428" s="3">
        <v>3</v>
      </c>
      <c r="M4428" s="2" t="s">
        <v>23</v>
      </c>
      <c r="N4428" s="2" t="s">
        <v>24</v>
      </c>
      <c r="O4428" s="3">
        <v>43</v>
      </c>
      <c r="P4428" s="13">
        <f t="shared" si="936"/>
        <v>1466.1</v>
      </c>
      <c r="Q4428" s="13" t="str">
        <f t="shared" si="937"/>
        <v>Normal</v>
      </c>
      <c r="S4428" s="21"/>
    </row>
    <row r="4429" customHeight="1" spans="1:19">
      <c r="A4429" s="2" t="s">
        <v>6366</v>
      </c>
      <c r="B4429" s="28">
        <v>45907</v>
      </c>
      <c r="C4429" s="2" t="s">
        <v>1643</v>
      </c>
      <c r="D4429" s="2" t="str">
        <f t="array" ref="D4429">_xlfn.XLOOKUP(C4429,Customers!A:A,Customers!B:B)</f>
        <v>Customer 0928</v>
      </c>
      <c r="E4429" s="2" t="s">
        <v>105</v>
      </c>
      <c r="F4429" s="2" t="str">
        <f t="array" ref="F4429">_xlfn.XLOOKUP(E4429,Restaurants!A:A,Restaurants!B:B)</f>
        <v>Restaurant 106</v>
      </c>
      <c r="G4429" s="2" t="s">
        <v>1318</v>
      </c>
      <c r="H4429" s="2" t="str">
        <f t="array" ref="H4429">_xlfn.XLOOKUP(G4429,Food_Menu!A:A,Food_Menu!B:B)</f>
        <v>Food Item 0119</v>
      </c>
      <c r="I4429" s="2">
        <f t="array" ref="I4429">_xlfn.XLOOKUP(G4429,Food_Menu!A:A,Food_Menu!D:D)</f>
        <v>220.83</v>
      </c>
      <c r="J4429" s="2" t="s">
        <v>2409</v>
      </c>
      <c r="K4429" s="2" t="str">
        <f t="array" ref="K4429">_xlfn.XLOOKUP(J4429,Delivery_Partners!A:A,Delivery_Partners!B:B)</f>
        <v>Delivery Partner 050</v>
      </c>
      <c r="L4429" s="3">
        <v>1</v>
      </c>
      <c r="M4429" s="2" t="s">
        <v>23</v>
      </c>
      <c r="N4429" s="2" t="s">
        <v>24</v>
      </c>
      <c r="O4429" s="3">
        <v>51</v>
      </c>
      <c r="P4429" s="13">
        <f t="shared" si="936"/>
        <v>220.83</v>
      </c>
      <c r="Q4429" s="13" t="str">
        <f t="shared" si="937"/>
        <v>Normal</v>
      </c>
      <c r="S4429" s="21"/>
    </row>
    <row r="4430" customHeight="1" spans="1:19">
      <c r="A4430" s="2" t="s">
        <v>6367</v>
      </c>
      <c r="B4430" s="28">
        <v>45666</v>
      </c>
      <c r="C4430" s="2" t="s">
        <v>3104</v>
      </c>
      <c r="D4430" s="2" t="str">
        <f t="array" ref="D4430">_xlfn.XLOOKUP(C4430,Customers!A:A,Customers!B:B)</f>
        <v>Customer 0813</v>
      </c>
      <c r="E4430" s="2" t="s">
        <v>60</v>
      </c>
      <c r="F4430" s="2" t="str">
        <f t="array" ref="F4430">_xlfn.XLOOKUP(E4430,Restaurants!A:A,Restaurants!B:B)</f>
        <v>Restaurant 019</v>
      </c>
      <c r="G4430" s="2" t="s">
        <v>1051</v>
      </c>
      <c r="H4430" s="2" t="str">
        <f t="array" ref="H4430">_xlfn.XLOOKUP(G4430,Food_Menu!A:A,Food_Menu!B:B)</f>
        <v>Food Item 0014</v>
      </c>
      <c r="I4430" s="2">
        <f t="array" ref="I4430">_xlfn.XLOOKUP(G4430,Food_Menu!A:A,Food_Menu!D:D)</f>
        <v>208.39</v>
      </c>
      <c r="J4430" s="2" t="s">
        <v>1047</v>
      </c>
      <c r="K4430" s="2" t="str">
        <f t="array" ref="K4430">_xlfn.XLOOKUP(J4430,Delivery_Partners!A:A,Delivery_Partners!B:B)</f>
        <v>Delivery Partner 108</v>
      </c>
      <c r="L4430" s="3">
        <v>2</v>
      </c>
      <c r="M4430" s="2" t="s">
        <v>23</v>
      </c>
      <c r="N4430" s="2" t="s">
        <v>55</v>
      </c>
      <c r="O4430" s="3">
        <v>23</v>
      </c>
      <c r="P4430" s="13">
        <f t="shared" si="936"/>
        <v>416.78</v>
      </c>
      <c r="Q4430" s="13" t="str">
        <f t="shared" si="937"/>
        <v>Fast</v>
      </c>
      <c r="S4430" s="21"/>
    </row>
    <row r="4431" customHeight="1" spans="1:19">
      <c r="A4431" s="2" t="s">
        <v>6368</v>
      </c>
      <c r="B4431" s="28">
        <v>45781</v>
      </c>
      <c r="C4431" s="2" t="s">
        <v>3224</v>
      </c>
      <c r="D4431" s="2" t="str">
        <f t="array" ref="D4431">_xlfn.XLOOKUP(C4431,Customers!A:A,Customers!B:B)</f>
        <v>Customer 0292</v>
      </c>
      <c r="E4431" s="2" t="s">
        <v>492</v>
      </c>
      <c r="F4431" s="2" t="str">
        <f t="array" ref="F4431">_xlfn.XLOOKUP(E4431,Restaurants!A:A,Restaurants!B:B)</f>
        <v>Restaurant 008</v>
      </c>
      <c r="G4431" s="2" t="s">
        <v>2703</v>
      </c>
      <c r="H4431" s="2" t="str">
        <f t="array" ref="H4431">_xlfn.XLOOKUP(G4431,Food_Menu!A:A,Food_Menu!B:B)</f>
        <v>Food Item 0181</v>
      </c>
      <c r="I4431" s="2">
        <f t="array" ref="I4431">_xlfn.XLOOKUP(G4431,Food_Menu!A:A,Food_Menu!D:D)</f>
        <v>574.53</v>
      </c>
      <c r="J4431" s="2" t="s">
        <v>458</v>
      </c>
      <c r="K4431" s="2" t="str">
        <f t="array" ref="K4431">_xlfn.XLOOKUP(J4431,Delivery_Partners!A:A,Delivery_Partners!B:B)</f>
        <v>Delivery Partner 053</v>
      </c>
      <c r="L4431" s="3">
        <v>2</v>
      </c>
      <c r="M4431" s="2" t="s">
        <v>23</v>
      </c>
      <c r="N4431" s="2" t="s">
        <v>55</v>
      </c>
      <c r="O4431" s="3">
        <v>37</v>
      </c>
      <c r="P4431" s="13">
        <f t="shared" si="936"/>
        <v>1149.06</v>
      </c>
      <c r="Q4431" s="13" t="str">
        <f t="shared" si="937"/>
        <v>Normal</v>
      </c>
      <c r="S4431" s="21"/>
    </row>
    <row r="4432" customHeight="1" spans="1:19">
      <c r="A4432" s="2" t="s">
        <v>6369</v>
      </c>
      <c r="B4432" s="29" t="s">
        <v>87</v>
      </c>
      <c r="C4432" s="2" t="s">
        <v>3870</v>
      </c>
      <c r="D4432" s="2" t="str">
        <f t="array" ref="D4432">_xlfn.XLOOKUP(C4432,Customers!A:A,Customers!B:B)</f>
        <v>Customer 0982</v>
      </c>
      <c r="E4432" s="2" t="s">
        <v>224</v>
      </c>
      <c r="F4432" s="2" t="str">
        <f t="array" ref="F4432">_xlfn.XLOOKUP(E4432,Restaurants!A:A,Restaurants!B:B)</f>
        <v>Restaurant 120</v>
      </c>
      <c r="G4432" s="2" t="s">
        <v>405</v>
      </c>
      <c r="H4432" s="2" t="str">
        <f t="array" ref="H4432">_xlfn.XLOOKUP(G4432,Food_Menu!A:A,Food_Menu!B:B)</f>
        <v>Food Item 0004</v>
      </c>
      <c r="I4432" s="2">
        <f t="array" ref="I4432">_xlfn.XLOOKUP(G4432,Food_Menu!A:A,Food_Menu!D:D)</f>
        <v>173.7</v>
      </c>
      <c r="J4432" s="2" t="s">
        <v>610</v>
      </c>
      <c r="K4432" s="2" t="str">
        <f t="array" ref="K4432">_xlfn.XLOOKUP(J4432,Delivery_Partners!A:A,Delivery_Partners!B:B)</f>
        <v>Delivery Partner 180</v>
      </c>
      <c r="L4432" s="3">
        <v>2</v>
      </c>
      <c r="M4432" s="2" t="s">
        <v>23</v>
      </c>
      <c r="N4432" s="2" t="s">
        <v>24</v>
      </c>
      <c r="O4432" s="3">
        <v>21</v>
      </c>
      <c r="P4432" s="13">
        <f t="shared" si="936"/>
        <v>347.4</v>
      </c>
      <c r="Q4432" s="13" t="str">
        <f t="shared" si="937"/>
        <v>Fast</v>
      </c>
      <c r="S4432" s="21"/>
    </row>
    <row r="4433" customHeight="1" spans="1:19">
      <c r="A4433" s="2" t="s">
        <v>6370</v>
      </c>
      <c r="B4433" s="28">
        <v>45788</v>
      </c>
      <c r="C4433" s="2" t="s">
        <v>791</v>
      </c>
      <c r="D4433" s="2" t="str">
        <f t="array" ref="D4433">_xlfn.XLOOKUP(C4433,Customers!A:A,Customers!B:B)</f>
        <v>Customer 1012</v>
      </c>
      <c r="E4433" s="2" t="s">
        <v>468</v>
      </c>
      <c r="F4433" s="2" t="str">
        <f t="array" ref="F4433">_xlfn.XLOOKUP(E4433,Restaurants!A:A,Restaurants!B:B)</f>
        <v>Restaurant 067</v>
      </c>
      <c r="G4433" s="2" t="s">
        <v>426</v>
      </c>
      <c r="H4433" s="2" t="str">
        <f t="array" ref="H4433">_xlfn.XLOOKUP(G4433,Food_Menu!A:A,Food_Menu!B:B)</f>
        <v>Food Item 0142</v>
      </c>
      <c r="I4433" s="2">
        <f t="array" ref="I4433">_xlfn.XLOOKUP(G4433,Food_Menu!A:A,Food_Menu!D:D)</f>
        <v>428.17</v>
      </c>
      <c r="J4433" s="2" t="s">
        <v>502</v>
      </c>
      <c r="K4433" s="2" t="str">
        <f t="array" ref="K4433">_xlfn.XLOOKUP(J4433,Delivery_Partners!A:A,Delivery_Partners!B:B)</f>
        <v>Delivery Partner 132</v>
      </c>
      <c r="L4433" s="3">
        <v>2</v>
      </c>
      <c r="M4433" s="2" t="s">
        <v>23</v>
      </c>
      <c r="N4433" s="2" t="s">
        <v>55</v>
      </c>
      <c r="O4433" s="3">
        <v>38</v>
      </c>
      <c r="P4433" s="13">
        <f t="shared" si="936"/>
        <v>856.34</v>
      </c>
      <c r="Q4433" s="13" t="str">
        <f t="shared" si="937"/>
        <v>Normal</v>
      </c>
      <c r="S4433" s="21"/>
    </row>
    <row r="4434" customHeight="1" spans="1:19">
      <c r="A4434" s="2" t="s">
        <v>6371</v>
      </c>
      <c r="B4434" s="29" t="s">
        <v>3459</v>
      </c>
      <c r="C4434" s="2" t="s">
        <v>753</v>
      </c>
      <c r="D4434" s="2" t="str">
        <f t="array" ref="D4434">_xlfn.XLOOKUP(C4434,Customers!A:A,Customers!B:B)</f>
        <v>Customer 0352</v>
      </c>
      <c r="E4434" s="2" t="s">
        <v>634</v>
      </c>
      <c r="F4434" s="2" t="str">
        <f t="array" ref="F4434">_xlfn.XLOOKUP(E4434,Restaurants!A:A,Restaurants!B:B)</f>
        <v>Restaurant 087</v>
      </c>
      <c r="G4434" s="2" t="s">
        <v>1114</v>
      </c>
      <c r="H4434" s="2" t="str">
        <f t="array" ref="H4434">_xlfn.XLOOKUP(G4434,Food_Menu!A:A,Food_Menu!B:B)</f>
        <v>Food Item 0176</v>
      </c>
      <c r="I4434" s="2">
        <f t="array" ref="I4434">_xlfn.XLOOKUP(G4434,Food_Menu!A:A,Food_Menu!D:D)</f>
        <v>167.27</v>
      </c>
      <c r="J4434" s="2" t="s">
        <v>327</v>
      </c>
      <c r="K4434" s="2" t="str">
        <f t="array" ref="K4434">_xlfn.XLOOKUP(J4434,Delivery_Partners!A:A,Delivery_Partners!B:B)</f>
        <v>Delivery Partner 148</v>
      </c>
      <c r="L4434" s="3">
        <v>2</v>
      </c>
      <c r="M4434" s="2" t="s">
        <v>23</v>
      </c>
      <c r="N4434" s="2" t="s">
        <v>24</v>
      </c>
      <c r="O4434" s="3">
        <v>27</v>
      </c>
      <c r="P4434" s="13">
        <f t="shared" si="936"/>
        <v>334.54</v>
      </c>
      <c r="Q4434" s="13" t="str">
        <f t="shared" si="937"/>
        <v>Fast</v>
      </c>
      <c r="S4434" s="21"/>
    </row>
    <row r="4435" customHeight="1" spans="1:19">
      <c r="A4435" s="2" t="s">
        <v>6372</v>
      </c>
      <c r="B4435" s="29" t="s">
        <v>1631</v>
      </c>
      <c r="C4435" s="2" t="s">
        <v>3257</v>
      </c>
      <c r="D4435" s="2" t="str">
        <f t="array" ref="D4435">_xlfn.XLOOKUP(C4435,Customers!A:A,Customers!B:B)</f>
        <v>Customer 0705</v>
      </c>
      <c r="E4435" s="2" t="s">
        <v>249</v>
      </c>
      <c r="F4435" s="2" t="str">
        <f t="array" ref="F4435">_xlfn.XLOOKUP(E4435,Restaurants!A:A,Restaurants!B:B)</f>
        <v>Restaurant 061</v>
      </c>
      <c r="G4435" s="2" t="s">
        <v>553</v>
      </c>
      <c r="H4435" s="2" t="str">
        <f t="array" ref="H4435">_xlfn.XLOOKUP(G4435,Food_Menu!A:A,Food_Menu!B:B)</f>
        <v>Food Item 0028</v>
      </c>
      <c r="I4435" s="2">
        <f t="array" ref="I4435">_xlfn.XLOOKUP(G4435,Food_Menu!A:A,Food_Menu!D:D)</f>
        <v>607.73</v>
      </c>
      <c r="J4435" s="2" t="s">
        <v>374</v>
      </c>
      <c r="K4435" s="2" t="str">
        <f t="array" ref="K4435">_xlfn.XLOOKUP(J4435,Delivery_Partners!A:A,Delivery_Partners!B:B)</f>
        <v>Delivery Partner 052</v>
      </c>
      <c r="L4435" s="3">
        <v>3</v>
      </c>
      <c r="M4435" s="2" t="s">
        <v>23</v>
      </c>
      <c r="N4435" s="2" t="s">
        <v>24</v>
      </c>
      <c r="O4435" s="3">
        <v>37</v>
      </c>
      <c r="P4435" s="13">
        <f t="shared" si="936"/>
        <v>1823.19</v>
      </c>
      <c r="Q4435" s="13" t="str">
        <f t="shared" si="937"/>
        <v>Normal</v>
      </c>
      <c r="S4435" s="21"/>
    </row>
    <row r="4436" customHeight="1" spans="1:19">
      <c r="A4436" s="2" t="s">
        <v>6373</v>
      </c>
      <c r="B4436" s="29" t="s">
        <v>269</v>
      </c>
      <c r="C4436" s="2" t="s">
        <v>4627</v>
      </c>
      <c r="D4436" s="2" t="str">
        <f t="array" ref="D4436">_xlfn.XLOOKUP(C4436,Customers!A:A,Customers!B:B)</f>
        <v>Customer 0073</v>
      </c>
      <c r="E4436" s="2" t="s">
        <v>578</v>
      </c>
      <c r="F4436" s="2" t="str">
        <f t="array" ref="F4436">_xlfn.XLOOKUP(E4436,Restaurants!A:A,Restaurants!B:B)</f>
        <v>Restaurant 063</v>
      </c>
      <c r="G4436" s="2" t="s">
        <v>1114</v>
      </c>
      <c r="H4436" s="2" t="str">
        <f t="array" ref="H4436">_xlfn.XLOOKUP(G4436,Food_Menu!A:A,Food_Menu!B:B)</f>
        <v>Food Item 0176</v>
      </c>
      <c r="I4436" s="2">
        <f t="array" ref="I4436">_xlfn.XLOOKUP(G4436,Food_Menu!A:A,Food_Menu!D:D)</f>
        <v>167.27</v>
      </c>
      <c r="J4436" s="2" t="s">
        <v>470</v>
      </c>
      <c r="K4436" s="2" t="str">
        <f t="array" ref="K4436">_xlfn.XLOOKUP(J4436,Delivery_Partners!A:A,Delivery_Partners!B:B)</f>
        <v>Delivery Partner 006</v>
      </c>
      <c r="L4436" s="3">
        <v>1</v>
      </c>
      <c r="M4436" s="2" t="s">
        <v>23</v>
      </c>
      <c r="N4436" s="2" t="s">
        <v>55</v>
      </c>
      <c r="O4436" s="3">
        <v>20</v>
      </c>
      <c r="P4436" s="13">
        <f t="shared" si="936"/>
        <v>167.27</v>
      </c>
      <c r="Q4436" s="13" t="str">
        <f t="shared" si="937"/>
        <v>Fast</v>
      </c>
      <c r="S4436" s="21"/>
    </row>
    <row r="4437" customHeight="1" spans="1:19">
      <c r="A4437" s="2" t="s">
        <v>6374</v>
      </c>
      <c r="B4437" s="29" t="s">
        <v>936</v>
      </c>
      <c r="C4437" s="2" t="s">
        <v>1304</v>
      </c>
      <c r="D4437" s="2" t="str">
        <f t="array" ref="D4437">_xlfn.XLOOKUP(C4437,Customers!A:A,Customers!B:B)</f>
        <v>Customer 0473</v>
      </c>
      <c r="E4437" s="2" t="s">
        <v>506</v>
      </c>
      <c r="F4437" s="2" t="str">
        <f t="array" ref="F4437">_xlfn.XLOOKUP(E4437,Restaurants!A:A,Restaurants!B:B)</f>
        <v>Restaurant 005</v>
      </c>
      <c r="G4437" s="2" t="s">
        <v>1135</v>
      </c>
      <c r="H4437" s="2" t="str">
        <f t="array" ref="H4437">_xlfn.XLOOKUP(G4437,Food_Menu!A:A,Food_Menu!B:B)</f>
        <v>Food Item 0179</v>
      </c>
      <c r="I4437" s="2">
        <f t="array" ref="I4437">_xlfn.XLOOKUP(G4437,Food_Menu!A:A,Food_Menu!D:D)</f>
        <v>330.25</v>
      </c>
      <c r="J4437" s="2" t="s">
        <v>3362</v>
      </c>
      <c r="K4437" s="2" t="str">
        <f t="array" ref="K4437">_xlfn.XLOOKUP(J4437,Delivery_Partners!A:A,Delivery_Partners!B:B)</f>
        <v>Delivery Partner 009</v>
      </c>
      <c r="L4437" s="3">
        <v>1</v>
      </c>
      <c r="M4437" s="2" t="s">
        <v>23</v>
      </c>
      <c r="N4437" s="2" t="s">
        <v>74</v>
      </c>
      <c r="O4437" s="3">
        <v>15</v>
      </c>
      <c r="P4437" s="13">
        <f t="shared" si="936"/>
        <v>330.25</v>
      </c>
      <c r="Q4437" s="13" t="str">
        <f t="shared" si="937"/>
        <v>Fast</v>
      </c>
      <c r="S4437" s="21"/>
    </row>
    <row r="4438" customHeight="1" spans="1:19">
      <c r="A4438" s="2" t="s">
        <v>6375</v>
      </c>
      <c r="B4438" s="29" t="s">
        <v>3087</v>
      </c>
      <c r="C4438" s="2" t="s">
        <v>3580</v>
      </c>
      <c r="D4438" s="2" t="str">
        <f t="array" ref="D4438">_xlfn.XLOOKUP(C4438,Customers!A:A,Customers!B:B)</f>
        <v>Customer 0181</v>
      </c>
      <c r="E4438" s="2" t="s">
        <v>33</v>
      </c>
      <c r="F4438" s="2" t="str">
        <f t="array" ref="F4438">_xlfn.XLOOKUP(E4438,Restaurants!A:A,Restaurants!B:B)</f>
        <v>Restaurant 035</v>
      </c>
      <c r="G4438" s="2" t="s">
        <v>557</v>
      </c>
      <c r="H4438" s="2" t="str">
        <f t="array" ref="H4438">_xlfn.XLOOKUP(G4438,Food_Menu!A:A,Food_Menu!B:B)</f>
        <v>Food Item 0144</v>
      </c>
      <c r="I4438" s="2">
        <f t="array" ref="I4438">_xlfn.XLOOKUP(G4438,Food_Menu!A:A,Food_Menu!D:D)</f>
        <v>277.13</v>
      </c>
      <c r="J4438" s="2" t="s">
        <v>184</v>
      </c>
      <c r="K4438" s="2" t="str">
        <f t="array" ref="K4438">_xlfn.XLOOKUP(J4438,Delivery_Partners!A:A,Delivery_Partners!B:B)</f>
        <v>Delivery Partner 155</v>
      </c>
      <c r="L4438" s="3">
        <v>1</v>
      </c>
      <c r="M4438" s="2" t="s">
        <v>23</v>
      </c>
      <c r="N4438" s="2" t="s">
        <v>42</v>
      </c>
      <c r="O4438" s="3">
        <v>72</v>
      </c>
      <c r="P4438" s="13">
        <f t="shared" si="936"/>
        <v>277.13</v>
      </c>
      <c r="Q4438" s="13" t="str">
        <f t="shared" si="937"/>
        <v>Slow</v>
      </c>
      <c r="S4438" s="21"/>
    </row>
    <row r="4439" customHeight="1" spans="1:19">
      <c r="A4439" s="2" t="s">
        <v>6376</v>
      </c>
      <c r="B4439" s="29" t="s">
        <v>1705</v>
      </c>
      <c r="C4439" s="2" t="s">
        <v>1232</v>
      </c>
      <c r="D4439" s="2" t="str">
        <f t="array" ref="D4439">_xlfn.XLOOKUP(C4439,Customers!A:A,Customers!B:B)</f>
        <v>Customer 0668</v>
      </c>
      <c r="E4439" s="2" t="s">
        <v>78</v>
      </c>
      <c r="F4439" s="2" t="str">
        <f t="array" ref="F4439">_xlfn.XLOOKUP(E4439,Restaurants!A:A,Restaurants!B:B)</f>
        <v>Restaurant 011</v>
      </c>
      <c r="G4439" s="2" t="s">
        <v>826</v>
      </c>
      <c r="H4439" s="2" t="str">
        <f t="array" ref="H4439">_xlfn.XLOOKUP(G4439,Food_Menu!A:A,Food_Menu!B:B)</f>
        <v>Food Item 0072</v>
      </c>
      <c r="I4439" s="2">
        <f t="array" ref="I4439">_xlfn.XLOOKUP(G4439,Food_Menu!A:A,Food_Menu!D:D)</f>
        <v>154.11</v>
      </c>
      <c r="J4439" s="2" t="s">
        <v>1698</v>
      </c>
      <c r="K4439" s="2" t="str">
        <f t="array" ref="K4439">_xlfn.XLOOKUP(J4439,Delivery_Partners!A:A,Delivery_Partners!B:B)</f>
        <v>Delivery Partner 158</v>
      </c>
      <c r="L4439" s="3">
        <v>1</v>
      </c>
      <c r="M4439" s="2" t="s">
        <v>23</v>
      </c>
      <c r="N4439" s="2" t="s">
        <v>24</v>
      </c>
      <c r="O4439" s="3">
        <v>36</v>
      </c>
      <c r="P4439" s="13">
        <f t="shared" si="936"/>
        <v>154.11</v>
      </c>
      <c r="Q4439" s="13" t="str">
        <f t="shared" si="937"/>
        <v>Normal</v>
      </c>
      <c r="S4439" s="21"/>
    </row>
    <row r="4440" customHeight="1" spans="1:19">
      <c r="A4440" s="2" t="s">
        <v>6377</v>
      </c>
      <c r="B4440" s="28">
        <v>46003</v>
      </c>
      <c r="C4440" s="2" t="s">
        <v>424</v>
      </c>
      <c r="D4440" s="2" t="str">
        <f t="array" ref="D4440">_xlfn.XLOOKUP(C4440,Customers!A:A,Customers!B:B)</f>
        <v>Customer 0659</v>
      </c>
      <c r="E4440" s="2" t="s">
        <v>289</v>
      </c>
      <c r="F4440" s="2" t="str">
        <f t="array" ref="F4440">_xlfn.XLOOKUP(E4440,Restaurants!A:A,Restaurants!B:B)</f>
        <v>Restaurant 052</v>
      </c>
      <c r="G4440" s="2" t="s">
        <v>336</v>
      </c>
      <c r="H4440" s="2" t="str">
        <f t="array" ref="H4440">_xlfn.XLOOKUP(G4440,Food_Menu!A:A,Food_Menu!B:B)</f>
        <v>Food Item 0045</v>
      </c>
      <c r="I4440" s="2">
        <f t="array" ref="I4440">_xlfn.XLOOKUP(G4440,Food_Menu!A:A,Food_Menu!D:D)</f>
        <v>263.72</v>
      </c>
      <c r="J4440" s="2" t="s">
        <v>877</v>
      </c>
      <c r="K4440" s="2" t="str">
        <f t="array" ref="K4440">_xlfn.XLOOKUP(J4440,Delivery_Partners!A:A,Delivery_Partners!B:B)</f>
        <v>Delivery Partner 123</v>
      </c>
      <c r="L4440" s="3">
        <v>2</v>
      </c>
      <c r="M4440" s="2" t="s">
        <v>23</v>
      </c>
      <c r="N4440" s="2" t="s">
        <v>24</v>
      </c>
      <c r="O4440" s="3">
        <v>61</v>
      </c>
      <c r="P4440" s="13">
        <f t="shared" si="936"/>
        <v>527.44</v>
      </c>
      <c r="Q4440" s="13" t="str">
        <f t="shared" si="937"/>
        <v>Slow</v>
      </c>
      <c r="S4440" s="21"/>
    </row>
    <row r="4441" customHeight="1" spans="1:19">
      <c r="A4441" s="2" t="s">
        <v>6378</v>
      </c>
      <c r="B4441" s="29" t="s">
        <v>1166</v>
      </c>
      <c r="C4441" s="2" t="s">
        <v>2584</v>
      </c>
      <c r="D4441" s="2" t="str">
        <f t="array" ref="D4441">_xlfn.XLOOKUP(C4441,Customers!A:A,Customers!B:B)</f>
        <v>Customer 0640</v>
      </c>
      <c r="E4441" s="2" t="s">
        <v>498</v>
      </c>
      <c r="F4441" s="2" t="str">
        <f t="array" ref="F4441">_xlfn.XLOOKUP(E4441,Restaurants!A:A,Restaurants!B:B)</f>
        <v>Restaurant 003</v>
      </c>
      <c r="G4441" s="2" t="s">
        <v>872</v>
      </c>
      <c r="H4441" s="2" t="str">
        <f t="array" ref="H4441">_xlfn.XLOOKUP(G4441,Food_Menu!A:A,Food_Menu!B:B)</f>
        <v>Food Item 0156</v>
      </c>
      <c r="I4441" s="2">
        <f t="array" ref="I4441">_xlfn.XLOOKUP(G4441,Food_Menu!A:A,Food_Menu!D:D)</f>
        <v>133.9</v>
      </c>
      <c r="J4441" s="2" t="s">
        <v>643</v>
      </c>
      <c r="K4441" s="2" t="str">
        <f t="array" ref="K4441">_xlfn.XLOOKUP(J4441,Delivery_Partners!A:A,Delivery_Partners!B:B)</f>
        <v>Delivery Partner 107</v>
      </c>
      <c r="L4441" s="3">
        <v>1</v>
      </c>
      <c r="M4441" s="2" t="s">
        <v>23</v>
      </c>
      <c r="N4441" s="2" t="s">
        <v>24</v>
      </c>
      <c r="O4441" s="3">
        <v>53</v>
      </c>
      <c r="P4441" s="13">
        <f t="shared" si="936"/>
        <v>133.9</v>
      </c>
      <c r="Q4441" s="13" t="str">
        <f t="shared" si="937"/>
        <v>Normal</v>
      </c>
      <c r="S4441" s="21"/>
    </row>
    <row r="4442" customHeight="1" spans="1:19">
      <c r="A4442" s="2" t="s">
        <v>6379</v>
      </c>
      <c r="B4442" s="29" t="s">
        <v>2406</v>
      </c>
      <c r="C4442" s="2" t="s">
        <v>3104</v>
      </c>
      <c r="D4442" s="2" t="str">
        <f t="array" ref="D4442">_xlfn.XLOOKUP(C4442,Customers!A:A,Customers!B:B)</f>
        <v>Customer 0813</v>
      </c>
      <c r="E4442" s="2" t="s">
        <v>182</v>
      </c>
      <c r="F4442" s="2" t="str">
        <f t="array" ref="F4442">_xlfn.XLOOKUP(E4442,Restaurants!A:A,Restaurants!B:B)</f>
        <v>Restaurant 097</v>
      </c>
      <c r="G4442" s="2" t="s">
        <v>1386</v>
      </c>
      <c r="H4442" s="2" t="str">
        <f t="array" ref="H4442">_xlfn.XLOOKUP(G4442,Food_Menu!A:A,Food_Menu!B:B)</f>
        <v>Food Item 0035</v>
      </c>
      <c r="I4442" s="2">
        <f t="array" ref="I4442">_xlfn.XLOOKUP(G4442,Food_Menu!A:A,Food_Menu!D:D)</f>
        <v>634.81</v>
      </c>
      <c r="J4442" s="2" t="s">
        <v>621</v>
      </c>
      <c r="K4442" s="2" t="str">
        <f t="array" ref="K4442">_xlfn.XLOOKUP(J4442,Delivery_Partners!A:A,Delivery_Partners!B:B)</f>
        <v>Delivery Partner 038</v>
      </c>
      <c r="L4442" s="3">
        <v>1</v>
      </c>
      <c r="M4442" s="2" t="s">
        <v>23</v>
      </c>
      <c r="N4442" s="2" t="s">
        <v>24</v>
      </c>
      <c r="O4442" s="3">
        <v>15</v>
      </c>
      <c r="P4442" s="13">
        <f t="shared" si="936"/>
        <v>634.81</v>
      </c>
      <c r="Q4442" s="13" t="str">
        <f t="shared" si="937"/>
        <v>Fast</v>
      </c>
      <c r="S4442" s="21"/>
    </row>
    <row r="4443" customHeight="1" spans="1:19">
      <c r="A4443" s="2" t="s">
        <v>6380</v>
      </c>
      <c r="B4443" s="28">
        <v>46002</v>
      </c>
      <c r="C4443" s="2" t="s">
        <v>1781</v>
      </c>
      <c r="D4443" s="2" t="str">
        <f t="array" ref="D4443">_xlfn.XLOOKUP(C4443,Customers!A:A,Customers!B:B)</f>
        <v>Customer 1110</v>
      </c>
      <c r="E4443" s="2" t="s">
        <v>666</v>
      </c>
      <c r="F4443" s="2" t="str">
        <f t="array" ref="F4443">_xlfn.XLOOKUP(E4443,Restaurants!A:A,Restaurants!B:B)</f>
        <v>Restaurant 036</v>
      </c>
      <c r="G4443" s="2" t="s">
        <v>153</v>
      </c>
      <c r="H4443" s="2" t="str">
        <f t="array" ref="H4443">_xlfn.XLOOKUP(G4443,Food_Menu!A:A,Food_Menu!B:B)</f>
        <v>Food Item 0149</v>
      </c>
      <c r="I4443" s="2">
        <f t="array" ref="I4443">_xlfn.XLOOKUP(G4443,Food_Menu!A:A,Food_Menu!D:D)</f>
        <v>238.55</v>
      </c>
      <c r="J4443" s="2" t="s">
        <v>1325</v>
      </c>
      <c r="K4443" s="2" t="str">
        <f t="array" ref="K4443">_xlfn.XLOOKUP(J4443,Delivery_Partners!A:A,Delivery_Partners!B:B)</f>
        <v>Delivery Partner 137</v>
      </c>
      <c r="L4443" s="3">
        <v>3</v>
      </c>
      <c r="M4443" s="2" t="s">
        <v>23</v>
      </c>
      <c r="N4443" s="2" t="s">
        <v>24</v>
      </c>
      <c r="O4443" s="3">
        <v>39</v>
      </c>
      <c r="P4443" s="13">
        <f t="shared" si="936"/>
        <v>715.65</v>
      </c>
      <c r="Q4443" s="13" t="str">
        <f t="shared" si="937"/>
        <v>Normal</v>
      </c>
      <c r="S4443" s="21"/>
    </row>
    <row r="4444" customHeight="1" spans="1:19">
      <c r="A4444" s="2" t="s">
        <v>6381</v>
      </c>
      <c r="B4444" s="28">
        <v>45966</v>
      </c>
      <c r="C4444" s="2" t="s">
        <v>1390</v>
      </c>
      <c r="D4444" s="2" t="str">
        <f t="array" ref="D4444">_xlfn.XLOOKUP(C4444,Customers!A:A,Customers!B:B)</f>
        <v>Customer 0237</v>
      </c>
      <c r="E4444" s="2" t="s">
        <v>552</v>
      </c>
      <c r="F4444" s="2" t="str">
        <f t="array" ref="F4444">_xlfn.XLOOKUP(E4444,Restaurants!A:A,Restaurants!B:B)</f>
        <v>Restaurant 089</v>
      </c>
      <c r="G4444" s="2" t="s">
        <v>881</v>
      </c>
      <c r="H4444" s="2" t="str">
        <f t="array" ref="H4444">_xlfn.XLOOKUP(G4444,Food_Menu!A:A,Food_Menu!B:B)</f>
        <v>Food Item 0038</v>
      </c>
      <c r="I4444" s="2">
        <f t="array" ref="I4444">_xlfn.XLOOKUP(G4444,Food_Menu!A:A,Food_Menu!D:D)</f>
        <v>355.26</v>
      </c>
      <c r="J4444" s="2" t="s">
        <v>842</v>
      </c>
      <c r="K4444" s="2" t="str">
        <f t="array" ref="K4444">_xlfn.XLOOKUP(J4444,Delivery_Partners!A:A,Delivery_Partners!B:B)</f>
        <v>Delivery Partner 093</v>
      </c>
      <c r="L4444" s="3">
        <v>3</v>
      </c>
      <c r="M4444" s="2" t="s">
        <v>23</v>
      </c>
      <c r="N4444" s="2" t="s">
        <v>24</v>
      </c>
      <c r="O4444" s="3">
        <v>19</v>
      </c>
      <c r="P4444" s="13">
        <f t="shared" si="936"/>
        <v>1065.78</v>
      </c>
      <c r="Q4444" s="13" t="str">
        <f t="shared" si="937"/>
        <v>Fast</v>
      </c>
      <c r="S4444" s="21"/>
    </row>
    <row r="4445" customHeight="1" spans="1:19">
      <c r="A4445" s="2" t="s">
        <v>6382</v>
      </c>
      <c r="B4445" s="29" t="s">
        <v>284</v>
      </c>
      <c r="C4445" s="2" t="s">
        <v>2383</v>
      </c>
      <c r="D4445" s="2" t="str">
        <f t="array" ref="D4445">_xlfn.XLOOKUP(C4445,Customers!A:A,Customers!B:B)</f>
        <v>Customer 0258</v>
      </c>
      <c r="E4445" s="2" t="s">
        <v>335</v>
      </c>
      <c r="F4445" s="2" t="str">
        <f t="array" ref="F4445">_xlfn.XLOOKUP(E4445,Restaurants!A:A,Restaurants!B:B)</f>
        <v>Restaurant 007</v>
      </c>
      <c r="G4445" s="2" t="s">
        <v>635</v>
      </c>
      <c r="H4445" s="2" t="str">
        <f t="array" ref="H4445">_xlfn.XLOOKUP(G4445,Food_Menu!A:A,Food_Menu!B:B)</f>
        <v>Food Item 0074</v>
      </c>
      <c r="I4445" s="2">
        <f t="array" ref="I4445">_xlfn.XLOOKUP(G4445,Food_Menu!A:A,Food_Menu!D:D)</f>
        <v>205.43</v>
      </c>
      <c r="J4445" s="2" t="s">
        <v>139</v>
      </c>
      <c r="K4445" s="2" t="str">
        <f t="array" ref="K4445">_xlfn.XLOOKUP(J4445,Delivery_Partners!A:A,Delivery_Partners!B:B)</f>
        <v>Delivery Partner 109</v>
      </c>
      <c r="L4445" s="3">
        <v>1</v>
      </c>
      <c r="M4445" s="2" t="s">
        <v>23</v>
      </c>
      <c r="N4445" s="2" t="s">
        <v>24</v>
      </c>
      <c r="O4445" s="3">
        <v>31</v>
      </c>
      <c r="P4445" s="13">
        <f t="shared" si="936"/>
        <v>205.43</v>
      </c>
      <c r="Q4445" s="13" t="str">
        <f t="shared" si="937"/>
        <v>Normal</v>
      </c>
      <c r="S4445" s="21"/>
    </row>
    <row r="4446" customHeight="1" spans="1:19">
      <c r="A4446" s="2" t="s">
        <v>6383</v>
      </c>
      <c r="B4446" s="29" t="s">
        <v>166</v>
      </c>
      <c r="C4446" s="2" t="s">
        <v>2780</v>
      </c>
      <c r="D4446" s="2" t="str">
        <f t="array" ref="D4446">_xlfn.XLOOKUP(C4446,Customers!A:A,Customers!B:B)</f>
        <v>Customer 0259</v>
      </c>
      <c r="E4446" s="2" t="s">
        <v>819</v>
      </c>
      <c r="F4446" s="2" t="str">
        <f t="array" ref="F4446">_xlfn.XLOOKUP(E4446,Restaurants!A:A,Restaurants!B:B)</f>
        <v>Restaurant 004</v>
      </c>
      <c r="G4446" s="2" t="s">
        <v>1506</v>
      </c>
      <c r="H4446" s="2" t="str">
        <f t="array" ref="H4446">_xlfn.XLOOKUP(G4446,Food_Menu!A:A,Food_Menu!B:B)</f>
        <v>Food Item 0112</v>
      </c>
      <c r="I4446" s="2">
        <f t="array" ref="I4446">_xlfn.XLOOKUP(G4446,Food_Menu!A:A,Food_Menu!D:D)</f>
        <v>97.22</v>
      </c>
      <c r="J4446" s="2" t="s">
        <v>909</v>
      </c>
      <c r="K4446" s="2" t="str">
        <f t="array" ref="K4446">_xlfn.XLOOKUP(J4446,Delivery_Partners!A:A,Delivery_Partners!B:B)</f>
        <v>Delivery Partner 005</v>
      </c>
      <c r="L4446" s="3">
        <v>1</v>
      </c>
      <c r="M4446" s="2" t="s">
        <v>23</v>
      </c>
      <c r="N4446" s="2" t="s">
        <v>55</v>
      </c>
      <c r="O4446" s="3">
        <v>15</v>
      </c>
      <c r="P4446" s="13">
        <f t="shared" si="936"/>
        <v>97.22</v>
      </c>
      <c r="Q4446" s="13" t="str">
        <f t="shared" si="937"/>
        <v>Fast</v>
      </c>
      <c r="S4446" s="21"/>
    </row>
    <row r="4447" customHeight="1" spans="1:19">
      <c r="A4447" s="2" t="s">
        <v>6384</v>
      </c>
      <c r="B4447" s="28">
        <v>45727</v>
      </c>
      <c r="C4447" s="2" t="s">
        <v>3053</v>
      </c>
      <c r="D4447" s="2" t="str">
        <f t="array" ref="D4447">_xlfn.XLOOKUP(C4447,Customers!A:A,Customers!B:B)</f>
        <v>Customer 1114</v>
      </c>
      <c r="E4447" s="2" t="s">
        <v>193</v>
      </c>
      <c r="F4447" s="2" t="str">
        <f t="array" ref="F4447">_xlfn.XLOOKUP(E4447,Restaurants!A:A,Restaurants!B:B)</f>
        <v>Restaurant 051</v>
      </c>
      <c r="G4447" s="2" t="s">
        <v>1336</v>
      </c>
      <c r="H4447" s="2" t="str">
        <f t="array" ref="H4447">_xlfn.XLOOKUP(G4447,Food_Menu!A:A,Food_Menu!B:B)</f>
        <v>Food Item 0036</v>
      </c>
      <c r="I4447" s="2">
        <f t="array" ref="I4447">_xlfn.XLOOKUP(G4447,Food_Menu!A:A,Food_Menu!D:D)</f>
        <v>542.95</v>
      </c>
      <c r="J4447" s="2" t="s">
        <v>842</v>
      </c>
      <c r="K4447" s="2" t="str">
        <f t="array" ref="K4447">_xlfn.XLOOKUP(J4447,Delivery_Partners!A:A,Delivery_Partners!B:B)</f>
        <v>Delivery Partner 093</v>
      </c>
      <c r="L4447" s="3">
        <v>1</v>
      </c>
      <c r="M4447" s="2" t="s">
        <v>23</v>
      </c>
      <c r="N4447" s="2" t="s">
        <v>24</v>
      </c>
      <c r="O4447" s="3">
        <v>16</v>
      </c>
      <c r="P4447" s="13">
        <f t="shared" si="936"/>
        <v>542.95</v>
      </c>
      <c r="Q4447" s="13" t="str">
        <f t="shared" si="937"/>
        <v>Fast</v>
      </c>
      <c r="S4447" s="21"/>
    </row>
    <row r="4448" hidden="1" customHeight="1" spans="1:19">
      <c r="A4448" s="2" t="s">
        <v>6385</v>
      </c>
      <c r="B4448" s="28">
        <v>45759</v>
      </c>
      <c r="C4448" s="2" t="s">
        <v>2993</v>
      </c>
      <c r="D4448" s="2" t="str">
        <f t="array" ref="D4448">_xlfn.XLOOKUP(C4448,Customers!A:A,Customers!B:B)</f>
        <v>Customer 0112</v>
      </c>
      <c r="E4448" s="2" t="s">
        <v>358</v>
      </c>
      <c r="F4448" s="2" t="str">
        <f t="array" ref="F4448">_xlfn.XLOOKUP(E4448,Restaurants!A:A,Restaurants!B:B)</f>
        <v>Restaurant 095</v>
      </c>
      <c r="G4448" s="2" t="s">
        <v>1018</v>
      </c>
      <c r="H4448" s="2" t="str">
        <f t="array" ref="H4448">_xlfn.XLOOKUP(G4448,Food_Menu!A:A,Food_Menu!B:B)</f>
        <v>Food Item 0175</v>
      </c>
      <c r="I4448" s="2"/>
      <c r="J4448" s="2" t="s">
        <v>693</v>
      </c>
      <c r="K4448" s="2" t="str">
        <f t="array" ref="K4448">_xlfn.XLOOKUP(J4448,Delivery_Partners!A:A,Delivery_Partners!B:B)</f>
        <v>Delivery Partner 125</v>
      </c>
      <c r="L4448" s="3">
        <v>1</v>
      </c>
      <c r="M4448" s="2" t="s">
        <v>189</v>
      </c>
      <c r="N4448" s="2" t="s">
        <v>24</v>
      </c>
      <c r="O4448" s="2"/>
    </row>
    <row r="4449" hidden="1" customHeight="1" spans="1:19">
      <c r="A4449" s="2" t="s">
        <v>6386</v>
      </c>
      <c r="B4449" s="29" t="s">
        <v>1571</v>
      </c>
      <c r="C4449" s="2" t="s">
        <v>2842</v>
      </c>
      <c r="D4449" s="2" t="str">
        <f t="array" ref="D4449">_xlfn.XLOOKUP(C4449,Customers!A:A,Customers!B:B)</f>
        <v>Customer 0038</v>
      </c>
      <c r="E4449" s="2" t="s">
        <v>721</v>
      </c>
      <c r="F4449" s="2" t="str">
        <f t="array" ref="F4449">_xlfn.XLOOKUP(E4449,Restaurants!A:A,Restaurants!B:B)</f>
        <v>Restaurant 098</v>
      </c>
      <c r="G4449" s="2" t="s">
        <v>1063</v>
      </c>
      <c r="H4449" s="2" t="str">
        <f t="array" ref="H4449">_xlfn.XLOOKUP(G4449,Food_Menu!A:A,Food_Menu!B:B)</f>
        <v>Food Item 0153</v>
      </c>
      <c r="I4449" s="2"/>
      <c r="J4449" s="2" t="s">
        <v>938</v>
      </c>
      <c r="K4449" s="2" t="str">
        <f t="array" ref="K4449">_xlfn.XLOOKUP(J4449,Delivery_Partners!A:A,Delivery_Partners!B:B)</f>
        <v>Delivery Partner 139</v>
      </c>
      <c r="L4449" s="3">
        <v>1</v>
      </c>
      <c r="M4449" s="2" t="s">
        <v>101</v>
      </c>
      <c r="N4449" s="2" t="s">
        <v>24</v>
      </c>
      <c r="O4449" s="2"/>
    </row>
    <row r="4450" customHeight="1" spans="1:19">
      <c r="A4450" s="2" t="s">
        <v>6387</v>
      </c>
      <c r="B4450" s="29" t="s">
        <v>854</v>
      </c>
      <c r="C4450" s="2" t="s">
        <v>326</v>
      </c>
      <c r="D4450" s="2" t="str">
        <f t="array" ref="D4450">_xlfn.XLOOKUP(C4450,Customers!A:A,Customers!B:B)</f>
        <v>Customer 0193</v>
      </c>
      <c r="E4450" s="2" t="s">
        <v>157</v>
      </c>
      <c r="F4450" s="2" t="str">
        <f t="array" ref="F4450">_xlfn.XLOOKUP(E4450,Restaurants!A:A,Restaurants!B:B)</f>
        <v>Restaurant 066</v>
      </c>
      <c r="G4450" s="2" t="s">
        <v>405</v>
      </c>
      <c r="H4450" s="2" t="str">
        <f t="array" ref="H4450">_xlfn.XLOOKUP(G4450,Food_Menu!A:A,Food_Menu!B:B)</f>
        <v>Food Item 0004</v>
      </c>
      <c r="I4450" s="2">
        <f t="array" ref="I4450">_xlfn.XLOOKUP(G4450,Food_Menu!A:A,Food_Menu!D:D)</f>
        <v>173.7</v>
      </c>
      <c r="J4450" s="2" t="s">
        <v>226</v>
      </c>
      <c r="K4450" s="2" t="str">
        <f t="array" ref="K4450">_xlfn.XLOOKUP(J4450,Delivery_Partners!A:A,Delivery_Partners!B:B)</f>
        <v>Delivery Partner 027</v>
      </c>
      <c r="L4450" s="3">
        <v>1</v>
      </c>
      <c r="M4450" s="2" t="s">
        <v>23</v>
      </c>
      <c r="N4450" s="2" t="s">
        <v>55</v>
      </c>
      <c r="O4450" s="3">
        <v>35</v>
      </c>
      <c r="P4450" s="13">
        <f t="shared" ref="P4450:P4465" si="938">I4450*L4450</f>
        <v>173.7</v>
      </c>
      <c r="Q4450" s="13" t="str">
        <f t="shared" ref="Q4450:Q4465" si="939">IF(O4450="","Not Delivered",IF(O4450&lt;=30,"Fast",IF(O4450&lt;=60,"Normal","Slow")))</f>
        <v>Normal</v>
      </c>
      <c r="S4450" s="21"/>
    </row>
    <row r="4451" customHeight="1" spans="1:19">
      <c r="A4451" s="2" t="s">
        <v>6388</v>
      </c>
      <c r="B4451" s="29" t="s">
        <v>1515</v>
      </c>
      <c r="C4451" s="2" t="s">
        <v>1172</v>
      </c>
      <c r="D4451" s="2" t="str">
        <f t="array" ref="D4451">_xlfn.XLOOKUP(C4451,Customers!A:A,Customers!B:B)</f>
        <v>Customer 0924</v>
      </c>
      <c r="E4451" s="2" t="s">
        <v>712</v>
      </c>
      <c r="F4451" s="2" t="str">
        <f t="array" ref="F4451">_xlfn.XLOOKUP(E4451,Restaurants!A:A,Restaurants!B:B)</f>
        <v>Restaurant 074</v>
      </c>
      <c r="G4451" s="2" t="s">
        <v>1009</v>
      </c>
      <c r="H4451" s="2" t="str">
        <f t="array" ref="H4451">_xlfn.XLOOKUP(G4451,Food_Menu!A:A,Food_Menu!B:B)</f>
        <v>Food Item 0187</v>
      </c>
      <c r="I4451" s="2">
        <f t="array" ref="I4451">_xlfn.XLOOKUP(G4451,Food_Menu!A:A,Food_Menu!D:D)</f>
        <v>496.25</v>
      </c>
      <c r="J4451" s="2" t="s">
        <v>470</v>
      </c>
      <c r="K4451" s="2" t="str">
        <f t="array" ref="K4451">_xlfn.XLOOKUP(J4451,Delivery_Partners!A:A,Delivery_Partners!B:B)</f>
        <v>Delivery Partner 006</v>
      </c>
      <c r="L4451" s="3">
        <v>2</v>
      </c>
      <c r="M4451" s="2" t="s">
        <v>23</v>
      </c>
      <c r="N4451" s="2" t="s">
        <v>24</v>
      </c>
      <c r="O4451" s="3">
        <v>23</v>
      </c>
      <c r="P4451" s="13">
        <f t="shared" si="938"/>
        <v>992.5</v>
      </c>
      <c r="Q4451" s="13" t="str">
        <f t="shared" si="939"/>
        <v>Fast</v>
      </c>
      <c r="S4451" s="21"/>
    </row>
    <row r="4452" customHeight="1" spans="1:19">
      <c r="A4452" s="2" t="s">
        <v>6389</v>
      </c>
      <c r="B4452" s="29" t="s">
        <v>830</v>
      </c>
      <c r="C4452" s="2" t="s">
        <v>4145</v>
      </c>
      <c r="D4452" s="2" t="str">
        <f t="array" ref="D4452">_xlfn.XLOOKUP(C4452,Customers!A:A,Customers!B:B)</f>
        <v>Customer 0696</v>
      </c>
      <c r="E4452" s="2" t="s">
        <v>52</v>
      </c>
      <c r="F4452" s="2" t="str">
        <f t="array" ref="F4452">_xlfn.XLOOKUP(E4452,Restaurants!A:A,Restaurants!B:B)</f>
        <v>Restaurant 083</v>
      </c>
      <c r="G4452" s="2" t="s">
        <v>1013</v>
      </c>
      <c r="H4452" s="2" t="str">
        <f t="array" ref="H4452">_xlfn.XLOOKUP(G4452,Food_Menu!A:A,Food_Menu!B:B)</f>
        <v>Food Item 0158</v>
      </c>
      <c r="I4452" s="2">
        <f t="array" ref="I4452">_xlfn.XLOOKUP(G4452,Food_Menu!A:A,Food_Menu!D:D)</f>
        <v>622.8</v>
      </c>
      <c r="J4452" s="2" t="s">
        <v>184</v>
      </c>
      <c r="K4452" s="2" t="str">
        <f t="array" ref="K4452">_xlfn.XLOOKUP(J4452,Delivery_Partners!A:A,Delivery_Partners!B:B)</f>
        <v>Delivery Partner 155</v>
      </c>
      <c r="L4452" s="3">
        <v>1</v>
      </c>
      <c r="M4452" s="2" t="s">
        <v>23</v>
      </c>
      <c r="N4452" s="2" t="s">
        <v>24</v>
      </c>
      <c r="O4452" s="3">
        <v>37</v>
      </c>
      <c r="P4452" s="13">
        <f t="shared" si="938"/>
        <v>622.8</v>
      </c>
      <c r="Q4452" s="13" t="str">
        <f t="shared" si="939"/>
        <v>Normal</v>
      </c>
      <c r="S4452" s="21"/>
    </row>
    <row r="4453" customHeight="1" spans="1:19">
      <c r="A4453" s="2" t="s">
        <v>6390</v>
      </c>
      <c r="B4453" s="29" t="s">
        <v>955</v>
      </c>
      <c r="C4453" s="2" t="s">
        <v>1035</v>
      </c>
      <c r="D4453" s="2" t="str">
        <f t="array" ref="D4453">_xlfn.XLOOKUP(C4453,Customers!A:A,Customers!B:B)</f>
        <v>Customer 1104</v>
      </c>
      <c r="E4453" s="2" t="s">
        <v>647</v>
      </c>
      <c r="F4453" s="2" t="str">
        <f t="array" ref="F4453">_xlfn.XLOOKUP(E4453,Restaurants!A:A,Restaurants!B:B)</f>
        <v>Restaurant 081</v>
      </c>
      <c r="G4453" s="2" t="s">
        <v>1040</v>
      </c>
      <c r="H4453" s="2" t="str">
        <f t="array" ref="H4453">_xlfn.XLOOKUP(G4453,Food_Menu!A:A,Food_Menu!B:B)</f>
        <v>Food Item 0185</v>
      </c>
      <c r="I4453" s="2">
        <f t="array" ref="I4453">_xlfn.XLOOKUP(G4453,Food_Menu!A:A,Food_Menu!D:D)</f>
        <v>565.74</v>
      </c>
      <c r="J4453" s="2" t="s">
        <v>256</v>
      </c>
      <c r="K4453" s="2" t="str">
        <f t="array" ref="K4453">_xlfn.XLOOKUP(J4453,Delivery_Partners!A:A,Delivery_Partners!B:B)</f>
        <v>Delivery Partner 057</v>
      </c>
      <c r="L4453" s="3">
        <v>1</v>
      </c>
      <c r="M4453" s="2" t="s">
        <v>23</v>
      </c>
      <c r="N4453" s="2" t="s">
        <v>24</v>
      </c>
      <c r="O4453" s="3">
        <v>49</v>
      </c>
      <c r="P4453" s="13">
        <f t="shared" si="938"/>
        <v>565.74</v>
      </c>
      <c r="Q4453" s="13" t="str">
        <f t="shared" si="939"/>
        <v>Normal</v>
      </c>
      <c r="S4453" s="21"/>
    </row>
    <row r="4454" customHeight="1" spans="1:19">
      <c r="A4454" s="2" t="s">
        <v>6391</v>
      </c>
      <c r="B4454" s="28">
        <v>45906</v>
      </c>
      <c r="C4454" s="2" t="s">
        <v>4029</v>
      </c>
      <c r="D4454" s="2" t="str">
        <f t="array" ref="D4454">_xlfn.XLOOKUP(C4454,Customers!A:A,Customers!B:B)</f>
        <v>Customer 0246</v>
      </c>
      <c r="E4454" s="2" t="s">
        <v>552</v>
      </c>
      <c r="F4454" s="2" t="str">
        <f t="array" ref="F4454">_xlfn.XLOOKUP(E4454,Restaurants!A:A,Restaurants!B:B)</f>
        <v>Restaurant 089</v>
      </c>
      <c r="G4454" s="2" t="s">
        <v>2199</v>
      </c>
      <c r="H4454" s="2" t="str">
        <f t="array" ref="H4454">_xlfn.XLOOKUP(G4454,Food_Menu!A:A,Food_Menu!B:B)</f>
        <v>Food Item 0133</v>
      </c>
      <c r="I4454" s="2">
        <f t="array" ref="I4454">_xlfn.XLOOKUP(G4454,Food_Menu!A:A,Food_Menu!D:D)</f>
        <v>587.31</v>
      </c>
      <c r="J4454" s="2" t="s">
        <v>993</v>
      </c>
      <c r="K4454" s="2" t="str">
        <f t="array" ref="K4454">_xlfn.XLOOKUP(J4454,Delivery_Partners!A:A,Delivery_Partners!B:B)</f>
        <v>Delivery Partner 086</v>
      </c>
      <c r="L4454" s="3">
        <v>2</v>
      </c>
      <c r="M4454" s="2" t="s">
        <v>23</v>
      </c>
      <c r="N4454" s="2" t="s">
        <v>24</v>
      </c>
      <c r="O4454" s="3">
        <v>38</v>
      </c>
      <c r="P4454" s="13">
        <f t="shared" si="938"/>
        <v>1174.62</v>
      </c>
      <c r="Q4454" s="13" t="str">
        <f t="shared" si="939"/>
        <v>Normal</v>
      </c>
      <c r="S4454" s="21"/>
    </row>
    <row r="4455" customHeight="1" spans="1:19">
      <c r="A4455" s="2" t="s">
        <v>6392</v>
      </c>
      <c r="B4455" s="28">
        <v>45880</v>
      </c>
      <c r="C4455" s="2" t="s">
        <v>1304</v>
      </c>
      <c r="D4455" s="2" t="str">
        <f t="array" ref="D4455">_xlfn.XLOOKUP(C4455,Customers!A:A,Customers!B:B)</f>
        <v>Customer 0473</v>
      </c>
      <c r="E4455" s="2" t="s">
        <v>819</v>
      </c>
      <c r="F4455" s="2" t="str">
        <f t="array" ref="F4455">_xlfn.XLOOKUP(E4455,Restaurants!A:A,Restaurants!B:B)</f>
        <v>Restaurant 004</v>
      </c>
      <c r="G4455" s="2" t="s">
        <v>377</v>
      </c>
      <c r="H4455" s="2" t="str">
        <f t="array" ref="H4455">_xlfn.XLOOKUP(G4455,Food_Menu!A:A,Food_Menu!B:B)</f>
        <v>Food Item 0138</v>
      </c>
      <c r="I4455" s="2">
        <f t="array" ref="I4455">_xlfn.XLOOKUP(G4455,Food_Menu!A:A,Food_Menu!D:D)</f>
        <v>153.3</v>
      </c>
      <c r="J4455" s="2" t="s">
        <v>597</v>
      </c>
      <c r="K4455" s="2" t="str">
        <f t="array" ref="K4455">_xlfn.XLOOKUP(J4455,Delivery_Partners!A:A,Delivery_Partners!B:B)</f>
        <v>Delivery Partner 113</v>
      </c>
      <c r="L4455" s="3">
        <v>1</v>
      </c>
      <c r="M4455" s="2" t="s">
        <v>23</v>
      </c>
      <c r="N4455" s="2" t="s">
        <v>42</v>
      </c>
      <c r="O4455" s="3">
        <v>34</v>
      </c>
      <c r="P4455" s="13">
        <f t="shared" si="938"/>
        <v>153.3</v>
      </c>
      <c r="Q4455" s="13" t="str">
        <f t="shared" si="939"/>
        <v>Normal</v>
      </c>
      <c r="S4455" s="21"/>
    </row>
    <row r="4456" customHeight="1" spans="1:19">
      <c r="A4456" s="2" t="s">
        <v>6393</v>
      </c>
      <c r="B4456" s="29" t="s">
        <v>311</v>
      </c>
      <c r="C4456" s="2" t="s">
        <v>2313</v>
      </c>
      <c r="D4456" s="2" t="str">
        <f t="array" ref="D4456">_xlfn.XLOOKUP(C4456,Customers!A:A,Customers!B:B)</f>
        <v>Customer 0667</v>
      </c>
      <c r="E4456" s="2" t="s">
        <v>289</v>
      </c>
      <c r="F4456" s="2" t="str">
        <f t="array" ref="F4456">_xlfn.XLOOKUP(E4456,Restaurants!A:A,Restaurants!B:B)</f>
        <v>Restaurant 052</v>
      </c>
      <c r="G4456" s="2" t="s">
        <v>1701</v>
      </c>
      <c r="H4456" s="2" t="str">
        <f t="array" ref="H4456">_xlfn.XLOOKUP(G4456,Food_Menu!A:A,Food_Menu!B:B)</f>
        <v>Food Item 0085</v>
      </c>
      <c r="I4456" s="2">
        <f t="array" ref="I4456">_xlfn.XLOOKUP(G4456,Food_Menu!A:A,Food_Menu!D:D)</f>
        <v>423.46</v>
      </c>
      <c r="J4456" s="2" t="s">
        <v>251</v>
      </c>
      <c r="K4456" s="2" t="str">
        <f t="array" ref="K4456">_xlfn.XLOOKUP(J4456,Delivery_Partners!A:A,Delivery_Partners!B:B)</f>
        <v>Delivery Partner 089</v>
      </c>
      <c r="L4456" s="3">
        <v>1</v>
      </c>
      <c r="M4456" s="2" t="s">
        <v>23</v>
      </c>
      <c r="N4456" s="2" t="s">
        <v>24</v>
      </c>
      <c r="O4456" s="3">
        <v>39</v>
      </c>
      <c r="P4456" s="13">
        <f t="shared" si="938"/>
        <v>423.46</v>
      </c>
      <c r="Q4456" s="13" t="str">
        <f t="shared" si="939"/>
        <v>Normal</v>
      </c>
      <c r="S4456" s="21"/>
    </row>
    <row r="4457" customHeight="1" spans="1:19">
      <c r="A4457" s="2" t="s">
        <v>6394</v>
      </c>
      <c r="B4457" s="29" t="s">
        <v>833</v>
      </c>
      <c r="C4457" s="2" t="s">
        <v>4158</v>
      </c>
      <c r="D4457" s="2" t="str">
        <f t="array" ref="D4457">_xlfn.XLOOKUP(C4457,Customers!A:A,Customers!B:B)</f>
        <v>Customer 0088</v>
      </c>
      <c r="E4457" s="2" t="s">
        <v>245</v>
      </c>
      <c r="F4457" s="2" t="str">
        <f t="array" ref="F4457">_xlfn.XLOOKUP(E4457,Restaurants!A:A,Restaurants!B:B)</f>
        <v>Restaurant 101</v>
      </c>
      <c r="G4457" s="2" t="s">
        <v>861</v>
      </c>
      <c r="H4457" s="2" t="str">
        <f t="array" ref="H4457">_xlfn.XLOOKUP(G4457,Food_Menu!A:A,Food_Menu!B:B)</f>
        <v>Food Item 0051</v>
      </c>
      <c r="I4457" s="2">
        <f t="array" ref="I4457">_xlfn.XLOOKUP(G4457,Food_Menu!A:A,Food_Menu!D:D)</f>
        <v>516.47</v>
      </c>
      <c r="J4457" s="2" t="s">
        <v>95</v>
      </c>
      <c r="K4457" s="2" t="str">
        <f t="array" ref="K4457">_xlfn.XLOOKUP(J4457,Delivery_Partners!A:A,Delivery_Partners!B:B)</f>
        <v>Delivery Partner 170</v>
      </c>
      <c r="L4457" s="3">
        <v>1</v>
      </c>
      <c r="M4457" s="2" t="s">
        <v>23</v>
      </c>
      <c r="N4457" s="2" t="s">
        <v>55</v>
      </c>
      <c r="O4457" s="3">
        <v>18</v>
      </c>
      <c r="P4457" s="13">
        <f t="shared" si="938"/>
        <v>516.47</v>
      </c>
      <c r="Q4457" s="13" t="str">
        <f t="shared" si="939"/>
        <v>Fast</v>
      </c>
      <c r="S4457" s="21"/>
    </row>
    <row r="4458" customHeight="1" spans="1:19">
      <c r="A4458" s="2" t="s">
        <v>6395</v>
      </c>
      <c r="B4458" s="28">
        <v>45696</v>
      </c>
      <c r="C4458" s="2" t="s">
        <v>2238</v>
      </c>
      <c r="D4458" s="2" t="str">
        <f t="array" ref="D4458">_xlfn.XLOOKUP(C4458,Customers!A:A,Customers!B:B)</f>
        <v>Customer 1103</v>
      </c>
      <c r="E4458" s="2" t="s">
        <v>1176</v>
      </c>
      <c r="F4458" s="2" t="str">
        <f t="array" ref="F4458">_xlfn.XLOOKUP(E4458,Restaurants!A:A,Restaurants!B:B)</f>
        <v>Restaurant 053</v>
      </c>
      <c r="G4458" s="2" t="s">
        <v>138</v>
      </c>
      <c r="H4458" s="2" t="str">
        <f t="array" ref="H4458">_xlfn.XLOOKUP(G4458,Food_Menu!A:A,Food_Menu!B:B)</f>
        <v>Food Item 0052</v>
      </c>
      <c r="I4458" s="2">
        <f t="array" ref="I4458">_xlfn.XLOOKUP(G4458,Food_Menu!A:A,Food_Menu!D:D)</f>
        <v>531.45</v>
      </c>
      <c r="J4458" s="2" t="s">
        <v>241</v>
      </c>
      <c r="K4458" s="2" t="str">
        <f t="array" ref="K4458">_xlfn.XLOOKUP(J4458,Delivery_Partners!A:A,Delivery_Partners!B:B)</f>
        <v>Delivery Partner 152</v>
      </c>
      <c r="L4458" s="3">
        <v>1</v>
      </c>
      <c r="M4458" s="2" t="s">
        <v>23</v>
      </c>
      <c r="N4458" s="2" t="s">
        <v>55</v>
      </c>
      <c r="O4458" s="3">
        <v>46</v>
      </c>
      <c r="P4458" s="13">
        <f t="shared" si="938"/>
        <v>531.45</v>
      </c>
      <c r="Q4458" s="13" t="str">
        <f t="shared" si="939"/>
        <v>Normal</v>
      </c>
      <c r="S4458" s="21"/>
    </row>
    <row r="4459" customHeight="1" spans="1:19">
      <c r="A4459" s="2" t="s">
        <v>6396</v>
      </c>
      <c r="B4459" s="29" t="s">
        <v>58</v>
      </c>
      <c r="C4459" s="2" t="s">
        <v>3937</v>
      </c>
      <c r="D4459" s="2" t="str">
        <f t="array" ref="D4459">_xlfn.XLOOKUP(C4459,Customers!A:A,Customers!B:B)</f>
        <v>Customer 0966</v>
      </c>
      <c r="E4459" s="2" t="s">
        <v>93</v>
      </c>
      <c r="F4459" s="2" t="str">
        <f t="array" ref="F4459">_xlfn.XLOOKUP(E4459,Restaurants!A:A,Restaurants!B:B)</f>
        <v>Restaurant 018</v>
      </c>
      <c r="G4459" s="2" t="s">
        <v>373</v>
      </c>
      <c r="H4459" s="2" t="str">
        <f t="array" ref="H4459">_xlfn.XLOOKUP(G4459,Food_Menu!A:A,Food_Menu!B:B)</f>
        <v>Food Item 0070</v>
      </c>
      <c r="I4459" s="2">
        <f t="array" ref="I4459">_xlfn.XLOOKUP(G4459,Food_Menu!A:A,Food_Menu!D:D)</f>
        <v>329.84</v>
      </c>
      <c r="J4459" s="2" t="s">
        <v>718</v>
      </c>
      <c r="K4459" s="2" t="str">
        <f t="array" ref="K4459">_xlfn.XLOOKUP(J4459,Delivery_Partners!A:A,Delivery_Partners!B:B)</f>
        <v>Delivery Partner 071</v>
      </c>
      <c r="L4459" s="3">
        <v>1</v>
      </c>
      <c r="M4459" s="2" t="s">
        <v>23</v>
      </c>
      <c r="N4459" s="2" t="s">
        <v>55</v>
      </c>
      <c r="O4459" s="3">
        <v>21</v>
      </c>
      <c r="P4459" s="13">
        <f t="shared" si="938"/>
        <v>329.84</v>
      </c>
      <c r="Q4459" s="13" t="str">
        <f t="shared" si="939"/>
        <v>Fast</v>
      </c>
      <c r="S4459" s="21"/>
    </row>
    <row r="4460" customHeight="1" spans="1:19">
      <c r="A4460" s="2" t="s">
        <v>6397</v>
      </c>
      <c r="B4460" s="29" t="s">
        <v>1003</v>
      </c>
      <c r="C4460" s="2" t="s">
        <v>1226</v>
      </c>
      <c r="D4460" s="2" t="str">
        <f t="array" ref="D4460">_xlfn.XLOOKUP(C4460,Customers!A:A,Customers!B:B)</f>
        <v>Customer 0173</v>
      </c>
      <c r="E4460" s="2" t="s">
        <v>1173</v>
      </c>
      <c r="F4460" s="2" t="str">
        <f t="array" ref="F4460">_xlfn.XLOOKUP(E4460,Restaurants!A:A,Restaurants!B:B)</f>
        <v>Restaurant 080</v>
      </c>
      <c r="G4460" s="2" t="s">
        <v>848</v>
      </c>
      <c r="H4460" s="2" t="str">
        <f t="array" ref="H4460">_xlfn.XLOOKUP(G4460,Food_Menu!A:A,Food_Menu!B:B)</f>
        <v>Food Item 0065</v>
      </c>
      <c r="I4460" s="2">
        <f t="array" ref="I4460">_xlfn.XLOOKUP(G4460,Food_Menu!A:A,Food_Menu!D:D)</f>
        <v>105.31</v>
      </c>
      <c r="J4460" s="2" t="s">
        <v>1290</v>
      </c>
      <c r="K4460" s="2" t="str">
        <f t="array" ref="K4460">_xlfn.XLOOKUP(J4460,Delivery_Partners!A:A,Delivery_Partners!B:B)</f>
        <v>Delivery Partner 035</v>
      </c>
      <c r="L4460" s="3">
        <v>1</v>
      </c>
      <c r="M4460" s="2" t="s">
        <v>23</v>
      </c>
      <c r="N4460" s="2" t="s">
        <v>55</v>
      </c>
      <c r="O4460" s="3">
        <v>54</v>
      </c>
      <c r="P4460" s="13">
        <f t="shared" si="938"/>
        <v>105.31</v>
      </c>
      <c r="Q4460" s="13" t="str">
        <f t="shared" si="939"/>
        <v>Normal</v>
      </c>
      <c r="S4460" s="21"/>
    </row>
    <row r="4461" customHeight="1" spans="1:19">
      <c r="A4461" s="2" t="s">
        <v>6398</v>
      </c>
      <c r="B4461" s="29" t="s">
        <v>803</v>
      </c>
      <c r="C4461" s="2" t="s">
        <v>791</v>
      </c>
      <c r="D4461" s="2" t="str">
        <f t="array" ref="D4461">_xlfn.XLOOKUP(C4461,Customers!A:A,Customers!B:B)</f>
        <v>Customer 1012</v>
      </c>
      <c r="E4461" s="2" t="s">
        <v>66</v>
      </c>
      <c r="F4461" s="2" t="str">
        <f t="array" ref="F4461">_xlfn.XLOOKUP(E4461,Restaurants!A:A,Restaurants!B:B)</f>
        <v>Restaurant 037</v>
      </c>
      <c r="G4461" s="2" t="s">
        <v>852</v>
      </c>
      <c r="H4461" s="2" t="str">
        <f t="array" ref="H4461">_xlfn.XLOOKUP(G4461,Food_Menu!A:A,Food_Menu!B:B)</f>
        <v>Food Item 0167</v>
      </c>
      <c r="I4461" s="2">
        <f t="array" ref="I4461">_xlfn.XLOOKUP(G4461,Food_Menu!A:A,Food_Menu!D:D)</f>
        <v>250.66</v>
      </c>
      <c r="J4461" s="2" t="s">
        <v>118</v>
      </c>
      <c r="K4461" s="2" t="str">
        <f t="array" ref="K4461">_xlfn.XLOOKUP(J4461,Delivery_Partners!A:A,Delivery_Partners!B:B)</f>
        <v>Delivery Partner 176</v>
      </c>
      <c r="L4461" s="3">
        <v>1</v>
      </c>
      <c r="M4461" s="2" t="s">
        <v>23</v>
      </c>
      <c r="N4461" s="2" t="s">
        <v>24</v>
      </c>
      <c r="O4461" s="3">
        <v>44</v>
      </c>
      <c r="P4461" s="13">
        <f t="shared" si="938"/>
        <v>250.66</v>
      </c>
      <c r="Q4461" s="13" t="str">
        <f t="shared" si="939"/>
        <v>Normal</v>
      </c>
      <c r="S4461" s="21"/>
    </row>
    <row r="4462" customHeight="1" spans="1:19">
      <c r="A4462" s="2" t="s">
        <v>6399</v>
      </c>
      <c r="B4462" s="29" t="s">
        <v>980</v>
      </c>
      <c r="C4462" s="2" t="s">
        <v>1964</v>
      </c>
      <c r="D4462" s="2" t="str">
        <f t="array" ref="D4462">_xlfn.XLOOKUP(C4462,Customers!A:A,Customers!B:B)</f>
        <v>Customer 0539</v>
      </c>
      <c r="E4462" s="2" t="s">
        <v>110</v>
      </c>
      <c r="F4462" s="2" t="str">
        <f t="array" ref="F4462">_xlfn.XLOOKUP(E4462,Restaurants!A:A,Restaurants!B:B)</f>
        <v>Restaurant 062</v>
      </c>
      <c r="G4462" s="2" t="s">
        <v>815</v>
      </c>
      <c r="H4462" s="2" t="str">
        <f t="array" ref="H4462">_xlfn.XLOOKUP(G4462,Food_Menu!A:A,Food_Menu!B:B)</f>
        <v>Food Item 0116</v>
      </c>
      <c r="I4462" s="2">
        <f t="array" ref="I4462">_xlfn.XLOOKUP(G4462,Food_Menu!A:A,Food_Menu!D:D)</f>
        <v>510.85</v>
      </c>
      <c r="J4462" s="2" t="s">
        <v>544</v>
      </c>
      <c r="K4462" s="2" t="str">
        <f t="array" ref="K4462">_xlfn.XLOOKUP(J4462,Delivery_Partners!A:A,Delivery_Partners!B:B)</f>
        <v>Delivery Partner 128</v>
      </c>
      <c r="L4462" s="3">
        <v>2</v>
      </c>
      <c r="M4462" s="2" t="s">
        <v>23</v>
      </c>
      <c r="N4462" s="2" t="s">
        <v>24</v>
      </c>
      <c r="O4462" s="3">
        <v>42</v>
      </c>
      <c r="P4462" s="13">
        <f t="shared" si="938"/>
        <v>1021.7</v>
      </c>
      <c r="Q4462" s="13" t="str">
        <f t="shared" si="939"/>
        <v>Normal</v>
      </c>
      <c r="S4462" s="21"/>
    </row>
    <row r="4463" customHeight="1" spans="1:19">
      <c r="A4463" s="2" t="s">
        <v>6400</v>
      </c>
      <c r="B4463" s="29" t="s">
        <v>205</v>
      </c>
      <c r="C4463" s="2" t="s">
        <v>2625</v>
      </c>
      <c r="D4463" s="2" t="str">
        <f t="array" ref="D4463">_xlfn.XLOOKUP(C4463,Customers!A:A,Customers!B:B)</f>
        <v>Customer 0404</v>
      </c>
      <c r="E4463" s="2" t="s">
        <v>578</v>
      </c>
      <c r="F4463" s="2" t="str">
        <f t="array" ref="F4463">_xlfn.XLOOKUP(E4463,Restaurants!A:A,Restaurants!B:B)</f>
        <v>Restaurant 063</v>
      </c>
      <c r="G4463" s="2" t="s">
        <v>447</v>
      </c>
      <c r="H4463" s="2" t="str">
        <f t="array" ref="H4463">_xlfn.XLOOKUP(G4463,Food_Menu!A:A,Food_Menu!B:B)</f>
        <v>Food Item 0091</v>
      </c>
      <c r="I4463" s="2">
        <f t="array" ref="I4463">_xlfn.XLOOKUP(G4463,Food_Menu!A:A,Food_Menu!D:D)</f>
        <v>434.43</v>
      </c>
      <c r="J4463" s="2" t="s">
        <v>1239</v>
      </c>
      <c r="K4463" s="2" t="str">
        <f t="array" ref="K4463">_xlfn.XLOOKUP(J4463,Delivery_Partners!A:A,Delivery_Partners!B:B)</f>
        <v>Delivery Partner 136</v>
      </c>
      <c r="L4463" s="3">
        <v>2</v>
      </c>
      <c r="M4463" s="2" t="s">
        <v>23</v>
      </c>
      <c r="N4463" s="2" t="s">
        <v>24</v>
      </c>
      <c r="O4463" s="3">
        <v>42</v>
      </c>
      <c r="P4463" s="13">
        <f t="shared" si="938"/>
        <v>868.86</v>
      </c>
      <c r="Q4463" s="13" t="str">
        <f t="shared" si="939"/>
        <v>Normal</v>
      </c>
      <c r="S4463" s="21"/>
    </row>
    <row r="4464" customHeight="1" spans="1:19">
      <c r="A4464" s="2" t="s">
        <v>6401</v>
      </c>
      <c r="B4464" s="29" t="s">
        <v>516</v>
      </c>
      <c r="C4464" s="2" t="s">
        <v>1280</v>
      </c>
      <c r="D4464" s="2" t="str">
        <f t="array" ref="D4464">_xlfn.XLOOKUP(C4464,Customers!A:A,Customers!B:B)</f>
        <v>Customer 1136</v>
      </c>
      <c r="E4464" s="2" t="s">
        <v>1342</v>
      </c>
      <c r="F4464" s="2" t="str">
        <f t="array" ref="F4464">_xlfn.XLOOKUP(E4464,Restaurants!A:A,Restaurants!B:B)</f>
        <v>Restaurant 084</v>
      </c>
      <c r="G4464" s="2" t="s">
        <v>1608</v>
      </c>
      <c r="H4464" s="2" t="str">
        <f t="array" ref="H4464">_xlfn.XLOOKUP(G4464,Food_Menu!A:A,Food_Menu!B:B)</f>
        <v>Food Item 0160</v>
      </c>
      <c r="I4464" s="2">
        <f t="array" ref="I4464">_xlfn.XLOOKUP(G4464,Food_Menu!A:A,Food_Menu!D:D)</f>
        <v>297.4</v>
      </c>
      <c r="J4464" s="2" t="s">
        <v>1408</v>
      </c>
      <c r="K4464" s="2" t="str">
        <f t="array" ref="K4464">_xlfn.XLOOKUP(J4464,Delivery_Partners!A:A,Delivery_Partners!B:B)</f>
        <v>Delivery Partner 084</v>
      </c>
      <c r="L4464" s="3">
        <v>1</v>
      </c>
      <c r="M4464" s="2" t="s">
        <v>23</v>
      </c>
      <c r="N4464" s="2" t="s">
        <v>24</v>
      </c>
      <c r="O4464" s="3">
        <v>35</v>
      </c>
      <c r="P4464" s="13">
        <f t="shared" si="938"/>
        <v>297.4</v>
      </c>
      <c r="Q4464" s="13" t="str">
        <f t="shared" si="939"/>
        <v>Normal</v>
      </c>
      <c r="S4464" s="21"/>
    </row>
    <row r="4465" customHeight="1" spans="1:19">
      <c r="A4465" s="2" t="s">
        <v>6402</v>
      </c>
      <c r="B4465" s="28">
        <v>45905</v>
      </c>
      <c r="C4465" s="2" t="s">
        <v>2958</v>
      </c>
      <c r="D4465" s="2" t="str">
        <f t="array" ref="D4465">_xlfn.XLOOKUP(C4465,Customers!A:A,Customers!B:B)</f>
        <v>Customer 0623</v>
      </c>
      <c r="E4465" s="2" t="s">
        <v>1292</v>
      </c>
      <c r="F4465" s="2" t="str">
        <f t="array" ref="F4465">_xlfn.XLOOKUP(E4465,Restaurants!A:A,Restaurants!B:B)</f>
        <v>Restaurant 112</v>
      </c>
      <c r="G4465" s="2" t="s">
        <v>789</v>
      </c>
      <c r="H4465" s="2" t="str">
        <f t="array" ref="H4465">_xlfn.XLOOKUP(G4465,Food_Menu!A:A,Food_Menu!B:B)</f>
        <v>Food Item 0162</v>
      </c>
      <c r="I4465" s="2">
        <f t="array" ref="I4465">_xlfn.XLOOKUP(G4465,Food_Menu!A:A,Food_Menu!D:D)</f>
        <v>422.16</v>
      </c>
      <c r="J4465" s="2" t="s">
        <v>1863</v>
      </c>
      <c r="K4465" s="2" t="str">
        <f t="array" ref="K4465">_xlfn.XLOOKUP(J4465,Delivery_Partners!A:A,Delivery_Partners!B:B)</f>
        <v>Delivery Partner 088</v>
      </c>
      <c r="L4465" s="3">
        <v>3</v>
      </c>
      <c r="M4465" s="2" t="s">
        <v>23</v>
      </c>
      <c r="N4465" s="2" t="s">
        <v>24</v>
      </c>
      <c r="O4465" s="3">
        <v>26</v>
      </c>
      <c r="P4465" s="13">
        <f t="shared" si="938"/>
        <v>1266.48</v>
      </c>
      <c r="Q4465" s="13" t="str">
        <f t="shared" si="939"/>
        <v>Fast</v>
      </c>
      <c r="S4465" s="21"/>
    </row>
    <row r="4466" hidden="1" customHeight="1" spans="1:19">
      <c r="A4466" s="2" t="s">
        <v>6403</v>
      </c>
      <c r="B4466" s="28">
        <v>45902</v>
      </c>
      <c r="C4466" s="2" t="s">
        <v>3688</v>
      </c>
      <c r="D4466" s="2" t="str">
        <f t="array" ref="D4466">_xlfn.XLOOKUP(C4466,Customers!A:A,Customers!B:B)</f>
        <v>Customer 0273</v>
      </c>
      <c r="E4466" s="2" t="s">
        <v>1342</v>
      </c>
      <c r="F4466" s="2" t="str">
        <f t="array" ref="F4466">_xlfn.XLOOKUP(E4466,Restaurants!A:A,Restaurants!B:B)</f>
        <v>Restaurant 084</v>
      </c>
      <c r="G4466" s="2" t="s">
        <v>1083</v>
      </c>
      <c r="H4466" s="2" t="str">
        <f t="array" ref="H4466">_xlfn.XLOOKUP(G4466,Food_Menu!A:A,Food_Menu!B:B)</f>
        <v>Food Item 0206</v>
      </c>
      <c r="I4466" s="2"/>
      <c r="J4466" s="2" t="s">
        <v>2158</v>
      </c>
      <c r="K4466" s="2" t="str">
        <f t="array" ref="K4466">_xlfn.XLOOKUP(J4466,Delivery_Partners!A:A,Delivery_Partners!B:B)</f>
        <v>Delivery Partner 033</v>
      </c>
      <c r="L4466" s="3">
        <v>1</v>
      </c>
      <c r="M4466" s="2" t="s">
        <v>101</v>
      </c>
      <c r="N4466" s="2" t="s">
        <v>24</v>
      </c>
      <c r="O4466" s="2"/>
    </row>
    <row r="4467" hidden="1" customHeight="1" spans="1:19">
      <c r="A4467" s="2" t="s">
        <v>6404</v>
      </c>
      <c r="B4467" s="29" t="s">
        <v>380</v>
      </c>
      <c r="C4467" s="2" t="s">
        <v>1088</v>
      </c>
      <c r="D4467" s="2" t="str">
        <f t="array" ref="D4467">_xlfn.XLOOKUP(C4467,Customers!A:A,Customers!B:B)</f>
        <v>Customer 0972</v>
      </c>
      <c r="E4467" s="2" t="s">
        <v>224</v>
      </c>
      <c r="F4467" s="2" t="str">
        <f t="array" ref="F4467">_xlfn.XLOOKUP(E4467,Restaurants!A:A,Restaurants!B:B)</f>
        <v>Restaurant 120</v>
      </c>
      <c r="G4467" s="2" t="s">
        <v>346</v>
      </c>
      <c r="H4467" s="2" t="str">
        <f t="array" ref="H4467">_xlfn.XLOOKUP(G4467,Food_Menu!A:A,Food_Menu!B:B)</f>
        <v>Food Item 0069</v>
      </c>
      <c r="I4467" s="2"/>
      <c r="J4467" s="2" t="s">
        <v>1443</v>
      </c>
      <c r="K4467" s="2" t="str">
        <f t="array" ref="K4467">_xlfn.XLOOKUP(J4467,Delivery_Partners!A:A,Delivery_Partners!B:B)</f>
        <v>Delivery Partner 078</v>
      </c>
      <c r="L4467" s="3">
        <v>1</v>
      </c>
      <c r="M4467" s="2" t="s">
        <v>189</v>
      </c>
      <c r="N4467" s="2" t="s">
        <v>24</v>
      </c>
      <c r="O4467" s="2"/>
    </row>
    <row r="4468" customHeight="1" spans="1:19">
      <c r="A4468" s="2" t="s">
        <v>6405</v>
      </c>
      <c r="B4468" s="29" t="s">
        <v>2186</v>
      </c>
      <c r="C4468" s="2" t="s">
        <v>2064</v>
      </c>
      <c r="D4468" s="2" t="str">
        <f t="array" ref="D4468">_xlfn.XLOOKUP(C4468,Customers!A:A,Customers!B:B)</f>
        <v>Customer 0859</v>
      </c>
      <c r="E4468" s="2" t="s">
        <v>498</v>
      </c>
      <c r="F4468" s="2" t="str">
        <f t="array" ref="F4468">_xlfn.XLOOKUP(E4468,Restaurants!A:A,Restaurants!B:B)</f>
        <v>Restaurant 003</v>
      </c>
      <c r="G4468" s="2" t="s">
        <v>607</v>
      </c>
      <c r="H4468" s="2" t="str">
        <f t="array" ref="H4468">_xlfn.XLOOKUP(G4468,Food_Menu!A:A,Food_Menu!B:B)</f>
        <v>Food Item 0054</v>
      </c>
      <c r="I4468" s="2">
        <f t="array" ref="I4468">_xlfn.XLOOKUP(G4468,Food_Menu!A:A,Food_Menu!D:D)</f>
        <v>491.81</v>
      </c>
      <c r="J4468" s="2" t="s">
        <v>572</v>
      </c>
      <c r="K4468" s="2" t="str">
        <f t="array" ref="K4468">_xlfn.XLOOKUP(J4468,Delivery_Partners!A:A,Delivery_Partners!B:B)</f>
        <v>Delivery Partner 098</v>
      </c>
      <c r="L4468" s="3">
        <v>1</v>
      </c>
      <c r="M4468" s="2" t="s">
        <v>23</v>
      </c>
      <c r="N4468" s="2" t="s">
        <v>74</v>
      </c>
      <c r="O4468" s="3">
        <v>36</v>
      </c>
      <c r="P4468" s="13">
        <f>I4468*L4468</f>
        <v>491.81</v>
      </c>
      <c r="Q4468" s="13" t="str">
        <f>IF(O4468="","Not Delivered",IF(O4468&lt;=30,"Fast",IF(O4468&lt;=60,"Normal","Slow")))</f>
        <v>Normal</v>
      </c>
      <c r="S4468" s="21"/>
    </row>
    <row r="4469" hidden="1" customHeight="1" spans="1:19">
      <c r="A4469" s="2" t="s">
        <v>6406</v>
      </c>
      <c r="B4469" s="28">
        <v>45973</v>
      </c>
      <c r="C4469" s="2" t="s">
        <v>26</v>
      </c>
      <c r="D4469" s="2" t="str">
        <f t="array" ref="D4469">_xlfn.XLOOKUP(C4469,Customers!A:A,Customers!B:B)</f>
        <v>Customer 0231</v>
      </c>
      <c r="E4469" s="2" t="s">
        <v>265</v>
      </c>
      <c r="F4469" s="2" t="str">
        <f t="array" ref="F4469">_xlfn.XLOOKUP(E4469,Restaurants!A:A,Restaurants!B:B)</f>
        <v>Restaurant 094</v>
      </c>
      <c r="G4469" s="2" t="s">
        <v>1749</v>
      </c>
      <c r="H4469" s="2" t="str">
        <f t="array" ref="H4469">_xlfn.XLOOKUP(G4469,Food_Menu!A:A,Food_Menu!B:B)</f>
        <v>Food Item 0002</v>
      </c>
      <c r="I4469" s="2"/>
      <c r="J4469" s="2" t="s">
        <v>741</v>
      </c>
      <c r="K4469" s="2" t="str">
        <f t="array" ref="K4469">_xlfn.XLOOKUP(J4469,Delivery_Partners!A:A,Delivery_Partners!B:B)</f>
        <v>Delivery Partner 024</v>
      </c>
      <c r="L4469" s="3">
        <v>1</v>
      </c>
      <c r="M4469" s="2" t="s">
        <v>101</v>
      </c>
      <c r="N4469" s="2" t="s">
        <v>24</v>
      </c>
      <c r="O4469" s="2"/>
    </row>
    <row r="4470" customHeight="1" spans="1:19">
      <c r="A4470" s="2" t="s">
        <v>6407</v>
      </c>
      <c r="B4470" s="28">
        <v>45846</v>
      </c>
      <c r="C4470" s="2" t="s">
        <v>3104</v>
      </c>
      <c r="D4470" s="2" t="str">
        <f t="array" ref="D4470">_xlfn.XLOOKUP(C4470,Customers!A:A,Customers!B:B)</f>
        <v>Customer 0813</v>
      </c>
      <c r="E4470" s="2" t="s">
        <v>193</v>
      </c>
      <c r="F4470" s="2" t="str">
        <f t="array" ref="F4470">_xlfn.XLOOKUP(E4470,Restaurants!A:A,Restaurants!B:B)</f>
        <v>Restaurant 051</v>
      </c>
      <c r="G4470" s="2" t="s">
        <v>1336</v>
      </c>
      <c r="H4470" s="2" t="str">
        <f t="array" ref="H4470">_xlfn.XLOOKUP(G4470,Food_Menu!A:A,Food_Menu!B:B)</f>
        <v>Food Item 0036</v>
      </c>
      <c r="I4470" s="2">
        <f t="array" ref="I4470">_xlfn.XLOOKUP(G4470,Food_Menu!A:A,Food_Menu!D:D)</f>
        <v>542.95</v>
      </c>
      <c r="J4470" s="2" t="s">
        <v>1481</v>
      </c>
      <c r="K4470" s="2" t="str">
        <f t="array" ref="K4470">_xlfn.XLOOKUP(J4470,Delivery_Partners!A:A,Delivery_Partners!B:B)</f>
        <v>Delivery Partner 115</v>
      </c>
      <c r="L4470" s="3">
        <v>1</v>
      </c>
      <c r="M4470" s="2" t="s">
        <v>23</v>
      </c>
      <c r="N4470" s="2" t="s">
        <v>24</v>
      </c>
      <c r="O4470" s="3">
        <v>41</v>
      </c>
      <c r="P4470" s="13">
        <f>I4470*L4470</f>
        <v>542.95</v>
      </c>
      <c r="Q4470" s="13" t="str">
        <f>IF(O4470="","Not Delivered",IF(O4470&lt;=30,"Fast",IF(O4470&lt;=60,"Normal","Slow")))</f>
        <v>Normal</v>
      </c>
      <c r="S4470" s="21"/>
    </row>
    <row r="4471" hidden="1" customHeight="1" spans="1:19">
      <c r="A4471" s="2" t="s">
        <v>6408</v>
      </c>
      <c r="B4471" s="28">
        <v>45906</v>
      </c>
      <c r="C4471" s="2" t="s">
        <v>1218</v>
      </c>
      <c r="D4471" s="2" t="str">
        <f t="array" ref="D4471">_xlfn.XLOOKUP(C4471,Customers!A:A,Customers!B:B)</f>
        <v>Customer 0755</v>
      </c>
      <c r="E4471" s="2" t="s">
        <v>121</v>
      </c>
      <c r="F4471" s="2" t="str">
        <f t="array" ref="F4471">_xlfn.XLOOKUP(E4471,Restaurants!A:A,Restaurants!B:B)</f>
        <v>Restaurant 088</v>
      </c>
      <c r="G4471" s="2" t="s">
        <v>2199</v>
      </c>
      <c r="H4471" s="2" t="str">
        <f t="array" ref="H4471">_xlfn.XLOOKUP(G4471,Food_Menu!A:A,Food_Menu!B:B)</f>
        <v>Food Item 0133</v>
      </c>
      <c r="I4471" s="2"/>
      <c r="J4471" s="2" t="s">
        <v>378</v>
      </c>
      <c r="K4471" s="2" t="str">
        <f t="array" ref="K4471">_xlfn.XLOOKUP(J4471,Delivery_Partners!A:A,Delivery_Partners!B:B)</f>
        <v>Delivery Partner 111</v>
      </c>
      <c r="L4471" s="3">
        <v>4</v>
      </c>
      <c r="M4471" s="2" t="s">
        <v>189</v>
      </c>
      <c r="N4471" s="2" t="s">
        <v>55</v>
      </c>
      <c r="O4471" s="2"/>
    </row>
    <row r="4472" hidden="1" customHeight="1" spans="1:19">
      <c r="A4472" s="2" t="s">
        <v>6409</v>
      </c>
      <c r="B4472" s="28">
        <v>45820</v>
      </c>
      <c r="C4472" s="2" t="s">
        <v>3048</v>
      </c>
      <c r="D4472" s="2" t="str">
        <f t="array" ref="D4472">_xlfn.XLOOKUP(C4472,Customers!A:A,Customers!B:B)</f>
        <v>Customer 0331</v>
      </c>
      <c r="E4472" s="2" t="s">
        <v>78</v>
      </c>
      <c r="F4472" s="2" t="str">
        <f t="array" ref="F4472">_xlfn.XLOOKUP(E4472,Restaurants!A:A,Restaurants!B:B)</f>
        <v>Restaurant 011</v>
      </c>
      <c r="G4472" s="2" t="s">
        <v>1135</v>
      </c>
      <c r="H4472" s="2" t="str">
        <f t="array" ref="H4472">_xlfn.XLOOKUP(G4472,Food_Menu!A:A,Food_Menu!B:B)</f>
        <v>Food Item 0179</v>
      </c>
      <c r="I4472" s="2"/>
      <c r="J4472" s="2" t="s">
        <v>241</v>
      </c>
      <c r="K4472" s="2" t="str">
        <f t="array" ref="K4472">_xlfn.XLOOKUP(J4472,Delivery_Partners!A:A,Delivery_Partners!B:B)</f>
        <v>Delivery Partner 152</v>
      </c>
      <c r="L4472" s="3">
        <v>1</v>
      </c>
      <c r="M4472" s="2" t="s">
        <v>101</v>
      </c>
      <c r="N4472" s="2" t="s">
        <v>42</v>
      </c>
      <c r="O4472" s="2"/>
    </row>
    <row r="4473" customHeight="1" spans="1:19">
      <c r="A4473" s="2" t="s">
        <v>6410</v>
      </c>
      <c r="B4473" s="28">
        <v>45909</v>
      </c>
      <c r="C4473" s="2" t="s">
        <v>3671</v>
      </c>
      <c r="D4473" s="2" t="str">
        <f t="array" ref="D4473">_xlfn.XLOOKUP(C4473,Customers!A:A,Customers!B:B)</f>
        <v>Customer 0517</v>
      </c>
      <c r="E4473" s="2" t="s">
        <v>345</v>
      </c>
      <c r="F4473" s="2" t="str">
        <f t="array" ref="F4473">_xlfn.XLOOKUP(E4473,Restaurants!A:A,Restaurants!B:B)</f>
        <v>Restaurant 064</v>
      </c>
      <c r="G4473" s="2" t="s">
        <v>2199</v>
      </c>
      <c r="H4473" s="2" t="str">
        <f t="array" ref="H4473">_xlfn.XLOOKUP(G4473,Food_Menu!A:A,Food_Menu!B:B)</f>
        <v>Food Item 0133</v>
      </c>
      <c r="I4473" s="2">
        <f t="array" ref="I4473">_xlfn.XLOOKUP(G4473,Food_Menu!A:A,Food_Menu!D:D)</f>
        <v>587.31</v>
      </c>
      <c r="J4473" s="2" t="s">
        <v>271</v>
      </c>
      <c r="K4473" s="2" t="str">
        <f t="array" ref="K4473">_xlfn.XLOOKUP(J4473,Delivery_Partners!A:A,Delivery_Partners!B:B)</f>
        <v>Delivery Partner 010</v>
      </c>
      <c r="L4473" s="3">
        <v>1</v>
      </c>
      <c r="M4473" s="2" t="s">
        <v>23</v>
      </c>
      <c r="N4473" s="2" t="s">
        <v>24</v>
      </c>
      <c r="O4473" s="3">
        <v>24</v>
      </c>
      <c r="P4473" s="13">
        <f t="shared" ref="P4473:P4480" si="940">I4473*L4473</f>
        <v>587.31</v>
      </c>
      <c r="Q4473" s="13" t="str">
        <f t="shared" ref="Q4473:Q4480" si="941">IF(O4473="","Not Delivered",IF(O4473&lt;=30,"Fast",IF(O4473&lt;=60,"Normal","Slow")))</f>
        <v>Fast</v>
      </c>
      <c r="S4473" s="21"/>
    </row>
    <row r="4474" customHeight="1" spans="1:19">
      <c r="A4474" s="2" t="s">
        <v>6411</v>
      </c>
      <c r="B4474" s="29" t="s">
        <v>555</v>
      </c>
      <c r="C4474" s="2" t="s">
        <v>513</v>
      </c>
      <c r="D4474" s="2" t="str">
        <f t="array" ref="D4474">_xlfn.XLOOKUP(C4474,Customers!A:A,Customers!B:B)</f>
        <v>Customer 1008</v>
      </c>
      <c r="E4474" s="2" t="s">
        <v>819</v>
      </c>
      <c r="F4474" s="2" t="str">
        <f t="array" ref="F4474">_xlfn.XLOOKUP(E4474,Restaurants!A:A,Restaurants!B:B)</f>
        <v>Restaurant 004</v>
      </c>
      <c r="G4474" s="2" t="s">
        <v>2055</v>
      </c>
      <c r="H4474" s="2" t="str">
        <f t="array" ref="H4474">_xlfn.XLOOKUP(G4474,Food_Menu!A:A,Food_Menu!B:B)</f>
        <v>Food Item 0219</v>
      </c>
      <c r="I4474" s="2">
        <f t="array" ref="I4474">_xlfn.XLOOKUP(G4474,Food_Menu!A:A,Food_Menu!D:D)</f>
        <v>256.46</v>
      </c>
      <c r="J4474" s="2" t="s">
        <v>41</v>
      </c>
      <c r="K4474" s="2" t="str">
        <f t="array" ref="K4474">_xlfn.XLOOKUP(J4474,Delivery_Partners!A:A,Delivery_Partners!B:B)</f>
        <v>Delivery Partner 041</v>
      </c>
      <c r="L4474" s="3">
        <v>1</v>
      </c>
      <c r="M4474" s="2" t="s">
        <v>23</v>
      </c>
      <c r="N4474" s="2" t="s">
        <v>55</v>
      </c>
      <c r="O4474" s="3">
        <v>44</v>
      </c>
      <c r="P4474" s="13">
        <f t="shared" si="940"/>
        <v>256.46</v>
      </c>
      <c r="Q4474" s="13" t="str">
        <f t="shared" si="941"/>
        <v>Normal</v>
      </c>
      <c r="S4474" s="21"/>
    </row>
    <row r="4475" customHeight="1" spans="1:19">
      <c r="A4475" s="2" t="s">
        <v>6412</v>
      </c>
      <c r="B4475" s="29" t="s">
        <v>1872</v>
      </c>
      <c r="C4475" s="2" t="s">
        <v>1141</v>
      </c>
      <c r="D4475" s="2" t="str">
        <f t="array" ref="D4475">_xlfn.XLOOKUP(C4475,Customers!A:A,Customers!B:B)</f>
        <v>Customer 0210</v>
      </c>
      <c r="E4475" s="2" t="s">
        <v>1173</v>
      </c>
      <c r="F4475" s="2" t="str">
        <f t="array" ref="F4475">_xlfn.XLOOKUP(E4475,Restaurants!A:A,Restaurants!B:B)</f>
        <v>Restaurant 080</v>
      </c>
      <c r="G4475" s="2" t="s">
        <v>147</v>
      </c>
      <c r="H4475" s="2" t="str">
        <f t="array" ref="H4475">_xlfn.XLOOKUP(G4475,Food_Menu!A:A,Food_Menu!B:B)</f>
        <v>Food Item 0139</v>
      </c>
      <c r="I4475" s="2">
        <f t="array" ref="I4475">_xlfn.XLOOKUP(G4475,Food_Menu!A:A,Food_Menu!D:D)</f>
        <v>296.6</v>
      </c>
      <c r="J4475" s="2" t="s">
        <v>1443</v>
      </c>
      <c r="K4475" s="2" t="str">
        <f t="array" ref="K4475">_xlfn.XLOOKUP(J4475,Delivery_Partners!A:A,Delivery_Partners!B:B)</f>
        <v>Delivery Partner 078</v>
      </c>
      <c r="L4475" s="3">
        <v>3</v>
      </c>
      <c r="M4475" s="2" t="s">
        <v>23</v>
      </c>
      <c r="N4475" s="2" t="s">
        <v>24</v>
      </c>
      <c r="O4475" s="3">
        <v>46</v>
      </c>
      <c r="P4475" s="13">
        <f t="shared" si="940"/>
        <v>889.8</v>
      </c>
      <c r="Q4475" s="13" t="str">
        <f t="shared" si="941"/>
        <v>Normal</v>
      </c>
      <c r="S4475" s="21"/>
    </row>
    <row r="4476" customHeight="1" spans="1:19">
      <c r="A4476" s="2" t="s">
        <v>6413</v>
      </c>
      <c r="B4476" s="28">
        <v>45818</v>
      </c>
      <c r="C4476" s="2" t="s">
        <v>2561</v>
      </c>
      <c r="D4476" s="2" t="str">
        <f t="array" ref="D4476">_xlfn.XLOOKUP(C4476,Customers!A:A,Customers!B:B)</f>
        <v>Customer 0867</v>
      </c>
      <c r="E4476" s="2" t="s">
        <v>281</v>
      </c>
      <c r="F4476" s="2" t="str">
        <f t="array" ref="F4476">_xlfn.XLOOKUP(E4476,Restaurants!A:A,Restaurants!B:B)</f>
        <v>Restaurant 026</v>
      </c>
      <c r="G4476" s="2" t="s">
        <v>355</v>
      </c>
      <c r="H4476" s="2" t="str">
        <f t="array" ref="H4476">_xlfn.XLOOKUP(G4476,Food_Menu!A:A,Food_Menu!B:B)</f>
        <v>Food Item 0195</v>
      </c>
      <c r="I4476" s="2">
        <f t="array" ref="I4476">_xlfn.XLOOKUP(G4476,Food_Menu!A:A,Food_Menu!D:D)</f>
        <v>547.24</v>
      </c>
      <c r="J4476" s="2" t="s">
        <v>862</v>
      </c>
      <c r="K4476" s="2" t="str">
        <f t="array" ref="K4476">_xlfn.XLOOKUP(J4476,Delivery_Partners!A:A,Delivery_Partners!B:B)</f>
        <v>Delivery Partner 159</v>
      </c>
      <c r="L4476" s="3">
        <v>1</v>
      </c>
      <c r="M4476" s="2" t="s">
        <v>23</v>
      </c>
      <c r="N4476" s="2" t="s">
        <v>74</v>
      </c>
      <c r="O4476" s="3">
        <v>39</v>
      </c>
      <c r="P4476" s="13">
        <f t="shared" si="940"/>
        <v>547.24</v>
      </c>
      <c r="Q4476" s="13" t="str">
        <f t="shared" si="941"/>
        <v>Normal</v>
      </c>
      <c r="S4476" s="21"/>
    </row>
    <row r="4477" customHeight="1" spans="1:19">
      <c r="A4477" s="2" t="s">
        <v>6414</v>
      </c>
      <c r="B4477" s="28">
        <v>45723</v>
      </c>
      <c r="C4477" s="2" t="s">
        <v>1138</v>
      </c>
      <c r="D4477" s="2" t="str">
        <f t="array" ref="D4477">_xlfn.XLOOKUP(C4477,Customers!A:A,Customers!B:B)</f>
        <v>Customer 0998</v>
      </c>
      <c r="E4477" s="2" t="s">
        <v>93</v>
      </c>
      <c r="F4477" s="2" t="str">
        <f t="array" ref="F4477">_xlfn.XLOOKUP(E4477,Restaurants!A:A,Restaurants!B:B)</f>
        <v>Restaurant 018</v>
      </c>
      <c r="G4477" s="2" t="s">
        <v>1951</v>
      </c>
      <c r="H4477" s="2" t="str">
        <f t="array" ref="H4477">_xlfn.XLOOKUP(G4477,Food_Menu!A:A,Food_Menu!B:B)</f>
        <v>Food Item 0060</v>
      </c>
      <c r="I4477" s="2">
        <f t="array" ref="I4477">_xlfn.XLOOKUP(G4477,Food_Menu!A:A,Food_Menu!D:D)</f>
        <v>246.78</v>
      </c>
      <c r="J4477" s="2" t="s">
        <v>671</v>
      </c>
      <c r="K4477" s="2" t="str">
        <f t="array" ref="K4477">_xlfn.XLOOKUP(J4477,Delivery_Partners!A:A,Delivery_Partners!B:B)</f>
        <v>Delivery Partner 043</v>
      </c>
      <c r="L4477" s="3">
        <v>3</v>
      </c>
      <c r="M4477" s="2" t="s">
        <v>23</v>
      </c>
      <c r="N4477" s="2" t="s">
        <v>55</v>
      </c>
      <c r="O4477" s="3">
        <v>36</v>
      </c>
      <c r="P4477" s="13">
        <f t="shared" si="940"/>
        <v>740.34</v>
      </c>
      <c r="Q4477" s="13" t="str">
        <f t="shared" si="941"/>
        <v>Normal</v>
      </c>
      <c r="S4477" s="21"/>
    </row>
    <row r="4478" customHeight="1" spans="1:19">
      <c r="A4478" s="2" t="s">
        <v>6415</v>
      </c>
      <c r="B4478" s="29" t="s">
        <v>1659</v>
      </c>
      <c r="C4478" s="2" t="s">
        <v>2565</v>
      </c>
      <c r="D4478" s="2" t="str">
        <f t="array" ref="D4478">_xlfn.XLOOKUP(C4478,Customers!A:A,Customers!B:B)</f>
        <v>Customer 1125</v>
      </c>
      <c r="E4478" s="2" t="s">
        <v>465</v>
      </c>
      <c r="F4478" s="2" t="str">
        <f t="array" ref="F4478">_xlfn.XLOOKUP(E4478,Restaurants!A:A,Restaurants!B:B)</f>
        <v>Restaurant 010</v>
      </c>
      <c r="G4478" s="2" t="s">
        <v>826</v>
      </c>
      <c r="H4478" s="2" t="str">
        <f t="array" ref="H4478">_xlfn.XLOOKUP(G4478,Food_Menu!A:A,Food_Menu!B:B)</f>
        <v>Food Item 0072</v>
      </c>
      <c r="I4478" s="2">
        <f t="array" ref="I4478">_xlfn.XLOOKUP(G4478,Food_Menu!A:A,Food_Menu!D:D)</f>
        <v>154.11</v>
      </c>
      <c r="J4478" s="2" t="s">
        <v>309</v>
      </c>
      <c r="K4478" s="2" t="str">
        <f t="array" ref="K4478">_xlfn.XLOOKUP(J4478,Delivery_Partners!A:A,Delivery_Partners!B:B)</f>
        <v>Delivery Partner 175</v>
      </c>
      <c r="L4478" s="3">
        <v>1</v>
      </c>
      <c r="M4478" s="2" t="s">
        <v>23</v>
      </c>
      <c r="N4478" s="2" t="s">
        <v>24</v>
      </c>
      <c r="O4478" s="3">
        <v>26</v>
      </c>
      <c r="P4478" s="13">
        <f t="shared" si="940"/>
        <v>154.11</v>
      </c>
      <c r="Q4478" s="13" t="str">
        <f t="shared" si="941"/>
        <v>Fast</v>
      </c>
      <c r="S4478" s="21"/>
    </row>
    <row r="4479" customHeight="1" spans="1:19">
      <c r="A4479" s="2" t="s">
        <v>6416</v>
      </c>
      <c r="B4479" s="29" t="s">
        <v>1248</v>
      </c>
      <c r="C4479" s="2" t="s">
        <v>2857</v>
      </c>
      <c r="D4479" s="2" t="str">
        <f t="array" ref="D4479">_xlfn.XLOOKUP(C4479,Customers!A:A,Customers!B:B)</f>
        <v>Customer 0390</v>
      </c>
      <c r="E4479" s="2" t="s">
        <v>27</v>
      </c>
      <c r="F4479" s="2" t="str">
        <f t="array" ref="F4479">_xlfn.XLOOKUP(E4479,Restaurants!A:A,Restaurants!B:B)</f>
        <v>Restaurant 033</v>
      </c>
      <c r="G4479" s="2" t="s">
        <v>1135</v>
      </c>
      <c r="H4479" s="2" t="str">
        <f t="array" ref="H4479">_xlfn.XLOOKUP(G4479,Food_Menu!A:A,Food_Menu!B:B)</f>
        <v>Food Item 0179</v>
      </c>
      <c r="I4479" s="2">
        <f t="array" ref="I4479">_xlfn.XLOOKUP(G4479,Food_Menu!A:A,Food_Menu!D:D)</f>
        <v>330.25</v>
      </c>
      <c r="J4479" s="2" t="s">
        <v>1319</v>
      </c>
      <c r="K4479" s="2" t="str">
        <f t="array" ref="K4479">_xlfn.XLOOKUP(J4479,Delivery_Partners!A:A,Delivery_Partners!B:B)</f>
        <v>Delivery Partner 173</v>
      </c>
      <c r="L4479" s="3">
        <v>2</v>
      </c>
      <c r="M4479" s="2" t="s">
        <v>23</v>
      </c>
      <c r="N4479" s="2" t="s">
        <v>55</v>
      </c>
      <c r="O4479" s="3">
        <v>41</v>
      </c>
      <c r="P4479" s="13">
        <f t="shared" si="940"/>
        <v>660.5</v>
      </c>
      <c r="Q4479" s="13" t="str">
        <f t="shared" si="941"/>
        <v>Normal</v>
      </c>
      <c r="S4479" s="21"/>
    </row>
    <row r="4480" customHeight="1" spans="1:19">
      <c r="A4480" s="2" t="s">
        <v>6417</v>
      </c>
      <c r="B4480" s="28">
        <v>45698</v>
      </c>
      <c r="C4480" s="2" t="s">
        <v>3138</v>
      </c>
      <c r="D4480" s="2" t="str">
        <f t="array" ref="D4480">_xlfn.XLOOKUP(C4480,Customers!A:A,Customers!B:B)</f>
        <v>Customer 0320</v>
      </c>
      <c r="E4480" s="2" t="s">
        <v>698</v>
      </c>
      <c r="F4480" s="2" t="str">
        <f t="array" ref="F4480">_xlfn.XLOOKUP(E4480,Restaurants!A:A,Restaurants!B:B)</f>
        <v>Restaurant 116</v>
      </c>
      <c r="G4480" s="2" t="s">
        <v>255</v>
      </c>
      <c r="H4480" s="2" t="str">
        <f t="array" ref="H4480">_xlfn.XLOOKUP(G4480,Food_Menu!A:A,Food_Menu!B:B)</f>
        <v>Food Item 0146</v>
      </c>
      <c r="I4480" s="2">
        <f t="array" ref="I4480">_xlfn.XLOOKUP(G4480,Food_Menu!A:A,Food_Menu!D:D)</f>
        <v>580.64</v>
      </c>
      <c r="J4480" s="2" t="s">
        <v>895</v>
      </c>
      <c r="K4480" s="2" t="str">
        <f t="array" ref="K4480">_xlfn.XLOOKUP(J4480,Delivery_Partners!A:A,Delivery_Partners!B:B)</f>
        <v>Delivery Partner 018</v>
      </c>
      <c r="L4480" s="3">
        <v>1</v>
      </c>
      <c r="M4480" s="2" t="s">
        <v>23</v>
      </c>
      <c r="N4480" s="2" t="s">
        <v>24</v>
      </c>
      <c r="O4480" s="3">
        <v>27</v>
      </c>
      <c r="P4480" s="13">
        <f t="shared" si="940"/>
        <v>580.64</v>
      </c>
      <c r="Q4480" s="13" t="str">
        <f t="shared" si="941"/>
        <v>Fast</v>
      </c>
      <c r="S4480" s="21"/>
    </row>
    <row r="4481" hidden="1" customHeight="1" spans="1:19">
      <c r="A4481" s="2" t="s">
        <v>6418</v>
      </c>
      <c r="B4481" s="29" t="s">
        <v>479</v>
      </c>
      <c r="C4481" s="2" t="s">
        <v>3825</v>
      </c>
      <c r="D4481" s="2" t="str">
        <f t="array" ref="D4481">_xlfn.XLOOKUP(C4481,Customers!A:A,Customers!B:B)</f>
        <v>Customer 1122</v>
      </c>
      <c r="E4481" s="2" t="s">
        <v>372</v>
      </c>
      <c r="F4481" s="2" t="str">
        <f t="array" ref="F4481">_xlfn.XLOOKUP(E4481,Restaurants!A:A,Restaurants!B:B)</f>
        <v>Restaurant 119</v>
      </c>
      <c r="G4481" s="2" t="s">
        <v>563</v>
      </c>
      <c r="H4481" s="2" t="str">
        <f t="array" ref="H4481">_xlfn.XLOOKUP(G4481,Food_Menu!A:A,Food_Menu!B:B)</f>
        <v>Food Item 0108</v>
      </c>
      <c r="I4481" s="2"/>
      <c r="J4481" s="2" t="s">
        <v>397</v>
      </c>
      <c r="K4481" s="2" t="str">
        <f t="array" ref="K4481">_xlfn.XLOOKUP(J4481,Delivery_Partners!A:A,Delivery_Partners!B:B)</f>
        <v>Delivery Partner 066</v>
      </c>
      <c r="L4481" s="3">
        <v>1</v>
      </c>
      <c r="M4481" s="2" t="s">
        <v>189</v>
      </c>
      <c r="N4481" s="2" t="s">
        <v>24</v>
      </c>
      <c r="O4481" s="2"/>
    </row>
    <row r="4482" customHeight="1" spans="1:19">
      <c r="A4482" s="2" t="s">
        <v>6419</v>
      </c>
      <c r="B4482" s="29" t="s">
        <v>2406</v>
      </c>
      <c r="C4482" s="2" t="s">
        <v>3289</v>
      </c>
      <c r="D4482" s="2" t="str">
        <f t="array" ref="D4482">_xlfn.XLOOKUP(C4482,Customers!A:A,Customers!B:B)</f>
        <v>Customer 0556</v>
      </c>
      <c r="E4482" s="2" t="s">
        <v>465</v>
      </c>
      <c r="F4482" s="2" t="str">
        <f t="array" ref="F4482">_xlfn.XLOOKUP(E4482,Restaurants!A:A,Restaurants!B:B)</f>
        <v>Restaurant 010</v>
      </c>
      <c r="G4482" s="2" t="s">
        <v>84</v>
      </c>
      <c r="H4482" s="2" t="str">
        <f t="array" ref="H4482">_xlfn.XLOOKUP(G4482,Food_Menu!A:A,Food_Menu!B:B)</f>
        <v>Food Item 0211</v>
      </c>
      <c r="I4482" s="2">
        <f t="array" ref="I4482">_xlfn.XLOOKUP(G4482,Food_Menu!A:A,Food_Menu!D:D)</f>
        <v>200.38</v>
      </c>
      <c r="J4482" s="2" t="s">
        <v>976</v>
      </c>
      <c r="K4482" s="2" t="str">
        <f t="array" ref="K4482">_xlfn.XLOOKUP(J4482,Delivery_Partners!A:A,Delivery_Partners!B:B)</f>
        <v>Delivery Partner 047</v>
      </c>
      <c r="L4482" s="3">
        <v>1</v>
      </c>
      <c r="M4482" s="2" t="s">
        <v>23</v>
      </c>
      <c r="N4482" s="2" t="s">
        <v>24</v>
      </c>
      <c r="O4482" s="3">
        <v>49</v>
      </c>
      <c r="P4482" s="13">
        <f t="shared" ref="P4482:P4487" si="942">I4482*L4482</f>
        <v>200.38</v>
      </c>
      <c r="Q4482" s="13" t="str">
        <f t="shared" ref="Q4482:Q4487" si="943">IF(O4482="","Not Delivered",IF(O4482&lt;=30,"Fast",IF(O4482&lt;=60,"Normal","Slow")))</f>
        <v>Normal</v>
      </c>
      <c r="S4482" s="21"/>
    </row>
    <row r="4483" customHeight="1" spans="1:19">
      <c r="A4483" s="2" t="s">
        <v>6420</v>
      </c>
      <c r="B4483" s="29" t="s">
        <v>311</v>
      </c>
      <c r="C4483" s="2" t="s">
        <v>3953</v>
      </c>
      <c r="D4483" s="2" t="str">
        <f t="array" ref="D4483">_xlfn.XLOOKUP(C4483,Customers!A:A,Customers!B:B)</f>
        <v>Customer 0683</v>
      </c>
      <c r="E4483" s="2" t="s">
        <v>807</v>
      </c>
      <c r="F4483" s="2" t="str">
        <f t="array" ref="F4483">_xlfn.XLOOKUP(E4483,Restaurants!A:A,Restaurants!B:B)</f>
        <v>Restaurant 118</v>
      </c>
      <c r="G4483" s="2" t="s">
        <v>61</v>
      </c>
      <c r="H4483" s="2" t="str">
        <f t="array" ref="H4483">_xlfn.XLOOKUP(G4483,Food_Menu!A:A,Food_Menu!B:B)</f>
        <v>Food Item 0168</v>
      </c>
      <c r="I4483" s="2">
        <f t="array" ref="I4483">_xlfn.XLOOKUP(G4483,Food_Menu!A:A,Food_Menu!D:D)</f>
        <v>107.01</v>
      </c>
      <c r="J4483" s="2" t="s">
        <v>251</v>
      </c>
      <c r="K4483" s="2" t="str">
        <f t="array" ref="K4483">_xlfn.XLOOKUP(J4483,Delivery_Partners!A:A,Delivery_Partners!B:B)</f>
        <v>Delivery Partner 089</v>
      </c>
      <c r="L4483" s="3">
        <v>1</v>
      </c>
      <c r="M4483" s="2" t="s">
        <v>23</v>
      </c>
      <c r="N4483" s="2" t="s">
        <v>55</v>
      </c>
      <c r="O4483" s="3">
        <v>23</v>
      </c>
      <c r="P4483" s="13">
        <f t="shared" si="942"/>
        <v>107.01</v>
      </c>
      <c r="Q4483" s="13" t="str">
        <f t="shared" si="943"/>
        <v>Fast</v>
      </c>
      <c r="S4483" s="21"/>
    </row>
    <row r="4484" customHeight="1" spans="1:19">
      <c r="A4484" s="2" t="s">
        <v>6421</v>
      </c>
      <c r="B4484" s="28">
        <v>45992</v>
      </c>
      <c r="C4484" s="2" t="s">
        <v>3814</v>
      </c>
      <c r="D4484" s="2" t="str">
        <f t="array" ref="D4484">_xlfn.XLOOKUP(C4484,Customers!A:A,Customers!B:B)</f>
        <v>Customer 0616</v>
      </c>
      <c r="E4484" s="2" t="s">
        <v>548</v>
      </c>
      <c r="F4484" s="2" t="str">
        <f t="array" ref="F4484">_xlfn.XLOOKUP(E4484,Restaurants!A:A,Restaurants!B:B)</f>
        <v>Restaurant 071</v>
      </c>
      <c r="G4484" s="2" t="s">
        <v>848</v>
      </c>
      <c r="H4484" s="2" t="str">
        <f t="array" ref="H4484">_xlfn.XLOOKUP(G4484,Food_Menu!A:A,Food_Menu!B:B)</f>
        <v>Food Item 0065</v>
      </c>
      <c r="I4484" s="2">
        <f t="array" ref="I4484">_xlfn.XLOOKUP(G4484,Food_Menu!A:A,Food_Menu!D:D)</f>
        <v>105.31</v>
      </c>
      <c r="J4484" s="2" t="s">
        <v>107</v>
      </c>
      <c r="K4484" s="2" t="str">
        <f t="array" ref="K4484">_xlfn.XLOOKUP(J4484,Delivery_Partners!A:A,Delivery_Partners!B:B)</f>
        <v>Delivery Partner 167</v>
      </c>
      <c r="L4484" s="3">
        <v>1</v>
      </c>
      <c r="M4484" s="2" t="s">
        <v>23</v>
      </c>
      <c r="N4484" s="2" t="s">
        <v>74</v>
      </c>
      <c r="O4484" s="3">
        <v>15</v>
      </c>
      <c r="P4484" s="13">
        <f t="shared" si="942"/>
        <v>105.31</v>
      </c>
      <c r="Q4484" s="13" t="str">
        <f t="shared" si="943"/>
        <v>Fast</v>
      </c>
      <c r="S4484" s="21"/>
    </row>
    <row r="4485" customHeight="1" spans="1:19">
      <c r="A4485" s="2" t="s">
        <v>6422</v>
      </c>
      <c r="B4485" s="29" t="s">
        <v>1187</v>
      </c>
      <c r="C4485" s="2" t="s">
        <v>1282</v>
      </c>
      <c r="D4485" s="2" t="str">
        <f t="array" ref="D4485">_xlfn.XLOOKUP(C4485,Customers!A:A,Customers!B:B)</f>
        <v>Customer 0618</v>
      </c>
      <c r="E4485" s="2" t="s">
        <v>518</v>
      </c>
      <c r="F4485" s="2" t="str">
        <f t="array" ref="F4485">_xlfn.XLOOKUP(E4485,Restaurants!A:A,Restaurants!B:B)</f>
        <v>Restaurant 039</v>
      </c>
      <c r="G4485" s="2" t="s">
        <v>561</v>
      </c>
      <c r="H4485" s="2" t="str">
        <f t="array" ref="H4485">_xlfn.XLOOKUP(G4485,Food_Menu!A:A,Food_Menu!B:B)</f>
        <v>Food Item 0135</v>
      </c>
      <c r="I4485" s="2">
        <f t="array" ref="I4485">_xlfn.XLOOKUP(G4485,Food_Menu!A:A,Food_Menu!D:D)</f>
        <v>217.07</v>
      </c>
      <c r="J4485" s="2" t="s">
        <v>236</v>
      </c>
      <c r="K4485" s="2" t="str">
        <f t="array" ref="K4485">_xlfn.XLOOKUP(J4485,Delivery_Partners!A:A,Delivery_Partners!B:B)</f>
        <v>Delivery Partner 068</v>
      </c>
      <c r="L4485" s="3">
        <v>1</v>
      </c>
      <c r="M4485" s="2" t="s">
        <v>23</v>
      </c>
      <c r="N4485" s="2" t="s">
        <v>24</v>
      </c>
      <c r="O4485" s="3">
        <v>51</v>
      </c>
      <c r="P4485" s="13">
        <f t="shared" si="942"/>
        <v>217.07</v>
      </c>
      <c r="Q4485" s="13" t="str">
        <f t="shared" si="943"/>
        <v>Normal</v>
      </c>
      <c r="S4485" s="21"/>
    </row>
    <row r="4486" customHeight="1" spans="1:19">
      <c r="A4486" s="2" t="s">
        <v>6423</v>
      </c>
      <c r="B4486" s="29" t="s">
        <v>1000</v>
      </c>
      <c r="C4486" s="2" t="s">
        <v>3381</v>
      </c>
      <c r="D4486" s="2" t="str">
        <f t="array" ref="D4486">_xlfn.XLOOKUP(C4486,Customers!A:A,Customers!B:B)</f>
        <v>Customer 0750</v>
      </c>
      <c r="E4486" s="2" t="s">
        <v>152</v>
      </c>
      <c r="F4486" s="2" t="str">
        <f t="array" ref="F4486">_xlfn.XLOOKUP(E4486,Restaurants!A:A,Restaurants!B:B)</f>
        <v>Restaurant 114</v>
      </c>
      <c r="G4486" s="2" t="s">
        <v>1414</v>
      </c>
      <c r="H4486" s="2" t="str">
        <f t="array" ref="H4486">_xlfn.XLOOKUP(G4486,Food_Menu!A:A,Food_Menu!B:B)</f>
        <v>Food Item 0088</v>
      </c>
      <c r="I4486" s="2">
        <f t="array" ref="I4486">_xlfn.XLOOKUP(G4486,Food_Menu!A:A,Food_Menu!D:D)</f>
        <v>171.05</v>
      </c>
      <c r="J4486" s="2" t="s">
        <v>988</v>
      </c>
      <c r="K4486" s="2" t="str">
        <f t="array" ref="K4486">_xlfn.XLOOKUP(J4486,Delivery_Partners!A:A,Delivery_Partners!B:B)</f>
        <v>Delivery Partner 120</v>
      </c>
      <c r="L4486" s="3">
        <v>2</v>
      </c>
      <c r="M4486" s="2" t="s">
        <v>23</v>
      </c>
      <c r="N4486" s="2" t="s">
        <v>55</v>
      </c>
      <c r="O4486" s="3">
        <v>15</v>
      </c>
      <c r="P4486" s="13">
        <f t="shared" si="942"/>
        <v>342.1</v>
      </c>
      <c r="Q4486" s="13" t="str">
        <f t="shared" si="943"/>
        <v>Fast</v>
      </c>
      <c r="S4486" s="21"/>
    </row>
    <row r="4487" customHeight="1" spans="1:19">
      <c r="A4487" s="2" t="s">
        <v>6424</v>
      </c>
      <c r="B4487" s="29" t="s">
        <v>1118</v>
      </c>
      <c r="C4487" s="2" t="s">
        <v>487</v>
      </c>
      <c r="D4487" s="2" t="str">
        <f t="array" ref="D4487">_xlfn.XLOOKUP(C4487,Customers!A:A,Customers!B:B)</f>
        <v>Customer 0508</v>
      </c>
      <c r="E4487" s="2" t="s">
        <v>230</v>
      </c>
      <c r="F4487" s="2" t="str">
        <f t="array" ref="F4487">_xlfn.XLOOKUP(E4487,Restaurants!A:A,Restaurants!B:B)</f>
        <v>Restaurant 029</v>
      </c>
      <c r="G4487" s="2" t="s">
        <v>617</v>
      </c>
      <c r="H4487" s="2" t="str">
        <f t="array" ref="H4487">_xlfn.XLOOKUP(G4487,Food_Menu!A:A,Food_Menu!B:B)</f>
        <v>Food Item 0092</v>
      </c>
      <c r="I4487" s="2">
        <f t="array" ref="I4487">_xlfn.XLOOKUP(G4487,Food_Menu!A:A,Food_Menu!D:D)</f>
        <v>238.18</v>
      </c>
      <c r="J4487" s="2" t="s">
        <v>510</v>
      </c>
      <c r="K4487" s="2" t="str">
        <f t="array" ref="K4487">_xlfn.XLOOKUP(J4487,Delivery_Partners!A:A,Delivery_Partners!B:B)</f>
        <v>Delivery Partner 025</v>
      </c>
      <c r="L4487" s="3">
        <v>2</v>
      </c>
      <c r="M4487" s="2" t="s">
        <v>23</v>
      </c>
      <c r="N4487" s="2" t="s">
        <v>55</v>
      </c>
      <c r="O4487" s="3">
        <v>30</v>
      </c>
      <c r="P4487" s="13">
        <f t="shared" si="942"/>
        <v>476.36</v>
      </c>
      <c r="Q4487" s="13" t="str">
        <f t="shared" si="943"/>
        <v>Fast</v>
      </c>
      <c r="S4487" s="21"/>
    </row>
    <row r="4488" hidden="1" customHeight="1" spans="1:19">
      <c r="A4488" s="2" t="s">
        <v>6425</v>
      </c>
      <c r="B4488" s="28">
        <v>45873</v>
      </c>
      <c r="C4488" s="2" t="s">
        <v>1796</v>
      </c>
      <c r="D4488" s="2" t="str">
        <f t="array" ref="D4488">_xlfn.XLOOKUP(C4488,Customers!A:A,Customers!B:B)</f>
        <v>Customer 0471</v>
      </c>
      <c r="E4488" s="2" t="s">
        <v>451</v>
      </c>
      <c r="F4488" s="2" t="str">
        <f t="array" ref="F4488">_xlfn.XLOOKUP(E4488,Restaurants!A:A,Restaurants!B:B)</f>
        <v>Restaurant 022</v>
      </c>
      <c r="G4488" s="2" t="s">
        <v>823</v>
      </c>
      <c r="H4488" s="2" t="str">
        <f t="array" ref="H4488">_xlfn.XLOOKUP(G4488,Food_Menu!A:A,Food_Menu!B:B)</f>
        <v>Food Item 0178</v>
      </c>
      <c r="I4488" s="2"/>
      <c r="J4488" s="2" t="s">
        <v>927</v>
      </c>
      <c r="K4488" s="2" t="str">
        <f t="array" ref="K4488">_xlfn.XLOOKUP(J4488,Delivery_Partners!A:A,Delivery_Partners!B:B)</f>
        <v>Delivery Partner 103</v>
      </c>
      <c r="L4488" s="3">
        <v>1</v>
      </c>
      <c r="M4488" s="2" t="s">
        <v>101</v>
      </c>
      <c r="N4488" s="2" t="s">
        <v>24</v>
      </c>
      <c r="O4488" s="2"/>
    </row>
    <row r="4489" hidden="1" customHeight="1" spans="1:19">
      <c r="A4489" s="2" t="s">
        <v>6426</v>
      </c>
      <c r="B4489" s="28">
        <v>45938</v>
      </c>
      <c r="C4489" s="2" t="s">
        <v>120</v>
      </c>
      <c r="D4489" s="2" t="str">
        <f t="array" ref="D4489">_xlfn.XLOOKUP(C4489,Customers!A:A,Customers!B:B)</f>
        <v>Customer 0481</v>
      </c>
      <c r="E4489" s="2" t="s">
        <v>376</v>
      </c>
      <c r="F4489" s="2" t="str">
        <f t="array" ref="F4489">_xlfn.XLOOKUP(E4489,Restaurants!A:A,Restaurants!B:B)</f>
        <v>Restaurant 028</v>
      </c>
      <c r="G4489" s="2" t="s">
        <v>767</v>
      </c>
      <c r="H4489" s="2" t="str">
        <f t="array" ref="H4489">_xlfn.XLOOKUP(G4489,Food_Menu!A:A,Food_Menu!B:B)</f>
        <v>Food Item 0150</v>
      </c>
      <c r="I4489" s="2"/>
      <c r="J4489" s="2" t="s">
        <v>73</v>
      </c>
      <c r="K4489" s="2" t="str">
        <f t="array" ref="K4489">_xlfn.XLOOKUP(J4489,Delivery_Partners!A:A,Delivery_Partners!B:B)</f>
        <v>Delivery Partner 064</v>
      </c>
      <c r="L4489" s="3">
        <v>2</v>
      </c>
      <c r="M4489" s="2" t="s">
        <v>101</v>
      </c>
      <c r="N4489" s="2" t="s">
        <v>55</v>
      </c>
      <c r="O4489" s="2"/>
    </row>
    <row r="4490" customHeight="1" spans="1:19">
      <c r="A4490" s="2" t="s">
        <v>6427</v>
      </c>
      <c r="B4490" s="28">
        <v>45966</v>
      </c>
      <c r="C4490" s="2" t="s">
        <v>1897</v>
      </c>
      <c r="D4490" s="2" t="str">
        <f t="array" ref="D4490">_xlfn.XLOOKUP(C4490,Customers!A:A,Customers!B:B)</f>
        <v>Customer 0788</v>
      </c>
      <c r="E4490" s="2" t="s">
        <v>93</v>
      </c>
      <c r="F4490" s="2" t="str">
        <f t="array" ref="F4490">_xlfn.XLOOKUP(E4490,Restaurants!A:A,Restaurants!B:B)</f>
        <v>Restaurant 018</v>
      </c>
      <c r="G4490" s="2" t="s">
        <v>172</v>
      </c>
      <c r="H4490" s="2" t="str">
        <f t="array" ref="H4490">_xlfn.XLOOKUP(G4490,Food_Menu!A:A,Food_Menu!B:B)</f>
        <v>Food Item 0003</v>
      </c>
      <c r="I4490" s="2">
        <f t="array" ref="I4490">_xlfn.XLOOKUP(G4490,Food_Menu!A:A,Food_Menu!D:D)</f>
        <v>349.88</v>
      </c>
      <c r="J4490" s="2" t="s">
        <v>267</v>
      </c>
      <c r="K4490" s="2" t="str">
        <f t="array" ref="K4490">_xlfn.XLOOKUP(J4490,Delivery_Partners!A:A,Delivery_Partners!B:B)</f>
        <v>Delivery Partner 166</v>
      </c>
      <c r="L4490" s="3">
        <v>2</v>
      </c>
      <c r="M4490" s="2" t="s">
        <v>23</v>
      </c>
      <c r="N4490" s="2" t="s">
        <v>74</v>
      </c>
      <c r="O4490" s="3">
        <v>62</v>
      </c>
      <c r="P4490" s="13">
        <f t="shared" ref="P4490:P4496" si="944">I4490*L4490</f>
        <v>699.76</v>
      </c>
      <c r="Q4490" s="13" t="str">
        <f t="shared" ref="Q4490:Q4496" si="945">IF(O4490="","Not Delivered",IF(O4490&lt;=30,"Fast",IF(O4490&lt;=60,"Normal","Slow")))</f>
        <v>Slow</v>
      </c>
      <c r="S4490" s="21"/>
    </row>
    <row r="4491" customHeight="1" spans="1:19">
      <c r="A4491" s="2" t="s">
        <v>6428</v>
      </c>
      <c r="B4491" s="28">
        <v>45875</v>
      </c>
      <c r="C4491" s="2" t="s">
        <v>3870</v>
      </c>
      <c r="D4491" s="2" t="str">
        <f t="array" ref="D4491">_xlfn.XLOOKUP(C4491,Customers!A:A,Customers!B:B)</f>
        <v>Customer 0982</v>
      </c>
      <c r="E4491" s="2" t="s">
        <v>89</v>
      </c>
      <c r="F4491" s="2" t="str">
        <f t="array" ref="F4491">_xlfn.XLOOKUP(E4491,Restaurants!A:A,Restaurants!B:B)</f>
        <v>Restaurant 059</v>
      </c>
      <c r="G4491" s="2" t="s">
        <v>1378</v>
      </c>
      <c r="H4491" s="2" t="str">
        <f t="array" ref="H4491">_xlfn.XLOOKUP(G4491,Food_Menu!A:A,Food_Menu!B:B)</f>
        <v>Food Item 0127</v>
      </c>
      <c r="I4491" s="2">
        <f t="array" ref="I4491">_xlfn.XLOOKUP(G4491,Food_Menu!A:A,Food_Menu!D:D)</f>
        <v>170.36</v>
      </c>
      <c r="J4491" s="2" t="s">
        <v>474</v>
      </c>
      <c r="K4491" s="2" t="str">
        <f t="array" ref="K4491">_xlfn.XLOOKUP(J4491,Delivery_Partners!A:A,Delivery_Partners!B:B)</f>
        <v>Delivery Partner 141</v>
      </c>
      <c r="L4491" s="3">
        <v>4</v>
      </c>
      <c r="M4491" s="2" t="s">
        <v>23</v>
      </c>
      <c r="N4491" s="2" t="s">
        <v>55</v>
      </c>
      <c r="O4491" s="3">
        <v>34</v>
      </c>
      <c r="P4491" s="13">
        <f t="shared" si="944"/>
        <v>681.44</v>
      </c>
      <c r="Q4491" s="13" t="str">
        <f t="shared" si="945"/>
        <v>Normal</v>
      </c>
      <c r="S4491" s="21"/>
    </row>
    <row r="4492" customHeight="1" spans="1:19">
      <c r="A4492" s="2" t="s">
        <v>6429</v>
      </c>
      <c r="B4492" s="29" t="s">
        <v>803</v>
      </c>
      <c r="C4492" s="2" t="s">
        <v>2313</v>
      </c>
      <c r="D4492" s="2" t="str">
        <f t="array" ref="D4492">_xlfn.XLOOKUP(C4492,Customers!A:A,Customers!B:B)</f>
        <v>Customer 0667</v>
      </c>
      <c r="E4492" s="2" t="s">
        <v>1765</v>
      </c>
      <c r="F4492" s="2" t="str">
        <f t="array" ref="F4492">_xlfn.XLOOKUP(E4492,Restaurants!A:A,Restaurants!B:B)</f>
        <v>Restaurant 017</v>
      </c>
      <c r="G4492" s="2" t="s">
        <v>442</v>
      </c>
      <c r="H4492" s="2" t="str">
        <f t="array" ref="H4492">_xlfn.XLOOKUP(G4492,Food_Menu!A:A,Food_Menu!B:B)</f>
        <v>Food Item 0143</v>
      </c>
      <c r="I4492" s="2">
        <f t="array" ref="I4492">_xlfn.XLOOKUP(G4492,Food_Menu!A:A,Food_Menu!D:D)</f>
        <v>248.87</v>
      </c>
      <c r="J4492" s="2" t="s">
        <v>1233</v>
      </c>
      <c r="K4492" s="2" t="str">
        <f t="array" ref="K4492">_xlfn.XLOOKUP(J4492,Delivery_Partners!A:A,Delivery_Partners!B:B)</f>
        <v>Delivery Partner 039</v>
      </c>
      <c r="L4492" s="3">
        <v>1</v>
      </c>
      <c r="M4492" s="2" t="s">
        <v>23</v>
      </c>
      <c r="N4492" s="2" t="s">
        <v>24</v>
      </c>
      <c r="O4492" s="3">
        <v>39</v>
      </c>
      <c r="P4492" s="13">
        <f t="shared" si="944"/>
        <v>248.87</v>
      </c>
      <c r="Q4492" s="13" t="str">
        <f t="shared" si="945"/>
        <v>Normal</v>
      </c>
      <c r="S4492" s="21"/>
    </row>
    <row r="4493" customHeight="1" spans="1:19">
      <c r="A4493" s="2" t="s">
        <v>6430</v>
      </c>
      <c r="B4493" s="29" t="s">
        <v>320</v>
      </c>
      <c r="C4493" s="2" t="s">
        <v>657</v>
      </c>
      <c r="D4493" s="2" t="str">
        <f t="array" ref="D4493">_xlfn.XLOOKUP(C4493,Customers!A:A,Customers!B:B)</f>
        <v>Customer 0814</v>
      </c>
      <c r="E4493" s="2" t="s">
        <v>616</v>
      </c>
      <c r="F4493" s="2" t="str">
        <f t="array" ref="F4493">_xlfn.XLOOKUP(E4493,Restaurants!A:A,Restaurants!B:B)</f>
        <v>Restaurant 027</v>
      </c>
      <c r="G4493" s="2" t="s">
        <v>1100</v>
      </c>
      <c r="H4493" s="2" t="str">
        <f t="array" ref="H4493">_xlfn.XLOOKUP(G4493,Food_Menu!A:A,Food_Menu!B:B)</f>
        <v>Food Item 0113</v>
      </c>
      <c r="I4493" s="2">
        <f t="array" ref="I4493">_xlfn.XLOOKUP(G4493,Food_Menu!A:A,Food_Menu!D:D)</f>
        <v>545.03</v>
      </c>
      <c r="J4493" s="2" t="s">
        <v>495</v>
      </c>
      <c r="K4493" s="2" t="str">
        <f t="array" ref="K4493">_xlfn.XLOOKUP(J4493,Delivery_Partners!A:A,Delivery_Partners!B:B)</f>
        <v>Delivery Partner 112</v>
      </c>
      <c r="L4493" s="3">
        <v>1</v>
      </c>
      <c r="M4493" s="2" t="s">
        <v>23</v>
      </c>
      <c r="N4493" s="2" t="s">
        <v>55</v>
      </c>
      <c r="O4493" s="3">
        <v>44</v>
      </c>
      <c r="P4493" s="13">
        <f t="shared" si="944"/>
        <v>545.03</v>
      </c>
      <c r="Q4493" s="13" t="str">
        <f t="shared" si="945"/>
        <v>Normal</v>
      </c>
      <c r="S4493" s="21"/>
    </row>
    <row r="4494" customHeight="1" spans="1:19">
      <c r="A4494" s="2" t="s">
        <v>6431</v>
      </c>
      <c r="B4494" s="29" t="s">
        <v>2866</v>
      </c>
      <c r="C4494" s="2" t="s">
        <v>934</v>
      </c>
      <c r="D4494" s="2" t="str">
        <f t="array" ref="D4494">_xlfn.XLOOKUP(C4494,Customers!A:A,Customers!B:B)</f>
        <v>Customer 0496</v>
      </c>
      <c r="E4494" s="2" t="s">
        <v>623</v>
      </c>
      <c r="F4494" s="2" t="str">
        <f t="array" ref="F4494">_xlfn.XLOOKUP(E4494,Restaurants!A:A,Restaurants!B:B)</f>
        <v>Restaurant 045</v>
      </c>
      <c r="G4494" s="2" t="s">
        <v>687</v>
      </c>
      <c r="H4494" s="2" t="str">
        <f t="array" ref="H4494">_xlfn.XLOOKUP(G4494,Food_Menu!A:A,Food_Menu!B:B)</f>
        <v>Food Item 0066</v>
      </c>
      <c r="I4494" s="2">
        <f t="array" ref="I4494">_xlfn.XLOOKUP(G4494,Food_Menu!A:A,Food_Menu!D:D)</f>
        <v>648.68</v>
      </c>
      <c r="J4494" s="2" t="s">
        <v>583</v>
      </c>
      <c r="K4494" s="2" t="str">
        <f t="array" ref="K4494">_xlfn.XLOOKUP(J4494,Delivery_Partners!A:A,Delivery_Partners!B:B)</f>
        <v>Delivery Partner 062</v>
      </c>
      <c r="L4494" s="3">
        <v>4</v>
      </c>
      <c r="M4494" s="2" t="s">
        <v>23</v>
      </c>
      <c r="N4494" s="2" t="s">
        <v>42</v>
      </c>
      <c r="O4494" s="3">
        <v>27</v>
      </c>
      <c r="P4494" s="13">
        <f t="shared" si="944"/>
        <v>2594.72</v>
      </c>
      <c r="Q4494" s="13" t="str">
        <f t="shared" si="945"/>
        <v>Fast</v>
      </c>
      <c r="S4494" s="21"/>
    </row>
    <row r="4495" customHeight="1" spans="1:19">
      <c r="A4495" s="2" t="s">
        <v>6432</v>
      </c>
      <c r="B4495" s="28">
        <v>45967</v>
      </c>
      <c r="C4495" s="2" t="s">
        <v>1159</v>
      </c>
      <c r="D4495" s="2" t="str">
        <f t="array" ref="D4495">_xlfn.XLOOKUP(C4495,Customers!A:A,Customers!B:B)</f>
        <v>Customer 0929</v>
      </c>
      <c r="E4495" s="2" t="s">
        <v>446</v>
      </c>
      <c r="F4495" s="2" t="str">
        <f t="array" ref="F4495">_xlfn.XLOOKUP(E4495,Restaurants!A:A,Restaurants!B:B)</f>
        <v>Restaurant 078</v>
      </c>
      <c r="G4495" s="2" t="s">
        <v>442</v>
      </c>
      <c r="H4495" s="2" t="str">
        <f t="array" ref="H4495">_xlfn.XLOOKUP(G4495,Food_Menu!A:A,Food_Menu!B:B)</f>
        <v>Food Item 0143</v>
      </c>
      <c r="I4495" s="2">
        <f t="array" ref="I4495">_xlfn.XLOOKUP(G4495,Food_Menu!A:A,Food_Menu!D:D)</f>
        <v>248.87</v>
      </c>
      <c r="J4495" s="2" t="s">
        <v>660</v>
      </c>
      <c r="K4495" s="2" t="str">
        <f t="array" ref="K4495">_xlfn.XLOOKUP(J4495,Delivery_Partners!A:A,Delivery_Partners!B:B)</f>
        <v>Delivery Partner 079</v>
      </c>
      <c r="L4495" s="3">
        <v>3</v>
      </c>
      <c r="M4495" s="2" t="s">
        <v>23</v>
      </c>
      <c r="N4495" s="2" t="s">
        <v>24</v>
      </c>
      <c r="O4495" s="3">
        <v>48</v>
      </c>
      <c r="P4495" s="13">
        <f t="shared" si="944"/>
        <v>746.61</v>
      </c>
      <c r="Q4495" s="13" t="str">
        <f t="shared" si="945"/>
        <v>Normal</v>
      </c>
      <c r="S4495" s="21"/>
    </row>
    <row r="4496" customHeight="1" spans="1:19">
      <c r="A4496" s="2" t="s">
        <v>6433</v>
      </c>
      <c r="B4496" s="28">
        <v>45912</v>
      </c>
      <c r="C4496" s="2" t="s">
        <v>1304</v>
      </c>
      <c r="D4496" s="2" t="str">
        <f t="array" ref="D4496">_xlfn.XLOOKUP(C4496,Customers!A:A,Customers!B:B)</f>
        <v>Customer 0473</v>
      </c>
      <c r="E4496" s="2" t="s">
        <v>860</v>
      </c>
      <c r="F4496" s="2" t="str">
        <f t="array" ref="F4496">_xlfn.XLOOKUP(E4496,Restaurants!A:A,Restaurants!B:B)</f>
        <v>Restaurant 103</v>
      </c>
      <c r="G4496" s="2" t="s">
        <v>650</v>
      </c>
      <c r="H4496" s="2" t="str">
        <f t="array" ref="H4496">_xlfn.XLOOKUP(G4496,Food_Menu!A:A,Food_Menu!B:B)</f>
        <v>Food Item 0209</v>
      </c>
      <c r="I4496" s="2">
        <f t="array" ref="I4496">_xlfn.XLOOKUP(G4496,Food_Menu!A:A,Food_Menu!D:D)</f>
        <v>533.6</v>
      </c>
      <c r="J4496" s="2" t="s">
        <v>1408</v>
      </c>
      <c r="K4496" s="2" t="str">
        <f t="array" ref="K4496">_xlfn.XLOOKUP(J4496,Delivery_Partners!A:A,Delivery_Partners!B:B)</f>
        <v>Delivery Partner 084</v>
      </c>
      <c r="L4496" s="3">
        <v>3</v>
      </c>
      <c r="M4496" s="2" t="s">
        <v>23</v>
      </c>
      <c r="N4496" s="2" t="s">
        <v>24</v>
      </c>
      <c r="O4496" s="3">
        <v>40</v>
      </c>
      <c r="P4496" s="13">
        <f t="shared" si="944"/>
        <v>1600.8</v>
      </c>
      <c r="Q4496" s="13" t="str">
        <f t="shared" si="945"/>
        <v>Normal</v>
      </c>
      <c r="S4496" s="21"/>
    </row>
    <row r="4497" hidden="1" customHeight="1" spans="1:19">
      <c r="A4497" s="2" t="s">
        <v>6434</v>
      </c>
      <c r="B4497" s="28">
        <v>45757</v>
      </c>
      <c r="C4497" s="2" t="s">
        <v>2233</v>
      </c>
      <c r="D4497" s="2" t="str">
        <f t="array" ref="D4497">_xlfn.XLOOKUP(C4497,Customers!A:A,Customers!B:B)</f>
        <v>Customer 0506</v>
      </c>
      <c r="E4497" s="2" t="s">
        <v>603</v>
      </c>
      <c r="F4497" s="2" t="str">
        <f t="array" ref="F4497">_xlfn.XLOOKUP(E4497,Restaurants!A:A,Restaurants!B:B)</f>
        <v>Restaurant 009</v>
      </c>
      <c r="G4497" s="2" t="s">
        <v>519</v>
      </c>
      <c r="H4497" s="2" t="str">
        <f t="array" ref="H4497">_xlfn.XLOOKUP(G4497,Food_Menu!A:A,Food_Menu!B:B)</f>
        <v>Food Item 0019</v>
      </c>
      <c r="I4497" s="2"/>
      <c r="J4497" s="2" t="s">
        <v>327</v>
      </c>
      <c r="K4497" s="2" t="str">
        <f t="array" ref="K4497">_xlfn.XLOOKUP(J4497,Delivery_Partners!A:A,Delivery_Partners!B:B)</f>
        <v>Delivery Partner 148</v>
      </c>
      <c r="L4497" s="3">
        <v>2</v>
      </c>
      <c r="M4497" s="2" t="s">
        <v>101</v>
      </c>
      <c r="N4497" s="2" t="s">
        <v>55</v>
      </c>
      <c r="O4497" s="2"/>
    </row>
    <row r="4498" customHeight="1" spans="1:19">
      <c r="A4498" s="2" t="s">
        <v>6435</v>
      </c>
      <c r="B4498" s="28">
        <v>45663</v>
      </c>
      <c r="C4498" s="2" t="s">
        <v>3948</v>
      </c>
      <c r="D4498" s="2" t="str">
        <f t="array" ref="D4498">_xlfn.XLOOKUP(C4498,Customers!A:A,Customers!B:B)</f>
        <v>Customer 0067</v>
      </c>
      <c r="E4498" s="2" t="s">
        <v>750</v>
      </c>
      <c r="F4498" s="2" t="str">
        <f t="array" ref="F4498">_xlfn.XLOOKUP(E4498,Restaurants!A:A,Restaurants!B:B)</f>
        <v>Restaurant 076</v>
      </c>
      <c r="G4498" s="2" t="s">
        <v>2199</v>
      </c>
      <c r="H4498" s="2" t="str">
        <f t="array" ref="H4498">_xlfn.XLOOKUP(G4498,Food_Menu!A:A,Food_Menu!B:B)</f>
        <v>Food Item 0133</v>
      </c>
      <c r="I4498" s="2">
        <f t="array" ref="I4498">_xlfn.XLOOKUP(G4498,Food_Menu!A:A,Food_Menu!D:D)</f>
        <v>587.31</v>
      </c>
      <c r="J4498" s="2" t="s">
        <v>458</v>
      </c>
      <c r="K4498" s="2" t="str">
        <f t="array" ref="K4498">_xlfn.XLOOKUP(J4498,Delivery_Partners!A:A,Delivery_Partners!B:B)</f>
        <v>Delivery Partner 053</v>
      </c>
      <c r="L4498" s="3">
        <v>2</v>
      </c>
      <c r="M4498" s="2" t="s">
        <v>23</v>
      </c>
      <c r="N4498" s="2" t="s">
        <v>24</v>
      </c>
      <c r="O4498" s="3">
        <v>26</v>
      </c>
      <c r="P4498" s="13">
        <f t="shared" ref="P4498:P4499" si="946">I4498*L4498</f>
        <v>1174.62</v>
      </c>
      <c r="Q4498" s="13" t="str">
        <f t="shared" ref="Q4498:Q4499" si="947">IF(O4498="","Not Delivered",IF(O4498&lt;=30,"Fast",IF(O4498&lt;=60,"Normal","Slow")))</f>
        <v>Fast</v>
      </c>
      <c r="S4498" s="21"/>
    </row>
    <row r="4499" customHeight="1" spans="1:19">
      <c r="A4499" s="2" t="s">
        <v>6436</v>
      </c>
      <c r="B4499" s="29" t="s">
        <v>1049</v>
      </c>
      <c r="C4499" s="2" t="s">
        <v>2961</v>
      </c>
      <c r="D4499" s="2" t="str">
        <f t="array" ref="D4499">_xlfn.XLOOKUP(C4499,Customers!A:A,Customers!B:B)</f>
        <v>Customer 0314</v>
      </c>
      <c r="E4499" s="2" t="s">
        <v>71</v>
      </c>
      <c r="F4499" s="2" t="str">
        <f t="array" ref="F4499">_xlfn.XLOOKUP(E4499,Restaurants!A:A,Restaurants!B:B)</f>
        <v>Restaurant 013</v>
      </c>
      <c r="G4499" s="2" t="s">
        <v>1919</v>
      </c>
      <c r="H4499" s="2" t="str">
        <f t="array" ref="H4499">_xlfn.XLOOKUP(G4499,Food_Menu!A:A,Food_Menu!B:B)</f>
        <v>Food Item 0201</v>
      </c>
      <c r="I4499" s="2">
        <f t="array" ref="I4499">_xlfn.XLOOKUP(G4499,Food_Menu!A:A,Food_Menu!D:D)</f>
        <v>613.68</v>
      </c>
      <c r="J4499" s="2" t="s">
        <v>1363</v>
      </c>
      <c r="K4499" s="2" t="str">
        <f t="array" ref="K4499">_xlfn.XLOOKUP(J4499,Delivery_Partners!A:A,Delivery_Partners!B:B)</f>
        <v>Delivery Partner 001</v>
      </c>
      <c r="L4499" s="3">
        <v>3</v>
      </c>
      <c r="M4499" s="2" t="s">
        <v>23</v>
      </c>
      <c r="N4499" s="2" t="s">
        <v>42</v>
      </c>
      <c r="O4499" s="3">
        <v>40</v>
      </c>
      <c r="P4499" s="13">
        <f t="shared" si="946"/>
        <v>1841.04</v>
      </c>
      <c r="Q4499" s="13" t="str">
        <f t="shared" si="947"/>
        <v>Normal</v>
      </c>
      <c r="S4499" s="21"/>
    </row>
    <row r="4500" hidden="1" customHeight="1" spans="1:19">
      <c r="A4500" s="2" t="s">
        <v>6437</v>
      </c>
      <c r="B4500" s="28">
        <v>45809</v>
      </c>
      <c r="C4500" s="2" t="s">
        <v>1455</v>
      </c>
      <c r="D4500" s="2" t="str">
        <f t="array" ref="D4500">_xlfn.XLOOKUP(C4500,Customers!A:A,Customers!B:B)</f>
        <v>Customer 0887</v>
      </c>
      <c r="E4500" s="2" t="s">
        <v>372</v>
      </c>
      <c r="F4500" s="2" t="str">
        <f t="array" ref="F4500">_xlfn.XLOOKUP(E4500,Restaurants!A:A,Restaurants!B:B)</f>
        <v>Restaurant 119</v>
      </c>
      <c r="G4500" s="2" t="s">
        <v>290</v>
      </c>
      <c r="H4500" s="2" t="str">
        <f t="array" ref="H4500">_xlfn.XLOOKUP(G4500,Food_Menu!A:A,Food_Menu!B:B)</f>
        <v>Food Item 0089</v>
      </c>
      <c r="I4500" s="2"/>
      <c r="J4500" s="2" t="s">
        <v>1290</v>
      </c>
      <c r="K4500" s="2" t="str">
        <f t="array" ref="K4500">_xlfn.XLOOKUP(J4500,Delivery_Partners!A:A,Delivery_Partners!B:B)</f>
        <v>Delivery Partner 035</v>
      </c>
      <c r="L4500" s="3">
        <v>1</v>
      </c>
      <c r="M4500" s="2" t="s">
        <v>189</v>
      </c>
      <c r="N4500" s="2" t="s">
        <v>24</v>
      </c>
      <c r="O4500" s="2"/>
    </row>
    <row r="4501" customHeight="1" spans="1:19">
      <c r="A4501" s="2" t="s">
        <v>6438</v>
      </c>
      <c r="B4501" s="29" t="s">
        <v>846</v>
      </c>
      <c r="C4501" s="2" t="s">
        <v>4156</v>
      </c>
      <c r="D4501" s="2" t="str">
        <f t="array" ref="D4501">_xlfn.XLOOKUP(C4501,Customers!A:A,Customers!B:B)</f>
        <v>Customer 0105</v>
      </c>
      <c r="E4501" s="2" t="s">
        <v>984</v>
      </c>
      <c r="F4501" s="2" t="str">
        <f t="array" ref="F4501">_xlfn.XLOOKUP(E4501,Restaurants!A:A,Restaurants!B:B)</f>
        <v>Restaurant 034</v>
      </c>
      <c r="G4501" s="2" t="s">
        <v>635</v>
      </c>
      <c r="H4501" s="2" t="str">
        <f t="array" ref="H4501">_xlfn.XLOOKUP(G4501,Food_Menu!A:A,Food_Menu!B:B)</f>
        <v>Food Item 0074</v>
      </c>
      <c r="I4501" s="2">
        <f t="array" ref="I4501">_xlfn.XLOOKUP(G4501,Food_Menu!A:A,Food_Menu!D:D)</f>
        <v>205.43</v>
      </c>
      <c r="J4501" s="2" t="s">
        <v>383</v>
      </c>
      <c r="K4501" s="2" t="str">
        <f t="array" ref="K4501">_xlfn.XLOOKUP(J4501,Delivery_Partners!A:A,Delivery_Partners!B:B)</f>
        <v>Delivery Partner 149</v>
      </c>
      <c r="L4501" s="3">
        <v>1</v>
      </c>
      <c r="M4501" s="2" t="s">
        <v>23</v>
      </c>
      <c r="N4501" s="2" t="s">
        <v>24</v>
      </c>
      <c r="O4501" s="3">
        <v>49</v>
      </c>
      <c r="P4501" s="13">
        <f t="shared" ref="P4501:P4503" si="948">I4501*L4501</f>
        <v>205.43</v>
      </c>
      <c r="Q4501" s="13" t="str">
        <f t="shared" ref="Q4501:Q4503" si="949">IF(O4501="","Not Delivered",IF(O4501&lt;=30,"Fast",IF(O4501&lt;=60,"Normal","Slow")))</f>
        <v>Normal</v>
      </c>
      <c r="S4501" s="21"/>
    </row>
    <row r="4502" customHeight="1" spans="1:19">
      <c r="A4502" s="2" t="s">
        <v>6439</v>
      </c>
      <c r="B4502" s="28">
        <v>45905</v>
      </c>
      <c r="C4502" s="2" t="s">
        <v>2020</v>
      </c>
      <c r="D4502" s="2" t="str">
        <f t="array" ref="D4502">_xlfn.XLOOKUP(C4502,Customers!A:A,Customers!B:B)</f>
        <v>Customer 0269</v>
      </c>
      <c r="E4502" s="2" t="s">
        <v>860</v>
      </c>
      <c r="F4502" s="2" t="str">
        <f t="array" ref="F4502">_xlfn.XLOOKUP(E4502,Restaurants!A:A,Restaurants!B:B)</f>
        <v>Restaurant 103</v>
      </c>
      <c r="G4502" s="2" t="s">
        <v>1016</v>
      </c>
      <c r="H4502" s="2" t="str">
        <f t="array" ref="H4502">_xlfn.XLOOKUP(G4502,Food_Menu!A:A,Food_Menu!B:B)</f>
        <v>Food Item 0055</v>
      </c>
      <c r="I4502" s="2">
        <f t="array" ref="I4502">_xlfn.XLOOKUP(G4502,Food_Menu!A:A,Food_Menu!D:D)</f>
        <v>601.63</v>
      </c>
      <c r="J4502" s="2" t="s">
        <v>714</v>
      </c>
      <c r="K4502" s="2" t="str">
        <f t="array" ref="K4502">_xlfn.XLOOKUP(J4502,Delivery_Partners!A:A,Delivery_Partners!B:B)</f>
        <v>Delivery Partner 054</v>
      </c>
      <c r="L4502" s="3">
        <v>4</v>
      </c>
      <c r="M4502" s="2" t="s">
        <v>23</v>
      </c>
      <c r="N4502" s="2" t="s">
        <v>42</v>
      </c>
      <c r="O4502" s="3">
        <v>29</v>
      </c>
      <c r="P4502" s="13">
        <f t="shared" si="948"/>
        <v>2406.52</v>
      </c>
      <c r="Q4502" s="13" t="str">
        <f t="shared" si="949"/>
        <v>Fast</v>
      </c>
      <c r="S4502" s="21"/>
    </row>
    <row r="4503" customHeight="1" spans="1:19">
      <c r="A4503" s="2" t="s">
        <v>6440</v>
      </c>
      <c r="B4503" s="29" t="s">
        <v>1566</v>
      </c>
      <c r="C4503" s="2" t="s">
        <v>1942</v>
      </c>
      <c r="D4503" s="2" t="str">
        <f t="array" ref="D4503">_xlfn.XLOOKUP(C4503,Customers!A:A,Customers!B:B)</f>
        <v>Customer 0932</v>
      </c>
      <c r="E4503" s="2" t="s">
        <v>265</v>
      </c>
      <c r="F4503" s="2" t="str">
        <f t="array" ref="F4503">_xlfn.XLOOKUP(E4503,Restaurants!A:A,Restaurants!B:B)</f>
        <v>Restaurant 094</v>
      </c>
      <c r="G4503" s="2" t="s">
        <v>303</v>
      </c>
      <c r="H4503" s="2" t="str">
        <f t="array" ref="H4503">_xlfn.XLOOKUP(G4503,Food_Menu!A:A,Food_Menu!B:B)</f>
        <v>Food Item 0050</v>
      </c>
      <c r="I4503" s="2">
        <f t="array" ref="I4503">_xlfn.XLOOKUP(G4503,Food_Menu!A:A,Food_Menu!D:D)</f>
        <v>122.02</v>
      </c>
      <c r="J4503" s="2" t="s">
        <v>277</v>
      </c>
      <c r="K4503" s="2" t="str">
        <f t="array" ref="K4503">_xlfn.XLOOKUP(J4503,Delivery_Partners!A:A,Delivery_Partners!B:B)</f>
        <v>Delivery Partner 011</v>
      </c>
      <c r="L4503" s="3">
        <v>3</v>
      </c>
      <c r="M4503" s="2" t="s">
        <v>23</v>
      </c>
      <c r="N4503" s="2" t="s">
        <v>24</v>
      </c>
      <c r="O4503" s="3">
        <v>59</v>
      </c>
      <c r="P4503" s="13">
        <f t="shared" si="948"/>
        <v>366.06</v>
      </c>
      <c r="Q4503" s="13" t="str">
        <f t="shared" si="949"/>
        <v>Normal</v>
      </c>
      <c r="S4503" s="21"/>
    </row>
    <row r="4504" hidden="1" customHeight="1" spans="1:19">
      <c r="A4504" s="2" t="s">
        <v>6441</v>
      </c>
      <c r="B4504" s="28">
        <v>46003</v>
      </c>
      <c r="C4504" s="2" t="s">
        <v>2699</v>
      </c>
      <c r="D4504" s="2" t="str">
        <f t="array" ref="D4504">_xlfn.XLOOKUP(C4504,Customers!A:A,Customers!B:B)</f>
        <v>Customer 1048</v>
      </c>
      <c r="E4504" s="2" t="s">
        <v>518</v>
      </c>
      <c r="F4504" s="2" t="str">
        <f t="array" ref="F4504">_xlfn.XLOOKUP(E4504,Restaurants!A:A,Restaurants!B:B)</f>
        <v>Restaurant 039</v>
      </c>
      <c r="G4504" s="2" t="s">
        <v>2095</v>
      </c>
      <c r="H4504" s="2" t="str">
        <f t="array" ref="H4504">_xlfn.XLOOKUP(G4504,Food_Menu!A:A,Food_Menu!B:B)</f>
        <v>Food Item 0087</v>
      </c>
      <c r="I4504" s="2"/>
      <c r="J4504" s="2" t="s">
        <v>409</v>
      </c>
      <c r="K4504" s="2" t="str">
        <f t="array" ref="K4504">_xlfn.XLOOKUP(J4504,Delivery_Partners!A:A,Delivery_Partners!B:B)</f>
        <v>Delivery Partner 073</v>
      </c>
      <c r="L4504" s="3">
        <v>1</v>
      </c>
      <c r="M4504" s="2" t="s">
        <v>101</v>
      </c>
      <c r="N4504" s="2" t="s">
        <v>24</v>
      </c>
      <c r="O4504" s="2"/>
    </row>
    <row r="4505" customHeight="1" spans="1:19">
      <c r="A4505" s="2" t="s">
        <v>6442</v>
      </c>
      <c r="B4505" s="28">
        <v>45877</v>
      </c>
      <c r="C4505" s="2" t="s">
        <v>1344</v>
      </c>
      <c r="D4505" s="2" t="str">
        <f t="array" ref="D4505">_xlfn.XLOOKUP(C4505,Customers!A:A,Customers!B:B)</f>
        <v>Customer 0499</v>
      </c>
      <c r="E4505" s="2" t="s">
        <v>518</v>
      </c>
      <c r="F4505" s="2" t="str">
        <f t="array" ref="F4505">_xlfn.XLOOKUP(E4505,Restaurants!A:A,Restaurants!B:B)</f>
        <v>Restaurant 039</v>
      </c>
      <c r="G4505" s="2" t="s">
        <v>1807</v>
      </c>
      <c r="H4505" s="2" t="str">
        <f t="array" ref="H4505">_xlfn.XLOOKUP(G4505,Food_Menu!A:A,Food_Menu!B:B)</f>
        <v>Food Item 0170</v>
      </c>
      <c r="I4505" s="2">
        <f t="array" ref="I4505">_xlfn.XLOOKUP(G4505,Food_Menu!A:A,Food_Menu!D:D)</f>
        <v>325.12</v>
      </c>
      <c r="J4505" s="2" t="s">
        <v>953</v>
      </c>
      <c r="K4505" s="2" t="str">
        <f t="array" ref="K4505">_xlfn.XLOOKUP(J4505,Delivery_Partners!A:A,Delivery_Partners!B:B)</f>
        <v>Delivery Partner 157</v>
      </c>
      <c r="L4505" s="3">
        <v>1</v>
      </c>
      <c r="M4505" s="2" t="s">
        <v>23</v>
      </c>
      <c r="N4505" s="2" t="s">
        <v>24</v>
      </c>
      <c r="O4505" s="3">
        <v>33</v>
      </c>
      <c r="P4505" s="13">
        <f>I4505*L4505</f>
        <v>325.12</v>
      </c>
      <c r="Q4505" s="13" t="str">
        <f>IF(O4505="","Not Delivered",IF(O4505&lt;=30,"Fast",IF(O4505&lt;=60,"Normal","Slow")))</f>
        <v>Normal</v>
      </c>
      <c r="S4505" s="21"/>
    </row>
    <row r="4506" hidden="1" customHeight="1" spans="1:19">
      <c r="A4506" s="2" t="s">
        <v>6443</v>
      </c>
      <c r="B4506" s="28">
        <v>45969</v>
      </c>
      <c r="C4506" s="2" t="s">
        <v>2632</v>
      </c>
      <c r="D4506" s="2" t="str">
        <f t="array" ref="D4506">_xlfn.XLOOKUP(C4506,Customers!A:A,Customers!B:B)</f>
        <v>Customer 0489</v>
      </c>
      <c r="E4506" s="2" t="s">
        <v>518</v>
      </c>
      <c r="F4506" s="2" t="str">
        <f t="array" ref="F4506">_xlfn.XLOOKUP(E4506,Restaurants!A:A,Restaurants!B:B)</f>
        <v>Restaurant 039</v>
      </c>
      <c r="G4506" s="2" t="s">
        <v>1650</v>
      </c>
      <c r="H4506" s="2" t="str">
        <f t="array" ref="H4506">_xlfn.XLOOKUP(G4506,Food_Menu!A:A,Food_Menu!B:B)</f>
        <v>Food Item 0040</v>
      </c>
      <c r="I4506" s="2"/>
      <c r="J4506" s="2" t="s">
        <v>1698</v>
      </c>
      <c r="K4506" s="2" t="str">
        <f t="array" ref="K4506">_xlfn.XLOOKUP(J4506,Delivery_Partners!A:A,Delivery_Partners!B:B)</f>
        <v>Delivery Partner 158</v>
      </c>
      <c r="L4506" s="3">
        <v>3</v>
      </c>
      <c r="M4506" s="2" t="s">
        <v>101</v>
      </c>
      <c r="N4506" s="2" t="s">
        <v>42</v>
      </c>
      <c r="O4506" s="2"/>
    </row>
    <row r="4507" customHeight="1" spans="1:19">
      <c r="A4507" s="2" t="s">
        <v>6444</v>
      </c>
      <c r="B4507" s="28">
        <v>45667</v>
      </c>
      <c r="C4507" s="2" t="s">
        <v>5262</v>
      </c>
      <c r="D4507" s="2" t="str">
        <f t="array" ref="D4507">_xlfn.XLOOKUP(C4507,Customers!A:A,Customers!B:B)</f>
        <v>Customer 0612</v>
      </c>
      <c r="E4507" s="2" t="s">
        <v>293</v>
      </c>
      <c r="F4507" s="2" t="str">
        <f t="array" ref="F4507">_xlfn.XLOOKUP(E4507,Restaurants!A:A,Restaurants!B:B)</f>
        <v>Restaurant 057</v>
      </c>
      <c r="G4507" s="2" t="s">
        <v>861</v>
      </c>
      <c r="H4507" s="2" t="str">
        <f t="array" ref="H4507">_xlfn.XLOOKUP(G4507,Food_Menu!A:A,Food_Menu!B:B)</f>
        <v>Food Item 0051</v>
      </c>
      <c r="I4507" s="2">
        <f t="array" ref="I4507">_xlfn.XLOOKUP(G4507,Food_Menu!A:A,Food_Menu!D:D)</f>
        <v>516.47</v>
      </c>
      <c r="J4507" s="2" t="s">
        <v>707</v>
      </c>
      <c r="K4507" s="2" t="str">
        <f t="array" ref="K4507">_xlfn.XLOOKUP(J4507,Delivery_Partners!A:A,Delivery_Partners!B:B)</f>
        <v>Delivery Partner 171</v>
      </c>
      <c r="L4507" s="3">
        <v>1</v>
      </c>
      <c r="M4507" s="2" t="s">
        <v>23</v>
      </c>
      <c r="N4507" s="2" t="s">
        <v>24</v>
      </c>
      <c r="O4507" s="3">
        <v>35</v>
      </c>
      <c r="P4507" s="13">
        <f t="shared" ref="P4507:P4519" si="950">I4507*L4507</f>
        <v>516.47</v>
      </c>
      <c r="Q4507" s="13" t="str">
        <f t="shared" ref="Q4507:Q4519" si="951">IF(O4507="","Not Delivered",IF(O4507&lt;=30,"Fast",IF(O4507&lt;=60,"Normal","Slow")))</f>
        <v>Normal</v>
      </c>
      <c r="S4507" s="21"/>
    </row>
    <row r="4508" customHeight="1" spans="1:19">
      <c r="A4508" s="2" t="s">
        <v>6445</v>
      </c>
      <c r="B4508" s="29" t="s">
        <v>284</v>
      </c>
      <c r="C4508" s="2" t="s">
        <v>2784</v>
      </c>
      <c r="D4508" s="2" t="str">
        <f t="array" ref="D4508">_xlfn.XLOOKUP(C4508,Customers!A:A,Customers!B:B)</f>
        <v>Customer 0925</v>
      </c>
      <c r="E4508" s="2" t="s">
        <v>143</v>
      </c>
      <c r="F4508" s="2" t="str">
        <f t="array" ref="F4508">_xlfn.XLOOKUP(E4508,Restaurants!A:A,Restaurants!B:B)</f>
        <v>Restaurant 054</v>
      </c>
      <c r="G4508" s="2" t="s">
        <v>221</v>
      </c>
      <c r="H4508" s="2" t="str">
        <f t="array" ref="H4508">_xlfn.XLOOKUP(G4508,Food_Menu!A:A,Food_Menu!B:B)</f>
        <v>Food Item 0220</v>
      </c>
      <c r="I4508" s="2">
        <f t="array" ref="I4508">_xlfn.XLOOKUP(G4508,Food_Menu!A:A,Food_Menu!D:D)</f>
        <v>194.15</v>
      </c>
      <c r="J4508" s="2" t="s">
        <v>1268</v>
      </c>
      <c r="K4508" s="2" t="str">
        <f t="array" ref="K4508">_xlfn.XLOOKUP(J4508,Delivery_Partners!A:A,Delivery_Partners!B:B)</f>
        <v>Delivery Partner 124</v>
      </c>
      <c r="L4508" s="3">
        <v>2</v>
      </c>
      <c r="M4508" s="2" t="s">
        <v>23</v>
      </c>
      <c r="N4508" s="2" t="s">
        <v>55</v>
      </c>
      <c r="O4508" s="3">
        <v>27</v>
      </c>
      <c r="P4508" s="13">
        <f t="shared" si="950"/>
        <v>388.3</v>
      </c>
      <c r="Q4508" s="13" t="str">
        <f t="shared" si="951"/>
        <v>Fast</v>
      </c>
      <c r="S4508" s="21"/>
    </row>
    <row r="4509" customHeight="1" spans="1:19">
      <c r="A4509" s="2" t="s">
        <v>6446</v>
      </c>
      <c r="B4509" s="28">
        <v>45811</v>
      </c>
      <c r="C4509" s="2" t="s">
        <v>2689</v>
      </c>
      <c r="D4509" s="2" t="str">
        <f t="array" ref="D4509">_xlfn.XLOOKUP(C4509,Customers!A:A,Customers!B:B)</f>
        <v>Customer 0564</v>
      </c>
      <c r="E4509" s="2" t="s">
        <v>20</v>
      </c>
      <c r="F4509" s="2" t="str">
        <f t="array" ref="F4509">_xlfn.XLOOKUP(E4509,Restaurants!A:A,Restaurants!B:B)</f>
        <v>Restaurant 079</v>
      </c>
      <c r="G4509" s="2" t="s">
        <v>221</v>
      </c>
      <c r="H4509" s="2" t="str">
        <f t="array" ref="H4509">_xlfn.XLOOKUP(G4509,Food_Menu!A:A,Food_Menu!B:B)</f>
        <v>Food Item 0220</v>
      </c>
      <c r="I4509" s="2">
        <f t="array" ref="I4509">_xlfn.XLOOKUP(G4509,Food_Menu!A:A,Food_Menu!D:D)</f>
        <v>194.15</v>
      </c>
      <c r="J4509" s="2" t="s">
        <v>327</v>
      </c>
      <c r="K4509" s="2" t="str">
        <f t="array" ref="K4509">_xlfn.XLOOKUP(J4509,Delivery_Partners!A:A,Delivery_Partners!B:B)</f>
        <v>Delivery Partner 148</v>
      </c>
      <c r="L4509" s="3">
        <v>1</v>
      </c>
      <c r="M4509" s="2" t="s">
        <v>23</v>
      </c>
      <c r="N4509" s="2" t="s">
        <v>74</v>
      </c>
      <c r="O4509" s="3">
        <v>43</v>
      </c>
      <c r="P4509" s="13">
        <f t="shared" si="950"/>
        <v>194.15</v>
      </c>
      <c r="Q4509" s="13" t="str">
        <f t="shared" si="951"/>
        <v>Normal</v>
      </c>
      <c r="S4509" s="21"/>
    </row>
    <row r="4510" customHeight="1" spans="1:19">
      <c r="A4510" s="2" t="s">
        <v>6447</v>
      </c>
      <c r="B4510" s="28">
        <v>45813</v>
      </c>
      <c r="C4510" s="2" t="s">
        <v>3888</v>
      </c>
      <c r="D4510" s="2" t="str">
        <f t="array" ref="D4510">_xlfn.XLOOKUP(C4510,Customers!A:A,Customers!B:B)</f>
        <v>Customer 0209</v>
      </c>
      <c r="E4510" s="2" t="s">
        <v>260</v>
      </c>
      <c r="F4510" s="2" t="str">
        <f t="array" ref="F4510">_xlfn.XLOOKUP(E4510,Restaurants!A:A,Restaurants!B:B)</f>
        <v>Restaurant 056</v>
      </c>
      <c r="G4510" s="2" t="s">
        <v>303</v>
      </c>
      <c r="H4510" s="2" t="str">
        <f t="array" ref="H4510">_xlfn.XLOOKUP(G4510,Food_Menu!A:A,Food_Menu!B:B)</f>
        <v>Food Item 0050</v>
      </c>
      <c r="I4510" s="2">
        <f t="array" ref="I4510">_xlfn.XLOOKUP(G4510,Food_Menu!A:A,Food_Menu!D:D)</f>
        <v>122.02</v>
      </c>
      <c r="J4510" s="2" t="s">
        <v>341</v>
      </c>
      <c r="K4510" s="2" t="str">
        <f t="array" ref="K4510">_xlfn.XLOOKUP(J4510,Delivery_Partners!A:A,Delivery_Partners!B:B)</f>
        <v>Delivery Partner 140</v>
      </c>
      <c r="L4510" s="3">
        <v>1</v>
      </c>
      <c r="M4510" s="2" t="s">
        <v>23</v>
      </c>
      <c r="N4510" s="2" t="s">
        <v>55</v>
      </c>
      <c r="O4510" s="3">
        <v>35</v>
      </c>
      <c r="P4510" s="13">
        <f t="shared" si="950"/>
        <v>122.02</v>
      </c>
      <c r="Q4510" s="13" t="str">
        <f t="shared" si="951"/>
        <v>Normal</v>
      </c>
      <c r="S4510" s="21"/>
    </row>
    <row r="4511" customHeight="1" spans="1:19">
      <c r="A4511" s="2" t="s">
        <v>6448</v>
      </c>
      <c r="B4511" s="29" t="s">
        <v>1222</v>
      </c>
      <c r="C4511" s="2" t="s">
        <v>642</v>
      </c>
      <c r="D4511" s="2" t="str">
        <f t="array" ref="D4511">_xlfn.XLOOKUP(C4511,Customers!A:A,Customers!B:B)</f>
        <v>Customer 0518</v>
      </c>
      <c r="E4511" s="2" t="s">
        <v>358</v>
      </c>
      <c r="F4511" s="2" t="str">
        <f t="array" ref="F4511">_xlfn.XLOOKUP(E4511,Restaurants!A:A,Restaurants!B:B)</f>
        <v>Restaurant 095</v>
      </c>
      <c r="G4511" s="2" t="s">
        <v>294</v>
      </c>
      <c r="H4511" s="2" t="str">
        <f t="array" ref="H4511">_xlfn.XLOOKUP(G4511,Food_Menu!A:A,Food_Menu!B:B)</f>
        <v>Food Item 0093</v>
      </c>
      <c r="I4511" s="2">
        <f t="array" ref="I4511">_xlfn.XLOOKUP(G4511,Food_Menu!A:A,Food_Menu!D:D)</f>
        <v>337.02</v>
      </c>
      <c r="J4511" s="2" t="s">
        <v>337</v>
      </c>
      <c r="K4511" s="2" t="str">
        <f t="array" ref="K4511">_xlfn.XLOOKUP(J4511,Delivery_Partners!A:A,Delivery_Partners!B:B)</f>
        <v>Delivery Partner 004</v>
      </c>
      <c r="L4511" s="3">
        <v>2</v>
      </c>
      <c r="M4511" s="2" t="s">
        <v>23</v>
      </c>
      <c r="N4511" s="2" t="s">
        <v>24</v>
      </c>
      <c r="O4511" s="3">
        <v>58</v>
      </c>
      <c r="P4511" s="13">
        <f t="shared" si="950"/>
        <v>674.04</v>
      </c>
      <c r="Q4511" s="13" t="str">
        <f t="shared" si="951"/>
        <v>Normal</v>
      </c>
      <c r="S4511" s="21"/>
    </row>
    <row r="4512" customHeight="1" spans="1:19">
      <c r="A4512" s="2" t="s">
        <v>6449</v>
      </c>
      <c r="B4512" s="29" t="s">
        <v>370</v>
      </c>
      <c r="C4512" s="2" t="s">
        <v>445</v>
      </c>
      <c r="D4512" s="2" t="str">
        <f t="array" ref="D4512">_xlfn.XLOOKUP(C4512,Customers!A:A,Customers!B:B)</f>
        <v>Customer 0306</v>
      </c>
      <c r="E4512" s="2" t="s">
        <v>260</v>
      </c>
      <c r="F4512" s="2" t="str">
        <f t="array" ref="F4512">_xlfn.XLOOKUP(E4512,Restaurants!A:A,Restaurants!B:B)</f>
        <v>Restaurant 056</v>
      </c>
      <c r="G4512" s="2" t="s">
        <v>290</v>
      </c>
      <c r="H4512" s="2" t="str">
        <f t="array" ref="H4512">_xlfn.XLOOKUP(G4512,Food_Menu!A:A,Food_Menu!B:B)</f>
        <v>Food Item 0089</v>
      </c>
      <c r="I4512" s="2">
        <f t="array" ref="I4512">_xlfn.XLOOKUP(G4512,Food_Menu!A:A,Food_Menu!D:D)</f>
        <v>262.73</v>
      </c>
      <c r="J4512" s="2" t="s">
        <v>1581</v>
      </c>
      <c r="K4512" s="2" t="str">
        <f t="array" ref="K4512">_xlfn.XLOOKUP(J4512,Delivery_Partners!A:A,Delivery_Partners!B:B)</f>
        <v>Delivery Partner 076</v>
      </c>
      <c r="L4512" s="3">
        <v>4</v>
      </c>
      <c r="M4512" s="2" t="s">
        <v>23</v>
      </c>
      <c r="N4512" s="2" t="s">
        <v>24</v>
      </c>
      <c r="O4512" s="3">
        <v>30</v>
      </c>
      <c r="P4512" s="13">
        <f t="shared" si="950"/>
        <v>1050.92</v>
      </c>
      <c r="Q4512" s="13" t="str">
        <f t="shared" si="951"/>
        <v>Fast</v>
      </c>
      <c r="S4512" s="21"/>
    </row>
    <row r="4513" customHeight="1" spans="1:19">
      <c r="A4513" s="2" t="s">
        <v>6450</v>
      </c>
      <c r="B4513" s="28">
        <v>45751</v>
      </c>
      <c r="C4513" s="2" t="s">
        <v>711</v>
      </c>
      <c r="D4513" s="2" t="str">
        <f t="array" ref="D4513">_xlfn.XLOOKUP(C4513,Customers!A:A,Customers!B:B)</f>
        <v>Customer 0821</v>
      </c>
      <c r="E4513" s="2" t="s">
        <v>66</v>
      </c>
      <c r="F4513" s="2" t="str">
        <f t="array" ref="F4513">_xlfn.XLOOKUP(E4513,Restaurants!A:A,Restaurants!B:B)</f>
        <v>Restaurant 037</v>
      </c>
      <c r="G4513" s="2" t="s">
        <v>687</v>
      </c>
      <c r="H4513" s="2" t="str">
        <f t="array" ref="H4513">_xlfn.XLOOKUP(G4513,Food_Menu!A:A,Food_Menu!B:B)</f>
        <v>Food Item 0066</v>
      </c>
      <c r="I4513" s="2">
        <f t="array" ref="I4513">_xlfn.XLOOKUP(G4513,Food_Menu!A:A,Food_Menu!D:D)</f>
        <v>648.68</v>
      </c>
      <c r="J4513" s="2" t="s">
        <v>564</v>
      </c>
      <c r="K4513" s="2" t="str">
        <f t="array" ref="K4513">_xlfn.XLOOKUP(J4513,Delivery_Partners!A:A,Delivery_Partners!B:B)</f>
        <v>Delivery Partner 095</v>
      </c>
      <c r="L4513" s="3">
        <v>1</v>
      </c>
      <c r="M4513" s="2" t="s">
        <v>23</v>
      </c>
      <c r="N4513" s="2" t="s">
        <v>55</v>
      </c>
      <c r="O4513" s="3">
        <v>34</v>
      </c>
      <c r="P4513" s="13">
        <f t="shared" si="950"/>
        <v>648.68</v>
      </c>
      <c r="Q4513" s="13" t="str">
        <f t="shared" si="951"/>
        <v>Normal</v>
      </c>
      <c r="S4513" s="21"/>
    </row>
    <row r="4514" customHeight="1" spans="1:19">
      <c r="A4514" s="2" t="s">
        <v>6451</v>
      </c>
      <c r="B4514" s="29" t="s">
        <v>2067</v>
      </c>
      <c r="C4514" s="2" t="s">
        <v>3716</v>
      </c>
      <c r="D4514" s="2" t="str">
        <f t="array" ref="D4514">_xlfn.XLOOKUP(C4514,Customers!A:A,Customers!B:B)</f>
        <v>Customer 0172</v>
      </c>
      <c r="E4514" s="2" t="s">
        <v>658</v>
      </c>
      <c r="F4514" s="2" t="str">
        <f t="array" ref="F4514">_xlfn.XLOOKUP(E4514,Restaurants!A:A,Restaurants!B:B)</f>
        <v>Restaurant 040</v>
      </c>
      <c r="G4514" s="2" t="s">
        <v>675</v>
      </c>
      <c r="H4514" s="2" t="str">
        <f t="array" ref="H4514">_xlfn.XLOOKUP(G4514,Food_Menu!A:A,Food_Menu!B:B)</f>
        <v>Food Item 0034</v>
      </c>
      <c r="I4514" s="2">
        <f t="array" ref="I4514">_xlfn.XLOOKUP(G4514,Food_Menu!A:A,Food_Menu!D:D)</f>
        <v>185.13</v>
      </c>
      <c r="J4514" s="2" t="s">
        <v>1408</v>
      </c>
      <c r="K4514" s="2" t="str">
        <f t="array" ref="K4514">_xlfn.XLOOKUP(J4514,Delivery_Partners!A:A,Delivery_Partners!B:B)</f>
        <v>Delivery Partner 084</v>
      </c>
      <c r="L4514" s="3">
        <v>1</v>
      </c>
      <c r="M4514" s="2" t="s">
        <v>23</v>
      </c>
      <c r="N4514" s="2" t="s">
        <v>24</v>
      </c>
      <c r="O4514" s="3">
        <v>30</v>
      </c>
      <c r="P4514" s="13">
        <f t="shared" si="950"/>
        <v>185.13</v>
      </c>
      <c r="Q4514" s="13" t="str">
        <f t="shared" si="951"/>
        <v>Fast</v>
      </c>
      <c r="S4514" s="21"/>
    </row>
    <row r="4515" customHeight="1" spans="1:19">
      <c r="A4515" s="2" t="s">
        <v>6452</v>
      </c>
      <c r="B4515" s="28">
        <v>45689</v>
      </c>
      <c r="C4515" s="2" t="s">
        <v>1462</v>
      </c>
      <c r="D4515" s="2" t="str">
        <f t="array" ref="D4515">_xlfn.XLOOKUP(C4515,Customers!A:A,Customers!B:B)</f>
        <v>Customer 0731</v>
      </c>
      <c r="E4515" s="2" t="s">
        <v>121</v>
      </c>
      <c r="F4515" s="2" t="str">
        <f t="array" ref="F4515">_xlfn.XLOOKUP(E4515,Restaurants!A:A,Restaurants!B:B)</f>
        <v>Restaurant 088</v>
      </c>
      <c r="G4515" s="2" t="s">
        <v>1051</v>
      </c>
      <c r="H4515" s="2" t="str">
        <f t="array" ref="H4515">_xlfn.XLOOKUP(G4515,Food_Menu!A:A,Food_Menu!B:B)</f>
        <v>Food Item 0014</v>
      </c>
      <c r="I4515" s="2">
        <f t="array" ref="I4515">_xlfn.XLOOKUP(G4515,Food_Menu!A:A,Food_Menu!D:D)</f>
        <v>208.39</v>
      </c>
      <c r="J4515" s="2" t="s">
        <v>485</v>
      </c>
      <c r="K4515" s="2" t="str">
        <f t="array" ref="K4515">_xlfn.XLOOKUP(J4515,Delivery_Partners!A:A,Delivery_Partners!B:B)</f>
        <v>Delivery Partner 150</v>
      </c>
      <c r="L4515" s="3">
        <v>1</v>
      </c>
      <c r="M4515" s="2" t="s">
        <v>23</v>
      </c>
      <c r="N4515" s="2" t="s">
        <v>24</v>
      </c>
      <c r="O4515" s="3">
        <v>57</v>
      </c>
      <c r="P4515" s="13">
        <f t="shared" si="950"/>
        <v>208.39</v>
      </c>
      <c r="Q4515" s="13" t="str">
        <f t="shared" si="951"/>
        <v>Normal</v>
      </c>
      <c r="S4515" s="21"/>
    </row>
    <row r="4516" customHeight="1" spans="1:19">
      <c r="A4516" s="2" t="s">
        <v>6453</v>
      </c>
      <c r="B4516" s="28">
        <v>45992</v>
      </c>
      <c r="C4516" s="2" t="s">
        <v>1742</v>
      </c>
      <c r="D4516" s="2" t="str">
        <f t="array" ref="D4516">_xlfn.XLOOKUP(C4516,Customers!A:A,Customers!B:B)</f>
        <v>Customer 0156</v>
      </c>
      <c r="E4516" s="2" t="s">
        <v>1765</v>
      </c>
      <c r="F4516" s="2" t="str">
        <f t="array" ref="F4516">_xlfn.XLOOKUP(E4516,Restaurants!A:A,Restaurants!B:B)</f>
        <v>Restaurant 017</v>
      </c>
      <c r="G4516" s="2" t="s">
        <v>543</v>
      </c>
      <c r="H4516" s="2" t="str">
        <f t="array" ref="H4516">_xlfn.XLOOKUP(G4516,Food_Menu!A:A,Food_Menu!B:B)</f>
        <v>Food Item 0136</v>
      </c>
      <c r="I4516" s="2">
        <f t="array" ref="I4516">_xlfn.XLOOKUP(G4516,Food_Menu!A:A,Food_Menu!D:D)</f>
        <v>319.29</v>
      </c>
      <c r="J4516" s="2" t="s">
        <v>212</v>
      </c>
      <c r="K4516" s="2" t="str">
        <f t="array" ref="K4516">_xlfn.XLOOKUP(J4516,Delivery_Partners!A:A,Delivery_Partners!B:B)</f>
        <v>Delivery Partner 177</v>
      </c>
      <c r="L4516" s="3">
        <v>1</v>
      </c>
      <c r="M4516" s="2" t="s">
        <v>23</v>
      </c>
      <c r="N4516" s="2" t="s">
        <v>55</v>
      </c>
      <c r="O4516" s="3">
        <v>18</v>
      </c>
      <c r="P4516" s="13">
        <f t="shared" si="950"/>
        <v>319.29</v>
      </c>
      <c r="Q4516" s="13" t="str">
        <f t="shared" si="951"/>
        <v>Fast</v>
      </c>
      <c r="S4516" s="21"/>
    </row>
    <row r="4517" customHeight="1" spans="1:19">
      <c r="A4517" s="2" t="s">
        <v>6454</v>
      </c>
      <c r="B4517" s="29" t="s">
        <v>1360</v>
      </c>
      <c r="C4517" s="2" t="s">
        <v>2341</v>
      </c>
      <c r="D4517" s="2" t="str">
        <f t="array" ref="D4517">_xlfn.XLOOKUP(C4517,Customers!A:A,Customers!B:B)</f>
        <v>Customer 1167</v>
      </c>
      <c r="E4517" s="2" t="s">
        <v>33</v>
      </c>
      <c r="F4517" s="2" t="str">
        <f t="array" ref="F4517">_xlfn.XLOOKUP(E4517,Restaurants!A:A,Restaurants!B:B)</f>
        <v>Restaurant 035</v>
      </c>
      <c r="G4517" s="2" t="s">
        <v>683</v>
      </c>
      <c r="H4517" s="2" t="str">
        <f t="array" ref="H4517">_xlfn.XLOOKUP(G4517,Food_Menu!A:A,Food_Menu!B:B)</f>
        <v>Food Item 0010</v>
      </c>
      <c r="I4517" s="2">
        <f t="array" ref="I4517">_xlfn.XLOOKUP(G4517,Food_Menu!A:A,Food_Menu!D:D)</f>
        <v>253.04</v>
      </c>
      <c r="J4517" s="2" t="s">
        <v>304</v>
      </c>
      <c r="K4517" s="2" t="str">
        <f t="array" ref="K4517">_xlfn.XLOOKUP(J4517,Delivery_Partners!A:A,Delivery_Partners!B:B)</f>
        <v>Delivery Partner 099</v>
      </c>
      <c r="L4517" s="3">
        <v>3</v>
      </c>
      <c r="M4517" s="2" t="s">
        <v>23</v>
      </c>
      <c r="N4517" s="2" t="s">
        <v>55</v>
      </c>
      <c r="O4517" s="3">
        <v>36</v>
      </c>
      <c r="P4517" s="13">
        <f t="shared" si="950"/>
        <v>759.12</v>
      </c>
      <c r="Q4517" s="13" t="str">
        <f t="shared" si="951"/>
        <v>Normal</v>
      </c>
      <c r="S4517" s="21"/>
    </row>
    <row r="4518" customHeight="1" spans="1:19">
      <c r="A4518" s="2" t="s">
        <v>6455</v>
      </c>
      <c r="B4518" s="28">
        <v>45849</v>
      </c>
      <c r="C4518" s="2" t="s">
        <v>2398</v>
      </c>
      <c r="D4518" s="2" t="str">
        <f t="array" ref="D4518">_xlfn.XLOOKUP(C4518,Customers!A:A,Customers!B:B)</f>
        <v>Customer 0769</v>
      </c>
      <c r="E4518" s="2" t="s">
        <v>523</v>
      </c>
      <c r="F4518" s="2" t="str">
        <f t="array" ref="F4518">_xlfn.XLOOKUP(E4518,Restaurants!A:A,Restaurants!B:B)</f>
        <v>Restaurant 038</v>
      </c>
      <c r="G4518" s="2" t="s">
        <v>183</v>
      </c>
      <c r="H4518" s="2" t="str">
        <f t="array" ref="H4518">_xlfn.XLOOKUP(G4518,Food_Menu!A:A,Food_Menu!B:B)</f>
        <v>Food Item 0137</v>
      </c>
      <c r="I4518" s="2">
        <f t="array" ref="I4518">_xlfn.XLOOKUP(G4518,Food_Menu!A:A,Food_Menu!D:D)</f>
        <v>200.4</v>
      </c>
      <c r="J4518" s="2" t="s">
        <v>895</v>
      </c>
      <c r="K4518" s="2" t="str">
        <f t="array" ref="K4518">_xlfn.XLOOKUP(J4518,Delivery_Partners!A:A,Delivery_Partners!B:B)</f>
        <v>Delivery Partner 018</v>
      </c>
      <c r="L4518" s="3">
        <v>1</v>
      </c>
      <c r="M4518" s="2" t="s">
        <v>23</v>
      </c>
      <c r="N4518" s="2" t="s">
        <v>55</v>
      </c>
      <c r="O4518" s="3">
        <v>39</v>
      </c>
      <c r="P4518" s="13">
        <f t="shared" si="950"/>
        <v>200.4</v>
      </c>
      <c r="Q4518" s="13" t="str">
        <f t="shared" si="951"/>
        <v>Normal</v>
      </c>
      <c r="S4518" s="21"/>
    </row>
    <row r="4519" customHeight="1" spans="1:19">
      <c r="A4519" s="2" t="s">
        <v>6456</v>
      </c>
      <c r="B4519" s="28">
        <v>46002</v>
      </c>
      <c r="C4519" s="2" t="s">
        <v>2033</v>
      </c>
      <c r="D4519" s="2" t="str">
        <f t="array" ref="D4519">_xlfn.XLOOKUP(C4519,Customers!A:A,Customers!B:B)</f>
        <v>Customer 0167</v>
      </c>
      <c r="E4519" s="2" t="s">
        <v>446</v>
      </c>
      <c r="F4519" s="2" t="str">
        <f t="array" ref="F4519">_xlfn.XLOOKUP(E4519,Restaurants!A:A,Restaurants!B:B)</f>
        <v>Restaurant 078</v>
      </c>
      <c r="G4519" s="2" t="s">
        <v>524</v>
      </c>
      <c r="H4519" s="2" t="str">
        <f t="array" ref="H4519">_xlfn.XLOOKUP(G4519,Food_Menu!A:A,Food_Menu!B:B)</f>
        <v>Food Item 0021</v>
      </c>
      <c r="I4519" s="2">
        <f t="array" ref="I4519">_xlfn.XLOOKUP(G4519,Food_Menu!A:A,Food_Menu!D:D)</f>
        <v>572.3</v>
      </c>
      <c r="J4519" s="2" t="s">
        <v>1557</v>
      </c>
      <c r="K4519" s="2" t="str">
        <f t="array" ref="K4519">_xlfn.XLOOKUP(J4519,Delivery_Partners!A:A,Delivery_Partners!B:B)</f>
        <v>Delivery Partner 065</v>
      </c>
      <c r="L4519" s="3">
        <v>3</v>
      </c>
      <c r="M4519" s="2" t="s">
        <v>23</v>
      </c>
      <c r="N4519" s="2" t="s">
        <v>55</v>
      </c>
      <c r="O4519" s="3">
        <v>21</v>
      </c>
      <c r="P4519" s="13">
        <f t="shared" si="950"/>
        <v>1716.9</v>
      </c>
      <c r="Q4519" s="13" t="str">
        <f t="shared" si="951"/>
        <v>Fast</v>
      </c>
      <c r="S4519" s="21"/>
    </row>
    <row r="4520" hidden="1" customHeight="1" spans="1:19">
      <c r="A4520" s="2" t="s">
        <v>6457</v>
      </c>
      <c r="B4520" s="29" t="s">
        <v>1042</v>
      </c>
      <c r="C4520" s="2" t="s">
        <v>2716</v>
      </c>
      <c r="D4520" s="2" t="str">
        <f t="array" ref="D4520">_xlfn.XLOOKUP(C4520,Customers!A:A,Customers!B:B)</f>
        <v>Customer 1151</v>
      </c>
      <c r="E4520" s="2" t="s">
        <v>1031</v>
      </c>
      <c r="F4520" s="2" t="str">
        <f t="array" ref="F4520">_xlfn.XLOOKUP(E4520,Restaurants!A:A,Restaurants!B:B)</f>
        <v>Restaurant 016</v>
      </c>
      <c r="G4520" s="2" t="s">
        <v>675</v>
      </c>
      <c r="H4520" s="2" t="str">
        <f t="array" ref="H4520">_xlfn.XLOOKUP(G4520,Food_Menu!A:A,Food_Menu!B:B)</f>
        <v>Food Item 0034</v>
      </c>
      <c r="I4520" s="2"/>
      <c r="J4520" s="2" t="s">
        <v>651</v>
      </c>
      <c r="K4520" s="2" t="str">
        <f t="array" ref="K4520">_xlfn.XLOOKUP(J4520,Delivery_Partners!A:A,Delivery_Partners!B:B)</f>
        <v>Delivery Partner 036</v>
      </c>
      <c r="L4520" s="3">
        <v>3</v>
      </c>
      <c r="M4520" s="2" t="s">
        <v>189</v>
      </c>
      <c r="N4520" s="2" t="s">
        <v>24</v>
      </c>
      <c r="O4520" s="2"/>
    </row>
    <row r="4521" customHeight="1" spans="1:19">
      <c r="A4521" s="2" t="s">
        <v>6458</v>
      </c>
      <c r="B4521" s="28">
        <v>45845</v>
      </c>
      <c r="C4521" s="2" t="s">
        <v>3181</v>
      </c>
      <c r="D4521" s="2" t="str">
        <f t="array" ref="D4521">_xlfn.XLOOKUP(C4521,Customers!A:A,Customers!B:B)</f>
        <v>Customer 0689</v>
      </c>
      <c r="E4521" s="2" t="s">
        <v>1224</v>
      </c>
      <c r="F4521" s="2" t="str">
        <f t="array" ref="F4521">_xlfn.XLOOKUP(E4521,Restaurants!A:A,Restaurants!B:B)</f>
        <v>Restaurant 055</v>
      </c>
      <c r="G4521" s="2" t="s">
        <v>1749</v>
      </c>
      <c r="H4521" s="2" t="str">
        <f t="array" ref="H4521">_xlfn.XLOOKUP(G4521,Food_Menu!A:A,Food_Menu!B:B)</f>
        <v>Food Item 0002</v>
      </c>
      <c r="I4521" s="2">
        <f t="array" ref="I4521">_xlfn.XLOOKUP(G4521,Food_Menu!A:A,Food_Menu!D:D)</f>
        <v>89.4</v>
      </c>
      <c r="J4521" s="2" t="s">
        <v>368</v>
      </c>
      <c r="K4521" s="2" t="str">
        <f t="array" ref="K4521">_xlfn.XLOOKUP(J4521,Delivery_Partners!A:A,Delivery_Partners!B:B)</f>
        <v>Delivery Partner 085</v>
      </c>
      <c r="L4521" s="3">
        <v>1</v>
      </c>
      <c r="M4521" s="2" t="s">
        <v>23</v>
      </c>
      <c r="N4521" s="2" t="s">
        <v>24</v>
      </c>
      <c r="O4521" s="3">
        <v>24</v>
      </c>
      <c r="P4521" s="13">
        <f t="shared" ref="P4521:P4535" si="952">I4521*L4521</f>
        <v>89.4</v>
      </c>
      <c r="Q4521" s="13" t="str">
        <f t="shared" ref="Q4521:Q4535" si="953">IF(O4521="","Not Delivered",IF(O4521&lt;=30,"Fast",IF(O4521&lt;=60,"Normal","Slow")))</f>
        <v>Fast</v>
      </c>
      <c r="S4521" s="21"/>
    </row>
    <row r="4522" customHeight="1" spans="1:19">
      <c r="A4522" s="2" t="s">
        <v>6459</v>
      </c>
      <c r="B4522" s="28">
        <v>45756</v>
      </c>
      <c r="C4522" s="2" t="s">
        <v>1921</v>
      </c>
      <c r="D4522" s="2" t="str">
        <f t="array" ref="D4522">_xlfn.XLOOKUP(C4522,Customers!A:A,Customers!B:B)</f>
        <v>Customer 0728</v>
      </c>
      <c r="E4522" s="2" t="s">
        <v>647</v>
      </c>
      <c r="F4522" s="2" t="str">
        <f t="array" ref="F4522">_xlfn.XLOOKUP(E4522,Restaurants!A:A,Restaurants!B:B)</f>
        <v>Restaurant 081</v>
      </c>
      <c r="G4522" s="2" t="s">
        <v>1414</v>
      </c>
      <c r="H4522" s="2" t="str">
        <f t="array" ref="H4522">_xlfn.XLOOKUP(G4522,Food_Menu!A:A,Food_Menu!B:B)</f>
        <v>Food Item 0088</v>
      </c>
      <c r="I4522" s="2">
        <f t="array" ref="I4522">_xlfn.XLOOKUP(G4522,Food_Menu!A:A,Food_Menu!D:D)</f>
        <v>171.05</v>
      </c>
      <c r="J4522" s="2" t="s">
        <v>671</v>
      </c>
      <c r="K4522" s="2" t="str">
        <f t="array" ref="K4522">_xlfn.XLOOKUP(J4522,Delivery_Partners!A:A,Delivery_Partners!B:B)</f>
        <v>Delivery Partner 043</v>
      </c>
      <c r="L4522" s="3">
        <v>1</v>
      </c>
      <c r="M4522" s="2" t="s">
        <v>23</v>
      </c>
      <c r="N4522" s="2" t="s">
        <v>42</v>
      </c>
      <c r="O4522" s="3">
        <v>35</v>
      </c>
      <c r="P4522" s="13">
        <f t="shared" si="952"/>
        <v>171.05</v>
      </c>
      <c r="Q4522" s="13" t="str">
        <f t="shared" si="953"/>
        <v>Normal</v>
      </c>
      <c r="S4522" s="21"/>
    </row>
    <row r="4523" customHeight="1" spans="1:19">
      <c r="A4523" s="2" t="s">
        <v>6460</v>
      </c>
      <c r="B4523" s="28">
        <v>45720</v>
      </c>
      <c r="C4523" s="2" t="s">
        <v>2939</v>
      </c>
      <c r="D4523" s="2" t="str">
        <f t="array" ref="D4523">_xlfn.XLOOKUP(C4523,Customers!A:A,Customers!B:B)</f>
        <v>Customer 0076</v>
      </c>
      <c r="E4523" s="2" t="s">
        <v>1292</v>
      </c>
      <c r="F4523" s="2" t="str">
        <f t="array" ref="F4523">_xlfn.XLOOKUP(E4523,Restaurants!A:A,Restaurants!B:B)</f>
        <v>Restaurant 112</v>
      </c>
      <c r="G4523" s="2" t="s">
        <v>826</v>
      </c>
      <c r="H4523" s="2" t="str">
        <f t="array" ref="H4523">_xlfn.XLOOKUP(G4523,Food_Menu!A:A,Food_Menu!B:B)</f>
        <v>Food Item 0072</v>
      </c>
      <c r="I4523" s="2">
        <f t="array" ref="I4523">_xlfn.XLOOKUP(G4523,Food_Menu!A:A,Food_Menu!D:D)</f>
        <v>154.11</v>
      </c>
      <c r="J4523" s="2" t="s">
        <v>900</v>
      </c>
      <c r="K4523" s="2" t="str">
        <f t="array" ref="K4523">_xlfn.XLOOKUP(J4523,Delivery_Partners!A:A,Delivery_Partners!B:B)</f>
        <v>Delivery Partner 015</v>
      </c>
      <c r="L4523" s="3">
        <v>4</v>
      </c>
      <c r="M4523" s="2" t="s">
        <v>23</v>
      </c>
      <c r="N4523" s="2" t="s">
        <v>42</v>
      </c>
      <c r="O4523" s="3">
        <v>55</v>
      </c>
      <c r="P4523" s="13">
        <f t="shared" si="952"/>
        <v>616.44</v>
      </c>
      <c r="Q4523" s="13" t="str">
        <f t="shared" si="953"/>
        <v>Normal</v>
      </c>
      <c r="S4523" s="21"/>
    </row>
    <row r="4524" customHeight="1" spans="1:19">
      <c r="A4524" s="2" t="s">
        <v>6461</v>
      </c>
      <c r="B4524" s="29" t="s">
        <v>370</v>
      </c>
      <c r="C4524" s="2" t="s">
        <v>1948</v>
      </c>
      <c r="D4524" s="2" t="str">
        <f t="array" ref="D4524">_xlfn.XLOOKUP(C4524,Customers!A:A,Customers!B:B)</f>
        <v>Customer 0226</v>
      </c>
      <c r="E4524" s="2" t="s">
        <v>1176</v>
      </c>
      <c r="F4524" s="2" t="str">
        <f t="array" ref="F4524">_xlfn.XLOOKUP(E4524,Restaurants!A:A,Restaurants!B:B)</f>
        <v>Restaurant 053</v>
      </c>
      <c r="G4524" s="2" t="s">
        <v>635</v>
      </c>
      <c r="H4524" s="2" t="str">
        <f t="array" ref="H4524">_xlfn.XLOOKUP(G4524,Food_Menu!A:A,Food_Menu!B:B)</f>
        <v>Food Item 0074</v>
      </c>
      <c r="I4524" s="2">
        <f t="array" ref="I4524">_xlfn.XLOOKUP(G4524,Food_Menu!A:A,Food_Menu!D:D)</f>
        <v>205.43</v>
      </c>
      <c r="J4524" s="2" t="s">
        <v>1125</v>
      </c>
      <c r="K4524" s="2" t="str">
        <f t="array" ref="K4524">_xlfn.XLOOKUP(J4524,Delivery_Partners!A:A,Delivery_Partners!B:B)</f>
        <v>Delivery Partner 031</v>
      </c>
      <c r="L4524" s="3">
        <v>1</v>
      </c>
      <c r="M4524" s="2" t="s">
        <v>23</v>
      </c>
      <c r="N4524" s="2" t="s">
        <v>24</v>
      </c>
      <c r="O4524" s="3">
        <v>30</v>
      </c>
      <c r="P4524" s="13">
        <f t="shared" si="952"/>
        <v>205.43</v>
      </c>
      <c r="Q4524" s="13" t="str">
        <f t="shared" si="953"/>
        <v>Fast</v>
      </c>
      <c r="S4524" s="21"/>
    </row>
    <row r="4525" customHeight="1" spans="1:19">
      <c r="A4525" s="2" t="s">
        <v>6462</v>
      </c>
      <c r="B4525" s="28">
        <v>45939</v>
      </c>
      <c r="C4525" s="2" t="s">
        <v>259</v>
      </c>
      <c r="D4525" s="2" t="str">
        <f t="array" ref="D4525">_xlfn.XLOOKUP(C4525,Customers!A:A,Customers!B:B)</f>
        <v>Customer 0970</v>
      </c>
      <c r="E4525" s="2" t="s">
        <v>807</v>
      </c>
      <c r="F4525" s="2" t="str">
        <f t="array" ref="F4525">_xlfn.XLOOKUP(E4525,Restaurants!A:A,Restaurants!B:B)</f>
        <v>Restaurant 118</v>
      </c>
      <c r="G4525" s="2" t="s">
        <v>346</v>
      </c>
      <c r="H4525" s="2" t="str">
        <f t="array" ref="H4525">_xlfn.XLOOKUP(G4525,Food_Menu!A:A,Food_Menu!B:B)</f>
        <v>Food Item 0069</v>
      </c>
      <c r="I4525" s="2">
        <f t="array" ref="I4525">_xlfn.XLOOKUP(G4525,Food_Menu!A:A,Food_Menu!D:D)</f>
        <v>622.23</v>
      </c>
      <c r="J4525" s="2" t="s">
        <v>1122</v>
      </c>
      <c r="K4525" s="2" t="str">
        <f t="array" ref="K4525">_xlfn.XLOOKUP(J4525,Delivery_Partners!A:A,Delivery_Partners!B:B)</f>
        <v>Delivery Partner 090</v>
      </c>
      <c r="L4525" s="3">
        <v>3</v>
      </c>
      <c r="M4525" s="2" t="s">
        <v>23</v>
      </c>
      <c r="N4525" s="2" t="s">
        <v>24</v>
      </c>
      <c r="O4525" s="3">
        <v>37</v>
      </c>
      <c r="P4525" s="13">
        <f t="shared" si="952"/>
        <v>1866.69</v>
      </c>
      <c r="Q4525" s="13" t="str">
        <f t="shared" si="953"/>
        <v>Normal</v>
      </c>
      <c r="S4525" s="21"/>
    </row>
    <row r="4526" customHeight="1" spans="1:19">
      <c r="A4526" s="2" t="s">
        <v>6463</v>
      </c>
      <c r="B4526" s="29" t="s">
        <v>429</v>
      </c>
      <c r="C4526" s="2" t="s">
        <v>5962</v>
      </c>
      <c r="D4526" s="2" t="str">
        <f t="array" ref="D4526">_xlfn.XLOOKUP(C4526,Customers!A:A,Customers!B:B)</f>
        <v>Customer 0562</v>
      </c>
      <c r="E4526" s="2" t="s">
        <v>366</v>
      </c>
      <c r="F4526" s="2" t="str">
        <f t="array" ref="F4526">_xlfn.XLOOKUP(E4526,Restaurants!A:A,Restaurants!B:B)</f>
        <v>Restaurant 073</v>
      </c>
      <c r="G4526" s="2" t="s">
        <v>340</v>
      </c>
      <c r="H4526" s="2" t="str">
        <f t="array" ref="H4526">_xlfn.XLOOKUP(G4526,Food_Menu!A:A,Food_Menu!B:B)</f>
        <v>Food Item 0207</v>
      </c>
      <c r="I4526" s="2">
        <f t="array" ref="I4526">_xlfn.XLOOKUP(G4526,Food_Menu!A:A,Food_Menu!D:D)</f>
        <v>225.36</v>
      </c>
      <c r="J4526" s="2" t="s">
        <v>588</v>
      </c>
      <c r="K4526" s="2" t="str">
        <f t="array" ref="K4526">_xlfn.XLOOKUP(J4526,Delivery_Partners!A:A,Delivery_Partners!B:B)</f>
        <v>Delivery Partner 026</v>
      </c>
      <c r="L4526" s="3">
        <v>1</v>
      </c>
      <c r="M4526" s="2" t="s">
        <v>23</v>
      </c>
      <c r="N4526" s="2" t="s">
        <v>55</v>
      </c>
      <c r="O4526" s="3">
        <v>31</v>
      </c>
      <c r="P4526" s="13">
        <f t="shared" si="952"/>
        <v>225.36</v>
      </c>
      <c r="Q4526" s="13" t="str">
        <f t="shared" si="953"/>
        <v>Normal</v>
      </c>
      <c r="S4526" s="21"/>
    </row>
    <row r="4527" customHeight="1" spans="1:19">
      <c r="A4527" s="2" t="s">
        <v>6464</v>
      </c>
      <c r="B4527" s="28">
        <v>45875</v>
      </c>
      <c r="C4527" s="2" t="s">
        <v>649</v>
      </c>
      <c r="D4527" s="2" t="str">
        <f t="array" ref="D4527">_xlfn.XLOOKUP(C4527,Customers!A:A,Customers!B:B)</f>
        <v>Customer 0740</v>
      </c>
      <c r="E4527" s="2" t="s">
        <v>814</v>
      </c>
      <c r="F4527" s="2" t="str">
        <f t="array" ref="F4527">_xlfn.XLOOKUP(E4527,Restaurants!A:A,Restaurants!B:B)</f>
        <v>Restaurant 093</v>
      </c>
      <c r="G4527" s="2" t="s">
        <v>1809</v>
      </c>
      <c r="H4527" s="2" t="str">
        <f t="array" ref="H4527">_xlfn.XLOOKUP(G4527,Food_Menu!A:A,Food_Menu!B:B)</f>
        <v>Food Item 0095</v>
      </c>
      <c r="I4527" s="2">
        <f t="array" ref="I4527">_xlfn.XLOOKUP(G4527,Food_Menu!A:A,Food_Menu!D:D)</f>
        <v>461.01</v>
      </c>
      <c r="J4527" s="2" t="s">
        <v>470</v>
      </c>
      <c r="K4527" s="2" t="str">
        <f t="array" ref="K4527">_xlfn.XLOOKUP(J4527,Delivery_Partners!A:A,Delivery_Partners!B:B)</f>
        <v>Delivery Partner 006</v>
      </c>
      <c r="L4527" s="3">
        <v>1</v>
      </c>
      <c r="M4527" s="2" t="s">
        <v>23</v>
      </c>
      <c r="N4527" s="2" t="s">
        <v>24</v>
      </c>
      <c r="O4527" s="3">
        <v>34</v>
      </c>
      <c r="P4527" s="13">
        <f t="shared" si="952"/>
        <v>461.01</v>
      </c>
      <c r="Q4527" s="13" t="str">
        <f t="shared" si="953"/>
        <v>Normal</v>
      </c>
      <c r="S4527" s="21"/>
    </row>
    <row r="4528" customHeight="1" spans="1:19">
      <c r="A4528" s="2" t="s">
        <v>6465</v>
      </c>
      <c r="B4528" s="29" t="s">
        <v>850</v>
      </c>
      <c r="C4528" s="2" t="s">
        <v>4064</v>
      </c>
      <c r="D4528" s="2" t="str">
        <f t="array" ref="D4528">_xlfn.XLOOKUP(C4528,Customers!A:A,Customers!B:B)</f>
        <v>Customer 1185</v>
      </c>
      <c r="E4528" s="2" t="s">
        <v>1072</v>
      </c>
      <c r="F4528" s="2" t="str">
        <f t="array" ref="F4528">_xlfn.XLOOKUP(E4528,Restaurants!A:A,Restaurants!B:B)</f>
        <v>Restaurant 030</v>
      </c>
      <c r="G4528" s="2" t="s">
        <v>1135</v>
      </c>
      <c r="H4528" s="2" t="str">
        <f t="array" ref="H4528">_xlfn.XLOOKUP(G4528,Food_Menu!A:A,Food_Menu!B:B)</f>
        <v>Food Item 0179</v>
      </c>
      <c r="I4528" s="2">
        <f t="array" ref="I4528">_xlfn.XLOOKUP(G4528,Food_Menu!A:A,Food_Menu!D:D)</f>
        <v>330.25</v>
      </c>
      <c r="J4528" s="2" t="s">
        <v>62</v>
      </c>
      <c r="K4528" s="2" t="str">
        <f t="array" ref="K4528">_xlfn.XLOOKUP(J4528,Delivery_Partners!A:A,Delivery_Partners!B:B)</f>
        <v>Delivery Partner 051</v>
      </c>
      <c r="L4528" s="3">
        <v>1</v>
      </c>
      <c r="M4528" s="2" t="s">
        <v>23</v>
      </c>
      <c r="N4528" s="2" t="s">
        <v>24</v>
      </c>
      <c r="O4528" s="3">
        <v>48</v>
      </c>
      <c r="P4528" s="13">
        <f t="shared" si="952"/>
        <v>330.25</v>
      </c>
      <c r="Q4528" s="13" t="str">
        <f t="shared" si="953"/>
        <v>Normal</v>
      </c>
      <c r="S4528" s="21"/>
    </row>
    <row r="4529" customHeight="1" spans="1:19">
      <c r="A4529" s="2" t="s">
        <v>6466</v>
      </c>
      <c r="B4529" s="29" t="s">
        <v>854</v>
      </c>
      <c r="C4529" s="2" t="s">
        <v>357</v>
      </c>
      <c r="D4529" s="2" t="str">
        <f t="array" ref="D4529">_xlfn.XLOOKUP(C4529,Customers!A:A,Customers!B:B)</f>
        <v>Customer 0515</v>
      </c>
      <c r="E4529" s="2" t="s">
        <v>738</v>
      </c>
      <c r="F4529" s="2" t="str">
        <f t="array" ref="F4529">_xlfn.XLOOKUP(E4529,Restaurants!A:A,Restaurants!B:B)</f>
        <v>Restaurant 110</v>
      </c>
      <c r="G4529" s="2" t="s">
        <v>138</v>
      </c>
      <c r="H4529" s="2" t="str">
        <f t="array" ref="H4529">_xlfn.XLOOKUP(G4529,Food_Menu!A:A,Food_Menu!B:B)</f>
        <v>Food Item 0052</v>
      </c>
      <c r="I4529" s="2">
        <f t="array" ref="I4529">_xlfn.XLOOKUP(G4529,Food_Menu!A:A,Food_Menu!D:D)</f>
        <v>531.45</v>
      </c>
      <c r="J4529" s="2" t="s">
        <v>735</v>
      </c>
      <c r="K4529" s="2" t="str">
        <f t="array" ref="K4529">_xlfn.XLOOKUP(J4529,Delivery_Partners!A:A,Delivery_Partners!B:B)</f>
        <v>Delivery Partner 116</v>
      </c>
      <c r="L4529" s="3">
        <v>1</v>
      </c>
      <c r="M4529" s="2" t="s">
        <v>23</v>
      </c>
      <c r="N4529" s="2" t="s">
        <v>24</v>
      </c>
      <c r="O4529" s="3">
        <v>30</v>
      </c>
      <c r="P4529" s="13">
        <f t="shared" si="952"/>
        <v>531.45</v>
      </c>
      <c r="Q4529" s="13" t="str">
        <f t="shared" si="953"/>
        <v>Fast</v>
      </c>
      <c r="S4529" s="21"/>
    </row>
    <row r="4530" customHeight="1" spans="1:19">
      <c r="A4530" s="2" t="s">
        <v>6467</v>
      </c>
      <c r="B4530" s="29" t="s">
        <v>1667</v>
      </c>
      <c r="C4530" s="2" t="s">
        <v>1953</v>
      </c>
      <c r="D4530" s="2" t="str">
        <f t="array" ref="D4530">_xlfn.XLOOKUP(C4530,Customers!A:A,Customers!B:B)</f>
        <v>Customer 0458</v>
      </c>
      <c r="E4530" s="2" t="s">
        <v>83</v>
      </c>
      <c r="F4530" s="2" t="str">
        <f t="array" ref="F4530">_xlfn.XLOOKUP(E4530,Restaurants!A:A,Restaurants!B:B)</f>
        <v>Restaurant 032</v>
      </c>
      <c r="G4530" s="2" t="s">
        <v>587</v>
      </c>
      <c r="H4530" s="2" t="str">
        <f t="array" ref="H4530">_xlfn.XLOOKUP(G4530,Food_Menu!A:A,Food_Menu!B:B)</f>
        <v>Food Item 0107</v>
      </c>
      <c r="I4530" s="2">
        <f t="array" ref="I4530">_xlfn.XLOOKUP(G4530,Food_Menu!A:A,Food_Menu!D:D)</f>
        <v>548.61</v>
      </c>
      <c r="J4530" s="2" t="s">
        <v>91</v>
      </c>
      <c r="K4530" s="2" t="str">
        <f t="array" ref="K4530">_xlfn.XLOOKUP(J4530,Delivery_Partners!A:A,Delivery_Partners!B:B)</f>
        <v>Delivery Partner 114</v>
      </c>
      <c r="L4530" s="3">
        <v>2</v>
      </c>
      <c r="M4530" s="2" t="s">
        <v>23</v>
      </c>
      <c r="N4530" s="2" t="s">
        <v>24</v>
      </c>
      <c r="O4530" s="3">
        <v>15</v>
      </c>
      <c r="P4530" s="13">
        <f t="shared" si="952"/>
        <v>1097.22</v>
      </c>
      <c r="Q4530" s="13" t="str">
        <f t="shared" si="953"/>
        <v>Fast</v>
      </c>
      <c r="S4530" s="21"/>
    </row>
    <row r="4531" customHeight="1" spans="1:19">
      <c r="A4531" s="2" t="s">
        <v>6468</v>
      </c>
      <c r="B4531" s="29" t="s">
        <v>243</v>
      </c>
      <c r="C4531" s="2" t="s">
        <v>1085</v>
      </c>
      <c r="D4531" s="2" t="str">
        <f t="array" ref="D4531">_xlfn.XLOOKUP(C4531,Customers!A:A,Customers!B:B)</f>
        <v>Customer 0963</v>
      </c>
      <c r="E4531" s="2" t="s">
        <v>1765</v>
      </c>
      <c r="F4531" s="2" t="str">
        <f t="array" ref="F4531">_xlfn.XLOOKUP(E4531,Restaurants!A:A,Restaurants!B:B)</f>
        <v>Restaurant 017</v>
      </c>
      <c r="G4531" s="2" t="s">
        <v>1051</v>
      </c>
      <c r="H4531" s="2" t="str">
        <f t="array" ref="H4531">_xlfn.XLOOKUP(G4531,Food_Menu!A:A,Food_Menu!B:B)</f>
        <v>Food Item 0014</v>
      </c>
      <c r="I4531" s="2">
        <f t="array" ref="I4531">_xlfn.XLOOKUP(G4531,Food_Menu!A:A,Food_Menu!D:D)</f>
        <v>208.39</v>
      </c>
      <c r="J4531" s="2" t="s">
        <v>718</v>
      </c>
      <c r="K4531" s="2" t="str">
        <f t="array" ref="K4531">_xlfn.XLOOKUP(J4531,Delivery_Partners!A:A,Delivery_Partners!B:B)</f>
        <v>Delivery Partner 071</v>
      </c>
      <c r="L4531" s="3">
        <v>2</v>
      </c>
      <c r="M4531" s="2" t="s">
        <v>23</v>
      </c>
      <c r="N4531" s="2" t="s">
        <v>24</v>
      </c>
      <c r="O4531" s="3">
        <v>35</v>
      </c>
      <c r="P4531" s="13">
        <f t="shared" si="952"/>
        <v>416.78</v>
      </c>
      <c r="Q4531" s="13" t="str">
        <f t="shared" si="953"/>
        <v>Normal</v>
      </c>
      <c r="S4531" s="21"/>
    </row>
    <row r="4532" customHeight="1" spans="1:19">
      <c r="A4532" s="2" t="s">
        <v>6469</v>
      </c>
      <c r="B4532" s="28">
        <v>45910</v>
      </c>
      <c r="C4532" s="2" t="s">
        <v>2263</v>
      </c>
      <c r="D4532" s="2" t="str">
        <f t="array" ref="D4532">_xlfn.XLOOKUP(C4532,Customers!A:A,Customers!B:B)</f>
        <v>Customer 0080</v>
      </c>
      <c r="E4532" s="2" t="s">
        <v>465</v>
      </c>
      <c r="F4532" s="2" t="str">
        <f t="array" ref="F4532">_xlfn.XLOOKUP(E4532,Restaurants!A:A,Restaurants!B:B)</f>
        <v>Restaurant 010</v>
      </c>
      <c r="G4532" s="2" t="s">
        <v>28</v>
      </c>
      <c r="H4532" s="2" t="str">
        <f t="array" ref="H4532">_xlfn.XLOOKUP(G4532,Food_Menu!A:A,Food_Menu!B:B)</f>
        <v>Food Item 0057</v>
      </c>
      <c r="I4532" s="2">
        <f t="array" ref="I4532">_xlfn.XLOOKUP(G4532,Food_Menu!A:A,Food_Menu!D:D)</f>
        <v>302.55</v>
      </c>
      <c r="J4532" s="2" t="s">
        <v>988</v>
      </c>
      <c r="K4532" s="2" t="str">
        <f t="array" ref="K4532">_xlfn.XLOOKUP(J4532,Delivery_Partners!A:A,Delivery_Partners!B:B)</f>
        <v>Delivery Partner 120</v>
      </c>
      <c r="L4532" s="3">
        <v>1</v>
      </c>
      <c r="M4532" s="2" t="s">
        <v>23</v>
      </c>
      <c r="N4532" s="2" t="s">
        <v>24</v>
      </c>
      <c r="O4532" s="3">
        <v>36</v>
      </c>
      <c r="P4532" s="13">
        <f t="shared" si="952"/>
        <v>302.55</v>
      </c>
      <c r="Q4532" s="13" t="str">
        <f t="shared" si="953"/>
        <v>Normal</v>
      </c>
      <c r="S4532" s="21"/>
    </row>
    <row r="4533" customHeight="1" spans="1:19">
      <c r="A4533" s="2" t="s">
        <v>6470</v>
      </c>
      <c r="B4533" s="28">
        <v>45874</v>
      </c>
      <c r="C4533" s="2" t="s">
        <v>1529</v>
      </c>
      <c r="D4533" s="2" t="str">
        <f t="array" ref="D4533">_xlfn.XLOOKUP(C4533,Customers!A:A,Customers!B:B)</f>
        <v>Customer 0547</v>
      </c>
      <c r="E4533" s="2" t="s">
        <v>20</v>
      </c>
      <c r="F4533" s="2" t="str">
        <f t="array" ref="F4533">_xlfn.XLOOKUP(E4533,Restaurants!A:A,Restaurants!B:B)</f>
        <v>Restaurant 079</v>
      </c>
      <c r="G4533" s="2" t="s">
        <v>21</v>
      </c>
      <c r="H4533" s="2" t="str">
        <f t="array" ref="H4533">_xlfn.XLOOKUP(G4533,Food_Menu!A:A,Food_Menu!B:B)</f>
        <v>Food Item 0016</v>
      </c>
      <c r="I4533" s="2">
        <f t="array" ref="I4533">_xlfn.XLOOKUP(G4533,Food_Menu!A:A,Food_Menu!D:D)</f>
        <v>348.44</v>
      </c>
      <c r="J4533" s="2" t="s">
        <v>1290</v>
      </c>
      <c r="K4533" s="2" t="str">
        <f t="array" ref="K4533">_xlfn.XLOOKUP(J4533,Delivery_Partners!A:A,Delivery_Partners!B:B)</f>
        <v>Delivery Partner 035</v>
      </c>
      <c r="L4533" s="3">
        <v>1</v>
      </c>
      <c r="M4533" s="2" t="s">
        <v>23</v>
      </c>
      <c r="N4533" s="2" t="s">
        <v>24</v>
      </c>
      <c r="O4533" s="3">
        <v>37</v>
      </c>
      <c r="P4533" s="13">
        <f t="shared" si="952"/>
        <v>348.44</v>
      </c>
      <c r="Q4533" s="13" t="str">
        <f t="shared" si="953"/>
        <v>Normal</v>
      </c>
      <c r="S4533" s="21"/>
    </row>
    <row r="4534" customHeight="1" spans="1:19">
      <c r="A4534" s="2" t="s">
        <v>6471</v>
      </c>
      <c r="B4534" s="29" t="s">
        <v>2755</v>
      </c>
      <c r="C4534" s="2" t="s">
        <v>1754</v>
      </c>
      <c r="D4534" s="2" t="str">
        <f t="array" ref="D4534">_xlfn.XLOOKUP(C4534,Customers!A:A,Customers!B:B)</f>
        <v>Customer 1026</v>
      </c>
      <c r="E4534" s="2" t="s">
        <v>750</v>
      </c>
      <c r="F4534" s="2" t="str">
        <f t="array" ref="F4534">_xlfn.XLOOKUP(E4534,Restaurants!A:A,Restaurants!B:B)</f>
        <v>Restaurant 076</v>
      </c>
      <c r="G4534" s="2" t="s">
        <v>240</v>
      </c>
      <c r="H4534" s="2" t="str">
        <f t="array" ref="H4534">_xlfn.XLOOKUP(G4534,Food_Menu!A:A,Food_Menu!B:B)</f>
        <v>Food Item 0005</v>
      </c>
      <c r="I4534" s="2">
        <f t="array" ref="I4534">_xlfn.XLOOKUP(G4534,Food_Menu!A:A,Food_Menu!D:D)</f>
        <v>481.92</v>
      </c>
      <c r="J4534" s="2" t="s">
        <v>323</v>
      </c>
      <c r="K4534" s="2" t="str">
        <f t="array" ref="K4534">_xlfn.XLOOKUP(J4534,Delivery_Partners!A:A,Delivery_Partners!B:B)</f>
        <v>Delivery Partner 131</v>
      </c>
      <c r="L4534" s="3">
        <v>1</v>
      </c>
      <c r="M4534" s="2" t="s">
        <v>23</v>
      </c>
      <c r="N4534" s="2" t="s">
        <v>42</v>
      </c>
      <c r="O4534" s="3">
        <v>33</v>
      </c>
      <c r="P4534" s="13">
        <f t="shared" si="952"/>
        <v>481.92</v>
      </c>
      <c r="Q4534" s="13" t="str">
        <f t="shared" si="953"/>
        <v>Normal</v>
      </c>
      <c r="S4534" s="21"/>
    </row>
    <row r="4535" customHeight="1" spans="1:19">
      <c r="A4535" s="2" t="s">
        <v>6472</v>
      </c>
      <c r="B4535" s="29" t="s">
        <v>1327</v>
      </c>
      <c r="C4535" s="2" t="s">
        <v>3278</v>
      </c>
      <c r="D4535" s="2" t="str">
        <f t="array" ref="D4535">_xlfn.XLOOKUP(C4535,Customers!A:A,Customers!B:B)</f>
        <v>Customer 0274</v>
      </c>
      <c r="E4535" s="2" t="s">
        <v>1450</v>
      </c>
      <c r="F4535" s="2" t="str">
        <f t="array" ref="F4535">_xlfn.XLOOKUP(E4535,Restaurants!A:A,Restaurants!B:B)</f>
        <v>Restaurant 024</v>
      </c>
      <c r="G4535" s="2" t="s">
        <v>1498</v>
      </c>
      <c r="H4535" s="2" t="str">
        <f t="array" ref="H4535">_xlfn.XLOOKUP(G4535,Food_Menu!A:A,Food_Menu!B:B)</f>
        <v>Food Item 0041</v>
      </c>
      <c r="I4535" s="2">
        <f t="array" ref="I4535">_xlfn.XLOOKUP(G4535,Food_Menu!A:A,Food_Menu!D:D)</f>
        <v>514.31</v>
      </c>
      <c r="J4535" s="2" t="s">
        <v>337</v>
      </c>
      <c r="K4535" s="2" t="str">
        <f t="array" ref="K4535">_xlfn.XLOOKUP(J4535,Delivery_Partners!A:A,Delivery_Partners!B:B)</f>
        <v>Delivery Partner 004</v>
      </c>
      <c r="L4535" s="3">
        <v>3</v>
      </c>
      <c r="M4535" s="2" t="s">
        <v>23</v>
      </c>
      <c r="N4535" s="2" t="s">
        <v>74</v>
      </c>
      <c r="O4535" s="3">
        <v>25</v>
      </c>
      <c r="P4535" s="13">
        <f t="shared" si="952"/>
        <v>1542.93</v>
      </c>
      <c r="Q4535" s="13" t="str">
        <f t="shared" si="953"/>
        <v>Fast</v>
      </c>
      <c r="S4535" s="21"/>
    </row>
    <row r="4536" hidden="1" customHeight="1" spans="1:19">
      <c r="A4536" s="2" t="s">
        <v>6473</v>
      </c>
      <c r="B4536" s="29" t="s">
        <v>479</v>
      </c>
      <c r="C4536" s="2" t="s">
        <v>2736</v>
      </c>
      <c r="D4536" s="2" t="str">
        <f t="array" ref="D4536">_xlfn.XLOOKUP(C4536,Customers!A:A,Customers!B:B)</f>
        <v>Customer 0365</v>
      </c>
      <c r="E4536" s="2" t="s">
        <v>105</v>
      </c>
      <c r="F4536" s="2" t="str">
        <f t="array" ref="F4536">_xlfn.XLOOKUP(E4536,Restaurants!A:A,Restaurants!B:B)</f>
        <v>Restaurant 106</v>
      </c>
      <c r="G4536" s="2" t="s">
        <v>1386</v>
      </c>
      <c r="H4536" s="2" t="str">
        <f t="array" ref="H4536">_xlfn.XLOOKUP(G4536,Food_Menu!A:A,Food_Menu!B:B)</f>
        <v>Food Item 0035</v>
      </c>
      <c r="I4536" s="2"/>
      <c r="J4536" s="2" t="s">
        <v>510</v>
      </c>
      <c r="K4536" s="2" t="str">
        <f t="array" ref="K4536">_xlfn.XLOOKUP(J4536,Delivery_Partners!A:A,Delivery_Partners!B:B)</f>
        <v>Delivery Partner 025</v>
      </c>
      <c r="L4536" s="3">
        <v>3</v>
      </c>
      <c r="M4536" s="2" t="s">
        <v>189</v>
      </c>
      <c r="N4536" s="2" t="s">
        <v>24</v>
      </c>
      <c r="O4536" s="2"/>
    </row>
    <row r="4537" customHeight="1" spans="1:19">
      <c r="A4537" s="2" t="s">
        <v>6474</v>
      </c>
      <c r="B4537" s="28">
        <v>45873</v>
      </c>
      <c r="C4537" s="2" t="s">
        <v>2520</v>
      </c>
      <c r="D4537" s="2" t="str">
        <f t="array" ref="D4537">_xlfn.XLOOKUP(C4537,Customers!A:A,Customers!B:B)</f>
        <v>Customer 0568</v>
      </c>
      <c r="E4537" s="2" t="s">
        <v>984</v>
      </c>
      <c r="F4537" s="2" t="str">
        <f t="array" ref="F4537">_xlfn.XLOOKUP(E4537,Restaurants!A:A,Restaurants!B:B)</f>
        <v>Restaurant 034</v>
      </c>
      <c r="G4537" s="2" t="s">
        <v>373</v>
      </c>
      <c r="H4537" s="2" t="str">
        <f t="array" ref="H4537">_xlfn.XLOOKUP(G4537,Food_Menu!A:A,Food_Menu!B:B)</f>
        <v>Food Item 0070</v>
      </c>
      <c r="I4537" s="2">
        <f t="array" ref="I4537">_xlfn.XLOOKUP(G4537,Food_Menu!A:A,Food_Menu!D:D)</f>
        <v>329.84</v>
      </c>
      <c r="J4537" s="2" t="s">
        <v>267</v>
      </c>
      <c r="K4537" s="2" t="str">
        <f t="array" ref="K4537">_xlfn.XLOOKUP(J4537,Delivery_Partners!A:A,Delivery_Partners!B:B)</f>
        <v>Delivery Partner 166</v>
      </c>
      <c r="L4537" s="3">
        <v>2</v>
      </c>
      <c r="M4537" s="2" t="s">
        <v>23</v>
      </c>
      <c r="N4537" s="2" t="s">
        <v>24</v>
      </c>
      <c r="O4537" s="3">
        <v>56</v>
      </c>
      <c r="P4537" s="13">
        <f t="shared" ref="P4537:P4552" si="954">I4537*L4537</f>
        <v>659.68</v>
      </c>
      <c r="Q4537" s="13" t="str">
        <f t="shared" ref="Q4537:Q4552" si="955">IF(O4537="","Not Delivered",IF(O4537&lt;=30,"Fast",IF(O4537&lt;=60,"Normal","Slow")))</f>
        <v>Normal</v>
      </c>
      <c r="S4537" s="21"/>
    </row>
    <row r="4538" customHeight="1" spans="1:19">
      <c r="A4538" s="2" t="s">
        <v>6475</v>
      </c>
      <c r="B4538" s="29" t="s">
        <v>1635</v>
      </c>
      <c r="C4538" s="2" t="s">
        <v>2936</v>
      </c>
      <c r="D4538" s="2" t="str">
        <f t="array" ref="D4538">_xlfn.XLOOKUP(C4538,Customers!A:A,Customers!B:B)</f>
        <v>Customer 0090</v>
      </c>
      <c r="E4538" s="2" t="s">
        <v>712</v>
      </c>
      <c r="F4538" s="2" t="str">
        <f t="array" ref="F4538">_xlfn.XLOOKUP(E4538,Restaurants!A:A,Restaurants!B:B)</f>
        <v>Restaurant 074</v>
      </c>
      <c r="G4538" s="2" t="s">
        <v>920</v>
      </c>
      <c r="H4538" s="2" t="str">
        <f t="array" ref="H4538">_xlfn.XLOOKUP(G4538,Food_Menu!A:A,Food_Menu!B:B)</f>
        <v>Food Item 0164</v>
      </c>
      <c r="I4538" s="2">
        <f t="array" ref="I4538">_xlfn.XLOOKUP(G4538,Food_Menu!A:A,Food_Menu!D:D)</f>
        <v>389.25</v>
      </c>
      <c r="J4538" s="2" t="s">
        <v>368</v>
      </c>
      <c r="K4538" s="2" t="str">
        <f t="array" ref="K4538">_xlfn.XLOOKUP(J4538,Delivery_Partners!A:A,Delivery_Partners!B:B)</f>
        <v>Delivery Partner 085</v>
      </c>
      <c r="L4538" s="3">
        <v>4</v>
      </c>
      <c r="M4538" s="2" t="s">
        <v>23</v>
      </c>
      <c r="N4538" s="2" t="s">
        <v>24</v>
      </c>
      <c r="O4538" s="3">
        <v>34</v>
      </c>
      <c r="P4538" s="13">
        <f t="shared" si="954"/>
        <v>1557</v>
      </c>
      <c r="Q4538" s="13" t="str">
        <f t="shared" si="955"/>
        <v>Normal</v>
      </c>
      <c r="S4538" s="21"/>
    </row>
    <row r="4539" customHeight="1" spans="1:19">
      <c r="A4539" s="2" t="s">
        <v>6476</v>
      </c>
      <c r="B4539" s="28">
        <v>45749</v>
      </c>
      <c r="C4539" s="2" t="s">
        <v>1420</v>
      </c>
      <c r="D4539" s="2" t="str">
        <f t="array" ref="D4539">_xlfn.XLOOKUP(C4539,Customers!A:A,Customers!B:B)</f>
        <v>Customer 0085</v>
      </c>
      <c r="E4539" s="2" t="s">
        <v>578</v>
      </c>
      <c r="F4539" s="2" t="str">
        <f t="array" ref="F4539">_xlfn.XLOOKUP(E4539,Restaurants!A:A,Restaurants!B:B)</f>
        <v>Restaurant 063</v>
      </c>
      <c r="G4539" s="2" t="s">
        <v>1044</v>
      </c>
      <c r="H4539" s="2" t="str">
        <f t="array" ref="H4539">_xlfn.XLOOKUP(G4539,Food_Menu!A:A,Food_Menu!B:B)</f>
        <v>Food Item 0033</v>
      </c>
      <c r="I4539" s="2">
        <f t="array" ref="I4539">_xlfn.XLOOKUP(G4539,Food_Menu!A:A,Food_Menu!D:D)</f>
        <v>595.57</v>
      </c>
      <c r="J4539" s="2" t="s">
        <v>351</v>
      </c>
      <c r="K4539" s="2" t="str">
        <f t="array" ref="K4539">_xlfn.XLOOKUP(J4539,Delivery_Partners!A:A,Delivery_Partners!B:B)</f>
        <v>Delivery Partner 101</v>
      </c>
      <c r="L4539" s="3">
        <v>1</v>
      </c>
      <c r="M4539" s="2" t="s">
        <v>23</v>
      </c>
      <c r="N4539" s="2" t="s">
        <v>74</v>
      </c>
      <c r="O4539" s="3">
        <v>43</v>
      </c>
      <c r="P4539" s="13">
        <f t="shared" si="954"/>
        <v>595.57</v>
      </c>
      <c r="Q4539" s="13" t="str">
        <f t="shared" si="955"/>
        <v>Normal</v>
      </c>
      <c r="S4539" s="21"/>
    </row>
    <row r="4540" customHeight="1" spans="1:19">
      <c r="A4540" s="2" t="s">
        <v>6477</v>
      </c>
      <c r="B4540" s="29" t="s">
        <v>2269</v>
      </c>
      <c r="C4540" s="2" t="s">
        <v>1693</v>
      </c>
      <c r="D4540" s="2" t="str">
        <f t="array" ref="D4540">_xlfn.XLOOKUP(C4540,Customers!A:A,Customers!B:B)</f>
        <v>Customer 0302</v>
      </c>
      <c r="E4540" s="2" t="s">
        <v>566</v>
      </c>
      <c r="F4540" s="2" t="str">
        <f t="array" ref="F4540">_xlfn.XLOOKUP(E4540,Restaurants!A:A,Restaurants!B:B)</f>
        <v>Restaurant 072</v>
      </c>
      <c r="G4540" s="2" t="s">
        <v>561</v>
      </c>
      <c r="H4540" s="2" t="str">
        <f t="array" ref="H4540">_xlfn.XLOOKUP(G4540,Food_Menu!A:A,Food_Menu!B:B)</f>
        <v>Food Item 0135</v>
      </c>
      <c r="I4540" s="2">
        <f t="array" ref="I4540">_xlfn.XLOOKUP(G4540,Food_Menu!A:A,Food_Menu!D:D)</f>
        <v>217.07</v>
      </c>
      <c r="J4540" s="2" t="s">
        <v>2005</v>
      </c>
      <c r="K4540" s="2" t="str">
        <f t="array" ref="K4540">_xlfn.XLOOKUP(J4540,Delivery_Partners!A:A,Delivery_Partners!B:B)</f>
        <v>Delivery Partner 072</v>
      </c>
      <c r="L4540" s="3">
        <v>1</v>
      </c>
      <c r="M4540" s="2" t="s">
        <v>23</v>
      </c>
      <c r="N4540" s="2" t="s">
        <v>24</v>
      </c>
      <c r="O4540" s="3">
        <v>23</v>
      </c>
      <c r="P4540" s="13">
        <f t="shared" si="954"/>
        <v>217.07</v>
      </c>
      <c r="Q4540" s="13" t="str">
        <f t="shared" si="955"/>
        <v>Fast</v>
      </c>
      <c r="S4540" s="21"/>
    </row>
    <row r="4541" customHeight="1" spans="1:19">
      <c r="A4541" s="2" t="s">
        <v>6478</v>
      </c>
      <c r="B4541" s="29" t="s">
        <v>2582</v>
      </c>
      <c r="C4541" s="2" t="s">
        <v>1203</v>
      </c>
      <c r="D4541" s="2" t="str">
        <f t="array" ref="D4541">_xlfn.XLOOKUP(C4541,Customers!A:A,Customers!B:B)</f>
        <v>Customer 1078</v>
      </c>
      <c r="E4541" s="2" t="s">
        <v>1309</v>
      </c>
      <c r="F4541" s="2" t="str">
        <f t="array" ref="F4541">_xlfn.XLOOKUP(E4541,Restaurants!A:A,Restaurants!B:B)</f>
        <v>Restaurant 090</v>
      </c>
      <c r="G4541" s="2" t="s">
        <v>946</v>
      </c>
      <c r="H4541" s="2" t="str">
        <f t="array" ref="H4541">_xlfn.XLOOKUP(G4541,Food_Menu!A:A,Food_Menu!B:B)</f>
        <v>Food Item 0081</v>
      </c>
      <c r="I4541" s="2">
        <f t="array" ref="I4541">_xlfn.XLOOKUP(G4541,Food_Menu!A:A,Food_Menu!D:D)</f>
        <v>453.95</v>
      </c>
      <c r="J4541" s="2" t="s">
        <v>448</v>
      </c>
      <c r="K4541" s="2" t="str">
        <f t="array" ref="K4541">_xlfn.XLOOKUP(J4541,Delivery_Partners!A:A,Delivery_Partners!B:B)</f>
        <v>Delivery Partner 117</v>
      </c>
      <c r="L4541" s="3">
        <v>1</v>
      </c>
      <c r="M4541" s="2" t="s">
        <v>23</v>
      </c>
      <c r="N4541" s="2" t="s">
        <v>74</v>
      </c>
      <c r="O4541" s="3">
        <v>32</v>
      </c>
      <c r="P4541" s="13">
        <f t="shared" si="954"/>
        <v>453.95</v>
      </c>
      <c r="Q4541" s="13" t="str">
        <f t="shared" si="955"/>
        <v>Normal</v>
      </c>
      <c r="S4541" s="21"/>
    </row>
    <row r="4542" customHeight="1" spans="1:19">
      <c r="A4542" s="2" t="s">
        <v>6479</v>
      </c>
      <c r="B4542" s="29" t="s">
        <v>690</v>
      </c>
      <c r="C4542" s="2" t="s">
        <v>1474</v>
      </c>
      <c r="D4542" s="2" t="str">
        <f t="array" ref="D4542">_xlfn.XLOOKUP(C4542,Customers!A:A,Customers!B:B)</f>
        <v>Customer 0267</v>
      </c>
      <c r="E4542" s="2" t="s">
        <v>1292</v>
      </c>
      <c r="F4542" s="2" t="str">
        <f t="array" ref="F4542">_xlfn.XLOOKUP(E4542,Restaurants!A:A,Restaurants!B:B)</f>
        <v>Restaurant 112</v>
      </c>
      <c r="G4542" s="2" t="s">
        <v>290</v>
      </c>
      <c r="H4542" s="2" t="str">
        <f t="array" ref="H4542">_xlfn.XLOOKUP(G4542,Food_Menu!A:A,Food_Menu!B:B)</f>
        <v>Food Item 0089</v>
      </c>
      <c r="I4542" s="2">
        <f t="array" ref="I4542">_xlfn.XLOOKUP(G4542,Food_Menu!A:A,Food_Menu!D:D)</f>
        <v>262.73</v>
      </c>
      <c r="J4542" s="2" t="s">
        <v>1146</v>
      </c>
      <c r="K4542" s="2" t="str">
        <f t="array" ref="K4542">_xlfn.XLOOKUP(J4542,Delivery_Partners!A:A,Delivery_Partners!B:B)</f>
        <v>Delivery Partner 135</v>
      </c>
      <c r="L4542" s="3">
        <v>3</v>
      </c>
      <c r="M4542" s="2" t="s">
        <v>23</v>
      </c>
      <c r="N4542" s="2" t="s">
        <v>55</v>
      </c>
      <c r="O4542" s="3">
        <v>23</v>
      </c>
      <c r="P4542" s="13">
        <f t="shared" si="954"/>
        <v>788.19</v>
      </c>
      <c r="Q4542" s="13" t="str">
        <f t="shared" si="955"/>
        <v>Fast</v>
      </c>
      <c r="S4542" s="21"/>
    </row>
    <row r="4543" customHeight="1" spans="1:19">
      <c r="A4543" s="2" t="s">
        <v>6480</v>
      </c>
      <c r="B4543" s="28">
        <v>45839</v>
      </c>
      <c r="C4543" s="2" t="s">
        <v>2160</v>
      </c>
      <c r="D4543" s="2" t="str">
        <f t="array" ref="D4543">_xlfn.XLOOKUP(C4543,Customers!A:A,Customers!B:B)</f>
        <v>Customer 0878</v>
      </c>
      <c r="E4543" s="2" t="s">
        <v>634</v>
      </c>
      <c r="F4543" s="2" t="str">
        <f t="array" ref="F4543">_xlfn.XLOOKUP(E4543,Restaurants!A:A,Restaurants!B:B)</f>
        <v>Restaurant 087</v>
      </c>
      <c r="G4543" s="2" t="s">
        <v>659</v>
      </c>
      <c r="H4543" s="2" t="str">
        <f t="array" ref="H4543">_xlfn.XLOOKUP(G4543,Food_Menu!A:A,Food_Menu!B:B)</f>
        <v>Food Item 0203</v>
      </c>
      <c r="I4543" s="2">
        <f t="array" ref="I4543">_xlfn.XLOOKUP(G4543,Food_Menu!A:A,Food_Menu!D:D)</f>
        <v>406.91</v>
      </c>
      <c r="J4543" s="2" t="s">
        <v>474</v>
      </c>
      <c r="K4543" s="2" t="str">
        <f t="array" ref="K4543">_xlfn.XLOOKUP(J4543,Delivery_Partners!A:A,Delivery_Partners!B:B)</f>
        <v>Delivery Partner 141</v>
      </c>
      <c r="L4543" s="3">
        <v>1</v>
      </c>
      <c r="M4543" s="2" t="s">
        <v>23</v>
      </c>
      <c r="N4543" s="2" t="s">
        <v>42</v>
      </c>
      <c r="O4543" s="3">
        <v>51</v>
      </c>
      <c r="P4543" s="13">
        <f t="shared" si="954"/>
        <v>406.91</v>
      </c>
      <c r="Q4543" s="13" t="str">
        <f t="shared" si="955"/>
        <v>Normal</v>
      </c>
      <c r="S4543" s="21"/>
    </row>
    <row r="4544" customHeight="1" spans="1:19">
      <c r="A4544" s="2" t="s">
        <v>6481</v>
      </c>
      <c r="B4544" s="28">
        <v>45788</v>
      </c>
      <c r="C4544" s="2" t="s">
        <v>5878</v>
      </c>
      <c r="D4544" s="2" t="str">
        <f t="array" ref="D4544">_xlfn.XLOOKUP(C4544,Customers!A:A,Customers!B:B)</f>
        <v>Customer 0512</v>
      </c>
      <c r="E4544" s="2" t="s">
        <v>1209</v>
      </c>
      <c r="F4544" s="2" t="str">
        <f t="array" ref="F4544">_xlfn.XLOOKUP(E4544,Restaurants!A:A,Restaurants!B:B)</f>
        <v>Restaurant 109</v>
      </c>
      <c r="G4544" s="2" t="s">
        <v>1185</v>
      </c>
      <c r="H4544" s="2" t="str">
        <f t="array" ref="H4544">_xlfn.XLOOKUP(G4544,Food_Menu!A:A,Food_Menu!B:B)</f>
        <v>Food Item 0103</v>
      </c>
      <c r="I4544" s="2">
        <f t="array" ref="I4544">_xlfn.XLOOKUP(G4544,Food_Menu!A:A,Food_Menu!D:D)</f>
        <v>421.35</v>
      </c>
      <c r="J4544" s="2" t="s">
        <v>173</v>
      </c>
      <c r="K4544" s="2" t="str">
        <f t="array" ref="K4544">_xlfn.XLOOKUP(J4544,Delivery_Partners!A:A,Delivery_Partners!B:B)</f>
        <v>Delivery Partner 045</v>
      </c>
      <c r="L4544" s="3">
        <v>3</v>
      </c>
      <c r="M4544" s="2" t="s">
        <v>23</v>
      </c>
      <c r="N4544" s="2" t="s">
        <v>24</v>
      </c>
      <c r="O4544" s="3">
        <v>16</v>
      </c>
      <c r="P4544" s="13">
        <f t="shared" si="954"/>
        <v>1264.05</v>
      </c>
      <c r="Q4544" s="13" t="str">
        <f t="shared" si="955"/>
        <v>Fast</v>
      </c>
      <c r="S4544" s="21"/>
    </row>
    <row r="4545" customHeight="1" spans="1:19">
      <c r="A4545" s="2" t="s">
        <v>6482</v>
      </c>
      <c r="B4545" s="28">
        <v>45963</v>
      </c>
      <c r="C4545" s="2" t="s">
        <v>3686</v>
      </c>
      <c r="D4545" s="2" t="str">
        <f t="array" ref="D4545">_xlfn.XLOOKUP(C4545,Customers!A:A,Customers!B:B)</f>
        <v>Customer 0913</v>
      </c>
      <c r="E4545" s="2" t="s">
        <v>239</v>
      </c>
      <c r="F4545" s="2" t="str">
        <f t="array" ref="F4545">_xlfn.XLOOKUP(E4545,Restaurants!A:A,Restaurants!B:B)</f>
        <v>Restaurant 105</v>
      </c>
      <c r="G4545" s="2" t="s">
        <v>359</v>
      </c>
      <c r="H4545" s="2" t="str">
        <f t="array" ref="H4545">_xlfn.XLOOKUP(G4545,Food_Menu!A:A,Food_Menu!B:B)</f>
        <v>Food Item 0058</v>
      </c>
      <c r="I4545" s="2">
        <f t="array" ref="I4545">_xlfn.XLOOKUP(G4545,Food_Menu!A:A,Food_Menu!D:D)</f>
        <v>356</v>
      </c>
      <c r="J4545" s="2" t="s">
        <v>597</v>
      </c>
      <c r="K4545" s="2" t="str">
        <f t="array" ref="K4545">_xlfn.XLOOKUP(J4545,Delivery_Partners!A:A,Delivery_Partners!B:B)</f>
        <v>Delivery Partner 113</v>
      </c>
      <c r="L4545" s="3">
        <v>1</v>
      </c>
      <c r="M4545" s="2" t="s">
        <v>23</v>
      </c>
      <c r="N4545" s="2" t="s">
        <v>55</v>
      </c>
      <c r="O4545" s="3">
        <v>39</v>
      </c>
      <c r="P4545" s="13">
        <f t="shared" si="954"/>
        <v>356</v>
      </c>
      <c r="Q4545" s="13" t="str">
        <f t="shared" si="955"/>
        <v>Normal</v>
      </c>
      <c r="S4545" s="21"/>
    </row>
    <row r="4546" customHeight="1" spans="1:19">
      <c r="A4546" s="2" t="s">
        <v>6483</v>
      </c>
      <c r="B4546" s="29" t="s">
        <v>243</v>
      </c>
      <c r="C4546" s="2" t="s">
        <v>1288</v>
      </c>
      <c r="D4546" s="2" t="str">
        <f t="array" ref="D4546">_xlfn.XLOOKUP(C4546,Customers!A:A,Customers!B:B)</f>
        <v>Customer 0397</v>
      </c>
      <c r="E4546" s="2" t="s">
        <v>537</v>
      </c>
      <c r="F4546" s="2" t="str">
        <f t="array" ref="F4546">_xlfn.XLOOKUP(E4546,Restaurants!A:A,Restaurants!B:B)</f>
        <v>Restaurant 044</v>
      </c>
      <c r="G4546" s="2" t="s">
        <v>1475</v>
      </c>
      <c r="H4546" s="2" t="str">
        <f t="array" ref="H4546">_xlfn.XLOOKUP(G4546,Food_Menu!A:A,Food_Menu!B:B)</f>
        <v>Food Item 0053</v>
      </c>
      <c r="I4546" s="2">
        <f t="array" ref="I4546">_xlfn.XLOOKUP(G4546,Food_Menu!A:A,Food_Menu!D:D)</f>
        <v>308.97</v>
      </c>
      <c r="J4546" s="2" t="s">
        <v>923</v>
      </c>
      <c r="K4546" s="2" t="str">
        <f t="array" ref="K4546">_xlfn.XLOOKUP(J4546,Delivery_Partners!A:A,Delivery_Partners!B:B)</f>
        <v>Delivery Partner 142</v>
      </c>
      <c r="L4546" s="3">
        <v>1</v>
      </c>
      <c r="M4546" s="2" t="s">
        <v>23</v>
      </c>
      <c r="N4546" s="2" t="s">
        <v>24</v>
      </c>
      <c r="O4546" s="3">
        <v>39</v>
      </c>
      <c r="P4546" s="13">
        <f t="shared" si="954"/>
        <v>308.97</v>
      </c>
      <c r="Q4546" s="13" t="str">
        <f t="shared" si="955"/>
        <v>Normal</v>
      </c>
      <c r="S4546" s="21"/>
    </row>
    <row r="4547" customHeight="1" spans="1:19">
      <c r="A4547" s="2" t="s">
        <v>6484</v>
      </c>
      <c r="B4547" s="28">
        <v>45934</v>
      </c>
      <c r="C4547" s="2" t="s">
        <v>1496</v>
      </c>
      <c r="D4547" s="2" t="str">
        <f t="array" ref="D4547">_xlfn.XLOOKUP(C4547,Customers!A:A,Customers!B:B)</f>
        <v>Customer 1050</v>
      </c>
      <c r="E4547" s="2" t="s">
        <v>526</v>
      </c>
      <c r="F4547" s="2" t="str">
        <f t="array" ref="F4547">_xlfn.XLOOKUP(E4547,Restaurants!A:A,Restaurants!B:B)</f>
        <v>Restaurant 068</v>
      </c>
      <c r="G4547" s="2" t="s">
        <v>881</v>
      </c>
      <c r="H4547" s="2" t="str">
        <f t="array" ref="H4547">_xlfn.XLOOKUP(G4547,Food_Menu!A:A,Food_Menu!B:B)</f>
        <v>Food Item 0038</v>
      </c>
      <c r="I4547" s="2">
        <f t="array" ref="I4547">_xlfn.XLOOKUP(G4547,Food_Menu!A:A,Food_Menu!D:D)</f>
        <v>355.26</v>
      </c>
      <c r="J4547" s="2" t="s">
        <v>54</v>
      </c>
      <c r="K4547" s="2" t="str">
        <f t="array" ref="K4547">_xlfn.XLOOKUP(J4547,Delivery_Partners!A:A,Delivery_Partners!B:B)</f>
        <v>Delivery Partner 075</v>
      </c>
      <c r="L4547" s="3">
        <v>1</v>
      </c>
      <c r="M4547" s="2" t="s">
        <v>23</v>
      </c>
      <c r="N4547" s="2" t="s">
        <v>55</v>
      </c>
      <c r="O4547" s="3">
        <v>38</v>
      </c>
      <c r="P4547" s="13">
        <f t="shared" si="954"/>
        <v>355.26</v>
      </c>
      <c r="Q4547" s="13" t="str">
        <f t="shared" si="955"/>
        <v>Normal</v>
      </c>
      <c r="S4547" s="21"/>
    </row>
    <row r="4548" customHeight="1" spans="1:19">
      <c r="A4548" s="2" t="s">
        <v>6485</v>
      </c>
      <c r="B4548" s="29" t="s">
        <v>817</v>
      </c>
      <c r="C4548" s="2" t="s">
        <v>4636</v>
      </c>
      <c r="D4548" s="2" t="str">
        <f t="array" ref="D4548">_xlfn.XLOOKUP(C4548,Customers!A:A,Customers!B:B)</f>
        <v>Customer 0446</v>
      </c>
      <c r="E4548" s="2" t="s">
        <v>1450</v>
      </c>
      <c r="F4548" s="2" t="str">
        <f t="array" ref="F4548">_xlfn.XLOOKUP(E4548,Restaurants!A:A,Restaurants!B:B)</f>
        <v>Restaurant 024</v>
      </c>
      <c r="G4548" s="2" t="s">
        <v>34</v>
      </c>
      <c r="H4548" s="2" t="str">
        <f t="array" ref="H4548">_xlfn.XLOOKUP(G4548,Food_Menu!A:A,Food_Menu!B:B)</f>
        <v>Food Item 0177</v>
      </c>
      <c r="I4548" s="2">
        <f t="array" ref="I4548">_xlfn.XLOOKUP(G4548,Food_Menu!A:A,Food_Menu!D:D)</f>
        <v>268.83</v>
      </c>
      <c r="J4548" s="2" t="s">
        <v>145</v>
      </c>
      <c r="K4548" s="2" t="str">
        <f t="array" ref="K4548">_xlfn.XLOOKUP(J4548,Delivery_Partners!A:A,Delivery_Partners!B:B)</f>
        <v>Delivery Partner 069</v>
      </c>
      <c r="L4548" s="3">
        <v>2</v>
      </c>
      <c r="M4548" s="2" t="s">
        <v>23</v>
      </c>
      <c r="N4548" s="2" t="s">
        <v>55</v>
      </c>
      <c r="O4548" s="3">
        <v>15</v>
      </c>
      <c r="P4548" s="13">
        <f t="shared" si="954"/>
        <v>537.66</v>
      </c>
      <c r="Q4548" s="13" t="str">
        <f t="shared" si="955"/>
        <v>Fast</v>
      </c>
      <c r="S4548" s="21"/>
    </row>
    <row r="4549" customHeight="1" spans="1:19">
      <c r="A4549" s="2" t="s">
        <v>6486</v>
      </c>
      <c r="B4549" s="29" t="s">
        <v>1515</v>
      </c>
      <c r="C4549" s="2" t="s">
        <v>5171</v>
      </c>
      <c r="D4549" s="2" t="str">
        <f t="array" ref="D4549">_xlfn.XLOOKUP(C4549,Customers!A:A,Customers!B:B)</f>
        <v>Customer 0950</v>
      </c>
      <c r="E4549" s="2" t="s">
        <v>1292</v>
      </c>
      <c r="F4549" s="2" t="str">
        <f t="array" ref="F4549">_xlfn.XLOOKUP(E4549,Restaurants!A:A,Restaurants!B:B)</f>
        <v>Restaurant 112</v>
      </c>
      <c r="G4549" s="2" t="s">
        <v>1212</v>
      </c>
      <c r="H4549" s="2" t="str">
        <f t="array" ref="H4549">_xlfn.XLOOKUP(G4549,Food_Menu!A:A,Food_Menu!B:B)</f>
        <v>Food Item 0147</v>
      </c>
      <c r="I4549" s="2">
        <f t="array" ref="I4549">_xlfn.XLOOKUP(G4549,Food_Menu!A:A,Food_Menu!D:D)</f>
        <v>263.56</v>
      </c>
      <c r="J4549" s="2" t="s">
        <v>597</v>
      </c>
      <c r="K4549" s="2" t="str">
        <f t="array" ref="K4549">_xlfn.XLOOKUP(J4549,Delivery_Partners!A:A,Delivery_Partners!B:B)</f>
        <v>Delivery Partner 113</v>
      </c>
      <c r="L4549" s="3">
        <v>1</v>
      </c>
      <c r="M4549" s="2" t="s">
        <v>23</v>
      </c>
      <c r="N4549" s="2" t="s">
        <v>42</v>
      </c>
      <c r="O4549" s="3">
        <v>15</v>
      </c>
      <c r="P4549" s="13">
        <f t="shared" si="954"/>
        <v>263.56</v>
      </c>
      <c r="Q4549" s="13" t="str">
        <f t="shared" si="955"/>
        <v>Fast</v>
      </c>
      <c r="S4549" s="21"/>
    </row>
    <row r="4550" customHeight="1" spans="1:19">
      <c r="A4550" s="2" t="s">
        <v>6487</v>
      </c>
      <c r="B4550" s="29" t="s">
        <v>550</v>
      </c>
      <c r="C4550" s="2" t="s">
        <v>1138</v>
      </c>
      <c r="D4550" s="2" t="str">
        <f t="array" ref="D4550">_xlfn.XLOOKUP(C4550,Customers!A:A,Customers!B:B)</f>
        <v>Customer 0998</v>
      </c>
      <c r="E4550" s="2" t="s">
        <v>795</v>
      </c>
      <c r="F4550" s="2" t="str">
        <f t="array" ref="F4550">_xlfn.XLOOKUP(E4550,Restaurants!A:A,Restaurants!B:B)</f>
        <v>Restaurant 117</v>
      </c>
      <c r="G4550" s="2" t="s">
        <v>2324</v>
      </c>
      <c r="H4550" s="2" t="str">
        <f t="array" ref="H4550">_xlfn.XLOOKUP(G4550,Food_Menu!A:A,Food_Menu!B:B)</f>
        <v>Food Item 0059</v>
      </c>
      <c r="I4550" s="2">
        <f t="array" ref="I4550">_xlfn.XLOOKUP(G4550,Food_Menu!A:A,Food_Menu!D:D)</f>
        <v>524.23</v>
      </c>
      <c r="J4550" s="2" t="s">
        <v>567</v>
      </c>
      <c r="K4550" s="2" t="str">
        <f t="array" ref="K4550">_xlfn.XLOOKUP(J4550,Delivery_Partners!A:A,Delivery_Partners!B:B)</f>
        <v>Delivery Partner 104</v>
      </c>
      <c r="L4550" s="3">
        <v>3</v>
      </c>
      <c r="M4550" s="2" t="s">
        <v>23</v>
      </c>
      <c r="N4550" s="2" t="s">
        <v>55</v>
      </c>
      <c r="O4550" s="3">
        <v>36</v>
      </c>
      <c r="P4550" s="13">
        <f t="shared" si="954"/>
        <v>1572.69</v>
      </c>
      <c r="Q4550" s="13" t="str">
        <f t="shared" si="955"/>
        <v>Normal</v>
      </c>
      <c r="S4550" s="21"/>
    </row>
    <row r="4551" customHeight="1" spans="1:19">
      <c r="A4551" s="2" t="s">
        <v>6488</v>
      </c>
      <c r="B4551" s="29" t="s">
        <v>974</v>
      </c>
      <c r="C4551" s="2" t="s">
        <v>4603</v>
      </c>
      <c r="D4551" s="2" t="str">
        <f t="array" ref="D4551">_xlfn.XLOOKUP(C4551,Customers!A:A,Customers!B:B)</f>
        <v>Customer 0519</v>
      </c>
      <c r="E4551" s="2" t="s">
        <v>771</v>
      </c>
      <c r="F4551" s="2" t="str">
        <f t="array" ref="F4551">_xlfn.XLOOKUP(E4551,Restaurants!A:A,Restaurants!B:B)</f>
        <v>Restaurant 107</v>
      </c>
      <c r="G4551" s="2" t="s">
        <v>563</v>
      </c>
      <c r="H4551" s="2" t="str">
        <f t="array" ref="H4551">_xlfn.XLOOKUP(G4551,Food_Menu!A:A,Food_Menu!B:B)</f>
        <v>Food Item 0108</v>
      </c>
      <c r="I4551" s="2">
        <f t="array" ref="I4551">_xlfn.XLOOKUP(G4551,Food_Menu!A:A,Food_Menu!D:D)</f>
        <v>203.49</v>
      </c>
      <c r="J4551" s="2" t="s">
        <v>68</v>
      </c>
      <c r="K4551" s="2" t="str">
        <f t="array" ref="K4551">_xlfn.XLOOKUP(J4551,Delivery_Partners!A:A,Delivery_Partners!B:B)</f>
        <v>Delivery Partner 046</v>
      </c>
      <c r="L4551" s="3">
        <v>2</v>
      </c>
      <c r="M4551" s="2" t="s">
        <v>23</v>
      </c>
      <c r="N4551" s="2" t="s">
        <v>74</v>
      </c>
      <c r="O4551" s="3">
        <v>24</v>
      </c>
      <c r="P4551" s="13">
        <f t="shared" si="954"/>
        <v>406.98</v>
      </c>
      <c r="Q4551" s="13" t="str">
        <f t="shared" si="955"/>
        <v>Fast</v>
      </c>
      <c r="S4551" s="21"/>
    </row>
    <row r="4552" customHeight="1" spans="1:19">
      <c r="A4552" s="2" t="s">
        <v>6489</v>
      </c>
      <c r="B4552" s="29" t="s">
        <v>1571</v>
      </c>
      <c r="C4552" s="2" t="s">
        <v>4022</v>
      </c>
      <c r="D4552" s="2" t="str">
        <f t="array" ref="D4552">_xlfn.XLOOKUP(C4552,Customers!A:A,Customers!B:B)</f>
        <v>Customer 0801</v>
      </c>
      <c r="E4552" s="2" t="s">
        <v>1309</v>
      </c>
      <c r="F4552" s="2" t="str">
        <f t="array" ref="F4552">_xlfn.XLOOKUP(E4552,Restaurants!A:A,Restaurants!B:B)</f>
        <v>Restaurant 090</v>
      </c>
      <c r="G4552" s="2" t="s">
        <v>1506</v>
      </c>
      <c r="H4552" s="2" t="str">
        <f t="array" ref="H4552">_xlfn.XLOOKUP(G4552,Food_Menu!A:A,Food_Menu!B:B)</f>
        <v>Food Item 0112</v>
      </c>
      <c r="I4552" s="2">
        <f t="array" ref="I4552">_xlfn.XLOOKUP(G4552,Food_Menu!A:A,Food_Menu!D:D)</f>
        <v>97.22</v>
      </c>
      <c r="J4552" s="2" t="s">
        <v>1319</v>
      </c>
      <c r="K4552" s="2" t="str">
        <f t="array" ref="K4552">_xlfn.XLOOKUP(J4552,Delivery_Partners!A:A,Delivery_Partners!B:B)</f>
        <v>Delivery Partner 173</v>
      </c>
      <c r="L4552" s="3">
        <v>1</v>
      </c>
      <c r="M4552" s="2" t="s">
        <v>23</v>
      </c>
      <c r="N4552" s="2" t="s">
        <v>24</v>
      </c>
      <c r="O4552" s="3">
        <v>27</v>
      </c>
      <c r="P4552" s="13">
        <f t="shared" si="954"/>
        <v>97.22</v>
      </c>
      <c r="Q4552" s="13" t="str">
        <f t="shared" si="955"/>
        <v>Fast</v>
      </c>
      <c r="S4552" s="21"/>
    </row>
    <row r="4553" hidden="1" customHeight="1" spans="1:19">
      <c r="A4553" s="2" t="s">
        <v>6490</v>
      </c>
      <c r="B4553" s="28">
        <v>45871</v>
      </c>
      <c r="C4553" s="2" t="s">
        <v>5640</v>
      </c>
      <c r="D4553" s="2" t="str">
        <f t="array" ref="D4553">_xlfn.XLOOKUP(C4553,Customers!A:A,Customers!B:B)</f>
        <v>Customer 0143</v>
      </c>
      <c r="E4553" s="2" t="s">
        <v>917</v>
      </c>
      <c r="F4553" s="2" t="str">
        <f t="array" ref="F4553">_xlfn.XLOOKUP(E4553,Restaurants!A:A,Restaurants!B:B)</f>
        <v>Restaurant 102</v>
      </c>
      <c r="G4553" s="2" t="s">
        <v>582</v>
      </c>
      <c r="H4553" s="2" t="str">
        <f t="array" ref="H4553">_xlfn.XLOOKUP(G4553,Food_Menu!A:A,Food_Menu!B:B)</f>
        <v>Food Item 0011</v>
      </c>
      <c r="I4553" s="2"/>
      <c r="J4553" s="2" t="s">
        <v>592</v>
      </c>
      <c r="K4553" s="2" t="str">
        <f t="array" ref="K4553">_xlfn.XLOOKUP(J4553,Delivery_Partners!A:A,Delivery_Partners!B:B)</f>
        <v>Delivery Partner 102</v>
      </c>
      <c r="L4553" s="3">
        <v>2</v>
      </c>
      <c r="M4553" s="2" t="s">
        <v>189</v>
      </c>
      <c r="N4553" s="2" t="s">
        <v>55</v>
      </c>
      <c r="O4553" s="2"/>
    </row>
    <row r="4554" customHeight="1" spans="1:19">
      <c r="A4554" s="2" t="s">
        <v>6491</v>
      </c>
      <c r="B4554" s="28">
        <v>45969</v>
      </c>
      <c r="C4554" s="2" t="s">
        <v>2747</v>
      </c>
      <c r="D4554" s="2" t="str">
        <f t="array" ref="D4554">_xlfn.XLOOKUP(C4554,Customers!A:A,Customers!B:B)</f>
        <v>Customer 0596</v>
      </c>
      <c r="E4554" s="2" t="s">
        <v>655</v>
      </c>
      <c r="F4554" s="2" t="str">
        <f t="array" ref="F4554">_xlfn.XLOOKUP(E4554,Restaurants!A:A,Restaurants!B:B)</f>
        <v>Restaurant 096</v>
      </c>
      <c r="G4554" s="2" t="s">
        <v>579</v>
      </c>
      <c r="H4554" s="2" t="str">
        <f t="array" ref="H4554">_xlfn.XLOOKUP(G4554,Food_Menu!A:A,Food_Menu!B:B)</f>
        <v>Food Item 0200</v>
      </c>
      <c r="I4554" s="2">
        <f t="array" ref="I4554">_xlfn.XLOOKUP(G4554,Food_Menu!A:A,Food_Menu!D:D)</f>
        <v>511.44</v>
      </c>
      <c r="J4554" s="2" t="s">
        <v>592</v>
      </c>
      <c r="K4554" s="2" t="str">
        <f t="array" ref="K4554">_xlfn.XLOOKUP(J4554,Delivery_Partners!A:A,Delivery_Partners!B:B)</f>
        <v>Delivery Partner 102</v>
      </c>
      <c r="L4554" s="3">
        <v>1</v>
      </c>
      <c r="M4554" s="2" t="s">
        <v>23</v>
      </c>
      <c r="N4554" s="2" t="s">
        <v>24</v>
      </c>
      <c r="O4554" s="3">
        <v>22</v>
      </c>
      <c r="P4554" s="13">
        <f t="shared" ref="P4554:P4555" si="956">I4554*L4554</f>
        <v>511.44</v>
      </c>
      <c r="Q4554" s="13" t="str">
        <f t="shared" ref="Q4554:Q4555" si="957">IF(O4554="","Not Delivered",IF(O4554&lt;=30,"Fast",IF(O4554&lt;=60,"Normal","Slow")))</f>
        <v>Fast</v>
      </c>
      <c r="S4554" s="21"/>
    </row>
    <row r="4555" customHeight="1" spans="1:19">
      <c r="A4555" s="2" t="s">
        <v>6492</v>
      </c>
      <c r="B4555" s="29" t="s">
        <v>1198</v>
      </c>
      <c r="C4555" s="2" t="s">
        <v>3532</v>
      </c>
      <c r="D4555" s="2" t="str">
        <f t="array" ref="D4555">_xlfn.XLOOKUP(C4555,Customers!A:A,Customers!B:B)</f>
        <v>Customer 0449</v>
      </c>
      <c r="E4555" s="2" t="s">
        <v>376</v>
      </c>
      <c r="F4555" s="2" t="str">
        <f t="array" ref="F4555">_xlfn.XLOOKUP(E4555,Restaurants!A:A,Restaurants!B:B)</f>
        <v>Restaurant 028</v>
      </c>
      <c r="G4555" s="2" t="s">
        <v>1600</v>
      </c>
      <c r="H4555" s="2" t="str">
        <f t="array" ref="H4555">_xlfn.XLOOKUP(G4555,Food_Menu!A:A,Food_Menu!B:B)</f>
        <v>Food Item 0174</v>
      </c>
      <c r="I4555" s="2">
        <f t="array" ref="I4555">_xlfn.XLOOKUP(G4555,Food_Menu!A:A,Food_Menu!D:D)</f>
        <v>470.05</v>
      </c>
      <c r="J4555" s="2" t="s">
        <v>621</v>
      </c>
      <c r="K4555" s="2" t="str">
        <f t="array" ref="K4555">_xlfn.XLOOKUP(J4555,Delivery_Partners!A:A,Delivery_Partners!B:B)</f>
        <v>Delivery Partner 038</v>
      </c>
      <c r="L4555" s="3">
        <v>3</v>
      </c>
      <c r="M4555" s="2" t="s">
        <v>23</v>
      </c>
      <c r="N4555" s="2" t="s">
        <v>24</v>
      </c>
      <c r="O4555" s="3">
        <v>20</v>
      </c>
      <c r="P4555" s="13">
        <f t="shared" si="956"/>
        <v>1410.15</v>
      </c>
      <c r="Q4555" s="13" t="str">
        <f t="shared" si="957"/>
        <v>Fast</v>
      </c>
      <c r="S4555" s="21"/>
    </row>
    <row r="4556" hidden="1" customHeight="1" spans="1:19">
      <c r="A4556" s="2" t="s">
        <v>6493</v>
      </c>
      <c r="B4556" s="28">
        <v>45932</v>
      </c>
      <c r="C4556" s="2" t="s">
        <v>1505</v>
      </c>
      <c r="D4556" s="2" t="str">
        <f t="array" ref="D4556">_xlfn.XLOOKUP(C4556,Customers!A:A,Customers!B:B)</f>
        <v>Customer 1146</v>
      </c>
      <c r="E4556" s="2" t="s">
        <v>83</v>
      </c>
      <c r="F4556" s="2" t="str">
        <f t="array" ref="F4556">_xlfn.XLOOKUP(E4556,Restaurants!A:A,Restaurants!B:B)</f>
        <v>Restaurant 032</v>
      </c>
      <c r="G4556" s="2" t="s">
        <v>144</v>
      </c>
      <c r="H4556" s="2" t="str">
        <f t="array" ref="H4556">_xlfn.XLOOKUP(G4556,Food_Menu!A:A,Food_Menu!B:B)</f>
        <v>Food Item 0118</v>
      </c>
      <c r="I4556" s="2"/>
      <c r="J4556" s="2" t="s">
        <v>414</v>
      </c>
      <c r="K4556" s="2" t="str">
        <f t="array" ref="K4556">_xlfn.XLOOKUP(J4556,Delivery_Partners!A:A,Delivery_Partners!B:B)</f>
        <v>Delivery Partner 122</v>
      </c>
      <c r="L4556" s="3">
        <v>1</v>
      </c>
      <c r="M4556" s="2" t="s">
        <v>101</v>
      </c>
      <c r="N4556" s="2" t="s">
        <v>24</v>
      </c>
      <c r="O4556" s="2"/>
    </row>
    <row r="4557" hidden="1" customHeight="1" spans="1:19">
      <c r="A4557" s="2" t="s">
        <v>6494</v>
      </c>
      <c r="B4557" s="29" t="s">
        <v>1459</v>
      </c>
      <c r="C4557" s="2" t="s">
        <v>2728</v>
      </c>
      <c r="D4557" s="2" t="str">
        <f t="array" ref="D4557">_xlfn.XLOOKUP(C4557,Customers!A:A,Customers!B:B)</f>
        <v>Customer 1121</v>
      </c>
      <c r="E4557" s="2" t="s">
        <v>345</v>
      </c>
      <c r="F4557" s="2" t="str">
        <f t="array" ref="F4557">_xlfn.XLOOKUP(E4557,Restaurants!A:A,Restaurants!B:B)</f>
        <v>Restaurant 064</v>
      </c>
      <c r="G4557" s="2" t="s">
        <v>1013</v>
      </c>
      <c r="H4557" s="2" t="str">
        <f t="array" ref="H4557">_xlfn.XLOOKUP(G4557,Food_Menu!A:A,Food_Menu!B:B)</f>
        <v>Food Item 0158</v>
      </c>
      <c r="I4557" s="2"/>
      <c r="J4557" s="2" t="s">
        <v>267</v>
      </c>
      <c r="K4557" s="2" t="str">
        <f t="array" ref="K4557">_xlfn.XLOOKUP(J4557,Delivery_Partners!A:A,Delivery_Partners!B:B)</f>
        <v>Delivery Partner 166</v>
      </c>
      <c r="L4557" s="3">
        <v>2</v>
      </c>
      <c r="M4557" s="2" t="s">
        <v>189</v>
      </c>
      <c r="N4557" s="2" t="s">
        <v>24</v>
      </c>
      <c r="O4557" s="2"/>
    </row>
    <row r="4558" customHeight="1" spans="1:19">
      <c r="A4558" s="2" t="s">
        <v>6495</v>
      </c>
      <c r="B4558" s="29" t="s">
        <v>605</v>
      </c>
      <c r="C4558" s="2" t="s">
        <v>886</v>
      </c>
      <c r="D4558" s="2" t="str">
        <f t="array" ref="D4558">_xlfn.XLOOKUP(C4558,Customers!A:A,Customers!B:B)</f>
        <v>Customer 0941</v>
      </c>
      <c r="E4558" s="2" t="s">
        <v>193</v>
      </c>
      <c r="F4558" s="2" t="str">
        <f t="array" ref="F4558">_xlfn.XLOOKUP(E4558,Restaurants!A:A,Restaurants!B:B)</f>
        <v>Restaurant 051</v>
      </c>
      <c r="G4558" s="2" t="s">
        <v>99</v>
      </c>
      <c r="H4558" s="2" t="str">
        <f t="array" ref="H4558">_xlfn.XLOOKUP(G4558,Food_Menu!A:A,Food_Menu!B:B)</f>
        <v>Food Item 0025</v>
      </c>
      <c r="I4558" s="2">
        <f t="array" ref="I4558">_xlfn.XLOOKUP(G4558,Food_Menu!A:A,Food_Menu!D:D)</f>
        <v>246.71</v>
      </c>
      <c r="J4558" s="2" t="s">
        <v>323</v>
      </c>
      <c r="K4558" s="2" t="str">
        <f t="array" ref="K4558">_xlfn.XLOOKUP(J4558,Delivery_Partners!A:A,Delivery_Partners!B:B)</f>
        <v>Delivery Partner 131</v>
      </c>
      <c r="L4558" s="3">
        <v>1</v>
      </c>
      <c r="M4558" s="2" t="s">
        <v>23</v>
      </c>
      <c r="N4558" s="2" t="s">
        <v>24</v>
      </c>
      <c r="O4558" s="3">
        <v>29</v>
      </c>
      <c r="P4558" s="13">
        <f t="shared" ref="P4558:P4569" si="958">I4558*L4558</f>
        <v>246.71</v>
      </c>
      <c r="Q4558" s="13" t="str">
        <f t="shared" ref="Q4558:Q4569" si="959">IF(O4558="","Not Delivered",IF(O4558&lt;=30,"Fast",IF(O4558&lt;=60,"Normal","Slow")))</f>
        <v>Fast</v>
      </c>
      <c r="S4558" s="21"/>
    </row>
    <row r="4559" customHeight="1" spans="1:19">
      <c r="A4559" s="2" t="s">
        <v>6496</v>
      </c>
      <c r="B4559" s="28">
        <v>45902</v>
      </c>
      <c r="C4559" s="2" t="s">
        <v>1407</v>
      </c>
      <c r="D4559" s="2" t="str">
        <f t="array" ref="D4559">_xlfn.XLOOKUP(C4559,Customers!A:A,Customers!B:B)</f>
        <v>Customer 1139</v>
      </c>
      <c r="E4559" s="2" t="s">
        <v>552</v>
      </c>
      <c r="F4559" s="2" t="str">
        <f t="array" ref="F4559">_xlfn.XLOOKUP(E4559,Restaurants!A:A,Restaurants!B:B)</f>
        <v>Restaurant 089</v>
      </c>
      <c r="G4559" s="2" t="s">
        <v>596</v>
      </c>
      <c r="H4559" s="2" t="str">
        <f t="array" ref="H4559">_xlfn.XLOOKUP(G4559,Food_Menu!A:A,Food_Menu!B:B)</f>
        <v>Food Item 0216</v>
      </c>
      <c r="I4559" s="2">
        <f t="array" ref="I4559">_xlfn.XLOOKUP(G4559,Food_Menu!A:A,Food_Menu!D:D)</f>
        <v>488.7</v>
      </c>
      <c r="J4559" s="2" t="s">
        <v>100</v>
      </c>
      <c r="K4559" s="2" t="str">
        <f t="array" ref="K4559">_xlfn.XLOOKUP(J4559,Delivery_Partners!A:A,Delivery_Partners!B:B)</f>
        <v>Delivery Partner 092</v>
      </c>
      <c r="L4559" s="3">
        <v>1</v>
      </c>
      <c r="M4559" s="2" t="s">
        <v>23</v>
      </c>
      <c r="N4559" s="2" t="s">
        <v>24</v>
      </c>
      <c r="O4559" s="3">
        <v>27</v>
      </c>
      <c r="P4559" s="13">
        <f t="shared" si="958"/>
        <v>488.7</v>
      </c>
      <c r="Q4559" s="13" t="str">
        <f t="shared" si="959"/>
        <v>Fast</v>
      </c>
      <c r="S4559" s="21"/>
    </row>
    <row r="4560" customHeight="1" spans="1:19">
      <c r="A4560" s="2" t="s">
        <v>6497</v>
      </c>
      <c r="B4560" s="29" t="s">
        <v>783</v>
      </c>
      <c r="C4560" s="2" t="s">
        <v>682</v>
      </c>
      <c r="D4560" s="2" t="str">
        <f t="array" ref="D4560">_xlfn.XLOOKUP(C4560,Customers!A:A,Customers!B:B)</f>
        <v>Customer 1172</v>
      </c>
      <c r="E4560" s="2" t="s">
        <v>552</v>
      </c>
      <c r="F4560" s="2" t="str">
        <f t="array" ref="F4560">_xlfn.XLOOKUP(E4560,Restaurants!A:A,Restaurants!B:B)</f>
        <v>Restaurant 089</v>
      </c>
      <c r="G4560" s="2" t="s">
        <v>1539</v>
      </c>
      <c r="H4560" s="2" t="str">
        <f t="array" ref="H4560">_xlfn.XLOOKUP(G4560,Food_Menu!A:A,Food_Menu!B:B)</f>
        <v>Food Item 0141</v>
      </c>
      <c r="I4560" s="2">
        <f t="array" ref="I4560">_xlfn.XLOOKUP(G4560,Food_Menu!A:A,Food_Menu!D:D)</f>
        <v>285.16</v>
      </c>
      <c r="J4560" s="2" t="s">
        <v>1481</v>
      </c>
      <c r="K4560" s="2" t="str">
        <f t="array" ref="K4560">_xlfn.XLOOKUP(J4560,Delivery_Partners!A:A,Delivery_Partners!B:B)</f>
        <v>Delivery Partner 115</v>
      </c>
      <c r="L4560" s="3">
        <v>2</v>
      </c>
      <c r="M4560" s="2" t="s">
        <v>23</v>
      </c>
      <c r="N4560" s="2" t="s">
        <v>24</v>
      </c>
      <c r="O4560" s="3">
        <v>35</v>
      </c>
      <c r="P4560" s="13">
        <f t="shared" si="958"/>
        <v>570.32</v>
      </c>
      <c r="Q4560" s="13" t="str">
        <f t="shared" si="959"/>
        <v>Normal</v>
      </c>
      <c r="S4560" s="21"/>
    </row>
    <row r="4561" customHeight="1" spans="1:19">
      <c r="A4561" s="2" t="s">
        <v>6498</v>
      </c>
      <c r="B4561" s="28">
        <v>45748</v>
      </c>
      <c r="C4561" s="2" t="s">
        <v>2472</v>
      </c>
      <c r="D4561" s="2" t="str">
        <f t="array" ref="D4561">_xlfn.XLOOKUP(C4561,Customers!A:A,Customers!B:B)</f>
        <v>Customer 0922</v>
      </c>
      <c r="E4561" s="2" t="s">
        <v>807</v>
      </c>
      <c r="F4561" s="2" t="str">
        <f t="array" ref="F4561">_xlfn.XLOOKUP(E4561,Restaurants!A:A,Restaurants!B:B)</f>
        <v>Restaurant 118</v>
      </c>
      <c r="G4561" s="2" t="s">
        <v>340</v>
      </c>
      <c r="H4561" s="2" t="str">
        <f t="array" ref="H4561">_xlfn.XLOOKUP(G4561,Food_Menu!A:A,Food_Menu!B:B)</f>
        <v>Food Item 0207</v>
      </c>
      <c r="I4561" s="2">
        <f t="array" ref="I4561">_xlfn.XLOOKUP(G4561,Food_Menu!A:A,Food_Menu!D:D)</f>
        <v>225.36</v>
      </c>
      <c r="J4561" s="2" t="s">
        <v>671</v>
      </c>
      <c r="K4561" s="2" t="str">
        <f t="array" ref="K4561">_xlfn.XLOOKUP(J4561,Delivery_Partners!A:A,Delivery_Partners!B:B)</f>
        <v>Delivery Partner 043</v>
      </c>
      <c r="L4561" s="3">
        <v>1</v>
      </c>
      <c r="M4561" s="2" t="s">
        <v>23</v>
      </c>
      <c r="N4561" s="2" t="s">
        <v>55</v>
      </c>
      <c r="O4561" s="3">
        <v>64</v>
      </c>
      <c r="P4561" s="13">
        <f t="shared" si="958"/>
        <v>225.36</v>
      </c>
      <c r="Q4561" s="13" t="str">
        <f t="shared" si="959"/>
        <v>Slow</v>
      </c>
      <c r="S4561" s="21"/>
    </row>
    <row r="4562" customHeight="1" spans="1:19">
      <c r="A4562" s="2" t="s">
        <v>6499</v>
      </c>
      <c r="B4562" s="28">
        <v>45695</v>
      </c>
      <c r="C4562" s="2" t="s">
        <v>3535</v>
      </c>
      <c r="D4562" s="2" t="str">
        <f t="array" ref="D4562">_xlfn.XLOOKUP(C4562,Customers!A:A,Customers!B:B)</f>
        <v>Customer 0713</v>
      </c>
      <c r="E4562" s="2" t="s">
        <v>358</v>
      </c>
      <c r="F4562" s="2" t="str">
        <f t="array" ref="F4562">_xlfn.XLOOKUP(E4562,Restaurants!A:A,Restaurants!B:B)</f>
        <v>Restaurant 095</v>
      </c>
      <c r="G4562" s="2" t="s">
        <v>856</v>
      </c>
      <c r="H4562" s="2" t="str">
        <f t="array" ref="H4562">_xlfn.XLOOKUP(G4562,Food_Menu!A:A,Food_Menu!B:B)</f>
        <v>Food Item 0191</v>
      </c>
      <c r="I4562" s="2">
        <f t="array" ref="I4562">_xlfn.XLOOKUP(G4562,Food_Menu!A:A,Food_Menu!D:D)</f>
        <v>443.82</v>
      </c>
      <c r="J4562" s="2" t="s">
        <v>277</v>
      </c>
      <c r="K4562" s="2" t="str">
        <f t="array" ref="K4562">_xlfn.XLOOKUP(J4562,Delivery_Partners!A:A,Delivery_Partners!B:B)</f>
        <v>Delivery Partner 011</v>
      </c>
      <c r="L4562" s="3">
        <v>2</v>
      </c>
      <c r="M4562" s="2" t="s">
        <v>23</v>
      </c>
      <c r="N4562" s="2" t="s">
        <v>24</v>
      </c>
      <c r="O4562" s="3">
        <v>23</v>
      </c>
      <c r="P4562" s="13">
        <f t="shared" si="958"/>
        <v>887.64</v>
      </c>
      <c r="Q4562" s="13" t="str">
        <f t="shared" si="959"/>
        <v>Fast</v>
      </c>
      <c r="S4562" s="21"/>
    </row>
    <row r="4563" customHeight="1" spans="1:19">
      <c r="A4563" s="2" t="s">
        <v>6500</v>
      </c>
      <c r="B4563" s="29" t="s">
        <v>403</v>
      </c>
      <c r="C4563" s="2" t="s">
        <v>4029</v>
      </c>
      <c r="D4563" s="2" t="str">
        <f t="array" ref="D4563">_xlfn.XLOOKUP(C4563,Customers!A:A,Customers!B:B)</f>
        <v>Customer 0246</v>
      </c>
      <c r="E4563" s="2" t="s">
        <v>302</v>
      </c>
      <c r="F4563" s="2" t="str">
        <f t="array" ref="F4563">_xlfn.XLOOKUP(E4563,Restaurants!A:A,Restaurants!B:B)</f>
        <v>Restaurant 002</v>
      </c>
      <c r="G4563" s="2" t="s">
        <v>624</v>
      </c>
      <c r="H4563" s="2" t="str">
        <f t="array" ref="H4563">_xlfn.XLOOKUP(G4563,Food_Menu!A:A,Food_Menu!B:B)</f>
        <v>Food Item 0129</v>
      </c>
      <c r="I4563" s="2">
        <f t="array" ref="I4563">_xlfn.XLOOKUP(G4563,Food_Menu!A:A,Food_Menu!D:D)</f>
        <v>581.3</v>
      </c>
      <c r="J4563" s="2" t="s">
        <v>735</v>
      </c>
      <c r="K4563" s="2" t="str">
        <f t="array" ref="K4563">_xlfn.XLOOKUP(J4563,Delivery_Partners!A:A,Delivery_Partners!B:B)</f>
        <v>Delivery Partner 116</v>
      </c>
      <c r="L4563" s="3">
        <v>1</v>
      </c>
      <c r="M4563" s="2" t="s">
        <v>23</v>
      </c>
      <c r="N4563" s="2" t="s">
        <v>74</v>
      </c>
      <c r="O4563" s="3">
        <v>40</v>
      </c>
      <c r="P4563" s="13">
        <f t="shared" si="958"/>
        <v>581.3</v>
      </c>
      <c r="Q4563" s="13" t="str">
        <f t="shared" si="959"/>
        <v>Normal</v>
      </c>
      <c r="S4563" s="21"/>
    </row>
    <row r="4564" customHeight="1" spans="1:19">
      <c r="A4564" s="2" t="s">
        <v>6501</v>
      </c>
      <c r="B4564" s="29" t="s">
        <v>1270</v>
      </c>
      <c r="C4564" s="2" t="s">
        <v>1940</v>
      </c>
      <c r="D4564" s="2" t="str">
        <f t="array" ref="D4564">_xlfn.XLOOKUP(C4564,Customers!A:A,Customers!B:B)</f>
        <v>Customer 0979</v>
      </c>
      <c r="E4564" s="2" t="s">
        <v>952</v>
      </c>
      <c r="F4564" s="2" t="str">
        <f t="array" ref="F4564">_xlfn.XLOOKUP(E4564,Restaurants!A:A,Restaurants!B:B)</f>
        <v>Restaurant 041</v>
      </c>
      <c r="G4564" s="2" t="s">
        <v>1833</v>
      </c>
      <c r="H4564" s="2" t="str">
        <f t="array" ref="H4564">_xlfn.XLOOKUP(G4564,Food_Menu!A:A,Food_Menu!B:B)</f>
        <v>Food Item 0064</v>
      </c>
      <c r="I4564" s="2">
        <f t="array" ref="I4564">_xlfn.XLOOKUP(G4564,Food_Menu!A:A,Food_Menu!D:D)</f>
        <v>129.48</v>
      </c>
      <c r="J4564" s="2" t="s">
        <v>2158</v>
      </c>
      <c r="K4564" s="2" t="str">
        <f t="array" ref="K4564">_xlfn.XLOOKUP(J4564,Delivery_Partners!A:A,Delivery_Partners!B:B)</f>
        <v>Delivery Partner 033</v>
      </c>
      <c r="L4564" s="3">
        <v>1</v>
      </c>
      <c r="M4564" s="2" t="s">
        <v>23</v>
      </c>
      <c r="N4564" s="2" t="s">
        <v>24</v>
      </c>
      <c r="O4564" s="3">
        <v>38</v>
      </c>
      <c r="P4564" s="13">
        <f t="shared" si="958"/>
        <v>129.48</v>
      </c>
      <c r="Q4564" s="13" t="str">
        <f t="shared" si="959"/>
        <v>Normal</v>
      </c>
      <c r="S4564" s="21"/>
    </row>
    <row r="4565" customHeight="1" spans="1:19">
      <c r="A4565" s="2" t="s">
        <v>6502</v>
      </c>
      <c r="B4565" s="28">
        <v>45751</v>
      </c>
      <c r="C4565" s="2" t="s">
        <v>3106</v>
      </c>
      <c r="D4565" s="2" t="str">
        <f t="array" ref="D4565">_xlfn.XLOOKUP(C4565,Customers!A:A,Customers!B:B)</f>
        <v>Customer 0234</v>
      </c>
      <c r="E4565" s="2" t="s">
        <v>658</v>
      </c>
      <c r="F4565" s="2" t="str">
        <f t="array" ref="F4565">_xlfn.XLOOKUP(E4565,Restaurants!A:A,Restaurants!B:B)</f>
        <v>Restaurant 040</v>
      </c>
      <c r="G4565" s="2" t="s">
        <v>1860</v>
      </c>
      <c r="H4565" s="2" t="str">
        <f t="array" ref="H4565">_xlfn.XLOOKUP(G4565,Food_Menu!A:A,Food_Menu!B:B)</f>
        <v>Food Item 0151</v>
      </c>
      <c r="I4565" s="2">
        <f t="array" ref="I4565">_xlfn.XLOOKUP(G4565,Food_Menu!A:A,Food_Menu!D:D)</f>
        <v>500.58</v>
      </c>
      <c r="J4565" s="2" t="s">
        <v>29</v>
      </c>
      <c r="K4565" s="2" t="str">
        <f t="array" ref="K4565">_xlfn.XLOOKUP(J4565,Delivery_Partners!A:A,Delivery_Partners!B:B)</f>
        <v>Delivery Partner 017</v>
      </c>
      <c r="L4565" s="3">
        <v>1</v>
      </c>
      <c r="M4565" s="2" t="s">
        <v>23</v>
      </c>
      <c r="N4565" s="2" t="s">
        <v>24</v>
      </c>
      <c r="O4565" s="3">
        <v>42</v>
      </c>
      <c r="P4565" s="13">
        <f t="shared" si="958"/>
        <v>500.58</v>
      </c>
      <c r="Q4565" s="13" t="str">
        <f t="shared" si="959"/>
        <v>Normal</v>
      </c>
      <c r="S4565" s="21"/>
    </row>
    <row r="4566" customHeight="1" spans="1:19">
      <c r="A4566" s="2" t="s">
        <v>6503</v>
      </c>
      <c r="B4566" s="28">
        <v>45753</v>
      </c>
      <c r="C4566" s="2" t="s">
        <v>4563</v>
      </c>
      <c r="D4566" s="2" t="str">
        <f t="array" ref="D4566">_xlfn.XLOOKUP(C4566,Customers!A:A,Customers!B:B)</f>
        <v>Customer 0223</v>
      </c>
      <c r="E4566" s="2" t="s">
        <v>39</v>
      </c>
      <c r="F4566" s="2" t="str">
        <f t="array" ref="F4566">_xlfn.XLOOKUP(E4566,Restaurants!A:A,Restaurants!B:B)</f>
        <v>Restaurant 077</v>
      </c>
      <c r="G4566" s="2" t="s">
        <v>1100</v>
      </c>
      <c r="H4566" s="2" t="str">
        <f t="array" ref="H4566">_xlfn.XLOOKUP(G4566,Food_Menu!A:A,Food_Menu!B:B)</f>
        <v>Food Item 0113</v>
      </c>
      <c r="I4566" s="2">
        <f t="array" ref="I4566">_xlfn.XLOOKUP(G4566,Food_Menu!A:A,Food_Menu!D:D)</f>
        <v>545.03</v>
      </c>
      <c r="J4566" s="2" t="s">
        <v>341</v>
      </c>
      <c r="K4566" s="2" t="str">
        <f t="array" ref="K4566">_xlfn.XLOOKUP(J4566,Delivery_Partners!A:A,Delivery_Partners!B:B)</f>
        <v>Delivery Partner 140</v>
      </c>
      <c r="L4566" s="3">
        <v>2</v>
      </c>
      <c r="M4566" s="2" t="s">
        <v>23</v>
      </c>
      <c r="N4566" s="2" t="s">
        <v>42</v>
      </c>
      <c r="O4566" s="3">
        <v>32</v>
      </c>
      <c r="P4566" s="13">
        <f t="shared" si="958"/>
        <v>1090.06</v>
      </c>
      <c r="Q4566" s="13" t="str">
        <f t="shared" si="959"/>
        <v>Normal</v>
      </c>
      <c r="S4566" s="21"/>
    </row>
    <row r="4567" customHeight="1" spans="1:19">
      <c r="A4567" s="2" t="s">
        <v>6504</v>
      </c>
      <c r="B4567" s="28">
        <v>45784</v>
      </c>
      <c r="C4567" s="2" t="s">
        <v>2404</v>
      </c>
      <c r="D4567" s="2" t="str">
        <f t="array" ref="D4567">_xlfn.XLOOKUP(C4567,Customers!A:A,Customers!B:B)</f>
        <v>Customer 1056</v>
      </c>
      <c r="E4567" s="2" t="s">
        <v>1060</v>
      </c>
      <c r="F4567" s="2" t="str">
        <f t="array" ref="F4567">_xlfn.XLOOKUP(E4567,Restaurants!A:A,Restaurants!B:B)</f>
        <v>Restaurant 042</v>
      </c>
      <c r="G4567" s="2" t="s">
        <v>447</v>
      </c>
      <c r="H4567" s="2" t="str">
        <f t="array" ref="H4567">_xlfn.XLOOKUP(G4567,Food_Menu!A:A,Food_Menu!B:B)</f>
        <v>Food Item 0091</v>
      </c>
      <c r="I4567" s="2">
        <f t="array" ref="I4567">_xlfn.XLOOKUP(G4567,Food_Menu!A:A,Food_Menu!D:D)</f>
        <v>434.43</v>
      </c>
      <c r="J4567" s="2" t="s">
        <v>660</v>
      </c>
      <c r="K4567" s="2" t="str">
        <f t="array" ref="K4567">_xlfn.XLOOKUP(J4567,Delivery_Partners!A:A,Delivery_Partners!B:B)</f>
        <v>Delivery Partner 079</v>
      </c>
      <c r="L4567" s="3">
        <v>1</v>
      </c>
      <c r="M4567" s="2" t="s">
        <v>23</v>
      </c>
      <c r="N4567" s="2" t="s">
        <v>42</v>
      </c>
      <c r="O4567" s="3">
        <v>52</v>
      </c>
      <c r="P4567" s="13">
        <f t="shared" si="958"/>
        <v>434.43</v>
      </c>
      <c r="Q4567" s="13" t="str">
        <f t="shared" si="959"/>
        <v>Normal</v>
      </c>
      <c r="S4567" s="21"/>
    </row>
    <row r="4568" customHeight="1" spans="1:19">
      <c r="A4568" s="2" t="s">
        <v>6505</v>
      </c>
      <c r="B4568" s="28">
        <v>45691</v>
      </c>
      <c r="C4568" s="2" t="s">
        <v>575</v>
      </c>
      <c r="D4568" s="2" t="str">
        <f t="array" ref="D4568">_xlfn.XLOOKUP(C4568,Customers!A:A,Customers!B:B)</f>
        <v>Customer 0138</v>
      </c>
      <c r="E4568" s="2" t="s">
        <v>807</v>
      </c>
      <c r="F4568" s="2" t="str">
        <f t="array" ref="F4568">_xlfn.XLOOKUP(E4568,Restaurants!A:A,Restaurants!B:B)</f>
        <v>Restaurant 118</v>
      </c>
      <c r="G4568" s="2" t="s">
        <v>282</v>
      </c>
      <c r="H4568" s="2" t="str">
        <f t="array" ref="H4568">_xlfn.XLOOKUP(G4568,Food_Menu!A:A,Food_Menu!B:B)</f>
        <v>Food Item 0157</v>
      </c>
      <c r="I4568" s="2">
        <f t="array" ref="I4568">_xlfn.XLOOKUP(G4568,Food_Menu!A:A,Food_Menu!D:D)</f>
        <v>278.37</v>
      </c>
      <c r="J4568" s="2" t="s">
        <v>520</v>
      </c>
      <c r="K4568" s="2" t="str">
        <f t="array" ref="K4568">_xlfn.XLOOKUP(J4568,Delivery_Partners!A:A,Delivery_Partners!B:B)</f>
        <v>Delivery Partner 154</v>
      </c>
      <c r="L4568" s="3">
        <v>1</v>
      </c>
      <c r="M4568" s="2" t="s">
        <v>23</v>
      </c>
      <c r="N4568" s="2" t="s">
        <v>24</v>
      </c>
      <c r="O4568" s="3">
        <v>43</v>
      </c>
      <c r="P4568" s="13">
        <f t="shared" si="958"/>
        <v>278.37</v>
      </c>
      <c r="Q4568" s="13" t="str">
        <f t="shared" si="959"/>
        <v>Normal</v>
      </c>
      <c r="S4568" s="21"/>
    </row>
    <row r="4569" customHeight="1" spans="1:19">
      <c r="A4569" s="2" t="s">
        <v>6506</v>
      </c>
      <c r="B4569" s="28">
        <v>45932</v>
      </c>
      <c r="C4569" s="2" t="s">
        <v>6507</v>
      </c>
      <c r="D4569" s="2" t="str">
        <f t="array" ref="D4569">_xlfn.XLOOKUP(C4569,Customers!A:A,Customers!B:B)</f>
        <v>Customer 0171</v>
      </c>
      <c r="E4569" s="2" t="s">
        <v>33</v>
      </c>
      <c r="F4569" s="2" t="str">
        <f t="array" ref="F4569">_xlfn.XLOOKUP(E4569,Restaurants!A:A,Restaurants!B:B)</f>
        <v>Restaurant 035</v>
      </c>
      <c r="G4569" s="2" t="s">
        <v>2157</v>
      </c>
      <c r="H4569" s="2" t="str">
        <f t="array" ref="H4569">_xlfn.XLOOKUP(G4569,Food_Menu!A:A,Food_Menu!B:B)</f>
        <v>Food Item 0196</v>
      </c>
      <c r="I4569" s="2">
        <f t="array" ref="I4569">_xlfn.XLOOKUP(G4569,Food_Menu!A:A,Food_Menu!D:D)</f>
        <v>535.63</v>
      </c>
      <c r="J4569" s="2" t="s">
        <v>159</v>
      </c>
      <c r="K4569" s="2" t="str">
        <f t="array" ref="K4569">_xlfn.XLOOKUP(J4569,Delivery_Partners!A:A,Delivery_Partners!B:B)</f>
        <v>Delivery Partner 156</v>
      </c>
      <c r="L4569" s="3">
        <v>1</v>
      </c>
      <c r="M4569" s="2" t="s">
        <v>23</v>
      </c>
      <c r="N4569" s="2" t="s">
        <v>24</v>
      </c>
      <c r="O4569" s="3">
        <v>43</v>
      </c>
      <c r="P4569" s="13">
        <f t="shared" si="958"/>
        <v>535.63</v>
      </c>
      <c r="Q4569" s="13" t="str">
        <f t="shared" si="959"/>
        <v>Normal</v>
      </c>
      <c r="S4569" s="21"/>
    </row>
    <row r="4570" hidden="1" customHeight="1" spans="1:19">
      <c r="A4570" s="2" t="s">
        <v>6508</v>
      </c>
      <c r="B4570" s="28">
        <v>45872</v>
      </c>
      <c r="C4570" s="2" t="s">
        <v>4104</v>
      </c>
      <c r="D4570" s="2" t="str">
        <f t="array" ref="D4570">_xlfn.XLOOKUP(C4570,Customers!A:A,Customers!B:B)</f>
        <v>Customer 0614</v>
      </c>
      <c r="E4570" s="2" t="s">
        <v>1176</v>
      </c>
      <c r="F4570" s="2" t="str">
        <f t="array" ref="F4570">_xlfn.XLOOKUP(E4570,Restaurants!A:A,Restaurants!B:B)</f>
        <v>Restaurant 053</v>
      </c>
      <c r="G4570" s="2" t="s">
        <v>881</v>
      </c>
      <c r="H4570" s="2" t="str">
        <f t="array" ref="H4570">_xlfn.XLOOKUP(G4570,Food_Menu!A:A,Food_Menu!B:B)</f>
        <v>Food Item 0038</v>
      </c>
      <c r="I4570" s="2"/>
      <c r="J4570" s="2" t="s">
        <v>427</v>
      </c>
      <c r="K4570" s="2" t="str">
        <f t="array" ref="K4570">_xlfn.XLOOKUP(J4570,Delivery_Partners!A:A,Delivery_Partners!B:B)</f>
        <v>Delivery Partner 023</v>
      </c>
      <c r="L4570" s="3">
        <v>1</v>
      </c>
      <c r="M4570" s="2" t="s">
        <v>101</v>
      </c>
      <c r="N4570" s="2" t="s">
        <v>74</v>
      </c>
      <c r="O4570" s="2"/>
    </row>
    <row r="4571" hidden="1" customHeight="1" spans="1:19">
      <c r="A4571" s="2" t="s">
        <v>6509</v>
      </c>
      <c r="B4571" s="29" t="s">
        <v>2741</v>
      </c>
      <c r="C4571" s="2" t="s">
        <v>1583</v>
      </c>
      <c r="D4571" s="2" t="str">
        <f t="array" ref="D4571">_xlfn.XLOOKUP(C4571,Customers!A:A,Customers!B:B)</f>
        <v>Customer 0701</v>
      </c>
      <c r="E4571" s="2" t="s">
        <v>945</v>
      </c>
      <c r="F4571" s="2" t="str">
        <f t="array" ref="F4571">_xlfn.XLOOKUP(E4571,Restaurants!A:A,Restaurants!B:B)</f>
        <v>Restaurant 099</v>
      </c>
      <c r="G4571" s="2" t="s">
        <v>1180</v>
      </c>
      <c r="H4571" s="2" t="str">
        <f t="array" ref="H4571">_xlfn.XLOOKUP(G4571,Food_Menu!A:A,Food_Menu!B:B)</f>
        <v>Food Item 0122</v>
      </c>
      <c r="I4571" s="2"/>
      <c r="J4571" s="2" t="s">
        <v>938</v>
      </c>
      <c r="K4571" s="2" t="str">
        <f t="array" ref="K4571">_xlfn.XLOOKUP(J4571,Delivery_Partners!A:A,Delivery_Partners!B:B)</f>
        <v>Delivery Partner 139</v>
      </c>
      <c r="L4571" s="3">
        <v>2</v>
      </c>
      <c r="M4571" s="2" t="s">
        <v>101</v>
      </c>
      <c r="N4571" s="2" t="s">
        <v>74</v>
      </c>
      <c r="O4571" s="2"/>
    </row>
    <row r="4572" customHeight="1" spans="1:19">
      <c r="A4572" s="2" t="s">
        <v>6510</v>
      </c>
      <c r="B4572" s="29" t="s">
        <v>1705</v>
      </c>
      <c r="C4572" s="2" t="s">
        <v>3370</v>
      </c>
      <c r="D4572" s="2" t="str">
        <f t="array" ref="D4572">_xlfn.XLOOKUP(C4572,Customers!A:A,Customers!B:B)</f>
        <v>Customer 0055</v>
      </c>
      <c r="E4572" s="2" t="s">
        <v>623</v>
      </c>
      <c r="F4572" s="2" t="str">
        <f t="array" ref="F4572">_xlfn.XLOOKUP(E4572,Restaurants!A:A,Restaurants!B:B)</f>
        <v>Restaurant 045</v>
      </c>
      <c r="G4572" s="2" t="s">
        <v>67</v>
      </c>
      <c r="H4572" s="2" t="str">
        <f t="array" ref="H4572">_xlfn.XLOOKUP(G4572,Food_Menu!A:A,Food_Menu!B:B)</f>
        <v>Food Item 0172</v>
      </c>
      <c r="I4572" s="2">
        <f t="array" ref="I4572">_xlfn.XLOOKUP(G4572,Food_Menu!A:A,Food_Menu!D:D)</f>
        <v>219.12</v>
      </c>
      <c r="J4572" s="2" t="s">
        <v>1120</v>
      </c>
      <c r="K4572" s="2" t="str">
        <f t="array" ref="K4572">_xlfn.XLOOKUP(J4572,Delivery_Partners!A:A,Delivery_Partners!B:B)</f>
        <v>Delivery Partner 061</v>
      </c>
      <c r="L4572" s="3">
        <v>3</v>
      </c>
      <c r="M4572" s="2" t="s">
        <v>23</v>
      </c>
      <c r="N4572" s="2" t="s">
        <v>74</v>
      </c>
      <c r="O4572" s="3">
        <v>29</v>
      </c>
      <c r="P4572" s="13">
        <f t="shared" ref="P4572:P4573" si="960">I4572*L4572</f>
        <v>657.36</v>
      </c>
      <c r="Q4572" s="13" t="str">
        <f t="shared" ref="Q4572:Q4573" si="961">IF(O4572="","Not Delivered",IF(O4572&lt;=30,"Fast",IF(O4572&lt;=60,"Normal","Slow")))</f>
        <v>Fast</v>
      </c>
      <c r="S4572" s="21"/>
    </row>
    <row r="4573" customHeight="1" spans="1:19">
      <c r="A4573" s="2" t="s">
        <v>6511</v>
      </c>
      <c r="B4573" s="29" t="s">
        <v>150</v>
      </c>
      <c r="C4573" s="2" t="s">
        <v>4511</v>
      </c>
      <c r="D4573" s="2" t="str">
        <f t="array" ref="D4573">_xlfn.XLOOKUP(C4573,Customers!A:A,Customers!B:B)</f>
        <v>Customer 0454</v>
      </c>
      <c r="E4573" s="2" t="s">
        <v>747</v>
      </c>
      <c r="F4573" s="2" t="str">
        <f t="array" ref="F4573">_xlfn.XLOOKUP(E4573,Restaurants!A:A,Restaurants!B:B)</f>
        <v>Restaurant 006</v>
      </c>
      <c r="G4573" s="2" t="s">
        <v>826</v>
      </c>
      <c r="H4573" s="2" t="str">
        <f t="array" ref="H4573">_xlfn.XLOOKUP(G4573,Food_Menu!A:A,Food_Menu!B:B)</f>
        <v>Food Item 0072</v>
      </c>
      <c r="I4573" s="2">
        <f t="array" ref="I4573">_xlfn.XLOOKUP(G4573,Food_Menu!A:A,Food_Menu!D:D)</f>
        <v>154.11</v>
      </c>
      <c r="J4573" s="2" t="s">
        <v>1694</v>
      </c>
      <c r="K4573" s="2" t="str">
        <f t="array" ref="K4573">_xlfn.XLOOKUP(J4573,Delivery_Partners!A:A,Delivery_Partners!B:B)</f>
        <v>Delivery Partner 127</v>
      </c>
      <c r="L4573" s="3">
        <v>2</v>
      </c>
      <c r="M4573" s="2" t="s">
        <v>23</v>
      </c>
      <c r="N4573" s="2" t="s">
        <v>24</v>
      </c>
      <c r="O4573" s="3">
        <v>25</v>
      </c>
      <c r="P4573" s="13">
        <f t="shared" si="960"/>
        <v>308.22</v>
      </c>
      <c r="Q4573" s="13" t="str">
        <f t="shared" si="961"/>
        <v>Fast</v>
      </c>
      <c r="S4573" s="21"/>
    </row>
    <row r="4574" hidden="1" customHeight="1" spans="1:19">
      <c r="A4574" s="2" t="s">
        <v>6512</v>
      </c>
      <c r="B4574" s="29" t="s">
        <v>504</v>
      </c>
      <c r="C4574" s="2" t="s">
        <v>4989</v>
      </c>
      <c r="D4574" s="2" t="str">
        <f t="array" ref="D4574">_xlfn.XLOOKUP(C4574,Customers!A:A,Customers!B:B)</f>
        <v>Customer 0271</v>
      </c>
      <c r="E4574" s="2" t="s">
        <v>658</v>
      </c>
      <c r="F4574" s="2" t="str">
        <f t="array" ref="F4574">_xlfn.XLOOKUP(E4574,Restaurants!A:A,Restaurants!B:B)</f>
        <v>Restaurant 040</v>
      </c>
      <c r="G4574" s="2" t="s">
        <v>308</v>
      </c>
      <c r="H4574" s="2" t="str">
        <f t="array" ref="H4574">_xlfn.XLOOKUP(G4574,Food_Menu!A:A,Food_Menu!B:B)</f>
        <v>Food Item 0076</v>
      </c>
      <c r="I4574" s="2"/>
      <c r="J4574" s="2" t="s">
        <v>1375</v>
      </c>
      <c r="K4574" s="2" t="str">
        <f t="array" ref="K4574">_xlfn.XLOOKUP(J4574,Delivery_Partners!A:A,Delivery_Partners!B:B)</f>
        <v>Delivery Partner 008</v>
      </c>
      <c r="L4574" s="3">
        <v>1</v>
      </c>
      <c r="M4574" s="2" t="s">
        <v>101</v>
      </c>
      <c r="N4574" s="2" t="s">
        <v>24</v>
      </c>
      <c r="O4574" s="2"/>
    </row>
    <row r="4575" customHeight="1" spans="1:19">
      <c r="A4575" s="2" t="s">
        <v>6513</v>
      </c>
      <c r="B4575" s="29" t="s">
        <v>1270</v>
      </c>
      <c r="C4575" s="2" t="s">
        <v>1756</v>
      </c>
      <c r="D4575" s="2" t="str">
        <f t="array" ref="D4575">_xlfn.XLOOKUP(C4575,Customers!A:A,Customers!B:B)</f>
        <v>Customer 0363</v>
      </c>
      <c r="E4575" s="2" t="s">
        <v>537</v>
      </c>
      <c r="F4575" s="2" t="str">
        <f t="array" ref="F4575">_xlfn.XLOOKUP(E4575,Restaurants!A:A,Restaurants!B:B)</f>
        <v>Restaurant 044</v>
      </c>
      <c r="G4575" s="2" t="s">
        <v>172</v>
      </c>
      <c r="H4575" s="2" t="str">
        <f t="array" ref="H4575">_xlfn.XLOOKUP(G4575,Food_Menu!A:A,Food_Menu!B:B)</f>
        <v>Food Item 0003</v>
      </c>
      <c r="I4575" s="2">
        <f t="array" ref="I4575">_xlfn.XLOOKUP(G4575,Food_Menu!A:A,Food_Menu!D:D)</f>
        <v>349.88</v>
      </c>
      <c r="J4575" s="2" t="s">
        <v>368</v>
      </c>
      <c r="K4575" s="2" t="str">
        <f t="array" ref="K4575">_xlfn.XLOOKUP(J4575,Delivery_Partners!A:A,Delivery_Partners!B:B)</f>
        <v>Delivery Partner 085</v>
      </c>
      <c r="L4575" s="3">
        <v>1</v>
      </c>
      <c r="M4575" s="2" t="s">
        <v>23</v>
      </c>
      <c r="N4575" s="2" t="s">
        <v>24</v>
      </c>
      <c r="O4575" s="3">
        <v>34</v>
      </c>
      <c r="P4575" s="13">
        <f t="shared" ref="P4575:P4594" si="962">I4575*L4575</f>
        <v>349.88</v>
      </c>
      <c r="Q4575" s="13" t="str">
        <f t="shared" ref="Q4575:Q4594" si="963">IF(O4575="","Not Delivered",IF(O4575&lt;=30,"Fast",IF(O4575&lt;=60,"Normal","Slow")))</f>
        <v>Normal</v>
      </c>
      <c r="S4575" s="21"/>
    </row>
    <row r="4576" customHeight="1" spans="1:19">
      <c r="A4576" s="2" t="s">
        <v>6514</v>
      </c>
      <c r="B4576" s="28">
        <v>45872</v>
      </c>
      <c r="C4576" s="2" t="s">
        <v>1802</v>
      </c>
      <c r="D4576" s="2" t="str">
        <f t="array" ref="D4576">_xlfn.XLOOKUP(C4576,Customers!A:A,Customers!B:B)</f>
        <v>Customer 0218</v>
      </c>
      <c r="E4576" s="2" t="s">
        <v>712</v>
      </c>
      <c r="F4576" s="2" t="str">
        <f t="array" ref="F4576">_xlfn.XLOOKUP(E4576,Restaurants!A:A,Restaurants!B:B)</f>
        <v>Restaurant 074</v>
      </c>
      <c r="G4576" s="2" t="s">
        <v>826</v>
      </c>
      <c r="H4576" s="2" t="str">
        <f t="array" ref="H4576">_xlfn.XLOOKUP(G4576,Food_Menu!A:A,Food_Menu!B:B)</f>
        <v>Food Item 0072</v>
      </c>
      <c r="I4576" s="2">
        <f t="array" ref="I4576">_xlfn.XLOOKUP(G4576,Food_Menu!A:A,Food_Menu!D:D)</f>
        <v>154.11</v>
      </c>
      <c r="J4576" s="2" t="s">
        <v>91</v>
      </c>
      <c r="K4576" s="2" t="str">
        <f t="array" ref="K4576">_xlfn.XLOOKUP(J4576,Delivery_Partners!A:A,Delivery_Partners!B:B)</f>
        <v>Delivery Partner 114</v>
      </c>
      <c r="L4576" s="3">
        <v>2</v>
      </c>
      <c r="M4576" s="2" t="s">
        <v>23</v>
      </c>
      <c r="N4576" s="2" t="s">
        <v>55</v>
      </c>
      <c r="O4576" s="3">
        <v>40</v>
      </c>
      <c r="P4576" s="13">
        <f t="shared" si="962"/>
        <v>308.22</v>
      </c>
      <c r="Q4576" s="13" t="str">
        <f t="shared" si="963"/>
        <v>Normal</v>
      </c>
      <c r="S4576" s="21"/>
    </row>
    <row r="4577" customHeight="1" spans="1:19">
      <c r="A4577" s="2" t="s">
        <v>6515</v>
      </c>
      <c r="B4577" s="28">
        <v>45849</v>
      </c>
      <c r="C4577" s="2" t="s">
        <v>3104</v>
      </c>
      <c r="D4577" s="2" t="str">
        <f t="array" ref="D4577">_xlfn.XLOOKUP(C4577,Customers!A:A,Customers!B:B)</f>
        <v>Customer 0813</v>
      </c>
      <c r="E4577" s="2" t="s">
        <v>116</v>
      </c>
      <c r="F4577" s="2" t="str">
        <f t="array" ref="F4577">_xlfn.XLOOKUP(E4577,Restaurants!A:A,Restaurants!B:B)</f>
        <v>Restaurant 086</v>
      </c>
      <c r="G4577" s="2" t="s">
        <v>692</v>
      </c>
      <c r="H4577" s="2" t="str">
        <f t="array" ref="H4577">_xlfn.XLOOKUP(G4577,Food_Menu!A:A,Food_Menu!B:B)</f>
        <v>Food Item 0130</v>
      </c>
      <c r="I4577" s="2">
        <f t="array" ref="I4577">_xlfn.XLOOKUP(G4577,Food_Menu!A:A,Food_Menu!D:D)</f>
        <v>112.66</v>
      </c>
      <c r="J4577" s="2" t="s">
        <v>35</v>
      </c>
      <c r="K4577" s="2" t="str">
        <f t="array" ref="K4577">_xlfn.XLOOKUP(J4577,Delivery_Partners!A:A,Delivery_Partners!B:B)</f>
        <v>Delivery Partner 081</v>
      </c>
      <c r="L4577" s="3">
        <v>2</v>
      </c>
      <c r="M4577" s="2" t="s">
        <v>23</v>
      </c>
      <c r="N4577" s="2" t="s">
        <v>24</v>
      </c>
      <c r="O4577" s="3">
        <v>47</v>
      </c>
      <c r="P4577" s="13">
        <f t="shared" si="962"/>
        <v>225.32</v>
      </c>
      <c r="Q4577" s="13" t="str">
        <f t="shared" si="963"/>
        <v>Normal</v>
      </c>
      <c r="S4577" s="21"/>
    </row>
    <row r="4578" customHeight="1" spans="1:19">
      <c r="A4578" s="2" t="s">
        <v>6516</v>
      </c>
      <c r="B4578" s="28">
        <v>45942</v>
      </c>
      <c r="C4578" s="2" t="s">
        <v>2520</v>
      </c>
      <c r="D4578" s="2" t="str">
        <f t="array" ref="D4578">_xlfn.XLOOKUP(C4578,Customers!A:A,Customers!B:B)</f>
        <v>Customer 0568</v>
      </c>
      <c r="E4578" s="2" t="s">
        <v>157</v>
      </c>
      <c r="F4578" s="2" t="str">
        <f t="array" ref="F4578">_xlfn.XLOOKUP(E4578,Restaurants!A:A,Restaurants!B:B)</f>
        <v>Restaurant 066</v>
      </c>
      <c r="G4578" s="2" t="s">
        <v>438</v>
      </c>
      <c r="H4578" s="2" t="str">
        <f t="array" ref="H4578">_xlfn.XLOOKUP(G4578,Food_Menu!A:A,Food_Menu!B:B)</f>
        <v>Food Item 0214</v>
      </c>
      <c r="I4578" s="2">
        <f t="array" ref="I4578">_xlfn.XLOOKUP(G4578,Food_Menu!A:A,Food_Menu!D:D)</f>
        <v>371.13</v>
      </c>
      <c r="J4578" s="2" t="s">
        <v>481</v>
      </c>
      <c r="K4578" s="2" t="str">
        <f t="array" ref="K4578">_xlfn.XLOOKUP(J4578,Delivery_Partners!A:A,Delivery_Partners!B:B)</f>
        <v>Delivery Partner 100</v>
      </c>
      <c r="L4578" s="3">
        <v>1</v>
      </c>
      <c r="M4578" s="2" t="s">
        <v>23</v>
      </c>
      <c r="N4578" s="2" t="s">
        <v>24</v>
      </c>
      <c r="O4578" s="3">
        <v>46</v>
      </c>
      <c r="P4578" s="13">
        <f t="shared" si="962"/>
        <v>371.13</v>
      </c>
      <c r="Q4578" s="13" t="str">
        <f t="shared" si="963"/>
        <v>Normal</v>
      </c>
      <c r="S4578" s="21"/>
    </row>
    <row r="4579" customHeight="1" spans="1:19">
      <c r="A4579" s="2" t="s">
        <v>6517</v>
      </c>
      <c r="B4579" s="29" t="s">
        <v>1327</v>
      </c>
      <c r="C4579" s="2" t="s">
        <v>45</v>
      </c>
      <c r="D4579" s="2" t="str">
        <f t="array" ref="D4579">_xlfn.XLOOKUP(C4579,Customers!A:A,Customers!B:B)</f>
        <v>Customer 1152</v>
      </c>
      <c r="E4579" s="2" t="s">
        <v>1022</v>
      </c>
      <c r="F4579" s="2" t="str">
        <f t="array" ref="F4579">_xlfn.XLOOKUP(E4579,Restaurants!A:A,Restaurants!B:B)</f>
        <v>Restaurant 049</v>
      </c>
      <c r="G4579" s="2" t="s">
        <v>815</v>
      </c>
      <c r="H4579" s="2" t="str">
        <f t="array" ref="H4579">_xlfn.XLOOKUP(G4579,Food_Menu!A:A,Food_Menu!B:B)</f>
        <v>Food Item 0116</v>
      </c>
      <c r="I4579" s="2">
        <f t="array" ref="I4579">_xlfn.XLOOKUP(G4579,Food_Menu!A:A,Food_Menu!D:D)</f>
        <v>510.85</v>
      </c>
      <c r="J4579" s="2" t="s">
        <v>684</v>
      </c>
      <c r="K4579" s="2" t="str">
        <f t="array" ref="K4579">_xlfn.XLOOKUP(J4579,Delivery_Partners!A:A,Delivery_Partners!B:B)</f>
        <v>Delivery Partner 003</v>
      </c>
      <c r="L4579" s="3">
        <v>2</v>
      </c>
      <c r="M4579" s="2" t="s">
        <v>23</v>
      </c>
      <c r="N4579" s="2" t="s">
        <v>74</v>
      </c>
      <c r="O4579" s="3">
        <v>39</v>
      </c>
      <c r="P4579" s="13">
        <f t="shared" si="962"/>
        <v>1021.7</v>
      </c>
      <c r="Q4579" s="13" t="str">
        <f t="shared" si="963"/>
        <v>Normal</v>
      </c>
      <c r="S4579" s="21"/>
    </row>
    <row r="4580" customHeight="1" spans="1:19">
      <c r="A4580" s="2" t="s">
        <v>6518</v>
      </c>
      <c r="B4580" s="28">
        <v>45839</v>
      </c>
      <c r="C4580" s="2" t="s">
        <v>851</v>
      </c>
      <c r="D4580" s="2" t="str">
        <f t="array" ref="D4580">_xlfn.XLOOKUP(C4580,Customers!A:A,Customers!B:B)</f>
        <v>Customer 0010</v>
      </c>
      <c r="E4580" s="2" t="s">
        <v>249</v>
      </c>
      <c r="F4580" s="2" t="str">
        <f t="array" ref="F4580">_xlfn.XLOOKUP(E4580,Restaurants!A:A,Restaurants!B:B)</f>
        <v>Restaurant 061</v>
      </c>
      <c r="G4580" s="2" t="s">
        <v>1833</v>
      </c>
      <c r="H4580" s="2" t="str">
        <f t="array" ref="H4580">_xlfn.XLOOKUP(G4580,Food_Menu!A:A,Food_Menu!B:B)</f>
        <v>Food Item 0064</v>
      </c>
      <c r="I4580" s="2">
        <f t="array" ref="I4580">_xlfn.XLOOKUP(G4580,Food_Menu!A:A,Food_Menu!D:D)</f>
        <v>129.48</v>
      </c>
      <c r="J4580" s="2" t="s">
        <v>618</v>
      </c>
      <c r="K4580" s="2" t="str">
        <f t="array" ref="K4580">_xlfn.XLOOKUP(J4580,Delivery_Partners!A:A,Delivery_Partners!B:B)</f>
        <v>Delivery Partner 002</v>
      </c>
      <c r="L4580" s="3">
        <v>1</v>
      </c>
      <c r="M4580" s="2" t="s">
        <v>23</v>
      </c>
      <c r="N4580" s="2" t="s">
        <v>24</v>
      </c>
      <c r="O4580" s="3">
        <v>36</v>
      </c>
      <c r="P4580" s="13">
        <f t="shared" si="962"/>
        <v>129.48</v>
      </c>
      <c r="Q4580" s="13" t="str">
        <f t="shared" si="963"/>
        <v>Normal</v>
      </c>
      <c r="S4580" s="21"/>
    </row>
    <row r="4581" customHeight="1" spans="1:19">
      <c r="A4581" s="2" t="s">
        <v>6519</v>
      </c>
      <c r="B4581" s="28">
        <v>45873</v>
      </c>
      <c r="C4581" s="2" t="s">
        <v>1244</v>
      </c>
      <c r="D4581" s="2" t="str">
        <f t="array" ref="D4581">_xlfn.XLOOKUP(C4581,Customers!A:A,Customers!B:B)</f>
        <v>Customer 0934</v>
      </c>
      <c r="E4581" s="2" t="s">
        <v>93</v>
      </c>
      <c r="F4581" s="2" t="str">
        <f t="array" ref="F4581">_xlfn.XLOOKUP(E4581,Restaurants!A:A,Restaurants!B:B)</f>
        <v>Restaurant 018</v>
      </c>
      <c r="G4581" s="2" t="s">
        <v>1135</v>
      </c>
      <c r="H4581" s="2" t="str">
        <f t="array" ref="H4581">_xlfn.XLOOKUP(G4581,Food_Menu!A:A,Food_Menu!B:B)</f>
        <v>Food Item 0179</v>
      </c>
      <c r="I4581" s="2">
        <f t="array" ref="I4581">_xlfn.XLOOKUP(G4581,Food_Menu!A:A,Food_Menu!D:D)</f>
        <v>330.25</v>
      </c>
      <c r="J4581" s="2" t="s">
        <v>139</v>
      </c>
      <c r="K4581" s="2" t="str">
        <f t="array" ref="K4581">_xlfn.XLOOKUP(J4581,Delivery_Partners!A:A,Delivery_Partners!B:B)</f>
        <v>Delivery Partner 109</v>
      </c>
      <c r="L4581" s="3">
        <v>1</v>
      </c>
      <c r="M4581" s="2" t="s">
        <v>23</v>
      </c>
      <c r="N4581" s="2" t="s">
        <v>24</v>
      </c>
      <c r="O4581" s="3">
        <v>31</v>
      </c>
      <c r="P4581" s="13">
        <f t="shared" si="962"/>
        <v>330.25</v>
      </c>
      <c r="Q4581" s="13" t="str">
        <f t="shared" si="963"/>
        <v>Normal</v>
      </c>
      <c r="S4581" s="21"/>
    </row>
    <row r="4582" customHeight="1" spans="1:19">
      <c r="A4582" s="2" t="s">
        <v>6520</v>
      </c>
      <c r="B4582" s="28">
        <v>45665</v>
      </c>
      <c r="C4582" s="2" t="s">
        <v>1494</v>
      </c>
      <c r="D4582" s="2" t="str">
        <f t="array" ref="D4582">_xlfn.XLOOKUP(C4582,Customers!A:A,Customers!B:B)</f>
        <v>Customer 1092</v>
      </c>
      <c r="E4582" s="2" t="s">
        <v>451</v>
      </c>
      <c r="F4582" s="2" t="str">
        <f t="array" ref="F4582">_xlfn.XLOOKUP(E4582,Restaurants!A:A,Restaurants!B:B)</f>
        <v>Restaurant 022</v>
      </c>
      <c r="G4582" s="2" t="s">
        <v>1094</v>
      </c>
      <c r="H4582" s="2" t="str">
        <f t="array" ref="H4582">_xlfn.XLOOKUP(G4582,Food_Menu!A:A,Food_Menu!B:B)</f>
        <v>Food Item 0042</v>
      </c>
      <c r="I4582" s="2">
        <f t="array" ref="I4582">_xlfn.XLOOKUP(G4582,Food_Menu!A:A,Food_Menu!D:D)</f>
        <v>160.06</v>
      </c>
      <c r="J4582" s="2" t="s">
        <v>54</v>
      </c>
      <c r="K4582" s="2" t="str">
        <f t="array" ref="K4582">_xlfn.XLOOKUP(J4582,Delivery_Partners!A:A,Delivery_Partners!B:B)</f>
        <v>Delivery Partner 075</v>
      </c>
      <c r="L4582" s="3">
        <v>1</v>
      </c>
      <c r="M4582" s="2" t="s">
        <v>23</v>
      </c>
      <c r="N4582" s="2" t="s">
        <v>55</v>
      </c>
      <c r="O4582" s="3">
        <v>32</v>
      </c>
      <c r="P4582" s="13">
        <f t="shared" si="962"/>
        <v>160.06</v>
      </c>
      <c r="Q4582" s="13" t="str">
        <f t="shared" si="963"/>
        <v>Normal</v>
      </c>
      <c r="S4582" s="21"/>
    </row>
    <row r="4583" customHeight="1" spans="1:19">
      <c r="A4583" s="2" t="s">
        <v>6521</v>
      </c>
      <c r="B4583" s="29" t="s">
        <v>1709</v>
      </c>
      <c r="C4583" s="2" t="s">
        <v>1616</v>
      </c>
      <c r="D4583" s="2" t="str">
        <f t="array" ref="D4583">_xlfn.XLOOKUP(C4583,Customers!A:A,Customers!B:B)</f>
        <v>Customer 0584</v>
      </c>
      <c r="E4583" s="2" t="s">
        <v>712</v>
      </c>
      <c r="F4583" s="2" t="str">
        <f t="array" ref="F4583">_xlfn.XLOOKUP(E4583,Restaurants!A:A,Restaurants!B:B)</f>
        <v>Restaurant 074</v>
      </c>
      <c r="G4583" s="2" t="s">
        <v>1094</v>
      </c>
      <c r="H4583" s="2" t="str">
        <f t="array" ref="H4583">_xlfn.XLOOKUP(G4583,Food_Menu!A:A,Food_Menu!B:B)</f>
        <v>Food Item 0042</v>
      </c>
      <c r="I4583" s="2">
        <f t="array" ref="I4583">_xlfn.XLOOKUP(G4583,Food_Menu!A:A,Food_Menu!D:D)</f>
        <v>160.06</v>
      </c>
      <c r="J4583" s="2" t="s">
        <v>567</v>
      </c>
      <c r="K4583" s="2" t="str">
        <f t="array" ref="K4583">_xlfn.XLOOKUP(J4583,Delivery_Partners!A:A,Delivery_Partners!B:B)</f>
        <v>Delivery Partner 104</v>
      </c>
      <c r="L4583" s="3">
        <v>1</v>
      </c>
      <c r="M4583" s="2" t="s">
        <v>23</v>
      </c>
      <c r="N4583" s="2" t="s">
        <v>74</v>
      </c>
      <c r="O4583" s="3">
        <v>26</v>
      </c>
      <c r="P4583" s="13">
        <f t="shared" si="962"/>
        <v>160.06</v>
      </c>
      <c r="Q4583" s="13" t="str">
        <f t="shared" si="963"/>
        <v>Fast</v>
      </c>
      <c r="S4583" s="21"/>
    </row>
    <row r="4584" customHeight="1" spans="1:19">
      <c r="A4584" s="2" t="s">
        <v>6522</v>
      </c>
      <c r="B4584" s="28">
        <v>45752</v>
      </c>
      <c r="C4584" s="2" t="s">
        <v>4599</v>
      </c>
      <c r="D4584" s="2" t="str">
        <f t="array" ref="D4584">_xlfn.XLOOKUP(C4584,Customers!A:A,Customers!B:B)</f>
        <v>Customer 0840</v>
      </c>
      <c r="E4584" s="2" t="s">
        <v>137</v>
      </c>
      <c r="F4584" s="2" t="str">
        <f t="array" ref="F4584">_xlfn.XLOOKUP(E4584,Restaurants!A:A,Restaurants!B:B)</f>
        <v>Restaurant 104</v>
      </c>
      <c r="G4584" s="2" t="s">
        <v>318</v>
      </c>
      <c r="H4584" s="2" t="str">
        <f t="array" ref="H4584">_xlfn.XLOOKUP(G4584,Food_Menu!A:A,Food_Menu!B:B)</f>
        <v>Food Item 0115</v>
      </c>
      <c r="I4584" s="2">
        <f t="array" ref="I4584">_xlfn.XLOOKUP(G4584,Food_Menu!A:A,Food_Menu!D:D)</f>
        <v>109.53</v>
      </c>
      <c r="J4584" s="2" t="s">
        <v>1557</v>
      </c>
      <c r="K4584" s="2" t="str">
        <f t="array" ref="K4584">_xlfn.XLOOKUP(J4584,Delivery_Partners!A:A,Delivery_Partners!B:B)</f>
        <v>Delivery Partner 065</v>
      </c>
      <c r="L4584" s="3">
        <v>1</v>
      </c>
      <c r="M4584" s="2" t="s">
        <v>23</v>
      </c>
      <c r="N4584" s="2" t="s">
        <v>74</v>
      </c>
      <c r="O4584" s="3">
        <v>30</v>
      </c>
      <c r="P4584" s="13">
        <f t="shared" si="962"/>
        <v>109.53</v>
      </c>
      <c r="Q4584" s="13" t="str">
        <f t="shared" si="963"/>
        <v>Fast</v>
      </c>
      <c r="S4584" s="21"/>
    </row>
    <row r="4585" customHeight="1" spans="1:19">
      <c r="A4585" s="2" t="s">
        <v>6523</v>
      </c>
      <c r="B4585" s="28">
        <v>45934</v>
      </c>
      <c r="C4585" s="2" t="s">
        <v>2685</v>
      </c>
      <c r="D4585" s="2" t="str">
        <f t="array" ref="D4585">_xlfn.XLOOKUP(C4585,Customers!A:A,Customers!B:B)</f>
        <v>Customer 0529</v>
      </c>
      <c r="E4585" s="2" t="s">
        <v>578</v>
      </c>
      <c r="F4585" s="2" t="str">
        <f t="array" ref="F4585">_xlfn.XLOOKUP(E4585,Restaurants!A:A,Restaurants!B:B)</f>
        <v>Restaurant 063</v>
      </c>
      <c r="G4585" s="2" t="s">
        <v>457</v>
      </c>
      <c r="H4585" s="2" t="str">
        <f t="array" ref="H4585">_xlfn.XLOOKUP(G4585,Food_Menu!A:A,Food_Menu!B:B)</f>
        <v>Food Item 0180</v>
      </c>
      <c r="I4585" s="2">
        <f t="array" ref="I4585">_xlfn.XLOOKUP(G4585,Food_Menu!A:A,Food_Menu!D:D)</f>
        <v>498.49</v>
      </c>
      <c r="J4585" s="2" t="s">
        <v>1363</v>
      </c>
      <c r="K4585" s="2" t="str">
        <f t="array" ref="K4585">_xlfn.XLOOKUP(J4585,Delivery_Partners!A:A,Delivery_Partners!B:B)</f>
        <v>Delivery Partner 001</v>
      </c>
      <c r="L4585" s="3">
        <v>1</v>
      </c>
      <c r="M4585" s="2" t="s">
        <v>23</v>
      </c>
      <c r="N4585" s="2" t="s">
        <v>24</v>
      </c>
      <c r="O4585" s="3">
        <v>39</v>
      </c>
      <c r="P4585" s="13">
        <f t="shared" si="962"/>
        <v>498.49</v>
      </c>
      <c r="Q4585" s="13" t="str">
        <f t="shared" si="963"/>
        <v>Normal</v>
      </c>
      <c r="S4585" s="21"/>
    </row>
    <row r="4586" customHeight="1" spans="1:19">
      <c r="A4586" s="2" t="s">
        <v>6524</v>
      </c>
      <c r="B4586" s="28">
        <v>45661</v>
      </c>
      <c r="C4586" s="2" t="s">
        <v>522</v>
      </c>
      <c r="D4586" s="2" t="str">
        <f t="array" ref="D4586">_xlfn.XLOOKUP(C4586,Customers!A:A,Customers!B:B)</f>
        <v>Customer 0715</v>
      </c>
      <c r="E4586" s="2" t="s">
        <v>492</v>
      </c>
      <c r="F4586" s="2" t="str">
        <f t="array" ref="F4586">_xlfn.XLOOKUP(E4586,Restaurants!A:A,Restaurants!B:B)</f>
        <v>Restaurant 008</v>
      </c>
      <c r="G4586" s="2" t="s">
        <v>1025</v>
      </c>
      <c r="H4586" s="2" t="str">
        <f t="array" ref="H4586">_xlfn.XLOOKUP(G4586,Food_Menu!A:A,Food_Menu!B:B)</f>
        <v>Food Item 0047</v>
      </c>
      <c r="I4586" s="2">
        <f t="array" ref="I4586">_xlfn.XLOOKUP(G4586,Food_Menu!A:A,Food_Menu!D:D)</f>
        <v>547.46</v>
      </c>
      <c r="J4586" s="2" t="s">
        <v>1694</v>
      </c>
      <c r="K4586" s="2" t="str">
        <f t="array" ref="K4586">_xlfn.XLOOKUP(J4586,Delivery_Partners!A:A,Delivery_Partners!B:B)</f>
        <v>Delivery Partner 127</v>
      </c>
      <c r="L4586" s="3">
        <v>1</v>
      </c>
      <c r="M4586" s="2" t="s">
        <v>23</v>
      </c>
      <c r="N4586" s="2" t="s">
        <v>55</v>
      </c>
      <c r="O4586" s="3">
        <v>53</v>
      </c>
      <c r="P4586" s="13">
        <f t="shared" si="962"/>
        <v>547.46</v>
      </c>
      <c r="Q4586" s="13" t="str">
        <f t="shared" si="963"/>
        <v>Normal</v>
      </c>
      <c r="S4586" s="21"/>
    </row>
    <row r="4587" customHeight="1" spans="1:19">
      <c r="A4587" s="2" t="s">
        <v>6525</v>
      </c>
      <c r="B4587" s="28">
        <v>45689</v>
      </c>
      <c r="C4587" s="2" t="s">
        <v>3014</v>
      </c>
      <c r="D4587" s="2" t="str">
        <f t="array" ref="D4587">_xlfn.XLOOKUP(C4587,Customers!A:A,Customers!B:B)</f>
        <v>Customer 1090</v>
      </c>
      <c r="E4587" s="2" t="s">
        <v>807</v>
      </c>
      <c r="F4587" s="2" t="str">
        <f t="array" ref="F4587">_xlfn.XLOOKUP(E4587,Restaurants!A:A,Restaurants!B:B)</f>
        <v>Restaurant 118</v>
      </c>
      <c r="G4587" s="2" t="s">
        <v>405</v>
      </c>
      <c r="H4587" s="2" t="str">
        <f t="array" ref="H4587">_xlfn.XLOOKUP(G4587,Food_Menu!A:A,Food_Menu!B:B)</f>
        <v>Food Item 0004</v>
      </c>
      <c r="I4587" s="2">
        <f t="array" ref="I4587">_xlfn.XLOOKUP(G4587,Food_Menu!A:A,Food_Menu!D:D)</f>
        <v>173.7</v>
      </c>
      <c r="J4587" s="2" t="s">
        <v>510</v>
      </c>
      <c r="K4587" s="2" t="str">
        <f t="array" ref="K4587">_xlfn.XLOOKUP(J4587,Delivery_Partners!A:A,Delivery_Partners!B:B)</f>
        <v>Delivery Partner 025</v>
      </c>
      <c r="L4587" s="3">
        <v>1</v>
      </c>
      <c r="M4587" s="2" t="s">
        <v>23</v>
      </c>
      <c r="N4587" s="2" t="s">
        <v>74</v>
      </c>
      <c r="O4587" s="3">
        <v>33</v>
      </c>
      <c r="P4587" s="13">
        <f t="shared" si="962"/>
        <v>173.7</v>
      </c>
      <c r="Q4587" s="13" t="str">
        <f t="shared" si="963"/>
        <v>Normal</v>
      </c>
      <c r="S4587" s="21"/>
    </row>
    <row r="4588" customHeight="1" spans="1:19">
      <c r="A4588" s="2" t="s">
        <v>6526</v>
      </c>
      <c r="B4588" s="28">
        <v>45809</v>
      </c>
      <c r="C4588" s="2" t="s">
        <v>1595</v>
      </c>
      <c r="D4588" s="2" t="str">
        <f t="array" ref="D4588">_xlfn.XLOOKUP(C4588,Customers!A:A,Customers!B:B)</f>
        <v>Customer 0637</v>
      </c>
      <c r="E4588" s="2" t="s">
        <v>518</v>
      </c>
      <c r="F4588" s="2" t="str">
        <f t="array" ref="F4588">_xlfn.XLOOKUP(E4588,Restaurants!A:A,Restaurants!B:B)</f>
        <v>Restaurant 039</v>
      </c>
      <c r="G4588" s="2" t="s">
        <v>1608</v>
      </c>
      <c r="H4588" s="2" t="str">
        <f t="array" ref="H4588">_xlfn.XLOOKUP(G4588,Food_Menu!A:A,Food_Menu!B:B)</f>
        <v>Food Item 0160</v>
      </c>
      <c r="I4588" s="2">
        <f t="array" ref="I4588">_xlfn.XLOOKUP(G4588,Food_Menu!A:A,Food_Menu!D:D)</f>
        <v>297.4</v>
      </c>
      <c r="J4588" s="2" t="s">
        <v>923</v>
      </c>
      <c r="K4588" s="2" t="str">
        <f t="array" ref="K4588">_xlfn.XLOOKUP(J4588,Delivery_Partners!A:A,Delivery_Partners!B:B)</f>
        <v>Delivery Partner 142</v>
      </c>
      <c r="L4588" s="3">
        <v>1</v>
      </c>
      <c r="M4588" s="2" t="s">
        <v>23</v>
      </c>
      <c r="N4588" s="2" t="s">
        <v>55</v>
      </c>
      <c r="O4588" s="3">
        <v>25</v>
      </c>
      <c r="P4588" s="13">
        <f t="shared" si="962"/>
        <v>297.4</v>
      </c>
      <c r="Q4588" s="13" t="str">
        <f t="shared" si="963"/>
        <v>Fast</v>
      </c>
      <c r="S4588" s="21"/>
    </row>
    <row r="4589" customHeight="1" spans="1:19">
      <c r="A4589" s="2" t="s">
        <v>6527</v>
      </c>
      <c r="B4589" s="28">
        <v>45814</v>
      </c>
      <c r="C4589" s="2" t="s">
        <v>1057</v>
      </c>
      <c r="D4589" s="2" t="str">
        <f t="array" ref="D4589">_xlfn.XLOOKUP(C4589,Customers!A:A,Customers!B:B)</f>
        <v>Customer 0694</v>
      </c>
      <c r="E4589" s="2" t="s">
        <v>1309</v>
      </c>
      <c r="F4589" s="2" t="str">
        <f t="array" ref="F4589">_xlfn.XLOOKUP(E4589,Restaurants!A:A,Restaurants!B:B)</f>
        <v>Restaurant 090</v>
      </c>
      <c r="G4589" s="2" t="s">
        <v>692</v>
      </c>
      <c r="H4589" s="2" t="str">
        <f t="array" ref="H4589">_xlfn.XLOOKUP(G4589,Food_Menu!A:A,Food_Menu!B:B)</f>
        <v>Food Item 0130</v>
      </c>
      <c r="I4589" s="2">
        <f t="array" ref="I4589">_xlfn.XLOOKUP(G4589,Food_Menu!A:A,Food_Menu!D:D)</f>
        <v>112.66</v>
      </c>
      <c r="J4589" s="2" t="s">
        <v>684</v>
      </c>
      <c r="K4589" s="2" t="str">
        <f t="array" ref="K4589">_xlfn.XLOOKUP(J4589,Delivery_Partners!A:A,Delivery_Partners!B:B)</f>
        <v>Delivery Partner 003</v>
      </c>
      <c r="L4589" s="3">
        <v>1</v>
      </c>
      <c r="M4589" s="2" t="s">
        <v>23</v>
      </c>
      <c r="N4589" s="2" t="s">
        <v>24</v>
      </c>
      <c r="O4589" s="3">
        <v>47</v>
      </c>
      <c r="P4589" s="13">
        <f t="shared" si="962"/>
        <v>112.66</v>
      </c>
      <c r="Q4589" s="13" t="str">
        <f t="shared" si="963"/>
        <v>Normal</v>
      </c>
      <c r="S4589" s="21"/>
    </row>
    <row r="4590" customHeight="1" spans="1:19">
      <c r="A4590" s="2" t="s">
        <v>6528</v>
      </c>
      <c r="B4590" s="29" t="s">
        <v>1248</v>
      </c>
      <c r="C4590" s="2" t="s">
        <v>4064</v>
      </c>
      <c r="D4590" s="2" t="str">
        <f t="array" ref="D4590">_xlfn.XLOOKUP(C4590,Customers!A:A,Customers!B:B)</f>
        <v>Customer 1185</v>
      </c>
      <c r="E4590" s="2" t="s">
        <v>382</v>
      </c>
      <c r="F4590" s="2" t="str">
        <f t="array" ref="F4590">_xlfn.XLOOKUP(E4590,Restaurants!A:A,Restaurants!B:B)</f>
        <v>Restaurant 108</v>
      </c>
      <c r="G4590" s="2" t="s">
        <v>1860</v>
      </c>
      <c r="H4590" s="2" t="str">
        <f t="array" ref="H4590">_xlfn.XLOOKUP(G4590,Food_Menu!A:A,Food_Menu!B:B)</f>
        <v>Food Item 0151</v>
      </c>
      <c r="I4590" s="2">
        <f t="array" ref="I4590">_xlfn.XLOOKUP(G4590,Food_Menu!A:A,Food_Menu!D:D)</f>
        <v>500.58</v>
      </c>
      <c r="J4590" s="2" t="s">
        <v>723</v>
      </c>
      <c r="K4590" s="2" t="str">
        <f t="array" ref="K4590">_xlfn.XLOOKUP(J4590,Delivery_Partners!A:A,Delivery_Partners!B:B)</f>
        <v>Delivery Partner 168</v>
      </c>
      <c r="L4590" s="3">
        <v>2</v>
      </c>
      <c r="M4590" s="2" t="s">
        <v>23</v>
      </c>
      <c r="N4590" s="2" t="s">
        <v>55</v>
      </c>
      <c r="O4590" s="3">
        <v>15</v>
      </c>
      <c r="P4590" s="13">
        <f t="shared" si="962"/>
        <v>1001.16</v>
      </c>
      <c r="Q4590" s="13" t="str">
        <f t="shared" si="963"/>
        <v>Fast</v>
      </c>
      <c r="S4590" s="21"/>
    </row>
    <row r="4591" customHeight="1" spans="1:19">
      <c r="A4591" s="2" t="s">
        <v>6529</v>
      </c>
      <c r="B4591" s="28">
        <v>45778</v>
      </c>
      <c r="C4591" s="2" t="s">
        <v>2747</v>
      </c>
      <c r="D4591" s="2" t="str">
        <f t="array" ref="D4591">_xlfn.XLOOKUP(C4591,Customers!A:A,Customers!B:B)</f>
        <v>Customer 0596</v>
      </c>
      <c r="E4591" s="2" t="s">
        <v>372</v>
      </c>
      <c r="F4591" s="2" t="str">
        <f t="array" ref="F4591">_xlfn.XLOOKUP(E4591,Restaurants!A:A,Restaurants!B:B)</f>
        <v>Restaurant 119</v>
      </c>
      <c r="G4591" s="2" t="s">
        <v>1414</v>
      </c>
      <c r="H4591" s="2" t="str">
        <f t="array" ref="H4591">_xlfn.XLOOKUP(G4591,Food_Menu!A:A,Food_Menu!B:B)</f>
        <v>Food Item 0088</v>
      </c>
      <c r="I4591" s="2">
        <f t="array" ref="I4591">_xlfn.XLOOKUP(G4591,Food_Menu!A:A,Food_Menu!D:D)</f>
        <v>171.05</v>
      </c>
      <c r="J4591" s="2" t="s">
        <v>68</v>
      </c>
      <c r="K4591" s="2" t="str">
        <f t="array" ref="K4591">_xlfn.XLOOKUP(J4591,Delivery_Partners!A:A,Delivery_Partners!B:B)</f>
        <v>Delivery Partner 046</v>
      </c>
      <c r="L4591" s="3">
        <v>2</v>
      </c>
      <c r="M4591" s="2" t="s">
        <v>23</v>
      </c>
      <c r="N4591" s="2" t="s">
        <v>24</v>
      </c>
      <c r="O4591" s="3">
        <v>48</v>
      </c>
      <c r="P4591" s="13">
        <f t="shared" si="962"/>
        <v>342.1</v>
      </c>
      <c r="Q4591" s="13" t="str">
        <f t="shared" si="963"/>
        <v>Normal</v>
      </c>
      <c r="S4591" s="21"/>
    </row>
    <row r="4592" customHeight="1" spans="1:19">
      <c r="A4592" s="2" t="s">
        <v>6530</v>
      </c>
      <c r="B4592" s="29" t="s">
        <v>569</v>
      </c>
      <c r="C4592" s="2" t="s">
        <v>1511</v>
      </c>
      <c r="D4592" s="2" t="str">
        <f t="array" ref="D4592">_xlfn.XLOOKUP(C4592,Customers!A:A,Customers!B:B)</f>
        <v>Customer 0208</v>
      </c>
      <c r="E4592" s="2" t="s">
        <v>800</v>
      </c>
      <c r="F4592" s="2" t="str">
        <f t="array" ref="F4592">_xlfn.XLOOKUP(E4592,Restaurants!A:A,Restaurants!B:B)</f>
        <v>Restaurant 014</v>
      </c>
      <c r="G4592" s="2" t="s">
        <v>728</v>
      </c>
      <c r="H4592" s="2" t="str">
        <f t="array" ref="H4592">_xlfn.XLOOKUP(G4592,Food_Menu!A:A,Food_Menu!B:B)</f>
        <v>Food Item 0027</v>
      </c>
      <c r="I4592" s="2">
        <f t="array" ref="I4592">_xlfn.XLOOKUP(G4592,Food_Menu!A:A,Food_Menu!D:D)</f>
        <v>364.02</v>
      </c>
      <c r="J4592" s="2" t="s">
        <v>164</v>
      </c>
      <c r="K4592" s="2" t="str">
        <f t="array" ref="K4592">_xlfn.XLOOKUP(J4592,Delivery_Partners!A:A,Delivery_Partners!B:B)</f>
        <v>Delivery Partner 161</v>
      </c>
      <c r="L4592" s="3">
        <v>1</v>
      </c>
      <c r="M4592" s="2" t="s">
        <v>23</v>
      </c>
      <c r="N4592" s="2" t="s">
        <v>24</v>
      </c>
      <c r="O4592" s="3">
        <v>18</v>
      </c>
      <c r="P4592" s="13">
        <f t="shared" si="962"/>
        <v>364.02</v>
      </c>
      <c r="Q4592" s="13" t="str">
        <f t="shared" si="963"/>
        <v>Fast</v>
      </c>
      <c r="S4592" s="21"/>
    </row>
    <row r="4593" customHeight="1" spans="1:19">
      <c r="A4593" s="2" t="s">
        <v>6531</v>
      </c>
      <c r="B4593" s="29" t="s">
        <v>933</v>
      </c>
      <c r="C4593" s="2" t="s">
        <v>3514</v>
      </c>
      <c r="D4593" s="2" t="str">
        <f t="array" ref="D4593">_xlfn.XLOOKUP(C4593,Customers!A:A,Customers!B:B)</f>
        <v>Customer 0820</v>
      </c>
      <c r="E4593" s="2" t="s">
        <v>425</v>
      </c>
      <c r="F4593" s="2" t="str">
        <f t="array" ref="F4593">_xlfn.XLOOKUP(E4593,Restaurants!A:A,Restaurants!B:B)</f>
        <v>Restaurant 023</v>
      </c>
      <c r="G4593" s="2" t="s">
        <v>90</v>
      </c>
      <c r="H4593" s="2" t="str">
        <f t="array" ref="H4593">_xlfn.XLOOKUP(G4593,Food_Menu!A:A,Food_Menu!B:B)</f>
        <v>Food Item 0073</v>
      </c>
      <c r="I4593" s="2">
        <f t="array" ref="I4593">_xlfn.XLOOKUP(G4593,Food_Menu!A:A,Food_Menu!D:D)</f>
        <v>365.69</v>
      </c>
      <c r="J4593" s="2" t="s">
        <v>1363</v>
      </c>
      <c r="K4593" s="2" t="str">
        <f t="array" ref="K4593">_xlfn.XLOOKUP(J4593,Delivery_Partners!A:A,Delivery_Partners!B:B)</f>
        <v>Delivery Partner 001</v>
      </c>
      <c r="L4593" s="3">
        <v>1</v>
      </c>
      <c r="M4593" s="2" t="s">
        <v>23</v>
      </c>
      <c r="N4593" s="2" t="s">
        <v>24</v>
      </c>
      <c r="O4593" s="3">
        <v>43</v>
      </c>
      <c r="P4593" s="13">
        <f t="shared" si="962"/>
        <v>365.69</v>
      </c>
      <c r="Q4593" s="13" t="str">
        <f t="shared" si="963"/>
        <v>Normal</v>
      </c>
      <c r="S4593" s="21"/>
    </row>
    <row r="4594" customHeight="1" spans="1:19">
      <c r="A4594" s="2" t="s">
        <v>6532</v>
      </c>
      <c r="B4594" s="29" t="s">
        <v>1429</v>
      </c>
      <c r="C4594" s="2" t="s">
        <v>4402</v>
      </c>
      <c r="D4594" s="2" t="str">
        <f t="array" ref="D4594">_xlfn.XLOOKUP(C4594,Customers!A:A,Customers!B:B)</f>
        <v>Customer 0832</v>
      </c>
      <c r="E4594" s="2" t="s">
        <v>446</v>
      </c>
      <c r="F4594" s="2" t="str">
        <f t="array" ref="F4594">_xlfn.XLOOKUP(E4594,Restaurants!A:A,Restaurants!B:B)</f>
        <v>Restaurant 078</v>
      </c>
      <c r="G4594" s="2" t="s">
        <v>2196</v>
      </c>
      <c r="H4594" s="2" t="str">
        <f t="array" ref="H4594">_xlfn.XLOOKUP(G4594,Food_Menu!A:A,Food_Menu!B:B)</f>
        <v>Food Item 0104</v>
      </c>
      <c r="I4594" s="2">
        <f t="array" ref="I4594">_xlfn.XLOOKUP(G4594,Food_Menu!A:A,Food_Menu!D:D)</f>
        <v>316.94</v>
      </c>
      <c r="J4594" s="2" t="s">
        <v>1683</v>
      </c>
      <c r="K4594" s="2" t="str">
        <f t="array" ref="K4594">_xlfn.XLOOKUP(J4594,Delivery_Partners!A:A,Delivery_Partners!B:B)</f>
        <v>Delivery Partner 082</v>
      </c>
      <c r="L4594" s="3">
        <v>1</v>
      </c>
      <c r="M4594" s="2" t="s">
        <v>23</v>
      </c>
      <c r="N4594" s="2" t="s">
        <v>24</v>
      </c>
      <c r="O4594" s="3">
        <v>29</v>
      </c>
      <c r="P4594" s="13">
        <f t="shared" si="962"/>
        <v>316.94</v>
      </c>
      <c r="Q4594" s="13" t="str">
        <f t="shared" si="963"/>
        <v>Fast</v>
      </c>
      <c r="S4594" s="21"/>
    </row>
    <row r="4595" hidden="1" customHeight="1" spans="1:19">
      <c r="A4595" s="2" t="s">
        <v>6533</v>
      </c>
      <c r="B4595" s="29" t="s">
        <v>787</v>
      </c>
      <c r="C4595" s="2" t="s">
        <v>2274</v>
      </c>
      <c r="D4595" s="2" t="str">
        <f t="array" ref="D4595">_xlfn.XLOOKUP(C4595,Customers!A:A,Customers!B:B)</f>
        <v>Customer 0285</v>
      </c>
      <c r="E4595" s="2" t="s">
        <v>586</v>
      </c>
      <c r="F4595" s="2" t="str">
        <f t="array" ref="F4595">_xlfn.XLOOKUP(E4595,Restaurants!A:A,Restaurants!B:B)</f>
        <v>Restaurant 092</v>
      </c>
      <c r="G4595" s="2" t="s">
        <v>202</v>
      </c>
      <c r="H4595" s="2" t="str">
        <f t="array" ref="H4595">_xlfn.XLOOKUP(G4595,Food_Menu!A:A,Food_Menu!B:B)</f>
        <v>Food Item 0096</v>
      </c>
      <c r="I4595" s="2"/>
      <c r="J4595" s="2" t="s">
        <v>1581</v>
      </c>
      <c r="K4595" s="2" t="str">
        <f t="array" ref="K4595">_xlfn.XLOOKUP(J4595,Delivery_Partners!A:A,Delivery_Partners!B:B)</f>
        <v>Delivery Partner 076</v>
      </c>
      <c r="L4595" s="3">
        <v>1</v>
      </c>
      <c r="M4595" s="2" t="s">
        <v>101</v>
      </c>
      <c r="N4595" s="2" t="s">
        <v>42</v>
      </c>
      <c r="O4595" s="2"/>
    </row>
    <row r="4596" customHeight="1" spans="1:19">
      <c r="A4596" s="2" t="s">
        <v>6534</v>
      </c>
      <c r="B4596" s="28">
        <v>45937</v>
      </c>
      <c r="C4596" s="2" t="s">
        <v>1932</v>
      </c>
      <c r="D4596" s="2" t="str">
        <f t="array" ref="D4596">_xlfn.XLOOKUP(C4596,Customers!A:A,Customers!B:B)</f>
        <v>Customer 0875</v>
      </c>
      <c r="E4596" s="2" t="s">
        <v>245</v>
      </c>
      <c r="F4596" s="2" t="str">
        <f t="array" ref="F4596">_xlfn.XLOOKUP(E4596,Restaurants!A:A,Restaurants!B:B)</f>
        <v>Restaurant 101</v>
      </c>
      <c r="G4596" s="2" t="s">
        <v>2157</v>
      </c>
      <c r="H4596" s="2" t="str">
        <f t="array" ref="H4596">_xlfn.XLOOKUP(G4596,Food_Menu!A:A,Food_Menu!B:B)</f>
        <v>Food Item 0196</v>
      </c>
      <c r="I4596" s="2">
        <f t="array" ref="I4596">_xlfn.XLOOKUP(G4596,Food_Menu!A:A,Food_Menu!D:D)</f>
        <v>535.63</v>
      </c>
      <c r="J4596" s="2" t="s">
        <v>958</v>
      </c>
      <c r="K4596" s="2" t="str">
        <f t="array" ref="K4596">_xlfn.XLOOKUP(J4596,Delivery_Partners!A:A,Delivery_Partners!B:B)</f>
        <v>Delivery Partner 030</v>
      </c>
      <c r="L4596" s="3">
        <v>1</v>
      </c>
      <c r="M4596" s="2" t="s">
        <v>23</v>
      </c>
      <c r="N4596" s="2" t="s">
        <v>24</v>
      </c>
      <c r="O4596" s="3">
        <v>60</v>
      </c>
      <c r="P4596" s="13">
        <f t="shared" ref="P4596:P4600" si="964">I4596*L4596</f>
        <v>535.63</v>
      </c>
      <c r="Q4596" s="13" t="str">
        <f t="shared" ref="Q4596:Q4600" si="965">IF(O4596="","Not Delivered",IF(O4596&lt;=30,"Fast",IF(O4596&lt;=60,"Normal","Slow")))</f>
        <v>Normal</v>
      </c>
      <c r="S4596" s="21"/>
    </row>
    <row r="4597" customHeight="1" spans="1:19">
      <c r="A4597" s="2" t="s">
        <v>6535</v>
      </c>
      <c r="B4597" s="28">
        <v>45665</v>
      </c>
      <c r="C4597" s="2" t="s">
        <v>1175</v>
      </c>
      <c r="D4597" s="2" t="str">
        <f t="array" ref="D4597">_xlfn.XLOOKUP(C4597,Customers!A:A,Customers!B:B)</f>
        <v>Customer 0077</v>
      </c>
      <c r="E4597" s="2" t="s">
        <v>468</v>
      </c>
      <c r="F4597" s="2" t="str">
        <f t="array" ref="F4597">_xlfn.XLOOKUP(E4597,Restaurants!A:A,Restaurants!B:B)</f>
        <v>Restaurant 067</v>
      </c>
      <c r="G4597" s="2" t="s">
        <v>303</v>
      </c>
      <c r="H4597" s="2" t="str">
        <f t="array" ref="H4597">_xlfn.XLOOKUP(G4597,Food_Menu!A:A,Food_Menu!B:B)</f>
        <v>Food Item 0050</v>
      </c>
      <c r="I4597" s="2">
        <f t="array" ref="I4597">_xlfn.XLOOKUP(G4597,Food_Menu!A:A,Food_Menu!D:D)</f>
        <v>122.02</v>
      </c>
      <c r="J4597" s="2" t="s">
        <v>993</v>
      </c>
      <c r="K4597" s="2" t="str">
        <f t="array" ref="K4597">_xlfn.XLOOKUP(J4597,Delivery_Partners!A:A,Delivery_Partners!B:B)</f>
        <v>Delivery Partner 086</v>
      </c>
      <c r="L4597" s="3">
        <v>1</v>
      </c>
      <c r="M4597" s="2" t="s">
        <v>23</v>
      </c>
      <c r="N4597" s="2" t="s">
        <v>24</v>
      </c>
      <c r="O4597" s="3">
        <v>25</v>
      </c>
      <c r="P4597" s="13">
        <f t="shared" si="964"/>
        <v>122.02</v>
      </c>
      <c r="Q4597" s="13" t="str">
        <f t="shared" si="965"/>
        <v>Fast</v>
      </c>
      <c r="S4597" s="21"/>
    </row>
    <row r="4598" customHeight="1" spans="1:19">
      <c r="A4598" s="2" t="s">
        <v>6536</v>
      </c>
      <c r="B4598" s="29" t="s">
        <v>704</v>
      </c>
      <c r="C4598" s="2" t="s">
        <v>2503</v>
      </c>
      <c r="D4598" s="2" t="str">
        <f t="array" ref="D4598">_xlfn.XLOOKUP(C4598,Customers!A:A,Customers!B:B)</f>
        <v>Customer 0385</v>
      </c>
      <c r="E4598" s="2" t="s">
        <v>950</v>
      </c>
      <c r="F4598" s="2" t="str">
        <f t="array" ref="F4598">_xlfn.XLOOKUP(E4598,Restaurants!A:A,Restaurants!B:B)</f>
        <v>Restaurant 020</v>
      </c>
      <c r="G4598" s="2" t="s">
        <v>346</v>
      </c>
      <c r="H4598" s="2" t="str">
        <f t="array" ref="H4598">_xlfn.XLOOKUP(G4598,Food_Menu!A:A,Food_Menu!B:B)</f>
        <v>Food Item 0069</v>
      </c>
      <c r="I4598" s="2">
        <f t="array" ref="I4598">_xlfn.XLOOKUP(G4598,Food_Menu!A:A,Food_Menu!D:D)</f>
        <v>622.23</v>
      </c>
      <c r="J4598" s="2" t="s">
        <v>1233</v>
      </c>
      <c r="K4598" s="2" t="str">
        <f t="array" ref="K4598">_xlfn.XLOOKUP(J4598,Delivery_Partners!A:A,Delivery_Partners!B:B)</f>
        <v>Delivery Partner 039</v>
      </c>
      <c r="L4598" s="3">
        <v>1</v>
      </c>
      <c r="M4598" s="2" t="s">
        <v>23</v>
      </c>
      <c r="N4598" s="2" t="s">
        <v>24</v>
      </c>
      <c r="O4598" s="3">
        <v>23</v>
      </c>
      <c r="P4598" s="13">
        <f t="shared" si="964"/>
        <v>622.23</v>
      </c>
      <c r="Q4598" s="13" t="str">
        <f t="shared" si="965"/>
        <v>Fast</v>
      </c>
      <c r="S4598" s="21"/>
    </row>
    <row r="4599" customHeight="1" spans="1:19">
      <c r="A4599" s="2" t="s">
        <v>6537</v>
      </c>
      <c r="B4599" s="29" t="s">
        <v>569</v>
      </c>
      <c r="C4599" s="2" t="s">
        <v>876</v>
      </c>
      <c r="D4599" s="2" t="str">
        <f t="array" ref="D4599">_xlfn.XLOOKUP(C4599,Customers!A:A,Customers!B:B)</f>
        <v>Customer 1027</v>
      </c>
      <c r="E4599" s="2" t="s">
        <v>116</v>
      </c>
      <c r="F4599" s="2" t="str">
        <f t="array" ref="F4599">_xlfn.XLOOKUP(E4599,Restaurants!A:A,Restaurants!B:B)</f>
        <v>Restaurant 086</v>
      </c>
      <c r="G4599" s="2" t="s">
        <v>1498</v>
      </c>
      <c r="H4599" s="2" t="str">
        <f t="array" ref="H4599">_xlfn.XLOOKUP(G4599,Food_Menu!A:A,Food_Menu!B:B)</f>
        <v>Food Item 0041</v>
      </c>
      <c r="I4599" s="2">
        <f t="array" ref="I4599">_xlfn.XLOOKUP(G4599,Food_Menu!A:A,Food_Menu!D:D)</f>
        <v>514.31</v>
      </c>
      <c r="J4599" s="2" t="s">
        <v>660</v>
      </c>
      <c r="K4599" s="2" t="str">
        <f t="array" ref="K4599">_xlfn.XLOOKUP(J4599,Delivery_Partners!A:A,Delivery_Partners!B:B)</f>
        <v>Delivery Partner 079</v>
      </c>
      <c r="L4599" s="3">
        <v>2</v>
      </c>
      <c r="M4599" s="2" t="s">
        <v>23</v>
      </c>
      <c r="N4599" s="2" t="s">
        <v>55</v>
      </c>
      <c r="O4599" s="3">
        <v>36</v>
      </c>
      <c r="P4599" s="13">
        <f t="shared" si="964"/>
        <v>1028.62</v>
      </c>
      <c r="Q4599" s="13" t="str">
        <f t="shared" si="965"/>
        <v>Normal</v>
      </c>
      <c r="S4599" s="21"/>
    </row>
    <row r="4600" customHeight="1" spans="1:19">
      <c r="A4600" s="2" t="s">
        <v>6538</v>
      </c>
      <c r="B4600" s="29" t="s">
        <v>700</v>
      </c>
      <c r="C4600" s="2" t="s">
        <v>1957</v>
      </c>
      <c r="D4600" s="2" t="str">
        <f t="array" ref="D4600">_xlfn.XLOOKUP(C4600,Customers!A:A,Customers!B:B)</f>
        <v>Customer 0742</v>
      </c>
      <c r="E4600" s="2" t="s">
        <v>647</v>
      </c>
      <c r="F4600" s="2" t="str">
        <f t="array" ref="F4600">_xlfn.XLOOKUP(E4600,Restaurants!A:A,Restaurants!B:B)</f>
        <v>Restaurant 081</v>
      </c>
      <c r="G4600" s="2" t="s">
        <v>529</v>
      </c>
      <c r="H4600" s="2" t="str">
        <f t="array" ref="H4600">_xlfn.XLOOKUP(G4600,Food_Menu!A:A,Food_Menu!B:B)</f>
        <v>Food Item 0126</v>
      </c>
      <c r="I4600" s="2">
        <f t="array" ref="I4600">_xlfn.XLOOKUP(G4600,Food_Menu!A:A,Food_Menu!D:D)</f>
        <v>127.27</v>
      </c>
      <c r="J4600" s="2" t="s">
        <v>236</v>
      </c>
      <c r="K4600" s="2" t="str">
        <f t="array" ref="K4600">_xlfn.XLOOKUP(J4600,Delivery_Partners!A:A,Delivery_Partners!B:B)</f>
        <v>Delivery Partner 068</v>
      </c>
      <c r="L4600" s="3">
        <v>1</v>
      </c>
      <c r="M4600" s="2" t="s">
        <v>23</v>
      </c>
      <c r="N4600" s="2" t="s">
        <v>55</v>
      </c>
      <c r="O4600" s="3">
        <v>53</v>
      </c>
      <c r="P4600" s="13">
        <f t="shared" si="964"/>
        <v>127.27</v>
      </c>
      <c r="Q4600" s="13" t="str">
        <f t="shared" si="965"/>
        <v>Normal</v>
      </c>
      <c r="S4600" s="21"/>
    </row>
    <row r="4601" hidden="1" customHeight="1" spans="1:19">
      <c r="A4601" s="2" t="s">
        <v>6539</v>
      </c>
      <c r="B4601" s="29" t="s">
        <v>311</v>
      </c>
      <c r="C4601" s="2" t="s">
        <v>3023</v>
      </c>
      <c r="D4601" s="2" t="str">
        <f t="array" ref="D4601">_xlfn.XLOOKUP(C4601,Customers!A:A,Customers!B:B)</f>
        <v>Customer 0729</v>
      </c>
      <c r="E4601" s="2" t="s">
        <v>293</v>
      </c>
      <c r="F4601" s="2" t="str">
        <f t="array" ref="F4601">_xlfn.XLOOKUP(E4601,Restaurants!A:A,Restaurants!B:B)</f>
        <v>Restaurant 057</v>
      </c>
      <c r="G4601" s="2" t="s">
        <v>823</v>
      </c>
      <c r="H4601" s="2" t="str">
        <f t="array" ref="H4601">_xlfn.XLOOKUP(G4601,Food_Menu!A:A,Food_Menu!B:B)</f>
        <v>Food Item 0178</v>
      </c>
      <c r="I4601" s="2"/>
      <c r="J4601" s="2" t="s">
        <v>651</v>
      </c>
      <c r="K4601" s="2" t="str">
        <f t="array" ref="K4601">_xlfn.XLOOKUP(J4601,Delivery_Partners!A:A,Delivery_Partners!B:B)</f>
        <v>Delivery Partner 036</v>
      </c>
      <c r="L4601" s="3">
        <v>1</v>
      </c>
      <c r="M4601" s="2" t="s">
        <v>101</v>
      </c>
      <c r="N4601" s="2" t="s">
        <v>42</v>
      </c>
      <c r="O4601" s="2"/>
    </row>
    <row r="4602" hidden="1" customHeight="1" spans="1:19">
      <c r="A4602" s="2" t="s">
        <v>6540</v>
      </c>
      <c r="B4602" s="29" t="s">
        <v>1003</v>
      </c>
      <c r="C4602" s="2" t="s">
        <v>1311</v>
      </c>
      <c r="D4602" s="2" t="str">
        <f t="array" ref="D4602">_xlfn.XLOOKUP(C4602,Customers!A:A,Customers!B:B)</f>
        <v>Customer 0746</v>
      </c>
      <c r="E4602" s="2" t="s">
        <v>39</v>
      </c>
      <c r="F4602" s="2" t="str">
        <f t="array" ref="F4602">_xlfn.XLOOKUP(E4602,Restaurants!A:A,Restaurants!B:B)</f>
        <v>Restaurant 077</v>
      </c>
      <c r="G4602" s="2" t="s">
        <v>355</v>
      </c>
      <c r="H4602" s="2" t="str">
        <f t="array" ref="H4602">_xlfn.XLOOKUP(G4602,Food_Menu!A:A,Food_Menu!B:B)</f>
        <v>Food Item 0195</v>
      </c>
      <c r="I4602" s="2"/>
      <c r="J4602" s="2" t="s">
        <v>923</v>
      </c>
      <c r="K4602" s="2" t="str">
        <f t="array" ref="K4602">_xlfn.XLOOKUP(J4602,Delivery_Partners!A:A,Delivery_Partners!B:B)</f>
        <v>Delivery Partner 142</v>
      </c>
      <c r="L4602" s="3">
        <v>1</v>
      </c>
      <c r="M4602" s="2" t="s">
        <v>101</v>
      </c>
      <c r="N4602" s="2" t="s">
        <v>42</v>
      </c>
      <c r="O4602" s="2"/>
    </row>
    <row r="4603" customHeight="1" spans="1:19">
      <c r="A4603" s="2" t="s">
        <v>6541</v>
      </c>
      <c r="B4603" s="28">
        <v>45786</v>
      </c>
      <c r="C4603" s="2" t="s">
        <v>6542</v>
      </c>
      <c r="D4603" s="2" t="str">
        <f t="array" ref="D4603">_xlfn.XLOOKUP(C4603,Customers!A:A,Customers!B:B)</f>
        <v>Customer 0198</v>
      </c>
      <c r="E4603" s="2" t="s">
        <v>281</v>
      </c>
      <c r="F4603" s="2" t="str">
        <f t="array" ref="F4603">_xlfn.XLOOKUP(E4603,Restaurants!A:A,Restaurants!B:B)</f>
        <v>Restaurant 026</v>
      </c>
      <c r="G4603" s="2" t="s">
        <v>861</v>
      </c>
      <c r="H4603" s="2" t="str">
        <f t="array" ref="H4603">_xlfn.XLOOKUP(G4603,Food_Menu!A:A,Food_Menu!B:B)</f>
        <v>Food Item 0051</v>
      </c>
      <c r="I4603" s="2">
        <f t="array" ref="I4603">_xlfn.XLOOKUP(G4603,Food_Menu!A:A,Food_Menu!D:D)</f>
        <v>516.47</v>
      </c>
      <c r="J4603" s="2" t="s">
        <v>564</v>
      </c>
      <c r="K4603" s="2" t="str">
        <f t="array" ref="K4603">_xlfn.XLOOKUP(J4603,Delivery_Partners!A:A,Delivery_Partners!B:B)</f>
        <v>Delivery Partner 095</v>
      </c>
      <c r="L4603" s="3">
        <v>3</v>
      </c>
      <c r="M4603" s="2" t="s">
        <v>23</v>
      </c>
      <c r="N4603" s="2" t="s">
        <v>55</v>
      </c>
      <c r="O4603" s="3">
        <v>37</v>
      </c>
      <c r="P4603" s="13">
        <f>I4603*L4603</f>
        <v>1549.41</v>
      </c>
      <c r="Q4603" s="13" t="str">
        <f>IF(O4603="","Not Delivered",IF(O4603&lt;=30,"Fast",IF(O4603&lt;=60,"Normal","Slow")))</f>
        <v>Normal</v>
      </c>
      <c r="S4603" s="21"/>
    </row>
    <row r="4604" hidden="1" customHeight="1" spans="1:19">
      <c r="A4604" s="2" t="s">
        <v>6543</v>
      </c>
      <c r="B4604" s="28">
        <v>45969</v>
      </c>
      <c r="C4604" s="2" t="s">
        <v>2710</v>
      </c>
      <c r="D4604" s="2" t="str">
        <f t="array" ref="D4604">_xlfn.XLOOKUP(C4604,Customers!A:A,Customers!B:B)</f>
        <v>Customer 1154</v>
      </c>
      <c r="E4604" s="2" t="s">
        <v>721</v>
      </c>
      <c r="F4604" s="2" t="str">
        <f t="array" ref="F4604">_xlfn.XLOOKUP(E4604,Restaurants!A:A,Restaurants!B:B)</f>
        <v>Restaurant 098</v>
      </c>
      <c r="G4604" s="2" t="s">
        <v>1809</v>
      </c>
      <c r="H4604" s="2" t="str">
        <f t="array" ref="H4604">_xlfn.XLOOKUP(G4604,Food_Menu!A:A,Food_Menu!B:B)</f>
        <v>Food Item 0095</v>
      </c>
      <c r="I4604" s="2"/>
      <c r="J4604" s="2" t="s">
        <v>1132</v>
      </c>
      <c r="K4604" s="2" t="str">
        <f t="array" ref="K4604">_xlfn.XLOOKUP(J4604,Delivery_Partners!A:A,Delivery_Partners!B:B)</f>
        <v>Delivery Partner 151</v>
      </c>
      <c r="L4604" s="3">
        <v>2</v>
      </c>
      <c r="M4604" s="2" t="s">
        <v>101</v>
      </c>
      <c r="N4604" s="2" t="s">
        <v>55</v>
      </c>
      <c r="O4604" s="2"/>
    </row>
    <row r="4605" customHeight="1" spans="1:19">
      <c r="A4605" s="2" t="s">
        <v>6544</v>
      </c>
      <c r="B4605" s="29" t="s">
        <v>3312</v>
      </c>
      <c r="C4605" s="2" t="s">
        <v>691</v>
      </c>
      <c r="D4605" s="2" t="str">
        <f t="array" ref="D4605">_xlfn.XLOOKUP(C4605,Customers!A:A,Customers!B:B)</f>
        <v>Customer 0358</v>
      </c>
      <c r="E4605" s="2" t="s">
        <v>747</v>
      </c>
      <c r="F4605" s="2" t="str">
        <f t="array" ref="F4605">_xlfn.XLOOKUP(E4605,Restaurants!A:A,Restaurants!B:B)</f>
        <v>Restaurant 006</v>
      </c>
      <c r="G4605" s="2" t="s">
        <v>1723</v>
      </c>
      <c r="H4605" s="2" t="str">
        <f t="array" ref="H4605">_xlfn.XLOOKUP(G4605,Food_Menu!A:A,Food_Menu!B:B)</f>
        <v>Food Item 0163</v>
      </c>
      <c r="I4605" s="2">
        <f t="array" ref="I4605">_xlfn.XLOOKUP(G4605,Food_Menu!A:A,Food_Menu!D:D)</f>
        <v>132.59</v>
      </c>
      <c r="J4605" s="2" t="s">
        <v>811</v>
      </c>
      <c r="K4605" s="2" t="str">
        <f t="array" ref="K4605">_xlfn.XLOOKUP(J4605,Delivery_Partners!A:A,Delivery_Partners!B:B)</f>
        <v>Delivery Partner 147</v>
      </c>
      <c r="L4605" s="3">
        <v>2</v>
      </c>
      <c r="M4605" s="2" t="s">
        <v>23</v>
      </c>
      <c r="N4605" s="2" t="s">
        <v>55</v>
      </c>
      <c r="O4605" s="3">
        <v>37</v>
      </c>
      <c r="P4605" s="13">
        <f>I4605*L4605</f>
        <v>265.18</v>
      </c>
      <c r="Q4605" s="13" t="str">
        <f>IF(O4605="","Not Delivered",IF(O4605&lt;=30,"Fast",IF(O4605&lt;=60,"Normal","Slow")))</f>
        <v>Normal</v>
      </c>
      <c r="S4605" s="21"/>
    </row>
    <row r="4606" hidden="1" customHeight="1" spans="1:19">
      <c r="A4606" s="2" t="s">
        <v>6545</v>
      </c>
      <c r="B4606" s="29" t="s">
        <v>320</v>
      </c>
      <c r="C4606" s="2" t="s">
        <v>2745</v>
      </c>
      <c r="D4606" s="2" t="str">
        <f t="array" ref="D4606">_xlfn.XLOOKUP(C4606,Customers!A:A,Customers!B:B)</f>
        <v>Customer 0944</v>
      </c>
      <c r="E4606" s="2" t="s">
        <v>245</v>
      </c>
      <c r="F4606" s="2" t="str">
        <f t="array" ref="F4606">_xlfn.XLOOKUP(E4606,Restaurants!A:A,Restaurants!B:B)</f>
        <v>Restaurant 101</v>
      </c>
      <c r="G4606" s="2" t="s">
        <v>582</v>
      </c>
      <c r="H4606" s="2" t="str">
        <f t="array" ref="H4606">_xlfn.XLOOKUP(G4606,Food_Menu!A:A,Food_Menu!B:B)</f>
        <v>Food Item 0011</v>
      </c>
      <c r="I4606" s="2"/>
      <c r="J4606" s="2" t="s">
        <v>1246</v>
      </c>
      <c r="K4606" s="2" t="str">
        <f t="array" ref="K4606">_xlfn.XLOOKUP(J4606,Delivery_Partners!A:A,Delivery_Partners!B:B)</f>
        <v>Delivery Partner 048</v>
      </c>
      <c r="L4606" s="3">
        <v>3</v>
      </c>
      <c r="M4606" s="2" t="s">
        <v>101</v>
      </c>
      <c r="N4606" s="2" t="s">
        <v>24</v>
      </c>
      <c r="O4606" s="2"/>
    </row>
    <row r="4607" customHeight="1" spans="1:19">
      <c r="A4607" s="2" t="s">
        <v>6546</v>
      </c>
      <c r="B4607" s="29" t="s">
        <v>419</v>
      </c>
      <c r="C4607" s="2" t="s">
        <v>1812</v>
      </c>
      <c r="D4607" s="2" t="str">
        <f t="array" ref="D4607">_xlfn.XLOOKUP(C4607,Customers!A:A,Customers!B:B)</f>
        <v>Customer 1188</v>
      </c>
      <c r="E4607" s="2" t="s">
        <v>245</v>
      </c>
      <c r="F4607" s="2" t="str">
        <f t="array" ref="F4607">_xlfn.XLOOKUP(E4607,Restaurants!A:A,Restaurants!B:B)</f>
        <v>Restaurant 101</v>
      </c>
      <c r="G4607" s="2" t="s">
        <v>282</v>
      </c>
      <c r="H4607" s="2" t="str">
        <f t="array" ref="H4607">_xlfn.XLOOKUP(G4607,Food_Menu!A:A,Food_Menu!B:B)</f>
        <v>Food Item 0157</v>
      </c>
      <c r="I4607" s="2">
        <f t="array" ref="I4607">_xlfn.XLOOKUP(G4607,Food_Menu!A:A,Food_Menu!D:D)</f>
        <v>278.37</v>
      </c>
      <c r="J4607" s="2" t="s">
        <v>458</v>
      </c>
      <c r="K4607" s="2" t="str">
        <f t="array" ref="K4607">_xlfn.XLOOKUP(J4607,Delivery_Partners!A:A,Delivery_Partners!B:B)</f>
        <v>Delivery Partner 053</v>
      </c>
      <c r="L4607" s="3">
        <v>1</v>
      </c>
      <c r="M4607" s="2" t="s">
        <v>23</v>
      </c>
      <c r="N4607" s="2" t="s">
        <v>24</v>
      </c>
      <c r="O4607" s="3">
        <v>51</v>
      </c>
      <c r="P4607" s="13">
        <f t="shared" ref="P4607:P4608" si="966">I4607*L4607</f>
        <v>278.37</v>
      </c>
      <c r="Q4607" s="13" t="str">
        <f t="shared" ref="Q4607:Q4608" si="967">IF(O4607="","Not Delivered",IF(O4607&lt;=30,"Fast",IF(O4607&lt;=60,"Normal","Slow")))</f>
        <v>Normal</v>
      </c>
      <c r="S4607" s="21"/>
    </row>
    <row r="4608" customHeight="1" spans="1:19">
      <c r="A4608" s="2" t="s">
        <v>6547</v>
      </c>
      <c r="B4608" s="29" t="s">
        <v>31</v>
      </c>
      <c r="C4608" s="2" t="s">
        <v>4993</v>
      </c>
      <c r="D4608" s="2" t="str">
        <f t="array" ref="D4608">_xlfn.XLOOKUP(C4608,Customers!A:A,Customers!B:B)</f>
        <v>Customer 0290</v>
      </c>
      <c r="E4608" s="2" t="s">
        <v>52</v>
      </c>
      <c r="F4608" s="2" t="str">
        <f t="array" ref="F4608">_xlfn.XLOOKUP(E4608,Restaurants!A:A,Restaurants!B:B)</f>
        <v>Restaurant 083</v>
      </c>
      <c r="G4608" s="2" t="s">
        <v>117</v>
      </c>
      <c r="H4608" s="2" t="str">
        <f t="array" ref="H4608">_xlfn.XLOOKUP(G4608,Food_Menu!A:A,Food_Menu!B:B)</f>
        <v>Food Item 0030</v>
      </c>
      <c r="I4608" s="2">
        <f t="array" ref="I4608">_xlfn.XLOOKUP(G4608,Food_Menu!A:A,Food_Menu!D:D)</f>
        <v>373.16</v>
      </c>
      <c r="J4608" s="2" t="s">
        <v>541</v>
      </c>
      <c r="K4608" s="2" t="str">
        <f t="array" ref="K4608">_xlfn.XLOOKUP(J4608,Delivery_Partners!A:A,Delivery_Partners!B:B)</f>
        <v>Delivery Partner 172</v>
      </c>
      <c r="L4608" s="3">
        <v>1</v>
      </c>
      <c r="M4608" s="2" t="s">
        <v>23</v>
      </c>
      <c r="N4608" s="2" t="s">
        <v>55</v>
      </c>
      <c r="O4608" s="3">
        <v>45</v>
      </c>
      <c r="P4608" s="13">
        <f t="shared" si="966"/>
        <v>373.16</v>
      </c>
      <c r="Q4608" s="13" t="str">
        <f t="shared" si="967"/>
        <v>Normal</v>
      </c>
      <c r="S4608" s="21"/>
    </row>
    <row r="4609" hidden="1" customHeight="1" spans="1:19">
      <c r="A4609" s="2" t="s">
        <v>6548</v>
      </c>
      <c r="B4609" s="29" t="s">
        <v>1893</v>
      </c>
      <c r="C4609" s="2" t="s">
        <v>1568</v>
      </c>
      <c r="D4609" s="2" t="str">
        <f t="array" ref="D4609">_xlfn.XLOOKUP(C4609,Customers!A:A,Customers!B:B)</f>
        <v>Customer 0762</v>
      </c>
      <c r="E4609" s="2" t="s">
        <v>721</v>
      </c>
      <c r="F4609" s="2" t="str">
        <f t="array" ref="F4609">_xlfn.XLOOKUP(E4609,Restaurants!A:A,Restaurants!B:B)</f>
        <v>Restaurant 098</v>
      </c>
      <c r="G4609" s="2" t="s">
        <v>2712</v>
      </c>
      <c r="H4609" s="2" t="str">
        <f t="array" ref="H4609">_xlfn.XLOOKUP(G4609,Food_Menu!A:A,Food_Menu!B:B)</f>
        <v>Food Item 0008</v>
      </c>
      <c r="I4609" s="2"/>
      <c r="J4609" s="2" t="s">
        <v>256</v>
      </c>
      <c r="K4609" s="2" t="str">
        <f t="array" ref="K4609">_xlfn.XLOOKUP(J4609,Delivery_Partners!A:A,Delivery_Partners!B:B)</f>
        <v>Delivery Partner 057</v>
      </c>
      <c r="L4609" s="3">
        <v>2</v>
      </c>
      <c r="M4609" s="2" t="s">
        <v>101</v>
      </c>
      <c r="N4609" s="2" t="s">
        <v>42</v>
      </c>
      <c r="O4609" s="2"/>
    </row>
    <row r="4610" customHeight="1" spans="1:19">
      <c r="A4610" s="2" t="s">
        <v>6549</v>
      </c>
      <c r="B4610" s="29" t="s">
        <v>2792</v>
      </c>
      <c r="C4610" s="2" t="s">
        <v>6550</v>
      </c>
      <c r="D4610" s="2" t="str">
        <f t="array" ref="D4610">_xlfn.XLOOKUP(C4610,Customers!A:A,Customers!B:B)</f>
        <v>Customer 0051</v>
      </c>
      <c r="E4610" s="2" t="s">
        <v>738</v>
      </c>
      <c r="F4610" s="2" t="str">
        <f t="array" ref="F4610">_xlfn.XLOOKUP(E4610,Restaurants!A:A,Restaurants!B:B)</f>
        <v>Restaurant 110</v>
      </c>
      <c r="G4610" s="2" t="s">
        <v>99</v>
      </c>
      <c r="H4610" s="2" t="str">
        <f t="array" ref="H4610">_xlfn.XLOOKUP(G4610,Food_Menu!A:A,Food_Menu!B:B)</f>
        <v>Food Item 0025</v>
      </c>
      <c r="I4610" s="2">
        <f t="array" ref="I4610">_xlfn.XLOOKUP(G4610,Food_Menu!A:A,Food_Menu!D:D)</f>
        <v>246.71</v>
      </c>
      <c r="J4610" s="2" t="s">
        <v>895</v>
      </c>
      <c r="K4610" s="2" t="str">
        <f t="array" ref="K4610">_xlfn.XLOOKUP(J4610,Delivery_Partners!A:A,Delivery_Partners!B:B)</f>
        <v>Delivery Partner 018</v>
      </c>
      <c r="L4610" s="3">
        <v>1</v>
      </c>
      <c r="M4610" s="2" t="s">
        <v>23</v>
      </c>
      <c r="N4610" s="2" t="s">
        <v>55</v>
      </c>
      <c r="O4610" s="3">
        <v>32</v>
      </c>
      <c r="P4610" s="13">
        <f t="shared" ref="P4610:P4622" si="968">I4610*L4610</f>
        <v>246.71</v>
      </c>
      <c r="Q4610" s="13" t="str">
        <f t="shared" ref="Q4610:Q4622" si="969">IF(O4610="","Not Delivered",IF(O4610&lt;=30,"Fast",IF(O4610&lt;=60,"Normal","Slow")))</f>
        <v>Normal</v>
      </c>
      <c r="S4610" s="21"/>
    </row>
    <row r="4611" customHeight="1" spans="1:19">
      <c r="A4611" s="2" t="s">
        <v>6551</v>
      </c>
      <c r="B4611" s="29" t="s">
        <v>1265</v>
      </c>
      <c r="C4611" s="2" t="s">
        <v>740</v>
      </c>
      <c r="D4611" s="2" t="str">
        <f t="array" ref="D4611">_xlfn.XLOOKUP(C4611,Customers!A:A,Customers!B:B)</f>
        <v>Customer 0764</v>
      </c>
      <c r="E4611" s="2" t="s">
        <v>950</v>
      </c>
      <c r="F4611" s="2" t="str">
        <f t="array" ref="F4611">_xlfn.XLOOKUP(E4611,Restaurants!A:A,Restaurants!B:B)</f>
        <v>Restaurant 020</v>
      </c>
      <c r="G4611" s="2" t="s">
        <v>1103</v>
      </c>
      <c r="H4611" s="2" t="str">
        <f t="array" ref="H4611">_xlfn.XLOOKUP(G4611,Food_Menu!A:A,Food_Menu!B:B)</f>
        <v>Food Item 0194</v>
      </c>
      <c r="I4611" s="2">
        <f t="array" ref="I4611">_xlfn.XLOOKUP(G4611,Food_Menu!A:A,Food_Menu!D:D)</f>
        <v>325.87</v>
      </c>
      <c r="J4611" s="2" t="s">
        <v>572</v>
      </c>
      <c r="K4611" s="2" t="str">
        <f t="array" ref="K4611">_xlfn.XLOOKUP(J4611,Delivery_Partners!A:A,Delivery_Partners!B:B)</f>
        <v>Delivery Partner 098</v>
      </c>
      <c r="L4611" s="3">
        <v>2</v>
      </c>
      <c r="M4611" s="2" t="s">
        <v>23</v>
      </c>
      <c r="N4611" s="2" t="s">
        <v>24</v>
      </c>
      <c r="O4611" s="3">
        <v>41</v>
      </c>
      <c r="P4611" s="13">
        <f t="shared" si="968"/>
        <v>651.74</v>
      </c>
      <c r="Q4611" s="13" t="str">
        <f t="shared" si="969"/>
        <v>Normal</v>
      </c>
      <c r="S4611" s="21"/>
    </row>
    <row r="4612" customHeight="1" spans="1:19">
      <c r="A4612" s="2" t="s">
        <v>6552</v>
      </c>
      <c r="B4612" s="29" t="s">
        <v>1875</v>
      </c>
      <c r="C4612" s="2" t="s">
        <v>1553</v>
      </c>
      <c r="D4612" s="2" t="str">
        <f t="array" ref="D4612">_xlfn.XLOOKUP(C4612,Customers!A:A,Customers!B:B)</f>
        <v>Customer 0530</v>
      </c>
      <c r="E4612" s="2" t="s">
        <v>157</v>
      </c>
      <c r="F4612" s="2" t="str">
        <f t="array" ref="F4612">_xlfn.XLOOKUP(E4612,Restaurants!A:A,Restaurants!B:B)</f>
        <v>Restaurant 066</v>
      </c>
      <c r="G4612" s="2" t="s">
        <v>767</v>
      </c>
      <c r="H4612" s="2" t="str">
        <f t="array" ref="H4612">_xlfn.XLOOKUP(G4612,Food_Menu!A:A,Food_Menu!B:B)</f>
        <v>Food Item 0150</v>
      </c>
      <c r="I4612" s="2">
        <f t="array" ref="I4612">_xlfn.XLOOKUP(G4612,Food_Menu!A:A,Food_Menu!D:D)</f>
        <v>110.4</v>
      </c>
      <c r="J4612" s="2" t="s">
        <v>309</v>
      </c>
      <c r="K4612" s="2" t="str">
        <f t="array" ref="K4612">_xlfn.XLOOKUP(J4612,Delivery_Partners!A:A,Delivery_Partners!B:B)</f>
        <v>Delivery Partner 175</v>
      </c>
      <c r="L4612" s="3">
        <v>1</v>
      </c>
      <c r="M4612" s="2" t="s">
        <v>23</v>
      </c>
      <c r="N4612" s="2" t="s">
        <v>74</v>
      </c>
      <c r="O4612" s="3">
        <v>23</v>
      </c>
      <c r="P4612" s="13">
        <f t="shared" si="968"/>
        <v>110.4</v>
      </c>
      <c r="Q4612" s="13" t="str">
        <f t="shared" si="969"/>
        <v>Fast</v>
      </c>
      <c r="S4612" s="21"/>
    </row>
    <row r="4613" customHeight="1" spans="1:19">
      <c r="A4613" s="2" t="s">
        <v>6553</v>
      </c>
      <c r="B4613" s="28">
        <v>45812</v>
      </c>
      <c r="C4613" s="2" t="s">
        <v>590</v>
      </c>
      <c r="D4613" s="2" t="str">
        <f t="array" ref="D4613">_xlfn.XLOOKUP(C4613,Customers!A:A,Customers!B:B)</f>
        <v>Customer 0087</v>
      </c>
      <c r="E4613" s="2" t="s">
        <v>446</v>
      </c>
      <c r="F4613" s="2" t="str">
        <f t="array" ref="F4613">_xlfn.XLOOKUP(E4613,Restaurants!A:A,Restaurants!B:B)</f>
        <v>Restaurant 078</v>
      </c>
      <c r="G4613" s="2" t="s">
        <v>1600</v>
      </c>
      <c r="H4613" s="2" t="str">
        <f t="array" ref="H4613">_xlfn.XLOOKUP(G4613,Food_Menu!A:A,Food_Menu!B:B)</f>
        <v>Food Item 0174</v>
      </c>
      <c r="I4613" s="2">
        <f t="array" ref="I4613">_xlfn.XLOOKUP(G4613,Food_Menu!A:A,Food_Menu!D:D)</f>
        <v>470.05</v>
      </c>
      <c r="J4613" s="2" t="s">
        <v>671</v>
      </c>
      <c r="K4613" s="2" t="str">
        <f t="array" ref="K4613">_xlfn.XLOOKUP(J4613,Delivery_Partners!A:A,Delivery_Partners!B:B)</f>
        <v>Delivery Partner 043</v>
      </c>
      <c r="L4613" s="3">
        <v>1</v>
      </c>
      <c r="M4613" s="2" t="s">
        <v>23</v>
      </c>
      <c r="N4613" s="2" t="s">
        <v>74</v>
      </c>
      <c r="O4613" s="3">
        <v>22</v>
      </c>
      <c r="P4613" s="13">
        <f t="shared" si="968"/>
        <v>470.05</v>
      </c>
      <c r="Q4613" s="13" t="str">
        <f t="shared" si="969"/>
        <v>Fast</v>
      </c>
      <c r="S4613" s="21"/>
    </row>
    <row r="4614" customHeight="1" spans="1:19">
      <c r="A4614" s="2" t="s">
        <v>6554</v>
      </c>
      <c r="B4614" s="29" t="s">
        <v>964</v>
      </c>
      <c r="C4614" s="2" t="s">
        <v>162</v>
      </c>
      <c r="D4614" s="2" t="str">
        <f t="array" ref="D4614">_xlfn.XLOOKUP(C4614,Customers!A:A,Customers!B:B)</f>
        <v>Customer 0807</v>
      </c>
      <c r="E4614" s="2" t="s">
        <v>152</v>
      </c>
      <c r="F4614" s="2" t="str">
        <f t="array" ref="F4614">_xlfn.XLOOKUP(E4614,Restaurants!A:A,Restaurants!B:B)</f>
        <v>Restaurant 114</v>
      </c>
      <c r="G4614" s="2" t="s">
        <v>1382</v>
      </c>
      <c r="H4614" s="2" t="str">
        <f t="array" ref="H4614">_xlfn.XLOOKUP(G4614,Food_Menu!A:A,Food_Menu!B:B)</f>
        <v>Food Item 0152</v>
      </c>
      <c r="I4614" s="2">
        <f t="array" ref="I4614">_xlfn.XLOOKUP(G4614,Food_Menu!A:A,Food_Menu!D:D)</f>
        <v>177.47</v>
      </c>
      <c r="J4614" s="2" t="s">
        <v>1481</v>
      </c>
      <c r="K4614" s="2" t="str">
        <f t="array" ref="K4614">_xlfn.XLOOKUP(J4614,Delivery_Partners!A:A,Delivery_Partners!B:B)</f>
        <v>Delivery Partner 115</v>
      </c>
      <c r="L4614" s="3">
        <v>1</v>
      </c>
      <c r="M4614" s="2" t="s">
        <v>23</v>
      </c>
      <c r="N4614" s="2" t="s">
        <v>24</v>
      </c>
      <c r="O4614" s="3">
        <v>29</v>
      </c>
      <c r="P4614" s="13">
        <f t="shared" si="968"/>
        <v>177.47</v>
      </c>
      <c r="Q4614" s="13" t="str">
        <f t="shared" si="969"/>
        <v>Fast</v>
      </c>
      <c r="S4614" s="21"/>
    </row>
    <row r="4615" customHeight="1" spans="1:19">
      <c r="A4615" s="2" t="s">
        <v>6555</v>
      </c>
      <c r="B4615" s="29" t="s">
        <v>574</v>
      </c>
      <c r="C4615" s="2" t="s">
        <v>1824</v>
      </c>
      <c r="D4615" s="2" t="str">
        <f t="array" ref="D4615">_xlfn.XLOOKUP(C4615,Customers!A:A,Customers!B:B)</f>
        <v>Customer 1163</v>
      </c>
      <c r="E4615" s="2" t="s">
        <v>552</v>
      </c>
      <c r="F4615" s="2" t="str">
        <f t="array" ref="F4615">_xlfn.XLOOKUP(E4615,Restaurants!A:A,Restaurants!B:B)</f>
        <v>Restaurant 089</v>
      </c>
      <c r="G4615" s="2" t="s">
        <v>1114</v>
      </c>
      <c r="H4615" s="2" t="str">
        <f t="array" ref="H4615">_xlfn.XLOOKUP(G4615,Food_Menu!A:A,Food_Menu!B:B)</f>
        <v>Food Item 0176</v>
      </c>
      <c r="I4615" s="2">
        <f t="array" ref="I4615">_xlfn.XLOOKUP(G4615,Food_Menu!A:A,Food_Menu!D:D)</f>
        <v>167.27</v>
      </c>
      <c r="J4615" s="2" t="s">
        <v>1120</v>
      </c>
      <c r="K4615" s="2" t="str">
        <f t="array" ref="K4615">_xlfn.XLOOKUP(J4615,Delivery_Partners!A:A,Delivery_Partners!B:B)</f>
        <v>Delivery Partner 061</v>
      </c>
      <c r="L4615" s="3">
        <v>1</v>
      </c>
      <c r="M4615" s="2" t="s">
        <v>23</v>
      </c>
      <c r="N4615" s="2" t="s">
        <v>74</v>
      </c>
      <c r="O4615" s="3">
        <v>39</v>
      </c>
      <c r="P4615" s="13">
        <f t="shared" si="968"/>
        <v>167.27</v>
      </c>
      <c r="Q4615" s="13" t="str">
        <f t="shared" si="969"/>
        <v>Normal</v>
      </c>
      <c r="S4615" s="21"/>
    </row>
    <row r="4616" customHeight="1" spans="1:19">
      <c r="A4616" s="2" t="s">
        <v>6556</v>
      </c>
      <c r="B4616" s="28">
        <v>45789</v>
      </c>
      <c r="C4616" s="2" t="s">
        <v>2840</v>
      </c>
      <c r="D4616" s="2" t="str">
        <f t="array" ref="D4616">_xlfn.XLOOKUP(C4616,Customers!A:A,Customers!B:B)</f>
        <v>Customer 0100</v>
      </c>
      <c r="E4616" s="2" t="s">
        <v>566</v>
      </c>
      <c r="F4616" s="2" t="str">
        <f t="array" ref="F4616">_xlfn.XLOOKUP(E4616,Restaurants!A:A,Restaurants!B:B)</f>
        <v>Restaurant 072</v>
      </c>
      <c r="G4616" s="2" t="s">
        <v>748</v>
      </c>
      <c r="H4616" s="2" t="str">
        <f t="array" ref="H4616">_xlfn.XLOOKUP(G4616,Food_Menu!A:A,Food_Menu!B:B)</f>
        <v>Food Item 0110</v>
      </c>
      <c r="I4616" s="2">
        <f t="array" ref="I4616">_xlfn.XLOOKUP(G4616,Food_Menu!A:A,Food_Menu!D:D)</f>
        <v>384.6</v>
      </c>
      <c r="J4616" s="2" t="s">
        <v>558</v>
      </c>
      <c r="K4616" s="2" t="str">
        <f t="array" ref="K4616">_xlfn.XLOOKUP(J4616,Delivery_Partners!A:A,Delivery_Partners!B:B)</f>
        <v>Delivery Partner 070</v>
      </c>
      <c r="L4616" s="3">
        <v>2</v>
      </c>
      <c r="M4616" s="2" t="s">
        <v>23</v>
      </c>
      <c r="N4616" s="2" t="s">
        <v>55</v>
      </c>
      <c r="O4616" s="3">
        <v>47</v>
      </c>
      <c r="P4616" s="13">
        <f t="shared" si="968"/>
        <v>769.2</v>
      </c>
      <c r="Q4616" s="13" t="str">
        <f t="shared" si="969"/>
        <v>Normal</v>
      </c>
      <c r="S4616" s="21"/>
    </row>
    <row r="4617" customHeight="1" spans="1:19">
      <c r="A4617" s="2" t="s">
        <v>6557</v>
      </c>
      <c r="B4617" s="29" t="s">
        <v>1410</v>
      </c>
      <c r="C4617" s="2" t="s">
        <v>1021</v>
      </c>
      <c r="D4617" s="2" t="str">
        <f t="array" ref="D4617">_xlfn.XLOOKUP(C4617,Customers!A:A,Customers!B:B)</f>
        <v>Customer 1072</v>
      </c>
      <c r="E4617" s="2" t="s">
        <v>468</v>
      </c>
      <c r="F4617" s="2" t="str">
        <f t="array" ref="F4617">_xlfn.XLOOKUP(E4617,Restaurants!A:A,Restaurants!B:B)</f>
        <v>Restaurant 067</v>
      </c>
      <c r="G4617" s="2" t="s">
        <v>1135</v>
      </c>
      <c r="H4617" s="2" t="str">
        <f t="array" ref="H4617">_xlfn.XLOOKUP(G4617,Food_Menu!A:A,Food_Menu!B:B)</f>
        <v>Food Item 0179</v>
      </c>
      <c r="I4617" s="2">
        <f t="array" ref="I4617">_xlfn.XLOOKUP(G4617,Food_Menu!A:A,Food_Menu!D:D)</f>
        <v>330.25</v>
      </c>
      <c r="J4617" s="2" t="s">
        <v>1683</v>
      </c>
      <c r="K4617" s="2" t="str">
        <f t="array" ref="K4617">_xlfn.XLOOKUP(J4617,Delivery_Partners!A:A,Delivery_Partners!B:B)</f>
        <v>Delivery Partner 082</v>
      </c>
      <c r="L4617" s="3">
        <v>1</v>
      </c>
      <c r="M4617" s="2" t="s">
        <v>23</v>
      </c>
      <c r="N4617" s="2" t="s">
        <v>24</v>
      </c>
      <c r="O4617" s="3">
        <v>38</v>
      </c>
      <c r="P4617" s="13">
        <f t="shared" si="968"/>
        <v>330.25</v>
      </c>
      <c r="Q4617" s="13" t="str">
        <f t="shared" si="969"/>
        <v>Normal</v>
      </c>
      <c r="S4617" s="21"/>
    </row>
    <row r="4618" customHeight="1" spans="1:19">
      <c r="A4618" s="2" t="s">
        <v>6558</v>
      </c>
      <c r="B4618" s="29" t="s">
        <v>1042</v>
      </c>
      <c r="C4618" s="2" t="s">
        <v>1050</v>
      </c>
      <c r="D4618" s="2" t="str">
        <f t="array" ref="D4618">_xlfn.XLOOKUP(C4618,Customers!A:A,Customers!B:B)</f>
        <v>Customer 1013</v>
      </c>
      <c r="E4618" s="2" t="s">
        <v>93</v>
      </c>
      <c r="F4618" s="2" t="str">
        <f t="array" ref="F4618">_xlfn.XLOOKUP(E4618,Restaurants!A:A,Restaurants!B:B)</f>
        <v>Restaurant 018</v>
      </c>
      <c r="G4618" s="2" t="s">
        <v>514</v>
      </c>
      <c r="H4618" s="2" t="str">
        <f t="array" ref="H4618">_xlfn.XLOOKUP(G4618,Food_Menu!A:A,Food_Menu!B:B)</f>
        <v>Food Item 0013</v>
      </c>
      <c r="I4618" s="2">
        <f t="array" ref="I4618">_xlfn.XLOOKUP(G4618,Food_Menu!A:A,Food_Menu!D:D)</f>
        <v>584.96</v>
      </c>
      <c r="J4618" s="2" t="s">
        <v>588</v>
      </c>
      <c r="K4618" s="2" t="str">
        <f t="array" ref="K4618">_xlfn.XLOOKUP(J4618,Delivery_Partners!A:A,Delivery_Partners!B:B)</f>
        <v>Delivery Partner 026</v>
      </c>
      <c r="L4618" s="3">
        <v>1</v>
      </c>
      <c r="M4618" s="2" t="s">
        <v>23</v>
      </c>
      <c r="N4618" s="2" t="s">
        <v>55</v>
      </c>
      <c r="O4618" s="3">
        <v>65</v>
      </c>
      <c r="P4618" s="13">
        <f t="shared" si="968"/>
        <v>584.96</v>
      </c>
      <c r="Q4618" s="13" t="str">
        <f t="shared" si="969"/>
        <v>Slow</v>
      </c>
      <c r="S4618" s="21"/>
    </row>
    <row r="4619" customHeight="1" spans="1:19">
      <c r="A4619" s="2" t="s">
        <v>6559</v>
      </c>
      <c r="B4619" s="29" t="s">
        <v>1265</v>
      </c>
      <c r="C4619" s="2" t="s">
        <v>2924</v>
      </c>
      <c r="D4619" s="2" t="str">
        <f t="array" ref="D4619">_xlfn.XLOOKUP(C4619,Customers!A:A,Customers!B:B)</f>
        <v>Customer 0658</v>
      </c>
      <c r="E4619" s="2" t="s">
        <v>518</v>
      </c>
      <c r="F4619" s="2" t="str">
        <f t="array" ref="F4619">_xlfn.XLOOKUP(E4619,Restaurants!A:A,Restaurants!B:B)</f>
        <v>Restaurant 039</v>
      </c>
      <c r="G4619" s="2" t="s">
        <v>624</v>
      </c>
      <c r="H4619" s="2" t="str">
        <f t="array" ref="H4619">_xlfn.XLOOKUP(G4619,Food_Menu!A:A,Food_Menu!B:B)</f>
        <v>Food Item 0129</v>
      </c>
      <c r="I4619" s="2">
        <f t="array" ref="I4619">_xlfn.XLOOKUP(G4619,Food_Menu!A:A,Food_Menu!D:D)</f>
        <v>581.3</v>
      </c>
      <c r="J4619" s="2" t="s">
        <v>558</v>
      </c>
      <c r="K4619" s="2" t="str">
        <f t="array" ref="K4619">_xlfn.XLOOKUP(J4619,Delivery_Partners!A:A,Delivery_Partners!B:B)</f>
        <v>Delivery Partner 070</v>
      </c>
      <c r="L4619" s="3">
        <v>1</v>
      </c>
      <c r="M4619" s="2" t="s">
        <v>23</v>
      </c>
      <c r="N4619" s="2" t="s">
        <v>24</v>
      </c>
      <c r="O4619" s="3">
        <v>27</v>
      </c>
      <c r="P4619" s="13">
        <f t="shared" si="968"/>
        <v>581.3</v>
      </c>
      <c r="Q4619" s="13" t="str">
        <f t="shared" si="969"/>
        <v>Fast</v>
      </c>
      <c r="S4619" s="21"/>
    </row>
    <row r="4620" customHeight="1" spans="1:19">
      <c r="A4620" s="2" t="s">
        <v>6560</v>
      </c>
      <c r="B4620" s="29" t="s">
        <v>730</v>
      </c>
      <c r="C4620" s="2" t="s">
        <v>344</v>
      </c>
      <c r="D4620" s="2" t="str">
        <f t="array" ref="D4620">_xlfn.XLOOKUP(C4620,Customers!A:A,Customers!B:B)</f>
        <v>Customer 1082</v>
      </c>
      <c r="E4620" s="2" t="s">
        <v>289</v>
      </c>
      <c r="F4620" s="2" t="str">
        <f t="array" ref="F4620">_xlfn.XLOOKUP(E4620,Restaurants!A:A,Restaurants!B:B)</f>
        <v>Restaurant 052</v>
      </c>
      <c r="G4620" s="2" t="s">
        <v>852</v>
      </c>
      <c r="H4620" s="2" t="str">
        <f t="array" ref="H4620">_xlfn.XLOOKUP(G4620,Food_Menu!A:A,Food_Menu!B:B)</f>
        <v>Food Item 0167</v>
      </c>
      <c r="I4620" s="2">
        <f t="array" ref="I4620">_xlfn.XLOOKUP(G4620,Food_Menu!A:A,Food_Menu!D:D)</f>
        <v>250.66</v>
      </c>
      <c r="J4620" s="2" t="s">
        <v>2409</v>
      </c>
      <c r="K4620" s="2" t="str">
        <f t="array" ref="K4620">_xlfn.XLOOKUP(J4620,Delivery_Partners!A:A,Delivery_Partners!B:B)</f>
        <v>Delivery Partner 050</v>
      </c>
      <c r="L4620" s="3">
        <v>2</v>
      </c>
      <c r="M4620" s="2" t="s">
        <v>23</v>
      </c>
      <c r="N4620" s="2" t="s">
        <v>55</v>
      </c>
      <c r="O4620" s="3">
        <v>44</v>
      </c>
      <c r="P4620" s="13">
        <f t="shared" si="968"/>
        <v>501.32</v>
      </c>
      <c r="Q4620" s="13" t="str">
        <f t="shared" si="969"/>
        <v>Normal</v>
      </c>
      <c r="S4620" s="21"/>
    </row>
    <row r="4621" customHeight="1" spans="1:19">
      <c r="A4621" s="2" t="s">
        <v>6561</v>
      </c>
      <c r="B4621" s="29" t="s">
        <v>385</v>
      </c>
      <c r="C4621" s="2" t="s">
        <v>5231</v>
      </c>
      <c r="D4621" s="2" t="str">
        <f t="array" ref="D4621">_xlfn.XLOOKUP(C4621,Customers!A:A,Customers!B:B)</f>
        <v>Customer 0372</v>
      </c>
      <c r="E4621" s="2" t="s">
        <v>105</v>
      </c>
      <c r="F4621" s="2" t="str">
        <f t="array" ref="F4621">_xlfn.XLOOKUP(E4621,Restaurants!A:A,Restaurants!B:B)</f>
        <v>Restaurant 106</v>
      </c>
      <c r="G4621" s="2" t="s">
        <v>2055</v>
      </c>
      <c r="H4621" s="2" t="str">
        <f t="array" ref="H4621">_xlfn.XLOOKUP(G4621,Food_Menu!A:A,Food_Menu!B:B)</f>
        <v>Food Item 0219</v>
      </c>
      <c r="I4621" s="2">
        <f t="array" ref="I4621">_xlfn.XLOOKUP(G4621,Food_Menu!A:A,Food_Menu!D:D)</f>
        <v>256.46</v>
      </c>
      <c r="J4621" s="2" t="s">
        <v>327</v>
      </c>
      <c r="K4621" s="2" t="str">
        <f t="array" ref="K4621">_xlfn.XLOOKUP(J4621,Delivery_Partners!A:A,Delivery_Partners!B:B)</f>
        <v>Delivery Partner 148</v>
      </c>
      <c r="L4621" s="3">
        <v>2</v>
      </c>
      <c r="M4621" s="2" t="s">
        <v>23</v>
      </c>
      <c r="N4621" s="2" t="s">
        <v>42</v>
      </c>
      <c r="O4621" s="3">
        <v>22</v>
      </c>
      <c r="P4621" s="13">
        <f t="shared" si="968"/>
        <v>512.92</v>
      </c>
      <c r="Q4621" s="13" t="str">
        <f t="shared" si="969"/>
        <v>Fast</v>
      </c>
      <c r="S4621" s="21"/>
    </row>
    <row r="4622" customHeight="1" spans="1:19">
      <c r="A4622" s="2" t="s">
        <v>6562</v>
      </c>
      <c r="B4622" s="29" t="s">
        <v>1671</v>
      </c>
      <c r="C4622" s="2" t="s">
        <v>620</v>
      </c>
      <c r="D4622" s="2" t="str">
        <f t="array" ref="D4622">_xlfn.XLOOKUP(C4622,Customers!A:A,Customers!B:B)</f>
        <v>Customer 0865</v>
      </c>
      <c r="E4622" s="2" t="s">
        <v>137</v>
      </c>
      <c r="F4622" s="2" t="str">
        <f t="array" ref="F4622">_xlfn.XLOOKUP(E4622,Restaurants!A:A,Restaurants!B:B)</f>
        <v>Restaurant 104</v>
      </c>
      <c r="G4622" s="2" t="s">
        <v>207</v>
      </c>
      <c r="H4622" s="2" t="str">
        <f t="array" ref="H4622">_xlfn.XLOOKUP(G4622,Food_Menu!A:A,Food_Menu!B:B)</f>
        <v>Food Item 0079</v>
      </c>
      <c r="I4622" s="2">
        <f t="array" ref="I4622">_xlfn.XLOOKUP(G4622,Food_Menu!A:A,Food_Menu!D:D)</f>
        <v>193.41</v>
      </c>
      <c r="J4622" s="2" t="s">
        <v>1716</v>
      </c>
      <c r="K4622" s="2" t="str">
        <f t="array" ref="K4622">_xlfn.XLOOKUP(J4622,Delivery_Partners!A:A,Delivery_Partners!B:B)</f>
        <v>Delivery Partner 042</v>
      </c>
      <c r="L4622" s="3">
        <v>2</v>
      </c>
      <c r="M4622" s="2" t="s">
        <v>23</v>
      </c>
      <c r="N4622" s="2" t="s">
        <v>24</v>
      </c>
      <c r="O4622" s="3">
        <v>54</v>
      </c>
      <c r="P4622" s="13">
        <f t="shared" si="968"/>
        <v>386.82</v>
      </c>
      <c r="Q4622" s="13" t="str">
        <f t="shared" si="969"/>
        <v>Normal</v>
      </c>
      <c r="S4622" s="21"/>
    </row>
    <row r="4623" hidden="1" customHeight="1" spans="1:19">
      <c r="A4623" s="2" t="s">
        <v>6563</v>
      </c>
      <c r="B4623" s="28">
        <v>45901</v>
      </c>
      <c r="C4623" s="2" t="s">
        <v>4915</v>
      </c>
      <c r="D4623" s="2" t="str">
        <f t="array" ref="D4623">_xlfn.XLOOKUP(C4623,Customers!A:A,Customers!B:B)</f>
        <v>Customer 0838</v>
      </c>
      <c r="E4623" s="2" t="s">
        <v>446</v>
      </c>
      <c r="F4623" s="2" t="str">
        <f t="array" ref="F4623">_xlfn.XLOOKUP(E4623,Restaurants!A:A,Restaurants!B:B)</f>
        <v>Restaurant 078</v>
      </c>
      <c r="G4623" s="2" t="s">
        <v>1650</v>
      </c>
      <c r="H4623" s="2" t="str">
        <f t="array" ref="H4623">_xlfn.XLOOKUP(G4623,Food_Menu!A:A,Food_Menu!B:B)</f>
        <v>Food Item 0040</v>
      </c>
      <c r="I4623" s="2"/>
      <c r="J4623" s="2" t="s">
        <v>808</v>
      </c>
      <c r="K4623" s="2" t="str">
        <f t="array" ref="K4623">_xlfn.XLOOKUP(J4623,Delivery_Partners!A:A,Delivery_Partners!B:B)</f>
        <v>Delivery Partner 153</v>
      </c>
      <c r="L4623" s="3">
        <v>1</v>
      </c>
      <c r="M4623" s="2" t="s">
        <v>101</v>
      </c>
      <c r="N4623" s="2" t="s">
        <v>24</v>
      </c>
      <c r="O4623" s="2"/>
    </row>
    <row r="4624" customHeight="1" spans="1:19">
      <c r="A4624" s="2" t="s">
        <v>6564</v>
      </c>
      <c r="B4624" s="29" t="s">
        <v>2247</v>
      </c>
      <c r="C4624" s="2" t="s">
        <v>5914</v>
      </c>
      <c r="D4624" s="2" t="str">
        <f t="array" ref="D4624">_xlfn.XLOOKUP(C4624,Customers!A:A,Customers!B:B)</f>
        <v>Customer 0697</v>
      </c>
      <c r="E4624" s="2" t="s">
        <v>71</v>
      </c>
      <c r="F4624" s="2" t="str">
        <f t="array" ref="F4624">_xlfn.XLOOKUP(E4624,Restaurants!A:A,Restaurants!B:B)</f>
        <v>Restaurant 013</v>
      </c>
      <c r="G4624" s="2" t="s">
        <v>792</v>
      </c>
      <c r="H4624" s="2" t="str">
        <f t="array" ref="H4624">_xlfn.XLOOKUP(G4624,Food_Menu!A:A,Food_Menu!B:B)</f>
        <v>Food Item 0159</v>
      </c>
      <c r="I4624" s="2">
        <f t="array" ref="I4624">_xlfn.XLOOKUP(G4624,Food_Menu!A:A,Food_Menu!D:D)</f>
        <v>430.63</v>
      </c>
      <c r="J4624" s="2" t="s">
        <v>337</v>
      </c>
      <c r="K4624" s="2" t="str">
        <f t="array" ref="K4624">_xlfn.XLOOKUP(J4624,Delivery_Partners!A:A,Delivery_Partners!B:B)</f>
        <v>Delivery Partner 004</v>
      </c>
      <c r="L4624" s="3">
        <v>1</v>
      </c>
      <c r="M4624" s="2" t="s">
        <v>23</v>
      </c>
      <c r="N4624" s="2" t="s">
        <v>24</v>
      </c>
      <c r="O4624" s="3">
        <v>44</v>
      </c>
      <c r="P4624" s="13">
        <f t="shared" ref="P4624:P4644" si="970">I4624*L4624</f>
        <v>430.63</v>
      </c>
      <c r="Q4624" s="13" t="str">
        <f t="shared" ref="Q4624:Q4644" si="971">IF(O4624="","Not Delivered",IF(O4624&lt;=30,"Fast",IF(O4624&lt;=60,"Normal","Slow")))</f>
        <v>Normal</v>
      </c>
      <c r="S4624" s="21"/>
    </row>
    <row r="4625" customHeight="1" spans="1:19">
      <c r="A4625" s="2" t="s">
        <v>6565</v>
      </c>
      <c r="B4625" s="29" t="s">
        <v>2448</v>
      </c>
      <c r="C4625" s="2" t="s">
        <v>1354</v>
      </c>
      <c r="D4625" s="2" t="str">
        <f t="array" ref="D4625">_xlfn.XLOOKUP(C4625,Customers!A:A,Customers!B:B)</f>
        <v>Customer 1001</v>
      </c>
      <c r="E4625" s="2" t="s">
        <v>634</v>
      </c>
      <c r="F4625" s="2" t="str">
        <f t="array" ref="F4625">_xlfn.XLOOKUP(E4625,Restaurants!A:A,Restaurants!B:B)</f>
        <v>Restaurant 087</v>
      </c>
      <c r="G4625" s="2" t="s">
        <v>21</v>
      </c>
      <c r="H4625" s="2" t="str">
        <f t="array" ref="H4625">_xlfn.XLOOKUP(G4625,Food_Menu!A:A,Food_Menu!B:B)</f>
        <v>Food Item 0016</v>
      </c>
      <c r="I4625" s="2">
        <f t="array" ref="I4625">_xlfn.XLOOKUP(G4625,Food_Menu!A:A,Food_Menu!D:D)</f>
        <v>348.44</v>
      </c>
      <c r="J4625" s="2" t="s">
        <v>409</v>
      </c>
      <c r="K4625" s="2" t="str">
        <f t="array" ref="K4625">_xlfn.XLOOKUP(J4625,Delivery_Partners!A:A,Delivery_Partners!B:B)</f>
        <v>Delivery Partner 073</v>
      </c>
      <c r="L4625" s="3">
        <v>1</v>
      </c>
      <c r="M4625" s="2" t="s">
        <v>23</v>
      </c>
      <c r="N4625" s="2" t="s">
        <v>24</v>
      </c>
      <c r="O4625" s="3">
        <v>15</v>
      </c>
      <c r="P4625" s="13">
        <f t="shared" si="970"/>
        <v>348.44</v>
      </c>
      <c r="Q4625" s="13" t="str">
        <f t="shared" si="971"/>
        <v>Fast</v>
      </c>
      <c r="S4625" s="21"/>
    </row>
    <row r="4626" customHeight="1" spans="1:19">
      <c r="A4626" s="2" t="s">
        <v>6566</v>
      </c>
      <c r="B4626" s="28">
        <v>45785</v>
      </c>
      <c r="C4626" s="2" t="s">
        <v>2408</v>
      </c>
      <c r="D4626" s="2" t="str">
        <f t="array" ref="D4626">_xlfn.XLOOKUP(C4626,Customers!A:A,Customers!B:B)</f>
        <v>Customer 1052</v>
      </c>
      <c r="E4626" s="2" t="s">
        <v>260</v>
      </c>
      <c r="F4626" s="2" t="str">
        <f t="array" ref="F4626">_xlfn.XLOOKUP(E4626,Restaurants!A:A,Restaurants!B:B)</f>
        <v>Restaurant 056</v>
      </c>
      <c r="G4626" s="2" t="s">
        <v>913</v>
      </c>
      <c r="H4626" s="2" t="str">
        <f t="array" ref="H4626">_xlfn.XLOOKUP(G4626,Food_Menu!A:A,Food_Menu!B:B)</f>
        <v>Food Item 0171</v>
      </c>
      <c r="I4626" s="2">
        <f t="array" ref="I4626">_xlfn.XLOOKUP(G4626,Food_Menu!A:A,Food_Menu!D:D)</f>
        <v>583.51</v>
      </c>
      <c r="J4626" s="2" t="s">
        <v>422</v>
      </c>
      <c r="K4626" s="2" t="str">
        <f t="array" ref="K4626">_xlfn.XLOOKUP(J4626,Delivery_Partners!A:A,Delivery_Partners!B:B)</f>
        <v>Delivery Partner 049</v>
      </c>
      <c r="L4626" s="3">
        <v>1</v>
      </c>
      <c r="M4626" s="2" t="s">
        <v>23</v>
      </c>
      <c r="N4626" s="2" t="s">
        <v>55</v>
      </c>
      <c r="O4626" s="3">
        <v>43</v>
      </c>
      <c r="P4626" s="13">
        <f t="shared" si="970"/>
        <v>583.51</v>
      </c>
      <c r="Q4626" s="13" t="str">
        <f t="shared" si="971"/>
        <v>Normal</v>
      </c>
      <c r="S4626" s="21"/>
    </row>
    <row r="4627" customHeight="1" spans="1:19">
      <c r="A4627" s="2" t="s">
        <v>6567</v>
      </c>
      <c r="B4627" s="29" t="s">
        <v>1447</v>
      </c>
      <c r="C4627" s="2" t="s">
        <v>2745</v>
      </c>
      <c r="D4627" s="2" t="str">
        <f t="array" ref="D4627">_xlfn.XLOOKUP(C4627,Customers!A:A,Customers!B:B)</f>
        <v>Customer 0944</v>
      </c>
      <c r="E4627" s="2" t="s">
        <v>20</v>
      </c>
      <c r="F4627" s="2" t="str">
        <f t="array" ref="F4627">_xlfn.XLOOKUP(E4627,Restaurants!A:A,Restaurants!B:B)</f>
        <v>Restaurant 079</v>
      </c>
      <c r="G4627" s="2" t="s">
        <v>1547</v>
      </c>
      <c r="H4627" s="2" t="str">
        <f t="array" ref="H4627">_xlfn.XLOOKUP(G4627,Food_Menu!A:A,Food_Menu!B:B)</f>
        <v>Food Item 0155</v>
      </c>
      <c r="I4627" s="2">
        <f t="array" ref="I4627">_xlfn.XLOOKUP(G4627,Food_Menu!A:A,Food_Menu!D:D)</f>
        <v>185.15</v>
      </c>
      <c r="J4627" s="2" t="s">
        <v>35</v>
      </c>
      <c r="K4627" s="2" t="str">
        <f t="array" ref="K4627">_xlfn.XLOOKUP(J4627,Delivery_Partners!A:A,Delivery_Partners!B:B)</f>
        <v>Delivery Partner 081</v>
      </c>
      <c r="L4627" s="3">
        <v>1</v>
      </c>
      <c r="M4627" s="2" t="s">
        <v>23</v>
      </c>
      <c r="N4627" s="2" t="s">
        <v>42</v>
      </c>
      <c r="O4627" s="3">
        <v>25</v>
      </c>
      <c r="P4627" s="13">
        <f t="shared" si="970"/>
        <v>185.15</v>
      </c>
      <c r="Q4627" s="13" t="str">
        <f t="shared" si="971"/>
        <v>Fast</v>
      </c>
      <c r="S4627" s="21"/>
    </row>
    <row r="4628" customHeight="1" spans="1:19">
      <c r="A4628" s="2" t="s">
        <v>6568</v>
      </c>
      <c r="B4628" s="28">
        <v>45667</v>
      </c>
      <c r="C4628" s="2" t="s">
        <v>5116</v>
      </c>
      <c r="D4628" s="2" t="str">
        <f t="array" ref="D4628">_xlfn.XLOOKUP(C4628,Customers!A:A,Customers!B:B)</f>
        <v>Customer 0707</v>
      </c>
      <c r="E4628" s="2" t="s">
        <v>289</v>
      </c>
      <c r="F4628" s="2" t="str">
        <f t="array" ref="F4628">_xlfn.XLOOKUP(E4628,Restaurants!A:A,Restaurants!B:B)</f>
        <v>Restaurant 052</v>
      </c>
      <c r="G4628" s="2" t="s">
        <v>1063</v>
      </c>
      <c r="H4628" s="2" t="str">
        <f t="array" ref="H4628">_xlfn.XLOOKUP(G4628,Food_Menu!A:A,Food_Menu!B:B)</f>
        <v>Food Item 0153</v>
      </c>
      <c r="I4628" s="2">
        <f t="array" ref="I4628">_xlfn.XLOOKUP(G4628,Food_Menu!A:A,Food_Menu!D:D)</f>
        <v>322.66</v>
      </c>
      <c r="J4628" s="2" t="s">
        <v>938</v>
      </c>
      <c r="K4628" s="2" t="str">
        <f t="array" ref="K4628">_xlfn.XLOOKUP(J4628,Delivery_Partners!A:A,Delivery_Partners!B:B)</f>
        <v>Delivery Partner 139</v>
      </c>
      <c r="L4628" s="3">
        <v>3</v>
      </c>
      <c r="M4628" s="2" t="s">
        <v>23</v>
      </c>
      <c r="N4628" s="2" t="s">
        <v>74</v>
      </c>
      <c r="O4628" s="3">
        <v>40</v>
      </c>
      <c r="P4628" s="13">
        <f t="shared" si="970"/>
        <v>967.98</v>
      </c>
      <c r="Q4628" s="13" t="str">
        <f t="shared" si="971"/>
        <v>Normal</v>
      </c>
      <c r="S4628" s="21"/>
    </row>
    <row r="4629" customHeight="1" spans="1:19">
      <c r="A4629" s="2" t="s">
        <v>6569</v>
      </c>
      <c r="B4629" s="28">
        <v>45752</v>
      </c>
      <c r="C4629" s="2" t="s">
        <v>2872</v>
      </c>
      <c r="D4629" s="2" t="str">
        <f t="array" ref="D4629">_xlfn.XLOOKUP(C4629,Customers!A:A,Customers!B:B)</f>
        <v>Customer 1173</v>
      </c>
      <c r="E4629" s="2" t="s">
        <v>634</v>
      </c>
      <c r="F4629" s="2" t="str">
        <f t="array" ref="F4629">_xlfn.XLOOKUP(E4629,Restaurants!A:A,Restaurants!B:B)</f>
        <v>Restaurant 087</v>
      </c>
      <c r="G4629" s="2" t="s">
        <v>848</v>
      </c>
      <c r="H4629" s="2" t="str">
        <f t="array" ref="H4629">_xlfn.XLOOKUP(G4629,Food_Menu!A:A,Food_Menu!B:B)</f>
        <v>Food Item 0065</v>
      </c>
      <c r="I4629" s="2">
        <f t="array" ref="I4629">_xlfn.XLOOKUP(G4629,Food_Menu!A:A,Food_Menu!D:D)</f>
        <v>105.31</v>
      </c>
      <c r="J4629" s="2" t="s">
        <v>1319</v>
      </c>
      <c r="K4629" s="2" t="str">
        <f t="array" ref="K4629">_xlfn.XLOOKUP(J4629,Delivery_Partners!A:A,Delivery_Partners!B:B)</f>
        <v>Delivery Partner 173</v>
      </c>
      <c r="L4629" s="3">
        <v>1</v>
      </c>
      <c r="M4629" s="2" t="s">
        <v>23</v>
      </c>
      <c r="N4629" s="2" t="s">
        <v>55</v>
      </c>
      <c r="O4629" s="3">
        <v>18</v>
      </c>
      <c r="P4629" s="13">
        <f t="shared" si="970"/>
        <v>105.31</v>
      </c>
      <c r="Q4629" s="13" t="str">
        <f t="shared" si="971"/>
        <v>Fast</v>
      </c>
      <c r="S4629" s="21"/>
    </row>
    <row r="4630" customHeight="1" spans="1:19">
      <c r="A4630" s="2" t="s">
        <v>6570</v>
      </c>
      <c r="B4630" s="29" t="s">
        <v>3847</v>
      </c>
      <c r="C4630" s="2" t="s">
        <v>2313</v>
      </c>
      <c r="D4630" s="2" t="str">
        <f t="array" ref="D4630">_xlfn.XLOOKUP(C4630,Customers!A:A,Customers!B:B)</f>
        <v>Customer 0667</v>
      </c>
      <c r="E4630" s="2" t="s">
        <v>616</v>
      </c>
      <c r="F4630" s="2" t="str">
        <f t="array" ref="F4630">_xlfn.XLOOKUP(E4630,Restaurants!A:A,Restaurants!B:B)</f>
        <v>Restaurant 027</v>
      </c>
      <c r="G4630" s="2" t="s">
        <v>728</v>
      </c>
      <c r="H4630" s="2" t="str">
        <f t="array" ref="H4630">_xlfn.XLOOKUP(G4630,Food_Menu!A:A,Food_Menu!B:B)</f>
        <v>Food Item 0027</v>
      </c>
      <c r="I4630" s="2">
        <f t="array" ref="I4630">_xlfn.XLOOKUP(G4630,Food_Menu!A:A,Food_Menu!D:D)</f>
        <v>364.02</v>
      </c>
      <c r="J4630" s="2" t="s">
        <v>502</v>
      </c>
      <c r="K4630" s="2" t="str">
        <f t="array" ref="K4630">_xlfn.XLOOKUP(J4630,Delivery_Partners!A:A,Delivery_Partners!B:B)</f>
        <v>Delivery Partner 132</v>
      </c>
      <c r="L4630" s="3">
        <v>1</v>
      </c>
      <c r="M4630" s="2" t="s">
        <v>23</v>
      </c>
      <c r="N4630" s="2" t="s">
        <v>24</v>
      </c>
      <c r="O4630" s="3">
        <v>38</v>
      </c>
      <c r="P4630" s="13">
        <f t="shared" si="970"/>
        <v>364.02</v>
      </c>
      <c r="Q4630" s="13" t="str">
        <f t="shared" si="971"/>
        <v>Normal</v>
      </c>
      <c r="S4630" s="21"/>
    </row>
    <row r="4631" customHeight="1" spans="1:19">
      <c r="A4631" s="2" t="s">
        <v>6571</v>
      </c>
      <c r="B4631" s="29" t="s">
        <v>746</v>
      </c>
      <c r="C4631" s="2" t="s">
        <v>737</v>
      </c>
      <c r="D4631" s="2" t="str">
        <f t="array" ref="D4631">_xlfn.XLOOKUP(C4631,Customers!A:A,Customers!B:B)</f>
        <v>Customer 0765</v>
      </c>
      <c r="E4631" s="2" t="s">
        <v>93</v>
      </c>
      <c r="F4631" s="2" t="str">
        <f t="array" ref="F4631">_xlfn.XLOOKUP(E4631,Restaurants!A:A,Restaurants!B:B)</f>
        <v>Restaurant 018</v>
      </c>
      <c r="G4631" s="2" t="s">
        <v>40</v>
      </c>
      <c r="H4631" s="2" t="str">
        <f t="array" ref="H4631">_xlfn.XLOOKUP(G4631,Food_Menu!A:A,Food_Menu!B:B)</f>
        <v>Food Item 0134</v>
      </c>
      <c r="I4631" s="2">
        <f t="array" ref="I4631">_xlfn.XLOOKUP(G4631,Food_Menu!A:A,Food_Menu!D:D)</f>
        <v>467.29</v>
      </c>
      <c r="J4631" s="2" t="s">
        <v>887</v>
      </c>
      <c r="K4631" s="2" t="str">
        <f t="array" ref="K4631">_xlfn.XLOOKUP(J4631,Delivery_Partners!A:A,Delivery_Partners!B:B)</f>
        <v>Delivery Partner 091</v>
      </c>
      <c r="L4631" s="3">
        <v>1</v>
      </c>
      <c r="M4631" s="2" t="s">
        <v>23</v>
      </c>
      <c r="N4631" s="2" t="s">
        <v>24</v>
      </c>
      <c r="O4631" s="3">
        <v>31</v>
      </c>
      <c r="P4631" s="13">
        <f t="shared" si="970"/>
        <v>467.29</v>
      </c>
      <c r="Q4631" s="13" t="str">
        <f t="shared" si="971"/>
        <v>Normal</v>
      </c>
      <c r="S4631" s="21"/>
    </row>
    <row r="4632" customHeight="1" spans="1:19">
      <c r="A4632" s="2" t="s">
        <v>6572</v>
      </c>
      <c r="B4632" s="28">
        <v>45749</v>
      </c>
      <c r="C4632" s="2" t="s">
        <v>695</v>
      </c>
      <c r="D4632" s="2" t="str">
        <f t="array" ref="D4632">_xlfn.XLOOKUP(C4632,Customers!A:A,Customers!B:B)</f>
        <v>Customer 0227</v>
      </c>
      <c r="E4632" s="2" t="s">
        <v>616</v>
      </c>
      <c r="F4632" s="2" t="str">
        <f t="array" ref="F4632">_xlfn.XLOOKUP(E4632,Restaurants!A:A,Restaurants!B:B)</f>
        <v>Restaurant 027</v>
      </c>
      <c r="G4632" s="2" t="s">
        <v>1073</v>
      </c>
      <c r="H4632" s="2" t="str">
        <f t="array" ref="H4632">_xlfn.XLOOKUP(G4632,Food_Menu!A:A,Food_Menu!B:B)</f>
        <v>Food Item 0080</v>
      </c>
      <c r="I4632" s="2">
        <f t="array" ref="I4632">_xlfn.XLOOKUP(G4632,Food_Menu!A:A,Food_Menu!D:D)</f>
        <v>208.69</v>
      </c>
      <c r="J4632" s="2" t="s">
        <v>842</v>
      </c>
      <c r="K4632" s="2" t="str">
        <f t="array" ref="K4632">_xlfn.XLOOKUP(J4632,Delivery_Partners!A:A,Delivery_Partners!B:B)</f>
        <v>Delivery Partner 093</v>
      </c>
      <c r="L4632" s="3">
        <v>1</v>
      </c>
      <c r="M4632" s="2" t="s">
        <v>23</v>
      </c>
      <c r="N4632" s="2" t="s">
        <v>55</v>
      </c>
      <c r="O4632" s="3">
        <v>26</v>
      </c>
      <c r="P4632" s="13">
        <f t="shared" si="970"/>
        <v>208.69</v>
      </c>
      <c r="Q4632" s="13" t="str">
        <f t="shared" si="971"/>
        <v>Fast</v>
      </c>
      <c r="S4632" s="21"/>
    </row>
    <row r="4633" customHeight="1" spans="1:19">
      <c r="A4633" s="2" t="s">
        <v>6573</v>
      </c>
      <c r="B4633" s="28">
        <v>45810</v>
      </c>
      <c r="C4633" s="2" t="s">
        <v>929</v>
      </c>
      <c r="D4633" s="2" t="str">
        <f t="array" ref="D4633">_xlfn.XLOOKUP(C4633,Customers!A:A,Customers!B:B)</f>
        <v>Customer 0386</v>
      </c>
      <c r="E4633" s="2" t="s">
        <v>220</v>
      </c>
      <c r="F4633" s="2" t="str">
        <f t="array" ref="F4633">_xlfn.XLOOKUP(E4633,Restaurants!A:A,Restaurants!B:B)</f>
        <v>Restaurant 111</v>
      </c>
      <c r="G4633" s="2" t="s">
        <v>2095</v>
      </c>
      <c r="H4633" s="2" t="str">
        <f t="array" ref="H4633">_xlfn.XLOOKUP(G4633,Food_Menu!A:A,Food_Menu!B:B)</f>
        <v>Food Item 0087</v>
      </c>
      <c r="I4633" s="2">
        <f t="array" ref="I4633">_xlfn.XLOOKUP(G4633,Food_Menu!A:A,Food_Menu!D:D)</f>
        <v>288.34</v>
      </c>
      <c r="J4633" s="2" t="s">
        <v>1372</v>
      </c>
      <c r="K4633" s="2" t="str">
        <f t="array" ref="K4633">_xlfn.XLOOKUP(J4633,Delivery_Partners!A:A,Delivery_Partners!B:B)</f>
        <v>Delivery Partner 179</v>
      </c>
      <c r="L4633" s="3">
        <v>1</v>
      </c>
      <c r="M4633" s="2" t="s">
        <v>23</v>
      </c>
      <c r="N4633" s="2" t="s">
        <v>24</v>
      </c>
      <c r="O4633" s="3">
        <v>42</v>
      </c>
      <c r="P4633" s="13">
        <f t="shared" si="970"/>
        <v>288.34</v>
      </c>
      <c r="Q4633" s="13" t="str">
        <f t="shared" si="971"/>
        <v>Normal</v>
      </c>
      <c r="S4633" s="21"/>
    </row>
    <row r="4634" customHeight="1" spans="1:19">
      <c r="A4634" s="2" t="s">
        <v>6574</v>
      </c>
      <c r="B4634" s="28">
        <v>45809</v>
      </c>
      <c r="C4634" s="2" t="s">
        <v>2753</v>
      </c>
      <c r="D4634" s="2" t="str">
        <f t="array" ref="D4634">_xlfn.XLOOKUP(C4634,Customers!A:A,Customers!B:B)</f>
        <v>Customer 1086</v>
      </c>
      <c r="E4634" s="2" t="s">
        <v>465</v>
      </c>
      <c r="F4634" s="2" t="str">
        <f t="array" ref="F4634">_xlfn.XLOOKUP(E4634,Restaurants!A:A,Restaurants!B:B)</f>
        <v>Restaurant 010</v>
      </c>
      <c r="G4634" s="2" t="s">
        <v>1094</v>
      </c>
      <c r="H4634" s="2" t="str">
        <f t="array" ref="H4634">_xlfn.XLOOKUP(G4634,Food_Menu!A:A,Food_Menu!B:B)</f>
        <v>Food Item 0042</v>
      </c>
      <c r="I4634" s="2">
        <f t="array" ref="I4634">_xlfn.XLOOKUP(G4634,Food_Menu!A:A,Food_Menu!D:D)</f>
        <v>160.06</v>
      </c>
      <c r="J4634" s="2" t="s">
        <v>1372</v>
      </c>
      <c r="K4634" s="2" t="str">
        <f t="array" ref="K4634">_xlfn.XLOOKUP(J4634,Delivery_Partners!A:A,Delivery_Partners!B:B)</f>
        <v>Delivery Partner 179</v>
      </c>
      <c r="L4634" s="3">
        <v>2</v>
      </c>
      <c r="M4634" s="2" t="s">
        <v>23</v>
      </c>
      <c r="N4634" s="2" t="s">
        <v>24</v>
      </c>
      <c r="O4634" s="3">
        <v>34</v>
      </c>
      <c r="P4634" s="13">
        <f t="shared" si="970"/>
        <v>320.12</v>
      </c>
      <c r="Q4634" s="13" t="str">
        <f t="shared" si="971"/>
        <v>Normal</v>
      </c>
      <c r="S4634" s="21"/>
    </row>
    <row r="4635" customHeight="1" spans="1:19">
      <c r="A4635" s="2" t="s">
        <v>6575</v>
      </c>
      <c r="B4635" s="29" t="s">
        <v>1604</v>
      </c>
      <c r="C4635" s="2" t="s">
        <v>3202</v>
      </c>
      <c r="D4635" s="2" t="str">
        <f t="array" ref="D4635">_xlfn.XLOOKUP(C4635,Customers!A:A,Customers!B:B)</f>
        <v>Customer 0598</v>
      </c>
      <c r="E4635" s="2" t="s">
        <v>33</v>
      </c>
      <c r="F4635" s="2" t="str">
        <f t="array" ref="F4635">_xlfn.XLOOKUP(E4635,Restaurants!A:A,Restaurants!B:B)</f>
        <v>Restaurant 035</v>
      </c>
      <c r="G4635" s="2" t="s">
        <v>635</v>
      </c>
      <c r="H4635" s="2" t="str">
        <f t="array" ref="H4635">_xlfn.XLOOKUP(G4635,Food_Menu!A:A,Food_Menu!B:B)</f>
        <v>Food Item 0074</v>
      </c>
      <c r="I4635" s="2">
        <f t="array" ref="I4635">_xlfn.XLOOKUP(G4635,Food_Menu!A:A,Food_Menu!D:D)</f>
        <v>205.43</v>
      </c>
      <c r="J4635" s="2" t="s">
        <v>898</v>
      </c>
      <c r="K4635" s="2" t="str">
        <f t="array" ref="K4635">_xlfn.XLOOKUP(J4635,Delivery_Partners!A:A,Delivery_Partners!B:B)</f>
        <v>Delivery Partner 138</v>
      </c>
      <c r="L4635" s="3">
        <v>2</v>
      </c>
      <c r="M4635" s="2" t="s">
        <v>23</v>
      </c>
      <c r="N4635" s="2" t="s">
        <v>24</v>
      </c>
      <c r="O4635" s="3">
        <v>33</v>
      </c>
      <c r="P4635" s="13">
        <f t="shared" si="970"/>
        <v>410.86</v>
      </c>
      <c r="Q4635" s="13" t="str">
        <f t="shared" si="971"/>
        <v>Normal</v>
      </c>
      <c r="S4635" s="21"/>
    </row>
    <row r="4636" customHeight="1" spans="1:19">
      <c r="A4636" s="2" t="s">
        <v>6576</v>
      </c>
      <c r="B4636" s="29" t="s">
        <v>504</v>
      </c>
      <c r="C4636" s="2" t="s">
        <v>4104</v>
      </c>
      <c r="D4636" s="2" t="str">
        <f t="array" ref="D4636">_xlfn.XLOOKUP(C4636,Customers!A:A,Customers!B:B)</f>
        <v>Customer 0614</v>
      </c>
      <c r="E4636" s="2" t="s">
        <v>1060</v>
      </c>
      <c r="F4636" s="2" t="str">
        <f t="array" ref="F4636">_xlfn.XLOOKUP(E4636,Restaurants!A:A,Restaurants!B:B)</f>
        <v>Restaurant 042</v>
      </c>
      <c r="G4636" s="2" t="s">
        <v>868</v>
      </c>
      <c r="H4636" s="2" t="str">
        <f t="array" ref="H4636">_xlfn.XLOOKUP(G4636,Food_Menu!A:A,Food_Menu!B:B)</f>
        <v>Food Item 0184</v>
      </c>
      <c r="I4636" s="2">
        <f t="array" ref="I4636">_xlfn.XLOOKUP(G4636,Food_Menu!A:A,Food_Menu!D:D)</f>
        <v>509.99</v>
      </c>
      <c r="J4636" s="2" t="s">
        <v>958</v>
      </c>
      <c r="K4636" s="2" t="str">
        <f t="array" ref="K4636">_xlfn.XLOOKUP(J4636,Delivery_Partners!A:A,Delivery_Partners!B:B)</f>
        <v>Delivery Partner 030</v>
      </c>
      <c r="L4636" s="3">
        <v>2</v>
      </c>
      <c r="M4636" s="2" t="s">
        <v>23</v>
      </c>
      <c r="N4636" s="2" t="s">
        <v>55</v>
      </c>
      <c r="O4636" s="3">
        <v>44</v>
      </c>
      <c r="P4636" s="13">
        <f t="shared" si="970"/>
        <v>1019.98</v>
      </c>
      <c r="Q4636" s="13" t="str">
        <f t="shared" si="971"/>
        <v>Normal</v>
      </c>
      <c r="S4636" s="21"/>
    </row>
    <row r="4637" customHeight="1" spans="1:19">
      <c r="A4637" s="2" t="s">
        <v>6577</v>
      </c>
      <c r="B4637" s="28">
        <v>45931</v>
      </c>
      <c r="C4637" s="2" t="s">
        <v>2956</v>
      </c>
      <c r="D4637" s="2" t="str">
        <f t="array" ref="D4637">_xlfn.XLOOKUP(C4637,Customers!A:A,Customers!B:B)</f>
        <v>Customer 0980</v>
      </c>
      <c r="E4637" s="2" t="s">
        <v>245</v>
      </c>
      <c r="F4637" s="2" t="str">
        <f t="array" ref="F4637">_xlfn.XLOOKUP(E4637,Restaurants!A:A,Restaurants!B:B)</f>
        <v>Restaurant 101</v>
      </c>
      <c r="G4637" s="2" t="s">
        <v>111</v>
      </c>
      <c r="H4637" s="2" t="str">
        <f t="array" ref="H4637">_xlfn.XLOOKUP(G4637,Food_Menu!A:A,Food_Menu!B:B)</f>
        <v>Food Item 0197</v>
      </c>
      <c r="I4637" s="2">
        <f t="array" ref="I4637">_xlfn.XLOOKUP(G4637,Food_Menu!A:A,Food_Menu!D:D)</f>
        <v>628.28</v>
      </c>
      <c r="J4637" s="2" t="s">
        <v>1246</v>
      </c>
      <c r="K4637" s="2" t="str">
        <f t="array" ref="K4637">_xlfn.XLOOKUP(J4637,Delivery_Partners!A:A,Delivery_Partners!B:B)</f>
        <v>Delivery Partner 048</v>
      </c>
      <c r="L4637" s="3">
        <v>3</v>
      </c>
      <c r="M4637" s="2" t="s">
        <v>23</v>
      </c>
      <c r="N4637" s="2" t="s">
        <v>24</v>
      </c>
      <c r="O4637" s="3">
        <v>58</v>
      </c>
      <c r="P4637" s="13">
        <f t="shared" si="970"/>
        <v>1884.84</v>
      </c>
      <c r="Q4637" s="13" t="str">
        <f t="shared" si="971"/>
        <v>Normal</v>
      </c>
      <c r="S4637" s="21"/>
    </row>
    <row r="4638" customHeight="1" spans="1:19">
      <c r="A4638" s="2" t="s">
        <v>6578</v>
      </c>
      <c r="B4638" s="28">
        <v>45912</v>
      </c>
      <c r="C4638" s="2" t="s">
        <v>1990</v>
      </c>
      <c r="D4638" s="2" t="str">
        <f t="array" ref="D4638">_xlfn.XLOOKUP(C4638,Customers!A:A,Customers!B:B)</f>
        <v>Customer 0392</v>
      </c>
      <c r="E4638" s="2" t="s">
        <v>537</v>
      </c>
      <c r="F4638" s="2" t="str">
        <f t="array" ref="F4638">_xlfn.XLOOKUP(E4638,Restaurants!A:A,Restaurants!B:B)</f>
        <v>Restaurant 044</v>
      </c>
      <c r="G4638" s="2" t="s">
        <v>477</v>
      </c>
      <c r="H4638" s="2" t="str">
        <f t="array" ref="H4638">_xlfn.XLOOKUP(G4638,Food_Menu!A:A,Food_Menu!B:B)</f>
        <v>Food Item 0077</v>
      </c>
      <c r="I4638" s="2">
        <f t="array" ref="I4638">_xlfn.XLOOKUP(G4638,Food_Menu!A:A,Food_Menu!D:D)</f>
        <v>161.62</v>
      </c>
      <c r="J4638" s="2" t="s">
        <v>2409</v>
      </c>
      <c r="K4638" s="2" t="str">
        <f t="array" ref="K4638">_xlfn.XLOOKUP(J4638,Delivery_Partners!A:A,Delivery_Partners!B:B)</f>
        <v>Delivery Partner 050</v>
      </c>
      <c r="L4638" s="3">
        <v>1</v>
      </c>
      <c r="M4638" s="2" t="s">
        <v>23</v>
      </c>
      <c r="N4638" s="2" t="s">
        <v>24</v>
      </c>
      <c r="O4638" s="3">
        <v>38</v>
      </c>
      <c r="P4638" s="13">
        <f t="shared" si="970"/>
        <v>161.62</v>
      </c>
      <c r="Q4638" s="13" t="str">
        <f t="shared" si="971"/>
        <v>Normal</v>
      </c>
      <c r="S4638" s="21"/>
    </row>
    <row r="4639" customHeight="1" spans="1:19">
      <c r="A4639" s="2" t="s">
        <v>6579</v>
      </c>
      <c r="B4639" s="28">
        <v>45669</v>
      </c>
      <c r="C4639" s="2" t="s">
        <v>2578</v>
      </c>
      <c r="D4639" s="2" t="str">
        <f t="array" ref="D4639">_xlfn.XLOOKUP(C4639,Customers!A:A,Customers!B:B)</f>
        <v>Customer 0319</v>
      </c>
      <c r="E4639" s="2" t="s">
        <v>382</v>
      </c>
      <c r="F4639" s="2" t="str">
        <f t="array" ref="F4639">_xlfn.XLOOKUP(E4639,Restaurants!A:A,Restaurants!B:B)</f>
        <v>Restaurant 108</v>
      </c>
      <c r="G4639" s="2" t="s">
        <v>884</v>
      </c>
      <c r="H4639" s="2" t="str">
        <f t="array" ref="H4639">_xlfn.XLOOKUP(G4639,Food_Menu!A:A,Food_Menu!B:B)</f>
        <v>Food Item 0032</v>
      </c>
      <c r="I4639" s="2">
        <f t="array" ref="I4639">_xlfn.XLOOKUP(G4639,Food_Menu!A:A,Food_Menu!D:D)</f>
        <v>367.24</v>
      </c>
      <c r="J4639" s="2" t="s">
        <v>1716</v>
      </c>
      <c r="K4639" s="2" t="str">
        <f t="array" ref="K4639">_xlfn.XLOOKUP(J4639,Delivery_Partners!A:A,Delivery_Partners!B:B)</f>
        <v>Delivery Partner 042</v>
      </c>
      <c r="L4639" s="3">
        <v>2</v>
      </c>
      <c r="M4639" s="2" t="s">
        <v>23</v>
      </c>
      <c r="N4639" s="2" t="s">
        <v>42</v>
      </c>
      <c r="O4639" s="3">
        <v>15</v>
      </c>
      <c r="P4639" s="13">
        <f t="shared" si="970"/>
        <v>734.48</v>
      </c>
      <c r="Q4639" s="13" t="str">
        <f t="shared" si="971"/>
        <v>Fast</v>
      </c>
      <c r="S4639" s="21"/>
    </row>
    <row r="4640" customHeight="1" spans="1:19">
      <c r="A4640" s="2" t="s">
        <v>6580</v>
      </c>
      <c r="B4640" s="28">
        <v>45780</v>
      </c>
      <c r="C4640" s="2" t="s">
        <v>926</v>
      </c>
      <c r="D4640" s="2" t="str">
        <f t="array" ref="D4640">_xlfn.XLOOKUP(C4640,Customers!A:A,Customers!B:B)</f>
        <v>Customer 0011</v>
      </c>
      <c r="E4640" s="2" t="s">
        <v>372</v>
      </c>
      <c r="F4640" s="2" t="str">
        <f t="array" ref="F4640">_xlfn.XLOOKUP(E4640,Restaurants!A:A,Restaurants!B:B)</f>
        <v>Restaurant 119</v>
      </c>
      <c r="G4640" s="2" t="s">
        <v>2712</v>
      </c>
      <c r="H4640" s="2" t="str">
        <f t="array" ref="H4640">_xlfn.XLOOKUP(G4640,Food_Menu!A:A,Food_Menu!B:B)</f>
        <v>Food Item 0008</v>
      </c>
      <c r="I4640" s="2">
        <f t="array" ref="I4640">_xlfn.XLOOKUP(G4640,Food_Menu!A:A,Food_Menu!D:D)</f>
        <v>417.54</v>
      </c>
      <c r="J4640" s="2" t="s">
        <v>309</v>
      </c>
      <c r="K4640" s="2" t="str">
        <f t="array" ref="K4640">_xlfn.XLOOKUP(J4640,Delivery_Partners!A:A,Delivery_Partners!B:B)</f>
        <v>Delivery Partner 175</v>
      </c>
      <c r="L4640" s="3">
        <v>3</v>
      </c>
      <c r="M4640" s="2" t="s">
        <v>23</v>
      </c>
      <c r="N4640" s="2" t="s">
        <v>42</v>
      </c>
      <c r="O4640" s="3">
        <v>16</v>
      </c>
      <c r="P4640" s="13">
        <f t="shared" si="970"/>
        <v>1252.62</v>
      </c>
      <c r="Q4640" s="13" t="str">
        <f t="shared" si="971"/>
        <v>Fast</v>
      </c>
      <c r="S4640" s="21"/>
    </row>
    <row r="4641" customHeight="1" spans="1:19">
      <c r="A4641" s="2" t="s">
        <v>6581</v>
      </c>
      <c r="B4641" s="29" t="s">
        <v>1836</v>
      </c>
      <c r="C4641" s="2" t="s">
        <v>781</v>
      </c>
      <c r="D4641" s="2" t="str">
        <f t="array" ref="D4641">_xlfn.XLOOKUP(C4641,Customers!A:A,Customers!B:B)</f>
        <v>Customer 0278</v>
      </c>
      <c r="E4641" s="2" t="s">
        <v>20</v>
      </c>
      <c r="F4641" s="2" t="str">
        <f t="array" ref="F4641">_xlfn.XLOOKUP(E4641,Restaurants!A:A,Restaurants!B:B)</f>
        <v>Restaurant 079</v>
      </c>
      <c r="G4641" s="2" t="s">
        <v>1094</v>
      </c>
      <c r="H4641" s="2" t="str">
        <f t="array" ref="H4641">_xlfn.XLOOKUP(G4641,Food_Menu!A:A,Food_Menu!B:B)</f>
        <v>Food Item 0042</v>
      </c>
      <c r="I4641" s="2">
        <f t="array" ref="I4641">_xlfn.XLOOKUP(G4641,Food_Menu!A:A,Food_Menu!D:D)</f>
        <v>160.06</v>
      </c>
      <c r="J4641" s="2" t="s">
        <v>432</v>
      </c>
      <c r="K4641" s="2" t="str">
        <f t="array" ref="K4641">_xlfn.XLOOKUP(J4641,Delivery_Partners!A:A,Delivery_Partners!B:B)</f>
        <v>Delivery Partner 029</v>
      </c>
      <c r="L4641" s="3">
        <v>1</v>
      </c>
      <c r="M4641" s="2" t="s">
        <v>23</v>
      </c>
      <c r="N4641" s="2" t="s">
        <v>55</v>
      </c>
      <c r="O4641" s="3">
        <v>36</v>
      </c>
      <c r="P4641" s="13">
        <f t="shared" si="970"/>
        <v>160.06</v>
      </c>
      <c r="Q4641" s="13" t="str">
        <f t="shared" si="971"/>
        <v>Normal</v>
      </c>
      <c r="S4641" s="21"/>
    </row>
    <row r="4642" customHeight="1" spans="1:19">
      <c r="A4642" s="2" t="s">
        <v>6582</v>
      </c>
      <c r="B4642" s="29" t="s">
        <v>325</v>
      </c>
      <c r="C4642" s="2" t="s">
        <v>1109</v>
      </c>
      <c r="D4642" s="2" t="str">
        <f t="array" ref="D4642">_xlfn.XLOOKUP(C4642,Customers!A:A,Customers!B:B)</f>
        <v>Customer 0615</v>
      </c>
      <c r="E4642" s="2" t="s">
        <v>1060</v>
      </c>
      <c r="F4642" s="2" t="str">
        <f t="array" ref="F4642">_xlfn.XLOOKUP(E4642,Restaurants!A:A,Restaurants!B:B)</f>
        <v>Restaurant 042</v>
      </c>
      <c r="G4642" s="2" t="s">
        <v>172</v>
      </c>
      <c r="H4642" s="2" t="str">
        <f t="array" ref="H4642">_xlfn.XLOOKUP(G4642,Food_Menu!A:A,Food_Menu!B:B)</f>
        <v>Food Item 0003</v>
      </c>
      <c r="I4642" s="2">
        <f t="array" ref="I4642">_xlfn.XLOOKUP(G4642,Food_Menu!A:A,Food_Menu!D:D)</f>
        <v>349.88</v>
      </c>
      <c r="J4642" s="2" t="s">
        <v>520</v>
      </c>
      <c r="K4642" s="2" t="str">
        <f t="array" ref="K4642">_xlfn.XLOOKUP(J4642,Delivery_Partners!A:A,Delivery_Partners!B:B)</f>
        <v>Delivery Partner 154</v>
      </c>
      <c r="L4642" s="3">
        <v>2</v>
      </c>
      <c r="M4642" s="2" t="s">
        <v>23</v>
      </c>
      <c r="N4642" s="2" t="s">
        <v>74</v>
      </c>
      <c r="O4642" s="3">
        <v>47</v>
      </c>
      <c r="P4642" s="13">
        <f t="shared" si="970"/>
        <v>699.76</v>
      </c>
      <c r="Q4642" s="13" t="str">
        <f t="shared" si="971"/>
        <v>Normal</v>
      </c>
      <c r="S4642" s="21"/>
    </row>
    <row r="4643" customHeight="1" spans="1:19">
      <c r="A4643" s="2" t="s">
        <v>6583</v>
      </c>
      <c r="B4643" s="29" t="s">
        <v>1003</v>
      </c>
      <c r="C4643" s="2" t="s">
        <v>2162</v>
      </c>
      <c r="D4643" s="2" t="str">
        <f t="array" ref="D4643">_xlfn.XLOOKUP(C4643,Customers!A:A,Customers!B:B)</f>
        <v>Customer 0870</v>
      </c>
      <c r="E4643" s="2" t="s">
        <v>566</v>
      </c>
      <c r="F4643" s="2" t="str">
        <f t="array" ref="F4643">_xlfn.XLOOKUP(E4643,Restaurants!A:A,Restaurants!B:B)</f>
        <v>Restaurant 072</v>
      </c>
      <c r="G4643" s="2" t="s">
        <v>1212</v>
      </c>
      <c r="H4643" s="2" t="str">
        <f t="array" ref="H4643">_xlfn.XLOOKUP(G4643,Food_Menu!A:A,Food_Menu!B:B)</f>
        <v>Food Item 0147</v>
      </c>
      <c r="I4643" s="2">
        <f t="array" ref="I4643">_xlfn.XLOOKUP(G4643,Food_Menu!A:A,Food_Menu!D:D)</f>
        <v>263.56</v>
      </c>
      <c r="J4643" s="2" t="s">
        <v>1829</v>
      </c>
      <c r="K4643" s="2" t="str">
        <f t="array" ref="K4643">_xlfn.XLOOKUP(J4643,Delivery_Partners!A:A,Delivery_Partners!B:B)</f>
        <v>Delivery Partner 146</v>
      </c>
      <c r="L4643" s="3">
        <v>3</v>
      </c>
      <c r="M4643" s="2" t="s">
        <v>23</v>
      </c>
      <c r="N4643" s="2" t="s">
        <v>42</v>
      </c>
      <c r="O4643" s="3">
        <v>37</v>
      </c>
      <c r="P4643" s="13">
        <f t="shared" si="970"/>
        <v>790.68</v>
      </c>
      <c r="Q4643" s="13" t="str">
        <f t="shared" si="971"/>
        <v>Normal</v>
      </c>
      <c r="S4643" s="21"/>
    </row>
    <row r="4644" customHeight="1" spans="1:19">
      <c r="A4644" s="2" t="s">
        <v>6584</v>
      </c>
      <c r="B4644" s="28">
        <v>45665</v>
      </c>
      <c r="C4644" s="2" t="s">
        <v>2300</v>
      </c>
      <c r="D4644" s="2" t="str">
        <f t="array" ref="D4644">_xlfn.XLOOKUP(C4644,Customers!A:A,Customers!B:B)</f>
        <v>Customer 0395</v>
      </c>
      <c r="E4644" s="2" t="s">
        <v>647</v>
      </c>
      <c r="F4644" s="2" t="str">
        <f t="array" ref="F4644">_xlfn.XLOOKUP(E4644,Restaurants!A:A,Restaurants!B:B)</f>
        <v>Restaurant 081</v>
      </c>
      <c r="G4644" s="2" t="s">
        <v>426</v>
      </c>
      <c r="H4644" s="2" t="str">
        <f t="array" ref="H4644">_xlfn.XLOOKUP(G4644,Food_Menu!A:A,Food_Menu!B:B)</f>
        <v>Food Item 0142</v>
      </c>
      <c r="I4644" s="2">
        <f t="array" ref="I4644">_xlfn.XLOOKUP(G4644,Food_Menu!A:A,Food_Menu!D:D)</f>
        <v>428.17</v>
      </c>
      <c r="J4644" s="2" t="s">
        <v>801</v>
      </c>
      <c r="K4644" s="2" t="str">
        <f t="array" ref="K4644">_xlfn.XLOOKUP(J4644,Delivery_Partners!A:A,Delivery_Partners!B:B)</f>
        <v>Delivery Partner 096</v>
      </c>
      <c r="L4644" s="3">
        <v>2</v>
      </c>
      <c r="M4644" s="2" t="s">
        <v>23</v>
      </c>
      <c r="N4644" s="2" t="s">
        <v>42</v>
      </c>
      <c r="O4644" s="3">
        <v>41</v>
      </c>
      <c r="P4644" s="13">
        <f t="shared" si="970"/>
        <v>856.34</v>
      </c>
      <c r="Q4644" s="13" t="str">
        <f t="shared" si="971"/>
        <v>Normal</v>
      </c>
      <c r="S4644" s="21"/>
    </row>
    <row r="4645" hidden="1" customHeight="1" spans="1:19">
      <c r="A4645" s="2" t="s">
        <v>6585</v>
      </c>
      <c r="B4645" s="29" t="s">
        <v>1429</v>
      </c>
      <c r="C4645" s="2" t="s">
        <v>4133</v>
      </c>
      <c r="D4645" s="2" t="str">
        <f t="array" ref="D4645">_xlfn.XLOOKUP(C4645,Customers!A:A,Customers!B:B)</f>
        <v>Customer 0534</v>
      </c>
      <c r="E4645" s="2" t="s">
        <v>800</v>
      </c>
      <c r="F4645" s="2" t="str">
        <f t="array" ref="F4645">_xlfn.XLOOKUP(E4645,Restaurants!A:A,Restaurants!B:B)</f>
        <v>Restaurant 014</v>
      </c>
      <c r="G4645" s="2" t="s">
        <v>1086</v>
      </c>
      <c r="H4645" s="2" t="str">
        <f t="array" ref="H4645">_xlfn.XLOOKUP(G4645,Food_Menu!A:A,Food_Menu!B:B)</f>
        <v>Food Item 0173</v>
      </c>
      <c r="I4645" s="2"/>
      <c r="J4645" s="2" t="s">
        <v>1090</v>
      </c>
      <c r="K4645" s="2" t="str">
        <f t="array" ref="K4645">_xlfn.XLOOKUP(J4645,Delivery_Partners!A:A,Delivery_Partners!B:B)</f>
        <v>Delivery Partner 056</v>
      </c>
      <c r="L4645" s="3">
        <v>1</v>
      </c>
      <c r="M4645" s="2" t="s">
        <v>101</v>
      </c>
      <c r="N4645" s="2" t="s">
        <v>42</v>
      </c>
      <c r="O4645" s="2"/>
    </row>
    <row r="4646" customHeight="1" spans="1:19">
      <c r="A4646" s="2" t="s">
        <v>6586</v>
      </c>
      <c r="B4646" s="29" t="s">
        <v>746</v>
      </c>
      <c r="C4646" s="2" t="s">
        <v>460</v>
      </c>
      <c r="D4646" s="2" t="str">
        <f t="array" ref="D4646">_xlfn.XLOOKUP(C4646,Customers!A:A,Customers!B:B)</f>
        <v>Customer 0266</v>
      </c>
      <c r="E4646" s="2" t="s">
        <v>1711</v>
      </c>
      <c r="F4646" s="2" t="str">
        <f t="array" ref="F4646">_xlfn.XLOOKUP(E4646,Restaurants!A:A,Restaurants!B:B)</f>
        <v>Restaurant 100</v>
      </c>
      <c r="G4646" s="2" t="s">
        <v>635</v>
      </c>
      <c r="H4646" s="2" t="str">
        <f t="array" ref="H4646">_xlfn.XLOOKUP(G4646,Food_Menu!A:A,Food_Menu!B:B)</f>
        <v>Food Item 0074</v>
      </c>
      <c r="I4646" s="2">
        <f t="array" ref="I4646">_xlfn.XLOOKUP(G4646,Food_Menu!A:A,Food_Menu!D:D)</f>
        <v>205.43</v>
      </c>
      <c r="J4646" s="2" t="s">
        <v>1246</v>
      </c>
      <c r="K4646" s="2" t="str">
        <f t="array" ref="K4646">_xlfn.XLOOKUP(J4646,Delivery_Partners!A:A,Delivery_Partners!B:B)</f>
        <v>Delivery Partner 048</v>
      </c>
      <c r="L4646" s="3">
        <v>1</v>
      </c>
      <c r="M4646" s="2" t="s">
        <v>23</v>
      </c>
      <c r="N4646" s="2" t="s">
        <v>55</v>
      </c>
      <c r="O4646" s="3">
        <v>47</v>
      </c>
      <c r="P4646" s="13">
        <f t="shared" ref="P4646:P4658" si="972">I4646*L4646</f>
        <v>205.43</v>
      </c>
      <c r="Q4646" s="13" t="str">
        <f t="shared" ref="Q4646:Q4658" si="973">IF(O4646="","Not Delivered",IF(O4646&lt;=30,"Fast",IF(O4646&lt;=60,"Normal","Slow")))</f>
        <v>Normal</v>
      </c>
      <c r="S4646" s="21"/>
    </row>
    <row r="4647" customHeight="1" spans="1:19">
      <c r="A4647" s="2" t="s">
        <v>6587</v>
      </c>
      <c r="B4647" s="28">
        <v>45697</v>
      </c>
      <c r="C4647" s="2" t="s">
        <v>2956</v>
      </c>
      <c r="D4647" s="2" t="str">
        <f t="array" ref="D4647">_xlfn.XLOOKUP(C4647,Customers!A:A,Customers!B:B)</f>
        <v>Customer 0980</v>
      </c>
      <c r="E4647" s="2" t="s">
        <v>1176</v>
      </c>
      <c r="F4647" s="2" t="str">
        <f t="array" ref="F4647">_xlfn.XLOOKUP(E4647,Restaurants!A:A,Restaurants!B:B)</f>
        <v>Restaurant 053</v>
      </c>
      <c r="G4647" s="2" t="s">
        <v>868</v>
      </c>
      <c r="H4647" s="2" t="str">
        <f t="array" ref="H4647">_xlfn.XLOOKUP(G4647,Food_Menu!A:A,Food_Menu!B:B)</f>
        <v>Food Item 0184</v>
      </c>
      <c r="I4647" s="2">
        <f t="array" ref="I4647">_xlfn.XLOOKUP(G4647,Food_Menu!A:A,Food_Menu!D:D)</f>
        <v>509.99</v>
      </c>
      <c r="J4647" s="2" t="s">
        <v>414</v>
      </c>
      <c r="K4647" s="2" t="str">
        <f t="array" ref="K4647">_xlfn.XLOOKUP(J4647,Delivery_Partners!A:A,Delivery_Partners!B:B)</f>
        <v>Delivery Partner 122</v>
      </c>
      <c r="L4647" s="3">
        <v>2</v>
      </c>
      <c r="M4647" s="2" t="s">
        <v>23</v>
      </c>
      <c r="N4647" s="2" t="s">
        <v>42</v>
      </c>
      <c r="O4647" s="3">
        <v>42</v>
      </c>
      <c r="P4647" s="13">
        <f t="shared" si="972"/>
        <v>1019.98</v>
      </c>
      <c r="Q4647" s="13" t="str">
        <f t="shared" si="973"/>
        <v>Normal</v>
      </c>
      <c r="S4647" s="21"/>
    </row>
    <row r="4648" customHeight="1" spans="1:19">
      <c r="A4648" s="2" t="s">
        <v>6588</v>
      </c>
      <c r="B4648" s="28">
        <v>45723</v>
      </c>
      <c r="C4648" s="2" t="s">
        <v>1562</v>
      </c>
      <c r="D4648" s="2" t="str">
        <f t="array" ref="D4648">_xlfn.XLOOKUP(C4648,Customers!A:A,Customers!B:B)</f>
        <v>Customer 0630</v>
      </c>
      <c r="E4648" s="2" t="s">
        <v>917</v>
      </c>
      <c r="F4648" s="2" t="str">
        <f t="array" ref="F4648">_xlfn.XLOOKUP(E4648,Restaurants!A:A,Restaurants!B:B)</f>
        <v>Restaurant 102</v>
      </c>
      <c r="G4648" s="2" t="s">
        <v>881</v>
      </c>
      <c r="H4648" s="2" t="str">
        <f t="array" ref="H4648">_xlfn.XLOOKUP(G4648,Food_Menu!A:A,Food_Menu!B:B)</f>
        <v>Food Item 0038</v>
      </c>
      <c r="I4648" s="2">
        <f t="array" ref="I4648">_xlfn.XLOOKUP(G4648,Food_Menu!A:A,Food_Menu!D:D)</f>
        <v>355.26</v>
      </c>
      <c r="J4648" s="2" t="s">
        <v>613</v>
      </c>
      <c r="K4648" s="2" t="str">
        <f t="array" ref="K4648">_xlfn.XLOOKUP(J4648,Delivery_Partners!A:A,Delivery_Partners!B:B)</f>
        <v>Delivery Partner 121</v>
      </c>
      <c r="L4648" s="3">
        <v>3</v>
      </c>
      <c r="M4648" s="2" t="s">
        <v>23</v>
      </c>
      <c r="N4648" s="2" t="s">
        <v>24</v>
      </c>
      <c r="O4648" s="3">
        <v>23</v>
      </c>
      <c r="P4648" s="13">
        <f t="shared" si="972"/>
        <v>1065.78</v>
      </c>
      <c r="Q4648" s="13" t="str">
        <f t="shared" si="973"/>
        <v>Fast</v>
      </c>
      <c r="S4648" s="21"/>
    </row>
    <row r="4649" customHeight="1" spans="1:19">
      <c r="A4649" s="2" t="s">
        <v>6589</v>
      </c>
      <c r="B4649" s="28">
        <v>45968</v>
      </c>
      <c r="C4649" s="2" t="s">
        <v>1226</v>
      </c>
      <c r="D4649" s="2" t="str">
        <f t="array" ref="D4649">_xlfn.XLOOKUP(C4649,Customers!A:A,Customers!B:B)</f>
        <v>Customer 0173</v>
      </c>
      <c r="E4649" s="2" t="s">
        <v>712</v>
      </c>
      <c r="F4649" s="2" t="str">
        <f t="array" ref="F4649">_xlfn.XLOOKUP(E4649,Restaurants!A:A,Restaurants!B:B)</f>
        <v>Restaurant 074</v>
      </c>
      <c r="G4649" s="2" t="s">
        <v>861</v>
      </c>
      <c r="H4649" s="2" t="str">
        <f t="array" ref="H4649">_xlfn.XLOOKUP(G4649,Food_Menu!A:A,Food_Menu!B:B)</f>
        <v>Food Item 0051</v>
      </c>
      <c r="I4649" s="2">
        <f t="array" ref="I4649">_xlfn.XLOOKUP(G4649,Food_Menu!A:A,Food_Menu!D:D)</f>
        <v>516.47</v>
      </c>
      <c r="J4649" s="2" t="s">
        <v>572</v>
      </c>
      <c r="K4649" s="2" t="str">
        <f t="array" ref="K4649">_xlfn.XLOOKUP(J4649,Delivery_Partners!A:A,Delivery_Partners!B:B)</f>
        <v>Delivery Partner 098</v>
      </c>
      <c r="L4649" s="3">
        <v>1</v>
      </c>
      <c r="M4649" s="2" t="s">
        <v>23</v>
      </c>
      <c r="N4649" s="2" t="s">
        <v>24</v>
      </c>
      <c r="O4649" s="3">
        <v>40</v>
      </c>
      <c r="P4649" s="13">
        <f t="shared" si="972"/>
        <v>516.47</v>
      </c>
      <c r="Q4649" s="13" t="str">
        <f t="shared" si="973"/>
        <v>Normal</v>
      </c>
      <c r="S4649" s="21"/>
    </row>
    <row r="4650" customHeight="1" spans="1:19">
      <c r="A4650" s="2" t="s">
        <v>6590</v>
      </c>
      <c r="B4650" s="29" t="s">
        <v>2146</v>
      </c>
      <c r="C4650" s="2" t="s">
        <v>3222</v>
      </c>
      <c r="D4650" s="2" t="str">
        <f t="array" ref="D4650">_xlfn.XLOOKUP(C4650,Customers!A:A,Customers!B:B)</f>
        <v>Customer 0732</v>
      </c>
      <c r="E4650" s="2" t="s">
        <v>137</v>
      </c>
      <c r="F4650" s="2" t="str">
        <f t="array" ref="F4650">_xlfn.XLOOKUP(E4650,Restaurants!A:A,Restaurants!B:B)</f>
        <v>Restaurant 104</v>
      </c>
      <c r="G4650" s="2" t="s">
        <v>367</v>
      </c>
      <c r="H4650" s="2" t="str">
        <f t="array" ref="H4650">_xlfn.XLOOKUP(G4650,Food_Menu!A:A,Food_Menu!B:B)</f>
        <v>Food Item 0202</v>
      </c>
      <c r="I4650" s="2">
        <f t="array" ref="I4650">_xlfn.XLOOKUP(G4650,Food_Menu!A:A,Food_Menu!D:D)</f>
        <v>596.93</v>
      </c>
      <c r="J4650" s="2" t="s">
        <v>927</v>
      </c>
      <c r="K4650" s="2" t="str">
        <f t="array" ref="K4650">_xlfn.XLOOKUP(J4650,Delivery_Partners!A:A,Delivery_Partners!B:B)</f>
        <v>Delivery Partner 103</v>
      </c>
      <c r="L4650" s="3">
        <v>1</v>
      </c>
      <c r="M4650" s="2" t="s">
        <v>23</v>
      </c>
      <c r="N4650" s="2" t="s">
        <v>42</v>
      </c>
      <c r="O4650" s="3">
        <v>16</v>
      </c>
      <c r="P4650" s="13">
        <f t="shared" si="972"/>
        <v>596.93</v>
      </c>
      <c r="Q4650" s="13" t="str">
        <f t="shared" si="973"/>
        <v>Fast</v>
      </c>
      <c r="S4650" s="21"/>
    </row>
    <row r="4651" customHeight="1" spans="1:19">
      <c r="A4651" s="2" t="s">
        <v>6591</v>
      </c>
      <c r="B4651" s="28">
        <v>45937</v>
      </c>
      <c r="C4651" s="2" t="s">
        <v>1460</v>
      </c>
      <c r="D4651" s="2" t="str">
        <f t="array" ref="D4651">_xlfn.XLOOKUP(C4651,Customers!A:A,Customers!B:B)</f>
        <v>Customer 0403</v>
      </c>
      <c r="E4651" s="2" t="s">
        <v>465</v>
      </c>
      <c r="F4651" s="2" t="str">
        <f t="array" ref="F4651">_xlfn.XLOOKUP(E4651,Restaurants!A:A,Restaurants!B:B)</f>
        <v>Restaurant 010</v>
      </c>
      <c r="G4651" s="2" t="s">
        <v>355</v>
      </c>
      <c r="H4651" s="2" t="str">
        <f t="array" ref="H4651">_xlfn.XLOOKUP(G4651,Food_Menu!A:A,Food_Menu!B:B)</f>
        <v>Food Item 0195</v>
      </c>
      <c r="I4651" s="2">
        <f t="array" ref="I4651">_xlfn.XLOOKUP(G4651,Food_Menu!A:A,Food_Menu!D:D)</f>
        <v>547.24</v>
      </c>
      <c r="J4651" s="2" t="s">
        <v>383</v>
      </c>
      <c r="K4651" s="2" t="str">
        <f t="array" ref="K4651">_xlfn.XLOOKUP(J4651,Delivery_Partners!A:A,Delivery_Partners!B:B)</f>
        <v>Delivery Partner 149</v>
      </c>
      <c r="L4651" s="3">
        <v>1</v>
      </c>
      <c r="M4651" s="2" t="s">
        <v>23</v>
      </c>
      <c r="N4651" s="2" t="s">
        <v>24</v>
      </c>
      <c r="O4651" s="3">
        <v>40</v>
      </c>
      <c r="P4651" s="13">
        <f t="shared" si="972"/>
        <v>547.24</v>
      </c>
      <c r="Q4651" s="13" t="str">
        <f t="shared" si="973"/>
        <v>Normal</v>
      </c>
      <c r="S4651" s="21"/>
    </row>
    <row r="4652" customHeight="1" spans="1:19">
      <c r="A4652" s="2" t="s">
        <v>6592</v>
      </c>
      <c r="B4652" s="28">
        <v>45700</v>
      </c>
      <c r="C4652" s="2" t="s">
        <v>1962</v>
      </c>
      <c r="D4652" s="2" t="str">
        <f t="array" ref="D4652">_xlfn.XLOOKUP(C4652,Customers!A:A,Customers!B:B)</f>
        <v>Customer 1039</v>
      </c>
      <c r="E4652" s="2" t="s">
        <v>747</v>
      </c>
      <c r="F4652" s="2" t="str">
        <f t="array" ref="F4652">_xlfn.XLOOKUP(E4652,Restaurants!A:A,Restaurants!B:B)</f>
        <v>Restaurant 006</v>
      </c>
      <c r="G4652" s="2" t="s">
        <v>216</v>
      </c>
      <c r="H4652" s="2" t="str">
        <f t="array" ref="H4652">_xlfn.XLOOKUP(G4652,Food_Menu!A:A,Food_Menu!B:B)</f>
        <v>Food Item 0132</v>
      </c>
      <c r="I4652" s="2">
        <f t="array" ref="I4652">_xlfn.XLOOKUP(G4652,Food_Menu!A:A,Food_Menu!D:D)</f>
        <v>597.76</v>
      </c>
      <c r="J4652" s="2" t="s">
        <v>1239</v>
      </c>
      <c r="K4652" s="2" t="str">
        <f t="array" ref="K4652">_xlfn.XLOOKUP(J4652,Delivery_Partners!A:A,Delivery_Partners!B:B)</f>
        <v>Delivery Partner 136</v>
      </c>
      <c r="L4652" s="3">
        <v>1</v>
      </c>
      <c r="M4652" s="2" t="s">
        <v>23</v>
      </c>
      <c r="N4652" s="2" t="s">
        <v>24</v>
      </c>
      <c r="O4652" s="3">
        <v>32</v>
      </c>
      <c r="P4652" s="13">
        <f t="shared" si="972"/>
        <v>597.76</v>
      </c>
      <c r="Q4652" s="13" t="str">
        <f t="shared" si="973"/>
        <v>Normal</v>
      </c>
      <c r="S4652" s="21"/>
    </row>
    <row r="4653" customHeight="1" spans="1:19">
      <c r="A4653" s="2" t="s">
        <v>6593</v>
      </c>
      <c r="B4653" s="29" t="s">
        <v>700</v>
      </c>
      <c r="C4653" s="2" t="s">
        <v>1001</v>
      </c>
      <c r="D4653" s="2" t="str">
        <f t="array" ref="D4653">_xlfn.XLOOKUP(C4653,Customers!A:A,Customers!B:B)</f>
        <v>Customer 0322</v>
      </c>
      <c r="E4653" s="2" t="s">
        <v>800</v>
      </c>
      <c r="F4653" s="2" t="str">
        <f t="array" ref="F4653">_xlfn.XLOOKUP(E4653,Restaurants!A:A,Restaurants!B:B)</f>
        <v>Restaurant 014</v>
      </c>
      <c r="G4653" s="2" t="s">
        <v>561</v>
      </c>
      <c r="H4653" s="2" t="str">
        <f t="array" ref="H4653">_xlfn.XLOOKUP(G4653,Food_Menu!A:A,Food_Menu!B:B)</f>
        <v>Food Item 0135</v>
      </c>
      <c r="I4653" s="2">
        <f t="array" ref="I4653">_xlfn.XLOOKUP(G4653,Food_Menu!A:A,Food_Menu!D:D)</f>
        <v>217.07</v>
      </c>
      <c r="J4653" s="2" t="s">
        <v>1239</v>
      </c>
      <c r="K4653" s="2" t="str">
        <f t="array" ref="K4653">_xlfn.XLOOKUP(J4653,Delivery_Partners!A:A,Delivery_Partners!B:B)</f>
        <v>Delivery Partner 136</v>
      </c>
      <c r="L4653" s="3">
        <v>2</v>
      </c>
      <c r="M4653" s="2" t="s">
        <v>23</v>
      </c>
      <c r="N4653" s="2" t="s">
        <v>24</v>
      </c>
      <c r="O4653" s="3">
        <v>37</v>
      </c>
      <c r="P4653" s="13">
        <f t="shared" si="972"/>
        <v>434.14</v>
      </c>
      <c r="Q4653" s="13" t="str">
        <f t="shared" si="973"/>
        <v>Normal</v>
      </c>
      <c r="S4653" s="21"/>
    </row>
    <row r="4654" customHeight="1" spans="1:19">
      <c r="A4654" s="2" t="s">
        <v>6594</v>
      </c>
      <c r="B4654" s="29" t="s">
        <v>1639</v>
      </c>
      <c r="C4654" s="2" t="s">
        <v>705</v>
      </c>
      <c r="D4654" s="2" t="str">
        <f t="array" ref="D4654">_xlfn.XLOOKUP(C4654,Customers!A:A,Customers!B:B)</f>
        <v>Customer 1038</v>
      </c>
      <c r="E4654" s="2" t="s">
        <v>239</v>
      </c>
      <c r="F4654" s="2" t="str">
        <f t="array" ref="F4654">_xlfn.XLOOKUP(E4654,Restaurants!A:A,Restaurants!B:B)</f>
        <v>Restaurant 105</v>
      </c>
      <c r="G4654" s="2" t="s">
        <v>1547</v>
      </c>
      <c r="H4654" s="2" t="str">
        <f t="array" ref="H4654">_xlfn.XLOOKUP(G4654,Food_Menu!A:A,Food_Menu!B:B)</f>
        <v>Food Item 0155</v>
      </c>
      <c r="I4654" s="2">
        <f t="array" ref="I4654">_xlfn.XLOOKUP(G4654,Food_Menu!A:A,Food_Menu!D:D)</f>
        <v>185.15</v>
      </c>
      <c r="J4654" s="2" t="s">
        <v>62</v>
      </c>
      <c r="K4654" s="2" t="str">
        <f t="array" ref="K4654">_xlfn.XLOOKUP(J4654,Delivery_Partners!A:A,Delivery_Partners!B:B)</f>
        <v>Delivery Partner 051</v>
      </c>
      <c r="L4654" s="3">
        <v>1</v>
      </c>
      <c r="M4654" s="2" t="s">
        <v>23</v>
      </c>
      <c r="N4654" s="2" t="s">
        <v>55</v>
      </c>
      <c r="O4654" s="3">
        <v>39</v>
      </c>
      <c r="P4654" s="13">
        <f t="shared" si="972"/>
        <v>185.15</v>
      </c>
      <c r="Q4654" s="13" t="str">
        <f t="shared" si="973"/>
        <v>Normal</v>
      </c>
      <c r="S4654" s="21"/>
    </row>
    <row r="4655" customHeight="1" spans="1:19">
      <c r="A4655" s="2" t="s">
        <v>6595</v>
      </c>
      <c r="B4655" s="28">
        <v>45846</v>
      </c>
      <c r="C4655" s="2" t="s">
        <v>4915</v>
      </c>
      <c r="D4655" s="2" t="str">
        <f t="array" ref="D4655">_xlfn.XLOOKUP(C4655,Customers!A:A,Customers!B:B)</f>
        <v>Customer 0838</v>
      </c>
      <c r="E4655" s="2" t="s">
        <v>224</v>
      </c>
      <c r="F4655" s="2" t="str">
        <f t="array" ref="F4655">_xlfn.XLOOKUP(E4655,Restaurants!A:A,Restaurants!B:B)</f>
        <v>Restaurant 120</v>
      </c>
      <c r="G4655" s="2" t="s">
        <v>211</v>
      </c>
      <c r="H4655" s="2" t="str">
        <f t="array" ref="H4655">_xlfn.XLOOKUP(G4655,Food_Menu!A:A,Food_Menu!B:B)</f>
        <v>Food Item 0182</v>
      </c>
      <c r="I4655" s="2">
        <f t="array" ref="I4655">_xlfn.XLOOKUP(G4655,Food_Menu!A:A,Food_Menu!D:D)</f>
        <v>512.27</v>
      </c>
      <c r="J4655" s="2" t="s">
        <v>133</v>
      </c>
      <c r="K4655" s="2" t="str">
        <f t="array" ref="K4655">_xlfn.XLOOKUP(J4655,Delivery_Partners!A:A,Delivery_Partners!B:B)</f>
        <v>Delivery Partner 012</v>
      </c>
      <c r="L4655" s="3">
        <v>1</v>
      </c>
      <c r="M4655" s="2" t="s">
        <v>23</v>
      </c>
      <c r="N4655" s="2" t="s">
        <v>55</v>
      </c>
      <c r="O4655" s="3">
        <v>38</v>
      </c>
      <c r="P4655" s="13">
        <f t="shared" si="972"/>
        <v>512.27</v>
      </c>
      <c r="Q4655" s="13" t="str">
        <f t="shared" si="973"/>
        <v>Normal</v>
      </c>
      <c r="S4655" s="21"/>
    </row>
    <row r="4656" customHeight="1" spans="1:19">
      <c r="A4656" s="2" t="s">
        <v>6596</v>
      </c>
      <c r="B4656" s="29" t="s">
        <v>2420</v>
      </c>
      <c r="C4656" s="2" t="s">
        <v>1950</v>
      </c>
      <c r="D4656" s="2" t="str">
        <f t="array" ref="D4656">_xlfn.XLOOKUP(C4656,Customers!A:A,Customers!B:B)</f>
        <v>Customer 0163</v>
      </c>
      <c r="E4656" s="2" t="s">
        <v>224</v>
      </c>
      <c r="F4656" s="2" t="str">
        <f t="array" ref="F4656">_xlfn.XLOOKUP(E4656,Restaurants!A:A,Restaurants!B:B)</f>
        <v>Restaurant 120</v>
      </c>
      <c r="G4656" s="2" t="s">
        <v>861</v>
      </c>
      <c r="H4656" s="2" t="str">
        <f t="array" ref="H4656">_xlfn.XLOOKUP(G4656,Food_Menu!A:A,Food_Menu!B:B)</f>
        <v>Food Item 0051</v>
      </c>
      <c r="I4656" s="2">
        <f t="array" ref="I4656">_xlfn.XLOOKUP(G4656,Food_Menu!A:A,Food_Menu!D:D)</f>
        <v>516.47</v>
      </c>
      <c r="J4656" s="2" t="s">
        <v>443</v>
      </c>
      <c r="K4656" s="2" t="str">
        <f t="array" ref="K4656">_xlfn.XLOOKUP(J4656,Delivery_Partners!A:A,Delivery_Partners!B:B)</f>
        <v>Delivery Partner 083</v>
      </c>
      <c r="L4656" s="3">
        <v>2</v>
      </c>
      <c r="M4656" s="2" t="s">
        <v>23</v>
      </c>
      <c r="N4656" s="2" t="s">
        <v>55</v>
      </c>
      <c r="O4656" s="3">
        <v>52</v>
      </c>
      <c r="P4656" s="13">
        <f t="shared" si="972"/>
        <v>1032.94</v>
      </c>
      <c r="Q4656" s="13" t="str">
        <f t="shared" si="973"/>
        <v>Normal</v>
      </c>
      <c r="S4656" s="21"/>
    </row>
    <row r="4657" customHeight="1" spans="1:19">
      <c r="A4657" s="2" t="s">
        <v>6597</v>
      </c>
      <c r="B4657" s="29" t="s">
        <v>490</v>
      </c>
      <c r="C4657" s="2" t="s">
        <v>1718</v>
      </c>
      <c r="D4657" s="2" t="str">
        <f t="array" ref="D4657">_xlfn.XLOOKUP(C4657,Customers!A:A,Customers!B:B)</f>
        <v>Customer 0912</v>
      </c>
      <c r="E4657" s="2" t="s">
        <v>658</v>
      </c>
      <c r="F4657" s="2" t="str">
        <f t="array" ref="F4657">_xlfn.XLOOKUP(E4657,Restaurants!A:A,Restaurants!B:B)</f>
        <v>Restaurant 040</v>
      </c>
      <c r="G4657" s="2" t="s">
        <v>21</v>
      </c>
      <c r="H4657" s="2" t="str">
        <f t="array" ref="H4657">_xlfn.XLOOKUP(G4657,Food_Menu!A:A,Food_Menu!B:B)</f>
        <v>Food Item 0016</v>
      </c>
      <c r="I4657" s="2">
        <f t="array" ref="I4657">_xlfn.XLOOKUP(G4657,Food_Menu!A:A,Food_Menu!D:D)</f>
        <v>348.44</v>
      </c>
      <c r="J4657" s="2" t="s">
        <v>1120</v>
      </c>
      <c r="K4657" s="2" t="str">
        <f t="array" ref="K4657">_xlfn.XLOOKUP(J4657,Delivery_Partners!A:A,Delivery_Partners!B:B)</f>
        <v>Delivery Partner 061</v>
      </c>
      <c r="L4657" s="3">
        <v>1</v>
      </c>
      <c r="M4657" s="2" t="s">
        <v>23</v>
      </c>
      <c r="N4657" s="2" t="s">
        <v>24</v>
      </c>
      <c r="O4657" s="3">
        <v>35</v>
      </c>
      <c r="P4657" s="13">
        <f t="shared" si="972"/>
        <v>348.44</v>
      </c>
      <c r="Q4657" s="13" t="str">
        <f t="shared" si="973"/>
        <v>Normal</v>
      </c>
      <c r="S4657" s="21"/>
    </row>
    <row r="4658" customHeight="1" spans="1:19">
      <c r="A4658" s="2" t="s">
        <v>6598</v>
      </c>
      <c r="B4658" s="29" t="s">
        <v>343</v>
      </c>
      <c r="C4658" s="2" t="s">
        <v>620</v>
      </c>
      <c r="D4658" s="2" t="str">
        <f t="array" ref="D4658">_xlfn.XLOOKUP(C4658,Customers!A:A,Customers!B:B)</f>
        <v>Customer 0865</v>
      </c>
      <c r="E4658" s="2" t="s">
        <v>83</v>
      </c>
      <c r="F4658" s="2" t="str">
        <f t="array" ref="F4658">_xlfn.XLOOKUP(E4658,Restaurants!A:A,Restaurants!B:B)</f>
        <v>Restaurant 032</v>
      </c>
      <c r="G4658" s="2" t="s">
        <v>1498</v>
      </c>
      <c r="H4658" s="2" t="str">
        <f t="array" ref="H4658">_xlfn.XLOOKUP(G4658,Food_Menu!A:A,Food_Menu!B:B)</f>
        <v>Food Item 0041</v>
      </c>
      <c r="I4658" s="2">
        <f t="array" ref="I4658">_xlfn.XLOOKUP(G4658,Food_Menu!A:A,Food_Menu!D:D)</f>
        <v>514.31</v>
      </c>
      <c r="J4658" s="2" t="s">
        <v>1120</v>
      </c>
      <c r="K4658" s="2" t="str">
        <f t="array" ref="K4658">_xlfn.XLOOKUP(J4658,Delivery_Partners!A:A,Delivery_Partners!B:B)</f>
        <v>Delivery Partner 061</v>
      </c>
      <c r="L4658" s="3">
        <v>2</v>
      </c>
      <c r="M4658" s="2" t="s">
        <v>23</v>
      </c>
      <c r="N4658" s="2" t="s">
        <v>42</v>
      </c>
      <c r="O4658" s="3">
        <v>37</v>
      </c>
      <c r="P4658" s="13">
        <f t="shared" si="972"/>
        <v>1028.62</v>
      </c>
      <c r="Q4658" s="13" t="str">
        <f t="shared" si="973"/>
        <v>Normal</v>
      </c>
      <c r="S4658" s="21"/>
    </row>
    <row r="4659" hidden="1" customHeight="1" spans="1:19">
      <c r="A4659" s="2" t="s">
        <v>6599</v>
      </c>
      <c r="B4659" s="29" t="s">
        <v>1251</v>
      </c>
      <c r="C4659" s="2" t="s">
        <v>1113</v>
      </c>
      <c r="D4659" s="2" t="str">
        <f t="array" ref="D4659">_xlfn.XLOOKUP(C4659,Customers!A:A,Customers!B:B)</f>
        <v>Customer 0548</v>
      </c>
      <c r="E4659" s="2" t="s">
        <v>1060</v>
      </c>
      <c r="F4659" s="2" t="str">
        <f t="array" ref="F4659">_xlfn.XLOOKUP(E4659,Restaurants!A:A,Restaurants!B:B)</f>
        <v>Restaurant 042</v>
      </c>
      <c r="G4659" s="2" t="s">
        <v>207</v>
      </c>
      <c r="H4659" s="2" t="str">
        <f t="array" ref="H4659">_xlfn.XLOOKUP(G4659,Food_Menu!A:A,Food_Menu!B:B)</f>
        <v>Food Item 0079</v>
      </c>
      <c r="I4659" s="2"/>
      <c r="J4659" s="2" t="s">
        <v>1596</v>
      </c>
      <c r="K4659" s="2" t="str">
        <f t="array" ref="K4659">_xlfn.XLOOKUP(J4659,Delivery_Partners!A:A,Delivery_Partners!B:B)</f>
        <v>Delivery Partner 094</v>
      </c>
      <c r="L4659" s="3">
        <v>1</v>
      </c>
      <c r="M4659" s="2" t="s">
        <v>101</v>
      </c>
      <c r="N4659" s="2" t="s">
        <v>24</v>
      </c>
      <c r="O4659" s="2"/>
    </row>
    <row r="4660" customHeight="1" spans="1:19">
      <c r="A4660" s="2" t="s">
        <v>6600</v>
      </c>
      <c r="B4660" s="28">
        <v>45692</v>
      </c>
      <c r="C4660" s="2" t="s">
        <v>326</v>
      </c>
      <c r="D4660" s="2" t="str">
        <f t="array" ref="D4660">_xlfn.XLOOKUP(C4660,Customers!A:A,Customers!B:B)</f>
        <v>Customer 0193</v>
      </c>
      <c r="E4660" s="2" t="s">
        <v>945</v>
      </c>
      <c r="F4660" s="2" t="str">
        <f t="array" ref="F4660">_xlfn.XLOOKUP(E4660,Restaurants!A:A,Restaurants!B:B)</f>
        <v>Restaurant 099</v>
      </c>
      <c r="G4660" s="2" t="s">
        <v>138</v>
      </c>
      <c r="H4660" s="2" t="str">
        <f t="array" ref="H4660">_xlfn.XLOOKUP(G4660,Food_Menu!A:A,Food_Menu!B:B)</f>
        <v>Food Item 0052</v>
      </c>
      <c r="I4660" s="2">
        <f t="array" ref="I4660">_xlfn.XLOOKUP(G4660,Food_Menu!A:A,Food_Menu!D:D)</f>
        <v>531.45</v>
      </c>
      <c r="J4660" s="2" t="s">
        <v>107</v>
      </c>
      <c r="K4660" s="2" t="str">
        <f t="array" ref="K4660">_xlfn.XLOOKUP(J4660,Delivery_Partners!A:A,Delivery_Partners!B:B)</f>
        <v>Delivery Partner 167</v>
      </c>
      <c r="L4660" s="3">
        <v>1</v>
      </c>
      <c r="M4660" s="2" t="s">
        <v>23</v>
      </c>
      <c r="N4660" s="2" t="s">
        <v>42</v>
      </c>
      <c r="O4660" s="3">
        <v>58</v>
      </c>
      <c r="P4660" s="13">
        <f>I4660*L4660</f>
        <v>531.45</v>
      </c>
      <c r="Q4660" s="13" t="str">
        <f>IF(O4660="","Not Delivered",IF(O4660&lt;=30,"Fast",IF(O4660&lt;=60,"Normal","Slow")))</f>
        <v>Normal</v>
      </c>
      <c r="S4660" s="21"/>
    </row>
    <row r="4661" hidden="1" customHeight="1" spans="1:19">
      <c r="A4661" s="2" t="s">
        <v>6601</v>
      </c>
      <c r="B4661" s="28">
        <v>45753</v>
      </c>
      <c r="C4661" s="2" t="s">
        <v>2031</v>
      </c>
      <c r="D4661" s="2" t="str">
        <f t="array" ref="D4661">_xlfn.XLOOKUP(C4661,Customers!A:A,Customers!B:B)</f>
        <v>Customer 0574</v>
      </c>
      <c r="E4661" s="2" t="s">
        <v>488</v>
      </c>
      <c r="F4661" s="2" t="str">
        <f t="array" ref="F4661">_xlfn.XLOOKUP(E4661,Restaurants!A:A,Restaurants!B:B)</f>
        <v>Restaurant 031</v>
      </c>
      <c r="G4661" s="2" t="s">
        <v>815</v>
      </c>
      <c r="H4661" s="2" t="str">
        <f t="array" ref="H4661">_xlfn.XLOOKUP(G4661,Food_Menu!A:A,Food_Menu!B:B)</f>
        <v>Food Item 0116</v>
      </c>
      <c r="I4661" s="2"/>
      <c r="J4661" s="2" t="s">
        <v>1160</v>
      </c>
      <c r="K4661" s="2" t="str">
        <f t="array" ref="K4661">_xlfn.XLOOKUP(J4661,Delivery_Partners!A:A,Delivery_Partners!B:B)</f>
        <v>Delivery Partner 145</v>
      </c>
      <c r="L4661" s="3">
        <v>2</v>
      </c>
      <c r="M4661" s="2" t="s">
        <v>101</v>
      </c>
      <c r="N4661" s="2" t="s">
        <v>24</v>
      </c>
      <c r="O4661" s="2"/>
    </row>
    <row r="4662" customHeight="1" spans="1:19">
      <c r="A4662" s="2" t="s">
        <v>6602</v>
      </c>
      <c r="B4662" s="28">
        <v>45694</v>
      </c>
      <c r="C4662" s="2" t="s">
        <v>1462</v>
      </c>
      <c r="D4662" s="2" t="str">
        <f t="array" ref="D4662">_xlfn.XLOOKUP(C4662,Customers!A:A,Customers!B:B)</f>
        <v>Customer 0731</v>
      </c>
      <c r="E4662" s="2" t="s">
        <v>157</v>
      </c>
      <c r="F4662" s="2" t="str">
        <f t="array" ref="F4662">_xlfn.XLOOKUP(E4662,Restaurants!A:A,Restaurants!B:B)</f>
        <v>Restaurant 066</v>
      </c>
      <c r="G4662" s="2" t="s">
        <v>713</v>
      </c>
      <c r="H4662" s="2" t="str">
        <f t="array" ref="H4662">_xlfn.XLOOKUP(G4662,Food_Menu!A:A,Food_Menu!B:B)</f>
        <v>Food Item 0031</v>
      </c>
      <c r="I4662" s="2">
        <f t="array" ref="I4662">_xlfn.XLOOKUP(G4662,Food_Menu!A:A,Food_Menu!D:D)</f>
        <v>485.31</v>
      </c>
      <c r="J4662" s="2" t="s">
        <v>414</v>
      </c>
      <c r="K4662" s="2" t="str">
        <f t="array" ref="K4662">_xlfn.XLOOKUP(J4662,Delivery_Partners!A:A,Delivery_Partners!B:B)</f>
        <v>Delivery Partner 122</v>
      </c>
      <c r="L4662" s="3">
        <v>1</v>
      </c>
      <c r="M4662" s="2" t="s">
        <v>23</v>
      </c>
      <c r="N4662" s="2" t="s">
        <v>24</v>
      </c>
      <c r="O4662" s="3">
        <v>29</v>
      </c>
      <c r="P4662" s="13">
        <f t="shared" ref="P4662:P4667" si="974">I4662*L4662</f>
        <v>485.31</v>
      </c>
      <c r="Q4662" s="13" t="str">
        <f t="shared" ref="Q4662:Q4667" si="975">IF(O4662="","Not Delivered",IF(O4662&lt;=30,"Fast",IF(O4662&lt;=60,"Normal","Slow")))</f>
        <v>Fast</v>
      </c>
      <c r="S4662" s="21"/>
    </row>
    <row r="4663" customHeight="1" spans="1:19">
      <c r="A4663" s="2" t="s">
        <v>6603</v>
      </c>
      <c r="B4663" s="28">
        <v>45693</v>
      </c>
      <c r="C4663" s="2" t="s">
        <v>5103</v>
      </c>
      <c r="D4663" s="2" t="str">
        <f t="array" ref="D4663">_xlfn.XLOOKUP(C4663,Customers!A:A,Customers!B:B)</f>
        <v>Customer 0159</v>
      </c>
      <c r="E4663" s="2" t="s">
        <v>446</v>
      </c>
      <c r="F4663" s="2" t="str">
        <f t="array" ref="F4663">_xlfn.XLOOKUP(E4663,Restaurants!A:A,Restaurants!B:B)</f>
        <v>Restaurant 078</v>
      </c>
      <c r="G4663" s="2" t="s">
        <v>1378</v>
      </c>
      <c r="H4663" s="2" t="str">
        <f t="array" ref="H4663">_xlfn.XLOOKUP(G4663,Food_Menu!A:A,Food_Menu!B:B)</f>
        <v>Food Item 0127</v>
      </c>
      <c r="I4663" s="2">
        <f t="array" ref="I4663">_xlfn.XLOOKUP(G4663,Food_Menu!A:A,Food_Menu!D:D)</f>
        <v>170.36</v>
      </c>
      <c r="J4663" s="2" t="s">
        <v>1045</v>
      </c>
      <c r="K4663" s="2" t="str">
        <f t="array" ref="K4663">_xlfn.XLOOKUP(J4663,Delivery_Partners!A:A,Delivery_Partners!B:B)</f>
        <v>Delivery Partner 129</v>
      </c>
      <c r="L4663" s="3">
        <v>1</v>
      </c>
      <c r="M4663" s="2" t="s">
        <v>23</v>
      </c>
      <c r="N4663" s="2" t="s">
        <v>24</v>
      </c>
      <c r="O4663" s="3">
        <v>29</v>
      </c>
      <c r="P4663" s="13">
        <f t="shared" si="974"/>
        <v>170.36</v>
      </c>
      <c r="Q4663" s="13" t="str">
        <f t="shared" si="975"/>
        <v>Fast</v>
      </c>
      <c r="S4663" s="21"/>
    </row>
    <row r="4664" customHeight="1" spans="1:19">
      <c r="A4664" s="2" t="s">
        <v>6604</v>
      </c>
      <c r="B4664" s="29" t="s">
        <v>403</v>
      </c>
      <c r="C4664" s="2" t="s">
        <v>1261</v>
      </c>
      <c r="D4664" s="2" t="str">
        <f t="array" ref="D4664">_xlfn.XLOOKUP(C4664,Customers!A:A,Customers!B:B)</f>
        <v>Customer 0410</v>
      </c>
      <c r="E4664" s="2" t="s">
        <v>537</v>
      </c>
      <c r="F4664" s="2" t="str">
        <f t="array" ref="F4664">_xlfn.XLOOKUP(E4664,Restaurants!A:A,Restaurants!B:B)</f>
        <v>Restaurant 044</v>
      </c>
      <c r="G4664" s="2" t="s">
        <v>282</v>
      </c>
      <c r="H4664" s="2" t="str">
        <f t="array" ref="H4664">_xlfn.XLOOKUP(G4664,Food_Menu!A:A,Food_Menu!B:B)</f>
        <v>Food Item 0157</v>
      </c>
      <c r="I4664" s="2">
        <f t="array" ref="I4664">_xlfn.XLOOKUP(G4664,Food_Menu!A:A,Food_Menu!D:D)</f>
        <v>278.37</v>
      </c>
      <c r="J4664" s="2" t="s">
        <v>54</v>
      </c>
      <c r="K4664" s="2" t="str">
        <f t="array" ref="K4664">_xlfn.XLOOKUP(J4664,Delivery_Partners!A:A,Delivery_Partners!B:B)</f>
        <v>Delivery Partner 075</v>
      </c>
      <c r="L4664" s="3">
        <v>1</v>
      </c>
      <c r="M4664" s="2" t="s">
        <v>23</v>
      </c>
      <c r="N4664" s="2" t="s">
        <v>55</v>
      </c>
      <c r="O4664" s="3">
        <v>40</v>
      </c>
      <c r="P4664" s="13">
        <f t="shared" si="974"/>
        <v>278.37</v>
      </c>
      <c r="Q4664" s="13" t="str">
        <f t="shared" si="975"/>
        <v>Normal</v>
      </c>
      <c r="S4664" s="21"/>
    </row>
    <row r="4665" customHeight="1" spans="1:19">
      <c r="A4665" s="2" t="s">
        <v>6605</v>
      </c>
      <c r="B4665" s="29" t="s">
        <v>1137</v>
      </c>
      <c r="C4665" s="2" t="s">
        <v>339</v>
      </c>
      <c r="D4665" s="2" t="str">
        <f t="array" ref="D4665">_xlfn.XLOOKUP(C4665,Customers!A:A,Customers!B:B)</f>
        <v>Customer 0843</v>
      </c>
      <c r="E4665" s="2" t="s">
        <v>293</v>
      </c>
      <c r="F4665" s="2" t="str">
        <f t="array" ref="F4665">_xlfn.XLOOKUP(E4665,Restaurants!A:A,Restaurants!B:B)</f>
        <v>Restaurant 057</v>
      </c>
      <c r="G4665" s="2" t="s">
        <v>841</v>
      </c>
      <c r="H4665" s="2" t="str">
        <f t="array" ref="H4665">_xlfn.XLOOKUP(G4665,Food_Menu!A:A,Food_Menu!B:B)</f>
        <v>Food Item 0022</v>
      </c>
      <c r="I4665" s="2">
        <f t="array" ref="I4665">_xlfn.XLOOKUP(G4665,Food_Menu!A:A,Food_Menu!D:D)</f>
        <v>395.32</v>
      </c>
      <c r="J4665" s="2" t="s">
        <v>304</v>
      </c>
      <c r="K4665" s="2" t="str">
        <f t="array" ref="K4665">_xlfn.XLOOKUP(J4665,Delivery_Partners!A:A,Delivery_Partners!B:B)</f>
        <v>Delivery Partner 099</v>
      </c>
      <c r="L4665" s="3">
        <v>2</v>
      </c>
      <c r="M4665" s="2" t="s">
        <v>23</v>
      </c>
      <c r="N4665" s="2" t="s">
        <v>74</v>
      </c>
      <c r="O4665" s="3">
        <v>33</v>
      </c>
      <c r="P4665" s="13">
        <f t="shared" si="974"/>
        <v>790.64</v>
      </c>
      <c r="Q4665" s="13" t="str">
        <f t="shared" si="975"/>
        <v>Normal</v>
      </c>
      <c r="S4665" s="21"/>
    </row>
    <row r="4666" customHeight="1" spans="1:19">
      <c r="A4666" s="2" t="s">
        <v>6606</v>
      </c>
      <c r="B4666" s="29" t="s">
        <v>1042</v>
      </c>
      <c r="C4666" s="2" t="s">
        <v>3070</v>
      </c>
      <c r="D4666" s="2" t="str">
        <f t="array" ref="D4666">_xlfn.XLOOKUP(C4666,Customers!A:A,Customers!B:B)</f>
        <v>Customer 0664</v>
      </c>
      <c r="E4666" s="2" t="s">
        <v>1173</v>
      </c>
      <c r="F4666" s="2" t="str">
        <f t="array" ref="F4666">_xlfn.XLOOKUP(E4666,Restaurants!A:A,Restaurants!B:B)</f>
        <v>Restaurant 080</v>
      </c>
      <c r="G4666" s="2" t="s">
        <v>1833</v>
      </c>
      <c r="H4666" s="2" t="str">
        <f t="array" ref="H4666">_xlfn.XLOOKUP(G4666,Food_Menu!A:A,Food_Menu!B:B)</f>
        <v>Food Item 0064</v>
      </c>
      <c r="I4666" s="2">
        <f t="array" ref="I4666">_xlfn.XLOOKUP(G4666,Food_Menu!A:A,Food_Menu!D:D)</f>
        <v>129.48</v>
      </c>
      <c r="J4666" s="2" t="s">
        <v>660</v>
      </c>
      <c r="K4666" s="2" t="str">
        <f t="array" ref="K4666">_xlfn.XLOOKUP(J4666,Delivery_Partners!A:A,Delivery_Partners!B:B)</f>
        <v>Delivery Partner 079</v>
      </c>
      <c r="L4666" s="3">
        <v>1</v>
      </c>
      <c r="M4666" s="2" t="s">
        <v>23</v>
      </c>
      <c r="N4666" s="2" t="s">
        <v>55</v>
      </c>
      <c r="O4666" s="3">
        <v>15</v>
      </c>
      <c r="P4666" s="13">
        <f t="shared" si="974"/>
        <v>129.48</v>
      </c>
      <c r="Q4666" s="13" t="str">
        <f t="shared" si="975"/>
        <v>Fast</v>
      </c>
      <c r="S4666" s="21"/>
    </row>
    <row r="4667" customHeight="1" spans="1:19">
      <c r="A4667" s="2" t="s">
        <v>6607</v>
      </c>
      <c r="B4667" s="29" t="s">
        <v>1720</v>
      </c>
      <c r="C4667" s="2" t="s">
        <v>1886</v>
      </c>
      <c r="D4667" s="2" t="str">
        <f t="array" ref="D4667">_xlfn.XLOOKUP(C4667,Customers!A:A,Customers!B:B)</f>
        <v>Customer 1191</v>
      </c>
      <c r="E4667" s="2" t="s">
        <v>358</v>
      </c>
      <c r="F4667" s="2" t="str">
        <f t="array" ref="F4667">_xlfn.XLOOKUP(E4667,Restaurants!A:A,Restaurants!B:B)</f>
        <v>Restaurant 095</v>
      </c>
      <c r="G4667" s="2" t="s">
        <v>1318</v>
      </c>
      <c r="H4667" s="2" t="str">
        <f t="array" ref="H4667">_xlfn.XLOOKUP(G4667,Food_Menu!A:A,Food_Menu!B:B)</f>
        <v>Food Item 0119</v>
      </c>
      <c r="I4667" s="2">
        <f t="array" ref="I4667">_xlfn.XLOOKUP(G4667,Food_Menu!A:A,Food_Menu!D:D)</f>
        <v>220.83</v>
      </c>
      <c r="J4667" s="2" t="s">
        <v>1829</v>
      </c>
      <c r="K4667" s="2" t="str">
        <f t="array" ref="K4667">_xlfn.XLOOKUP(J4667,Delivery_Partners!A:A,Delivery_Partners!B:B)</f>
        <v>Delivery Partner 146</v>
      </c>
      <c r="L4667" s="3">
        <v>1</v>
      </c>
      <c r="M4667" s="2" t="s">
        <v>23</v>
      </c>
      <c r="N4667" s="2" t="s">
        <v>74</v>
      </c>
      <c r="O4667" s="3">
        <v>48</v>
      </c>
      <c r="P4667" s="13">
        <f t="shared" si="974"/>
        <v>220.83</v>
      </c>
      <c r="Q4667" s="13" t="str">
        <f t="shared" si="975"/>
        <v>Normal</v>
      </c>
      <c r="S4667" s="21"/>
    </row>
    <row r="4668" hidden="1" customHeight="1" spans="1:19">
      <c r="A4668" s="2" t="s">
        <v>6608</v>
      </c>
      <c r="B4668" s="29" t="s">
        <v>1544</v>
      </c>
      <c r="C4668" s="2" t="s">
        <v>2595</v>
      </c>
      <c r="D4668" s="2" t="str">
        <f t="array" ref="D4668">_xlfn.XLOOKUP(C4668,Customers!A:A,Customers!B:B)</f>
        <v>Customer 0261</v>
      </c>
      <c r="E4668" s="2" t="s">
        <v>425</v>
      </c>
      <c r="F4668" s="2" t="str">
        <f t="array" ref="F4668">_xlfn.XLOOKUP(E4668,Restaurants!A:A,Restaurants!B:B)</f>
        <v>Restaurant 023</v>
      </c>
      <c r="G4668" s="2" t="s">
        <v>1509</v>
      </c>
      <c r="H4668" s="2" t="str">
        <f t="array" ref="H4668">_xlfn.XLOOKUP(G4668,Food_Menu!A:A,Food_Menu!B:B)</f>
        <v>Food Item 0015</v>
      </c>
      <c r="I4668" s="2"/>
      <c r="J4668" s="2" t="s">
        <v>1372</v>
      </c>
      <c r="K4668" s="2" t="str">
        <f t="array" ref="K4668">_xlfn.XLOOKUP(J4668,Delivery_Partners!A:A,Delivery_Partners!B:B)</f>
        <v>Delivery Partner 179</v>
      </c>
      <c r="L4668" s="3">
        <v>1</v>
      </c>
      <c r="M4668" s="2" t="s">
        <v>101</v>
      </c>
      <c r="N4668" s="2" t="s">
        <v>24</v>
      </c>
      <c r="O4668" s="2"/>
    </row>
    <row r="4669" customHeight="1" spans="1:19">
      <c r="A4669" s="2" t="s">
        <v>6609</v>
      </c>
      <c r="B4669" s="28">
        <v>45849</v>
      </c>
      <c r="C4669" s="2" t="s">
        <v>1244</v>
      </c>
      <c r="D4669" s="2" t="str">
        <f t="array" ref="D4669">_xlfn.XLOOKUP(C4669,Customers!A:A,Customers!B:B)</f>
        <v>Customer 0934</v>
      </c>
      <c r="E4669" s="2" t="s">
        <v>110</v>
      </c>
      <c r="F4669" s="2" t="str">
        <f t="array" ref="F4669">_xlfn.XLOOKUP(E4669,Restaurants!A:A,Restaurants!B:B)</f>
        <v>Restaurant 062</v>
      </c>
      <c r="G4669" s="2" t="s">
        <v>1212</v>
      </c>
      <c r="H4669" s="2" t="str">
        <f t="array" ref="H4669">_xlfn.XLOOKUP(G4669,Food_Menu!A:A,Food_Menu!B:B)</f>
        <v>Food Item 0147</v>
      </c>
      <c r="I4669" s="2">
        <f t="array" ref="I4669">_xlfn.XLOOKUP(G4669,Food_Menu!A:A,Food_Menu!D:D)</f>
        <v>263.56</v>
      </c>
      <c r="J4669" s="2" t="s">
        <v>660</v>
      </c>
      <c r="K4669" s="2" t="str">
        <f t="array" ref="K4669">_xlfn.XLOOKUP(J4669,Delivery_Partners!A:A,Delivery_Partners!B:B)</f>
        <v>Delivery Partner 079</v>
      </c>
      <c r="L4669" s="3">
        <v>3</v>
      </c>
      <c r="M4669" s="2" t="s">
        <v>23</v>
      </c>
      <c r="N4669" s="2" t="s">
        <v>24</v>
      </c>
      <c r="O4669" s="3">
        <v>49</v>
      </c>
      <c r="P4669" s="13">
        <f t="shared" ref="P4669:P4673" si="976">I4669*L4669</f>
        <v>790.68</v>
      </c>
      <c r="Q4669" s="13" t="str">
        <f t="shared" ref="Q4669:Q4673" si="977">IF(O4669="","Not Delivered",IF(O4669&lt;=30,"Fast",IF(O4669&lt;=60,"Normal","Slow")))</f>
        <v>Normal</v>
      </c>
      <c r="S4669" s="21"/>
    </row>
    <row r="4670" customHeight="1" spans="1:19">
      <c r="A4670" s="2" t="s">
        <v>6610</v>
      </c>
      <c r="B4670" s="28">
        <v>45881</v>
      </c>
      <c r="C4670" s="2" t="s">
        <v>1381</v>
      </c>
      <c r="D4670" s="2" t="str">
        <f t="array" ref="D4670">_xlfn.XLOOKUP(C4670,Customers!A:A,Customers!B:B)</f>
        <v>Customer 0511</v>
      </c>
      <c r="E4670" s="2" t="s">
        <v>60</v>
      </c>
      <c r="F4670" s="2" t="str">
        <f t="array" ref="F4670">_xlfn.XLOOKUP(E4670,Restaurants!A:A,Restaurants!B:B)</f>
        <v>Restaurant 019</v>
      </c>
      <c r="G4670" s="2" t="s">
        <v>1210</v>
      </c>
      <c r="H4670" s="2" t="str">
        <f t="array" ref="H4670">_xlfn.XLOOKUP(G4670,Food_Menu!A:A,Food_Menu!B:B)</f>
        <v>Food Item 0166</v>
      </c>
      <c r="I4670" s="2">
        <f t="array" ref="I4670">_xlfn.XLOOKUP(G4670,Food_Menu!A:A,Food_Menu!D:D)</f>
        <v>321.44</v>
      </c>
      <c r="J4670" s="2" t="s">
        <v>168</v>
      </c>
      <c r="K4670" s="2" t="str">
        <f t="array" ref="K4670">_xlfn.XLOOKUP(J4670,Delivery_Partners!A:A,Delivery_Partners!B:B)</f>
        <v>Delivery Partner 130</v>
      </c>
      <c r="L4670" s="3">
        <v>2</v>
      </c>
      <c r="M4670" s="2" t="s">
        <v>23</v>
      </c>
      <c r="N4670" s="2" t="s">
        <v>24</v>
      </c>
      <c r="O4670" s="3">
        <v>51</v>
      </c>
      <c r="P4670" s="13">
        <f t="shared" si="976"/>
        <v>642.88</v>
      </c>
      <c r="Q4670" s="13" t="str">
        <f t="shared" si="977"/>
        <v>Normal</v>
      </c>
      <c r="S4670" s="21"/>
    </row>
    <row r="4671" customHeight="1" spans="1:19">
      <c r="A4671" s="2" t="s">
        <v>6611</v>
      </c>
      <c r="B4671" s="28">
        <v>45751</v>
      </c>
      <c r="C4671" s="2" t="s">
        <v>3155</v>
      </c>
      <c r="D4671" s="2" t="str">
        <f t="array" ref="D4671">_xlfn.XLOOKUP(C4671,Customers!A:A,Customers!B:B)</f>
        <v>Customer 0268</v>
      </c>
      <c r="E4671" s="2" t="s">
        <v>302</v>
      </c>
      <c r="F4671" s="2" t="str">
        <f t="array" ref="F4671">_xlfn.XLOOKUP(E4671,Restaurants!A:A,Restaurants!B:B)</f>
        <v>Restaurant 002</v>
      </c>
      <c r="G4671" s="2" t="s">
        <v>1073</v>
      </c>
      <c r="H4671" s="2" t="str">
        <f t="array" ref="H4671">_xlfn.XLOOKUP(G4671,Food_Menu!A:A,Food_Menu!B:B)</f>
        <v>Food Item 0080</v>
      </c>
      <c r="I4671" s="2">
        <f t="array" ref="I4671">_xlfn.XLOOKUP(G4671,Food_Menu!A:A,Food_Menu!D:D)</f>
        <v>208.69</v>
      </c>
      <c r="J4671" s="2" t="s">
        <v>277</v>
      </c>
      <c r="K4671" s="2" t="str">
        <f t="array" ref="K4671">_xlfn.XLOOKUP(J4671,Delivery_Partners!A:A,Delivery_Partners!B:B)</f>
        <v>Delivery Partner 011</v>
      </c>
      <c r="L4671" s="3">
        <v>2</v>
      </c>
      <c r="M4671" s="2" t="s">
        <v>23</v>
      </c>
      <c r="N4671" s="2" t="s">
        <v>55</v>
      </c>
      <c r="O4671" s="3">
        <v>37</v>
      </c>
      <c r="P4671" s="13">
        <f t="shared" si="976"/>
        <v>417.38</v>
      </c>
      <c r="Q4671" s="13" t="str">
        <f t="shared" si="977"/>
        <v>Normal</v>
      </c>
      <c r="S4671" s="21"/>
    </row>
    <row r="4672" customHeight="1" spans="1:19">
      <c r="A4672" s="2" t="s">
        <v>6612</v>
      </c>
      <c r="B4672" s="29" t="s">
        <v>555</v>
      </c>
      <c r="C4672" s="2" t="s">
        <v>1365</v>
      </c>
      <c r="D4672" s="2" t="str">
        <f t="array" ref="D4672">_xlfn.XLOOKUP(C4672,Customers!A:A,Customers!B:B)</f>
        <v>Customer 1142</v>
      </c>
      <c r="E4672" s="2" t="s">
        <v>446</v>
      </c>
      <c r="F4672" s="2" t="str">
        <f t="array" ref="F4672">_xlfn.XLOOKUP(E4672,Restaurants!A:A,Restaurants!B:B)</f>
        <v>Restaurant 078</v>
      </c>
      <c r="G4672" s="2" t="s">
        <v>1749</v>
      </c>
      <c r="H4672" s="2" t="str">
        <f t="array" ref="H4672">_xlfn.XLOOKUP(G4672,Food_Menu!A:A,Food_Menu!B:B)</f>
        <v>Food Item 0002</v>
      </c>
      <c r="I4672" s="2">
        <f t="array" ref="I4672">_xlfn.XLOOKUP(G4672,Food_Menu!A:A,Food_Menu!D:D)</f>
        <v>89.4</v>
      </c>
      <c r="J4672" s="2" t="s">
        <v>409</v>
      </c>
      <c r="K4672" s="2" t="str">
        <f t="array" ref="K4672">_xlfn.XLOOKUP(J4672,Delivery_Partners!A:A,Delivery_Partners!B:B)</f>
        <v>Delivery Partner 073</v>
      </c>
      <c r="L4672" s="3">
        <v>2</v>
      </c>
      <c r="M4672" s="2" t="s">
        <v>23</v>
      </c>
      <c r="N4672" s="2" t="s">
        <v>24</v>
      </c>
      <c r="O4672" s="3">
        <v>38</v>
      </c>
      <c r="P4672" s="13">
        <f t="shared" si="976"/>
        <v>178.8</v>
      </c>
      <c r="Q4672" s="13" t="str">
        <f t="shared" si="977"/>
        <v>Normal</v>
      </c>
      <c r="S4672" s="21"/>
    </row>
    <row r="4673" customHeight="1" spans="1:19">
      <c r="A4673" s="2" t="s">
        <v>6613</v>
      </c>
      <c r="B4673" s="29" t="s">
        <v>403</v>
      </c>
      <c r="C4673" s="2" t="s">
        <v>2951</v>
      </c>
      <c r="D4673" s="2" t="str">
        <f t="array" ref="D4673">_xlfn.XLOOKUP(C4673,Customers!A:A,Customers!B:B)</f>
        <v>Customer 0748</v>
      </c>
      <c r="E4673" s="2" t="s">
        <v>797</v>
      </c>
      <c r="F4673" s="2" t="str">
        <f t="array" ref="F4673">_xlfn.XLOOKUP(E4673,Restaurants!A:A,Restaurants!B:B)</f>
        <v>Restaurant 058</v>
      </c>
      <c r="G4673" s="2" t="s">
        <v>122</v>
      </c>
      <c r="H4673" s="2" t="str">
        <f t="array" ref="H4673">_xlfn.XLOOKUP(G4673,Food_Menu!A:A,Food_Menu!B:B)</f>
        <v>Food Item 0111</v>
      </c>
      <c r="I4673" s="2">
        <f t="array" ref="I4673">_xlfn.XLOOKUP(G4673,Food_Menu!A:A,Food_Menu!D:D)</f>
        <v>237.65</v>
      </c>
      <c r="J4673" s="2" t="s">
        <v>953</v>
      </c>
      <c r="K4673" s="2" t="str">
        <f t="array" ref="K4673">_xlfn.XLOOKUP(J4673,Delivery_Partners!A:A,Delivery_Partners!B:B)</f>
        <v>Delivery Partner 157</v>
      </c>
      <c r="L4673" s="3">
        <v>2</v>
      </c>
      <c r="M4673" s="2" t="s">
        <v>23</v>
      </c>
      <c r="N4673" s="2" t="s">
        <v>24</v>
      </c>
      <c r="O4673" s="3">
        <v>47</v>
      </c>
      <c r="P4673" s="13">
        <f t="shared" si="976"/>
        <v>475.3</v>
      </c>
      <c r="Q4673" s="13" t="str">
        <f t="shared" si="977"/>
        <v>Normal</v>
      </c>
      <c r="S4673" s="21"/>
    </row>
    <row r="4674" hidden="1" customHeight="1" spans="1:19">
      <c r="A4674" s="2" t="s">
        <v>6614</v>
      </c>
      <c r="B4674" s="29" t="s">
        <v>1148</v>
      </c>
      <c r="C4674" s="2" t="s">
        <v>2663</v>
      </c>
      <c r="D4674" s="2" t="str">
        <f t="array" ref="D4674">_xlfn.XLOOKUP(C4674,Customers!A:A,Customers!B:B)</f>
        <v>Customer 0643</v>
      </c>
      <c r="E4674" s="2" t="s">
        <v>83</v>
      </c>
      <c r="F4674" s="2" t="str">
        <f t="array" ref="F4674">_xlfn.XLOOKUP(E4674,Restaurants!A:A,Restaurants!B:B)</f>
        <v>Restaurant 032</v>
      </c>
      <c r="G4674" s="2" t="s">
        <v>1152</v>
      </c>
      <c r="H4674" s="2" t="str">
        <f t="array" ref="H4674">_xlfn.XLOOKUP(G4674,Food_Menu!A:A,Food_Menu!B:B)</f>
        <v>Food Item 0192</v>
      </c>
      <c r="I4674" s="2"/>
      <c r="J4674" s="2" t="s">
        <v>1268</v>
      </c>
      <c r="K4674" s="2" t="str">
        <f t="array" ref="K4674">_xlfn.XLOOKUP(J4674,Delivery_Partners!A:A,Delivery_Partners!B:B)</f>
        <v>Delivery Partner 124</v>
      </c>
      <c r="L4674" s="3">
        <v>1</v>
      </c>
      <c r="M4674" s="2" t="s">
        <v>101</v>
      </c>
      <c r="N4674" s="2" t="s">
        <v>55</v>
      </c>
      <c r="O4674" s="2"/>
    </row>
    <row r="4675" customHeight="1" spans="1:19">
      <c r="A4675" s="2" t="s">
        <v>6615</v>
      </c>
      <c r="B4675" s="29" t="s">
        <v>2484</v>
      </c>
      <c r="C4675" s="2" t="s">
        <v>744</v>
      </c>
      <c r="D4675" s="2" t="str">
        <f t="array" ref="D4675">_xlfn.XLOOKUP(C4675,Customers!A:A,Customers!B:B)</f>
        <v>Customer 0354</v>
      </c>
      <c r="E4675" s="2" t="s">
        <v>335</v>
      </c>
      <c r="F4675" s="2" t="str">
        <f t="array" ref="F4675">_xlfn.XLOOKUP(E4675,Restaurants!A:A,Restaurants!B:B)</f>
        <v>Restaurant 007</v>
      </c>
      <c r="G4675" s="2" t="s">
        <v>848</v>
      </c>
      <c r="H4675" s="2" t="str">
        <f t="array" ref="H4675">_xlfn.XLOOKUP(G4675,Food_Menu!A:A,Food_Menu!B:B)</f>
        <v>Food Item 0065</v>
      </c>
      <c r="I4675" s="2">
        <f t="array" ref="I4675">_xlfn.XLOOKUP(G4675,Food_Menu!A:A,Food_Menu!D:D)</f>
        <v>105.31</v>
      </c>
      <c r="J4675" s="2" t="s">
        <v>564</v>
      </c>
      <c r="K4675" s="2" t="str">
        <f t="array" ref="K4675">_xlfn.XLOOKUP(J4675,Delivery_Partners!A:A,Delivery_Partners!B:B)</f>
        <v>Delivery Partner 095</v>
      </c>
      <c r="L4675" s="3">
        <v>1</v>
      </c>
      <c r="M4675" s="2" t="s">
        <v>23</v>
      </c>
      <c r="N4675" s="2" t="s">
        <v>24</v>
      </c>
      <c r="O4675" s="3">
        <v>31</v>
      </c>
      <c r="P4675" s="13">
        <f t="shared" ref="P4675:P4686" si="978">I4675*L4675</f>
        <v>105.31</v>
      </c>
      <c r="Q4675" s="13" t="str">
        <f t="shared" ref="Q4675:Q4686" si="979">IF(O4675="","Not Delivered",IF(O4675&lt;=30,"Fast",IF(O4675&lt;=60,"Normal","Slow")))</f>
        <v>Normal</v>
      </c>
      <c r="S4675" s="21"/>
    </row>
    <row r="4676" customHeight="1" spans="1:19">
      <c r="A4676" s="2" t="s">
        <v>6616</v>
      </c>
      <c r="B4676" s="29" t="s">
        <v>296</v>
      </c>
      <c r="C4676" s="2" t="s">
        <v>1252</v>
      </c>
      <c r="D4676" s="2" t="str">
        <f t="array" ref="D4676">_xlfn.XLOOKUP(C4676,Customers!A:A,Customers!B:B)</f>
        <v>Customer 1058</v>
      </c>
      <c r="E4676" s="2" t="s">
        <v>152</v>
      </c>
      <c r="F4676" s="2" t="str">
        <f t="array" ref="F4676">_xlfn.XLOOKUP(E4676,Restaurants!A:A,Restaurants!B:B)</f>
        <v>Restaurant 114</v>
      </c>
      <c r="G4676" s="2" t="s">
        <v>1009</v>
      </c>
      <c r="H4676" s="2" t="str">
        <f t="array" ref="H4676">_xlfn.XLOOKUP(G4676,Food_Menu!A:A,Food_Menu!B:B)</f>
        <v>Food Item 0187</v>
      </c>
      <c r="I4676" s="2">
        <f t="array" ref="I4676">_xlfn.XLOOKUP(G4676,Food_Menu!A:A,Food_Menu!D:D)</f>
        <v>496.25</v>
      </c>
      <c r="J4676" s="2" t="s">
        <v>1233</v>
      </c>
      <c r="K4676" s="2" t="str">
        <f t="array" ref="K4676">_xlfn.XLOOKUP(J4676,Delivery_Partners!A:A,Delivery_Partners!B:B)</f>
        <v>Delivery Partner 039</v>
      </c>
      <c r="L4676" s="3">
        <v>3</v>
      </c>
      <c r="M4676" s="2" t="s">
        <v>23</v>
      </c>
      <c r="N4676" s="2" t="s">
        <v>42</v>
      </c>
      <c r="O4676" s="3">
        <v>34</v>
      </c>
      <c r="P4676" s="13">
        <f t="shared" si="978"/>
        <v>1488.75</v>
      </c>
      <c r="Q4676" s="13" t="str">
        <f t="shared" si="979"/>
        <v>Normal</v>
      </c>
      <c r="S4676" s="21"/>
    </row>
    <row r="4677" customHeight="1" spans="1:19">
      <c r="A4677" s="2" t="s">
        <v>6617</v>
      </c>
      <c r="B4677" s="29" t="s">
        <v>1222</v>
      </c>
      <c r="C4677" s="2" t="s">
        <v>3118</v>
      </c>
      <c r="D4677" s="2" t="str">
        <f t="array" ref="D4677">_xlfn.XLOOKUP(C4677,Customers!A:A,Customers!B:B)</f>
        <v>Customer 0037</v>
      </c>
      <c r="E4677" s="2" t="s">
        <v>1711</v>
      </c>
      <c r="F4677" s="2" t="str">
        <f t="array" ref="F4677">_xlfn.XLOOKUP(E4677,Restaurants!A:A,Restaurants!B:B)</f>
        <v>Restaurant 100</v>
      </c>
      <c r="G4677" s="2" t="s">
        <v>1152</v>
      </c>
      <c r="H4677" s="2" t="str">
        <f t="array" ref="H4677">_xlfn.XLOOKUP(G4677,Food_Menu!A:A,Food_Menu!B:B)</f>
        <v>Food Item 0192</v>
      </c>
      <c r="I4677" s="2">
        <f t="array" ref="I4677">_xlfn.XLOOKUP(G4677,Food_Menu!A:A,Food_Menu!D:D)</f>
        <v>373.52</v>
      </c>
      <c r="J4677" s="2" t="s">
        <v>1829</v>
      </c>
      <c r="K4677" s="2" t="str">
        <f t="array" ref="K4677">_xlfn.XLOOKUP(J4677,Delivery_Partners!A:A,Delivery_Partners!B:B)</f>
        <v>Delivery Partner 146</v>
      </c>
      <c r="L4677" s="3">
        <v>3</v>
      </c>
      <c r="M4677" s="2" t="s">
        <v>23</v>
      </c>
      <c r="N4677" s="2" t="s">
        <v>24</v>
      </c>
      <c r="O4677" s="3">
        <v>46</v>
      </c>
      <c r="P4677" s="13">
        <f t="shared" si="978"/>
        <v>1120.56</v>
      </c>
      <c r="Q4677" s="13" t="str">
        <f t="shared" si="979"/>
        <v>Normal</v>
      </c>
      <c r="S4677" s="21"/>
    </row>
    <row r="4678" customHeight="1" spans="1:19">
      <c r="A4678" s="2" t="s">
        <v>6618</v>
      </c>
      <c r="B4678" s="29" t="s">
        <v>1092</v>
      </c>
      <c r="C4678" s="2" t="s">
        <v>307</v>
      </c>
      <c r="D4678" s="2" t="str">
        <f t="array" ref="D4678">_xlfn.XLOOKUP(C4678,Customers!A:A,Customers!B:B)</f>
        <v>Customer 0139</v>
      </c>
      <c r="E4678" s="2" t="s">
        <v>298</v>
      </c>
      <c r="F4678" s="2" t="str">
        <f t="array" ref="F4678">_xlfn.XLOOKUP(E4678,Restaurants!A:A,Restaurants!B:B)</f>
        <v>Restaurant 113</v>
      </c>
      <c r="G4678" s="2" t="s">
        <v>408</v>
      </c>
      <c r="H4678" s="2" t="str">
        <f t="array" ref="H4678">_xlfn.XLOOKUP(G4678,Food_Menu!A:A,Food_Menu!B:B)</f>
        <v>Food Item 0062</v>
      </c>
      <c r="I4678" s="2">
        <f t="array" ref="I4678">_xlfn.XLOOKUP(G4678,Food_Menu!A:A,Food_Menu!D:D)</f>
        <v>267</v>
      </c>
      <c r="J4678" s="2" t="s">
        <v>309</v>
      </c>
      <c r="K4678" s="2" t="str">
        <f t="array" ref="K4678">_xlfn.XLOOKUP(J4678,Delivery_Partners!A:A,Delivery_Partners!B:B)</f>
        <v>Delivery Partner 175</v>
      </c>
      <c r="L4678" s="3">
        <v>3</v>
      </c>
      <c r="M4678" s="2" t="s">
        <v>23</v>
      </c>
      <c r="N4678" s="2" t="s">
        <v>24</v>
      </c>
      <c r="O4678" s="3">
        <v>29</v>
      </c>
      <c r="P4678" s="13">
        <f t="shared" si="978"/>
        <v>801</v>
      </c>
      <c r="Q4678" s="13" t="str">
        <f t="shared" si="979"/>
        <v>Fast</v>
      </c>
      <c r="S4678" s="21"/>
    </row>
    <row r="4679" customHeight="1" spans="1:19">
      <c r="A4679" s="2" t="s">
        <v>6619</v>
      </c>
      <c r="B4679" s="28">
        <v>45994</v>
      </c>
      <c r="C4679" s="2" t="s">
        <v>770</v>
      </c>
      <c r="D4679" s="2" t="str">
        <f t="array" ref="D4679">_xlfn.XLOOKUP(C4679,Customers!A:A,Customers!B:B)</f>
        <v>Customer 0216</v>
      </c>
      <c r="E4679" s="2" t="s">
        <v>800</v>
      </c>
      <c r="F4679" s="2" t="str">
        <f t="array" ref="F4679">_xlfn.XLOOKUP(E4679,Restaurants!A:A,Restaurants!B:B)</f>
        <v>Restaurant 014</v>
      </c>
      <c r="G4679" s="2" t="s">
        <v>216</v>
      </c>
      <c r="H4679" s="2" t="str">
        <f t="array" ref="H4679">_xlfn.XLOOKUP(G4679,Food_Menu!A:A,Food_Menu!B:B)</f>
        <v>Food Item 0132</v>
      </c>
      <c r="I4679" s="2">
        <f t="array" ref="I4679">_xlfn.XLOOKUP(G4679,Food_Menu!A:A,Food_Menu!D:D)</f>
        <v>597.76</v>
      </c>
      <c r="J4679" s="2" t="s">
        <v>718</v>
      </c>
      <c r="K4679" s="2" t="str">
        <f t="array" ref="K4679">_xlfn.XLOOKUP(J4679,Delivery_Partners!A:A,Delivery_Partners!B:B)</f>
        <v>Delivery Partner 071</v>
      </c>
      <c r="L4679" s="3">
        <v>4</v>
      </c>
      <c r="M4679" s="2" t="s">
        <v>23</v>
      </c>
      <c r="N4679" s="2" t="s">
        <v>24</v>
      </c>
      <c r="O4679" s="3">
        <v>26</v>
      </c>
      <c r="P4679" s="13">
        <f t="shared" si="978"/>
        <v>2391.04</v>
      </c>
      <c r="Q4679" s="13" t="str">
        <f t="shared" si="979"/>
        <v>Fast</v>
      </c>
      <c r="S4679" s="21"/>
    </row>
    <row r="4680" customHeight="1" spans="1:19">
      <c r="A4680" s="2" t="s">
        <v>6620</v>
      </c>
      <c r="B4680" s="29" t="s">
        <v>2442</v>
      </c>
      <c r="C4680" s="2" t="s">
        <v>1055</v>
      </c>
      <c r="D4680" s="2" t="str">
        <f t="array" ref="D4680">_xlfn.XLOOKUP(C4680,Customers!A:A,Customers!B:B)</f>
        <v>Customer 0784</v>
      </c>
      <c r="E4680" s="2" t="s">
        <v>302</v>
      </c>
      <c r="F4680" s="2" t="str">
        <f t="array" ref="F4680">_xlfn.XLOOKUP(E4680,Restaurants!A:A,Restaurants!B:B)</f>
        <v>Restaurant 002</v>
      </c>
      <c r="G4680" s="2" t="s">
        <v>683</v>
      </c>
      <c r="H4680" s="2" t="str">
        <f t="array" ref="H4680">_xlfn.XLOOKUP(G4680,Food_Menu!A:A,Food_Menu!B:B)</f>
        <v>Food Item 0010</v>
      </c>
      <c r="I4680" s="2">
        <f t="array" ref="I4680">_xlfn.XLOOKUP(G4680,Food_Menu!A:A,Food_Menu!D:D)</f>
        <v>253.04</v>
      </c>
      <c r="J4680" s="2" t="s">
        <v>1829</v>
      </c>
      <c r="K4680" s="2" t="str">
        <f t="array" ref="K4680">_xlfn.XLOOKUP(J4680,Delivery_Partners!A:A,Delivery_Partners!B:B)</f>
        <v>Delivery Partner 146</v>
      </c>
      <c r="L4680" s="3">
        <v>2</v>
      </c>
      <c r="M4680" s="2" t="s">
        <v>23</v>
      </c>
      <c r="N4680" s="2" t="s">
        <v>74</v>
      </c>
      <c r="O4680" s="3">
        <v>30</v>
      </c>
      <c r="P4680" s="13">
        <f t="shared" si="978"/>
        <v>506.08</v>
      </c>
      <c r="Q4680" s="13" t="str">
        <f t="shared" si="979"/>
        <v>Fast</v>
      </c>
      <c r="S4680" s="21"/>
    </row>
    <row r="4681" customHeight="1" spans="1:19">
      <c r="A4681" s="2" t="s">
        <v>6621</v>
      </c>
      <c r="B4681" s="28">
        <v>45788</v>
      </c>
      <c r="C4681" s="2" t="s">
        <v>2250</v>
      </c>
      <c r="D4681" s="2" t="str">
        <f t="array" ref="D4681">_xlfn.XLOOKUP(C4681,Customers!A:A,Customers!B:B)</f>
        <v>Customer 0124</v>
      </c>
      <c r="E4681" s="2" t="s">
        <v>616</v>
      </c>
      <c r="F4681" s="2" t="str">
        <f t="array" ref="F4681">_xlfn.XLOOKUP(E4681,Restaurants!A:A,Restaurants!B:B)</f>
        <v>Restaurant 027</v>
      </c>
      <c r="G4681" s="2" t="s">
        <v>1180</v>
      </c>
      <c r="H4681" s="2" t="str">
        <f t="array" ref="H4681">_xlfn.XLOOKUP(G4681,Food_Menu!A:A,Food_Menu!B:B)</f>
        <v>Food Item 0122</v>
      </c>
      <c r="I4681" s="2">
        <f t="array" ref="I4681">_xlfn.XLOOKUP(G4681,Food_Menu!A:A,Food_Menu!D:D)</f>
        <v>199.81</v>
      </c>
      <c r="J4681" s="2" t="s">
        <v>123</v>
      </c>
      <c r="K4681" s="2" t="str">
        <f t="array" ref="K4681">_xlfn.XLOOKUP(J4681,Delivery_Partners!A:A,Delivery_Partners!B:B)</f>
        <v>Delivery Partner 106</v>
      </c>
      <c r="L4681" s="3">
        <v>1</v>
      </c>
      <c r="M4681" s="2" t="s">
        <v>23</v>
      </c>
      <c r="N4681" s="2" t="s">
        <v>24</v>
      </c>
      <c r="O4681" s="3">
        <v>41</v>
      </c>
      <c r="P4681" s="13">
        <f t="shared" si="978"/>
        <v>199.81</v>
      </c>
      <c r="Q4681" s="13" t="str">
        <f t="shared" si="979"/>
        <v>Normal</v>
      </c>
      <c r="S4681" s="21"/>
    </row>
    <row r="4682" customHeight="1" spans="1:19">
      <c r="A4682" s="2" t="s">
        <v>6622</v>
      </c>
      <c r="B4682" s="28">
        <v>45778</v>
      </c>
      <c r="C4682" s="2" t="s">
        <v>2474</v>
      </c>
      <c r="D4682" s="2" t="str">
        <f t="array" ref="D4682">_xlfn.XLOOKUP(C4682,Customers!A:A,Customers!B:B)</f>
        <v>Customer 0957</v>
      </c>
      <c r="E4682" s="2" t="s">
        <v>71</v>
      </c>
      <c r="F4682" s="2" t="str">
        <f t="array" ref="F4682">_xlfn.XLOOKUP(E4682,Restaurants!A:A,Restaurants!B:B)</f>
        <v>Restaurant 013</v>
      </c>
      <c r="G4682" s="2" t="s">
        <v>1103</v>
      </c>
      <c r="H4682" s="2" t="str">
        <f t="array" ref="H4682">_xlfn.XLOOKUP(G4682,Food_Menu!A:A,Food_Menu!B:B)</f>
        <v>Food Item 0194</v>
      </c>
      <c r="I4682" s="2">
        <f t="array" ref="I4682">_xlfn.XLOOKUP(G4682,Food_Menu!A:A,Food_Menu!D:D)</f>
        <v>325.87</v>
      </c>
      <c r="J4682" s="2" t="s">
        <v>2005</v>
      </c>
      <c r="K4682" s="2" t="str">
        <f t="array" ref="K4682">_xlfn.XLOOKUP(J4682,Delivery_Partners!A:A,Delivery_Partners!B:B)</f>
        <v>Delivery Partner 072</v>
      </c>
      <c r="L4682" s="3">
        <v>2</v>
      </c>
      <c r="M4682" s="2" t="s">
        <v>23</v>
      </c>
      <c r="N4682" s="2" t="s">
        <v>24</v>
      </c>
      <c r="O4682" s="3">
        <v>34</v>
      </c>
      <c r="P4682" s="13">
        <f t="shared" si="978"/>
        <v>651.74</v>
      </c>
      <c r="Q4682" s="13" t="str">
        <f t="shared" si="979"/>
        <v>Normal</v>
      </c>
      <c r="S4682" s="21"/>
    </row>
    <row r="4683" customHeight="1" spans="1:19">
      <c r="A4683" s="2" t="s">
        <v>6623</v>
      </c>
      <c r="B4683" s="29" t="s">
        <v>1108</v>
      </c>
      <c r="C4683" s="2" t="s">
        <v>1744</v>
      </c>
      <c r="D4683" s="2" t="str">
        <f t="array" ref="D4683">_xlfn.XLOOKUP(C4683,Customers!A:A,Customers!B:B)</f>
        <v>Customer 0236</v>
      </c>
      <c r="E4683" s="2" t="s">
        <v>260</v>
      </c>
      <c r="F4683" s="2" t="str">
        <f t="array" ref="F4683">_xlfn.XLOOKUP(E4683,Restaurants!A:A,Restaurants!B:B)</f>
        <v>Restaurant 056</v>
      </c>
      <c r="G4683" s="2" t="s">
        <v>1569</v>
      </c>
      <c r="H4683" s="2" t="str">
        <f t="array" ref="H4683">_xlfn.XLOOKUP(G4683,Food_Menu!A:A,Food_Menu!B:B)</f>
        <v>Food Item 0208</v>
      </c>
      <c r="I4683" s="2">
        <f t="array" ref="I4683">_xlfn.XLOOKUP(G4683,Food_Menu!A:A,Food_Menu!D:D)</f>
        <v>493.1</v>
      </c>
      <c r="J4683" s="2" t="s">
        <v>1286</v>
      </c>
      <c r="K4683" s="2" t="str">
        <f t="array" ref="K4683">_xlfn.XLOOKUP(J4683,Delivery_Partners!A:A,Delivery_Partners!B:B)</f>
        <v>Delivery Partner 060</v>
      </c>
      <c r="L4683" s="3">
        <v>1</v>
      </c>
      <c r="M4683" s="2" t="s">
        <v>23</v>
      </c>
      <c r="N4683" s="2" t="s">
        <v>24</v>
      </c>
      <c r="O4683" s="3">
        <v>18</v>
      </c>
      <c r="P4683" s="13">
        <f t="shared" si="978"/>
        <v>493.1</v>
      </c>
      <c r="Q4683" s="13" t="str">
        <f t="shared" si="979"/>
        <v>Fast</v>
      </c>
      <c r="S4683" s="21"/>
    </row>
    <row r="4684" customHeight="1" spans="1:19">
      <c r="A4684" s="2" t="s">
        <v>6624</v>
      </c>
      <c r="B4684" s="29" t="s">
        <v>1327</v>
      </c>
      <c r="C4684" s="2" t="s">
        <v>3282</v>
      </c>
      <c r="D4684" s="2" t="str">
        <f t="array" ref="D4684">_xlfn.XLOOKUP(C4684,Customers!A:A,Customers!B:B)</f>
        <v>Customer 0812</v>
      </c>
      <c r="E4684" s="2" t="s">
        <v>446</v>
      </c>
      <c r="F4684" s="2" t="str">
        <f t="array" ref="F4684">_xlfn.XLOOKUP(E4684,Restaurants!A:A,Restaurants!B:B)</f>
        <v>Restaurant 078</v>
      </c>
      <c r="G4684" s="2" t="s">
        <v>722</v>
      </c>
      <c r="H4684" s="2" t="str">
        <f t="array" ref="H4684">_xlfn.XLOOKUP(G4684,Food_Menu!A:A,Food_Menu!B:B)</f>
        <v>Food Item 0044</v>
      </c>
      <c r="I4684" s="2">
        <f t="array" ref="I4684">_xlfn.XLOOKUP(G4684,Food_Menu!A:A,Food_Menu!D:D)</f>
        <v>334.07</v>
      </c>
      <c r="J4684" s="2" t="s">
        <v>887</v>
      </c>
      <c r="K4684" s="2" t="str">
        <f t="array" ref="K4684">_xlfn.XLOOKUP(J4684,Delivery_Partners!A:A,Delivery_Partners!B:B)</f>
        <v>Delivery Partner 091</v>
      </c>
      <c r="L4684" s="3">
        <v>2</v>
      </c>
      <c r="M4684" s="2" t="s">
        <v>23</v>
      </c>
      <c r="N4684" s="2" t="s">
        <v>74</v>
      </c>
      <c r="O4684" s="3">
        <v>20</v>
      </c>
      <c r="P4684" s="13">
        <f t="shared" si="978"/>
        <v>668.14</v>
      </c>
      <c r="Q4684" s="13" t="str">
        <f t="shared" si="979"/>
        <v>Fast</v>
      </c>
      <c r="S4684" s="21"/>
    </row>
    <row r="4685" customHeight="1" spans="1:19">
      <c r="A4685" s="2" t="s">
        <v>6625</v>
      </c>
      <c r="B4685" s="29" t="s">
        <v>44</v>
      </c>
      <c r="C4685" s="2" t="s">
        <v>638</v>
      </c>
      <c r="D4685" s="2" t="str">
        <f t="array" ref="D4685">_xlfn.XLOOKUP(C4685,Customers!A:A,Customers!B:B)</f>
        <v>Customer 0955</v>
      </c>
      <c r="E4685" s="2" t="s">
        <v>1450</v>
      </c>
      <c r="F4685" s="2" t="str">
        <f t="array" ref="F4685">_xlfn.XLOOKUP(E4685,Restaurants!A:A,Restaurants!B:B)</f>
        <v>Restaurant 024</v>
      </c>
      <c r="G4685" s="2" t="s">
        <v>1212</v>
      </c>
      <c r="H4685" s="2" t="str">
        <f t="array" ref="H4685">_xlfn.XLOOKUP(G4685,Food_Menu!A:A,Food_Menu!B:B)</f>
        <v>Food Item 0147</v>
      </c>
      <c r="I4685" s="2">
        <f t="array" ref="I4685">_xlfn.XLOOKUP(G4685,Food_Menu!A:A,Food_Menu!D:D)</f>
        <v>263.56</v>
      </c>
      <c r="J4685" s="2" t="s">
        <v>1193</v>
      </c>
      <c r="K4685" s="2" t="str">
        <f t="array" ref="K4685">_xlfn.XLOOKUP(J4685,Delivery_Partners!A:A,Delivery_Partners!B:B)</f>
        <v>Delivery Partner 074</v>
      </c>
      <c r="L4685" s="3">
        <v>2</v>
      </c>
      <c r="M4685" s="2" t="s">
        <v>23</v>
      </c>
      <c r="N4685" s="2" t="s">
        <v>24</v>
      </c>
      <c r="O4685" s="3">
        <v>37</v>
      </c>
      <c r="P4685" s="13">
        <f t="shared" si="978"/>
        <v>527.12</v>
      </c>
      <c r="Q4685" s="13" t="str">
        <f t="shared" si="979"/>
        <v>Normal</v>
      </c>
      <c r="S4685" s="21"/>
    </row>
    <row r="4686" customHeight="1" spans="1:19">
      <c r="A4686" s="2" t="s">
        <v>6626</v>
      </c>
      <c r="B4686" s="29" t="s">
        <v>1380</v>
      </c>
      <c r="C4686" s="2" t="s">
        <v>2201</v>
      </c>
      <c r="D4686" s="2" t="str">
        <f t="array" ref="D4686">_xlfn.XLOOKUP(C4686,Customers!A:A,Customers!B:B)</f>
        <v>Customer 1055</v>
      </c>
      <c r="E4686" s="2" t="s">
        <v>669</v>
      </c>
      <c r="F4686" s="2" t="str">
        <f t="array" ref="F4686">_xlfn.XLOOKUP(E4686,Restaurants!A:A,Restaurants!B:B)</f>
        <v>Restaurant 048</v>
      </c>
      <c r="G4686" s="2" t="s">
        <v>1509</v>
      </c>
      <c r="H4686" s="2" t="str">
        <f t="array" ref="H4686">_xlfn.XLOOKUP(G4686,Food_Menu!A:A,Food_Menu!B:B)</f>
        <v>Food Item 0015</v>
      </c>
      <c r="I4686" s="2">
        <f t="array" ref="I4686">_xlfn.XLOOKUP(G4686,Food_Menu!A:A,Food_Menu!D:D)</f>
        <v>268.11</v>
      </c>
      <c r="J4686" s="2" t="s">
        <v>495</v>
      </c>
      <c r="K4686" s="2" t="str">
        <f t="array" ref="K4686">_xlfn.XLOOKUP(J4686,Delivery_Partners!A:A,Delivery_Partners!B:B)</f>
        <v>Delivery Partner 112</v>
      </c>
      <c r="L4686" s="3">
        <v>2</v>
      </c>
      <c r="M4686" s="2" t="s">
        <v>23</v>
      </c>
      <c r="N4686" s="2" t="s">
        <v>42</v>
      </c>
      <c r="O4686" s="3">
        <v>37</v>
      </c>
      <c r="P4686" s="13">
        <f t="shared" si="978"/>
        <v>536.22</v>
      </c>
      <c r="Q4686" s="13" t="str">
        <f t="shared" si="979"/>
        <v>Normal</v>
      </c>
      <c r="S4686" s="21"/>
    </row>
    <row r="4687" hidden="1" customHeight="1" spans="1:19">
      <c r="A4687" s="2" t="s">
        <v>6627</v>
      </c>
      <c r="B4687" s="28">
        <v>45815</v>
      </c>
      <c r="C4687" s="2" t="s">
        <v>753</v>
      </c>
      <c r="D4687" s="2" t="str">
        <f t="array" ref="D4687">_xlfn.XLOOKUP(C4687,Customers!A:A,Customers!B:B)</f>
        <v>Customer 0352</v>
      </c>
      <c r="E4687" s="2" t="s">
        <v>187</v>
      </c>
      <c r="F4687" s="2" t="str">
        <f t="array" ref="F4687">_xlfn.XLOOKUP(E4687,Restaurants!A:A,Restaurants!B:B)</f>
        <v>Restaurant 065</v>
      </c>
      <c r="G4687" s="2" t="s">
        <v>408</v>
      </c>
      <c r="H4687" s="2" t="str">
        <f t="array" ref="H4687">_xlfn.XLOOKUP(G4687,Food_Menu!A:A,Food_Menu!B:B)</f>
        <v>Food Item 0062</v>
      </c>
      <c r="I4687" s="2"/>
      <c r="J4687" s="2" t="s">
        <v>226</v>
      </c>
      <c r="K4687" s="2" t="str">
        <f t="array" ref="K4687">_xlfn.XLOOKUP(J4687,Delivery_Partners!A:A,Delivery_Partners!B:B)</f>
        <v>Delivery Partner 027</v>
      </c>
      <c r="L4687" s="3">
        <v>1</v>
      </c>
      <c r="M4687" s="2" t="s">
        <v>101</v>
      </c>
      <c r="N4687" s="2" t="s">
        <v>55</v>
      </c>
      <c r="O4687" s="2"/>
    </row>
    <row r="4688" customHeight="1" spans="1:19">
      <c r="A4688" s="2" t="s">
        <v>6628</v>
      </c>
      <c r="B4688" s="29" t="s">
        <v>1393</v>
      </c>
      <c r="C4688" s="2" t="s">
        <v>2936</v>
      </c>
      <c r="D4688" s="2" t="str">
        <f t="array" ref="D4688">_xlfn.XLOOKUP(C4688,Customers!A:A,Customers!B:B)</f>
        <v>Customer 0090</v>
      </c>
      <c r="E4688" s="2" t="s">
        <v>518</v>
      </c>
      <c r="F4688" s="2" t="str">
        <f t="array" ref="F4688">_xlfn.XLOOKUP(E4688,Restaurants!A:A,Restaurants!B:B)</f>
        <v>Restaurant 039</v>
      </c>
      <c r="G4688" s="2" t="s">
        <v>868</v>
      </c>
      <c r="H4688" s="2" t="str">
        <f t="array" ref="H4688">_xlfn.XLOOKUP(G4688,Food_Menu!A:A,Food_Menu!B:B)</f>
        <v>Food Item 0184</v>
      </c>
      <c r="I4688" s="2">
        <f t="array" ref="I4688">_xlfn.XLOOKUP(G4688,Food_Menu!A:A,Food_Menu!D:D)</f>
        <v>509.99</v>
      </c>
      <c r="J4688" s="2" t="s">
        <v>993</v>
      </c>
      <c r="K4688" s="2" t="str">
        <f t="array" ref="K4688">_xlfn.XLOOKUP(J4688,Delivery_Partners!A:A,Delivery_Partners!B:B)</f>
        <v>Delivery Partner 086</v>
      </c>
      <c r="L4688" s="3">
        <v>2</v>
      </c>
      <c r="M4688" s="2" t="s">
        <v>23</v>
      </c>
      <c r="N4688" s="2" t="s">
        <v>42</v>
      </c>
      <c r="O4688" s="3">
        <v>29</v>
      </c>
      <c r="P4688" s="13">
        <f>I4688*L4688</f>
        <v>1019.98</v>
      </c>
      <c r="Q4688" s="13" t="str">
        <f>IF(O4688="","Not Delivered",IF(O4688&lt;=30,"Fast",IF(O4688&lt;=60,"Normal","Slow")))</f>
        <v>Fast</v>
      </c>
      <c r="S4688" s="21"/>
    </row>
    <row r="4689" hidden="1" customHeight="1" spans="1:19">
      <c r="A4689" s="2" t="s">
        <v>6629</v>
      </c>
      <c r="B4689" s="28">
        <v>45875</v>
      </c>
      <c r="C4689" s="2" t="s">
        <v>394</v>
      </c>
      <c r="D4689" s="2" t="str">
        <f t="array" ref="D4689">_xlfn.XLOOKUP(C4689,Customers!A:A,Customers!B:B)</f>
        <v>Customer 0909</v>
      </c>
      <c r="E4689" s="2" t="s">
        <v>260</v>
      </c>
      <c r="F4689" s="2" t="str">
        <f t="array" ref="F4689">_xlfn.XLOOKUP(E4689,Restaurants!A:A,Restaurants!B:B)</f>
        <v>Restaurant 056</v>
      </c>
      <c r="G4689" s="2" t="s">
        <v>426</v>
      </c>
      <c r="H4689" s="2" t="str">
        <f t="array" ref="H4689">_xlfn.XLOOKUP(G4689,Food_Menu!A:A,Food_Menu!B:B)</f>
        <v>Food Item 0142</v>
      </c>
      <c r="I4689" s="2"/>
      <c r="J4689" s="2" t="s">
        <v>127</v>
      </c>
      <c r="K4689" s="2" t="str">
        <f t="array" ref="K4689">_xlfn.XLOOKUP(J4689,Delivery_Partners!A:A,Delivery_Partners!B:B)</f>
        <v>Delivery Partner 134</v>
      </c>
      <c r="L4689" s="3">
        <v>3</v>
      </c>
      <c r="M4689" s="2" t="s">
        <v>101</v>
      </c>
      <c r="N4689" s="2" t="s">
        <v>24</v>
      </c>
      <c r="O4689" s="2"/>
    </row>
    <row r="4690" customHeight="1" spans="1:19">
      <c r="A4690" s="2" t="s">
        <v>6630</v>
      </c>
      <c r="B4690" s="29" t="s">
        <v>787</v>
      </c>
      <c r="C4690" s="2" t="s">
        <v>1964</v>
      </c>
      <c r="D4690" s="2" t="str">
        <f t="array" ref="D4690">_xlfn.XLOOKUP(C4690,Customers!A:A,Customers!B:B)</f>
        <v>Customer 0539</v>
      </c>
      <c r="E4690" s="2" t="s">
        <v>548</v>
      </c>
      <c r="F4690" s="2" t="str">
        <f t="array" ref="F4690">_xlfn.XLOOKUP(E4690,Restaurants!A:A,Restaurants!B:B)</f>
        <v>Restaurant 071</v>
      </c>
      <c r="G4690" s="2" t="s">
        <v>2095</v>
      </c>
      <c r="H4690" s="2" t="str">
        <f t="array" ref="H4690">_xlfn.XLOOKUP(G4690,Food_Menu!A:A,Food_Menu!B:B)</f>
        <v>Food Item 0087</v>
      </c>
      <c r="I4690" s="2">
        <f t="array" ref="I4690">_xlfn.XLOOKUP(G4690,Food_Menu!A:A,Food_Menu!D:D)</f>
        <v>288.34</v>
      </c>
      <c r="J4690" s="2" t="s">
        <v>808</v>
      </c>
      <c r="K4690" s="2" t="str">
        <f t="array" ref="K4690">_xlfn.XLOOKUP(J4690,Delivery_Partners!A:A,Delivery_Partners!B:B)</f>
        <v>Delivery Partner 153</v>
      </c>
      <c r="L4690" s="3">
        <v>1</v>
      </c>
      <c r="M4690" s="2" t="s">
        <v>23</v>
      </c>
      <c r="N4690" s="2" t="s">
        <v>24</v>
      </c>
      <c r="O4690" s="3">
        <v>39</v>
      </c>
      <c r="P4690" s="13">
        <f t="shared" ref="P4690:P4700" si="980">I4690*L4690</f>
        <v>288.34</v>
      </c>
      <c r="Q4690" s="13" t="str">
        <f t="shared" ref="Q4690:Q4700" si="981">IF(O4690="","Not Delivered",IF(O4690&lt;=30,"Fast",IF(O4690&lt;=60,"Normal","Slow")))</f>
        <v>Normal</v>
      </c>
      <c r="S4690" s="21"/>
    </row>
    <row r="4691" customHeight="1" spans="1:19">
      <c r="A4691" s="2" t="s">
        <v>6631</v>
      </c>
      <c r="B4691" s="28">
        <v>45847</v>
      </c>
      <c r="C4691" s="2" t="s">
        <v>1407</v>
      </c>
      <c r="D4691" s="2" t="str">
        <f t="array" ref="D4691">_xlfn.XLOOKUP(C4691,Customers!A:A,Customers!B:B)</f>
        <v>Customer 1139</v>
      </c>
      <c r="E4691" s="2" t="s">
        <v>706</v>
      </c>
      <c r="F4691" s="2" t="str">
        <f t="array" ref="F4691">_xlfn.XLOOKUP(E4691,Restaurants!A:A,Restaurants!B:B)</f>
        <v>Restaurant 115</v>
      </c>
      <c r="G4691" s="2" t="s">
        <v>1267</v>
      </c>
      <c r="H4691" s="2" t="str">
        <f t="array" ref="H4691">_xlfn.XLOOKUP(G4691,Food_Menu!A:A,Food_Menu!B:B)</f>
        <v>Food Item 0212</v>
      </c>
      <c r="I4691" s="2">
        <f t="array" ref="I4691">_xlfn.XLOOKUP(G4691,Food_Menu!A:A,Food_Menu!D:D)</f>
        <v>187.71</v>
      </c>
      <c r="J4691" s="2" t="s">
        <v>62</v>
      </c>
      <c r="K4691" s="2" t="str">
        <f t="array" ref="K4691">_xlfn.XLOOKUP(J4691,Delivery_Partners!A:A,Delivery_Partners!B:B)</f>
        <v>Delivery Partner 051</v>
      </c>
      <c r="L4691" s="3">
        <v>1</v>
      </c>
      <c r="M4691" s="2" t="s">
        <v>23</v>
      </c>
      <c r="N4691" s="2" t="s">
        <v>74</v>
      </c>
      <c r="O4691" s="3">
        <v>39</v>
      </c>
      <c r="P4691" s="13">
        <f t="shared" si="980"/>
        <v>187.71</v>
      </c>
      <c r="Q4691" s="13" t="str">
        <f t="shared" si="981"/>
        <v>Normal</v>
      </c>
      <c r="S4691" s="21"/>
    </row>
    <row r="4692" customHeight="1" spans="1:19">
      <c r="A4692" s="2" t="s">
        <v>6632</v>
      </c>
      <c r="B4692" s="29" t="s">
        <v>3087</v>
      </c>
      <c r="C4692" s="2" t="s">
        <v>1948</v>
      </c>
      <c r="D4692" s="2" t="str">
        <f t="array" ref="D4692">_xlfn.XLOOKUP(C4692,Customers!A:A,Customers!B:B)</f>
        <v>Customer 0226</v>
      </c>
      <c r="E4692" s="2" t="s">
        <v>523</v>
      </c>
      <c r="F4692" s="2" t="str">
        <f t="array" ref="F4692">_xlfn.XLOOKUP(E4692,Restaurants!A:A,Restaurants!B:B)</f>
        <v>Restaurant 038</v>
      </c>
      <c r="G4692" s="2" t="s">
        <v>852</v>
      </c>
      <c r="H4692" s="2" t="str">
        <f t="array" ref="H4692">_xlfn.XLOOKUP(G4692,Food_Menu!A:A,Food_Menu!B:B)</f>
        <v>Food Item 0167</v>
      </c>
      <c r="I4692" s="2">
        <f t="array" ref="I4692">_xlfn.XLOOKUP(G4692,Food_Menu!A:A,Food_Menu!D:D)</f>
        <v>250.66</v>
      </c>
      <c r="J4692" s="2" t="s">
        <v>139</v>
      </c>
      <c r="K4692" s="2" t="str">
        <f t="array" ref="K4692">_xlfn.XLOOKUP(J4692,Delivery_Partners!A:A,Delivery_Partners!B:B)</f>
        <v>Delivery Partner 109</v>
      </c>
      <c r="L4692" s="3">
        <v>2</v>
      </c>
      <c r="M4692" s="2" t="s">
        <v>23</v>
      </c>
      <c r="N4692" s="2" t="s">
        <v>24</v>
      </c>
      <c r="O4692" s="3">
        <v>39</v>
      </c>
      <c r="P4692" s="13">
        <f t="shared" si="980"/>
        <v>501.32</v>
      </c>
      <c r="Q4692" s="13" t="str">
        <f t="shared" si="981"/>
        <v>Normal</v>
      </c>
      <c r="S4692" s="21"/>
    </row>
    <row r="4693" customHeight="1" spans="1:19">
      <c r="A4693" s="2" t="s">
        <v>6633</v>
      </c>
      <c r="B4693" s="29" t="s">
        <v>830</v>
      </c>
      <c r="C4693" s="2" t="s">
        <v>1145</v>
      </c>
      <c r="D4693" s="2" t="str">
        <f t="array" ref="D4693">_xlfn.XLOOKUP(C4693,Customers!A:A,Customers!B:B)</f>
        <v>Customer 0690</v>
      </c>
      <c r="E4693" s="2" t="s">
        <v>78</v>
      </c>
      <c r="F4693" s="2" t="str">
        <f t="array" ref="F4693">_xlfn.XLOOKUP(E4693,Restaurants!A:A,Restaurants!B:B)</f>
        <v>Restaurant 011</v>
      </c>
      <c r="G4693" s="2" t="s">
        <v>889</v>
      </c>
      <c r="H4693" s="2" t="str">
        <f t="array" ref="H4693">_xlfn.XLOOKUP(G4693,Food_Menu!A:A,Food_Menu!B:B)</f>
        <v>Food Item 0006</v>
      </c>
      <c r="I4693" s="2">
        <f t="array" ref="I4693">_xlfn.XLOOKUP(G4693,Food_Menu!A:A,Food_Menu!D:D)</f>
        <v>533.33</v>
      </c>
      <c r="J4693" s="2" t="s">
        <v>679</v>
      </c>
      <c r="K4693" s="2" t="str">
        <f t="array" ref="K4693">_xlfn.XLOOKUP(J4693,Delivery_Partners!A:A,Delivery_Partners!B:B)</f>
        <v>Delivery Partner 055</v>
      </c>
      <c r="L4693" s="3">
        <v>3</v>
      </c>
      <c r="M4693" s="2" t="s">
        <v>23</v>
      </c>
      <c r="N4693" s="2" t="s">
        <v>55</v>
      </c>
      <c r="O4693" s="3">
        <v>54</v>
      </c>
      <c r="P4693" s="13">
        <f t="shared" si="980"/>
        <v>1599.99</v>
      </c>
      <c r="Q4693" s="13" t="str">
        <f t="shared" si="981"/>
        <v>Normal</v>
      </c>
      <c r="S4693" s="21"/>
    </row>
    <row r="4694" customHeight="1" spans="1:19">
      <c r="A4694" s="2" t="s">
        <v>6634</v>
      </c>
      <c r="B4694" s="28">
        <v>45782</v>
      </c>
      <c r="C4694" s="2" t="s">
        <v>5640</v>
      </c>
      <c r="D4694" s="2" t="str">
        <f t="array" ref="D4694">_xlfn.XLOOKUP(C4694,Customers!A:A,Customers!B:B)</f>
        <v>Customer 0143</v>
      </c>
      <c r="E4694" s="2" t="s">
        <v>239</v>
      </c>
      <c r="F4694" s="2" t="str">
        <f t="array" ref="F4694">_xlfn.XLOOKUP(E4694,Restaurants!A:A,Restaurants!B:B)</f>
        <v>Restaurant 105</v>
      </c>
      <c r="G4694" s="2" t="s">
        <v>1554</v>
      </c>
      <c r="H4694" s="2" t="str">
        <f t="array" ref="H4694">_xlfn.XLOOKUP(G4694,Food_Menu!A:A,Food_Menu!B:B)</f>
        <v>Food Item 0018</v>
      </c>
      <c r="I4694" s="2">
        <f t="array" ref="I4694">_xlfn.XLOOKUP(G4694,Food_Menu!A:A,Food_Menu!D:D)</f>
        <v>648.66</v>
      </c>
      <c r="J4694" s="2" t="s">
        <v>154</v>
      </c>
      <c r="K4694" s="2" t="str">
        <f t="array" ref="K4694">_xlfn.XLOOKUP(J4694,Delivery_Partners!A:A,Delivery_Partners!B:B)</f>
        <v>Delivery Partner 143</v>
      </c>
      <c r="L4694" s="3">
        <v>2</v>
      </c>
      <c r="M4694" s="2" t="s">
        <v>23</v>
      </c>
      <c r="N4694" s="2" t="s">
        <v>74</v>
      </c>
      <c r="O4694" s="3">
        <v>23</v>
      </c>
      <c r="P4694" s="13">
        <f t="shared" si="980"/>
        <v>1297.32</v>
      </c>
      <c r="Q4694" s="13" t="str">
        <f t="shared" si="981"/>
        <v>Fast</v>
      </c>
      <c r="S4694" s="21"/>
    </row>
    <row r="4695" customHeight="1" spans="1:19">
      <c r="A4695" s="2" t="s">
        <v>6635</v>
      </c>
      <c r="B4695" s="28">
        <v>45906</v>
      </c>
      <c r="C4695" s="2" t="s">
        <v>2969</v>
      </c>
      <c r="D4695" s="2" t="str">
        <f t="array" ref="D4695">_xlfn.XLOOKUP(C4695,Customers!A:A,Customers!B:B)</f>
        <v>Customer 0583</v>
      </c>
      <c r="E4695" s="2" t="s">
        <v>177</v>
      </c>
      <c r="F4695" s="2" t="str">
        <f t="array" ref="F4695">_xlfn.XLOOKUP(E4695,Restaurants!A:A,Restaurants!B:B)</f>
        <v>Restaurant 070</v>
      </c>
      <c r="G4695" s="2" t="s">
        <v>377</v>
      </c>
      <c r="H4695" s="2" t="str">
        <f t="array" ref="H4695">_xlfn.XLOOKUP(G4695,Food_Menu!A:A,Food_Menu!B:B)</f>
        <v>Food Item 0138</v>
      </c>
      <c r="I4695" s="2">
        <f t="array" ref="I4695">_xlfn.XLOOKUP(G4695,Food_Menu!A:A,Food_Menu!D:D)</f>
        <v>153.3</v>
      </c>
      <c r="J4695" s="2" t="s">
        <v>73</v>
      </c>
      <c r="K4695" s="2" t="str">
        <f t="array" ref="K4695">_xlfn.XLOOKUP(J4695,Delivery_Partners!A:A,Delivery_Partners!B:B)</f>
        <v>Delivery Partner 064</v>
      </c>
      <c r="L4695" s="3">
        <v>2</v>
      </c>
      <c r="M4695" s="2" t="s">
        <v>23</v>
      </c>
      <c r="N4695" s="2" t="s">
        <v>24</v>
      </c>
      <c r="O4695" s="3">
        <v>30</v>
      </c>
      <c r="P4695" s="13">
        <f t="shared" si="980"/>
        <v>306.6</v>
      </c>
      <c r="Q4695" s="13" t="str">
        <f t="shared" si="981"/>
        <v>Fast</v>
      </c>
      <c r="S4695" s="21"/>
    </row>
    <row r="4696" customHeight="1" spans="1:19">
      <c r="A4696" s="2" t="s">
        <v>6636</v>
      </c>
      <c r="B4696" s="29" t="s">
        <v>1206</v>
      </c>
      <c r="C4696" s="2" t="s">
        <v>3754</v>
      </c>
      <c r="D4696" s="2" t="str">
        <f t="array" ref="D4696">_xlfn.XLOOKUP(C4696,Customers!A:A,Customers!B:B)</f>
        <v>Customer 0002</v>
      </c>
      <c r="E4696" s="2" t="s">
        <v>293</v>
      </c>
      <c r="F4696" s="2" t="str">
        <f t="array" ref="F4696">_xlfn.XLOOKUP(E4696,Restaurants!A:A,Restaurants!B:B)</f>
        <v>Restaurant 057</v>
      </c>
      <c r="G4696" s="2" t="s">
        <v>2114</v>
      </c>
      <c r="H4696" s="2" t="str">
        <f t="array" ref="H4696">_xlfn.XLOOKUP(G4696,Food_Menu!A:A,Food_Menu!B:B)</f>
        <v>Food Item 0193</v>
      </c>
      <c r="I4696" s="2">
        <f t="array" ref="I4696">_xlfn.XLOOKUP(G4696,Food_Menu!A:A,Food_Menu!D:D)</f>
        <v>565.09</v>
      </c>
      <c r="J4696" s="2" t="s">
        <v>414</v>
      </c>
      <c r="K4696" s="2" t="str">
        <f t="array" ref="K4696">_xlfn.XLOOKUP(J4696,Delivery_Partners!A:A,Delivery_Partners!B:B)</f>
        <v>Delivery Partner 122</v>
      </c>
      <c r="L4696" s="3">
        <v>1</v>
      </c>
      <c r="M4696" s="2" t="s">
        <v>23</v>
      </c>
      <c r="N4696" s="2" t="s">
        <v>42</v>
      </c>
      <c r="O4696" s="3">
        <v>31</v>
      </c>
      <c r="P4696" s="13">
        <f t="shared" si="980"/>
        <v>565.09</v>
      </c>
      <c r="Q4696" s="13" t="str">
        <f t="shared" si="981"/>
        <v>Normal</v>
      </c>
      <c r="S4696" s="21"/>
    </row>
    <row r="4697" customHeight="1" spans="1:19">
      <c r="A4697" s="2" t="s">
        <v>6637</v>
      </c>
      <c r="B4697" s="29" t="s">
        <v>279</v>
      </c>
      <c r="C4697" s="2" t="s">
        <v>2098</v>
      </c>
      <c r="D4697" s="2" t="str">
        <f t="array" ref="D4697">_xlfn.XLOOKUP(C4697,Customers!A:A,Customers!B:B)</f>
        <v>Customer 0901</v>
      </c>
      <c r="E4697" s="2" t="s">
        <v>634</v>
      </c>
      <c r="F4697" s="2" t="str">
        <f t="array" ref="F4697">_xlfn.XLOOKUP(E4697,Restaurants!A:A,Restaurants!B:B)</f>
        <v>Restaurant 087</v>
      </c>
      <c r="G4697" s="2" t="s">
        <v>1386</v>
      </c>
      <c r="H4697" s="2" t="str">
        <f t="array" ref="H4697">_xlfn.XLOOKUP(G4697,Food_Menu!A:A,Food_Menu!B:B)</f>
        <v>Food Item 0035</v>
      </c>
      <c r="I4697" s="2">
        <f t="array" ref="I4697">_xlfn.XLOOKUP(G4697,Food_Menu!A:A,Food_Menu!D:D)</f>
        <v>634.81</v>
      </c>
      <c r="J4697" s="2" t="s">
        <v>1443</v>
      </c>
      <c r="K4697" s="2" t="str">
        <f t="array" ref="K4697">_xlfn.XLOOKUP(J4697,Delivery_Partners!A:A,Delivery_Partners!B:B)</f>
        <v>Delivery Partner 078</v>
      </c>
      <c r="L4697" s="3">
        <v>1</v>
      </c>
      <c r="M4697" s="2" t="s">
        <v>23</v>
      </c>
      <c r="N4697" s="2" t="s">
        <v>24</v>
      </c>
      <c r="O4697" s="3">
        <v>50</v>
      </c>
      <c r="P4697" s="13">
        <f t="shared" si="980"/>
        <v>634.81</v>
      </c>
      <c r="Q4697" s="13" t="str">
        <f t="shared" si="981"/>
        <v>Normal</v>
      </c>
      <c r="S4697" s="21"/>
    </row>
    <row r="4698" customHeight="1" spans="1:19">
      <c r="A4698" s="2" t="s">
        <v>6638</v>
      </c>
      <c r="B4698" s="29" t="s">
        <v>31</v>
      </c>
      <c r="C4698" s="2" t="s">
        <v>2491</v>
      </c>
      <c r="D4698" s="2" t="str">
        <f t="array" ref="D4698">_xlfn.XLOOKUP(C4698,Customers!A:A,Customers!B:B)</f>
        <v>Customer 0726</v>
      </c>
      <c r="E4698" s="2" t="s">
        <v>807</v>
      </c>
      <c r="F4698" s="2" t="str">
        <f t="array" ref="F4698">_xlfn.XLOOKUP(E4698,Restaurants!A:A,Restaurants!B:B)</f>
        <v>Restaurant 118</v>
      </c>
      <c r="G4698" s="2" t="s">
        <v>1318</v>
      </c>
      <c r="H4698" s="2" t="str">
        <f t="array" ref="H4698">_xlfn.XLOOKUP(G4698,Food_Menu!A:A,Food_Menu!B:B)</f>
        <v>Food Item 0119</v>
      </c>
      <c r="I4698" s="2">
        <f t="array" ref="I4698">_xlfn.XLOOKUP(G4698,Food_Menu!A:A,Food_Menu!D:D)</f>
        <v>220.83</v>
      </c>
      <c r="J4698" s="2" t="s">
        <v>422</v>
      </c>
      <c r="K4698" s="2" t="str">
        <f t="array" ref="K4698">_xlfn.XLOOKUP(J4698,Delivery_Partners!A:A,Delivery_Partners!B:B)</f>
        <v>Delivery Partner 049</v>
      </c>
      <c r="L4698" s="3">
        <v>3</v>
      </c>
      <c r="M4698" s="2" t="s">
        <v>23</v>
      </c>
      <c r="N4698" s="2" t="s">
        <v>24</v>
      </c>
      <c r="O4698" s="3">
        <v>31</v>
      </c>
      <c r="P4698" s="13">
        <f t="shared" si="980"/>
        <v>662.49</v>
      </c>
      <c r="Q4698" s="13" t="str">
        <f t="shared" si="981"/>
        <v>Normal</v>
      </c>
      <c r="S4698" s="21"/>
    </row>
    <row r="4699" customHeight="1" spans="1:19">
      <c r="A4699" s="2" t="s">
        <v>6639</v>
      </c>
      <c r="B4699" s="29" t="s">
        <v>411</v>
      </c>
      <c r="C4699" s="2" t="s">
        <v>4066</v>
      </c>
      <c r="D4699" s="2" t="str">
        <f t="array" ref="D4699">_xlfn.XLOOKUP(C4699,Customers!A:A,Customers!B:B)</f>
        <v>Customer 0117</v>
      </c>
      <c r="E4699" s="2" t="s">
        <v>1031</v>
      </c>
      <c r="F4699" s="2" t="str">
        <f t="array" ref="F4699">_xlfn.XLOOKUP(E4699,Restaurants!A:A,Restaurants!B:B)</f>
        <v>Restaurant 016</v>
      </c>
      <c r="G4699" s="2" t="s">
        <v>457</v>
      </c>
      <c r="H4699" s="2" t="str">
        <f t="array" ref="H4699">_xlfn.XLOOKUP(G4699,Food_Menu!A:A,Food_Menu!B:B)</f>
        <v>Food Item 0180</v>
      </c>
      <c r="I4699" s="2">
        <f t="array" ref="I4699">_xlfn.XLOOKUP(G4699,Food_Menu!A:A,Food_Menu!D:D)</f>
        <v>498.49</v>
      </c>
      <c r="J4699" s="2" t="s">
        <v>567</v>
      </c>
      <c r="K4699" s="2" t="str">
        <f t="array" ref="K4699">_xlfn.XLOOKUP(J4699,Delivery_Partners!A:A,Delivery_Partners!B:B)</f>
        <v>Delivery Partner 104</v>
      </c>
      <c r="L4699" s="3">
        <v>1</v>
      </c>
      <c r="M4699" s="2" t="s">
        <v>23</v>
      </c>
      <c r="N4699" s="2" t="s">
        <v>24</v>
      </c>
      <c r="O4699" s="3">
        <v>25</v>
      </c>
      <c r="P4699" s="13">
        <f t="shared" si="980"/>
        <v>498.49</v>
      </c>
      <c r="Q4699" s="13" t="str">
        <f t="shared" si="981"/>
        <v>Fast</v>
      </c>
      <c r="S4699" s="21"/>
    </row>
    <row r="4700" customHeight="1" spans="1:19">
      <c r="A4700" s="2" t="s">
        <v>6640</v>
      </c>
      <c r="B4700" s="28">
        <v>45810</v>
      </c>
      <c r="C4700" s="2" t="s">
        <v>2572</v>
      </c>
      <c r="D4700" s="2" t="str">
        <f t="array" ref="D4700">_xlfn.XLOOKUP(C4700,Customers!A:A,Customers!B:B)</f>
        <v>Customer 0600</v>
      </c>
      <c r="E4700" s="2" t="s">
        <v>137</v>
      </c>
      <c r="F4700" s="2" t="str">
        <f t="array" ref="F4700">_xlfn.XLOOKUP(E4700,Restaurants!A:A,Restaurants!B:B)</f>
        <v>Restaurant 104</v>
      </c>
      <c r="G4700" s="2" t="s">
        <v>509</v>
      </c>
      <c r="H4700" s="2" t="str">
        <f t="array" ref="H4700">_xlfn.XLOOKUP(G4700,Food_Menu!A:A,Food_Menu!B:B)</f>
        <v>Food Item 0190</v>
      </c>
      <c r="I4700" s="2">
        <f t="array" ref="I4700">_xlfn.XLOOKUP(G4700,Food_Menu!A:A,Food_Menu!D:D)</f>
        <v>350.87</v>
      </c>
      <c r="J4700" s="2" t="s">
        <v>597</v>
      </c>
      <c r="K4700" s="2" t="str">
        <f t="array" ref="K4700">_xlfn.XLOOKUP(J4700,Delivery_Partners!A:A,Delivery_Partners!B:B)</f>
        <v>Delivery Partner 113</v>
      </c>
      <c r="L4700" s="3">
        <v>1</v>
      </c>
      <c r="M4700" s="2" t="s">
        <v>23</v>
      </c>
      <c r="N4700" s="2" t="s">
        <v>55</v>
      </c>
      <c r="O4700" s="3">
        <v>34</v>
      </c>
      <c r="P4700" s="13">
        <f t="shared" si="980"/>
        <v>350.87</v>
      </c>
      <c r="Q4700" s="13" t="str">
        <f t="shared" si="981"/>
        <v>Normal</v>
      </c>
      <c r="S4700" s="21"/>
    </row>
    <row r="4701" hidden="1" customHeight="1" spans="1:19">
      <c r="A4701" s="2" t="s">
        <v>6641</v>
      </c>
      <c r="B4701" s="29" t="s">
        <v>911</v>
      </c>
      <c r="C4701" s="2" t="s">
        <v>2888</v>
      </c>
      <c r="D4701" s="2" t="str">
        <f t="array" ref="D4701">_xlfn.XLOOKUP(C4701,Customers!A:A,Customers!B:B)</f>
        <v>Customer 0514</v>
      </c>
      <c r="E4701" s="2" t="s">
        <v>39</v>
      </c>
      <c r="F4701" s="2" t="str">
        <f t="array" ref="F4701">_xlfn.XLOOKUP(E4701,Restaurants!A:A,Restaurants!B:B)</f>
        <v>Restaurant 077</v>
      </c>
      <c r="G4701" s="2" t="s">
        <v>1539</v>
      </c>
      <c r="H4701" s="2" t="str">
        <f t="array" ref="H4701">_xlfn.XLOOKUP(G4701,Food_Menu!A:A,Food_Menu!B:B)</f>
        <v>Food Item 0141</v>
      </c>
      <c r="I4701" s="2"/>
      <c r="J4701" s="2" t="s">
        <v>877</v>
      </c>
      <c r="K4701" s="2" t="str">
        <f t="array" ref="K4701">_xlfn.XLOOKUP(J4701,Delivery_Partners!A:A,Delivery_Partners!B:B)</f>
        <v>Delivery Partner 123</v>
      </c>
      <c r="L4701" s="3">
        <v>1</v>
      </c>
      <c r="M4701" s="2" t="s">
        <v>189</v>
      </c>
      <c r="N4701" s="2" t="s">
        <v>24</v>
      </c>
      <c r="O4701" s="2"/>
    </row>
    <row r="4702" customHeight="1" spans="1:19">
      <c r="A4702" s="2" t="s">
        <v>6642</v>
      </c>
      <c r="B4702" s="28">
        <v>45724</v>
      </c>
      <c r="C4702" s="2" t="s">
        <v>1524</v>
      </c>
      <c r="D4702" s="2" t="str">
        <f t="array" ref="D4702">_xlfn.XLOOKUP(C4702,Customers!A:A,Customers!B:B)</f>
        <v>Customer 0809</v>
      </c>
      <c r="E4702" s="2" t="s">
        <v>548</v>
      </c>
      <c r="F4702" s="2" t="str">
        <f t="array" ref="F4702">_xlfn.XLOOKUP(E4702,Restaurants!A:A,Restaurants!B:B)</f>
        <v>Restaurant 071</v>
      </c>
      <c r="G4702" s="2" t="s">
        <v>221</v>
      </c>
      <c r="H4702" s="2" t="str">
        <f t="array" ref="H4702">_xlfn.XLOOKUP(G4702,Food_Menu!A:A,Food_Menu!B:B)</f>
        <v>Food Item 0220</v>
      </c>
      <c r="I4702" s="2">
        <f t="array" ref="I4702">_xlfn.XLOOKUP(G4702,Food_Menu!A:A,Food_Menu!D:D)</f>
        <v>194.15</v>
      </c>
      <c r="J4702" s="2" t="s">
        <v>154</v>
      </c>
      <c r="K4702" s="2" t="str">
        <f t="array" ref="K4702">_xlfn.XLOOKUP(J4702,Delivery_Partners!A:A,Delivery_Partners!B:B)</f>
        <v>Delivery Partner 143</v>
      </c>
      <c r="L4702" s="3">
        <v>1</v>
      </c>
      <c r="M4702" s="2" t="s">
        <v>23</v>
      </c>
      <c r="N4702" s="2" t="s">
        <v>24</v>
      </c>
      <c r="O4702" s="3">
        <v>49</v>
      </c>
      <c r="P4702" s="13">
        <f>I4702*L4702</f>
        <v>194.15</v>
      </c>
      <c r="Q4702" s="13" t="str">
        <f>IF(O4702="","Not Delivered",IF(O4702&lt;=30,"Fast",IF(O4702&lt;=60,"Normal","Slow")))</f>
        <v>Normal</v>
      </c>
      <c r="S4702" s="21"/>
    </row>
    <row r="4703" hidden="1" customHeight="1" spans="1:19">
      <c r="A4703" s="2" t="s">
        <v>6643</v>
      </c>
      <c r="B4703" s="29" t="s">
        <v>1003</v>
      </c>
      <c r="C4703" s="2" t="s">
        <v>349</v>
      </c>
      <c r="D4703" s="2" t="str">
        <f t="array" ref="D4703">_xlfn.XLOOKUP(C4703,Customers!A:A,Customers!B:B)</f>
        <v>Customer 0599</v>
      </c>
      <c r="E4703" s="2" t="s">
        <v>137</v>
      </c>
      <c r="F4703" s="2" t="str">
        <f t="array" ref="F4703">_xlfn.XLOOKUP(E4703,Restaurants!A:A,Restaurants!B:B)</f>
        <v>Restaurant 104</v>
      </c>
      <c r="G4703" s="2" t="s">
        <v>340</v>
      </c>
      <c r="H4703" s="2" t="str">
        <f t="array" ref="H4703">_xlfn.XLOOKUP(G4703,Food_Menu!A:A,Food_Menu!B:B)</f>
        <v>Food Item 0207</v>
      </c>
      <c r="I4703" s="2"/>
      <c r="J4703" s="2" t="s">
        <v>414</v>
      </c>
      <c r="K4703" s="2" t="str">
        <f t="array" ref="K4703">_xlfn.XLOOKUP(J4703,Delivery_Partners!A:A,Delivery_Partners!B:B)</f>
        <v>Delivery Partner 122</v>
      </c>
      <c r="L4703" s="3">
        <v>1</v>
      </c>
      <c r="M4703" s="2" t="s">
        <v>189</v>
      </c>
      <c r="N4703" s="2" t="s">
        <v>55</v>
      </c>
      <c r="O4703" s="2"/>
    </row>
    <row r="4704" customHeight="1" spans="1:19">
      <c r="A4704" s="2" t="s">
        <v>6644</v>
      </c>
      <c r="B4704" s="29" t="s">
        <v>1412</v>
      </c>
      <c r="C4704" s="2" t="s">
        <v>4675</v>
      </c>
      <c r="D4704" s="2" t="str">
        <f t="array" ref="D4704">_xlfn.XLOOKUP(C4704,Customers!A:A,Customers!B:B)</f>
        <v>Customer 0551</v>
      </c>
      <c r="E4704" s="2" t="s">
        <v>66</v>
      </c>
      <c r="F4704" s="2" t="str">
        <f t="array" ref="F4704">_xlfn.XLOOKUP(E4704,Restaurants!A:A,Restaurants!B:B)</f>
        <v>Restaurant 037</v>
      </c>
      <c r="G4704" s="2" t="s">
        <v>868</v>
      </c>
      <c r="H4704" s="2" t="str">
        <f t="array" ref="H4704">_xlfn.XLOOKUP(G4704,Food_Menu!A:A,Food_Menu!B:B)</f>
        <v>Food Item 0184</v>
      </c>
      <c r="I4704" s="2">
        <f t="array" ref="I4704">_xlfn.XLOOKUP(G4704,Food_Menu!A:A,Food_Menu!D:D)</f>
        <v>509.99</v>
      </c>
      <c r="J4704" s="2" t="s">
        <v>520</v>
      </c>
      <c r="K4704" s="2" t="str">
        <f t="array" ref="K4704">_xlfn.XLOOKUP(J4704,Delivery_Partners!A:A,Delivery_Partners!B:B)</f>
        <v>Delivery Partner 154</v>
      </c>
      <c r="L4704" s="3">
        <v>2</v>
      </c>
      <c r="M4704" s="2" t="s">
        <v>23</v>
      </c>
      <c r="N4704" s="2" t="s">
        <v>24</v>
      </c>
      <c r="O4704" s="3">
        <v>27</v>
      </c>
      <c r="P4704" s="13">
        <f t="shared" ref="P4704:P4710" si="982">I4704*L4704</f>
        <v>1019.98</v>
      </c>
      <c r="Q4704" s="13" t="str">
        <f t="shared" ref="Q4704:Q4710" si="983">IF(O4704="","Not Delivered",IF(O4704&lt;=30,"Fast",IF(O4704&lt;=60,"Normal","Slow")))</f>
        <v>Fast</v>
      </c>
      <c r="S4704" s="21"/>
    </row>
    <row r="4705" customHeight="1" spans="1:19">
      <c r="A4705" s="2" t="s">
        <v>6645</v>
      </c>
      <c r="B4705" s="29" t="s">
        <v>2013</v>
      </c>
      <c r="C4705" s="2" t="s">
        <v>1138</v>
      </c>
      <c r="D4705" s="2" t="str">
        <f t="array" ref="D4705">_xlfn.XLOOKUP(C4705,Customers!A:A,Customers!B:B)</f>
        <v>Customer 0998</v>
      </c>
      <c r="E4705" s="2" t="s">
        <v>358</v>
      </c>
      <c r="F4705" s="2" t="str">
        <f t="array" ref="F4705">_xlfn.XLOOKUP(E4705,Restaurants!A:A,Restaurants!B:B)</f>
        <v>Restaurant 095</v>
      </c>
      <c r="G4705" s="2" t="s">
        <v>392</v>
      </c>
      <c r="H4705" s="2" t="str">
        <f t="array" ref="H4705">_xlfn.XLOOKUP(G4705,Food_Menu!A:A,Food_Menu!B:B)</f>
        <v>Food Item 0148</v>
      </c>
      <c r="I4705" s="2">
        <f t="array" ref="I4705">_xlfn.XLOOKUP(G4705,Food_Menu!A:A,Food_Menu!D:D)</f>
        <v>405.76</v>
      </c>
      <c r="J4705" s="2" t="s">
        <v>1930</v>
      </c>
      <c r="K4705" s="2" t="str">
        <f t="array" ref="K4705">_xlfn.XLOOKUP(J4705,Delivery_Partners!A:A,Delivery_Partners!B:B)</f>
        <v>Delivery Partner 077</v>
      </c>
      <c r="L4705" s="3">
        <v>1</v>
      </c>
      <c r="M4705" s="2" t="s">
        <v>23</v>
      </c>
      <c r="N4705" s="2" t="s">
        <v>24</v>
      </c>
      <c r="O4705" s="3">
        <v>24</v>
      </c>
      <c r="P4705" s="13">
        <f t="shared" si="982"/>
        <v>405.76</v>
      </c>
      <c r="Q4705" s="13" t="str">
        <f t="shared" si="983"/>
        <v>Fast</v>
      </c>
      <c r="S4705" s="21"/>
    </row>
    <row r="4706" customHeight="1" spans="1:19">
      <c r="A4706" s="2" t="s">
        <v>6646</v>
      </c>
      <c r="B4706" s="29" t="s">
        <v>960</v>
      </c>
      <c r="C4706" s="2" t="s">
        <v>2958</v>
      </c>
      <c r="D4706" s="2" t="str">
        <f t="array" ref="D4706">_xlfn.XLOOKUP(C4706,Customers!A:A,Customers!B:B)</f>
        <v>Customer 0623</v>
      </c>
      <c r="E4706" s="2" t="s">
        <v>776</v>
      </c>
      <c r="F4706" s="2" t="str">
        <f t="array" ref="F4706">_xlfn.XLOOKUP(E4706,Restaurants!A:A,Restaurants!B:B)</f>
        <v>Restaurant 069</v>
      </c>
      <c r="G4706" s="2" t="s">
        <v>1177</v>
      </c>
      <c r="H4706" s="2" t="str">
        <f t="array" ref="H4706">_xlfn.XLOOKUP(G4706,Food_Menu!A:A,Food_Menu!B:B)</f>
        <v>Food Item 0217</v>
      </c>
      <c r="I4706" s="2">
        <f t="array" ref="I4706">_xlfn.XLOOKUP(G4706,Food_Menu!A:A,Food_Menu!D:D)</f>
        <v>222.6</v>
      </c>
      <c r="J4706" s="2" t="s">
        <v>100</v>
      </c>
      <c r="K4706" s="2" t="str">
        <f t="array" ref="K4706">_xlfn.XLOOKUP(J4706,Delivery_Partners!A:A,Delivery_Partners!B:B)</f>
        <v>Delivery Partner 092</v>
      </c>
      <c r="L4706" s="3">
        <v>2</v>
      </c>
      <c r="M4706" s="2" t="s">
        <v>23</v>
      </c>
      <c r="N4706" s="2" t="s">
        <v>24</v>
      </c>
      <c r="O4706" s="3">
        <v>31</v>
      </c>
      <c r="P4706" s="13">
        <f t="shared" si="982"/>
        <v>445.2</v>
      </c>
      <c r="Q4706" s="13" t="str">
        <f t="shared" si="983"/>
        <v>Normal</v>
      </c>
      <c r="S4706" s="21"/>
    </row>
    <row r="4707" customHeight="1" spans="1:19">
      <c r="A4707" s="2" t="s">
        <v>6647</v>
      </c>
      <c r="B4707" s="28">
        <v>45785</v>
      </c>
      <c r="C4707" s="2" t="s">
        <v>4759</v>
      </c>
      <c r="D4707" s="2" t="str">
        <f t="array" ref="D4707">_xlfn.XLOOKUP(C4707,Customers!A:A,Customers!B:B)</f>
        <v>Customer 0978</v>
      </c>
      <c r="E4707" s="2" t="s">
        <v>298</v>
      </c>
      <c r="F4707" s="2" t="str">
        <f t="array" ref="F4707">_xlfn.XLOOKUP(E4707,Restaurants!A:A,Restaurants!B:B)</f>
        <v>Restaurant 113</v>
      </c>
      <c r="G4707" s="2" t="s">
        <v>405</v>
      </c>
      <c r="H4707" s="2" t="str">
        <f t="array" ref="H4707">_xlfn.XLOOKUP(G4707,Food_Menu!A:A,Food_Menu!B:B)</f>
        <v>Food Item 0004</v>
      </c>
      <c r="I4707" s="2">
        <f t="array" ref="I4707">_xlfn.XLOOKUP(G4707,Food_Menu!A:A,Food_Menu!D:D)</f>
        <v>173.7</v>
      </c>
      <c r="J4707" s="2" t="s">
        <v>1350</v>
      </c>
      <c r="K4707" s="2" t="str">
        <f t="array" ref="K4707">_xlfn.XLOOKUP(J4707,Delivery_Partners!A:A,Delivery_Partners!B:B)</f>
        <v>Delivery Partner 087</v>
      </c>
      <c r="L4707" s="3">
        <v>1</v>
      </c>
      <c r="M4707" s="2" t="s">
        <v>23</v>
      </c>
      <c r="N4707" s="2" t="s">
        <v>24</v>
      </c>
      <c r="O4707" s="3">
        <v>66</v>
      </c>
      <c r="P4707" s="13">
        <f t="shared" si="982"/>
        <v>173.7</v>
      </c>
      <c r="Q4707" s="13" t="str">
        <f t="shared" si="983"/>
        <v>Slow</v>
      </c>
      <c r="S4707" s="21"/>
    </row>
    <row r="4708" customHeight="1" spans="1:19">
      <c r="A4708" s="2" t="s">
        <v>6648</v>
      </c>
      <c r="B4708" s="29" t="s">
        <v>915</v>
      </c>
      <c r="C4708" s="2" t="s">
        <v>2307</v>
      </c>
      <c r="D4708" s="2" t="str">
        <f t="array" ref="D4708">_xlfn.XLOOKUP(C4708,Customers!A:A,Customers!B:B)</f>
        <v>Customer 1063</v>
      </c>
      <c r="E4708" s="2" t="s">
        <v>293</v>
      </c>
      <c r="F4708" s="2" t="str">
        <f t="array" ref="F4708">_xlfn.XLOOKUP(E4708,Restaurants!A:A,Restaurants!B:B)</f>
        <v>Restaurant 057</v>
      </c>
      <c r="G4708" s="2" t="s">
        <v>235</v>
      </c>
      <c r="H4708" s="2" t="str">
        <f t="array" ref="H4708">_xlfn.XLOOKUP(G4708,Food_Menu!A:A,Food_Menu!B:B)</f>
        <v>Food Item 0020</v>
      </c>
      <c r="I4708" s="2">
        <f t="array" ref="I4708">_xlfn.XLOOKUP(G4708,Food_Menu!A:A,Food_Menu!D:D)</f>
        <v>565.62</v>
      </c>
      <c r="J4708" s="2" t="s">
        <v>499</v>
      </c>
      <c r="K4708" s="2" t="str">
        <f t="array" ref="K4708">_xlfn.XLOOKUP(J4708,Delivery_Partners!A:A,Delivery_Partners!B:B)</f>
        <v>Delivery Partner 105</v>
      </c>
      <c r="L4708" s="3">
        <v>3</v>
      </c>
      <c r="M4708" s="2" t="s">
        <v>23</v>
      </c>
      <c r="N4708" s="2" t="s">
        <v>24</v>
      </c>
      <c r="O4708" s="3">
        <v>40</v>
      </c>
      <c r="P4708" s="13">
        <f t="shared" si="982"/>
        <v>1696.86</v>
      </c>
      <c r="Q4708" s="13" t="str">
        <f t="shared" si="983"/>
        <v>Normal</v>
      </c>
      <c r="S4708" s="21"/>
    </row>
    <row r="4709" customHeight="1" spans="1:19">
      <c r="A4709" s="2" t="s">
        <v>6649</v>
      </c>
      <c r="B4709" s="29" t="s">
        <v>550</v>
      </c>
      <c r="C4709" s="2" t="s">
        <v>4630</v>
      </c>
      <c r="D4709" s="2" t="str">
        <f t="array" ref="D4709">_xlfn.XLOOKUP(C4709,Customers!A:A,Customers!B:B)</f>
        <v>Customer 1018</v>
      </c>
      <c r="E4709" s="2" t="s">
        <v>634</v>
      </c>
      <c r="F4709" s="2" t="str">
        <f t="array" ref="F4709">_xlfn.XLOOKUP(E4709,Restaurants!A:A,Restaurants!B:B)</f>
        <v>Restaurant 087</v>
      </c>
      <c r="G4709" s="2" t="s">
        <v>1100</v>
      </c>
      <c r="H4709" s="2" t="str">
        <f t="array" ref="H4709">_xlfn.XLOOKUP(G4709,Food_Menu!A:A,Food_Menu!B:B)</f>
        <v>Food Item 0113</v>
      </c>
      <c r="I4709" s="2">
        <f t="array" ref="I4709">_xlfn.XLOOKUP(G4709,Food_Menu!A:A,Food_Menu!D:D)</f>
        <v>545.03</v>
      </c>
      <c r="J4709" s="2" t="s">
        <v>588</v>
      </c>
      <c r="K4709" s="2" t="str">
        <f t="array" ref="K4709">_xlfn.XLOOKUP(J4709,Delivery_Partners!A:A,Delivery_Partners!B:B)</f>
        <v>Delivery Partner 026</v>
      </c>
      <c r="L4709" s="3">
        <v>1</v>
      </c>
      <c r="M4709" s="2" t="s">
        <v>23</v>
      </c>
      <c r="N4709" s="2" t="s">
        <v>24</v>
      </c>
      <c r="O4709" s="3">
        <v>42</v>
      </c>
      <c r="P4709" s="13">
        <f t="shared" si="982"/>
        <v>545.03</v>
      </c>
      <c r="Q4709" s="13" t="str">
        <f t="shared" si="983"/>
        <v>Normal</v>
      </c>
      <c r="S4709" s="21"/>
    </row>
    <row r="4710" customHeight="1" spans="1:19">
      <c r="A4710" s="2" t="s">
        <v>6650</v>
      </c>
      <c r="B4710" s="29" t="s">
        <v>821</v>
      </c>
      <c r="C4710" s="2" t="s">
        <v>1714</v>
      </c>
      <c r="D4710" s="2" t="str">
        <f t="array" ref="D4710">_xlfn.XLOOKUP(C4710,Customers!A:A,Customers!B:B)</f>
        <v>Customer 1147</v>
      </c>
      <c r="E4710" s="2" t="s">
        <v>1191</v>
      </c>
      <c r="F4710" s="2" t="str">
        <f t="array" ref="F4710">_xlfn.XLOOKUP(E4710,Restaurants!A:A,Restaurants!B:B)</f>
        <v>Restaurant 060</v>
      </c>
      <c r="G4710" s="2" t="s">
        <v>392</v>
      </c>
      <c r="H4710" s="2" t="str">
        <f t="array" ref="H4710">_xlfn.XLOOKUP(G4710,Food_Menu!A:A,Food_Menu!B:B)</f>
        <v>Food Item 0148</v>
      </c>
      <c r="I4710" s="2">
        <f t="array" ref="I4710">_xlfn.XLOOKUP(G4710,Food_Menu!A:A,Food_Menu!D:D)</f>
        <v>405.76</v>
      </c>
      <c r="J4710" s="2" t="s">
        <v>520</v>
      </c>
      <c r="K4710" s="2" t="str">
        <f t="array" ref="K4710">_xlfn.XLOOKUP(J4710,Delivery_Partners!A:A,Delivery_Partners!B:B)</f>
        <v>Delivery Partner 154</v>
      </c>
      <c r="L4710" s="3">
        <v>1</v>
      </c>
      <c r="M4710" s="2" t="s">
        <v>23</v>
      </c>
      <c r="N4710" s="2" t="s">
        <v>74</v>
      </c>
      <c r="O4710" s="3">
        <v>35</v>
      </c>
      <c r="P4710" s="13">
        <f t="shared" si="982"/>
        <v>405.76</v>
      </c>
      <c r="Q4710" s="13" t="str">
        <f t="shared" si="983"/>
        <v>Normal</v>
      </c>
      <c r="S4710" s="21"/>
    </row>
    <row r="4711" hidden="1" customHeight="1" spans="1:19">
      <c r="A4711" s="2" t="s">
        <v>6651</v>
      </c>
      <c r="B4711" s="29" t="s">
        <v>2792</v>
      </c>
      <c r="C4711" s="2" t="s">
        <v>4915</v>
      </c>
      <c r="D4711" s="2" t="str">
        <f t="array" ref="D4711">_xlfn.XLOOKUP(C4711,Customers!A:A,Customers!B:B)</f>
        <v>Customer 0838</v>
      </c>
      <c r="E4711" s="2" t="s">
        <v>669</v>
      </c>
      <c r="F4711" s="2" t="str">
        <f t="array" ref="F4711">_xlfn.XLOOKUP(E4711,Restaurants!A:A,Restaurants!B:B)</f>
        <v>Restaurant 048</v>
      </c>
      <c r="G4711" s="2" t="s">
        <v>591</v>
      </c>
      <c r="H4711" s="2" t="str">
        <f t="array" ref="H4711">_xlfn.XLOOKUP(G4711,Food_Menu!A:A,Food_Menu!B:B)</f>
        <v>Food Item 0199</v>
      </c>
      <c r="I4711" s="2"/>
      <c r="J4711" s="2" t="s">
        <v>1596</v>
      </c>
      <c r="K4711" s="2" t="str">
        <f t="array" ref="K4711">_xlfn.XLOOKUP(J4711,Delivery_Partners!A:A,Delivery_Partners!B:B)</f>
        <v>Delivery Partner 094</v>
      </c>
      <c r="L4711" s="3">
        <v>1</v>
      </c>
      <c r="M4711" s="2" t="s">
        <v>101</v>
      </c>
      <c r="N4711" s="2" t="s">
        <v>55</v>
      </c>
      <c r="O4711" s="2"/>
    </row>
    <row r="4712" customHeight="1" spans="1:19">
      <c r="A4712" s="2" t="s">
        <v>6652</v>
      </c>
      <c r="B4712" s="29" t="s">
        <v>501</v>
      </c>
      <c r="C4712" s="2" t="s">
        <v>1308</v>
      </c>
      <c r="D4712" s="2" t="str">
        <f t="array" ref="D4712">_xlfn.XLOOKUP(C4712,Customers!A:A,Customers!B:B)</f>
        <v>Customer 0675</v>
      </c>
      <c r="E4712" s="2" t="s">
        <v>532</v>
      </c>
      <c r="F4712" s="2" t="str">
        <f t="array" ref="F4712">_xlfn.XLOOKUP(E4712,Restaurants!A:A,Restaurants!B:B)</f>
        <v>Restaurant 046</v>
      </c>
      <c r="G4712" s="2" t="s">
        <v>767</v>
      </c>
      <c r="H4712" s="2" t="str">
        <f t="array" ref="H4712">_xlfn.XLOOKUP(G4712,Food_Menu!A:A,Food_Menu!B:B)</f>
        <v>Food Item 0150</v>
      </c>
      <c r="I4712" s="2">
        <f t="array" ref="I4712">_xlfn.XLOOKUP(G4712,Food_Menu!A:A,Food_Menu!D:D)</f>
        <v>110.4</v>
      </c>
      <c r="J4712" s="2" t="s">
        <v>481</v>
      </c>
      <c r="K4712" s="2" t="str">
        <f t="array" ref="K4712">_xlfn.XLOOKUP(J4712,Delivery_Partners!A:A,Delivery_Partners!B:B)</f>
        <v>Delivery Partner 100</v>
      </c>
      <c r="L4712" s="3">
        <v>4</v>
      </c>
      <c r="M4712" s="2" t="s">
        <v>23</v>
      </c>
      <c r="N4712" s="2" t="s">
        <v>74</v>
      </c>
      <c r="O4712" s="3">
        <v>44</v>
      </c>
      <c r="P4712" s="13">
        <f t="shared" ref="P4712:P4724" si="984">I4712*L4712</f>
        <v>441.6</v>
      </c>
      <c r="Q4712" s="13" t="str">
        <f t="shared" ref="Q4712:Q4724" si="985">IF(O4712="","Not Delivered",IF(O4712&lt;=30,"Fast",IF(O4712&lt;=60,"Normal","Slow")))</f>
        <v>Normal</v>
      </c>
      <c r="S4712" s="21"/>
    </row>
    <row r="4713" customHeight="1" spans="1:19">
      <c r="A4713" s="2" t="s">
        <v>6653</v>
      </c>
      <c r="B4713" s="28">
        <v>45905</v>
      </c>
      <c r="C4713" s="2" t="s">
        <v>1595</v>
      </c>
      <c r="D4713" s="2" t="str">
        <f t="array" ref="D4713">_xlfn.XLOOKUP(C4713,Customers!A:A,Customers!B:B)</f>
        <v>Customer 0637</v>
      </c>
      <c r="E4713" s="2" t="s">
        <v>220</v>
      </c>
      <c r="F4713" s="2" t="str">
        <f t="array" ref="F4713">_xlfn.XLOOKUP(E4713,Restaurants!A:A,Restaurants!B:B)</f>
        <v>Restaurant 111</v>
      </c>
      <c r="G4713" s="2" t="s">
        <v>138</v>
      </c>
      <c r="H4713" s="2" t="str">
        <f t="array" ref="H4713">_xlfn.XLOOKUP(G4713,Food_Menu!A:A,Food_Menu!B:B)</f>
        <v>Food Item 0052</v>
      </c>
      <c r="I4713" s="2">
        <f t="array" ref="I4713">_xlfn.XLOOKUP(G4713,Food_Menu!A:A,Food_Menu!D:D)</f>
        <v>531.45</v>
      </c>
      <c r="J4713" s="2" t="s">
        <v>1698</v>
      </c>
      <c r="K4713" s="2" t="str">
        <f t="array" ref="K4713">_xlfn.XLOOKUP(J4713,Delivery_Partners!A:A,Delivery_Partners!B:B)</f>
        <v>Delivery Partner 158</v>
      </c>
      <c r="L4713" s="3">
        <v>2</v>
      </c>
      <c r="M4713" s="2" t="s">
        <v>23</v>
      </c>
      <c r="N4713" s="2" t="s">
        <v>42</v>
      </c>
      <c r="O4713" s="3">
        <v>42</v>
      </c>
      <c r="P4713" s="13">
        <f t="shared" si="984"/>
        <v>1062.9</v>
      </c>
      <c r="Q4713" s="13" t="str">
        <f t="shared" si="985"/>
        <v>Normal</v>
      </c>
      <c r="S4713" s="21"/>
    </row>
    <row r="4714" customHeight="1" spans="1:19">
      <c r="A4714" s="2" t="s">
        <v>6654</v>
      </c>
      <c r="B4714" s="28">
        <v>45931</v>
      </c>
      <c r="C4714" s="2" t="s">
        <v>4029</v>
      </c>
      <c r="D4714" s="2" t="str">
        <f t="array" ref="D4714">_xlfn.XLOOKUP(C4714,Customers!A:A,Customers!B:B)</f>
        <v>Customer 0246</v>
      </c>
      <c r="E4714" s="2" t="s">
        <v>245</v>
      </c>
      <c r="F4714" s="2" t="str">
        <f t="array" ref="F4714">_xlfn.XLOOKUP(E4714,Restaurants!A:A,Restaurants!B:B)</f>
        <v>Restaurant 101</v>
      </c>
      <c r="G4714" s="2" t="s">
        <v>579</v>
      </c>
      <c r="H4714" s="2" t="str">
        <f t="array" ref="H4714">_xlfn.XLOOKUP(G4714,Food_Menu!A:A,Food_Menu!B:B)</f>
        <v>Food Item 0200</v>
      </c>
      <c r="I4714" s="2">
        <f t="array" ref="I4714">_xlfn.XLOOKUP(G4714,Food_Menu!A:A,Food_Menu!D:D)</f>
        <v>511.44</v>
      </c>
      <c r="J4714" s="2" t="s">
        <v>1408</v>
      </c>
      <c r="K4714" s="2" t="str">
        <f t="array" ref="K4714">_xlfn.XLOOKUP(J4714,Delivery_Partners!A:A,Delivery_Partners!B:B)</f>
        <v>Delivery Partner 084</v>
      </c>
      <c r="L4714" s="3">
        <v>2</v>
      </c>
      <c r="M4714" s="2" t="s">
        <v>23</v>
      </c>
      <c r="N4714" s="2" t="s">
        <v>74</v>
      </c>
      <c r="O4714" s="3">
        <v>39</v>
      </c>
      <c r="P4714" s="13">
        <f t="shared" si="984"/>
        <v>1022.88</v>
      </c>
      <c r="Q4714" s="13" t="str">
        <f t="shared" si="985"/>
        <v>Normal</v>
      </c>
      <c r="S4714" s="21"/>
    </row>
    <row r="4715" customHeight="1" spans="1:19">
      <c r="A4715" s="2" t="s">
        <v>6655</v>
      </c>
      <c r="B4715" s="28">
        <v>45942</v>
      </c>
      <c r="C4715" s="2" t="s">
        <v>97</v>
      </c>
      <c r="D4715" s="2" t="str">
        <f t="array" ref="D4715">_xlfn.XLOOKUP(C4715,Customers!A:A,Customers!B:B)</f>
        <v>Customer 0994</v>
      </c>
      <c r="E4715" s="2" t="s">
        <v>376</v>
      </c>
      <c r="F4715" s="2" t="str">
        <f t="array" ref="F4715">_xlfn.XLOOKUP(E4715,Restaurants!A:A,Restaurants!B:B)</f>
        <v>Restaurant 028</v>
      </c>
      <c r="G4715" s="2" t="s">
        <v>519</v>
      </c>
      <c r="H4715" s="2" t="str">
        <f t="array" ref="H4715">_xlfn.XLOOKUP(G4715,Food_Menu!A:A,Food_Menu!B:B)</f>
        <v>Food Item 0019</v>
      </c>
      <c r="I4715" s="2">
        <f t="array" ref="I4715">_xlfn.XLOOKUP(G4715,Food_Menu!A:A,Food_Menu!D:D)</f>
        <v>145.23</v>
      </c>
      <c r="J4715" s="2" t="s">
        <v>443</v>
      </c>
      <c r="K4715" s="2" t="str">
        <f t="array" ref="K4715">_xlfn.XLOOKUP(J4715,Delivery_Partners!A:A,Delivery_Partners!B:B)</f>
        <v>Delivery Partner 083</v>
      </c>
      <c r="L4715" s="3">
        <v>1</v>
      </c>
      <c r="M4715" s="2" t="s">
        <v>23</v>
      </c>
      <c r="N4715" s="2" t="s">
        <v>24</v>
      </c>
      <c r="O4715" s="3">
        <v>35</v>
      </c>
      <c r="P4715" s="13">
        <f t="shared" si="984"/>
        <v>145.23</v>
      </c>
      <c r="Q4715" s="13" t="str">
        <f t="shared" si="985"/>
        <v>Normal</v>
      </c>
      <c r="S4715" s="21"/>
    </row>
    <row r="4716" customHeight="1" spans="1:19">
      <c r="A4716" s="2" t="s">
        <v>6656</v>
      </c>
      <c r="B4716" s="29" t="s">
        <v>854</v>
      </c>
      <c r="C4716" s="2" t="s">
        <v>4402</v>
      </c>
      <c r="D4716" s="2" t="str">
        <f t="array" ref="D4716">_xlfn.XLOOKUP(C4716,Customers!A:A,Customers!B:B)</f>
        <v>Customer 0832</v>
      </c>
      <c r="E4716" s="2" t="s">
        <v>137</v>
      </c>
      <c r="F4716" s="2" t="str">
        <f t="array" ref="F4716">_xlfn.XLOOKUP(E4716,Restaurants!A:A,Restaurants!B:B)</f>
        <v>Restaurant 104</v>
      </c>
      <c r="G4716" s="2" t="s">
        <v>524</v>
      </c>
      <c r="H4716" s="2" t="str">
        <f t="array" ref="H4716">_xlfn.XLOOKUP(G4716,Food_Menu!A:A,Food_Menu!B:B)</f>
        <v>Food Item 0021</v>
      </c>
      <c r="I4716" s="2">
        <f t="array" ref="I4716">_xlfn.XLOOKUP(G4716,Food_Menu!A:A,Food_Menu!D:D)</f>
        <v>572.3</v>
      </c>
      <c r="J4716" s="2" t="s">
        <v>592</v>
      </c>
      <c r="K4716" s="2" t="str">
        <f t="array" ref="K4716">_xlfn.XLOOKUP(J4716,Delivery_Partners!A:A,Delivery_Partners!B:B)</f>
        <v>Delivery Partner 102</v>
      </c>
      <c r="L4716" s="3">
        <v>1</v>
      </c>
      <c r="M4716" s="2" t="s">
        <v>23</v>
      </c>
      <c r="N4716" s="2" t="s">
        <v>24</v>
      </c>
      <c r="O4716" s="3">
        <v>31</v>
      </c>
      <c r="P4716" s="13">
        <f t="shared" si="984"/>
        <v>572.3</v>
      </c>
      <c r="Q4716" s="13" t="str">
        <f t="shared" si="985"/>
        <v>Normal</v>
      </c>
      <c r="S4716" s="21"/>
    </row>
    <row r="4717" customHeight="1" spans="1:19">
      <c r="A4717" s="2" t="s">
        <v>6657</v>
      </c>
      <c r="B4717" s="29" t="s">
        <v>2442</v>
      </c>
      <c r="C4717" s="2" t="s">
        <v>2699</v>
      </c>
      <c r="D4717" s="2" t="str">
        <f t="array" ref="D4717">_xlfn.XLOOKUP(C4717,Customers!A:A,Customers!B:B)</f>
        <v>Customer 1048</v>
      </c>
      <c r="E4717" s="2" t="s">
        <v>548</v>
      </c>
      <c r="F4717" s="2" t="str">
        <f t="array" ref="F4717">_xlfn.XLOOKUP(E4717,Restaurants!A:A,Restaurants!B:B)</f>
        <v>Restaurant 071</v>
      </c>
      <c r="G4717" s="2" t="s">
        <v>792</v>
      </c>
      <c r="H4717" s="2" t="str">
        <f t="array" ref="H4717">_xlfn.XLOOKUP(G4717,Food_Menu!A:A,Food_Menu!B:B)</f>
        <v>Food Item 0159</v>
      </c>
      <c r="I4717" s="2">
        <f t="array" ref="I4717">_xlfn.XLOOKUP(G4717,Food_Menu!A:A,Food_Menu!D:D)</f>
        <v>430.63</v>
      </c>
      <c r="J4717" s="2" t="s">
        <v>534</v>
      </c>
      <c r="K4717" s="2" t="str">
        <f t="array" ref="K4717">_xlfn.XLOOKUP(J4717,Delivery_Partners!A:A,Delivery_Partners!B:B)</f>
        <v>Delivery Partner 169</v>
      </c>
      <c r="L4717" s="3">
        <v>4</v>
      </c>
      <c r="M4717" s="2" t="s">
        <v>23</v>
      </c>
      <c r="N4717" s="2" t="s">
        <v>24</v>
      </c>
      <c r="O4717" s="3">
        <v>40</v>
      </c>
      <c r="P4717" s="13">
        <f t="shared" si="984"/>
        <v>1722.52</v>
      </c>
      <c r="Q4717" s="13" t="str">
        <f t="shared" si="985"/>
        <v>Normal</v>
      </c>
      <c r="S4717" s="21"/>
    </row>
    <row r="4718" customHeight="1" spans="1:19">
      <c r="A4718" s="2" t="s">
        <v>6658</v>
      </c>
      <c r="B4718" s="28">
        <v>45935</v>
      </c>
      <c r="C4718" s="2" t="s">
        <v>595</v>
      </c>
      <c r="D4718" s="2" t="str">
        <f t="array" ref="D4718">_xlfn.XLOOKUP(C4718,Customers!A:A,Customers!B:B)</f>
        <v>Customer 0842</v>
      </c>
      <c r="E4718" s="2" t="s">
        <v>71</v>
      </c>
      <c r="F4718" s="2" t="str">
        <f t="array" ref="F4718">_xlfn.XLOOKUP(E4718,Restaurants!A:A,Restaurants!B:B)</f>
        <v>Restaurant 013</v>
      </c>
      <c r="G4718" s="2" t="s">
        <v>1267</v>
      </c>
      <c r="H4718" s="2" t="str">
        <f t="array" ref="H4718">_xlfn.XLOOKUP(G4718,Food_Menu!A:A,Food_Menu!B:B)</f>
        <v>Food Item 0212</v>
      </c>
      <c r="I4718" s="2">
        <f t="array" ref="I4718">_xlfn.XLOOKUP(G4718,Food_Menu!A:A,Food_Menu!D:D)</f>
        <v>187.71</v>
      </c>
      <c r="J4718" s="2" t="s">
        <v>68</v>
      </c>
      <c r="K4718" s="2" t="str">
        <f t="array" ref="K4718">_xlfn.XLOOKUP(J4718,Delivery_Partners!A:A,Delivery_Partners!B:B)</f>
        <v>Delivery Partner 046</v>
      </c>
      <c r="L4718" s="3">
        <v>1</v>
      </c>
      <c r="M4718" s="2" t="s">
        <v>23</v>
      </c>
      <c r="N4718" s="2" t="s">
        <v>24</v>
      </c>
      <c r="O4718" s="3">
        <v>36</v>
      </c>
      <c r="P4718" s="13">
        <f t="shared" si="984"/>
        <v>187.71</v>
      </c>
      <c r="Q4718" s="13" t="str">
        <f t="shared" si="985"/>
        <v>Normal</v>
      </c>
      <c r="S4718" s="21"/>
    </row>
    <row r="4719" customHeight="1" spans="1:19">
      <c r="A4719" s="2" t="s">
        <v>6659</v>
      </c>
      <c r="B4719" s="29" t="s">
        <v>233</v>
      </c>
      <c r="C4719" s="2" t="s">
        <v>2127</v>
      </c>
      <c r="D4719" s="2" t="str">
        <f t="array" ref="D4719">_xlfn.XLOOKUP(C4719,Customers!A:A,Customers!B:B)</f>
        <v>Customer 0577</v>
      </c>
      <c r="E4719" s="2" t="s">
        <v>586</v>
      </c>
      <c r="F4719" s="2" t="str">
        <f t="array" ref="F4719">_xlfn.XLOOKUP(E4719,Restaurants!A:A,Restaurants!B:B)</f>
        <v>Restaurant 092</v>
      </c>
      <c r="G4719" s="2" t="s">
        <v>122</v>
      </c>
      <c r="H4719" s="2" t="str">
        <f t="array" ref="H4719">_xlfn.XLOOKUP(G4719,Food_Menu!A:A,Food_Menu!B:B)</f>
        <v>Food Item 0111</v>
      </c>
      <c r="I4719" s="2">
        <f t="array" ref="I4719">_xlfn.XLOOKUP(G4719,Food_Menu!A:A,Food_Menu!D:D)</f>
        <v>237.65</v>
      </c>
      <c r="J4719" s="2" t="s">
        <v>432</v>
      </c>
      <c r="K4719" s="2" t="str">
        <f t="array" ref="K4719">_xlfn.XLOOKUP(J4719,Delivery_Partners!A:A,Delivery_Partners!B:B)</f>
        <v>Delivery Partner 029</v>
      </c>
      <c r="L4719" s="3">
        <v>2</v>
      </c>
      <c r="M4719" s="2" t="s">
        <v>23</v>
      </c>
      <c r="N4719" s="2" t="s">
        <v>42</v>
      </c>
      <c r="O4719" s="3">
        <v>61</v>
      </c>
      <c r="P4719" s="13">
        <f t="shared" si="984"/>
        <v>475.3</v>
      </c>
      <c r="Q4719" s="13" t="str">
        <f t="shared" si="985"/>
        <v>Slow</v>
      </c>
      <c r="S4719" s="21"/>
    </row>
    <row r="4720" customHeight="1" spans="1:19">
      <c r="A4720" s="2" t="s">
        <v>6660</v>
      </c>
      <c r="B4720" s="29" t="s">
        <v>948</v>
      </c>
      <c r="C4720" s="2" t="s">
        <v>2764</v>
      </c>
      <c r="D4720" s="2" t="str">
        <f t="array" ref="D4720">_xlfn.XLOOKUP(C4720,Customers!A:A,Customers!B:B)</f>
        <v>Customer 0355</v>
      </c>
      <c r="E4720" s="2" t="s">
        <v>950</v>
      </c>
      <c r="F4720" s="2" t="str">
        <f t="array" ref="F4720">_xlfn.XLOOKUP(E4720,Restaurants!A:A,Restaurants!B:B)</f>
        <v>Restaurant 020</v>
      </c>
      <c r="G4720" s="2" t="s">
        <v>117</v>
      </c>
      <c r="H4720" s="2" t="str">
        <f t="array" ref="H4720">_xlfn.XLOOKUP(G4720,Food_Menu!A:A,Food_Menu!B:B)</f>
        <v>Food Item 0030</v>
      </c>
      <c r="I4720" s="2">
        <f t="array" ref="I4720">_xlfn.XLOOKUP(G4720,Food_Menu!A:A,Food_Menu!D:D)</f>
        <v>373.16</v>
      </c>
      <c r="J4720" s="2" t="s">
        <v>80</v>
      </c>
      <c r="K4720" s="2" t="str">
        <f t="array" ref="K4720">_xlfn.XLOOKUP(J4720,Delivery_Partners!A:A,Delivery_Partners!B:B)</f>
        <v>Delivery Partner 020</v>
      </c>
      <c r="L4720" s="3">
        <v>2</v>
      </c>
      <c r="M4720" s="2" t="s">
        <v>23</v>
      </c>
      <c r="N4720" s="2" t="s">
        <v>55</v>
      </c>
      <c r="O4720" s="3">
        <v>48</v>
      </c>
      <c r="P4720" s="13">
        <f t="shared" si="984"/>
        <v>746.32</v>
      </c>
      <c r="Q4720" s="13" t="str">
        <f t="shared" si="985"/>
        <v>Normal</v>
      </c>
      <c r="S4720" s="21"/>
    </row>
    <row r="4721" customHeight="1" spans="1:19">
      <c r="A4721" s="2" t="s">
        <v>6661</v>
      </c>
      <c r="B4721" s="29" t="s">
        <v>64</v>
      </c>
      <c r="C4721" s="2" t="s">
        <v>1923</v>
      </c>
      <c r="D4721" s="2" t="str">
        <f t="array" ref="D4721">_xlfn.XLOOKUP(C4721,Customers!A:A,Customers!B:B)</f>
        <v>Customer 1183</v>
      </c>
      <c r="E4721" s="2" t="s">
        <v>239</v>
      </c>
      <c r="F4721" s="2" t="str">
        <f t="array" ref="F4721">_xlfn.XLOOKUP(E4721,Restaurants!A:A,Restaurants!B:B)</f>
        <v>Restaurant 105</v>
      </c>
      <c r="G4721" s="2" t="s">
        <v>582</v>
      </c>
      <c r="H4721" s="2" t="str">
        <f t="array" ref="H4721">_xlfn.XLOOKUP(G4721,Food_Menu!A:A,Food_Menu!B:B)</f>
        <v>Food Item 0011</v>
      </c>
      <c r="I4721" s="2">
        <f t="array" ref="I4721">_xlfn.XLOOKUP(G4721,Food_Menu!A:A,Food_Menu!D:D)</f>
        <v>586.61</v>
      </c>
      <c r="J4721" s="2" t="s">
        <v>1080</v>
      </c>
      <c r="K4721" s="2" t="str">
        <f t="array" ref="K4721">_xlfn.XLOOKUP(J4721,Delivery_Partners!A:A,Delivery_Partners!B:B)</f>
        <v>Delivery Partner 133</v>
      </c>
      <c r="L4721" s="3">
        <v>2</v>
      </c>
      <c r="M4721" s="2" t="s">
        <v>23</v>
      </c>
      <c r="N4721" s="2" t="s">
        <v>74</v>
      </c>
      <c r="O4721" s="3">
        <v>27</v>
      </c>
      <c r="P4721" s="13">
        <f t="shared" si="984"/>
        <v>1173.22</v>
      </c>
      <c r="Q4721" s="13" t="str">
        <f t="shared" si="985"/>
        <v>Fast</v>
      </c>
      <c r="S4721" s="21"/>
    </row>
    <row r="4722" customHeight="1" spans="1:19">
      <c r="A4722" s="2" t="s">
        <v>6662</v>
      </c>
      <c r="B4722" s="28">
        <v>45724</v>
      </c>
      <c r="C4722" s="2" t="s">
        <v>130</v>
      </c>
      <c r="D4722" s="2" t="str">
        <f t="array" ref="D4722">_xlfn.XLOOKUP(C4722,Customers!A:A,Customers!B:B)</f>
        <v>Customer 0881</v>
      </c>
      <c r="E4722" s="2" t="s">
        <v>1224</v>
      </c>
      <c r="F4722" s="2" t="str">
        <f t="array" ref="F4722">_xlfn.XLOOKUP(E4722,Restaurants!A:A,Restaurants!B:B)</f>
        <v>Restaurant 055</v>
      </c>
      <c r="G4722" s="2" t="s">
        <v>596</v>
      </c>
      <c r="H4722" s="2" t="str">
        <f t="array" ref="H4722">_xlfn.XLOOKUP(G4722,Food_Menu!A:A,Food_Menu!B:B)</f>
        <v>Food Item 0216</v>
      </c>
      <c r="I4722" s="2">
        <f t="array" ref="I4722">_xlfn.XLOOKUP(G4722,Food_Menu!A:A,Food_Menu!D:D)</f>
        <v>488.7</v>
      </c>
      <c r="J4722" s="2" t="s">
        <v>618</v>
      </c>
      <c r="K4722" s="2" t="str">
        <f t="array" ref="K4722">_xlfn.XLOOKUP(J4722,Delivery_Partners!A:A,Delivery_Partners!B:B)</f>
        <v>Delivery Partner 002</v>
      </c>
      <c r="L4722" s="3">
        <v>1</v>
      </c>
      <c r="M4722" s="2" t="s">
        <v>23</v>
      </c>
      <c r="N4722" s="2" t="s">
        <v>24</v>
      </c>
      <c r="O4722" s="3">
        <v>21</v>
      </c>
      <c r="P4722" s="13">
        <f t="shared" si="984"/>
        <v>488.7</v>
      </c>
      <c r="Q4722" s="13" t="str">
        <f t="shared" si="985"/>
        <v>Fast</v>
      </c>
      <c r="S4722" s="21"/>
    </row>
    <row r="4723" customHeight="1" spans="1:19">
      <c r="A4723" s="2" t="s">
        <v>6663</v>
      </c>
      <c r="B4723" s="29" t="s">
        <v>1875</v>
      </c>
      <c r="C4723" s="2" t="s">
        <v>1496</v>
      </c>
      <c r="D4723" s="2" t="str">
        <f t="array" ref="D4723">_xlfn.XLOOKUP(C4723,Customers!A:A,Customers!B:B)</f>
        <v>Customer 1050</v>
      </c>
      <c r="E4723" s="2" t="s">
        <v>738</v>
      </c>
      <c r="F4723" s="2" t="str">
        <f t="array" ref="F4723">_xlfn.XLOOKUP(E4723,Restaurants!A:A,Restaurants!B:B)</f>
        <v>Restaurant 110</v>
      </c>
      <c r="G4723" s="2" t="s">
        <v>408</v>
      </c>
      <c r="H4723" s="2" t="str">
        <f t="array" ref="H4723">_xlfn.XLOOKUP(G4723,Food_Menu!A:A,Food_Menu!B:B)</f>
        <v>Food Item 0062</v>
      </c>
      <c r="I4723" s="2">
        <f t="array" ref="I4723">_xlfn.XLOOKUP(G4723,Food_Menu!A:A,Food_Menu!D:D)</f>
        <v>267</v>
      </c>
      <c r="J4723" s="2" t="s">
        <v>544</v>
      </c>
      <c r="K4723" s="2" t="str">
        <f t="array" ref="K4723">_xlfn.XLOOKUP(J4723,Delivery_Partners!A:A,Delivery_Partners!B:B)</f>
        <v>Delivery Partner 128</v>
      </c>
      <c r="L4723" s="3">
        <v>1</v>
      </c>
      <c r="M4723" s="2" t="s">
        <v>23</v>
      </c>
      <c r="N4723" s="2" t="s">
        <v>55</v>
      </c>
      <c r="O4723" s="3">
        <v>30</v>
      </c>
      <c r="P4723" s="13">
        <f t="shared" si="984"/>
        <v>267</v>
      </c>
      <c r="Q4723" s="13" t="str">
        <f t="shared" si="985"/>
        <v>Fast</v>
      </c>
      <c r="S4723" s="21"/>
    </row>
    <row r="4724" customHeight="1" spans="1:19">
      <c r="A4724" s="2" t="s">
        <v>6664</v>
      </c>
      <c r="B4724" s="28">
        <v>45940</v>
      </c>
      <c r="C4724" s="2" t="s">
        <v>560</v>
      </c>
      <c r="D4724" s="2" t="str">
        <f t="array" ref="D4724">_xlfn.XLOOKUP(C4724,Customers!A:A,Customers!B:B)</f>
        <v>Customer 0703</v>
      </c>
      <c r="E4724" s="2" t="s">
        <v>797</v>
      </c>
      <c r="F4724" s="2" t="str">
        <f t="array" ref="F4724">_xlfn.XLOOKUP(E4724,Restaurants!A:A,Restaurants!B:B)</f>
        <v>Restaurant 058</v>
      </c>
      <c r="G4724" s="2" t="s">
        <v>1539</v>
      </c>
      <c r="H4724" s="2" t="str">
        <f t="array" ref="H4724">_xlfn.XLOOKUP(G4724,Food_Menu!A:A,Food_Menu!B:B)</f>
        <v>Food Item 0141</v>
      </c>
      <c r="I4724" s="2">
        <f t="array" ref="I4724">_xlfn.XLOOKUP(G4724,Food_Menu!A:A,Food_Menu!D:D)</f>
        <v>285.16</v>
      </c>
      <c r="J4724" s="2" t="s">
        <v>286</v>
      </c>
      <c r="K4724" s="2" t="str">
        <f t="array" ref="K4724">_xlfn.XLOOKUP(J4724,Delivery_Partners!A:A,Delivery_Partners!B:B)</f>
        <v>Delivery Partner 160</v>
      </c>
      <c r="L4724" s="3">
        <v>1</v>
      </c>
      <c r="M4724" s="2" t="s">
        <v>23</v>
      </c>
      <c r="N4724" s="2" t="s">
        <v>55</v>
      </c>
      <c r="O4724" s="3">
        <v>22</v>
      </c>
      <c r="P4724" s="13">
        <f t="shared" si="984"/>
        <v>285.16</v>
      </c>
      <c r="Q4724" s="13" t="str">
        <f t="shared" si="985"/>
        <v>Fast</v>
      </c>
      <c r="S4724" s="21"/>
    </row>
    <row r="4725" hidden="1" customHeight="1" spans="1:19">
      <c r="A4725" s="2" t="s">
        <v>6665</v>
      </c>
      <c r="B4725" s="29" t="s">
        <v>2078</v>
      </c>
      <c r="C4725" s="2" t="s">
        <v>192</v>
      </c>
      <c r="D4725" s="2" t="str">
        <f t="array" ref="D4725">_xlfn.XLOOKUP(C4725,Customers!A:A,Customers!B:B)</f>
        <v>Customer 0613</v>
      </c>
      <c r="E4725" s="2" t="s">
        <v>78</v>
      </c>
      <c r="F4725" s="2" t="str">
        <f t="array" ref="F4725">_xlfn.XLOOKUP(E4725,Restaurants!A:A,Restaurants!B:B)</f>
        <v>Restaurant 011</v>
      </c>
      <c r="G4725" s="2" t="s">
        <v>826</v>
      </c>
      <c r="H4725" s="2" t="str">
        <f t="array" ref="H4725">_xlfn.XLOOKUP(G4725,Food_Menu!A:A,Food_Menu!B:B)</f>
        <v>Food Item 0072</v>
      </c>
      <c r="I4725" s="2"/>
      <c r="J4725" s="2" t="s">
        <v>877</v>
      </c>
      <c r="K4725" s="2" t="str">
        <f t="array" ref="K4725">_xlfn.XLOOKUP(J4725,Delivery_Partners!A:A,Delivery_Partners!B:B)</f>
        <v>Delivery Partner 123</v>
      </c>
      <c r="L4725" s="3">
        <v>4</v>
      </c>
      <c r="M4725" s="2" t="s">
        <v>101</v>
      </c>
      <c r="N4725" s="2" t="s">
        <v>24</v>
      </c>
      <c r="O4725" s="2"/>
    </row>
    <row r="4726" customHeight="1" spans="1:19">
      <c r="A4726" s="2" t="s">
        <v>6666</v>
      </c>
      <c r="B4726" s="28">
        <v>45994</v>
      </c>
      <c r="C4726" s="2" t="s">
        <v>1033</v>
      </c>
      <c r="D4726" s="2" t="str">
        <f t="array" ref="D4726">_xlfn.XLOOKUP(C4726,Customers!A:A,Customers!B:B)</f>
        <v>Customer 0042</v>
      </c>
      <c r="E4726" s="2" t="s">
        <v>814</v>
      </c>
      <c r="F4726" s="2" t="str">
        <f t="array" ref="F4726">_xlfn.XLOOKUP(E4726,Restaurants!A:A,Restaurants!B:B)</f>
        <v>Restaurant 093</v>
      </c>
      <c r="G4726" s="2" t="s">
        <v>835</v>
      </c>
      <c r="H4726" s="2" t="str">
        <f t="array" ref="H4726">_xlfn.XLOOKUP(G4726,Food_Menu!A:A,Food_Menu!B:B)</f>
        <v>Food Item 0048</v>
      </c>
      <c r="I4726" s="2">
        <f t="array" ref="I4726">_xlfn.XLOOKUP(G4726,Food_Menu!A:A,Food_Menu!D:D)</f>
        <v>226.31</v>
      </c>
      <c r="J4726" s="2" t="s">
        <v>1125</v>
      </c>
      <c r="K4726" s="2" t="str">
        <f t="array" ref="K4726">_xlfn.XLOOKUP(J4726,Delivery_Partners!A:A,Delivery_Partners!B:B)</f>
        <v>Delivery Partner 031</v>
      </c>
      <c r="L4726" s="3">
        <v>3</v>
      </c>
      <c r="M4726" s="2" t="s">
        <v>23</v>
      </c>
      <c r="N4726" s="2" t="s">
        <v>42</v>
      </c>
      <c r="O4726" s="3">
        <v>23</v>
      </c>
      <c r="P4726" s="13">
        <f t="shared" ref="P4726:P4728" si="986">I4726*L4726</f>
        <v>678.93</v>
      </c>
      <c r="Q4726" s="13" t="str">
        <f t="shared" ref="Q4726:Q4728" si="987">IF(O4726="","Not Delivered",IF(O4726&lt;=30,"Fast",IF(O4726&lt;=60,"Normal","Slow")))</f>
        <v>Fast</v>
      </c>
      <c r="S4726" s="21"/>
    </row>
    <row r="4727" customHeight="1" spans="1:19">
      <c r="A4727" s="2" t="s">
        <v>6667</v>
      </c>
      <c r="B4727" s="29" t="s">
        <v>279</v>
      </c>
      <c r="C4727" s="2" t="s">
        <v>1707</v>
      </c>
      <c r="D4727" s="2" t="str">
        <f t="array" ref="D4727">_xlfn.XLOOKUP(C4727,Customers!A:A,Customers!B:B)</f>
        <v>Customer 0084</v>
      </c>
      <c r="E4727" s="2" t="s">
        <v>121</v>
      </c>
      <c r="F4727" s="2" t="str">
        <f t="array" ref="F4727">_xlfn.XLOOKUP(E4727,Restaurants!A:A,Restaurants!B:B)</f>
        <v>Restaurant 088</v>
      </c>
      <c r="G4727" s="2" t="s">
        <v>1212</v>
      </c>
      <c r="H4727" s="2" t="str">
        <f t="array" ref="H4727">_xlfn.XLOOKUP(G4727,Food_Menu!A:A,Food_Menu!B:B)</f>
        <v>Food Item 0147</v>
      </c>
      <c r="I4727" s="2">
        <f t="array" ref="I4727">_xlfn.XLOOKUP(G4727,Food_Menu!A:A,Food_Menu!D:D)</f>
        <v>263.56</v>
      </c>
      <c r="J4727" s="2" t="s">
        <v>988</v>
      </c>
      <c r="K4727" s="2" t="str">
        <f t="array" ref="K4727">_xlfn.XLOOKUP(J4727,Delivery_Partners!A:A,Delivery_Partners!B:B)</f>
        <v>Delivery Partner 120</v>
      </c>
      <c r="L4727" s="3">
        <v>1</v>
      </c>
      <c r="M4727" s="2" t="s">
        <v>23</v>
      </c>
      <c r="N4727" s="2" t="s">
        <v>55</v>
      </c>
      <c r="O4727" s="3">
        <v>31</v>
      </c>
      <c r="P4727" s="13">
        <f t="shared" si="986"/>
        <v>263.56</v>
      </c>
      <c r="Q4727" s="13" t="str">
        <f t="shared" si="987"/>
        <v>Normal</v>
      </c>
      <c r="S4727" s="21"/>
    </row>
    <row r="4728" customHeight="1" spans="1:19">
      <c r="A4728" s="2" t="s">
        <v>6668</v>
      </c>
      <c r="B4728" s="29" t="s">
        <v>1137</v>
      </c>
      <c r="C4728" s="2" t="s">
        <v>234</v>
      </c>
      <c r="D4728" s="2" t="str">
        <f t="array" ref="D4728">_xlfn.XLOOKUP(C4728,Customers!A:A,Customers!B:B)</f>
        <v>Customer 0849</v>
      </c>
      <c r="E4728" s="2" t="s">
        <v>66</v>
      </c>
      <c r="F4728" s="2" t="str">
        <f t="array" ref="F4728">_xlfn.XLOOKUP(E4728,Restaurants!A:A,Restaurants!B:B)</f>
        <v>Restaurant 037</v>
      </c>
      <c r="G4728" s="2" t="s">
        <v>1723</v>
      </c>
      <c r="H4728" s="2" t="str">
        <f t="array" ref="H4728">_xlfn.XLOOKUP(G4728,Food_Menu!A:A,Food_Menu!B:B)</f>
        <v>Food Item 0163</v>
      </c>
      <c r="I4728" s="2">
        <f t="array" ref="I4728">_xlfn.XLOOKUP(G4728,Food_Menu!A:A,Food_Menu!D:D)</f>
        <v>132.59</v>
      </c>
      <c r="J4728" s="2" t="s">
        <v>2141</v>
      </c>
      <c r="K4728" s="2" t="str">
        <f t="array" ref="K4728">_xlfn.XLOOKUP(J4728,Delivery_Partners!A:A,Delivery_Partners!B:B)</f>
        <v>Delivery Partner 080</v>
      </c>
      <c r="L4728" s="3">
        <v>3</v>
      </c>
      <c r="M4728" s="2" t="s">
        <v>23</v>
      </c>
      <c r="N4728" s="2" t="s">
        <v>24</v>
      </c>
      <c r="O4728" s="3">
        <v>31</v>
      </c>
      <c r="P4728" s="13">
        <f t="shared" si="986"/>
        <v>397.77</v>
      </c>
      <c r="Q4728" s="13" t="str">
        <f t="shared" si="987"/>
        <v>Normal</v>
      </c>
      <c r="S4728" s="21"/>
    </row>
    <row r="4729" hidden="1" customHeight="1" spans="1:19">
      <c r="A4729" s="2" t="s">
        <v>6669</v>
      </c>
      <c r="B4729" s="29" t="s">
        <v>2448</v>
      </c>
      <c r="C4729" s="2" t="s">
        <v>1053</v>
      </c>
      <c r="D4729" s="2" t="str">
        <f t="array" ref="D4729">_xlfn.XLOOKUP(C4729,Customers!A:A,Customers!B:B)</f>
        <v>Customer 0270</v>
      </c>
      <c r="E4729" s="2" t="s">
        <v>702</v>
      </c>
      <c r="F4729" s="2" t="str">
        <f t="array" ref="F4729">_xlfn.XLOOKUP(E4729,Restaurants!A:A,Restaurants!B:B)</f>
        <v>Restaurant 025</v>
      </c>
      <c r="G4729" s="2" t="s">
        <v>2196</v>
      </c>
      <c r="H4729" s="2" t="str">
        <f t="array" ref="H4729">_xlfn.XLOOKUP(G4729,Food_Menu!A:A,Food_Menu!B:B)</f>
        <v>Food Item 0104</v>
      </c>
      <c r="I4729" s="2"/>
      <c r="J4729" s="2" t="s">
        <v>909</v>
      </c>
      <c r="K4729" s="2" t="str">
        <f t="array" ref="K4729">_xlfn.XLOOKUP(J4729,Delivery_Partners!A:A,Delivery_Partners!B:B)</f>
        <v>Delivery Partner 005</v>
      </c>
      <c r="L4729" s="3">
        <v>1</v>
      </c>
      <c r="M4729" s="2" t="s">
        <v>189</v>
      </c>
      <c r="N4729" s="2" t="s">
        <v>24</v>
      </c>
      <c r="O4729" s="2"/>
    </row>
    <row r="4730" customHeight="1" spans="1:19">
      <c r="A4730" s="2" t="s">
        <v>6670</v>
      </c>
      <c r="B4730" s="29" t="s">
        <v>1108</v>
      </c>
      <c r="C4730" s="2" t="s">
        <v>2295</v>
      </c>
      <c r="D4730" s="2" t="str">
        <f t="array" ref="D4730">_xlfn.XLOOKUP(C4730,Customers!A:A,Customers!B:B)</f>
        <v>Customer 0099</v>
      </c>
      <c r="E4730" s="2" t="s">
        <v>137</v>
      </c>
      <c r="F4730" s="2" t="str">
        <f t="array" ref="F4730">_xlfn.XLOOKUP(E4730,Restaurants!A:A,Restaurants!B:B)</f>
        <v>Restaurant 104</v>
      </c>
      <c r="G4730" s="2" t="s">
        <v>1506</v>
      </c>
      <c r="H4730" s="2" t="str">
        <f t="array" ref="H4730">_xlfn.XLOOKUP(G4730,Food_Menu!A:A,Food_Menu!B:B)</f>
        <v>Food Item 0112</v>
      </c>
      <c r="I4730" s="2">
        <f t="array" ref="I4730">_xlfn.XLOOKUP(G4730,Food_Menu!A:A,Food_Menu!D:D)</f>
        <v>97.22</v>
      </c>
      <c r="J4730" s="2" t="s">
        <v>651</v>
      </c>
      <c r="K4730" s="2" t="str">
        <f t="array" ref="K4730">_xlfn.XLOOKUP(J4730,Delivery_Partners!A:A,Delivery_Partners!B:B)</f>
        <v>Delivery Partner 036</v>
      </c>
      <c r="L4730" s="3">
        <v>1</v>
      </c>
      <c r="M4730" s="2" t="s">
        <v>23</v>
      </c>
      <c r="N4730" s="2" t="s">
        <v>55</v>
      </c>
      <c r="O4730" s="3">
        <v>33</v>
      </c>
      <c r="P4730" s="13">
        <f t="shared" ref="P4730:P4732" si="988">I4730*L4730</f>
        <v>97.22</v>
      </c>
      <c r="Q4730" s="13" t="str">
        <f t="shared" ref="Q4730:Q4732" si="989">IF(O4730="","Not Delivered",IF(O4730&lt;=30,"Fast",IF(O4730&lt;=60,"Normal","Slow")))</f>
        <v>Normal</v>
      </c>
      <c r="S4730" s="21"/>
    </row>
    <row r="4731" customHeight="1" spans="1:19">
      <c r="A4731" s="2" t="s">
        <v>6671</v>
      </c>
      <c r="B4731" s="29" t="s">
        <v>911</v>
      </c>
      <c r="C4731" s="2" t="s">
        <v>1942</v>
      </c>
      <c r="D4731" s="2" t="str">
        <f t="array" ref="D4731">_xlfn.XLOOKUP(C4731,Customers!A:A,Customers!B:B)</f>
        <v>Customer 0932</v>
      </c>
      <c r="E4731" s="2" t="s">
        <v>265</v>
      </c>
      <c r="F4731" s="2" t="str">
        <f t="array" ref="F4731">_xlfn.XLOOKUP(E4731,Restaurants!A:A,Restaurants!B:B)</f>
        <v>Restaurant 094</v>
      </c>
      <c r="G4731" s="2" t="s">
        <v>563</v>
      </c>
      <c r="H4731" s="2" t="str">
        <f t="array" ref="H4731">_xlfn.XLOOKUP(G4731,Food_Menu!A:A,Food_Menu!B:B)</f>
        <v>Food Item 0108</v>
      </c>
      <c r="I4731" s="2">
        <f t="array" ref="I4731">_xlfn.XLOOKUP(G4731,Food_Menu!A:A,Food_Menu!D:D)</f>
        <v>203.49</v>
      </c>
      <c r="J4731" s="2" t="s">
        <v>127</v>
      </c>
      <c r="K4731" s="2" t="str">
        <f t="array" ref="K4731">_xlfn.XLOOKUP(J4731,Delivery_Partners!A:A,Delivery_Partners!B:B)</f>
        <v>Delivery Partner 134</v>
      </c>
      <c r="L4731" s="3">
        <v>1</v>
      </c>
      <c r="M4731" s="2" t="s">
        <v>23</v>
      </c>
      <c r="N4731" s="2" t="s">
        <v>55</v>
      </c>
      <c r="O4731" s="3">
        <v>24</v>
      </c>
      <c r="P4731" s="13">
        <f t="shared" si="988"/>
        <v>203.49</v>
      </c>
      <c r="Q4731" s="13" t="str">
        <f t="shared" si="989"/>
        <v>Fast</v>
      </c>
      <c r="S4731" s="21"/>
    </row>
    <row r="4732" customHeight="1" spans="1:19">
      <c r="A4732" s="2" t="s">
        <v>6672</v>
      </c>
      <c r="B4732" s="28">
        <v>45931</v>
      </c>
      <c r="C4732" s="2" t="s">
        <v>1710</v>
      </c>
      <c r="D4732" s="2" t="str">
        <f t="array" ref="D4732">_xlfn.XLOOKUP(C4732,Customers!A:A,Customers!B:B)</f>
        <v>Customer 0745</v>
      </c>
      <c r="E4732" s="2" t="s">
        <v>666</v>
      </c>
      <c r="F4732" s="2" t="str">
        <f t="array" ref="F4732">_xlfn.XLOOKUP(E4732,Restaurants!A:A,Restaurants!B:B)</f>
        <v>Restaurant 036</v>
      </c>
      <c r="G4732" s="2" t="s">
        <v>1794</v>
      </c>
      <c r="H4732" s="2" t="str">
        <f t="array" ref="H4732">_xlfn.XLOOKUP(G4732,Food_Menu!A:A,Food_Menu!B:B)</f>
        <v>Food Item 0131</v>
      </c>
      <c r="I4732" s="2">
        <f t="array" ref="I4732">_xlfn.XLOOKUP(G4732,Food_Menu!A:A,Food_Menu!D:D)</f>
        <v>201.22</v>
      </c>
      <c r="J4732" s="2" t="s">
        <v>351</v>
      </c>
      <c r="K4732" s="2" t="str">
        <f t="array" ref="K4732">_xlfn.XLOOKUP(J4732,Delivery_Partners!A:A,Delivery_Partners!B:B)</f>
        <v>Delivery Partner 101</v>
      </c>
      <c r="L4732" s="3">
        <v>3</v>
      </c>
      <c r="M4732" s="2" t="s">
        <v>23</v>
      </c>
      <c r="N4732" s="2" t="s">
        <v>24</v>
      </c>
      <c r="O4732" s="3">
        <v>50</v>
      </c>
      <c r="P4732" s="13">
        <f t="shared" si="988"/>
        <v>603.66</v>
      </c>
      <c r="Q4732" s="13" t="str">
        <f t="shared" si="989"/>
        <v>Normal</v>
      </c>
      <c r="S4732" s="21"/>
    </row>
    <row r="4733" hidden="1" customHeight="1" spans="1:19">
      <c r="A4733" s="2" t="s">
        <v>6673</v>
      </c>
      <c r="B4733" s="28">
        <v>45995</v>
      </c>
      <c r="C4733" s="2" t="s">
        <v>1403</v>
      </c>
      <c r="D4733" s="2" t="str">
        <f t="array" ref="D4733">_xlfn.XLOOKUP(C4733,Customers!A:A,Customers!B:B)</f>
        <v>Customer 0134</v>
      </c>
      <c r="E4733" s="2" t="s">
        <v>674</v>
      </c>
      <c r="F4733" s="2" t="str">
        <f t="array" ref="F4733">_xlfn.XLOOKUP(E4733,Restaurants!A:A,Restaurants!B:B)</f>
        <v>Restaurant 085</v>
      </c>
      <c r="G4733" s="2" t="s">
        <v>823</v>
      </c>
      <c r="H4733" s="2" t="str">
        <f t="array" ref="H4733">_xlfn.XLOOKUP(G4733,Food_Menu!A:A,Food_Menu!B:B)</f>
        <v>Food Item 0178</v>
      </c>
      <c r="I4733" s="2"/>
      <c r="J4733" s="2" t="s">
        <v>1122</v>
      </c>
      <c r="K4733" s="2" t="str">
        <f t="array" ref="K4733">_xlfn.XLOOKUP(J4733,Delivery_Partners!A:A,Delivery_Partners!B:B)</f>
        <v>Delivery Partner 090</v>
      </c>
      <c r="L4733" s="3">
        <v>1</v>
      </c>
      <c r="M4733" s="2" t="s">
        <v>189</v>
      </c>
      <c r="N4733" s="2" t="s">
        <v>55</v>
      </c>
      <c r="O4733" s="2"/>
    </row>
    <row r="4734" customHeight="1" spans="1:19">
      <c r="A4734" s="2" t="s">
        <v>6674</v>
      </c>
      <c r="B4734" s="29" t="s">
        <v>214</v>
      </c>
      <c r="C4734" s="2" t="s">
        <v>2572</v>
      </c>
      <c r="D4734" s="2" t="str">
        <f t="array" ref="D4734">_xlfn.XLOOKUP(C4734,Customers!A:A,Customers!B:B)</f>
        <v>Customer 0600</v>
      </c>
      <c r="E4734" s="2" t="s">
        <v>230</v>
      </c>
      <c r="F4734" s="2" t="str">
        <f t="array" ref="F4734">_xlfn.XLOOKUP(E4734,Restaurants!A:A,Restaurants!B:B)</f>
        <v>Restaurant 029</v>
      </c>
      <c r="G4734" s="2" t="s">
        <v>282</v>
      </c>
      <c r="H4734" s="2" t="str">
        <f t="array" ref="H4734">_xlfn.XLOOKUP(G4734,Food_Menu!A:A,Food_Menu!B:B)</f>
        <v>Food Item 0157</v>
      </c>
      <c r="I4734" s="2">
        <f t="array" ref="I4734">_xlfn.XLOOKUP(G4734,Food_Menu!A:A,Food_Menu!D:D)</f>
        <v>278.37</v>
      </c>
      <c r="J4734" s="2" t="s">
        <v>341</v>
      </c>
      <c r="K4734" s="2" t="str">
        <f t="array" ref="K4734">_xlfn.XLOOKUP(J4734,Delivery_Partners!A:A,Delivery_Partners!B:B)</f>
        <v>Delivery Partner 140</v>
      </c>
      <c r="L4734" s="3">
        <v>1</v>
      </c>
      <c r="M4734" s="2" t="s">
        <v>23</v>
      </c>
      <c r="N4734" s="2" t="s">
        <v>24</v>
      </c>
      <c r="O4734" s="3">
        <v>28</v>
      </c>
      <c r="P4734" s="13">
        <f t="shared" ref="P4734:P4736" si="990">I4734*L4734</f>
        <v>278.37</v>
      </c>
      <c r="Q4734" s="13" t="str">
        <f t="shared" ref="Q4734:Q4736" si="991">IF(O4734="","Not Delivered",IF(O4734&lt;=30,"Fast",IF(O4734&lt;=60,"Normal","Slow")))</f>
        <v>Fast</v>
      </c>
      <c r="S4734" s="21"/>
    </row>
    <row r="4735" customHeight="1" spans="1:19">
      <c r="A4735" s="2" t="s">
        <v>6675</v>
      </c>
      <c r="B4735" s="28">
        <v>45813</v>
      </c>
      <c r="C4735" s="2" t="s">
        <v>2689</v>
      </c>
      <c r="D4735" s="2" t="str">
        <f t="array" ref="D4735">_xlfn.XLOOKUP(C4735,Customers!A:A,Customers!B:B)</f>
        <v>Customer 0564</v>
      </c>
      <c r="E4735" s="2" t="s">
        <v>451</v>
      </c>
      <c r="F4735" s="2" t="str">
        <f t="array" ref="F4735">_xlfn.XLOOKUP(E4735,Restaurants!A:A,Restaurants!B:B)</f>
        <v>Restaurant 022</v>
      </c>
      <c r="G4735" s="2" t="s">
        <v>408</v>
      </c>
      <c r="H4735" s="2" t="str">
        <f t="array" ref="H4735">_xlfn.XLOOKUP(G4735,Food_Menu!A:A,Food_Menu!B:B)</f>
        <v>Food Item 0062</v>
      </c>
      <c r="I4735" s="2">
        <f t="array" ref="I4735">_xlfn.XLOOKUP(G4735,Food_Menu!A:A,Food_Menu!D:D)</f>
        <v>267</v>
      </c>
      <c r="J4735" s="2" t="s">
        <v>564</v>
      </c>
      <c r="K4735" s="2" t="str">
        <f t="array" ref="K4735">_xlfn.XLOOKUP(J4735,Delivery_Partners!A:A,Delivery_Partners!B:B)</f>
        <v>Delivery Partner 095</v>
      </c>
      <c r="L4735" s="3">
        <v>1</v>
      </c>
      <c r="M4735" s="2" t="s">
        <v>23</v>
      </c>
      <c r="N4735" s="2" t="s">
        <v>24</v>
      </c>
      <c r="O4735" s="3">
        <v>24</v>
      </c>
      <c r="P4735" s="13">
        <f t="shared" si="990"/>
        <v>267</v>
      </c>
      <c r="Q4735" s="13" t="str">
        <f t="shared" si="991"/>
        <v>Fast</v>
      </c>
      <c r="S4735" s="21"/>
    </row>
    <row r="4736" customHeight="1" spans="1:19">
      <c r="A4736" s="2" t="s">
        <v>6676</v>
      </c>
      <c r="B4736" s="29" t="s">
        <v>1393</v>
      </c>
      <c r="C4736" s="2" t="s">
        <v>606</v>
      </c>
      <c r="D4736" s="2" t="str">
        <f t="array" ref="D4736">_xlfn.XLOOKUP(C4736,Customers!A:A,Customers!B:B)</f>
        <v>Customer 0005</v>
      </c>
      <c r="E4736" s="2" t="s">
        <v>1173</v>
      </c>
      <c r="F4736" s="2" t="str">
        <f t="array" ref="F4736">_xlfn.XLOOKUP(E4736,Restaurants!A:A,Restaurants!B:B)</f>
        <v>Restaurant 080</v>
      </c>
      <c r="G4736" s="2" t="s">
        <v>1016</v>
      </c>
      <c r="H4736" s="2" t="str">
        <f t="array" ref="H4736">_xlfn.XLOOKUP(G4736,Food_Menu!A:A,Food_Menu!B:B)</f>
        <v>Food Item 0055</v>
      </c>
      <c r="I4736" s="2">
        <f t="array" ref="I4736">_xlfn.XLOOKUP(G4736,Food_Menu!A:A,Food_Menu!D:D)</f>
        <v>601.63</v>
      </c>
      <c r="J4736" s="2" t="s">
        <v>309</v>
      </c>
      <c r="K4736" s="2" t="str">
        <f t="array" ref="K4736">_xlfn.XLOOKUP(J4736,Delivery_Partners!A:A,Delivery_Partners!B:B)</f>
        <v>Delivery Partner 175</v>
      </c>
      <c r="L4736" s="3">
        <v>1</v>
      </c>
      <c r="M4736" s="2" t="s">
        <v>23</v>
      </c>
      <c r="N4736" s="2" t="s">
        <v>24</v>
      </c>
      <c r="O4736" s="3">
        <v>17</v>
      </c>
      <c r="P4736" s="13">
        <f t="shared" si="990"/>
        <v>601.63</v>
      </c>
      <c r="Q4736" s="13" t="str">
        <f t="shared" si="991"/>
        <v>Fast</v>
      </c>
      <c r="S4736" s="21"/>
    </row>
    <row r="4737" hidden="1" customHeight="1" spans="1:19">
      <c r="A4737" s="2" t="s">
        <v>6677</v>
      </c>
      <c r="B4737" s="29" t="s">
        <v>574</v>
      </c>
      <c r="C4737" s="2" t="s">
        <v>2491</v>
      </c>
      <c r="D4737" s="2" t="str">
        <f t="array" ref="D4737">_xlfn.XLOOKUP(C4737,Customers!A:A,Customers!B:B)</f>
        <v>Customer 0726</v>
      </c>
      <c r="E4737" s="2" t="s">
        <v>1711</v>
      </c>
      <c r="F4737" s="2" t="str">
        <f t="array" ref="F4737">_xlfn.XLOOKUP(E4737,Restaurants!A:A,Restaurants!B:B)</f>
        <v>Restaurant 100</v>
      </c>
      <c r="G4737" s="2" t="s">
        <v>392</v>
      </c>
      <c r="H4737" s="2" t="str">
        <f t="array" ref="H4737">_xlfn.XLOOKUP(G4737,Food_Menu!A:A,Food_Menu!B:B)</f>
        <v>Food Item 0148</v>
      </c>
      <c r="I4737" s="2"/>
      <c r="J4737" s="2" t="s">
        <v>271</v>
      </c>
      <c r="K4737" s="2" t="str">
        <f t="array" ref="K4737">_xlfn.XLOOKUP(J4737,Delivery_Partners!A:A,Delivery_Partners!B:B)</f>
        <v>Delivery Partner 010</v>
      </c>
      <c r="L4737" s="3">
        <v>1</v>
      </c>
      <c r="M4737" s="2" t="s">
        <v>189</v>
      </c>
      <c r="N4737" s="2" t="s">
        <v>24</v>
      </c>
      <c r="O4737" s="2"/>
    </row>
    <row r="4738" customHeight="1" spans="1:19">
      <c r="A4738" s="2" t="s">
        <v>6678</v>
      </c>
      <c r="B4738" s="28">
        <v>45664</v>
      </c>
      <c r="C4738" s="2" t="s">
        <v>3339</v>
      </c>
      <c r="D4738" s="2" t="str">
        <f t="array" ref="D4738">_xlfn.XLOOKUP(C4738,Customers!A:A,Customers!B:B)</f>
        <v>Customer 0477</v>
      </c>
      <c r="E4738" s="2" t="s">
        <v>220</v>
      </c>
      <c r="F4738" s="2" t="str">
        <f t="array" ref="F4738">_xlfn.XLOOKUP(E4738,Restaurants!A:A,Restaurants!B:B)</f>
        <v>Restaurant 111</v>
      </c>
      <c r="G4738" s="2" t="s">
        <v>426</v>
      </c>
      <c r="H4738" s="2" t="str">
        <f t="array" ref="H4738">_xlfn.XLOOKUP(G4738,Food_Menu!A:A,Food_Menu!B:B)</f>
        <v>Food Item 0142</v>
      </c>
      <c r="I4738" s="2">
        <f t="array" ref="I4738">_xlfn.XLOOKUP(G4738,Food_Menu!A:A,Food_Menu!D:D)</f>
        <v>428.17</v>
      </c>
      <c r="J4738" s="2" t="s">
        <v>374</v>
      </c>
      <c r="K4738" s="2" t="str">
        <f t="array" ref="K4738">_xlfn.XLOOKUP(J4738,Delivery_Partners!A:A,Delivery_Partners!B:B)</f>
        <v>Delivery Partner 052</v>
      </c>
      <c r="L4738" s="3">
        <v>1</v>
      </c>
      <c r="M4738" s="2" t="s">
        <v>23</v>
      </c>
      <c r="N4738" s="2" t="s">
        <v>24</v>
      </c>
      <c r="O4738" s="3">
        <v>48</v>
      </c>
      <c r="P4738" s="13">
        <f t="shared" ref="P4738:P4739" si="992">I4738*L4738</f>
        <v>428.17</v>
      </c>
      <c r="Q4738" s="13" t="str">
        <f t="shared" ref="Q4738:Q4739" si="993">IF(O4738="","Not Delivered",IF(O4738&lt;=30,"Fast",IF(O4738&lt;=60,"Normal","Slow")))</f>
        <v>Normal</v>
      </c>
      <c r="S4738" s="21"/>
    </row>
    <row r="4739" customHeight="1" spans="1:19">
      <c r="A4739" s="2" t="s">
        <v>6679</v>
      </c>
      <c r="B4739" s="29" t="s">
        <v>1705</v>
      </c>
      <c r="C4739" s="2" t="s">
        <v>2201</v>
      </c>
      <c r="D4739" s="2" t="str">
        <f t="array" ref="D4739">_xlfn.XLOOKUP(C4739,Customers!A:A,Customers!B:B)</f>
        <v>Customer 1055</v>
      </c>
      <c r="E4739" s="2" t="s">
        <v>260</v>
      </c>
      <c r="F4739" s="2" t="str">
        <f t="array" ref="F4739">_xlfn.XLOOKUP(E4739,Restaurants!A:A,Restaurants!B:B)</f>
        <v>Restaurant 056</v>
      </c>
      <c r="G4739" s="2" t="s">
        <v>946</v>
      </c>
      <c r="H4739" s="2" t="str">
        <f t="array" ref="H4739">_xlfn.XLOOKUP(G4739,Food_Menu!A:A,Food_Menu!B:B)</f>
        <v>Food Item 0081</v>
      </c>
      <c r="I4739" s="2">
        <f t="array" ref="I4739">_xlfn.XLOOKUP(G4739,Food_Menu!A:A,Food_Menu!D:D)</f>
        <v>453.95</v>
      </c>
      <c r="J4739" s="2" t="s">
        <v>299</v>
      </c>
      <c r="K4739" s="2" t="str">
        <f t="array" ref="K4739">_xlfn.XLOOKUP(J4739,Delivery_Partners!A:A,Delivery_Partners!B:B)</f>
        <v>Delivery Partner 034</v>
      </c>
      <c r="L4739" s="3">
        <v>2</v>
      </c>
      <c r="M4739" s="2" t="s">
        <v>23</v>
      </c>
      <c r="N4739" s="2" t="s">
        <v>55</v>
      </c>
      <c r="O4739" s="3">
        <v>46</v>
      </c>
      <c r="P4739" s="13">
        <f t="shared" si="992"/>
        <v>907.9</v>
      </c>
      <c r="Q4739" s="13" t="str">
        <f t="shared" si="993"/>
        <v>Normal</v>
      </c>
      <c r="S4739" s="21"/>
    </row>
    <row r="4740" hidden="1" customHeight="1" spans="1:19">
      <c r="A4740" s="2" t="s">
        <v>6680</v>
      </c>
      <c r="B4740" s="29" t="s">
        <v>1823</v>
      </c>
      <c r="C4740" s="2" t="s">
        <v>307</v>
      </c>
      <c r="D4740" s="2" t="str">
        <f t="array" ref="D4740">_xlfn.XLOOKUP(C4740,Customers!A:A,Customers!B:B)</f>
        <v>Customer 0139</v>
      </c>
      <c r="E4740" s="2" t="s">
        <v>93</v>
      </c>
      <c r="F4740" s="2" t="str">
        <f t="array" ref="F4740">_xlfn.XLOOKUP(E4740,Restaurants!A:A,Restaurants!B:B)</f>
        <v>Restaurant 018</v>
      </c>
      <c r="G4740" s="2" t="s">
        <v>1040</v>
      </c>
      <c r="H4740" s="2" t="str">
        <f t="array" ref="H4740">_xlfn.XLOOKUP(G4740,Food_Menu!A:A,Food_Menu!B:B)</f>
        <v>Food Item 0185</v>
      </c>
      <c r="I4740" s="2"/>
      <c r="J4740" s="2" t="s">
        <v>54</v>
      </c>
      <c r="K4740" s="2" t="str">
        <f t="array" ref="K4740">_xlfn.XLOOKUP(J4740,Delivery_Partners!A:A,Delivery_Partners!B:B)</f>
        <v>Delivery Partner 075</v>
      </c>
      <c r="L4740" s="3">
        <v>4</v>
      </c>
      <c r="M4740" s="2" t="s">
        <v>101</v>
      </c>
      <c r="N4740" s="2" t="s">
        <v>74</v>
      </c>
      <c r="O4740" s="2"/>
    </row>
    <row r="4741" customHeight="1" spans="1:19">
      <c r="A4741" s="2" t="s">
        <v>6681</v>
      </c>
      <c r="B4741" s="29" t="s">
        <v>233</v>
      </c>
      <c r="C4741" s="2" t="s">
        <v>4858</v>
      </c>
      <c r="D4741" s="2" t="str">
        <f t="array" ref="D4741">_xlfn.XLOOKUP(C4741,Customers!A:A,Customers!B:B)</f>
        <v>Customer 1017</v>
      </c>
      <c r="E4741" s="2" t="s">
        <v>157</v>
      </c>
      <c r="F4741" s="2" t="str">
        <f t="array" ref="F4741">_xlfn.XLOOKUP(E4741,Restaurants!A:A,Restaurants!B:B)</f>
        <v>Restaurant 066</v>
      </c>
      <c r="G4741" s="2" t="s">
        <v>294</v>
      </c>
      <c r="H4741" s="2" t="str">
        <f t="array" ref="H4741">_xlfn.XLOOKUP(G4741,Food_Menu!A:A,Food_Menu!B:B)</f>
        <v>Food Item 0093</v>
      </c>
      <c r="I4741" s="2">
        <f t="array" ref="I4741">_xlfn.XLOOKUP(G4741,Food_Menu!A:A,Food_Menu!D:D)</f>
        <v>337.02</v>
      </c>
      <c r="J4741" s="2" t="s">
        <v>332</v>
      </c>
      <c r="K4741" s="2" t="str">
        <f t="array" ref="K4741">_xlfn.XLOOKUP(J4741,Delivery_Partners!A:A,Delivery_Partners!B:B)</f>
        <v>Delivery Partner 164</v>
      </c>
      <c r="L4741" s="3">
        <v>1</v>
      </c>
      <c r="M4741" s="2" t="s">
        <v>23</v>
      </c>
      <c r="N4741" s="2" t="s">
        <v>74</v>
      </c>
      <c r="O4741" s="3">
        <v>51</v>
      </c>
      <c r="P4741" s="13">
        <f t="shared" ref="P4741:P4746" si="994">I4741*L4741</f>
        <v>337.02</v>
      </c>
      <c r="Q4741" s="13" t="str">
        <f t="shared" ref="Q4741:Q4746" si="995">IF(O4741="","Not Delivered",IF(O4741&lt;=30,"Fast",IF(O4741&lt;=60,"Normal","Slow")))</f>
        <v>Normal</v>
      </c>
      <c r="S4741" s="21"/>
    </row>
    <row r="4742" customHeight="1" spans="1:19">
      <c r="A4742" s="2" t="s">
        <v>6682</v>
      </c>
      <c r="B4742" s="29" t="s">
        <v>1612</v>
      </c>
      <c r="C4742" s="2" t="s">
        <v>1237</v>
      </c>
      <c r="D4742" s="2" t="str">
        <f t="array" ref="D4742">_xlfn.XLOOKUP(C4742,Customers!A:A,Customers!B:B)</f>
        <v>Customer 0008</v>
      </c>
      <c r="E4742" s="2" t="s">
        <v>726</v>
      </c>
      <c r="F4742" s="2" t="str">
        <f t="array" ref="F4742">_xlfn.XLOOKUP(E4742,Restaurants!A:A,Restaurants!B:B)</f>
        <v>Restaurant 082</v>
      </c>
      <c r="G4742" s="2" t="s">
        <v>635</v>
      </c>
      <c r="H4742" s="2" t="str">
        <f t="array" ref="H4742">_xlfn.XLOOKUP(G4742,Food_Menu!A:A,Food_Menu!B:B)</f>
        <v>Food Item 0074</v>
      </c>
      <c r="I4742" s="2">
        <f t="array" ref="I4742">_xlfn.XLOOKUP(G4742,Food_Menu!A:A,Food_Menu!D:D)</f>
        <v>205.43</v>
      </c>
      <c r="J4742" s="2" t="s">
        <v>1193</v>
      </c>
      <c r="K4742" s="2" t="str">
        <f t="array" ref="K4742">_xlfn.XLOOKUP(J4742,Delivery_Partners!A:A,Delivery_Partners!B:B)</f>
        <v>Delivery Partner 074</v>
      </c>
      <c r="L4742" s="3">
        <v>3</v>
      </c>
      <c r="M4742" s="2" t="s">
        <v>23</v>
      </c>
      <c r="N4742" s="2" t="s">
        <v>24</v>
      </c>
      <c r="O4742" s="3">
        <v>42</v>
      </c>
      <c r="P4742" s="13">
        <f t="shared" si="994"/>
        <v>616.29</v>
      </c>
      <c r="Q4742" s="13" t="str">
        <f t="shared" si="995"/>
        <v>Normal</v>
      </c>
      <c r="S4742" s="21"/>
    </row>
    <row r="4743" customHeight="1" spans="1:19">
      <c r="A4743" s="2" t="s">
        <v>6683</v>
      </c>
      <c r="B4743" s="29" t="s">
        <v>170</v>
      </c>
      <c r="C4743" s="2" t="s">
        <v>5908</v>
      </c>
      <c r="D4743" s="2" t="str">
        <f t="array" ref="D4743">_xlfn.XLOOKUP(C4743,Customers!A:A,Customers!B:B)</f>
        <v>Customer 0918</v>
      </c>
      <c r="E4743" s="2" t="s">
        <v>795</v>
      </c>
      <c r="F4743" s="2" t="str">
        <f t="array" ref="F4743">_xlfn.XLOOKUP(E4743,Restaurants!A:A,Restaurants!B:B)</f>
        <v>Restaurant 117</v>
      </c>
      <c r="G4743" s="2" t="s">
        <v>670</v>
      </c>
      <c r="H4743" s="2" t="str">
        <f t="array" ref="H4743">_xlfn.XLOOKUP(G4743,Food_Menu!A:A,Food_Menu!B:B)</f>
        <v>Food Item 0123</v>
      </c>
      <c r="I4743" s="2">
        <f t="array" ref="I4743">_xlfn.XLOOKUP(G4743,Food_Menu!A:A,Food_Menu!D:D)</f>
        <v>256.27</v>
      </c>
      <c r="J4743" s="2" t="s">
        <v>256</v>
      </c>
      <c r="K4743" s="2" t="str">
        <f t="array" ref="K4743">_xlfn.XLOOKUP(J4743,Delivery_Partners!A:A,Delivery_Partners!B:B)</f>
        <v>Delivery Partner 057</v>
      </c>
      <c r="L4743" s="3">
        <v>2</v>
      </c>
      <c r="M4743" s="2" t="s">
        <v>23</v>
      </c>
      <c r="N4743" s="2" t="s">
        <v>55</v>
      </c>
      <c r="O4743" s="3">
        <v>37</v>
      </c>
      <c r="P4743" s="13">
        <f t="shared" si="994"/>
        <v>512.54</v>
      </c>
      <c r="Q4743" s="13" t="str">
        <f t="shared" si="995"/>
        <v>Normal</v>
      </c>
      <c r="S4743" s="21"/>
    </row>
    <row r="4744" customHeight="1" spans="1:19">
      <c r="A4744" s="2" t="s">
        <v>6684</v>
      </c>
      <c r="B4744" s="29" t="s">
        <v>504</v>
      </c>
      <c r="C4744" s="2" t="s">
        <v>3674</v>
      </c>
      <c r="D4744" s="2" t="str">
        <f t="array" ref="D4744">_xlfn.XLOOKUP(C4744,Customers!A:A,Customers!B:B)</f>
        <v>Customer 0940</v>
      </c>
      <c r="E4744" s="2" t="s">
        <v>800</v>
      </c>
      <c r="F4744" s="2" t="str">
        <f t="array" ref="F4744">_xlfn.XLOOKUP(E4744,Restaurants!A:A,Restaurants!B:B)</f>
        <v>Restaurant 014</v>
      </c>
      <c r="G4744" s="2" t="s">
        <v>941</v>
      </c>
      <c r="H4744" s="2" t="str">
        <f t="array" ref="H4744">_xlfn.XLOOKUP(G4744,Food_Menu!A:A,Food_Menu!B:B)</f>
        <v>Food Item 0043</v>
      </c>
      <c r="I4744" s="2">
        <f t="array" ref="I4744">_xlfn.XLOOKUP(G4744,Food_Menu!A:A,Food_Menu!D:D)</f>
        <v>255.02</v>
      </c>
      <c r="J4744" s="2" t="s">
        <v>439</v>
      </c>
      <c r="K4744" s="2" t="str">
        <f t="array" ref="K4744">_xlfn.XLOOKUP(J4744,Delivery_Partners!A:A,Delivery_Partners!B:B)</f>
        <v>Delivery Partner 016</v>
      </c>
      <c r="L4744" s="3">
        <v>3</v>
      </c>
      <c r="M4744" s="2" t="s">
        <v>23</v>
      </c>
      <c r="N4744" s="2" t="s">
        <v>74</v>
      </c>
      <c r="O4744" s="3">
        <v>45</v>
      </c>
      <c r="P4744" s="13">
        <f t="shared" si="994"/>
        <v>765.06</v>
      </c>
      <c r="Q4744" s="13" t="str">
        <f t="shared" si="995"/>
        <v>Normal</v>
      </c>
      <c r="S4744" s="21"/>
    </row>
    <row r="4745" customHeight="1" spans="1:19">
      <c r="A4745" s="2" t="s">
        <v>6685</v>
      </c>
      <c r="B4745" s="29" t="s">
        <v>1659</v>
      </c>
      <c r="C4745" s="2" t="s">
        <v>125</v>
      </c>
      <c r="D4745" s="2" t="str">
        <f t="array" ref="D4745">_xlfn.XLOOKUP(C4745,Customers!A:A,Customers!B:B)</f>
        <v>Customer 0490</v>
      </c>
      <c r="E4745" s="2" t="s">
        <v>20</v>
      </c>
      <c r="F4745" s="2" t="str">
        <f t="array" ref="F4745">_xlfn.XLOOKUP(E4745,Restaurants!A:A,Restaurants!B:B)</f>
        <v>Restaurant 079</v>
      </c>
      <c r="G4745" s="2" t="s">
        <v>1737</v>
      </c>
      <c r="H4745" s="2" t="str">
        <f t="array" ref="H4745">_xlfn.XLOOKUP(G4745,Food_Menu!A:A,Food_Menu!B:B)</f>
        <v>Food Item 0154</v>
      </c>
      <c r="I4745" s="2">
        <f t="array" ref="I4745">_xlfn.XLOOKUP(G4745,Food_Menu!A:A,Food_Menu!D:D)</f>
        <v>357.62</v>
      </c>
      <c r="J4745" s="2" t="s">
        <v>718</v>
      </c>
      <c r="K4745" s="2" t="str">
        <f t="array" ref="K4745">_xlfn.XLOOKUP(J4745,Delivery_Partners!A:A,Delivery_Partners!B:B)</f>
        <v>Delivery Partner 071</v>
      </c>
      <c r="L4745" s="3">
        <v>1</v>
      </c>
      <c r="M4745" s="2" t="s">
        <v>23</v>
      </c>
      <c r="N4745" s="2" t="s">
        <v>55</v>
      </c>
      <c r="O4745" s="3">
        <v>42</v>
      </c>
      <c r="P4745" s="13">
        <f t="shared" si="994"/>
        <v>357.62</v>
      </c>
      <c r="Q4745" s="13" t="str">
        <f t="shared" si="995"/>
        <v>Normal</v>
      </c>
      <c r="S4745" s="21"/>
    </row>
    <row r="4746" customHeight="1" spans="1:19">
      <c r="A4746" s="2" t="s">
        <v>6686</v>
      </c>
      <c r="B4746" s="29" t="s">
        <v>1393</v>
      </c>
      <c r="C4746" s="2" t="s">
        <v>784</v>
      </c>
      <c r="D4746" s="2" t="str">
        <f t="array" ref="D4746">_xlfn.XLOOKUP(C4746,Customers!A:A,Customers!B:B)</f>
        <v>Customer 0337</v>
      </c>
      <c r="E4746" s="2" t="s">
        <v>110</v>
      </c>
      <c r="F4746" s="2" t="str">
        <f t="array" ref="F4746">_xlfn.XLOOKUP(E4746,Restaurants!A:A,Restaurants!B:B)</f>
        <v>Restaurant 062</v>
      </c>
      <c r="G4746" s="2" t="s">
        <v>72</v>
      </c>
      <c r="H4746" s="2" t="str">
        <f t="array" ref="H4746">_xlfn.XLOOKUP(G4746,Food_Menu!A:A,Food_Menu!B:B)</f>
        <v>Food Item 0198</v>
      </c>
      <c r="I4746" s="2">
        <f t="array" ref="I4746">_xlfn.XLOOKUP(G4746,Food_Menu!A:A,Food_Menu!D:D)</f>
        <v>221.88</v>
      </c>
      <c r="J4746" s="2" t="s">
        <v>1716</v>
      </c>
      <c r="K4746" s="2" t="str">
        <f t="array" ref="K4746">_xlfn.XLOOKUP(J4746,Delivery_Partners!A:A,Delivery_Partners!B:B)</f>
        <v>Delivery Partner 042</v>
      </c>
      <c r="L4746" s="3">
        <v>3</v>
      </c>
      <c r="M4746" s="2" t="s">
        <v>23</v>
      </c>
      <c r="N4746" s="2" t="s">
        <v>24</v>
      </c>
      <c r="O4746" s="3">
        <v>37</v>
      </c>
      <c r="P4746" s="13">
        <f t="shared" si="994"/>
        <v>665.64</v>
      </c>
      <c r="Q4746" s="13" t="str">
        <f t="shared" si="995"/>
        <v>Normal</v>
      </c>
      <c r="S4746" s="21"/>
    </row>
    <row r="4747" hidden="1" customHeight="1" spans="1:19">
      <c r="A4747" s="2" t="s">
        <v>6687</v>
      </c>
      <c r="B4747" s="29" t="s">
        <v>361</v>
      </c>
      <c r="C4747" s="2" t="s">
        <v>6507</v>
      </c>
      <c r="D4747" s="2" t="str">
        <f t="array" ref="D4747">_xlfn.XLOOKUP(C4747,Customers!A:A,Customers!B:B)</f>
        <v>Customer 0171</v>
      </c>
      <c r="E4747" s="2" t="s">
        <v>548</v>
      </c>
      <c r="F4747" s="2" t="str">
        <f t="array" ref="F4747">_xlfn.XLOOKUP(E4747,Restaurants!A:A,Restaurants!B:B)</f>
        <v>Restaurant 071</v>
      </c>
      <c r="G4747" s="2" t="s">
        <v>1569</v>
      </c>
      <c r="H4747" s="2" t="str">
        <f t="array" ref="H4747">_xlfn.XLOOKUP(G4747,Food_Menu!A:A,Food_Menu!B:B)</f>
        <v>Food Item 0208</v>
      </c>
      <c r="I4747" s="2"/>
      <c r="J4747" s="2" t="s">
        <v>1290</v>
      </c>
      <c r="K4747" s="2" t="str">
        <f t="array" ref="K4747">_xlfn.XLOOKUP(J4747,Delivery_Partners!A:A,Delivery_Partners!B:B)</f>
        <v>Delivery Partner 035</v>
      </c>
      <c r="L4747" s="3">
        <v>2</v>
      </c>
      <c r="M4747" s="2" t="s">
        <v>189</v>
      </c>
      <c r="N4747" s="2" t="s">
        <v>24</v>
      </c>
      <c r="O4747" s="2"/>
    </row>
    <row r="4748" hidden="1" customHeight="1" spans="1:19">
      <c r="A4748" s="2" t="s">
        <v>6688</v>
      </c>
      <c r="B4748" s="29" t="s">
        <v>2078</v>
      </c>
      <c r="C4748" s="2" t="s">
        <v>528</v>
      </c>
      <c r="D4748" s="2" t="str">
        <f t="array" ref="D4748">_xlfn.XLOOKUP(C4748,Customers!A:A,Customers!B:B)</f>
        <v>Customer 0408</v>
      </c>
      <c r="E4748" s="2" t="s">
        <v>98</v>
      </c>
      <c r="F4748" s="2" t="str">
        <f t="array" ref="F4748">_xlfn.XLOOKUP(E4748,Restaurants!A:A,Restaurants!B:B)</f>
        <v>Restaurant 012</v>
      </c>
      <c r="G4748" s="2" t="s">
        <v>1259</v>
      </c>
      <c r="H4748" s="2" t="str">
        <f t="array" ref="H4748">_xlfn.XLOOKUP(G4748,Food_Menu!A:A,Food_Menu!B:B)</f>
        <v>Food Item 0099</v>
      </c>
      <c r="I4748" s="2"/>
      <c r="J4748" s="2" t="s">
        <v>510</v>
      </c>
      <c r="K4748" s="2" t="str">
        <f t="array" ref="K4748">_xlfn.XLOOKUP(J4748,Delivery_Partners!A:A,Delivery_Partners!B:B)</f>
        <v>Delivery Partner 025</v>
      </c>
      <c r="L4748" s="3">
        <v>1</v>
      </c>
      <c r="M4748" s="2" t="s">
        <v>101</v>
      </c>
      <c r="N4748" s="2" t="s">
        <v>24</v>
      </c>
      <c r="O4748" s="2"/>
    </row>
    <row r="4749" customHeight="1" spans="1:19">
      <c r="A4749" s="2" t="s">
        <v>6689</v>
      </c>
      <c r="B4749" s="29" t="s">
        <v>574</v>
      </c>
      <c r="C4749" s="2" t="s">
        <v>1944</v>
      </c>
      <c r="D4749" s="2" t="str">
        <f t="array" ref="D4749">_xlfn.XLOOKUP(C4749,Customers!A:A,Customers!B:B)</f>
        <v>Customer 0804</v>
      </c>
      <c r="E4749" s="2" t="s">
        <v>498</v>
      </c>
      <c r="F4749" s="2" t="str">
        <f t="array" ref="F4749">_xlfn.XLOOKUP(E4749,Restaurants!A:A,Restaurants!B:B)</f>
        <v>Restaurant 003</v>
      </c>
      <c r="G4749" s="2" t="s">
        <v>1951</v>
      </c>
      <c r="H4749" s="2" t="str">
        <f t="array" ref="H4749">_xlfn.XLOOKUP(G4749,Food_Menu!A:A,Food_Menu!B:B)</f>
        <v>Food Item 0060</v>
      </c>
      <c r="I4749" s="2">
        <f t="array" ref="I4749">_xlfn.XLOOKUP(G4749,Food_Menu!A:A,Food_Menu!D:D)</f>
        <v>246.78</v>
      </c>
      <c r="J4749" s="2" t="s">
        <v>91</v>
      </c>
      <c r="K4749" s="2" t="str">
        <f t="array" ref="K4749">_xlfn.XLOOKUP(J4749,Delivery_Partners!A:A,Delivery_Partners!B:B)</f>
        <v>Delivery Partner 114</v>
      </c>
      <c r="L4749" s="3">
        <v>2</v>
      </c>
      <c r="M4749" s="2" t="s">
        <v>23</v>
      </c>
      <c r="N4749" s="2" t="s">
        <v>42</v>
      </c>
      <c r="O4749" s="3">
        <v>16</v>
      </c>
      <c r="P4749" s="13">
        <f t="shared" ref="P4749:P4752" si="996">I4749*L4749</f>
        <v>493.56</v>
      </c>
      <c r="Q4749" s="13" t="str">
        <f t="shared" ref="Q4749:Q4752" si="997">IF(O4749="","Not Delivered",IF(O4749&lt;=30,"Fast",IF(O4749&lt;=60,"Normal","Slow")))</f>
        <v>Fast</v>
      </c>
      <c r="S4749" s="21"/>
    </row>
    <row r="4750" customHeight="1" spans="1:19">
      <c r="A4750" s="2" t="s">
        <v>6690</v>
      </c>
      <c r="B4750" s="28">
        <v>45782</v>
      </c>
      <c r="C4750" s="2" t="s">
        <v>2162</v>
      </c>
      <c r="D4750" s="2" t="str">
        <f t="array" ref="D4750">_xlfn.XLOOKUP(C4750,Customers!A:A,Customers!B:B)</f>
        <v>Customer 0870</v>
      </c>
      <c r="E4750" s="2" t="s">
        <v>366</v>
      </c>
      <c r="F4750" s="2" t="str">
        <f t="array" ref="F4750">_xlfn.XLOOKUP(E4750,Restaurants!A:A,Restaurants!B:B)</f>
        <v>Restaurant 073</v>
      </c>
      <c r="G4750" s="2" t="s">
        <v>762</v>
      </c>
      <c r="H4750" s="2" t="str">
        <f t="array" ref="H4750">_xlfn.XLOOKUP(G4750,Food_Menu!A:A,Food_Menu!B:B)</f>
        <v>Food Item 0106</v>
      </c>
      <c r="I4750" s="2">
        <f t="array" ref="I4750">_xlfn.XLOOKUP(G4750,Food_Menu!A:A,Food_Menu!D:D)</f>
        <v>115.23</v>
      </c>
      <c r="J4750" s="2" t="s">
        <v>544</v>
      </c>
      <c r="K4750" s="2" t="str">
        <f t="array" ref="K4750">_xlfn.XLOOKUP(J4750,Delivery_Partners!A:A,Delivery_Partners!B:B)</f>
        <v>Delivery Partner 128</v>
      </c>
      <c r="L4750" s="3">
        <v>1</v>
      </c>
      <c r="M4750" s="2" t="s">
        <v>23</v>
      </c>
      <c r="N4750" s="2" t="s">
        <v>24</v>
      </c>
      <c r="O4750" s="3">
        <v>25</v>
      </c>
      <c r="P4750" s="13">
        <f t="shared" si="996"/>
        <v>115.23</v>
      </c>
      <c r="Q4750" s="13" t="str">
        <f t="shared" si="997"/>
        <v>Fast</v>
      </c>
      <c r="S4750" s="21"/>
    </row>
    <row r="4751" customHeight="1" spans="1:19">
      <c r="A4751" s="2" t="s">
        <v>6691</v>
      </c>
      <c r="B4751" s="29" t="s">
        <v>948</v>
      </c>
      <c r="C4751" s="2" t="s">
        <v>1802</v>
      </c>
      <c r="D4751" s="2" t="str">
        <f t="array" ref="D4751">_xlfn.XLOOKUP(C4751,Customers!A:A,Customers!B:B)</f>
        <v>Customer 0218</v>
      </c>
      <c r="E4751" s="2" t="s">
        <v>1450</v>
      </c>
      <c r="F4751" s="2" t="str">
        <f t="array" ref="F4751">_xlfn.XLOOKUP(E4751,Restaurants!A:A,Restaurants!B:B)</f>
        <v>Restaurant 024</v>
      </c>
      <c r="G4751" s="2" t="s">
        <v>132</v>
      </c>
      <c r="H4751" s="2" t="str">
        <f t="array" ref="H4751">_xlfn.XLOOKUP(G4751,Food_Menu!A:A,Food_Menu!B:B)</f>
        <v>Food Item 0023</v>
      </c>
      <c r="I4751" s="2">
        <f t="array" ref="I4751">_xlfn.XLOOKUP(G4751,Food_Menu!A:A,Food_Menu!D:D)</f>
        <v>276.1</v>
      </c>
      <c r="J4751" s="2" t="s">
        <v>127</v>
      </c>
      <c r="K4751" s="2" t="str">
        <f t="array" ref="K4751">_xlfn.XLOOKUP(J4751,Delivery_Partners!A:A,Delivery_Partners!B:B)</f>
        <v>Delivery Partner 134</v>
      </c>
      <c r="L4751" s="3">
        <v>2</v>
      </c>
      <c r="M4751" s="2" t="s">
        <v>23</v>
      </c>
      <c r="N4751" s="2" t="s">
        <v>24</v>
      </c>
      <c r="O4751" s="3">
        <v>57</v>
      </c>
      <c r="P4751" s="13">
        <f t="shared" si="996"/>
        <v>552.2</v>
      </c>
      <c r="Q4751" s="13" t="str">
        <f t="shared" si="997"/>
        <v>Normal</v>
      </c>
      <c r="S4751" s="21"/>
    </row>
    <row r="4752" customHeight="1" spans="1:19">
      <c r="A4752" s="2" t="s">
        <v>6692</v>
      </c>
      <c r="B4752" s="29" t="s">
        <v>279</v>
      </c>
      <c r="C4752" s="2" t="s">
        <v>1798</v>
      </c>
      <c r="D4752" s="2" t="str">
        <f t="array" ref="D4752">_xlfn.XLOOKUP(C4752,Customers!A:A,Customers!B:B)</f>
        <v>Customer 0014</v>
      </c>
      <c r="E4752" s="2" t="s">
        <v>712</v>
      </c>
      <c r="F4752" s="2" t="str">
        <f t="array" ref="F4752">_xlfn.XLOOKUP(E4752,Restaurants!A:A,Restaurants!B:B)</f>
        <v>Restaurant 074</v>
      </c>
      <c r="G4752" s="2" t="s">
        <v>1212</v>
      </c>
      <c r="H4752" s="2" t="str">
        <f t="array" ref="H4752">_xlfn.XLOOKUP(G4752,Food_Menu!A:A,Food_Menu!B:B)</f>
        <v>Food Item 0147</v>
      </c>
      <c r="I4752" s="2">
        <f t="array" ref="I4752">_xlfn.XLOOKUP(G4752,Food_Menu!A:A,Food_Menu!D:D)</f>
        <v>263.56</v>
      </c>
      <c r="J4752" s="2" t="s">
        <v>271</v>
      </c>
      <c r="K4752" s="2" t="str">
        <f t="array" ref="K4752">_xlfn.XLOOKUP(J4752,Delivery_Partners!A:A,Delivery_Partners!B:B)</f>
        <v>Delivery Partner 010</v>
      </c>
      <c r="L4752" s="3">
        <v>2</v>
      </c>
      <c r="M4752" s="2" t="s">
        <v>23</v>
      </c>
      <c r="N4752" s="2" t="s">
        <v>55</v>
      </c>
      <c r="O4752" s="3">
        <v>25</v>
      </c>
      <c r="P4752" s="13">
        <f t="shared" si="996"/>
        <v>527.12</v>
      </c>
      <c r="Q4752" s="13" t="str">
        <f t="shared" si="997"/>
        <v>Fast</v>
      </c>
      <c r="S4752" s="21"/>
    </row>
    <row r="4753" hidden="1" customHeight="1" spans="1:19">
      <c r="A4753" s="2" t="s">
        <v>6693</v>
      </c>
      <c r="B4753" s="29" t="s">
        <v>960</v>
      </c>
      <c r="C4753" s="2" t="s">
        <v>3525</v>
      </c>
      <c r="D4753" s="2" t="str">
        <f t="array" ref="D4753">_xlfn.XLOOKUP(C4753,Customers!A:A,Customers!B:B)</f>
        <v>Customer 0674</v>
      </c>
      <c r="E4753" s="2" t="s">
        <v>819</v>
      </c>
      <c r="F4753" s="2" t="str">
        <f t="array" ref="F4753">_xlfn.XLOOKUP(E4753,Restaurants!A:A,Restaurants!B:B)</f>
        <v>Restaurant 004</v>
      </c>
      <c r="G4753" s="2" t="s">
        <v>1809</v>
      </c>
      <c r="H4753" s="2" t="str">
        <f t="array" ref="H4753">_xlfn.XLOOKUP(G4753,Food_Menu!A:A,Food_Menu!B:B)</f>
        <v>Food Item 0095</v>
      </c>
      <c r="I4753" s="2"/>
      <c r="J4753" s="2" t="s">
        <v>267</v>
      </c>
      <c r="K4753" s="2" t="str">
        <f t="array" ref="K4753">_xlfn.XLOOKUP(J4753,Delivery_Partners!A:A,Delivery_Partners!B:B)</f>
        <v>Delivery Partner 166</v>
      </c>
      <c r="L4753" s="3">
        <v>1</v>
      </c>
      <c r="M4753" s="2" t="s">
        <v>101</v>
      </c>
      <c r="N4753" s="2" t="s">
        <v>42</v>
      </c>
      <c r="O4753" s="2"/>
    </row>
    <row r="4754" hidden="1" customHeight="1" spans="1:19">
      <c r="A4754" s="2" t="s">
        <v>6694</v>
      </c>
      <c r="B4754" s="28">
        <v>45906</v>
      </c>
      <c r="C4754" s="2" t="s">
        <v>5914</v>
      </c>
      <c r="D4754" s="2" t="str">
        <f t="array" ref="D4754">_xlfn.XLOOKUP(C4754,Customers!A:A,Customers!B:B)</f>
        <v>Customer 0697</v>
      </c>
      <c r="E4754" s="2" t="s">
        <v>182</v>
      </c>
      <c r="F4754" s="2" t="str">
        <f t="array" ref="F4754">_xlfn.XLOOKUP(E4754,Restaurants!A:A,Restaurants!B:B)</f>
        <v>Restaurant 097</v>
      </c>
      <c r="G4754" s="2" t="s">
        <v>728</v>
      </c>
      <c r="H4754" s="2" t="str">
        <f t="array" ref="H4754">_xlfn.XLOOKUP(G4754,Food_Menu!A:A,Food_Menu!B:B)</f>
        <v>Food Item 0027</v>
      </c>
      <c r="I4754" s="2"/>
      <c r="J4754" s="2" t="s">
        <v>100</v>
      </c>
      <c r="K4754" s="2" t="str">
        <f t="array" ref="K4754">_xlfn.XLOOKUP(J4754,Delivery_Partners!A:A,Delivery_Partners!B:B)</f>
        <v>Delivery Partner 092</v>
      </c>
      <c r="L4754" s="3">
        <v>1</v>
      </c>
      <c r="M4754" s="2" t="s">
        <v>101</v>
      </c>
      <c r="N4754" s="2" t="s">
        <v>24</v>
      </c>
      <c r="O4754" s="2"/>
    </row>
    <row r="4755" customHeight="1" spans="1:19">
      <c r="A4755" s="2" t="s">
        <v>6695</v>
      </c>
      <c r="B4755" s="28">
        <v>45691</v>
      </c>
      <c r="C4755" s="2" t="s">
        <v>6696</v>
      </c>
      <c r="D4755" s="2" t="str">
        <f t="array" ref="D4755">_xlfn.XLOOKUP(C4755,Customers!A:A,Customers!B:B)</f>
        <v>Customer 1177</v>
      </c>
      <c r="E4755" s="2" t="s">
        <v>658</v>
      </c>
      <c r="F4755" s="2" t="str">
        <f t="array" ref="F4755">_xlfn.XLOOKUP(E4755,Restaurants!A:A,Restaurants!B:B)</f>
        <v>Restaurant 040</v>
      </c>
      <c r="G4755" s="2" t="s">
        <v>631</v>
      </c>
      <c r="H4755" s="2" t="str">
        <f t="array" ref="H4755">_xlfn.XLOOKUP(G4755,Food_Menu!A:A,Food_Menu!B:B)</f>
        <v>Food Item 0121</v>
      </c>
      <c r="I4755" s="2">
        <f t="array" ref="I4755">_xlfn.XLOOKUP(G4755,Food_Menu!A:A,Food_Menu!D:D)</f>
        <v>249.48</v>
      </c>
      <c r="J4755" s="2" t="s">
        <v>592</v>
      </c>
      <c r="K4755" s="2" t="str">
        <f t="array" ref="K4755">_xlfn.XLOOKUP(J4755,Delivery_Partners!A:A,Delivery_Partners!B:B)</f>
        <v>Delivery Partner 102</v>
      </c>
      <c r="L4755" s="3">
        <v>3</v>
      </c>
      <c r="M4755" s="2" t="s">
        <v>23</v>
      </c>
      <c r="N4755" s="2" t="s">
        <v>55</v>
      </c>
      <c r="O4755" s="3">
        <v>38</v>
      </c>
      <c r="P4755" s="13">
        <f t="shared" ref="P4755:P4781" si="998">I4755*L4755</f>
        <v>748.44</v>
      </c>
      <c r="Q4755" s="13" t="str">
        <f t="shared" ref="Q4755:Q4781" si="999">IF(O4755="","Not Delivered",IF(O4755&lt;=30,"Fast",IF(O4755&lt;=60,"Normal","Slow")))</f>
        <v>Normal</v>
      </c>
      <c r="S4755" s="21"/>
    </row>
    <row r="4756" customHeight="1" spans="1:19">
      <c r="A4756" s="2" t="s">
        <v>6697</v>
      </c>
      <c r="B4756" s="28">
        <v>45875</v>
      </c>
      <c r="C4756" s="2" t="s">
        <v>2836</v>
      </c>
      <c r="D4756" s="2" t="str">
        <f t="array" ref="D4756">_xlfn.XLOOKUP(C4756,Customers!A:A,Customers!B:B)</f>
        <v>Customer 0914</v>
      </c>
      <c r="E4756" s="2" t="s">
        <v>1224</v>
      </c>
      <c r="F4756" s="2" t="str">
        <f t="array" ref="F4756">_xlfn.XLOOKUP(E4756,Restaurants!A:A,Restaurants!B:B)</f>
        <v>Restaurant 055</v>
      </c>
      <c r="G4756" s="2" t="s">
        <v>792</v>
      </c>
      <c r="H4756" s="2" t="str">
        <f t="array" ref="H4756">_xlfn.XLOOKUP(G4756,Food_Menu!A:A,Food_Menu!B:B)</f>
        <v>Food Item 0159</v>
      </c>
      <c r="I4756" s="2">
        <f t="array" ref="I4756">_xlfn.XLOOKUP(G4756,Food_Menu!A:A,Food_Menu!D:D)</f>
        <v>430.63</v>
      </c>
      <c r="J4756" s="2" t="s">
        <v>1698</v>
      </c>
      <c r="K4756" s="2" t="str">
        <f t="array" ref="K4756">_xlfn.XLOOKUP(J4756,Delivery_Partners!A:A,Delivery_Partners!B:B)</f>
        <v>Delivery Partner 158</v>
      </c>
      <c r="L4756" s="3">
        <v>1</v>
      </c>
      <c r="M4756" s="2" t="s">
        <v>23</v>
      </c>
      <c r="N4756" s="2" t="s">
        <v>24</v>
      </c>
      <c r="O4756" s="3">
        <v>39</v>
      </c>
      <c r="P4756" s="13">
        <f t="shared" si="998"/>
        <v>430.63</v>
      </c>
      <c r="Q4756" s="13" t="str">
        <f t="shared" si="999"/>
        <v>Normal</v>
      </c>
      <c r="S4756" s="21"/>
    </row>
    <row r="4757" customHeight="1" spans="1:19">
      <c r="A4757" s="2" t="s">
        <v>6698</v>
      </c>
      <c r="B4757" s="29" t="s">
        <v>1187</v>
      </c>
      <c r="C4757" s="2" t="s">
        <v>1154</v>
      </c>
      <c r="D4757" s="2" t="str">
        <f t="array" ref="D4757">_xlfn.XLOOKUP(C4757,Customers!A:A,Customers!B:B)</f>
        <v>Customer 0661</v>
      </c>
      <c r="E4757" s="2" t="s">
        <v>1060</v>
      </c>
      <c r="F4757" s="2" t="str">
        <f t="array" ref="F4757">_xlfn.XLOOKUP(E4757,Restaurants!A:A,Restaurants!B:B)</f>
        <v>Restaurant 042</v>
      </c>
      <c r="G4757" s="2" t="s">
        <v>861</v>
      </c>
      <c r="H4757" s="2" t="str">
        <f t="array" ref="H4757">_xlfn.XLOOKUP(G4757,Food_Menu!A:A,Food_Menu!B:B)</f>
        <v>Food Item 0051</v>
      </c>
      <c r="I4757" s="2">
        <f t="array" ref="I4757">_xlfn.XLOOKUP(G4757,Food_Menu!A:A,Food_Menu!D:D)</f>
        <v>516.47</v>
      </c>
      <c r="J4757" s="2" t="s">
        <v>2409</v>
      </c>
      <c r="K4757" s="2" t="str">
        <f t="array" ref="K4757">_xlfn.XLOOKUP(J4757,Delivery_Partners!A:A,Delivery_Partners!B:B)</f>
        <v>Delivery Partner 050</v>
      </c>
      <c r="L4757" s="3">
        <v>2</v>
      </c>
      <c r="M4757" s="2" t="s">
        <v>23</v>
      </c>
      <c r="N4757" s="2" t="s">
        <v>24</v>
      </c>
      <c r="O4757" s="3">
        <v>33</v>
      </c>
      <c r="P4757" s="13">
        <f t="shared" si="998"/>
        <v>1032.94</v>
      </c>
      <c r="Q4757" s="13" t="str">
        <f t="shared" si="999"/>
        <v>Normal</v>
      </c>
      <c r="S4757" s="21"/>
    </row>
    <row r="4758" customHeight="1" spans="1:19">
      <c r="A4758" s="2" t="s">
        <v>6699</v>
      </c>
      <c r="B4758" s="28">
        <v>45696</v>
      </c>
      <c r="C4758" s="2" t="s">
        <v>844</v>
      </c>
      <c r="D4758" s="2" t="str">
        <f t="array" ref="D4758">_xlfn.XLOOKUP(C4758,Customers!A:A,Customers!B:B)</f>
        <v>Customer 0711</v>
      </c>
      <c r="E4758" s="2" t="s">
        <v>193</v>
      </c>
      <c r="F4758" s="2" t="str">
        <f t="array" ref="F4758">_xlfn.XLOOKUP(E4758,Restaurants!A:A,Restaurants!B:B)</f>
        <v>Restaurant 051</v>
      </c>
      <c r="G4758" s="2" t="s">
        <v>400</v>
      </c>
      <c r="H4758" s="2" t="str">
        <f t="array" ref="H4758">_xlfn.XLOOKUP(G4758,Food_Menu!A:A,Food_Menu!B:B)</f>
        <v>Food Item 0090</v>
      </c>
      <c r="I4758" s="2">
        <f t="array" ref="I4758">_xlfn.XLOOKUP(G4758,Food_Menu!A:A,Food_Menu!D:D)</f>
        <v>629.64</v>
      </c>
      <c r="J4758" s="2" t="s">
        <v>887</v>
      </c>
      <c r="K4758" s="2" t="str">
        <f t="array" ref="K4758">_xlfn.XLOOKUP(J4758,Delivery_Partners!A:A,Delivery_Partners!B:B)</f>
        <v>Delivery Partner 091</v>
      </c>
      <c r="L4758" s="3">
        <v>2</v>
      </c>
      <c r="M4758" s="2" t="s">
        <v>23</v>
      </c>
      <c r="N4758" s="2" t="s">
        <v>55</v>
      </c>
      <c r="O4758" s="3">
        <v>46</v>
      </c>
      <c r="P4758" s="13">
        <f t="shared" si="998"/>
        <v>1259.28</v>
      </c>
      <c r="Q4758" s="13" t="str">
        <f t="shared" si="999"/>
        <v>Normal</v>
      </c>
      <c r="S4758" s="21"/>
    </row>
    <row r="4759" customHeight="1" spans="1:19">
      <c r="A4759" s="2" t="s">
        <v>6700</v>
      </c>
      <c r="B4759" s="28">
        <v>45938</v>
      </c>
      <c r="C4759" s="2" t="s">
        <v>874</v>
      </c>
      <c r="D4759" s="2" t="str">
        <f t="array" ref="D4759">_xlfn.XLOOKUP(C4759,Customers!A:A,Customers!B:B)</f>
        <v>Customer 0775</v>
      </c>
      <c r="E4759" s="2" t="s">
        <v>345</v>
      </c>
      <c r="F4759" s="2" t="str">
        <f t="array" ref="F4759">_xlfn.XLOOKUP(E4759,Restaurants!A:A,Restaurants!B:B)</f>
        <v>Restaurant 064</v>
      </c>
      <c r="G4759" s="2" t="s">
        <v>2157</v>
      </c>
      <c r="H4759" s="2" t="str">
        <f t="array" ref="H4759">_xlfn.XLOOKUP(G4759,Food_Menu!A:A,Food_Menu!B:B)</f>
        <v>Food Item 0196</v>
      </c>
      <c r="I4759" s="2">
        <f t="array" ref="I4759">_xlfn.XLOOKUP(G4759,Food_Menu!A:A,Food_Menu!D:D)</f>
        <v>535.63</v>
      </c>
      <c r="J4759" s="2" t="s">
        <v>231</v>
      </c>
      <c r="K4759" s="2" t="str">
        <f t="array" ref="K4759">_xlfn.XLOOKUP(J4759,Delivery_Partners!A:A,Delivery_Partners!B:B)</f>
        <v>Delivery Partner 013</v>
      </c>
      <c r="L4759" s="3">
        <v>1</v>
      </c>
      <c r="M4759" s="2" t="s">
        <v>23</v>
      </c>
      <c r="N4759" s="2" t="s">
        <v>42</v>
      </c>
      <c r="O4759" s="3">
        <v>53</v>
      </c>
      <c r="P4759" s="13">
        <f t="shared" si="998"/>
        <v>535.63</v>
      </c>
      <c r="Q4759" s="13" t="str">
        <f t="shared" si="999"/>
        <v>Normal</v>
      </c>
      <c r="S4759" s="21"/>
    </row>
    <row r="4760" customHeight="1" spans="1:19">
      <c r="A4760" s="2" t="s">
        <v>6701</v>
      </c>
      <c r="B4760" s="28">
        <v>45814</v>
      </c>
      <c r="C4760" s="2" t="s">
        <v>865</v>
      </c>
      <c r="D4760" s="2" t="str">
        <f t="array" ref="D4760">_xlfn.XLOOKUP(C4760,Customers!A:A,Customers!B:B)</f>
        <v>Customer 0543</v>
      </c>
      <c r="E4760" s="2" t="s">
        <v>446</v>
      </c>
      <c r="F4760" s="2" t="str">
        <f t="array" ref="F4760">_xlfn.XLOOKUP(E4760,Restaurants!A:A,Restaurants!B:B)</f>
        <v>Restaurant 078</v>
      </c>
      <c r="G4760" s="2" t="s">
        <v>282</v>
      </c>
      <c r="H4760" s="2" t="str">
        <f t="array" ref="H4760">_xlfn.XLOOKUP(G4760,Food_Menu!A:A,Food_Menu!B:B)</f>
        <v>Food Item 0157</v>
      </c>
      <c r="I4760" s="2">
        <f t="array" ref="I4760">_xlfn.XLOOKUP(G4760,Food_Menu!A:A,Food_Menu!D:D)</f>
        <v>278.37</v>
      </c>
      <c r="J4760" s="2" t="s">
        <v>251</v>
      </c>
      <c r="K4760" s="2" t="str">
        <f t="array" ref="K4760">_xlfn.XLOOKUP(J4760,Delivery_Partners!A:A,Delivery_Partners!B:B)</f>
        <v>Delivery Partner 089</v>
      </c>
      <c r="L4760" s="3">
        <v>1</v>
      </c>
      <c r="M4760" s="2" t="s">
        <v>23</v>
      </c>
      <c r="N4760" s="2" t="s">
        <v>24</v>
      </c>
      <c r="O4760" s="3">
        <v>29</v>
      </c>
      <c r="P4760" s="13">
        <f t="shared" si="998"/>
        <v>278.37</v>
      </c>
      <c r="Q4760" s="13" t="str">
        <f t="shared" si="999"/>
        <v>Fast</v>
      </c>
      <c r="S4760" s="21"/>
    </row>
    <row r="4761" customHeight="1" spans="1:19">
      <c r="A4761" s="2" t="s">
        <v>6702</v>
      </c>
      <c r="B4761" s="29" t="s">
        <v>629</v>
      </c>
      <c r="C4761" s="2" t="s">
        <v>657</v>
      </c>
      <c r="D4761" s="2" t="str">
        <f t="array" ref="D4761">_xlfn.XLOOKUP(C4761,Customers!A:A,Customers!B:B)</f>
        <v>Customer 0814</v>
      </c>
      <c r="E4761" s="2" t="s">
        <v>52</v>
      </c>
      <c r="F4761" s="2" t="str">
        <f t="array" ref="F4761">_xlfn.XLOOKUP(E4761,Restaurants!A:A,Restaurants!B:B)</f>
        <v>Restaurant 083</v>
      </c>
      <c r="G4761" s="2" t="s">
        <v>1114</v>
      </c>
      <c r="H4761" s="2" t="str">
        <f t="array" ref="H4761">_xlfn.XLOOKUP(G4761,Food_Menu!A:A,Food_Menu!B:B)</f>
        <v>Food Item 0176</v>
      </c>
      <c r="I4761" s="2">
        <f t="array" ref="I4761">_xlfn.XLOOKUP(G4761,Food_Menu!A:A,Food_Menu!D:D)</f>
        <v>167.27</v>
      </c>
      <c r="J4761" s="2" t="s">
        <v>1246</v>
      </c>
      <c r="K4761" s="2" t="str">
        <f t="array" ref="K4761">_xlfn.XLOOKUP(J4761,Delivery_Partners!A:A,Delivery_Partners!B:B)</f>
        <v>Delivery Partner 048</v>
      </c>
      <c r="L4761" s="3">
        <v>4</v>
      </c>
      <c r="M4761" s="2" t="s">
        <v>23</v>
      </c>
      <c r="N4761" s="2" t="s">
        <v>24</v>
      </c>
      <c r="O4761" s="3">
        <v>43</v>
      </c>
      <c r="P4761" s="13">
        <f t="shared" si="998"/>
        <v>669.08</v>
      </c>
      <c r="Q4761" s="13" t="str">
        <f t="shared" si="999"/>
        <v>Normal</v>
      </c>
      <c r="S4761" s="21"/>
    </row>
    <row r="4762" customHeight="1" spans="1:19">
      <c r="A4762" s="2" t="s">
        <v>6703</v>
      </c>
      <c r="B4762" s="29" t="s">
        <v>925</v>
      </c>
      <c r="C4762" s="2" t="s">
        <v>2073</v>
      </c>
      <c r="D4762" s="2" t="str">
        <f t="array" ref="D4762">_xlfn.XLOOKUP(C4762,Customers!A:A,Customers!B:B)</f>
        <v>Customer 0235</v>
      </c>
      <c r="E4762" s="2" t="s">
        <v>372</v>
      </c>
      <c r="F4762" s="2" t="str">
        <f t="array" ref="F4762">_xlfn.XLOOKUP(E4762,Restaurants!A:A,Restaurants!B:B)</f>
        <v>Restaurant 119</v>
      </c>
      <c r="G4762" s="2" t="s">
        <v>1259</v>
      </c>
      <c r="H4762" s="2" t="str">
        <f t="array" ref="H4762">_xlfn.XLOOKUP(G4762,Food_Menu!A:A,Food_Menu!B:B)</f>
        <v>Food Item 0099</v>
      </c>
      <c r="I4762" s="2">
        <f t="array" ref="I4762">_xlfn.XLOOKUP(G4762,Food_Menu!A:A,Food_Menu!D:D)</f>
        <v>446.36</v>
      </c>
      <c r="J4762" s="2" t="s">
        <v>2158</v>
      </c>
      <c r="K4762" s="2" t="str">
        <f t="array" ref="K4762">_xlfn.XLOOKUP(J4762,Delivery_Partners!A:A,Delivery_Partners!B:B)</f>
        <v>Delivery Partner 033</v>
      </c>
      <c r="L4762" s="3">
        <v>3</v>
      </c>
      <c r="M4762" s="2" t="s">
        <v>23</v>
      </c>
      <c r="N4762" s="2" t="s">
        <v>74</v>
      </c>
      <c r="O4762" s="3">
        <v>48</v>
      </c>
      <c r="P4762" s="13">
        <f t="shared" si="998"/>
        <v>1339.08</v>
      </c>
      <c r="Q4762" s="13" t="str">
        <f t="shared" si="999"/>
        <v>Normal</v>
      </c>
      <c r="S4762" s="21"/>
    </row>
    <row r="4763" customHeight="1" spans="1:19">
      <c r="A4763" s="2" t="s">
        <v>6704</v>
      </c>
      <c r="B4763" s="29" t="s">
        <v>546</v>
      </c>
      <c r="C4763" s="2" t="s">
        <v>4054</v>
      </c>
      <c r="D4763" s="2" t="str">
        <f t="array" ref="D4763">_xlfn.XLOOKUP(C4763,Customers!A:A,Customers!B:B)</f>
        <v>Customer 0997</v>
      </c>
      <c r="E4763" s="2" t="s">
        <v>451</v>
      </c>
      <c r="F4763" s="2" t="str">
        <f t="array" ref="F4763">_xlfn.XLOOKUP(E4763,Restaurants!A:A,Restaurants!B:B)</f>
        <v>Restaurant 022</v>
      </c>
      <c r="G4763" s="2" t="s">
        <v>250</v>
      </c>
      <c r="H4763" s="2" t="str">
        <f t="array" ref="H4763">_xlfn.XLOOKUP(G4763,Food_Menu!A:A,Food_Menu!B:B)</f>
        <v>Food Item 0109</v>
      </c>
      <c r="I4763" s="2">
        <f t="array" ref="I4763">_xlfn.XLOOKUP(G4763,Food_Menu!A:A,Food_Menu!D:D)</f>
        <v>538.59</v>
      </c>
      <c r="J4763" s="2" t="s">
        <v>495</v>
      </c>
      <c r="K4763" s="2" t="str">
        <f t="array" ref="K4763">_xlfn.XLOOKUP(J4763,Delivery_Partners!A:A,Delivery_Partners!B:B)</f>
        <v>Delivery Partner 112</v>
      </c>
      <c r="L4763" s="3">
        <v>1</v>
      </c>
      <c r="M4763" s="2" t="s">
        <v>23</v>
      </c>
      <c r="N4763" s="2" t="s">
        <v>74</v>
      </c>
      <c r="O4763" s="3">
        <v>28</v>
      </c>
      <c r="P4763" s="13">
        <f t="shared" si="998"/>
        <v>538.59</v>
      </c>
      <c r="Q4763" s="13" t="str">
        <f t="shared" si="999"/>
        <v>Fast</v>
      </c>
      <c r="S4763" s="21"/>
    </row>
    <row r="4764" customHeight="1" spans="1:19">
      <c r="A4764" s="2" t="s">
        <v>6705</v>
      </c>
      <c r="B4764" s="29" t="s">
        <v>1248</v>
      </c>
      <c r="C4764" s="2" t="s">
        <v>2302</v>
      </c>
      <c r="D4764" s="2" t="str">
        <f t="array" ref="D4764">_xlfn.XLOOKUP(C4764,Customers!A:A,Customers!B:B)</f>
        <v>Customer 1035</v>
      </c>
      <c r="E4764" s="2" t="s">
        <v>239</v>
      </c>
      <c r="F4764" s="2" t="str">
        <f t="array" ref="F4764">_xlfn.XLOOKUP(E4764,Restaurants!A:A,Restaurants!B:B)</f>
        <v>Restaurant 105</v>
      </c>
      <c r="G4764" s="2" t="s">
        <v>748</v>
      </c>
      <c r="H4764" s="2" t="str">
        <f t="array" ref="H4764">_xlfn.XLOOKUP(G4764,Food_Menu!A:A,Food_Menu!B:B)</f>
        <v>Food Item 0110</v>
      </c>
      <c r="I4764" s="2">
        <f t="array" ref="I4764">_xlfn.XLOOKUP(G4764,Food_Menu!A:A,Food_Menu!D:D)</f>
        <v>384.6</v>
      </c>
      <c r="J4764" s="2" t="s">
        <v>741</v>
      </c>
      <c r="K4764" s="2" t="str">
        <f t="array" ref="K4764">_xlfn.XLOOKUP(J4764,Delivery_Partners!A:A,Delivery_Partners!B:B)</f>
        <v>Delivery Partner 024</v>
      </c>
      <c r="L4764" s="3">
        <v>1</v>
      </c>
      <c r="M4764" s="2" t="s">
        <v>23</v>
      </c>
      <c r="N4764" s="2" t="s">
        <v>55</v>
      </c>
      <c r="O4764" s="3">
        <v>53</v>
      </c>
      <c r="P4764" s="13">
        <f t="shared" si="998"/>
        <v>384.6</v>
      </c>
      <c r="Q4764" s="13" t="str">
        <f t="shared" si="999"/>
        <v>Normal</v>
      </c>
      <c r="S4764" s="21"/>
    </row>
    <row r="4765" customHeight="1" spans="1:19">
      <c r="A4765" s="2" t="s">
        <v>6706</v>
      </c>
      <c r="B4765" s="28">
        <v>45911</v>
      </c>
      <c r="C4765" s="2" t="s">
        <v>577</v>
      </c>
      <c r="D4765" s="2" t="str">
        <f t="array" ref="D4765">_xlfn.XLOOKUP(C4765,Customers!A:A,Customers!B:B)</f>
        <v>Customer 0522</v>
      </c>
      <c r="E4765" s="2" t="s">
        <v>366</v>
      </c>
      <c r="F4765" s="2" t="str">
        <f t="array" ref="F4765">_xlfn.XLOOKUP(E4765,Restaurants!A:A,Restaurants!B:B)</f>
        <v>Restaurant 073</v>
      </c>
      <c r="G4765" s="2" t="s">
        <v>957</v>
      </c>
      <c r="H4765" s="2" t="str">
        <f t="array" ref="H4765">_xlfn.XLOOKUP(G4765,Food_Menu!A:A,Food_Menu!B:B)</f>
        <v>Food Item 0100</v>
      </c>
      <c r="I4765" s="2">
        <f t="array" ref="I4765">_xlfn.XLOOKUP(G4765,Food_Menu!A:A,Food_Menu!D:D)</f>
        <v>188.17</v>
      </c>
      <c r="J4765" s="2" t="s">
        <v>118</v>
      </c>
      <c r="K4765" s="2" t="str">
        <f t="array" ref="K4765">_xlfn.XLOOKUP(J4765,Delivery_Partners!A:A,Delivery_Partners!B:B)</f>
        <v>Delivery Partner 176</v>
      </c>
      <c r="L4765" s="3">
        <v>1</v>
      </c>
      <c r="M4765" s="2" t="s">
        <v>23</v>
      </c>
      <c r="N4765" s="2" t="s">
        <v>24</v>
      </c>
      <c r="O4765" s="3">
        <v>48</v>
      </c>
      <c r="P4765" s="13">
        <f t="shared" si="998"/>
        <v>188.17</v>
      </c>
      <c r="Q4765" s="13" t="str">
        <f t="shared" si="999"/>
        <v>Normal</v>
      </c>
      <c r="S4765" s="21"/>
    </row>
    <row r="4766" customHeight="1" spans="1:19">
      <c r="A4766" s="2" t="s">
        <v>6707</v>
      </c>
      <c r="B4766" s="29" t="s">
        <v>1137</v>
      </c>
      <c r="C4766" s="2" t="s">
        <v>1900</v>
      </c>
      <c r="D4766" s="2" t="str">
        <f t="array" ref="D4766">_xlfn.XLOOKUP(C4766,Customers!A:A,Customers!B:B)</f>
        <v>Customer 0549</v>
      </c>
      <c r="E4766" s="2" t="s">
        <v>523</v>
      </c>
      <c r="F4766" s="2" t="str">
        <f t="array" ref="F4766">_xlfn.XLOOKUP(E4766,Restaurants!A:A,Restaurants!B:B)</f>
        <v>Restaurant 038</v>
      </c>
      <c r="G4766" s="2" t="s">
        <v>884</v>
      </c>
      <c r="H4766" s="2" t="str">
        <f t="array" ref="H4766">_xlfn.XLOOKUP(G4766,Food_Menu!A:A,Food_Menu!B:B)</f>
        <v>Food Item 0032</v>
      </c>
      <c r="I4766" s="2">
        <f t="array" ref="I4766">_xlfn.XLOOKUP(G4766,Food_Menu!A:A,Food_Menu!D:D)</f>
        <v>367.24</v>
      </c>
      <c r="J4766" s="2" t="s">
        <v>1716</v>
      </c>
      <c r="K4766" s="2" t="str">
        <f t="array" ref="K4766">_xlfn.XLOOKUP(J4766,Delivery_Partners!A:A,Delivery_Partners!B:B)</f>
        <v>Delivery Partner 042</v>
      </c>
      <c r="L4766" s="3">
        <v>2</v>
      </c>
      <c r="M4766" s="2" t="s">
        <v>23</v>
      </c>
      <c r="N4766" s="2" t="s">
        <v>24</v>
      </c>
      <c r="O4766" s="3">
        <v>20</v>
      </c>
      <c r="P4766" s="13">
        <f t="shared" si="998"/>
        <v>734.48</v>
      </c>
      <c r="Q4766" s="13" t="str">
        <f t="shared" si="999"/>
        <v>Fast</v>
      </c>
      <c r="S4766" s="21"/>
    </row>
    <row r="4767" customHeight="1" spans="1:19">
      <c r="A4767" s="2" t="s">
        <v>6708</v>
      </c>
      <c r="B4767" s="29" t="s">
        <v>1836</v>
      </c>
      <c r="C4767" s="2" t="s">
        <v>3202</v>
      </c>
      <c r="D4767" s="2" t="str">
        <f t="array" ref="D4767">_xlfn.XLOOKUP(C4767,Customers!A:A,Customers!B:B)</f>
        <v>Customer 0598</v>
      </c>
      <c r="E4767" s="2" t="s">
        <v>220</v>
      </c>
      <c r="F4767" s="2" t="str">
        <f t="array" ref="F4767">_xlfn.XLOOKUP(E4767,Restaurants!A:A,Restaurants!B:B)</f>
        <v>Restaurant 111</v>
      </c>
      <c r="G4767" s="2" t="s">
        <v>194</v>
      </c>
      <c r="H4767" s="2" t="str">
        <f t="array" ref="H4767">_xlfn.XLOOKUP(G4767,Food_Menu!A:A,Food_Menu!B:B)</f>
        <v>Food Item 0009</v>
      </c>
      <c r="I4767" s="2">
        <f t="array" ref="I4767">_xlfn.XLOOKUP(G4767,Food_Menu!A:A,Food_Menu!D:D)</f>
        <v>168.03</v>
      </c>
      <c r="J4767" s="2" t="s">
        <v>900</v>
      </c>
      <c r="K4767" s="2" t="str">
        <f t="array" ref="K4767">_xlfn.XLOOKUP(J4767,Delivery_Partners!A:A,Delivery_Partners!B:B)</f>
        <v>Delivery Partner 015</v>
      </c>
      <c r="L4767" s="3">
        <v>1</v>
      </c>
      <c r="M4767" s="2" t="s">
        <v>23</v>
      </c>
      <c r="N4767" s="2" t="s">
        <v>24</v>
      </c>
      <c r="O4767" s="3">
        <v>54</v>
      </c>
      <c r="P4767" s="13">
        <f t="shared" si="998"/>
        <v>168.03</v>
      </c>
      <c r="Q4767" s="13" t="str">
        <f t="shared" si="999"/>
        <v>Normal</v>
      </c>
      <c r="S4767" s="21"/>
    </row>
    <row r="4768" customHeight="1" spans="1:19">
      <c r="A4768" s="2" t="s">
        <v>6709</v>
      </c>
      <c r="B4768" s="29" t="s">
        <v>2269</v>
      </c>
      <c r="C4768" s="2" t="s">
        <v>4189</v>
      </c>
      <c r="D4768" s="2" t="str">
        <f t="array" ref="D4768">_xlfn.XLOOKUP(C4768,Customers!A:A,Customers!B:B)</f>
        <v>Customer 0981</v>
      </c>
      <c r="E4768" s="2" t="s">
        <v>674</v>
      </c>
      <c r="F4768" s="2" t="str">
        <f t="array" ref="F4768">_xlfn.XLOOKUP(E4768,Restaurants!A:A,Restaurants!B:B)</f>
        <v>Restaurant 085</v>
      </c>
      <c r="G4768" s="2" t="s">
        <v>868</v>
      </c>
      <c r="H4768" s="2" t="str">
        <f t="array" ref="H4768">_xlfn.XLOOKUP(G4768,Food_Menu!A:A,Food_Menu!B:B)</f>
        <v>Food Item 0184</v>
      </c>
      <c r="I4768" s="2">
        <f t="array" ref="I4768">_xlfn.XLOOKUP(G4768,Food_Menu!A:A,Food_Menu!D:D)</f>
        <v>509.99</v>
      </c>
      <c r="J4768" s="2" t="s">
        <v>35</v>
      </c>
      <c r="K4768" s="2" t="str">
        <f t="array" ref="K4768">_xlfn.XLOOKUP(J4768,Delivery_Partners!A:A,Delivery_Partners!B:B)</f>
        <v>Delivery Partner 081</v>
      </c>
      <c r="L4768" s="3">
        <v>1</v>
      </c>
      <c r="M4768" s="2" t="s">
        <v>23</v>
      </c>
      <c r="N4768" s="2" t="s">
        <v>24</v>
      </c>
      <c r="O4768" s="3">
        <v>21</v>
      </c>
      <c r="P4768" s="13">
        <f t="shared" si="998"/>
        <v>509.99</v>
      </c>
      <c r="Q4768" s="13" t="str">
        <f t="shared" si="999"/>
        <v>Fast</v>
      </c>
      <c r="S4768" s="21"/>
    </row>
    <row r="4769" customHeight="1" spans="1:19">
      <c r="A4769" s="2" t="s">
        <v>6710</v>
      </c>
      <c r="B4769" s="29" t="s">
        <v>2209</v>
      </c>
      <c r="C4769" s="2" t="s">
        <v>847</v>
      </c>
      <c r="D4769" s="2" t="str">
        <f t="array" ref="D4769">_xlfn.XLOOKUP(C4769,Customers!A:A,Customers!B:B)</f>
        <v>Customer 0212</v>
      </c>
      <c r="E4769" s="2" t="s">
        <v>425</v>
      </c>
      <c r="F4769" s="2" t="str">
        <f t="array" ref="F4769">_xlfn.XLOOKUP(E4769,Restaurants!A:A,Restaurants!B:B)</f>
        <v>Restaurant 023</v>
      </c>
      <c r="G4769" s="2" t="s">
        <v>1318</v>
      </c>
      <c r="H4769" s="2" t="str">
        <f t="array" ref="H4769">_xlfn.XLOOKUP(G4769,Food_Menu!A:A,Food_Menu!B:B)</f>
        <v>Food Item 0119</v>
      </c>
      <c r="I4769" s="2">
        <f t="array" ref="I4769">_xlfn.XLOOKUP(G4769,Food_Menu!A:A,Food_Menu!D:D)</f>
        <v>220.83</v>
      </c>
      <c r="J4769" s="2" t="s">
        <v>558</v>
      </c>
      <c r="K4769" s="2" t="str">
        <f t="array" ref="K4769">_xlfn.XLOOKUP(J4769,Delivery_Partners!A:A,Delivery_Partners!B:B)</f>
        <v>Delivery Partner 070</v>
      </c>
      <c r="L4769" s="3">
        <v>1</v>
      </c>
      <c r="M4769" s="2" t="s">
        <v>23</v>
      </c>
      <c r="N4769" s="2" t="s">
        <v>55</v>
      </c>
      <c r="O4769" s="3">
        <v>27</v>
      </c>
      <c r="P4769" s="13">
        <f t="shared" si="998"/>
        <v>220.83</v>
      </c>
      <c r="Q4769" s="13" t="str">
        <f t="shared" si="999"/>
        <v>Fast</v>
      </c>
      <c r="S4769" s="21"/>
    </row>
    <row r="4770" customHeight="1" spans="1:19">
      <c r="A4770" s="2" t="s">
        <v>6711</v>
      </c>
      <c r="B4770" s="29" t="s">
        <v>915</v>
      </c>
      <c r="C4770" s="2" t="s">
        <v>1261</v>
      </c>
      <c r="D4770" s="2" t="str">
        <f t="array" ref="D4770">_xlfn.XLOOKUP(C4770,Customers!A:A,Customers!B:B)</f>
        <v>Customer 0410</v>
      </c>
      <c r="E4770" s="2" t="s">
        <v>254</v>
      </c>
      <c r="F4770" s="2" t="str">
        <f t="array" ref="F4770">_xlfn.XLOOKUP(E4770,Restaurants!A:A,Restaurants!B:B)</f>
        <v>Restaurant 021</v>
      </c>
      <c r="G4770" s="2" t="s">
        <v>144</v>
      </c>
      <c r="H4770" s="2" t="str">
        <f t="array" ref="H4770">_xlfn.XLOOKUP(G4770,Food_Menu!A:A,Food_Menu!B:B)</f>
        <v>Food Item 0118</v>
      </c>
      <c r="I4770" s="2">
        <f t="array" ref="I4770">_xlfn.XLOOKUP(G4770,Food_Menu!A:A,Food_Menu!D:D)</f>
        <v>301.92</v>
      </c>
      <c r="J4770" s="2" t="s">
        <v>48</v>
      </c>
      <c r="K4770" s="2" t="str">
        <f t="array" ref="K4770">_xlfn.XLOOKUP(J4770,Delivery_Partners!A:A,Delivery_Partners!B:B)</f>
        <v>Delivery Partner 119</v>
      </c>
      <c r="L4770" s="3">
        <v>4</v>
      </c>
      <c r="M4770" s="2" t="s">
        <v>23</v>
      </c>
      <c r="N4770" s="2" t="s">
        <v>24</v>
      </c>
      <c r="O4770" s="3">
        <v>43</v>
      </c>
      <c r="P4770" s="13">
        <f t="shared" si="998"/>
        <v>1207.68</v>
      </c>
      <c r="Q4770" s="13" t="str">
        <f t="shared" si="999"/>
        <v>Normal</v>
      </c>
      <c r="S4770" s="21"/>
    </row>
    <row r="4771" customHeight="1" spans="1:19">
      <c r="A4771" s="2" t="s">
        <v>6712</v>
      </c>
      <c r="B4771" s="29" t="s">
        <v>320</v>
      </c>
      <c r="C4771" s="2" t="s">
        <v>2050</v>
      </c>
      <c r="D4771" s="2" t="str">
        <f t="array" ref="D4771">_xlfn.XLOOKUP(C4771,Customers!A:A,Customers!B:B)</f>
        <v>Customer 0738</v>
      </c>
      <c r="E4771" s="2" t="s">
        <v>1173</v>
      </c>
      <c r="F4771" s="2" t="str">
        <f t="array" ref="F4771">_xlfn.XLOOKUP(E4771,Restaurants!A:A,Restaurants!B:B)</f>
        <v>Restaurant 080</v>
      </c>
      <c r="G4771" s="2" t="s">
        <v>216</v>
      </c>
      <c r="H4771" s="2" t="str">
        <f t="array" ref="H4771">_xlfn.XLOOKUP(G4771,Food_Menu!A:A,Food_Menu!B:B)</f>
        <v>Food Item 0132</v>
      </c>
      <c r="I4771" s="2">
        <f t="array" ref="I4771">_xlfn.XLOOKUP(G4771,Food_Menu!A:A,Food_Menu!D:D)</f>
        <v>597.76</v>
      </c>
      <c r="J4771" s="2" t="s">
        <v>613</v>
      </c>
      <c r="K4771" s="2" t="str">
        <f t="array" ref="K4771">_xlfn.XLOOKUP(J4771,Delivery_Partners!A:A,Delivery_Partners!B:B)</f>
        <v>Delivery Partner 121</v>
      </c>
      <c r="L4771" s="3">
        <v>1</v>
      </c>
      <c r="M4771" s="2" t="s">
        <v>23</v>
      </c>
      <c r="N4771" s="2" t="s">
        <v>24</v>
      </c>
      <c r="O4771" s="3">
        <v>47</v>
      </c>
      <c r="P4771" s="13">
        <f t="shared" si="998"/>
        <v>597.76</v>
      </c>
      <c r="Q4771" s="13" t="str">
        <f t="shared" si="999"/>
        <v>Normal</v>
      </c>
      <c r="S4771" s="21"/>
    </row>
    <row r="4772" customHeight="1" spans="1:19">
      <c r="A4772" s="2" t="s">
        <v>6713</v>
      </c>
      <c r="B4772" s="29" t="s">
        <v>955</v>
      </c>
      <c r="C4772" s="2" t="s">
        <v>1946</v>
      </c>
      <c r="D4772" s="2" t="str">
        <f t="array" ref="D4772">_xlfn.XLOOKUP(C4772,Customers!A:A,Customers!B:B)</f>
        <v>Customer 0833</v>
      </c>
      <c r="E4772" s="2" t="s">
        <v>121</v>
      </c>
      <c r="F4772" s="2" t="str">
        <f t="array" ref="F4772">_xlfn.XLOOKUP(E4772,Restaurants!A:A,Restaurants!B:B)</f>
        <v>Restaurant 088</v>
      </c>
      <c r="G4772" s="2" t="s">
        <v>447</v>
      </c>
      <c r="H4772" s="2" t="str">
        <f t="array" ref="H4772">_xlfn.XLOOKUP(G4772,Food_Menu!A:A,Food_Menu!B:B)</f>
        <v>Food Item 0091</v>
      </c>
      <c r="I4772" s="2">
        <f t="array" ref="I4772">_xlfn.XLOOKUP(G4772,Food_Menu!A:A,Food_Menu!D:D)</f>
        <v>434.43</v>
      </c>
      <c r="J4772" s="2" t="s">
        <v>643</v>
      </c>
      <c r="K4772" s="2" t="str">
        <f t="array" ref="K4772">_xlfn.XLOOKUP(J4772,Delivery_Partners!A:A,Delivery_Partners!B:B)</f>
        <v>Delivery Partner 107</v>
      </c>
      <c r="L4772" s="3">
        <v>2</v>
      </c>
      <c r="M4772" s="2" t="s">
        <v>23</v>
      </c>
      <c r="N4772" s="2" t="s">
        <v>55</v>
      </c>
      <c r="O4772" s="3">
        <v>36</v>
      </c>
      <c r="P4772" s="13">
        <f t="shared" si="998"/>
        <v>868.86</v>
      </c>
      <c r="Q4772" s="13" t="str">
        <f t="shared" si="999"/>
        <v>Normal</v>
      </c>
      <c r="S4772" s="21"/>
    </row>
    <row r="4773" customHeight="1" spans="1:19">
      <c r="A4773" s="2" t="s">
        <v>6714</v>
      </c>
      <c r="B4773" s="28">
        <v>45727</v>
      </c>
      <c r="C4773" s="2" t="s">
        <v>2764</v>
      </c>
      <c r="D4773" s="2" t="str">
        <f t="array" ref="D4773">_xlfn.XLOOKUP(C4773,Customers!A:A,Customers!B:B)</f>
        <v>Customer 0355</v>
      </c>
      <c r="E4773" s="2" t="s">
        <v>747</v>
      </c>
      <c r="F4773" s="2" t="str">
        <f t="array" ref="F4773">_xlfn.XLOOKUP(E4773,Restaurants!A:A,Restaurants!B:B)</f>
        <v>Restaurant 006</v>
      </c>
      <c r="G4773" s="2" t="s">
        <v>111</v>
      </c>
      <c r="H4773" s="2" t="str">
        <f t="array" ref="H4773">_xlfn.XLOOKUP(G4773,Food_Menu!A:A,Food_Menu!B:B)</f>
        <v>Food Item 0197</v>
      </c>
      <c r="I4773" s="2">
        <f t="array" ref="I4773">_xlfn.XLOOKUP(G4773,Food_Menu!A:A,Food_Menu!D:D)</f>
        <v>628.28</v>
      </c>
      <c r="J4773" s="2" t="s">
        <v>567</v>
      </c>
      <c r="K4773" s="2" t="str">
        <f t="array" ref="K4773">_xlfn.XLOOKUP(J4773,Delivery_Partners!A:A,Delivery_Partners!B:B)</f>
        <v>Delivery Partner 104</v>
      </c>
      <c r="L4773" s="3">
        <v>1</v>
      </c>
      <c r="M4773" s="2" t="s">
        <v>23</v>
      </c>
      <c r="N4773" s="2" t="s">
        <v>24</v>
      </c>
      <c r="O4773" s="3">
        <v>27</v>
      </c>
      <c r="P4773" s="13">
        <f t="shared" si="998"/>
        <v>628.28</v>
      </c>
      <c r="Q4773" s="13" t="str">
        <f t="shared" si="999"/>
        <v>Fast</v>
      </c>
      <c r="S4773" s="21"/>
    </row>
    <row r="4774" customHeight="1" spans="1:19">
      <c r="A4774" s="2" t="s">
        <v>6715</v>
      </c>
      <c r="B4774" s="29" t="s">
        <v>320</v>
      </c>
      <c r="C4774" s="2" t="s">
        <v>407</v>
      </c>
      <c r="D4774" s="2" t="str">
        <f t="array" ref="D4774">_xlfn.XLOOKUP(C4774,Customers!A:A,Customers!B:B)</f>
        <v>Customer 0141</v>
      </c>
      <c r="E4774" s="2" t="s">
        <v>750</v>
      </c>
      <c r="F4774" s="2" t="str">
        <f t="array" ref="F4774">_xlfn.XLOOKUP(E4774,Restaurants!A:A,Restaurants!B:B)</f>
        <v>Restaurant 076</v>
      </c>
      <c r="G4774" s="2" t="s">
        <v>2196</v>
      </c>
      <c r="H4774" s="2" t="str">
        <f t="array" ref="H4774">_xlfn.XLOOKUP(G4774,Food_Menu!A:A,Food_Menu!B:B)</f>
        <v>Food Item 0104</v>
      </c>
      <c r="I4774" s="2">
        <f t="array" ref="I4774">_xlfn.XLOOKUP(G4774,Food_Menu!A:A,Food_Menu!D:D)</f>
        <v>316.94</v>
      </c>
      <c r="J4774" s="2" t="s">
        <v>341</v>
      </c>
      <c r="K4774" s="2" t="str">
        <f t="array" ref="K4774">_xlfn.XLOOKUP(J4774,Delivery_Partners!A:A,Delivery_Partners!B:B)</f>
        <v>Delivery Partner 140</v>
      </c>
      <c r="L4774" s="3">
        <v>2</v>
      </c>
      <c r="M4774" s="2" t="s">
        <v>23</v>
      </c>
      <c r="N4774" s="2" t="s">
        <v>24</v>
      </c>
      <c r="O4774" s="3">
        <v>32</v>
      </c>
      <c r="P4774" s="13">
        <f t="shared" si="998"/>
        <v>633.88</v>
      </c>
      <c r="Q4774" s="13" t="str">
        <f t="shared" si="999"/>
        <v>Normal</v>
      </c>
      <c r="S4774" s="21"/>
    </row>
    <row r="4775" customHeight="1" spans="1:19">
      <c r="A4775" s="2" t="s">
        <v>6716</v>
      </c>
      <c r="B4775" s="29" t="s">
        <v>325</v>
      </c>
      <c r="C4775" s="2" t="s">
        <v>5211</v>
      </c>
      <c r="D4775" s="2" t="str">
        <f t="array" ref="D4775">_xlfn.XLOOKUP(C4775,Customers!A:A,Customers!B:B)</f>
        <v>Customer 0610</v>
      </c>
      <c r="E4775" s="2" t="s">
        <v>345</v>
      </c>
      <c r="F4775" s="2" t="str">
        <f t="array" ref="F4775">_xlfn.XLOOKUP(E4775,Restaurants!A:A,Restaurants!B:B)</f>
        <v>Restaurant 064</v>
      </c>
      <c r="G4775" s="2" t="s">
        <v>122</v>
      </c>
      <c r="H4775" s="2" t="str">
        <f t="array" ref="H4775">_xlfn.XLOOKUP(G4775,Food_Menu!A:A,Food_Menu!B:B)</f>
        <v>Food Item 0111</v>
      </c>
      <c r="I4775" s="2">
        <f t="array" ref="I4775">_xlfn.XLOOKUP(G4775,Food_Menu!A:A,Food_Menu!D:D)</f>
        <v>237.65</v>
      </c>
      <c r="J4775" s="2" t="s">
        <v>461</v>
      </c>
      <c r="K4775" s="2" t="str">
        <f t="array" ref="K4775">_xlfn.XLOOKUP(J4775,Delivery_Partners!A:A,Delivery_Partners!B:B)</f>
        <v>Delivery Partner 118</v>
      </c>
      <c r="L4775" s="3">
        <v>2</v>
      </c>
      <c r="M4775" s="2" t="s">
        <v>23</v>
      </c>
      <c r="N4775" s="2" t="s">
        <v>55</v>
      </c>
      <c r="O4775" s="3">
        <v>30</v>
      </c>
      <c r="P4775" s="13">
        <f t="shared" si="998"/>
        <v>475.3</v>
      </c>
      <c r="Q4775" s="13" t="str">
        <f t="shared" si="999"/>
        <v>Fast</v>
      </c>
      <c r="S4775" s="21"/>
    </row>
    <row r="4776" customHeight="1" spans="1:19">
      <c r="A4776" s="2" t="s">
        <v>6717</v>
      </c>
      <c r="B4776" s="29" t="s">
        <v>429</v>
      </c>
      <c r="C4776" s="2" t="s">
        <v>2859</v>
      </c>
      <c r="D4776" s="2" t="str">
        <f t="array" ref="D4776">_xlfn.XLOOKUP(C4776,Customers!A:A,Customers!B:B)</f>
        <v>Customer 0767</v>
      </c>
      <c r="E4776" s="2" t="s">
        <v>795</v>
      </c>
      <c r="F4776" s="2" t="str">
        <f t="array" ref="F4776">_xlfn.XLOOKUP(E4776,Restaurants!A:A,Restaurants!B:B)</f>
        <v>Restaurant 117</v>
      </c>
      <c r="G4776" s="2" t="s">
        <v>751</v>
      </c>
      <c r="H4776" s="2" t="str">
        <f t="array" ref="H4776">_xlfn.XLOOKUP(G4776,Food_Menu!A:A,Food_Menu!B:B)</f>
        <v>Food Item 0117</v>
      </c>
      <c r="I4776" s="2">
        <f t="array" ref="I4776">_xlfn.XLOOKUP(G4776,Food_Menu!A:A,Food_Menu!D:D)</f>
        <v>279.52</v>
      </c>
      <c r="J4776" s="2" t="s">
        <v>588</v>
      </c>
      <c r="K4776" s="2" t="str">
        <f t="array" ref="K4776">_xlfn.XLOOKUP(J4776,Delivery_Partners!A:A,Delivery_Partners!B:B)</f>
        <v>Delivery Partner 026</v>
      </c>
      <c r="L4776" s="3">
        <v>3</v>
      </c>
      <c r="M4776" s="2" t="s">
        <v>23</v>
      </c>
      <c r="N4776" s="2" t="s">
        <v>24</v>
      </c>
      <c r="O4776" s="3">
        <v>45</v>
      </c>
      <c r="P4776" s="13">
        <f t="shared" si="998"/>
        <v>838.56</v>
      </c>
      <c r="Q4776" s="13" t="str">
        <f t="shared" si="999"/>
        <v>Normal</v>
      </c>
      <c r="S4776" s="21"/>
    </row>
    <row r="4777" customHeight="1" spans="1:19">
      <c r="A4777" s="2" t="s">
        <v>6718</v>
      </c>
      <c r="B4777" s="28">
        <v>45727</v>
      </c>
      <c r="C4777" s="2" t="s">
        <v>3506</v>
      </c>
      <c r="D4777" s="2" t="str">
        <f t="array" ref="D4777">_xlfn.XLOOKUP(C4777,Customers!A:A,Customers!B:B)</f>
        <v>Customer 0920</v>
      </c>
      <c r="E4777" s="2" t="s">
        <v>552</v>
      </c>
      <c r="F4777" s="2" t="str">
        <f t="array" ref="F4777">_xlfn.XLOOKUP(E4777,Restaurants!A:A,Restaurants!B:B)</f>
        <v>Restaurant 089</v>
      </c>
      <c r="G4777" s="2" t="s">
        <v>1386</v>
      </c>
      <c r="H4777" s="2" t="str">
        <f t="array" ref="H4777">_xlfn.XLOOKUP(G4777,Food_Menu!A:A,Food_Menu!B:B)</f>
        <v>Food Item 0035</v>
      </c>
      <c r="I4777" s="2">
        <f t="array" ref="I4777">_xlfn.XLOOKUP(G4777,Food_Menu!A:A,Food_Menu!D:D)</f>
        <v>634.81</v>
      </c>
      <c r="J4777" s="2" t="s">
        <v>1408</v>
      </c>
      <c r="K4777" s="2" t="str">
        <f t="array" ref="K4777">_xlfn.XLOOKUP(J4777,Delivery_Partners!A:A,Delivery_Partners!B:B)</f>
        <v>Delivery Partner 084</v>
      </c>
      <c r="L4777" s="3">
        <v>2</v>
      </c>
      <c r="M4777" s="2" t="s">
        <v>23</v>
      </c>
      <c r="N4777" s="2" t="s">
        <v>55</v>
      </c>
      <c r="O4777" s="3">
        <v>30</v>
      </c>
      <c r="P4777" s="13">
        <f t="shared" si="998"/>
        <v>1269.62</v>
      </c>
      <c r="Q4777" s="13" t="str">
        <f t="shared" si="999"/>
        <v>Fast</v>
      </c>
      <c r="S4777" s="21"/>
    </row>
    <row r="4778" customHeight="1" spans="1:19">
      <c r="A4778" s="2" t="s">
        <v>6719</v>
      </c>
      <c r="B4778" s="28">
        <v>45968</v>
      </c>
      <c r="C4778" s="2" t="s">
        <v>2177</v>
      </c>
      <c r="D4778" s="2" t="str">
        <f t="array" ref="D4778">_xlfn.XLOOKUP(C4778,Customers!A:A,Customers!B:B)</f>
        <v>Customer 0004</v>
      </c>
      <c r="E4778" s="2" t="s">
        <v>738</v>
      </c>
      <c r="F4778" s="2" t="str">
        <f t="array" ref="F4778">_xlfn.XLOOKUP(E4778,Restaurants!A:A,Restaurants!B:B)</f>
        <v>Restaurant 110</v>
      </c>
      <c r="G4778" s="2" t="s">
        <v>225</v>
      </c>
      <c r="H4778" s="2" t="str">
        <f t="array" ref="H4778">_xlfn.XLOOKUP(G4778,Food_Menu!A:A,Food_Menu!B:B)</f>
        <v>Food Item 0039</v>
      </c>
      <c r="I4778" s="2">
        <f t="array" ref="I4778">_xlfn.XLOOKUP(G4778,Food_Menu!A:A,Food_Menu!D:D)</f>
        <v>557.2</v>
      </c>
      <c r="J4778" s="2" t="s">
        <v>1268</v>
      </c>
      <c r="K4778" s="2" t="str">
        <f t="array" ref="K4778">_xlfn.XLOOKUP(J4778,Delivery_Partners!A:A,Delivery_Partners!B:B)</f>
        <v>Delivery Partner 124</v>
      </c>
      <c r="L4778" s="3">
        <v>1</v>
      </c>
      <c r="M4778" s="2" t="s">
        <v>23</v>
      </c>
      <c r="N4778" s="2" t="s">
        <v>24</v>
      </c>
      <c r="O4778" s="3">
        <v>27</v>
      </c>
      <c r="P4778" s="13">
        <f t="shared" si="998"/>
        <v>557.2</v>
      </c>
      <c r="Q4778" s="13" t="str">
        <f t="shared" si="999"/>
        <v>Fast</v>
      </c>
      <c r="S4778" s="21"/>
    </row>
    <row r="4779" customHeight="1" spans="1:19">
      <c r="A4779" s="2" t="s">
        <v>6720</v>
      </c>
      <c r="B4779" s="29" t="s">
        <v>320</v>
      </c>
      <c r="C4779" s="2" t="s">
        <v>1241</v>
      </c>
      <c r="D4779" s="2" t="str">
        <f t="array" ref="D4779">_xlfn.XLOOKUP(C4779,Customers!A:A,Customers!B:B)</f>
        <v>Customer 0022</v>
      </c>
      <c r="E4779" s="2" t="s">
        <v>506</v>
      </c>
      <c r="F4779" s="2" t="str">
        <f t="array" ref="F4779">_xlfn.XLOOKUP(E4779,Restaurants!A:A,Restaurants!B:B)</f>
        <v>Restaurant 005</v>
      </c>
      <c r="G4779" s="2" t="s">
        <v>1650</v>
      </c>
      <c r="H4779" s="2" t="str">
        <f t="array" ref="H4779">_xlfn.XLOOKUP(G4779,Food_Menu!A:A,Food_Menu!B:B)</f>
        <v>Food Item 0040</v>
      </c>
      <c r="I4779" s="2">
        <f t="array" ref="I4779">_xlfn.XLOOKUP(G4779,Food_Menu!A:A,Food_Menu!D:D)</f>
        <v>254.86</v>
      </c>
      <c r="J4779" s="2" t="s">
        <v>422</v>
      </c>
      <c r="K4779" s="2" t="str">
        <f t="array" ref="K4779">_xlfn.XLOOKUP(J4779,Delivery_Partners!A:A,Delivery_Partners!B:B)</f>
        <v>Delivery Partner 049</v>
      </c>
      <c r="L4779" s="3">
        <v>1</v>
      </c>
      <c r="M4779" s="2" t="s">
        <v>23</v>
      </c>
      <c r="N4779" s="2" t="s">
        <v>24</v>
      </c>
      <c r="O4779" s="3">
        <v>17</v>
      </c>
      <c r="P4779" s="13">
        <f t="shared" si="998"/>
        <v>254.86</v>
      </c>
      <c r="Q4779" s="13" t="str">
        <f t="shared" si="999"/>
        <v>Fast</v>
      </c>
      <c r="S4779" s="21"/>
    </row>
    <row r="4780" customHeight="1" spans="1:19">
      <c r="A4780" s="2" t="s">
        <v>6721</v>
      </c>
      <c r="B4780" s="28">
        <v>45996</v>
      </c>
      <c r="C4780" s="2" t="s">
        <v>531</v>
      </c>
      <c r="D4780" s="2" t="str">
        <f t="array" ref="D4780">_xlfn.XLOOKUP(C4780,Customers!A:A,Customers!B:B)</f>
        <v>Customer 0464</v>
      </c>
      <c r="E4780" s="2" t="s">
        <v>586</v>
      </c>
      <c r="F4780" s="2" t="str">
        <f t="array" ref="F4780">_xlfn.XLOOKUP(E4780,Restaurants!A:A,Restaurants!B:B)</f>
        <v>Restaurant 092</v>
      </c>
      <c r="G4780" s="2" t="s">
        <v>47</v>
      </c>
      <c r="H4780" s="2" t="str">
        <f t="array" ref="H4780">_xlfn.XLOOKUP(G4780,Food_Menu!A:A,Food_Menu!B:B)</f>
        <v>Food Item 0056</v>
      </c>
      <c r="I4780" s="2">
        <f t="array" ref="I4780">_xlfn.XLOOKUP(G4780,Food_Menu!A:A,Food_Menu!D:D)</f>
        <v>536.41</v>
      </c>
      <c r="J4780" s="2" t="s">
        <v>159</v>
      </c>
      <c r="K4780" s="2" t="str">
        <f t="array" ref="K4780">_xlfn.XLOOKUP(J4780,Delivery_Partners!A:A,Delivery_Partners!B:B)</f>
        <v>Delivery Partner 156</v>
      </c>
      <c r="L4780" s="3">
        <v>1</v>
      </c>
      <c r="M4780" s="2" t="s">
        <v>23</v>
      </c>
      <c r="N4780" s="2" t="s">
        <v>24</v>
      </c>
      <c r="O4780" s="3">
        <v>28</v>
      </c>
      <c r="P4780" s="13">
        <f t="shared" si="998"/>
        <v>536.41</v>
      </c>
      <c r="Q4780" s="13" t="str">
        <f t="shared" si="999"/>
        <v>Fast</v>
      </c>
      <c r="S4780" s="21"/>
    </row>
    <row r="4781" customHeight="1" spans="1:19">
      <c r="A4781" s="2" t="s">
        <v>6722</v>
      </c>
      <c r="B4781" s="29" t="s">
        <v>1875</v>
      </c>
      <c r="C4781" s="2" t="s">
        <v>1873</v>
      </c>
      <c r="D4781" s="2" t="str">
        <f t="array" ref="D4781">_xlfn.XLOOKUP(C4781,Customers!A:A,Customers!B:B)</f>
        <v>Customer 0677</v>
      </c>
      <c r="E4781" s="2" t="s">
        <v>952</v>
      </c>
      <c r="F4781" s="2" t="str">
        <f t="array" ref="F4781">_xlfn.XLOOKUP(E4781,Restaurants!A:A,Restaurants!B:B)</f>
        <v>Restaurant 041</v>
      </c>
      <c r="G4781" s="2" t="s">
        <v>1336</v>
      </c>
      <c r="H4781" s="2" t="str">
        <f t="array" ref="H4781">_xlfn.XLOOKUP(G4781,Food_Menu!A:A,Food_Menu!B:B)</f>
        <v>Food Item 0036</v>
      </c>
      <c r="I4781" s="2">
        <f t="array" ref="I4781">_xlfn.XLOOKUP(G4781,Food_Menu!A:A,Food_Menu!D:D)</f>
        <v>542.95</v>
      </c>
      <c r="J4781" s="2" t="s">
        <v>1350</v>
      </c>
      <c r="K4781" s="2" t="str">
        <f t="array" ref="K4781">_xlfn.XLOOKUP(J4781,Delivery_Partners!A:A,Delivery_Partners!B:B)</f>
        <v>Delivery Partner 087</v>
      </c>
      <c r="L4781" s="3">
        <v>1</v>
      </c>
      <c r="M4781" s="2" t="s">
        <v>23</v>
      </c>
      <c r="N4781" s="2" t="s">
        <v>55</v>
      </c>
      <c r="O4781" s="3">
        <v>34</v>
      </c>
      <c r="P4781" s="13">
        <f t="shared" si="998"/>
        <v>542.95</v>
      </c>
      <c r="Q4781" s="13" t="str">
        <f t="shared" si="999"/>
        <v>Normal</v>
      </c>
      <c r="S4781" s="21"/>
    </row>
    <row r="4782" hidden="1" customHeight="1" spans="1:19">
      <c r="A4782" s="2" t="s">
        <v>6723</v>
      </c>
      <c r="B4782" s="28">
        <v>45727</v>
      </c>
      <c r="C4782" s="2" t="s">
        <v>606</v>
      </c>
      <c r="D4782" s="2" t="str">
        <f t="array" ref="D4782">_xlfn.XLOOKUP(C4782,Customers!A:A,Customers!B:B)</f>
        <v>Customer 0005</v>
      </c>
      <c r="E4782" s="2" t="s">
        <v>468</v>
      </c>
      <c r="F4782" s="2" t="str">
        <f t="array" ref="F4782">_xlfn.XLOOKUP(E4782,Restaurants!A:A,Restaurants!B:B)</f>
        <v>Restaurant 067</v>
      </c>
      <c r="G4782" s="2" t="s">
        <v>303</v>
      </c>
      <c r="H4782" s="2" t="str">
        <f t="array" ref="H4782">_xlfn.XLOOKUP(G4782,Food_Menu!A:A,Food_Menu!B:B)</f>
        <v>Food Item 0050</v>
      </c>
      <c r="I4782" s="2"/>
      <c r="J4782" s="2" t="s">
        <v>347</v>
      </c>
      <c r="K4782" s="2" t="str">
        <f t="array" ref="K4782">_xlfn.XLOOKUP(J4782,Delivery_Partners!A:A,Delivery_Partners!B:B)</f>
        <v>Delivery Partner 058</v>
      </c>
      <c r="L4782" s="3">
        <v>4</v>
      </c>
      <c r="M4782" s="2" t="s">
        <v>101</v>
      </c>
      <c r="N4782" s="2" t="s">
        <v>24</v>
      </c>
      <c r="O4782" s="2"/>
    </row>
    <row r="4783" customHeight="1" spans="1:19">
      <c r="A4783" s="2" t="s">
        <v>6724</v>
      </c>
      <c r="B4783" s="29" t="s">
        <v>2582</v>
      </c>
      <c r="C4783" s="2" t="s">
        <v>3888</v>
      </c>
      <c r="D4783" s="2" t="str">
        <f t="array" ref="D4783">_xlfn.XLOOKUP(C4783,Customers!A:A,Customers!B:B)</f>
        <v>Customer 0209</v>
      </c>
      <c r="E4783" s="2" t="s">
        <v>105</v>
      </c>
      <c r="F4783" s="2" t="str">
        <f t="array" ref="F4783">_xlfn.XLOOKUP(E4783,Restaurants!A:A,Restaurants!B:B)</f>
        <v>Restaurant 106</v>
      </c>
      <c r="G4783" s="2" t="s">
        <v>340</v>
      </c>
      <c r="H4783" s="2" t="str">
        <f t="array" ref="H4783">_xlfn.XLOOKUP(G4783,Food_Menu!A:A,Food_Menu!B:B)</f>
        <v>Food Item 0207</v>
      </c>
      <c r="I4783" s="2">
        <f t="array" ref="I4783">_xlfn.XLOOKUP(G4783,Food_Menu!A:A,Food_Menu!D:D)</f>
        <v>225.36</v>
      </c>
      <c r="J4783" s="2" t="s">
        <v>145</v>
      </c>
      <c r="K4783" s="2" t="str">
        <f t="array" ref="K4783">_xlfn.XLOOKUP(J4783,Delivery_Partners!A:A,Delivery_Partners!B:B)</f>
        <v>Delivery Partner 069</v>
      </c>
      <c r="L4783" s="3">
        <v>1</v>
      </c>
      <c r="M4783" s="2" t="s">
        <v>23</v>
      </c>
      <c r="N4783" s="2" t="s">
        <v>74</v>
      </c>
      <c r="O4783" s="3">
        <v>15</v>
      </c>
      <c r="P4783" s="13">
        <f t="shared" ref="P4783:P4796" si="1000">I4783*L4783</f>
        <v>225.36</v>
      </c>
      <c r="Q4783" s="13" t="str">
        <f t="shared" ref="Q4783:Q4796" si="1001">IF(O4783="","Not Delivered",IF(O4783&lt;=30,"Fast",IF(O4783&lt;=60,"Normal","Slow")))</f>
        <v>Fast</v>
      </c>
      <c r="S4783" s="21"/>
    </row>
    <row r="4784" customHeight="1" spans="1:19">
      <c r="A4784" s="2" t="s">
        <v>6725</v>
      </c>
      <c r="B4784" s="28">
        <v>45870</v>
      </c>
      <c r="C4784" s="2" t="s">
        <v>600</v>
      </c>
      <c r="D4784" s="2" t="str">
        <f t="array" ref="D4784">_xlfn.XLOOKUP(C4784,Customers!A:A,Customers!B:B)</f>
        <v>Customer 0503</v>
      </c>
      <c r="E4784" s="2" t="s">
        <v>239</v>
      </c>
      <c r="F4784" s="2" t="str">
        <f t="array" ref="F4784">_xlfn.XLOOKUP(E4784,Restaurants!A:A,Restaurants!B:B)</f>
        <v>Restaurant 105</v>
      </c>
      <c r="G4784" s="2" t="s">
        <v>1073</v>
      </c>
      <c r="H4784" s="2" t="str">
        <f t="array" ref="H4784">_xlfn.XLOOKUP(G4784,Food_Menu!A:A,Food_Menu!B:B)</f>
        <v>Food Item 0080</v>
      </c>
      <c r="I4784" s="2">
        <f t="array" ref="I4784">_xlfn.XLOOKUP(G4784,Food_Menu!A:A,Food_Menu!D:D)</f>
        <v>208.69</v>
      </c>
      <c r="J4784" s="2" t="s">
        <v>495</v>
      </c>
      <c r="K4784" s="2" t="str">
        <f t="array" ref="K4784">_xlfn.XLOOKUP(J4784,Delivery_Partners!A:A,Delivery_Partners!B:B)</f>
        <v>Delivery Partner 112</v>
      </c>
      <c r="L4784" s="3">
        <v>3</v>
      </c>
      <c r="M4784" s="2" t="s">
        <v>23</v>
      </c>
      <c r="N4784" s="2" t="s">
        <v>74</v>
      </c>
      <c r="O4784" s="3">
        <v>47</v>
      </c>
      <c r="P4784" s="13">
        <f t="shared" si="1000"/>
        <v>626.07</v>
      </c>
      <c r="Q4784" s="13" t="str">
        <f t="shared" si="1001"/>
        <v>Normal</v>
      </c>
      <c r="S4784" s="21"/>
    </row>
    <row r="4785" customHeight="1" spans="1:19">
      <c r="A4785" s="2" t="s">
        <v>6726</v>
      </c>
      <c r="B4785" s="29" t="s">
        <v>817</v>
      </c>
      <c r="C4785" s="2" t="s">
        <v>1263</v>
      </c>
      <c r="D4785" s="2" t="str">
        <f t="array" ref="D4785">_xlfn.XLOOKUP(C4785,Customers!A:A,Customers!B:B)</f>
        <v>Customer 0336</v>
      </c>
      <c r="E4785" s="2" t="s">
        <v>376</v>
      </c>
      <c r="F4785" s="2" t="str">
        <f t="array" ref="F4785">_xlfn.XLOOKUP(E4785,Restaurants!A:A,Restaurants!B:B)</f>
        <v>Restaurant 028</v>
      </c>
      <c r="G4785" s="2" t="s">
        <v>1018</v>
      </c>
      <c r="H4785" s="2" t="str">
        <f t="array" ref="H4785">_xlfn.XLOOKUP(G4785,Food_Menu!A:A,Food_Menu!B:B)</f>
        <v>Food Item 0175</v>
      </c>
      <c r="I4785" s="2">
        <f t="array" ref="I4785">_xlfn.XLOOKUP(G4785,Food_Menu!A:A,Food_Menu!D:D)</f>
        <v>114.67</v>
      </c>
      <c r="J4785" s="2" t="s">
        <v>544</v>
      </c>
      <c r="K4785" s="2" t="str">
        <f t="array" ref="K4785">_xlfn.XLOOKUP(J4785,Delivery_Partners!A:A,Delivery_Partners!B:B)</f>
        <v>Delivery Partner 128</v>
      </c>
      <c r="L4785" s="3">
        <v>1</v>
      </c>
      <c r="M4785" s="2" t="s">
        <v>23</v>
      </c>
      <c r="N4785" s="2" t="s">
        <v>24</v>
      </c>
      <c r="O4785" s="3">
        <v>23</v>
      </c>
      <c r="P4785" s="13">
        <f t="shared" si="1000"/>
        <v>114.67</v>
      </c>
      <c r="Q4785" s="13" t="str">
        <f t="shared" si="1001"/>
        <v>Fast</v>
      </c>
      <c r="S4785" s="21"/>
    </row>
    <row r="4786" customHeight="1" spans="1:19">
      <c r="A4786" s="2" t="s">
        <v>6727</v>
      </c>
      <c r="B4786" s="29" t="s">
        <v>2582</v>
      </c>
      <c r="C4786" s="2" t="s">
        <v>1472</v>
      </c>
      <c r="D4786" s="2" t="str">
        <f t="array" ref="D4786">_xlfn.XLOOKUP(C4786,Customers!A:A,Customers!B:B)</f>
        <v>Customer 0853</v>
      </c>
      <c r="E4786" s="2" t="s">
        <v>230</v>
      </c>
      <c r="F4786" s="2" t="str">
        <f t="array" ref="F4786">_xlfn.XLOOKUP(E4786,Restaurants!A:A,Restaurants!B:B)</f>
        <v>Restaurant 029</v>
      </c>
      <c r="G4786" s="2" t="s">
        <v>2095</v>
      </c>
      <c r="H4786" s="2" t="str">
        <f t="array" ref="H4786">_xlfn.XLOOKUP(G4786,Food_Menu!A:A,Food_Menu!B:B)</f>
        <v>Food Item 0087</v>
      </c>
      <c r="I4786" s="2">
        <f t="array" ref="I4786">_xlfn.XLOOKUP(G4786,Food_Menu!A:A,Food_Menu!D:D)</f>
        <v>288.34</v>
      </c>
      <c r="J4786" s="2" t="s">
        <v>976</v>
      </c>
      <c r="K4786" s="2" t="str">
        <f t="array" ref="K4786">_xlfn.XLOOKUP(J4786,Delivery_Partners!A:A,Delivery_Partners!B:B)</f>
        <v>Delivery Partner 047</v>
      </c>
      <c r="L4786" s="3">
        <v>3</v>
      </c>
      <c r="M4786" s="2" t="s">
        <v>23</v>
      </c>
      <c r="N4786" s="2" t="s">
        <v>24</v>
      </c>
      <c r="O4786" s="3">
        <v>19</v>
      </c>
      <c r="P4786" s="13">
        <f t="shared" si="1000"/>
        <v>865.02</v>
      </c>
      <c r="Q4786" s="13" t="str">
        <f t="shared" si="1001"/>
        <v>Fast</v>
      </c>
      <c r="S4786" s="21"/>
    </row>
    <row r="4787" customHeight="1" spans="1:19">
      <c r="A4787" s="2" t="s">
        <v>6728</v>
      </c>
      <c r="B4787" s="28">
        <v>45694</v>
      </c>
      <c r="C4787" s="2" t="s">
        <v>1033</v>
      </c>
      <c r="D4787" s="2" t="str">
        <f t="array" ref="D4787">_xlfn.XLOOKUP(C4787,Customers!A:A,Customers!B:B)</f>
        <v>Customer 0042</v>
      </c>
      <c r="E4787" s="2" t="s">
        <v>634</v>
      </c>
      <c r="F4787" s="2" t="str">
        <f t="array" ref="F4787">_xlfn.XLOOKUP(E4787,Restaurants!A:A,Restaurants!B:B)</f>
        <v>Restaurant 087</v>
      </c>
      <c r="G4787" s="2" t="s">
        <v>211</v>
      </c>
      <c r="H4787" s="2" t="str">
        <f t="array" ref="H4787">_xlfn.XLOOKUP(G4787,Food_Menu!A:A,Food_Menu!B:B)</f>
        <v>Food Item 0182</v>
      </c>
      <c r="I4787" s="2">
        <f t="array" ref="I4787">_xlfn.XLOOKUP(G4787,Food_Menu!A:A,Food_Menu!D:D)</f>
        <v>512.27</v>
      </c>
      <c r="J4787" s="2" t="s">
        <v>1125</v>
      </c>
      <c r="K4787" s="2" t="str">
        <f t="array" ref="K4787">_xlfn.XLOOKUP(J4787,Delivery_Partners!A:A,Delivery_Partners!B:B)</f>
        <v>Delivery Partner 031</v>
      </c>
      <c r="L4787" s="3">
        <v>3</v>
      </c>
      <c r="M4787" s="2" t="s">
        <v>23</v>
      </c>
      <c r="N4787" s="2" t="s">
        <v>24</v>
      </c>
      <c r="O4787" s="3">
        <v>54</v>
      </c>
      <c r="P4787" s="13">
        <f t="shared" si="1000"/>
        <v>1536.81</v>
      </c>
      <c r="Q4787" s="13" t="str">
        <f t="shared" si="1001"/>
        <v>Normal</v>
      </c>
      <c r="S4787" s="21"/>
    </row>
    <row r="4788" customHeight="1" spans="1:19">
      <c r="A4788" s="2" t="s">
        <v>6729</v>
      </c>
      <c r="B4788" s="29" t="s">
        <v>87</v>
      </c>
      <c r="C4788" s="2" t="s">
        <v>3831</v>
      </c>
      <c r="D4788" s="2" t="str">
        <f t="array" ref="D4788">_xlfn.XLOOKUP(C4788,Customers!A:A,Customers!B:B)</f>
        <v>Customer 1067</v>
      </c>
      <c r="E4788" s="2" t="s">
        <v>105</v>
      </c>
      <c r="F4788" s="2" t="str">
        <f t="array" ref="F4788">_xlfn.XLOOKUP(E4788,Restaurants!A:A,Restaurants!B:B)</f>
        <v>Restaurant 106</v>
      </c>
      <c r="G4788" s="2" t="s">
        <v>1210</v>
      </c>
      <c r="H4788" s="2" t="str">
        <f t="array" ref="H4788">_xlfn.XLOOKUP(G4788,Food_Menu!A:A,Food_Menu!B:B)</f>
        <v>Food Item 0166</v>
      </c>
      <c r="I4788" s="2">
        <f t="array" ref="I4788">_xlfn.XLOOKUP(G4788,Food_Menu!A:A,Food_Menu!D:D)</f>
        <v>321.44</v>
      </c>
      <c r="J4788" s="2" t="s">
        <v>29</v>
      </c>
      <c r="K4788" s="2" t="str">
        <f t="array" ref="K4788">_xlfn.XLOOKUP(J4788,Delivery_Partners!A:A,Delivery_Partners!B:B)</f>
        <v>Delivery Partner 017</v>
      </c>
      <c r="L4788" s="3">
        <v>2</v>
      </c>
      <c r="M4788" s="2" t="s">
        <v>23</v>
      </c>
      <c r="N4788" s="2" t="s">
        <v>74</v>
      </c>
      <c r="O4788" s="3">
        <v>45</v>
      </c>
      <c r="P4788" s="13">
        <f t="shared" si="1000"/>
        <v>642.88</v>
      </c>
      <c r="Q4788" s="13" t="str">
        <f t="shared" si="1001"/>
        <v>Normal</v>
      </c>
      <c r="S4788" s="21"/>
    </row>
    <row r="4789" customHeight="1" spans="1:19">
      <c r="A4789" s="2" t="s">
        <v>6730</v>
      </c>
      <c r="B4789" s="29" t="s">
        <v>980</v>
      </c>
      <c r="C4789" s="2" t="s">
        <v>654</v>
      </c>
      <c r="D4789" s="2" t="str">
        <f t="array" ref="D4789">_xlfn.XLOOKUP(C4789,Customers!A:A,Customers!B:B)</f>
        <v>Customer 0204</v>
      </c>
      <c r="E4789" s="2" t="s">
        <v>712</v>
      </c>
      <c r="F4789" s="2" t="str">
        <f t="array" ref="F4789">_xlfn.XLOOKUP(E4789,Restaurants!A:A,Restaurants!B:B)</f>
        <v>Restaurant 074</v>
      </c>
      <c r="G4789" s="2" t="s">
        <v>1040</v>
      </c>
      <c r="H4789" s="2" t="str">
        <f t="array" ref="H4789">_xlfn.XLOOKUP(G4789,Food_Menu!A:A,Food_Menu!B:B)</f>
        <v>Food Item 0185</v>
      </c>
      <c r="I4789" s="2">
        <f t="array" ref="I4789">_xlfn.XLOOKUP(G4789,Food_Menu!A:A,Food_Menu!D:D)</f>
        <v>565.74</v>
      </c>
      <c r="J4789" s="2" t="s">
        <v>1122</v>
      </c>
      <c r="K4789" s="2" t="str">
        <f t="array" ref="K4789">_xlfn.XLOOKUP(J4789,Delivery_Partners!A:A,Delivery_Partners!B:B)</f>
        <v>Delivery Partner 090</v>
      </c>
      <c r="L4789" s="3">
        <v>1</v>
      </c>
      <c r="M4789" s="2" t="s">
        <v>23</v>
      </c>
      <c r="N4789" s="2" t="s">
        <v>24</v>
      </c>
      <c r="O4789" s="3">
        <v>47</v>
      </c>
      <c r="P4789" s="13">
        <f t="shared" si="1000"/>
        <v>565.74</v>
      </c>
      <c r="Q4789" s="13" t="str">
        <f t="shared" si="1001"/>
        <v>Normal</v>
      </c>
      <c r="S4789" s="21"/>
    </row>
    <row r="4790" customHeight="1" spans="1:19">
      <c r="A4790" s="2" t="s">
        <v>6731</v>
      </c>
      <c r="B4790" s="29" t="s">
        <v>1778</v>
      </c>
      <c r="C4790" s="2" t="s">
        <v>2685</v>
      </c>
      <c r="D4790" s="2" t="str">
        <f t="array" ref="D4790">_xlfn.XLOOKUP(C4790,Customers!A:A,Customers!B:B)</f>
        <v>Customer 0529</v>
      </c>
      <c r="E4790" s="2" t="s">
        <v>335</v>
      </c>
      <c r="F4790" s="2" t="str">
        <f t="array" ref="F4790">_xlfn.XLOOKUP(E4790,Restaurants!A:A,Restaurants!B:B)</f>
        <v>Restaurant 007</v>
      </c>
      <c r="G4790" s="2" t="s">
        <v>1833</v>
      </c>
      <c r="H4790" s="2" t="str">
        <f t="array" ref="H4790">_xlfn.XLOOKUP(G4790,Food_Menu!A:A,Food_Menu!B:B)</f>
        <v>Food Item 0064</v>
      </c>
      <c r="I4790" s="2">
        <f t="array" ref="I4790">_xlfn.XLOOKUP(G4790,Food_Menu!A:A,Food_Menu!D:D)</f>
        <v>129.48</v>
      </c>
      <c r="J4790" s="2" t="s">
        <v>107</v>
      </c>
      <c r="K4790" s="2" t="str">
        <f t="array" ref="K4790">_xlfn.XLOOKUP(J4790,Delivery_Partners!A:A,Delivery_Partners!B:B)</f>
        <v>Delivery Partner 167</v>
      </c>
      <c r="L4790" s="3">
        <v>3</v>
      </c>
      <c r="M4790" s="2" t="s">
        <v>23</v>
      </c>
      <c r="N4790" s="2" t="s">
        <v>24</v>
      </c>
      <c r="O4790" s="3">
        <v>41</v>
      </c>
      <c r="P4790" s="13">
        <f t="shared" si="1000"/>
        <v>388.44</v>
      </c>
      <c r="Q4790" s="13" t="str">
        <f t="shared" si="1001"/>
        <v>Normal</v>
      </c>
      <c r="S4790" s="21"/>
    </row>
    <row r="4791" customHeight="1" spans="1:19">
      <c r="A4791" s="2" t="s">
        <v>6732</v>
      </c>
      <c r="B4791" s="28">
        <v>45753</v>
      </c>
      <c r="C4791" s="2" t="s">
        <v>981</v>
      </c>
      <c r="D4791" s="2" t="str">
        <f t="array" ref="D4791">_xlfn.XLOOKUP(C4791,Customers!A:A,Customers!B:B)</f>
        <v>Customer 1184</v>
      </c>
      <c r="E4791" s="2" t="s">
        <v>950</v>
      </c>
      <c r="F4791" s="2" t="str">
        <f t="array" ref="F4791">_xlfn.XLOOKUP(E4791,Restaurants!A:A,Restaurants!B:B)</f>
        <v>Restaurant 020</v>
      </c>
      <c r="G4791" s="2" t="s">
        <v>841</v>
      </c>
      <c r="H4791" s="2" t="str">
        <f t="array" ref="H4791">_xlfn.XLOOKUP(G4791,Food_Menu!A:A,Food_Menu!B:B)</f>
        <v>Food Item 0022</v>
      </c>
      <c r="I4791" s="2">
        <f t="array" ref="I4791">_xlfn.XLOOKUP(G4791,Food_Menu!A:A,Food_Menu!D:D)</f>
        <v>395.32</v>
      </c>
      <c r="J4791" s="2" t="s">
        <v>1319</v>
      </c>
      <c r="K4791" s="2" t="str">
        <f t="array" ref="K4791">_xlfn.XLOOKUP(J4791,Delivery_Partners!A:A,Delivery_Partners!B:B)</f>
        <v>Delivery Partner 173</v>
      </c>
      <c r="L4791" s="3">
        <v>3</v>
      </c>
      <c r="M4791" s="2" t="s">
        <v>23</v>
      </c>
      <c r="N4791" s="2" t="s">
        <v>24</v>
      </c>
      <c r="O4791" s="3">
        <v>51</v>
      </c>
      <c r="P4791" s="13">
        <f t="shared" si="1000"/>
        <v>1185.96</v>
      </c>
      <c r="Q4791" s="13" t="str">
        <f t="shared" si="1001"/>
        <v>Normal</v>
      </c>
      <c r="S4791" s="21"/>
    </row>
    <row r="4792" customHeight="1" spans="1:19">
      <c r="A4792" s="2" t="s">
        <v>6733</v>
      </c>
      <c r="B4792" s="28">
        <v>45962</v>
      </c>
      <c r="C4792" s="2" t="s">
        <v>4298</v>
      </c>
      <c r="D4792" s="2" t="str">
        <f t="array" ref="D4792">_xlfn.XLOOKUP(C4792,Customers!A:A,Customers!B:B)</f>
        <v>Customer 0796</v>
      </c>
      <c r="E4792" s="2" t="s">
        <v>1309</v>
      </c>
      <c r="F4792" s="2" t="str">
        <f t="array" ref="F4792">_xlfn.XLOOKUP(E4792,Restaurants!A:A,Restaurants!B:B)</f>
        <v>Restaurant 090</v>
      </c>
      <c r="G4792" s="2" t="s">
        <v>313</v>
      </c>
      <c r="H4792" s="2" t="str">
        <f t="array" ref="H4792">_xlfn.XLOOKUP(G4792,Food_Menu!A:A,Food_Menu!B:B)</f>
        <v>Food Item 0068</v>
      </c>
      <c r="I4792" s="2">
        <f t="array" ref="I4792">_xlfn.XLOOKUP(G4792,Food_Menu!A:A,Food_Menu!D:D)</f>
        <v>583.22</v>
      </c>
      <c r="J4792" s="2" t="s">
        <v>351</v>
      </c>
      <c r="K4792" s="2" t="str">
        <f t="array" ref="K4792">_xlfn.XLOOKUP(J4792,Delivery_Partners!A:A,Delivery_Partners!B:B)</f>
        <v>Delivery Partner 101</v>
      </c>
      <c r="L4792" s="3">
        <v>1</v>
      </c>
      <c r="M4792" s="2" t="s">
        <v>23</v>
      </c>
      <c r="N4792" s="2" t="s">
        <v>24</v>
      </c>
      <c r="O4792" s="3">
        <v>46</v>
      </c>
      <c r="P4792" s="13">
        <f t="shared" si="1000"/>
        <v>583.22</v>
      </c>
      <c r="Q4792" s="13" t="str">
        <f t="shared" si="1001"/>
        <v>Normal</v>
      </c>
      <c r="S4792" s="21"/>
    </row>
    <row r="4793" customHeight="1" spans="1:19">
      <c r="A4793" s="2" t="s">
        <v>6734</v>
      </c>
      <c r="B4793" s="29" t="s">
        <v>1906</v>
      </c>
      <c r="C4793" s="2" t="s">
        <v>3845</v>
      </c>
      <c r="D4793" s="2" t="str">
        <f t="array" ref="D4793">_xlfn.XLOOKUP(C4793,Customers!A:A,Customers!B:B)</f>
        <v>Customer 1199</v>
      </c>
      <c r="E4793" s="2" t="s">
        <v>1309</v>
      </c>
      <c r="F4793" s="2" t="str">
        <f t="array" ref="F4793">_xlfn.XLOOKUP(E4793,Restaurants!A:A,Restaurants!B:B)</f>
        <v>Restaurant 090</v>
      </c>
      <c r="G4793" s="2" t="s">
        <v>1547</v>
      </c>
      <c r="H4793" s="2" t="str">
        <f t="array" ref="H4793">_xlfn.XLOOKUP(G4793,Food_Menu!A:A,Food_Menu!B:B)</f>
        <v>Food Item 0155</v>
      </c>
      <c r="I4793" s="2">
        <f t="array" ref="I4793">_xlfn.XLOOKUP(G4793,Food_Menu!A:A,Food_Menu!D:D)</f>
        <v>185.15</v>
      </c>
      <c r="J4793" s="2" t="s">
        <v>801</v>
      </c>
      <c r="K4793" s="2" t="str">
        <f t="array" ref="K4793">_xlfn.XLOOKUP(J4793,Delivery_Partners!A:A,Delivery_Partners!B:B)</f>
        <v>Delivery Partner 096</v>
      </c>
      <c r="L4793" s="3">
        <v>3</v>
      </c>
      <c r="M4793" s="2" t="s">
        <v>23</v>
      </c>
      <c r="N4793" s="2" t="s">
        <v>24</v>
      </c>
      <c r="O4793" s="3">
        <v>31</v>
      </c>
      <c r="P4793" s="13">
        <f t="shared" si="1000"/>
        <v>555.45</v>
      </c>
      <c r="Q4793" s="13" t="str">
        <f t="shared" si="1001"/>
        <v>Normal</v>
      </c>
      <c r="S4793" s="21"/>
    </row>
    <row r="4794" customHeight="1" spans="1:19">
      <c r="A4794" s="2" t="s">
        <v>6735</v>
      </c>
      <c r="B4794" s="29" t="s">
        <v>501</v>
      </c>
      <c r="C4794" s="2" t="s">
        <v>1134</v>
      </c>
      <c r="D4794" s="2" t="str">
        <f t="array" ref="D4794">_xlfn.XLOOKUP(C4794,Customers!A:A,Customers!B:B)</f>
        <v>Customer 0024</v>
      </c>
      <c r="E4794" s="2" t="s">
        <v>382</v>
      </c>
      <c r="F4794" s="2" t="str">
        <f t="array" ref="F4794">_xlfn.XLOOKUP(E4794,Restaurants!A:A,Restaurants!B:B)</f>
        <v>Restaurant 108</v>
      </c>
      <c r="G4794" s="2" t="s">
        <v>557</v>
      </c>
      <c r="H4794" s="2" t="str">
        <f t="array" ref="H4794">_xlfn.XLOOKUP(G4794,Food_Menu!A:A,Food_Menu!B:B)</f>
        <v>Food Item 0144</v>
      </c>
      <c r="I4794" s="2">
        <f t="array" ref="I4794">_xlfn.XLOOKUP(G4794,Food_Menu!A:A,Food_Menu!D:D)</f>
        <v>277.13</v>
      </c>
      <c r="J4794" s="2" t="s">
        <v>887</v>
      </c>
      <c r="K4794" s="2" t="str">
        <f t="array" ref="K4794">_xlfn.XLOOKUP(J4794,Delivery_Partners!A:A,Delivery_Partners!B:B)</f>
        <v>Delivery Partner 091</v>
      </c>
      <c r="L4794" s="3">
        <v>3</v>
      </c>
      <c r="M4794" s="2" t="s">
        <v>23</v>
      </c>
      <c r="N4794" s="2" t="s">
        <v>24</v>
      </c>
      <c r="O4794" s="3">
        <v>22</v>
      </c>
      <c r="P4794" s="13">
        <f t="shared" si="1000"/>
        <v>831.39</v>
      </c>
      <c r="Q4794" s="13" t="str">
        <f t="shared" si="1001"/>
        <v>Fast</v>
      </c>
      <c r="S4794" s="21"/>
    </row>
    <row r="4795" customHeight="1" spans="1:19">
      <c r="A4795" s="2" t="s">
        <v>6736</v>
      </c>
      <c r="B4795" s="29" t="s">
        <v>1631</v>
      </c>
      <c r="C4795" s="2" t="s">
        <v>4084</v>
      </c>
      <c r="D4795" s="2" t="str">
        <f t="array" ref="D4795">_xlfn.XLOOKUP(C4795,Customers!A:A,Customers!B:B)</f>
        <v>Customer 0864</v>
      </c>
      <c r="E4795" s="2" t="s">
        <v>345</v>
      </c>
      <c r="F4795" s="2" t="str">
        <f t="array" ref="F4795">_xlfn.XLOOKUP(E4795,Restaurants!A:A,Restaurants!B:B)</f>
        <v>Restaurant 064</v>
      </c>
      <c r="G4795" s="2" t="s">
        <v>1547</v>
      </c>
      <c r="H4795" s="2" t="str">
        <f t="array" ref="H4795">_xlfn.XLOOKUP(G4795,Food_Menu!A:A,Food_Menu!B:B)</f>
        <v>Food Item 0155</v>
      </c>
      <c r="I4795" s="2">
        <f t="array" ref="I4795">_xlfn.XLOOKUP(G4795,Food_Menu!A:A,Food_Menu!D:D)</f>
        <v>185.15</v>
      </c>
      <c r="J4795" s="2" t="s">
        <v>671</v>
      </c>
      <c r="K4795" s="2" t="str">
        <f t="array" ref="K4795">_xlfn.XLOOKUP(J4795,Delivery_Partners!A:A,Delivery_Partners!B:B)</f>
        <v>Delivery Partner 043</v>
      </c>
      <c r="L4795" s="3">
        <v>1</v>
      </c>
      <c r="M4795" s="2" t="s">
        <v>23</v>
      </c>
      <c r="N4795" s="2" t="s">
        <v>55</v>
      </c>
      <c r="O4795" s="3">
        <v>20</v>
      </c>
      <c r="P4795" s="13">
        <f t="shared" si="1000"/>
        <v>185.15</v>
      </c>
      <c r="Q4795" s="13" t="str">
        <f t="shared" si="1001"/>
        <v>Fast</v>
      </c>
      <c r="S4795" s="21"/>
    </row>
    <row r="4796" customHeight="1" spans="1:19">
      <c r="A4796" s="2" t="s">
        <v>6737</v>
      </c>
      <c r="B4796" s="28">
        <v>45692</v>
      </c>
      <c r="C4796" s="2" t="s">
        <v>2132</v>
      </c>
      <c r="D4796" s="2" t="str">
        <f t="array" ref="D4796">_xlfn.XLOOKUP(C4796,Customers!A:A,Customers!B:B)</f>
        <v>Customer 0091</v>
      </c>
      <c r="E4796" s="2" t="s">
        <v>289</v>
      </c>
      <c r="F4796" s="2" t="str">
        <f t="array" ref="F4796">_xlfn.XLOOKUP(E4796,Restaurants!A:A,Restaurants!B:B)</f>
        <v>Restaurant 052</v>
      </c>
      <c r="G4796" s="2" t="s">
        <v>2055</v>
      </c>
      <c r="H4796" s="2" t="str">
        <f t="array" ref="H4796">_xlfn.XLOOKUP(G4796,Food_Menu!A:A,Food_Menu!B:B)</f>
        <v>Food Item 0219</v>
      </c>
      <c r="I4796" s="2">
        <f t="array" ref="I4796">_xlfn.XLOOKUP(G4796,Food_Menu!A:A,Food_Menu!D:D)</f>
        <v>256.46</v>
      </c>
      <c r="J4796" s="2" t="s">
        <v>54</v>
      </c>
      <c r="K4796" s="2" t="str">
        <f t="array" ref="K4796">_xlfn.XLOOKUP(J4796,Delivery_Partners!A:A,Delivery_Partners!B:B)</f>
        <v>Delivery Partner 075</v>
      </c>
      <c r="L4796" s="3">
        <v>1</v>
      </c>
      <c r="M4796" s="2" t="s">
        <v>23</v>
      </c>
      <c r="N4796" s="2" t="s">
        <v>24</v>
      </c>
      <c r="O4796" s="3">
        <v>33</v>
      </c>
      <c r="P4796" s="13">
        <f t="shared" si="1000"/>
        <v>256.46</v>
      </c>
      <c r="Q4796" s="13" t="str">
        <f t="shared" si="1001"/>
        <v>Normal</v>
      </c>
      <c r="S4796" s="21"/>
    </row>
    <row r="4797" hidden="1" customHeight="1" spans="1:19">
      <c r="A4797" s="2" t="s">
        <v>6738</v>
      </c>
      <c r="B4797" s="28">
        <v>45965</v>
      </c>
      <c r="C4797" s="2" t="s">
        <v>3342</v>
      </c>
      <c r="D4797" s="2" t="str">
        <f t="array" ref="D4797">_xlfn.XLOOKUP(C4797,Customers!A:A,Customers!B:B)</f>
        <v>Customer 0735</v>
      </c>
      <c r="E4797" s="2" t="s">
        <v>800</v>
      </c>
      <c r="F4797" s="2" t="str">
        <f t="array" ref="F4797">_xlfn.XLOOKUP(E4797,Restaurants!A:A,Restaurants!B:B)</f>
        <v>Restaurant 014</v>
      </c>
      <c r="G4797" s="2" t="s">
        <v>303</v>
      </c>
      <c r="H4797" s="2" t="str">
        <f t="array" ref="H4797">_xlfn.XLOOKUP(G4797,Food_Menu!A:A,Food_Menu!B:B)</f>
        <v>Food Item 0050</v>
      </c>
      <c r="I4797" s="2"/>
      <c r="J4797" s="2" t="s">
        <v>534</v>
      </c>
      <c r="K4797" s="2" t="str">
        <f t="array" ref="K4797">_xlfn.XLOOKUP(J4797,Delivery_Partners!A:A,Delivery_Partners!B:B)</f>
        <v>Delivery Partner 169</v>
      </c>
      <c r="L4797" s="3">
        <v>1</v>
      </c>
      <c r="M4797" s="2" t="s">
        <v>101</v>
      </c>
      <c r="N4797" s="2" t="s">
        <v>42</v>
      </c>
      <c r="O4797" s="2"/>
    </row>
    <row r="4798" customHeight="1" spans="1:19">
      <c r="A4798" s="2" t="s">
        <v>6739</v>
      </c>
      <c r="B4798" s="29" t="s">
        <v>833</v>
      </c>
      <c r="C4798" s="2" t="s">
        <v>1990</v>
      </c>
      <c r="D4798" s="2" t="str">
        <f t="array" ref="D4798">_xlfn.XLOOKUP(C4798,Customers!A:A,Customers!B:B)</f>
        <v>Customer 0392</v>
      </c>
      <c r="E4798" s="2" t="s">
        <v>265</v>
      </c>
      <c r="F4798" s="2" t="str">
        <f t="array" ref="F4798">_xlfn.XLOOKUP(E4798,Restaurants!A:A,Restaurants!B:B)</f>
        <v>Restaurant 094</v>
      </c>
      <c r="G4798" s="2" t="s">
        <v>1560</v>
      </c>
      <c r="H4798" s="2" t="str">
        <f t="array" ref="H4798">_xlfn.XLOOKUP(G4798,Food_Menu!A:A,Food_Menu!B:B)</f>
        <v>Food Item 0098</v>
      </c>
      <c r="I4798" s="2">
        <f t="array" ref="I4798">_xlfn.XLOOKUP(G4798,Food_Menu!A:A,Food_Menu!D:D)</f>
        <v>463.29</v>
      </c>
      <c r="J4798" s="2" t="s">
        <v>378</v>
      </c>
      <c r="K4798" s="2" t="str">
        <f t="array" ref="K4798">_xlfn.XLOOKUP(J4798,Delivery_Partners!A:A,Delivery_Partners!B:B)</f>
        <v>Delivery Partner 111</v>
      </c>
      <c r="L4798" s="3">
        <v>1</v>
      </c>
      <c r="M4798" s="2" t="s">
        <v>23</v>
      </c>
      <c r="N4798" s="2" t="s">
        <v>24</v>
      </c>
      <c r="O4798" s="3">
        <v>25</v>
      </c>
      <c r="P4798" s="13">
        <f>I4798*L4798</f>
        <v>463.29</v>
      </c>
      <c r="Q4798" s="13" t="str">
        <f>IF(O4798="","Not Delivered",IF(O4798&lt;=30,"Fast",IF(O4798&lt;=60,"Normal","Slow")))</f>
        <v>Fast</v>
      </c>
      <c r="S4798" s="21"/>
    </row>
    <row r="4799" hidden="1" customHeight="1" spans="1:19">
      <c r="A4799" s="2" t="s">
        <v>6740</v>
      </c>
      <c r="B4799" s="28">
        <v>45698</v>
      </c>
      <c r="C4799" s="2" t="s">
        <v>1936</v>
      </c>
      <c r="D4799" s="2" t="str">
        <f t="array" ref="D4799">_xlfn.XLOOKUP(C4799,Customers!A:A,Customers!B:B)</f>
        <v>Customer 0933</v>
      </c>
      <c r="E4799" s="2" t="s">
        <v>152</v>
      </c>
      <c r="F4799" s="2" t="str">
        <f t="array" ref="F4799">_xlfn.XLOOKUP(E4799,Restaurants!A:A,Restaurants!B:B)</f>
        <v>Restaurant 114</v>
      </c>
      <c r="G4799" s="2" t="s">
        <v>563</v>
      </c>
      <c r="H4799" s="2" t="str">
        <f t="array" ref="H4799">_xlfn.XLOOKUP(G4799,Food_Menu!A:A,Food_Menu!B:B)</f>
        <v>Food Item 0108</v>
      </c>
      <c r="I4799" s="2"/>
      <c r="J4799" s="2" t="s">
        <v>217</v>
      </c>
      <c r="K4799" s="2" t="str">
        <f t="array" ref="K4799">_xlfn.XLOOKUP(J4799,Delivery_Partners!A:A,Delivery_Partners!B:B)</f>
        <v>Delivery Partner 044</v>
      </c>
      <c r="L4799" s="3">
        <v>3</v>
      </c>
      <c r="M4799" s="2" t="s">
        <v>101</v>
      </c>
      <c r="N4799" s="2" t="s">
        <v>24</v>
      </c>
      <c r="O4799" s="2"/>
    </row>
    <row r="4800" hidden="1" customHeight="1" spans="1:19">
      <c r="A4800" s="2" t="s">
        <v>6741</v>
      </c>
      <c r="B4800" s="29" t="s">
        <v>1604</v>
      </c>
      <c r="C4800" s="2" t="s">
        <v>3345</v>
      </c>
      <c r="D4800" s="2" t="str">
        <f t="array" ref="D4800">_xlfn.XLOOKUP(C4800,Customers!A:A,Customers!B:B)</f>
        <v>Customer 0150</v>
      </c>
      <c r="E4800" s="2" t="s">
        <v>747</v>
      </c>
      <c r="F4800" s="2" t="str">
        <f t="array" ref="F4800">_xlfn.XLOOKUP(E4800,Restaurants!A:A,Restaurants!B:B)</f>
        <v>Restaurant 006</v>
      </c>
      <c r="G4800" s="2" t="s">
        <v>1044</v>
      </c>
      <c r="H4800" s="2" t="str">
        <f t="array" ref="H4800">_xlfn.XLOOKUP(G4800,Food_Menu!A:A,Food_Menu!B:B)</f>
        <v>Food Item 0033</v>
      </c>
      <c r="I4800" s="2"/>
      <c r="J4800" s="2" t="s">
        <v>439</v>
      </c>
      <c r="K4800" s="2" t="str">
        <f t="array" ref="K4800">_xlfn.XLOOKUP(J4800,Delivery_Partners!A:A,Delivery_Partners!B:B)</f>
        <v>Delivery Partner 016</v>
      </c>
      <c r="L4800" s="3">
        <v>3</v>
      </c>
      <c r="M4800" s="2" t="s">
        <v>101</v>
      </c>
      <c r="N4800" s="2" t="s">
        <v>42</v>
      </c>
      <c r="O4800" s="2"/>
    </row>
    <row r="4801" customHeight="1" spans="1:19">
      <c r="A4801" s="2" t="s">
        <v>6742</v>
      </c>
      <c r="B4801" s="29" t="s">
        <v>879</v>
      </c>
      <c r="C4801" s="2" t="s">
        <v>2388</v>
      </c>
      <c r="D4801" s="2" t="str">
        <f t="array" ref="D4801">_xlfn.XLOOKUP(C4801,Customers!A:A,Customers!B:B)</f>
        <v>Customer 1076</v>
      </c>
      <c r="E4801" s="2" t="s">
        <v>1191</v>
      </c>
      <c r="F4801" s="2" t="str">
        <f t="array" ref="F4801">_xlfn.XLOOKUP(E4801,Restaurants!A:A,Restaurants!B:B)</f>
        <v>Restaurant 060</v>
      </c>
      <c r="G4801" s="2" t="s">
        <v>255</v>
      </c>
      <c r="H4801" s="2" t="str">
        <f t="array" ref="H4801">_xlfn.XLOOKUP(G4801,Food_Menu!A:A,Food_Menu!B:B)</f>
        <v>Food Item 0146</v>
      </c>
      <c r="I4801" s="2">
        <f t="array" ref="I4801">_xlfn.XLOOKUP(G4801,Food_Menu!A:A,Food_Menu!D:D)</f>
        <v>580.64</v>
      </c>
      <c r="J4801" s="2" t="s">
        <v>1239</v>
      </c>
      <c r="K4801" s="2" t="str">
        <f t="array" ref="K4801">_xlfn.XLOOKUP(J4801,Delivery_Partners!A:A,Delivery_Partners!B:B)</f>
        <v>Delivery Partner 136</v>
      </c>
      <c r="L4801" s="3">
        <v>1</v>
      </c>
      <c r="M4801" s="2" t="s">
        <v>23</v>
      </c>
      <c r="N4801" s="2" t="s">
        <v>55</v>
      </c>
      <c r="O4801" s="3">
        <v>17</v>
      </c>
      <c r="P4801" s="13">
        <f t="shared" ref="P4801:P4808" si="1002">I4801*L4801</f>
        <v>580.64</v>
      </c>
      <c r="Q4801" s="13" t="str">
        <f t="shared" ref="Q4801:Q4808" si="1003">IF(O4801="","Not Delivered",IF(O4801&lt;=30,"Fast",IF(O4801&lt;=60,"Normal","Slow")))</f>
        <v>Fast</v>
      </c>
      <c r="S4801" s="21"/>
    </row>
    <row r="4802" customHeight="1" spans="1:19">
      <c r="A4802" s="2" t="s">
        <v>6743</v>
      </c>
      <c r="B4802" s="29" t="s">
        <v>1855</v>
      </c>
      <c r="C4802" s="2" t="s">
        <v>2127</v>
      </c>
      <c r="D4802" s="2" t="str">
        <f t="array" ref="D4802">_xlfn.XLOOKUP(C4802,Customers!A:A,Customers!B:B)</f>
        <v>Customer 0577</v>
      </c>
      <c r="E4802" s="2" t="s">
        <v>46</v>
      </c>
      <c r="F4802" s="2" t="str">
        <f t="array" ref="F4802">_xlfn.XLOOKUP(E4802,Restaurants!A:A,Restaurants!B:B)</f>
        <v>Restaurant 043</v>
      </c>
      <c r="G4802" s="2" t="s">
        <v>582</v>
      </c>
      <c r="H4802" s="2" t="str">
        <f t="array" ref="H4802">_xlfn.XLOOKUP(G4802,Food_Menu!A:A,Food_Menu!B:B)</f>
        <v>Food Item 0011</v>
      </c>
      <c r="I4802" s="2">
        <f t="array" ref="I4802">_xlfn.XLOOKUP(G4802,Food_Menu!A:A,Food_Menu!D:D)</f>
        <v>586.61</v>
      </c>
      <c r="J4802" s="2" t="s">
        <v>22</v>
      </c>
      <c r="K4802" s="2" t="str">
        <f t="array" ref="K4802">_xlfn.XLOOKUP(J4802,Delivery_Partners!A:A,Delivery_Partners!B:B)</f>
        <v>Delivery Partner 163</v>
      </c>
      <c r="L4802" s="3">
        <v>2</v>
      </c>
      <c r="M4802" s="2" t="s">
        <v>23</v>
      </c>
      <c r="N4802" s="2" t="s">
        <v>55</v>
      </c>
      <c r="O4802" s="3">
        <v>35</v>
      </c>
      <c r="P4802" s="13">
        <f t="shared" si="1002"/>
        <v>1173.22</v>
      </c>
      <c r="Q4802" s="13" t="str">
        <f t="shared" si="1003"/>
        <v>Normal</v>
      </c>
      <c r="S4802" s="21"/>
    </row>
    <row r="4803" customHeight="1" spans="1:19">
      <c r="A4803" s="2" t="s">
        <v>6744</v>
      </c>
      <c r="B4803" s="29" t="s">
        <v>2484</v>
      </c>
      <c r="C4803" s="2" t="s">
        <v>2182</v>
      </c>
      <c r="D4803" s="2" t="str">
        <f t="array" ref="D4803">_xlfn.XLOOKUP(C4803,Customers!A:A,Customers!B:B)</f>
        <v>Customer 0624</v>
      </c>
      <c r="E4803" s="2" t="s">
        <v>1309</v>
      </c>
      <c r="F4803" s="2" t="str">
        <f t="array" ref="F4803">_xlfn.XLOOKUP(E4803,Restaurants!A:A,Restaurants!B:B)</f>
        <v>Restaurant 090</v>
      </c>
      <c r="G4803" s="2" t="s">
        <v>72</v>
      </c>
      <c r="H4803" s="2" t="str">
        <f t="array" ref="H4803">_xlfn.XLOOKUP(G4803,Food_Menu!A:A,Food_Menu!B:B)</f>
        <v>Food Item 0198</v>
      </c>
      <c r="I4803" s="2">
        <f t="array" ref="I4803">_xlfn.XLOOKUP(G4803,Food_Menu!A:A,Food_Menu!D:D)</f>
        <v>221.88</v>
      </c>
      <c r="J4803" s="2" t="s">
        <v>80</v>
      </c>
      <c r="K4803" s="2" t="str">
        <f t="array" ref="K4803">_xlfn.XLOOKUP(J4803,Delivery_Partners!A:A,Delivery_Partners!B:B)</f>
        <v>Delivery Partner 020</v>
      </c>
      <c r="L4803" s="3">
        <v>1</v>
      </c>
      <c r="M4803" s="2" t="s">
        <v>23</v>
      </c>
      <c r="N4803" s="2" t="s">
        <v>24</v>
      </c>
      <c r="O4803" s="3">
        <v>20</v>
      </c>
      <c r="P4803" s="13">
        <f t="shared" si="1002"/>
        <v>221.88</v>
      </c>
      <c r="Q4803" s="13" t="str">
        <f t="shared" si="1003"/>
        <v>Fast</v>
      </c>
      <c r="S4803" s="21"/>
    </row>
    <row r="4804" customHeight="1" spans="1:19">
      <c r="A4804" s="2" t="s">
        <v>6745</v>
      </c>
      <c r="B4804" s="29" t="s">
        <v>605</v>
      </c>
      <c r="C4804" s="2" t="s">
        <v>1470</v>
      </c>
      <c r="D4804" s="2" t="str">
        <f t="array" ref="D4804">_xlfn.XLOOKUP(C4804,Customers!A:A,Customers!B:B)</f>
        <v>Customer 0686</v>
      </c>
      <c r="E4804" s="2" t="s">
        <v>586</v>
      </c>
      <c r="F4804" s="2" t="str">
        <f t="array" ref="F4804">_xlfn.XLOOKUP(E4804,Restaurants!A:A,Restaurants!B:B)</f>
        <v>Restaurant 092</v>
      </c>
      <c r="G4804" s="2" t="s">
        <v>235</v>
      </c>
      <c r="H4804" s="2" t="str">
        <f t="array" ref="H4804">_xlfn.XLOOKUP(G4804,Food_Menu!A:A,Food_Menu!B:B)</f>
        <v>Food Item 0020</v>
      </c>
      <c r="I4804" s="2">
        <f t="array" ref="I4804">_xlfn.XLOOKUP(G4804,Food_Menu!A:A,Food_Menu!D:D)</f>
        <v>565.62</v>
      </c>
      <c r="J4804" s="2" t="s">
        <v>236</v>
      </c>
      <c r="K4804" s="2" t="str">
        <f t="array" ref="K4804">_xlfn.XLOOKUP(J4804,Delivery_Partners!A:A,Delivery_Partners!B:B)</f>
        <v>Delivery Partner 068</v>
      </c>
      <c r="L4804" s="3">
        <v>1</v>
      </c>
      <c r="M4804" s="2" t="s">
        <v>23</v>
      </c>
      <c r="N4804" s="2" t="s">
        <v>55</v>
      </c>
      <c r="O4804" s="3">
        <v>28</v>
      </c>
      <c r="P4804" s="13">
        <f t="shared" si="1002"/>
        <v>565.62</v>
      </c>
      <c r="Q4804" s="13" t="str">
        <f t="shared" si="1003"/>
        <v>Fast</v>
      </c>
      <c r="S4804" s="21"/>
    </row>
    <row r="4805" customHeight="1" spans="1:19">
      <c r="A4805" s="2" t="s">
        <v>6746</v>
      </c>
      <c r="B4805" s="29" t="s">
        <v>821</v>
      </c>
      <c r="C4805" s="2" t="s">
        <v>1934</v>
      </c>
      <c r="D4805" s="2" t="str">
        <f t="array" ref="D4805">_xlfn.XLOOKUP(C4805,Customers!A:A,Customers!B:B)</f>
        <v>Customer 0043</v>
      </c>
      <c r="E4805" s="2" t="s">
        <v>616</v>
      </c>
      <c r="F4805" s="2" t="str">
        <f t="array" ref="F4805">_xlfn.XLOOKUP(E4805,Restaurants!A:A,Restaurants!B:B)</f>
        <v>Restaurant 027</v>
      </c>
      <c r="G4805" s="2" t="s">
        <v>99</v>
      </c>
      <c r="H4805" s="2" t="str">
        <f t="array" ref="H4805">_xlfn.XLOOKUP(G4805,Food_Menu!A:A,Food_Menu!B:B)</f>
        <v>Food Item 0025</v>
      </c>
      <c r="I4805" s="2">
        <f t="array" ref="I4805">_xlfn.XLOOKUP(G4805,Food_Menu!A:A,Food_Menu!D:D)</f>
        <v>246.71</v>
      </c>
      <c r="J4805" s="2" t="s">
        <v>520</v>
      </c>
      <c r="K4805" s="2" t="str">
        <f t="array" ref="K4805">_xlfn.XLOOKUP(J4805,Delivery_Partners!A:A,Delivery_Partners!B:B)</f>
        <v>Delivery Partner 154</v>
      </c>
      <c r="L4805" s="3">
        <v>2</v>
      </c>
      <c r="M4805" s="2" t="s">
        <v>23</v>
      </c>
      <c r="N4805" s="2" t="s">
        <v>42</v>
      </c>
      <c r="O4805" s="3">
        <v>46</v>
      </c>
      <c r="P4805" s="13">
        <f t="shared" si="1002"/>
        <v>493.42</v>
      </c>
      <c r="Q4805" s="13" t="str">
        <f t="shared" si="1003"/>
        <v>Normal</v>
      </c>
      <c r="S4805" s="21"/>
    </row>
    <row r="4806" customHeight="1" spans="1:19">
      <c r="A4806" s="2" t="s">
        <v>6747</v>
      </c>
      <c r="B4806" s="28">
        <v>45787</v>
      </c>
      <c r="C4806" s="2" t="s">
        <v>3796</v>
      </c>
      <c r="D4806" s="2" t="str">
        <f t="array" ref="D4806">_xlfn.XLOOKUP(C4806,Customers!A:A,Customers!B:B)</f>
        <v>Customer 0373</v>
      </c>
      <c r="E4806" s="2" t="s">
        <v>706</v>
      </c>
      <c r="F4806" s="2" t="str">
        <f t="array" ref="F4806">_xlfn.XLOOKUP(E4806,Restaurants!A:A,Restaurants!B:B)</f>
        <v>Restaurant 115</v>
      </c>
      <c r="G4806" s="2" t="s">
        <v>225</v>
      </c>
      <c r="H4806" s="2" t="str">
        <f t="array" ref="H4806">_xlfn.XLOOKUP(G4806,Food_Menu!A:A,Food_Menu!B:B)</f>
        <v>Food Item 0039</v>
      </c>
      <c r="I4806" s="2">
        <f t="array" ref="I4806">_xlfn.XLOOKUP(G4806,Food_Menu!A:A,Food_Menu!D:D)</f>
        <v>557.2</v>
      </c>
      <c r="J4806" s="2" t="s">
        <v>68</v>
      </c>
      <c r="K4806" s="2" t="str">
        <f t="array" ref="K4806">_xlfn.XLOOKUP(J4806,Delivery_Partners!A:A,Delivery_Partners!B:B)</f>
        <v>Delivery Partner 046</v>
      </c>
      <c r="L4806" s="3">
        <v>2</v>
      </c>
      <c r="M4806" s="2" t="s">
        <v>23</v>
      </c>
      <c r="N4806" s="2" t="s">
        <v>74</v>
      </c>
      <c r="O4806" s="3">
        <v>25</v>
      </c>
      <c r="P4806" s="13">
        <f t="shared" si="1002"/>
        <v>1114.4</v>
      </c>
      <c r="Q4806" s="13" t="str">
        <f t="shared" si="1003"/>
        <v>Fast</v>
      </c>
      <c r="S4806" s="21"/>
    </row>
    <row r="4807" customHeight="1" spans="1:19">
      <c r="A4807" s="2" t="s">
        <v>6748</v>
      </c>
      <c r="B4807" s="28">
        <v>45880</v>
      </c>
      <c r="C4807" s="2" t="s">
        <v>3911</v>
      </c>
      <c r="D4807" s="2" t="str">
        <f t="array" ref="D4807">_xlfn.XLOOKUP(C4807,Customers!A:A,Customers!B:B)</f>
        <v>Customer 0852</v>
      </c>
      <c r="E4807" s="2" t="s">
        <v>1765</v>
      </c>
      <c r="F4807" s="2" t="str">
        <f t="array" ref="F4807">_xlfn.XLOOKUP(E4807,Restaurants!A:A,Restaurants!B:B)</f>
        <v>Restaurant 017</v>
      </c>
      <c r="G4807" s="2" t="s">
        <v>111</v>
      </c>
      <c r="H4807" s="2" t="str">
        <f t="array" ref="H4807">_xlfn.XLOOKUP(G4807,Food_Menu!A:A,Food_Menu!B:B)</f>
        <v>Food Item 0197</v>
      </c>
      <c r="I4807" s="2">
        <f t="array" ref="I4807">_xlfn.XLOOKUP(G4807,Food_Menu!A:A,Food_Menu!D:D)</f>
        <v>628.28</v>
      </c>
      <c r="J4807" s="2" t="s">
        <v>2158</v>
      </c>
      <c r="K4807" s="2" t="str">
        <f t="array" ref="K4807">_xlfn.XLOOKUP(J4807,Delivery_Partners!A:A,Delivery_Partners!B:B)</f>
        <v>Delivery Partner 033</v>
      </c>
      <c r="L4807" s="3">
        <v>1</v>
      </c>
      <c r="M4807" s="2" t="s">
        <v>23</v>
      </c>
      <c r="N4807" s="2" t="s">
        <v>55</v>
      </c>
      <c r="O4807" s="3">
        <v>32</v>
      </c>
      <c r="P4807" s="13">
        <f t="shared" si="1002"/>
        <v>628.28</v>
      </c>
      <c r="Q4807" s="13" t="str">
        <f t="shared" si="1003"/>
        <v>Normal</v>
      </c>
      <c r="S4807" s="21"/>
    </row>
    <row r="4808" customHeight="1" spans="1:19">
      <c r="A4808" s="2" t="s">
        <v>6749</v>
      </c>
      <c r="B4808" s="29" t="s">
        <v>453</v>
      </c>
      <c r="C4808" s="2" t="s">
        <v>1300</v>
      </c>
      <c r="D4808" s="2" t="str">
        <f t="array" ref="D4808">_xlfn.XLOOKUP(C4808,Customers!A:A,Customers!B:B)</f>
        <v>Customer 1153</v>
      </c>
      <c r="E4808" s="2" t="s">
        <v>265</v>
      </c>
      <c r="F4808" s="2" t="str">
        <f t="array" ref="F4808">_xlfn.XLOOKUP(E4808,Restaurants!A:A,Restaurants!B:B)</f>
        <v>Restaurant 094</v>
      </c>
      <c r="G4808" s="2" t="s">
        <v>509</v>
      </c>
      <c r="H4808" s="2" t="str">
        <f t="array" ref="H4808">_xlfn.XLOOKUP(G4808,Food_Menu!A:A,Food_Menu!B:B)</f>
        <v>Food Item 0190</v>
      </c>
      <c r="I4808" s="2">
        <f t="array" ref="I4808">_xlfn.XLOOKUP(G4808,Food_Menu!A:A,Food_Menu!D:D)</f>
        <v>350.87</v>
      </c>
      <c r="J4808" s="2" t="s">
        <v>718</v>
      </c>
      <c r="K4808" s="2" t="str">
        <f t="array" ref="K4808">_xlfn.XLOOKUP(J4808,Delivery_Partners!A:A,Delivery_Partners!B:B)</f>
        <v>Delivery Partner 071</v>
      </c>
      <c r="L4808" s="3">
        <v>1</v>
      </c>
      <c r="M4808" s="2" t="s">
        <v>23</v>
      </c>
      <c r="N4808" s="2" t="s">
        <v>24</v>
      </c>
      <c r="O4808" s="3">
        <v>37</v>
      </c>
      <c r="P4808" s="13">
        <f t="shared" si="1002"/>
        <v>350.87</v>
      </c>
      <c r="Q4808" s="13" t="str">
        <f t="shared" si="1003"/>
        <v>Normal</v>
      </c>
      <c r="S4808" s="21"/>
    </row>
    <row r="4809" hidden="1" customHeight="1" spans="1:19">
      <c r="A4809" s="2" t="s">
        <v>6750</v>
      </c>
      <c r="B4809" s="29" t="s">
        <v>114</v>
      </c>
      <c r="C4809" s="2" t="s">
        <v>2240</v>
      </c>
      <c r="D4809" s="2" t="str">
        <f t="array" ref="D4809">_xlfn.XLOOKUP(C4809,Customers!A:A,Customers!B:B)</f>
        <v>Customer 1182</v>
      </c>
      <c r="E4809" s="2" t="s">
        <v>552</v>
      </c>
      <c r="F4809" s="2" t="str">
        <f t="array" ref="F4809">_xlfn.XLOOKUP(E4809,Restaurants!A:A,Restaurants!B:B)</f>
        <v>Restaurant 089</v>
      </c>
      <c r="G4809" s="2" t="s">
        <v>659</v>
      </c>
      <c r="H4809" s="2" t="str">
        <f t="array" ref="H4809">_xlfn.XLOOKUP(G4809,Food_Menu!A:A,Food_Menu!B:B)</f>
        <v>Food Item 0203</v>
      </c>
      <c r="I4809" s="2"/>
      <c r="J4809" s="2" t="s">
        <v>718</v>
      </c>
      <c r="K4809" s="2" t="str">
        <f t="array" ref="K4809">_xlfn.XLOOKUP(J4809,Delivery_Partners!A:A,Delivery_Partners!B:B)</f>
        <v>Delivery Partner 071</v>
      </c>
      <c r="L4809" s="3">
        <v>3</v>
      </c>
      <c r="M4809" s="2" t="s">
        <v>101</v>
      </c>
      <c r="N4809" s="2" t="s">
        <v>42</v>
      </c>
      <c r="O4809" s="2"/>
    </row>
    <row r="4810" customHeight="1" spans="1:19">
      <c r="A4810" s="2" t="s">
        <v>6751</v>
      </c>
      <c r="B4810" s="29" t="s">
        <v>1254</v>
      </c>
      <c r="C4810" s="2" t="s">
        <v>2663</v>
      </c>
      <c r="D4810" s="2" t="str">
        <f t="array" ref="D4810">_xlfn.XLOOKUP(C4810,Customers!A:A,Customers!B:B)</f>
        <v>Customer 0643</v>
      </c>
      <c r="E4810" s="2" t="s">
        <v>950</v>
      </c>
      <c r="F4810" s="2" t="str">
        <f t="array" ref="F4810">_xlfn.XLOOKUP(E4810,Restaurants!A:A,Restaurants!B:B)</f>
        <v>Restaurant 020</v>
      </c>
      <c r="G4810" s="2" t="s">
        <v>868</v>
      </c>
      <c r="H4810" s="2" t="str">
        <f t="array" ref="H4810">_xlfn.XLOOKUP(G4810,Food_Menu!A:A,Food_Menu!B:B)</f>
        <v>Food Item 0184</v>
      </c>
      <c r="I4810" s="2">
        <f t="array" ref="I4810">_xlfn.XLOOKUP(G4810,Food_Menu!A:A,Food_Menu!D:D)</f>
        <v>509.99</v>
      </c>
      <c r="J4810" s="2" t="s">
        <v>1350</v>
      </c>
      <c r="K4810" s="2" t="str">
        <f t="array" ref="K4810">_xlfn.XLOOKUP(J4810,Delivery_Partners!A:A,Delivery_Partners!B:B)</f>
        <v>Delivery Partner 087</v>
      </c>
      <c r="L4810" s="3">
        <v>1</v>
      </c>
      <c r="M4810" s="2" t="s">
        <v>23</v>
      </c>
      <c r="N4810" s="2" t="s">
        <v>24</v>
      </c>
      <c r="O4810" s="3">
        <v>28</v>
      </c>
      <c r="P4810" s="13">
        <f t="shared" ref="P4810:P4813" si="1004">I4810*L4810</f>
        <v>509.99</v>
      </c>
      <c r="Q4810" s="13" t="str">
        <f t="shared" ref="Q4810:Q4813" si="1005">IF(O4810="","Not Delivered",IF(O4810&lt;=30,"Fast",IF(O4810&lt;=60,"Normal","Slow")))</f>
        <v>Fast</v>
      </c>
      <c r="S4810" s="21"/>
    </row>
    <row r="4811" customHeight="1" spans="1:19">
      <c r="A4811" s="2" t="s">
        <v>6752</v>
      </c>
      <c r="B4811" s="28">
        <v>45779</v>
      </c>
      <c r="C4811" s="2" t="s">
        <v>4961</v>
      </c>
      <c r="D4811" s="2" t="str">
        <f t="array" ref="D4811">_xlfn.XLOOKUP(C4811,Customers!A:A,Customers!B:B)</f>
        <v>Customer 0310</v>
      </c>
      <c r="E4811" s="2" t="s">
        <v>647</v>
      </c>
      <c r="F4811" s="2" t="str">
        <f t="array" ref="F4811">_xlfn.XLOOKUP(E4811,Restaurants!A:A,Restaurants!B:B)</f>
        <v>Restaurant 081</v>
      </c>
      <c r="G4811" s="2" t="s">
        <v>246</v>
      </c>
      <c r="H4811" s="2" t="str">
        <f t="array" ref="H4811">_xlfn.XLOOKUP(G4811,Food_Menu!A:A,Food_Menu!B:B)</f>
        <v>Food Item 0204</v>
      </c>
      <c r="I4811" s="2">
        <f t="array" ref="I4811">_xlfn.XLOOKUP(G4811,Food_Menu!A:A,Food_Menu!D:D)</f>
        <v>410.12</v>
      </c>
      <c r="J4811" s="2" t="s">
        <v>401</v>
      </c>
      <c r="K4811" s="2" t="str">
        <f t="array" ref="K4811">_xlfn.XLOOKUP(J4811,Delivery_Partners!A:A,Delivery_Partners!B:B)</f>
        <v>Delivery Partner 174</v>
      </c>
      <c r="L4811" s="3">
        <v>1</v>
      </c>
      <c r="M4811" s="2" t="s">
        <v>23</v>
      </c>
      <c r="N4811" s="2" t="s">
        <v>24</v>
      </c>
      <c r="O4811" s="3">
        <v>50</v>
      </c>
      <c r="P4811" s="13">
        <f t="shared" si="1004"/>
        <v>410.12</v>
      </c>
      <c r="Q4811" s="13" t="str">
        <f t="shared" si="1005"/>
        <v>Normal</v>
      </c>
      <c r="S4811" s="21"/>
    </row>
    <row r="4812" customHeight="1" spans="1:19">
      <c r="A4812" s="2" t="s">
        <v>6753</v>
      </c>
      <c r="B4812" s="28">
        <v>45999</v>
      </c>
      <c r="C4812" s="2" t="s">
        <v>2031</v>
      </c>
      <c r="D4812" s="2" t="str">
        <f t="array" ref="D4812">_xlfn.XLOOKUP(C4812,Customers!A:A,Customers!B:B)</f>
        <v>Customer 0574</v>
      </c>
      <c r="E4812" s="2" t="s">
        <v>27</v>
      </c>
      <c r="F4812" s="2" t="str">
        <f t="array" ref="F4812">_xlfn.XLOOKUP(E4812,Restaurants!A:A,Restaurants!B:B)</f>
        <v>Restaurant 033</v>
      </c>
      <c r="G4812" s="2" t="s">
        <v>2196</v>
      </c>
      <c r="H4812" s="2" t="str">
        <f t="array" ref="H4812">_xlfn.XLOOKUP(G4812,Food_Menu!A:A,Food_Menu!B:B)</f>
        <v>Food Item 0104</v>
      </c>
      <c r="I4812" s="2">
        <f t="array" ref="I4812">_xlfn.XLOOKUP(G4812,Food_Menu!A:A,Food_Menu!D:D)</f>
        <v>316.94</v>
      </c>
      <c r="J4812" s="2" t="s">
        <v>118</v>
      </c>
      <c r="K4812" s="2" t="str">
        <f t="array" ref="K4812">_xlfn.XLOOKUP(J4812,Delivery_Partners!A:A,Delivery_Partners!B:B)</f>
        <v>Delivery Partner 176</v>
      </c>
      <c r="L4812" s="3">
        <v>4</v>
      </c>
      <c r="M4812" s="2" t="s">
        <v>23</v>
      </c>
      <c r="N4812" s="2" t="s">
        <v>55</v>
      </c>
      <c r="O4812" s="3">
        <v>30</v>
      </c>
      <c r="P4812" s="13">
        <f t="shared" si="1004"/>
        <v>1267.76</v>
      </c>
      <c r="Q4812" s="13" t="str">
        <f t="shared" si="1005"/>
        <v>Fast</v>
      </c>
      <c r="S4812" s="21"/>
    </row>
    <row r="4813" customHeight="1" spans="1:19">
      <c r="A4813" s="2" t="s">
        <v>6754</v>
      </c>
      <c r="B4813" s="29" t="s">
        <v>1642</v>
      </c>
      <c r="C4813" s="2" t="s">
        <v>2896</v>
      </c>
      <c r="D4813" s="2" t="str">
        <f t="array" ref="D4813">_xlfn.XLOOKUP(C4813,Customers!A:A,Customers!B:B)</f>
        <v>Customer 0557</v>
      </c>
      <c r="E4813" s="2" t="s">
        <v>27</v>
      </c>
      <c r="F4813" s="2" t="str">
        <f t="array" ref="F4813">_xlfn.XLOOKUP(E4813,Restaurants!A:A,Restaurants!B:B)</f>
        <v>Restaurant 033</v>
      </c>
      <c r="G4813" s="2" t="s">
        <v>1749</v>
      </c>
      <c r="H4813" s="2" t="str">
        <f t="array" ref="H4813">_xlfn.XLOOKUP(G4813,Food_Menu!A:A,Food_Menu!B:B)</f>
        <v>Food Item 0002</v>
      </c>
      <c r="I4813" s="2">
        <f t="array" ref="I4813">_xlfn.XLOOKUP(G4813,Food_Menu!A:A,Food_Menu!D:D)</f>
        <v>89.4</v>
      </c>
      <c r="J4813" s="2" t="s">
        <v>499</v>
      </c>
      <c r="K4813" s="2" t="str">
        <f t="array" ref="K4813">_xlfn.XLOOKUP(J4813,Delivery_Partners!A:A,Delivery_Partners!B:B)</f>
        <v>Delivery Partner 105</v>
      </c>
      <c r="L4813" s="3">
        <v>3</v>
      </c>
      <c r="M4813" s="2" t="s">
        <v>23</v>
      </c>
      <c r="N4813" s="2" t="s">
        <v>24</v>
      </c>
      <c r="O4813" s="3">
        <v>41</v>
      </c>
      <c r="P4813" s="13">
        <f t="shared" si="1004"/>
        <v>268.2</v>
      </c>
      <c r="Q4813" s="13" t="str">
        <f t="shared" si="1005"/>
        <v>Normal</v>
      </c>
      <c r="S4813" s="21"/>
    </row>
    <row r="4814" hidden="1" customHeight="1" spans="1:19">
      <c r="A4814" s="2" t="s">
        <v>6755</v>
      </c>
      <c r="B4814" s="29" t="s">
        <v>1412</v>
      </c>
      <c r="C4814" s="2" t="s">
        <v>3339</v>
      </c>
      <c r="D4814" s="2" t="str">
        <f t="array" ref="D4814">_xlfn.XLOOKUP(C4814,Customers!A:A,Customers!B:B)</f>
        <v>Customer 0477</v>
      </c>
      <c r="E4814" s="2" t="s">
        <v>78</v>
      </c>
      <c r="F4814" s="2" t="str">
        <f t="array" ref="F4814">_xlfn.XLOOKUP(E4814,Restaurants!A:A,Restaurants!B:B)</f>
        <v>Restaurant 011</v>
      </c>
      <c r="G4814" s="2" t="s">
        <v>1192</v>
      </c>
      <c r="H4814" s="2" t="str">
        <f t="array" ref="H4814">_xlfn.XLOOKUP(G4814,Food_Menu!A:A,Food_Menu!B:B)</f>
        <v>Food Item 0097</v>
      </c>
      <c r="I4814" s="2"/>
      <c r="J4814" s="2" t="s">
        <v>636</v>
      </c>
      <c r="K4814" s="2" t="str">
        <f t="array" ref="K4814">_xlfn.XLOOKUP(J4814,Delivery_Partners!A:A,Delivery_Partners!B:B)</f>
        <v>Delivery Partner 014</v>
      </c>
      <c r="L4814" s="3">
        <v>2</v>
      </c>
      <c r="M4814" s="2" t="s">
        <v>101</v>
      </c>
      <c r="N4814" s="2" t="s">
        <v>24</v>
      </c>
      <c r="O4814" s="2"/>
    </row>
    <row r="4815" customHeight="1" spans="1:19">
      <c r="A4815" s="2" t="s">
        <v>6756</v>
      </c>
      <c r="B4815" s="28">
        <v>45809</v>
      </c>
      <c r="C4815" s="2" t="s">
        <v>1347</v>
      </c>
      <c r="D4815" s="2" t="str">
        <f t="array" ref="D4815">_xlfn.XLOOKUP(C4815,Customers!A:A,Customers!B:B)</f>
        <v>Customer 0434</v>
      </c>
      <c r="E4815" s="2" t="s">
        <v>1309</v>
      </c>
      <c r="F4815" s="2" t="str">
        <f t="array" ref="F4815">_xlfn.XLOOKUP(E4815,Restaurants!A:A,Restaurants!B:B)</f>
        <v>Restaurant 090</v>
      </c>
      <c r="G4815" s="2" t="s">
        <v>198</v>
      </c>
      <c r="H4815" s="2" t="str">
        <f t="array" ref="H4815">_xlfn.XLOOKUP(G4815,Food_Menu!A:A,Food_Menu!B:B)</f>
        <v>Food Item 0049</v>
      </c>
      <c r="I4815" s="2">
        <f t="array" ref="I4815">_xlfn.XLOOKUP(G4815,Food_Menu!A:A,Food_Menu!D:D)</f>
        <v>504.81</v>
      </c>
      <c r="J4815" s="2" t="s">
        <v>1246</v>
      </c>
      <c r="K4815" s="2" t="str">
        <f t="array" ref="K4815">_xlfn.XLOOKUP(J4815,Delivery_Partners!A:A,Delivery_Partners!B:B)</f>
        <v>Delivery Partner 048</v>
      </c>
      <c r="L4815" s="3">
        <v>1</v>
      </c>
      <c r="M4815" s="2" t="s">
        <v>23</v>
      </c>
      <c r="N4815" s="2" t="s">
        <v>24</v>
      </c>
      <c r="O4815" s="3">
        <v>44</v>
      </c>
      <c r="P4815" s="13">
        <f t="shared" ref="P4815:P4817" si="1006">I4815*L4815</f>
        <v>504.81</v>
      </c>
      <c r="Q4815" s="13" t="str">
        <f t="shared" ref="Q4815:Q4817" si="1007">IF(O4815="","Not Delivered",IF(O4815&lt;=30,"Fast",IF(O4815&lt;=60,"Normal","Slow")))</f>
        <v>Normal</v>
      </c>
      <c r="S4815" s="21"/>
    </row>
    <row r="4816" customHeight="1" spans="1:19">
      <c r="A4816" s="2" t="s">
        <v>6757</v>
      </c>
      <c r="B4816" s="28">
        <v>45669</v>
      </c>
      <c r="C4816" s="2" t="s">
        <v>1690</v>
      </c>
      <c r="D4816" s="2" t="str">
        <f t="array" ref="D4816">_xlfn.XLOOKUP(C4816,Customers!A:A,Customers!B:B)</f>
        <v>Customer 1042</v>
      </c>
      <c r="E4816" s="2" t="s">
        <v>182</v>
      </c>
      <c r="F4816" s="2" t="str">
        <f t="array" ref="F4816">_xlfn.XLOOKUP(E4816,Restaurants!A:A,Restaurants!B:B)</f>
        <v>Restaurant 097</v>
      </c>
      <c r="G4816" s="2" t="s">
        <v>607</v>
      </c>
      <c r="H4816" s="2" t="str">
        <f t="array" ref="H4816">_xlfn.XLOOKUP(G4816,Food_Menu!A:A,Food_Menu!B:B)</f>
        <v>Food Item 0054</v>
      </c>
      <c r="I4816" s="2">
        <f t="array" ref="I4816">_xlfn.XLOOKUP(G4816,Food_Menu!A:A,Food_Menu!D:D)</f>
        <v>491.81</v>
      </c>
      <c r="J4816" s="2" t="s">
        <v>2158</v>
      </c>
      <c r="K4816" s="2" t="str">
        <f t="array" ref="K4816">_xlfn.XLOOKUP(J4816,Delivery_Partners!A:A,Delivery_Partners!B:B)</f>
        <v>Delivery Partner 033</v>
      </c>
      <c r="L4816" s="3">
        <v>2</v>
      </c>
      <c r="M4816" s="2" t="s">
        <v>23</v>
      </c>
      <c r="N4816" s="2" t="s">
        <v>24</v>
      </c>
      <c r="O4816" s="3">
        <v>59</v>
      </c>
      <c r="P4816" s="13">
        <f t="shared" si="1006"/>
        <v>983.62</v>
      </c>
      <c r="Q4816" s="13" t="str">
        <f t="shared" si="1007"/>
        <v>Normal</v>
      </c>
      <c r="S4816" s="21"/>
    </row>
    <row r="4817" customHeight="1" spans="1:19">
      <c r="A4817" s="2" t="s">
        <v>6758</v>
      </c>
      <c r="B4817" s="28">
        <v>45816</v>
      </c>
      <c r="C4817" s="2" t="s">
        <v>2437</v>
      </c>
      <c r="D4817" s="2" t="str">
        <f t="array" ref="D4817">_xlfn.XLOOKUP(C4817,Customers!A:A,Customers!B:B)</f>
        <v>Customer 0469</v>
      </c>
      <c r="E4817" s="2" t="s">
        <v>249</v>
      </c>
      <c r="F4817" s="2" t="str">
        <f t="array" ref="F4817">_xlfn.XLOOKUP(E4817,Restaurants!A:A,Restaurants!B:B)</f>
        <v>Restaurant 061</v>
      </c>
      <c r="G4817" s="2" t="s">
        <v>1063</v>
      </c>
      <c r="H4817" s="2" t="str">
        <f t="array" ref="H4817">_xlfn.XLOOKUP(G4817,Food_Menu!A:A,Food_Menu!B:B)</f>
        <v>Food Item 0153</v>
      </c>
      <c r="I4817" s="2">
        <f t="array" ref="I4817">_xlfn.XLOOKUP(G4817,Food_Menu!A:A,Food_Menu!D:D)</f>
        <v>322.66</v>
      </c>
      <c r="J4817" s="2" t="s">
        <v>1363</v>
      </c>
      <c r="K4817" s="2" t="str">
        <f t="array" ref="K4817">_xlfn.XLOOKUP(J4817,Delivery_Partners!A:A,Delivery_Partners!B:B)</f>
        <v>Delivery Partner 001</v>
      </c>
      <c r="L4817" s="3">
        <v>2</v>
      </c>
      <c r="M4817" s="2" t="s">
        <v>23</v>
      </c>
      <c r="N4817" s="2" t="s">
        <v>42</v>
      </c>
      <c r="O4817" s="3">
        <v>32</v>
      </c>
      <c r="P4817" s="13">
        <f t="shared" si="1006"/>
        <v>645.32</v>
      </c>
      <c r="Q4817" s="13" t="str">
        <f t="shared" si="1007"/>
        <v>Normal</v>
      </c>
      <c r="S4817" s="21"/>
    </row>
    <row r="4818" hidden="1" customHeight="1" spans="1:19">
      <c r="A4818" s="2" t="s">
        <v>6759</v>
      </c>
      <c r="B4818" s="29" t="s">
        <v>512</v>
      </c>
      <c r="C4818" s="2" t="s">
        <v>2912</v>
      </c>
      <c r="D4818" s="2" t="str">
        <f t="array" ref="D4818">_xlfn.XLOOKUP(C4818,Customers!A:A,Customers!B:B)</f>
        <v>Customer 0036</v>
      </c>
      <c r="E4818" s="2" t="s">
        <v>265</v>
      </c>
      <c r="F4818" s="2" t="str">
        <f t="array" ref="F4818">_xlfn.XLOOKUP(E4818,Restaurants!A:A,Restaurants!B:B)</f>
        <v>Restaurant 094</v>
      </c>
      <c r="G4818" s="2" t="s">
        <v>466</v>
      </c>
      <c r="H4818" s="2" t="str">
        <f t="array" ref="H4818">_xlfn.XLOOKUP(G4818,Food_Menu!A:A,Food_Menu!B:B)</f>
        <v>Food Item 0037</v>
      </c>
      <c r="I4818" s="2"/>
      <c r="J4818" s="2" t="s">
        <v>145</v>
      </c>
      <c r="K4818" s="2" t="str">
        <f t="array" ref="K4818">_xlfn.XLOOKUP(J4818,Delivery_Partners!A:A,Delivery_Partners!B:B)</f>
        <v>Delivery Partner 069</v>
      </c>
      <c r="L4818" s="3">
        <v>1</v>
      </c>
      <c r="M4818" s="2" t="s">
        <v>189</v>
      </c>
      <c r="N4818" s="2" t="s">
        <v>55</v>
      </c>
      <c r="O4818" s="2"/>
    </row>
    <row r="4819" customHeight="1" spans="1:19">
      <c r="A4819" s="2" t="s">
        <v>6760</v>
      </c>
      <c r="B4819" s="29" t="s">
        <v>1265</v>
      </c>
      <c r="C4819" s="2" t="s">
        <v>2412</v>
      </c>
      <c r="D4819" s="2" t="str">
        <f t="array" ref="D4819">_xlfn.XLOOKUP(C4819,Customers!A:A,Customers!B:B)</f>
        <v>Customer 0866</v>
      </c>
      <c r="E4819" s="2" t="s">
        <v>1060</v>
      </c>
      <c r="F4819" s="2" t="str">
        <f t="array" ref="F4819">_xlfn.XLOOKUP(E4819,Restaurants!A:A,Restaurants!B:B)</f>
        <v>Restaurant 042</v>
      </c>
      <c r="G4819" s="2" t="s">
        <v>163</v>
      </c>
      <c r="H4819" s="2" t="str">
        <f t="array" ref="H4819">_xlfn.XLOOKUP(G4819,Food_Menu!A:A,Food_Menu!B:B)</f>
        <v>Food Item 0071</v>
      </c>
      <c r="I4819" s="2">
        <f t="array" ref="I4819">_xlfn.XLOOKUP(G4819,Food_Menu!A:A,Food_Menu!D:D)</f>
        <v>243.5</v>
      </c>
      <c r="J4819" s="2" t="s">
        <v>618</v>
      </c>
      <c r="K4819" s="2" t="str">
        <f t="array" ref="K4819">_xlfn.XLOOKUP(J4819,Delivery_Partners!A:A,Delivery_Partners!B:B)</f>
        <v>Delivery Partner 002</v>
      </c>
      <c r="L4819" s="3">
        <v>1</v>
      </c>
      <c r="M4819" s="2" t="s">
        <v>23</v>
      </c>
      <c r="N4819" s="2" t="s">
        <v>42</v>
      </c>
      <c r="O4819" s="3">
        <v>30</v>
      </c>
      <c r="P4819" s="13">
        <f>I4819*L4819</f>
        <v>243.5</v>
      </c>
      <c r="Q4819" s="13" t="str">
        <f>IF(O4819="","Not Delivered",IF(O4819&lt;=30,"Fast",IF(O4819&lt;=60,"Normal","Slow")))</f>
        <v>Fast</v>
      </c>
      <c r="S4819" s="21"/>
    </row>
    <row r="4820" hidden="1" customHeight="1" spans="1:19">
      <c r="A4820" s="2" t="s">
        <v>6761</v>
      </c>
      <c r="B4820" s="29" t="s">
        <v>2582</v>
      </c>
      <c r="C4820" s="2" t="s">
        <v>491</v>
      </c>
      <c r="D4820" s="2" t="str">
        <f t="array" ref="D4820">_xlfn.XLOOKUP(C4820,Customers!A:A,Customers!B:B)</f>
        <v>Customer 0799</v>
      </c>
      <c r="E4820" s="2" t="s">
        <v>526</v>
      </c>
      <c r="F4820" s="2" t="str">
        <f t="array" ref="F4820">_xlfn.XLOOKUP(E4820,Restaurants!A:A,Restaurants!B:B)</f>
        <v>Restaurant 068</v>
      </c>
      <c r="G4820" s="2" t="s">
        <v>2095</v>
      </c>
      <c r="H4820" s="2" t="str">
        <f t="array" ref="H4820">_xlfn.XLOOKUP(G4820,Food_Menu!A:A,Food_Menu!B:B)</f>
        <v>Food Item 0087</v>
      </c>
      <c r="I4820" s="2"/>
      <c r="J4820" s="2" t="s">
        <v>567</v>
      </c>
      <c r="K4820" s="2" t="str">
        <f t="array" ref="K4820">_xlfn.XLOOKUP(J4820,Delivery_Partners!A:A,Delivery_Partners!B:B)</f>
        <v>Delivery Partner 104</v>
      </c>
      <c r="L4820" s="3">
        <v>1</v>
      </c>
      <c r="M4820" s="2" t="s">
        <v>101</v>
      </c>
      <c r="N4820" s="2" t="s">
        <v>74</v>
      </c>
      <c r="O4820" s="2"/>
    </row>
    <row r="4821" customHeight="1" spans="1:19">
      <c r="A4821" s="2" t="s">
        <v>6762</v>
      </c>
      <c r="B4821" s="28">
        <v>45693</v>
      </c>
      <c r="C4821" s="2" t="s">
        <v>1776</v>
      </c>
      <c r="D4821" s="2" t="str">
        <f t="array" ref="D4821">_xlfn.XLOOKUP(C4821,Customers!A:A,Customers!B:B)</f>
        <v>Customer 0455</v>
      </c>
      <c r="E4821" s="2" t="s">
        <v>358</v>
      </c>
      <c r="F4821" s="2" t="str">
        <f t="array" ref="F4821">_xlfn.XLOOKUP(E4821,Restaurants!A:A,Restaurants!B:B)</f>
        <v>Restaurant 095</v>
      </c>
      <c r="G4821" s="2" t="s">
        <v>1051</v>
      </c>
      <c r="H4821" s="2" t="str">
        <f t="array" ref="H4821">_xlfn.XLOOKUP(G4821,Food_Menu!A:A,Food_Menu!B:B)</f>
        <v>Food Item 0014</v>
      </c>
      <c r="I4821" s="2">
        <f t="array" ref="I4821">_xlfn.XLOOKUP(G4821,Food_Menu!A:A,Food_Menu!D:D)</f>
        <v>208.39</v>
      </c>
      <c r="J4821" s="2" t="s">
        <v>2409</v>
      </c>
      <c r="K4821" s="2" t="str">
        <f t="array" ref="K4821">_xlfn.XLOOKUP(J4821,Delivery_Partners!A:A,Delivery_Partners!B:B)</f>
        <v>Delivery Partner 050</v>
      </c>
      <c r="L4821" s="3">
        <v>1</v>
      </c>
      <c r="M4821" s="2" t="s">
        <v>23</v>
      </c>
      <c r="N4821" s="2" t="s">
        <v>24</v>
      </c>
      <c r="O4821" s="3">
        <v>27</v>
      </c>
      <c r="P4821" s="13">
        <f>I4821*L4821</f>
        <v>208.39</v>
      </c>
      <c r="Q4821" s="13" t="str">
        <f>IF(O4821="","Not Delivered",IF(O4821&lt;=30,"Fast",IF(O4821&lt;=60,"Normal","Slow")))</f>
        <v>Fast</v>
      </c>
      <c r="S4821" s="21"/>
    </row>
    <row r="4822" hidden="1" customHeight="1" spans="1:19">
      <c r="A4822" s="2" t="s">
        <v>6763</v>
      </c>
      <c r="B4822" s="29" t="s">
        <v>769</v>
      </c>
      <c r="C4822" s="2" t="s">
        <v>3878</v>
      </c>
      <c r="D4822" s="2" t="str">
        <f t="array" ref="D4822">_xlfn.XLOOKUP(C4822,Customers!A:A,Customers!B:B)</f>
        <v>Customer 0756</v>
      </c>
      <c r="E4822" s="2" t="s">
        <v>289</v>
      </c>
      <c r="F4822" s="2" t="str">
        <f t="array" ref="F4822">_xlfn.XLOOKUP(E4822,Restaurants!A:A,Restaurants!B:B)</f>
        <v>Restaurant 052</v>
      </c>
      <c r="G4822" s="2" t="s">
        <v>1547</v>
      </c>
      <c r="H4822" s="2" t="str">
        <f t="array" ref="H4822">_xlfn.XLOOKUP(G4822,Food_Menu!A:A,Food_Menu!B:B)</f>
        <v>Food Item 0155</v>
      </c>
      <c r="I4822" s="2"/>
      <c r="J4822" s="2" t="s">
        <v>323</v>
      </c>
      <c r="K4822" s="2" t="str">
        <f t="array" ref="K4822">_xlfn.XLOOKUP(J4822,Delivery_Partners!A:A,Delivery_Partners!B:B)</f>
        <v>Delivery Partner 131</v>
      </c>
      <c r="L4822" s="3">
        <v>4</v>
      </c>
      <c r="M4822" s="2" t="s">
        <v>101</v>
      </c>
      <c r="N4822" s="2" t="s">
        <v>55</v>
      </c>
      <c r="O4822" s="2"/>
    </row>
    <row r="4823" customHeight="1" spans="1:19">
      <c r="A4823" s="2" t="s">
        <v>6764</v>
      </c>
      <c r="B4823" s="28">
        <v>45846</v>
      </c>
      <c r="C4823" s="2" t="s">
        <v>2718</v>
      </c>
      <c r="D4823" s="2" t="str">
        <f t="array" ref="D4823">_xlfn.XLOOKUP(C4823,Customers!A:A,Customers!B:B)</f>
        <v>Customer 1130</v>
      </c>
      <c r="E4823" s="2" t="s">
        <v>131</v>
      </c>
      <c r="F4823" s="2" t="str">
        <f t="array" ref="F4823">_xlfn.XLOOKUP(E4823,Restaurants!A:A,Restaurants!B:B)</f>
        <v>Restaurant 075</v>
      </c>
      <c r="G4823" s="2" t="s">
        <v>61</v>
      </c>
      <c r="H4823" s="2" t="str">
        <f t="array" ref="H4823">_xlfn.XLOOKUP(G4823,Food_Menu!A:A,Food_Menu!B:B)</f>
        <v>Food Item 0168</v>
      </c>
      <c r="I4823" s="2">
        <f t="array" ref="I4823">_xlfn.XLOOKUP(G4823,Food_Menu!A:A,Food_Menu!D:D)</f>
        <v>107.01</v>
      </c>
      <c r="J4823" s="2" t="s">
        <v>564</v>
      </c>
      <c r="K4823" s="2" t="str">
        <f t="array" ref="K4823">_xlfn.XLOOKUP(J4823,Delivery_Partners!A:A,Delivery_Partners!B:B)</f>
        <v>Delivery Partner 095</v>
      </c>
      <c r="L4823" s="3">
        <v>2</v>
      </c>
      <c r="M4823" s="2" t="s">
        <v>23</v>
      </c>
      <c r="N4823" s="2" t="s">
        <v>24</v>
      </c>
      <c r="O4823" s="3">
        <v>26</v>
      </c>
      <c r="P4823" s="13">
        <f>I4823*L4823</f>
        <v>214.02</v>
      </c>
      <c r="Q4823" s="13" t="str">
        <f>IF(O4823="","Not Delivered",IF(O4823&lt;=30,"Fast",IF(O4823&lt;=60,"Normal","Slow")))</f>
        <v>Fast</v>
      </c>
      <c r="S4823" s="21"/>
    </row>
    <row r="4824" hidden="1" customHeight="1" spans="1:19">
      <c r="A4824" s="2" t="s">
        <v>6765</v>
      </c>
      <c r="B4824" s="29" t="s">
        <v>1720</v>
      </c>
      <c r="C4824" s="2" t="s">
        <v>1781</v>
      </c>
      <c r="D4824" s="2" t="str">
        <f t="array" ref="D4824">_xlfn.XLOOKUP(C4824,Customers!A:A,Customers!B:B)</f>
        <v>Customer 1110</v>
      </c>
      <c r="E4824" s="2" t="s">
        <v>93</v>
      </c>
      <c r="F4824" s="2" t="str">
        <f t="array" ref="F4824">_xlfn.XLOOKUP(E4824,Restaurants!A:A,Restaurants!B:B)</f>
        <v>Restaurant 018</v>
      </c>
      <c r="G4824" s="2" t="s">
        <v>670</v>
      </c>
      <c r="H4824" s="2" t="str">
        <f t="array" ref="H4824">_xlfn.XLOOKUP(G4824,Food_Menu!A:A,Food_Menu!B:B)</f>
        <v>Food Item 0123</v>
      </c>
      <c r="I4824" s="2"/>
      <c r="J4824" s="2" t="s">
        <v>541</v>
      </c>
      <c r="K4824" s="2" t="str">
        <f t="array" ref="K4824">_xlfn.XLOOKUP(J4824,Delivery_Partners!A:A,Delivery_Partners!B:B)</f>
        <v>Delivery Partner 172</v>
      </c>
      <c r="L4824" s="3">
        <v>1</v>
      </c>
      <c r="M4824" s="2" t="s">
        <v>101</v>
      </c>
      <c r="N4824" s="2" t="s">
        <v>42</v>
      </c>
      <c r="O4824" s="2"/>
    </row>
    <row r="4825" customHeight="1" spans="1:19">
      <c r="A4825" s="2" t="s">
        <v>6766</v>
      </c>
      <c r="B4825" s="29" t="s">
        <v>1551</v>
      </c>
      <c r="C4825" s="2" t="s">
        <v>4601</v>
      </c>
      <c r="D4825" s="2" t="str">
        <f t="array" ref="D4825">_xlfn.XLOOKUP(C4825,Customers!A:A,Customers!B:B)</f>
        <v>Customer 0948</v>
      </c>
      <c r="E4825" s="2" t="s">
        <v>249</v>
      </c>
      <c r="F4825" s="2" t="str">
        <f t="array" ref="F4825">_xlfn.XLOOKUP(E4825,Restaurants!A:A,Restaurants!B:B)</f>
        <v>Restaurant 061</v>
      </c>
      <c r="G4825" s="2" t="s">
        <v>969</v>
      </c>
      <c r="H4825" s="2" t="str">
        <f t="array" ref="H4825">_xlfn.XLOOKUP(G4825,Food_Menu!A:A,Food_Menu!B:B)</f>
        <v>Food Item 0007</v>
      </c>
      <c r="I4825" s="2">
        <f t="array" ref="I4825">_xlfn.XLOOKUP(G4825,Food_Menu!A:A,Food_Menu!D:D)</f>
        <v>210.13</v>
      </c>
      <c r="J4825" s="2" t="s">
        <v>1863</v>
      </c>
      <c r="K4825" s="2" t="str">
        <f t="array" ref="K4825">_xlfn.XLOOKUP(J4825,Delivery_Partners!A:A,Delivery_Partners!B:B)</f>
        <v>Delivery Partner 088</v>
      </c>
      <c r="L4825" s="3">
        <v>1</v>
      </c>
      <c r="M4825" s="2" t="s">
        <v>23</v>
      </c>
      <c r="N4825" s="2" t="s">
        <v>55</v>
      </c>
      <c r="O4825" s="3">
        <v>15</v>
      </c>
      <c r="P4825" s="13">
        <f t="shared" ref="P4825:P4830" si="1008">I4825*L4825</f>
        <v>210.13</v>
      </c>
      <c r="Q4825" s="13" t="str">
        <f t="shared" ref="Q4825:Q4830" si="1009">IF(O4825="","Not Delivered",IF(O4825&lt;=30,"Fast",IF(O4825&lt;=60,"Normal","Slow")))</f>
        <v>Fast</v>
      </c>
      <c r="S4825" s="21"/>
    </row>
    <row r="4826" customHeight="1" spans="1:19">
      <c r="A4826" s="2" t="s">
        <v>6767</v>
      </c>
      <c r="B4826" s="29" t="s">
        <v>783</v>
      </c>
      <c r="C4826" s="2" t="s">
        <v>1583</v>
      </c>
      <c r="D4826" s="2" t="str">
        <f t="array" ref="D4826">_xlfn.XLOOKUP(C4826,Customers!A:A,Customers!B:B)</f>
        <v>Customer 0701</v>
      </c>
      <c r="E4826" s="2" t="s">
        <v>860</v>
      </c>
      <c r="F4826" s="2" t="str">
        <f t="array" ref="F4826">_xlfn.XLOOKUP(E4826,Restaurants!A:A,Restaurants!B:B)</f>
        <v>Restaurant 103</v>
      </c>
      <c r="G4826" s="2" t="s">
        <v>1600</v>
      </c>
      <c r="H4826" s="2" t="str">
        <f t="array" ref="H4826">_xlfn.XLOOKUP(G4826,Food_Menu!A:A,Food_Menu!B:B)</f>
        <v>Food Item 0174</v>
      </c>
      <c r="I4826" s="2">
        <f t="array" ref="I4826">_xlfn.XLOOKUP(G4826,Food_Menu!A:A,Food_Menu!D:D)</f>
        <v>470.05</v>
      </c>
      <c r="J4826" s="2" t="s">
        <v>432</v>
      </c>
      <c r="K4826" s="2" t="str">
        <f t="array" ref="K4826">_xlfn.XLOOKUP(J4826,Delivery_Partners!A:A,Delivery_Partners!B:B)</f>
        <v>Delivery Partner 029</v>
      </c>
      <c r="L4826" s="3">
        <v>1</v>
      </c>
      <c r="M4826" s="2" t="s">
        <v>23</v>
      </c>
      <c r="N4826" s="2" t="s">
        <v>74</v>
      </c>
      <c r="O4826" s="3">
        <v>52</v>
      </c>
      <c r="P4826" s="13">
        <f t="shared" si="1008"/>
        <v>470.05</v>
      </c>
      <c r="Q4826" s="13" t="str">
        <f t="shared" si="1009"/>
        <v>Normal</v>
      </c>
      <c r="S4826" s="21"/>
    </row>
    <row r="4827" customHeight="1" spans="1:19">
      <c r="A4827" s="2" t="s">
        <v>6768</v>
      </c>
      <c r="B4827" s="29" t="s">
        <v>3312</v>
      </c>
      <c r="C4827" s="2" t="s">
        <v>4541</v>
      </c>
      <c r="D4827" s="2" t="str">
        <f t="array" ref="D4827">_xlfn.XLOOKUP(C4827,Customers!A:A,Customers!B:B)</f>
        <v>Customer 0034</v>
      </c>
      <c r="E4827" s="2" t="s">
        <v>814</v>
      </c>
      <c r="F4827" s="2" t="str">
        <f t="array" ref="F4827">_xlfn.XLOOKUP(E4827,Restaurants!A:A,Restaurants!B:B)</f>
        <v>Restaurant 093</v>
      </c>
      <c r="G4827" s="2" t="s">
        <v>1259</v>
      </c>
      <c r="H4827" s="2" t="str">
        <f t="array" ref="H4827">_xlfn.XLOOKUP(G4827,Food_Menu!A:A,Food_Menu!B:B)</f>
        <v>Food Item 0099</v>
      </c>
      <c r="I4827" s="2">
        <f t="array" ref="I4827">_xlfn.XLOOKUP(G4827,Food_Menu!A:A,Food_Menu!D:D)</f>
        <v>446.36</v>
      </c>
      <c r="J4827" s="2" t="s">
        <v>267</v>
      </c>
      <c r="K4827" s="2" t="str">
        <f t="array" ref="K4827">_xlfn.XLOOKUP(J4827,Delivery_Partners!A:A,Delivery_Partners!B:B)</f>
        <v>Delivery Partner 166</v>
      </c>
      <c r="L4827" s="3">
        <v>1</v>
      </c>
      <c r="M4827" s="2" t="s">
        <v>23</v>
      </c>
      <c r="N4827" s="2" t="s">
        <v>42</v>
      </c>
      <c r="O4827" s="3">
        <v>55</v>
      </c>
      <c r="P4827" s="13">
        <f t="shared" si="1008"/>
        <v>446.36</v>
      </c>
      <c r="Q4827" s="13" t="str">
        <f t="shared" si="1009"/>
        <v>Normal</v>
      </c>
      <c r="S4827" s="21"/>
    </row>
    <row r="4828" customHeight="1" spans="1:19">
      <c r="A4828" s="2" t="s">
        <v>6769</v>
      </c>
      <c r="B4828" s="28">
        <v>45818</v>
      </c>
      <c r="C4828" s="2" t="s">
        <v>1109</v>
      </c>
      <c r="D4828" s="2" t="str">
        <f t="array" ref="D4828">_xlfn.XLOOKUP(C4828,Customers!A:A,Customers!B:B)</f>
        <v>Customer 0615</v>
      </c>
      <c r="E4828" s="2" t="s">
        <v>66</v>
      </c>
      <c r="F4828" s="2" t="str">
        <f t="array" ref="F4828">_xlfn.XLOOKUP(E4828,Restaurants!A:A,Restaurants!B:B)</f>
        <v>Restaurant 037</v>
      </c>
      <c r="G4828" s="2" t="s">
        <v>2324</v>
      </c>
      <c r="H4828" s="2" t="str">
        <f t="array" ref="H4828">_xlfn.XLOOKUP(G4828,Food_Menu!A:A,Food_Menu!B:B)</f>
        <v>Food Item 0059</v>
      </c>
      <c r="I4828" s="2">
        <f t="array" ref="I4828">_xlfn.XLOOKUP(G4828,Food_Menu!A:A,Food_Menu!D:D)</f>
        <v>524.23</v>
      </c>
      <c r="J4828" s="2" t="s">
        <v>1090</v>
      </c>
      <c r="K4828" s="2" t="str">
        <f t="array" ref="K4828">_xlfn.XLOOKUP(J4828,Delivery_Partners!A:A,Delivery_Partners!B:B)</f>
        <v>Delivery Partner 056</v>
      </c>
      <c r="L4828" s="3">
        <v>1</v>
      </c>
      <c r="M4828" s="2" t="s">
        <v>23</v>
      </c>
      <c r="N4828" s="2" t="s">
        <v>24</v>
      </c>
      <c r="O4828" s="3">
        <v>43</v>
      </c>
      <c r="P4828" s="13">
        <f t="shared" si="1008"/>
        <v>524.23</v>
      </c>
      <c r="Q4828" s="13" t="str">
        <f t="shared" si="1009"/>
        <v>Normal</v>
      </c>
      <c r="S4828" s="21"/>
    </row>
    <row r="4829" customHeight="1" spans="1:19">
      <c r="A4829" s="2" t="s">
        <v>6770</v>
      </c>
      <c r="B4829" s="28">
        <v>45748</v>
      </c>
      <c r="C4829" s="2" t="s">
        <v>2304</v>
      </c>
      <c r="D4829" s="2" t="str">
        <f t="array" ref="D4829">_xlfn.XLOOKUP(C4829,Customers!A:A,Customers!B:B)</f>
        <v>Customer 0983</v>
      </c>
      <c r="E4829" s="2" t="s">
        <v>157</v>
      </c>
      <c r="F4829" s="2" t="str">
        <f t="array" ref="F4829">_xlfn.XLOOKUP(E4829,Restaurants!A:A,Restaurants!B:B)</f>
        <v>Restaurant 066</v>
      </c>
      <c r="G4829" s="2" t="s">
        <v>650</v>
      </c>
      <c r="H4829" s="2" t="str">
        <f t="array" ref="H4829">_xlfn.XLOOKUP(G4829,Food_Menu!A:A,Food_Menu!B:B)</f>
        <v>Food Item 0209</v>
      </c>
      <c r="I4829" s="2">
        <f t="array" ref="I4829">_xlfn.XLOOKUP(G4829,Food_Menu!A:A,Food_Menu!D:D)</f>
        <v>533.6</v>
      </c>
      <c r="J4829" s="2" t="s">
        <v>898</v>
      </c>
      <c r="K4829" s="2" t="str">
        <f t="array" ref="K4829">_xlfn.XLOOKUP(J4829,Delivery_Partners!A:A,Delivery_Partners!B:B)</f>
        <v>Delivery Partner 138</v>
      </c>
      <c r="L4829" s="3">
        <v>3</v>
      </c>
      <c r="M4829" s="2" t="s">
        <v>23</v>
      </c>
      <c r="N4829" s="2" t="s">
        <v>55</v>
      </c>
      <c r="O4829" s="3">
        <v>25</v>
      </c>
      <c r="P4829" s="13">
        <f t="shared" si="1008"/>
        <v>1600.8</v>
      </c>
      <c r="Q4829" s="13" t="str">
        <f t="shared" si="1009"/>
        <v>Fast</v>
      </c>
      <c r="S4829" s="21"/>
    </row>
    <row r="4830" customHeight="1" spans="1:19">
      <c r="A4830" s="2" t="s">
        <v>6771</v>
      </c>
      <c r="B4830" s="29" t="s">
        <v>846</v>
      </c>
      <c r="C4830" s="2" t="s">
        <v>2945</v>
      </c>
      <c r="D4830" s="2" t="str">
        <f t="array" ref="D4830">_xlfn.XLOOKUP(C4830,Customers!A:A,Customers!B:B)</f>
        <v>Customer 1014</v>
      </c>
      <c r="E4830" s="2" t="s">
        <v>131</v>
      </c>
      <c r="F4830" s="2" t="str">
        <f t="array" ref="F4830">_xlfn.XLOOKUP(E4830,Restaurants!A:A,Restaurants!B:B)</f>
        <v>Restaurant 075</v>
      </c>
      <c r="G4830" s="2" t="s">
        <v>509</v>
      </c>
      <c r="H4830" s="2" t="str">
        <f t="array" ref="H4830">_xlfn.XLOOKUP(G4830,Food_Menu!A:A,Food_Menu!B:B)</f>
        <v>Food Item 0190</v>
      </c>
      <c r="I4830" s="2">
        <f t="array" ref="I4830">_xlfn.XLOOKUP(G4830,Food_Menu!A:A,Food_Menu!D:D)</f>
        <v>350.87</v>
      </c>
      <c r="J4830" s="2" t="s">
        <v>474</v>
      </c>
      <c r="K4830" s="2" t="str">
        <f t="array" ref="K4830">_xlfn.XLOOKUP(J4830,Delivery_Partners!A:A,Delivery_Partners!B:B)</f>
        <v>Delivery Partner 141</v>
      </c>
      <c r="L4830" s="3">
        <v>3</v>
      </c>
      <c r="M4830" s="2" t="s">
        <v>23</v>
      </c>
      <c r="N4830" s="2" t="s">
        <v>24</v>
      </c>
      <c r="O4830" s="3">
        <v>20</v>
      </c>
      <c r="P4830" s="13">
        <f t="shared" si="1008"/>
        <v>1052.61</v>
      </c>
      <c r="Q4830" s="13" t="str">
        <f t="shared" si="1009"/>
        <v>Fast</v>
      </c>
      <c r="S4830" s="21"/>
    </row>
    <row r="4831" hidden="1" customHeight="1" spans="1:19">
      <c r="A4831" s="2" t="s">
        <v>6772</v>
      </c>
      <c r="B4831" s="28">
        <v>45749</v>
      </c>
      <c r="C4831" s="2" t="s">
        <v>1643</v>
      </c>
      <c r="D4831" s="2" t="str">
        <f t="array" ref="D4831">_xlfn.XLOOKUP(C4831,Customers!A:A,Customers!B:B)</f>
        <v>Customer 0928</v>
      </c>
      <c r="E4831" s="2" t="s">
        <v>298</v>
      </c>
      <c r="F4831" s="2" t="str">
        <f t="array" ref="F4831">_xlfn.XLOOKUP(E4831,Restaurants!A:A,Restaurants!B:B)</f>
        <v>Restaurant 113</v>
      </c>
      <c r="G4831" s="2" t="s">
        <v>1192</v>
      </c>
      <c r="H4831" s="2" t="str">
        <f t="array" ref="H4831">_xlfn.XLOOKUP(G4831,Food_Menu!A:A,Food_Menu!B:B)</f>
        <v>Food Item 0097</v>
      </c>
      <c r="I4831" s="2"/>
      <c r="J4831" s="2" t="s">
        <v>107</v>
      </c>
      <c r="K4831" s="2" t="str">
        <f t="array" ref="K4831">_xlfn.XLOOKUP(J4831,Delivery_Partners!A:A,Delivery_Partners!B:B)</f>
        <v>Delivery Partner 167</v>
      </c>
      <c r="L4831" s="3">
        <v>3</v>
      </c>
      <c r="M4831" s="2" t="s">
        <v>101</v>
      </c>
      <c r="N4831" s="2" t="s">
        <v>55</v>
      </c>
      <c r="O4831" s="2"/>
    </row>
    <row r="4832" customHeight="1" spans="1:19">
      <c r="A4832" s="2" t="s">
        <v>6773</v>
      </c>
      <c r="B4832" s="28">
        <v>45966</v>
      </c>
      <c r="C4832" s="2" t="s">
        <v>981</v>
      </c>
      <c r="D4832" s="2" t="str">
        <f t="array" ref="D4832">_xlfn.XLOOKUP(C4832,Customers!A:A,Customers!B:B)</f>
        <v>Customer 1184</v>
      </c>
      <c r="E4832" s="2" t="s">
        <v>1711</v>
      </c>
      <c r="F4832" s="2" t="str">
        <f t="array" ref="F4832">_xlfn.XLOOKUP(E4832,Restaurants!A:A,Restaurants!B:B)</f>
        <v>Restaurant 100</v>
      </c>
      <c r="G4832" s="2" t="s">
        <v>1560</v>
      </c>
      <c r="H4832" s="2" t="str">
        <f t="array" ref="H4832">_xlfn.XLOOKUP(G4832,Food_Menu!A:A,Food_Menu!B:B)</f>
        <v>Food Item 0098</v>
      </c>
      <c r="I4832" s="2">
        <f t="array" ref="I4832">_xlfn.XLOOKUP(G4832,Food_Menu!A:A,Food_Menu!D:D)</f>
        <v>463.29</v>
      </c>
      <c r="J4832" s="2" t="s">
        <v>735</v>
      </c>
      <c r="K4832" s="2" t="str">
        <f t="array" ref="K4832">_xlfn.XLOOKUP(J4832,Delivery_Partners!A:A,Delivery_Partners!B:B)</f>
        <v>Delivery Partner 116</v>
      </c>
      <c r="L4832" s="3">
        <v>1</v>
      </c>
      <c r="M4832" s="2" t="s">
        <v>23</v>
      </c>
      <c r="N4832" s="2" t="s">
        <v>24</v>
      </c>
      <c r="O4832" s="3">
        <v>43</v>
      </c>
      <c r="P4832" s="13">
        <f t="shared" ref="P4832:P4843" si="1010">I4832*L4832</f>
        <v>463.29</v>
      </c>
      <c r="Q4832" s="13" t="str">
        <f t="shared" ref="Q4832:Q4843" si="1011">IF(O4832="","Not Delivered",IF(O4832&lt;=30,"Fast",IF(O4832&lt;=60,"Normal","Slow")))</f>
        <v>Normal</v>
      </c>
      <c r="S4832" s="21"/>
    </row>
    <row r="4833" customHeight="1" spans="1:19">
      <c r="A4833" s="2" t="s">
        <v>6774</v>
      </c>
      <c r="B4833" s="28">
        <v>45779</v>
      </c>
      <c r="C4833" s="2" t="s">
        <v>6288</v>
      </c>
      <c r="D4833" s="2" t="str">
        <f t="array" ref="D4833">_xlfn.XLOOKUP(C4833,Customers!A:A,Customers!B:B)</f>
        <v>Customer 0620</v>
      </c>
      <c r="E4833" s="2" t="s">
        <v>945</v>
      </c>
      <c r="F4833" s="2" t="str">
        <f t="array" ref="F4833">_xlfn.XLOOKUP(E4833,Restaurants!A:A,Restaurants!B:B)</f>
        <v>Restaurant 099</v>
      </c>
      <c r="G4833" s="2" t="s">
        <v>1919</v>
      </c>
      <c r="H4833" s="2" t="str">
        <f t="array" ref="H4833">_xlfn.XLOOKUP(G4833,Food_Menu!A:A,Food_Menu!B:B)</f>
        <v>Food Item 0201</v>
      </c>
      <c r="I4833" s="2">
        <f t="array" ref="I4833">_xlfn.XLOOKUP(G4833,Food_Menu!A:A,Food_Menu!D:D)</f>
        <v>613.68</v>
      </c>
      <c r="J4833" s="2" t="s">
        <v>842</v>
      </c>
      <c r="K4833" s="2" t="str">
        <f t="array" ref="K4833">_xlfn.XLOOKUP(J4833,Delivery_Partners!A:A,Delivery_Partners!B:B)</f>
        <v>Delivery Partner 093</v>
      </c>
      <c r="L4833" s="3">
        <v>3</v>
      </c>
      <c r="M4833" s="2" t="s">
        <v>23</v>
      </c>
      <c r="N4833" s="2" t="s">
        <v>24</v>
      </c>
      <c r="O4833" s="3">
        <v>50</v>
      </c>
      <c r="P4833" s="13">
        <f t="shared" si="1010"/>
        <v>1841.04</v>
      </c>
      <c r="Q4833" s="13" t="str">
        <f t="shared" si="1011"/>
        <v>Normal</v>
      </c>
      <c r="S4833" s="21"/>
    </row>
    <row r="4834" customHeight="1" spans="1:19">
      <c r="A4834" s="2" t="s">
        <v>6775</v>
      </c>
      <c r="B4834" s="29" t="s">
        <v>1417</v>
      </c>
      <c r="C4834" s="2" t="s">
        <v>109</v>
      </c>
      <c r="D4834" s="2" t="str">
        <f t="array" ref="D4834">_xlfn.XLOOKUP(C4834,Customers!A:A,Customers!B:B)</f>
        <v>Customer 0132</v>
      </c>
      <c r="E4834" s="2" t="s">
        <v>421</v>
      </c>
      <c r="F4834" s="2" t="str">
        <f t="array" ref="F4834">_xlfn.XLOOKUP(E4834,Restaurants!A:A,Restaurants!B:B)</f>
        <v>Restaurant 091</v>
      </c>
      <c r="G4834" s="2" t="s">
        <v>941</v>
      </c>
      <c r="H4834" s="2" t="str">
        <f t="array" ref="H4834">_xlfn.XLOOKUP(G4834,Food_Menu!A:A,Food_Menu!B:B)</f>
        <v>Food Item 0043</v>
      </c>
      <c r="I4834" s="2">
        <f t="array" ref="I4834">_xlfn.XLOOKUP(G4834,Food_Menu!A:A,Food_Menu!D:D)</f>
        <v>255.02</v>
      </c>
      <c r="J4834" s="2" t="s">
        <v>558</v>
      </c>
      <c r="K4834" s="2" t="str">
        <f t="array" ref="K4834">_xlfn.XLOOKUP(J4834,Delivery_Partners!A:A,Delivery_Partners!B:B)</f>
        <v>Delivery Partner 070</v>
      </c>
      <c r="L4834" s="3">
        <v>2</v>
      </c>
      <c r="M4834" s="2" t="s">
        <v>23</v>
      </c>
      <c r="N4834" s="2" t="s">
        <v>42</v>
      </c>
      <c r="O4834" s="3">
        <v>37</v>
      </c>
      <c r="P4834" s="13">
        <f t="shared" si="1010"/>
        <v>510.04</v>
      </c>
      <c r="Q4834" s="13" t="str">
        <f t="shared" si="1011"/>
        <v>Normal</v>
      </c>
      <c r="S4834" s="21"/>
    </row>
    <row r="4835" customHeight="1" spans="1:19">
      <c r="A4835" s="2" t="s">
        <v>6776</v>
      </c>
      <c r="B4835" s="28">
        <v>45969</v>
      </c>
      <c r="C4835" s="2" t="s">
        <v>494</v>
      </c>
      <c r="D4835" s="2" t="str">
        <f t="array" ref="D4835">_xlfn.XLOOKUP(C4835,Customers!A:A,Customers!B:B)</f>
        <v>Customer 0597</v>
      </c>
      <c r="E4835" s="2" t="s">
        <v>46</v>
      </c>
      <c r="F4835" s="2" t="str">
        <f t="array" ref="F4835">_xlfn.XLOOKUP(E4835,Restaurants!A:A,Restaurants!B:B)</f>
        <v>Restaurant 043</v>
      </c>
      <c r="G4835" s="2" t="s">
        <v>400</v>
      </c>
      <c r="H4835" s="2" t="str">
        <f t="array" ref="H4835">_xlfn.XLOOKUP(G4835,Food_Menu!A:A,Food_Menu!B:B)</f>
        <v>Food Item 0090</v>
      </c>
      <c r="I4835" s="2">
        <f t="array" ref="I4835">_xlfn.XLOOKUP(G4835,Food_Menu!A:A,Food_Menu!D:D)</f>
        <v>629.64</v>
      </c>
      <c r="J4835" s="2" t="s">
        <v>35</v>
      </c>
      <c r="K4835" s="2" t="str">
        <f t="array" ref="K4835">_xlfn.XLOOKUP(J4835,Delivery_Partners!A:A,Delivery_Partners!B:B)</f>
        <v>Delivery Partner 081</v>
      </c>
      <c r="L4835" s="3">
        <v>1</v>
      </c>
      <c r="M4835" s="2" t="s">
        <v>23</v>
      </c>
      <c r="N4835" s="2" t="s">
        <v>24</v>
      </c>
      <c r="O4835" s="3">
        <v>45</v>
      </c>
      <c r="P4835" s="13">
        <f t="shared" si="1010"/>
        <v>629.64</v>
      </c>
      <c r="Q4835" s="13" t="str">
        <f t="shared" si="1011"/>
        <v>Normal</v>
      </c>
      <c r="S4835" s="21"/>
    </row>
    <row r="4836" customHeight="1" spans="1:19">
      <c r="A4836" s="2" t="s">
        <v>6777</v>
      </c>
      <c r="B4836" s="28">
        <v>45659</v>
      </c>
      <c r="C4836" s="2" t="s">
        <v>1879</v>
      </c>
      <c r="D4836" s="2" t="str">
        <f t="array" ref="D4836">_xlfn.XLOOKUP(C4836,Customers!A:A,Customers!B:B)</f>
        <v>Customer 0383</v>
      </c>
      <c r="E4836" s="2" t="s">
        <v>532</v>
      </c>
      <c r="F4836" s="2" t="str">
        <f t="array" ref="F4836">_xlfn.XLOOKUP(E4836,Restaurants!A:A,Restaurants!B:B)</f>
        <v>Restaurant 046</v>
      </c>
      <c r="G4836" s="2" t="s">
        <v>529</v>
      </c>
      <c r="H4836" s="2" t="str">
        <f t="array" ref="H4836">_xlfn.XLOOKUP(G4836,Food_Menu!A:A,Food_Menu!B:B)</f>
        <v>Food Item 0126</v>
      </c>
      <c r="I4836" s="2">
        <f t="array" ref="I4836">_xlfn.XLOOKUP(G4836,Food_Menu!A:A,Food_Menu!D:D)</f>
        <v>127.27</v>
      </c>
      <c r="J4836" s="2" t="s">
        <v>474</v>
      </c>
      <c r="K4836" s="2" t="str">
        <f t="array" ref="K4836">_xlfn.XLOOKUP(J4836,Delivery_Partners!A:A,Delivery_Partners!B:B)</f>
        <v>Delivery Partner 141</v>
      </c>
      <c r="L4836" s="3">
        <v>1</v>
      </c>
      <c r="M4836" s="2" t="s">
        <v>23</v>
      </c>
      <c r="N4836" s="2" t="s">
        <v>24</v>
      </c>
      <c r="O4836" s="3">
        <v>40</v>
      </c>
      <c r="P4836" s="13">
        <f t="shared" si="1010"/>
        <v>127.27</v>
      </c>
      <c r="Q4836" s="13" t="str">
        <f t="shared" si="1011"/>
        <v>Normal</v>
      </c>
      <c r="S4836" s="21"/>
    </row>
    <row r="4837" customHeight="1" spans="1:19">
      <c r="A4837" s="2" t="s">
        <v>6778</v>
      </c>
      <c r="B4837" s="28">
        <v>45968</v>
      </c>
      <c r="C4837" s="2" t="s">
        <v>1727</v>
      </c>
      <c r="D4837" s="2" t="str">
        <f t="array" ref="D4837">_xlfn.XLOOKUP(C4837,Customers!A:A,Customers!B:B)</f>
        <v>Customer 1003</v>
      </c>
      <c r="E4837" s="2" t="s">
        <v>260</v>
      </c>
      <c r="F4837" s="2" t="str">
        <f t="array" ref="F4837">_xlfn.XLOOKUP(E4837,Restaurants!A:A,Restaurants!B:B)</f>
        <v>Restaurant 056</v>
      </c>
      <c r="G4837" s="2" t="s">
        <v>477</v>
      </c>
      <c r="H4837" s="2" t="str">
        <f t="array" ref="H4837">_xlfn.XLOOKUP(G4837,Food_Menu!A:A,Food_Menu!B:B)</f>
        <v>Food Item 0077</v>
      </c>
      <c r="I4837" s="2">
        <f t="array" ref="I4837">_xlfn.XLOOKUP(G4837,Food_Menu!A:A,Food_Menu!D:D)</f>
        <v>161.62</v>
      </c>
      <c r="J4837" s="2" t="s">
        <v>592</v>
      </c>
      <c r="K4837" s="2" t="str">
        <f t="array" ref="K4837">_xlfn.XLOOKUP(J4837,Delivery_Partners!A:A,Delivery_Partners!B:B)</f>
        <v>Delivery Partner 102</v>
      </c>
      <c r="L4837" s="3">
        <v>1</v>
      </c>
      <c r="M4837" s="2" t="s">
        <v>23</v>
      </c>
      <c r="N4837" s="2" t="s">
        <v>24</v>
      </c>
      <c r="O4837" s="3">
        <v>26</v>
      </c>
      <c r="P4837" s="13">
        <f t="shared" si="1010"/>
        <v>161.62</v>
      </c>
      <c r="Q4837" s="13" t="str">
        <f t="shared" si="1011"/>
        <v>Fast</v>
      </c>
      <c r="S4837" s="21"/>
    </row>
    <row r="4838" customHeight="1" spans="1:19">
      <c r="A4838" s="2" t="s">
        <v>6779</v>
      </c>
      <c r="B4838" s="28">
        <v>45910</v>
      </c>
      <c r="C4838" s="2" t="s">
        <v>1936</v>
      </c>
      <c r="D4838" s="2" t="str">
        <f t="array" ref="D4838">_xlfn.XLOOKUP(C4838,Customers!A:A,Customers!B:B)</f>
        <v>Customer 0933</v>
      </c>
      <c r="E4838" s="2" t="s">
        <v>289</v>
      </c>
      <c r="F4838" s="2" t="str">
        <f t="array" ref="F4838">_xlfn.XLOOKUP(E4838,Restaurants!A:A,Restaurants!B:B)</f>
        <v>Restaurant 052</v>
      </c>
      <c r="G4838" s="2" t="s">
        <v>373</v>
      </c>
      <c r="H4838" s="2" t="str">
        <f t="array" ref="H4838">_xlfn.XLOOKUP(G4838,Food_Menu!A:A,Food_Menu!B:B)</f>
        <v>Food Item 0070</v>
      </c>
      <c r="I4838" s="2">
        <f t="array" ref="I4838">_xlfn.XLOOKUP(G4838,Food_Menu!A:A,Food_Menu!D:D)</f>
        <v>329.84</v>
      </c>
      <c r="J4838" s="2" t="s">
        <v>3362</v>
      </c>
      <c r="K4838" s="2" t="str">
        <f t="array" ref="K4838">_xlfn.XLOOKUP(J4838,Delivery_Partners!A:A,Delivery_Partners!B:B)</f>
        <v>Delivery Partner 009</v>
      </c>
      <c r="L4838" s="3">
        <v>1</v>
      </c>
      <c r="M4838" s="2" t="s">
        <v>23</v>
      </c>
      <c r="N4838" s="2" t="s">
        <v>24</v>
      </c>
      <c r="O4838" s="3">
        <v>47</v>
      </c>
      <c r="P4838" s="13">
        <f t="shared" si="1010"/>
        <v>329.84</v>
      </c>
      <c r="Q4838" s="13" t="str">
        <f t="shared" si="1011"/>
        <v>Normal</v>
      </c>
      <c r="S4838" s="21"/>
    </row>
    <row r="4839" customHeight="1" spans="1:19">
      <c r="A4839" s="2" t="s">
        <v>6780</v>
      </c>
      <c r="B4839" s="29" t="s">
        <v>911</v>
      </c>
      <c r="C4839" s="2" t="s">
        <v>2016</v>
      </c>
      <c r="D4839" s="2" t="str">
        <f t="array" ref="D4839">_xlfn.XLOOKUP(C4839,Customers!A:A,Customers!B:B)</f>
        <v>Customer 0510</v>
      </c>
      <c r="E4839" s="2" t="s">
        <v>706</v>
      </c>
      <c r="F4839" s="2" t="str">
        <f t="array" ref="F4839">_xlfn.XLOOKUP(E4839,Restaurants!A:A,Restaurants!B:B)</f>
        <v>Restaurant 115</v>
      </c>
      <c r="G4839" s="2" t="s">
        <v>966</v>
      </c>
      <c r="H4839" s="2" t="str">
        <f t="array" ref="H4839">_xlfn.XLOOKUP(G4839,Food_Menu!A:A,Food_Menu!B:B)</f>
        <v>Food Item 0024</v>
      </c>
      <c r="I4839" s="2">
        <f t="array" ref="I4839">_xlfn.XLOOKUP(G4839,Food_Menu!A:A,Food_Menu!D:D)</f>
        <v>375.96</v>
      </c>
      <c r="J4839" s="2" t="s">
        <v>1204</v>
      </c>
      <c r="K4839" s="2" t="str">
        <f t="array" ref="K4839">_xlfn.XLOOKUP(J4839,Delivery_Partners!A:A,Delivery_Partners!B:B)</f>
        <v>Delivery Partner 067</v>
      </c>
      <c r="L4839" s="3">
        <v>3</v>
      </c>
      <c r="M4839" s="2" t="s">
        <v>23</v>
      </c>
      <c r="N4839" s="2" t="s">
        <v>24</v>
      </c>
      <c r="O4839" s="3">
        <v>46</v>
      </c>
      <c r="P4839" s="13">
        <f t="shared" si="1010"/>
        <v>1127.88</v>
      </c>
      <c r="Q4839" s="13" t="str">
        <f t="shared" si="1011"/>
        <v>Normal</v>
      </c>
      <c r="S4839" s="21"/>
    </row>
    <row r="4840" customHeight="1" spans="1:19">
      <c r="A4840" s="2" t="s">
        <v>6781</v>
      </c>
      <c r="B4840" s="28">
        <v>45963</v>
      </c>
      <c r="C4840" s="2" t="s">
        <v>1102</v>
      </c>
      <c r="D4840" s="2" t="str">
        <f t="array" ref="D4840">_xlfn.XLOOKUP(C4840,Customers!A:A,Customers!B:B)</f>
        <v>Customer 0466</v>
      </c>
      <c r="E4840" s="2" t="s">
        <v>105</v>
      </c>
      <c r="F4840" s="2" t="str">
        <f t="array" ref="F4840">_xlfn.XLOOKUP(E4840,Restaurants!A:A,Restaurants!B:B)</f>
        <v>Restaurant 106</v>
      </c>
      <c r="G4840" s="2" t="s">
        <v>2324</v>
      </c>
      <c r="H4840" s="2" t="str">
        <f t="array" ref="H4840">_xlfn.XLOOKUP(G4840,Food_Menu!A:A,Food_Menu!B:B)</f>
        <v>Food Item 0059</v>
      </c>
      <c r="I4840" s="2">
        <f t="array" ref="I4840">_xlfn.XLOOKUP(G4840,Food_Menu!A:A,Food_Menu!D:D)</f>
        <v>524.23</v>
      </c>
      <c r="J4840" s="2" t="s">
        <v>688</v>
      </c>
      <c r="K4840" s="2" t="str">
        <f t="array" ref="K4840">_xlfn.XLOOKUP(J4840,Delivery_Partners!A:A,Delivery_Partners!B:B)</f>
        <v>Delivery Partner 165</v>
      </c>
      <c r="L4840" s="3">
        <v>2</v>
      </c>
      <c r="M4840" s="2" t="s">
        <v>23</v>
      </c>
      <c r="N4840" s="2" t="s">
        <v>55</v>
      </c>
      <c r="O4840" s="3">
        <v>23</v>
      </c>
      <c r="P4840" s="13">
        <f t="shared" si="1010"/>
        <v>1048.46</v>
      </c>
      <c r="Q4840" s="13" t="str">
        <f t="shared" si="1011"/>
        <v>Fast</v>
      </c>
      <c r="S4840" s="21"/>
    </row>
    <row r="4841" customHeight="1" spans="1:19">
      <c r="A4841" s="2" t="s">
        <v>6782</v>
      </c>
      <c r="B4841" s="28">
        <v>45939</v>
      </c>
      <c r="C4841" s="2" t="s">
        <v>1223</v>
      </c>
      <c r="D4841" s="2" t="str">
        <f t="array" ref="D4841">_xlfn.XLOOKUP(C4841,Customers!A:A,Customers!B:B)</f>
        <v>Customer 0192</v>
      </c>
      <c r="E4841" s="2" t="s">
        <v>382</v>
      </c>
      <c r="F4841" s="2" t="str">
        <f t="array" ref="F4841">_xlfn.XLOOKUP(E4841,Restaurants!A:A,Restaurants!B:B)</f>
        <v>Restaurant 108</v>
      </c>
      <c r="G4841" s="2" t="s">
        <v>207</v>
      </c>
      <c r="H4841" s="2" t="str">
        <f t="array" ref="H4841">_xlfn.XLOOKUP(G4841,Food_Menu!A:A,Food_Menu!B:B)</f>
        <v>Food Item 0079</v>
      </c>
      <c r="I4841" s="2">
        <f t="array" ref="I4841">_xlfn.XLOOKUP(G4841,Food_Menu!A:A,Food_Menu!D:D)</f>
        <v>193.41</v>
      </c>
      <c r="J4841" s="2" t="s">
        <v>621</v>
      </c>
      <c r="K4841" s="2" t="str">
        <f t="array" ref="K4841">_xlfn.XLOOKUP(J4841,Delivery_Partners!A:A,Delivery_Partners!B:B)</f>
        <v>Delivery Partner 038</v>
      </c>
      <c r="L4841" s="3">
        <v>4</v>
      </c>
      <c r="M4841" s="2" t="s">
        <v>23</v>
      </c>
      <c r="N4841" s="2" t="s">
        <v>55</v>
      </c>
      <c r="O4841" s="3">
        <v>45</v>
      </c>
      <c r="P4841" s="13">
        <f t="shared" si="1010"/>
        <v>773.64</v>
      </c>
      <c r="Q4841" s="13" t="str">
        <f t="shared" si="1011"/>
        <v>Normal</v>
      </c>
      <c r="S4841" s="21"/>
    </row>
    <row r="4842" customHeight="1" spans="1:19">
      <c r="A4842" s="2" t="s">
        <v>6783</v>
      </c>
      <c r="B4842" s="28">
        <v>45933</v>
      </c>
      <c r="C4842" s="2" t="s">
        <v>3250</v>
      </c>
      <c r="D4842" s="2" t="str">
        <f t="array" ref="D4842">_xlfn.XLOOKUP(C4842,Customers!A:A,Customers!B:B)</f>
        <v>Customer 0052</v>
      </c>
      <c r="E4842" s="2" t="s">
        <v>366</v>
      </c>
      <c r="F4842" s="2" t="str">
        <f t="array" ref="F4842">_xlfn.XLOOKUP(E4842,Restaurants!A:A,Restaurants!B:B)</f>
        <v>Restaurant 073</v>
      </c>
      <c r="G4842" s="2" t="s">
        <v>1040</v>
      </c>
      <c r="H4842" s="2" t="str">
        <f t="array" ref="H4842">_xlfn.XLOOKUP(G4842,Food_Menu!A:A,Food_Menu!B:B)</f>
        <v>Food Item 0185</v>
      </c>
      <c r="I4842" s="2">
        <f t="array" ref="I4842">_xlfn.XLOOKUP(G4842,Food_Menu!A:A,Food_Menu!D:D)</f>
        <v>565.74</v>
      </c>
      <c r="J4842" s="2" t="s">
        <v>368</v>
      </c>
      <c r="K4842" s="2" t="str">
        <f t="array" ref="K4842">_xlfn.XLOOKUP(J4842,Delivery_Partners!A:A,Delivery_Partners!B:B)</f>
        <v>Delivery Partner 085</v>
      </c>
      <c r="L4842" s="3">
        <v>2</v>
      </c>
      <c r="M4842" s="2" t="s">
        <v>23</v>
      </c>
      <c r="N4842" s="2" t="s">
        <v>55</v>
      </c>
      <c r="O4842" s="3">
        <v>33</v>
      </c>
      <c r="P4842" s="13">
        <f t="shared" si="1010"/>
        <v>1131.48</v>
      </c>
      <c r="Q4842" s="13" t="str">
        <f t="shared" si="1011"/>
        <v>Normal</v>
      </c>
      <c r="S4842" s="21"/>
    </row>
    <row r="4843" customHeight="1" spans="1:19">
      <c r="A4843" s="2" t="s">
        <v>6784</v>
      </c>
      <c r="B4843" s="28">
        <v>45839</v>
      </c>
      <c r="C4843" s="2" t="s">
        <v>517</v>
      </c>
      <c r="D4843" s="2" t="str">
        <f t="array" ref="D4843">_xlfn.XLOOKUP(C4843,Customers!A:A,Customers!B:B)</f>
        <v>Customer 0376</v>
      </c>
      <c r="E4843" s="2" t="s">
        <v>425</v>
      </c>
      <c r="F4843" s="2" t="str">
        <f t="array" ref="F4843">_xlfn.XLOOKUP(E4843,Restaurants!A:A,Restaurants!B:B)</f>
        <v>Restaurant 023</v>
      </c>
      <c r="G4843" s="2" t="s">
        <v>126</v>
      </c>
      <c r="H4843" s="2" t="str">
        <f t="array" ref="H4843">_xlfn.XLOOKUP(G4843,Food_Menu!A:A,Food_Menu!B:B)</f>
        <v>Food Item 0075</v>
      </c>
      <c r="I4843" s="2">
        <f t="array" ref="I4843">_xlfn.XLOOKUP(G4843,Food_Menu!A:A,Food_Menu!D:D)</f>
        <v>613.26</v>
      </c>
      <c r="J4843" s="2" t="s">
        <v>1132</v>
      </c>
      <c r="K4843" s="2" t="str">
        <f t="array" ref="K4843">_xlfn.XLOOKUP(J4843,Delivery_Partners!A:A,Delivery_Partners!B:B)</f>
        <v>Delivery Partner 151</v>
      </c>
      <c r="L4843" s="3">
        <v>1</v>
      </c>
      <c r="M4843" s="2" t="s">
        <v>23</v>
      </c>
      <c r="N4843" s="2" t="s">
        <v>24</v>
      </c>
      <c r="O4843" s="3">
        <v>32</v>
      </c>
      <c r="P4843" s="13">
        <f t="shared" si="1010"/>
        <v>613.26</v>
      </c>
      <c r="Q4843" s="13" t="str">
        <f t="shared" si="1011"/>
        <v>Normal</v>
      </c>
      <c r="S4843" s="21"/>
    </row>
    <row r="4844" hidden="1" customHeight="1" spans="1:19">
      <c r="A4844" s="2" t="s">
        <v>6785</v>
      </c>
      <c r="B4844" s="28">
        <v>45906</v>
      </c>
      <c r="C4844" s="2" t="s">
        <v>4993</v>
      </c>
      <c r="D4844" s="2" t="str">
        <f t="array" ref="D4844">_xlfn.XLOOKUP(C4844,Customers!A:A,Customers!B:B)</f>
        <v>Customer 0290</v>
      </c>
      <c r="E4844" s="2" t="s">
        <v>93</v>
      </c>
      <c r="F4844" s="2" t="str">
        <f t="array" ref="F4844">_xlfn.XLOOKUP(E4844,Restaurants!A:A,Restaurants!B:B)</f>
        <v>Restaurant 018</v>
      </c>
      <c r="G4844" s="2" t="s">
        <v>1336</v>
      </c>
      <c r="H4844" s="2" t="str">
        <f t="array" ref="H4844">_xlfn.XLOOKUP(G4844,Food_Menu!A:A,Food_Menu!B:B)</f>
        <v>Food Item 0036</v>
      </c>
      <c r="I4844" s="2"/>
      <c r="J4844" s="2" t="s">
        <v>458</v>
      </c>
      <c r="K4844" s="2" t="str">
        <f t="array" ref="K4844">_xlfn.XLOOKUP(J4844,Delivery_Partners!A:A,Delivery_Partners!B:B)</f>
        <v>Delivery Partner 053</v>
      </c>
      <c r="L4844" s="3">
        <v>1</v>
      </c>
      <c r="M4844" s="2" t="s">
        <v>101</v>
      </c>
      <c r="N4844" s="2" t="s">
        <v>55</v>
      </c>
      <c r="O4844" s="2"/>
    </row>
    <row r="4845" customHeight="1" spans="1:19">
      <c r="A4845" s="2" t="s">
        <v>6786</v>
      </c>
      <c r="B4845" s="28">
        <v>45904</v>
      </c>
      <c r="C4845" s="2" t="s">
        <v>2578</v>
      </c>
      <c r="D4845" s="2" t="str">
        <f t="array" ref="D4845">_xlfn.XLOOKUP(C4845,Customers!A:A,Customers!B:B)</f>
        <v>Customer 0319</v>
      </c>
      <c r="E4845" s="2" t="s">
        <v>27</v>
      </c>
      <c r="F4845" s="2" t="str">
        <f t="array" ref="F4845">_xlfn.XLOOKUP(E4845,Restaurants!A:A,Restaurants!B:B)</f>
        <v>Restaurant 033</v>
      </c>
      <c r="G4845" s="2" t="s">
        <v>1009</v>
      </c>
      <c r="H4845" s="2" t="str">
        <f t="array" ref="H4845">_xlfn.XLOOKUP(G4845,Food_Menu!A:A,Food_Menu!B:B)</f>
        <v>Food Item 0187</v>
      </c>
      <c r="I4845" s="2">
        <f t="array" ref="I4845">_xlfn.XLOOKUP(G4845,Food_Menu!A:A,Food_Menu!D:D)</f>
        <v>496.25</v>
      </c>
      <c r="J4845" s="2" t="s">
        <v>877</v>
      </c>
      <c r="K4845" s="2" t="str">
        <f t="array" ref="K4845">_xlfn.XLOOKUP(J4845,Delivery_Partners!A:A,Delivery_Partners!B:B)</f>
        <v>Delivery Partner 123</v>
      </c>
      <c r="L4845" s="3">
        <v>1</v>
      </c>
      <c r="M4845" s="2" t="s">
        <v>23</v>
      </c>
      <c r="N4845" s="2" t="s">
        <v>74</v>
      </c>
      <c r="O4845" s="3">
        <v>39</v>
      </c>
      <c r="P4845" s="13">
        <f>I4845*L4845</f>
        <v>496.25</v>
      </c>
      <c r="Q4845" s="13" t="str">
        <f>IF(O4845="","Not Delivered",IF(O4845&lt;=30,"Fast",IF(O4845&lt;=60,"Normal","Slow")))</f>
        <v>Normal</v>
      </c>
      <c r="S4845" s="21"/>
    </row>
    <row r="4846" hidden="1" customHeight="1" spans="1:19">
      <c r="A4846" s="2" t="s">
        <v>6787</v>
      </c>
      <c r="B4846" s="28">
        <v>45962</v>
      </c>
      <c r="C4846" s="2" t="s">
        <v>3845</v>
      </c>
      <c r="D4846" s="2" t="str">
        <f t="array" ref="D4846">_xlfn.XLOOKUP(C4846,Customers!A:A,Customers!B:B)</f>
        <v>Customer 1199</v>
      </c>
      <c r="E4846" s="2" t="s">
        <v>20</v>
      </c>
      <c r="F4846" s="2" t="str">
        <f t="array" ref="F4846">_xlfn.XLOOKUP(E4846,Restaurants!A:A,Restaurants!B:B)</f>
        <v>Restaurant 079</v>
      </c>
      <c r="G4846" s="2" t="s">
        <v>533</v>
      </c>
      <c r="H4846" s="2" t="str">
        <f t="array" ref="H4846">_xlfn.XLOOKUP(G4846,Food_Menu!A:A,Food_Menu!B:B)</f>
        <v>Food Item 0078</v>
      </c>
      <c r="I4846" s="2"/>
      <c r="J4846" s="2" t="s">
        <v>923</v>
      </c>
      <c r="K4846" s="2" t="str">
        <f t="array" ref="K4846">_xlfn.XLOOKUP(J4846,Delivery_Partners!A:A,Delivery_Partners!B:B)</f>
        <v>Delivery Partner 142</v>
      </c>
      <c r="L4846" s="3">
        <v>3</v>
      </c>
      <c r="M4846" s="2" t="s">
        <v>101</v>
      </c>
      <c r="N4846" s="2" t="s">
        <v>24</v>
      </c>
      <c r="O4846" s="2"/>
    </row>
    <row r="4847" customHeight="1" spans="1:19">
      <c r="A4847" s="2" t="s">
        <v>6788</v>
      </c>
      <c r="B4847" s="28">
        <v>45971</v>
      </c>
      <c r="C4847" s="2" t="s">
        <v>716</v>
      </c>
      <c r="D4847" s="2" t="str">
        <f t="array" ref="D4847">_xlfn.XLOOKUP(C4847,Customers!A:A,Customers!B:B)</f>
        <v>Customer 0818</v>
      </c>
      <c r="E4847" s="2" t="s">
        <v>537</v>
      </c>
      <c r="F4847" s="2" t="str">
        <f t="array" ref="F4847">_xlfn.XLOOKUP(E4847,Restaurants!A:A,Restaurants!B:B)</f>
        <v>Restaurant 044</v>
      </c>
      <c r="G4847" s="2" t="s">
        <v>659</v>
      </c>
      <c r="H4847" s="2" t="str">
        <f t="array" ref="H4847">_xlfn.XLOOKUP(G4847,Food_Menu!A:A,Food_Menu!B:B)</f>
        <v>Food Item 0203</v>
      </c>
      <c r="I4847" s="2">
        <f t="array" ref="I4847">_xlfn.XLOOKUP(G4847,Food_Menu!A:A,Food_Menu!D:D)</f>
        <v>406.91</v>
      </c>
      <c r="J4847" s="2" t="s">
        <v>1142</v>
      </c>
      <c r="K4847" s="2" t="str">
        <f t="array" ref="K4847">_xlfn.XLOOKUP(J4847,Delivery_Partners!A:A,Delivery_Partners!B:B)</f>
        <v>Delivery Partner 059</v>
      </c>
      <c r="L4847" s="3">
        <v>1</v>
      </c>
      <c r="M4847" s="2" t="s">
        <v>23</v>
      </c>
      <c r="N4847" s="2" t="s">
        <v>24</v>
      </c>
      <c r="O4847" s="3">
        <v>25</v>
      </c>
      <c r="P4847" s="13">
        <f t="shared" ref="P4847:P4861" si="1012">I4847*L4847</f>
        <v>406.91</v>
      </c>
      <c r="Q4847" s="13" t="str">
        <f t="shared" ref="Q4847:Q4861" si="1013">IF(O4847="","Not Delivered",IF(O4847&lt;=30,"Fast",IF(O4847&lt;=60,"Normal","Slow")))</f>
        <v>Fast</v>
      </c>
      <c r="S4847" s="21"/>
    </row>
    <row r="4848" customHeight="1" spans="1:19">
      <c r="A4848" s="2" t="s">
        <v>6789</v>
      </c>
      <c r="B4848" s="28">
        <v>45846</v>
      </c>
      <c r="C4848" s="2" t="s">
        <v>818</v>
      </c>
      <c r="D4848" s="2" t="str">
        <f t="array" ref="D4848">_xlfn.XLOOKUP(C4848,Customers!A:A,Customers!B:B)</f>
        <v>Customer 0662</v>
      </c>
      <c r="E4848" s="2" t="s">
        <v>20</v>
      </c>
      <c r="F4848" s="2" t="str">
        <f t="array" ref="F4848">_xlfn.XLOOKUP(E4848,Restaurants!A:A,Restaurants!B:B)</f>
        <v>Restaurant 079</v>
      </c>
      <c r="G4848" s="2" t="s">
        <v>966</v>
      </c>
      <c r="H4848" s="2" t="str">
        <f t="array" ref="H4848">_xlfn.XLOOKUP(G4848,Food_Menu!A:A,Food_Menu!B:B)</f>
        <v>Food Item 0024</v>
      </c>
      <c r="I4848" s="2">
        <f t="array" ref="I4848">_xlfn.XLOOKUP(G4848,Food_Menu!A:A,Food_Menu!D:D)</f>
        <v>375.96</v>
      </c>
      <c r="J4848" s="2" t="s">
        <v>148</v>
      </c>
      <c r="K4848" s="2" t="str">
        <f t="array" ref="K4848">_xlfn.XLOOKUP(J4848,Delivery_Partners!A:A,Delivery_Partners!B:B)</f>
        <v>Delivery Partner 162</v>
      </c>
      <c r="L4848" s="3">
        <v>1</v>
      </c>
      <c r="M4848" s="2" t="s">
        <v>23</v>
      </c>
      <c r="N4848" s="2" t="s">
        <v>24</v>
      </c>
      <c r="O4848" s="3">
        <v>42</v>
      </c>
      <c r="P4848" s="13">
        <f t="shared" si="1012"/>
        <v>375.96</v>
      </c>
      <c r="Q4848" s="13" t="str">
        <f t="shared" si="1013"/>
        <v>Normal</v>
      </c>
      <c r="S4848" s="21"/>
    </row>
    <row r="4849" customHeight="1" spans="1:19">
      <c r="A4849" s="2" t="s">
        <v>6790</v>
      </c>
      <c r="B4849" s="29" t="s">
        <v>933</v>
      </c>
      <c r="C4849" s="2" t="s">
        <v>2418</v>
      </c>
      <c r="D4849" s="2" t="str">
        <f t="array" ref="D4849">_xlfn.XLOOKUP(C4849,Customers!A:A,Customers!B:B)</f>
        <v>Customer 0215</v>
      </c>
      <c r="E4849" s="2" t="s">
        <v>105</v>
      </c>
      <c r="F4849" s="2" t="str">
        <f t="array" ref="F4849">_xlfn.XLOOKUP(E4849,Restaurants!A:A,Restaurants!B:B)</f>
        <v>Restaurant 106</v>
      </c>
      <c r="G4849" s="2" t="s">
        <v>240</v>
      </c>
      <c r="H4849" s="2" t="str">
        <f t="array" ref="H4849">_xlfn.XLOOKUP(G4849,Food_Menu!A:A,Food_Menu!B:B)</f>
        <v>Food Item 0005</v>
      </c>
      <c r="I4849" s="2">
        <f t="array" ref="I4849">_xlfn.XLOOKUP(G4849,Food_Menu!A:A,Food_Menu!D:D)</f>
        <v>481.92</v>
      </c>
      <c r="J4849" s="2" t="s">
        <v>35</v>
      </c>
      <c r="K4849" s="2" t="str">
        <f t="array" ref="K4849">_xlfn.XLOOKUP(J4849,Delivery_Partners!A:A,Delivery_Partners!B:B)</f>
        <v>Delivery Partner 081</v>
      </c>
      <c r="L4849" s="3">
        <v>1</v>
      </c>
      <c r="M4849" s="2" t="s">
        <v>23</v>
      </c>
      <c r="N4849" s="2" t="s">
        <v>24</v>
      </c>
      <c r="O4849" s="3">
        <v>21</v>
      </c>
      <c r="P4849" s="13">
        <f t="shared" si="1012"/>
        <v>481.92</v>
      </c>
      <c r="Q4849" s="13" t="str">
        <f t="shared" si="1013"/>
        <v>Fast</v>
      </c>
      <c r="S4849" s="21"/>
    </row>
    <row r="4850" customHeight="1" spans="1:19">
      <c r="A4850" s="2" t="s">
        <v>6791</v>
      </c>
      <c r="B4850" s="29" t="s">
        <v>1393</v>
      </c>
      <c r="C4850" s="2" t="s">
        <v>4863</v>
      </c>
      <c r="D4850" s="2" t="str">
        <f t="array" ref="D4850">_xlfn.XLOOKUP(C4850,Customers!A:A,Customers!B:B)</f>
        <v>Customer 1010</v>
      </c>
      <c r="E4850" s="2" t="s">
        <v>952</v>
      </c>
      <c r="F4850" s="2" t="str">
        <f t="array" ref="F4850">_xlfn.XLOOKUP(E4850,Restaurants!A:A,Restaurants!B:B)</f>
        <v>Restaurant 041</v>
      </c>
      <c r="G4850" s="2" t="s">
        <v>659</v>
      </c>
      <c r="H4850" s="2" t="str">
        <f t="array" ref="H4850">_xlfn.XLOOKUP(G4850,Food_Menu!A:A,Food_Menu!B:B)</f>
        <v>Food Item 0203</v>
      </c>
      <c r="I4850" s="2">
        <f t="array" ref="I4850">_xlfn.XLOOKUP(G4850,Food_Menu!A:A,Food_Menu!D:D)</f>
        <v>406.91</v>
      </c>
      <c r="J4850" s="2" t="s">
        <v>714</v>
      </c>
      <c r="K4850" s="2" t="str">
        <f t="array" ref="K4850">_xlfn.XLOOKUP(J4850,Delivery_Partners!A:A,Delivery_Partners!B:B)</f>
        <v>Delivery Partner 054</v>
      </c>
      <c r="L4850" s="3">
        <v>2</v>
      </c>
      <c r="M4850" s="2" t="s">
        <v>23</v>
      </c>
      <c r="N4850" s="2" t="s">
        <v>24</v>
      </c>
      <c r="O4850" s="3">
        <v>33</v>
      </c>
      <c r="P4850" s="13">
        <f t="shared" si="1012"/>
        <v>813.82</v>
      </c>
      <c r="Q4850" s="13" t="str">
        <f t="shared" si="1013"/>
        <v>Normal</v>
      </c>
      <c r="S4850" s="21"/>
    </row>
    <row r="4851" customHeight="1" spans="1:19">
      <c r="A4851" s="2" t="s">
        <v>6792</v>
      </c>
      <c r="B4851" s="28">
        <v>45906</v>
      </c>
      <c r="C4851" s="2" t="s">
        <v>1678</v>
      </c>
      <c r="D4851" s="2" t="str">
        <f t="array" ref="D4851">_xlfn.XLOOKUP(C4851,Customers!A:A,Customers!B:B)</f>
        <v>Customer 0774</v>
      </c>
      <c r="E4851" s="2" t="s">
        <v>1292</v>
      </c>
      <c r="F4851" s="2" t="str">
        <f t="array" ref="F4851">_xlfn.XLOOKUP(E4851,Restaurants!A:A,Restaurants!B:B)</f>
        <v>Restaurant 112</v>
      </c>
      <c r="G4851" s="2" t="s">
        <v>841</v>
      </c>
      <c r="H4851" s="2" t="str">
        <f t="array" ref="H4851">_xlfn.XLOOKUP(G4851,Food_Menu!A:A,Food_Menu!B:B)</f>
        <v>Food Item 0022</v>
      </c>
      <c r="I4851" s="2">
        <f t="array" ref="I4851">_xlfn.XLOOKUP(G4851,Food_Menu!A:A,Food_Menu!D:D)</f>
        <v>395.32</v>
      </c>
      <c r="J4851" s="2" t="s">
        <v>41</v>
      </c>
      <c r="K4851" s="2" t="str">
        <f t="array" ref="K4851">_xlfn.XLOOKUP(J4851,Delivery_Partners!A:A,Delivery_Partners!B:B)</f>
        <v>Delivery Partner 041</v>
      </c>
      <c r="L4851" s="3">
        <v>1</v>
      </c>
      <c r="M4851" s="2" t="s">
        <v>23</v>
      </c>
      <c r="N4851" s="2" t="s">
        <v>55</v>
      </c>
      <c r="O4851" s="3">
        <v>34</v>
      </c>
      <c r="P4851" s="13">
        <f t="shared" si="1012"/>
        <v>395.32</v>
      </c>
      <c r="Q4851" s="13" t="str">
        <f t="shared" si="1013"/>
        <v>Normal</v>
      </c>
      <c r="S4851" s="21"/>
    </row>
    <row r="4852" customHeight="1" spans="1:19">
      <c r="A4852" s="2" t="s">
        <v>6793</v>
      </c>
      <c r="B4852" s="28">
        <v>45758</v>
      </c>
      <c r="C4852" s="2" t="s">
        <v>1282</v>
      </c>
      <c r="D4852" s="2" t="str">
        <f t="array" ref="D4852">_xlfn.XLOOKUP(C4852,Customers!A:A,Customers!B:B)</f>
        <v>Customer 0618</v>
      </c>
      <c r="E4852" s="2" t="s">
        <v>110</v>
      </c>
      <c r="F4852" s="2" t="str">
        <f t="array" ref="F4852">_xlfn.XLOOKUP(E4852,Restaurants!A:A,Restaurants!B:B)</f>
        <v>Restaurant 062</v>
      </c>
      <c r="G4852" s="2" t="s">
        <v>1749</v>
      </c>
      <c r="H4852" s="2" t="str">
        <f t="array" ref="H4852">_xlfn.XLOOKUP(G4852,Food_Menu!A:A,Food_Menu!B:B)</f>
        <v>Food Item 0002</v>
      </c>
      <c r="I4852" s="2">
        <f t="array" ref="I4852">_xlfn.XLOOKUP(G4852,Food_Menu!A:A,Food_Menu!D:D)</f>
        <v>89.4</v>
      </c>
      <c r="J4852" s="2" t="s">
        <v>1246</v>
      </c>
      <c r="K4852" s="2" t="str">
        <f t="array" ref="K4852">_xlfn.XLOOKUP(J4852,Delivery_Partners!A:A,Delivery_Partners!B:B)</f>
        <v>Delivery Partner 048</v>
      </c>
      <c r="L4852" s="3">
        <v>1</v>
      </c>
      <c r="M4852" s="2" t="s">
        <v>23</v>
      </c>
      <c r="N4852" s="2" t="s">
        <v>24</v>
      </c>
      <c r="O4852" s="3">
        <v>47</v>
      </c>
      <c r="P4852" s="13">
        <f t="shared" si="1012"/>
        <v>89.4</v>
      </c>
      <c r="Q4852" s="13" t="str">
        <f t="shared" si="1013"/>
        <v>Normal</v>
      </c>
      <c r="S4852" s="21"/>
    </row>
    <row r="4853" customHeight="1" spans="1:19">
      <c r="A4853" s="2" t="s">
        <v>6794</v>
      </c>
      <c r="B4853" s="29" t="s">
        <v>2269</v>
      </c>
      <c r="C4853" s="2" t="s">
        <v>931</v>
      </c>
      <c r="D4853" s="2" t="str">
        <f t="array" ref="D4853">_xlfn.XLOOKUP(C4853,Customers!A:A,Customers!B:B)</f>
        <v>Customer 0560</v>
      </c>
      <c r="E4853" s="2" t="s">
        <v>182</v>
      </c>
      <c r="F4853" s="2" t="str">
        <f t="array" ref="F4853">_xlfn.XLOOKUP(E4853,Restaurants!A:A,Restaurants!B:B)</f>
        <v>Restaurant 097</v>
      </c>
      <c r="G4853" s="2" t="s">
        <v>426</v>
      </c>
      <c r="H4853" s="2" t="str">
        <f t="array" ref="H4853">_xlfn.XLOOKUP(G4853,Food_Menu!A:A,Food_Menu!B:B)</f>
        <v>Food Item 0142</v>
      </c>
      <c r="I4853" s="2">
        <f t="array" ref="I4853">_xlfn.XLOOKUP(G4853,Food_Menu!A:A,Food_Menu!D:D)</f>
        <v>428.17</v>
      </c>
      <c r="J4853" s="2" t="s">
        <v>592</v>
      </c>
      <c r="K4853" s="2" t="str">
        <f t="array" ref="K4853">_xlfn.XLOOKUP(J4853,Delivery_Partners!A:A,Delivery_Partners!B:B)</f>
        <v>Delivery Partner 102</v>
      </c>
      <c r="L4853" s="3">
        <v>2</v>
      </c>
      <c r="M4853" s="2" t="s">
        <v>23</v>
      </c>
      <c r="N4853" s="2" t="s">
        <v>55</v>
      </c>
      <c r="O4853" s="3">
        <v>35</v>
      </c>
      <c r="P4853" s="13">
        <f t="shared" si="1012"/>
        <v>856.34</v>
      </c>
      <c r="Q4853" s="13" t="str">
        <f t="shared" si="1013"/>
        <v>Normal</v>
      </c>
      <c r="S4853" s="21"/>
    </row>
    <row r="4854" customHeight="1" spans="1:19">
      <c r="A4854" s="2" t="s">
        <v>6795</v>
      </c>
      <c r="B4854" s="29" t="s">
        <v>1551</v>
      </c>
      <c r="C4854" s="2" t="s">
        <v>3070</v>
      </c>
      <c r="D4854" s="2" t="str">
        <f t="array" ref="D4854">_xlfn.XLOOKUP(C4854,Customers!A:A,Customers!B:B)</f>
        <v>Customer 0664</v>
      </c>
      <c r="E4854" s="2" t="s">
        <v>492</v>
      </c>
      <c r="F4854" s="2" t="str">
        <f t="array" ref="F4854">_xlfn.XLOOKUP(E4854,Restaurants!A:A,Restaurants!B:B)</f>
        <v>Restaurant 008</v>
      </c>
      <c r="G4854" s="2" t="s">
        <v>373</v>
      </c>
      <c r="H4854" s="2" t="str">
        <f t="array" ref="H4854">_xlfn.XLOOKUP(G4854,Food_Menu!A:A,Food_Menu!B:B)</f>
        <v>Food Item 0070</v>
      </c>
      <c r="I4854" s="2">
        <f t="array" ref="I4854">_xlfn.XLOOKUP(G4854,Food_Menu!A:A,Food_Menu!D:D)</f>
        <v>329.84</v>
      </c>
      <c r="J4854" s="2" t="s">
        <v>41</v>
      </c>
      <c r="K4854" s="2" t="str">
        <f t="array" ref="K4854">_xlfn.XLOOKUP(J4854,Delivery_Partners!A:A,Delivery_Partners!B:B)</f>
        <v>Delivery Partner 041</v>
      </c>
      <c r="L4854" s="3">
        <v>1</v>
      </c>
      <c r="M4854" s="2" t="s">
        <v>23</v>
      </c>
      <c r="N4854" s="2" t="s">
        <v>24</v>
      </c>
      <c r="O4854" s="3">
        <v>32</v>
      </c>
      <c r="P4854" s="13">
        <f t="shared" si="1012"/>
        <v>329.84</v>
      </c>
      <c r="Q4854" s="13" t="str">
        <f t="shared" si="1013"/>
        <v>Normal</v>
      </c>
      <c r="S4854" s="21"/>
    </row>
    <row r="4855" customHeight="1" spans="1:19">
      <c r="A4855" s="2" t="s">
        <v>6796</v>
      </c>
      <c r="B4855" s="29" t="s">
        <v>645</v>
      </c>
      <c r="C4855" s="2" t="s">
        <v>513</v>
      </c>
      <c r="D4855" s="2" t="str">
        <f t="array" ref="D4855">_xlfn.XLOOKUP(C4855,Customers!A:A,Customers!B:B)</f>
        <v>Customer 1008</v>
      </c>
      <c r="E4855" s="2" t="s">
        <v>984</v>
      </c>
      <c r="F4855" s="2" t="str">
        <f t="array" ref="F4855">_xlfn.XLOOKUP(E4855,Restaurants!A:A,Restaurants!B:B)</f>
        <v>Restaurant 034</v>
      </c>
      <c r="G4855" s="2" t="s">
        <v>587</v>
      </c>
      <c r="H4855" s="2" t="str">
        <f t="array" ref="H4855">_xlfn.XLOOKUP(G4855,Food_Menu!A:A,Food_Menu!B:B)</f>
        <v>Food Item 0107</v>
      </c>
      <c r="I4855" s="2">
        <f t="array" ref="I4855">_xlfn.XLOOKUP(G4855,Food_Menu!A:A,Food_Menu!D:D)</f>
        <v>548.61</v>
      </c>
      <c r="J4855" s="2" t="s">
        <v>1557</v>
      </c>
      <c r="K4855" s="2" t="str">
        <f t="array" ref="K4855">_xlfn.XLOOKUP(J4855,Delivery_Partners!A:A,Delivery_Partners!B:B)</f>
        <v>Delivery Partner 065</v>
      </c>
      <c r="L4855" s="3">
        <v>2</v>
      </c>
      <c r="M4855" s="2" t="s">
        <v>23</v>
      </c>
      <c r="N4855" s="2" t="s">
        <v>24</v>
      </c>
      <c r="O4855" s="3">
        <v>52</v>
      </c>
      <c r="P4855" s="13">
        <f t="shared" si="1012"/>
        <v>1097.22</v>
      </c>
      <c r="Q4855" s="13" t="str">
        <f t="shared" si="1013"/>
        <v>Normal</v>
      </c>
      <c r="S4855" s="21"/>
    </row>
    <row r="4856" customHeight="1" spans="1:19">
      <c r="A4856" s="2" t="s">
        <v>6797</v>
      </c>
      <c r="B4856" s="29" t="s">
        <v>2146</v>
      </c>
      <c r="C4856" s="2" t="s">
        <v>620</v>
      </c>
      <c r="D4856" s="2" t="str">
        <f t="array" ref="D4856">_xlfn.XLOOKUP(C4856,Customers!A:A,Customers!B:B)</f>
        <v>Customer 0865</v>
      </c>
      <c r="E4856" s="2" t="s">
        <v>1292</v>
      </c>
      <c r="F4856" s="2" t="str">
        <f t="array" ref="F4856">_xlfn.XLOOKUP(E4856,Restaurants!A:A,Restaurants!B:B)</f>
        <v>Restaurant 112</v>
      </c>
      <c r="G4856" s="2" t="s">
        <v>400</v>
      </c>
      <c r="H4856" s="2" t="str">
        <f t="array" ref="H4856">_xlfn.XLOOKUP(G4856,Food_Menu!A:A,Food_Menu!B:B)</f>
        <v>Food Item 0090</v>
      </c>
      <c r="I4856" s="2">
        <f t="array" ref="I4856">_xlfn.XLOOKUP(G4856,Food_Menu!A:A,Food_Menu!D:D)</f>
        <v>629.64</v>
      </c>
      <c r="J4856" s="2" t="s">
        <v>544</v>
      </c>
      <c r="K4856" s="2" t="str">
        <f t="array" ref="K4856">_xlfn.XLOOKUP(J4856,Delivery_Partners!A:A,Delivery_Partners!B:B)</f>
        <v>Delivery Partner 128</v>
      </c>
      <c r="L4856" s="3">
        <v>2</v>
      </c>
      <c r="M4856" s="2" t="s">
        <v>23</v>
      </c>
      <c r="N4856" s="2" t="s">
        <v>55</v>
      </c>
      <c r="O4856" s="3">
        <v>30</v>
      </c>
      <c r="P4856" s="13">
        <f t="shared" si="1012"/>
        <v>1259.28</v>
      </c>
      <c r="Q4856" s="13" t="str">
        <f t="shared" si="1013"/>
        <v>Fast</v>
      </c>
      <c r="S4856" s="21"/>
    </row>
    <row r="4857" customHeight="1" spans="1:19">
      <c r="A4857" s="2" t="s">
        <v>6798</v>
      </c>
      <c r="B4857" s="29" t="s">
        <v>2442</v>
      </c>
      <c r="C4857" s="2" t="s">
        <v>354</v>
      </c>
      <c r="D4857" s="2" t="str">
        <f t="array" ref="D4857">_xlfn.XLOOKUP(C4857,Customers!A:A,Customers!B:B)</f>
        <v>Customer 0582</v>
      </c>
      <c r="E4857" s="2" t="s">
        <v>771</v>
      </c>
      <c r="F4857" s="2" t="str">
        <f t="array" ref="F4857">_xlfn.XLOOKUP(E4857,Restaurants!A:A,Restaurants!B:B)</f>
        <v>Restaurant 107</v>
      </c>
      <c r="G4857" s="2" t="s">
        <v>687</v>
      </c>
      <c r="H4857" s="2" t="str">
        <f t="array" ref="H4857">_xlfn.XLOOKUP(G4857,Food_Menu!A:A,Food_Menu!B:B)</f>
        <v>Food Item 0066</v>
      </c>
      <c r="I4857" s="2">
        <f t="array" ref="I4857">_xlfn.XLOOKUP(G4857,Food_Menu!A:A,Food_Menu!D:D)</f>
        <v>648.68</v>
      </c>
      <c r="J4857" s="2" t="s">
        <v>1698</v>
      </c>
      <c r="K4857" s="2" t="str">
        <f t="array" ref="K4857">_xlfn.XLOOKUP(J4857,Delivery_Partners!A:A,Delivery_Partners!B:B)</f>
        <v>Delivery Partner 158</v>
      </c>
      <c r="L4857" s="3">
        <v>1</v>
      </c>
      <c r="M4857" s="2" t="s">
        <v>23</v>
      </c>
      <c r="N4857" s="2" t="s">
        <v>24</v>
      </c>
      <c r="O4857" s="3">
        <v>29</v>
      </c>
      <c r="P4857" s="13">
        <f t="shared" si="1012"/>
        <v>648.68</v>
      </c>
      <c r="Q4857" s="13" t="str">
        <f t="shared" si="1013"/>
        <v>Fast</v>
      </c>
      <c r="S4857" s="21"/>
    </row>
    <row r="4858" customHeight="1" spans="1:19">
      <c r="A4858" s="2" t="s">
        <v>6799</v>
      </c>
      <c r="B4858" s="29" t="s">
        <v>416</v>
      </c>
      <c r="C4858" s="2" t="s">
        <v>2154</v>
      </c>
      <c r="D4858" s="2" t="str">
        <f t="array" ref="D4858">_xlfn.XLOOKUP(C4858,Customers!A:A,Customers!B:B)</f>
        <v>Customer 0802</v>
      </c>
      <c r="E4858" s="2" t="s">
        <v>776</v>
      </c>
      <c r="F4858" s="2" t="str">
        <f t="array" ref="F4858">_xlfn.XLOOKUP(E4858,Restaurants!A:A,Restaurants!B:B)</f>
        <v>Restaurant 069</v>
      </c>
      <c r="G4858" s="2" t="s">
        <v>762</v>
      </c>
      <c r="H4858" s="2" t="str">
        <f t="array" ref="H4858">_xlfn.XLOOKUP(G4858,Food_Menu!A:A,Food_Menu!B:B)</f>
        <v>Food Item 0106</v>
      </c>
      <c r="I4858" s="2">
        <f t="array" ref="I4858">_xlfn.XLOOKUP(G4858,Food_Menu!A:A,Food_Menu!D:D)</f>
        <v>115.23</v>
      </c>
      <c r="J4858" s="2" t="s">
        <v>877</v>
      </c>
      <c r="K4858" s="2" t="str">
        <f t="array" ref="K4858">_xlfn.XLOOKUP(J4858,Delivery_Partners!A:A,Delivery_Partners!B:B)</f>
        <v>Delivery Partner 123</v>
      </c>
      <c r="L4858" s="3">
        <v>1</v>
      </c>
      <c r="M4858" s="2" t="s">
        <v>23</v>
      </c>
      <c r="N4858" s="2" t="s">
        <v>24</v>
      </c>
      <c r="O4858" s="3">
        <v>15</v>
      </c>
      <c r="P4858" s="13">
        <f t="shared" si="1012"/>
        <v>115.23</v>
      </c>
      <c r="Q4858" s="13" t="str">
        <f t="shared" si="1013"/>
        <v>Fast</v>
      </c>
      <c r="S4858" s="21"/>
    </row>
    <row r="4859" customHeight="1" spans="1:19">
      <c r="A4859" s="2" t="s">
        <v>6800</v>
      </c>
      <c r="B4859" s="29" t="s">
        <v>1270</v>
      </c>
      <c r="C4859" s="2" t="s">
        <v>3444</v>
      </c>
      <c r="D4859" s="2" t="str">
        <f t="array" ref="D4859">_xlfn.XLOOKUP(C4859,Customers!A:A,Customers!B:B)</f>
        <v>Customer 1116</v>
      </c>
      <c r="E4859" s="2" t="s">
        <v>819</v>
      </c>
      <c r="F4859" s="2" t="str">
        <f t="array" ref="F4859">_xlfn.XLOOKUP(E4859,Restaurants!A:A,Restaurants!B:B)</f>
        <v>Restaurant 004</v>
      </c>
      <c r="G4859" s="2" t="s">
        <v>359</v>
      </c>
      <c r="H4859" s="2" t="str">
        <f t="array" ref="H4859">_xlfn.XLOOKUP(G4859,Food_Menu!A:A,Food_Menu!B:B)</f>
        <v>Food Item 0058</v>
      </c>
      <c r="I4859" s="2">
        <f t="array" ref="I4859">_xlfn.XLOOKUP(G4859,Food_Menu!A:A,Food_Menu!D:D)</f>
        <v>356</v>
      </c>
      <c r="J4859" s="2" t="s">
        <v>801</v>
      </c>
      <c r="K4859" s="2" t="str">
        <f t="array" ref="K4859">_xlfn.XLOOKUP(J4859,Delivery_Partners!A:A,Delivery_Partners!B:B)</f>
        <v>Delivery Partner 096</v>
      </c>
      <c r="L4859" s="3">
        <v>1</v>
      </c>
      <c r="M4859" s="2" t="s">
        <v>23</v>
      </c>
      <c r="N4859" s="2" t="s">
        <v>55</v>
      </c>
      <c r="O4859" s="3">
        <v>32</v>
      </c>
      <c r="P4859" s="13">
        <f t="shared" si="1012"/>
        <v>356</v>
      </c>
      <c r="Q4859" s="13" t="str">
        <f t="shared" si="1013"/>
        <v>Normal</v>
      </c>
      <c r="S4859" s="21"/>
    </row>
    <row r="4860" customHeight="1" spans="1:19">
      <c r="A4860" s="2" t="s">
        <v>6801</v>
      </c>
      <c r="B4860" s="29" t="s">
        <v>479</v>
      </c>
      <c r="C4860" s="2" t="s">
        <v>1990</v>
      </c>
      <c r="D4860" s="2" t="str">
        <f t="array" ref="D4860">_xlfn.XLOOKUP(C4860,Customers!A:A,Customers!B:B)</f>
        <v>Customer 0392</v>
      </c>
      <c r="E4860" s="2" t="s">
        <v>492</v>
      </c>
      <c r="F4860" s="2" t="str">
        <f t="array" ref="F4860">_xlfn.XLOOKUP(E4860,Restaurants!A:A,Restaurants!B:B)</f>
        <v>Restaurant 008</v>
      </c>
      <c r="G4860" s="2" t="s">
        <v>303</v>
      </c>
      <c r="H4860" s="2" t="str">
        <f t="array" ref="H4860">_xlfn.XLOOKUP(G4860,Food_Menu!A:A,Food_Menu!B:B)</f>
        <v>Food Item 0050</v>
      </c>
      <c r="I4860" s="2">
        <f t="array" ref="I4860">_xlfn.XLOOKUP(G4860,Food_Menu!A:A,Food_Menu!D:D)</f>
        <v>122.02</v>
      </c>
      <c r="J4860" s="2" t="s">
        <v>756</v>
      </c>
      <c r="K4860" s="2" t="str">
        <f t="array" ref="K4860">_xlfn.XLOOKUP(J4860,Delivery_Partners!A:A,Delivery_Partners!B:B)</f>
        <v>Delivery Partner 126</v>
      </c>
      <c r="L4860" s="3">
        <v>1</v>
      </c>
      <c r="M4860" s="2" t="s">
        <v>23</v>
      </c>
      <c r="N4860" s="2" t="s">
        <v>55</v>
      </c>
      <c r="O4860" s="3">
        <v>24</v>
      </c>
      <c r="P4860" s="13">
        <f t="shared" si="1012"/>
        <v>122.02</v>
      </c>
      <c r="Q4860" s="13" t="str">
        <f t="shared" si="1013"/>
        <v>Fast</v>
      </c>
      <c r="S4860" s="21"/>
    </row>
    <row r="4861" customHeight="1" spans="1:19">
      <c r="A4861" s="2" t="s">
        <v>6802</v>
      </c>
      <c r="B4861" s="29" t="s">
        <v>334</v>
      </c>
      <c r="C4861" s="2" t="s">
        <v>3004</v>
      </c>
      <c r="D4861" s="2" t="str">
        <f t="array" ref="D4861">_xlfn.XLOOKUP(C4861,Customers!A:A,Customers!B:B)</f>
        <v>Customer 1081</v>
      </c>
      <c r="E4861" s="2" t="s">
        <v>193</v>
      </c>
      <c r="F4861" s="2" t="str">
        <f t="array" ref="F4861">_xlfn.XLOOKUP(E4861,Restaurants!A:A,Restaurants!B:B)</f>
        <v>Restaurant 051</v>
      </c>
      <c r="G4861" s="2" t="s">
        <v>303</v>
      </c>
      <c r="H4861" s="2" t="str">
        <f t="array" ref="H4861">_xlfn.XLOOKUP(G4861,Food_Menu!A:A,Food_Menu!B:B)</f>
        <v>Food Item 0050</v>
      </c>
      <c r="I4861" s="2">
        <f t="array" ref="I4861">_xlfn.XLOOKUP(G4861,Food_Menu!A:A,Food_Menu!D:D)</f>
        <v>122.02</v>
      </c>
      <c r="J4861" s="2" t="s">
        <v>54</v>
      </c>
      <c r="K4861" s="2" t="str">
        <f t="array" ref="K4861">_xlfn.XLOOKUP(J4861,Delivery_Partners!A:A,Delivery_Partners!B:B)</f>
        <v>Delivery Partner 075</v>
      </c>
      <c r="L4861" s="3">
        <v>2</v>
      </c>
      <c r="M4861" s="2" t="s">
        <v>23</v>
      </c>
      <c r="N4861" s="2" t="s">
        <v>42</v>
      </c>
      <c r="O4861" s="3">
        <v>32</v>
      </c>
      <c r="P4861" s="13">
        <f t="shared" si="1012"/>
        <v>244.04</v>
      </c>
      <c r="Q4861" s="13" t="str">
        <f t="shared" si="1013"/>
        <v>Normal</v>
      </c>
      <c r="S4861" s="21"/>
    </row>
    <row r="4862" hidden="1" customHeight="1" spans="1:19">
      <c r="A4862" s="2" t="s">
        <v>6803</v>
      </c>
      <c r="B4862" s="29" t="s">
        <v>1049</v>
      </c>
      <c r="C4862" s="2" t="s">
        <v>3023</v>
      </c>
      <c r="D4862" s="2" t="str">
        <f t="array" ref="D4862">_xlfn.XLOOKUP(C4862,Customers!A:A,Customers!B:B)</f>
        <v>Customer 0729</v>
      </c>
      <c r="E4862" s="2" t="s">
        <v>382</v>
      </c>
      <c r="F4862" s="2" t="str">
        <f t="array" ref="F4862">_xlfn.XLOOKUP(E4862,Restaurants!A:A,Restaurants!B:B)</f>
        <v>Restaurant 108</v>
      </c>
      <c r="G4862" s="2" t="s">
        <v>728</v>
      </c>
      <c r="H4862" s="2" t="str">
        <f t="array" ref="H4862">_xlfn.XLOOKUP(G4862,Food_Menu!A:A,Food_Menu!B:B)</f>
        <v>Food Item 0027</v>
      </c>
      <c r="I4862" s="2"/>
      <c r="J4862" s="2" t="s">
        <v>422</v>
      </c>
      <c r="K4862" s="2" t="str">
        <f t="array" ref="K4862">_xlfn.XLOOKUP(J4862,Delivery_Partners!A:A,Delivery_Partners!B:B)</f>
        <v>Delivery Partner 049</v>
      </c>
      <c r="L4862" s="3">
        <v>1</v>
      </c>
      <c r="M4862" s="2" t="s">
        <v>101</v>
      </c>
      <c r="N4862" s="2" t="s">
        <v>42</v>
      </c>
      <c r="O4862" s="2"/>
    </row>
    <row r="4863" hidden="1" customHeight="1" spans="1:19">
      <c r="A4863" s="2" t="s">
        <v>6804</v>
      </c>
      <c r="B4863" s="29" t="s">
        <v>1027</v>
      </c>
      <c r="C4863" s="2" t="s">
        <v>4563</v>
      </c>
      <c r="D4863" s="2" t="str">
        <f t="array" ref="D4863">_xlfn.XLOOKUP(C4863,Customers!A:A,Customers!B:B)</f>
        <v>Customer 0223</v>
      </c>
      <c r="E4863" s="2" t="s">
        <v>532</v>
      </c>
      <c r="F4863" s="2" t="str">
        <f t="array" ref="F4863">_xlfn.XLOOKUP(E4863,Restaurants!A:A,Restaurants!B:B)</f>
        <v>Restaurant 046</v>
      </c>
      <c r="G4863" s="2" t="s">
        <v>815</v>
      </c>
      <c r="H4863" s="2" t="str">
        <f t="array" ref="H4863">_xlfn.XLOOKUP(G4863,Food_Menu!A:A,Food_Menu!B:B)</f>
        <v>Food Item 0116</v>
      </c>
      <c r="I4863" s="2"/>
      <c r="J4863" s="2" t="s">
        <v>1146</v>
      </c>
      <c r="K4863" s="2" t="str">
        <f t="array" ref="K4863">_xlfn.XLOOKUP(J4863,Delivery_Partners!A:A,Delivery_Partners!B:B)</f>
        <v>Delivery Partner 135</v>
      </c>
      <c r="L4863" s="3">
        <v>1</v>
      </c>
      <c r="M4863" s="2" t="s">
        <v>101</v>
      </c>
      <c r="N4863" s="2" t="s">
        <v>24</v>
      </c>
      <c r="O4863" s="2"/>
    </row>
    <row r="4864" customHeight="1" spans="1:19">
      <c r="A4864" s="2" t="s">
        <v>6805</v>
      </c>
      <c r="B4864" s="28">
        <v>45873</v>
      </c>
      <c r="C4864" s="2" t="s">
        <v>804</v>
      </c>
      <c r="D4864" s="2" t="str">
        <f t="array" ref="D4864">_xlfn.XLOOKUP(C4864,Customers!A:A,Customers!B:B)</f>
        <v>Customer 1161</v>
      </c>
      <c r="E4864" s="2" t="s">
        <v>771</v>
      </c>
      <c r="F4864" s="2" t="str">
        <f t="array" ref="F4864">_xlfn.XLOOKUP(E4864,Restaurants!A:A,Restaurants!B:B)</f>
        <v>Restaurant 107</v>
      </c>
      <c r="G4864" s="2" t="s">
        <v>631</v>
      </c>
      <c r="H4864" s="2" t="str">
        <f t="array" ref="H4864">_xlfn.XLOOKUP(G4864,Food_Menu!A:A,Food_Menu!B:B)</f>
        <v>Food Item 0121</v>
      </c>
      <c r="I4864" s="2">
        <f t="array" ref="I4864">_xlfn.XLOOKUP(G4864,Food_Menu!A:A,Food_Menu!D:D)</f>
        <v>249.48</v>
      </c>
      <c r="J4864" s="2" t="s">
        <v>510</v>
      </c>
      <c r="K4864" s="2" t="str">
        <f t="array" ref="K4864">_xlfn.XLOOKUP(J4864,Delivery_Partners!A:A,Delivery_Partners!B:B)</f>
        <v>Delivery Partner 025</v>
      </c>
      <c r="L4864" s="3">
        <v>2</v>
      </c>
      <c r="M4864" s="2" t="s">
        <v>23</v>
      </c>
      <c r="N4864" s="2" t="s">
        <v>24</v>
      </c>
      <c r="O4864" s="3">
        <v>25</v>
      </c>
      <c r="P4864" s="13">
        <f t="shared" ref="P4864:P4868" si="1014">I4864*L4864</f>
        <v>498.96</v>
      </c>
      <c r="Q4864" s="13" t="str">
        <f t="shared" ref="Q4864:Q4868" si="1015">IF(O4864="","Not Delivered",IF(O4864&lt;=30,"Fast",IF(O4864&lt;=60,"Normal","Slow")))</f>
        <v>Fast</v>
      </c>
      <c r="S4864" s="21"/>
    </row>
    <row r="4865" customHeight="1" spans="1:19">
      <c r="A4865" s="2" t="s">
        <v>6806</v>
      </c>
      <c r="B4865" s="28">
        <v>45755</v>
      </c>
      <c r="C4865" s="2" t="s">
        <v>1725</v>
      </c>
      <c r="D4865" s="2" t="str">
        <f t="array" ref="D4865">_xlfn.XLOOKUP(C4865,Customers!A:A,Customers!B:B)</f>
        <v>Customer 0824</v>
      </c>
      <c r="E4865" s="2" t="s">
        <v>187</v>
      </c>
      <c r="F4865" s="2" t="str">
        <f t="array" ref="F4865">_xlfn.XLOOKUP(E4865,Restaurants!A:A,Restaurants!B:B)</f>
        <v>Restaurant 065</v>
      </c>
      <c r="G4865" s="2" t="s">
        <v>405</v>
      </c>
      <c r="H4865" s="2" t="str">
        <f t="array" ref="H4865">_xlfn.XLOOKUP(G4865,Food_Menu!A:A,Food_Menu!B:B)</f>
        <v>Food Item 0004</v>
      </c>
      <c r="I4865" s="2">
        <f t="array" ref="I4865">_xlfn.XLOOKUP(G4865,Food_Menu!A:A,Food_Menu!D:D)</f>
        <v>173.7</v>
      </c>
      <c r="J4865" s="2" t="s">
        <v>22</v>
      </c>
      <c r="K4865" s="2" t="str">
        <f t="array" ref="K4865">_xlfn.XLOOKUP(J4865,Delivery_Partners!A:A,Delivery_Partners!B:B)</f>
        <v>Delivery Partner 163</v>
      </c>
      <c r="L4865" s="3">
        <v>2</v>
      </c>
      <c r="M4865" s="2" t="s">
        <v>23</v>
      </c>
      <c r="N4865" s="2" t="s">
        <v>24</v>
      </c>
      <c r="O4865" s="3">
        <v>16</v>
      </c>
      <c r="P4865" s="13">
        <f t="shared" si="1014"/>
        <v>347.4</v>
      </c>
      <c r="Q4865" s="13" t="str">
        <f t="shared" si="1015"/>
        <v>Fast</v>
      </c>
      <c r="S4865" s="21"/>
    </row>
    <row r="4866" customHeight="1" spans="1:19">
      <c r="A4866" s="2" t="s">
        <v>6807</v>
      </c>
      <c r="B4866" s="28">
        <v>45785</v>
      </c>
      <c r="C4866" s="2" t="s">
        <v>531</v>
      </c>
      <c r="D4866" s="2" t="str">
        <f t="array" ref="D4866">_xlfn.XLOOKUP(C4866,Customers!A:A,Customers!B:B)</f>
        <v>Customer 0464</v>
      </c>
      <c r="E4866" s="2" t="s">
        <v>1765</v>
      </c>
      <c r="F4866" s="2" t="str">
        <f t="array" ref="F4866">_xlfn.XLOOKUP(E4866,Restaurants!A:A,Restaurants!B:B)</f>
        <v>Restaurant 017</v>
      </c>
      <c r="G4866" s="2" t="s">
        <v>363</v>
      </c>
      <c r="H4866" s="2" t="str">
        <f t="array" ref="H4866">_xlfn.XLOOKUP(G4866,Food_Menu!A:A,Food_Menu!B:B)</f>
        <v>Food Item 0102</v>
      </c>
      <c r="I4866" s="2">
        <f t="array" ref="I4866">_xlfn.XLOOKUP(G4866,Food_Menu!A:A,Food_Menu!D:D)</f>
        <v>630.13</v>
      </c>
      <c r="J4866" s="2" t="s">
        <v>1443</v>
      </c>
      <c r="K4866" s="2" t="str">
        <f t="array" ref="K4866">_xlfn.XLOOKUP(J4866,Delivery_Partners!A:A,Delivery_Partners!B:B)</f>
        <v>Delivery Partner 078</v>
      </c>
      <c r="L4866" s="3">
        <v>3</v>
      </c>
      <c r="M4866" s="2" t="s">
        <v>23</v>
      </c>
      <c r="N4866" s="2" t="s">
        <v>24</v>
      </c>
      <c r="O4866" s="3">
        <v>29</v>
      </c>
      <c r="P4866" s="13">
        <f t="shared" si="1014"/>
        <v>1890.39</v>
      </c>
      <c r="Q4866" s="13" t="str">
        <f t="shared" si="1015"/>
        <v>Fast</v>
      </c>
      <c r="S4866" s="21"/>
    </row>
    <row r="4867" customHeight="1" spans="1:19">
      <c r="A4867" s="2" t="s">
        <v>6808</v>
      </c>
      <c r="B4867" s="29" t="s">
        <v>933</v>
      </c>
      <c r="C4867" s="2" t="s">
        <v>2383</v>
      </c>
      <c r="D4867" s="2" t="str">
        <f t="array" ref="D4867">_xlfn.XLOOKUP(C4867,Customers!A:A,Customers!B:B)</f>
        <v>Customer 0258</v>
      </c>
      <c r="E4867" s="2" t="s">
        <v>526</v>
      </c>
      <c r="F4867" s="2" t="str">
        <f t="array" ref="F4867">_xlfn.XLOOKUP(E4867,Restaurants!A:A,Restaurants!B:B)</f>
        <v>Restaurant 068</v>
      </c>
      <c r="G4867" s="2" t="s">
        <v>1723</v>
      </c>
      <c r="H4867" s="2" t="str">
        <f t="array" ref="H4867">_xlfn.XLOOKUP(G4867,Food_Menu!A:A,Food_Menu!B:B)</f>
        <v>Food Item 0163</v>
      </c>
      <c r="I4867" s="2">
        <f t="array" ref="I4867">_xlfn.XLOOKUP(G4867,Food_Menu!A:A,Food_Menu!D:D)</f>
        <v>132.59</v>
      </c>
      <c r="J4867" s="2" t="s">
        <v>327</v>
      </c>
      <c r="K4867" s="2" t="str">
        <f t="array" ref="K4867">_xlfn.XLOOKUP(J4867,Delivery_Partners!A:A,Delivery_Partners!B:B)</f>
        <v>Delivery Partner 148</v>
      </c>
      <c r="L4867" s="3">
        <v>3</v>
      </c>
      <c r="M4867" s="2" t="s">
        <v>23</v>
      </c>
      <c r="N4867" s="2" t="s">
        <v>24</v>
      </c>
      <c r="O4867" s="3">
        <v>24</v>
      </c>
      <c r="P4867" s="13">
        <f t="shared" si="1014"/>
        <v>397.77</v>
      </c>
      <c r="Q4867" s="13" t="str">
        <f t="shared" si="1015"/>
        <v>Fast</v>
      </c>
      <c r="S4867" s="21"/>
    </row>
    <row r="4868" customHeight="1" spans="1:19">
      <c r="A4868" s="2" t="s">
        <v>6809</v>
      </c>
      <c r="B4868" s="29" t="s">
        <v>846</v>
      </c>
      <c r="C4868" s="2" t="s">
        <v>4072</v>
      </c>
      <c r="D4868" s="2" t="str">
        <f t="array" ref="D4868">_xlfn.XLOOKUP(C4868,Customers!A:A,Customers!B:B)</f>
        <v>Customer 1099</v>
      </c>
      <c r="E4868" s="2" t="s">
        <v>537</v>
      </c>
      <c r="F4868" s="2" t="str">
        <f t="array" ref="F4868">_xlfn.XLOOKUP(E4868,Restaurants!A:A,Restaurants!B:B)</f>
        <v>Restaurant 044</v>
      </c>
      <c r="G4868" s="2" t="s">
        <v>2284</v>
      </c>
      <c r="H4868" s="2" t="str">
        <f t="array" ref="H4868">_xlfn.XLOOKUP(G4868,Food_Menu!A:A,Food_Menu!B:B)</f>
        <v>Food Item 0001</v>
      </c>
      <c r="I4868" s="2">
        <f t="array" ref="I4868">_xlfn.XLOOKUP(G4868,Food_Menu!A:A,Food_Menu!D:D)</f>
        <v>107.77</v>
      </c>
      <c r="J4868" s="2" t="s">
        <v>895</v>
      </c>
      <c r="K4868" s="2" t="str">
        <f t="array" ref="K4868">_xlfn.XLOOKUP(J4868,Delivery_Partners!A:A,Delivery_Partners!B:B)</f>
        <v>Delivery Partner 018</v>
      </c>
      <c r="L4868" s="3">
        <v>1</v>
      </c>
      <c r="M4868" s="2" t="s">
        <v>23</v>
      </c>
      <c r="N4868" s="2" t="s">
        <v>24</v>
      </c>
      <c r="O4868" s="3">
        <v>61</v>
      </c>
      <c r="P4868" s="13">
        <f t="shared" si="1014"/>
        <v>107.77</v>
      </c>
      <c r="Q4868" s="13" t="str">
        <f t="shared" si="1015"/>
        <v>Slow</v>
      </c>
      <c r="S4868" s="21"/>
    </row>
    <row r="4869" hidden="1" customHeight="1" spans="1:19">
      <c r="A4869" s="2" t="s">
        <v>6810</v>
      </c>
      <c r="B4869" s="28">
        <v>45786</v>
      </c>
      <c r="C4869" s="2" t="s">
        <v>2363</v>
      </c>
      <c r="D4869" s="2" t="str">
        <f t="array" ref="D4869">_xlfn.XLOOKUP(C4869,Customers!A:A,Customers!B:B)</f>
        <v>Customer 0988</v>
      </c>
      <c r="E4869" s="2" t="s">
        <v>376</v>
      </c>
      <c r="F4869" s="2" t="str">
        <f t="array" ref="F4869">_xlfn.XLOOKUP(E4869,Restaurants!A:A,Restaurants!B:B)</f>
        <v>Restaurant 028</v>
      </c>
      <c r="G4869" s="2" t="s">
        <v>106</v>
      </c>
      <c r="H4869" s="2" t="str">
        <f t="array" ref="H4869">_xlfn.XLOOKUP(G4869,Food_Menu!A:A,Food_Menu!B:B)</f>
        <v>Food Item 0067</v>
      </c>
      <c r="I4869" s="2"/>
      <c r="J4869" s="2" t="s">
        <v>1122</v>
      </c>
      <c r="K4869" s="2" t="str">
        <f t="array" ref="K4869">_xlfn.XLOOKUP(J4869,Delivery_Partners!A:A,Delivery_Partners!B:B)</f>
        <v>Delivery Partner 090</v>
      </c>
      <c r="L4869" s="3">
        <v>1</v>
      </c>
      <c r="M4869" s="2" t="s">
        <v>189</v>
      </c>
      <c r="N4869" s="2" t="s">
        <v>55</v>
      </c>
      <c r="O4869" s="2"/>
    </row>
    <row r="4870" customHeight="1" spans="1:19">
      <c r="A4870" s="2" t="s">
        <v>6811</v>
      </c>
      <c r="B4870" s="29" t="s">
        <v>353</v>
      </c>
      <c r="C4870" s="2" t="s">
        <v>3012</v>
      </c>
      <c r="D4870" s="2" t="str">
        <f t="array" ref="D4870">_xlfn.XLOOKUP(C4870,Customers!A:A,Customers!B:B)</f>
        <v>Customer 0054</v>
      </c>
      <c r="E4870" s="2" t="s">
        <v>726</v>
      </c>
      <c r="F4870" s="2" t="str">
        <f t="array" ref="F4870">_xlfn.XLOOKUP(E4870,Restaurants!A:A,Restaurants!B:B)</f>
        <v>Restaurant 082</v>
      </c>
      <c r="G4870" s="2" t="s">
        <v>1267</v>
      </c>
      <c r="H4870" s="2" t="str">
        <f t="array" ref="H4870">_xlfn.XLOOKUP(G4870,Food_Menu!A:A,Food_Menu!B:B)</f>
        <v>Food Item 0212</v>
      </c>
      <c r="I4870" s="2">
        <f t="array" ref="I4870">_xlfn.XLOOKUP(G4870,Food_Menu!A:A,Food_Menu!D:D)</f>
        <v>187.71</v>
      </c>
      <c r="J4870" s="2" t="s">
        <v>1581</v>
      </c>
      <c r="K4870" s="2" t="str">
        <f t="array" ref="K4870">_xlfn.XLOOKUP(J4870,Delivery_Partners!A:A,Delivery_Partners!B:B)</f>
        <v>Delivery Partner 076</v>
      </c>
      <c r="L4870" s="3">
        <v>2</v>
      </c>
      <c r="M4870" s="2" t="s">
        <v>23</v>
      </c>
      <c r="N4870" s="2" t="s">
        <v>55</v>
      </c>
      <c r="O4870" s="3">
        <v>51</v>
      </c>
      <c r="P4870" s="13">
        <f>I4870*L4870</f>
        <v>375.42</v>
      </c>
      <c r="Q4870" s="13" t="str">
        <f>IF(O4870="","Not Delivered",IF(O4870&lt;=30,"Fast",IF(O4870&lt;=60,"Normal","Slow")))</f>
        <v>Normal</v>
      </c>
      <c r="S4870" s="21"/>
    </row>
    <row r="4871" hidden="1" customHeight="1" spans="1:19">
      <c r="A4871" s="2" t="s">
        <v>6812</v>
      </c>
      <c r="B4871" s="29" t="s">
        <v>1384</v>
      </c>
      <c r="C4871" s="2" t="s">
        <v>450</v>
      </c>
      <c r="D4871" s="2" t="str">
        <f t="array" ref="D4871">_xlfn.XLOOKUP(C4871,Customers!A:A,Customers!B:B)</f>
        <v>Customer 0763</v>
      </c>
      <c r="E4871" s="2" t="s">
        <v>702</v>
      </c>
      <c r="F4871" s="2" t="str">
        <f t="array" ref="F4871">_xlfn.XLOOKUP(E4871,Restaurants!A:A,Restaurants!B:B)</f>
        <v>Restaurant 025</v>
      </c>
      <c r="G4871" s="2" t="s">
        <v>469</v>
      </c>
      <c r="H4871" s="2" t="str">
        <f t="array" ref="H4871">_xlfn.XLOOKUP(G4871,Food_Menu!A:A,Food_Menu!B:B)</f>
        <v>Food Item 0094</v>
      </c>
      <c r="I4871" s="2"/>
      <c r="J4871" s="2" t="s">
        <v>1557</v>
      </c>
      <c r="K4871" s="2" t="str">
        <f t="array" ref="K4871">_xlfn.XLOOKUP(J4871,Delivery_Partners!A:A,Delivery_Partners!B:B)</f>
        <v>Delivery Partner 065</v>
      </c>
      <c r="L4871" s="3">
        <v>2</v>
      </c>
      <c r="M4871" s="2" t="s">
        <v>101</v>
      </c>
      <c r="N4871" s="2" t="s">
        <v>24</v>
      </c>
      <c r="O4871" s="2"/>
    </row>
    <row r="4872" customHeight="1" spans="1:19">
      <c r="A4872" s="2" t="s">
        <v>6813</v>
      </c>
      <c r="B4872" s="29" t="s">
        <v>2484</v>
      </c>
      <c r="C4872" s="2" t="s">
        <v>575</v>
      </c>
      <c r="D4872" s="2" t="str">
        <f t="array" ref="D4872">_xlfn.XLOOKUP(C4872,Customers!A:A,Customers!B:B)</f>
        <v>Customer 0138</v>
      </c>
      <c r="E4872" s="2" t="s">
        <v>1209</v>
      </c>
      <c r="F4872" s="2" t="str">
        <f t="array" ref="F4872">_xlfn.XLOOKUP(E4872,Restaurants!A:A,Restaurants!B:B)</f>
        <v>Restaurant 109</v>
      </c>
      <c r="G4872" s="2" t="s">
        <v>405</v>
      </c>
      <c r="H4872" s="2" t="str">
        <f t="array" ref="H4872">_xlfn.XLOOKUP(G4872,Food_Menu!A:A,Food_Menu!B:B)</f>
        <v>Food Item 0004</v>
      </c>
      <c r="I4872" s="2">
        <f t="array" ref="I4872">_xlfn.XLOOKUP(G4872,Food_Menu!A:A,Food_Menu!D:D)</f>
        <v>173.7</v>
      </c>
      <c r="J4872" s="2" t="s">
        <v>842</v>
      </c>
      <c r="K4872" s="2" t="str">
        <f t="array" ref="K4872">_xlfn.XLOOKUP(J4872,Delivery_Partners!A:A,Delivery_Partners!B:B)</f>
        <v>Delivery Partner 093</v>
      </c>
      <c r="L4872" s="3">
        <v>1</v>
      </c>
      <c r="M4872" s="2" t="s">
        <v>23</v>
      </c>
      <c r="N4872" s="2" t="s">
        <v>55</v>
      </c>
      <c r="O4872" s="3">
        <v>33</v>
      </c>
      <c r="P4872" s="13">
        <f t="shared" ref="P4872:P4877" si="1016">I4872*L4872</f>
        <v>173.7</v>
      </c>
      <c r="Q4872" s="13" t="str">
        <f t="shared" ref="Q4872:Q4877" si="1017">IF(O4872="","Not Delivered",IF(O4872&lt;=30,"Fast",IF(O4872&lt;=60,"Normal","Slow")))</f>
        <v>Normal</v>
      </c>
      <c r="S4872" s="21"/>
    </row>
    <row r="4873" customHeight="1" spans="1:19">
      <c r="A4873" s="2" t="s">
        <v>6814</v>
      </c>
      <c r="B4873" s="29" t="s">
        <v>787</v>
      </c>
      <c r="C4873" s="2" t="s">
        <v>1179</v>
      </c>
      <c r="D4873" s="2" t="str">
        <f t="array" ref="D4873">_xlfn.XLOOKUP(C4873,Customers!A:A,Customers!B:B)</f>
        <v>Customer 0353</v>
      </c>
      <c r="E4873" s="2" t="s">
        <v>182</v>
      </c>
      <c r="F4873" s="2" t="str">
        <f t="array" ref="F4873">_xlfn.XLOOKUP(E4873,Restaurants!A:A,Restaurants!B:B)</f>
        <v>Restaurant 097</v>
      </c>
      <c r="G4873" s="2" t="s">
        <v>815</v>
      </c>
      <c r="H4873" s="2" t="str">
        <f t="array" ref="H4873">_xlfn.XLOOKUP(G4873,Food_Menu!A:A,Food_Menu!B:B)</f>
        <v>Food Item 0116</v>
      </c>
      <c r="I4873" s="2">
        <f t="array" ref="I4873">_xlfn.XLOOKUP(G4873,Food_Menu!A:A,Food_Menu!D:D)</f>
        <v>510.85</v>
      </c>
      <c r="J4873" s="2" t="s">
        <v>988</v>
      </c>
      <c r="K4873" s="2" t="str">
        <f t="array" ref="K4873">_xlfn.XLOOKUP(J4873,Delivery_Partners!A:A,Delivery_Partners!B:B)</f>
        <v>Delivery Partner 120</v>
      </c>
      <c r="L4873" s="3">
        <v>4</v>
      </c>
      <c r="M4873" s="2" t="s">
        <v>23</v>
      </c>
      <c r="N4873" s="2" t="s">
        <v>42</v>
      </c>
      <c r="O4873" s="3">
        <v>21</v>
      </c>
      <c r="P4873" s="13">
        <f t="shared" si="1016"/>
        <v>2043.4</v>
      </c>
      <c r="Q4873" s="13" t="str">
        <f t="shared" si="1017"/>
        <v>Fast</v>
      </c>
      <c r="S4873" s="21"/>
    </row>
    <row r="4874" customHeight="1" spans="1:19">
      <c r="A4874" s="2" t="s">
        <v>6815</v>
      </c>
      <c r="B4874" s="28">
        <v>45901</v>
      </c>
      <c r="C4874" s="2" t="s">
        <v>2433</v>
      </c>
      <c r="D4874" s="2" t="str">
        <f t="array" ref="D4874">_xlfn.XLOOKUP(C4874,Customers!A:A,Customers!B:B)</f>
        <v>Customer 0682</v>
      </c>
      <c r="E4874" s="2" t="s">
        <v>265</v>
      </c>
      <c r="F4874" s="2" t="str">
        <f t="array" ref="F4874">_xlfn.XLOOKUP(E4874,Restaurants!A:A,Restaurants!B:B)</f>
        <v>Restaurant 094</v>
      </c>
      <c r="G4874" s="2" t="s">
        <v>447</v>
      </c>
      <c r="H4874" s="2" t="str">
        <f t="array" ref="H4874">_xlfn.XLOOKUP(G4874,Food_Menu!A:A,Food_Menu!B:B)</f>
        <v>Food Item 0091</v>
      </c>
      <c r="I4874" s="2">
        <f t="array" ref="I4874">_xlfn.XLOOKUP(G4874,Food_Menu!A:A,Food_Menu!D:D)</f>
        <v>434.43</v>
      </c>
      <c r="J4874" s="2" t="s">
        <v>95</v>
      </c>
      <c r="K4874" s="2" t="str">
        <f t="array" ref="K4874">_xlfn.XLOOKUP(J4874,Delivery_Partners!A:A,Delivery_Partners!B:B)</f>
        <v>Delivery Partner 170</v>
      </c>
      <c r="L4874" s="3">
        <v>2</v>
      </c>
      <c r="M4874" s="2" t="s">
        <v>23</v>
      </c>
      <c r="N4874" s="2" t="s">
        <v>24</v>
      </c>
      <c r="O4874" s="3">
        <v>57</v>
      </c>
      <c r="P4874" s="13">
        <f t="shared" si="1016"/>
        <v>868.86</v>
      </c>
      <c r="Q4874" s="13" t="str">
        <f t="shared" si="1017"/>
        <v>Normal</v>
      </c>
      <c r="S4874" s="21"/>
    </row>
    <row r="4875" customHeight="1" spans="1:19">
      <c r="A4875" s="2" t="s">
        <v>6816</v>
      </c>
      <c r="B4875" s="29" t="s">
        <v>228</v>
      </c>
      <c r="C4875" s="2" t="s">
        <v>1405</v>
      </c>
      <c r="D4875" s="2" t="str">
        <f t="array" ref="D4875">_xlfn.XLOOKUP(C4875,Customers!A:A,Customers!B:B)</f>
        <v>Customer 0299</v>
      </c>
      <c r="E4875" s="2" t="s">
        <v>465</v>
      </c>
      <c r="F4875" s="2" t="str">
        <f t="array" ref="F4875">_xlfn.XLOOKUP(E4875,Restaurants!A:A,Restaurants!B:B)</f>
        <v>Restaurant 010</v>
      </c>
      <c r="G4875" s="2" t="s">
        <v>1025</v>
      </c>
      <c r="H4875" s="2" t="str">
        <f t="array" ref="H4875">_xlfn.XLOOKUP(G4875,Food_Menu!A:A,Food_Menu!B:B)</f>
        <v>Food Item 0047</v>
      </c>
      <c r="I4875" s="2">
        <f t="array" ref="I4875">_xlfn.XLOOKUP(G4875,Food_Menu!A:A,Food_Menu!D:D)</f>
        <v>547.46</v>
      </c>
      <c r="J4875" s="2" t="s">
        <v>327</v>
      </c>
      <c r="K4875" s="2" t="str">
        <f t="array" ref="K4875">_xlfn.XLOOKUP(J4875,Delivery_Partners!A:A,Delivery_Partners!B:B)</f>
        <v>Delivery Partner 148</v>
      </c>
      <c r="L4875" s="3">
        <v>1</v>
      </c>
      <c r="M4875" s="2" t="s">
        <v>23</v>
      </c>
      <c r="N4875" s="2" t="s">
        <v>24</v>
      </c>
      <c r="O4875" s="3">
        <v>45</v>
      </c>
      <c r="P4875" s="13">
        <f t="shared" si="1016"/>
        <v>547.46</v>
      </c>
      <c r="Q4875" s="13" t="str">
        <f t="shared" si="1017"/>
        <v>Normal</v>
      </c>
      <c r="S4875" s="21"/>
    </row>
    <row r="4876" customHeight="1" spans="1:19">
      <c r="A4876" s="2" t="s">
        <v>6817</v>
      </c>
      <c r="B4876" s="28">
        <v>45996</v>
      </c>
      <c r="C4876" s="2" t="s">
        <v>1109</v>
      </c>
      <c r="D4876" s="2" t="str">
        <f t="array" ref="D4876">_xlfn.XLOOKUP(C4876,Customers!A:A,Customers!B:B)</f>
        <v>Customer 0615</v>
      </c>
      <c r="E4876" s="2" t="s">
        <v>698</v>
      </c>
      <c r="F4876" s="2" t="str">
        <f t="array" ref="F4876">_xlfn.XLOOKUP(E4876,Restaurants!A:A,Restaurants!B:B)</f>
        <v>Restaurant 116</v>
      </c>
      <c r="G4876" s="2" t="s">
        <v>962</v>
      </c>
      <c r="H4876" s="2" t="str">
        <f t="array" ref="H4876">_xlfn.XLOOKUP(G4876,Food_Menu!A:A,Food_Menu!B:B)</f>
        <v>Food Item 0017</v>
      </c>
      <c r="I4876" s="2">
        <f t="array" ref="I4876">_xlfn.XLOOKUP(G4876,Food_Menu!A:A,Food_Menu!D:D)</f>
        <v>353.65</v>
      </c>
      <c r="J4876" s="2" t="s">
        <v>1716</v>
      </c>
      <c r="K4876" s="2" t="str">
        <f t="array" ref="K4876">_xlfn.XLOOKUP(J4876,Delivery_Partners!A:A,Delivery_Partners!B:B)</f>
        <v>Delivery Partner 042</v>
      </c>
      <c r="L4876" s="3">
        <v>2</v>
      </c>
      <c r="M4876" s="2" t="s">
        <v>23</v>
      </c>
      <c r="N4876" s="2" t="s">
        <v>24</v>
      </c>
      <c r="O4876" s="3">
        <v>22</v>
      </c>
      <c r="P4876" s="13">
        <f t="shared" si="1016"/>
        <v>707.3</v>
      </c>
      <c r="Q4876" s="13" t="str">
        <f t="shared" si="1017"/>
        <v>Fast</v>
      </c>
      <c r="S4876" s="21"/>
    </row>
    <row r="4877" customHeight="1" spans="1:19">
      <c r="A4877" s="2" t="s">
        <v>6818</v>
      </c>
      <c r="B4877" s="29" t="s">
        <v>64</v>
      </c>
      <c r="C4877" s="2" t="s">
        <v>556</v>
      </c>
      <c r="D4877" s="2" t="str">
        <f t="array" ref="D4877">_xlfn.XLOOKUP(C4877,Customers!A:A,Customers!B:B)</f>
        <v>Customer 0516</v>
      </c>
      <c r="E4877" s="2" t="s">
        <v>1191</v>
      </c>
      <c r="F4877" s="2" t="str">
        <f t="array" ref="F4877">_xlfn.XLOOKUP(E4877,Restaurants!A:A,Restaurants!B:B)</f>
        <v>Restaurant 060</v>
      </c>
      <c r="G4877" s="2" t="s">
        <v>355</v>
      </c>
      <c r="H4877" s="2" t="str">
        <f t="array" ref="H4877">_xlfn.XLOOKUP(G4877,Food_Menu!A:A,Food_Menu!B:B)</f>
        <v>Food Item 0195</v>
      </c>
      <c r="I4877" s="2">
        <f t="array" ref="I4877">_xlfn.XLOOKUP(G4877,Food_Menu!A:A,Food_Menu!D:D)</f>
        <v>547.24</v>
      </c>
      <c r="J4877" s="2" t="s">
        <v>212</v>
      </c>
      <c r="K4877" s="2" t="str">
        <f t="array" ref="K4877">_xlfn.XLOOKUP(J4877,Delivery_Partners!A:A,Delivery_Partners!B:B)</f>
        <v>Delivery Partner 177</v>
      </c>
      <c r="L4877" s="3">
        <v>1</v>
      </c>
      <c r="M4877" s="2" t="s">
        <v>23</v>
      </c>
      <c r="N4877" s="2" t="s">
        <v>24</v>
      </c>
      <c r="O4877" s="3">
        <v>39</v>
      </c>
      <c r="P4877" s="13">
        <f t="shared" si="1016"/>
        <v>547.24</v>
      </c>
      <c r="Q4877" s="13" t="str">
        <f t="shared" si="1017"/>
        <v>Normal</v>
      </c>
      <c r="S4877" s="21"/>
    </row>
    <row r="4878" hidden="1" customHeight="1" spans="1:19">
      <c r="A4878" s="2" t="s">
        <v>6819</v>
      </c>
      <c r="B4878" s="29" t="s">
        <v>316</v>
      </c>
      <c r="C4878" s="2" t="s">
        <v>3041</v>
      </c>
      <c r="D4878" s="2" t="str">
        <f t="array" ref="D4878">_xlfn.XLOOKUP(C4878,Customers!A:A,Customers!B:B)</f>
        <v>Customer 0698</v>
      </c>
      <c r="E4878" s="2" t="s">
        <v>121</v>
      </c>
      <c r="F4878" s="2" t="str">
        <f t="array" ref="F4878">_xlfn.XLOOKUP(E4878,Restaurants!A:A,Restaurants!B:B)</f>
        <v>Restaurant 088</v>
      </c>
      <c r="G4878" s="2" t="s">
        <v>1135</v>
      </c>
      <c r="H4878" s="2" t="str">
        <f t="array" ref="H4878">_xlfn.XLOOKUP(G4878,Food_Menu!A:A,Food_Menu!B:B)</f>
        <v>Food Item 0179</v>
      </c>
      <c r="I4878" s="2"/>
      <c r="J4878" s="2" t="s">
        <v>1122</v>
      </c>
      <c r="K4878" s="2" t="str">
        <f t="array" ref="K4878">_xlfn.XLOOKUP(J4878,Delivery_Partners!A:A,Delivery_Partners!B:B)</f>
        <v>Delivery Partner 090</v>
      </c>
      <c r="L4878" s="3">
        <v>3</v>
      </c>
      <c r="M4878" s="2" t="s">
        <v>101</v>
      </c>
      <c r="N4878" s="2" t="s">
        <v>24</v>
      </c>
      <c r="O4878" s="2"/>
    </row>
    <row r="4879" customHeight="1" spans="1:19">
      <c r="A4879" s="2" t="s">
        <v>6820</v>
      </c>
      <c r="B4879" s="29" t="s">
        <v>1566</v>
      </c>
      <c r="C4879" s="2" t="s">
        <v>5392</v>
      </c>
      <c r="D4879" s="2" t="str">
        <f t="array" ref="D4879">_xlfn.XLOOKUP(C4879,Customers!A:A,Customers!B:B)</f>
        <v>Customer 0961</v>
      </c>
      <c r="E4879" s="2" t="s">
        <v>425</v>
      </c>
      <c r="F4879" s="2" t="str">
        <f t="array" ref="F4879">_xlfn.XLOOKUP(E4879,Restaurants!A:A,Restaurants!B:B)</f>
        <v>Restaurant 023</v>
      </c>
      <c r="G4879" s="2" t="s">
        <v>1860</v>
      </c>
      <c r="H4879" s="2" t="str">
        <f t="array" ref="H4879">_xlfn.XLOOKUP(G4879,Food_Menu!A:A,Food_Menu!B:B)</f>
        <v>Food Item 0151</v>
      </c>
      <c r="I4879" s="2">
        <f t="array" ref="I4879">_xlfn.XLOOKUP(G4879,Food_Menu!A:A,Food_Menu!D:D)</f>
        <v>500.58</v>
      </c>
      <c r="J4879" s="2" t="s">
        <v>443</v>
      </c>
      <c r="K4879" s="2" t="str">
        <f t="array" ref="K4879">_xlfn.XLOOKUP(J4879,Delivery_Partners!A:A,Delivery_Partners!B:B)</f>
        <v>Delivery Partner 083</v>
      </c>
      <c r="L4879" s="3">
        <v>1</v>
      </c>
      <c r="M4879" s="2" t="s">
        <v>23</v>
      </c>
      <c r="N4879" s="2" t="s">
        <v>55</v>
      </c>
      <c r="O4879" s="3">
        <v>33</v>
      </c>
      <c r="P4879" s="13">
        <f t="shared" ref="P4879:P4881" si="1018">I4879*L4879</f>
        <v>500.58</v>
      </c>
      <c r="Q4879" s="13" t="str">
        <f t="shared" ref="Q4879:Q4881" si="1019">IF(O4879="","Not Delivered",IF(O4879&lt;=30,"Fast",IF(O4879&lt;=60,"Normal","Slow")))</f>
        <v>Normal</v>
      </c>
      <c r="S4879" s="21"/>
    </row>
    <row r="4880" customHeight="1" spans="1:19">
      <c r="A4880" s="2" t="s">
        <v>6821</v>
      </c>
      <c r="B4880" s="28">
        <v>45873</v>
      </c>
      <c r="C4880" s="2" t="s">
        <v>3211</v>
      </c>
      <c r="D4880" s="2" t="str">
        <f t="array" ref="D4880">_xlfn.XLOOKUP(C4880,Customers!A:A,Customers!B:B)</f>
        <v>Customer 0187</v>
      </c>
      <c r="E4880" s="2" t="s">
        <v>814</v>
      </c>
      <c r="F4880" s="2" t="str">
        <f t="array" ref="F4880">_xlfn.XLOOKUP(E4880,Restaurants!A:A,Restaurants!B:B)</f>
        <v>Restaurant 093</v>
      </c>
      <c r="G4880" s="2" t="s">
        <v>405</v>
      </c>
      <c r="H4880" s="2" t="str">
        <f t="array" ref="H4880">_xlfn.XLOOKUP(G4880,Food_Menu!A:A,Food_Menu!B:B)</f>
        <v>Food Item 0004</v>
      </c>
      <c r="I4880" s="2">
        <f t="array" ref="I4880">_xlfn.XLOOKUP(G4880,Food_Menu!A:A,Food_Menu!D:D)</f>
        <v>173.7</v>
      </c>
      <c r="J4880" s="2" t="s">
        <v>618</v>
      </c>
      <c r="K4880" s="2" t="str">
        <f t="array" ref="K4880">_xlfn.XLOOKUP(J4880,Delivery_Partners!A:A,Delivery_Partners!B:B)</f>
        <v>Delivery Partner 002</v>
      </c>
      <c r="L4880" s="3">
        <v>2</v>
      </c>
      <c r="M4880" s="2" t="s">
        <v>23</v>
      </c>
      <c r="N4880" s="2" t="s">
        <v>55</v>
      </c>
      <c r="O4880" s="3">
        <v>33</v>
      </c>
      <c r="P4880" s="13">
        <f t="shared" si="1018"/>
        <v>347.4</v>
      </c>
      <c r="Q4880" s="13" t="str">
        <f t="shared" si="1019"/>
        <v>Normal</v>
      </c>
      <c r="S4880" s="21"/>
    </row>
    <row r="4881" customHeight="1" spans="1:19">
      <c r="A4881" s="2" t="s">
        <v>6822</v>
      </c>
      <c r="B4881" s="29" t="s">
        <v>2582</v>
      </c>
      <c r="C4881" s="2" t="s">
        <v>288</v>
      </c>
      <c r="D4881" s="2" t="str">
        <f t="array" ref="D4881">_xlfn.XLOOKUP(C4881,Customers!A:A,Customers!B:B)</f>
        <v>Customer 0956</v>
      </c>
      <c r="E4881" s="2" t="s">
        <v>518</v>
      </c>
      <c r="F4881" s="2" t="str">
        <f t="array" ref="F4881">_xlfn.XLOOKUP(E4881,Restaurants!A:A,Restaurants!B:B)</f>
        <v>Restaurant 039</v>
      </c>
      <c r="G4881" s="2" t="s">
        <v>1152</v>
      </c>
      <c r="H4881" s="2" t="str">
        <f t="array" ref="H4881">_xlfn.XLOOKUP(G4881,Food_Menu!A:A,Food_Menu!B:B)</f>
        <v>Food Item 0192</v>
      </c>
      <c r="I4881" s="2">
        <f t="array" ref="I4881">_xlfn.XLOOKUP(G4881,Food_Menu!A:A,Food_Menu!D:D)</f>
        <v>373.52</v>
      </c>
      <c r="J4881" s="2" t="s">
        <v>613</v>
      </c>
      <c r="K4881" s="2" t="str">
        <f t="array" ref="K4881">_xlfn.XLOOKUP(J4881,Delivery_Partners!A:A,Delivery_Partners!B:B)</f>
        <v>Delivery Partner 121</v>
      </c>
      <c r="L4881" s="3">
        <v>2</v>
      </c>
      <c r="M4881" s="2" t="s">
        <v>23</v>
      </c>
      <c r="N4881" s="2" t="s">
        <v>42</v>
      </c>
      <c r="O4881" s="3">
        <v>44</v>
      </c>
      <c r="P4881" s="13">
        <f t="shared" si="1018"/>
        <v>747.04</v>
      </c>
      <c r="Q4881" s="13" t="str">
        <f t="shared" si="1019"/>
        <v>Normal</v>
      </c>
      <c r="S4881" s="21"/>
    </row>
    <row r="4882" hidden="1" customHeight="1" spans="1:19">
      <c r="A4882" s="2" t="s">
        <v>6823</v>
      </c>
      <c r="B4882" s="29" t="s">
        <v>915</v>
      </c>
      <c r="C4882" s="2" t="s">
        <v>1474</v>
      </c>
      <c r="D4882" s="2" t="str">
        <f t="array" ref="D4882">_xlfn.XLOOKUP(C4882,Customers!A:A,Customers!B:B)</f>
        <v>Customer 0267</v>
      </c>
      <c r="E4882" s="2" t="s">
        <v>674</v>
      </c>
      <c r="F4882" s="2" t="str">
        <f t="array" ref="F4882">_xlfn.XLOOKUP(E4882,Restaurants!A:A,Restaurants!B:B)</f>
        <v>Restaurant 085</v>
      </c>
      <c r="G4882" s="2" t="s">
        <v>717</v>
      </c>
      <c r="H4882" s="2" t="str">
        <f t="array" ref="H4882">_xlfn.XLOOKUP(G4882,Food_Menu!A:A,Food_Menu!B:B)</f>
        <v>Food Item 0105</v>
      </c>
      <c r="I4882" s="2"/>
      <c r="J4882" s="2" t="s">
        <v>286</v>
      </c>
      <c r="K4882" s="2" t="str">
        <f t="array" ref="K4882">_xlfn.XLOOKUP(J4882,Delivery_Partners!A:A,Delivery_Partners!B:B)</f>
        <v>Delivery Partner 160</v>
      </c>
      <c r="L4882" s="3">
        <v>1</v>
      </c>
      <c r="M4882" s="2" t="s">
        <v>101</v>
      </c>
      <c r="N4882" s="2" t="s">
        <v>24</v>
      </c>
      <c r="O4882" s="2"/>
    </row>
    <row r="4883" hidden="1" customHeight="1" spans="1:19">
      <c r="A4883" s="2" t="s">
        <v>6824</v>
      </c>
      <c r="B4883" s="28">
        <v>45874</v>
      </c>
      <c r="C4883" s="2" t="s">
        <v>5082</v>
      </c>
      <c r="D4883" s="2" t="str">
        <f t="array" ref="D4883">_xlfn.XLOOKUP(C4883,Customers!A:A,Customers!B:B)</f>
        <v>Customer 0041</v>
      </c>
      <c r="E4883" s="2" t="s">
        <v>984</v>
      </c>
      <c r="F4883" s="2" t="str">
        <f t="array" ref="F4883">_xlfn.XLOOKUP(E4883,Restaurants!A:A,Restaurants!B:B)</f>
        <v>Restaurant 034</v>
      </c>
      <c r="G4883" s="2" t="s">
        <v>717</v>
      </c>
      <c r="H4883" s="2" t="str">
        <f t="array" ref="H4883">_xlfn.XLOOKUP(G4883,Food_Menu!A:A,Food_Menu!B:B)</f>
        <v>Food Item 0105</v>
      </c>
      <c r="I4883" s="2"/>
      <c r="J4883" s="2" t="s">
        <v>458</v>
      </c>
      <c r="K4883" s="2" t="str">
        <f t="array" ref="K4883">_xlfn.XLOOKUP(J4883,Delivery_Partners!A:A,Delivery_Partners!B:B)</f>
        <v>Delivery Partner 053</v>
      </c>
      <c r="L4883" s="3">
        <v>2</v>
      </c>
      <c r="M4883" s="2" t="s">
        <v>101</v>
      </c>
      <c r="N4883" s="2" t="s">
        <v>74</v>
      </c>
      <c r="O4883" s="2"/>
    </row>
    <row r="4884" customHeight="1" spans="1:19">
      <c r="A4884" s="2" t="s">
        <v>6825</v>
      </c>
      <c r="B4884" s="28">
        <v>45690</v>
      </c>
      <c r="C4884" s="2" t="s">
        <v>4288</v>
      </c>
      <c r="D4884" s="2" t="str">
        <f t="array" ref="D4884">_xlfn.XLOOKUP(C4884,Customers!A:A,Customers!B:B)</f>
        <v>Customer 0536</v>
      </c>
      <c r="E4884" s="2" t="s">
        <v>1292</v>
      </c>
      <c r="F4884" s="2" t="str">
        <f t="array" ref="F4884">_xlfn.XLOOKUP(E4884,Restaurants!A:A,Restaurants!B:B)</f>
        <v>Restaurant 112</v>
      </c>
      <c r="G4884" s="2" t="s">
        <v>1103</v>
      </c>
      <c r="H4884" s="2" t="str">
        <f t="array" ref="H4884">_xlfn.XLOOKUP(G4884,Food_Menu!A:A,Food_Menu!B:B)</f>
        <v>Food Item 0194</v>
      </c>
      <c r="I4884" s="2">
        <f t="array" ref="I4884">_xlfn.XLOOKUP(G4884,Food_Menu!A:A,Food_Menu!D:D)</f>
        <v>325.87</v>
      </c>
      <c r="J4884" s="2" t="s">
        <v>953</v>
      </c>
      <c r="K4884" s="2" t="str">
        <f t="array" ref="K4884">_xlfn.XLOOKUP(J4884,Delivery_Partners!A:A,Delivery_Partners!B:B)</f>
        <v>Delivery Partner 157</v>
      </c>
      <c r="L4884" s="3">
        <v>1</v>
      </c>
      <c r="M4884" s="2" t="s">
        <v>23</v>
      </c>
      <c r="N4884" s="2" t="s">
        <v>24</v>
      </c>
      <c r="O4884" s="3">
        <v>32</v>
      </c>
      <c r="P4884" s="13">
        <f t="shared" ref="P4884:P4888" si="1020">I4884*L4884</f>
        <v>325.87</v>
      </c>
      <c r="Q4884" s="13" t="str">
        <f t="shared" ref="Q4884:Q4888" si="1021">IF(O4884="","Not Delivered",IF(O4884&lt;=30,"Fast",IF(O4884&lt;=60,"Normal","Slow")))</f>
        <v>Normal</v>
      </c>
      <c r="S4884" s="21"/>
    </row>
    <row r="4885" customHeight="1" spans="1:19">
      <c r="A4885" s="2" t="s">
        <v>6826</v>
      </c>
      <c r="B4885" s="28">
        <v>45665</v>
      </c>
      <c r="C4885" s="2" t="s">
        <v>1756</v>
      </c>
      <c r="D4885" s="2" t="str">
        <f t="array" ref="D4885">_xlfn.XLOOKUP(C4885,Customers!A:A,Customers!B:B)</f>
        <v>Customer 0363</v>
      </c>
      <c r="E4885" s="2" t="s">
        <v>116</v>
      </c>
      <c r="F4885" s="2" t="str">
        <f t="array" ref="F4885">_xlfn.XLOOKUP(E4885,Restaurants!A:A,Restaurants!B:B)</f>
        <v>Restaurant 086</v>
      </c>
      <c r="G4885" s="2" t="s">
        <v>202</v>
      </c>
      <c r="H4885" s="2" t="str">
        <f t="array" ref="H4885">_xlfn.XLOOKUP(G4885,Food_Menu!A:A,Food_Menu!B:B)</f>
        <v>Food Item 0096</v>
      </c>
      <c r="I4885" s="2">
        <f t="array" ref="I4885">_xlfn.XLOOKUP(G4885,Food_Menu!A:A,Food_Menu!D:D)</f>
        <v>399.57</v>
      </c>
      <c r="J4885" s="2" t="s">
        <v>439</v>
      </c>
      <c r="K4885" s="2" t="str">
        <f t="array" ref="K4885">_xlfn.XLOOKUP(J4885,Delivery_Partners!A:A,Delivery_Partners!B:B)</f>
        <v>Delivery Partner 016</v>
      </c>
      <c r="L4885" s="3">
        <v>1</v>
      </c>
      <c r="M4885" s="2" t="s">
        <v>23</v>
      </c>
      <c r="N4885" s="2" t="s">
        <v>24</v>
      </c>
      <c r="O4885" s="3">
        <v>15</v>
      </c>
      <c r="P4885" s="13">
        <f t="shared" si="1020"/>
        <v>399.57</v>
      </c>
      <c r="Q4885" s="13" t="str">
        <f t="shared" si="1021"/>
        <v>Fast</v>
      </c>
      <c r="S4885" s="21"/>
    </row>
    <row r="4886" customHeight="1" spans="1:19">
      <c r="A4886" s="2" t="s">
        <v>6827</v>
      </c>
      <c r="B4886" s="29" t="s">
        <v>135</v>
      </c>
      <c r="C4886" s="2" t="s">
        <v>2493</v>
      </c>
      <c r="D4886" s="2" t="str">
        <f t="array" ref="D4886">_xlfn.XLOOKUP(C4886,Customers!A:A,Customers!B:B)</f>
        <v>Customer 0222</v>
      </c>
      <c r="E4886" s="2" t="s">
        <v>1224</v>
      </c>
      <c r="F4886" s="2" t="str">
        <f t="array" ref="F4886">_xlfn.XLOOKUP(E4886,Restaurants!A:A,Restaurants!B:B)</f>
        <v>Restaurant 055</v>
      </c>
      <c r="G4886" s="2" t="s">
        <v>138</v>
      </c>
      <c r="H4886" s="2" t="str">
        <f t="array" ref="H4886">_xlfn.XLOOKUP(G4886,Food_Menu!A:A,Food_Menu!B:B)</f>
        <v>Food Item 0052</v>
      </c>
      <c r="I4886" s="2">
        <f t="array" ref="I4886">_xlfn.XLOOKUP(G4886,Food_Menu!A:A,Food_Menu!D:D)</f>
        <v>531.45</v>
      </c>
      <c r="J4886" s="2" t="s">
        <v>309</v>
      </c>
      <c r="K4886" s="2" t="str">
        <f t="array" ref="K4886">_xlfn.XLOOKUP(J4886,Delivery_Partners!A:A,Delivery_Partners!B:B)</f>
        <v>Delivery Partner 175</v>
      </c>
      <c r="L4886" s="3">
        <v>1</v>
      </c>
      <c r="M4886" s="2" t="s">
        <v>23</v>
      </c>
      <c r="N4886" s="2" t="s">
        <v>24</v>
      </c>
      <c r="O4886" s="3">
        <v>54</v>
      </c>
      <c r="P4886" s="13">
        <f t="shared" si="1020"/>
        <v>531.45</v>
      </c>
      <c r="Q4886" s="13" t="str">
        <f t="shared" si="1021"/>
        <v>Normal</v>
      </c>
      <c r="S4886" s="21"/>
    </row>
    <row r="4887" customHeight="1" spans="1:19">
      <c r="A4887" s="2" t="s">
        <v>6828</v>
      </c>
      <c r="B4887" s="29" t="s">
        <v>1841</v>
      </c>
      <c r="C4887" s="2" t="s">
        <v>487</v>
      </c>
      <c r="D4887" s="2" t="str">
        <f t="array" ref="D4887">_xlfn.XLOOKUP(C4887,Customers!A:A,Customers!B:B)</f>
        <v>Customer 0508</v>
      </c>
      <c r="E4887" s="2" t="s">
        <v>1224</v>
      </c>
      <c r="F4887" s="2" t="str">
        <f t="array" ref="F4887">_xlfn.XLOOKUP(E4887,Restaurants!A:A,Restaurants!B:B)</f>
        <v>Restaurant 055</v>
      </c>
      <c r="G4887" s="2" t="s">
        <v>1475</v>
      </c>
      <c r="H4887" s="2" t="str">
        <f t="array" ref="H4887">_xlfn.XLOOKUP(G4887,Food_Menu!A:A,Food_Menu!B:B)</f>
        <v>Food Item 0053</v>
      </c>
      <c r="I4887" s="2">
        <f t="array" ref="I4887">_xlfn.XLOOKUP(G4887,Food_Menu!A:A,Food_Menu!D:D)</f>
        <v>308.97</v>
      </c>
      <c r="J4887" s="2" t="s">
        <v>68</v>
      </c>
      <c r="K4887" s="2" t="str">
        <f t="array" ref="K4887">_xlfn.XLOOKUP(J4887,Delivery_Partners!A:A,Delivery_Partners!B:B)</f>
        <v>Delivery Partner 046</v>
      </c>
      <c r="L4887" s="3">
        <v>2</v>
      </c>
      <c r="M4887" s="2" t="s">
        <v>23</v>
      </c>
      <c r="N4887" s="2" t="s">
        <v>24</v>
      </c>
      <c r="O4887" s="3">
        <v>27</v>
      </c>
      <c r="P4887" s="13">
        <f t="shared" si="1020"/>
        <v>617.94</v>
      </c>
      <c r="Q4887" s="13" t="str">
        <f t="shared" si="1021"/>
        <v>Fast</v>
      </c>
      <c r="S4887" s="21"/>
    </row>
    <row r="4888" customHeight="1" spans="1:19">
      <c r="A4888" s="2" t="s">
        <v>6829</v>
      </c>
      <c r="B4888" s="29" t="s">
        <v>933</v>
      </c>
      <c r="C4888" s="2" t="s">
        <v>2637</v>
      </c>
      <c r="D4888" s="2" t="str">
        <f t="array" ref="D4888">_xlfn.XLOOKUP(C4888,Customers!A:A,Customers!B:B)</f>
        <v>Customer 1043</v>
      </c>
      <c r="E4888" s="2" t="s">
        <v>350</v>
      </c>
      <c r="F4888" s="2" t="str">
        <f t="array" ref="F4888">_xlfn.XLOOKUP(E4888,Restaurants!A:A,Restaurants!B:B)</f>
        <v>Restaurant 001</v>
      </c>
      <c r="G4888" s="2" t="s">
        <v>246</v>
      </c>
      <c r="H4888" s="2" t="str">
        <f t="array" ref="H4888">_xlfn.XLOOKUP(G4888,Food_Menu!A:A,Food_Menu!B:B)</f>
        <v>Food Item 0204</v>
      </c>
      <c r="I4888" s="2">
        <f t="array" ref="I4888">_xlfn.XLOOKUP(G4888,Food_Menu!A:A,Food_Menu!D:D)</f>
        <v>410.12</v>
      </c>
      <c r="J4888" s="2" t="s">
        <v>1350</v>
      </c>
      <c r="K4888" s="2" t="str">
        <f t="array" ref="K4888">_xlfn.XLOOKUP(J4888,Delivery_Partners!A:A,Delivery_Partners!B:B)</f>
        <v>Delivery Partner 087</v>
      </c>
      <c r="L4888" s="3">
        <v>3</v>
      </c>
      <c r="M4888" s="2" t="s">
        <v>23</v>
      </c>
      <c r="N4888" s="2" t="s">
        <v>42</v>
      </c>
      <c r="O4888" s="3">
        <v>36</v>
      </c>
      <c r="P4888" s="13">
        <f t="shared" si="1020"/>
        <v>1230.36</v>
      </c>
      <c r="Q4888" s="13" t="str">
        <f t="shared" si="1021"/>
        <v>Normal</v>
      </c>
      <c r="S4888" s="21"/>
    </row>
    <row r="4889" hidden="1" customHeight="1" spans="1:19">
      <c r="A4889" s="2" t="s">
        <v>6830</v>
      </c>
      <c r="B4889" s="29" t="s">
        <v>1642</v>
      </c>
      <c r="C4889" s="2" t="s">
        <v>560</v>
      </c>
      <c r="D4889" s="2" t="str">
        <f t="array" ref="D4889">_xlfn.XLOOKUP(C4889,Customers!A:A,Customers!B:B)</f>
        <v>Customer 0703</v>
      </c>
      <c r="E4889" s="2" t="s">
        <v>666</v>
      </c>
      <c r="F4889" s="2" t="str">
        <f t="array" ref="F4889">_xlfn.XLOOKUP(E4889,Restaurants!A:A,Restaurants!B:B)</f>
        <v>Restaurant 036</v>
      </c>
      <c r="G4889" s="2" t="s">
        <v>331</v>
      </c>
      <c r="H4889" s="2" t="str">
        <f t="array" ref="H4889">_xlfn.XLOOKUP(G4889,Food_Menu!A:A,Food_Menu!B:B)</f>
        <v>Food Item 0120</v>
      </c>
      <c r="I4889" s="2"/>
      <c r="J4889" s="2" t="s">
        <v>684</v>
      </c>
      <c r="K4889" s="2" t="str">
        <f t="array" ref="K4889">_xlfn.XLOOKUP(J4889,Delivery_Partners!A:A,Delivery_Partners!B:B)</f>
        <v>Delivery Partner 003</v>
      </c>
      <c r="L4889" s="3">
        <v>1</v>
      </c>
      <c r="M4889" s="2" t="s">
        <v>189</v>
      </c>
      <c r="N4889" s="2" t="s">
        <v>24</v>
      </c>
      <c r="O4889" s="2"/>
    </row>
    <row r="4890" customHeight="1" spans="1:19">
      <c r="A4890" s="2" t="s">
        <v>6831</v>
      </c>
      <c r="B4890" s="29" t="s">
        <v>730</v>
      </c>
      <c r="C4890" s="2" t="s">
        <v>2094</v>
      </c>
      <c r="D4890" s="2" t="str">
        <f t="array" ref="D4890">_xlfn.XLOOKUP(C4890,Customers!A:A,Customers!B:B)</f>
        <v>Customer 0874</v>
      </c>
      <c r="E4890" s="2" t="s">
        <v>358</v>
      </c>
      <c r="F4890" s="2" t="str">
        <f t="array" ref="F4890">_xlfn.XLOOKUP(E4890,Restaurants!A:A,Restaurants!B:B)</f>
        <v>Restaurant 095</v>
      </c>
      <c r="G4890" s="2" t="s">
        <v>906</v>
      </c>
      <c r="H4890" s="2" t="str">
        <f t="array" ref="H4890">_xlfn.XLOOKUP(G4890,Food_Menu!A:A,Food_Menu!B:B)</f>
        <v>Food Item 0128</v>
      </c>
      <c r="I4890" s="2">
        <f t="array" ref="I4890">_xlfn.XLOOKUP(G4890,Food_Menu!A:A,Food_Menu!D:D)</f>
        <v>317.72</v>
      </c>
      <c r="J4890" s="2" t="s">
        <v>148</v>
      </c>
      <c r="K4890" s="2" t="str">
        <f t="array" ref="K4890">_xlfn.XLOOKUP(J4890,Delivery_Partners!A:A,Delivery_Partners!B:B)</f>
        <v>Delivery Partner 162</v>
      </c>
      <c r="L4890" s="3">
        <v>2</v>
      </c>
      <c r="M4890" s="2" t="s">
        <v>23</v>
      </c>
      <c r="N4890" s="2" t="s">
        <v>24</v>
      </c>
      <c r="O4890" s="3">
        <v>21</v>
      </c>
      <c r="P4890" s="13">
        <f t="shared" ref="P4890:P4895" si="1022">I4890*L4890</f>
        <v>635.44</v>
      </c>
      <c r="Q4890" s="13" t="str">
        <f t="shared" ref="Q4890:Q4895" si="1023">IF(O4890="","Not Delivered",IF(O4890&lt;=30,"Fast",IF(O4890&lt;=60,"Normal","Slow")))</f>
        <v>Fast</v>
      </c>
      <c r="S4890" s="21"/>
    </row>
    <row r="4891" customHeight="1" spans="1:19">
      <c r="A4891" s="2" t="s">
        <v>6832</v>
      </c>
      <c r="B4891" s="28">
        <v>45876</v>
      </c>
      <c r="C4891" s="2" t="s">
        <v>2004</v>
      </c>
      <c r="D4891" s="2" t="str">
        <f t="array" ref="D4891">_xlfn.XLOOKUP(C4891,Customers!A:A,Customers!B:B)</f>
        <v>Customer 0180</v>
      </c>
      <c r="E4891" s="2" t="s">
        <v>1711</v>
      </c>
      <c r="F4891" s="2" t="str">
        <f t="array" ref="F4891">_xlfn.XLOOKUP(E4891,Restaurants!A:A,Restaurants!B:B)</f>
        <v>Restaurant 100</v>
      </c>
      <c r="G4891" s="2" t="s">
        <v>1794</v>
      </c>
      <c r="H4891" s="2" t="str">
        <f t="array" ref="H4891">_xlfn.XLOOKUP(G4891,Food_Menu!A:A,Food_Menu!B:B)</f>
        <v>Food Item 0131</v>
      </c>
      <c r="I4891" s="2">
        <f t="array" ref="I4891">_xlfn.XLOOKUP(G4891,Food_Menu!A:A,Food_Menu!D:D)</f>
        <v>201.22</v>
      </c>
      <c r="J4891" s="2" t="s">
        <v>100</v>
      </c>
      <c r="K4891" s="2" t="str">
        <f t="array" ref="K4891">_xlfn.XLOOKUP(J4891,Delivery_Partners!A:A,Delivery_Partners!B:B)</f>
        <v>Delivery Partner 092</v>
      </c>
      <c r="L4891" s="3">
        <v>3</v>
      </c>
      <c r="M4891" s="2" t="s">
        <v>23</v>
      </c>
      <c r="N4891" s="2" t="s">
        <v>55</v>
      </c>
      <c r="O4891" s="3">
        <v>35</v>
      </c>
      <c r="P4891" s="13">
        <f t="shared" si="1022"/>
        <v>603.66</v>
      </c>
      <c r="Q4891" s="13" t="str">
        <f t="shared" si="1023"/>
        <v>Normal</v>
      </c>
      <c r="S4891" s="21"/>
    </row>
    <row r="4892" customHeight="1" spans="1:19">
      <c r="A4892" s="2" t="s">
        <v>6833</v>
      </c>
      <c r="B4892" s="28">
        <v>45998</v>
      </c>
      <c r="C4892" s="2" t="s">
        <v>2132</v>
      </c>
      <c r="D4892" s="2" t="str">
        <f t="array" ref="D4892">_xlfn.XLOOKUP(C4892,Customers!A:A,Customers!B:B)</f>
        <v>Customer 0091</v>
      </c>
      <c r="E4892" s="2" t="s">
        <v>224</v>
      </c>
      <c r="F4892" s="2" t="str">
        <f t="array" ref="F4892">_xlfn.XLOOKUP(E4892,Restaurants!A:A,Restaurants!B:B)</f>
        <v>Restaurant 120</v>
      </c>
      <c r="G4892" s="2" t="s">
        <v>198</v>
      </c>
      <c r="H4892" s="2" t="str">
        <f t="array" ref="H4892">_xlfn.XLOOKUP(G4892,Food_Menu!A:A,Food_Menu!B:B)</f>
        <v>Food Item 0049</v>
      </c>
      <c r="I4892" s="2">
        <f t="array" ref="I4892">_xlfn.XLOOKUP(G4892,Food_Menu!A:A,Food_Menu!D:D)</f>
        <v>504.81</v>
      </c>
      <c r="J4892" s="2" t="s">
        <v>309</v>
      </c>
      <c r="K4892" s="2" t="str">
        <f t="array" ref="K4892">_xlfn.XLOOKUP(J4892,Delivery_Partners!A:A,Delivery_Partners!B:B)</f>
        <v>Delivery Partner 175</v>
      </c>
      <c r="L4892" s="3">
        <v>1</v>
      </c>
      <c r="M4892" s="2" t="s">
        <v>23</v>
      </c>
      <c r="N4892" s="2" t="s">
        <v>24</v>
      </c>
      <c r="O4892" s="3">
        <v>41</v>
      </c>
      <c r="P4892" s="13">
        <f t="shared" si="1022"/>
        <v>504.81</v>
      </c>
      <c r="Q4892" s="13" t="str">
        <f t="shared" si="1023"/>
        <v>Normal</v>
      </c>
      <c r="S4892" s="21"/>
    </row>
    <row r="4893" customHeight="1" spans="1:19">
      <c r="A4893" s="2" t="s">
        <v>6834</v>
      </c>
      <c r="B4893" s="29" t="s">
        <v>385</v>
      </c>
      <c r="C4893" s="2" t="s">
        <v>1460</v>
      </c>
      <c r="D4893" s="2" t="str">
        <f t="array" ref="D4893">_xlfn.XLOOKUP(C4893,Customers!A:A,Customers!B:B)</f>
        <v>Customer 0403</v>
      </c>
      <c r="E4893" s="2" t="s">
        <v>78</v>
      </c>
      <c r="F4893" s="2" t="str">
        <f t="array" ref="F4893">_xlfn.XLOOKUP(E4893,Restaurants!A:A,Restaurants!B:B)</f>
        <v>Restaurant 011</v>
      </c>
      <c r="G4893" s="2" t="s">
        <v>294</v>
      </c>
      <c r="H4893" s="2" t="str">
        <f t="array" ref="H4893">_xlfn.XLOOKUP(G4893,Food_Menu!A:A,Food_Menu!B:B)</f>
        <v>Food Item 0093</v>
      </c>
      <c r="I4893" s="2">
        <f t="array" ref="I4893">_xlfn.XLOOKUP(G4893,Food_Menu!A:A,Food_Menu!D:D)</f>
        <v>337.02</v>
      </c>
      <c r="J4893" s="2" t="s">
        <v>236</v>
      </c>
      <c r="K4893" s="2" t="str">
        <f t="array" ref="K4893">_xlfn.XLOOKUP(J4893,Delivery_Partners!A:A,Delivery_Partners!B:B)</f>
        <v>Delivery Partner 068</v>
      </c>
      <c r="L4893" s="3">
        <v>4</v>
      </c>
      <c r="M4893" s="2" t="s">
        <v>23</v>
      </c>
      <c r="N4893" s="2" t="s">
        <v>55</v>
      </c>
      <c r="O4893" s="3">
        <v>48</v>
      </c>
      <c r="P4893" s="13">
        <f t="shared" si="1022"/>
        <v>1348.08</v>
      </c>
      <c r="Q4893" s="13" t="str">
        <f t="shared" si="1023"/>
        <v>Normal</v>
      </c>
      <c r="S4893" s="21"/>
    </row>
    <row r="4894" customHeight="1" spans="1:19">
      <c r="A4894" s="2" t="s">
        <v>6835</v>
      </c>
      <c r="B4894" s="29" t="s">
        <v>228</v>
      </c>
      <c r="C4894" s="2" t="s">
        <v>3455</v>
      </c>
      <c r="D4894" s="2" t="str">
        <f t="array" ref="D4894">_xlfn.XLOOKUP(C4894,Customers!A:A,Customers!B:B)</f>
        <v>Customer 0930</v>
      </c>
      <c r="E4894" s="2" t="s">
        <v>488</v>
      </c>
      <c r="F4894" s="2" t="str">
        <f t="array" ref="F4894">_xlfn.XLOOKUP(E4894,Restaurants!A:A,Restaurants!B:B)</f>
        <v>Restaurant 031</v>
      </c>
      <c r="G4894" s="2" t="s">
        <v>1973</v>
      </c>
      <c r="H4894" s="2" t="str">
        <f t="array" ref="H4894">_xlfn.XLOOKUP(G4894,Food_Menu!A:A,Food_Menu!B:B)</f>
        <v>Food Item 0210</v>
      </c>
      <c r="I4894" s="2">
        <f t="array" ref="I4894">_xlfn.XLOOKUP(G4894,Food_Menu!A:A,Food_Menu!D:D)</f>
        <v>331.49</v>
      </c>
      <c r="J4894" s="2" t="s">
        <v>277</v>
      </c>
      <c r="K4894" s="2" t="str">
        <f t="array" ref="K4894">_xlfn.XLOOKUP(J4894,Delivery_Partners!A:A,Delivery_Partners!B:B)</f>
        <v>Delivery Partner 011</v>
      </c>
      <c r="L4894" s="3">
        <v>1</v>
      </c>
      <c r="M4894" s="2" t="s">
        <v>23</v>
      </c>
      <c r="N4894" s="2" t="s">
        <v>74</v>
      </c>
      <c r="O4894" s="3">
        <v>35</v>
      </c>
      <c r="P4894" s="13">
        <f t="shared" si="1022"/>
        <v>331.49</v>
      </c>
      <c r="Q4894" s="13" t="str">
        <f t="shared" si="1023"/>
        <v>Normal</v>
      </c>
      <c r="S4894" s="21"/>
    </row>
    <row r="4895" customHeight="1" spans="1:19">
      <c r="A4895" s="2" t="s">
        <v>6836</v>
      </c>
      <c r="B4895" s="29" t="s">
        <v>1490</v>
      </c>
      <c r="C4895" s="2" t="s">
        <v>2307</v>
      </c>
      <c r="D4895" s="2" t="str">
        <f t="array" ref="D4895">_xlfn.XLOOKUP(C4895,Customers!A:A,Customers!B:B)</f>
        <v>Customer 1063</v>
      </c>
      <c r="E4895" s="2" t="s">
        <v>586</v>
      </c>
      <c r="F4895" s="2" t="str">
        <f t="array" ref="F4895">_xlfn.XLOOKUP(E4895,Restaurants!A:A,Restaurants!B:B)</f>
        <v>Restaurant 092</v>
      </c>
      <c r="G4895" s="2" t="s">
        <v>884</v>
      </c>
      <c r="H4895" s="2" t="str">
        <f t="array" ref="H4895">_xlfn.XLOOKUP(G4895,Food_Menu!A:A,Food_Menu!B:B)</f>
        <v>Food Item 0032</v>
      </c>
      <c r="I4895" s="2">
        <f t="array" ref="I4895">_xlfn.XLOOKUP(G4895,Food_Menu!A:A,Food_Menu!D:D)</f>
        <v>367.24</v>
      </c>
      <c r="J4895" s="2" t="s">
        <v>877</v>
      </c>
      <c r="K4895" s="2" t="str">
        <f t="array" ref="K4895">_xlfn.XLOOKUP(J4895,Delivery_Partners!A:A,Delivery_Partners!B:B)</f>
        <v>Delivery Partner 123</v>
      </c>
      <c r="L4895" s="3">
        <v>3</v>
      </c>
      <c r="M4895" s="2" t="s">
        <v>23</v>
      </c>
      <c r="N4895" s="2" t="s">
        <v>24</v>
      </c>
      <c r="O4895" s="3">
        <v>49</v>
      </c>
      <c r="P4895" s="13">
        <f t="shared" si="1022"/>
        <v>1101.72</v>
      </c>
      <c r="Q4895" s="13" t="str">
        <f t="shared" si="1023"/>
        <v>Normal</v>
      </c>
      <c r="S4895" s="21"/>
    </row>
    <row r="4896" hidden="1" customHeight="1" spans="1:19">
      <c r="A4896" s="2" t="s">
        <v>6837</v>
      </c>
      <c r="B4896" s="29" t="s">
        <v>2604</v>
      </c>
      <c r="C4896" s="2" t="s">
        <v>3601</v>
      </c>
      <c r="D4896" s="2" t="str">
        <f t="array" ref="D4896">_xlfn.XLOOKUP(C4896,Customers!A:A,Customers!B:B)</f>
        <v>Customer 0123</v>
      </c>
      <c r="E4896" s="2" t="s">
        <v>537</v>
      </c>
      <c r="F4896" s="2" t="str">
        <f t="array" ref="F4896">_xlfn.XLOOKUP(E4896,Restaurants!A:A,Restaurants!B:B)</f>
        <v>Restaurant 044</v>
      </c>
      <c r="G4896" s="2" t="s">
        <v>1973</v>
      </c>
      <c r="H4896" s="2" t="str">
        <f t="array" ref="H4896">_xlfn.XLOOKUP(G4896,Food_Menu!A:A,Food_Menu!B:B)</f>
        <v>Food Item 0210</v>
      </c>
      <c r="I4896" s="2"/>
      <c r="J4896" s="2" t="s">
        <v>958</v>
      </c>
      <c r="K4896" s="2" t="str">
        <f t="array" ref="K4896">_xlfn.XLOOKUP(J4896,Delivery_Partners!A:A,Delivery_Partners!B:B)</f>
        <v>Delivery Partner 030</v>
      </c>
      <c r="L4896" s="3">
        <v>2</v>
      </c>
      <c r="M4896" s="2" t="s">
        <v>101</v>
      </c>
      <c r="N4896" s="2" t="s">
        <v>24</v>
      </c>
      <c r="O4896" s="2"/>
    </row>
    <row r="4897" customHeight="1" spans="1:19">
      <c r="A4897" s="2" t="s">
        <v>6838</v>
      </c>
      <c r="B4897" s="29" t="s">
        <v>605</v>
      </c>
      <c r="C4897" s="2" t="s">
        <v>2769</v>
      </c>
      <c r="D4897" s="2" t="str">
        <f t="array" ref="D4897">_xlfn.XLOOKUP(C4897,Customers!A:A,Customers!B:B)</f>
        <v>Customer 0572</v>
      </c>
      <c r="E4897" s="2" t="s">
        <v>1072</v>
      </c>
      <c r="F4897" s="2" t="str">
        <f t="array" ref="F4897">_xlfn.XLOOKUP(E4897,Restaurants!A:A,Restaurants!B:B)</f>
        <v>Restaurant 030</v>
      </c>
      <c r="G4897" s="2" t="s">
        <v>261</v>
      </c>
      <c r="H4897" s="2" t="str">
        <f t="array" ref="H4897">_xlfn.XLOOKUP(G4897,Food_Menu!A:A,Food_Menu!B:B)</f>
        <v>Food Item 0061</v>
      </c>
      <c r="I4897" s="2">
        <f t="array" ref="I4897">_xlfn.XLOOKUP(G4897,Food_Menu!A:A,Food_Menu!D:D)</f>
        <v>538.21</v>
      </c>
      <c r="J4897" s="2" t="s">
        <v>378</v>
      </c>
      <c r="K4897" s="2" t="str">
        <f t="array" ref="K4897">_xlfn.XLOOKUP(J4897,Delivery_Partners!A:A,Delivery_Partners!B:B)</f>
        <v>Delivery Partner 111</v>
      </c>
      <c r="L4897" s="3">
        <v>4</v>
      </c>
      <c r="M4897" s="2" t="s">
        <v>23</v>
      </c>
      <c r="N4897" s="2" t="s">
        <v>24</v>
      </c>
      <c r="O4897" s="3">
        <v>42</v>
      </c>
      <c r="P4897" s="13">
        <f t="shared" ref="P4897:P4905" si="1024">I4897*L4897</f>
        <v>2152.84</v>
      </c>
      <c r="Q4897" s="13" t="str">
        <f t="shared" ref="Q4897:Q4905" si="1025">IF(O4897="","Not Delivered",IF(O4897&lt;=30,"Fast",IF(O4897&lt;=60,"Normal","Slow")))</f>
        <v>Normal</v>
      </c>
      <c r="S4897" s="21"/>
    </row>
    <row r="4898" customHeight="1" spans="1:19">
      <c r="A4898" s="2" t="s">
        <v>6839</v>
      </c>
      <c r="B4898" s="29" t="s">
        <v>569</v>
      </c>
      <c r="C4898" s="2" t="s">
        <v>3820</v>
      </c>
      <c r="D4898" s="2" t="str">
        <f t="array" ref="D4898">_xlfn.XLOOKUP(C4898,Customers!A:A,Customers!B:B)</f>
        <v>Customer 0476</v>
      </c>
      <c r="E4898" s="2" t="s">
        <v>984</v>
      </c>
      <c r="F4898" s="2" t="str">
        <f t="array" ref="F4898">_xlfn.XLOOKUP(E4898,Restaurants!A:A,Restaurants!B:B)</f>
        <v>Restaurant 034</v>
      </c>
      <c r="G4898" s="2" t="s">
        <v>687</v>
      </c>
      <c r="H4898" s="2" t="str">
        <f t="array" ref="H4898">_xlfn.XLOOKUP(G4898,Food_Menu!A:A,Food_Menu!B:B)</f>
        <v>Food Item 0066</v>
      </c>
      <c r="I4898" s="2">
        <f t="array" ref="I4898">_xlfn.XLOOKUP(G4898,Food_Menu!A:A,Food_Menu!D:D)</f>
        <v>648.68</v>
      </c>
      <c r="J4898" s="2" t="s">
        <v>663</v>
      </c>
      <c r="K4898" s="2" t="str">
        <f t="array" ref="K4898">_xlfn.XLOOKUP(J4898,Delivery_Partners!A:A,Delivery_Partners!B:B)</f>
        <v>Delivery Partner 007</v>
      </c>
      <c r="L4898" s="3">
        <v>1</v>
      </c>
      <c r="M4898" s="2" t="s">
        <v>23</v>
      </c>
      <c r="N4898" s="2" t="s">
        <v>42</v>
      </c>
      <c r="O4898" s="3">
        <v>40</v>
      </c>
      <c r="P4898" s="13">
        <f t="shared" si="1024"/>
        <v>648.68</v>
      </c>
      <c r="Q4898" s="13" t="str">
        <f t="shared" si="1025"/>
        <v>Normal</v>
      </c>
      <c r="S4898" s="21"/>
    </row>
    <row r="4899" customHeight="1" spans="1:19">
      <c r="A4899" s="2" t="s">
        <v>6840</v>
      </c>
      <c r="B4899" s="28">
        <v>45935</v>
      </c>
      <c r="C4899" s="2" t="s">
        <v>1453</v>
      </c>
      <c r="D4899" s="2" t="str">
        <f t="array" ref="D4899">_xlfn.XLOOKUP(C4899,Customers!A:A,Customers!B:B)</f>
        <v>Customer 0893</v>
      </c>
      <c r="E4899" s="2" t="s">
        <v>220</v>
      </c>
      <c r="F4899" s="2" t="str">
        <f t="array" ref="F4899">_xlfn.XLOOKUP(E4899,Restaurants!A:A,Restaurants!B:B)</f>
        <v>Restaurant 111</v>
      </c>
      <c r="G4899" s="2" t="s">
        <v>405</v>
      </c>
      <c r="H4899" s="2" t="str">
        <f t="array" ref="H4899">_xlfn.XLOOKUP(G4899,Food_Menu!A:A,Food_Menu!B:B)</f>
        <v>Food Item 0004</v>
      </c>
      <c r="I4899" s="2">
        <f t="array" ref="I4899">_xlfn.XLOOKUP(G4899,Food_Menu!A:A,Food_Menu!D:D)</f>
        <v>173.7</v>
      </c>
      <c r="J4899" s="2" t="s">
        <v>1125</v>
      </c>
      <c r="K4899" s="2" t="str">
        <f t="array" ref="K4899">_xlfn.XLOOKUP(J4899,Delivery_Partners!A:A,Delivery_Partners!B:B)</f>
        <v>Delivery Partner 031</v>
      </c>
      <c r="L4899" s="3">
        <v>1</v>
      </c>
      <c r="M4899" s="2" t="s">
        <v>23</v>
      </c>
      <c r="N4899" s="2" t="s">
        <v>74</v>
      </c>
      <c r="O4899" s="3">
        <v>34</v>
      </c>
      <c r="P4899" s="13">
        <f t="shared" si="1024"/>
        <v>173.7</v>
      </c>
      <c r="Q4899" s="13" t="str">
        <f t="shared" si="1025"/>
        <v>Normal</v>
      </c>
      <c r="S4899" s="21"/>
    </row>
    <row r="4900" customHeight="1" spans="1:19">
      <c r="A4900" s="2" t="s">
        <v>6841</v>
      </c>
      <c r="B4900" s="28">
        <v>45723</v>
      </c>
      <c r="C4900" s="2" t="s">
        <v>1559</v>
      </c>
      <c r="D4900" s="2" t="str">
        <f t="array" ref="D4900">_xlfn.XLOOKUP(C4900,Customers!A:A,Customers!B:B)</f>
        <v>Customer 0247</v>
      </c>
      <c r="E4900" s="2" t="s">
        <v>860</v>
      </c>
      <c r="F4900" s="2" t="str">
        <f t="array" ref="F4900">_xlfn.XLOOKUP(E4900,Restaurants!A:A,Restaurants!B:B)</f>
        <v>Restaurant 103</v>
      </c>
      <c r="G4900" s="2" t="s">
        <v>1212</v>
      </c>
      <c r="H4900" s="2" t="str">
        <f t="array" ref="H4900">_xlfn.XLOOKUP(G4900,Food_Menu!A:A,Food_Menu!B:B)</f>
        <v>Food Item 0147</v>
      </c>
      <c r="I4900" s="2">
        <f t="array" ref="I4900">_xlfn.XLOOKUP(G4900,Food_Menu!A:A,Food_Menu!D:D)</f>
        <v>263.56</v>
      </c>
      <c r="J4900" s="2" t="s">
        <v>1481</v>
      </c>
      <c r="K4900" s="2" t="str">
        <f t="array" ref="K4900">_xlfn.XLOOKUP(J4900,Delivery_Partners!A:A,Delivery_Partners!B:B)</f>
        <v>Delivery Partner 115</v>
      </c>
      <c r="L4900" s="3">
        <v>3</v>
      </c>
      <c r="M4900" s="2" t="s">
        <v>23</v>
      </c>
      <c r="N4900" s="2" t="s">
        <v>42</v>
      </c>
      <c r="O4900" s="3">
        <v>39</v>
      </c>
      <c r="P4900" s="13">
        <f t="shared" si="1024"/>
        <v>790.68</v>
      </c>
      <c r="Q4900" s="13" t="str">
        <f t="shared" si="1025"/>
        <v>Normal</v>
      </c>
      <c r="S4900" s="21"/>
    </row>
    <row r="4901" customHeight="1" spans="1:19">
      <c r="A4901" s="2" t="s">
        <v>6842</v>
      </c>
      <c r="B4901" s="29" t="s">
        <v>1705</v>
      </c>
      <c r="C4901" s="2" t="s">
        <v>354</v>
      </c>
      <c r="D4901" s="2" t="str">
        <f t="array" ref="D4901">_xlfn.XLOOKUP(C4901,Customers!A:A,Customers!B:B)</f>
        <v>Customer 0582</v>
      </c>
      <c r="E4901" s="2" t="s">
        <v>350</v>
      </c>
      <c r="F4901" s="2" t="str">
        <f t="array" ref="F4901">_xlfn.XLOOKUP(E4901,Restaurants!A:A,Restaurants!B:B)</f>
        <v>Restaurant 001</v>
      </c>
      <c r="G4901" s="2" t="s">
        <v>163</v>
      </c>
      <c r="H4901" s="2" t="str">
        <f t="array" ref="H4901">_xlfn.XLOOKUP(G4901,Food_Menu!A:A,Food_Menu!B:B)</f>
        <v>Food Item 0071</v>
      </c>
      <c r="I4901" s="2">
        <f t="array" ref="I4901">_xlfn.XLOOKUP(G4901,Food_Menu!A:A,Food_Menu!D:D)</f>
        <v>243.5</v>
      </c>
      <c r="J4901" s="2" t="s">
        <v>414</v>
      </c>
      <c r="K4901" s="2" t="str">
        <f t="array" ref="K4901">_xlfn.XLOOKUP(J4901,Delivery_Partners!A:A,Delivery_Partners!B:B)</f>
        <v>Delivery Partner 122</v>
      </c>
      <c r="L4901" s="3">
        <v>2</v>
      </c>
      <c r="M4901" s="2" t="s">
        <v>23</v>
      </c>
      <c r="N4901" s="2" t="s">
        <v>55</v>
      </c>
      <c r="O4901" s="3">
        <v>25</v>
      </c>
      <c r="P4901" s="13">
        <f t="shared" si="1024"/>
        <v>487</v>
      </c>
      <c r="Q4901" s="13" t="str">
        <f t="shared" si="1025"/>
        <v>Fast</v>
      </c>
      <c r="S4901" s="21"/>
    </row>
    <row r="4902" customHeight="1" spans="1:19">
      <c r="A4902" s="2" t="s">
        <v>6843</v>
      </c>
      <c r="B4902" s="28">
        <v>45995</v>
      </c>
      <c r="C4902" s="2" t="s">
        <v>2435</v>
      </c>
      <c r="D4902" s="2" t="str">
        <f t="array" ref="D4902">_xlfn.XLOOKUP(C4902,Customers!A:A,Customers!B:B)</f>
        <v>Customer 1020</v>
      </c>
      <c r="E4902" s="2" t="s">
        <v>245</v>
      </c>
      <c r="F4902" s="2" t="str">
        <f t="array" ref="F4902">_xlfn.XLOOKUP(E4902,Restaurants!A:A,Restaurants!B:B)</f>
        <v>Restaurant 101</v>
      </c>
      <c r="G4902" s="2" t="s">
        <v>363</v>
      </c>
      <c r="H4902" s="2" t="str">
        <f t="array" ref="H4902">_xlfn.XLOOKUP(G4902,Food_Menu!A:A,Food_Menu!B:B)</f>
        <v>Food Item 0102</v>
      </c>
      <c r="I4902" s="2">
        <f t="array" ref="I4902">_xlfn.XLOOKUP(G4902,Food_Menu!A:A,Food_Menu!D:D)</f>
        <v>630.13</v>
      </c>
      <c r="J4902" s="2" t="s">
        <v>112</v>
      </c>
      <c r="K4902" s="2" t="str">
        <f t="array" ref="K4902">_xlfn.XLOOKUP(J4902,Delivery_Partners!A:A,Delivery_Partners!B:B)</f>
        <v>Delivery Partner 028</v>
      </c>
      <c r="L4902" s="3">
        <v>2</v>
      </c>
      <c r="M4902" s="2" t="s">
        <v>23</v>
      </c>
      <c r="N4902" s="2" t="s">
        <v>24</v>
      </c>
      <c r="O4902" s="3">
        <v>31</v>
      </c>
      <c r="P4902" s="13">
        <f t="shared" si="1024"/>
        <v>1260.26</v>
      </c>
      <c r="Q4902" s="13" t="str">
        <f t="shared" si="1025"/>
        <v>Normal</v>
      </c>
      <c r="S4902" s="21"/>
    </row>
    <row r="4903" customHeight="1" spans="1:19">
      <c r="A4903" s="2" t="s">
        <v>6844</v>
      </c>
      <c r="B4903" s="29" t="s">
        <v>817</v>
      </c>
      <c r="C4903" s="2" t="s">
        <v>3855</v>
      </c>
      <c r="D4903" s="2" t="str">
        <f t="array" ref="D4903">_xlfn.XLOOKUP(C4903,Customers!A:A,Customers!B:B)</f>
        <v>Customer 0558</v>
      </c>
      <c r="E4903" s="2" t="s">
        <v>468</v>
      </c>
      <c r="F4903" s="2" t="str">
        <f t="array" ref="F4903">_xlfn.XLOOKUP(E4903,Restaurants!A:A,Restaurants!B:B)</f>
        <v>Restaurant 067</v>
      </c>
      <c r="G4903" s="2" t="s">
        <v>906</v>
      </c>
      <c r="H4903" s="2" t="str">
        <f t="array" ref="H4903">_xlfn.XLOOKUP(G4903,Food_Menu!A:A,Food_Menu!B:B)</f>
        <v>Food Item 0128</v>
      </c>
      <c r="I4903" s="2">
        <f t="array" ref="I4903">_xlfn.XLOOKUP(G4903,Food_Menu!A:A,Food_Menu!D:D)</f>
        <v>317.72</v>
      </c>
      <c r="J4903" s="2" t="s">
        <v>299</v>
      </c>
      <c r="K4903" s="2" t="str">
        <f t="array" ref="K4903">_xlfn.XLOOKUP(J4903,Delivery_Partners!A:A,Delivery_Partners!B:B)</f>
        <v>Delivery Partner 034</v>
      </c>
      <c r="L4903" s="3">
        <v>2</v>
      </c>
      <c r="M4903" s="2" t="s">
        <v>23</v>
      </c>
      <c r="N4903" s="2" t="s">
        <v>42</v>
      </c>
      <c r="O4903" s="3">
        <v>20</v>
      </c>
      <c r="P4903" s="13">
        <f t="shared" si="1024"/>
        <v>635.44</v>
      </c>
      <c r="Q4903" s="13" t="str">
        <f t="shared" si="1025"/>
        <v>Fast</v>
      </c>
      <c r="S4903" s="21"/>
    </row>
    <row r="4904" customHeight="1" spans="1:19">
      <c r="A4904" s="2" t="s">
        <v>6845</v>
      </c>
      <c r="B4904" s="29" t="s">
        <v>50</v>
      </c>
      <c r="C4904" s="2" t="s">
        <v>1972</v>
      </c>
      <c r="D4904" s="2" t="str">
        <f t="array" ref="D4904">_xlfn.XLOOKUP(C4904,Customers!A:A,Customers!B:B)</f>
        <v>Customer 0938</v>
      </c>
      <c r="E4904" s="2" t="s">
        <v>917</v>
      </c>
      <c r="F4904" s="2" t="str">
        <f t="array" ref="F4904">_xlfn.XLOOKUP(E4904,Restaurants!A:A,Restaurants!B:B)</f>
        <v>Restaurant 102</v>
      </c>
      <c r="G4904" s="2" t="s">
        <v>754</v>
      </c>
      <c r="H4904" s="2" t="str">
        <f t="array" ref="H4904">_xlfn.XLOOKUP(G4904,Food_Menu!A:A,Food_Menu!B:B)</f>
        <v>Food Item 0140</v>
      </c>
      <c r="I4904" s="2">
        <f t="array" ref="I4904">_xlfn.XLOOKUP(G4904,Food_Menu!A:A,Food_Menu!D:D)</f>
        <v>408.22</v>
      </c>
      <c r="J4904" s="2" t="s">
        <v>184</v>
      </c>
      <c r="K4904" s="2" t="str">
        <f t="array" ref="K4904">_xlfn.XLOOKUP(J4904,Delivery_Partners!A:A,Delivery_Partners!B:B)</f>
        <v>Delivery Partner 155</v>
      </c>
      <c r="L4904" s="3">
        <v>2</v>
      </c>
      <c r="M4904" s="2" t="s">
        <v>23</v>
      </c>
      <c r="N4904" s="2" t="s">
        <v>42</v>
      </c>
      <c r="O4904" s="3">
        <v>30</v>
      </c>
      <c r="P4904" s="13">
        <f t="shared" si="1024"/>
        <v>816.44</v>
      </c>
      <c r="Q4904" s="13" t="str">
        <f t="shared" si="1025"/>
        <v>Fast</v>
      </c>
      <c r="S4904" s="21"/>
    </row>
    <row r="4905" customHeight="1" spans="1:19">
      <c r="A4905" s="2" t="s">
        <v>6846</v>
      </c>
      <c r="B4905" s="29" t="s">
        <v>385</v>
      </c>
      <c r="C4905" s="2" t="s">
        <v>961</v>
      </c>
      <c r="D4905" s="2" t="str">
        <f t="array" ref="D4905">_xlfn.XLOOKUP(C4905,Customers!A:A,Customers!B:B)</f>
        <v>Customer 0747</v>
      </c>
      <c r="E4905" s="2" t="s">
        <v>131</v>
      </c>
      <c r="F4905" s="2" t="str">
        <f t="array" ref="F4905">_xlfn.XLOOKUP(E4905,Restaurants!A:A,Restaurants!B:B)</f>
        <v>Restaurant 075</v>
      </c>
      <c r="G4905" s="2" t="s">
        <v>84</v>
      </c>
      <c r="H4905" s="2" t="str">
        <f t="array" ref="H4905">_xlfn.XLOOKUP(G4905,Food_Menu!A:A,Food_Menu!B:B)</f>
        <v>Food Item 0211</v>
      </c>
      <c r="I4905" s="2">
        <f t="array" ref="I4905">_xlfn.XLOOKUP(G4905,Food_Menu!A:A,Food_Menu!D:D)</f>
        <v>200.38</v>
      </c>
      <c r="J4905" s="2" t="s">
        <v>618</v>
      </c>
      <c r="K4905" s="2" t="str">
        <f t="array" ref="K4905">_xlfn.XLOOKUP(J4905,Delivery_Partners!A:A,Delivery_Partners!B:B)</f>
        <v>Delivery Partner 002</v>
      </c>
      <c r="L4905" s="3">
        <v>1</v>
      </c>
      <c r="M4905" s="2" t="s">
        <v>23</v>
      </c>
      <c r="N4905" s="2" t="s">
        <v>24</v>
      </c>
      <c r="O4905" s="3">
        <v>49</v>
      </c>
      <c r="P4905" s="13">
        <f t="shared" si="1024"/>
        <v>200.38</v>
      </c>
      <c r="Q4905" s="13" t="str">
        <f t="shared" si="1025"/>
        <v>Normal</v>
      </c>
      <c r="S4905" s="21"/>
    </row>
    <row r="4906" hidden="1" customHeight="1" spans="1:19">
      <c r="A4906" s="2" t="s">
        <v>6847</v>
      </c>
      <c r="B4906" s="29" t="s">
        <v>1893</v>
      </c>
      <c r="C4906" s="2" t="s">
        <v>1908</v>
      </c>
      <c r="D4906" s="2" t="str">
        <f t="array" ref="D4906">_xlfn.XLOOKUP(C4906,Customers!A:A,Customers!B:B)</f>
        <v>Customer 0717</v>
      </c>
      <c r="E4906" s="2" t="s">
        <v>52</v>
      </c>
      <c r="F4906" s="2" t="str">
        <f t="array" ref="F4906">_xlfn.XLOOKUP(E4906,Restaurants!A:A,Restaurants!B:B)</f>
        <v>Restaurant 083</v>
      </c>
      <c r="G4906" s="2" t="s">
        <v>670</v>
      </c>
      <c r="H4906" s="2" t="str">
        <f t="array" ref="H4906">_xlfn.XLOOKUP(G4906,Food_Menu!A:A,Food_Menu!B:B)</f>
        <v>Food Item 0123</v>
      </c>
      <c r="I4906" s="2"/>
      <c r="J4906" s="2" t="s">
        <v>1716</v>
      </c>
      <c r="K4906" s="2" t="str">
        <f t="array" ref="K4906">_xlfn.XLOOKUP(J4906,Delivery_Partners!A:A,Delivery_Partners!B:B)</f>
        <v>Delivery Partner 042</v>
      </c>
      <c r="L4906" s="3">
        <v>1</v>
      </c>
      <c r="M4906" s="2" t="s">
        <v>101</v>
      </c>
      <c r="N4906" s="2" t="s">
        <v>55</v>
      </c>
      <c r="O4906" s="2"/>
    </row>
    <row r="4907" customHeight="1" spans="1:19">
      <c r="A4907" s="2" t="s">
        <v>6848</v>
      </c>
      <c r="B4907" s="29" t="s">
        <v>1248</v>
      </c>
      <c r="C4907" s="2" t="s">
        <v>5975</v>
      </c>
      <c r="D4907" s="2" t="str">
        <f t="array" ref="D4907">_xlfn.XLOOKUP(C4907,Customers!A:A,Customers!B:B)</f>
        <v>Customer 0312</v>
      </c>
      <c r="E4907" s="2" t="s">
        <v>177</v>
      </c>
      <c r="F4907" s="2" t="str">
        <f t="array" ref="F4907">_xlfn.XLOOKUP(E4907,Restaurants!A:A,Restaurants!B:B)</f>
        <v>Restaurant 070</v>
      </c>
      <c r="G4907" s="2" t="s">
        <v>1650</v>
      </c>
      <c r="H4907" s="2" t="str">
        <f t="array" ref="H4907">_xlfn.XLOOKUP(G4907,Food_Menu!A:A,Food_Menu!B:B)</f>
        <v>Food Item 0040</v>
      </c>
      <c r="I4907" s="2">
        <f t="array" ref="I4907">_xlfn.XLOOKUP(G4907,Food_Menu!A:A,Food_Menu!D:D)</f>
        <v>254.86</v>
      </c>
      <c r="J4907" s="2" t="s">
        <v>309</v>
      </c>
      <c r="K4907" s="2" t="str">
        <f t="array" ref="K4907">_xlfn.XLOOKUP(J4907,Delivery_Partners!A:A,Delivery_Partners!B:B)</f>
        <v>Delivery Partner 175</v>
      </c>
      <c r="L4907" s="3">
        <v>1</v>
      </c>
      <c r="M4907" s="2" t="s">
        <v>23</v>
      </c>
      <c r="N4907" s="2" t="s">
        <v>42</v>
      </c>
      <c r="O4907" s="3">
        <v>39</v>
      </c>
      <c r="P4907" s="13">
        <f t="shared" ref="P4907:P4929" si="1026">I4907*L4907</f>
        <v>254.86</v>
      </c>
      <c r="Q4907" s="13" t="str">
        <f t="shared" ref="Q4907:Q4929" si="1027">IF(O4907="","Not Delivered",IF(O4907&lt;=30,"Fast",IF(O4907&lt;=60,"Normal","Slow")))</f>
        <v>Normal</v>
      </c>
      <c r="S4907" s="21"/>
    </row>
    <row r="4908" customHeight="1" spans="1:19">
      <c r="A4908" s="2" t="s">
        <v>6849</v>
      </c>
      <c r="B4908" s="29" t="s">
        <v>2406</v>
      </c>
      <c r="C4908" s="2" t="s">
        <v>1886</v>
      </c>
      <c r="D4908" s="2" t="str">
        <f t="array" ref="D4908">_xlfn.XLOOKUP(C4908,Customers!A:A,Customers!B:B)</f>
        <v>Customer 1191</v>
      </c>
      <c r="E4908" s="2" t="s">
        <v>552</v>
      </c>
      <c r="F4908" s="2" t="str">
        <f t="array" ref="F4908">_xlfn.XLOOKUP(E4908,Restaurants!A:A,Restaurants!B:B)</f>
        <v>Restaurant 089</v>
      </c>
      <c r="G4908" s="2" t="s">
        <v>1547</v>
      </c>
      <c r="H4908" s="2" t="str">
        <f t="array" ref="H4908">_xlfn.XLOOKUP(G4908,Food_Menu!A:A,Food_Menu!B:B)</f>
        <v>Food Item 0155</v>
      </c>
      <c r="I4908" s="2">
        <f t="array" ref="I4908">_xlfn.XLOOKUP(G4908,Food_Menu!A:A,Food_Menu!D:D)</f>
        <v>185.15</v>
      </c>
      <c r="J4908" s="2" t="s">
        <v>304</v>
      </c>
      <c r="K4908" s="2" t="str">
        <f t="array" ref="K4908">_xlfn.XLOOKUP(J4908,Delivery_Partners!A:A,Delivery_Partners!B:B)</f>
        <v>Delivery Partner 099</v>
      </c>
      <c r="L4908" s="3">
        <v>1</v>
      </c>
      <c r="M4908" s="2" t="s">
        <v>23</v>
      </c>
      <c r="N4908" s="2" t="s">
        <v>74</v>
      </c>
      <c r="O4908" s="3">
        <v>16</v>
      </c>
      <c r="P4908" s="13">
        <f t="shared" si="1026"/>
        <v>185.15</v>
      </c>
      <c r="Q4908" s="13" t="str">
        <f t="shared" si="1027"/>
        <v>Fast</v>
      </c>
      <c r="S4908" s="21"/>
    </row>
    <row r="4909" customHeight="1" spans="1:19">
      <c r="A4909" s="2" t="s">
        <v>6850</v>
      </c>
      <c r="B4909" s="29" t="s">
        <v>3312</v>
      </c>
      <c r="C4909" s="2" t="s">
        <v>4963</v>
      </c>
      <c r="D4909" s="2" t="str">
        <f t="array" ref="D4909">_xlfn.XLOOKUP(C4909,Customers!A:A,Customers!B:B)</f>
        <v>Customer 0300</v>
      </c>
      <c r="E4909" s="2" t="s">
        <v>721</v>
      </c>
      <c r="F4909" s="2" t="str">
        <f t="array" ref="F4909">_xlfn.XLOOKUP(E4909,Restaurants!A:A,Restaurants!B:B)</f>
        <v>Restaurant 098</v>
      </c>
      <c r="G4909" s="2" t="s">
        <v>514</v>
      </c>
      <c r="H4909" s="2" t="str">
        <f t="array" ref="H4909">_xlfn.XLOOKUP(G4909,Food_Menu!A:A,Food_Menu!B:B)</f>
        <v>Food Item 0013</v>
      </c>
      <c r="I4909" s="2">
        <f t="array" ref="I4909">_xlfn.XLOOKUP(G4909,Food_Menu!A:A,Food_Menu!D:D)</f>
        <v>584.96</v>
      </c>
      <c r="J4909" s="2" t="s">
        <v>909</v>
      </c>
      <c r="K4909" s="2" t="str">
        <f t="array" ref="K4909">_xlfn.XLOOKUP(J4909,Delivery_Partners!A:A,Delivery_Partners!B:B)</f>
        <v>Delivery Partner 005</v>
      </c>
      <c r="L4909" s="3">
        <v>3</v>
      </c>
      <c r="M4909" s="2" t="s">
        <v>23</v>
      </c>
      <c r="N4909" s="2" t="s">
        <v>55</v>
      </c>
      <c r="O4909" s="3">
        <v>39</v>
      </c>
      <c r="P4909" s="13">
        <f t="shared" si="1026"/>
        <v>1754.88</v>
      </c>
      <c r="Q4909" s="13" t="str">
        <f t="shared" si="1027"/>
        <v>Normal</v>
      </c>
      <c r="S4909" s="21"/>
    </row>
    <row r="4910" customHeight="1" spans="1:19">
      <c r="A4910" s="2" t="s">
        <v>6851</v>
      </c>
      <c r="B4910" s="29" t="s">
        <v>879</v>
      </c>
      <c r="C4910" s="2" t="s">
        <v>3120</v>
      </c>
      <c r="D4910" s="2" t="str">
        <f t="array" ref="D4910">_xlfn.XLOOKUP(C4910,Customers!A:A,Customers!B:B)</f>
        <v>Customer 1118</v>
      </c>
      <c r="E4910" s="2" t="s">
        <v>249</v>
      </c>
      <c r="F4910" s="2" t="str">
        <f t="array" ref="F4910">_xlfn.XLOOKUP(E4910,Restaurants!A:A,Restaurants!B:B)</f>
        <v>Restaurant 061</v>
      </c>
      <c r="G4910" s="2" t="s">
        <v>571</v>
      </c>
      <c r="H4910" s="2" t="str">
        <f t="array" ref="H4910">_xlfn.XLOOKUP(G4910,Food_Menu!A:A,Food_Menu!B:B)</f>
        <v>Food Item 0186</v>
      </c>
      <c r="I4910" s="2">
        <f t="array" ref="I4910">_xlfn.XLOOKUP(G4910,Food_Menu!A:A,Food_Menu!D:D)</f>
        <v>554.45</v>
      </c>
      <c r="J4910" s="2" t="s">
        <v>164</v>
      </c>
      <c r="K4910" s="2" t="str">
        <f t="array" ref="K4910">_xlfn.XLOOKUP(J4910,Delivery_Partners!A:A,Delivery_Partners!B:B)</f>
        <v>Delivery Partner 161</v>
      </c>
      <c r="L4910" s="3">
        <v>1</v>
      </c>
      <c r="M4910" s="2" t="s">
        <v>23</v>
      </c>
      <c r="N4910" s="2" t="s">
        <v>55</v>
      </c>
      <c r="O4910" s="3">
        <v>34</v>
      </c>
      <c r="P4910" s="13">
        <f t="shared" si="1026"/>
        <v>554.45</v>
      </c>
      <c r="Q4910" s="13" t="str">
        <f t="shared" si="1027"/>
        <v>Normal</v>
      </c>
      <c r="S4910" s="21"/>
    </row>
    <row r="4911" customHeight="1" spans="1:19">
      <c r="A4911" s="2" t="s">
        <v>6852</v>
      </c>
      <c r="B4911" s="29" t="s">
        <v>258</v>
      </c>
      <c r="C4911" s="2" t="s">
        <v>1812</v>
      </c>
      <c r="D4911" s="2" t="str">
        <f t="array" ref="D4911">_xlfn.XLOOKUP(C4911,Customers!A:A,Customers!B:B)</f>
        <v>Customer 1188</v>
      </c>
      <c r="E4911" s="2" t="s">
        <v>800</v>
      </c>
      <c r="F4911" s="2" t="str">
        <f t="array" ref="F4911">_xlfn.XLOOKUP(E4911,Restaurants!A:A,Restaurants!B:B)</f>
        <v>Restaurant 014</v>
      </c>
      <c r="G4911" s="2" t="s">
        <v>687</v>
      </c>
      <c r="H4911" s="2" t="str">
        <f t="array" ref="H4911">_xlfn.XLOOKUP(G4911,Food_Menu!A:A,Food_Menu!B:B)</f>
        <v>Food Item 0066</v>
      </c>
      <c r="I4911" s="2">
        <f t="array" ref="I4911">_xlfn.XLOOKUP(G4911,Food_Menu!A:A,Food_Menu!D:D)</f>
        <v>648.68</v>
      </c>
      <c r="J4911" s="2" t="s">
        <v>583</v>
      </c>
      <c r="K4911" s="2" t="str">
        <f t="array" ref="K4911">_xlfn.XLOOKUP(J4911,Delivery_Partners!A:A,Delivery_Partners!B:B)</f>
        <v>Delivery Partner 062</v>
      </c>
      <c r="L4911" s="3">
        <v>1</v>
      </c>
      <c r="M4911" s="2" t="s">
        <v>23</v>
      </c>
      <c r="N4911" s="2" t="s">
        <v>74</v>
      </c>
      <c r="O4911" s="3">
        <v>41</v>
      </c>
      <c r="P4911" s="13">
        <f t="shared" si="1026"/>
        <v>648.68</v>
      </c>
      <c r="Q4911" s="13" t="str">
        <f t="shared" si="1027"/>
        <v>Normal</v>
      </c>
      <c r="S4911" s="21"/>
    </row>
    <row r="4912" customHeight="1" spans="1:19">
      <c r="A4912" s="2" t="s">
        <v>6853</v>
      </c>
      <c r="B4912" s="28">
        <v>45659</v>
      </c>
      <c r="C4912" s="2" t="s">
        <v>4104</v>
      </c>
      <c r="D4912" s="2" t="str">
        <f t="array" ref="D4912">_xlfn.XLOOKUP(C4912,Customers!A:A,Customers!B:B)</f>
        <v>Customer 0614</v>
      </c>
      <c r="E4912" s="2" t="s">
        <v>98</v>
      </c>
      <c r="F4912" s="2" t="str">
        <f t="array" ref="F4912">_xlfn.XLOOKUP(E4912,Restaurants!A:A,Restaurants!B:B)</f>
        <v>Restaurant 012</v>
      </c>
      <c r="G4912" s="2" t="s">
        <v>792</v>
      </c>
      <c r="H4912" s="2" t="str">
        <f t="array" ref="H4912">_xlfn.XLOOKUP(G4912,Food_Menu!A:A,Food_Menu!B:B)</f>
        <v>Food Item 0159</v>
      </c>
      <c r="I4912" s="2">
        <f t="array" ref="I4912">_xlfn.XLOOKUP(G4912,Food_Menu!A:A,Food_Menu!D:D)</f>
        <v>430.63</v>
      </c>
      <c r="J4912" s="2" t="s">
        <v>1045</v>
      </c>
      <c r="K4912" s="2" t="str">
        <f t="array" ref="K4912">_xlfn.XLOOKUP(J4912,Delivery_Partners!A:A,Delivery_Partners!B:B)</f>
        <v>Delivery Partner 129</v>
      </c>
      <c r="L4912" s="3">
        <v>1</v>
      </c>
      <c r="M4912" s="2" t="s">
        <v>23</v>
      </c>
      <c r="N4912" s="2" t="s">
        <v>24</v>
      </c>
      <c r="O4912" s="3">
        <v>52</v>
      </c>
      <c r="P4912" s="13">
        <f t="shared" si="1026"/>
        <v>430.63</v>
      </c>
      <c r="Q4912" s="13" t="str">
        <f t="shared" si="1027"/>
        <v>Normal</v>
      </c>
      <c r="S4912" s="21"/>
    </row>
    <row r="4913" customHeight="1" spans="1:19">
      <c r="A4913" s="2" t="s">
        <v>6854</v>
      </c>
      <c r="B4913" s="28">
        <v>45754</v>
      </c>
      <c r="C4913" s="2" t="s">
        <v>2637</v>
      </c>
      <c r="D4913" s="2" t="str">
        <f t="array" ref="D4913">_xlfn.XLOOKUP(C4913,Customers!A:A,Customers!B:B)</f>
        <v>Customer 1043</v>
      </c>
      <c r="E4913" s="2" t="s">
        <v>908</v>
      </c>
      <c r="F4913" s="2" t="str">
        <f t="array" ref="F4913">_xlfn.XLOOKUP(E4913,Restaurants!A:A,Restaurants!B:B)</f>
        <v>Restaurant 050</v>
      </c>
      <c r="G4913" s="2" t="s">
        <v>1386</v>
      </c>
      <c r="H4913" s="2" t="str">
        <f t="array" ref="H4913">_xlfn.XLOOKUP(G4913,Food_Menu!A:A,Food_Menu!B:B)</f>
        <v>Food Item 0035</v>
      </c>
      <c r="I4913" s="2">
        <f t="array" ref="I4913">_xlfn.XLOOKUP(G4913,Food_Menu!A:A,Food_Menu!D:D)</f>
        <v>634.81</v>
      </c>
      <c r="J4913" s="2" t="s">
        <v>1481</v>
      </c>
      <c r="K4913" s="2" t="str">
        <f t="array" ref="K4913">_xlfn.XLOOKUP(J4913,Delivery_Partners!A:A,Delivery_Partners!B:B)</f>
        <v>Delivery Partner 115</v>
      </c>
      <c r="L4913" s="3">
        <v>3</v>
      </c>
      <c r="M4913" s="2" t="s">
        <v>23</v>
      </c>
      <c r="N4913" s="2" t="s">
        <v>55</v>
      </c>
      <c r="O4913" s="3">
        <v>30</v>
      </c>
      <c r="P4913" s="13">
        <f t="shared" si="1026"/>
        <v>1904.43</v>
      </c>
      <c r="Q4913" s="13" t="str">
        <f t="shared" si="1027"/>
        <v>Fast</v>
      </c>
      <c r="S4913" s="21"/>
    </row>
    <row r="4914" customHeight="1" spans="1:19">
      <c r="A4914" s="2" t="s">
        <v>6855</v>
      </c>
      <c r="B4914" s="28">
        <v>45749</v>
      </c>
      <c r="C4914" s="2" t="s">
        <v>2064</v>
      </c>
      <c r="D4914" s="2" t="str">
        <f t="array" ref="D4914">_xlfn.XLOOKUP(C4914,Customers!A:A,Customers!B:B)</f>
        <v>Customer 0859</v>
      </c>
      <c r="E4914" s="2" t="s">
        <v>293</v>
      </c>
      <c r="F4914" s="2" t="str">
        <f t="array" ref="F4914">_xlfn.XLOOKUP(E4914,Restaurants!A:A,Restaurants!B:B)</f>
        <v>Restaurant 057</v>
      </c>
      <c r="G4914" s="2" t="s">
        <v>400</v>
      </c>
      <c r="H4914" s="2" t="str">
        <f t="array" ref="H4914">_xlfn.XLOOKUP(G4914,Food_Menu!A:A,Food_Menu!B:B)</f>
        <v>Food Item 0090</v>
      </c>
      <c r="I4914" s="2">
        <f t="array" ref="I4914">_xlfn.XLOOKUP(G4914,Food_Menu!A:A,Food_Menu!D:D)</f>
        <v>629.64</v>
      </c>
      <c r="J4914" s="2" t="s">
        <v>1204</v>
      </c>
      <c r="K4914" s="2" t="str">
        <f t="array" ref="K4914">_xlfn.XLOOKUP(J4914,Delivery_Partners!A:A,Delivery_Partners!B:B)</f>
        <v>Delivery Partner 067</v>
      </c>
      <c r="L4914" s="3">
        <v>1</v>
      </c>
      <c r="M4914" s="2" t="s">
        <v>23</v>
      </c>
      <c r="N4914" s="2" t="s">
        <v>74</v>
      </c>
      <c r="O4914" s="3">
        <v>31</v>
      </c>
      <c r="P4914" s="13">
        <f t="shared" si="1026"/>
        <v>629.64</v>
      </c>
      <c r="Q4914" s="13" t="str">
        <f t="shared" si="1027"/>
        <v>Normal</v>
      </c>
      <c r="S4914" s="21"/>
    </row>
    <row r="4915" customHeight="1" spans="1:19">
      <c r="A4915" s="2" t="s">
        <v>6856</v>
      </c>
      <c r="B4915" s="29" t="s">
        <v>205</v>
      </c>
      <c r="C4915" s="2" t="s">
        <v>2401</v>
      </c>
      <c r="D4915" s="2" t="str">
        <f t="array" ref="D4915">_xlfn.XLOOKUP(C4915,Customers!A:A,Customers!B:B)</f>
        <v>Customer 0886</v>
      </c>
      <c r="E4915" s="2" t="s">
        <v>137</v>
      </c>
      <c r="F4915" s="2" t="str">
        <f t="array" ref="F4915">_xlfn.XLOOKUP(E4915,Restaurants!A:A,Restaurants!B:B)</f>
        <v>Restaurant 104</v>
      </c>
      <c r="G4915" s="2" t="s">
        <v>1737</v>
      </c>
      <c r="H4915" s="2" t="str">
        <f t="array" ref="H4915">_xlfn.XLOOKUP(G4915,Food_Menu!A:A,Food_Menu!B:B)</f>
        <v>Food Item 0154</v>
      </c>
      <c r="I4915" s="2">
        <f t="array" ref="I4915">_xlfn.XLOOKUP(G4915,Food_Menu!A:A,Food_Menu!D:D)</f>
        <v>357.62</v>
      </c>
      <c r="J4915" s="2" t="s">
        <v>1204</v>
      </c>
      <c r="K4915" s="2" t="str">
        <f t="array" ref="K4915">_xlfn.XLOOKUP(J4915,Delivery_Partners!A:A,Delivery_Partners!B:B)</f>
        <v>Delivery Partner 067</v>
      </c>
      <c r="L4915" s="3">
        <v>1</v>
      </c>
      <c r="M4915" s="2" t="s">
        <v>23</v>
      </c>
      <c r="N4915" s="2" t="s">
        <v>55</v>
      </c>
      <c r="O4915" s="3">
        <v>46</v>
      </c>
      <c r="P4915" s="13">
        <f t="shared" si="1026"/>
        <v>357.62</v>
      </c>
      <c r="Q4915" s="13" t="str">
        <f t="shared" si="1027"/>
        <v>Normal</v>
      </c>
      <c r="S4915" s="21"/>
    </row>
    <row r="4916" customHeight="1" spans="1:19">
      <c r="A4916" s="2" t="s">
        <v>6857</v>
      </c>
      <c r="B4916" s="29" t="s">
        <v>1380</v>
      </c>
      <c r="C4916" s="2" t="s">
        <v>2738</v>
      </c>
      <c r="D4916" s="2" t="str">
        <f t="array" ref="D4916">_xlfn.XLOOKUP(C4916,Customers!A:A,Customers!B:B)</f>
        <v>Customer 0083</v>
      </c>
      <c r="E4916" s="2" t="s">
        <v>819</v>
      </c>
      <c r="F4916" s="2" t="str">
        <f t="array" ref="F4916">_xlfn.XLOOKUP(E4916,Restaurants!A:A,Restaurants!B:B)</f>
        <v>Restaurant 004</v>
      </c>
      <c r="G4916" s="2" t="s">
        <v>183</v>
      </c>
      <c r="H4916" s="2" t="str">
        <f t="array" ref="H4916">_xlfn.XLOOKUP(G4916,Food_Menu!A:A,Food_Menu!B:B)</f>
        <v>Food Item 0137</v>
      </c>
      <c r="I4916" s="2">
        <f t="array" ref="I4916">_xlfn.XLOOKUP(G4916,Food_Menu!A:A,Food_Menu!D:D)</f>
        <v>200.4</v>
      </c>
      <c r="J4916" s="2" t="s">
        <v>481</v>
      </c>
      <c r="K4916" s="2" t="str">
        <f t="array" ref="K4916">_xlfn.XLOOKUP(J4916,Delivery_Partners!A:A,Delivery_Partners!B:B)</f>
        <v>Delivery Partner 100</v>
      </c>
      <c r="L4916" s="3">
        <v>2</v>
      </c>
      <c r="M4916" s="2" t="s">
        <v>23</v>
      </c>
      <c r="N4916" s="2" t="s">
        <v>74</v>
      </c>
      <c r="O4916" s="3">
        <v>28</v>
      </c>
      <c r="P4916" s="13">
        <f t="shared" si="1026"/>
        <v>400.8</v>
      </c>
      <c r="Q4916" s="13" t="str">
        <f t="shared" si="1027"/>
        <v>Fast</v>
      </c>
      <c r="S4916" s="21"/>
    </row>
    <row r="4917" customHeight="1" spans="1:19">
      <c r="A4917" s="2" t="s">
        <v>6858</v>
      </c>
      <c r="B4917" s="29" t="s">
        <v>555</v>
      </c>
      <c r="C4917" s="2" t="s">
        <v>2198</v>
      </c>
      <c r="D4917" s="2" t="str">
        <f t="array" ref="D4917">_xlfn.XLOOKUP(C4917,Customers!A:A,Customers!B:B)</f>
        <v>Customer 0165</v>
      </c>
      <c r="E4917" s="2" t="s">
        <v>771</v>
      </c>
      <c r="F4917" s="2" t="str">
        <f t="array" ref="F4917">_xlfn.XLOOKUP(E4917,Restaurants!A:A,Restaurants!B:B)</f>
        <v>Restaurant 107</v>
      </c>
      <c r="G4917" s="2" t="s">
        <v>1749</v>
      </c>
      <c r="H4917" s="2" t="str">
        <f t="array" ref="H4917">_xlfn.XLOOKUP(G4917,Food_Menu!A:A,Food_Menu!B:B)</f>
        <v>Food Item 0002</v>
      </c>
      <c r="I4917" s="2">
        <f t="array" ref="I4917">_xlfn.XLOOKUP(G4917,Food_Menu!A:A,Food_Menu!D:D)</f>
        <v>89.4</v>
      </c>
      <c r="J4917" s="2" t="s">
        <v>145</v>
      </c>
      <c r="K4917" s="2" t="str">
        <f t="array" ref="K4917">_xlfn.XLOOKUP(J4917,Delivery_Partners!A:A,Delivery_Partners!B:B)</f>
        <v>Delivery Partner 069</v>
      </c>
      <c r="L4917" s="3">
        <v>1</v>
      </c>
      <c r="M4917" s="2" t="s">
        <v>23</v>
      </c>
      <c r="N4917" s="2" t="s">
        <v>24</v>
      </c>
      <c r="O4917" s="3">
        <v>36</v>
      </c>
      <c r="P4917" s="13">
        <f t="shared" si="1026"/>
        <v>89.4</v>
      </c>
      <c r="Q4917" s="13" t="str">
        <f t="shared" si="1027"/>
        <v>Normal</v>
      </c>
      <c r="S4917" s="21"/>
    </row>
    <row r="4918" customHeight="1" spans="1:19">
      <c r="A4918" s="2" t="s">
        <v>6859</v>
      </c>
      <c r="B4918" s="29" t="s">
        <v>733</v>
      </c>
      <c r="C4918" s="2" t="s">
        <v>1707</v>
      </c>
      <c r="D4918" s="2" t="str">
        <f t="array" ref="D4918">_xlfn.XLOOKUP(C4918,Customers!A:A,Customers!B:B)</f>
        <v>Customer 0084</v>
      </c>
      <c r="E4918" s="2" t="s">
        <v>335</v>
      </c>
      <c r="F4918" s="2" t="str">
        <f t="array" ref="F4918">_xlfn.XLOOKUP(E4918,Restaurants!A:A,Restaurants!B:B)</f>
        <v>Restaurant 007</v>
      </c>
      <c r="G4918" s="2" t="s">
        <v>2712</v>
      </c>
      <c r="H4918" s="2" t="str">
        <f t="array" ref="H4918">_xlfn.XLOOKUP(G4918,Food_Menu!A:A,Food_Menu!B:B)</f>
        <v>Food Item 0008</v>
      </c>
      <c r="I4918" s="2">
        <f t="array" ref="I4918">_xlfn.XLOOKUP(G4918,Food_Menu!A:A,Food_Menu!D:D)</f>
        <v>417.54</v>
      </c>
      <c r="J4918" s="2" t="s">
        <v>1196</v>
      </c>
      <c r="K4918" s="2" t="str">
        <f t="array" ref="K4918">_xlfn.XLOOKUP(J4918,Delivery_Partners!A:A,Delivery_Partners!B:B)</f>
        <v>Delivery Partner 032</v>
      </c>
      <c r="L4918" s="3">
        <v>2</v>
      </c>
      <c r="M4918" s="2" t="s">
        <v>23</v>
      </c>
      <c r="N4918" s="2" t="s">
        <v>24</v>
      </c>
      <c r="O4918" s="3">
        <v>15</v>
      </c>
      <c r="P4918" s="13">
        <f t="shared" si="1026"/>
        <v>835.08</v>
      </c>
      <c r="Q4918" s="13" t="str">
        <f t="shared" si="1027"/>
        <v>Fast</v>
      </c>
      <c r="S4918" s="21"/>
    </row>
    <row r="4919" customHeight="1" spans="1:19">
      <c r="A4919" s="2" t="s">
        <v>6860</v>
      </c>
      <c r="B4919" s="28">
        <v>45757</v>
      </c>
      <c r="C4919" s="2" t="s">
        <v>3118</v>
      </c>
      <c r="D4919" s="2" t="str">
        <f t="array" ref="D4919">_xlfn.XLOOKUP(C4919,Customers!A:A,Customers!B:B)</f>
        <v>Customer 0037</v>
      </c>
      <c r="E4919" s="2" t="s">
        <v>1191</v>
      </c>
      <c r="F4919" s="2" t="str">
        <f t="array" ref="F4919">_xlfn.XLOOKUP(E4919,Restaurants!A:A,Restaurants!B:B)</f>
        <v>Restaurant 060</v>
      </c>
      <c r="G4919" s="2" t="s">
        <v>596</v>
      </c>
      <c r="H4919" s="2" t="str">
        <f t="array" ref="H4919">_xlfn.XLOOKUP(G4919,Food_Menu!A:A,Food_Menu!B:B)</f>
        <v>Food Item 0216</v>
      </c>
      <c r="I4919" s="2">
        <f t="array" ref="I4919">_xlfn.XLOOKUP(G4919,Food_Menu!A:A,Food_Menu!D:D)</f>
        <v>488.7</v>
      </c>
      <c r="J4919" s="2" t="s">
        <v>323</v>
      </c>
      <c r="K4919" s="2" t="str">
        <f t="array" ref="K4919">_xlfn.XLOOKUP(J4919,Delivery_Partners!A:A,Delivery_Partners!B:B)</f>
        <v>Delivery Partner 131</v>
      </c>
      <c r="L4919" s="3">
        <v>1</v>
      </c>
      <c r="M4919" s="2" t="s">
        <v>23</v>
      </c>
      <c r="N4919" s="2" t="s">
        <v>24</v>
      </c>
      <c r="O4919" s="3">
        <v>31</v>
      </c>
      <c r="P4919" s="13">
        <f t="shared" si="1026"/>
        <v>488.7</v>
      </c>
      <c r="Q4919" s="13" t="str">
        <f t="shared" si="1027"/>
        <v>Normal</v>
      </c>
      <c r="S4919" s="21"/>
    </row>
    <row r="4920" customHeight="1" spans="1:19">
      <c r="A4920" s="2" t="s">
        <v>6861</v>
      </c>
      <c r="B4920" s="29" t="s">
        <v>334</v>
      </c>
      <c r="C4920" s="2" t="s">
        <v>473</v>
      </c>
      <c r="D4920" s="2" t="str">
        <f t="array" ref="D4920">_xlfn.XLOOKUP(C4920,Customers!A:A,Customers!B:B)</f>
        <v>Customer 1004</v>
      </c>
      <c r="E4920" s="2" t="s">
        <v>193</v>
      </c>
      <c r="F4920" s="2" t="str">
        <f t="array" ref="F4920">_xlfn.XLOOKUP(E4920,Restaurants!A:A,Restaurants!B:B)</f>
        <v>Restaurant 051</v>
      </c>
      <c r="G4920" s="2" t="s">
        <v>751</v>
      </c>
      <c r="H4920" s="2" t="str">
        <f t="array" ref="H4920">_xlfn.XLOOKUP(G4920,Food_Menu!A:A,Food_Menu!B:B)</f>
        <v>Food Item 0117</v>
      </c>
      <c r="I4920" s="2">
        <f t="array" ref="I4920">_xlfn.XLOOKUP(G4920,Food_Menu!A:A,Food_Menu!D:D)</f>
        <v>279.52</v>
      </c>
      <c r="J4920" s="2" t="s">
        <v>414</v>
      </c>
      <c r="K4920" s="2" t="str">
        <f t="array" ref="K4920">_xlfn.XLOOKUP(J4920,Delivery_Partners!A:A,Delivery_Partners!B:B)</f>
        <v>Delivery Partner 122</v>
      </c>
      <c r="L4920" s="3">
        <v>2</v>
      </c>
      <c r="M4920" s="2" t="s">
        <v>23</v>
      </c>
      <c r="N4920" s="2" t="s">
        <v>24</v>
      </c>
      <c r="O4920" s="3">
        <v>51</v>
      </c>
      <c r="P4920" s="13">
        <f t="shared" si="1026"/>
        <v>559.04</v>
      </c>
      <c r="Q4920" s="13" t="str">
        <f t="shared" si="1027"/>
        <v>Normal</v>
      </c>
      <c r="S4920" s="21"/>
    </row>
    <row r="4921" customHeight="1" spans="1:19">
      <c r="A4921" s="2" t="s">
        <v>6862</v>
      </c>
      <c r="B4921" s="28">
        <v>45788</v>
      </c>
      <c r="C4921" s="2" t="s">
        <v>2046</v>
      </c>
      <c r="D4921" s="2" t="str">
        <f t="array" ref="D4921">_xlfn.XLOOKUP(C4921,Customers!A:A,Customers!B:B)</f>
        <v>Customer 0211</v>
      </c>
      <c r="E4921" s="2" t="s">
        <v>468</v>
      </c>
      <c r="F4921" s="2" t="str">
        <f t="array" ref="F4921">_xlfn.XLOOKUP(E4921,Restaurants!A:A,Restaurants!B:B)</f>
        <v>Restaurant 067</v>
      </c>
      <c r="G4921" s="2" t="s">
        <v>94</v>
      </c>
      <c r="H4921" s="2" t="str">
        <f t="array" ref="H4921">_xlfn.XLOOKUP(G4921,Food_Menu!A:A,Food_Menu!B:B)</f>
        <v>Food Item 0189</v>
      </c>
      <c r="I4921" s="2">
        <f t="array" ref="I4921">_xlfn.XLOOKUP(G4921,Food_Menu!A:A,Food_Menu!D:D)</f>
        <v>612.77</v>
      </c>
      <c r="J4921" s="2" t="s">
        <v>139</v>
      </c>
      <c r="K4921" s="2" t="str">
        <f t="array" ref="K4921">_xlfn.XLOOKUP(J4921,Delivery_Partners!A:A,Delivery_Partners!B:B)</f>
        <v>Delivery Partner 109</v>
      </c>
      <c r="L4921" s="3">
        <v>1</v>
      </c>
      <c r="M4921" s="2" t="s">
        <v>23</v>
      </c>
      <c r="N4921" s="2" t="s">
        <v>55</v>
      </c>
      <c r="O4921" s="3">
        <v>39</v>
      </c>
      <c r="P4921" s="13">
        <f t="shared" si="1026"/>
        <v>612.77</v>
      </c>
      <c r="Q4921" s="13" t="str">
        <f t="shared" si="1027"/>
        <v>Normal</v>
      </c>
      <c r="S4921" s="21"/>
    </row>
    <row r="4922" customHeight="1" spans="1:19">
      <c r="A4922" s="2" t="s">
        <v>6863</v>
      </c>
      <c r="B4922" s="28">
        <v>45874</v>
      </c>
      <c r="C4922" s="2" t="s">
        <v>1237</v>
      </c>
      <c r="D4922" s="2" t="str">
        <f t="array" ref="D4922">_xlfn.XLOOKUP(C4922,Customers!A:A,Customers!B:B)</f>
        <v>Customer 0008</v>
      </c>
      <c r="E4922" s="2" t="s">
        <v>747</v>
      </c>
      <c r="F4922" s="2" t="str">
        <f t="array" ref="F4922">_xlfn.XLOOKUP(E4922,Restaurants!A:A,Restaurants!B:B)</f>
        <v>Restaurant 006</v>
      </c>
      <c r="G4922" s="2" t="s">
        <v>21</v>
      </c>
      <c r="H4922" s="2" t="str">
        <f t="array" ref="H4922">_xlfn.XLOOKUP(G4922,Food_Menu!A:A,Food_Menu!B:B)</f>
        <v>Food Item 0016</v>
      </c>
      <c r="I4922" s="2">
        <f t="array" ref="I4922">_xlfn.XLOOKUP(G4922,Food_Menu!A:A,Food_Menu!D:D)</f>
        <v>348.44</v>
      </c>
      <c r="J4922" s="2" t="s">
        <v>127</v>
      </c>
      <c r="K4922" s="2" t="str">
        <f t="array" ref="K4922">_xlfn.XLOOKUP(J4922,Delivery_Partners!A:A,Delivery_Partners!B:B)</f>
        <v>Delivery Partner 134</v>
      </c>
      <c r="L4922" s="3">
        <v>1</v>
      </c>
      <c r="M4922" s="2" t="s">
        <v>23</v>
      </c>
      <c r="N4922" s="2" t="s">
        <v>24</v>
      </c>
      <c r="O4922" s="3">
        <v>46</v>
      </c>
      <c r="P4922" s="13">
        <f t="shared" si="1026"/>
        <v>348.44</v>
      </c>
      <c r="Q4922" s="13" t="str">
        <f t="shared" si="1027"/>
        <v>Normal</v>
      </c>
      <c r="S4922" s="21"/>
    </row>
    <row r="4923" customHeight="1" spans="1:19">
      <c r="A4923" s="2" t="s">
        <v>6864</v>
      </c>
      <c r="B4923" s="29" t="s">
        <v>2028</v>
      </c>
      <c r="C4923" s="2" t="s">
        <v>903</v>
      </c>
      <c r="D4923" s="2" t="str">
        <f t="array" ref="D4923">_xlfn.XLOOKUP(C4923,Customers!A:A,Customers!B:B)</f>
        <v>Customer 1126</v>
      </c>
      <c r="E4923" s="2" t="s">
        <v>586</v>
      </c>
      <c r="F4923" s="2" t="str">
        <f t="array" ref="F4923">_xlfn.XLOOKUP(E4923,Restaurants!A:A,Restaurants!B:B)</f>
        <v>Restaurant 092</v>
      </c>
      <c r="G4923" s="2" t="s">
        <v>563</v>
      </c>
      <c r="H4923" s="2" t="str">
        <f t="array" ref="H4923">_xlfn.XLOOKUP(G4923,Food_Menu!A:A,Food_Menu!B:B)</f>
        <v>Food Item 0108</v>
      </c>
      <c r="I4923" s="2">
        <f t="array" ref="I4923">_xlfn.XLOOKUP(G4923,Food_Menu!A:A,Food_Menu!D:D)</f>
        <v>203.49</v>
      </c>
      <c r="J4923" s="2" t="s">
        <v>1596</v>
      </c>
      <c r="K4923" s="2" t="str">
        <f t="array" ref="K4923">_xlfn.XLOOKUP(J4923,Delivery_Partners!A:A,Delivery_Partners!B:B)</f>
        <v>Delivery Partner 094</v>
      </c>
      <c r="L4923" s="3">
        <v>1</v>
      </c>
      <c r="M4923" s="2" t="s">
        <v>23</v>
      </c>
      <c r="N4923" s="2" t="s">
        <v>24</v>
      </c>
      <c r="O4923" s="3">
        <v>46</v>
      </c>
      <c r="P4923" s="13">
        <f t="shared" si="1026"/>
        <v>203.49</v>
      </c>
      <c r="Q4923" s="13" t="str">
        <f t="shared" si="1027"/>
        <v>Normal</v>
      </c>
      <c r="S4923" s="21"/>
    </row>
    <row r="4924" customHeight="1" spans="1:19">
      <c r="A4924" s="2" t="s">
        <v>6865</v>
      </c>
      <c r="B4924" s="29" t="s">
        <v>1251</v>
      </c>
      <c r="C4924" s="2" t="s">
        <v>1883</v>
      </c>
      <c r="D4924" s="2" t="str">
        <f t="array" ref="D4924">_xlfn.XLOOKUP(C4924,Customers!A:A,Customers!B:B)</f>
        <v>Customer 0335</v>
      </c>
      <c r="E4924" s="2" t="s">
        <v>1765</v>
      </c>
      <c r="F4924" s="2" t="str">
        <f t="array" ref="F4924">_xlfn.XLOOKUP(E4924,Restaurants!A:A,Restaurants!B:B)</f>
        <v>Restaurant 017</v>
      </c>
      <c r="G4924" s="2" t="s">
        <v>1378</v>
      </c>
      <c r="H4924" s="2" t="str">
        <f t="array" ref="H4924">_xlfn.XLOOKUP(G4924,Food_Menu!A:A,Food_Menu!B:B)</f>
        <v>Food Item 0127</v>
      </c>
      <c r="I4924" s="2">
        <f t="array" ref="I4924">_xlfn.XLOOKUP(G4924,Food_Menu!A:A,Food_Menu!D:D)</f>
        <v>170.36</v>
      </c>
      <c r="J4924" s="2" t="s">
        <v>723</v>
      </c>
      <c r="K4924" s="2" t="str">
        <f t="array" ref="K4924">_xlfn.XLOOKUP(J4924,Delivery_Partners!A:A,Delivery_Partners!B:B)</f>
        <v>Delivery Partner 168</v>
      </c>
      <c r="L4924" s="3">
        <v>2</v>
      </c>
      <c r="M4924" s="2" t="s">
        <v>23</v>
      </c>
      <c r="N4924" s="2" t="s">
        <v>55</v>
      </c>
      <c r="O4924" s="3">
        <v>51</v>
      </c>
      <c r="P4924" s="13">
        <f t="shared" si="1026"/>
        <v>340.72</v>
      </c>
      <c r="Q4924" s="13" t="str">
        <f t="shared" si="1027"/>
        <v>Normal</v>
      </c>
      <c r="S4924" s="21"/>
    </row>
    <row r="4925" customHeight="1" spans="1:19">
      <c r="A4925" s="2" t="s">
        <v>6866</v>
      </c>
      <c r="B4925" s="29" t="s">
        <v>1042</v>
      </c>
      <c r="C4925" s="2" t="s">
        <v>2956</v>
      </c>
      <c r="D4925" s="2" t="str">
        <f t="array" ref="D4925">_xlfn.XLOOKUP(C4925,Customers!A:A,Customers!B:B)</f>
        <v>Customer 0980</v>
      </c>
      <c r="E4925" s="2" t="s">
        <v>265</v>
      </c>
      <c r="F4925" s="2" t="str">
        <f t="array" ref="F4925">_xlfn.XLOOKUP(E4925,Restaurants!A:A,Restaurants!B:B)</f>
        <v>Restaurant 094</v>
      </c>
      <c r="G4925" s="2" t="s">
        <v>659</v>
      </c>
      <c r="H4925" s="2" t="str">
        <f t="array" ref="H4925">_xlfn.XLOOKUP(G4925,Food_Menu!A:A,Food_Menu!B:B)</f>
        <v>Food Item 0203</v>
      </c>
      <c r="I4925" s="2">
        <f t="array" ref="I4925">_xlfn.XLOOKUP(G4925,Food_Menu!A:A,Food_Menu!D:D)</f>
        <v>406.91</v>
      </c>
      <c r="J4925" s="2" t="s">
        <v>286</v>
      </c>
      <c r="K4925" s="2" t="str">
        <f t="array" ref="K4925">_xlfn.XLOOKUP(J4925,Delivery_Partners!A:A,Delivery_Partners!B:B)</f>
        <v>Delivery Partner 160</v>
      </c>
      <c r="L4925" s="3">
        <v>3</v>
      </c>
      <c r="M4925" s="2" t="s">
        <v>23</v>
      </c>
      <c r="N4925" s="2" t="s">
        <v>55</v>
      </c>
      <c r="O4925" s="3">
        <v>31</v>
      </c>
      <c r="P4925" s="13">
        <f t="shared" si="1026"/>
        <v>1220.73</v>
      </c>
      <c r="Q4925" s="13" t="str">
        <f t="shared" si="1027"/>
        <v>Normal</v>
      </c>
      <c r="S4925" s="21"/>
    </row>
    <row r="4926" customHeight="1" spans="1:19">
      <c r="A4926" s="2" t="s">
        <v>6867</v>
      </c>
      <c r="B4926" s="29" t="s">
        <v>1092</v>
      </c>
      <c r="C4926" s="2" t="s">
        <v>1300</v>
      </c>
      <c r="D4926" s="2" t="str">
        <f t="array" ref="D4926">_xlfn.XLOOKUP(C4926,Customers!A:A,Customers!B:B)</f>
        <v>Customer 1153</v>
      </c>
      <c r="E4926" s="2" t="s">
        <v>776</v>
      </c>
      <c r="F4926" s="2" t="str">
        <f t="array" ref="F4926">_xlfn.XLOOKUP(E4926,Restaurants!A:A,Restaurants!B:B)</f>
        <v>Restaurant 069</v>
      </c>
      <c r="G4926" s="2" t="s">
        <v>282</v>
      </c>
      <c r="H4926" s="2" t="str">
        <f t="array" ref="H4926">_xlfn.XLOOKUP(G4926,Food_Menu!A:A,Food_Menu!B:B)</f>
        <v>Food Item 0157</v>
      </c>
      <c r="I4926" s="2">
        <f t="array" ref="I4926">_xlfn.XLOOKUP(G4926,Food_Menu!A:A,Food_Menu!D:D)</f>
        <v>278.37</v>
      </c>
      <c r="J4926" s="2" t="s">
        <v>212</v>
      </c>
      <c r="K4926" s="2" t="str">
        <f t="array" ref="K4926">_xlfn.XLOOKUP(J4926,Delivery_Partners!A:A,Delivery_Partners!B:B)</f>
        <v>Delivery Partner 177</v>
      </c>
      <c r="L4926" s="3">
        <v>1</v>
      </c>
      <c r="M4926" s="2" t="s">
        <v>23</v>
      </c>
      <c r="N4926" s="2" t="s">
        <v>24</v>
      </c>
      <c r="O4926" s="3">
        <v>46</v>
      </c>
      <c r="P4926" s="13">
        <f t="shared" si="1026"/>
        <v>278.37</v>
      </c>
      <c r="Q4926" s="13" t="str">
        <f t="shared" si="1027"/>
        <v>Normal</v>
      </c>
      <c r="S4926" s="21"/>
    </row>
    <row r="4927" customHeight="1" spans="1:19">
      <c r="A4927" s="2" t="s">
        <v>6868</v>
      </c>
      <c r="B4927" s="29" t="s">
        <v>733</v>
      </c>
      <c r="C4927" s="2" t="s">
        <v>5319</v>
      </c>
      <c r="D4927" s="2" t="str">
        <f t="array" ref="D4927">_xlfn.XLOOKUP(C4927,Customers!A:A,Customers!B:B)</f>
        <v>Customer 0628</v>
      </c>
      <c r="E4927" s="2" t="s">
        <v>771</v>
      </c>
      <c r="F4927" s="2" t="str">
        <f t="array" ref="F4927">_xlfn.XLOOKUP(E4927,Restaurants!A:A,Restaurants!B:B)</f>
        <v>Restaurant 107</v>
      </c>
      <c r="G4927" s="2" t="s">
        <v>147</v>
      </c>
      <c r="H4927" s="2" t="str">
        <f t="array" ref="H4927">_xlfn.XLOOKUP(G4927,Food_Menu!A:A,Food_Menu!B:B)</f>
        <v>Food Item 0139</v>
      </c>
      <c r="I4927" s="2">
        <f t="array" ref="I4927">_xlfn.XLOOKUP(G4927,Food_Menu!A:A,Food_Menu!D:D)</f>
        <v>296.6</v>
      </c>
      <c r="J4927" s="2" t="s">
        <v>80</v>
      </c>
      <c r="K4927" s="2" t="str">
        <f t="array" ref="K4927">_xlfn.XLOOKUP(J4927,Delivery_Partners!A:A,Delivery_Partners!B:B)</f>
        <v>Delivery Partner 020</v>
      </c>
      <c r="L4927" s="3">
        <v>2</v>
      </c>
      <c r="M4927" s="2" t="s">
        <v>23</v>
      </c>
      <c r="N4927" s="2" t="s">
        <v>24</v>
      </c>
      <c r="O4927" s="3">
        <v>62</v>
      </c>
      <c r="P4927" s="13">
        <f t="shared" si="1026"/>
        <v>593.2</v>
      </c>
      <c r="Q4927" s="13" t="str">
        <f t="shared" si="1027"/>
        <v>Slow</v>
      </c>
      <c r="S4927" s="21"/>
    </row>
    <row r="4928" customHeight="1" spans="1:19">
      <c r="A4928" s="2" t="s">
        <v>6869</v>
      </c>
      <c r="B4928" s="29" t="s">
        <v>1003</v>
      </c>
      <c r="C4928" s="2" t="s">
        <v>2358</v>
      </c>
      <c r="D4928" s="2" t="str">
        <f t="array" ref="D4928">_xlfn.XLOOKUP(C4928,Customers!A:A,Customers!B:B)</f>
        <v>Customer 1113</v>
      </c>
      <c r="E4928" s="2" t="s">
        <v>807</v>
      </c>
      <c r="F4928" s="2" t="str">
        <f t="array" ref="F4928">_xlfn.XLOOKUP(E4928,Restaurants!A:A,Restaurants!B:B)</f>
        <v>Restaurant 118</v>
      </c>
      <c r="G4928" s="2" t="s">
        <v>848</v>
      </c>
      <c r="H4928" s="2" t="str">
        <f t="array" ref="H4928">_xlfn.XLOOKUP(G4928,Food_Menu!A:A,Food_Menu!B:B)</f>
        <v>Food Item 0065</v>
      </c>
      <c r="I4928" s="2">
        <f t="array" ref="I4928">_xlfn.XLOOKUP(G4928,Food_Menu!A:A,Food_Menu!D:D)</f>
        <v>105.31</v>
      </c>
      <c r="J4928" s="2" t="s">
        <v>85</v>
      </c>
      <c r="K4928" s="2" t="str">
        <f t="array" ref="K4928">_xlfn.XLOOKUP(J4928,Delivery_Partners!A:A,Delivery_Partners!B:B)</f>
        <v>Delivery Partner 019</v>
      </c>
      <c r="L4928" s="3">
        <v>1</v>
      </c>
      <c r="M4928" s="2" t="s">
        <v>23</v>
      </c>
      <c r="N4928" s="2" t="s">
        <v>55</v>
      </c>
      <c r="O4928" s="3">
        <v>35</v>
      </c>
      <c r="P4928" s="13">
        <f t="shared" si="1026"/>
        <v>105.31</v>
      </c>
      <c r="Q4928" s="13" t="str">
        <f t="shared" si="1027"/>
        <v>Normal</v>
      </c>
      <c r="S4928" s="21"/>
    </row>
    <row r="4929" customHeight="1" spans="1:19">
      <c r="A4929" s="2" t="s">
        <v>6870</v>
      </c>
      <c r="B4929" s="28">
        <v>45665</v>
      </c>
      <c r="C4929" s="2" t="s">
        <v>1824</v>
      </c>
      <c r="D4929" s="2" t="str">
        <f t="array" ref="D4929">_xlfn.XLOOKUP(C4929,Customers!A:A,Customers!B:B)</f>
        <v>Customer 1163</v>
      </c>
      <c r="E4929" s="2" t="s">
        <v>917</v>
      </c>
      <c r="F4929" s="2" t="str">
        <f t="array" ref="F4929">_xlfn.XLOOKUP(E4929,Restaurants!A:A,Restaurants!B:B)</f>
        <v>Restaurant 102</v>
      </c>
      <c r="G4929" s="2" t="s">
        <v>2055</v>
      </c>
      <c r="H4929" s="2" t="str">
        <f t="array" ref="H4929">_xlfn.XLOOKUP(G4929,Food_Menu!A:A,Food_Menu!B:B)</f>
        <v>Food Item 0219</v>
      </c>
      <c r="I4929" s="2">
        <f t="array" ref="I4929">_xlfn.XLOOKUP(G4929,Food_Menu!A:A,Food_Menu!D:D)</f>
        <v>256.46</v>
      </c>
      <c r="J4929" s="2" t="s">
        <v>368</v>
      </c>
      <c r="K4929" s="2" t="str">
        <f t="array" ref="K4929">_xlfn.XLOOKUP(J4929,Delivery_Partners!A:A,Delivery_Partners!B:B)</f>
        <v>Delivery Partner 085</v>
      </c>
      <c r="L4929" s="3">
        <v>2</v>
      </c>
      <c r="M4929" s="2" t="s">
        <v>23</v>
      </c>
      <c r="N4929" s="2" t="s">
        <v>24</v>
      </c>
      <c r="O4929" s="3">
        <v>19</v>
      </c>
      <c r="P4929" s="13">
        <f t="shared" si="1026"/>
        <v>512.92</v>
      </c>
      <c r="Q4929" s="13" t="str">
        <f t="shared" si="1027"/>
        <v>Fast</v>
      </c>
      <c r="S4929" s="21"/>
    </row>
    <row r="4930" hidden="1" customHeight="1" spans="1:19">
      <c r="A4930" s="2" t="s">
        <v>6871</v>
      </c>
      <c r="B4930" s="29" t="s">
        <v>833</v>
      </c>
      <c r="C4930" s="2" t="s">
        <v>4315</v>
      </c>
      <c r="D4930" s="2" t="str">
        <f t="array" ref="D4930">_xlfn.XLOOKUP(C4930,Customers!A:A,Customers!B:B)</f>
        <v>Customer 0174</v>
      </c>
      <c r="E4930" s="2" t="s">
        <v>1224</v>
      </c>
      <c r="F4930" s="2" t="str">
        <f t="array" ref="F4930">_xlfn.XLOOKUP(E4930,Restaurants!A:A,Restaurants!B:B)</f>
        <v>Restaurant 055</v>
      </c>
      <c r="G4930" s="2" t="s">
        <v>90</v>
      </c>
      <c r="H4930" s="2" t="str">
        <f t="array" ref="H4930">_xlfn.XLOOKUP(G4930,Food_Menu!A:A,Food_Menu!B:B)</f>
        <v>Food Item 0073</v>
      </c>
      <c r="I4930" s="2"/>
      <c r="J4930" s="2" t="s">
        <v>693</v>
      </c>
      <c r="K4930" s="2" t="str">
        <f t="array" ref="K4930">_xlfn.XLOOKUP(J4930,Delivery_Partners!A:A,Delivery_Partners!B:B)</f>
        <v>Delivery Partner 125</v>
      </c>
      <c r="L4930" s="3">
        <v>3</v>
      </c>
      <c r="M4930" s="2" t="s">
        <v>101</v>
      </c>
      <c r="N4930" s="2" t="s">
        <v>42</v>
      </c>
      <c r="O4930" s="2"/>
    </row>
    <row r="4931" customHeight="1" spans="1:19">
      <c r="A4931" s="2" t="s">
        <v>6872</v>
      </c>
      <c r="B4931" s="29" t="s">
        <v>2209</v>
      </c>
      <c r="C4931" s="2" t="s">
        <v>2559</v>
      </c>
      <c r="D4931" s="2" t="str">
        <f t="array" ref="D4931">_xlfn.XLOOKUP(C4931,Customers!A:A,Customers!B:B)</f>
        <v>Customer 0176</v>
      </c>
      <c r="E4931" s="2" t="s">
        <v>908</v>
      </c>
      <c r="F4931" s="2" t="str">
        <f t="array" ref="F4931">_xlfn.XLOOKUP(E4931,Restaurants!A:A,Restaurants!B:B)</f>
        <v>Restaurant 050</v>
      </c>
      <c r="G4931" s="2" t="s">
        <v>408</v>
      </c>
      <c r="H4931" s="2" t="str">
        <f t="array" ref="H4931">_xlfn.XLOOKUP(G4931,Food_Menu!A:A,Food_Menu!B:B)</f>
        <v>Food Item 0062</v>
      </c>
      <c r="I4931" s="2">
        <f t="array" ref="I4931">_xlfn.XLOOKUP(G4931,Food_Menu!A:A,Food_Menu!D:D)</f>
        <v>267</v>
      </c>
      <c r="J4931" s="2" t="s">
        <v>217</v>
      </c>
      <c r="K4931" s="2" t="str">
        <f t="array" ref="K4931">_xlfn.XLOOKUP(J4931,Delivery_Partners!A:A,Delivery_Partners!B:B)</f>
        <v>Delivery Partner 044</v>
      </c>
      <c r="L4931" s="3">
        <v>1</v>
      </c>
      <c r="M4931" s="2" t="s">
        <v>23</v>
      </c>
      <c r="N4931" s="2" t="s">
        <v>55</v>
      </c>
      <c r="O4931" s="3">
        <v>41</v>
      </c>
      <c r="P4931" s="13">
        <f t="shared" ref="P4931:P4952" si="1028">I4931*L4931</f>
        <v>267</v>
      </c>
      <c r="Q4931" s="13" t="str">
        <f t="shared" ref="Q4931:Q4952" si="1029">IF(O4931="","Not Delivered",IF(O4931&lt;=30,"Fast",IF(O4931&lt;=60,"Normal","Slow")))</f>
        <v>Normal</v>
      </c>
      <c r="S4931" s="21"/>
    </row>
    <row r="4932" customHeight="1" spans="1:19">
      <c r="A4932" s="2" t="s">
        <v>6873</v>
      </c>
      <c r="B4932" s="29" t="s">
        <v>2866</v>
      </c>
      <c r="C4932" s="2" t="s">
        <v>104</v>
      </c>
      <c r="D4932" s="2" t="str">
        <f t="array" ref="D4932">_xlfn.XLOOKUP(C4932,Customers!A:A,Customers!B:B)</f>
        <v>Customer 0444</v>
      </c>
      <c r="E4932" s="2" t="s">
        <v>1173</v>
      </c>
      <c r="F4932" s="2" t="str">
        <f t="array" ref="F4932">_xlfn.XLOOKUP(E4932,Restaurants!A:A,Restaurants!B:B)</f>
        <v>Restaurant 080</v>
      </c>
      <c r="G4932" s="2" t="s">
        <v>1608</v>
      </c>
      <c r="H4932" s="2" t="str">
        <f t="array" ref="H4932">_xlfn.XLOOKUP(G4932,Food_Menu!A:A,Food_Menu!B:B)</f>
        <v>Food Item 0160</v>
      </c>
      <c r="I4932" s="2">
        <f t="array" ref="I4932">_xlfn.XLOOKUP(G4932,Food_Menu!A:A,Food_Menu!D:D)</f>
        <v>297.4</v>
      </c>
      <c r="J4932" s="2" t="s">
        <v>314</v>
      </c>
      <c r="K4932" s="2" t="str">
        <f t="array" ref="K4932">_xlfn.XLOOKUP(J4932,Delivery_Partners!A:A,Delivery_Partners!B:B)</f>
        <v>Delivery Partner 021</v>
      </c>
      <c r="L4932" s="3">
        <v>1</v>
      </c>
      <c r="M4932" s="2" t="s">
        <v>23</v>
      </c>
      <c r="N4932" s="2" t="s">
        <v>55</v>
      </c>
      <c r="O4932" s="3">
        <v>15</v>
      </c>
      <c r="P4932" s="13">
        <f t="shared" si="1028"/>
        <v>297.4</v>
      </c>
      <c r="Q4932" s="13" t="str">
        <f t="shared" si="1029"/>
        <v>Fast</v>
      </c>
      <c r="S4932" s="21"/>
    </row>
    <row r="4933" customHeight="1" spans="1:19">
      <c r="A4933" s="2" t="s">
        <v>6874</v>
      </c>
      <c r="B4933" s="29" t="s">
        <v>971</v>
      </c>
      <c r="C4933" s="2" t="s">
        <v>6875</v>
      </c>
      <c r="D4933" s="2" t="str">
        <f t="array" ref="D4933">_xlfn.XLOOKUP(C4933,Customers!A:A,Customers!B:B)</f>
        <v>Customer 0671</v>
      </c>
      <c r="E4933" s="2" t="s">
        <v>446</v>
      </c>
      <c r="F4933" s="2" t="str">
        <f t="array" ref="F4933">_xlfn.XLOOKUP(E4933,Restaurants!A:A,Restaurants!B:B)</f>
        <v>Restaurant 078</v>
      </c>
      <c r="G4933" s="2" t="s">
        <v>221</v>
      </c>
      <c r="H4933" s="2" t="str">
        <f t="array" ref="H4933">_xlfn.XLOOKUP(G4933,Food_Menu!A:A,Food_Menu!B:B)</f>
        <v>Food Item 0220</v>
      </c>
      <c r="I4933" s="2">
        <f t="array" ref="I4933">_xlfn.XLOOKUP(G4933,Food_Menu!A:A,Food_Menu!D:D)</f>
        <v>194.15</v>
      </c>
      <c r="J4933" s="2" t="s">
        <v>663</v>
      </c>
      <c r="K4933" s="2" t="str">
        <f t="array" ref="K4933">_xlfn.XLOOKUP(J4933,Delivery_Partners!A:A,Delivery_Partners!B:B)</f>
        <v>Delivery Partner 007</v>
      </c>
      <c r="L4933" s="3">
        <v>2</v>
      </c>
      <c r="M4933" s="2" t="s">
        <v>23</v>
      </c>
      <c r="N4933" s="2" t="s">
        <v>24</v>
      </c>
      <c r="O4933" s="3">
        <v>26</v>
      </c>
      <c r="P4933" s="13">
        <f t="shared" si="1028"/>
        <v>388.3</v>
      </c>
      <c r="Q4933" s="13" t="str">
        <f t="shared" si="1029"/>
        <v>Fast</v>
      </c>
      <c r="S4933" s="21"/>
    </row>
    <row r="4934" customHeight="1" spans="1:19">
      <c r="A4934" s="2" t="s">
        <v>6876</v>
      </c>
      <c r="B4934" s="28">
        <v>45784</v>
      </c>
      <c r="C4934" s="2" t="s">
        <v>2745</v>
      </c>
      <c r="D4934" s="2" t="str">
        <f t="array" ref="D4934">_xlfn.XLOOKUP(C4934,Customers!A:A,Customers!B:B)</f>
        <v>Customer 0944</v>
      </c>
      <c r="E4934" s="2" t="s">
        <v>358</v>
      </c>
      <c r="F4934" s="2" t="str">
        <f t="array" ref="F4934">_xlfn.XLOOKUP(E4934,Restaurants!A:A,Restaurants!B:B)</f>
        <v>Restaurant 095</v>
      </c>
      <c r="G4934" s="2" t="s">
        <v>94</v>
      </c>
      <c r="H4934" s="2" t="str">
        <f t="array" ref="H4934">_xlfn.XLOOKUP(G4934,Food_Menu!A:A,Food_Menu!B:B)</f>
        <v>Food Item 0189</v>
      </c>
      <c r="I4934" s="2">
        <f t="array" ref="I4934">_xlfn.XLOOKUP(G4934,Food_Menu!A:A,Food_Menu!D:D)</f>
        <v>612.77</v>
      </c>
      <c r="J4934" s="2" t="s">
        <v>481</v>
      </c>
      <c r="K4934" s="2" t="str">
        <f t="array" ref="K4934">_xlfn.XLOOKUP(J4934,Delivery_Partners!A:A,Delivery_Partners!B:B)</f>
        <v>Delivery Partner 100</v>
      </c>
      <c r="L4934" s="3">
        <v>3</v>
      </c>
      <c r="M4934" s="2" t="s">
        <v>23</v>
      </c>
      <c r="N4934" s="2" t="s">
        <v>55</v>
      </c>
      <c r="O4934" s="3">
        <v>31</v>
      </c>
      <c r="P4934" s="13">
        <f t="shared" si="1028"/>
        <v>1838.31</v>
      </c>
      <c r="Q4934" s="13" t="str">
        <f t="shared" si="1029"/>
        <v>Normal</v>
      </c>
      <c r="S4934" s="21"/>
    </row>
    <row r="4935" customHeight="1" spans="1:19">
      <c r="A4935" s="2" t="s">
        <v>6877</v>
      </c>
      <c r="B4935" s="28">
        <v>45940</v>
      </c>
      <c r="C4935" s="2" t="s">
        <v>1422</v>
      </c>
      <c r="D4935" s="2" t="str">
        <f t="array" ref="D4935">_xlfn.XLOOKUP(C4935,Customers!A:A,Customers!B:B)</f>
        <v>Customer 0220</v>
      </c>
      <c r="E4935" s="2" t="s">
        <v>797</v>
      </c>
      <c r="F4935" s="2" t="str">
        <f t="array" ref="F4935">_xlfn.XLOOKUP(E4935,Restaurants!A:A,Restaurants!B:B)</f>
        <v>Restaurant 058</v>
      </c>
      <c r="G4935" s="2" t="s">
        <v>1650</v>
      </c>
      <c r="H4935" s="2" t="str">
        <f t="array" ref="H4935">_xlfn.XLOOKUP(G4935,Food_Menu!A:A,Food_Menu!B:B)</f>
        <v>Food Item 0040</v>
      </c>
      <c r="I4935" s="2">
        <f t="array" ref="I4935">_xlfn.XLOOKUP(G4935,Food_Menu!A:A,Food_Menu!D:D)</f>
        <v>254.86</v>
      </c>
      <c r="J4935" s="2" t="s">
        <v>212</v>
      </c>
      <c r="K4935" s="2" t="str">
        <f t="array" ref="K4935">_xlfn.XLOOKUP(J4935,Delivery_Partners!A:A,Delivery_Partners!B:B)</f>
        <v>Delivery Partner 177</v>
      </c>
      <c r="L4935" s="3">
        <v>2</v>
      </c>
      <c r="M4935" s="2" t="s">
        <v>23</v>
      </c>
      <c r="N4935" s="2" t="s">
        <v>24</v>
      </c>
      <c r="O4935" s="3">
        <v>36</v>
      </c>
      <c r="P4935" s="13">
        <f t="shared" si="1028"/>
        <v>509.72</v>
      </c>
      <c r="Q4935" s="13" t="str">
        <f t="shared" si="1029"/>
        <v>Normal</v>
      </c>
      <c r="S4935" s="21"/>
    </row>
    <row r="4936" customHeight="1" spans="1:19">
      <c r="A4936" s="2" t="s">
        <v>6878</v>
      </c>
      <c r="B4936" s="29" t="s">
        <v>1642</v>
      </c>
      <c r="C4936" s="2" t="s">
        <v>6879</v>
      </c>
      <c r="D4936" s="2" t="str">
        <f t="array" ref="D4936">_xlfn.XLOOKUP(C4936,Customers!A:A,Customers!B:B)</f>
        <v>Customer 0233</v>
      </c>
      <c r="E4936" s="2" t="s">
        <v>260</v>
      </c>
      <c r="F4936" s="2" t="str">
        <f t="array" ref="F4936">_xlfn.XLOOKUP(E4936,Restaurants!A:A,Restaurants!B:B)</f>
        <v>Restaurant 056</v>
      </c>
      <c r="G4936" s="2" t="s">
        <v>457</v>
      </c>
      <c r="H4936" s="2" t="str">
        <f t="array" ref="H4936">_xlfn.XLOOKUP(G4936,Food_Menu!A:A,Food_Menu!B:B)</f>
        <v>Food Item 0180</v>
      </c>
      <c r="I4936" s="2">
        <f t="array" ref="I4936">_xlfn.XLOOKUP(G4936,Food_Menu!A:A,Food_Menu!D:D)</f>
        <v>498.49</v>
      </c>
      <c r="J4936" s="2" t="s">
        <v>1408</v>
      </c>
      <c r="K4936" s="2" t="str">
        <f t="array" ref="K4936">_xlfn.XLOOKUP(J4936,Delivery_Partners!A:A,Delivery_Partners!B:B)</f>
        <v>Delivery Partner 084</v>
      </c>
      <c r="L4936" s="3">
        <v>1</v>
      </c>
      <c r="M4936" s="2" t="s">
        <v>23</v>
      </c>
      <c r="N4936" s="2" t="s">
        <v>42</v>
      </c>
      <c r="O4936" s="3">
        <v>57</v>
      </c>
      <c r="P4936" s="13">
        <f t="shared" si="1028"/>
        <v>498.49</v>
      </c>
      <c r="Q4936" s="13" t="str">
        <f t="shared" si="1029"/>
        <v>Normal</v>
      </c>
      <c r="S4936" s="21"/>
    </row>
    <row r="4937" customHeight="1" spans="1:19">
      <c r="A4937" s="2" t="s">
        <v>6880</v>
      </c>
      <c r="B4937" s="28">
        <v>45964</v>
      </c>
      <c r="C4937" s="2" t="s">
        <v>1078</v>
      </c>
      <c r="D4937" s="2" t="str">
        <f t="array" ref="D4937">_xlfn.XLOOKUP(C4937,Customers!A:A,Customers!B:B)</f>
        <v>Customer 0368</v>
      </c>
      <c r="E4937" s="2" t="s">
        <v>871</v>
      </c>
      <c r="F4937" s="2" t="str">
        <f t="array" ref="F4937">_xlfn.XLOOKUP(E4937,Restaurants!A:A,Restaurants!B:B)</f>
        <v>Restaurant 015</v>
      </c>
      <c r="G4937" s="2" t="s">
        <v>533</v>
      </c>
      <c r="H4937" s="2" t="str">
        <f t="array" ref="H4937">_xlfn.XLOOKUP(G4937,Food_Menu!A:A,Food_Menu!B:B)</f>
        <v>Food Item 0078</v>
      </c>
      <c r="I4937" s="2">
        <f t="array" ref="I4937">_xlfn.XLOOKUP(G4937,Food_Menu!A:A,Food_Menu!D:D)</f>
        <v>220.49</v>
      </c>
      <c r="J4937" s="2" t="s">
        <v>1080</v>
      </c>
      <c r="K4937" s="2" t="str">
        <f t="array" ref="K4937">_xlfn.XLOOKUP(J4937,Delivery_Partners!A:A,Delivery_Partners!B:B)</f>
        <v>Delivery Partner 133</v>
      </c>
      <c r="L4937" s="3">
        <v>2</v>
      </c>
      <c r="M4937" s="2" t="s">
        <v>23</v>
      </c>
      <c r="N4937" s="2" t="s">
        <v>24</v>
      </c>
      <c r="O4937" s="3">
        <v>43</v>
      </c>
      <c r="P4937" s="13">
        <f t="shared" si="1028"/>
        <v>440.98</v>
      </c>
      <c r="Q4937" s="13" t="str">
        <f t="shared" si="1029"/>
        <v>Normal</v>
      </c>
      <c r="S4937" s="21"/>
    </row>
    <row r="4938" customHeight="1" spans="1:19">
      <c r="A4938" s="2" t="s">
        <v>6881</v>
      </c>
      <c r="B4938" s="28">
        <v>45963</v>
      </c>
      <c r="C4938" s="2" t="s">
        <v>3292</v>
      </c>
      <c r="D4938" s="2" t="str">
        <f t="array" ref="D4938">_xlfn.XLOOKUP(C4938,Customers!A:A,Customers!B:B)</f>
        <v>Customer 0326</v>
      </c>
      <c r="E4938" s="2" t="s">
        <v>254</v>
      </c>
      <c r="F4938" s="2" t="str">
        <f t="array" ref="F4938">_xlfn.XLOOKUP(E4938,Restaurants!A:A,Restaurants!B:B)</f>
        <v>Restaurant 021</v>
      </c>
      <c r="G4938" s="2" t="s">
        <v>198</v>
      </c>
      <c r="H4938" s="2" t="str">
        <f t="array" ref="H4938">_xlfn.XLOOKUP(G4938,Food_Menu!A:A,Food_Menu!B:B)</f>
        <v>Food Item 0049</v>
      </c>
      <c r="I4938" s="2">
        <f t="array" ref="I4938">_xlfn.XLOOKUP(G4938,Food_Menu!A:A,Food_Menu!D:D)</f>
        <v>504.81</v>
      </c>
      <c r="J4938" s="2" t="s">
        <v>271</v>
      </c>
      <c r="K4938" s="2" t="str">
        <f t="array" ref="K4938">_xlfn.XLOOKUP(J4938,Delivery_Partners!A:A,Delivery_Partners!B:B)</f>
        <v>Delivery Partner 010</v>
      </c>
      <c r="L4938" s="3">
        <v>1</v>
      </c>
      <c r="M4938" s="2" t="s">
        <v>23</v>
      </c>
      <c r="N4938" s="2" t="s">
        <v>24</v>
      </c>
      <c r="O4938" s="3">
        <v>22</v>
      </c>
      <c r="P4938" s="13">
        <f t="shared" si="1028"/>
        <v>504.81</v>
      </c>
      <c r="Q4938" s="13" t="str">
        <f t="shared" si="1029"/>
        <v>Fast</v>
      </c>
      <c r="S4938" s="21"/>
    </row>
    <row r="4939" customHeight="1" spans="1:19">
      <c r="A4939" s="2" t="s">
        <v>6882</v>
      </c>
      <c r="B4939" s="29" t="s">
        <v>971</v>
      </c>
      <c r="C4939" s="2" t="s">
        <v>3185</v>
      </c>
      <c r="D4939" s="2" t="str">
        <f t="array" ref="D4939">_xlfn.XLOOKUP(C4939,Customers!A:A,Customers!B:B)</f>
        <v>Customer 1129</v>
      </c>
      <c r="E4939" s="2" t="s">
        <v>945</v>
      </c>
      <c r="F4939" s="2" t="str">
        <f t="array" ref="F4939">_xlfn.XLOOKUP(E4939,Restaurants!A:A,Restaurants!B:B)</f>
        <v>Restaurant 099</v>
      </c>
      <c r="G4939" s="2" t="s">
        <v>1083</v>
      </c>
      <c r="H4939" s="2" t="str">
        <f t="array" ref="H4939">_xlfn.XLOOKUP(G4939,Food_Menu!A:A,Food_Menu!B:B)</f>
        <v>Food Item 0206</v>
      </c>
      <c r="I4939" s="2">
        <f t="array" ref="I4939">_xlfn.XLOOKUP(G4939,Food_Menu!A:A,Food_Menu!D:D)</f>
        <v>635.73</v>
      </c>
      <c r="J4939" s="2" t="s">
        <v>1233</v>
      </c>
      <c r="K4939" s="2" t="str">
        <f t="array" ref="K4939">_xlfn.XLOOKUP(J4939,Delivery_Partners!A:A,Delivery_Partners!B:B)</f>
        <v>Delivery Partner 039</v>
      </c>
      <c r="L4939" s="3">
        <v>4</v>
      </c>
      <c r="M4939" s="2" t="s">
        <v>23</v>
      </c>
      <c r="N4939" s="2" t="s">
        <v>55</v>
      </c>
      <c r="O4939" s="3">
        <v>81</v>
      </c>
      <c r="P4939" s="13">
        <f t="shared" si="1028"/>
        <v>2542.92</v>
      </c>
      <c r="Q4939" s="13" t="str">
        <f t="shared" si="1029"/>
        <v>Slow</v>
      </c>
      <c r="S4939" s="21"/>
    </row>
    <row r="4940" customHeight="1" spans="1:19">
      <c r="A4940" s="2" t="s">
        <v>6883</v>
      </c>
      <c r="B4940" s="29" t="s">
        <v>296</v>
      </c>
      <c r="C4940" s="2" t="s">
        <v>3820</v>
      </c>
      <c r="D4940" s="2" t="str">
        <f t="array" ref="D4940">_xlfn.XLOOKUP(C4940,Customers!A:A,Customers!B:B)</f>
        <v>Customer 0476</v>
      </c>
      <c r="E4940" s="2" t="s">
        <v>372</v>
      </c>
      <c r="F4940" s="2" t="str">
        <f t="array" ref="F4940">_xlfn.XLOOKUP(E4940,Restaurants!A:A,Restaurants!B:B)</f>
        <v>Restaurant 119</v>
      </c>
      <c r="G4940" s="2" t="s">
        <v>650</v>
      </c>
      <c r="H4940" s="2" t="str">
        <f t="array" ref="H4940">_xlfn.XLOOKUP(G4940,Food_Menu!A:A,Food_Menu!B:B)</f>
        <v>Food Item 0209</v>
      </c>
      <c r="I4940" s="2">
        <f t="array" ref="I4940">_xlfn.XLOOKUP(G4940,Food_Menu!A:A,Food_Menu!D:D)</f>
        <v>533.6</v>
      </c>
      <c r="J4940" s="2" t="s">
        <v>877</v>
      </c>
      <c r="K4940" s="2" t="str">
        <f t="array" ref="K4940">_xlfn.XLOOKUP(J4940,Delivery_Partners!A:A,Delivery_Partners!B:B)</f>
        <v>Delivery Partner 123</v>
      </c>
      <c r="L4940" s="3">
        <v>3</v>
      </c>
      <c r="M4940" s="2" t="s">
        <v>23</v>
      </c>
      <c r="N4940" s="2" t="s">
        <v>24</v>
      </c>
      <c r="O4940" s="3">
        <v>35</v>
      </c>
      <c r="P4940" s="13">
        <f t="shared" si="1028"/>
        <v>1600.8</v>
      </c>
      <c r="Q4940" s="13" t="str">
        <f t="shared" si="1029"/>
        <v>Normal</v>
      </c>
      <c r="S4940" s="21"/>
    </row>
    <row r="4941" customHeight="1" spans="1:19">
      <c r="A4941" s="2" t="s">
        <v>6884</v>
      </c>
      <c r="B4941" s="29" t="s">
        <v>629</v>
      </c>
      <c r="C4941" s="2" t="s">
        <v>1690</v>
      </c>
      <c r="D4941" s="2" t="str">
        <f t="array" ref="D4941">_xlfn.XLOOKUP(C4941,Customers!A:A,Customers!B:B)</f>
        <v>Customer 1042</v>
      </c>
      <c r="E4941" s="2" t="s">
        <v>366</v>
      </c>
      <c r="F4941" s="2" t="str">
        <f t="array" ref="F4941">_xlfn.XLOOKUP(E4941,Restaurants!A:A,Restaurants!B:B)</f>
        <v>Restaurant 073</v>
      </c>
      <c r="G4941" s="2" t="s">
        <v>188</v>
      </c>
      <c r="H4941" s="2" t="str">
        <f t="array" ref="H4941">_xlfn.XLOOKUP(G4941,Food_Menu!A:A,Food_Menu!B:B)</f>
        <v>Food Item 0082</v>
      </c>
      <c r="I4941" s="2">
        <f t="array" ref="I4941">_xlfn.XLOOKUP(G4941,Food_Menu!A:A,Food_Menu!D:D)</f>
        <v>266.68</v>
      </c>
      <c r="J4941" s="2" t="s">
        <v>409</v>
      </c>
      <c r="K4941" s="2" t="str">
        <f t="array" ref="K4941">_xlfn.XLOOKUP(J4941,Delivery_Partners!A:A,Delivery_Partners!B:B)</f>
        <v>Delivery Partner 073</v>
      </c>
      <c r="L4941" s="3">
        <v>3</v>
      </c>
      <c r="M4941" s="2" t="s">
        <v>23</v>
      </c>
      <c r="N4941" s="2" t="s">
        <v>24</v>
      </c>
      <c r="O4941" s="3">
        <v>15</v>
      </c>
      <c r="P4941" s="13">
        <f t="shared" si="1028"/>
        <v>800.04</v>
      </c>
      <c r="Q4941" s="13" t="str">
        <f t="shared" si="1029"/>
        <v>Fast</v>
      </c>
      <c r="S4941" s="21"/>
    </row>
    <row r="4942" customHeight="1" spans="1:19">
      <c r="A4942" s="2" t="s">
        <v>6885</v>
      </c>
      <c r="B4942" s="29" t="s">
        <v>316</v>
      </c>
      <c r="C4942" s="2" t="s">
        <v>2076</v>
      </c>
      <c r="D4942" s="2" t="str">
        <f t="array" ref="D4942">_xlfn.XLOOKUP(C4942,Customers!A:A,Customers!B:B)</f>
        <v>Customer 0068</v>
      </c>
      <c r="E4942" s="2" t="s">
        <v>1060</v>
      </c>
      <c r="F4942" s="2" t="str">
        <f t="array" ref="F4942">_xlfn.XLOOKUP(E4942,Restaurants!A:A,Restaurants!B:B)</f>
        <v>Restaurant 042</v>
      </c>
      <c r="G4942" s="2" t="s">
        <v>889</v>
      </c>
      <c r="H4942" s="2" t="str">
        <f t="array" ref="H4942">_xlfn.XLOOKUP(G4942,Food_Menu!A:A,Food_Menu!B:B)</f>
        <v>Food Item 0006</v>
      </c>
      <c r="I4942" s="2">
        <f t="array" ref="I4942">_xlfn.XLOOKUP(G4942,Food_Menu!A:A,Food_Menu!D:D)</f>
        <v>533.33</v>
      </c>
      <c r="J4942" s="2" t="s">
        <v>909</v>
      </c>
      <c r="K4942" s="2" t="str">
        <f t="array" ref="K4942">_xlfn.XLOOKUP(J4942,Delivery_Partners!A:A,Delivery_Partners!B:B)</f>
        <v>Delivery Partner 005</v>
      </c>
      <c r="L4942" s="3">
        <v>3</v>
      </c>
      <c r="M4942" s="2" t="s">
        <v>23</v>
      </c>
      <c r="N4942" s="2" t="s">
        <v>24</v>
      </c>
      <c r="O4942" s="3">
        <v>23</v>
      </c>
      <c r="P4942" s="13">
        <f t="shared" si="1028"/>
        <v>1599.99</v>
      </c>
      <c r="Q4942" s="13" t="str">
        <f t="shared" si="1029"/>
        <v>Fast</v>
      </c>
      <c r="S4942" s="21"/>
    </row>
    <row r="4943" customHeight="1" spans="1:19">
      <c r="A4943" s="2" t="s">
        <v>6886</v>
      </c>
      <c r="B4943" s="29" t="s">
        <v>429</v>
      </c>
      <c r="C4943" s="2" t="s">
        <v>3601</v>
      </c>
      <c r="D4943" s="2" t="str">
        <f t="array" ref="D4943">_xlfn.XLOOKUP(C4943,Customers!A:A,Customers!B:B)</f>
        <v>Customer 0123</v>
      </c>
      <c r="E4943" s="2" t="s">
        <v>335</v>
      </c>
      <c r="F4943" s="2" t="str">
        <f t="array" ref="F4943">_xlfn.XLOOKUP(E4943,Restaurants!A:A,Restaurants!B:B)</f>
        <v>Restaurant 007</v>
      </c>
      <c r="G4943" s="2" t="s">
        <v>1025</v>
      </c>
      <c r="H4943" s="2" t="str">
        <f t="array" ref="H4943">_xlfn.XLOOKUP(G4943,Food_Menu!A:A,Food_Menu!B:B)</f>
        <v>Food Item 0047</v>
      </c>
      <c r="I4943" s="2">
        <f t="array" ref="I4943">_xlfn.XLOOKUP(G4943,Food_Menu!A:A,Food_Menu!D:D)</f>
        <v>547.46</v>
      </c>
      <c r="J4943" s="2" t="s">
        <v>41</v>
      </c>
      <c r="K4943" s="2" t="str">
        <f t="array" ref="K4943">_xlfn.XLOOKUP(J4943,Delivery_Partners!A:A,Delivery_Partners!B:B)</f>
        <v>Delivery Partner 041</v>
      </c>
      <c r="L4943" s="3">
        <v>3</v>
      </c>
      <c r="M4943" s="2" t="s">
        <v>23</v>
      </c>
      <c r="N4943" s="2" t="s">
        <v>42</v>
      </c>
      <c r="O4943" s="3">
        <v>23</v>
      </c>
      <c r="P4943" s="13">
        <f t="shared" si="1028"/>
        <v>1642.38</v>
      </c>
      <c r="Q4943" s="13" t="str">
        <f t="shared" si="1029"/>
        <v>Fast</v>
      </c>
      <c r="S4943" s="21"/>
    </row>
    <row r="4944" customHeight="1" spans="1:19">
      <c r="A4944" s="2" t="s">
        <v>6887</v>
      </c>
      <c r="B4944" s="29" t="s">
        <v>501</v>
      </c>
      <c r="C4944" s="2" t="s">
        <v>330</v>
      </c>
      <c r="D4944" s="2" t="str">
        <f t="array" ref="D4944">_xlfn.XLOOKUP(C4944,Customers!A:A,Customers!B:B)</f>
        <v>Customer 0965</v>
      </c>
      <c r="E4944" s="2" t="s">
        <v>747</v>
      </c>
      <c r="F4944" s="2" t="str">
        <f t="array" ref="F4944">_xlfn.XLOOKUP(E4944,Restaurants!A:A,Restaurants!B:B)</f>
        <v>Restaurant 006</v>
      </c>
      <c r="G4944" s="2" t="s">
        <v>331</v>
      </c>
      <c r="H4944" s="2" t="str">
        <f t="array" ref="H4944">_xlfn.XLOOKUP(G4944,Food_Menu!A:A,Food_Menu!B:B)</f>
        <v>Food Item 0120</v>
      </c>
      <c r="I4944" s="2">
        <f t="array" ref="I4944">_xlfn.XLOOKUP(G4944,Food_Menu!A:A,Food_Menu!D:D)</f>
        <v>569.73</v>
      </c>
      <c r="J4944" s="2" t="s">
        <v>154</v>
      </c>
      <c r="K4944" s="2" t="str">
        <f t="array" ref="K4944">_xlfn.XLOOKUP(J4944,Delivery_Partners!A:A,Delivery_Partners!B:B)</f>
        <v>Delivery Partner 143</v>
      </c>
      <c r="L4944" s="3">
        <v>1</v>
      </c>
      <c r="M4944" s="2" t="s">
        <v>23</v>
      </c>
      <c r="N4944" s="2" t="s">
        <v>24</v>
      </c>
      <c r="O4944" s="3">
        <v>19</v>
      </c>
      <c r="P4944" s="13">
        <f t="shared" si="1028"/>
        <v>569.73</v>
      </c>
      <c r="Q4944" s="13" t="str">
        <f t="shared" si="1029"/>
        <v>Fast</v>
      </c>
      <c r="S4944" s="21"/>
    </row>
    <row r="4945" customHeight="1" spans="1:19">
      <c r="A4945" s="2" t="s">
        <v>6888</v>
      </c>
      <c r="B4945" s="29" t="s">
        <v>1855</v>
      </c>
      <c r="C4945" s="2" t="s">
        <v>4963</v>
      </c>
      <c r="D4945" s="2" t="str">
        <f t="array" ref="D4945">_xlfn.XLOOKUP(C4945,Customers!A:A,Customers!B:B)</f>
        <v>Customer 0300</v>
      </c>
      <c r="E4945" s="2" t="s">
        <v>726</v>
      </c>
      <c r="F4945" s="2" t="str">
        <f t="array" ref="F4945">_xlfn.XLOOKUP(E4945,Restaurants!A:A,Restaurants!B:B)</f>
        <v>Restaurant 082</v>
      </c>
      <c r="G4945" s="2" t="s">
        <v>1051</v>
      </c>
      <c r="H4945" s="2" t="str">
        <f t="array" ref="H4945">_xlfn.XLOOKUP(G4945,Food_Menu!A:A,Food_Menu!B:B)</f>
        <v>Food Item 0014</v>
      </c>
      <c r="I4945" s="2">
        <f t="array" ref="I4945">_xlfn.XLOOKUP(G4945,Food_Menu!A:A,Food_Menu!D:D)</f>
        <v>208.39</v>
      </c>
      <c r="J4945" s="2" t="s">
        <v>1268</v>
      </c>
      <c r="K4945" s="2" t="str">
        <f t="array" ref="K4945">_xlfn.XLOOKUP(J4945,Delivery_Partners!A:A,Delivery_Partners!B:B)</f>
        <v>Delivery Partner 124</v>
      </c>
      <c r="L4945" s="3">
        <v>3</v>
      </c>
      <c r="M4945" s="2" t="s">
        <v>23</v>
      </c>
      <c r="N4945" s="2" t="s">
        <v>24</v>
      </c>
      <c r="O4945" s="3">
        <v>41</v>
      </c>
      <c r="P4945" s="13">
        <f t="shared" si="1028"/>
        <v>625.17</v>
      </c>
      <c r="Q4945" s="13" t="str">
        <f t="shared" si="1029"/>
        <v>Normal</v>
      </c>
      <c r="S4945" s="21"/>
    </row>
    <row r="4946" customHeight="1" spans="1:19">
      <c r="A4946" s="2" t="s">
        <v>6889</v>
      </c>
      <c r="B4946" s="29" t="s">
        <v>2406</v>
      </c>
      <c r="C4946" s="2" t="s">
        <v>2840</v>
      </c>
      <c r="D4946" s="2" t="str">
        <f t="array" ref="D4946">_xlfn.XLOOKUP(C4946,Customers!A:A,Customers!B:B)</f>
        <v>Customer 0100</v>
      </c>
      <c r="E4946" s="2" t="s">
        <v>446</v>
      </c>
      <c r="F4946" s="2" t="str">
        <f t="array" ref="F4946">_xlfn.XLOOKUP(E4946,Restaurants!A:A,Restaurants!B:B)</f>
        <v>Restaurant 078</v>
      </c>
      <c r="G4946" s="2" t="s">
        <v>303</v>
      </c>
      <c r="H4946" s="2" t="str">
        <f t="array" ref="H4946">_xlfn.XLOOKUP(G4946,Food_Menu!A:A,Food_Menu!B:B)</f>
        <v>Food Item 0050</v>
      </c>
      <c r="I4946" s="2">
        <f t="array" ref="I4946">_xlfn.XLOOKUP(G4946,Food_Menu!A:A,Food_Menu!D:D)</f>
        <v>122.02</v>
      </c>
      <c r="J4946" s="2" t="s">
        <v>1829</v>
      </c>
      <c r="K4946" s="2" t="str">
        <f t="array" ref="K4946">_xlfn.XLOOKUP(J4946,Delivery_Partners!A:A,Delivery_Partners!B:B)</f>
        <v>Delivery Partner 146</v>
      </c>
      <c r="L4946" s="3">
        <v>1</v>
      </c>
      <c r="M4946" s="2" t="s">
        <v>23</v>
      </c>
      <c r="N4946" s="2" t="s">
        <v>24</v>
      </c>
      <c r="O4946" s="3">
        <v>15</v>
      </c>
      <c r="P4946" s="13">
        <f t="shared" si="1028"/>
        <v>122.02</v>
      </c>
      <c r="Q4946" s="13" t="str">
        <f t="shared" si="1029"/>
        <v>Fast</v>
      </c>
      <c r="S4946" s="21"/>
    </row>
    <row r="4947" customHeight="1" spans="1:19">
      <c r="A4947" s="2" t="s">
        <v>6890</v>
      </c>
      <c r="B4947" s="29" t="s">
        <v>273</v>
      </c>
      <c r="C4947" s="2" t="s">
        <v>4889</v>
      </c>
      <c r="D4947" s="2" t="str">
        <f t="array" ref="D4947">_xlfn.XLOOKUP(C4947,Customers!A:A,Customers!B:B)</f>
        <v>Customer 0714</v>
      </c>
      <c r="E4947" s="2" t="s">
        <v>984</v>
      </c>
      <c r="F4947" s="2" t="str">
        <f t="array" ref="F4947">_xlfn.XLOOKUP(E4947,Restaurants!A:A,Restaurants!B:B)</f>
        <v>Restaurant 034</v>
      </c>
      <c r="G4947" s="2" t="s">
        <v>1044</v>
      </c>
      <c r="H4947" s="2" t="str">
        <f t="array" ref="H4947">_xlfn.XLOOKUP(G4947,Food_Menu!A:A,Food_Menu!B:B)</f>
        <v>Food Item 0033</v>
      </c>
      <c r="I4947" s="2">
        <f t="array" ref="I4947">_xlfn.XLOOKUP(G4947,Food_Menu!A:A,Food_Menu!D:D)</f>
        <v>595.57</v>
      </c>
      <c r="J4947" s="2" t="s">
        <v>73</v>
      </c>
      <c r="K4947" s="2" t="str">
        <f t="array" ref="K4947">_xlfn.XLOOKUP(J4947,Delivery_Partners!A:A,Delivery_Partners!B:B)</f>
        <v>Delivery Partner 064</v>
      </c>
      <c r="L4947" s="3">
        <v>1</v>
      </c>
      <c r="M4947" s="2" t="s">
        <v>23</v>
      </c>
      <c r="N4947" s="2" t="s">
        <v>55</v>
      </c>
      <c r="O4947" s="3">
        <v>47</v>
      </c>
      <c r="P4947" s="13">
        <f t="shared" si="1028"/>
        <v>595.57</v>
      </c>
      <c r="Q4947" s="13" t="str">
        <f t="shared" si="1029"/>
        <v>Normal</v>
      </c>
      <c r="S4947" s="21"/>
    </row>
    <row r="4948" customHeight="1" spans="1:19">
      <c r="A4948" s="2" t="s">
        <v>6891</v>
      </c>
      <c r="B4948" s="28">
        <v>45788</v>
      </c>
      <c r="C4948" s="2" t="s">
        <v>806</v>
      </c>
      <c r="D4948" s="2" t="str">
        <f t="array" ref="D4948">_xlfn.XLOOKUP(C4948,Customers!A:A,Customers!B:B)</f>
        <v>Customer 0177</v>
      </c>
      <c r="E4948" s="2" t="s">
        <v>425</v>
      </c>
      <c r="F4948" s="2" t="str">
        <f t="array" ref="F4948">_xlfn.XLOOKUP(E4948,Restaurants!A:A,Restaurants!B:B)</f>
        <v>Restaurant 023</v>
      </c>
      <c r="G4948" s="2" t="s">
        <v>1973</v>
      </c>
      <c r="H4948" s="2" t="str">
        <f t="array" ref="H4948">_xlfn.XLOOKUP(G4948,Food_Menu!A:A,Food_Menu!B:B)</f>
        <v>Food Item 0210</v>
      </c>
      <c r="I4948" s="2">
        <f t="array" ref="I4948">_xlfn.XLOOKUP(G4948,Food_Menu!A:A,Food_Menu!D:D)</f>
        <v>331.49</v>
      </c>
      <c r="J4948" s="2" t="s">
        <v>723</v>
      </c>
      <c r="K4948" s="2" t="str">
        <f t="array" ref="K4948">_xlfn.XLOOKUP(J4948,Delivery_Partners!A:A,Delivery_Partners!B:B)</f>
        <v>Delivery Partner 168</v>
      </c>
      <c r="L4948" s="3">
        <v>1</v>
      </c>
      <c r="M4948" s="2" t="s">
        <v>23</v>
      </c>
      <c r="N4948" s="2" t="s">
        <v>55</v>
      </c>
      <c r="O4948" s="3">
        <v>45</v>
      </c>
      <c r="P4948" s="13">
        <f t="shared" si="1028"/>
        <v>331.49</v>
      </c>
      <c r="Q4948" s="13" t="str">
        <f t="shared" si="1029"/>
        <v>Normal</v>
      </c>
      <c r="S4948" s="21"/>
    </row>
    <row r="4949" customHeight="1" spans="1:19">
      <c r="A4949" s="2" t="s">
        <v>6892</v>
      </c>
      <c r="B4949" s="29" t="s">
        <v>817</v>
      </c>
      <c r="C4949" s="2" t="s">
        <v>602</v>
      </c>
      <c r="D4949" s="2" t="str">
        <f t="array" ref="D4949">_xlfn.XLOOKUP(C4949,Customers!A:A,Customers!B:B)</f>
        <v>Customer 0074</v>
      </c>
      <c r="E4949" s="2" t="s">
        <v>603</v>
      </c>
      <c r="F4949" s="2" t="str">
        <f t="array" ref="F4949">_xlfn.XLOOKUP(E4949,Restaurants!A:A,Restaurants!B:B)</f>
        <v>Restaurant 009</v>
      </c>
      <c r="G4949" s="2" t="s">
        <v>207</v>
      </c>
      <c r="H4949" s="2" t="str">
        <f t="array" ref="H4949">_xlfn.XLOOKUP(G4949,Food_Menu!A:A,Food_Menu!B:B)</f>
        <v>Food Item 0079</v>
      </c>
      <c r="I4949" s="2">
        <f t="array" ref="I4949">_xlfn.XLOOKUP(G4949,Food_Menu!A:A,Food_Menu!D:D)</f>
        <v>193.41</v>
      </c>
      <c r="J4949" s="2" t="s">
        <v>267</v>
      </c>
      <c r="K4949" s="2" t="str">
        <f t="array" ref="K4949">_xlfn.XLOOKUP(J4949,Delivery_Partners!A:A,Delivery_Partners!B:B)</f>
        <v>Delivery Partner 166</v>
      </c>
      <c r="L4949" s="3">
        <v>1</v>
      </c>
      <c r="M4949" s="2" t="s">
        <v>23</v>
      </c>
      <c r="N4949" s="2" t="s">
        <v>24</v>
      </c>
      <c r="O4949" s="3">
        <v>30</v>
      </c>
      <c r="P4949" s="13">
        <f t="shared" si="1028"/>
        <v>193.41</v>
      </c>
      <c r="Q4949" s="13" t="str">
        <f t="shared" si="1029"/>
        <v>Fast</v>
      </c>
      <c r="S4949" s="21"/>
    </row>
    <row r="4950" customHeight="1" spans="1:19">
      <c r="A4950" s="2" t="s">
        <v>6893</v>
      </c>
      <c r="B4950" s="28">
        <v>45870</v>
      </c>
      <c r="C4950" s="2" t="s">
        <v>2526</v>
      </c>
      <c r="D4950" s="2" t="str">
        <f t="array" ref="D4950">_xlfn.XLOOKUP(C4950,Customers!A:A,Customers!B:B)</f>
        <v>Customer 0488</v>
      </c>
      <c r="E4950" s="2" t="s">
        <v>726</v>
      </c>
      <c r="F4950" s="2" t="str">
        <f t="array" ref="F4950">_xlfn.XLOOKUP(E4950,Restaurants!A:A,Restaurants!B:B)</f>
        <v>Restaurant 082</v>
      </c>
      <c r="G4950" s="2" t="s">
        <v>413</v>
      </c>
      <c r="H4950" s="2" t="str">
        <f t="array" ref="H4950">_xlfn.XLOOKUP(G4950,Food_Menu!A:A,Food_Menu!B:B)</f>
        <v>Food Item 0084</v>
      </c>
      <c r="I4950" s="2">
        <f t="array" ref="I4950">_xlfn.XLOOKUP(G4950,Food_Menu!A:A,Food_Menu!D:D)</f>
        <v>587.45</v>
      </c>
      <c r="J4950" s="2" t="s">
        <v>1204</v>
      </c>
      <c r="K4950" s="2" t="str">
        <f t="array" ref="K4950">_xlfn.XLOOKUP(J4950,Delivery_Partners!A:A,Delivery_Partners!B:B)</f>
        <v>Delivery Partner 067</v>
      </c>
      <c r="L4950" s="3">
        <v>1</v>
      </c>
      <c r="M4950" s="2" t="s">
        <v>23</v>
      </c>
      <c r="N4950" s="2" t="s">
        <v>24</v>
      </c>
      <c r="O4950" s="3">
        <v>46</v>
      </c>
      <c r="P4950" s="13">
        <f t="shared" si="1028"/>
        <v>587.45</v>
      </c>
      <c r="Q4950" s="13" t="str">
        <f t="shared" si="1029"/>
        <v>Normal</v>
      </c>
      <c r="S4950" s="21"/>
    </row>
    <row r="4951" customHeight="1" spans="1:19">
      <c r="A4951" s="2" t="s">
        <v>6894</v>
      </c>
      <c r="B4951" s="29" t="s">
        <v>2442</v>
      </c>
      <c r="C4951" s="2" t="s">
        <v>1154</v>
      </c>
      <c r="D4951" s="2" t="str">
        <f t="array" ref="D4951">_xlfn.XLOOKUP(C4951,Customers!A:A,Customers!B:B)</f>
        <v>Customer 0661</v>
      </c>
      <c r="E4951" s="2" t="s">
        <v>366</v>
      </c>
      <c r="F4951" s="2" t="str">
        <f t="array" ref="F4951">_xlfn.XLOOKUP(E4951,Restaurants!A:A,Restaurants!B:B)</f>
        <v>Restaurant 073</v>
      </c>
      <c r="G4951" s="2" t="s">
        <v>294</v>
      </c>
      <c r="H4951" s="2" t="str">
        <f t="array" ref="H4951">_xlfn.XLOOKUP(G4951,Food_Menu!A:A,Food_Menu!B:B)</f>
        <v>Food Item 0093</v>
      </c>
      <c r="I4951" s="2">
        <f t="array" ref="I4951">_xlfn.XLOOKUP(G4951,Food_Menu!A:A,Food_Menu!D:D)</f>
        <v>337.02</v>
      </c>
      <c r="J4951" s="2" t="s">
        <v>621</v>
      </c>
      <c r="K4951" s="2" t="str">
        <f t="array" ref="K4951">_xlfn.XLOOKUP(J4951,Delivery_Partners!A:A,Delivery_Partners!B:B)</f>
        <v>Delivery Partner 038</v>
      </c>
      <c r="L4951" s="3">
        <v>1</v>
      </c>
      <c r="M4951" s="2" t="s">
        <v>23</v>
      </c>
      <c r="N4951" s="2" t="s">
        <v>55</v>
      </c>
      <c r="O4951" s="3">
        <v>22</v>
      </c>
      <c r="P4951" s="13">
        <f t="shared" si="1028"/>
        <v>337.02</v>
      </c>
      <c r="Q4951" s="13" t="str">
        <f t="shared" si="1029"/>
        <v>Fast</v>
      </c>
      <c r="S4951" s="21"/>
    </row>
    <row r="4952" customHeight="1" spans="1:19">
      <c r="A4952" s="2" t="s">
        <v>6895</v>
      </c>
      <c r="B4952" s="28">
        <v>45965</v>
      </c>
      <c r="C4952" s="2" t="s">
        <v>794</v>
      </c>
      <c r="D4952" s="2" t="str">
        <f t="array" ref="D4952">_xlfn.XLOOKUP(C4952,Customers!A:A,Customers!B:B)</f>
        <v>Customer 0633</v>
      </c>
      <c r="E4952" s="2" t="s">
        <v>658</v>
      </c>
      <c r="F4952" s="2" t="str">
        <f t="array" ref="F4952">_xlfn.XLOOKUP(E4952,Restaurants!A:A,Restaurants!B:B)</f>
        <v>Restaurant 040</v>
      </c>
      <c r="G4952" s="2" t="s">
        <v>172</v>
      </c>
      <c r="H4952" s="2" t="str">
        <f t="array" ref="H4952">_xlfn.XLOOKUP(G4952,Food_Menu!A:A,Food_Menu!B:B)</f>
        <v>Food Item 0003</v>
      </c>
      <c r="I4952" s="2">
        <f t="array" ref="I4952">_xlfn.XLOOKUP(G4952,Food_Menu!A:A,Food_Menu!D:D)</f>
        <v>349.88</v>
      </c>
      <c r="J4952" s="2" t="s">
        <v>401</v>
      </c>
      <c r="K4952" s="2" t="str">
        <f t="array" ref="K4952">_xlfn.XLOOKUP(J4952,Delivery_Partners!A:A,Delivery_Partners!B:B)</f>
        <v>Delivery Partner 174</v>
      </c>
      <c r="L4952" s="3">
        <v>1</v>
      </c>
      <c r="M4952" s="2" t="s">
        <v>23</v>
      </c>
      <c r="N4952" s="2" t="s">
        <v>24</v>
      </c>
      <c r="O4952" s="3">
        <v>25</v>
      </c>
      <c r="P4952" s="13">
        <f t="shared" si="1028"/>
        <v>349.88</v>
      </c>
      <c r="Q4952" s="13" t="str">
        <f t="shared" si="1029"/>
        <v>Fast</v>
      </c>
      <c r="S4952" s="21"/>
    </row>
    <row r="4953" hidden="1" customHeight="1" spans="1:19">
      <c r="A4953" s="2" t="s">
        <v>6896</v>
      </c>
      <c r="B4953" s="28">
        <v>45940</v>
      </c>
      <c r="C4953" s="2" t="s">
        <v>65</v>
      </c>
      <c r="D4953" s="2" t="str">
        <f t="array" ref="D4953">_xlfn.XLOOKUP(C4953,Customers!A:A,Customers!B:B)</f>
        <v>Customer 0702</v>
      </c>
      <c r="E4953" s="2" t="s">
        <v>121</v>
      </c>
      <c r="F4953" s="2" t="str">
        <f t="array" ref="F4953">_xlfn.XLOOKUP(E4953,Restaurants!A:A,Restaurants!B:B)</f>
        <v>Restaurant 088</v>
      </c>
      <c r="G4953" s="2" t="s">
        <v>331</v>
      </c>
      <c r="H4953" s="2" t="str">
        <f t="array" ref="H4953">_xlfn.XLOOKUP(G4953,Food_Menu!A:A,Food_Menu!B:B)</f>
        <v>Food Item 0120</v>
      </c>
      <c r="I4953" s="2"/>
      <c r="J4953" s="2" t="s">
        <v>262</v>
      </c>
      <c r="K4953" s="2" t="str">
        <f t="array" ref="K4953">_xlfn.XLOOKUP(J4953,Delivery_Partners!A:A,Delivery_Partners!B:B)</f>
        <v>Delivery Partner 063</v>
      </c>
      <c r="L4953" s="3">
        <v>1</v>
      </c>
      <c r="M4953" s="2" t="s">
        <v>189</v>
      </c>
      <c r="N4953" s="2" t="s">
        <v>74</v>
      </c>
      <c r="O4953" s="2"/>
    </row>
    <row r="4954" customHeight="1" spans="1:19">
      <c r="A4954" s="2" t="s">
        <v>6897</v>
      </c>
      <c r="B4954" s="28">
        <v>45818</v>
      </c>
      <c r="C4954" s="2" t="s">
        <v>2351</v>
      </c>
      <c r="D4954" s="2" t="str">
        <f t="array" ref="D4954">_xlfn.XLOOKUP(C4954,Customers!A:A,Customers!B:B)</f>
        <v>Customer 0029</v>
      </c>
      <c r="E4954" s="2" t="s">
        <v>917</v>
      </c>
      <c r="F4954" s="2" t="str">
        <f t="array" ref="F4954">_xlfn.XLOOKUP(E4954,Restaurants!A:A,Restaurants!B:B)</f>
        <v>Restaurant 102</v>
      </c>
      <c r="G4954" s="2" t="s">
        <v>1919</v>
      </c>
      <c r="H4954" s="2" t="str">
        <f t="array" ref="H4954">_xlfn.XLOOKUP(G4954,Food_Menu!A:A,Food_Menu!B:B)</f>
        <v>Food Item 0201</v>
      </c>
      <c r="I4954" s="2">
        <f t="array" ref="I4954">_xlfn.XLOOKUP(G4954,Food_Menu!A:A,Food_Menu!D:D)</f>
        <v>613.68</v>
      </c>
      <c r="J4954" s="2" t="s">
        <v>1122</v>
      </c>
      <c r="K4954" s="2" t="str">
        <f t="array" ref="K4954">_xlfn.XLOOKUP(J4954,Delivery_Partners!A:A,Delivery_Partners!B:B)</f>
        <v>Delivery Partner 090</v>
      </c>
      <c r="L4954" s="3">
        <v>1</v>
      </c>
      <c r="M4954" s="2" t="s">
        <v>23</v>
      </c>
      <c r="N4954" s="2" t="s">
        <v>24</v>
      </c>
      <c r="O4954" s="3">
        <v>32</v>
      </c>
      <c r="P4954" s="13">
        <f>I4954*L4954</f>
        <v>613.68</v>
      </c>
      <c r="Q4954" s="13" t="str">
        <f>IF(O4954="","Not Delivered",IF(O4954&lt;=30,"Fast",IF(O4954&lt;=60,"Normal","Slow")))</f>
        <v>Normal</v>
      </c>
      <c r="S4954" s="21"/>
    </row>
    <row r="4955" hidden="1" customHeight="1" spans="1:19">
      <c r="A4955" s="2" t="s">
        <v>6898</v>
      </c>
      <c r="B4955" s="28">
        <v>45998</v>
      </c>
      <c r="C4955" s="2" t="s">
        <v>5101</v>
      </c>
      <c r="D4955" s="2" t="str">
        <f t="array" ref="D4955">_xlfn.XLOOKUP(C4955,Customers!A:A,Customers!B:B)</f>
        <v>Customer 0350</v>
      </c>
      <c r="E4955" s="2" t="s">
        <v>578</v>
      </c>
      <c r="F4955" s="2" t="str">
        <f t="array" ref="F4955">_xlfn.XLOOKUP(E4955,Restaurants!A:A,Restaurants!B:B)</f>
        <v>Restaurant 063</v>
      </c>
      <c r="G4955" s="2" t="s">
        <v>1135</v>
      </c>
      <c r="H4955" s="2" t="str">
        <f t="array" ref="H4955">_xlfn.XLOOKUP(G4955,Food_Menu!A:A,Food_Menu!B:B)</f>
        <v>Food Item 0179</v>
      </c>
      <c r="I4955" s="2"/>
      <c r="J4955" s="2" t="s">
        <v>723</v>
      </c>
      <c r="K4955" s="2" t="str">
        <f t="array" ref="K4955">_xlfn.XLOOKUP(J4955,Delivery_Partners!A:A,Delivery_Partners!B:B)</f>
        <v>Delivery Partner 168</v>
      </c>
      <c r="L4955" s="3">
        <v>2</v>
      </c>
      <c r="M4955" s="2" t="s">
        <v>101</v>
      </c>
      <c r="N4955" s="2" t="s">
        <v>24</v>
      </c>
      <c r="O4955" s="2"/>
    </row>
    <row r="4956" customHeight="1" spans="1:19">
      <c r="A4956" s="2" t="s">
        <v>6899</v>
      </c>
      <c r="B4956" s="28">
        <v>45690</v>
      </c>
      <c r="C4956" s="2" t="s">
        <v>1858</v>
      </c>
      <c r="D4956" s="2" t="str">
        <f t="array" ref="D4956">_xlfn.XLOOKUP(C4956,Customers!A:A,Customers!B:B)</f>
        <v>Customer 0413</v>
      </c>
      <c r="E4956" s="2" t="s">
        <v>83</v>
      </c>
      <c r="F4956" s="2" t="str">
        <f t="array" ref="F4956">_xlfn.XLOOKUP(E4956,Restaurants!A:A,Restaurants!B:B)</f>
        <v>Restaurant 032</v>
      </c>
      <c r="G4956" s="2" t="s">
        <v>47</v>
      </c>
      <c r="H4956" s="2" t="str">
        <f t="array" ref="H4956">_xlfn.XLOOKUP(G4956,Food_Menu!A:A,Food_Menu!B:B)</f>
        <v>Food Item 0056</v>
      </c>
      <c r="I4956" s="2">
        <f t="array" ref="I4956">_xlfn.XLOOKUP(G4956,Food_Menu!A:A,Food_Menu!D:D)</f>
        <v>536.41</v>
      </c>
      <c r="J4956" s="2" t="s">
        <v>422</v>
      </c>
      <c r="K4956" s="2" t="str">
        <f t="array" ref="K4956">_xlfn.XLOOKUP(J4956,Delivery_Partners!A:A,Delivery_Partners!B:B)</f>
        <v>Delivery Partner 049</v>
      </c>
      <c r="L4956" s="3">
        <v>2</v>
      </c>
      <c r="M4956" s="2" t="s">
        <v>23</v>
      </c>
      <c r="N4956" s="2" t="s">
        <v>24</v>
      </c>
      <c r="O4956" s="3">
        <v>34</v>
      </c>
      <c r="P4956" s="13">
        <f t="shared" ref="P4956:P4958" si="1030">I4956*L4956</f>
        <v>1072.82</v>
      </c>
      <c r="Q4956" s="13" t="str">
        <f t="shared" ref="Q4956:Q4958" si="1031">IF(O4956="","Not Delivered",IF(O4956&lt;=30,"Fast",IF(O4956&lt;=60,"Normal","Slow")))</f>
        <v>Normal</v>
      </c>
      <c r="S4956" s="21"/>
    </row>
    <row r="4957" customHeight="1" spans="1:19">
      <c r="A4957" s="2" t="s">
        <v>6900</v>
      </c>
      <c r="B4957" s="29" t="s">
        <v>191</v>
      </c>
      <c r="C4957" s="2" t="s">
        <v>753</v>
      </c>
      <c r="D4957" s="2" t="str">
        <f t="array" ref="D4957">_xlfn.XLOOKUP(C4957,Customers!A:A,Customers!B:B)</f>
        <v>Customer 0352</v>
      </c>
      <c r="E4957" s="2" t="s">
        <v>350</v>
      </c>
      <c r="F4957" s="2" t="str">
        <f t="array" ref="F4957">_xlfn.XLOOKUP(E4957,Restaurants!A:A,Restaurants!B:B)</f>
        <v>Restaurant 001</v>
      </c>
      <c r="G4957" s="2" t="s">
        <v>172</v>
      </c>
      <c r="H4957" s="2" t="str">
        <f t="array" ref="H4957">_xlfn.XLOOKUP(G4957,Food_Menu!A:A,Food_Menu!B:B)</f>
        <v>Food Item 0003</v>
      </c>
      <c r="I4957" s="2">
        <f t="array" ref="I4957">_xlfn.XLOOKUP(G4957,Food_Menu!A:A,Food_Menu!D:D)</f>
        <v>349.88</v>
      </c>
      <c r="J4957" s="2" t="s">
        <v>286</v>
      </c>
      <c r="K4957" s="2" t="str">
        <f t="array" ref="K4957">_xlfn.XLOOKUP(J4957,Delivery_Partners!A:A,Delivery_Partners!B:B)</f>
        <v>Delivery Partner 160</v>
      </c>
      <c r="L4957" s="3">
        <v>2</v>
      </c>
      <c r="M4957" s="2" t="s">
        <v>23</v>
      </c>
      <c r="N4957" s="2" t="s">
        <v>55</v>
      </c>
      <c r="O4957" s="3">
        <v>51</v>
      </c>
      <c r="P4957" s="13">
        <f t="shared" si="1030"/>
        <v>699.76</v>
      </c>
      <c r="Q4957" s="13" t="str">
        <f t="shared" si="1031"/>
        <v>Normal</v>
      </c>
      <c r="S4957" s="21"/>
    </row>
    <row r="4958" customHeight="1" spans="1:19">
      <c r="A4958" s="2" t="s">
        <v>6901</v>
      </c>
      <c r="B4958" s="28">
        <v>45817</v>
      </c>
      <c r="C4958" s="2" t="s">
        <v>6875</v>
      </c>
      <c r="D4958" s="2" t="str">
        <f t="array" ref="D4958">_xlfn.XLOOKUP(C4958,Customers!A:A,Customers!B:B)</f>
        <v>Customer 0671</v>
      </c>
      <c r="E4958" s="2" t="s">
        <v>655</v>
      </c>
      <c r="F4958" s="2" t="str">
        <f t="array" ref="F4958">_xlfn.XLOOKUP(E4958,Restaurants!A:A,Restaurants!B:B)</f>
        <v>Restaurant 096</v>
      </c>
      <c r="G4958" s="2" t="s">
        <v>913</v>
      </c>
      <c r="H4958" s="2" t="str">
        <f t="array" ref="H4958">_xlfn.XLOOKUP(G4958,Food_Menu!A:A,Food_Menu!B:B)</f>
        <v>Food Item 0171</v>
      </c>
      <c r="I4958" s="2">
        <f t="array" ref="I4958">_xlfn.XLOOKUP(G4958,Food_Menu!A:A,Food_Menu!D:D)</f>
        <v>583.51</v>
      </c>
      <c r="J4958" s="2" t="s">
        <v>432</v>
      </c>
      <c r="K4958" s="2" t="str">
        <f t="array" ref="K4958">_xlfn.XLOOKUP(J4958,Delivery_Partners!A:A,Delivery_Partners!B:B)</f>
        <v>Delivery Partner 029</v>
      </c>
      <c r="L4958" s="3">
        <v>2</v>
      </c>
      <c r="M4958" s="2" t="s">
        <v>23</v>
      </c>
      <c r="N4958" s="2" t="s">
        <v>24</v>
      </c>
      <c r="O4958" s="3">
        <v>50</v>
      </c>
      <c r="P4958" s="13">
        <f t="shared" si="1030"/>
        <v>1167.02</v>
      </c>
      <c r="Q4958" s="13" t="str">
        <f t="shared" si="1031"/>
        <v>Normal</v>
      </c>
      <c r="S4958" s="21"/>
    </row>
    <row r="4959" hidden="1" customHeight="1" spans="1:19">
      <c r="A4959" s="2" t="s">
        <v>6902</v>
      </c>
      <c r="B4959" s="28">
        <v>45753</v>
      </c>
      <c r="C4959" s="2" t="s">
        <v>1082</v>
      </c>
      <c r="D4959" s="2" t="str">
        <f t="array" ref="D4959">_xlfn.XLOOKUP(C4959,Customers!A:A,Customers!B:B)</f>
        <v>Customer 0275</v>
      </c>
      <c r="E4959" s="2" t="s">
        <v>177</v>
      </c>
      <c r="F4959" s="2" t="str">
        <f t="array" ref="F4959">_xlfn.XLOOKUP(E4959,Restaurants!A:A,Restaurants!B:B)</f>
        <v>Restaurant 070</v>
      </c>
      <c r="G4959" s="2" t="s">
        <v>571</v>
      </c>
      <c r="H4959" s="2" t="str">
        <f t="array" ref="H4959">_xlfn.XLOOKUP(G4959,Food_Menu!A:A,Food_Menu!B:B)</f>
        <v>Food Item 0186</v>
      </c>
      <c r="I4959" s="2"/>
      <c r="J4959" s="2" t="s">
        <v>458</v>
      </c>
      <c r="K4959" s="2" t="str">
        <f t="array" ref="K4959">_xlfn.XLOOKUP(J4959,Delivery_Partners!A:A,Delivery_Partners!B:B)</f>
        <v>Delivery Partner 053</v>
      </c>
      <c r="L4959" s="3">
        <v>2</v>
      </c>
      <c r="M4959" s="2" t="s">
        <v>101</v>
      </c>
      <c r="N4959" s="2" t="s">
        <v>24</v>
      </c>
      <c r="O4959" s="2"/>
    </row>
    <row r="4960" customHeight="1" spans="1:19">
      <c r="A4960" s="2" t="s">
        <v>6903</v>
      </c>
      <c r="B4960" s="28">
        <v>45880</v>
      </c>
      <c r="C4960" s="2" t="s">
        <v>4296</v>
      </c>
      <c r="D4960" s="2" t="str">
        <f t="array" ref="D4960">_xlfn.XLOOKUP(C4960,Customers!A:A,Customers!B:B)</f>
        <v>Customer 0759</v>
      </c>
      <c r="E4960" s="2" t="s">
        <v>1060</v>
      </c>
      <c r="F4960" s="2" t="str">
        <f t="array" ref="F4960">_xlfn.XLOOKUP(E4960,Restaurants!A:A,Restaurants!B:B)</f>
        <v>Restaurant 042</v>
      </c>
      <c r="G4960" s="2" t="s">
        <v>659</v>
      </c>
      <c r="H4960" s="2" t="str">
        <f t="array" ref="H4960">_xlfn.XLOOKUP(G4960,Food_Menu!A:A,Food_Menu!B:B)</f>
        <v>Food Item 0203</v>
      </c>
      <c r="I4960" s="2">
        <f t="array" ref="I4960">_xlfn.XLOOKUP(G4960,Food_Menu!A:A,Food_Menu!D:D)</f>
        <v>406.91</v>
      </c>
      <c r="J4960" s="2" t="s">
        <v>558</v>
      </c>
      <c r="K4960" s="2" t="str">
        <f t="array" ref="K4960">_xlfn.XLOOKUP(J4960,Delivery_Partners!A:A,Delivery_Partners!B:B)</f>
        <v>Delivery Partner 070</v>
      </c>
      <c r="L4960" s="3">
        <v>1</v>
      </c>
      <c r="M4960" s="2" t="s">
        <v>23</v>
      </c>
      <c r="N4960" s="2" t="s">
        <v>24</v>
      </c>
      <c r="O4960" s="3">
        <v>31</v>
      </c>
      <c r="P4960" s="13">
        <f t="shared" ref="P4960:P4961" si="1032">I4960*L4960</f>
        <v>406.91</v>
      </c>
      <c r="Q4960" s="13" t="str">
        <f t="shared" ref="Q4960:Q4961" si="1033">IF(O4960="","Not Delivered",IF(O4960&lt;=30,"Fast",IF(O4960&lt;=60,"Normal","Slow")))</f>
        <v>Normal</v>
      </c>
      <c r="S4960" s="21"/>
    </row>
    <row r="4961" customHeight="1" spans="1:19">
      <c r="A4961" s="2" t="s">
        <v>6904</v>
      </c>
      <c r="B4961" s="29" t="s">
        <v>1251</v>
      </c>
      <c r="C4961" s="2" t="s">
        <v>3978</v>
      </c>
      <c r="D4961" s="2" t="str">
        <f t="array" ref="D4961">_xlfn.XLOOKUP(C4961,Customers!A:A,Customers!B:B)</f>
        <v>Customer 1123</v>
      </c>
      <c r="E4961" s="2" t="s">
        <v>350</v>
      </c>
      <c r="F4961" s="2" t="str">
        <f t="array" ref="F4961">_xlfn.XLOOKUP(E4961,Restaurants!A:A,Restaurants!B:B)</f>
        <v>Restaurant 001</v>
      </c>
      <c r="G4961" s="2" t="s">
        <v>1378</v>
      </c>
      <c r="H4961" s="2" t="str">
        <f t="array" ref="H4961">_xlfn.XLOOKUP(G4961,Food_Menu!A:A,Food_Menu!B:B)</f>
        <v>Food Item 0127</v>
      </c>
      <c r="I4961" s="2">
        <f t="array" ref="I4961">_xlfn.XLOOKUP(G4961,Food_Menu!A:A,Food_Menu!D:D)</f>
        <v>170.36</v>
      </c>
      <c r="J4961" s="2" t="s">
        <v>1350</v>
      </c>
      <c r="K4961" s="2" t="str">
        <f t="array" ref="K4961">_xlfn.XLOOKUP(J4961,Delivery_Partners!A:A,Delivery_Partners!B:B)</f>
        <v>Delivery Partner 087</v>
      </c>
      <c r="L4961" s="3">
        <v>1</v>
      </c>
      <c r="M4961" s="2" t="s">
        <v>23</v>
      </c>
      <c r="N4961" s="2" t="s">
        <v>24</v>
      </c>
      <c r="O4961" s="3">
        <v>41</v>
      </c>
      <c r="P4961" s="13">
        <f t="shared" si="1032"/>
        <v>170.36</v>
      </c>
      <c r="Q4961" s="13" t="str">
        <f t="shared" si="1033"/>
        <v>Normal</v>
      </c>
      <c r="S4961" s="21"/>
    </row>
    <row r="4962" hidden="1" customHeight="1" spans="1:19">
      <c r="A4962" s="2" t="s">
        <v>6905</v>
      </c>
      <c r="B4962" s="28">
        <v>45787</v>
      </c>
      <c r="C4962" s="2" t="s">
        <v>1646</v>
      </c>
      <c r="D4962" s="2" t="str">
        <f t="array" ref="D4962">_xlfn.XLOOKUP(C4962,Customers!A:A,Customers!B:B)</f>
        <v>Customer 0793</v>
      </c>
      <c r="E4962" s="2" t="s">
        <v>721</v>
      </c>
      <c r="F4962" s="2" t="str">
        <f t="array" ref="F4962">_xlfn.XLOOKUP(E4962,Restaurants!A:A,Restaurants!B:B)</f>
        <v>Restaurant 098</v>
      </c>
      <c r="G4962" s="2" t="s">
        <v>717</v>
      </c>
      <c r="H4962" s="2" t="str">
        <f t="array" ref="H4962">_xlfn.XLOOKUP(G4962,Food_Menu!A:A,Food_Menu!B:B)</f>
        <v>Food Item 0105</v>
      </c>
      <c r="I4962" s="2"/>
      <c r="J4962" s="2" t="s">
        <v>217</v>
      </c>
      <c r="K4962" s="2" t="str">
        <f t="array" ref="K4962">_xlfn.XLOOKUP(J4962,Delivery_Partners!A:A,Delivery_Partners!B:B)</f>
        <v>Delivery Partner 044</v>
      </c>
      <c r="L4962" s="3">
        <v>1</v>
      </c>
      <c r="M4962" s="2" t="s">
        <v>101</v>
      </c>
      <c r="N4962" s="2" t="s">
        <v>24</v>
      </c>
      <c r="O4962" s="2"/>
    </row>
    <row r="4963" customHeight="1" spans="1:19">
      <c r="A4963" s="2" t="s">
        <v>6906</v>
      </c>
      <c r="B4963" s="28">
        <v>45719</v>
      </c>
      <c r="C4963" s="2" t="s">
        <v>484</v>
      </c>
      <c r="D4963" s="2" t="str">
        <f t="array" ref="D4963">_xlfn.XLOOKUP(C4963,Customers!A:A,Customers!B:B)</f>
        <v>Customer 0467</v>
      </c>
      <c r="E4963" s="2" t="s">
        <v>1292</v>
      </c>
      <c r="F4963" s="2" t="str">
        <f t="array" ref="F4963">_xlfn.XLOOKUP(E4963,Restaurants!A:A,Restaurants!B:B)</f>
        <v>Restaurant 112</v>
      </c>
      <c r="G4963" s="2" t="s">
        <v>852</v>
      </c>
      <c r="H4963" s="2" t="str">
        <f t="array" ref="H4963">_xlfn.XLOOKUP(G4963,Food_Menu!A:A,Food_Menu!B:B)</f>
        <v>Food Item 0167</v>
      </c>
      <c r="I4963" s="2">
        <f t="array" ref="I4963">_xlfn.XLOOKUP(G4963,Food_Menu!A:A,Food_Menu!D:D)</f>
        <v>250.66</v>
      </c>
      <c r="J4963" s="2" t="s">
        <v>286</v>
      </c>
      <c r="K4963" s="2" t="str">
        <f t="array" ref="K4963">_xlfn.XLOOKUP(J4963,Delivery_Partners!A:A,Delivery_Partners!B:B)</f>
        <v>Delivery Partner 160</v>
      </c>
      <c r="L4963" s="3">
        <v>1</v>
      </c>
      <c r="M4963" s="2" t="s">
        <v>23</v>
      </c>
      <c r="N4963" s="2" t="s">
        <v>24</v>
      </c>
      <c r="O4963" s="3">
        <v>49</v>
      </c>
      <c r="P4963" s="13">
        <f t="shared" ref="P4963:P4969" si="1034">I4963*L4963</f>
        <v>250.66</v>
      </c>
      <c r="Q4963" s="13" t="str">
        <f t="shared" ref="Q4963:Q4969" si="1035">IF(O4963="","Not Delivered",IF(O4963&lt;=30,"Fast",IF(O4963&lt;=60,"Normal","Slow")))</f>
        <v>Normal</v>
      </c>
      <c r="S4963" s="21"/>
    </row>
    <row r="4964" customHeight="1" spans="1:19">
      <c r="A4964" s="2" t="s">
        <v>6907</v>
      </c>
      <c r="B4964" s="29" t="s">
        <v>2209</v>
      </c>
      <c r="C4964" s="2" t="s">
        <v>577</v>
      </c>
      <c r="D4964" s="2" t="str">
        <f t="array" ref="D4964">_xlfn.XLOOKUP(C4964,Customers!A:A,Customers!B:B)</f>
        <v>Customer 0522</v>
      </c>
      <c r="E4964" s="2" t="s">
        <v>797</v>
      </c>
      <c r="F4964" s="2" t="str">
        <f t="array" ref="F4964">_xlfn.XLOOKUP(E4964,Restaurants!A:A,Restaurants!B:B)</f>
        <v>Restaurant 058</v>
      </c>
      <c r="G4964" s="2" t="s">
        <v>1382</v>
      </c>
      <c r="H4964" s="2" t="str">
        <f t="array" ref="H4964">_xlfn.XLOOKUP(G4964,Food_Menu!A:A,Food_Menu!B:B)</f>
        <v>Food Item 0152</v>
      </c>
      <c r="I4964" s="2">
        <f t="array" ref="I4964">_xlfn.XLOOKUP(G4964,Food_Menu!A:A,Food_Menu!D:D)</f>
        <v>177.47</v>
      </c>
      <c r="J4964" s="2" t="s">
        <v>988</v>
      </c>
      <c r="K4964" s="2" t="str">
        <f t="array" ref="K4964">_xlfn.XLOOKUP(J4964,Delivery_Partners!A:A,Delivery_Partners!B:B)</f>
        <v>Delivery Partner 120</v>
      </c>
      <c r="L4964" s="3">
        <v>3</v>
      </c>
      <c r="M4964" s="2" t="s">
        <v>23</v>
      </c>
      <c r="N4964" s="2" t="s">
        <v>55</v>
      </c>
      <c r="O4964" s="3">
        <v>46</v>
      </c>
      <c r="P4964" s="13">
        <f t="shared" si="1034"/>
        <v>532.41</v>
      </c>
      <c r="Q4964" s="13" t="str">
        <f t="shared" si="1035"/>
        <v>Normal</v>
      </c>
      <c r="S4964" s="21"/>
    </row>
    <row r="4965" customHeight="1" spans="1:19">
      <c r="A4965" s="2" t="s">
        <v>6908</v>
      </c>
      <c r="B4965" s="29" t="s">
        <v>780</v>
      </c>
      <c r="C4965" s="2" t="s">
        <v>560</v>
      </c>
      <c r="D4965" s="2" t="str">
        <f t="array" ref="D4965">_xlfn.XLOOKUP(C4965,Customers!A:A,Customers!B:B)</f>
        <v>Customer 0703</v>
      </c>
      <c r="E4965" s="2" t="s">
        <v>27</v>
      </c>
      <c r="F4965" s="2" t="str">
        <f t="array" ref="F4965">_xlfn.XLOOKUP(E4965,Restaurants!A:A,Restaurants!B:B)</f>
        <v>Restaurant 033</v>
      </c>
      <c r="G4965" s="2" t="s">
        <v>852</v>
      </c>
      <c r="H4965" s="2" t="str">
        <f t="array" ref="H4965">_xlfn.XLOOKUP(G4965,Food_Menu!A:A,Food_Menu!B:B)</f>
        <v>Food Item 0167</v>
      </c>
      <c r="I4965" s="2">
        <f t="array" ref="I4965">_xlfn.XLOOKUP(G4965,Food_Menu!A:A,Food_Menu!D:D)</f>
        <v>250.66</v>
      </c>
      <c r="J4965" s="2" t="s">
        <v>613</v>
      </c>
      <c r="K4965" s="2" t="str">
        <f t="array" ref="K4965">_xlfn.XLOOKUP(J4965,Delivery_Partners!A:A,Delivery_Partners!B:B)</f>
        <v>Delivery Partner 121</v>
      </c>
      <c r="L4965" s="3">
        <v>1</v>
      </c>
      <c r="M4965" s="2" t="s">
        <v>23</v>
      </c>
      <c r="N4965" s="2" t="s">
        <v>24</v>
      </c>
      <c r="O4965" s="3">
        <v>58</v>
      </c>
      <c r="P4965" s="13">
        <f t="shared" si="1034"/>
        <v>250.66</v>
      </c>
      <c r="Q4965" s="13" t="str">
        <f t="shared" si="1035"/>
        <v>Normal</v>
      </c>
      <c r="S4965" s="21"/>
    </row>
    <row r="4966" customHeight="1" spans="1:19">
      <c r="A4966" s="2" t="s">
        <v>6909</v>
      </c>
      <c r="B4966" s="29" t="s">
        <v>1571</v>
      </c>
      <c r="C4966" s="2" t="s">
        <v>2421</v>
      </c>
      <c r="D4966" s="2" t="str">
        <f t="array" ref="D4966">_xlfn.XLOOKUP(C4966,Customers!A:A,Customers!B:B)</f>
        <v>Customer 0869</v>
      </c>
      <c r="E4966" s="2" t="s">
        <v>131</v>
      </c>
      <c r="F4966" s="2" t="str">
        <f t="array" ref="F4966">_xlfn.XLOOKUP(E4966,Restaurants!A:A,Restaurants!B:B)</f>
        <v>Restaurant 075</v>
      </c>
      <c r="G4966" s="2" t="s">
        <v>1272</v>
      </c>
      <c r="H4966" s="2" t="str">
        <f t="array" ref="H4966">_xlfn.XLOOKUP(G4966,Food_Menu!A:A,Food_Menu!B:B)</f>
        <v>Food Item 0063</v>
      </c>
      <c r="I4966" s="2">
        <f t="array" ref="I4966">_xlfn.XLOOKUP(G4966,Food_Menu!A:A,Food_Menu!D:D)</f>
        <v>539.41</v>
      </c>
      <c r="J4966" s="2" t="s">
        <v>502</v>
      </c>
      <c r="K4966" s="2" t="str">
        <f t="array" ref="K4966">_xlfn.XLOOKUP(J4966,Delivery_Partners!A:A,Delivery_Partners!B:B)</f>
        <v>Delivery Partner 132</v>
      </c>
      <c r="L4966" s="3">
        <v>4</v>
      </c>
      <c r="M4966" s="2" t="s">
        <v>23</v>
      </c>
      <c r="N4966" s="2" t="s">
        <v>24</v>
      </c>
      <c r="O4966" s="3">
        <v>25</v>
      </c>
      <c r="P4966" s="13">
        <f t="shared" si="1034"/>
        <v>2157.64</v>
      </c>
      <c r="Q4966" s="13" t="str">
        <f t="shared" si="1035"/>
        <v>Fast</v>
      </c>
      <c r="S4966" s="21"/>
    </row>
    <row r="4967" customHeight="1" spans="1:19">
      <c r="A4967" s="2" t="s">
        <v>6910</v>
      </c>
      <c r="B4967" s="28">
        <v>45752</v>
      </c>
      <c r="C4967" s="2" t="s">
        <v>2726</v>
      </c>
      <c r="D4967" s="2" t="str">
        <f t="array" ref="D4967">_xlfn.XLOOKUP(C4967,Customers!A:A,Customers!B:B)</f>
        <v>Customer 0362</v>
      </c>
      <c r="E4967" s="2" t="s">
        <v>239</v>
      </c>
      <c r="F4967" s="2" t="str">
        <f t="array" ref="F4967">_xlfn.XLOOKUP(E4967,Restaurants!A:A,Restaurants!B:B)</f>
        <v>Restaurant 105</v>
      </c>
      <c r="G4967" s="2" t="s">
        <v>591</v>
      </c>
      <c r="H4967" s="2" t="str">
        <f t="array" ref="H4967">_xlfn.XLOOKUP(G4967,Food_Menu!A:A,Food_Menu!B:B)</f>
        <v>Food Item 0199</v>
      </c>
      <c r="I4967" s="2">
        <f t="array" ref="I4967">_xlfn.XLOOKUP(G4967,Food_Menu!A:A,Food_Menu!D:D)</f>
        <v>484.48</v>
      </c>
      <c r="J4967" s="2" t="s">
        <v>1481</v>
      </c>
      <c r="K4967" s="2" t="str">
        <f t="array" ref="K4967">_xlfn.XLOOKUP(J4967,Delivery_Partners!A:A,Delivery_Partners!B:B)</f>
        <v>Delivery Partner 115</v>
      </c>
      <c r="L4967" s="3">
        <v>1</v>
      </c>
      <c r="M4967" s="2" t="s">
        <v>23</v>
      </c>
      <c r="N4967" s="2" t="s">
        <v>74</v>
      </c>
      <c r="O4967" s="3">
        <v>24</v>
      </c>
      <c r="P4967" s="13">
        <f t="shared" si="1034"/>
        <v>484.48</v>
      </c>
      <c r="Q4967" s="13" t="str">
        <f t="shared" si="1035"/>
        <v>Fast</v>
      </c>
      <c r="S4967" s="21"/>
    </row>
    <row r="4968" customHeight="1" spans="1:19">
      <c r="A4968" s="2" t="s">
        <v>6911</v>
      </c>
      <c r="B4968" s="28">
        <v>45840</v>
      </c>
      <c r="C4968" s="2" t="s">
        <v>2041</v>
      </c>
      <c r="D4968" s="2" t="str">
        <f t="array" ref="D4968">_xlfn.XLOOKUP(C4968,Customers!A:A,Customers!B:B)</f>
        <v>Customer 0047</v>
      </c>
      <c r="E4968" s="2" t="s">
        <v>548</v>
      </c>
      <c r="F4968" s="2" t="str">
        <f t="array" ref="F4968">_xlfn.XLOOKUP(E4968,Restaurants!A:A,Restaurants!B:B)</f>
        <v>Restaurant 071</v>
      </c>
      <c r="G4968" s="2" t="s">
        <v>194</v>
      </c>
      <c r="H4968" s="2" t="str">
        <f t="array" ref="H4968">_xlfn.XLOOKUP(G4968,Food_Menu!A:A,Food_Menu!B:B)</f>
        <v>Food Item 0009</v>
      </c>
      <c r="I4968" s="2">
        <f t="array" ref="I4968">_xlfn.XLOOKUP(G4968,Food_Menu!A:A,Food_Menu!D:D)</f>
        <v>168.03</v>
      </c>
      <c r="J4968" s="2" t="s">
        <v>735</v>
      </c>
      <c r="K4968" s="2" t="str">
        <f t="array" ref="K4968">_xlfn.XLOOKUP(J4968,Delivery_Partners!A:A,Delivery_Partners!B:B)</f>
        <v>Delivery Partner 116</v>
      </c>
      <c r="L4968" s="3">
        <v>2</v>
      </c>
      <c r="M4968" s="2" t="s">
        <v>23</v>
      </c>
      <c r="N4968" s="2" t="s">
        <v>55</v>
      </c>
      <c r="O4968" s="3">
        <v>42</v>
      </c>
      <c r="P4968" s="13">
        <f t="shared" si="1034"/>
        <v>336.06</v>
      </c>
      <c r="Q4968" s="13" t="str">
        <f t="shared" si="1035"/>
        <v>Normal</v>
      </c>
      <c r="S4968" s="21"/>
    </row>
    <row r="4969" customHeight="1" spans="1:19">
      <c r="A4969" s="2" t="s">
        <v>6912</v>
      </c>
      <c r="B4969" s="28">
        <v>45871</v>
      </c>
      <c r="C4969" s="2" t="s">
        <v>59</v>
      </c>
      <c r="D4969" s="2" t="str">
        <f t="array" ref="D4969">_xlfn.XLOOKUP(C4969,Customers!A:A,Customers!B:B)</f>
        <v>Customer 0844</v>
      </c>
      <c r="E4969" s="2" t="s">
        <v>302</v>
      </c>
      <c r="F4969" s="2" t="str">
        <f t="array" ref="F4969">_xlfn.XLOOKUP(E4969,Restaurants!A:A,Restaurants!B:B)</f>
        <v>Restaurant 002</v>
      </c>
      <c r="G4969" s="2" t="s">
        <v>524</v>
      </c>
      <c r="H4969" s="2" t="str">
        <f t="array" ref="H4969">_xlfn.XLOOKUP(G4969,Food_Menu!A:A,Food_Menu!B:B)</f>
        <v>Food Item 0021</v>
      </c>
      <c r="I4969" s="2">
        <f t="array" ref="I4969">_xlfn.XLOOKUP(G4969,Food_Menu!A:A,Food_Menu!D:D)</f>
        <v>572.3</v>
      </c>
      <c r="J4969" s="2" t="s">
        <v>48</v>
      </c>
      <c r="K4969" s="2" t="str">
        <f t="array" ref="K4969">_xlfn.XLOOKUP(J4969,Delivery_Partners!A:A,Delivery_Partners!B:B)</f>
        <v>Delivery Partner 119</v>
      </c>
      <c r="L4969" s="3">
        <v>1</v>
      </c>
      <c r="M4969" s="2" t="s">
        <v>23</v>
      </c>
      <c r="N4969" s="2" t="s">
        <v>74</v>
      </c>
      <c r="O4969" s="3">
        <v>32</v>
      </c>
      <c r="P4969" s="13">
        <f t="shared" si="1034"/>
        <v>572.3</v>
      </c>
      <c r="Q4969" s="13" t="str">
        <f t="shared" si="1035"/>
        <v>Normal</v>
      </c>
      <c r="S4969" s="21"/>
    </row>
    <row r="4970" hidden="1" customHeight="1" spans="1:19">
      <c r="A4970" s="2" t="s">
        <v>6913</v>
      </c>
      <c r="B4970" s="29" t="s">
        <v>214</v>
      </c>
      <c r="C4970" s="2" t="s">
        <v>1457</v>
      </c>
      <c r="D4970" s="2" t="str">
        <f t="array" ref="D4970">_xlfn.XLOOKUP(C4970,Customers!A:A,Customers!B:B)</f>
        <v>Customer 0794</v>
      </c>
      <c r="E4970" s="2" t="s">
        <v>1450</v>
      </c>
      <c r="F4970" s="2" t="str">
        <f t="array" ref="F4970">_xlfn.XLOOKUP(E4970,Restaurants!A:A,Restaurants!B:B)</f>
        <v>Restaurant 024</v>
      </c>
      <c r="G4970" s="2" t="s">
        <v>276</v>
      </c>
      <c r="H4970" s="2" t="str">
        <f t="array" ref="H4970">_xlfn.XLOOKUP(G4970,Food_Menu!A:A,Food_Menu!B:B)</f>
        <v>Food Item 0145</v>
      </c>
      <c r="I4970" s="2"/>
      <c r="J4970" s="2" t="s">
        <v>168</v>
      </c>
      <c r="K4970" s="2" t="str">
        <f t="array" ref="K4970">_xlfn.XLOOKUP(J4970,Delivery_Partners!A:A,Delivery_Partners!B:B)</f>
        <v>Delivery Partner 130</v>
      </c>
      <c r="L4970" s="3">
        <v>3</v>
      </c>
      <c r="M4970" s="2" t="s">
        <v>101</v>
      </c>
      <c r="N4970" s="2" t="s">
        <v>24</v>
      </c>
      <c r="O4970" s="2"/>
    </row>
    <row r="4971" customHeight="1" spans="1:19">
      <c r="A4971" s="2" t="s">
        <v>6914</v>
      </c>
      <c r="B4971" s="28">
        <v>45723</v>
      </c>
      <c r="C4971" s="2" t="s">
        <v>2222</v>
      </c>
      <c r="D4971" s="2" t="str">
        <f t="array" ref="D4971">_xlfn.XLOOKUP(C4971,Customers!A:A,Customers!B:B)</f>
        <v>Customer 0122</v>
      </c>
      <c r="E4971" s="2" t="s">
        <v>98</v>
      </c>
      <c r="F4971" s="2" t="str">
        <f t="array" ref="F4971">_xlfn.XLOOKUP(E4971,Restaurants!A:A,Restaurants!B:B)</f>
        <v>Restaurant 012</v>
      </c>
      <c r="G4971" s="2" t="s">
        <v>529</v>
      </c>
      <c r="H4971" s="2" t="str">
        <f t="array" ref="H4971">_xlfn.XLOOKUP(G4971,Food_Menu!A:A,Food_Menu!B:B)</f>
        <v>Food Item 0126</v>
      </c>
      <c r="I4971" s="2">
        <f t="array" ref="I4971">_xlfn.XLOOKUP(G4971,Food_Menu!A:A,Food_Menu!D:D)</f>
        <v>127.27</v>
      </c>
      <c r="J4971" s="2" t="s">
        <v>267</v>
      </c>
      <c r="K4971" s="2" t="str">
        <f t="array" ref="K4971">_xlfn.XLOOKUP(J4971,Delivery_Partners!A:A,Delivery_Partners!B:B)</f>
        <v>Delivery Partner 166</v>
      </c>
      <c r="L4971" s="3">
        <v>2</v>
      </c>
      <c r="M4971" s="2" t="s">
        <v>23</v>
      </c>
      <c r="N4971" s="2" t="s">
        <v>24</v>
      </c>
      <c r="O4971" s="3">
        <v>51</v>
      </c>
      <c r="P4971" s="13">
        <f t="shared" ref="P4971:P4983" si="1036">I4971*L4971</f>
        <v>254.54</v>
      </c>
      <c r="Q4971" s="13" t="str">
        <f t="shared" ref="Q4971:Q4983" si="1037">IF(O4971="","Not Delivered",IF(O4971&lt;=30,"Fast",IF(O4971&lt;=60,"Normal","Slow")))</f>
        <v>Normal</v>
      </c>
      <c r="S4971" s="21"/>
    </row>
    <row r="4972" customHeight="1" spans="1:19">
      <c r="A4972" s="2" t="s">
        <v>6915</v>
      </c>
      <c r="B4972" s="29" t="s">
        <v>1156</v>
      </c>
      <c r="C4972" s="2" t="s">
        <v>3442</v>
      </c>
      <c r="D4972" s="2" t="str">
        <f t="array" ref="D4972">_xlfn.XLOOKUP(C4972,Customers!A:A,Customers!B:B)</f>
        <v>Customer 0752</v>
      </c>
      <c r="E4972" s="2" t="s">
        <v>908</v>
      </c>
      <c r="F4972" s="2" t="str">
        <f t="array" ref="F4972">_xlfn.XLOOKUP(E4972,Restaurants!A:A,Restaurants!B:B)</f>
        <v>Restaurant 050</v>
      </c>
      <c r="G4972" s="2" t="s">
        <v>1180</v>
      </c>
      <c r="H4972" s="2" t="str">
        <f t="array" ref="H4972">_xlfn.XLOOKUP(G4972,Food_Menu!A:A,Food_Menu!B:B)</f>
        <v>Food Item 0122</v>
      </c>
      <c r="I4972" s="2">
        <f t="array" ref="I4972">_xlfn.XLOOKUP(G4972,Food_Menu!A:A,Food_Menu!D:D)</f>
        <v>199.81</v>
      </c>
      <c r="J4972" s="2" t="s">
        <v>651</v>
      </c>
      <c r="K4972" s="2" t="str">
        <f t="array" ref="K4972">_xlfn.XLOOKUP(J4972,Delivery_Partners!A:A,Delivery_Partners!B:B)</f>
        <v>Delivery Partner 036</v>
      </c>
      <c r="L4972" s="3">
        <v>1</v>
      </c>
      <c r="M4972" s="2" t="s">
        <v>23</v>
      </c>
      <c r="N4972" s="2" t="s">
        <v>24</v>
      </c>
      <c r="O4972" s="3">
        <v>55</v>
      </c>
      <c r="P4972" s="13">
        <f t="shared" si="1036"/>
        <v>199.81</v>
      </c>
      <c r="Q4972" s="13" t="str">
        <f t="shared" si="1037"/>
        <v>Normal</v>
      </c>
      <c r="S4972" s="21"/>
    </row>
    <row r="4973" customHeight="1" spans="1:19">
      <c r="A4973" s="2" t="s">
        <v>6916</v>
      </c>
      <c r="B4973" s="28">
        <v>45994</v>
      </c>
      <c r="C4973" s="2" t="s">
        <v>1787</v>
      </c>
      <c r="D4973" s="2" t="str">
        <f t="array" ref="D4973">_xlfn.XLOOKUP(C4973,Customers!A:A,Customers!B:B)</f>
        <v>Customer 0086</v>
      </c>
      <c r="E4973" s="2" t="s">
        <v>1224</v>
      </c>
      <c r="F4973" s="2" t="str">
        <f t="array" ref="F4973">_xlfn.XLOOKUP(E4973,Restaurants!A:A,Restaurants!B:B)</f>
        <v>Restaurant 055</v>
      </c>
      <c r="G4973" s="2" t="s">
        <v>579</v>
      </c>
      <c r="H4973" s="2" t="str">
        <f t="array" ref="H4973">_xlfn.XLOOKUP(G4973,Food_Menu!A:A,Food_Menu!B:B)</f>
        <v>Food Item 0200</v>
      </c>
      <c r="I4973" s="2">
        <f t="array" ref="I4973">_xlfn.XLOOKUP(G4973,Food_Menu!A:A,Food_Menu!D:D)</f>
        <v>511.44</v>
      </c>
      <c r="J4973" s="2" t="s">
        <v>1596</v>
      </c>
      <c r="K4973" s="2" t="str">
        <f t="array" ref="K4973">_xlfn.XLOOKUP(J4973,Delivery_Partners!A:A,Delivery_Partners!B:B)</f>
        <v>Delivery Partner 094</v>
      </c>
      <c r="L4973" s="3">
        <v>1</v>
      </c>
      <c r="M4973" s="2" t="s">
        <v>23</v>
      </c>
      <c r="N4973" s="2" t="s">
        <v>74</v>
      </c>
      <c r="O4973" s="3">
        <v>36</v>
      </c>
      <c r="P4973" s="13">
        <f t="shared" si="1036"/>
        <v>511.44</v>
      </c>
      <c r="Q4973" s="13" t="str">
        <f t="shared" si="1037"/>
        <v>Normal</v>
      </c>
      <c r="S4973" s="21"/>
    </row>
    <row r="4974" customHeight="1" spans="1:19">
      <c r="A4974" s="2" t="s">
        <v>6917</v>
      </c>
      <c r="B4974" s="28">
        <v>45910</v>
      </c>
      <c r="C4974" s="2" t="s">
        <v>1703</v>
      </c>
      <c r="D4974" s="2" t="str">
        <f t="array" ref="D4974">_xlfn.XLOOKUP(C4974,Customers!A:A,Customers!B:B)</f>
        <v>Customer 0772</v>
      </c>
      <c r="E4974" s="2" t="s">
        <v>187</v>
      </c>
      <c r="F4974" s="2" t="str">
        <f t="array" ref="F4974">_xlfn.XLOOKUP(E4974,Restaurants!A:A,Restaurants!B:B)</f>
        <v>Restaurant 065</v>
      </c>
      <c r="G4974" s="2" t="s">
        <v>1152</v>
      </c>
      <c r="H4974" s="2" t="str">
        <f t="array" ref="H4974">_xlfn.XLOOKUP(G4974,Food_Menu!A:A,Food_Menu!B:B)</f>
        <v>Food Item 0192</v>
      </c>
      <c r="I4974" s="2">
        <f t="array" ref="I4974">_xlfn.XLOOKUP(G4974,Food_Menu!A:A,Food_Menu!D:D)</f>
        <v>373.52</v>
      </c>
      <c r="J4974" s="2" t="s">
        <v>299</v>
      </c>
      <c r="K4974" s="2" t="str">
        <f t="array" ref="K4974">_xlfn.XLOOKUP(J4974,Delivery_Partners!A:A,Delivery_Partners!B:B)</f>
        <v>Delivery Partner 034</v>
      </c>
      <c r="L4974" s="3">
        <v>2</v>
      </c>
      <c r="M4974" s="2" t="s">
        <v>23</v>
      </c>
      <c r="N4974" s="2" t="s">
        <v>74</v>
      </c>
      <c r="O4974" s="3">
        <v>46</v>
      </c>
      <c r="P4974" s="13">
        <f t="shared" si="1036"/>
        <v>747.04</v>
      </c>
      <c r="Q4974" s="13" t="str">
        <f t="shared" si="1037"/>
        <v>Normal</v>
      </c>
      <c r="S4974" s="21"/>
    </row>
    <row r="4975" customHeight="1" spans="1:19">
      <c r="A4975" s="2" t="s">
        <v>6918</v>
      </c>
      <c r="B4975" s="29" t="s">
        <v>1532</v>
      </c>
      <c r="C4975" s="2" t="s">
        <v>1793</v>
      </c>
      <c r="D4975" s="2" t="str">
        <f t="array" ref="D4975">_xlfn.XLOOKUP(C4975,Customers!A:A,Customers!B:B)</f>
        <v>Customer 0894</v>
      </c>
      <c r="E4975" s="2" t="s">
        <v>586</v>
      </c>
      <c r="F4975" s="2" t="str">
        <f t="array" ref="F4975">_xlfn.XLOOKUP(E4975,Restaurants!A:A,Restaurants!B:B)</f>
        <v>Restaurant 092</v>
      </c>
      <c r="G4975" s="2" t="s">
        <v>792</v>
      </c>
      <c r="H4975" s="2" t="str">
        <f t="array" ref="H4975">_xlfn.XLOOKUP(G4975,Food_Menu!A:A,Food_Menu!B:B)</f>
        <v>Food Item 0159</v>
      </c>
      <c r="I4975" s="2">
        <f t="array" ref="I4975">_xlfn.XLOOKUP(G4975,Food_Menu!A:A,Food_Menu!D:D)</f>
        <v>430.63</v>
      </c>
      <c r="J4975" s="2" t="s">
        <v>2158</v>
      </c>
      <c r="K4975" s="2" t="str">
        <f t="array" ref="K4975">_xlfn.XLOOKUP(J4975,Delivery_Partners!A:A,Delivery_Partners!B:B)</f>
        <v>Delivery Partner 033</v>
      </c>
      <c r="L4975" s="3">
        <v>1</v>
      </c>
      <c r="M4975" s="2" t="s">
        <v>23</v>
      </c>
      <c r="N4975" s="2" t="s">
        <v>55</v>
      </c>
      <c r="O4975" s="3">
        <v>29</v>
      </c>
      <c r="P4975" s="13">
        <f t="shared" si="1036"/>
        <v>430.63</v>
      </c>
      <c r="Q4975" s="13" t="str">
        <f t="shared" si="1037"/>
        <v>Fast</v>
      </c>
      <c r="S4975" s="21"/>
    </row>
    <row r="4976" customHeight="1" spans="1:19">
      <c r="A4976" s="2" t="s">
        <v>6919</v>
      </c>
      <c r="B4976" s="28">
        <v>45696</v>
      </c>
      <c r="C4976" s="2" t="s">
        <v>788</v>
      </c>
      <c r="D4976" s="2" t="str">
        <f t="array" ref="D4976">_xlfn.XLOOKUP(C4976,Customers!A:A,Customers!B:B)</f>
        <v>Customer 0019</v>
      </c>
      <c r="E4976" s="2" t="s">
        <v>800</v>
      </c>
      <c r="F4976" s="2" t="str">
        <f t="array" ref="F4976">_xlfn.XLOOKUP(E4976,Restaurants!A:A,Restaurants!B:B)</f>
        <v>Restaurant 014</v>
      </c>
      <c r="G4976" s="2" t="s">
        <v>466</v>
      </c>
      <c r="H4976" s="2" t="str">
        <f t="array" ref="H4976">_xlfn.XLOOKUP(G4976,Food_Menu!A:A,Food_Menu!B:B)</f>
        <v>Food Item 0037</v>
      </c>
      <c r="I4976" s="2">
        <f t="array" ref="I4976">_xlfn.XLOOKUP(G4976,Food_Menu!A:A,Food_Menu!D:D)</f>
        <v>570.62</v>
      </c>
      <c r="J4976" s="2" t="s">
        <v>707</v>
      </c>
      <c r="K4976" s="2" t="str">
        <f t="array" ref="K4976">_xlfn.XLOOKUP(J4976,Delivery_Partners!A:A,Delivery_Partners!B:B)</f>
        <v>Delivery Partner 171</v>
      </c>
      <c r="L4976" s="3">
        <v>1</v>
      </c>
      <c r="M4976" s="2" t="s">
        <v>23</v>
      </c>
      <c r="N4976" s="2" t="s">
        <v>24</v>
      </c>
      <c r="O4976" s="3">
        <v>38</v>
      </c>
      <c r="P4976" s="13">
        <f t="shared" si="1036"/>
        <v>570.62</v>
      </c>
      <c r="Q4976" s="13" t="str">
        <f t="shared" si="1037"/>
        <v>Normal</v>
      </c>
      <c r="S4976" s="21"/>
    </row>
    <row r="4977" customHeight="1" spans="1:19">
      <c r="A4977" s="2" t="s">
        <v>6920</v>
      </c>
      <c r="B4977" s="28">
        <v>45964</v>
      </c>
      <c r="C4977" s="2" t="s">
        <v>2903</v>
      </c>
      <c r="D4977" s="2" t="str">
        <f t="array" ref="D4977">_xlfn.XLOOKUP(C4977,Customers!A:A,Customers!B:B)</f>
        <v>Customer 0873</v>
      </c>
      <c r="E4977" s="2" t="s">
        <v>152</v>
      </c>
      <c r="F4977" s="2" t="str">
        <f t="array" ref="F4977">_xlfn.XLOOKUP(E4977,Restaurants!A:A,Restaurants!B:B)</f>
        <v>Restaurant 114</v>
      </c>
      <c r="G4977" s="2" t="s">
        <v>841</v>
      </c>
      <c r="H4977" s="2" t="str">
        <f t="array" ref="H4977">_xlfn.XLOOKUP(G4977,Food_Menu!A:A,Food_Menu!B:B)</f>
        <v>Food Item 0022</v>
      </c>
      <c r="I4977" s="2">
        <f t="array" ref="I4977">_xlfn.XLOOKUP(G4977,Food_Menu!A:A,Food_Menu!D:D)</f>
        <v>395.32</v>
      </c>
      <c r="J4977" s="2" t="s">
        <v>993</v>
      </c>
      <c r="K4977" s="2" t="str">
        <f t="array" ref="K4977">_xlfn.XLOOKUP(J4977,Delivery_Partners!A:A,Delivery_Partners!B:B)</f>
        <v>Delivery Partner 086</v>
      </c>
      <c r="L4977" s="3">
        <v>4</v>
      </c>
      <c r="M4977" s="2" t="s">
        <v>23</v>
      </c>
      <c r="N4977" s="2" t="s">
        <v>55</v>
      </c>
      <c r="O4977" s="3">
        <v>34</v>
      </c>
      <c r="P4977" s="13">
        <f t="shared" si="1036"/>
        <v>1581.28</v>
      </c>
      <c r="Q4977" s="13" t="str">
        <f t="shared" si="1037"/>
        <v>Normal</v>
      </c>
      <c r="S4977" s="21"/>
    </row>
    <row r="4978" customHeight="1" spans="1:19">
      <c r="A4978" s="2" t="s">
        <v>6921</v>
      </c>
      <c r="B4978" s="29" t="s">
        <v>150</v>
      </c>
      <c r="C4978" s="2" t="s">
        <v>4300</v>
      </c>
      <c r="D4978" s="2" t="str">
        <f t="array" ref="D4978">_xlfn.XLOOKUP(C4978,Customers!A:A,Customers!B:B)</f>
        <v>Customer 0145</v>
      </c>
      <c r="E4978" s="2" t="s">
        <v>83</v>
      </c>
      <c r="F4978" s="2" t="str">
        <f t="array" ref="F4978">_xlfn.XLOOKUP(E4978,Restaurants!A:A,Restaurants!B:B)</f>
        <v>Restaurant 032</v>
      </c>
      <c r="G4978" s="2" t="s">
        <v>713</v>
      </c>
      <c r="H4978" s="2" t="str">
        <f t="array" ref="H4978">_xlfn.XLOOKUP(G4978,Food_Menu!A:A,Food_Menu!B:B)</f>
        <v>Food Item 0031</v>
      </c>
      <c r="I4978" s="2">
        <f t="array" ref="I4978">_xlfn.XLOOKUP(G4978,Food_Menu!A:A,Food_Menu!D:D)</f>
        <v>485.31</v>
      </c>
      <c r="J4978" s="2" t="s">
        <v>1694</v>
      </c>
      <c r="K4978" s="2" t="str">
        <f t="array" ref="K4978">_xlfn.XLOOKUP(J4978,Delivery_Partners!A:A,Delivery_Partners!B:B)</f>
        <v>Delivery Partner 127</v>
      </c>
      <c r="L4978" s="3">
        <v>2</v>
      </c>
      <c r="M4978" s="2" t="s">
        <v>23</v>
      </c>
      <c r="N4978" s="2" t="s">
        <v>74</v>
      </c>
      <c r="O4978" s="3">
        <v>34</v>
      </c>
      <c r="P4978" s="13">
        <f t="shared" si="1036"/>
        <v>970.62</v>
      </c>
      <c r="Q4978" s="13" t="str">
        <f t="shared" si="1037"/>
        <v>Normal</v>
      </c>
      <c r="S4978" s="21"/>
    </row>
    <row r="4979" customHeight="1" spans="1:19">
      <c r="A4979" s="2" t="s">
        <v>6922</v>
      </c>
      <c r="B4979" s="29" t="s">
        <v>150</v>
      </c>
      <c r="C4979" s="2" t="s">
        <v>2578</v>
      </c>
      <c r="D4979" s="2" t="str">
        <f t="array" ref="D4979">_xlfn.XLOOKUP(C4979,Customers!A:A,Customers!B:B)</f>
        <v>Customer 0319</v>
      </c>
      <c r="E4979" s="2" t="s">
        <v>578</v>
      </c>
      <c r="F4979" s="2" t="str">
        <f t="array" ref="F4979">_xlfn.XLOOKUP(E4979,Restaurants!A:A,Restaurants!B:B)</f>
        <v>Restaurant 063</v>
      </c>
      <c r="G4979" s="2" t="s">
        <v>543</v>
      </c>
      <c r="H4979" s="2" t="str">
        <f t="array" ref="H4979">_xlfn.XLOOKUP(G4979,Food_Menu!A:A,Food_Menu!B:B)</f>
        <v>Food Item 0136</v>
      </c>
      <c r="I4979" s="2">
        <f t="array" ref="I4979">_xlfn.XLOOKUP(G4979,Food_Menu!A:A,Food_Menu!D:D)</f>
        <v>319.29</v>
      </c>
      <c r="J4979" s="2" t="s">
        <v>502</v>
      </c>
      <c r="K4979" s="2" t="str">
        <f t="array" ref="K4979">_xlfn.XLOOKUP(J4979,Delivery_Partners!A:A,Delivery_Partners!B:B)</f>
        <v>Delivery Partner 132</v>
      </c>
      <c r="L4979" s="3">
        <v>1</v>
      </c>
      <c r="M4979" s="2" t="s">
        <v>23</v>
      </c>
      <c r="N4979" s="2" t="s">
        <v>55</v>
      </c>
      <c r="O4979" s="3">
        <v>57</v>
      </c>
      <c r="P4979" s="13">
        <f t="shared" si="1036"/>
        <v>319.29</v>
      </c>
      <c r="Q4979" s="13" t="str">
        <f t="shared" si="1037"/>
        <v>Normal</v>
      </c>
      <c r="S4979" s="21"/>
    </row>
    <row r="4980" customHeight="1" spans="1:19">
      <c r="A4980" s="2" t="s">
        <v>6923</v>
      </c>
      <c r="B4980" s="28">
        <v>45931</v>
      </c>
      <c r="C4980" s="2" t="s">
        <v>2661</v>
      </c>
      <c r="D4980" s="2" t="str">
        <f t="array" ref="D4980">_xlfn.XLOOKUP(C4980,Customers!A:A,Customers!B:B)</f>
        <v>Customer 0846</v>
      </c>
      <c r="E4980" s="2" t="s">
        <v>281</v>
      </c>
      <c r="F4980" s="2" t="str">
        <f t="array" ref="F4980">_xlfn.XLOOKUP(E4980,Restaurants!A:A,Restaurants!B:B)</f>
        <v>Restaurant 026</v>
      </c>
      <c r="G4980" s="2" t="s">
        <v>282</v>
      </c>
      <c r="H4980" s="2" t="str">
        <f t="array" ref="H4980">_xlfn.XLOOKUP(G4980,Food_Menu!A:A,Food_Menu!B:B)</f>
        <v>Food Item 0157</v>
      </c>
      <c r="I4980" s="2">
        <f t="array" ref="I4980">_xlfn.XLOOKUP(G4980,Food_Menu!A:A,Food_Menu!D:D)</f>
        <v>278.37</v>
      </c>
      <c r="J4980" s="2" t="s">
        <v>470</v>
      </c>
      <c r="K4980" s="2" t="str">
        <f t="array" ref="K4980">_xlfn.XLOOKUP(J4980,Delivery_Partners!A:A,Delivery_Partners!B:B)</f>
        <v>Delivery Partner 006</v>
      </c>
      <c r="L4980" s="3">
        <v>1</v>
      </c>
      <c r="M4980" s="2" t="s">
        <v>23</v>
      </c>
      <c r="N4980" s="2" t="s">
        <v>42</v>
      </c>
      <c r="O4980" s="3">
        <v>19</v>
      </c>
      <c r="P4980" s="13">
        <f t="shared" si="1036"/>
        <v>278.37</v>
      </c>
      <c r="Q4980" s="13" t="str">
        <f t="shared" si="1037"/>
        <v>Fast</v>
      </c>
      <c r="S4980" s="21"/>
    </row>
    <row r="4981" customHeight="1" spans="1:19">
      <c r="A4981" s="2" t="s">
        <v>6924</v>
      </c>
      <c r="B4981" s="29" t="s">
        <v>1049</v>
      </c>
      <c r="C4981" s="2" t="s">
        <v>2459</v>
      </c>
      <c r="D4981" s="2" t="str">
        <f t="array" ref="D4981">_xlfn.XLOOKUP(C4981,Customers!A:A,Customers!B:B)</f>
        <v>Customer 0427</v>
      </c>
      <c r="E4981" s="2" t="s">
        <v>46</v>
      </c>
      <c r="F4981" s="2" t="str">
        <f t="array" ref="F4981">_xlfn.XLOOKUP(E4981,Restaurants!A:A,Restaurants!B:B)</f>
        <v>Restaurant 043</v>
      </c>
      <c r="G4981" s="2" t="s">
        <v>1114</v>
      </c>
      <c r="H4981" s="2" t="str">
        <f t="array" ref="H4981">_xlfn.XLOOKUP(G4981,Food_Menu!A:A,Food_Menu!B:B)</f>
        <v>Food Item 0176</v>
      </c>
      <c r="I4981" s="2">
        <f t="array" ref="I4981">_xlfn.XLOOKUP(G4981,Food_Menu!A:A,Food_Menu!D:D)</f>
        <v>167.27</v>
      </c>
      <c r="J4981" s="2" t="s">
        <v>251</v>
      </c>
      <c r="K4981" s="2" t="str">
        <f t="array" ref="K4981">_xlfn.XLOOKUP(J4981,Delivery_Partners!A:A,Delivery_Partners!B:B)</f>
        <v>Delivery Partner 089</v>
      </c>
      <c r="L4981" s="3">
        <v>1</v>
      </c>
      <c r="M4981" s="2" t="s">
        <v>23</v>
      </c>
      <c r="N4981" s="2" t="s">
        <v>55</v>
      </c>
      <c r="O4981" s="3">
        <v>35</v>
      </c>
      <c r="P4981" s="13">
        <f t="shared" si="1036"/>
        <v>167.27</v>
      </c>
      <c r="Q4981" s="13" t="str">
        <f t="shared" si="1037"/>
        <v>Normal</v>
      </c>
      <c r="S4981" s="21"/>
    </row>
    <row r="4982" customHeight="1" spans="1:19">
      <c r="A4982" s="2" t="s">
        <v>6925</v>
      </c>
      <c r="B4982" s="29" t="s">
        <v>1108</v>
      </c>
      <c r="C4982" s="2" t="s">
        <v>2872</v>
      </c>
      <c r="D4982" s="2" t="str">
        <f t="array" ref="D4982">_xlfn.XLOOKUP(C4982,Customers!A:A,Customers!B:B)</f>
        <v>Customer 1173</v>
      </c>
      <c r="E4982" s="2" t="s">
        <v>1711</v>
      </c>
      <c r="F4982" s="2" t="str">
        <f t="array" ref="F4982">_xlfn.XLOOKUP(E4982,Restaurants!A:A,Restaurants!B:B)</f>
        <v>Restaurant 100</v>
      </c>
      <c r="G4982" s="2" t="s">
        <v>132</v>
      </c>
      <c r="H4982" s="2" t="str">
        <f t="array" ref="H4982">_xlfn.XLOOKUP(G4982,Food_Menu!A:A,Food_Menu!B:B)</f>
        <v>Food Item 0023</v>
      </c>
      <c r="I4982" s="2">
        <f t="array" ref="I4982">_xlfn.XLOOKUP(G4982,Food_Menu!A:A,Food_Menu!D:D)</f>
        <v>276.1</v>
      </c>
      <c r="J4982" s="2" t="s">
        <v>2158</v>
      </c>
      <c r="K4982" s="2" t="str">
        <f t="array" ref="K4982">_xlfn.XLOOKUP(J4982,Delivery_Partners!A:A,Delivery_Partners!B:B)</f>
        <v>Delivery Partner 033</v>
      </c>
      <c r="L4982" s="3">
        <v>2</v>
      </c>
      <c r="M4982" s="2" t="s">
        <v>23</v>
      </c>
      <c r="N4982" s="2" t="s">
        <v>24</v>
      </c>
      <c r="O4982" s="3">
        <v>36</v>
      </c>
      <c r="P4982" s="13">
        <f t="shared" si="1036"/>
        <v>552.2</v>
      </c>
      <c r="Q4982" s="13" t="str">
        <f t="shared" si="1037"/>
        <v>Normal</v>
      </c>
      <c r="S4982" s="21"/>
    </row>
    <row r="4983" customHeight="1" spans="1:19">
      <c r="A4983" s="2" t="s">
        <v>6926</v>
      </c>
      <c r="B4983" s="29" t="s">
        <v>353</v>
      </c>
      <c r="C4983" s="2" t="s">
        <v>2415</v>
      </c>
      <c r="D4983" s="2" t="str">
        <f t="array" ref="D4983">_xlfn.XLOOKUP(C4983,Customers!A:A,Customers!B:B)</f>
        <v>Customer 1149</v>
      </c>
      <c r="E4983" s="2" t="s">
        <v>747</v>
      </c>
      <c r="F4983" s="2" t="str">
        <f t="array" ref="F4983">_xlfn.XLOOKUP(E4983,Restaurants!A:A,Restaurants!B:B)</f>
        <v>Restaurant 006</v>
      </c>
      <c r="G4983" s="2" t="s">
        <v>261</v>
      </c>
      <c r="H4983" s="2" t="str">
        <f t="array" ref="H4983">_xlfn.XLOOKUP(G4983,Food_Menu!A:A,Food_Menu!B:B)</f>
        <v>Food Item 0061</v>
      </c>
      <c r="I4983" s="2">
        <f t="array" ref="I4983">_xlfn.XLOOKUP(G4983,Food_Menu!A:A,Food_Menu!D:D)</f>
        <v>538.21</v>
      </c>
      <c r="J4983" s="2" t="s">
        <v>256</v>
      </c>
      <c r="K4983" s="2" t="str">
        <f t="array" ref="K4983">_xlfn.XLOOKUP(J4983,Delivery_Partners!A:A,Delivery_Partners!B:B)</f>
        <v>Delivery Partner 057</v>
      </c>
      <c r="L4983" s="3">
        <v>1</v>
      </c>
      <c r="M4983" s="2" t="s">
        <v>23</v>
      </c>
      <c r="N4983" s="2" t="s">
        <v>42</v>
      </c>
      <c r="O4983" s="3">
        <v>43</v>
      </c>
      <c r="P4983" s="13">
        <f t="shared" si="1036"/>
        <v>538.21</v>
      </c>
      <c r="Q4983" s="13" t="str">
        <f t="shared" si="1037"/>
        <v>Normal</v>
      </c>
      <c r="S4983" s="21"/>
    </row>
    <row r="4984" hidden="1" customHeight="1" spans="1:19">
      <c r="A4984" s="2" t="s">
        <v>6927</v>
      </c>
      <c r="B4984" s="29" t="s">
        <v>1523</v>
      </c>
      <c r="C4984" s="2" t="s">
        <v>4064</v>
      </c>
      <c r="D4984" s="2" t="str">
        <f t="array" ref="D4984">_xlfn.XLOOKUP(C4984,Customers!A:A,Customers!B:B)</f>
        <v>Customer 1185</v>
      </c>
      <c r="E4984" s="2" t="s">
        <v>797</v>
      </c>
      <c r="F4984" s="2" t="str">
        <f t="array" ref="F4984">_xlfn.XLOOKUP(E4984,Restaurants!A:A,Restaurants!B:B)</f>
        <v>Restaurant 058</v>
      </c>
      <c r="G4984" s="2" t="s">
        <v>126</v>
      </c>
      <c r="H4984" s="2" t="str">
        <f t="array" ref="H4984">_xlfn.XLOOKUP(G4984,Food_Menu!A:A,Food_Menu!B:B)</f>
        <v>Food Item 0075</v>
      </c>
      <c r="I4984" s="2"/>
      <c r="J4984" s="2" t="s">
        <v>299</v>
      </c>
      <c r="K4984" s="2" t="str">
        <f t="array" ref="K4984">_xlfn.XLOOKUP(J4984,Delivery_Partners!A:A,Delivery_Partners!B:B)</f>
        <v>Delivery Partner 034</v>
      </c>
      <c r="L4984" s="3">
        <v>1</v>
      </c>
      <c r="M4984" s="2" t="s">
        <v>101</v>
      </c>
      <c r="N4984" s="2" t="s">
        <v>24</v>
      </c>
      <c r="O4984" s="2"/>
    </row>
    <row r="4985" customHeight="1" spans="1:19">
      <c r="A4985" s="2" t="s">
        <v>6928</v>
      </c>
      <c r="B4985" s="28">
        <v>45881</v>
      </c>
      <c r="C4985" s="2" t="s">
        <v>1131</v>
      </c>
      <c r="D4985" s="2" t="str">
        <f t="array" ref="D4985">_xlfn.XLOOKUP(C4985,Customers!A:A,Customers!B:B)</f>
        <v>Customer 0126</v>
      </c>
      <c r="E4985" s="2" t="s">
        <v>548</v>
      </c>
      <c r="F4985" s="2" t="str">
        <f t="array" ref="F4985">_xlfn.XLOOKUP(E4985,Restaurants!A:A,Restaurants!B:B)</f>
        <v>Restaurant 071</v>
      </c>
      <c r="G4985" s="2" t="s">
        <v>754</v>
      </c>
      <c r="H4985" s="2" t="str">
        <f t="array" ref="H4985">_xlfn.XLOOKUP(G4985,Food_Menu!A:A,Food_Menu!B:B)</f>
        <v>Food Item 0140</v>
      </c>
      <c r="I4985" s="2">
        <f t="array" ref="I4985">_xlfn.XLOOKUP(G4985,Food_Menu!A:A,Food_Menu!D:D)</f>
        <v>408.22</v>
      </c>
      <c r="J4985" s="2" t="s">
        <v>988</v>
      </c>
      <c r="K4985" s="2" t="str">
        <f t="array" ref="K4985">_xlfn.XLOOKUP(J4985,Delivery_Partners!A:A,Delivery_Partners!B:B)</f>
        <v>Delivery Partner 120</v>
      </c>
      <c r="L4985" s="3">
        <v>1</v>
      </c>
      <c r="M4985" s="2" t="s">
        <v>23</v>
      </c>
      <c r="N4985" s="2" t="s">
        <v>74</v>
      </c>
      <c r="O4985" s="3">
        <v>31</v>
      </c>
      <c r="P4985" s="13">
        <f t="shared" ref="P4985:P4990" si="1038">I4985*L4985</f>
        <v>408.22</v>
      </c>
      <c r="Q4985" s="13" t="str">
        <f t="shared" ref="Q4985:Q4990" si="1039">IF(O4985="","Not Delivered",IF(O4985&lt;=30,"Fast",IF(O4985&lt;=60,"Normal","Slow")))</f>
        <v>Normal</v>
      </c>
      <c r="S4985" s="21"/>
    </row>
    <row r="4986" customHeight="1" spans="1:19">
      <c r="A4986" s="2" t="s">
        <v>6929</v>
      </c>
      <c r="B4986" s="29" t="s">
        <v>44</v>
      </c>
      <c r="C4986" s="2" t="s">
        <v>847</v>
      </c>
      <c r="D4986" s="2" t="str">
        <f t="array" ref="D4986">_xlfn.XLOOKUP(C4986,Customers!A:A,Customers!B:B)</f>
        <v>Customer 0212</v>
      </c>
      <c r="E4986" s="2" t="s">
        <v>776</v>
      </c>
      <c r="F4986" s="2" t="str">
        <f t="array" ref="F4986">_xlfn.XLOOKUP(E4986,Restaurants!A:A,Restaurants!B:B)</f>
        <v>Restaurant 069</v>
      </c>
      <c r="G4986" s="2" t="s">
        <v>582</v>
      </c>
      <c r="H4986" s="2" t="str">
        <f t="array" ref="H4986">_xlfn.XLOOKUP(G4986,Food_Menu!A:A,Food_Menu!B:B)</f>
        <v>Food Item 0011</v>
      </c>
      <c r="I4986" s="2">
        <f t="array" ref="I4986">_xlfn.XLOOKUP(G4986,Food_Menu!A:A,Food_Menu!D:D)</f>
        <v>586.61</v>
      </c>
      <c r="J4986" s="2" t="s">
        <v>741</v>
      </c>
      <c r="K4986" s="2" t="str">
        <f t="array" ref="K4986">_xlfn.XLOOKUP(J4986,Delivery_Partners!A:A,Delivery_Partners!B:B)</f>
        <v>Delivery Partner 024</v>
      </c>
      <c r="L4986" s="3">
        <v>4</v>
      </c>
      <c r="M4986" s="2" t="s">
        <v>23</v>
      </c>
      <c r="N4986" s="2" t="s">
        <v>24</v>
      </c>
      <c r="O4986" s="3">
        <v>28</v>
      </c>
      <c r="P4986" s="13">
        <f t="shared" si="1038"/>
        <v>2346.44</v>
      </c>
      <c r="Q4986" s="13" t="str">
        <f t="shared" si="1039"/>
        <v>Fast</v>
      </c>
      <c r="S4986" s="21"/>
    </row>
    <row r="4987" customHeight="1" spans="1:19">
      <c r="A4987" s="2" t="s">
        <v>6930</v>
      </c>
      <c r="B4987" s="29" t="s">
        <v>964</v>
      </c>
      <c r="C4987" s="2" t="s">
        <v>1422</v>
      </c>
      <c r="D4987" s="2" t="str">
        <f t="array" ref="D4987">_xlfn.XLOOKUP(C4987,Customers!A:A,Customers!B:B)</f>
        <v>Customer 0220</v>
      </c>
      <c r="E4987" s="2" t="s">
        <v>532</v>
      </c>
      <c r="F4987" s="2" t="str">
        <f t="array" ref="F4987">_xlfn.XLOOKUP(E4987,Restaurants!A:A,Restaurants!B:B)</f>
        <v>Restaurant 046</v>
      </c>
      <c r="G4987" s="2" t="s">
        <v>1040</v>
      </c>
      <c r="H4987" s="2" t="str">
        <f t="array" ref="H4987">_xlfn.XLOOKUP(G4987,Food_Menu!A:A,Food_Menu!B:B)</f>
        <v>Food Item 0185</v>
      </c>
      <c r="I4987" s="2">
        <f t="array" ref="I4987">_xlfn.XLOOKUP(G4987,Food_Menu!A:A,Food_Menu!D:D)</f>
        <v>565.74</v>
      </c>
      <c r="J4987" s="2" t="s">
        <v>1683</v>
      </c>
      <c r="K4987" s="2" t="str">
        <f t="array" ref="K4987">_xlfn.XLOOKUP(J4987,Delivery_Partners!A:A,Delivery_Partners!B:B)</f>
        <v>Delivery Partner 082</v>
      </c>
      <c r="L4987" s="3">
        <v>1</v>
      </c>
      <c r="M4987" s="2" t="s">
        <v>23</v>
      </c>
      <c r="N4987" s="2" t="s">
        <v>55</v>
      </c>
      <c r="O4987" s="3">
        <v>15</v>
      </c>
      <c r="P4987" s="13">
        <f t="shared" si="1038"/>
        <v>565.74</v>
      </c>
      <c r="Q4987" s="13" t="str">
        <f t="shared" si="1039"/>
        <v>Fast</v>
      </c>
      <c r="S4987" s="21"/>
    </row>
    <row r="4988" customHeight="1" spans="1:19">
      <c r="A4988" s="2" t="s">
        <v>6931</v>
      </c>
      <c r="B4988" s="29" t="s">
        <v>1841</v>
      </c>
      <c r="C4988" s="2" t="s">
        <v>560</v>
      </c>
      <c r="D4988" s="2" t="str">
        <f t="array" ref="D4988">_xlfn.XLOOKUP(C4988,Customers!A:A,Customers!B:B)</f>
        <v>Customer 0703</v>
      </c>
      <c r="E4988" s="2" t="s">
        <v>532</v>
      </c>
      <c r="F4988" s="2" t="str">
        <f t="array" ref="F4988">_xlfn.XLOOKUP(E4988,Restaurants!A:A,Restaurants!B:B)</f>
        <v>Restaurant 046</v>
      </c>
      <c r="G4988" s="2" t="s">
        <v>1554</v>
      </c>
      <c r="H4988" s="2" t="str">
        <f t="array" ref="H4988">_xlfn.XLOOKUP(G4988,Food_Menu!A:A,Food_Menu!B:B)</f>
        <v>Food Item 0018</v>
      </c>
      <c r="I4988" s="2">
        <f t="array" ref="I4988">_xlfn.XLOOKUP(G4988,Food_Menu!A:A,Food_Menu!D:D)</f>
        <v>648.66</v>
      </c>
      <c r="J4988" s="2" t="s">
        <v>1090</v>
      </c>
      <c r="K4988" s="2" t="str">
        <f t="array" ref="K4988">_xlfn.XLOOKUP(J4988,Delivery_Partners!A:A,Delivery_Partners!B:B)</f>
        <v>Delivery Partner 056</v>
      </c>
      <c r="L4988" s="3">
        <v>2</v>
      </c>
      <c r="M4988" s="2" t="s">
        <v>23</v>
      </c>
      <c r="N4988" s="2" t="s">
        <v>24</v>
      </c>
      <c r="O4988" s="3">
        <v>49</v>
      </c>
      <c r="P4988" s="13">
        <f t="shared" si="1038"/>
        <v>1297.32</v>
      </c>
      <c r="Q4988" s="13" t="str">
        <f t="shared" si="1039"/>
        <v>Normal</v>
      </c>
      <c r="S4988" s="21"/>
    </row>
    <row r="4989" customHeight="1" spans="1:19">
      <c r="A4989" s="2" t="s">
        <v>6932</v>
      </c>
      <c r="B4989" s="29" t="s">
        <v>1631</v>
      </c>
      <c r="C4989" s="2" t="s">
        <v>3671</v>
      </c>
      <c r="D4989" s="2" t="str">
        <f t="array" ref="D4989">_xlfn.XLOOKUP(C4989,Customers!A:A,Customers!B:B)</f>
        <v>Customer 0517</v>
      </c>
      <c r="E4989" s="2" t="s">
        <v>738</v>
      </c>
      <c r="F4989" s="2" t="str">
        <f t="array" ref="F4989">_xlfn.XLOOKUP(E4989,Restaurants!A:A,Restaurants!B:B)</f>
        <v>Restaurant 110</v>
      </c>
      <c r="G4989" s="2" t="s">
        <v>815</v>
      </c>
      <c r="H4989" s="2" t="str">
        <f t="array" ref="H4989">_xlfn.XLOOKUP(G4989,Food_Menu!A:A,Food_Menu!B:B)</f>
        <v>Food Item 0116</v>
      </c>
      <c r="I4989" s="2">
        <f t="array" ref="I4989">_xlfn.XLOOKUP(G4989,Food_Menu!A:A,Food_Menu!D:D)</f>
        <v>510.85</v>
      </c>
      <c r="J4989" s="2" t="s">
        <v>401</v>
      </c>
      <c r="K4989" s="2" t="str">
        <f t="array" ref="K4989">_xlfn.XLOOKUP(J4989,Delivery_Partners!A:A,Delivery_Partners!B:B)</f>
        <v>Delivery Partner 174</v>
      </c>
      <c r="L4989" s="3">
        <v>1</v>
      </c>
      <c r="M4989" s="2" t="s">
        <v>23</v>
      </c>
      <c r="N4989" s="2" t="s">
        <v>24</v>
      </c>
      <c r="O4989" s="3">
        <v>17</v>
      </c>
      <c r="P4989" s="13">
        <f t="shared" si="1038"/>
        <v>510.85</v>
      </c>
      <c r="Q4989" s="13" t="str">
        <f t="shared" si="1039"/>
        <v>Fast</v>
      </c>
      <c r="S4989" s="21"/>
    </row>
    <row r="4990" customHeight="1" spans="1:19">
      <c r="A4990" s="2" t="s">
        <v>6933</v>
      </c>
      <c r="B4990" s="28">
        <v>45879</v>
      </c>
      <c r="C4990" s="2" t="s">
        <v>1445</v>
      </c>
      <c r="D4990" s="2" t="str">
        <f t="array" ref="D4990">_xlfn.XLOOKUP(C4990,Customers!A:A,Customers!B:B)</f>
        <v>Customer 0896</v>
      </c>
      <c r="E4990" s="2" t="s">
        <v>230</v>
      </c>
      <c r="F4990" s="2" t="str">
        <f t="array" ref="F4990">_xlfn.XLOOKUP(E4990,Restaurants!A:A,Restaurants!B:B)</f>
        <v>Restaurant 029</v>
      </c>
      <c r="G4990" s="2" t="s">
        <v>1083</v>
      </c>
      <c r="H4990" s="2" t="str">
        <f t="array" ref="H4990">_xlfn.XLOOKUP(G4990,Food_Menu!A:A,Food_Menu!B:B)</f>
        <v>Food Item 0206</v>
      </c>
      <c r="I4990" s="2">
        <f t="array" ref="I4990">_xlfn.XLOOKUP(G4990,Food_Menu!A:A,Food_Menu!D:D)</f>
        <v>635.73</v>
      </c>
      <c r="J4990" s="2" t="s">
        <v>923</v>
      </c>
      <c r="K4990" s="2" t="str">
        <f t="array" ref="K4990">_xlfn.XLOOKUP(J4990,Delivery_Partners!A:A,Delivery_Partners!B:B)</f>
        <v>Delivery Partner 142</v>
      </c>
      <c r="L4990" s="3">
        <v>2</v>
      </c>
      <c r="M4990" s="2" t="s">
        <v>23</v>
      </c>
      <c r="N4990" s="2" t="s">
        <v>42</v>
      </c>
      <c r="O4990" s="3">
        <v>16</v>
      </c>
      <c r="P4990" s="13">
        <f t="shared" si="1038"/>
        <v>1271.46</v>
      </c>
      <c r="Q4990" s="13" t="str">
        <f t="shared" si="1039"/>
        <v>Fast</v>
      </c>
      <c r="S4990" s="21"/>
    </row>
    <row r="4991" hidden="1" customHeight="1" spans="1:19">
      <c r="A4991" s="2" t="s">
        <v>6934</v>
      </c>
      <c r="B4991" s="29" t="s">
        <v>1872</v>
      </c>
      <c r="C4991" s="2" t="s">
        <v>3244</v>
      </c>
      <c r="D4991" s="2" t="str">
        <f t="array" ref="D4991">_xlfn.XLOOKUP(C4991,Customers!A:A,Customers!B:B)</f>
        <v>Customer 0339</v>
      </c>
      <c r="E4991" s="2" t="s">
        <v>797</v>
      </c>
      <c r="F4991" s="2" t="str">
        <f t="array" ref="F4991">_xlfn.XLOOKUP(E4991,Restaurants!A:A,Restaurants!B:B)</f>
        <v>Restaurant 058</v>
      </c>
      <c r="G4991" s="2" t="s">
        <v>941</v>
      </c>
      <c r="H4991" s="2" t="str">
        <f t="array" ref="H4991">_xlfn.XLOOKUP(G4991,Food_Menu!A:A,Food_Menu!B:B)</f>
        <v>Food Item 0043</v>
      </c>
      <c r="I4991" s="2"/>
      <c r="J4991" s="2" t="s">
        <v>73</v>
      </c>
      <c r="K4991" s="2" t="str">
        <f t="array" ref="K4991">_xlfn.XLOOKUP(J4991,Delivery_Partners!A:A,Delivery_Partners!B:B)</f>
        <v>Delivery Partner 064</v>
      </c>
      <c r="L4991" s="3">
        <v>1</v>
      </c>
      <c r="M4991" s="2" t="s">
        <v>101</v>
      </c>
      <c r="N4991" s="2" t="s">
        <v>55</v>
      </c>
      <c r="O4991" s="2"/>
    </row>
    <row r="4992" hidden="1" customHeight="1" spans="1:19">
      <c r="A4992" s="2" t="s">
        <v>6935</v>
      </c>
      <c r="B4992" s="29" t="s">
        <v>704</v>
      </c>
      <c r="C4992" s="2" t="s">
        <v>270</v>
      </c>
      <c r="D4992" s="2" t="str">
        <f t="array" ref="D4992">_xlfn.XLOOKUP(C4992,Customers!A:A,Customers!B:B)</f>
        <v>Customer 0240</v>
      </c>
      <c r="E4992" s="2" t="s">
        <v>537</v>
      </c>
      <c r="F4992" s="2" t="str">
        <f t="array" ref="F4992">_xlfn.XLOOKUP(E4992,Restaurants!A:A,Restaurants!B:B)</f>
        <v>Restaurant 044</v>
      </c>
      <c r="G4992" s="2" t="s">
        <v>1382</v>
      </c>
      <c r="H4992" s="2" t="str">
        <f t="array" ref="H4992">_xlfn.XLOOKUP(G4992,Food_Menu!A:A,Food_Menu!B:B)</f>
        <v>Food Item 0152</v>
      </c>
      <c r="I4992" s="2"/>
      <c r="J4992" s="2" t="s">
        <v>458</v>
      </c>
      <c r="K4992" s="2" t="str">
        <f t="array" ref="K4992">_xlfn.XLOOKUP(J4992,Delivery_Partners!A:A,Delivery_Partners!B:B)</f>
        <v>Delivery Partner 053</v>
      </c>
      <c r="L4992" s="3">
        <v>3</v>
      </c>
      <c r="M4992" s="2" t="s">
        <v>101</v>
      </c>
      <c r="N4992" s="2" t="s">
        <v>74</v>
      </c>
      <c r="O4992" s="2"/>
    </row>
    <row r="4993" customHeight="1" spans="1:19">
      <c r="A4993" s="2" t="s">
        <v>6936</v>
      </c>
      <c r="B4993" s="29" t="s">
        <v>233</v>
      </c>
      <c r="C4993" s="2" t="s">
        <v>1790</v>
      </c>
      <c r="D4993" s="2" t="str">
        <f t="array" ref="D4993">_xlfn.XLOOKUP(C4993,Customers!A:A,Customers!B:B)</f>
        <v>Customer 0779</v>
      </c>
      <c r="E4993" s="2" t="s">
        <v>586</v>
      </c>
      <c r="F4993" s="2" t="str">
        <f t="array" ref="F4993">_xlfn.XLOOKUP(E4993,Restaurants!A:A,Restaurants!B:B)</f>
        <v>Restaurant 092</v>
      </c>
      <c r="G4993" s="2" t="s">
        <v>631</v>
      </c>
      <c r="H4993" s="2" t="str">
        <f t="array" ref="H4993">_xlfn.XLOOKUP(G4993,Food_Menu!A:A,Food_Menu!B:B)</f>
        <v>Food Item 0121</v>
      </c>
      <c r="I4993" s="2">
        <f t="array" ref="I4993">_xlfn.XLOOKUP(G4993,Food_Menu!A:A,Food_Menu!D:D)</f>
        <v>249.48</v>
      </c>
      <c r="J4993" s="2" t="s">
        <v>168</v>
      </c>
      <c r="K4993" s="2" t="str">
        <f t="array" ref="K4993">_xlfn.XLOOKUP(J4993,Delivery_Partners!A:A,Delivery_Partners!B:B)</f>
        <v>Delivery Partner 130</v>
      </c>
      <c r="L4993" s="3">
        <v>4</v>
      </c>
      <c r="M4993" s="2" t="s">
        <v>23</v>
      </c>
      <c r="N4993" s="2" t="s">
        <v>55</v>
      </c>
      <c r="O4993" s="3">
        <v>31</v>
      </c>
      <c r="P4993" s="13">
        <f t="shared" ref="P4993:P5001" si="1040">I4993*L4993</f>
        <v>997.92</v>
      </c>
      <c r="Q4993" s="13" t="str">
        <f t="shared" ref="Q4993:Q5001" si="1041">IF(O4993="","Not Delivered",IF(O4993&lt;=30,"Fast",IF(O4993&lt;=60,"Normal","Slow")))</f>
        <v>Normal</v>
      </c>
      <c r="S4993" s="21"/>
    </row>
    <row r="4994" customHeight="1" spans="1:19">
      <c r="A4994" s="2" t="s">
        <v>6937</v>
      </c>
      <c r="B4994" s="29" t="s">
        <v>3847</v>
      </c>
      <c r="C4994" s="2" t="s">
        <v>1331</v>
      </c>
      <c r="D4994" s="2" t="str">
        <f t="array" ref="D4994">_xlfn.XLOOKUP(C4994,Customers!A:A,Customers!B:B)</f>
        <v>Customer 0741</v>
      </c>
      <c r="E4994" s="2" t="s">
        <v>182</v>
      </c>
      <c r="F4994" s="2" t="str">
        <f t="array" ref="F4994">_xlfn.XLOOKUP(E4994,Restaurants!A:A,Restaurants!B:B)</f>
        <v>Restaurant 097</v>
      </c>
      <c r="G4994" s="2" t="s">
        <v>2703</v>
      </c>
      <c r="H4994" s="2" t="str">
        <f t="array" ref="H4994">_xlfn.XLOOKUP(G4994,Food_Menu!A:A,Food_Menu!B:B)</f>
        <v>Food Item 0181</v>
      </c>
      <c r="I4994" s="2">
        <f t="array" ref="I4994">_xlfn.XLOOKUP(G4994,Food_Menu!A:A,Food_Menu!D:D)</f>
        <v>574.53</v>
      </c>
      <c r="J4994" s="2" t="s">
        <v>91</v>
      </c>
      <c r="K4994" s="2" t="str">
        <f t="array" ref="K4994">_xlfn.XLOOKUP(J4994,Delivery_Partners!A:A,Delivery_Partners!B:B)</f>
        <v>Delivery Partner 114</v>
      </c>
      <c r="L4994" s="3">
        <v>1</v>
      </c>
      <c r="M4994" s="2" t="s">
        <v>23</v>
      </c>
      <c r="N4994" s="2" t="s">
        <v>24</v>
      </c>
      <c r="O4994" s="3">
        <v>32</v>
      </c>
      <c r="P4994" s="13">
        <f t="shared" si="1040"/>
        <v>574.53</v>
      </c>
      <c r="Q4994" s="13" t="str">
        <f t="shared" si="1041"/>
        <v>Normal</v>
      </c>
      <c r="S4994" s="21"/>
    </row>
    <row r="4995" customHeight="1" spans="1:19">
      <c r="A4995" s="2" t="s">
        <v>6938</v>
      </c>
      <c r="B4995" s="28">
        <v>45809</v>
      </c>
      <c r="C4995" s="2" t="s">
        <v>2552</v>
      </c>
      <c r="D4995" s="2" t="str">
        <f t="array" ref="D4995">_xlfn.XLOOKUP(C4995,Customers!A:A,Customers!B:B)</f>
        <v>Customer 0829</v>
      </c>
      <c r="E4995" s="2" t="s">
        <v>917</v>
      </c>
      <c r="F4995" s="2" t="str">
        <f t="array" ref="F4995">_xlfn.XLOOKUP(E4995,Restaurants!A:A,Restaurants!B:B)</f>
        <v>Restaurant 102</v>
      </c>
      <c r="G4995" s="2" t="s">
        <v>692</v>
      </c>
      <c r="H4995" s="2" t="str">
        <f t="array" ref="H4995">_xlfn.XLOOKUP(G4995,Food_Menu!A:A,Food_Menu!B:B)</f>
        <v>Food Item 0130</v>
      </c>
      <c r="I4995" s="2">
        <f t="array" ref="I4995">_xlfn.XLOOKUP(G4995,Food_Menu!A:A,Food_Menu!D:D)</f>
        <v>112.66</v>
      </c>
      <c r="J4995" s="2" t="s">
        <v>481</v>
      </c>
      <c r="K4995" s="2" t="str">
        <f t="array" ref="K4995">_xlfn.XLOOKUP(J4995,Delivery_Partners!A:A,Delivery_Partners!B:B)</f>
        <v>Delivery Partner 100</v>
      </c>
      <c r="L4995" s="3">
        <v>1</v>
      </c>
      <c r="M4995" s="2" t="s">
        <v>23</v>
      </c>
      <c r="N4995" s="2" t="s">
        <v>24</v>
      </c>
      <c r="O4995" s="3">
        <v>48</v>
      </c>
      <c r="P4995" s="13">
        <f t="shared" si="1040"/>
        <v>112.66</v>
      </c>
      <c r="Q4995" s="13" t="str">
        <f t="shared" si="1041"/>
        <v>Normal</v>
      </c>
      <c r="S4995" s="21"/>
    </row>
    <row r="4996" customHeight="1" spans="1:19">
      <c r="A4996" s="2" t="s">
        <v>6939</v>
      </c>
      <c r="B4996" s="29" t="s">
        <v>1118</v>
      </c>
      <c r="C4996" s="2" t="s">
        <v>3759</v>
      </c>
      <c r="D4996" s="2" t="str">
        <f t="array" ref="D4996">_xlfn.XLOOKUP(C4996,Customers!A:A,Customers!B:B)</f>
        <v>Customer 0375</v>
      </c>
      <c r="E4996" s="2" t="s">
        <v>78</v>
      </c>
      <c r="F4996" s="2" t="str">
        <f t="array" ref="F4996">_xlfn.XLOOKUP(E4996,Restaurants!A:A,Restaurants!B:B)</f>
        <v>Restaurant 011</v>
      </c>
      <c r="G4996" s="2" t="s">
        <v>1009</v>
      </c>
      <c r="H4996" s="2" t="str">
        <f t="array" ref="H4996">_xlfn.XLOOKUP(G4996,Food_Menu!A:A,Food_Menu!B:B)</f>
        <v>Food Item 0187</v>
      </c>
      <c r="I4996" s="2">
        <f t="array" ref="I4996">_xlfn.XLOOKUP(G4996,Food_Menu!A:A,Food_Menu!D:D)</f>
        <v>496.25</v>
      </c>
      <c r="J4996" s="2" t="s">
        <v>231</v>
      </c>
      <c r="K4996" s="2" t="str">
        <f t="array" ref="K4996">_xlfn.XLOOKUP(J4996,Delivery_Partners!A:A,Delivery_Partners!B:B)</f>
        <v>Delivery Partner 013</v>
      </c>
      <c r="L4996" s="3">
        <v>4</v>
      </c>
      <c r="M4996" s="2" t="s">
        <v>23</v>
      </c>
      <c r="N4996" s="2" t="s">
        <v>24</v>
      </c>
      <c r="O4996" s="3">
        <v>28</v>
      </c>
      <c r="P4996" s="13">
        <f t="shared" si="1040"/>
        <v>1985</v>
      </c>
      <c r="Q4996" s="13" t="str">
        <f t="shared" si="1041"/>
        <v>Fast</v>
      </c>
      <c r="S4996" s="21"/>
    </row>
    <row r="4997" customHeight="1" spans="1:19">
      <c r="A4997" s="2" t="s">
        <v>6940</v>
      </c>
      <c r="B4997" s="28">
        <v>45972</v>
      </c>
      <c r="C4997" s="2" t="s">
        <v>822</v>
      </c>
      <c r="D4997" s="2" t="str">
        <f t="array" ref="D4997">_xlfn.XLOOKUP(C4997,Customers!A:A,Customers!B:B)</f>
        <v>Customer 0632</v>
      </c>
      <c r="E4997" s="2" t="s">
        <v>98</v>
      </c>
      <c r="F4997" s="2" t="str">
        <f t="array" ref="F4997">_xlfn.XLOOKUP(E4997,Restaurants!A:A,Restaurants!B:B)</f>
        <v>Restaurant 012</v>
      </c>
      <c r="G4997" s="2" t="s">
        <v>290</v>
      </c>
      <c r="H4997" s="2" t="str">
        <f t="array" ref="H4997">_xlfn.XLOOKUP(G4997,Food_Menu!A:A,Food_Menu!B:B)</f>
        <v>Food Item 0089</v>
      </c>
      <c r="I4997" s="2">
        <f t="array" ref="I4997">_xlfn.XLOOKUP(G4997,Food_Menu!A:A,Food_Menu!D:D)</f>
        <v>262.73</v>
      </c>
      <c r="J4997" s="2" t="s">
        <v>636</v>
      </c>
      <c r="K4997" s="2" t="str">
        <f t="array" ref="K4997">_xlfn.XLOOKUP(J4997,Delivery_Partners!A:A,Delivery_Partners!B:B)</f>
        <v>Delivery Partner 014</v>
      </c>
      <c r="L4997" s="3">
        <v>1</v>
      </c>
      <c r="M4997" s="2" t="s">
        <v>23</v>
      </c>
      <c r="N4997" s="2" t="s">
        <v>24</v>
      </c>
      <c r="O4997" s="3">
        <v>42</v>
      </c>
      <c r="P4997" s="13">
        <f t="shared" si="1040"/>
        <v>262.73</v>
      </c>
      <c r="Q4997" s="13" t="str">
        <f t="shared" si="1041"/>
        <v>Normal</v>
      </c>
      <c r="S4997" s="21"/>
    </row>
    <row r="4998" customHeight="1" spans="1:19">
      <c r="A4998" s="2" t="s">
        <v>6941</v>
      </c>
      <c r="B4998" s="29" t="s">
        <v>214</v>
      </c>
      <c r="C4998" s="2" t="s">
        <v>1313</v>
      </c>
      <c r="D4998" s="2" t="str">
        <f t="array" ref="D4998">_xlfn.XLOOKUP(C4998,Customers!A:A,Customers!B:B)</f>
        <v>Customer 1115</v>
      </c>
      <c r="E4998" s="2" t="s">
        <v>532</v>
      </c>
      <c r="F4998" s="2" t="str">
        <f t="array" ref="F4998">_xlfn.XLOOKUP(E4998,Restaurants!A:A,Restaurants!B:B)</f>
        <v>Restaurant 046</v>
      </c>
      <c r="G4998" s="2" t="s">
        <v>466</v>
      </c>
      <c r="H4998" s="2" t="str">
        <f t="array" ref="H4998">_xlfn.XLOOKUP(G4998,Food_Menu!A:A,Food_Menu!B:B)</f>
        <v>Food Item 0037</v>
      </c>
      <c r="I4998" s="2">
        <f t="array" ref="I4998">_xlfn.XLOOKUP(G4998,Food_Menu!A:A,Food_Menu!D:D)</f>
        <v>570.62</v>
      </c>
      <c r="J4998" s="2" t="s">
        <v>1481</v>
      </c>
      <c r="K4998" s="2" t="str">
        <f t="array" ref="K4998">_xlfn.XLOOKUP(J4998,Delivery_Partners!A:A,Delivery_Partners!B:B)</f>
        <v>Delivery Partner 115</v>
      </c>
      <c r="L4998" s="3">
        <v>3</v>
      </c>
      <c r="M4998" s="2" t="s">
        <v>23</v>
      </c>
      <c r="N4998" s="2" t="s">
        <v>24</v>
      </c>
      <c r="O4998" s="3">
        <v>21</v>
      </c>
      <c r="P4998" s="13">
        <f t="shared" si="1040"/>
        <v>1711.86</v>
      </c>
      <c r="Q4998" s="13" t="str">
        <f t="shared" si="1041"/>
        <v>Fast</v>
      </c>
      <c r="S4998" s="21"/>
    </row>
    <row r="4999" customHeight="1" spans="1:19">
      <c r="A4999" s="2" t="s">
        <v>6942</v>
      </c>
      <c r="B4999" s="29" t="s">
        <v>2823</v>
      </c>
      <c r="C4999" s="2" t="s">
        <v>3930</v>
      </c>
      <c r="D4999" s="2" t="str">
        <f t="array" ref="D4999">_xlfn.XLOOKUP(C4999,Customers!A:A,Customers!B:B)</f>
        <v>Customer 0734</v>
      </c>
      <c r="E4999" s="2" t="s">
        <v>1176</v>
      </c>
      <c r="F4999" s="2" t="str">
        <f t="array" ref="F4999">_xlfn.XLOOKUP(E4999,Restaurants!A:A,Restaurants!B:B)</f>
        <v>Restaurant 053</v>
      </c>
      <c r="G4999" s="2" t="s">
        <v>767</v>
      </c>
      <c r="H4999" s="2" t="str">
        <f t="array" ref="H4999">_xlfn.XLOOKUP(G4999,Food_Menu!A:A,Food_Menu!B:B)</f>
        <v>Food Item 0150</v>
      </c>
      <c r="I4999" s="2">
        <f t="array" ref="I4999">_xlfn.XLOOKUP(G4999,Food_Menu!A:A,Food_Menu!D:D)</f>
        <v>110.4</v>
      </c>
      <c r="J4999" s="2" t="s">
        <v>368</v>
      </c>
      <c r="K4999" s="2" t="str">
        <f t="array" ref="K4999">_xlfn.XLOOKUP(J4999,Delivery_Partners!A:A,Delivery_Partners!B:B)</f>
        <v>Delivery Partner 085</v>
      </c>
      <c r="L4999" s="3">
        <v>3</v>
      </c>
      <c r="M4999" s="2" t="s">
        <v>23</v>
      </c>
      <c r="N4999" s="2" t="s">
        <v>24</v>
      </c>
      <c r="O4999" s="3">
        <v>39</v>
      </c>
      <c r="P4999" s="13">
        <f t="shared" si="1040"/>
        <v>331.2</v>
      </c>
      <c r="Q4999" s="13" t="str">
        <f t="shared" si="1041"/>
        <v>Normal</v>
      </c>
      <c r="S4999" s="21"/>
    </row>
    <row r="5000" customHeight="1" spans="1:19">
      <c r="A5000" s="2" t="s">
        <v>6943</v>
      </c>
      <c r="B5000" s="28">
        <v>45718</v>
      </c>
      <c r="C5000" s="2" t="s">
        <v>678</v>
      </c>
      <c r="D5000" s="2" t="str">
        <f t="array" ref="D5000">_xlfn.XLOOKUP(C5000,Customers!A:A,Customers!B:B)</f>
        <v>Customer 1119</v>
      </c>
      <c r="E5000" s="2" t="s">
        <v>492</v>
      </c>
      <c r="F5000" s="2" t="str">
        <f t="array" ref="F5000">_xlfn.XLOOKUP(E5000,Restaurants!A:A,Restaurants!B:B)</f>
        <v>Restaurant 008</v>
      </c>
      <c r="G5000" s="2" t="s">
        <v>322</v>
      </c>
      <c r="H5000" s="2" t="str">
        <f t="array" ref="H5000">_xlfn.XLOOKUP(G5000,Food_Menu!A:A,Food_Menu!B:B)</f>
        <v>Food Item 0213</v>
      </c>
      <c r="I5000" s="2">
        <f t="array" ref="I5000">_xlfn.XLOOKUP(G5000,Food_Menu!A:A,Food_Menu!D:D)</f>
        <v>568.2</v>
      </c>
      <c r="J5000" s="2" t="s">
        <v>485</v>
      </c>
      <c r="K5000" s="2" t="str">
        <f t="array" ref="K5000">_xlfn.XLOOKUP(J5000,Delivery_Partners!A:A,Delivery_Partners!B:B)</f>
        <v>Delivery Partner 150</v>
      </c>
      <c r="L5000" s="3">
        <v>1</v>
      </c>
      <c r="M5000" s="2" t="s">
        <v>23</v>
      </c>
      <c r="N5000" s="2" t="s">
        <v>74</v>
      </c>
      <c r="O5000" s="3">
        <v>46</v>
      </c>
      <c r="P5000" s="13">
        <f t="shared" si="1040"/>
        <v>568.2</v>
      </c>
      <c r="Q5000" s="13" t="str">
        <f t="shared" si="1041"/>
        <v>Normal</v>
      </c>
      <c r="S5000" s="21"/>
    </row>
    <row r="5001" customHeight="1" spans="1:19">
      <c r="A5001" s="2" t="s">
        <v>6944</v>
      </c>
      <c r="B5001" s="29" t="s">
        <v>370</v>
      </c>
      <c r="C5001" s="2" t="s">
        <v>956</v>
      </c>
      <c r="D5001" s="2" t="str">
        <f t="array" ref="D5001">_xlfn.XLOOKUP(C5001,Customers!A:A,Customers!B:B)</f>
        <v>Customer 0521</v>
      </c>
      <c r="E5001" s="2" t="s">
        <v>382</v>
      </c>
      <c r="F5001" s="2" t="str">
        <f t="array" ref="F5001">_xlfn.XLOOKUP(E5001,Restaurants!A:A,Restaurants!B:B)</f>
        <v>Restaurant 108</v>
      </c>
      <c r="G5001" s="2" t="s">
        <v>202</v>
      </c>
      <c r="H5001" s="2" t="str">
        <f t="array" ref="H5001">_xlfn.XLOOKUP(G5001,Food_Menu!A:A,Food_Menu!B:B)</f>
        <v>Food Item 0096</v>
      </c>
      <c r="I5001" s="2">
        <f t="array" ref="I5001">_xlfn.XLOOKUP(G5001,Food_Menu!A:A,Food_Menu!D:D)</f>
        <v>399.57</v>
      </c>
      <c r="J5001" s="2" t="s">
        <v>470</v>
      </c>
      <c r="K5001" s="2" t="str">
        <f t="array" ref="K5001">_xlfn.XLOOKUP(J5001,Delivery_Partners!A:A,Delivery_Partners!B:B)</f>
        <v>Delivery Partner 006</v>
      </c>
      <c r="L5001" s="3">
        <v>1</v>
      </c>
      <c r="M5001" s="2" t="s">
        <v>23</v>
      </c>
      <c r="N5001" s="2" t="s">
        <v>24</v>
      </c>
      <c r="O5001" s="3">
        <v>52</v>
      </c>
      <c r="P5001" s="13">
        <f t="shared" si="1040"/>
        <v>399.57</v>
      </c>
      <c r="Q5001" s="13" t="str">
        <f t="shared" si="1041"/>
        <v>Normal</v>
      </c>
      <c r="S5001" s="21"/>
    </row>
    <row r="5002" hidden="1" customHeight="1" spans="1:19">
      <c r="A5002" s="2" t="s">
        <v>6945</v>
      </c>
      <c r="B5002" s="28">
        <v>45667</v>
      </c>
      <c r="C5002" s="2" t="s">
        <v>3012</v>
      </c>
      <c r="D5002" s="2" t="str">
        <f t="array" ref="D5002">_xlfn.XLOOKUP(C5002,Customers!A:A,Customers!B:B)</f>
        <v>Customer 0054</v>
      </c>
      <c r="E5002" s="2" t="s">
        <v>382</v>
      </c>
      <c r="F5002" s="2" t="str">
        <f t="array" ref="F5002">_xlfn.XLOOKUP(E5002,Restaurants!A:A,Restaurants!B:B)</f>
        <v>Restaurant 108</v>
      </c>
      <c r="G5002" s="2" t="s">
        <v>2703</v>
      </c>
      <c r="H5002" s="2" t="str">
        <f t="array" ref="H5002">_xlfn.XLOOKUP(G5002,Food_Menu!A:A,Food_Menu!B:B)</f>
        <v>Food Item 0181</v>
      </c>
      <c r="I5002" s="2"/>
      <c r="J5002" s="2" t="s">
        <v>299</v>
      </c>
      <c r="K5002" s="2" t="str">
        <f t="array" ref="K5002">_xlfn.XLOOKUP(J5002,Delivery_Partners!A:A,Delivery_Partners!B:B)</f>
        <v>Delivery Partner 034</v>
      </c>
      <c r="L5002" s="3">
        <v>1</v>
      </c>
      <c r="M5002" s="2" t="s">
        <v>101</v>
      </c>
      <c r="N5002" s="2" t="s">
        <v>55</v>
      </c>
      <c r="O5002" s="2"/>
    </row>
    <row r="5003" customHeight="1" spans="1:19">
      <c r="A5003" s="2" t="s">
        <v>6946</v>
      </c>
      <c r="B5003" s="29" t="s">
        <v>960</v>
      </c>
      <c r="C5003" s="2" t="s">
        <v>3686</v>
      </c>
      <c r="D5003" s="2" t="str">
        <f t="array" ref="D5003">_xlfn.XLOOKUP(C5003,Customers!A:A,Customers!B:B)</f>
        <v>Customer 0913</v>
      </c>
      <c r="E5003" s="2" t="s">
        <v>193</v>
      </c>
      <c r="F5003" s="2" t="str">
        <f t="array" ref="F5003">_xlfn.XLOOKUP(E5003,Restaurants!A:A,Restaurants!B:B)</f>
        <v>Restaurant 051</v>
      </c>
      <c r="G5003" s="2" t="s">
        <v>1103</v>
      </c>
      <c r="H5003" s="2" t="str">
        <f t="array" ref="H5003">_xlfn.XLOOKUP(G5003,Food_Menu!A:A,Food_Menu!B:B)</f>
        <v>Food Item 0194</v>
      </c>
      <c r="I5003" s="2">
        <f t="array" ref="I5003">_xlfn.XLOOKUP(G5003,Food_Menu!A:A,Food_Menu!D:D)</f>
        <v>325.87</v>
      </c>
      <c r="J5003" s="2" t="s">
        <v>154</v>
      </c>
      <c r="K5003" s="2" t="str">
        <f t="array" ref="K5003">_xlfn.XLOOKUP(J5003,Delivery_Partners!A:A,Delivery_Partners!B:B)</f>
        <v>Delivery Partner 143</v>
      </c>
      <c r="L5003" s="3">
        <v>2</v>
      </c>
      <c r="M5003" s="2" t="s">
        <v>23</v>
      </c>
      <c r="N5003" s="2" t="s">
        <v>55</v>
      </c>
      <c r="O5003" s="3">
        <v>31</v>
      </c>
      <c r="P5003" s="13">
        <f t="shared" ref="P5003:P5012" si="1042">I5003*L5003</f>
        <v>651.74</v>
      </c>
      <c r="Q5003" s="13" t="str">
        <f t="shared" ref="Q5003:Q5012" si="1043">IF(O5003="","Not Delivered",IF(O5003&lt;=30,"Fast",IF(O5003&lt;=60,"Normal","Slow")))</f>
        <v>Normal</v>
      </c>
      <c r="S5003" s="21"/>
    </row>
    <row r="5004" customHeight="1" spans="1:19">
      <c r="A5004" s="2" t="s">
        <v>6947</v>
      </c>
      <c r="B5004" s="28">
        <v>45665</v>
      </c>
      <c r="C5004" s="2" t="s">
        <v>1837</v>
      </c>
      <c r="D5004" s="2" t="str">
        <f t="array" ref="D5004">_xlfn.XLOOKUP(C5004,Customers!A:A,Customers!B:B)</f>
        <v>Customer 0553</v>
      </c>
      <c r="E5004" s="2" t="s">
        <v>814</v>
      </c>
      <c r="F5004" s="2" t="str">
        <f t="array" ref="F5004">_xlfn.XLOOKUP(E5004,Restaurants!A:A,Restaurants!B:B)</f>
        <v>Restaurant 093</v>
      </c>
      <c r="G5004" s="2" t="s">
        <v>442</v>
      </c>
      <c r="H5004" s="2" t="str">
        <f t="array" ref="H5004">_xlfn.XLOOKUP(G5004,Food_Menu!A:A,Food_Menu!B:B)</f>
        <v>Food Item 0143</v>
      </c>
      <c r="I5004" s="2">
        <f t="array" ref="I5004">_xlfn.XLOOKUP(G5004,Food_Menu!A:A,Food_Menu!D:D)</f>
        <v>248.87</v>
      </c>
      <c r="J5004" s="2" t="s">
        <v>212</v>
      </c>
      <c r="K5004" s="2" t="str">
        <f t="array" ref="K5004">_xlfn.XLOOKUP(J5004,Delivery_Partners!A:A,Delivery_Partners!B:B)</f>
        <v>Delivery Partner 177</v>
      </c>
      <c r="L5004" s="3">
        <v>1</v>
      </c>
      <c r="M5004" s="2" t="s">
        <v>23</v>
      </c>
      <c r="N5004" s="2" t="s">
        <v>55</v>
      </c>
      <c r="O5004" s="3">
        <v>54</v>
      </c>
      <c r="P5004" s="13">
        <f t="shared" si="1042"/>
        <v>248.87</v>
      </c>
      <c r="Q5004" s="13" t="str">
        <f t="shared" si="1043"/>
        <v>Normal</v>
      </c>
      <c r="S5004" s="21"/>
    </row>
    <row r="5005" customHeight="1" spans="1:19">
      <c r="A5005" s="2" t="s">
        <v>6948</v>
      </c>
      <c r="B5005" s="29" t="s">
        <v>1248</v>
      </c>
      <c r="C5005" s="2" t="s">
        <v>6550</v>
      </c>
      <c r="D5005" s="2" t="str">
        <f t="array" ref="D5005">_xlfn.XLOOKUP(C5005,Customers!A:A,Customers!B:B)</f>
        <v>Customer 0051</v>
      </c>
      <c r="E5005" s="2" t="s">
        <v>526</v>
      </c>
      <c r="F5005" s="2" t="str">
        <f t="array" ref="F5005">_xlfn.XLOOKUP(E5005,Restaurants!A:A,Restaurants!B:B)</f>
        <v>Restaurant 068</v>
      </c>
      <c r="G5005" s="2" t="s">
        <v>1018</v>
      </c>
      <c r="H5005" s="2" t="str">
        <f t="array" ref="H5005">_xlfn.XLOOKUP(G5005,Food_Menu!A:A,Food_Menu!B:B)</f>
        <v>Food Item 0175</v>
      </c>
      <c r="I5005" s="2">
        <f t="array" ref="I5005">_xlfn.XLOOKUP(G5005,Food_Menu!A:A,Food_Menu!D:D)</f>
        <v>114.67</v>
      </c>
      <c r="J5005" s="2" t="s">
        <v>1080</v>
      </c>
      <c r="K5005" s="2" t="str">
        <f t="array" ref="K5005">_xlfn.XLOOKUP(J5005,Delivery_Partners!A:A,Delivery_Partners!B:B)</f>
        <v>Delivery Partner 133</v>
      </c>
      <c r="L5005" s="3">
        <v>2</v>
      </c>
      <c r="M5005" s="2" t="s">
        <v>23</v>
      </c>
      <c r="N5005" s="2" t="s">
        <v>55</v>
      </c>
      <c r="O5005" s="3">
        <v>46</v>
      </c>
      <c r="P5005" s="13">
        <f t="shared" si="1042"/>
        <v>229.34</v>
      </c>
      <c r="Q5005" s="13" t="str">
        <f t="shared" si="1043"/>
        <v>Normal</v>
      </c>
      <c r="S5005" s="21"/>
    </row>
    <row r="5006" customHeight="1" spans="1:19">
      <c r="A5006" s="2" t="s">
        <v>6949</v>
      </c>
      <c r="B5006" s="29" t="s">
        <v>574</v>
      </c>
      <c r="C5006" s="2" t="s">
        <v>2033</v>
      </c>
      <c r="D5006" s="2" t="str">
        <f t="array" ref="D5006">_xlfn.XLOOKUP(C5006,Customers!A:A,Customers!B:B)</f>
        <v>Customer 0167</v>
      </c>
      <c r="E5006" s="2" t="s">
        <v>20</v>
      </c>
      <c r="F5006" s="2" t="str">
        <f t="array" ref="F5006">_xlfn.XLOOKUP(E5006,Restaurants!A:A,Restaurants!B:B)</f>
        <v>Restaurant 079</v>
      </c>
      <c r="G5006" s="2" t="s">
        <v>1785</v>
      </c>
      <c r="H5006" s="2" t="str">
        <f t="array" ref="H5006">_xlfn.XLOOKUP(G5006,Food_Menu!A:A,Food_Menu!B:B)</f>
        <v>Food Item 0124</v>
      </c>
      <c r="I5006" s="2">
        <f t="array" ref="I5006">_xlfn.XLOOKUP(G5006,Food_Menu!A:A,Food_Menu!D:D)</f>
        <v>195.8</v>
      </c>
      <c r="J5006" s="2" t="s">
        <v>684</v>
      </c>
      <c r="K5006" s="2" t="str">
        <f t="array" ref="K5006">_xlfn.XLOOKUP(J5006,Delivery_Partners!A:A,Delivery_Partners!B:B)</f>
        <v>Delivery Partner 003</v>
      </c>
      <c r="L5006" s="3">
        <v>1</v>
      </c>
      <c r="M5006" s="2" t="s">
        <v>23</v>
      </c>
      <c r="N5006" s="2" t="s">
        <v>74</v>
      </c>
      <c r="O5006" s="3">
        <v>33</v>
      </c>
      <c r="P5006" s="13">
        <f t="shared" si="1042"/>
        <v>195.8</v>
      </c>
      <c r="Q5006" s="13" t="str">
        <f t="shared" si="1043"/>
        <v>Normal</v>
      </c>
      <c r="S5006" s="21"/>
    </row>
    <row r="5007" customHeight="1" spans="1:19">
      <c r="A5007" s="2" t="s">
        <v>6950</v>
      </c>
      <c r="B5007" s="28">
        <v>45751</v>
      </c>
      <c r="C5007" s="2" t="s">
        <v>517</v>
      </c>
      <c r="D5007" s="2" t="str">
        <f t="array" ref="D5007">_xlfn.XLOOKUP(C5007,Customers!A:A,Customers!B:B)</f>
        <v>Customer 0376</v>
      </c>
      <c r="E5007" s="2" t="s">
        <v>239</v>
      </c>
      <c r="F5007" s="2" t="str">
        <f t="array" ref="F5007">_xlfn.XLOOKUP(E5007,Restaurants!A:A,Restaurants!B:B)</f>
        <v>Restaurant 105</v>
      </c>
      <c r="G5007" s="2" t="s">
        <v>823</v>
      </c>
      <c r="H5007" s="2" t="str">
        <f t="array" ref="H5007">_xlfn.XLOOKUP(G5007,Food_Menu!A:A,Food_Menu!B:B)</f>
        <v>Food Item 0178</v>
      </c>
      <c r="I5007" s="2">
        <f t="array" ref="I5007">_xlfn.XLOOKUP(G5007,Food_Menu!A:A,Food_Menu!D:D)</f>
        <v>461.95</v>
      </c>
      <c r="J5007" s="2" t="s">
        <v>271</v>
      </c>
      <c r="K5007" s="2" t="str">
        <f t="array" ref="K5007">_xlfn.XLOOKUP(J5007,Delivery_Partners!A:A,Delivery_Partners!B:B)</f>
        <v>Delivery Partner 010</v>
      </c>
      <c r="L5007" s="3">
        <v>2</v>
      </c>
      <c r="M5007" s="2" t="s">
        <v>23</v>
      </c>
      <c r="N5007" s="2" t="s">
        <v>55</v>
      </c>
      <c r="O5007" s="3">
        <v>35</v>
      </c>
      <c r="P5007" s="13">
        <f t="shared" si="1042"/>
        <v>923.9</v>
      </c>
      <c r="Q5007" s="13" t="str">
        <f t="shared" si="1043"/>
        <v>Normal</v>
      </c>
      <c r="S5007" s="21"/>
    </row>
    <row r="5008" customHeight="1" spans="1:19">
      <c r="A5008" s="2" t="s">
        <v>6951</v>
      </c>
      <c r="B5008" s="29" t="s">
        <v>1265</v>
      </c>
      <c r="C5008" s="2" t="s">
        <v>1817</v>
      </c>
      <c r="D5008" s="2" t="str">
        <f t="array" ref="D5008">_xlfn.XLOOKUP(C5008,Customers!A:A,Customers!B:B)</f>
        <v>Customer 0230</v>
      </c>
      <c r="E5008" s="2" t="s">
        <v>98</v>
      </c>
      <c r="F5008" s="2" t="str">
        <f t="array" ref="F5008">_xlfn.XLOOKUP(E5008,Restaurants!A:A,Restaurants!B:B)</f>
        <v>Restaurant 012</v>
      </c>
      <c r="G5008" s="2" t="s">
        <v>635</v>
      </c>
      <c r="H5008" s="2" t="str">
        <f t="array" ref="H5008">_xlfn.XLOOKUP(G5008,Food_Menu!A:A,Food_Menu!B:B)</f>
        <v>Food Item 0074</v>
      </c>
      <c r="I5008" s="2">
        <f t="array" ref="I5008">_xlfn.XLOOKUP(G5008,Food_Menu!A:A,Food_Menu!D:D)</f>
        <v>205.43</v>
      </c>
      <c r="J5008" s="2" t="s">
        <v>862</v>
      </c>
      <c r="K5008" s="2" t="str">
        <f t="array" ref="K5008">_xlfn.XLOOKUP(J5008,Delivery_Partners!A:A,Delivery_Partners!B:B)</f>
        <v>Delivery Partner 159</v>
      </c>
      <c r="L5008" s="3">
        <v>1</v>
      </c>
      <c r="M5008" s="2" t="s">
        <v>23</v>
      </c>
      <c r="N5008" s="2" t="s">
        <v>24</v>
      </c>
      <c r="O5008" s="3">
        <v>39</v>
      </c>
      <c r="P5008" s="13">
        <f t="shared" si="1042"/>
        <v>205.43</v>
      </c>
      <c r="Q5008" s="13" t="str">
        <f t="shared" si="1043"/>
        <v>Normal</v>
      </c>
      <c r="S5008" s="21"/>
    </row>
    <row r="5009" customHeight="1" spans="1:19">
      <c r="A5009" s="2" t="s">
        <v>6952</v>
      </c>
      <c r="B5009" s="29" t="s">
        <v>990</v>
      </c>
      <c r="C5009" s="2" t="s">
        <v>88</v>
      </c>
      <c r="D5009" s="2" t="str">
        <f t="array" ref="D5009">_xlfn.XLOOKUP(C5009,Customers!A:A,Customers!B:B)</f>
        <v>Customer 0822</v>
      </c>
      <c r="E5009" s="2" t="s">
        <v>376</v>
      </c>
      <c r="F5009" s="2" t="str">
        <f t="array" ref="F5009">_xlfn.XLOOKUP(E5009,Restaurants!A:A,Restaurants!B:B)</f>
        <v>Restaurant 028</v>
      </c>
      <c r="G5009" s="2" t="s">
        <v>815</v>
      </c>
      <c r="H5009" s="2" t="str">
        <f t="array" ref="H5009">_xlfn.XLOOKUP(G5009,Food_Menu!A:A,Food_Menu!B:B)</f>
        <v>Food Item 0116</v>
      </c>
      <c r="I5009" s="2">
        <f t="array" ref="I5009">_xlfn.XLOOKUP(G5009,Food_Menu!A:A,Food_Menu!D:D)</f>
        <v>510.85</v>
      </c>
      <c r="J5009" s="2" t="s">
        <v>1122</v>
      </c>
      <c r="K5009" s="2" t="str">
        <f t="array" ref="K5009">_xlfn.XLOOKUP(J5009,Delivery_Partners!A:A,Delivery_Partners!B:B)</f>
        <v>Delivery Partner 090</v>
      </c>
      <c r="L5009" s="3">
        <v>1</v>
      </c>
      <c r="M5009" s="2" t="s">
        <v>23</v>
      </c>
      <c r="N5009" s="2" t="s">
        <v>24</v>
      </c>
      <c r="O5009" s="3">
        <v>31</v>
      </c>
      <c r="P5009" s="13">
        <f t="shared" si="1042"/>
        <v>510.85</v>
      </c>
      <c r="Q5009" s="13" t="str">
        <f t="shared" si="1043"/>
        <v>Normal</v>
      </c>
      <c r="S5009" s="21"/>
    </row>
    <row r="5010" customHeight="1" spans="1:19">
      <c r="A5010" s="2" t="s">
        <v>6953</v>
      </c>
      <c r="B5010" s="28">
        <v>45904</v>
      </c>
      <c r="C5010" s="2" t="s">
        <v>3930</v>
      </c>
      <c r="D5010" s="2" t="str">
        <f t="array" ref="D5010">_xlfn.XLOOKUP(C5010,Customers!A:A,Customers!B:B)</f>
        <v>Customer 0734</v>
      </c>
      <c r="E5010" s="2" t="s">
        <v>289</v>
      </c>
      <c r="F5010" s="2" t="str">
        <f t="array" ref="F5010">_xlfn.XLOOKUP(E5010,Restaurants!A:A,Restaurants!B:B)</f>
        <v>Restaurant 052</v>
      </c>
      <c r="G5010" s="2" t="s">
        <v>1554</v>
      </c>
      <c r="H5010" s="2" t="str">
        <f t="array" ref="H5010">_xlfn.XLOOKUP(G5010,Food_Menu!A:A,Food_Menu!B:B)</f>
        <v>Food Item 0018</v>
      </c>
      <c r="I5010" s="2">
        <f t="array" ref="I5010">_xlfn.XLOOKUP(G5010,Food_Menu!A:A,Food_Menu!D:D)</f>
        <v>648.66</v>
      </c>
      <c r="J5010" s="2" t="s">
        <v>1122</v>
      </c>
      <c r="K5010" s="2" t="str">
        <f t="array" ref="K5010">_xlfn.XLOOKUP(J5010,Delivery_Partners!A:A,Delivery_Partners!B:B)</f>
        <v>Delivery Partner 090</v>
      </c>
      <c r="L5010" s="3">
        <v>1</v>
      </c>
      <c r="M5010" s="2" t="s">
        <v>23</v>
      </c>
      <c r="N5010" s="2" t="s">
        <v>42</v>
      </c>
      <c r="O5010" s="3">
        <v>42</v>
      </c>
      <c r="P5010" s="13">
        <f t="shared" si="1042"/>
        <v>648.66</v>
      </c>
      <c r="Q5010" s="13" t="str">
        <f t="shared" si="1043"/>
        <v>Normal</v>
      </c>
      <c r="S5010" s="21"/>
    </row>
    <row r="5011" customHeight="1" spans="1:19">
      <c r="A5011" s="2" t="s">
        <v>6954</v>
      </c>
      <c r="B5011" s="29" t="s">
        <v>2003</v>
      </c>
      <c r="C5011" s="2" t="s">
        <v>2328</v>
      </c>
      <c r="D5011" s="2" t="str">
        <f t="array" ref="D5011">_xlfn.XLOOKUP(C5011,Customers!A:A,Customers!B:B)</f>
        <v>Customer 0396</v>
      </c>
      <c r="E5011" s="2" t="s">
        <v>382</v>
      </c>
      <c r="F5011" s="2" t="str">
        <f t="array" ref="F5011">_xlfn.XLOOKUP(E5011,Restaurants!A:A,Restaurants!B:B)</f>
        <v>Restaurant 108</v>
      </c>
      <c r="G5011" s="2" t="s">
        <v>722</v>
      </c>
      <c r="H5011" s="2" t="str">
        <f t="array" ref="H5011">_xlfn.XLOOKUP(G5011,Food_Menu!A:A,Food_Menu!B:B)</f>
        <v>Food Item 0044</v>
      </c>
      <c r="I5011" s="2">
        <f t="array" ref="I5011">_xlfn.XLOOKUP(G5011,Food_Menu!A:A,Food_Menu!D:D)</f>
        <v>334.07</v>
      </c>
      <c r="J5011" s="2" t="s">
        <v>401</v>
      </c>
      <c r="K5011" s="2" t="str">
        <f t="array" ref="K5011">_xlfn.XLOOKUP(J5011,Delivery_Partners!A:A,Delivery_Partners!B:B)</f>
        <v>Delivery Partner 174</v>
      </c>
      <c r="L5011" s="3">
        <v>1</v>
      </c>
      <c r="M5011" s="2" t="s">
        <v>23</v>
      </c>
      <c r="N5011" s="2" t="s">
        <v>24</v>
      </c>
      <c r="O5011" s="3">
        <v>41</v>
      </c>
      <c r="P5011" s="13">
        <f t="shared" si="1042"/>
        <v>334.07</v>
      </c>
      <c r="Q5011" s="13" t="str">
        <f t="shared" si="1043"/>
        <v>Normal</v>
      </c>
      <c r="S5011" s="21"/>
    </row>
    <row r="5012" customHeight="1" spans="1:19">
      <c r="A5012" s="2" t="s">
        <v>6955</v>
      </c>
      <c r="B5012" s="28">
        <v>45669</v>
      </c>
      <c r="C5012" s="2" t="s">
        <v>1913</v>
      </c>
      <c r="D5012" s="2" t="str">
        <f t="array" ref="D5012">_xlfn.XLOOKUP(C5012,Customers!A:A,Customers!B:B)</f>
        <v>Customer 0102</v>
      </c>
      <c r="E5012" s="2" t="s">
        <v>566</v>
      </c>
      <c r="F5012" s="2" t="str">
        <f t="array" ref="F5012">_xlfn.XLOOKUP(E5012,Restaurants!A:A,Restaurants!B:B)</f>
        <v>Restaurant 072</v>
      </c>
      <c r="G5012" s="2" t="s">
        <v>906</v>
      </c>
      <c r="H5012" s="2" t="str">
        <f t="array" ref="H5012">_xlfn.XLOOKUP(G5012,Food_Menu!A:A,Food_Menu!B:B)</f>
        <v>Food Item 0128</v>
      </c>
      <c r="I5012" s="2">
        <f t="array" ref="I5012">_xlfn.XLOOKUP(G5012,Food_Menu!A:A,Food_Menu!D:D)</f>
        <v>317.72</v>
      </c>
      <c r="J5012" s="2" t="s">
        <v>173</v>
      </c>
      <c r="K5012" s="2" t="str">
        <f t="array" ref="K5012">_xlfn.XLOOKUP(J5012,Delivery_Partners!A:A,Delivery_Partners!B:B)</f>
        <v>Delivery Partner 045</v>
      </c>
      <c r="L5012" s="3">
        <v>1</v>
      </c>
      <c r="M5012" s="2" t="s">
        <v>23</v>
      </c>
      <c r="N5012" s="2" t="s">
        <v>55</v>
      </c>
      <c r="O5012" s="3">
        <v>22</v>
      </c>
      <c r="P5012" s="13">
        <f t="shared" si="1042"/>
        <v>317.72</v>
      </c>
      <c r="Q5012" s="13" t="str">
        <f t="shared" si="1043"/>
        <v>Fast</v>
      </c>
      <c r="S5012" s="21"/>
    </row>
    <row r="5013" hidden="1" customHeight="1" spans="1:19">
      <c r="A5013" s="2" t="s">
        <v>6956</v>
      </c>
      <c r="B5013" s="28">
        <v>45660</v>
      </c>
      <c r="C5013" s="2" t="s">
        <v>1012</v>
      </c>
      <c r="D5013" s="2" t="str">
        <f t="array" ref="D5013">_xlfn.XLOOKUP(C5013,Customers!A:A,Customers!B:B)</f>
        <v>Customer 0095</v>
      </c>
      <c r="E5013" s="2" t="s">
        <v>669</v>
      </c>
      <c r="F5013" s="2" t="str">
        <f t="array" ref="F5013">_xlfn.XLOOKUP(E5013,Restaurants!A:A,Restaurants!B:B)</f>
        <v>Restaurant 048</v>
      </c>
      <c r="G5013" s="2" t="s">
        <v>1608</v>
      </c>
      <c r="H5013" s="2" t="str">
        <f t="array" ref="H5013">_xlfn.XLOOKUP(G5013,Food_Menu!A:A,Food_Menu!B:B)</f>
        <v>Food Item 0160</v>
      </c>
      <c r="I5013" s="2"/>
      <c r="J5013" s="2" t="s">
        <v>374</v>
      </c>
      <c r="K5013" s="2" t="str">
        <f t="array" ref="K5013">_xlfn.XLOOKUP(J5013,Delivery_Partners!A:A,Delivery_Partners!B:B)</f>
        <v>Delivery Partner 052</v>
      </c>
      <c r="L5013" s="3">
        <v>3</v>
      </c>
      <c r="M5013" s="2" t="s">
        <v>189</v>
      </c>
      <c r="N5013" s="2" t="s">
        <v>24</v>
      </c>
      <c r="O5013" s="2"/>
    </row>
    <row r="5014" hidden="1" customHeight="1" spans="1:19">
      <c r="A5014" s="2" t="s">
        <v>6957</v>
      </c>
      <c r="B5014" s="28">
        <v>45812</v>
      </c>
      <c r="C5014" s="2" t="s">
        <v>3453</v>
      </c>
      <c r="D5014" s="2" t="str">
        <f t="array" ref="D5014">_xlfn.XLOOKUP(C5014,Customers!A:A,Customers!B:B)</f>
        <v>Customer 1135</v>
      </c>
      <c r="E5014" s="2" t="s">
        <v>819</v>
      </c>
      <c r="F5014" s="2" t="str">
        <f t="array" ref="F5014">_xlfn.XLOOKUP(E5014,Restaurants!A:A,Restaurants!B:B)</f>
        <v>Restaurant 004</v>
      </c>
      <c r="G5014" s="2" t="s">
        <v>969</v>
      </c>
      <c r="H5014" s="2" t="str">
        <f t="array" ref="H5014">_xlfn.XLOOKUP(G5014,Food_Menu!A:A,Food_Menu!B:B)</f>
        <v>Food Item 0007</v>
      </c>
      <c r="I5014" s="2"/>
      <c r="J5014" s="2" t="s">
        <v>1268</v>
      </c>
      <c r="K5014" s="2" t="str">
        <f t="array" ref="K5014">_xlfn.XLOOKUP(J5014,Delivery_Partners!A:A,Delivery_Partners!B:B)</f>
        <v>Delivery Partner 124</v>
      </c>
      <c r="L5014" s="3">
        <v>1</v>
      </c>
      <c r="M5014" s="2" t="s">
        <v>189</v>
      </c>
      <c r="N5014" s="2" t="s">
        <v>55</v>
      </c>
      <c r="O5014" s="2"/>
    </row>
    <row r="5015" customHeight="1" spans="1:19">
      <c r="A5015" s="2" t="s">
        <v>6958</v>
      </c>
      <c r="B5015" s="29" t="s">
        <v>2604</v>
      </c>
      <c r="C5015" s="2" t="s">
        <v>3301</v>
      </c>
      <c r="D5015" s="2" t="str">
        <f t="array" ref="D5015">_xlfn.XLOOKUP(C5015,Customers!A:A,Customers!B:B)</f>
        <v>Customer 0415</v>
      </c>
      <c r="E5015" s="2" t="s">
        <v>566</v>
      </c>
      <c r="F5015" s="2" t="str">
        <f t="array" ref="F5015">_xlfn.XLOOKUP(E5015,Restaurants!A:A,Restaurants!B:B)</f>
        <v>Restaurant 072</v>
      </c>
      <c r="G5015" s="2" t="s">
        <v>21</v>
      </c>
      <c r="H5015" s="2" t="str">
        <f t="array" ref="H5015">_xlfn.XLOOKUP(G5015,Food_Menu!A:A,Food_Menu!B:B)</f>
        <v>Food Item 0016</v>
      </c>
      <c r="I5015" s="2">
        <f t="array" ref="I5015">_xlfn.XLOOKUP(G5015,Food_Menu!A:A,Food_Menu!D:D)</f>
        <v>348.44</v>
      </c>
      <c r="J5015" s="2" t="s">
        <v>22</v>
      </c>
      <c r="K5015" s="2" t="str">
        <f t="array" ref="K5015">_xlfn.XLOOKUP(J5015,Delivery_Partners!A:A,Delivery_Partners!B:B)</f>
        <v>Delivery Partner 163</v>
      </c>
      <c r="L5015" s="3">
        <v>1</v>
      </c>
      <c r="M5015" s="2" t="s">
        <v>23</v>
      </c>
      <c r="N5015" s="2" t="s">
        <v>24</v>
      </c>
      <c r="O5015" s="3">
        <v>32</v>
      </c>
      <c r="P5015" s="13">
        <f t="shared" ref="P5015:P5022" si="1044">I5015*L5015</f>
        <v>348.44</v>
      </c>
      <c r="Q5015" s="13" t="str">
        <f t="shared" ref="Q5015:Q5022" si="1045">IF(O5015="","Not Delivered",IF(O5015&lt;=30,"Fast",IF(O5015&lt;=60,"Normal","Slow")))</f>
        <v>Normal</v>
      </c>
      <c r="S5015" s="21"/>
    </row>
    <row r="5016" customHeight="1" spans="1:19">
      <c r="A5016" s="2" t="s">
        <v>6959</v>
      </c>
      <c r="B5016" s="29" t="s">
        <v>170</v>
      </c>
      <c r="C5016" s="2" t="s">
        <v>4933</v>
      </c>
      <c r="D5016" s="2" t="str">
        <f t="array" ref="D5016">_xlfn.XLOOKUP(C5016,Customers!A:A,Customers!B:B)</f>
        <v>Customer 0129</v>
      </c>
      <c r="E5016" s="2" t="s">
        <v>27</v>
      </c>
      <c r="F5016" s="2" t="str">
        <f t="array" ref="F5016">_xlfn.XLOOKUP(E5016,Restaurants!A:A,Restaurants!B:B)</f>
        <v>Restaurant 033</v>
      </c>
      <c r="G5016" s="2" t="s">
        <v>1749</v>
      </c>
      <c r="H5016" s="2" t="str">
        <f t="array" ref="H5016">_xlfn.XLOOKUP(G5016,Food_Menu!A:A,Food_Menu!B:B)</f>
        <v>Food Item 0002</v>
      </c>
      <c r="I5016" s="2">
        <f t="array" ref="I5016">_xlfn.XLOOKUP(G5016,Food_Menu!A:A,Food_Menu!D:D)</f>
        <v>89.4</v>
      </c>
      <c r="J5016" s="2" t="s">
        <v>397</v>
      </c>
      <c r="K5016" s="2" t="str">
        <f t="array" ref="K5016">_xlfn.XLOOKUP(J5016,Delivery_Partners!A:A,Delivery_Partners!B:B)</f>
        <v>Delivery Partner 066</v>
      </c>
      <c r="L5016" s="3">
        <v>2</v>
      </c>
      <c r="M5016" s="2" t="s">
        <v>23</v>
      </c>
      <c r="N5016" s="2" t="s">
        <v>24</v>
      </c>
      <c r="O5016" s="3">
        <v>38</v>
      </c>
      <c r="P5016" s="13">
        <f t="shared" si="1044"/>
        <v>178.8</v>
      </c>
      <c r="Q5016" s="13" t="str">
        <f t="shared" si="1045"/>
        <v>Normal</v>
      </c>
      <c r="S5016" s="21"/>
    </row>
    <row r="5017" customHeight="1" spans="1:19">
      <c r="A5017" s="2" t="s">
        <v>6960</v>
      </c>
      <c r="B5017" s="29" t="s">
        <v>1140</v>
      </c>
      <c r="C5017" s="2" t="s">
        <v>2953</v>
      </c>
      <c r="D5017" s="2" t="str">
        <f t="array" ref="D5017">_xlfn.XLOOKUP(C5017,Customers!A:A,Customers!B:B)</f>
        <v>Customer 0854</v>
      </c>
      <c r="E5017" s="2" t="s">
        <v>658</v>
      </c>
      <c r="F5017" s="2" t="str">
        <f t="array" ref="F5017">_xlfn.XLOOKUP(E5017,Restaurants!A:A,Restaurants!B:B)</f>
        <v>Restaurant 040</v>
      </c>
      <c r="G5017" s="2" t="s">
        <v>1530</v>
      </c>
      <c r="H5017" s="2" t="str">
        <f t="array" ref="H5017">_xlfn.XLOOKUP(G5017,Food_Menu!A:A,Food_Menu!B:B)</f>
        <v>Food Item 0114</v>
      </c>
      <c r="I5017" s="2">
        <f t="array" ref="I5017">_xlfn.XLOOKUP(G5017,Food_Menu!A:A,Food_Menu!D:D)</f>
        <v>180.58</v>
      </c>
      <c r="J5017" s="2" t="s">
        <v>112</v>
      </c>
      <c r="K5017" s="2" t="str">
        <f t="array" ref="K5017">_xlfn.XLOOKUP(J5017,Delivery_Partners!A:A,Delivery_Partners!B:B)</f>
        <v>Delivery Partner 028</v>
      </c>
      <c r="L5017" s="3">
        <v>2</v>
      </c>
      <c r="M5017" s="2" t="s">
        <v>23</v>
      </c>
      <c r="N5017" s="2" t="s">
        <v>74</v>
      </c>
      <c r="O5017" s="3">
        <v>37</v>
      </c>
      <c r="P5017" s="13">
        <f t="shared" si="1044"/>
        <v>361.16</v>
      </c>
      <c r="Q5017" s="13" t="str">
        <f t="shared" si="1045"/>
        <v>Normal</v>
      </c>
      <c r="S5017" s="21"/>
    </row>
    <row r="5018" customHeight="1" spans="1:19">
      <c r="A5018" s="2" t="s">
        <v>6961</v>
      </c>
      <c r="B5018" s="28">
        <v>45874</v>
      </c>
      <c r="C5018" s="2" t="s">
        <v>6962</v>
      </c>
      <c r="D5018" s="2" t="str">
        <f t="array" ref="D5018">_xlfn.XLOOKUP(C5018,Customers!A:A,Customers!B:B)</f>
        <v>Customer 1044</v>
      </c>
      <c r="E5018" s="2" t="s">
        <v>224</v>
      </c>
      <c r="F5018" s="2" t="str">
        <f t="array" ref="F5018">_xlfn.XLOOKUP(E5018,Restaurants!A:A,Restaurants!B:B)</f>
        <v>Restaurant 120</v>
      </c>
      <c r="G5018" s="2" t="s">
        <v>635</v>
      </c>
      <c r="H5018" s="2" t="str">
        <f t="array" ref="H5018">_xlfn.XLOOKUP(G5018,Food_Menu!A:A,Food_Menu!B:B)</f>
        <v>Food Item 0074</v>
      </c>
      <c r="I5018" s="2">
        <f t="array" ref="I5018">_xlfn.XLOOKUP(G5018,Food_Menu!A:A,Food_Menu!D:D)</f>
        <v>205.43</v>
      </c>
      <c r="J5018" s="2" t="s">
        <v>277</v>
      </c>
      <c r="K5018" s="2" t="str">
        <f t="array" ref="K5018">_xlfn.XLOOKUP(J5018,Delivery_Partners!A:A,Delivery_Partners!B:B)</f>
        <v>Delivery Partner 011</v>
      </c>
      <c r="L5018" s="3">
        <v>1</v>
      </c>
      <c r="M5018" s="2" t="s">
        <v>23</v>
      </c>
      <c r="N5018" s="2" t="s">
        <v>24</v>
      </c>
      <c r="O5018" s="3">
        <v>26</v>
      </c>
      <c r="P5018" s="13">
        <f t="shared" si="1044"/>
        <v>205.43</v>
      </c>
      <c r="Q5018" s="13" t="str">
        <f t="shared" si="1045"/>
        <v>Fast</v>
      </c>
      <c r="S5018" s="21"/>
    </row>
    <row r="5019" customHeight="1" spans="1:19">
      <c r="A5019" s="2" t="s">
        <v>6963</v>
      </c>
      <c r="B5019" s="29" t="s">
        <v>1523</v>
      </c>
      <c r="C5019" s="2" t="s">
        <v>4093</v>
      </c>
      <c r="D5019" s="2" t="str">
        <f t="array" ref="D5019">_xlfn.XLOOKUP(C5019,Customers!A:A,Customers!B:B)</f>
        <v>Customer 0147</v>
      </c>
      <c r="E5019" s="2" t="s">
        <v>345</v>
      </c>
      <c r="F5019" s="2" t="str">
        <f t="array" ref="F5019">_xlfn.XLOOKUP(E5019,Restaurants!A:A,Restaurants!B:B)</f>
        <v>Restaurant 064</v>
      </c>
      <c r="G5019" s="2" t="s">
        <v>266</v>
      </c>
      <c r="H5019" s="2" t="str">
        <f t="array" ref="H5019">_xlfn.XLOOKUP(G5019,Food_Menu!A:A,Food_Menu!B:B)</f>
        <v>Food Item 0012</v>
      </c>
      <c r="I5019" s="2">
        <f t="array" ref="I5019">_xlfn.XLOOKUP(G5019,Food_Menu!A:A,Food_Menu!D:D)</f>
        <v>390.14</v>
      </c>
      <c r="J5019" s="2" t="s">
        <v>618</v>
      </c>
      <c r="K5019" s="2" t="str">
        <f t="array" ref="K5019">_xlfn.XLOOKUP(J5019,Delivery_Partners!A:A,Delivery_Partners!B:B)</f>
        <v>Delivery Partner 002</v>
      </c>
      <c r="L5019" s="3">
        <v>1</v>
      </c>
      <c r="M5019" s="2" t="s">
        <v>23</v>
      </c>
      <c r="N5019" s="2" t="s">
        <v>24</v>
      </c>
      <c r="O5019" s="3">
        <v>51</v>
      </c>
      <c r="P5019" s="13">
        <f t="shared" si="1044"/>
        <v>390.14</v>
      </c>
      <c r="Q5019" s="13" t="str">
        <f t="shared" si="1045"/>
        <v>Normal</v>
      </c>
      <c r="S5019" s="21"/>
    </row>
    <row r="5020" customHeight="1" spans="1:19">
      <c r="A5020" s="2" t="s">
        <v>6964</v>
      </c>
      <c r="B5020" s="29" t="s">
        <v>279</v>
      </c>
      <c r="C5020" s="2" t="s">
        <v>6211</v>
      </c>
      <c r="D5020" s="2" t="str">
        <f t="array" ref="D5020">_xlfn.XLOOKUP(C5020,Customers!A:A,Customers!B:B)</f>
        <v>Customer 1134</v>
      </c>
      <c r="E5020" s="2" t="s">
        <v>1765</v>
      </c>
      <c r="F5020" s="2" t="str">
        <f t="array" ref="F5020">_xlfn.XLOOKUP(E5020,Restaurants!A:A,Restaurants!B:B)</f>
        <v>Restaurant 017</v>
      </c>
      <c r="G5020" s="2" t="s">
        <v>1018</v>
      </c>
      <c r="H5020" s="2" t="str">
        <f t="array" ref="H5020">_xlfn.XLOOKUP(G5020,Food_Menu!A:A,Food_Menu!B:B)</f>
        <v>Food Item 0175</v>
      </c>
      <c r="I5020" s="2">
        <f t="array" ref="I5020">_xlfn.XLOOKUP(G5020,Food_Menu!A:A,Food_Menu!D:D)</f>
        <v>114.67</v>
      </c>
      <c r="J5020" s="2" t="s">
        <v>236</v>
      </c>
      <c r="K5020" s="2" t="str">
        <f t="array" ref="K5020">_xlfn.XLOOKUP(J5020,Delivery_Partners!A:A,Delivery_Partners!B:B)</f>
        <v>Delivery Partner 068</v>
      </c>
      <c r="L5020" s="3">
        <v>1</v>
      </c>
      <c r="M5020" s="2" t="s">
        <v>23</v>
      </c>
      <c r="N5020" s="2" t="s">
        <v>55</v>
      </c>
      <c r="O5020" s="3">
        <v>35</v>
      </c>
      <c r="P5020" s="13">
        <f t="shared" si="1044"/>
        <v>114.67</v>
      </c>
      <c r="Q5020" s="13" t="str">
        <f t="shared" si="1045"/>
        <v>Normal</v>
      </c>
      <c r="S5020" s="21"/>
    </row>
    <row r="5021" customHeight="1" spans="1:19">
      <c r="A5021" s="2" t="s">
        <v>6965</v>
      </c>
      <c r="B5021" s="29" t="s">
        <v>135</v>
      </c>
      <c r="C5021" s="2" t="s">
        <v>2162</v>
      </c>
      <c r="D5021" s="2" t="str">
        <f t="array" ref="D5021">_xlfn.XLOOKUP(C5021,Customers!A:A,Customers!B:B)</f>
        <v>Customer 0870</v>
      </c>
      <c r="E5021" s="2" t="s">
        <v>747</v>
      </c>
      <c r="F5021" s="2" t="str">
        <f t="array" ref="F5021">_xlfn.XLOOKUP(E5021,Restaurants!A:A,Restaurants!B:B)</f>
        <v>Restaurant 006</v>
      </c>
      <c r="G5021" s="2" t="s">
        <v>751</v>
      </c>
      <c r="H5021" s="2" t="str">
        <f t="array" ref="H5021">_xlfn.XLOOKUP(G5021,Food_Menu!A:A,Food_Menu!B:B)</f>
        <v>Food Item 0117</v>
      </c>
      <c r="I5021" s="2">
        <f t="array" ref="I5021">_xlfn.XLOOKUP(G5021,Food_Menu!A:A,Food_Menu!D:D)</f>
        <v>279.52</v>
      </c>
      <c r="J5021" s="2" t="s">
        <v>801</v>
      </c>
      <c r="K5021" s="2" t="str">
        <f t="array" ref="K5021">_xlfn.XLOOKUP(J5021,Delivery_Partners!A:A,Delivery_Partners!B:B)</f>
        <v>Delivery Partner 096</v>
      </c>
      <c r="L5021" s="3">
        <v>1</v>
      </c>
      <c r="M5021" s="2" t="s">
        <v>23</v>
      </c>
      <c r="N5021" s="2" t="s">
        <v>24</v>
      </c>
      <c r="O5021" s="3">
        <v>53</v>
      </c>
      <c r="P5021" s="13">
        <f t="shared" si="1044"/>
        <v>279.52</v>
      </c>
      <c r="Q5021" s="13" t="str">
        <f t="shared" si="1045"/>
        <v>Normal</v>
      </c>
      <c r="S5021" s="21"/>
    </row>
    <row r="5022" customHeight="1" spans="1:19">
      <c r="A5022" s="2" t="s">
        <v>6966</v>
      </c>
      <c r="B5022" s="29" t="s">
        <v>214</v>
      </c>
      <c r="C5022" s="2" t="s">
        <v>2287</v>
      </c>
      <c r="D5022" s="2" t="str">
        <f t="array" ref="D5022">_xlfn.XLOOKUP(C5022,Customers!A:A,Customers!B:B)</f>
        <v>Customer 0303</v>
      </c>
      <c r="E5022" s="2" t="s">
        <v>275</v>
      </c>
      <c r="F5022" s="2" t="str">
        <f t="array" ref="F5022">_xlfn.XLOOKUP(E5022,Restaurants!A:A,Restaurants!B:B)</f>
        <v>Restaurant 047</v>
      </c>
      <c r="G5022" s="2" t="s">
        <v>172</v>
      </c>
      <c r="H5022" s="2" t="str">
        <f t="array" ref="H5022">_xlfn.XLOOKUP(G5022,Food_Menu!A:A,Food_Menu!B:B)</f>
        <v>Food Item 0003</v>
      </c>
      <c r="I5022" s="2">
        <f t="array" ref="I5022">_xlfn.XLOOKUP(G5022,Food_Menu!A:A,Food_Menu!D:D)</f>
        <v>349.88</v>
      </c>
      <c r="J5022" s="2" t="s">
        <v>251</v>
      </c>
      <c r="K5022" s="2" t="str">
        <f t="array" ref="K5022">_xlfn.XLOOKUP(J5022,Delivery_Partners!A:A,Delivery_Partners!B:B)</f>
        <v>Delivery Partner 089</v>
      </c>
      <c r="L5022" s="3">
        <v>1</v>
      </c>
      <c r="M5022" s="2" t="s">
        <v>23</v>
      </c>
      <c r="N5022" s="2" t="s">
        <v>24</v>
      </c>
      <c r="O5022" s="3">
        <v>52</v>
      </c>
      <c r="P5022" s="13">
        <f t="shared" si="1044"/>
        <v>349.88</v>
      </c>
      <c r="Q5022" s="13" t="str">
        <f t="shared" si="1045"/>
        <v>Normal</v>
      </c>
      <c r="S5022" s="21"/>
    </row>
    <row r="5023" hidden="1" customHeight="1" spans="1:19">
      <c r="A5023" s="2" t="s">
        <v>6967</v>
      </c>
      <c r="B5023" s="29" t="s">
        <v>1410</v>
      </c>
      <c r="C5023" s="2" t="s">
        <v>944</v>
      </c>
      <c r="D5023" s="2" t="str">
        <f t="array" ref="D5023">_xlfn.XLOOKUP(C5023,Customers!A:A,Customers!B:B)</f>
        <v>Customer 0931</v>
      </c>
      <c r="E5023" s="2" t="s">
        <v>492</v>
      </c>
      <c r="F5023" s="2" t="str">
        <f t="array" ref="F5023">_xlfn.XLOOKUP(E5023,Restaurants!A:A,Restaurants!B:B)</f>
        <v>Restaurant 008</v>
      </c>
      <c r="G5023" s="2" t="s">
        <v>1860</v>
      </c>
      <c r="H5023" s="2" t="str">
        <f t="array" ref="H5023">_xlfn.XLOOKUP(G5023,Food_Menu!A:A,Food_Menu!B:B)</f>
        <v>Food Item 0151</v>
      </c>
      <c r="I5023" s="2"/>
      <c r="J5023" s="2" t="s">
        <v>217</v>
      </c>
      <c r="K5023" s="2" t="str">
        <f t="array" ref="K5023">_xlfn.XLOOKUP(J5023,Delivery_Partners!A:A,Delivery_Partners!B:B)</f>
        <v>Delivery Partner 044</v>
      </c>
      <c r="L5023" s="3">
        <v>1</v>
      </c>
      <c r="M5023" s="2" t="s">
        <v>101</v>
      </c>
      <c r="N5023" s="2" t="s">
        <v>55</v>
      </c>
      <c r="O5023" s="2"/>
    </row>
    <row r="5024" customHeight="1" spans="1:19">
      <c r="A5024" s="2" t="s">
        <v>6968</v>
      </c>
      <c r="B5024" s="28">
        <v>45815</v>
      </c>
      <c r="C5024" s="2" t="s">
        <v>2617</v>
      </c>
      <c r="D5024" s="2" t="str">
        <f t="array" ref="D5024">_xlfn.XLOOKUP(C5024,Customers!A:A,Customers!B:B)</f>
        <v>Customer 0504</v>
      </c>
      <c r="E5024" s="2" t="s">
        <v>289</v>
      </c>
      <c r="F5024" s="2" t="str">
        <f t="array" ref="F5024">_xlfn.XLOOKUP(E5024,Restaurants!A:A,Restaurants!B:B)</f>
        <v>Restaurant 052</v>
      </c>
      <c r="G5024" s="2" t="s">
        <v>1919</v>
      </c>
      <c r="H5024" s="2" t="str">
        <f t="array" ref="H5024">_xlfn.XLOOKUP(G5024,Food_Menu!A:A,Food_Menu!B:B)</f>
        <v>Food Item 0201</v>
      </c>
      <c r="I5024" s="2">
        <f t="array" ref="I5024">_xlfn.XLOOKUP(G5024,Food_Menu!A:A,Food_Menu!D:D)</f>
        <v>613.68</v>
      </c>
      <c r="J5024" s="2" t="s">
        <v>414</v>
      </c>
      <c r="K5024" s="2" t="str">
        <f t="array" ref="K5024">_xlfn.XLOOKUP(J5024,Delivery_Partners!A:A,Delivery_Partners!B:B)</f>
        <v>Delivery Partner 122</v>
      </c>
      <c r="L5024" s="3">
        <v>2</v>
      </c>
      <c r="M5024" s="2" t="s">
        <v>23</v>
      </c>
      <c r="N5024" s="2" t="s">
        <v>24</v>
      </c>
      <c r="O5024" s="3">
        <v>29</v>
      </c>
      <c r="P5024" s="13">
        <f t="shared" ref="P5024:P5032" si="1046">I5024*L5024</f>
        <v>1227.36</v>
      </c>
      <c r="Q5024" s="13" t="str">
        <f t="shared" ref="Q5024:Q5032" si="1047">IF(O5024="","Not Delivered",IF(O5024&lt;=30,"Fast",IF(O5024&lt;=60,"Normal","Slow")))</f>
        <v>Fast</v>
      </c>
      <c r="S5024" s="21"/>
    </row>
    <row r="5025" customHeight="1" spans="1:19">
      <c r="A5025" s="2" t="s">
        <v>6969</v>
      </c>
      <c r="B5025" s="29" t="s">
        <v>1429</v>
      </c>
      <c r="C5025" s="2" t="s">
        <v>450</v>
      </c>
      <c r="D5025" s="2" t="str">
        <f t="array" ref="D5025">_xlfn.XLOOKUP(C5025,Customers!A:A,Customers!B:B)</f>
        <v>Customer 0763</v>
      </c>
      <c r="E5025" s="2" t="s">
        <v>908</v>
      </c>
      <c r="F5025" s="2" t="str">
        <f t="array" ref="F5025">_xlfn.XLOOKUP(E5025,Restaurants!A:A,Restaurants!B:B)</f>
        <v>Restaurant 050</v>
      </c>
      <c r="G5025" s="2" t="s">
        <v>294</v>
      </c>
      <c r="H5025" s="2" t="str">
        <f t="array" ref="H5025">_xlfn.XLOOKUP(G5025,Food_Menu!A:A,Food_Menu!B:B)</f>
        <v>Food Item 0093</v>
      </c>
      <c r="I5025" s="2">
        <f t="array" ref="I5025">_xlfn.XLOOKUP(G5025,Food_Menu!A:A,Food_Menu!D:D)</f>
        <v>337.02</v>
      </c>
      <c r="J5025" s="2" t="s">
        <v>862</v>
      </c>
      <c r="K5025" s="2" t="str">
        <f t="array" ref="K5025">_xlfn.XLOOKUP(J5025,Delivery_Partners!A:A,Delivery_Partners!B:B)</f>
        <v>Delivery Partner 159</v>
      </c>
      <c r="L5025" s="3">
        <v>3</v>
      </c>
      <c r="M5025" s="2" t="s">
        <v>23</v>
      </c>
      <c r="N5025" s="2" t="s">
        <v>24</v>
      </c>
      <c r="O5025" s="3">
        <v>30</v>
      </c>
      <c r="P5025" s="13">
        <f t="shared" si="1046"/>
        <v>1011.06</v>
      </c>
      <c r="Q5025" s="13" t="str">
        <f t="shared" si="1047"/>
        <v>Fast</v>
      </c>
      <c r="S5025" s="21"/>
    </row>
    <row r="5026" customHeight="1" spans="1:19">
      <c r="A5026" s="2" t="s">
        <v>6970</v>
      </c>
      <c r="B5026" s="28">
        <v>45749</v>
      </c>
      <c r="C5026" s="2" t="s">
        <v>497</v>
      </c>
      <c r="D5026" s="2" t="str">
        <f t="array" ref="D5026">_xlfn.XLOOKUP(C5026,Customers!A:A,Customers!B:B)</f>
        <v>Customer 0153</v>
      </c>
      <c r="E5026" s="2" t="s">
        <v>105</v>
      </c>
      <c r="F5026" s="2" t="str">
        <f t="array" ref="F5026">_xlfn.XLOOKUP(E5026,Restaurants!A:A,Restaurants!B:B)</f>
        <v>Restaurant 106</v>
      </c>
      <c r="G5026" s="2" t="s">
        <v>650</v>
      </c>
      <c r="H5026" s="2" t="str">
        <f t="array" ref="H5026">_xlfn.XLOOKUP(G5026,Food_Menu!A:A,Food_Menu!B:B)</f>
        <v>Food Item 0209</v>
      </c>
      <c r="I5026" s="2">
        <f t="array" ref="I5026">_xlfn.XLOOKUP(G5026,Food_Menu!A:A,Food_Menu!D:D)</f>
        <v>533.6</v>
      </c>
      <c r="J5026" s="2" t="s">
        <v>1716</v>
      </c>
      <c r="K5026" s="2" t="str">
        <f t="array" ref="K5026">_xlfn.XLOOKUP(J5026,Delivery_Partners!A:A,Delivery_Partners!B:B)</f>
        <v>Delivery Partner 042</v>
      </c>
      <c r="L5026" s="3">
        <v>1</v>
      </c>
      <c r="M5026" s="2" t="s">
        <v>23</v>
      </c>
      <c r="N5026" s="2" t="s">
        <v>55</v>
      </c>
      <c r="O5026" s="3">
        <v>39</v>
      </c>
      <c r="P5026" s="13">
        <f t="shared" si="1046"/>
        <v>533.6</v>
      </c>
      <c r="Q5026" s="13" t="str">
        <f t="shared" si="1047"/>
        <v>Normal</v>
      </c>
      <c r="S5026" s="21"/>
    </row>
    <row r="5027" customHeight="1" spans="1:19">
      <c r="A5027" s="2" t="s">
        <v>6971</v>
      </c>
      <c r="B5027" s="29" t="s">
        <v>1705</v>
      </c>
      <c r="C5027" s="2" t="s">
        <v>2597</v>
      </c>
      <c r="D5027" s="2" t="str">
        <f t="array" ref="D5027">_xlfn.XLOOKUP(C5027,Customers!A:A,Customers!B:B)</f>
        <v>Customer 0294</v>
      </c>
      <c r="E5027" s="2" t="s">
        <v>952</v>
      </c>
      <c r="F5027" s="2" t="str">
        <f t="array" ref="F5027">_xlfn.XLOOKUP(E5027,Restaurants!A:A,Restaurants!B:B)</f>
        <v>Restaurant 041</v>
      </c>
      <c r="G5027" s="2" t="s">
        <v>617</v>
      </c>
      <c r="H5027" s="2" t="str">
        <f t="array" ref="H5027">_xlfn.XLOOKUP(G5027,Food_Menu!A:A,Food_Menu!B:B)</f>
        <v>Food Item 0092</v>
      </c>
      <c r="I5027" s="2">
        <f t="array" ref="I5027">_xlfn.XLOOKUP(G5027,Food_Menu!A:A,Food_Menu!D:D)</f>
        <v>238.18</v>
      </c>
      <c r="J5027" s="2" t="s">
        <v>414</v>
      </c>
      <c r="K5027" s="2" t="str">
        <f t="array" ref="K5027">_xlfn.XLOOKUP(J5027,Delivery_Partners!A:A,Delivery_Partners!B:B)</f>
        <v>Delivery Partner 122</v>
      </c>
      <c r="L5027" s="3">
        <v>1</v>
      </c>
      <c r="M5027" s="2" t="s">
        <v>23</v>
      </c>
      <c r="N5027" s="2" t="s">
        <v>24</v>
      </c>
      <c r="O5027" s="3">
        <v>44</v>
      </c>
      <c r="P5027" s="13">
        <f t="shared" si="1046"/>
        <v>238.18</v>
      </c>
      <c r="Q5027" s="13" t="str">
        <f t="shared" si="1047"/>
        <v>Normal</v>
      </c>
      <c r="S5027" s="21"/>
    </row>
    <row r="5028" customHeight="1" spans="1:19">
      <c r="A5028" s="2" t="s">
        <v>6972</v>
      </c>
      <c r="B5028" s="29" t="s">
        <v>1412</v>
      </c>
      <c r="C5028" s="2" t="s">
        <v>1159</v>
      </c>
      <c r="D5028" s="2" t="str">
        <f t="array" ref="D5028">_xlfn.XLOOKUP(C5028,Customers!A:A,Customers!B:B)</f>
        <v>Customer 0929</v>
      </c>
      <c r="E5028" s="2" t="s">
        <v>984</v>
      </c>
      <c r="F5028" s="2" t="str">
        <f t="array" ref="F5028">_xlfn.XLOOKUP(E5028,Restaurants!A:A,Restaurants!B:B)</f>
        <v>Restaurant 034</v>
      </c>
      <c r="G5028" s="2" t="s">
        <v>1554</v>
      </c>
      <c r="H5028" s="2" t="str">
        <f t="array" ref="H5028">_xlfn.XLOOKUP(G5028,Food_Menu!A:A,Food_Menu!B:B)</f>
        <v>Food Item 0018</v>
      </c>
      <c r="I5028" s="2">
        <f t="array" ref="I5028">_xlfn.XLOOKUP(G5028,Food_Menu!A:A,Food_Menu!D:D)</f>
        <v>648.66</v>
      </c>
      <c r="J5028" s="2" t="s">
        <v>304</v>
      </c>
      <c r="K5028" s="2" t="str">
        <f t="array" ref="K5028">_xlfn.XLOOKUP(J5028,Delivery_Partners!A:A,Delivery_Partners!B:B)</f>
        <v>Delivery Partner 099</v>
      </c>
      <c r="L5028" s="3">
        <v>3</v>
      </c>
      <c r="M5028" s="2" t="s">
        <v>23</v>
      </c>
      <c r="N5028" s="2" t="s">
        <v>24</v>
      </c>
      <c r="O5028" s="3">
        <v>37</v>
      </c>
      <c r="P5028" s="13">
        <f t="shared" si="1046"/>
        <v>1945.98</v>
      </c>
      <c r="Q5028" s="13" t="str">
        <f t="shared" si="1047"/>
        <v>Normal</v>
      </c>
      <c r="S5028" s="21"/>
    </row>
    <row r="5029" customHeight="1" spans="1:19">
      <c r="A5029" s="2" t="s">
        <v>6973</v>
      </c>
      <c r="B5029" s="28">
        <v>45752</v>
      </c>
      <c r="C5029" s="2" t="s">
        <v>6974</v>
      </c>
      <c r="D5029" s="2" t="str">
        <f t="array" ref="D5029">_xlfn.XLOOKUP(C5029,Customers!A:A,Customers!B:B)</f>
        <v>Customer 0967</v>
      </c>
      <c r="E5029" s="2" t="s">
        <v>712</v>
      </c>
      <c r="F5029" s="2" t="str">
        <f t="array" ref="F5029">_xlfn.XLOOKUP(E5029,Restaurants!A:A,Restaurants!B:B)</f>
        <v>Restaurant 074</v>
      </c>
      <c r="G5029" s="2" t="s">
        <v>553</v>
      </c>
      <c r="H5029" s="2" t="str">
        <f t="array" ref="H5029">_xlfn.XLOOKUP(G5029,Food_Menu!A:A,Food_Menu!B:B)</f>
        <v>Food Item 0028</v>
      </c>
      <c r="I5029" s="2">
        <f t="array" ref="I5029">_xlfn.XLOOKUP(G5029,Food_Menu!A:A,Food_Menu!D:D)</f>
        <v>607.73</v>
      </c>
      <c r="J5029" s="2" t="s">
        <v>1268</v>
      </c>
      <c r="K5029" s="2" t="str">
        <f t="array" ref="K5029">_xlfn.XLOOKUP(J5029,Delivery_Partners!A:A,Delivery_Partners!B:B)</f>
        <v>Delivery Partner 124</v>
      </c>
      <c r="L5029" s="3">
        <v>2</v>
      </c>
      <c r="M5029" s="2" t="s">
        <v>23</v>
      </c>
      <c r="N5029" s="2" t="s">
        <v>55</v>
      </c>
      <c r="O5029" s="3">
        <v>28</v>
      </c>
      <c r="P5029" s="13">
        <f t="shared" si="1046"/>
        <v>1215.46</v>
      </c>
      <c r="Q5029" s="13" t="str">
        <f t="shared" si="1047"/>
        <v>Fast</v>
      </c>
      <c r="S5029" s="21"/>
    </row>
    <row r="5030" customHeight="1" spans="1:19">
      <c r="A5030" s="2" t="s">
        <v>6975</v>
      </c>
      <c r="B5030" s="28">
        <v>45751</v>
      </c>
      <c r="C5030" s="2" t="s">
        <v>1798</v>
      </c>
      <c r="D5030" s="2" t="str">
        <f t="array" ref="D5030">_xlfn.XLOOKUP(C5030,Customers!A:A,Customers!B:B)</f>
        <v>Customer 0014</v>
      </c>
      <c r="E5030" s="2" t="s">
        <v>39</v>
      </c>
      <c r="F5030" s="2" t="str">
        <f t="array" ref="F5030">_xlfn.XLOOKUP(E5030,Restaurants!A:A,Restaurants!B:B)</f>
        <v>Restaurant 077</v>
      </c>
      <c r="G5030" s="2" t="s">
        <v>1509</v>
      </c>
      <c r="H5030" s="2" t="str">
        <f t="array" ref="H5030">_xlfn.XLOOKUP(G5030,Food_Menu!A:A,Food_Menu!B:B)</f>
        <v>Food Item 0015</v>
      </c>
      <c r="I5030" s="2">
        <f t="array" ref="I5030">_xlfn.XLOOKUP(G5030,Food_Menu!A:A,Food_Menu!D:D)</f>
        <v>268.11</v>
      </c>
      <c r="J5030" s="2" t="s">
        <v>684</v>
      </c>
      <c r="K5030" s="2" t="str">
        <f t="array" ref="K5030">_xlfn.XLOOKUP(J5030,Delivery_Partners!A:A,Delivery_Partners!B:B)</f>
        <v>Delivery Partner 003</v>
      </c>
      <c r="L5030" s="3">
        <v>2</v>
      </c>
      <c r="M5030" s="2" t="s">
        <v>23</v>
      </c>
      <c r="N5030" s="2" t="s">
        <v>74</v>
      </c>
      <c r="O5030" s="3">
        <v>55</v>
      </c>
      <c r="P5030" s="13">
        <f t="shared" si="1046"/>
        <v>536.22</v>
      </c>
      <c r="Q5030" s="13" t="str">
        <f t="shared" si="1047"/>
        <v>Normal</v>
      </c>
      <c r="S5030" s="21"/>
    </row>
    <row r="5031" customHeight="1" spans="1:19">
      <c r="A5031" s="2" t="s">
        <v>6976</v>
      </c>
      <c r="B5031" s="28">
        <v>45877</v>
      </c>
      <c r="C5031" s="2" t="s">
        <v>2383</v>
      </c>
      <c r="D5031" s="2" t="str">
        <f t="array" ref="D5031">_xlfn.XLOOKUP(C5031,Customers!A:A,Customers!B:B)</f>
        <v>Customer 0258</v>
      </c>
      <c r="E5031" s="2" t="s">
        <v>506</v>
      </c>
      <c r="F5031" s="2" t="str">
        <f t="array" ref="F5031">_xlfn.XLOOKUP(E5031,Restaurants!A:A,Restaurants!B:B)</f>
        <v>Restaurant 005</v>
      </c>
      <c r="G5031" s="2" t="s">
        <v>106</v>
      </c>
      <c r="H5031" s="2" t="str">
        <f t="array" ref="H5031">_xlfn.XLOOKUP(G5031,Food_Menu!A:A,Food_Menu!B:B)</f>
        <v>Food Item 0067</v>
      </c>
      <c r="I5031" s="2">
        <f t="array" ref="I5031">_xlfn.XLOOKUP(G5031,Food_Menu!A:A,Food_Menu!D:D)</f>
        <v>575.59</v>
      </c>
      <c r="J5031" s="2" t="s">
        <v>414</v>
      </c>
      <c r="K5031" s="2" t="str">
        <f t="array" ref="K5031">_xlfn.XLOOKUP(J5031,Delivery_Partners!A:A,Delivery_Partners!B:B)</f>
        <v>Delivery Partner 122</v>
      </c>
      <c r="L5031" s="3">
        <v>3</v>
      </c>
      <c r="M5031" s="2" t="s">
        <v>23</v>
      </c>
      <c r="N5031" s="2" t="s">
        <v>24</v>
      </c>
      <c r="O5031" s="3">
        <v>30</v>
      </c>
      <c r="P5031" s="13">
        <f t="shared" si="1046"/>
        <v>1726.77</v>
      </c>
      <c r="Q5031" s="13" t="str">
        <f t="shared" si="1047"/>
        <v>Fast</v>
      </c>
      <c r="S5031" s="21"/>
    </row>
    <row r="5032" customHeight="1" spans="1:19">
      <c r="A5032" s="2" t="s">
        <v>6977</v>
      </c>
      <c r="B5032" s="29" t="s">
        <v>1251</v>
      </c>
      <c r="C5032" s="2" t="s">
        <v>1955</v>
      </c>
      <c r="D5032" s="2" t="str">
        <f t="array" ref="D5032">_xlfn.XLOOKUP(C5032,Customers!A:A,Customers!B:B)</f>
        <v>Customer 0730</v>
      </c>
      <c r="E5032" s="2" t="s">
        <v>78</v>
      </c>
      <c r="F5032" s="2" t="str">
        <f t="array" ref="F5032">_xlfn.XLOOKUP(E5032,Restaurants!A:A,Restaurants!B:B)</f>
        <v>Restaurant 011</v>
      </c>
      <c r="G5032" s="2" t="s">
        <v>1701</v>
      </c>
      <c r="H5032" s="2" t="str">
        <f t="array" ref="H5032">_xlfn.XLOOKUP(G5032,Food_Menu!A:A,Food_Menu!B:B)</f>
        <v>Food Item 0085</v>
      </c>
      <c r="I5032" s="2">
        <f t="array" ref="I5032">_xlfn.XLOOKUP(G5032,Food_Menu!A:A,Food_Menu!D:D)</f>
        <v>423.46</v>
      </c>
      <c r="J5032" s="2" t="s">
        <v>1146</v>
      </c>
      <c r="K5032" s="2" t="str">
        <f t="array" ref="K5032">_xlfn.XLOOKUP(J5032,Delivery_Partners!A:A,Delivery_Partners!B:B)</f>
        <v>Delivery Partner 135</v>
      </c>
      <c r="L5032" s="3">
        <v>2</v>
      </c>
      <c r="M5032" s="2" t="s">
        <v>23</v>
      </c>
      <c r="N5032" s="2" t="s">
        <v>24</v>
      </c>
      <c r="O5032" s="3">
        <v>44</v>
      </c>
      <c r="P5032" s="13">
        <f t="shared" si="1046"/>
        <v>846.92</v>
      </c>
      <c r="Q5032" s="13" t="str">
        <f t="shared" si="1047"/>
        <v>Normal</v>
      </c>
      <c r="S5032" s="21"/>
    </row>
    <row r="5033" hidden="1" customHeight="1" spans="1:19">
      <c r="A5033" s="2" t="s">
        <v>6978</v>
      </c>
      <c r="B5033" s="29" t="s">
        <v>2269</v>
      </c>
      <c r="C5033" s="2" t="s">
        <v>1759</v>
      </c>
      <c r="D5033" s="2" t="str">
        <f t="array" ref="D5033">_xlfn.XLOOKUP(C5033,Customers!A:A,Customers!B:B)</f>
        <v>Customer 1087</v>
      </c>
      <c r="E5033" s="2" t="s">
        <v>254</v>
      </c>
      <c r="F5033" s="2" t="str">
        <f t="array" ref="F5033">_xlfn.XLOOKUP(E5033,Restaurants!A:A,Restaurants!B:B)</f>
        <v>Restaurant 021</v>
      </c>
      <c r="G5033" s="2" t="s">
        <v>1560</v>
      </c>
      <c r="H5033" s="2" t="str">
        <f t="array" ref="H5033">_xlfn.XLOOKUP(G5033,Food_Menu!A:A,Food_Menu!B:B)</f>
        <v>Food Item 0098</v>
      </c>
      <c r="I5033" s="2"/>
      <c r="J5033" s="2" t="s">
        <v>877</v>
      </c>
      <c r="K5033" s="2" t="str">
        <f t="array" ref="K5033">_xlfn.XLOOKUP(J5033,Delivery_Partners!A:A,Delivery_Partners!B:B)</f>
        <v>Delivery Partner 123</v>
      </c>
      <c r="L5033" s="3">
        <v>2</v>
      </c>
      <c r="M5033" s="2" t="s">
        <v>101</v>
      </c>
      <c r="N5033" s="2" t="s">
        <v>74</v>
      </c>
      <c r="O5033" s="2"/>
    </row>
    <row r="5034" customHeight="1" spans="1:19">
      <c r="A5034" s="2" t="s">
        <v>6979</v>
      </c>
      <c r="B5034" s="28">
        <v>45877</v>
      </c>
      <c r="C5034" s="2" t="s">
        <v>297</v>
      </c>
      <c r="D5034" s="2" t="str">
        <f t="array" ref="D5034">_xlfn.XLOOKUP(C5034,Customers!A:A,Customers!B:B)</f>
        <v>Customer 0810</v>
      </c>
      <c r="E5034" s="2" t="s">
        <v>265</v>
      </c>
      <c r="F5034" s="2" t="str">
        <f t="array" ref="F5034">_xlfn.XLOOKUP(E5034,Restaurants!A:A,Restaurants!B:B)</f>
        <v>Restaurant 094</v>
      </c>
      <c r="G5034" s="2" t="s">
        <v>762</v>
      </c>
      <c r="H5034" s="2" t="str">
        <f t="array" ref="H5034">_xlfn.XLOOKUP(G5034,Food_Menu!A:A,Food_Menu!B:B)</f>
        <v>Food Item 0106</v>
      </c>
      <c r="I5034" s="2">
        <f t="array" ref="I5034">_xlfn.XLOOKUP(G5034,Food_Menu!A:A,Food_Menu!D:D)</f>
        <v>115.23</v>
      </c>
      <c r="J5034" s="2" t="s">
        <v>241</v>
      </c>
      <c r="K5034" s="2" t="str">
        <f t="array" ref="K5034">_xlfn.XLOOKUP(J5034,Delivery_Partners!A:A,Delivery_Partners!B:B)</f>
        <v>Delivery Partner 152</v>
      </c>
      <c r="L5034" s="3">
        <v>1</v>
      </c>
      <c r="M5034" s="2" t="s">
        <v>23</v>
      </c>
      <c r="N5034" s="2" t="s">
        <v>42</v>
      </c>
      <c r="O5034" s="3">
        <v>34</v>
      </c>
      <c r="P5034" s="13">
        <f t="shared" ref="P5034:P5044" si="1048">I5034*L5034</f>
        <v>115.23</v>
      </c>
      <c r="Q5034" s="13" t="str">
        <f t="shared" ref="Q5034:Q5044" si="1049">IF(O5034="","Not Delivered",IF(O5034&lt;=30,"Fast",IF(O5034&lt;=60,"Normal","Slow")))</f>
        <v>Normal</v>
      </c>
      <c r="S5034" s="21"/>
    </row>
    <row r="5035" customHeight="1" spans="1:19">
      <c r="A5035" s="2" t="s">
        <v>6980</v>
      </c>
      <c r="B5035" s="29" t="s">
        <v>1459</v>
      </c>
      <c r="C5035" s="2" t="s">
        <v>2591</v>
      </c>
      <c r="D5035" s="2" t="str">
        <f t="array" ref="D5035">_xlfn.XLOOKUP(C5035,Customers!A:A,Customers!B:B)</f>
        <v>Customer 0848</v>
      </c>
      <c r="E5035" s="2" t="s">
        <v>281</v>
      </c>
      <c r="F5035" s="2" t="str">
        <f t="array" ref="F5035">_xlfn.XLOOKUP(E5035,Restaurants!A:A,Restaurants!B:B)</f>
        <v>Restaurant 026</v>
      </c>
      <c r="G5035" s="2" t="s">
        <v>509</v>
      </c>
      <c r="H5035" s="2" t="str">
        <f t="array" ref="H5035">_xlfn.XLOOKUP(G5035,Food_Menu!A:A,Food_Menu!B:B)</f>
        <v>Food Item 0190</v>
      </c>
      <c r="I5035" s="2">
        <f t="array" ref="I5035">_xlfn.XLOOKUP(G5035,Food_Menu!A:A,Food_Menu!D:D)</f>
        <v>350.87</v>
      </c>
      <c r="J5035" s="2" t="s">
        <v>1146</v>
      </c>
      <c r="K5035" s="2" t="str">
        <f t="array" ref="K5035">_xlfn.XLOOKUP(J5035,Delivery_Partners!A:A,Delivery_Partners!B:B)</f>
        <v>Delivery Partner 135</v>
      </c>
      <c r="L5035" s="3">
        <v>3</v>
      </c>
      <c r="M5035" s="2" t="s">
        <v>23</v>
      </c>
      <c r="N5035" s="2" t="s">
        <v>74</v>
      </c>
      <c r="O5035" s="3">
        <v>43</v>
      </c>
      <c r="P5035" s="13">
        <f t="shared" si="1048"/>
        <v>1052.61</v>
      </c>
      <c r="Q5035" s="13" t="str">
        <f t="shared" si="1049"/>
        <v>Normal</v>
      </c>
      <c r="S5035" s="21"/>
    </row>
    <row r="5036" customHeight="1" spans="1:19">
      <c r="A5036" s="2" t="s">
        <v>6981</v>
      </c>
      <c r="B5036" s="29" t="s">
        <v>1571</v>
      </c>
      <c r="C5036" s="2" t="s">
        <v>484</v>
      </c>
      <c r="D5036" s="2" t="str">
        <f t="array" ref="D5036">_xlfn.XLOOKUP(C5036,Customers!A:A,Customers!B:B)</f>
        <v>Customer 0467</v>
      </c>
      <c r="E5036" s="2" t="s">
        <v>224</v>
      </c>
      <c r="F5036" s="2" t="str">
        <f t="array" ref="F5036">_xlfn.XLOOKUP(E5036,Restaurants!A:A,Restaurants!B:B)</f>
        <v>Restaurant 120</v>
      </c>
      <c r="G5036" s="2" t="s">
        <v>172</v>
      </c>
      <c r="H5036" s="2" t="str">
        <f t="array" ref="H5036">_xlfn.XLOOKUP(G5036,Food_Menu!A:A,Food_Menu!B:B)</f>
        <v>Food Item 0003</v>
      </c>
      <c r="I5036" s="2">
        <f t="array" ref="I5036">_xlfn.XLOOKUP(G5036,Food_Menu!A:A,Food_Menu!D:D)</f>
        <v>349.88</v>
      </c>
      <c r="J5036" s="2" t="s">
        <v>1104</v>
      </c>
      <c r="K5036" s="2" t="str">
        <f t="array" ref="K5036">_xlfn.XLOOKUP(J5036,Delivery_Partners!A:A,Delivery_Partners!B:B)</f>
        <v>Delivery Partner 178</v>
      </c>
      <c r="L5036" s="3">
        <v>2</v>
      </c>
      <c r="M5036" s="2" t="s">
        <v>23</v>
      </c>
      <c r="N5036" s="2" t="s">
        <v>24</v>
      </c>
      <c r="O5036" s="3">
        <v>54</v>
      </c>
      <c r="P5036" s="13">
        <f t="shared" si="1048"/>
        <v>699.76</v>
      </c>
      <c r="Q5036" s="13" t="str">
        <f t="shared" si="1049"/>
        <v>Normal</v>
      </c>
      <c r="S5036" s="21"/>
    </row>
    <row r="5037" customHeight="1" spans="1:19">
      <c r="A5037" s="2" t="s">
        <v>6982</v>
      </c>
      <c r="B5037" s="28">
        <v>45694</v>
      </c>
      <c r="C5037" s="2" t="s">
        <v>6018</v>
      </c>
      <c r="D5037" s="2" t="str">
        <f t="array" ref="D5037">_xlfn.XLOOKUP(C5037,Customers!A:A,Customers!B:B)</f>
        <v>Customer 0066</v>
      </c>
      <c r="E5037" s="2" t="s">
        <v>1176</v>
      </c>
      <c r="F5037" s="2" t="str">
        <f t="array" ref="F5037">_xlfn.XLOOKUP(E5037,Restaurants!A:A,Restaurants!B:B)</f>
        <v>Restaurant 053</v>
      </c>
      <c r="G5037" s="2" t="s">
        <v>72</v>
      </c>
      <c r="H5037" s="2" t="str">
        <f t="array" ref="H5037">_xlfn.XLOOKUP(G5037,Food_Menu!A:A,Food_Menu!B:B)</f>
        <v>Food Item 0198</v>
      </c>
      <c r="I5037" s="2">
        <f t="array" ref="I5037">_xlfn.XLOOKUP(G5037,Food_Menu!A:A,Food_Menu!D:D)</f>
        <v>221.88</v>
      </c>
      <c r="J5037" s="2" t="s">
        <v>613</v>
      </c>
      <c r="K5037" s="2" t="str">
        <f t="array" ref="K5037">_xlfn.XLOOKUP(J5037,Delivery_Partners!A:A,Delivery_Partners!B:B)</f>
        <v>Delivery Partner 121</v>
      </c>
      <c r="L5037" s="3">
        <v>1</v>
      </c>
      <c r="M5037" s="2" t="s">
        <v>23</v>
      </c>
      <c r="N5037" s="2" t="s">
        <v>74</v>
      </c>
      <c r="O5037" s="3">
        <v>39</v>
      </c>
      <c r="P5037" s="13">
        <f t="shared" si="1048"/>
        <v>221.88</v>
      </c>
      <c r="Q5037" s="13" t="str">
        <f t="shared" si="1049"/>
        <v>Normal</v>
      </c>
      <c r="S5037" s="21"/>
    </row>
    <row r="5038" customHeight="1" spans="1:19">
      <c r="A5038" s="2" t="s">
        <v>6983</v>
      </c>
      <c r="B5038" s="28">
        <v>45665</v>
      </c>
      <c r="C5038" s="2" t="s">
        <v>3506</v>
      </c>
      <c r="D5038" s="2" t="str">
        <f t="array" ref="D5038">_xlfn.XLOOKUP(C5038,Customers!A:A,Customers!B:B)</f>
        <v>Customer 0920</v>
      </c>
      <c r="E5038" s="2" t="s">
        <v>298</v>
      </c>
      <c r="F5038" s="2" t="str">
        <f t="array" ref="F5038">_xlfn.XLOOKUP(E5038,Restaurants!A:A,Restaurants!B:B)</f>
        <v>Restaurant 113</v>
      </c>
      <c r="G5038" s="2" t="s">
        <v>1475</v>
      </c>
      <c r="H5038" s="2" t="str">
        <f t="array" ref="H5038">_xlfn.XLOOKUP(G5038,Food_Menu!A:A,Food_Menu!B:B)</f>
        <v>Food Item 0053</v>
      </c>
      <c r="I5038" s="2">
        <f t="array" ref="I5038">_xlfn.XLOOKUP(G5038,Food_Menu!A:A,Food_Menu!D:D)</f>
        <v>308.97</v>
      </c>
      <c r="J5038" s="2" t="s">
        <v>35</v>
      </c>
      <c r="K5038" s="2" t="str">
        <f t="array" ref="K5038">_xlfn.XLOOKUP(J5038,Delivery_Partners!A:A,Delivery_Partners!B:B)</f>
        <v>Delivery Partner 081</v>
      </c>
      <c r="L5038" s="3">
        <v>2</v>
      </c>
      <c r="M5038" s="2" t="s">
        <v>23</v>
      </c>
      <c r="N5038" s="2" t="s">
        <v>42</v>
      </c>
      <c r="O5038" s="3">
        <v>29</v>
      </c>
      <c r="P5038" s="13">
        <f t="shared" si="1048"/>
        <v>617.94</v>
      </c>
      <c r="Q5038" s="13" t="str">
        <f t="shared" si="1049"/>
        <v>Fast</v>
      </c>
      <c r="S5038" s="21"/>
    </row>
    <row r="5039" customHeight="1" spans="1:19">
      <c r="A5039" s="2" t="s">
        <v>6984</v>
      </c>
      <c r="B5039" s="29" t="s">
        <v>569</v>
      </c>
      <c r="C5039" s="2" t="s">
        <v>1182</v>
      </c>
      <c r="D5039" s="2" t="str">
        <f t="array" ref="D5039">_xlfn.XLOOKUP(C5039,Customers!A:A,Customers!B:B)</f>
        <v>Customer 0960</v>
      </c>
      <c r="E5039" s="2" t="s">
        <v>1072</v>
      </c>
      <c r="F5039" s="2" t="str">
        <f t="array" ref="F5039">_xlfn.XLOOKUP(E5039,Restaurants!A:A,Restaurants!B:B)</f>
        <v>Restaurant 030</v>
      </c>
      <c r="G5039" s="2" t="s">
        <v>1973</v>
      </c>
      <c r="H5039" s="2" t="str">
        <f t="array" ref="H5039">_xlfn.XLOOKUP(G5039,Food_Menu!A:A,Food_Menu!B:B)</f>
        <v>Food Item 0210</v>
      </c>
      <c r="I5039" s="2">
        <f t="array" ref="I5039">_xlfn.XLOOKUP(G5039,Food_Menu!A:A,Food_Menu!D:D)</f>
        <v>331.49</v>
      </c>
      <c r="J5039" s="2" t="s">
        <v>1132</v>
      </c>
      <c r="K5039" s="2" t="str">
        <f t="array" ref="K5039">_xlfn.XLOOKUP(J5039,Delivery_Partners!A:A,Delivery_Partners!B:B)</f>
        <v>Delivery Partner 151</v>
      </c>
      <c r="L5039" s="3">
        <v>1</v>
      </c>
      <c r="M5039" s="2" t="s">
        <v>23</v>
      </c>
      <c r="N5039" s="2" t="s">
        <v>24</v>
      </c>
      <c r="O5039" s="3">
        <v>53</v>
      </c>
      <c r="P5039" s="13">
        <f t="shared" si="1048"/>
        <v>331.49</v>
      </c>
      <c r="Q5039" s="13" t="str">
        <f t="shared" si="1049"/>
        <v>Normal</v>
      </c>
      <c r="S5039" s="21"/>
    </row>
    <row r="5040" customHeight="1" spans="1:19">
      <c r="A5040" s="2" t="s">
        <v>6985</v>
      </c>
      <c r="B5040" s="29" t="s">
        <v>1906</v>
      </c>
      <c r="C5040" s="2" t="s">
        <v>2639</v>
      </c>
      <c r="D5040" s="2" t="str">
        <f t="array" ref="D5040">_xlfn.XLOOKUP(C5040,Customers!A:A,Customers!B:B)</f>
        <v>Customer 0532</v>
      </c>
      <c r="E5040" s="2" t="s">
        <v>193</v>
      </c>
      <c r="F5040" s="2" t="str">
        <f t="array" ref="F5040">_xlfn.XLOOKUP(E5040,Restaurants!A:A,Restaurants!B:B)</f>
        <v>Restaurant 051</v>
      </c>
      <c r="G5040" s="2" t="s">
        <v>117</v>
      </c>
      <c r="H5040" s="2" t="str">
        <f t="array" ref="H5040">_xlfn.XLOOKUP(G5040,Food_Menu!A:A,Food_Menu!B:B)</f>
        <v>Food Item 0030</v>
      </c>
      <c r="I5040" s="2">
        <f t="array" ref="I5040">_xlfn.XLOOKUP(G5040,Food_Menu!A:A,Food_Menu!D:D)</f>
        <v>373.16</v>
      </c>
      <c r="J5040" s="2" t="s">
        <v>756</v>
      </c>
      <c r="K5040" s="2" t="str">
        <f t="array" ref="K5040">_xlfn.XLOOKUP(J5040,Delivery_Partners!A:A,Delivery_Partners!B:B)</f>
        <v>Delivery Partner 126</v>
      </c>
      <c r="L5040" s="3">
        <v>1</v>
      </c>
      <c r="M5040" s="2" t="s">
        <v>23</v>
      </c>
      <c r="N5040" s="2" t="s">
        <v>55</v>
      </c>
      <c r="O5040" s="3">
        <v>41</v>
      </c>
      <c r="P5040" s="13">
        <f t="shared" si="1048"/>
        <v>373.16</v>
      </c>
      <c r="Q5040" s="13" t="str">
        <f t="shared" si="1049"/>
        <v>Normal</v>
      </c>
      <c r="S5040" s="21"/>
    </row>
    <row r="5041" customHeight="1" spans="1:19">
      <c r="A5041" s="2" t="s">
        <v>6986</v>
      </c>
      <c r="B5041" s="29" t="s">
        <v>103</v>
      </c>
      <c r="C5041" s="2" t="s">
        <v>1549</v>
      </c>
      <c r="D5041" s="2" t="str">
        <f t="array" ref="D5041">_xlfn.XLOOKUP(C5041,Customers!A:A,Customers!B:B)</f>
        <v>Customer 0608</v>
      </c>
      <c r="E5041" s="2" t="s">
        <v>1765</v>
      </c>
      <c r="F5041" s="2" t="str">
        <f t="array" ref="F5041">_xlfn.XLOOKUP(E5041,Restaurants!A:A,Restaurants!B:B)</f>
        <v>Restaurant 017</v>
      </c>
      <c r="G5041" s="2" t="s">
        <v>132</v>
      </c>
      <c r="H5041" s="2" t="str">
        <f t="array" ref="H5041">_xlfn.XLOOKUP(G5041,Food_Menu!A:A,Food_Menu!B:B)</f>
        <v>Food Item 0023</v>
      </c>
      <c r="I5041" s="2">
        <f t="array" ref="I5041">_xlfn.XLOOKUP(G5041,Food_Menu!A:A,Food_Menu!D:D)</f>
        <v>276.1</v>
      </c>
      <c r="J5041" s="2" t="s">
        <v>351</v>
      </c>
      <c r="K5041" s="2" t="str">
        <f t="array" ref="K5041">_xlfn.XLOOKUP(J5041,Delivery_Partners!A:A,Delivery_Partners!B:B)</f>
        <v>Delivery Partner 101</v>
      </c>
      <c r="L5041" s="3">
        <v>1</v>
      </c>
      <c r="M5041" s="2" t="s">
        <v>23</v>
      </c>
      <c r="N5041" s="2" t="s">
        <v>24</v>
      </c>
      <c r="O5041" s="3">
        <v>37</v>
      </c>
      <c r="P5041" s="13">
        <f t="shared" si="1048"/>
        <v>276.1</v>
      </c>
      <c r="Q5041" s="13" t="str">
        <f t="shared" si="1049"/>
        <v>Normal</v>
      </c>
      <c r="S5041" s="21"/>
    </row>
    <row r="5042" customHeight="1" spans="1:19">
      <c r="A5042" s="2" t="s">
        <v>6987</v>
      </c>
      <c r="B5042" s="28">
        <v>45843</v>
      </c>
      <c r="C5042" s="2" t="s">
        <v>1768</v>
      </c>
      <c r="D5042" s="2" t="str">
        <f t="array" ref="D5042">_xlfn.XLOOKUP(C5042,Customers!A:A,Customers!B:B)</f>
        <v>Customer 0283</v>
      </c>
      <c r="E5042" s="2" t="s">
        <v>917</v>
      </c>
      <c r="F5042" s="2" t="str">
        <f t="array" ref="F5042">_xlfn.XLOOKUP(E5042,Restaurants!A:A,Restaurants!B:B)</f>
        <v>Restaurant 102</v>
      </c>
      <c r="G5042" s="2" t="s">
        <v>728</v>
      </c>
      <c r="H5042" s="2" t="str">
        <f t="array" ref="H5042">_xlfn.XLOOKUP(G5042,Food_Menu!A:A,Food_Menu!B:B)</f>
        <v>Food Item 0027</v>
      </c>
      <c r="I5042" s="2">
        <f t="array" ref="I5042">_xlfn.XLOOKUP(G5042,Food_Menu!A:A,Food_Menu!D:D)</f>
        <v>364.02</v>
      </c>
      <c r="J5042" s="2" t="s">
        <v>499</v>
      </c>
      <c r="K5042" s="2" t="str">
        <f t="array" ref="K5042">_xlfn.XLOOKUP(J5042,Delivery_Partners!A:A,Delivery_Partners!B:B)</f>
        <v>Delivery Partner 105</v>
      </c>
      <c r="L5042" s="3">
        <v>2</v>
      </c>
      <c r="M5042" s="2" t="s">
        <v>23</v>
      </c>
      <c r="N5042" s="2" t="s">
        <v>24</v>
      </c>
      <c r="O5042" s="3">
        <v>47</v>
      </c>
      <c r="P5042" s="13">
        <f t="shared" si="1048"/>
        <v>728.04</v>
      </c>
      <c r="Q5042" s="13" t="str">
        <f t="shared" si="1049"/>
        <v>Normal</v>
      </c>
      <c r="S5042" s="21"/>
    </row>
    <row r="5043" customHeight="1" spans="1:19">
      <c r="A5043" s="2" t="s">
        <v>6988</v>
      </c>
      <c r="B5043" s="29" t="s">
        <v>1206</v>
      </c>
      <c r="C5043" s="2" t="s">
        <v>4727</v>
      </c>
      <c r="D5043" s="2" t="str">
        <f t="array" ref="D5043">_xlfn.XLOOKUP(C5043,Customers!A:A,Customers!B:B)</f>
        <v>Customer 0544</v>
      </c>
      <c r="E5043" s="2" t="s">
        <v>566</v>
      </c>
      <c r="F5043" s="2" t="str">
        <f t="array" ref="F5043">_xlfn.XLOOKUP(E5043,Restaurants!A:A,Restaurants!B:B)</f>
        <v>Restaurant 072</v>
      </c>
      <c r="G5043" s="2" t="s">
        <v>687</v>
      </c>
      <c r="H5043" s="2" t="str">
        <f t="array" ref="H5043">_xlfn.XLOOKUP(G5043,Food_Menu!A:A,Food_Menu!B:B)</f>
        <v>Food Item 0066</v>
      </c>
      <c r="I5043" s="2">
        <f t="array" ref="I5043">_xlfn.XLOOKUP(G5043,Food_Menu!A:A,Food_Menu!D:D)</f>
        <v>648.68</v>
      </c>
      <c r="J5043" s="2" t="s">
        <v>73</v>
      </c>
      <c r="K5043" s="2" t="str">
        <f t="array" ref="K5043">_xlfn.XLOOKUP(J5043,Delivery_Partners!A:A,Delivery_Partners!B:B)</f>
        <v>Delivery Partner 064</v>
      </c>
      <c r="L5043" s="3">
        <v>1</v>
      </c>
      <c r="M5043" s="2" t="s">
        <v>23</v>
      </c>
      <c r="N5043" s="2" t="s">
        <v>55</v>
      </c>
      <c r="O5043" s="3">
        <v>39</v>
      </c>
      <c r="P5043" s="13">
        <f t="shared" si="1048"/>
        <v>648.68</v>
      </c>
      <c r="Q5043" s="13" t="str">
        <f t="shared" si="1049"/>
        <v>Normal</v>
      </c>
      <c r="S5043" s="21"/>
    </row>
    <row r="5044" customHeight="1" spans="1:19">
      <c r="A5044" s="2" t="s">
        <v>6989</v>
      </c>
      <c r="B5044" s="28">
        <v>45668</v>
      </c>
      <c r="C5044" s="2" t="s">
        <v>3549</v>
      </c>
      <c r="D5044" s="2" t="str">
        <f t="array" ref="D5044">_xlfn.XLOOKUP(C5044,Customers!A:A,Customers!B:B)</f>
        <v>Customer 0291</v>
      </c>
      <c r="E5044" s="2" t="s">
        <v>465</v>
      </c>
      <c r="F5044" s="2" t="str">
        <f t="array" ref="F5044">_xlfn.XLOOKUP(E5044,Restaurants!A:A,Restaurants!B:B)</f>
        <v>Restaurant 010</v>
      </c>
      <c r="G5044" s="2" t="s">
        <v>1569</v>
      </c>
      <c r="H5044" s="2" t="str">
        <f t="array" ref="H5044">_xlfn.XLOOKUP(G5044,Food_Menu!A:A,Food_Menu!B:B)</f>
        <v>Food Item 0208</v>
      </c>
      <c r="I5044" s="2">
        <f t="array" ref="I5044">_xlfn.XLOOKUP(G5044,Food_Menu!A:A,Food_Menu!D:D)</f>
        <v>493.1</v>
      </c>
      <c r="J5044" s="2" t="s">
        <v>378</v>
      </c>
      <c r="K5044" s="2" t="str">
        <f t="array" ref="K5044">_xlfn.XLOOKUP(J5044,Delivery_Partners!A:A,Delivery_Partners!B:B)</f>
        <v>Delivery Partner 111</v>
      </c>
      <c r="L5044" s="3">
        <v>2</v>
      </c>
      <c r="M5044" s="2" t="s">
        <v>23</v>
      </c>
      <c r="N5044" s="2" t="s">
        <v>24</v>
      </c>
      <c r="O5044" s="3">
        <v>64</v>
      </c>
      <c r="P5044" s="13">
        <f t="shared" si="1048"/>
        <v>986.2</v>
      </c>
      <c r="Q5044" s="13" t="str">
        <f t="shared" si="1049"/>
        <v>Slow</v>
      </c>
      <c r="S5044" s="21"/>
    </row>
    <row r="5045" hidden="1" customHeight="1" spans="1:19">
      <c r="A5045" s="2" t="s">
        <v>6990</v>
      </c>
      <c r="B5045" s="29" t="s">
        <v>704</v>
      </c>
      <c r="C5045" s="2" t="s">
        <v>892</v>
      </c>
      <c r="D5045" s="2" t="str">
        <f t="array" ref="D5045">_xlfn.XLOOKUP(C5045,Customers!A:A,Customers!B:B)</f>
        <v>Customer 0505</v>
      </c>
      <c r="E5045" s="2" t="s">
        <v>1309</v>
      </c>
      <c r="F5045" s="2" t="str">
        <f t="array" ref="F5045">_xlfn.XLOOKUP(E5045,Restaurants!A:A,Restaurants!B:B)</f>
        <v>Restaurant 090</v>
      </c>
      <c r="G5045" s="2" t="s">
        <v>363</v>
      </c>
      <c r="H5045" s="2" t="str">
        <f t="array" ref="H5045">_xlfn.XLOOKUP(G5045,Food_Menu!A:A,Food_Menu!B:B)</f>
        <v>Food Item 0102</v>
      </c>
      <c r="I5045" s="2"/>
      <c r="J5045" s="2" t="s">
        <v>368</v>
      </c>
      <c r="K5045" s="2" t="str">
        <f t="array" ref="K5045">_xlfn.XLOOKUP(J5045,Delivery_Partners!A:A,Delivery_Partners!B:B)</f>
        <v>Delivery Partner 085</v>
      </c>
      <c r="L5045" s="3">
        <v>2</v>
      </c>
      <c r="M5045" s="2" t="s">
        <v>101</v>
      </c>
      <c r="N5045" s="2" t="s">
        <v>74</v>
      </c>
      <c r="O5045" s="2"/>
    </row>
    <row r="5046" hidden="1" customHeight="1" spans="1:19">
      <c r="A5046" s="2" t="s">
        <v>6991</v>
      </c>
      <c r="B5046" s="29" t="s">
        <v>879</v>
      </c>
      <c r="C5046" s="2" t="s">
        <v>536</v>
      </c>
      <c r="D5046" s="2" t="str">
        <f t="array" ref="D5046">_xlfn.XLOOKUP(C5046,Customers!A:A,Customers!B:B)</f>
        <v>Customer 0161</v>
      </c>
      <c r="E5046" s="2" t="s">
        <v>771</v>
      </c>
      <c r="F5046" s="2" t="str">
        <f t="array" ref="F5046">_xlfn.XLOOKUP(E5046,Restaurants!A:A,Restaurants!B:B)</f>
        <v>Restaurant 107</v>
      </c>
      <c r="G5046" s="2" t="s">
        <v>466</v>
      </c>
      <c r="H5046" s="2" t="str">
        <f t="array" ref="H5046">_xlfn.XLOOKUP(G5046,Food_Menu!A:A,Food_Menu!B:B)</f>
        <v>Food Item 0037</v>
      </c>
      <c r="I5046" s="2"/>
      <c r="J5046" s="2" t="s">
        <v>741</v>
      </c>
      <c r="K5046" s="2" t="str">
        <f t="array" ref="K5046">_xlfn.XLOOKUP(J5046,Delivery_Partners!A:A,Delivery_Partners!B:B)</f>
        <v>Delivery Partner 024</v>
      </c>
      <c r="L5046" s="3">
        <v>1</v>
      </c>
      <c r="M5046" s="2" t="s">
        <v>189</v>
      </c>
      <c r="N5046" s="2" t="s">
        <v>74</v>
      </c>
      <c r="O5046" s="2"/>
    </row>
    <row r="5047" customHeight="1" spans="1:19">
      <c r="A5047" s="2" t="s">
        <v>6992</v>
      </c>
      <c r="B5047" s="29" t="s">
        <v>2247</v>
      </c>
      <c r="C5047" s="2" t="s">
        <v>1921</v>
      </c>
      <c r="D5047" s="2" t="str">
        <f t="array" ref="D5047">_xlfn.XLOOKUP(C5047,Customers!A:A,Customers!B:B)</f>
        <v>Customer 0728</v>
      </c>
      <c r="E5047" s="2" t="s">
        <v>52</v>
      </c>
      <c r="F5047" s="2" t="str">
        <f t="array" ref="F5047">_xlfn.XLOOKUP(E5047,Restaurants!A:A,Restaurants!B:B)</f>
        <v>Restaurant 083</v>
      </c>
      <c r="G5047" s="2" t="s">
        <v>426</v>
      </c>
      <c r="H5047" s="2" t="str">
        <f t="array" ref="H5047">_xlfn.XLOOKUP(G5047,Food_Menu!A:A,Food_Menu!B:B)</f>
        <v>Food Item 0142</v>
      </c>
      <c r="I5047" s="2">
        <f t="array" ref="I5047">_xlfn.XLOOKUP(G5047,Food_Menu!A:A,Food_Menu!D:D)</f>
        <v>428.17</v>
      </c>
      <c r="J5047" s="2" t="s">
        <v>2141</v>
      </c>
      <c r="K5047" s="2" t="str">
        <f t="array" ref="K5047">_xlfn.XLOOKUP(J5047,Delivery_Partners!A:A,Delivery_Partners!B:B)</f>
        <v>Delivery Partner 080</v>
      </c>
      <c r="L5047" s="3">
        <v>1</v>
      </c>
      <c r="M5047" s="2" t="s">
        <v>23</v>
      </c>
      <c r="N5047" s="2" t="s">
        <v>42</v>
      </c>
      <c r="O5047" s="3">
        <v>40</v>
      </c>
      <c r="P5047" s="13">
        <f t="shared" ref="P5047:P5049" si="1050">I5047*L5047</f>
        <v>428.17</v>
      </c>
      <c r="Q5047" s="13" t="str">
        <f t="shared" ref="Q5047:Q5049" si="1051">IF(O5047="","Not Delivered",IF(O5047&lt;=30,"Fast",IF(O5047&lt;=60,"Normal","Slow")))</f>
        <v>Normal</v>
      </c>
      <c r="S5047" s="21"/>
    </row>
    <row r="5048" customHeight="1" spans="1:19">
      <c r="A5048" s="2" t="s">
        <v>6993</v>
      </c>
      <c r="B5048" s="29" t="s">
        <v>1841</v>
      </c>
      <c r="C5048" s="2" t="s">
        <v>1832</v>
      </c>
      <c r="D5048" s="2" t="str">
        <f t="array" ref="D5048">_xlfn.XLOOKUP(C5048,Customers!A:A,Customers!B:B)</f>
        <v>Customer 0298</v>
      </c>
      <c r="E5048" s="2" t="s">
        <v>721</v>
      </c>
      <c r="F5048" s="2" t="str">
        <f t="array" ref="F5048">_xlfn.XLOOKUP(E5048,Restaurants!A:A,Restaurants!B:B)</f>
        <v>Restaurant 098</v>
      </c>
      <c r="G5048" s="2" t="s">
        <v>1506</v>
      </c>
      <c r="H5048" s="2" t="str">
        <f t="array" ref="H5048">_xlfn.XLOOKUP(G5048,Food_Menu!A:A,Food_Menu!B:B)</f>
        <v>Food Item 0112</v>
      </c>
      <c r="I5048" s="2">
        <f t="array" ref="I5048">_xlfn.XLOOKUP(G5048,Food_Menu!A:A,Food_Menu!D:D)</f>
        <v>97.22</v>
      </c>
      <c r="J5048" s="2" t="s">
        <v>707</v>
      </c>
      <c r="K5048" s="2" t="str">
        <f t="array" ref="K5048">_xlfn.XLOOKUP(J5048,Delivery_Partners!A:A,Delivery_Partners!B:B)</f>
        <v>Delivery Partner 171</v>
      </c>
      <c r="L5048" s="3">
        <v>1</v>
      </c>
      <c r="M5048" s="2" t="s">
        <v>23</v>
      </c>
      <c r="N5048" s="2" t="s">
        <v>24</v>
      </c>
      <c r="O5048" s="3">
        <v>40</v>
      </c>
      <c r="P5048" s="13">
        <f t="shared" si="1050"/>
        <v>97.22</v>
      </c>
      <c r="Q5048" s="13" t="str">
        <f t="shared" si="1051"/>
        <v>Normal</v>
      </c>
      <c r="S5048" s="21"/>
    </row>
    <row r="5049" customHeight="1" spans="1:19">
      <c r="A5049" s="2" t="s">
        <v>6994</v>
      </c>
      <c r="B5049" s="29" t="s">
        <v>429</v>
      </c>
      <c r="C5049" s="2" t="s">
        <v>2162</v>
      </c>
      <c r="D5049" s="2" t="str">
        <f t="array" ref="D5049">_xlfn.XLOOKUP(C5049,Customers!A:A,Customers!B:B)</f>
        <v>Customer 0870</v>
      </c>
      <c r="E5049" s="2" t="s">
        <v>984</v>
      </c>
      <c r="F5049" s="2" t="str">
        <f t="array" ref="F5049">_xlfn.XLOOKUP(E5049,Restaurants!A:A,Restaurants!B:B)</f>
        <v>Restaurant 034</v>
      </c>
      <c r="G5049" s="2" t="s">
        <v>1547</v>
      </c>
      <c r="H5049" s="2" t="str">
        <f t="array" ref="H5049">_xlfn.XLOOKUP(G5049,Food_Menu!A:A,Food_Menu!B:B)</f>
        <v>Food Item 0155</v>
      </c>
      <c r="I5049" s="2">
        <f t="array" ref="I5049">_xlfn.XLOOKUP(G5049,Food_Menu!A:A,Food_Menu!D:D)</f>
        <v>185.15</v>
      </c>
      <c r="J5049" s="2" t="s">
        <v>1286</v>
      </c>
      <c r="K5049" s="2" t="str">
        <f t="array" ref="K5049">_xlfn.XLOOKUP(J5049,Delivery_Partners!A:A,Delivery_Partners!B:B)</f>
        <v>Delivery Partner 060</v>
      </c>
      <c r="L5049" s="3">
        <v>2</v>
      </c>
      <c r="M5049" s="2" t="s">
        <v>23</v>
      </c>
      <c r="N5049" s="2" t="s">
        <v>55</v>
      </c>
      <c r="O5049" s="3">
        <v>31</v>
      </c>
      <c r="P5049" s="13">
        <f t="shared" si="1050"/>
        <v>370.3</v>
      </c>
      <c r="Q5049" s="13" t="str">
        <f t="shared" si="1051"/>
        <v>Normal</v>
      </c>
      <c r="S5049" s="21"/>
    </row>
    <row r="5050" hidden="1" customHeight="1" spans="1:19">
      <c r="A5050" s="2" t="s">
        <v>6995</v>
      </c>
      <c r="B5050" s="28">
        <v>45662</v>
      </c>
      <c r="C5050" s="2" t="s">
        <v>3989</v>
      </c>
      <c r="D5050" s="2" t="str">
        <f t="array" ref="D5050">_xlfn.XLOOKUP(C5050,Customers!A:A,Customers!B:B)</f>
        <v>Customer 0622</v>
      </c>
      <c r="E5050" s="2" t="s">
        <v>289</v>
      </c>
      <c r="F5050" s="2" t="str">
        <f t="array" ref="F5050">_xlfn.XLOOKUP(E5050,Restaurants!A:A,Restaurants!B:B)</f>
        <v>Restaurant 052</v>
      </c>
      <c r="G5050" s="2" t="s">
        <v>920</v>
      </c>
      <c r="H5050" s="2" t="str">
        <f t="array" ref="H5050">_xlfn.XLOOKUP(G5050,Food_Menu!A:A,Food_Menu!B:B)</f>
        <v>Food Item 0164</v>
      </c>
      <c r="I5050" s="2"/>
      <c r="J5050" s="2" t="s">
        <v>414</v>
      </c>
      <c r="K5050" s="2" t="str">
        <f t="array" ref="K5050">_xlfn.XLOOKUP(J5050,Delivery_Partners!A:A,Delivery_Partners!B:B)</f>
        <v>Delivery Partner 122</v>
      </c>
      <c r="L5050" s="3">
        <v>3</v>
      </c>
      <c r="M5050" s="2" t="s">
        <v>101</v>
      </c>
      <c r="N5050" s="2" t="s">
        <v>74</v>
      </c>
      <c r="O5050" s="2"/>
    </row>
    <row r="5051" customHeight="1" spans="1:19">
      <c r="A5051" s="2" t="s">
        <v>6996</v>
      </c>
      <c r="B5051" s="29" t="s">
        <v>830</v>
      </c>
      <c r="C5051" s="2" t="s">
        <v>2388</v>
      </c>
      <c r="D5051" s="2" t="str">
        <f t="array" ref="D5051">_xlfn.XLOOKUP(C5051,Customers!A:A,Customers!B:B)</f>
        <v>Customer 1076</v>
      </c>
      <c r="E5051" s="2" t="s">
        <v>860</v>
      </c>
      <c r="F5051" s="2" t="str">
        <f t="array" ref="F5051">_xlfn.XLOOKUP(E5051,Restaurants!A:A,Restaurants!B:B)</f>
        <v>Restaurant 103</v>
      </c>
      <c r="G5051" s="2" t="s">
        <v>1086</v>
      </c>
      <c r="H5051" s="2" t="str">
        <f t="array" ref="H5051">_xlfn.XLOOKUP(G5051,Food_Menu!A:A,Food_Menu!B:B)</f>
        <v>Food Item 0173</v>
      </c>
      <c r="I5051" s="2">
        <f t="array" ref="I5051">_xlfn.XLOOKUP(G5051,Food_Menu!A:A,Food_Menu!D:D)</f>
        <v>407.21</v>
      </c>
      <c r="J5051" s="2" t="s">
        <v>54</v>
      </c>
      <c r="K5051" s="2" t="str">
        <f t="array" ref="K5051">_xlfn.XLOOKUP(J5051,Delivery_Partners!A:A,Delivery_Partners!B:B)</f>
        <v>Delivery Partner 075</v>
      </c>
      <c r="L5051" s="3">
        <v>1</v>
      </c>
      <c r="M5051" s="2" t="s">
        <v>23</v>
      </c>
      <c r="N5051" s="2" t="s">
        <v>24</v>
      </c>
      <c r="O5051" s="3">
        <v>41</v>
      </c>
      <c r="P5051" s="13">
        <f t="shared" ref="P5051:P5057" si="1052">I5051*L5051</f>
        <v>407.21</v>
      </c>
      <c r="Q5051" s="13" t="str">
        <f t="shared" ref="Q5051:Q5057" si="1053">IF(O5051="","Not Delivered",IF(O5051&lt;=30,"Fast",IF(O5051&lt;=60,"Normal","Slow")))</f>
        <v>Normal</v>
      </c>
      <c r="S5051" s="21"/>
    </row>
    <row r="5052" customHeight="1" spans="1:19">
      <c r="A5052" s="2" t="s">
        <v>6997</v>
      </c>
      <c r="B5052" s="28">
        <v>45931</v>
      </c>
      <c r="C5052" s="2" t="s">
        <v>460</v>
      </c>
      <c r="D5052" s="2" t="str">
        <f t="array" ref="D5052">_xlfn.XLOOKUP(C5052,Customers!A:A,Customers!B:B)</f>
        <v>Customer 0266</v>
      </c>
      <c r="E5052" s="2" t="s">
        <v>366</v>
      </c>
      <c r="F5052" s="2" t="str">
        <f t="array" ref="F5052">_xlfn.XLOOKUP(E5052,Restaurants!A:A,Restaurants!B:B)</f>
        <v>Restaurant 073</v>
      </c>
      <c r="G5052" s="2" t="s">
        <v>675</v>
      </c>
      <c r="H5052" s="2" t="str">
        <f t="array" ref="H5052">_xlfn.XLOOKUP(G5052,Food_Menu!A:A,Food_Menu!B:B)</f>
        <v>Food Item 0034</v>
      </c>
      <c r="I5052" s="2">
        <f t="array" ref="I5052">_xlfn.XLOOKUP(G5052,Food_Menu!A:A,Food_Menu!D:D)</f>
        <v>185.13</v>
      </c>
      <c r="J5052" s="2" t="s">
        <v>374</v>
      </c>
      <c r="K5052" s="2" t="str">
        <f t="array" ref="K5052">_xlfn.XLOOKUP(J5052,Delivery_Partners!A:A,Delivery_Partners!B:B)</f>
        <v>Delivery Partner 052</v>
      </c>
      <c r="L5052" s="3">
        <v>2</v>
      </c>
      <c r="M5052" s="2" t="s">
        <v>23</v>
      </c>
      <c r="N5052" s="2" t="s">
        <v>55</v>
      </c>
      <c r="O5052" s="3">
        <v>25</v>
      </c>
      <c r="P5052" s="13">
        <f t="shared" si="1052"/>
        <v>370.26</v>
      </c>
      <c r="Q5052" s="13" t="str">
        <f t="shared" si="1053"/>
        <v>Fast</v>
      </c>
      <c r="S5052" s="21"/>
    </row>
    <row r="5053" customHeight="1" spans="1:19">
      <c r="A5053" s="2" t="s">
        <v>6998</v>
      </c>
      <c r="B5053" s="28">
        <v>45721</v>
      </c>
      <c r="C5053" s="2" t="s">
        <v>430</v>
      </c>
      <c r="D5053" s="2" t="str">
        <f t="array" ref="D5053">_xlfn.XLOOKUP(C5053,Customers!A:A,Customers!B:B)</f>
        <v>Customer 0328</v>
      </c>
      <c r="E5053" s="2" t="s">
        <v>712</v>
      </c>
      <c r="F5053" s="2" t="str">
        <f t="array" ref="F5053">_xlfn.XLOOKUP(E5053,Restaurants!A:A,Restaurants!B:B)</f>
        <v>Restaurant 074</v>
      </c>
      <c r="G5053" s="2" t="s">
        <v>748</v>
      </c>
      <c r="H5053" s="2" t="str">
        <f t="array" ref="H5053">_xlfn.XLOOKUP(G5053,Food_Menu!A:A,Food_Menu!B:B)</f>
        <v>Food Item 0110</v>
      </c>
      <c r="I5053" s="2">
        <f t="array" ref="I5053">_xlfn.XLOOKUP(G5053,Food_Menu!A:A,Food_Menu!D:D)</f>
        <v>384.6</v>
      </c>
      <c r="J5053" s="2" t="s">
        <v>558</v>
      </c>
      <c r="K5053" s="2" t="str">
        <f t="array" ref="K5053">_xlfn.XLOOKUP(J5053,Delivery_Partners!A:A,Delivery_Partners!B:B)</f>
        <v>Delivery Partner 070</v>
      </c>
      <c r="L5053" s="3">
        <v>3</v>
      </c>
      <c r="M5053" s="2" t="s">
        <v>23</v>
      </c>
      <c r="N5053" s="2" t="s">
        <v>24</v>
      </c>
      <c r="O5053" s="3">
        <v>28</v>
      </c>
      <c r="P5053" s="13">
        <f t="shared" si="1052"/>
        <v>1153.8</v>
      </c>
      <c r="Q5053" s="13" t="str">
        <f t="shared" si="1053"/>
        <v>Fast</v>
      </c>
      <c r="S5053" s="21"/>
    </row>
    <row r="5054" customHeight="1" spans="1:19">
      <c r="A5054" s="2" t="s">
        <v>6999</v>
      </c>
      <c r="B5054" s="29" t="s">
        <v>114</v>
      </c>
      <c r="C5054" s="2" t="s">
        <v>3224</v>
      </c>
      <c r="D5054" s="2" t="str">
        <f t="array" ref="D5054">_xlfn.XLOOKUP(C5054,Customers!A:A,Customers!B:B)</f>
        <v>Customer 0292</v>
      </c>
      <c r="E5054" s="2" t="s">
        <v>814</v>
      </c>
      <c r="F5054" s="2" t="str">
        <f t="array" ref="F5054">_xlfn.XLOOKUP(E5054,Restaurants!A:A,Restaurants!B:B)</f>
        <v>Restaurant 093</v>
      </c>
      <c r="G5054" s="2" t="s">
        <v>147</v>
      </c>
      <c r="H5054" s="2" t="str">
        <f t="array" ref="H5054">_xlfn.XLOOKUP(G5054,Food_Menu!A:A,Food_Menu!B:B)</f>
        <v>Food Item 0139</v>
      </c>
      <c r="I5054" s="2">
        <f t="array" ref="I5054">_xlfn.XLOOKUP(G5054,Food_Menu!A:A,Food_Menu!D:D)</f>
        <v>296.6</v>
      </c>
      <c r="J5054" s="2" t="s">
        <v>1319</v>
      </c>
      <c r="K5054" s="2" t="str">
        <f t="array" ref="K5054">_xlfn.XLOOKUP(J5054,Delivery_Partners!A:A,Delivery_Partners!B:B)</f>
        <v>Delivery Partner 173</v>
      </c>
      <c r="L5054" s="3">
        <v>2</v>
      </c>
      <c r="M5054" s="2" t="s">
        <v>23</v>
      </c>
      <c r="N5054" s="2" t="s">
        <v>55</v>
      </c>
      <c r="O5054" s="3">
        <v>35</v>
      </c>
      <c r="P5054" s="13">
        <f t="shared" si="1052"/>
        <v>593.2</v>
      </c>
      <c r="Q5054" s="13" t="str">
        <f t="shared" si="1053"/>
        <v>Normal</v>
      </c>
      <c r="S5054" s="21"/>
    </row>
    <row r="5055" customHeight="1" spans="1:19">
      <c r="A5055" s="2" t="s">
        <v>7000</v>
      </c>
      <c r="B5055" s="29" t="s">
        <v>170</v>
      </c>
      <c r="C5055" s="2" t="s">
        <v>2982</v>
      </c>
      <c r="D5055" s="2" t="str">
        <f t="array" ref="D5055">_xlfn.XLOOKUP(C5055,Customers!A:A,Customers!B:B)</f>
        <v>Customer 0757</v>
      </c>
      <c r="E5055" s="2" t="s">
        <v>712</v>
      </c>
      <c r="F5055" s="2" t="str">
        <f t="array" ref="F5055">_xlfn.XLOOKUP(E5055,Restaurants!A:A,Restaurants!B:B)</f>
        <v>Restaurant 074</v>
      </c>
      <c r="G5055" s="2" t="s">
        <v>670</v>
      </c>
      <c r="H5055" s="2" t="str">
        <f t="array" ref="H5055">_xlfn.XLOOKUP(G5055,Food_Menu!A:A,Food_Menu!B:B)</f>
        <v>Food Item 0123</v>
      </c>
      <c r="I5055" s="2">
        <f t="array" ref="I5055">_xlfn.XLOOKUP(G5055,Food_Menu!A:A,Food_Menu!D:D)</f>
        <v>256.27</v>
      </c>
      <c r="J5055" s="2" t="s">
        <v>314</v>
      </c>
      <c r="K5055" s="2" t="str">
        <f t="array" ref="K5055">_xlfn.XLOOKUP(J5055,Delivery_Partners!A:A,Delivery_Partners!B:B)</f>
        <v>Delivery Partner 021</v>
      </c>
      <c r="L5055" s="3">
        <v>1</v>
      </c>
      <c r="M5055" s="2" t="s">
        <v>23</v>
      </c>
      <c r="N5055" s="2" t="s">
        <v>55</v>
      </c>
      <c r="O5055" s="3">
        <v>50</v>
      </c>
      <c r="P5055" s="13">
        <f t="shared" si="1052"/>
        <v>256.27</v>
      </c>
      <c r="Q5055" s="13" t="str">
        <f t="shared" si="1053"/>
        <v>Normal</v>
      </c>
      <c r="S5055" s="21"/>
    </row>
    <row r="5056" customHeight="1" spans="1:19">
      <c r="A5056" s="2" t="s">
        <v>7001</v>
      </c>
      <c r="B5056" s="28">
        <v>45841</v>
      </c>
      <c r="C5056" s="2" t="s">
        <v>4933</v>
      </c>
      <c r="D5056" s="2" t="str">
        <f t="array" ref="D5056">_xlfn.XLOOKUP(C5056,Customers!A:A,Customers!B:B)</f>
        <v>Customer 0129</v>
      </c>
      <c r="E5056" s="2" t="s">
        <v>1031</v>
      </c>
      <c r="F5056" s="2" t="str">
        <f t="array" ref="F5056">_xlfn.XLOOKUP(E5056,Restaurants!A:A,Restaurants!B:B)</f>
        <v>Restaurant 016</v>
      </c>
      <c r="G5056" s="2" t="s">
        <v>438</v>
      </c>
      <c r="H5056" s="2" t="str">
        <f t="array" ref="H5056">_xlfn.XLOOKUP(G5056,Food_Menu!A:A,Food_Menu!B:B)</f>
        <v>Food Item 0214</v>
      </c>
      <c r="I5056" s="2">
        <f t="array" ref="I5056">_xlfn.XLOOKUP(G5056,Food_Menu!A:A,Food_Menu!D:D)</f>
        <v>371.13</v>
      </c>
      <c r="J5056" s="2" t="s">
        <v>613</v>
      </c>
      <c r="K5056" s="2" t="str">
        <f t="array" ref="K5056">_xlfn.XLOOKUP(J5056,Delivery_Partners!A:A,Delivery_Partners!B:B)</f>
        <v>Delivery Partner 121</v>
      </c>
      <c r="L5056" s="3">
        <v>1</v>
      </c>
      <c r="M5056" s="2" t="s">
        <v>23</v>
      </c>
      <c r="N5056" s="2" t="s">
        <v>74</v>
      </c>
      <c r="O5056" s="3">
        <v>36</v>
      </c>
      <c r="P5056" s="13">
        <f t="shared" si="1052"/>
        <v>371.13</v>
      </c>
      <c r="Q5056" s="13" t="str">
        <f t="shared" si="1053"/>
        <v>Normal</v>
      </c>
      <c r="S5056" s="21"/>
    </row>
    <row r="5057" customHeight="1" spans="1:19">
      <c r="A5057" s="2" t="s">
        <v>7002</v>
      </c>
      <c r="B5057" s="29" t="s">
        <v>1042</v>
      </c>
      <c r="C5057" s="2" t="s">
        <v>1725</v>
      </c>
      <c r="D5057" s="2" t="str">
        <f t="array" ref="D5057">_xlfn.XLOOKUP(C5057,Customers!A:A,Customers!B:B)</f>
        <v>Customer 0824</v>
      </c>
      <c r="E5057" s="2" t="s">
        <v>281</v>
      </c>
      <c r="F5057" s="2" t="str">
        <f t="array" ref="F5057">_xlfn.XLOOKUP(E5057,Restaurants!A:A,Restaurants!B:B)</f>
        <v>Restaurant 026</v>
      </c>
      <c r="G5057" s="2" t="s">
        <v>1267</v>
      </c>
      <c r="H5057" s="2" t="str">
        <f t="array" ref="H5057">_xlfn.XLOOKUP(G5057,Food_Menu!A:A,Food_Menu!B:B)</f>
        <v>Food Item 0212</v>
      </c>
      <c r="I5057" s="2">
        <f t="array" ref="I5057">_xlfn.XLOOKUP(G5057,Food_Menu!A:A,Food_Menu!D:D)</f>
        <v>187.71</v>
      </c>
      <c r="J5057" s="2" t="s">
        <v>485</v>
      </c>
      <c r="K5057" s="2" t="str">
        <f t="array" ref="K5057">_xlfn.XLOOKUP(J5057,Delivery_Partners!A:A,Delivery_Partners!B:B)</f>
        <v>Delivery Partner 150</v>
      </c>
      <c r="L5057" s="3">
        <v>3</v>
      </c>
      <c r="M5057" s="2" t="s">
        <v>23</v>
      </c>
      <c r="N5057" s="2" t="s">
        <v>24</v>
      </c>
      <c r="O5057" s="3">
        <v>36</v>
      </c>
      <c r="P5057" s="13">
        <f t="shared" si="1052"/>
        <v>563.13</v>
      </c>
      <c r="Q5057" s="13" t="str">
        <f t="shared" si="1053"/>
        <v>Normal</v>
      </c>
      <c r="S5057" s="21"/>
    </row>
    <row r="5058" hidden="1" customHeight="1" spans="1:19">
      <c r="A5058" s="2" t="s">
        <v>7003</v>
      </c>
      <c r="B5058" s="28">
        <v>45846</v>
      </c>
      <c r="C5058" s="2" t="s">
        <v>2304</v>
      </c>
      <c r="D5058" s="2" t="str">
        <f t="array" ref="D5058">_xlfn.XLOOKUP(C5058,Customers!A:A,Customers!B:B)</f>
        <v>Customer 0983</v>
      </c>
      <c r="E5058" s="2" t="s">
        <v>265</v>
      </c>
      <c r="F5058" s="2" t="str">
        <f t="array" ref="F5058">_xlfn.XLOOKUP(E5058,Restaurants!A:A,Restaurants!B:B)</f>
        <v>Restaurant 094</v>
      </c>
      <c r="G5058" s="2" t="s">
        <v>1135</v>
      </c>
      <c r="H5058" s="2" t="str">
        <f t="array" ref="H5058">_xlfn.XLOOKUP(G5058,Food_Menu!A:A,Food_Menu!B:B)</f>
        <v>Food Item 0179</v>
      </c>
      <c r="I5058" s="2"/>
      <c r="J5058" s="2" t="s">
        <v>299</v>
      </c>
      <c r="K5058" s="2" t="str">
        <f t="array" ref="K5058">_xlfn.XLOOKUP(J5058,Delivery_Partners!A:A,Delivery_Partners!B:B)</f>
        <v>Delivery Partner 034</v>
      </c>
      <c r="L5058" s="3">
        <v>1</v>
      </c>
      <c r="M5058" s="2" t="s">
        <v>101</v>
      </c>
      <c r="N5058" s="2" t="s">
        <v>42</v>
      </c>
      <c r="O5058" s="2"/>
    </row>
    <row r="5059" customHeight="1" spans="1:19">
      <c r="A5059" s="2" t="s">
        <v>7004</v>
      </c>
      <c r="B5059" s="29" t="s">
        <v>1648</v>
      </c>
      <c r="C5059" s="2" t="s">
        <v>297</v>
      </c>
      <c r="D5059" s="2" t="str">
        <f t="array" ref="D5059">_xlfn.XLOOKUP(C5059,Customers!A:A,Customers!B:B)</f>
        <v>Customer 0810</v>
      </c>
      <c r="E5059" s="2" t="s">
        <v>1072</v>
      </c>
      <c r="F5059" s="2" t="str">
        <f t="array" ref="F5059">_xlfn.XLOOKUP(E5059,Restaurants!A:A,Restaurants!B:B)</f>
        <v>Restaurant 030</v>
      </c>
      <c r="G5059" s="2" t="s">
        <v>1475</v>
      </c>
      <c r="H5059" s="2" t="str">
        <f t="array" ref="H5059">_xlfn.XLOOKUP(G5059,Food_Menu!A:A,Food_Menu!B:B)</f>
        <v>Food Item 0053</v>
      </c>
      <c r="I5059" s="2">
        <f t="array" ref="I5059">_xlfn.XLOOKUP(G5059,Food_Menu!A:A,Food_Menu!D:D)</f>
        <v>308.97</v>
      </c>
      <c r="J5059" s="2" t="s">
        <v>1325</v>
      </c>
      <c r="K5059" s="2" t="str">
        <f t="array" ref="K5059">_xlfn.XLOOKUP(J5059,Delivery_Partners!A:A,Delivery_Partners!B:B)</f>
        <v>Delivery Partner 137</v>
      </c>
      <c r="L5059" s="3">
        <v>1</v>
      </c>
      <c r="M5059" s="2" t="s">
        <v>23</v>
      </c>
      <c r="N5059" s="2" t="s">
        <v>24</v>
      </c>
      <c r="O5059" s="3">
        <v>55</v>
      </c>
      <c r="P5059" s="13">
        <f t="shared" ref="P5059:P5085" si="1054">I5059*L5059</f>
        <v>308.97</v>
      </c>
      <c r="Q5059" s="13" t="str">
        <f t="shared" ref="Q5059:Q5085" si="1055">IF(O5059="","Not Delivered",IF(O5059&lt;=30,"Fast",IF(O5059&lt;=60,"Normal","Slow")))</f>
        <v>Normal</v>
      </c>
      <c r="S5059" s="21"/>
    </row>
    <row r="5060" customHeight="1" spans="1:19">
      <c r="A5060" s="2" t="s">
        <v>7005</v>
      </c>
      <c r="B5060" s="29" t="s">
        <v>1459</v>
      </c>
      <c r="C5060" s="2" t="s">
        <v>3460</v>
      </c>
      <c r="D5060" s="2" t="str">
        <f t="array" ref="D5060">_xlfn.XLOOKUP(C5060,Customers!A:A,Customers!B:B)</f>
        <v>Customer 0162</v>
      </c>
      <c r="E5060" s="2" t="s">
        <v>1173</v>
      </c>
      <c r="F5060" s="2" t="str">
        <f t="array" ref="F5060">_xlfn.XLOOKUP(E5060,Restaurants!A:A,Restaurants!B:B)</f>
        <v>Restaurant 080</v>
      </c>
      <c r="G5060" s="2" t="s">
        <v>751</v>
      </c>
      <c r="H5060" s="2" t="str">
        <f t="array" ref="H5060">_xlfn.XLOOKUP(G5060,Food_Menu!A:A,Food_Menu!B:B)</f>
        <v>Food Item 0117</v>
      </c>
      <c r="I5060" s="2">
        <f t="array" ref="I5060">_xlfn.XLOOKUP(G5060,Food_Menu!A:A,Food_Menu!D:D)</f>
        <v>279.52</v>
      </c>
      <c r="J5060" s="2" t="s">
        <v>1481</v>
      </c>
      <c r="K5060" s="2" t="str">
        <f t="array" ref="K5060">_xlfn.XLOOKUP(J5060,Delivery_Partners!A:A,Delivery_Partners!B:B)</f>
        <v>Delivery Partner 115</v>
      </c>
      <c r="L5060" s="3">
        <v>1</v>
      </c>
      <c r="M5060" s="2" t="s">
        <v>23</v>
      </c>
      <c r="N5060" s="2" t="s">
        <v>55</v>
      </c>
      <c r="O5060" s="3">
        <v>48</v>
      </c>
      <c r="P5060" s="13">
        <f t="shared" si="1054"/>
        <v>279.52</v>
      </c>
      <c r="Q5060" s="13" t="str">
        <f t="shared" si="1055"/>
        <v>Normal</v>
      </c>
      <c r="S5060" s="21"/>
    </row>
    <row r="5061" customHeight="1" spans="1:19">
      <c r="A5061" s="2" t="s">
        <v>7006</v>
      </c>
      <c r="B5061" s="28">
        <v>45963</v>
      </c>
      <c r="C5061" s="2" t="s">
        <v>2090</v>
      </c>
      <c r="D5061" s="2" t="str">
        <f t="array" ref="D5061">_xlfn.XLOOKUP(C5061,Customers!A:A,Customers!B:B)</f>
        <v>Customer 0592</v>
      </c>
      <c r="E5061" s="2" t="s">
        <v>293</v>
      </c>
      <c r="F5061" s="2" t="str">
        <f t="array" ref="F5061">_xlfn.XLOOKUP(E5061,Restaurants!A:A,Restaurants!B:B)</f>
        <v>Restaurant 057</v>
      </c>
      <c r="G5061" s="2" t="s">
        <v>34</v>
      </c>
      <c r="H5061" s="2" t="str">
        <f t="array" ref="H5061">_xlfn.XLOOKUP(G5061,Food_Menu!A:A,Food_Menu!B:B)</f>
        <v>Food Item 0177</v>
      </c>
      <c r="I5061" s="2">
        <f t="array" ref="I5061">_xlfn.XLOOKUP(G5061,Food_Menu!A:A,Food_Menu!D:D)</f>
        <v>268.83</v>
      </c>
      <c r="J5061" s="2" t="s">
        <v>1120</v>
      </c>
      <c r="K5061" s="2" t="str">
        <f t="array" ref="K5061">_xlfn.XLOOKUP(J5061,Delivery_Partners!A:A,Delivery_Partners!B:B)</f>
        <v>Delivery Partner 061</v>
      </c>
      <c r="L5061" s="3">
        <v>1</v>
      </c>
      <c r="M5061" s="2" t="s">
        <v>23</v>
      </c>
      <c r="N5061" s="2" t="s">
        <v>74</v>
      </c>
      <c r="O5061" s="3">
        <v>50</v>
      </c>
      <c r="P5061" s="13">
        <f t="shared" si="1054"/>
        <v>268.83</v>
      </c>
      <c r="Q5061" s="13" t="str">
        <f t="shared" si="1055"/>
        <v>Normal</v>
      </c>
      <c r="S5061" s="21"/>
    </row>
    <row r="5062" customHeight="1" spans="1:19">
      <c r="A5062" s="2" t="s">
        <v>7007</v>
      </c>
      <c r="B5062" s="28">
        <v>45693</v>
      </c>
      <c r="C5062" s="2" t="s">
        <v>2009</v>
      </c>
      <c r="D5062" s="2" t="str">
        <f t="array" ref="D5062">_xlfn.XLOOKUP(C5062,Customers!A:A,Customers!B:B)</f>
        <v>Customer 0641</v>
      </c>
      <c r="E5062" s="2" t="s">
        <v>131</v>
      </c>
      <c r="F5062" s="2" t="str">
        <f t="array" ref="F5062">_xlfn.XLOOKUP(E5062,Restaurants!A:A,Restaurants!B:B)</f>
        <v>Restaurant 075</v>
      </c>
      <c r="G5062" s="2" t="s">
        <v>1951</v>
      </c>
      <c r="H5062" s="2" t="str">
        <f t="array" ref="H5062">_xlfn.XLOOKUP(G5062,Food_Menu!A:A,Food_Menu!B:B)</f>
        <v>Food Item 0060</v>
      </c>
      <c r="I5062" s="2">
        <f t="array" ref="I5062">_xlfn.XLOOKUP(G5062,Food_Menu!A:A,Food_Menu!D:D)</f>
        <v>246.78</v>
      </c>
      <c r="J5062" s="2" t="s">
        <v>1196</v>
      </c>
      <c r="K5062" s="2" t="str">
        <f t="array" ref="K5062">_xlfn.XLOOKUP(J5062,Delivery_Partners!A:A,Delivery_Partners!B:B)</f>
        <v>Delivery Partner 032</v>
      </c>
      <c r="L5062" s="3">
        <v>2</v>
      </c>
      <c r="M5062" s="2" t="s">
        <v>23</v>
      </c>
      <c r="N5062" s="2" t="s">
        <v>55</v>
      </c>
      <c r="O5062" s="3">
        <v>18</v>
      </c>
      <c r="P5062" s="13">
        <f t="shared" si="1054"/>
        <v>493.56</v>
      </c>
      <c r="Q5062" s="13" t="str">
        <f t="shared" si="1055"/>
        <v>Fast</v>
      </c>
      <c r="S5062" s="21"/>
    </row>
    <row r="5063" customHeight="1" spans="1:19">
      <c r="A5063" s="2" t="s">
        <v>7008</v>
      </c>
      <c r="B5063" s="29" t="s">
        <v>512</v>
      </c>
      <c r="C5063" s="2" t="s">
        <v>2479</v>
      </c>
      <c r="D5063" s="2" t="str">
        <f t="array" ref="D5063">_xlfn.XLOOKUP(C5063,Customers!A:A,Customers!B:B)</f>
        <v>Customer 0470</v>
      </c>
      <c r="E5063" s="2" t="s">
        <v>230</v>
      </c>
      <c r="F5063" s="2" t="str">
        <f t="array" ref="F5063">_xlfn.XLOOKUP(E5063,Restaurants!A:A,Restaurants!B:B)</f>
        <v>Restaurant 029</v>
      </c>
      <c r="G5063" s="2" t="s">
        <v>282</v>
      </c>
      <c r="H5063" s="2" t="str">
        <f t="array" ref="H5063">_xlfn.XLOOKUP(G5063,Food_Menu!A:A,Food_Menu!B:B)</f>
        <v>Food Item 0157</v>
      </c>
      <c r="I5063" s="2">
        <f t="array" ref="I5063">_xlfn.XLOOKUP(G5063,Food_Menu!A:A,Food_Menu!D:D)</f>
        <v>278.37</v>
      </c>
      <c r="J5063" s="2" t="s">
        <v>707</v>
      </c>
      <c r="K5063" s="2" t="str">
        <f t="array" ref="K5063">_xlfn.XLOOKUP(J5063,Delivery_Partners!A:A,Delivery_Partners!B:B)</f>
        <v>Delivery Partner 171</v>
      </c>
      <c r="L5063" s="3">
        <v>4</v>
      </c>
      <c r="M5063" s="2" t="s">
        <v>23</v>
      </c>
      <c r="N5063" s="2" t="s">
        <v>74</v>
      </c>
      <c r="O5063" s="3">
        <v>39</v>
      </c>
      <c r="P5063" s="13">
        <f t="shared" si="1054"/>
        <v>1113.48</v>
      </c>
      <c r="Q5063" s="13" t="str">
        <f t="shared" si="1055"/>
        <v>Normal</v>
      </c>
      <c r="S5063" s="21"/>
    </row>
    <row r="5064" customHeight="1" spans="1:19">
      <c r="A5064" s="2" t="s">
        <v>7009</v>
      </c>
      <c r="B5064" s="29" t="s">
        <v>228</v>
      </c>
      <c r="C5064" s="2" t="s">
        <v>931</v>
      </c>
      <c r="D5064" s="2" t="str">
        <f t="array" ref="D5064">_xlfn.XLOOKUP(C5064,Customers!A:A,Customers!B:B)</f>
        <v>Customer 0560</v>
      </c>
      <c r="E5064" s="2" t="s">
        <v>523</v>
      </c>
      <c r="F5064" s="2" t="str">
        <f t="array" ref="F5064">_xlfn.XLOOKUP(E5064,Restaurants!A:A,Restaurants!B:B)</f>
        <v>Restaurant 038</v>
      </c>
      <c r="G5064" s="2" t="s">
        <v>1016</v>
      </c>
      <c r="H5064" s="2" t="str">
        <f t="array" ref="H5064">_xlfn.XLOOKUP(G5064,Food_Menu!A:A,Food_Menu!B:B)</f>
        <v>Food Item 0055</v>
      </c>
      <c r="I5064" s="2">
        <f t="array" ref="I5064">_xlfn.XLOOKUP(G5064,Food_Menu!A:A,Food_Menu!D:D)</f>
        <v>601.63</v>
      </c>
      <c r="J5064" s="2" t="s">
        <v>651</v>
      </c>
      <c r="K5064" s="2" t="str">
        <f t="array" ref="K5064">_xlfn.XLOOKUP(J5064,Delivery_Partners!A:A,Delivery_Partners!B:B)</f>
        <v>Delivery Partner 036</v>
      </c>
      <c r="L5064" s="3">
        <v>4</v>
      </c>
      <c r="M5064" s="2" t="s">
        <v>23</v>
      </c>
      <c r="N5064" s="2" t="s">
        <v>55</v>
      </c>
      <c r="O5064" s="3">
        <v>24</v>
      </c>
      <c r="P5064" s="13">
        <f t="shared" si="1054"/>
        <v>2406.52</v>
      </c>
      <c r="Q5064" s="13" t="str">
        <f t="shared" si="1055"/>
        <v>Fast</v>
      </c>
      <c r="S5064" s="21"/>
    </row>
    <row r="5065" customHeight="1" spans="1:19">
      <c r="A5065" s="2" t="s">
        <v>7010</v>
      </c>
      <c r="B5065" s="29" t="s">
        <v>681</v>
      </c>
      <c r="C5065" s="2" t="s">
        <v>1662</v>
      </c>
      <c r="D5065" s="2" t="str">
        <f t="array" ref="D5065">_xlfn.XLOOKUP(C5065,Customers!A:A,Customers!B:B)</f>
        <v>Customer 0915</v>
      </c>
      <c r="E5065" s="2" t="s">
        <v>52</v>
      </c>
      <c r="F5065" s="2" t="str">
        <f t="array" ref="F5065">_xlfn.XLOOKUP(E5065,Restaurants!A:A,Restaurants!B:B)</f>
        <v>Restaurant 083</v>
      </c>
      <c r="G5065" s="2" t="s">
        <v>713</v>
      </c>
      <c r="H5065" s="2" t="str">
        <f t="array" ref="H5065">_xlfn.XLOOKUP(G5065,Food_Menu!A:A,Food_Menu!B:B)</f>
        <v>Food Item 0031</v>
      </c>
      <c r="I5065" s="2">
        <f t="array" ref="I5065">_xlfn.XLOOKUP(G5065,Food_Menu!A:A,Food_Menu!D:D)</f>
        <v>485.31</v>
      </c>
      <c r="J5065" s="2" t="s">
        <v>707</v>
      </c>
      <c r="K5065" s="2" t="str">
        <f t="array" ref="K5065">_xlfn.XLOOKUP(J5065,Delivery_Partners!A:A,Delivery_Partners!B:B)</f>
        <v>Delivery Partner 171</v>
      </c>
      <c r="L5065" s="3">
        <v>2</v>
      </c>
      <c r="M5065" s="2" t="s">
        <v>23</v>
      </c>
      <c r="N5065" s="2" t="s">
        <v>55</v>
      </c>
      <c r="O5065" s="3">
        <v>44</v>
      </c>
      <c r="P5065" s="13">
        <f t="shared" si="1054"/>
        <v>970.62</v>
      </c>
      <c r="Q5065" s="13" t="str">
        <f t="shared" si="1055"/>
        <v>Normal</v>
      </c>
      <c r="S5065" s="21"/>
    </row>
    <row r="5066" customHeight="1" spans="1:19">
      <c r="A5066" s="2" t="s">
        <v>7011</v>
      </c>
      <c r="B5066" s="29" t="s">
        <v>704</v>
      </c>
      <c r="C5066" s="2" t="s">
        <v>668</v>
      </c>
      <c r="D5066" s="2" t="str">
        <f t="array" ref="D5066">_xlfn.XLOOKUP(C5066,Customers!A:A,Customers!B:B)</f>
        <v>Customer 1002</v>
      </c>
      <c r="E5066" s="2" t="s">
        <v>254</v>
      </c>
      <c r="F5066" s="2" t="str">
        <f t="array" ref="F5066">_xlfn.XLOOKUP(E5066,Restaurants!A:A,Restaurants!B:B)</f>
        <v>Restaurant 021</v>
      </c>
      <c r="G5066" s="2" t="s">
        <v>1475</v>
      </c>
      <c r="H5066" s="2" t="str">
        <f t="array" ref="H5066">_xlfn.XLOOKUP(G5066,Food_Menu!A:A,Food_Menu!B:B)</f>
        <v>Food Item 0053</v>
      </c>
      <c r="I5066" s="2">
        <f t="array" ref="I5066">_xlfn.XLOOKUP(G5066,Food_Menu!A:A,Food_Menu!D:D)</f>
        <v>308.97</v>
      </c>
      <c r="J5066" s="2" t="s">
        <v>448</v>
      </c>
      <c r="K5066" s="2" t="str">
        <f t="array" ref="K5066">_xlfn.XLOOKUP(J5066,Delivery_Partners!A:A,Delivery_Partners!B:B)</f>
        <v>Delivery Partner 117</v>
      </c>
      <c r="L5066" s="3">
        <v>3</v>
      </c>
      <c r="M5066" s="2" t="s">
        <v>23</v>
      </c>
      <c r="N5066" s="2" t="s">
        <v>74</v>
      </c>
      <c r="O5066" s="3">
        <v>39</v>
      </c>
      <c r="P5066" s="13">
        <f t="shared" si="1054"/>
        <v>926.91</v>
      </c>
      <c r="Q5066" s="13" t="str">
        <f t="shared" si="1055"/>
        <v>Normal</v>
      </c>
      <c r="S5066" s="21"/>
    </row>
    <row r="5067" customHeight="1" spans="1:19">
      <c r="A5067" s="2" t="s">
        <v>7012</v>
      </c>
      <c r="B5067" s="28">
        <v>45659</v>
      </c>
      <c r="C5067" s="2" t="s">
        <v>1591</v>
      </c>
      <c r="D5067" s="2" t="str">
        <f t="array" ref="D5067">_xlfn.XLOOKUP(C5067,Customers!A:A,Customers!B:B)</f>
        <v>Customer 0361</v>
      </c>
      <c r="E5067" s="2" t="s">
        <v>523</v>
      </c>
      <c r="F5067" s="2" t="str">
        <f t="array" ref="F5067">_xlfn.XLOOKUP(E5067,Restaurants!A:A,Restaurants!B:B)</f>
        <v>Restaurant 038</v>
      </c>
      <c r="G5067" s="2" t="s">
        <v>246</v>
      </c>
      <c r="H5067" s="2" t="str">
        <f t="array" ref="H5067">_xlfn.XLOOKUP(G5067,Food_Menu!A:A,Food_Menu!B:B)</f>
        <v>Food Item 0204</v>
      </c>
      <c r="I5067" s="2">
        <f t="array" ref="I5067">_xlfn.XLOOKUP(G5067,Food_Menu!A:A,Food_Menu!D:D)</f>
        <v>410.12</v>
      </c>
      <c r="J5067" s="2" t="s">
        <v>184</v>
      </c>
      <c r="K5067" s="2" t="str">
        <f t="array" ref="K5067">_xlfn.XLOOKUP(J5067,Delivery_Partners!A:A,Delivery_Partners!B:B)</f>
        <v>Delivery Partner 155</v>
      </c>
      <c r="L5067" s="3">
        <v>2</v>
      </c>
      <c r="M5067" s="2" t="s">
        <v>23</v>
      </c>
      <c r="N5067" s="2" t="s">
        <v>24</v>
      </c>
      <c r="O5067" s="3">
        <v>41</v>
      </c>
      <c r="P5067" s="13">
        <f t="shared" si="1054"/>
        <v>820.24</v>
      </c>
      <c r="Q5067" s="13" t="str">
        <f t="shared" si="1055"/>
        <v>Normal</v>
      </c>
      <c r="S5067" s="21"/>
    </row>
    <row r="5068" customHeight="1" spans="1:19">
      <c r="A5068" s="2" t="s">
        <v>7013</v>
      </c>
      <c r="B5068" s="28">
        <v>45659</v>
      </c>
      <c r="C5068" s="2" t="s">
        <v>2328</v>
      </c>
      <c r="D5068" s="2" t="str">
        <f t="array" ref="D5068">_xlfn.XLOOKUP(C5068,Customers!A:A,Customers!B:B)</f>
        <v>Customer 0396</v>
      </c>
      <c r="E5068" s="2" t="s">
        <v>224</v>
      </c>
      <c r="F5068" s="2" t="str">
        <f t="array" ref="F5068">_xlfn.XLOOKUP(E5068,Restaurants!A:A,Restaurants!B:B)</f>
        <v>Restaurant 120</v>
      </c>
      <c r="G5068" s="2" t="s">
        <v>2055</v>
      </c>
      <c r="H5068" s="2" t="str">
        <f t="array" ref="H5068">_xlfn.XLOOKUP(G5068,Food_Menu!A:A,Food_Menu!B:B)</f>
        <v>Food Item 0219</v>
      </c>
      <c r="I5068" s="2">
        <f t="array" ref="I5068">_xlfn.XLOOKUP(G5068,Food_Menu!A:A,Food_Menu!D:D)</f>
        <v>256.46</v>
      </c>
      <c r="J5068" s="2" t="s">
        <v>714</v>
      </c>
      <c r="K5068" s="2" t="str">
        <f t="array" ref="K5068">_xlfn.XLOOKUP(J5068,Delivery_Partners!A:A,Delivery_Partners!B:B)</f>
        <v>Delivery Partner 054</v>
      </c>
      <c r="L5068" s="3">
        <v>4</v>
      </c>
      <c r="M5068" s="2" t="s">
        <v>23</v>
      </c>
      <c r="N5068" s="2" t="s">
        <v>55</v>
      </c>
      <c r="O5068" s="3">
        <v>26</v>
      </c>
      <c r="P5068" s="13">
        <f t="shared" si="1054"/>
        <v>1025.84</v>
      </c>
      <c r="Q5068" s="13" t="str">
        <f t="shared" si="1055"/>
        <v>Fast</v>
      </c>
      <c r="S5068" s="21"/>
    </row>
    <row r="5069" customHeight="1" spans="1:19">
      <c r="A5069" s="2" t="s">
        <v>7014</v>
      </c>
      <c r="B5069" s="29" t="s">
        <v>1778</v>
      </c>
      <c r="C5069" s="2" t="s">
        <v>1862</v>
      </c>
      <c r="D5069" s="2" t="str">
        <f t="array" ref="D5069">_xlfn.XLOOKUP(C5069,Customers!A:A,Customers!B:B)</f>
        <v>Customer 0250</v>
      </c>
      <c r="E5069" s="2" t="s">
        <v>60</v>
      </c>
      <c r="F5069" s="2" t="str">
        <f t="array" ref="F5069">_xlfn.XLOOKUP(E5069,Restaurants!A:A,Restaurants!B:B)</f>
        <v>Restaurant 019</v>
      </c>
      <c r="G5069" s="2" t="s">
        <v>94</v>
      </c>
      <c r="H5069" s="2" t="str">
        <f t="array" ref="H5069">_xlfn.XLOOKUP(G5069,Food_Menu!A:A,Food_Menu!B:B)</f>
        <v>Food Item 0189</v>
      </c>
      <c r="I5069" s="2">
        <f t="array" ref="I5069">_xlfn.XLOOKUP(G5069,Food_Menu!A:A,Food_Menu!D:D)</f>
        <v>612.77</v>
      </c>
      <c r="J5069" s="2" t="s">
        <v>470</v>
      </c>
      <c r="K5069" s="2" t="str">
        <f t="array" ref="K5069">_xlfn.XLOOKUP(J5069,Delivery_Partners!A:A,Delivery_Partners!B:B)</f>
        <v>Delivery Partner 006</v>
      </c>
      <c r="L5069" s="3">
        <v>3</v>
      </c>
      <c r="M5069" s="2" t="s">
        <v>23</v>
      </c>
      <c r="N5069" s="2" t="s">
        <v>55</v>
      </c>
      <c r="O5069" s="3">
        <v>23</v>
      </c>
      <c r="P5069" s="13">
        <f t="shared" si="1054"/>
        <v>1838.31</v>
      </c>
      <c r="Q5069" s="13" t="str">
        <f t="shared" si="1055"/>
        <v>Fast</v>
      </c>
      <c r="S5069" s="21"/>
    </row>
    <row r="5070" customHeight="1" spans="1:19">
      <c r="A5070" s="2" t="s">
        <v>7015</v>
      </c>
      <c r="B5070" s="29" t="s">
        <v>1841</v>
      </c>
      <c r="C5070" s="2" t="s">
        <v>1257</v>
      </c>
      <c r="D5070" s="2" t="str">
        <f t="array" ref="D5070">_xlfn.XLOOKUP(C5070,Customers!A:A,Customers!B:B)</f>
        <v>Customer 0483</v>
      </c>
      <c r="E5070" s="2" t="s">
        <v>177</v>
      </c>
      <c r="F5070" s="2" t="str">
        <f t="array" ref="F5070">_xlfn.XLOOKUP(E5070,Restaurants!A:A,Restaurants!B:B)</f>
        <v>Restaurant 070</v>
      </c>
      <c r="G5070" s="2" t="s">
        <v>1951</v>
      </c>
      <c r="H5070" s="2" t="str">
        <f t="array" ref="H5070">_xlfn.XLOOKUP(G5070,Food_Menu!A:A,Food_Menu!B:B)</f>
        <v>Food Item 0060</v>
      </c>
      <c r="I5070" s="2">
        <f t="array" ref="I5070">_xlfn.XLOOKUP(G5070,Food_Menu!A:A,Food_Menu!D:D)</f>
        <v>246.78</v>
      </c>
      <c r="J5070" s="2" t="s">
        <v>461</v>
      </c>
      <c r="K5070" s="2" t="str">
        <f t="array" ref="K5070">_xlfn.XLOOKUP(J5070,Delivery_Partners!A:A,Delivery_Partners!B:B)</f>
        <v>Delivery Partner 118</v>
      </c>
      <c r="L5070" s="3">
        <v>3</v>
      </c>
      <c r="M5070" s="2" t="s">
        <v>23</v>
      </c>
      <c r="N5070" s="2" t="s">
        <v>42</v>
      </c>
      <c r="O5070" s="3">
        <v>27</v>
      </c>
      <c r="P5070" s="13">
        <f t="shared" si="1054"/>
        <v>740.34</v>
      </c>
      <c r="Q5070" s="13" t="str">
        <f t="shared" si="1055"/>
        <v>Fast</v>
      </c>
      <c r="S5070" s="21"/>
    </row>
    <row r="5071" customHeight="1" spans="1:19">
      <c r="A5071" s="2" t="s">
        <v>7016</v>
      </c>
      <c r="B5071" s="28">
        <v>45998</v>
      </c>
      <c r="C5071" s="2" t="s">
        <v>396</v>
      </c>
      <c r="D5071" s="2" t="str">
        <f t="array" ref="D5071">_xlfn.XLOOKUP(C5071,Customers!A:A,Customers!B:B)</f>
        <v>Customer 0655</v>
      </c>
      <c r="E5071" s="2" t="s">
        <v>60</v>
      </c>
      <c r="F5071" s="2" t="str">
        <f t="array" ref="F5071">_xlfn.XLOOKUP(E5071,Restaurants!A:A,Restaurants!B:B)</f>
        <v>Restaurant 019</v>
      </c>
      <c r="G5071" s="2" t="s">
        <v>67</v>
      </c>
      <c r="H5071" s="2" t="str">
        <f t="array" ref="H5071">_xlfn.XLOOKUP(G5071,Food_Menu!A:A,Food_Menu!B:B)</f>
        <v>Food Item 0172</v>
      </c>
      <c r="I5071" s="2">
        <f t="array" ref="I5071">_xlfn.XLOOKUP(G5071,Food_Menu!A:A,Food_Menu!D:D)</f>
        <v>219.12</v>
      </c>
      <c r="J5071" s="2" t="s">
        <v>1204</v>
      </c>
      <c r="K5071" s="2" t="str">
        <f t="array" ref="K5071">_xlfn.XLOOKUP(J5071,Delivery_Partners!A:A,Delivery_Partners!B:B)</f>
        <v>Delivery Partner 067</v>
      </c>
      <c r="L5071" s="3">
        <v>1</v>
      </c>
      <c r="M5071" s="2" t="s">
        <v>23</v>
      </c>
      <c r="N5071" s="2" t="s">
        <v>24</v>
      </c>
      <c r="O5071" s="3">
        <v>39</v>
      </c>
      <c r="P5071" s="13">
        <f t="shared" si="1054"/>
        <v>219.12</v>
      </c>
      <c r="Q5071" s="13" t="str">
        <f t="shared" si="1055"/>
        <v>Normal</v>
      </c>
      <c r="S5071" s="21"/>
    </row>
    <row r="5072" customHeight="1" spans="1:19">
      <c r="A5072" s="2" t="s">
        <v>7017</v>
      </c>
      <c r="B5072" s="29" t="s">
        <v>783</v>
      </c>
      <c r="C5072" s="2" t="s">
        <v>3090</v>
      </c>
      <c r="D5072" s="2" t="str">
        <f t="array" ref="D5072">_xlfn.XLOOKUP(C5072,Customers!A:A,Customers!B:B)</f>
        <v>Customer 0857</v>
      </c>
      <c r="E5072" s="2" t="s">
        <v>674</v>
      </c>
      <c r="F5072" s="2" t="str">
        <f t="array" ref="F5072">_xlfn.XLOOKUP(E5072,Restaurants!A:A,Restaurants!B:B)</f>
        <v>Restaurant 085</v>
      </c>
      <c r="G5072" s="2" t="s">
        <v>198</v>
      </c>
      <c r="H5072" s="2" t="str">
        <f t="array" ref="H5072">_xlfn.XLOOKUP(G5072,Food_Menu!A:A,Food_Menu!B:B)</f>
        <v>Food Item 0049</v>
      </c>
      <c r="I5072" s="2">
        <f t="array" ref="I5072">_xlfn.XLOOKUP(G5072,Food_Menu!A:A,Food_Menu!D:D)</f>
        <v>504.81</v>
      </c>
      <c r="J5072" s="2" t="s">
        <v>481</v>
      </c>
      <c r="K5072" s="2" t="str">
        <f t="array" ref="K5072">_xlfn.XLOOKUP(J5072,Delivery_Partners!A:A,Delivery_Partners!B:B)</f>
        <v>Delivery Partner 100</v>
      </c>
      <c r="L5072" s="3">
        <v>1</v>
      </c>
      <c r="M5072" s="2" t="s">
        <v>23</v>
      </c>
      <c r="N5072" s="2" t="s">
        <v>24</v>
      </c>
      <c r="O5072" s="3">
        <v>32</v>
      </c>
      <c r="P5072" s="13">
        <f t="shared" si="1054"/>
        <v>504.81</v>
      </c>
      <c r="Q5072" s="13" t="str">
        <f t="shared" si="1055"/>
        <v>Normal</v>
      </c>
      <c r="S5072" s="21"/>
    </row>
    <row r="5073" customHeight="1" spans="1:19">
      <c r="A5073" s="2" t="s">
        <v>7018</v>
      </c>
      <c r="B5073" s="28">
        <v>45935</v>
      </c>
      <c r="C5073" s="2" t="s">
        <v>1001</v>
      </c>
      <c r="D5073" s="2" t="str">
        <f t="array" ref="D5073">_xlfn.XLOOKUP(C5073,Customers!A:A,Customers!B:B)</f>
        <v>Customer 0322</v>
      </c>
      <c r="E5073" s="2" t="s">
        <v>1031</v>
      </c>
      <c r="F5073" s="2" t="str">
        <f t="array" ref="F5073">_xlfn.XLOOKUP(E5073,Restaurants!A:A,Restaurants!B:B)</f>
        <v>Restaurant 016</v>
      </c>
      <c r="G5073" s="2" t="s">
        <v>553</v>
      </c>
      <c r="H5073" s="2" t="str">
        <f t="array" ref="H5073">_xlfn.XLOOKUP(G5073,Food_Menu!A:A,Food_Menu!B:B)</f>
        <v>Food Item 0028</v>
      </c>
      <c r="I5073" s="2">
        <f t="array" ref="I5073">_xlfn.XLOOKUP(G5073,Food_Menu!A:A,Food_Menu!D:D)</f>
        <v>607.73</v>
      </c>
      <c r="J5073" s="2" t="s">
        <v>443</v>
      </c>
      <c r="K5073" s="2" t="str">
        <f t="array" ref="K5073">_xlfn.XLOOKUP(J5073,Delivery_Partners!A:A,Delivery_Partners!B:B)</f>
        <v>Delivery Partner 083</v>
      </c>
      <c r="L5073" s="3">
        <v>1</v>
      </c>
      <c r="M5073" s="2" t="s">
        <v>23</v>
      </c>
      <c r="N5073" s="2" t="s">
        <v>24</v>
      </c>
      <c r="O5073" s="3">
        <v>38</v>
      </c>
      <c r="P5073" s="13">
        <f t="shared" si="1054"/>
        <v>607.73</v>
      </c>
      <c r="Q5073" s="13" t="str">
        <f t="shared" si="1055"/>
        <v>Normal</v>
      </c>
      <c r="S5073" s="21"/>
    </row>
    <row r="5074" customHeight="1" spans="1:19">
      <c r="A5074" s="2" t="s">
        <v>7019</v>
      </c>
      <c r="B5074" s="29" t="s">
        <v>416</v>
      </c>
      <c r="C5074" s="2" t="s">
        <v>1856</v>
      </c>
      <c r="D5074" s="2" t="str">
        <f t="array" ref="D5074">_xlfn.XLOOKUP(C5074,Customers!A:A,Customers!B:B)</f>
        <v>Customer 0260</v>
      </c>
      <c r="E5074" s="2" t="s">
        <v>776</v>
      </c>
      <c r="F5074" s="2" t="str">
        <f t="array" ref="F5074">_xlfn.XLOOKUP(E5074,Restaurants!A:A,Restaurants!B:B)</f>
        <v>Restaurant 069</v>
      </c>
      <c r="G5074" s="2" t="s">
        <v>28</v>
      </c>
      <c r="H5074" s="2" t="str">
        <f t="array" ref="H5074">_xlfn.XLOOKUP(G5074,Food_Menu!A:A,Food_Menu!B:B)</f>
        <v>Food Item 0057</v>
      </c>
      <c r="I5074" s="2">
        <f t="array" ref="I5074">_xlfn.XLOOKUP(G5074,Food_Menu!A:A,Food_Menu!D:D)</f>
        <v>302.55</v>
      </c>
      <c r="J5074" s="2" t="s">
        <v>347</v>
      </c>
      <c r="K5074" s="2" t="str">
        <f t="array" ref="K5074">_xlfn.XLOOKUP(J5074,Delivery_Partners!A:A,Delivery_Partners!B:B)</f>
        <v>Delivery Partner 058</v>
      </c>
      <c r="L5074" s="3">
        <v>2</v>
      </c>
      <c r="M5074" s="2" t="s">
        <v>23</v>
      </c>
      <c r="N5074" s="2" t="s">
        <v>74</v>
      </c>
      <c r="O5074" s="3">
        <v>23</v>
      </c>
      <c r="P5074" s="13">
        <f t="shared" si="1054"/>
        <v>605.1</v>
      </c>
      <c r="Q5074" s="13" t="str">
        <f t="shared" si="1055"/>
        <v>Fast</v>
      </c>
      <c r="S5074" s="21"/>
    </row>
    <row r="5075" customHeight="1" spans="1:19">
      <c r="A5075" s="2" t="s">
        <v>7020</v>
      </c>
      <c r="B5075" s="28">
        <v>45876</v>
      </c>
      <c r="C5075" s="2" t="s">
        <v>3062</v>
      </c>
      <c r="D5075" s="2" t="str">
        <f t="array" ref="D5075">_xlfn.XLOOKUP(C5075,Customers!A:A,Customers!B:B)</f>
        <v>Customer 0040</v>
      </c>
      <c r="E5075" s="2" t="s">
        <v>1176</v>
      </c>
      <c r="F5075" s="2" t="str">
        <f t="array" ref="F5075">_xlfn.XLOOKUP(E5075,Restaurants!A:A,Restaurants!B:B)</f>
        <v>Restaurant 053</v>
      </c>
      <c r="G5075" s="2" t="s">
        <v>713</v>
      </c>
      <c r="H5075" s="2" t="str">
        <f t="array" ref="H5075">_xlfn.XLOOKUP(G5075,Food_Menu!A:A,Food_Menu!B:B)</f>
        <v>Food Item 0031</v>
      </c>
      <c r="I5075" s="2">
        <f t="array" ref="I5075">_xlfn.XLOOKUP(G5075,Food_Menu!A:A,Food_Menu!D:D)</f>
        <v>485.31</v>
      </c>
      <c r="J5075" s="2" t="s">
        <v>168</v>
      </c>
      <c r="K5075" s="2" t="str">
        <f t="array" ref="K5075">_xlfn.XLOOKUP(J5075,Delivery_Partners!A:A,Delivery_Partners!B:B)</f>
        <v>Delivery Partner 130</v>
      </c>
      <c r="L5075" s="3">
        <v>3</v>
      </c>
      <c r="M5075" s="2" t="s">
        <v>23</v>
      </c>
      <c r="N5075" s="2" t="s">
        <v>24</v>
      </c>
      <c r="O5075" s="3">
        <v>35</v>
      </c>
      <c r="P5075" s="13">
        <f t="shared" si="1054"/>
        <v>1455.93</v>
      </c>
      <c r="Q5075" s="13" t="str">
        <f t="shared" si="1055"/>
        <v>Normal</v>
      </c>
      <c r="S5075" s="21"/>
    </row>
    <row r="5076" customHeight="1" spans="1:19">
      <c r="A5076" s="2" t="s">
        <v>7021</v>
      </c>
      <c r="B5076" s="28">
        <v>46000</v>
      </c>
      <c r="C5076" s="2" t="s">
        <v>778</v>
      </c>
      <c r="D5076" s="2" t="str">
        <f t="array" ref="D5076">_xlfn.XLOOKUP(C5076,Customers!A:A,Customers!B:B)</f>
        <v>Customer 0113</v>
      </c>
      <c r="E5076" s="2" t="s">
        <v>1342</v>
      </c>
      <c r="F5076" s="2" t="str">
        <f t="array" ref="F5076">_xlfn.XLOOKUP(E5076,Restaurants!A:A,Restaurants!B:B)</f>
        <v>Restaurant 084</v>
      </c>
      <c r="G5076" s="2" t="s">
        <v>1539</v>
      </c>
      <c r="H5076" s="2" t="str">
        <f t="array" ref="H5076">_xlfn.XLOOKUP(G5076,Food_Menu!A:A,Food_Menu!B:B)</f>
        <v>Food Item 0141</v>
      </c>
      <c r="I5076" s="2">
        <f t="array" ref="I5076">_xlfn.XLOOKUP(G5076,Food_Menu!A:A,Food_Menu!D:D)</f>
        <v>285.16</v>
      </c>
      <c r="J5076" s="2" t="s">
        <v>887</v>
      </c>
      <c r="K5076" s="2" t="str">
        <f t="array" ref="K5076">_xlfn.XLOOKUP(J5076,Delivery_Partners!A:A,Delivery_Partners!B:B)</f>
        <v>Delivery Partner 091</v>
      </c>
      <c r="L5076" s="3">
        <v>4</v>
      </c>
      <c r="M5076" s="2" t="s">
        <v>23</v>
      </c>
      <c r="N5076" s="2" t="s">
        <v>55</v>
      </c>
      <c r="O5076" s="3">
        <v>52</v>
      </c>
      <c r="P5076" s="13">
        <f t="shared" si="1054"/>
        <v>1140.64</v>
      </c>
      <c r="Q5076" s="13" t="str">
        <f t="shared" si="1055"/>
        <v>Normal</v>
      </c>
      <c r="S5076" s="21"/>
    </row>
    <row r="5077" customHeight="1" spans="1:19">
      <c r="A5077" s="2" t="s">
        <v>7022</v>
      </c>
      <c r="B5077" s="29" t="s">
        <v>3087</v>
      </c>
      <c r="C5077" s="2" t="s">
        <v>3732</v>
      </c>
      <c r="D5077" s="2" t="str">
        <f t="array" ref="D5077">_xlfn.XLOOKUP(C5077,Customers!A:A,Customers!B:B)</f>
        <v>Customer 0062</v>
      </c>
      <c r="E5077" s="2" t="s">
        <v>350</v>
      </c>
      <c r="F5077" s="2" t="str">
        <f t="array" ref="F5077">_xlfn.XLOOKUP(E5077,Restaurants!A:A,Restaurants!B:B)</f>
        <v>Restaurant 001</v>
      </c>
      <c r="G5077" s="2" t="s">
        <v>1860</v>
      </c>
      <c r="H5077" s="2" t="str">
        <f t="array" ref="H5077">_xlfn.XLOOKUP(G5077,Food_Menu!A:A,Food_Menu!B:B)</f>
        <v>Food Item 0151</v>
      </c>
      <c r="I5077" s="2">
        <f t="array" ref="I5077">_xlfn.XLOOKUP(G5077,Food_Menu!A:A,Food_Menu!D:D)</f>
        <v>500.58</v>
      </c>
      <c r="J5077" s="2" t="s">
        <v>1481</v>
      </c>
      <c r="K5077" s="2" t="str">
        <f t="array" ref="K5077">_xlfn.XLOOKUP(J5077,Delivery_Partners!A:A,Delivery_Partners!B:B)</f>
        <v>Delivery Partner 115</v>
      </c>
      <c r="L5077" s="3">
        <v>3</v>
      </c>
      <c r="M5077" s="2" t="s">
        <v>23</v>
      </c>
      <c r="N5077" s="2" t="s">
        <v>24</v>
      </c>
      <c r="O5077" s="3">
        <v>39</v>
      </c>
      <c r="P5077" s="13">
        <f t="shared" si="1054"/>
        <v>1501.74</v>
      </c>
      <c r="Q5077" s="13" t="str">
        <f t="shared" si="1055"/>
        <v>Normal</v>
      </c>
      <c r="S5077" s="21"/>
    </row>
    <row r="5078" customHeight="1" spans="1:19">
      <c r="A5078" s="2" t="s">
        <v>7023</v>
      </c>
      <c r="B5078" s="29" t="s">
        <v>1222</v>
      </c>
      <c r="C5078" s="2" t="s">
        <v>1195</v>
      </c>
      <c r="D5078" s="2" t="str">
        <f t="array" ref="D5078">_xlfn.XLOOKUP(C5078,Customers!A:A,Customers!B:B)</f>
        <v>Customer 0249</v>
      </c>
      <c r="E5078" s="2" t="s">
        <v>110</v>
      </c>
      <c r="F5078" s="2" t="str">
        <f t="array" ref="F5078">_xlfn.XLOOKUP(E5078,Restaurants!A:A,Restaurants!B:B)</f>
        <v>Restaurant 062</v>
      </c>
      <c r="G5078" s="2" t="s">
        <v>2712</v>
      </c>
      <c r="H5078" s="2" t="str">
        <f t="array" ref="H5078">_xlfn.XLOOKUP(G5078,Food_Menu!A:A,Food_Menu!B:B)</f>
        <v>Food Item 0008</v>
      </c>
      <c r="I5078" s="2">
        <f t="array" ref="I5078">_xlfn.XLOOKUP(G5078,Food_Menu!A:A,Food_Menu!D:D)</f>
        <v>417.54</v>
      </c>
      <c r="J5078" s="2" t="s">
        <v>613</v>
      </c>
      <c r="K5078" s="2" t="str">
        <f t="array" ref="K5078">_xlfn.XLOOKUP(J5078,Delivery_Partners!A:A,Delivery_Partners!B:B)</f>
        <v>Delivery Partner 121</v>
      </c>
      <c r="L5078" s="3">
        <v>3</v>
      </c>
      <c r="M5078" s="2" t="s">
        <v>23</v>
      </c>
      <c r="N5078" s="2" t="s">
        <v>55</v>
      </c>
      <c r="O5078" s="3">
        <v>40</v>
      </c>
      <c r="P5078" s="13">
        <f t="shared" si="1054"/>
        <v>1252.62</v>
      </c>
      <c r="Q5078" s="13" t="str">
        <f t="shared" si="1055"/>
        <v>Normal</v>
      </c>
      <c r="S5078" s="21"/>
    </row>
    <row r="5079" customHeight="1" spans="1:19">
      <c r="A5079" s="2" t="s">
        <v>7024</v>
      </c>
      <c r="B5079" s="29" t="s">
        <v>31</v>
      </c>
      <c r="C5079" s="2" t="s">
        <v>2749</v>
      </c>
      <c r="D5079" s="2" t="str">
        <f t="array" ref="D5079">_xlfn.XLOOKUP(C5079,Customers!A:A,Customers!B:B)</f>
        <v>Customer 0835</v>
      </c>
      <c r="E5079" s="2" t="s">
        <v>157</v>
      </c>
      <c r="F5079" s="2" t="str">
        <f t="array" ref="F5079">_xlfn.XLOOKUP(E5079,Restaurants!A:A,Restaurants!B:B)</f>
        <v>Restaurant 066</v>
      </c>
      <c r="G5079" s="2" t="s">
        <v>966</v>
      </c>
      <c r="H5079" s="2" t="str">
        <f t="array" ref="H5079">_xlfn.XLOOKUP(G5079,Food_Menu!A:A,Food_Menu!B:B)</f>
        <v>Food Item 0024</v>
      </c>
      <c r="I5079" s="2">
        <f t="array" ref="I5079">_xlfn.XLOOKUP(G5079,Food_Menu!A:A,Food_Menu!D:D)</f>
        <v>375.96</v>
      </c>
      <c r="J5079" s="2" t="s">
        <v>877</v>
      </c>
      <c r="K5079" s="2" t="str">
        <f t="array" ref="K5079">_xlfn.XLOOKUP(J5079,Delivery_Partners!A:A,Delivery_Partners!B:B)</f>
        <v>Delivery Partner 123</v>
      </c>
      <c r="L5079" s="3">
        <v>1</v>
      </c>
      <c r="M5079" s="2" t="s">
        <v>23</v>
      </c>
      <c r="N5079" s="2" t="s">
        <v>24</v>
      </c>
      <c r="O5079" s="3">
        <v>40</v>
      </c>
      <c r="P5079" s="13">
        <f t="shared" si="1054"/>
        <v>375.96</v>
      </c>
      <c r="Q5079" s="13" t="str">
        <f t="shared" si="1055"/>
        <v>Normal</v>
      </c>
      <c r="S5079" s="21"/>
    </row>
    <row r="5080" customHeight="1" spans="1:19">
      <c r="A5080" s="2" t="s">
        <v>7025</v>
      </c>
      <c r="B5080" s="28">
        <v>45725</v>
      </c>
      <c r="C5080" s="2" t="s">
        <v>3455</v>
      </c>
      <c r="D5080" s="2" t="str">
        <f t="array" ref="D5080">_xlfn.XLOOKUP(C5080,Customers!A:A,Customers!B:B)</f>
        <v>Customer 0930</v>
      </c>
      <c r="E5080" s="2" t="s">
        <v>230</v>
      </c>
      <c r="F5080" s="2" t="str">
        <f t="array" ref="F5080">_xlfn.XLOOKUP(E5080,Restaurants!A:A,Restaurants!B:B)</f>
        <v>Restaurant 029</v>
      </c>
      <c r="G5080" s="2" t="s">
        <v>762</v>
      </c>
      <c r="H5080" s="2" t="str">
        <f t="array" ref="H5080">_xlfn.XLOOKUP(G5080,Food_Menu!A:A,Food_Menu!B:B)</f>
        <v>Food Item 0106</v>
      </c>
      <c r="I5080" s="2">
        <f t="array" ref="I5080">_xlfn.XLOOKUP(G5080,Food_Menu!A:A,Food_Menu!D:D)</f>
        <v>115.23</v>
      </c>
      <c r="J5080" s="2" t="s">
        <v>1286</v>
      </c>
      <c r="K5080" s="2" t="str">
        <f t="array" ref="K5080">_xlfn.XLOOKUP(J5080,Delivery_Partners!A:A,Delivery_Partners!B:B)</f>
        <v>Delivery Partner 060</v>
      </c>
      <c r="L5080" s="3">
        <v>1</v>
      </c>
      <c r="M5080" s="2" t="s">
        <v>23</v>
      </c>
      <c r="N5080" s="2" t="s">
        <v>55</v>
      </c>
      <c r="O5080" s="3">
        <v>29</v>
      </c>
      <c r="P5080" s="13">
        <f t="shared" si="1054"/>
        <v>115.23</v>
      </c>
      <c r="Q5080" s="13" t="str">
        <f t="shared" si="1055"/>
        <v>Fast</v>
      </c>
      <c r="S5080" s="21"/>
    </row>
    <row r="5081" customHeight="1" spans="1:19">
      <c r="A5081" s="2" t="s">
        <v>7026</v>
      </c>
      <c r="B5081" s="29" t="s">
        <v>1518</v>
      </c>
      <c r="C5081" s="2" t="s">
        <v>2899</v>
      </c>
      <c r="D5081" s="2" t="str">
        <f t="array" ref="D5081">_xlfn.XLOOKUP(C5081,Customers!A:A,Customers!B:B)</f>
        <v>Customer 1168</v>
      </c>
      <c r="E5081" s="2" t="s">
        <v>666</v>
      </c>
      <c r="F5081" s="2" t="str">
        <f t="array" ref="F5081">_xlfn.XLOOKUP(E5081,Restaurants!A:A,Restaurants!B:B)</f>
        <v>Restaurant 036</v>
      </c>
      <c r="G5081" s="2" t="s">
        <v>99</v>
      </c>
      <c r="H5081" s="2" t="str">
        <f t="array" ref="H5081">_xlfn.XLOOKUP(G5081,Food_Menu!A:A,Food_Menu!B:B)</f>
        <v>Food Item 0025</v>
      </c>
      <c r="I5081" s="2">
        <f t="array" ref="I5081">_xlfn.XLOOKUP(G5081,Food_Menu!A:A,Food_Menu!D:D)</f>
        <v>246.71</v>
      </c>
      <c r="J5081" s="2" t="s">
        <v>938</v>
      </c>
      <c r="K5081" s="2" t="str">
        <f t="array" ref="K5081">_xlfn.XLOOKUP(J5081,Delivery_Partners!A:A,Delivery_Partners!B:B)</f>
        <v>Delivery Partner 139</v>
      </c>
      <c r="L5081" s="3">
        <v>2</v>
      </c>
      <c r="M5081" s="2" t="s">
        <v>23</v>
      </c>
      <c r="N5081" s="2" t="s">
        <v>55</v>
      </c>
      <c r="O5081" s="3">
        <v>55</v>
      </c>
      <c r="P5081" s="13">
        <f t="shared" si="1054"/>
        <v>493.42</v>
      </c>
      <c r="Q5081" s="13" t="str">
        <f t="shared" si="1055"/>
        <v>Normal</v>
      </c>
      <c r="S5081" s="21"/>
    </row>
    <row r="5082" customHeight="1" spans="1:19">
      <c r="A5082" s="2" t="s">
        <v>7027</v>
      </c>
      <c r="B5082" s="28">
        <v>45968</v>
      </c>
      <c r="C5082" s="2" t="s">
        <v>396</v>
      </c>
      <c r="D5082" s="2" t="str">
        <f t="array" ref="D5082">_xlfn.XLOOKUP(C5082,Customers!A:A,Customers!B:B)</f>
        <v>Customer 0655</v>
      </c>
      <c r="E5082" s="2" t="s">
        <v>674</v>
      </c>
      <c r="F5082" s="2" t="str">
        <f t="array" ref="F5082">_xlfn.XLOOKUP(E5082,Restaurants!A:A,Restaurants!B:B)</f>
        <v>Restaurant 085</v>
      </c>
      <c r="G5082" s="2" t="s">
        <v>431</v>
      </c>
      <c r="H5082" s="2" t="str">
        <f t="array" ref="H5082">_xlfn.XLOOKUP(G5082,Food_Menu!A:A,Food_Menu!B:B)</f>
        <v>Food Item 0183</v>
      </c>
      <c r="I5082" s="2">
        <f t="array" ref="I5082">_xlfn.XLOOKUP(G5082,Food_Menu!A:A,Food_Menu!D:D)</f>
        <v>645.58</v>
      </c>
      <c r="J5082" s="2" t="s">
        <v>435</v>
      </c>
      <c r="K5082" s="2" t="str">
        <f t="array" ref="K5082">_xlfn.XLOOKUP(J5082,Delivery_Partners!A:A,Delivery_Partners!B:B)</f>
        <v>Delivery Partner 040</v>
      </c>
      <c r="L5082" s="3">
        <v>1</v>
      </c>
      <c r="M5082" s="2" t="s">
        <v>23</v>
      </c>
      <c r="N5082" s="2" t="s">
        <v>55</v>
      </c>
      <c r="O5082" s="3">
        <v>39</v>
      </c>
      <c r="P5082" s="13">
        <f t="shared" si="1054"/>
        <v>645.58</v>
      </c>
      <c r="Q5082" s="13" t="str">
        <f t="shared" si="1055"/>
        <v>Normal</v>
      </c>
      <c r="S5082" s="21"/>
    </row>
    <row r="5083" customHeight="1" spans="1:19">
      <c r="A5083" s="2" t="s">
        <v>7028</v>
      </c>
      <c r="B5083" s="28">
        <v>45817</v>
      </c>
      <c r="C5083" s="2" t="s">
        <v>1580</v>
      </c>
      <c r="D5083" s="2" t="str">
        <f t="array" ref="D5083">_xlfn.XLOOKUP(C5083,Customers!A:A,Customers!B:B)</f>
        <v>Customer 0546</v>
      </c>
      <c r="E5083" s="2" t="s">
        <v>468</v>
      </c>
      <c r="F5083" s="2" t="str">
        <f t="array" ref="F5083">_xlfn.XLOOKUP(E5083,Restaurants!A:A,Restaurants!B:B)</f>
        <v>Restaurant 067</v>
      </c>
      <c r="G5083" s="2" t="s">
        <v>290</v>
      </c>
      <c r="H5083" s="2" t="str">
        <f t="array" ref="H5083">_xlfn.XLOOKUP(G5083,Food_Menu!A:A,Food_Menu!B:B)</f>
        <v>Food Item 0089</v>
      </c>
      <c r="I5083" s="2">
        <f t="array" ref="I5083">_xlfn.XLOOKUP(G5083,Food_Menu!A:A,Food_Menu!D:D)</f>
        <v>262.73</v>
      </c>
      <c r="J5083" s="2" t="s">
        <v>707</v>
      </c>
      <c r="K5083" s="2" t="str">
        <f t="array" ref="K5083">_xlfn.XLOOKUP(J5083,Delivery_Partners!A:A,Delivery_Partners!B:B)</f>
        <v>Delivery Partner 171</v>
      </c>
      <c r="L5083" s="3">
        <v>2</v>
      </c>
      <c r="M5083" s="2" t="s">
        <v>23</v>
      </c>
      <c r="N5083" s="2" t="s">
        <v>24</v>
      </c>
      <c r="O5083" s="3">
        <v>37</v>
      </c>
      <c r="P5083" s="13">
        <f t="shared" si="1054"/>
        <v>525.46</v>
      </c>
      <c r="Q5083" s="13" t="str">
        <f t="shared" si="1055"/>
        <v>Normal</v>
      </c>
      <c r="S5083" s="21"/>
    </row>
    <row r="5084" customHeight="1" spans="1:19">
      <c r="A5084" s="2" t="s">
        <v>7029</v>
      </c>
      <c r="B5084" s="29" t="s">
        <v>817</v>
      </c>
      <c r="C5084" s="2" t="s">
        <v>7030</v>
      </c>
      <c r="D5084" s="2" t="str">
        <f t="array" ref="D5084">_xlfn.XLOOKUP(C5084,Customers!A:A,Customers!B:B)</f>
        <v>Customer 1080</v>
      </c>
      <c r="E5084" s="2" t="s">
        <v>177</v>
      </c>
      <c r="F5084" s="2" t="str">
        <f t="array" ref="F5084">_xlfn.XLOOKUP(E5084,Restaurants!A:A,Restaurants!B:B)</f>
        <v>Restaurant 070</v>
      </c>
      <c r="G5084" s="2" t="s">
        <v>447</v>
      </c>
      <c r="H5084" s="2" t="str">
        <f t="array" ref="H5084">_xlfn.XLOOKUP(G5084,Food_Menu!A:A,Food_Menu!B:B)</f>
        <v>Food Item 0091</v>
      </c>
      <c r="I5084" s="2">
        <f t="array" ref="I5084">_xlfn.XLOOKUP(G5084,Food_Menu!A:A,Food_Menu!D:D)</f>
        <v>434.43</v>
      </c>
      <c r="J5084" s="2" t="s">
        <v>1829</v>
      </c>
      <c r="K5084" s="2" t="str">
        <f t="array" ref="K5084">_xlfn.XLOOKUP(J5084,Delivery_Partners!A:A,Delivery_Partners!B:B)</f>
        <v>Delivery Partner 146</v>
      </c>
      <c r="L5084" s="3">
        <v>2</v>
      </c>
      <c r="M5084" s="2" t="s">
        <v>23</v>
      </c>
      <c r="N5084" s="2" t="s">
        <v>42</v>
      </c>
      <c r="O5084" s="3">
        <v>43</v>
      </c>
      <c r="P5084" s="13">
        <f t="shared" si="1054"/>
        <v>868.86</v>
      </c>
      <c r="Q5084" s="13" t="str">
        <f t="shared" si="1055"/>
        <v>Normal</v>
      </c>
      <c r="S5084" s="21"/>
    </row>
    <row r="5085" customHeight="1" spans="1:19">
      <c r="A5085" s="2" t="s">
        <v>7031</v>
      </c>
      <c r="B5085" s="29" t="s">
        <v>161</v>
      </c>
      <c r="C5085" s="2" t="s">
        <v>806</v>
      </c>
      <c r="D5085" s="2" t="str">
        <f t="array" ref="D5085">_xlfn.XLOOKUP(C5085,Customers!A:A,Customers!B:B)</f>
        <v>Customer 0177</v>
      </c>
      <c r="E5085" s="2" t="s">
        <v>298</v>
      </c>
      <c r="F5085" s="2" t="str">
        <f t="array" ref="F5085">_xlfn.XLOOKUP(E5085,Restaurants!A:A,Restaurants!B:B)</f>
        <v>Restaurant 113</v>
      </c>
      <c r="G5085" s="2" t="s">
        <v>1749</v>
      </c>
      <c r="H5085" s="2" t="str">
        <f t="array" ref="H5085">_xlfn.XLOOKUP(G5085,Food_Menu!A:A,Food_Menu!B:B)</f>
        <v>Food Item 0002</v>
      </c>
      <c r="I5085" s="2">
        <f t="array" ref="I5085">_xlfn.XLOOKUP(G5085,Food_Menu!A:A,Food_Menu!D:D)</f>
        <v>89.4</v>
      </c>
      <c r="J5085" s="2" t="s">
        <v>481</v>
      </c>
      <c r="K5085" s="2" t="str">
        <f t="array" ref="K5085">_xlfn.XLOOKUP(J5085,Delivery_Partners!A:A,Delivery_Partners!B:B)</f>
        <v>Delivery Partner 100</v>
      </c>
      <c r="L5085" s="3">
        <v>1</v>
      </c>
      <c r="M5085" s="2" t="s">
        <v>23</v>
      </c>
      <c r="N5085" s="2" t="s">
        <v>55</v>
      </c>
      <c r="O5085" s="3">
        <v>46</v>
      </c>
      <c r="P5085" s="13">
        <f t="shared" si="1054"/>
        <v>89.4</v>
      </c>
      <c r="Q5085" s="13" t="str">
        <f t="shared" si="1055"/>
        <v>Normal</v>
      </c>
      <c r="S5085" s="21"/>
    </row>
    <row r="5086" hidden="1" customHeight="1" spans="1:19">
      <c r="A5086" s="2" t="s">
        <v>7032</v>
      </c>
      <c r="B5086" s="29" t="s">
        <v>501</v>
      </c>
      <c r="C5086" s="2" t="s">
        <v>2982</v>
      </c>
      <c r="D5086" s="2" t="str">
        <f t="array" ref="D5086">_xlfn.XLOOKUP(C5086,Customers!A:A,Customers!B:B)</f>
        <v>Customer 0757</v>
      </c>
      <c r="E5086" s="2" t="s">
        <v>1022</v>
      </c>
      <c r="F5086" s="2" t="str">
        <f t="array" ref="F5086">_xlfn.XLOOKUP(E5086,Restaurants!A:A,Restaurants!B:B)</f>
        <v>Restaurant 049</v>
      </c>
      <c r="G5086" s="2" t="s">
        <v>1547</v>
      </c>
      <c r="H5086" s="2" t="str">
        <f t="array" ref="H5086">_xlfn.XLOOKUP(G5086,Food_Menu!A:A,Food_Menu!B:B)</f>
        <v>Food Item 0155</v>
      </c>
      <c r="I5086" s="2"/>
      <c r="J5086" s="2" t="s">
        <v>2158</v>
      </c>
      <c r="K5086" s="2" t="str">
        <f t="array" ref="K5086">_xlfn.XLOOKUP(J5086,Delivery_Partners!A:A,Delivery_Partners!B:B)</f>
        <v>Delivery Partner 033</v>
      </c>
      <c r="L5086" s="3">
        <v>2</v>
      </c>
      <c r="M5086" s="2" t="s">
        <v>189</v>
      </c>
      <c r="N5086" s="2" t="s">
        <v>24</v>
      </c>
      <c r="O5086" s="2"/>
    </row>
    <row r="5087" customHeight="1" spans="1:19">
      <c r="A5087" s="2" t="s">
        <v>7033</v>
      </c>
      <c r="B5087" s="28">
        <v>45906</v>
      </c>
      <c r="C5087" s="2" t="s">
        <v>3870</v>
      </c>
      <c r="D5087" s="2" t="str">
        <f t="array" ref="D5087">_xlfn.XLOOKUP(C5087,Customers!A:A,Customers!B:B)</f>
        <v>Customer 0982</v>
      </c>
      <c r="E5087" s="2" t="s">
        <v>239</v>
      </c>
      <c r="F5087" s="2" t="str">
        <f t="array" ref="F5087">_xlfn.XLOOKUP(E5087,Restaurants!A:A,Restaurants!B:B)</f>
        <v>Restaurant 105</v>
      </c>
      <c r="G5087" s="2" t="s">
        <v>792</v>
      </c>
      <c r="H5087" s="2" t="str">
        <f t="array" ref="H5087">_xlfn.XLOOKUP(G5087,Food_Menu!A:A,Food_Menu!B:B)</f>
        <v>Food Item 0159</v>
      </c>
      <c r="I5087" s="2">
        <f t="array" ref="I5087">_xlfn.XLOOKUP(G5087,Food_Menu!A:A,Food_Menu!D:D)</f>
        <v>430.63</v>
      </c>
      <c r="J5087" s="2" t="s">
        <v>22</v>
      </c>
      <c r="K5087" s="2" t="str">
        <f t="array" ref="K5087">_xlfn.XLOOKUP(J5087,Delivery_Partners!A:A,Delivery_Partners!B:B)</f>
        <v>Delivery Partner 163</v>
      </c>
      <c r="L5087" s="3">
        <v>2</v>
      </c>
      <c r="M5087" s="2" t="s">
        <v>23</v>
      </c>
      <c r="N5087" s="2" t="s">
        <v>24</v>
      </c>
      <c r="O5087" s="3">
        <v>36</v>
      </c>
      <c r="P5087" s="13">
        <f t="shared" ref="P5087:P5094" si="1056">I5087*L5087</f>
        <v>861.26</v>
      </c>
      <c r="Q5087" s="13" t="str">
        <f t="shared" ref="Q5087:Q5094" si="1057">IF(O5087="","Not Delivered",IF(O5087&lt;=30,"Fast",IF(O5087&lt;=60,"Normal","Slow")))</f>
        <v>Normal</v>
      </c>
      <c r="S5087" s="21"/>
    </row>
    <row r="5088" customHeight="1" spans="1:19">
      <c r="A5088" s="2" t="s">
        <v>7034</v>
      </c>
      <c r="B5088" s="29" t="s">
        <v>150</v>
      </c>
      <c r="C5088" s="2" t="s">
        <v>1067</v>
      </c>
      <c r="D5088" s="2" t="str">
        <f t="array" ref="D5088">_xlfn.XLOOKUP(C5088,Customers!A:A,Customers!B:B)</f>
        <v>Customer 0604</v>
      </c>
      <c r="E5088" s="2" t="s">
        <v>795</v>
      </c>
      <c r="F5088" s="2" t="str">
        <f t="array" ref="F5088">_xlfn.XLOOKUP(E5088,Restaurants!A:A,Restaurants!B:B)</f>
        <v>Restaurant 117</v>
      </c>
      <c r="G5088" s="2" t="s">
        <v>852</v>
      </c>
      <c r="H5088" s="2" t="str">
        <f t="array" ref="H5088">_xlfn.XLOOKUP(G5088,Food_Menu!A:A,Food_Menu!B:B)</f>
        <v>Food Item 0167</v>
      </c>
      <c r="I5088" s="2">
        <f t="array" ref="I5088">_xlfn.XLOOKUP(G5088,Food_Menu!A:A,Food_Menu!D:D)</f>
        <v>250.66</v>
      </c>
      <c r="J5088" s="2" t="s">
        <v>481</v>
      </c>
      <c r="K5088" s="2" t="str">
        <f t="array" ref="K5088">_xlfn.XLOOKUP(J5088,Delivery_Partners!A:A,Delivery_Partners!B:B)</f>
        <v>Delivery Partner 100</v>
      </c>
      <c r="L5088" s="3">
        <v>2</v>
      </c>
      <c r="M5088" s="2" t="s">
        <v>23</v>
      </c>
      <c r="N5088" s="2" t="s">
        <v>42</v>
      </c>
      <c r="O5088" s="3">
        <v>62</v>
      </c>
      <c r="P5088" s="13">
        <f t="shared" si="1056"/>
        <v>501.32</v>
      </c>
      <c r="Q5088" s="13" t="str">
        <f t="shared" si="1057"/>
        <v>Slow</v>
      </c>
      <c r="S5088" s="21"/>
    </row>
    <row r="5089" customHeight="1" spans="1:19">
      <c r="A5089" s="2" t="s">
        <v>7035</v>
      </c>
      <c r="B5089" s="28">
        <v>45874</v>
      </c>
      <c r="C5089" s="2" t="s">
        <v>2961</v>
      </c>
      <c r="D5089" s="2" t="str">
        <f t="array" ref="D5089">_xlfn.XLOOKUP(C5089,Customers!A:A,Customers!B:B)</f>
        <v>Customer 0314</v>
      </c>
      <c r="E5089" s="2" t="s">
        <v>177</v>
      </c>
      <c r="F5089" s="2" t="str">
        <f t="array" ref="F5089">_xlfn.XLOOKUP(E5089,Restaurants!A:A,Restaurants!B:B)</f>
        <v>Restaurant 070</v>
      </c>
      <c r="G5089" s="2" t="s">
        <v>1318</v>
      </c>
      <c r="H5089" s="2" t="str">
        <f t="array" ref="H5089">_xlfn.XLOOKUP(G5089,Food_Menu!A:A,Food_Menu!B:B)</f>
        <v>Food Item 0119</v>
      </c>
      <c r="I5089" s="2">
        <f t="array" ref="I5089">_xlfn.XLOOKUP(G5089,Food_Menu!A:A,Food_Menu!D:D)</f>
        <v>220.83</v>
      </c>
      <c r="J5089" s="2" t="s">
        <v>811</v>
      </c>
      <c r="K5089" s="2" t="str">
        <f t="array" ref="K5089">_xlfn.XLOOKUP(J5089,Delivery_Partners!A:A,Delivery_Partners!B:B)</f>
        <v>Delivery Partner 147</v>
      </c>
      <c r="L5089" s="3">
        <v>3</v>
      </c>
      <c r="M5089" s="2" t="s">
        <v>23</v>
      </c>
      <c r="N5089" s="2" t="s">
        <v>74</v>
      </c>
      <c r="O5089" s="3">
        <v>55</v>
      </c>
      <c r="P5089" s="13">
        <f t="shared" si="1056"/>
        <v>662.49</v>
      </c>
      <c r="Q5089" s="13" t="str">
        <f t="shared" si="1057"/>
        <v>Normal</v>
      </c>
      <c r="S5089" s="21"/>
    </row>
    <row r="5090" customHeight="1" spans="1:19">
      <c r="A5090" s="2" t="s">
        <v>7036</v>
      </c>
      <c r="B5090" s="29" t="s">
        <v>1412</v>
      </c>
      <c r="C5090" s="2" t="s">
        <v>1311</v>
      </c>
      <c r="D5090" s="2" t="str">
        <f t="array" ref="D5090">_xlfn.XLOOKUP(C5090,Customers!A:A,Customers!B:B)</f>
        <v>Customer 0746</v>
      </c>
      <c r="E5090" s="2" t="s">
        <v>281</v>
      </c>
      <c r="F5090" s="2" t="str">
        <f t="array" ref="F5090">_xlfn.XLOOKUP(E5090,Restaurants!A:A,Restaurants!B:B)</f>
        <v>Restaurant 026</v>
      </c>
      <c r="G5090" s="2" t="s">
        <v>1951</v>
      </c>
      <c r="H5090" s="2" t="str">
        <f t="array" ref="H5090">_xlfn.XLOOKUP(G5090,Food_Menu!A:A,Food_Menu!B:B)</f>
        <v>Food Item 0060</v>
      </c>
      <c r="I5090" s="2">
        <f t="array" ref="I5090">_xlfn.XLOOKUP(G5090,Food_Menu!A:A,Food_Menu!D:D)</f>
        <v>246.78</v>
      </c>
      <c r="J5090" s="2" t="s">
        <v>909</v>
      </c>
      <c r="K5090" s="2" t="str">
        <f t="array" ref="K5090">_xlfn.XLOOKUP(J5090,Delivery_Partners!A:A,Delivery_Partners!B:B)</f>
        <v>Delivery Partner 005</v>
      </c>
      <c r="L5090" s="3">
        <v>1</v>
      </c>
      <c r="M5090" s="2" t="s">
        <v>23</v>
      </c>
      <c r="N5090" s="2" t="s">
        <v>42</v>
      </c>
      <c r="O5090" s="3">
        <v>34</v>
      </c>
      <c r="P5090" s="13">
        <f t="shared" si="1056"/>
        <v>246.78</v>
      </c>
      <c r="Q5090" s="13" t="str">
        <f t="shared" si="1057"/>
        <v>Normal</v>
      </c>
      <c r="S5090" s="21"/>
    </row>
    <row r="5091" customHeight="1" spans="1:19">
      <c r="A5091" s="2" t="s">
        <v>7037</v>
      </c>
      <c r="B5091" s="29" t="s">
        <v>483</v>
      </c>
      <c r="C5091" s="2" t="s">
        <v>3215</v>
      </c>
      <c r="D5091" s="2" t="str">
        <f t="array" ref="D5091">_xlfn.XLOOKUP(C5091,Customers!A:A,Customers!B:B)</f>
        <v>Customer 1195</v>
      </c>
      <c r="E5091" s="2" t="s">
        <v>193</v>
      </c>
      <c r="F5091" s="2" t="str">
        <f t="array" ref="F5091">_xlfn.XLOOKUP(E5091,Restaurants!A:A,Restaurants!B:B)</f>
        <v>Restaurant 051</v>
      </c>
      <c r="G5091" s="2" t="s">
        <v>1554</v>
      </c>
      <c r="H5091" s="2" t="str">
        <f t="array" ref="H5091">_xlfn.XLOOKUP(G5091,Food_Menu!A:A,Food_Menu!B:B)</f>
        <v>Food Item 0018</v>
      </c>
      <c r="I5091" s="2">
        <f t="array" ref="I5091">_xlfn.XLOOKUP(G5091,Food_Menu!A:A,Food_Menu!D:D)</f>
        <v>648.66</v>
      </c>
      <c r="J5091" s="2" t="s">
        <v>1120</v>
      </c>
      <c r="K5091" s="2" t="str">
        <f t="array" ref="K5091">_xlfn.XLOOKUP(J5091,Delivery_Partners!A:A,Delivery_Partners!B:B)</f>
        <v>Delivery Partner 061</v>
      </c>
      <c r="L5091" s="3">
        <v>2</v>
      </c>
      <c r="M5091" s="2" t="s">
        <v>23</v>
      </c>
      <c r="N5091" s="2" t="s">
        <v>74</v>
      </c>
      <c r="O5091" s="3">
        <v>44</v>
      </c>
      <c r="P5091" s="13">
        <f t="shared" si="1056"/>
        <v>1297.32</v>
      </c>
      <c r="Q5091" s="13" t="str">
        <f t="shared" si="1057"/>
        <v>Normal</v>
      </c>
      <c r="S5091" s="21"/>
    </row>
    <row r="5092" customHeight="1" spans="1:19">
      <c r="A5092" s="2" t="s">
        <v>7038</v>
      </c>
      <c r="B5092" s="28">
        <v>45722</v>
      </c>
      <c r="C5092" s="2" t="s">
        <v>1610</v>
      </c>
      <c r="D5092" s="2" t="str">
        <f t="array" ref="D5092">_xlfn.XLOOKUP(C5092,Customers!A:A,Customers!B:B)</f>
        <v>Customer 0284</v>
      </c>
      <c r="E5092" s="2" t="s">
        <v>747</v>
      </c>
      <c r="F5092" s="2" t="str">
        <f t="array" ref="F5092">_xlfn.XLOOKUP(E5092,Restaurants!A:A,Restaurants!B:B)</f>
        <v>Restaurant 006</v>
      </c>
      <c r="G5092" s="2" t="s">
        <v>373</v>
      </c>
      <c r="H5092" s="2" t="str">
        <f t="array" ref="H5092">_xlfn.XLOOKUP(G5092,Food_Menu!A:A,Food_Menu!B:B)</f>
        <v>Food Item 0070</v>
      </c>
      <c r="I5092" s="2">
        <f t="array" ref="I5092">_xlfn.XLOOKUP(G5092,Food_Menu!A:A,Food_Menu!D:D)</f>
        <v>329.84</v>
      </c>
      <c r="J5092" s="2" t="s">
        <v>714</v>
      </c>
      <c r="K5092" s="2" t="str">
        <f t="array" ref="K5092">_xlfn.XLOOKUP(J5092,Delivery_Partners!A:A,Delivery_Partners!B:B)</f>
        <v>Delivery Partner 054</v>
      </c>
      <c r="L5092" s="3">
        <v>1</v>
      </c>
      <c r="M5092" s="2" t="s">
        <v>23</v>
      </c>
      <c r="N5092" s="2" t="s">
        <v>24</v>
      </c>
      <c r="O5092" s="3">
        <v>31</v>
      </c>
      <c r="P5092" s="13">
        <f t="shared" si="1056"/>
        <v>329.84</v>
      </c>
      <c r="Q5092" s="13" t="str">
        <f t="shared" si="1057"/>
        <v>Normal</v>
      </c>
      <c r="S5092" s="21"/>
    </row>
    <row r="5093" customHeight="1" spans="1:19">
      <c r="A5093" s="2" t="s">
        <v>7039</v>
      </c>
      <c r="B5093" s="28">
        <v>45695</v>
      </c>
      <c r="C5093" s="2" t="s">
        <v>3994</v>
      </c>
      <c r="D5093" s="2" t="str">
        <f t="array" ref="D5093">_xlfn.XLOOKUP(C5093,Customers!A:A,Customers!B:B)</f>
        <v>Customer 0676</v>
      </c>
      <c r="E5093" s="2" t="s">
        <v>1342</v>
      </c>
      <c r="F5093" s="2" t="str">
        <f t="array" ref="F5093">_xlfn.XLOOKUP(E5093,Restaurants!A:A,Restaurants!B:B)</f>
        <v>Restaurant 084</v>
      </c>
      <c r="G5093" s="2" t="s">
        <v>331</v>
      </c>
      <c r="H5093" s="2" t="str">
        <f t="array" ref="H5093">_xlfn.XLOOKUP(G5093,Food_Menu!A:A,Food_Menu!B:B)</f>
        <v>Food Item 0120</v>
      </c>
      <c r="I5093" s="2">
        <f t="array" ref="I5093">_xlfn.XLOOKUP(G5093,Food_Menu!A:A,Food_Menu!D:D)</f>
        <v>569.73</v>
      </c>
      <c r="J5093" s="2" t="s">
        <v>811</v>
      </c>
      <c r="K5093" s="2" t="str">
        <f t="array" ref="K5093">_xlfn.XLOOKUP(J5093,Delivery_Partners!A:A,Delivery_Partners!B:B)</f>
        <v>Delivery Partner 147</v>
      </c>
      <c r="L5093" s="3">
        <v>1</v>
      </c>
      <c r="M5093" s="2" t="s">
        <v>23</v>
      </c>
      <c r="N5093" s="2" t="s">
        <v>24</v>
      </c>
      <c r="O5093" s="3">
        <v>39</v>
      </c>
      <c r="P5093" s="13">
        <f t="shared" si="1056"/>
        <v>569.73</v>
      </c>
      <c r="Q5093" s="13" t="str">
        <f t="shared" si="1057"/>
        <v>Normal</v>
      </c>
      <c r="S5093" s="21"/>
    </row>
    <row r="5094" customHeight="1" spans="1:19">
      <c r="A5094" s="2" t="s">
        <v>7040</v>
      </c>
      <c r="B5094" s="28">
        <v>45942</v>
      </c>
      <c r="C5094" s="2" t="s">
        <v>229</v>
      </c>
      <c r="D5094" s="2" t="str">
        <f t="array" ref="D5094">_xlfn.XLOOKUP(C5094,Customers!A:A,Customers!B:B)</f>
        <v>Customer 0061</v>
      </c>
      <c r="E5094" s="2" t="s">
        <v>27</v>
      </c>
      <c r="F5094" s="2" t="str">
        <f t="array" ref="F5094">_xlfn.XLOOKUP(E5094,Restaurants!A:A,Restaurants!B:B)</f>
        <v>Restaurant 033</v>
      </c>
      <c r="G5094" s="2" t="s">
        <v>1285</v>
      </c>
      <c r="H5094" s="2" t="str">
        <f t="array" ref="H5094">_xlfn.XLOOKUP(G5094,Food_Menu!A:A,Food_Menu!B:B)</f>
        <v>Food Item 0026</v>
      </c>
      <c r="I5094" s="2">
        <f t="array" ref="I5094">_xlfn.XLOOKUP(G5094,Food_Menu!A:A,Food_Menu!D:D)</f>
        <v>535.49</v>
      </c>
      <c r="J5094" s="2" t="s">
        <v>1408</v>
      </c>
      <c r="K5094" s="2" t="str">
        <f t="array" ref="K5094">_xlfn.XLOOKUP(J5094,Delivery_Partners!A:A,Delivery_Partners!B:B)</f>
        <v>Delivery Partner 084</v>
      </c>
      <c r="L5094" s="3">
        <v>1</v>
      </c>
      <c r="M5094" s="2" t="s">
        <v>23</v>
      </c>
      <c r="N5094" s="2" t="s">
        <v>42</v>
      </c>
      <c r="O5094" s="3">
        <v>30</v>
      </c>
      <c r="P5094" s="13">
        <f t="shared" si="1056"/>
        <v>535.49</v>
      </c>
      <c r="Q5094" s="13" t="str">
        <f t="shared" si="1057"/>
        <v>Fast</v>
      </c>
      <c r="S5094" s="21"/>
    </row>
    <row r="5095" hidden="1" customHeight="1" spans="1:19">
      <c r="A5095" s="2" t="s">
        <v>7041</v>
      </c>
      <c r="B5095" s="28">
        <v>45931</v>
      </c>
      <c r="C5095" s="2" t="s">
        <v>5448</v>
      </c>
      <c r="D5095" s="2" t="str">
        <f t="array" ref="D5095">_xlfn.XLOOKUP(C5095,Customers!A:A,Customers!B:B)</f>
        <v>Customer 0280</v>
      </c>
      <c r="E5095" s="2" t="s">
        <v>220</v>
      </c>
      <c r="F5095" s="2" t="str">
        <f t="array" ref="F5095">_xlfn.XLOOKUP(E5095,Restaurants!A:A,Restaurants!B:B)</f>
        <v>Restaurant 111</v>
      </c>
      <c r="G5095" s="2" t="s">
        <v>266</v>
      </c>
      <c r="H5095" s="2" t="str">
        <f t="array" ref="H5095">_xlfn.XLOOKUP(G5095,Food_Menu!A:A,Food_Menu!B:B)</f>
        <v>Food Item 0012</v>
      </c>
      <c r="I5095" s="2"/>
      <c r="J5095" s="2" t="s">
        <v>389</v>
      </c>
      <c r="K5095" s="2" t="str">
        <f t="array" ref="K5095">_xlfn.XLOOKUP(J5095,Delivery_Partners!A:A,Delivery_Partners!B:B)</f>
        <v>Delivery Partner 022</v>
      </c>
      <c r="L5095" s="3">
        <v>2</v>
      </c>
      <c r="M5095" s="2" t="s">
        <v>189</v>
      </c>
      <c r="N5095" s="2" t="s">
        <v>24</v>
      </c>
      <c r="O5095" s="2"/>
    </row>
    <row r="5096" customHeight="1" spans="1:19">
      <c r="A5096" s="2" t="s">
        <v>7042</v>
      </c>
      <c r="B5096" s="29" t="s">
        <v>479</v>
      </c>
      <c r="C5096" s="2" t="s">
        <v>3503</v>
      </c>
      <c r="D5096" s="2" t="str">
        <f t="array" ref="D5096">_xlfn.XLOOKUP(C5096,Customers!A:A,Customers!B:B)</f>
        <v>Customer 0921</v>
      </c>
      <c r="E5096" s="2" t="s">
        <v>20</v>
      </c>
      <c r="F5096" s="2" t="str">
        <f t="array" ref="F5096">_xlfn.XLOOKUP(E5096,Restaurants!A:A,Restaurants!B:B)</f>
        <v>Restaurant 079</v>
      </c>
      <c r="G5096" s="2" t="s">
        <v>835</v>
      </c>
      <c r="H5096" s="2" t="str">
        <f t="array" ref="H5096">_xlfn.XLOOKUP(G5096,Food_Menu!A:A,Food_Menu!B:B)</f>
        <v>Food Item 0048</v>
      </c>
      <c r="I5096" s="2">
        <f t="array" ref="I5096">_xlfn.XLOOKUP(G5096,Food_Menu!A:A,Food_Menu!D:D)</f>
        <v>226.31</v>
      </c>
      <c r="J5096" s="2" t="s">
        <v>378</v>
      </c>
      <c r="K5096" s="2" t="str">
        <f t="array" ref="K5096">_xlfn.XLOOKUP(J5096,Delivery_Partners!A:A,Delivery_Partners!B:B)</f>
        <v>Delivery Partner 111</v>
      </c>
      <c r="L5096" s="3">
        <v>3</v>
      </c>
      <c r="M5096" s="2" t="s">
        <v>23</v>
      </c>
      <c r="N5096" s="2" t="s">
        <v>55</v>
      </c>
      <c r="O5096" s="3">
        <v>28</v>
      </c>
      <c r="P5096" s="13">
        <f t="shared" ref="P5096:P5098" si="1058">I5096*L5096</f>
        <v>678.93</v>
      </c>
      <c r="Q5096" s="13" t="str">
        <f t="shared" ref="Q5096:Q5098" si="1059">IF(O5096="","Not Delivered",IF(O5096&lt;=30,"Fast",IF(O5096&lt;=60,"Normal","Slow")))</f>
        <v>Fast</v>
      </c>
      <c r="S5096" s="21"/>
    </row>
    <row r="5097" customHeight="1" spans="1:19">
      <c r="A5097" s="2" t="s">
        <v>7043</v>
      </c>
      <c r="B5097" s="29" t="s">
        <v>1042</v>
      </c>
      <c r="C5097" s="2" t="s">
        <v>2747</v>
      </c>
      <c r="D5097" s="2" t="str">
        <f t="array" ref="D5097">_xlfn.XLOOKUP(C5097,Customers!A:A,Customers!B:B)</f>
        <v>Customer 0596</v>
      </c>
      <c r="E5097" s="2" t="s">
        <v>89</v>
      </c>
      <c r="F5097" s="2" t="str">
        <f t="array" ref="F5097">_xlfn.XLOOKUP(E5097,Restaurants!A:A,Restaurants!B:B)</f>
        <v>Restaurant 059</v>
      </c>
      <c r="G5097" s="2" t="s">
        <v>21</v>
      </c>
      <c r="H5097" s="2" t="str">
        <f t="array" ref="H5097">_xlfn.XLOOKUP(G5097,Food_Menu!A:A,Food_Menu!B:B)</f>
        <v>Food Item 0016</v>
      </c>
      <c r="I5097" s="2">
        <f t="array" ref="I5097">_xlfn.XLOOKUP(G5097,Food_Menu!A:A,Food_Menu!D:D)</f>
        <v>348.44</v>
      </c>
      <c r="J5097" s="2" t="s">
        <v>432</v>
      </c>
      <c r="K5097" s="2" t="str">
        <f t="array" ref="K5097">_xlfn.XLOOKUP(J5097,Delivery_Partners!A:A,Delivery_Partners!B:B)</f>
        <v>Delivery Partner 029</v>
      </c>
      <c r="L5097" s="3">
        <v>1</v>
      </c>
      <c r="M5097" s="2" t="s">
        <v>23</v>
      </c>
      <c r="N5097" s="2" t="s">
        <v>55</v>
      </c>
      <c r="O5097" s="3">
        <v>55</v>
      </c>
      <c r="P5097" s="13">
        <f t="shared" si="1058"/>
        <v>348.44</v>
      </c>
      <c r="Q5097" s="13" t="str">
        <f t="shared" si="1059"/>
        <v>Normal</v>
      </c>
      <c r="S5097" s="21"/>
    </row>
    <row r="5098" customHeight="1" spans="1:19">
      <c r="A5098" s="2" t="s">
        <v>7044</v>
      </c>
      <c r="B5098" s="29" t="s">
        <v>463</v>
      </c>
      <c r="C5098" s="2" t="s">
        <v>270</v>
      </c>
      <c r="D5098" s="2" t="str">
        <f t="array" ref="D5098">_xlfn.XLOOKUP(C5098,Customers!A:A,Customers!B:B)</f>
        <v>Customer 0240</v>
      </c>
      <c r="E5098" s="2" t="s">
        <v>425</v>
      </c>
      <c r="F5098" s="2" t="str">
        <f t="array" ref="F5098">_xlfn.XLOOKUP(E5098,Restaurants!A:A,Restaurants!B:B)</f>
        <v>Restaurant 023</v>
      </c>
      <c r="G5098" s="2" t="s">
        <v>405</v>
      </c>
      <c r="H5098" s="2" t="str">
        <f t="array" ref="H5098">_xlfn.XLOOKUP(G5098,Food_Menu!A:A,Food_Menu!B:B)</f>
        <v>Food Item 0004</v>
      </c>
      <c r="I5098" s="2">
        <f t="array" ref="I5098">_xlfn.XLOOKUP(G5098,Food_Menu!A:A,Food_Menu!D:D)</f>
        <v>173.7</v>
      </c>
      <c r="J5098" s="2" t="s">
        <v>35</v>
      </c>
      <c r="K5098" s="2" t="str">
        <f t="array" ref="K5098">_xlfn.XLOOKUP(J5098,Delivery_Partners!A:A,Delivery_Partners!B:B)</f>
        <v>Delivery Partner 081</v>
      </c>
      <c r="L5098" s="3">
        <v>2</v>
      </c>
      <c r="M5098" s="2" t="s">
        <v>23</v>
      </c>
      <c r="N5098" s="2" t="s">
        <v>24</v>
      </c>
      <c r="O5098" s="3">
        <v>29</v>
      </c>
      <c r="P5098" s="13">
        <f t="shared" si="1058"/>
        <v>347.4</v>
      </c>
      <c r="Q5098" s="13" t="str">
        <f t="shared" si="1059"/>
        <v>Fast</v>
      </c>
      <c r="S5098" s="21"/>
    </row>
    <row r="5099" hidden="1" customHeight="1" spans="1:19">
      <c r="A5099" s="2" t="s">
        <v>7045</v>
      </c>
      <c r="B5099" s="28">
        <v>45786</v>
      </c>
      <c r="C5099" s="2" t="s">
        <v>1460</v>
      </c>
      <c r="D5099" s="2" t="str">
        <f t="array" ref="D5099">_xlfn.XLOOKUP(C5099,Customers!A:A,Customers!B:B)</f>
        <v>Customer 0403</v>
      </c>
      <c r="E5099" s="2" t="s">
        <v>98</v>
      </c>
      <c r="F5099" s="2" t="str">
        <f t="array" ref="F5099">_xlfn.XLOOKUP(E5099,Restaurants!A:A,Restaurants!B:B)</f>
        <v>Restaurant 012</v>
      </c>
      <c r="G5099" s="2" t="s">
        <v>587</v>
      </c>
      <c r="H5099" s="2" t="str">
        <f t="array" ref="H5099">_xlfn.XLOOKUP(G5099,Food_Menu!A:A,Food_Menu!B:B)</f>
        <v>Food Item 0107</v>
      </c>
      <c r="I5099" s="2"/>
      <c r="J5099" s="2" t="s">
        <v>1372</v>
      </c>
      <c r="K5099" s="2" t="str">
        <f t="array" ref="K5099">_xlfn.XLOOKUP(J5099,Delivery_Partners!A:A,Delivery_Partners!B:B)</f>
        <v>Delivery Partner 179</v>
      </c>
      <c r="L5099" s="3">
        <v>3</v>
      </c>
      <c r="M5099" s="2" t="s">
        <v>101</v>
      </c>
      <c r="N5099" s="2" t="s">
        <v>24</v>
      </c>
      <c r="O5099" s="2"/>
    </row>
    <row r="5100" customHeight="1" spans="1:19">
      <c r="A5100" s="2" t="s">
        <v>7046</v>
      </c>
      <c r="B5100" s="29" t="s">
        <v>1127</v>
      </c>
      <c r="C5100" s="2" t="s">
        <v>2892</v>
      </c>
      <c r="D5100" s="2" t="str">
        <f t="array" ref="D5100">_xlfn.XLOOKUP(C5100,Customers!A:A,Customers!B:B)</f>
        <v>Customer 0146</v>
      </c>
      <c r="E5100" s="2" t="s">
        <v>647</v>
      </c>
      <c r="F5100" s="2" t="str">
        <f t="array" ref="F5100">_xlfn.XLOOKUP(E5100,Restaurants!A:A,Restaurants!B:B)</f>
        <v>Restaurant 081</v>
      </c>
      <c r="G5100" s="2" t="s">
        <v>920</v>
      </c>
      <c r="H5100" s="2" t="str">
        <f t="array" ref="H5100">_xlfn.XLOOKUP(G5100,Food_Menu!A:A,Food_Menu!B:B)</f>
        <v>Food Item 0164</v>
      </c>
      <c r="I5100" s="2">
        <f t="array" ref="I5100">_xlfn.XLOOKUP(G5100,Food_Menu!A:A,Food_Menu!D:D)</f>
        <v>389.25</v>
      </c>
      <c r="J5100" s="2" t="s">
        <v>660</v>
      </c>
      <c r="K5100" s="2" t="str">
        <f t="array" ref="K5100">_xlfn.XLOOKUP(J5100,Delivery_Partners!A:A,Delivery_Partners!B:B)</f>
        <v>Delivery Partner 079</v>
      </c>
      <c r="L5100" s="3">
        <v>4</v>
      </c>
      <c r="M5100" s="2" t="s">
        <v>23</v>
      </c>
      <c r="N5100" s="2" t="s">
        <v>24</v>
      </c>
      <c r="O5100" s="3">
        <v>30</v>
      </c>
      <c r="P5100" s="13">
        <f t="shared" ref="P5100:P5101" si="1060">I5100*L5100</f>
        <v>1557</v>
      </c>
      <c r="Q5100" s="13" t="str">
        <f t="shared" ref="Q5100:Q5101" si="1061">IF(O5100="","Not Delivered",IF(O5100&lt;=30,"Fast",IF(O5100&lt;=60,"Normal","Slow")))</f>
        <v>Fast</v>
      </c>
      <c r="S5100" s="21"/>
    </row>
    <row r="5101" customHeight="1" spans="1:19">
      <c r="A5101" s="2" t="s">
        <v>7047</v>
      </c>
      <c r="B5101" s="28">
        <v>45902</v>
      </c>
      <c r="C5101" s="2" t="s">
        <v>2173</v>
      </c>
      <c r="D5101" s="2" t="str">
        <f t="array" ref="D5101">_xlfn.XLOOKUP(C5101,Customers!A:A,Customers!B:B)</f>
        <v>Customer 0936</v>
      </c>
      <c r="E5101" s="2" t="s">
        <v>586</v>
      </c>
      <c r="F5101" s="2" t="str">
        <f t="array" ref="F5101">_xlfn.XLOOKUP(E5101,Restaurants!A:A,Restaurants!B:B)</f>
        <v>Restaurant 092</v>
      </c>
      <c r="G5101" s="2" t="s">
        <v>748</v>
      </c>
      <c r="H5101" s="2" t="str">
        <f t="array" ref="H5101">_xlfn.XLOOKUP(G5101,Food_Menu!A:A,Food_Menu!B:B)</f>
        <v>Food Item 0110</v>
      </c>
      <c r="I5101" s="2">
        <f t="array" ref="I5101">_xlfn.XLOOKUP(G5101,Food_Menu!A:A,Food_Menu!D:D)</f>
        <v>384.6</v>
      </c>
      <c r="J5101" s="2" t="s">
        <v>1443</v>
      </c>
      <c r="K5101" s="2" t="str">
        <f t="array" ref="K5101">_xlfn.XLOOKUP(J5101,Delivery_Partners!A:A,Delivery_Partners!B:B)</f>
        <v>Delivery Partner 078</v>
      </c>
      <c r="L5101" s="3">
        <v>1</v>
      </c>
      <c r="M5101" s="2" t="s">
        <v>23</v>
      </c>
      <c r="N5101" s="2" t="s">
        <v>24</v>
      </c>
      <c r="O5101" s="3">
        <v>28</v>
      </c>
      <c r="P5101" s="13">
        <f t="shared" si="1060"/>
        <v>384.6</v>
      </c>
      <c r="Q5101" s="13" t="str">
        <f t="shared" si="1061"/>
        <v>Fast</v>
      </c>
      <c r="S5101" s="21"/>
    </row>
    <row r="5102" hidden="1" customHeight="1" spans="1:19">
      <c r="A5102" s="2" t="s">
        <v>7048</v>
      </c>
      <c r="B5102" s="29" t="s">
        <v>1049</v>
      </c>
      <c r="C5102" s="2" t="s">
        <v>761</v>
      </c>
      <c r="D5102" s="2" t="str">
        <f t="array" ref="D5102">_xlfn.XLOOKUP(C5102,Customers!A:A,Customers!B:B)</f>
        <v>Customer 1132</v>
      </c>
      <c r="E5102" s="2" t="s">
        <v>83</v>
      </c>
      <c r="F5102" s="2" t="str">
        <f t="array" ref="F5102">_xlfn.XLOOKUP(E5102,Restaurants!A:A,Restaurants!B:B)</f>
        <v>Restaurant 032</v>
      </c>
      <c r="G5102" s="2" t="s">
        <v>524</v>
      </c>
      <c r="H5102" s="2" t="str">
        <f t="array" ref="H5102">_xlfn.XLOOKUP(G5102,Food_Menu!A:A,Food_Menu!B:B)</f>
        <v>Food Item 0021</v>
      </c>
      <c r="I5102" s="2"/>
      <c r="J5102" s="2" t="s">
        <v>1375</v>
      </c>
      <c r="K5102" s="2" t="str">
        <f t="array" ref="K5102">_xlfn.XLOOKUP(J5102,Delivery_Partners!A:A,Delivery_Partners!B:B)</f>
        <v>Delivery Partner 008</v>
      </c>
      <c r="L5102" s="3">
        <v>1</v>
      </c>
      <c r="M5102" s="2" t="s">
        <v>101</v>
      </c>
      <c r="N5102" s="2" t="s">
        <v>24</v>
      </c>
      <c r="O5102" s="2"/>
    </row>
    <row r="5103" customHeight="1" spans="1:19">
      <c r="A5103" s="2" t="s">
        <v>7049</v>
      </c>
      <c r="B5103" s="29" t="s">
        <v>3312</v>
      </c>
      <c r="C5103" s="2" t="s">
        <v>1328</v>
      </c>
      <c r="D5103" s="2" t="str">
        <f t="array" ref="D5103">_xlfn.XLOOKUP(C5103,Customers!A:A,Customers!B:B)</f>
        <v>Customer 0127</v>
      </c>
      <c r="E5103" s="2" t="s">
        <v>302</v>
      </c>
      <c r="F5103" s="2" t="str">
        <f t="array" ref="F5103">_xlfn.XLOOKUP(E5103,Restaurants!A:A,Restaurants!B:B)</f>
        <v>Restaurant 002</v>
      </c>
      <c r="G5103" s="2" t="s">
        <v>126</v>
      </c>
      <c r="H5103" s="2" t="str">
        <f t="array" ref="H5103">_xlfn.XLOOKUP(G5103,Food_Menu!A:A,Food_Menu!B:B)</f>
        <v>Food Item 0075</v>
      </c>
      <c r="I5103" s="2">
        <f t="array" ref="I5103">_xlfn.XLOOKUP(G5103,Food_Menu!A:A,Food_Menu!D:D)</f>
        <v>613.26</v>
      </c>
      <c r="J5103" s="2" t="s">
        <v>443</v>
      </c>
      <c r="K5103" s="2" t="str">
        <f t="array" ref="K5103">_xlfn.XLOOKUP(J5103,Delivery_Partners!A:A,Delivery_Partners!B:B)</f>
        <v>Delivery Partner 083</v>
      </c>
      <c r="L5103" s="3">
        <v>1</v>
      </c>
      <c r="M5103" s="2" t="s">
        <v>23</v>
      </c>
      <c r="N5103" s="2" t="s">
        <v>24</v>
      </c>
      <c r="O5103" s="3">
        <v>19</v>
      </c>
      <c r="P5103" s="13">
        <f t="shared" ref="P5103:P5119" si="1062">I5103*L5103</f>
        <v>613.26</v>
      </c>
      <c r="Q5103" s="13" t="str">
        <f t="shared" ref="Q5103:Q5119" si="1063">IF(O5103="","Not Delivered",IF(O5103&lt;=30,"Fast",IF(O5103&lt;=60,"Normal","Slow")))</f>
        <v>Fast</v>
      </c>
      <c r="S5103" s="21"/>
    </row>
    <row r="5104" customHeight="1" spans="1:19">
      <c r="A5104" s="2" t="s">
        <v>7050</v>
      </c>
      <c r="B5104" s="29" t="s">
        <v>209</v>
      </c>
      <c r="C5104" s="2" t="s">
        <v>2203</v>
      </c>
      <c r="D5104" s="2" t="str">
        <f t="array" ref="D5104">_xlfn.XLOOKUP(C5104,Customers!A:A,Customers!B:B)</f>
        <v>Customer 0286</v>
      </c>
      <c r="E5104" s="2" t="s">
        <v>518</v>
      </c>
      <c r="F5104" s="2" t="str">
        <f t="array" ref="F5104">_xlfn.XLOOKUP(E5104,Restaurants!A:A,Restaurants!B:B)</f>
        <v>Restaurant 039</v>
      </c>
      <c r="G5104" s="2" t="s">
        <v>2712</v>
      </c>
      <c r="H5104" s="2" t="str">
        <f t="array" ref="H5104">_xlfn.XLOOKUP(G5104,Food_Menu!A:A,Food_Menu!B:B)</f>
        <v>Food Item 0008</v>
      </c>
      <c r="I5104" s="2">
        <f t="array" ref="I5104">_xlfn.XLOOKUP(G5104,Food_Menu!A:A,Food_Menu!D:D)</f>
        <v>417.54</v>
      </c>
      <c r="J5104" s="2" t="s">
        <v>1319</v>
      </c>
      <c r="K5104" s="2" t="str">
        <f t="array" ref="K5104">_xlfn.XLOOKUP(J5104,Delivery_Partners!A:A,Delivery_Partners!B:B)</f>
        <v>Delivery Partner 173</v>
      </c>
      <c r="L5104" s="3">
        <v>3</v>
      </c>
      <c r="M5104" s="2" t="s">
        <v>23</v>
      </c>
      <c r="N5104" s="2" t="s">
        <v>24</v>
      </c>
      <c r="O5104" s="3">
        <v>43</v>
      </c>
      <c r="P5104" s="13">
        <f t="shared" si="1062"/>
        <v>1252.62</v>
      </c>
      <c r="Q5104" s="13" t="str">
        <f t="shared" si="1063"/>
        <v>Normal</v>
      </c>
      <c r="S5104" s="21"/>
    </row>
    <row r="5105" customHeight="1" spans="1:19">
      <c r="A5105" s="2" t="s">
        <v>7051</v>
      </c>
      <c r="B5105" s="29" t="s">
        <v>594</v>
      </c>
      <c r="C5105" s="2" t="s">
        <v>766</v>
      </c>
      <c r="D5105" s="2" t="str">
        <f t="array" ref="D5105">_xlfn.XLOOKUP(C5105,Customers!A:A,Customers!B:B)</f>
        <v>Customer 1029</v>
      </c>
      <c r="E5105" s="2" t="s">
        <v>586</v>
      </c>
      <c r="F5105" s="2" t="str">
        <f t="array" ref="F5105">_xlfn.XLOOKUP(E5105,Restaurants!A:A,Restaurants!B:B)</f>
        <v>Restaurant 092</v>
      </c>
      <c r="G5105" s="2" t="s">
        <v>183</v>
      </c>
      <c r="H5105" s="2" t="str">
        <f t="array" ref="H5105">_xlfn.XLOOKUP(G5105,Food_Menu!A:A,Food_Menu!B:B)</f>
        <v>Food Item 0137</v>
      </c>
      <c r="I5105" s="2">
        <f t="array" ref="I5105">_xlfn.XLOOKUP(G5105,Food_Menu!A:A,Food_Menu!D:D)</f>
        <v>200.4</v>
      </c>
      <c r="J5105" s="2" t="s">
        <v>541</v>
      </c>
      <c r="K5105" s="2" t="str">
        <f t="array" ref="K5105">_xlfn.XLOOKUP(J5105,Delivery_Partners!A:A,Delivery_Partners!B:B)</f>
        <v>Delivery Partner 172</v>
      </c>
      <c r="L5105" s="3">
        <v>1</v>
      </c>
      <c r="M5105" s="2" t="s">
        <v>23</v>
      </c>
      <c r="N5105" s="2" t="s">
        <v>24</v>
      </c>
      <c r="O5105" s="3">
        <v>33</v>
      </c>
      <c r="P5105" s="13">
        <f t="shared" si="1062"/>
        <v>200.4</v>
      </c>
      <c r="Q5105" s="13" t="str">
        <f t="shared" si="1063"/>
        <v>Normal</v>
      </c>
      <c r="S5105" s="21"/>
    </row>
    <row r="5106" customHeight="1" spans="1:19">
      <c r="A5106" s="2" t="s">
        <v>7052</v>
      </c>
      <c r="B5106" s="29" t="s">
        <v>1393</v>
      </c>
      <c r="C5106" s="2" t="s">
        <v>2201</v>
      </c>
      <c r="D5106" s="2" t="str">
        <f t="array" ref="D5106">_xlfn.XLOOKUP(C5106,Customers!A:A,Customers!B:B)</f>
        <v>Customer 1055</v>
      </c>
      <c r="E5106" s="2" t="s">
        <v>177</v>
      </c>
      <c r="F5106" s="2" t="str">
        <f t="array" ref="F5106">_xlfn.XLOOKUP(E5106,Restaurants!A:A,Restaurants!B:B)</f>
        <v>Restaurant 070</v>
      </c>
      <c r="G5106" s="2" t="s">
        <v>138</v>
      </c>
      <c r="H5106" s="2" t="str">
        <f t="array" ref="H5106">_xlfn.XLOOKUP(G5106,Food_Menu!A:A,Food_Menu!B:B)</f>
        <v>Food Item 0052</v>
      </c>
      <c r="I5106" s="2">
        <f t="array" ref="I5106">_xlfn.XLOOKUP(G5106,Food_Menu!A:A,Food_Menu!D:D)</f>
        <v>531.45</v>
      </c>
      <c r="J5106" s="2" t="s">
        <v>401</v>
      </c>
      <c r="K5106" s="2" t="str">
        <f t="array" ref="K5106">_xlfn.XLOOKUP(J5106,Delivery_Partners!A:A,Delivery_Partners!B:B)</f>
        <v>Delivery Partner 174</v>
      </c>
      <c r="L5106" s="3">
        <v>1</v>
      </c>
      <c r="M5106" s="2" t="s">
        <v>23</v>
      </c>
      <c r="N5106" s="2" t="s">
        <v>55</v>
      </c>
      <c r="O5106" s="3">
        <v>28</v>
      </c>
      <c r="P5106" s="13">
        <f t="shared" si="1062"/>
        <v>531.45</v>
      </c>
      <c r="Q5106" s="13" t="str">
        <f t="shared" si="1063"/>
        <v>Fast</v>
      </c>
      <c r="S5106" s="21"/>
    </row>
    <row r="5107" customHeight="1" spans="1:19">
      <c r="A5107" s="2" t="s">
        <v>7053</v>
      </c>
      <c r="B5107" s="29" t="s">
        <v>1156</v>
      </c>
      <c r="C5107" s="2" t="s">
        <v>3503</v>
      </c>
      <c r="D5107" s="2" t="str">
        <f t="array" ref="D5107">_xlfn.XLOOKUP(C5107,Customers!A:A,Customers!B:B)</f>
        <v>Customer 0921</v>
      </c>
      <c r="E5107" s="2" t="s">
        <v>78</v>
      </c>
      <c r="F5107" s="2" t="str">
        <f t="array" ref="F5107">_xlfn.XLOOKUP(E5107,Restaurants!A:A,Restaurants!B:B)</f>
        <v>Restaurant 011</v>
      </c>
      <c r="G5107" s="2" t="s">
        <v>178</v>
      </c>
      <c r="H5107" s="2" t="str">
        <f t="array" ref="H5107">_xlfn.XLOOKUP(G5107,Food_Menu!A:A,Food_Menu!B:B)</f>
        <v>Food Item 0086</v>
      </c>
      <c r="I5107" s="2">
        <f t="array" ref="I5107">_xlfn.XLOOKUP(G5107,Food_Menu!A:A,Food_Menu!D:D)</f>
        <v>475.88</v>
      </c>
      <c r="J5107" s="2" t="s">
        <v>397</v>
      </c>
      <c r="K5107" s="2" t="str">
        <f t="array" ref="K5107">_xlfn.XLOOKUP(J5107,Delivery_Partners!A:A,Delivery_Partners!B:B)</f>
        <v>Delivery Partner 066</v>
      </c>
      <c r="L5107" s="3">
        <v>4</v>
      </c>
      <c r="M5107" s="2" t="s">
        <v>23</v>
      </c>
      <c r="N5107" s="2" t="s">
        <v>42</v>
      </c>
      <c r="O5107" s="3">
        <v>26</v>
      </c>
      <c r="P5107" s="13">
        <f t="shared" si="1062"/>
        <v>1903.52</v>
      </c>
      <c r="Q5107" s="13" t="str">
        <f t="shared" si="1063"/>
        <v>Fast</v>
      </c>
      <c r="S5107" s="21"/>
    </row>
    <row r="5108" customHeight="1" spans="1:19">
      <c r="A5108" s="2" t="s">
        <v>7054</v>
      </c>
      <c r="B5108" s="28">
        <v>45749</v>
      </c>
      <c r="C5108" s="2" t="s">
        <v>2064</v>
      </c>
      <c r="D5108" s="2" t="str">
        <f t="array" ref="D5108">_xlfn.XLOOKUP(C5108,Customers!A:A,Customers!B:B)</f>
        <v>Customer 0859</v>
      </c>
      <c r="E5108" s="2" t="s">
        <v>800</v>
      </c>
      <c r="F5108" s="2" t="str">
        <f t="array" ref="F5108">_xlfn.XLOOKUP(E5108,Restaurants!A:A,Restaurants!B:B)</f>
        <v>Restaurant 014</v>
      </c>
      <c r="G5108" s="2" t="s">
        <v>591</v>
      </c>
      <c r="H5108" s="2" t="str">
        <f t="array" ref="H5108">_xlfn.XLOOKUP(G5108,Food_Menu!A:A,Food_Menu!B:B)</f>
        <v>Food Item 0199</v>
      </c>
      <c r="I5108" s="2">
        <f t="array" ref="I5108">_xlfn.XLOOKUP(G5108,Food_Menu!A:A,Food_Menu!D:D)</f>
        <v>484.48</v>
      </c>
      <c r="J5108" s="2" t="s">
        <v>133</v>
      </c>
      <c r="K5108" s="2" t="str">
        <f t="array" ref="K5108">_xlfn.XLOOKUP(J5108,Delivery_Partners!A:A,Delivery_Partners!B:B)</f>
        <v>Delivery Partner 012</v>
      </c>
      <c r="L5108" s="3">
        <v>1</v>
      </c>
      <c r="M5108" s="2" t="s">
        <v>23</v>
      </c>
      <c r="N5108" s="2" t="s">
        <v>24</v>
      </c>
      <c r="O5108" s="3">
        <v>59</v>
      </c>
      <c r="P5108" s="13">
        <f t="shared" si="1062"/>
        <v>484.48</v>
      </c>
      <c r="Q5108" s="13" t="str">
        <f t="shared" si="1063"/>
        <v>Normal</v>
      </c>
      <c r="S5108" s="21"/>
    </row>
    <row r="5109" customHeight="1" spans="1:19">
      <c r="A5109" s="2" t="s">
        <v>7055</v>
      </c>
      <c r="B5109" s="29" t="s">
        <v>864</v>
      </c>
      <c r="C5109" s="2" t="s">
        <v>4147</v>
      </c>
      <c r="D5109" s="2" t="str">
        <f t="array" ref="D5109">_xlfn.XLOOKUP(C5109,Customers!A:A,Customers!B:B)</f>
        <v>Customer 1034</v>
      </c>
      <c r="E5109" s="2" t="s">
        <v>71</v>
      </c>
      <c r="F5109" s="2" t="str">
        <f t="array" ref="F5109">_xlfn.XLOOKUP(E5109,Restaurants!A:A,Restaurants!B:B)</f>
        <v>Restaurant 013</v>
      </c>
      <c r="G5109" s="2" t="s">
        <v>692</v>
      </c>
      <c r="H5109" s="2" t="str">
        <f t="array" ref="H5109">_xlfn.XLOOKUP(G5109,Food_Menu!A:A,Food_Menu!B:B)</f>
        <v>Food Item 0130</v>
      </c>
      <c r="I5109" s="2">
        <f t="array" ref="I5109">_xlfn.XLOOKUP(G5109,Food_Menu!A:A,Food_Menu!D:D)</f>
        <v>112.66</v>
      </c>
      <c r="J5109" s="2" t="s">
        <v>671</v>
      </c>
      <c r="K5109" s="2" t="str">
        <f t="array" ref="K5109">_xlfn.XLOOKUP(J5109,Delivery_Partners!A:A,Delivery_Partners!B:B)</f>
        <v>Delivery Partner 043</v>
      </c>
      <c r="L5109" s="3">
        <v>2</v>
      </c>
      <c r="M5109" s="2" t="s">
        <v>23</v>
      </c>
      <c r="N5109" s="2" t="s">
        <v>55</v>
      </c>
      <c r="O5109" s="3">
        <v>35</v>
      </c>
      <c r="P5109" s="13">
        <f t="shared" si="1062"/>
        <v>225.32</v>
      </c>
      <c r="Q5109" s="13" t="str">
        <f t="shared" si="1063"/>
        <v>Normal</v>
      </c>
      <c r="S5109" s="21"/>
    </row>
    <row r="5110" customHeight="1" spans="1:19">
      <c r="A5110" s="2" t="s">
        <v>7056</v>
      </c>
      <c r="B5110" s="29" t="s">
        <v>214</v>
      </c>
      <c r="C5110" s="2" t="s">
        <v>3532</v>
      </c>
      <c r="D5110" s="2" t="str">
        <f t="array" ref="D5110">_xlfn.XLOOKUP(C5110,Customers!A:A,Customers!B:B)</f>
        <v>Customer 0449</v>
      </c>
      <c r="E5110" s="2" t="s">
        <v>421</v>
      </c>
      <c r="F5110" s="2" t="str">
        <f t="array" ref="F5110">_xlfn.XLOOKUP(E5110,Restaurants!A:A,Restaurants!B:B)</f>
        <v>Restaurant 091</v>
      </c>
      <c r="G5110" s="2" t="s">
        <v>985</v>
      </c>
      <c r="H5110" s="2" t="str">
        <f t="array" ref="H5110">_xlfn.XLOOKUP(G5110,Food_Menu!A:A,Food_Menu!B:B)</f>
        <v>Food Item 0169</v>
      </c>
      <c r="I5110" s="2">
        <f t="array" ref="I5110">_xlfn.XLOOKUP(G5110,Food_Menu!A:A,Food_Menu!D:D)</f>
        <v>94.12</v>
      </c>
      <c r="J5110" s="2" t="s">
        <v>1233</v>
      </c>
      <c r="K5110" s="2" t="str">
        <f t="array" ref="K5110">_xlfn.XLOOKUP(J5110,Delivery_Partners!A:A,Delivery_Partners!B:B)</f>
        <v>Delivery Partner 039</v>
      </c>
      <c r="L5110" s="3">
        <v>4</v>
      </c>
      <c r="M5110" s="2" t="s">
        <v>23</v>
      </c>
      <c r="N5110" s="2" t="s">
        <v>55</v>
      </c>
      <c r="O5110" s="3">
        <v>34</v>
      </c>
      <c r="P5110" s="13">
        <f t="shared" si="1062"/>
        <v>376.48</v>
      </c>
      <c r="Q5110" s="13" t="str">
        <f t="shared" si="1063"/>
        <v>Normal</v>
      </c>
      <c r="S5110" s="21"/>
    </row>
    <row r="5111" customHeight="1" spans="1:19">
      <c r="A5111" s="2" t="s">
        <v>7057</v>
      </c>
      <c r="B5111" s="28">
        <v>45912</v>
      </c>
      <c r="C5111" s="2" t="s">
        <v>4457</v>
      </c>
      <c r="D5111" s="2" t="str">
        <f t="array" ref="D5111">_xlfn.XLOOKUP(C5111,Customers!A:A,Customers!B:B)</f>
        <v>Customer 1074</v>
      </c>
      <c r="E5111" s="2" t="s">
        <v>265</v>
      </c>
      <c r="F5111" s="2" t="str">
        <f t="array" ref="F5111">_xlfn.XLOOKUP(E5111,Restaurants!A:A,Restaurants!B:B)</f>
        <v>Restaurant 094</v>
      </c>
      <c r="G5111" s="2" t="s">
        <v>477</v>
      </c>
      <c r="H5111" s="2" t="str">
        <f t="array" ref="H5111">_xlfn.XLOOKUP(G5111,Food_Menu!A:A,Food_Menu!B:B)</f>
        <v>Food Item 0077</v>
      </c>
      <c r="I5111" s="2">
        <f t="array" ref="I5111">_xlfn.XLOOKUP(G5111,Food_Menu!A:A,Food_Menu!D:D)</f>
        <v>161.62</v>
      </c>
      <c r="J5111" s="2" t="s">
        <v>900</v>
      </c>
      <c r="K5111" s="2" t="str">
        <f t="array" ref="K5111">_xlfn.XLOOKUP(J5111,Delivery_Partners!A:A,Delivery_Partners!B:B)</f>
        <v>Delivery Partner 015</v>
      </c>
      <c r="L5111" s="3">
        <v>1</v>
      </c>
      <c r="M5111" s="2" t="s">
        <v>23</v>
      </c>
      <c r="N5111" s="2" t="s">
        <v>55</v>
      </c>
      <c r="O5111" s="3">
        <v>45</v>
      </c>
      <c r="P5111" s="13">
        <f t="shared" si="1062"/>
        <v>161.62</v>
      </c>
      <c r="Q5111" s="13" t="str">
        <f t="shared" si="1063"/>
        <v>Normal</v>
      </c>
      <c r="S5111" s="21"/>
    </row>
    <row r="5112" customHeight="1" spans="1:19">
      <c r="A5112" s="2" t="s">
        <v>7058</v>
      </c>
      <c r="B5112" s="29" t="s">
        <v>180</v>
      </c>
      <c r="C5112" s="2" t="s">
        <v>7059</v>
      </c>
      <c r="D5112" s="2" t="str">
        <f t="array" ref="D5112">_xlfn.XLOOKUP(C5112,Customers!A:A,Customers!B:B)</f>
        <v>Customer 1064</v>
      </c>
      <c r="E5112" s="2" t="s">
        <v>1022</v>
      </c>
      <c r="F5112" s="2" t="str">
        <f t="array" ref="F5112">_xlfn.XLOOKUP(E5112,Restaurants!A:A,Restaurants!B:B)</f>
        <v>Restaurant 049</v>
      </c>
      <c r="G5112" s="2" t="s">
        <v>53</v>
      </c>
      <c r="H5112" s="2" t="str">
        <f t="array" ref="H5112">_xlfn.XLOOKUP(G5112,Food_Menu!A:A,Food_Menu!B:B)</f>
        <v>Food Item 0205</v>
      </c>
      <c r="I5112" s="2">
        <f t="array" ref="I5112">_xlfn.XLOOKUP(G5112,Food_Menu!A:A,Food_Menu!D:D)</f>
        <v>175.36</v>
      </c>
      <c r="J5112" s="2" t="s">
        <v>544</v>
      </c>
      <c r="K5112" s="2" t="str">
        <f t="array" ref="K5112">_xlfn.XLOOKUP(J5112,Delivery_Partners!A:A,Delivery_Partners!B:B)</f>
        <v>Delivery Partner 128</v>
      </c>
      <c r="L5112" s="3">
        <v>1</v>
      </c>
      <c r="M5112" s="2" t="s">
        <v>23</v>
      </c>
      <c r="N5112" s="2" t="s">
        <v>74</v>
      </c>
      <c r="O5112" s="3">
        <v>25</v>
      </c>
      <c r="P5112" s="13">
        <f t="shared" si="1062"/>
        <v>175.36</v>
      </c>
      <c r="Q5112" s="13" t="str">
        <f t="shared" si="1063"/>
        <v>Fast</v>
      </c>
      <c r="S5112" s="21"/>
    </row>
    <row r="5113" customHeight="1" spans="1:19">
      <c r="A5113" s="2" t="s">
        <v>7060</v>
      </c>
      <c r="B5113" s="29" t="s">
        <v>490</v>
      </c>
      <c r="C5113" s="2" t="s">
        <v>3547</v>
      </c>
      <c r="D5113" s="2" t="str">
        <f t="array" ref="D5113">_xlfn.XLOOKUP(C5113,Customers!A:A,Customers!B:B)</f>
        <v>Customer 0276</v>
      </c>
      <c r="E5113" s="2" t="s">
        <v>52</v>
      </c>
      <c r="F5113" s="2" t="str">
        <f t="array" ref="F5113">_xlfn.XLOOKUP(E5113,Restaurants!A:A,Restaurants!B:B)</f>
        <v>Restaurant 083</v>
      </c>
      <c r="G5113" s="2" t="s">
        <v>1013</v>
      </c>
      <c r="H5113" s="2" t="str">
        <f t="array" ref="H5113">_xlfn.XLOOKUP(G5113,Food_Menu!A:A,Food_Menu!B:B)</f>
        <v>Food Item 0158</v>
      </c>
      <c r="I5113" s="2">
        <f t="array" ref="I5113">_xlfn.XLOOKUP(G5113,Food_Menu!A:A,Food_Menu!D:D)</f>
        <v>622.8</v>
      </c>
      <c r="J5113" s="2" t="s">
        <v>564</v>
      </c>
      <c r="K5113" s="2" t="str">
        <f t="array" ref="K5113">_xlfn.XLOOKUP(J5113,Delivery_Partners!A:A,Delivery_Partners!B:B)</f>
        <v>Delivery Partner 095</v>
      </c>
      <c r="L5113" s="3">
        <v>1</v>
      </c>
      <c r="M5113" s="2" t="s">
        <v>23</v>
      </c>
      <c r="N5113" s="2" t="s">
        <v>55</v>
      </c>
      <c r="O5113" s="3">
        <v>49</v>
      </c>
      <c r="P5113" s="13">
        <f t="shared" si="1062"/>
        <v>622.8</v>
      </c>
      <c r="Q5113" s="13" t="str">
        <f t="shared" si="1063"/>
        <v>Normal</v>
      </c>
      <c r="S5113" s="21"/>
    </row>
    <row r="5114" customHeight="1" spans="1:19">
      <c r="A5114" s="2" t="s">
        <v>7061</v>
      </c>
      <c r="B5114" s="29" t="s">
        <v>2442</v>
      </c>
      <c r="C5114" s="2" t="s">
        <v>4158</v>
      </c>
      <c r="D5114" s="2" t="str">
        <f t="array" ref="D5114">_xlfn.XLOOKUP(C5114,Customers!A:A,Customers!B:B)</f>
        <v>Customer 0088</v>
      </c>
      <c r="E5114" s="2" t="s">
        <v>498</v>
      </c>
      <c r="F5114" s="2" t="str">
        <f t="array" ref="F5114">_xlfn.XLOOKUP(E5114,Restaurants!A:A,Restaurants!B:B)</f>
        <v>Restaurant 003</v>
      </c>
      <c r="G5114" s="2" t="s">
        <v>1530</v>
      </c>
      <c r="H5114" s="2" t="str">
        <f t="array" ref="H5114">_xlfn.XLOOKUP(G5114,Food_Menu!A:A,Food_Menu!B:B)</f>
        <v>Food Item 0114</v>
      </c>
      <c r="I5114" s="2">
        <f t="array" ref="I5114">_xlfn.XLOOKUP(G5114,Food_Menu!A:A,Food_Menu!D:D)</f>
        <v>180.58</v>
      </c>
      <c r="J5114" s="2" t="s">
        <v>168</v>
      </c>
      <c r="K5114" s="2" t="str">
        <f t="array" ref="K5114">_xlfn.XLOOKUP(J5114,Delivery_Partners!A:A,Delivery_Partners!B:B)</f>
        <v>Delivery Partner 130</v>
      </c>
      <c r="L5114" s="3">
        <v>2</v>
      </c>
      <c r="M5114" s="2" t="s">
        <v>23</v>
      </c>
      <c r="N5114" s="2" t="s">
        <v>55</v>
      </c>
      <c r="O5114" s="3">
        <v>35</v>
      </c>
      <c r="P5114" s="13">
        <f t="shared" si="1062"/>
        <v>361.16</v>
      </c>
      <c r="Q5114" s="13" t="str">
        <f t="shared" si="1063"/>
        <v>Normal</v>
      </c>
      <c r="S5114" s="21"/>
    </row>
    <row r="5115" customHeight="1" spans="1:19">
      <c r="A5115" s="2" t="s">
        <v>7062</v>
      </c>
      <c r="B5115" s="28">
        <v>45783</v>
      </c>
      <c r="C5115" s="2" t="s">
        <v>4271</v>
      </c>
      <c r="D5115" s="2" t="str">
        <f t="array" ref="D5115">_xlfn.XLOOKUP(C5115,Customers!A:A,Customers!B:B)</f>
        <v>Customer 0626</v>
      </c>
      <c r="E5115" s="2" t="s">
        <v>526</v>
      </c>
      <c r="F5115" s="2" t="str">
        <f t="array" ref="F5115">_xlfn.XLOOKUP(E5115,Restaurants!A:A,Restaurants!B:B)</f>
        <v>Restaurant 068</v>
      </c>
      <c r="G5115" s="2" t="s">
        <v>906</v>
      </c>
      <c r="H5115" s="2" t="str">
        <f t="array" ref="H5115">_xlfn.XLOOKUP(G5115,Food_Menu!A:A,Food_Menu!B:B)</f>
        <v>Food Item 0128</v>
      </c>
      <c r="I5115" s="2">
        <f t="array" ref="I5115">_xlfn.XLOOKUP(G5115,Food_Menu!A:A,Food_Menu!D:D)</f>
        <v>317.72</v>
      </c>
      <c r="J5115" s="2" t="s">
        <v>651</v>
      </c>
      <c r="K5115" s="2" t="str">
        <f t="array" ref="K5115">_xlfn.XLOOKUP(J5115,Delivery_Partners!A:A,Delivery_Partners!B:B)</f>
        <v>Delivery Partner 036</v>
      </c>
      <c r="L5115" s="3">
        <v>1</v>
      </c>
      <c r="M5115" s="2" t="s">
        <v>23</v>
      </c>
      <c r="N5115" s="2" t="s">
        <v>42</v>
      </c>
      <c r="O5115" s="3">
        <v>18</v>
      </c>
      <c r="P5115" s="13">
        <f t="shared" si="1062"/>
        <v>317.72</v>
      </c>
      <c r="Q5115" s="13" t="str">
        <f t="shared" si="1063"/>
        <v>Fast</v>
      </c>
      <c r="S5115" s="21"/>
    </row>
    <row r="5116" customHeight="1" spans="1:19">
      <c r="A5116" s="2" t="s">
        <v>7063</v>
      </c>
      <c r="B5116" s="29" t="s">
        <v>1410</v>
      </c>
      <c r="C5116" s="2" t="s">
        <v>6143</v>
      </c>
      <c r="D5116" s="2" t="str">
        <f t="array" ref="D5116">_xlfn.XLOOKUP(C5116,Customers!A:A,Customers!B:B)</f>
        <v>Customer 0910</v>
      </c>
      <c r="E5116" s="2" t="s">
        <v>27</v>
      </c>
      <c r="F5116" s="2" t="str">
        <f t="array" ref="F5116">_xlfn.XLOOKUP(E5116,Restaurants!A:A,Restaurants!B:B)</f>
        <v>Restaurant 033</v>
      </c>
      <c r="G5116" s="2" t="s">
        <v>377</v>
      </c>
      <c r="H5116" s="2" t="str">
        <f t="array" ref="H5116">_xlfn.XLOOKUP(G5116,Food_Menu!A:A,Food_Menu!B:B)</f>
        <v>Food Item 0138</v>
      </c>
      <c r="I5116" s="2">
        <f t="array" ref="I5116">_xlfn.XLOOKUP(G5116,Food_Menu!A:A,Food_Menu!D:D)</f>
        <v>153.3</v>
      </c>
      <c r="J5116" s="2" t="s">
        <v>756</v>
      </c>
      <c r="K5116" s="2" t="str">
        <f t="array" ref="K5116">_xlfn.XLOOKUP(J5116,Delivery_Partners!A:A,Delivery_Partners!B:B)</f>
        <v>Delivery Partner 126</v>
      </c>
      <c r="L5116" s="3">
        <v>1</v>
      </c>
      <c r="M5116" s="2" t="s">
        <v>23</v>
      </c>
      <c r="N5116" s="2" t="s">
        <v>55</v>
      </c>
      <c r="O5116" s="3">
        <v>29</v>
      </c>
      <c r="P5116" s="13">
        <f t="shared" si="1062"/>
        <v>153.3</v>
      </c>
      <c r="Q5116" s="13" t="str">
        <f t="shared" si="1063"/>
        <v>Fast</v>
      </c>
      <c r="S5116" s="21"/>
    </row>
    <row r="5117" customHeight="1" spans="1:19">
      <c r="A5117" s="2" t="s">
        <v>7064</v>
      </c>
      <c r="B5117" s="28">
        <v>45842</v>
      </c>
      <c r="C5117" s="2" t="s">
        <v>2435</v>
      </c>
      <c r="D5117" s="2" t="str">
        <f t="array" ref="D5117">_xlfn.XLOOKUP(C5117,Customers!A:A,Customers!B:B)</f>
        <v>Customer 1020</v>
      </c>
      <c r="E5117" s="2" t="s">
        <v>945</v>
      </c>
      <c r="F5117" s="2" t="str">
        <f t="array" ref="F5117">_xlfn.XLOOKUP(E5117,Restaurants!A:A,Restaurants!B:B)</f>
        <v>Restaurant 099</v>
      </c>
      <c r="G5117" s="2" t="s">
        <v>1336</v>
      </c>
      <c r="H5117" s="2" t="str">
        <f t="array" ref="H5117">_xlfn.XLOOKUP(G5117,Food_Menu!A:A,Food_Menu!B:B)</f>
        <v>Food Item 0036</v>
      </c>
      <c r="I5117" s="2">
        <f t="array" ref="I5117">_xlfn.XLOOKUP(G5117,Food_Menu!A:A,Food_Menu!D:D)</f>
        <v>542.95</v>
      </c>
      <c r="J5117" s="2" t="s">
        <v>133</v>
      </c>
      <c r="K5117" s="2" t="str">
        <f t="array" ref="K5117">_xlfn.XLOOKUP(J5117,Delivery_Partners!A:A,Delivery_Partners!B:B)</f>
        <v>Delivery Partner 012</v>
      </c>
      <c r="L5117" s="3">
        <v>1</v>
      </c>
      <c r="M5117" s="2" t="s">
        <v>23</v>
      </c>
      <c r="N5117" s="2" t="s">
        <v>24</v>
      </c>
      <c r="O5117" s="3">
        <v>22</v>
      </c>
      <c r="P5117" s="13">
        <f t="shared" si="1062"/>
        <v>542.95</v>
      </c>
      <c r="Q5117" s="13" t="str">
        <f t="shared" si="1063"/>
        <v>Fast</v>
      </c>
      <c r="S5117" s="21"/>
    </row>
    <row r="5118" customHeight="1" spans="1:19">
      <c r="A5118" s="2" t="s">
        <v>7065</v>
      </c>
      <c r="B5118" s="29" t="s">
        <v>114</v>
      </c>
      <c r="C5118" s="2" t="s">
        <v>6507</v>
      </c>
      <c r="D5118" s="2" t="str">
        <f t="array" ref="D5118">_xlfn.XLOOKUP(C5118,Customers!A:A,Customers!B:B)</f>
        <v>Customer 0171</v>
      </c>
      <c r="E5118" s="2" t="s">
        <v>89</v>
      </c>
      <c r="F5118" s="2" t="str">
        <f t="array" ref="F5118">_xlfn.XLOOKUP(E5118,Restaurants!A:A,Restaurants!B:B)</f>
        <v>Restaurant 059</v>
      </c>
      <c r="G5118" s="2" t="s">
        <v>47</v>
      </c>
      <c r="H5118" s="2" t="str">
        <f t="array" ref="H5118">_xlfn.XLOOKUP(G5118,Food_Menu!A:A,Food_Menu!B:B)</f>
        <v>Food Item 0056</v>
      </c>
      <c r="I5118" s="2">
        <f t="array" ref="I5118">_xlfn.XLOOKUP(G5118,Food_Menu!A:A,Food_Menu!D:D)</f>
        <v>536.41</v>
      </c>
      <c r="J5118" s="2" t="s">
        <v>168</v>
      </c>
      <c r="K5118" s="2" t="str">
        <f t="array" ref="K5118">_xlfn.XLOOKUP(J5118,Delivery_Partners!A:A,Delivery_Partners!B:B)</f>
        <v>Delivery Partner 130</v>
      </c>
      <c r="L5118" s="3">
        <v>1</v>
      </c>
      <c r="M5118" s="2" t="s">
        <v>23</v>
      </c>
      <c r="N5118" s="2" t="s">
        <v>55</v>
      </c>
      <c r="O5118" s="3">
        <v>36</v>
      </c>
      <c r="P5118" s="13">
        <f t="shared" si="1062"/>
        <v>536.41</v>
      </c>
      <c r="Q5118" s="13" t="str">
        <f t="shared" si="1063"/>
        <v>Normal</v>
      </c>
      <c r="S5118" s="21"/>
    </row>
    <row r="5119" customHeight="1" spans="1:19">
      <c r="A5119" s="2" t="s">
        <v>7066</v>
      </c>
      <c r="B5119" s="28">
        <v>45969</v>
      </c>
      <c r="C5119" s="2" t="s">
        <v>3172</v>
      </c>
      <c r="D5119" s="2" t="str">
        <f t="array" ref="D5119">_xlfn.XLOOKUP(C5119,Customers!A:A,Customers!B:B)</f>
        <v>Customer 0453</v>
      </c>
      <c r="E5119" s="2" t="s">
        <v>860</v>
      </c>
      <c r="F5119" s="2" t="str">
        <f t="array" ref="F5119">_xlfn.XLOOKUP(E5119,Restaurants!A:A,Restaurants!B:B)</f>
        <v>Restaurant 103</v>
      </c>
      <c r="G5119" s="2" t="s">
        <v>1860</v>
      </c>
      <c r="H5119" s="2" t="str">
        <f t="array" ref="H5119">_xlfn.XLOOKUP(G5119,Food_Menu!A:A,Food_Menu!B:B)</f>
        <v>Food Item 0151</v>
      </c>
      <c r="I5119" s="2">
        <f t="array" ref="I5119">_xlfn.XLOOKUP(G5119,Food_Menu!A:A,Food_Menu!D:D)</f>
        <v>500.58</v>
      </c>
      <c r="J5119" s="2" t="s">
        <v>811</v>
      </c>
      <c r="K5119" s="2" t="str">
        <f t="array" ref="K5119">_xlfn.XLOOKUP(J5119,Delivery_Partners!A:A,Delivery_Partners!B:B)</f>
        <v>Delivery Partner 147</v>
      </c>
      <c r="L5119" s="3">
        <v>3</v>
      </c>
      <c r="M5119" s="2" t="s">
        <v>23</v>
      </c>
      <c r="N5119" s="2" t="s">
        <v>24</v>
      </c>
      <c r="O5119" s="3">
        <v>25</v>
      </c>
      <c r="P5119" s="13">
        <f t="shared" si="1062"/>
        <v>1501.74</v>
      </c>
      <c r="Q5119" s="13" t="str">
        <f t="shared" si="1063"/>
        <v>Fast</v>
      </c>
      <c r="S5119" s="21"/>
    </row>
    <row r="5120" hidden="1" customHeight="1" spans="1:19">
      <c r="A5120" s="2" t="s">
        <v>7067</v>
      </c>
      <c r="B5120" s="28">
        <v>45936</v>
      </c>
      <c r="C5120" s="2" t="s">
        <v>2472</v>
      </c>
      <c r="D5120" s="2" t="str">
        <f t="array" ref="D5120">_xlfn.XLOOKUP(C5120,Customers!A:A,Customers!B:B)</f>
        <v>Customer 0922</v>
      </c>
      <c r="E5120" s="2" t="s">
        <v>526</v>
      </c>
      <c r="F5120" s="2" t="str">
        <f t="array" ref="F5120">_xlfn.XLOOKUP(E5120,Restaurants!A:A,Restaurants!B:B)</f>
        <v>Restaurant 068</v>
      </c>
      <c r="G5120" s="2" t="s">
        <v>1192</v>
      </c>
      <c r="H5120" s="2" t="str">
        <f t="array" ref="H5120">_xlfn.XLOOKUP(G5120,Food_Menu!A:A,Food_Menu!B:B)</f>
        <v>Food Item 0097</v>
      </c>
      <c r="I5120" s="2"/>
      <c r="J5120" s="2" t="s">
        <v>68</v>
      </c>
      <c r="K5120" s="2" t="str">
        <f t="array" ref="K5120">_xlfn.XLOOKUP(J5120,Delivery_Partners!A:A,Delivery_Partners!B:B)</f>
        <v>Delivery Partner 046</v>
      </c>
      <c r="L5120" s="3">
        <v>1</v>
      </c>
      <c r="M5120" s="2" t="s">
        <v>189</v>
      </c>
      <c r="N5120" s="2" t="s">
        <v>55</v>
      </c>
      <c r="O5120" s="2"/>
    </row>
    <row r="5121" customHeight="1" spans="1:19">
      <c r="A5121" s="2" t="s">
        <v>7068</v>
      </c>
      <c r="B5121" s="29" t="s">
        <v>746</v>
      </c>
      <c r="C5121" s="2" t="s">
        <v>4627</v>
      </c>
      <c r="D5121" s="2" t="str">
        <f t="array" ref="D5121">_xlfn.XLOOKUP(C5121,Customers!A:A,Customers!B:B)</f>
        <v>Customer 0073</v>
      </c>
      <c r="E5121" s="2" t="s">
        <v>1224</v>
      </c>
      <c r="F5121" s="2" t="str">
        <f t="array" ref="F5121">_xlfn.XLOOKUP(E5121,Restaurants!A:A,Restaurants!B:B)</f>
        <v>Restaurant 055</v>
      </c>
      <c r="G5121" s="2" t="s">
        <v>1086</v>
      </c>
      <c r="H5121" s="2" t="str">
        <f t="array" ref="H5121">_xlfn.XLOOKUP(G5121,Food_Menu!A:A,Food_Menu!B:B)</f>
        <v>Food Item 0173</v>
      </c>
      <c r="I5121" s="2">
        <f t="array" ref="I5121">_xlfn.XLOOKUP(G5121,Food_Menu!A:A,Food_Menu!D:D)</f>
        <v>407.21</v>
      </c>
      <c r="J5121" s="2" t="s">
        <v>1286</v>
      </c>
      <c r="K5121" s="2" t="str">
        <f t="array" ref="K5121">_xlfn.XLOOKUP(J5121,Delivery_Partners!A:A,Delivery_Partners!B:B)</f>
        <v>Delivery Partner 060</v>
      </c>
      <c r="L5121" s="3">
        <v>2</v>
      </c>
      <c r="M5121" s="2" t="s">
        <v>23</v>
      </c>
      <c r="N5121" s="2" t="s">
        <v>42</v>
      </c>
      <c r="O5121" s="3">
        <v>39</v>
      </c>
      <c r="P5121" s="13">
        <f t="shared" ref="P5121:P5127" si="1064">I5121*L5121</f>
        <v>814.42</v>
      </c>
      <c r="Q5121" s="13" t="str">
        <f t="shared" ref="Q5121:Q5127" si="1065">IF(O5121="","Not Delivered",IF(O5121&lt;=30,"Fast",IF(O5121&lt;=60,"Normal","Slow")))</f>
        <v>Normal</v>
      </c>
      <c r="S5121" s="21"/>
    </row>
    <row r="5122" customHeight="1" spans="1:19">
      <c r="A5122" s="2" t="s">
        <v>7069</v>
      </c>
      <c r="B5122" s="28">
        <v>45995</v>
      </c>
      <c r="C5122" s="2" t="s">
        <v>464</v>
      </c>
      <c r="D5122" s="2" t="str">
        <f t="array" ref="D5122">_xlfn.XLOOKUP(C5122,Customers!A:A,Customers!B:B)</f>
        <v>Customer 0868</v>
      </c>
      <c r="E5122" s="2" t="s">
        <v>152</v>
      </c>
      <c r="F5122" s="2" t="str">
        <f t="array" ref="F5122">_xlfn.XLOOKUP(E5122,Restaurants!A:A,Restaurants!B:B)</f>
        <v>Restaurant 114</v>
      </c>
      <c r="G5122" s="2" t="s">
        <v>815</v>
      </c>
      <c r="H5122" s="2" t="str">
        <f t="array" ref="H5122">_xlfn.XLOOKUP(G5122,Food_Menu!A:A,Food_Menu!B:B)</f>
        <v>Food Item 0116</v>
      </c>
      <c r="I5122" s="2">
        <f t="array" ref="I5122">_xlfn.XLOOKUP(G5122,Food_Menu!A:A,Food_Menu!D:D)</f>
        <v>510.85</v>
      </c>
      <c r="J5122" s="2" t="s">
        <v>660</v>
      </c>
      <c r="K5122" s="2" t="str">
        <f t="array" ref="K5122">_xlfn.XLOOKUP(J5122,Delivery_Partners!A:A,Delivery_Partners!B:B)</f>
        <v>Delivery Partner 079</v>
      </c>
      <c r="L5122" s="3">
        <v>4</v>
      </c>
      <c r="M5122" s="2" t="s">
        <v>23</v>
      </c>
      <c r="N5122" s="2" t="s">
        <v>55</v>
      </c>
      <c r="O5122" s="3">
        <v>36</v>
      </c>
      <c r="P5122" s="13">
        <f t="shared" si="1064"/>
        <v>2043.4</v>
      </c>
      <c r="Q5122" s="13" t="str">
        <f t="shared" si="1065"/>
        <v>Normal</v>
      </c>
      <c r="S5122" s="21"/>
    </row>
    <row r="5123" customHeight="1" spans="1:19">
      <c r="A5123" s="2" t="s">
        <v>7070</v>
      </c>
      <c r="B5123" s="29" t="s">
        <v>1659</v>
      </c>
      <c r="C5123" s="2" t="s">
        <v>5101</v>
      </c>
      <c r="D5123" s="2" t="str">
        <f t="array" ref="D5123">_xlfn.XLOOKUP(C5123,Customers!A:A,Customers!B:B)</f>
        <v>Customer 0350</v>
      </c>
      <c r="E5123" s="2" t="s">
        <v>224</v>
      </c>
      <c r="F5123" s="2" t="str">
        <f t="array" ref="F5123">_xlfn.XLOOKUP(E5123,Restaurants!A:A,Restaurants!B:B)</f>
        <v>Restaurant 120</v>
      </c>
      <c r="G5123" s="2" t="s">
        <v>1509</v>
      </c>
      <c r="H5123" s="2" t="str">
        <f t="array" ref="H5123">_xlfn.XLOOKUP(G5123,Food_Menu!A:A,Food_Menu!B:B)</f>
        <v>Food Item 0015</v>
      </c>
      <c r="I5123" s="2">
        <f t="array" ref="I5123">_xlfn.XLOOKUP(G5123,Food_Menu!A:A,Food_Menu!D:D)</f>
        <v>268.11</v>
      </c>
      <c r="J5123" s="2" t="s">
        <v>499</v>
      </c>
      <c r="K5123" s="2" t="str">
        <f t="array" ref="K5123">_xlfn.XLOOKUP(J5123,Delivery_Partners!A:A,Delivery_Partners!B:B)</f>
        <v>Delivery Partner 105</v>
      </c>
      <c r="L5123" s="3">
        <v>2</v>
      </c>
      <c r="M5123" s="2" t="s">
        <v>23</v>
      </c>
      <c r="N5123" s="2" t="s">
        <v>24</v>
      </c>
      <c r="O5123" s="3">
        <v>50</v>
      </c>
      <c r="P5123" s="13">
        <f t="shared" si="1064"/>
        <v>536.22</v>
      </c>
      <c r="Q5123" s="13" t="str">
        <f t="shared" si="1065"/>
        <v>Normal</v>
      </c>
      <c r="S5123" s="21"/>
    </row>
    <row r="5124" customHeight="1" spans="1:19">
      <c r="A5124" s="2" t="s">
        <v>7071</v>
      </c>
      <c r="B5124" s="29" t="s">
        <v>64</v>
      </c>
      <c r="C5124" s="2" t="s">
        <v>949</v>
      </c>
      <c r="D5124" s="2" t="str">
        <f t="array" ref="D5124">_xlfn.XLOOKUP(C5124,Customers!A:A,Customers!B:B)</f>
        <v>Customer 0027</v>
      </c>
      <c r="E5124" s="2" t="s">
        <v>1224</v>
      </c>
      <c r="F5124" s="2" t="str">
        <f t="array" ref="F5124">_xlfn.XLOOKUP(E5124,Restaurants!A:A,Restaurants!B:B)</f>
        <v>Restaurant 055</v>
      </c>
      <c r="G5124" s="2" t="s">
        <v>1212</v>
      </c>
      <c r="H5124" s="2" t="str">
        <f t="array" ref="H5124">_xlfn.XLOOKUP(G5124,Food_Menu!A:A,Food_Menu!B:B)</f>
        <v>Food Item 0147</v>
      </c>
      <c r="I5124" s="2">
        <f t="array" ref="I5124">_xlfn.XLOOKUP(G5124,Food_Menu!A:A,Food_Menu!D:D)</f>
        <v>263.56</v>
      </c>
      <c r="J5124" s="2" t="s">
        <v>801</v>
      </c>
      <c r="K5124" s="2" t="str">
        <f t="array" ref="K5124">_xlfn.XLOOKUP(J5124,Delivery_Partners!A:A,Delivery_Partners!B:B)</f>
        <v>Delivery Partner 096</v>
      </c>
      <c r="L5124" s="3">
        <v>2</v>
      </c>
      <c r="M5124" s="2" t="s">
        <v>23</v>
      </c>
      <c r="N5124" s="2" t="s">
        <v>24</v>
      </c>
      <c r="O5124" s="3">
        <v>49</v>
      </c>
      <c r="P5124" s="13">
        <f t="shared" si="1064"/>
        <v>527.12</v>
      </c>
      <c r="Q5124" s="13" t="str">
        <f t="shared" si="1065"/>
        <v>Normal</v>
      </c>
      <c r="S5124" s="21"/>
    </row>
    <row r="5125" customHeight="1" spans="1:19">
      <c r="A5125" s="2" t="s">
        <v>7072</v>
      </c>
      <c r="B5125" s="29" t="s">
        <v>44</v>
      </c>
      <c r="C5125" s="2" t="s">
        <v>3549</v>
      </c>
      <c r="D5125" s="2" t="str">
        <f t="array" ref="D5125">_xlfn.XLOOKUP(C5125,Customers!A:A,Customers!B:B)</f>
        <v>Customer 0291</v>
      </c>
      <c r="E5125" s="2" t="s">
        <v>46</v>
      </c>
      <c r="F5125" s="2" t="str">
        <f t="array" ref="F5125">_xlfn.XLOOKUP(E5125,Restaurants!A:A,Restaurants!B:B)</f>
        <v>Restaurant 043</v>
      </c>
      <c r="G5125" s="2" t="s">
        <v>561</v>
      </c>
      <c r="H5125" s="2" t="str">
        <f t="array" ref="H5125">_xlfn.XLOOKUP(G5125,Food_Menu!A:A,Food_Menu!B:B)</f>
        <v>Food Item 0135</v>
      </c>
      <c r="I5125" s="2">
        <f t="array" ref="I5125">_xlfn.XLOOKUP(G5125,Food_Menu!A:A,Food_Menu!D:D)</f>
        <v>217.07</v>
      </c>
      <c r="J5125" s="2" t="s">
        <v>85</v>
      </c>
      <c r="K5125" s="2" t="str">
        <f t="array" ref="K5125">_xlfn.XLOOKUP(J5125,Delivery_Partners!A:A,Delivery_Partners!B:B)</f>
        <v>Delivery Partner 019</v>
      </c>
      <c r="L5125" s="3">
        <v>1</v>
      </c>
      <c r="M5125" s="2" t="s">
        <v>23</v>
      </c>
      <c r="N5125" s="2" t="s">
        <v>42</v>
      </c>
      <c r="O5125" s="3">
        <v>36</v>
      </c>
      <c r="P5125" s="13">
        <f t="shared" si="1064"/>
        <v>217.07</v>
      </c>
      <c r="Q5125" s="13" t="str">
        <f t="shared" si="1065"/>
        <v>Normal</v>
      </c>
      <c r="S5125" s="21"/>
    </row>
    <row r="5126" customHeight="1" spans="1:19">
      <c r="A5126" s="2" t="s">
        <v>7073</v>
      </c>
      <c r="B5126" s="29" t="s">
        <v>1642</v>
      </c>
      <c r="C5126" s="2" t="s">
        <v>4845</v>
      </c>
      <c r="D5126" s="2" t="str">
        <f t="array" ref="D5126">_xlfn.XLOOKUP(C5126,Customers!A:A,Customers!B:B)</f>
        <v>Customer 0891</v>
      </c>
      <c r="E5126" s="2" t="s">
        <v>446</v>
      </c>
      <c r="F5126" s="2" t="str">
        <f t="array" ref="F5126">_xlfn.XLOOKUP(E5126,Restaurants!A:A,Restaurants!B:B)</f>
        <v>Restaurant 078</v>
      </c>
      <c r="G5126" s="2" t="s">
        <v>946</v>
      </c>
      <c r="H5126" s="2" t="str">
        <f t="array" ref="H5126">_xlfn.XLOOKUP(G5126,Food_Menu!A:A,Food_Menu!B:B)</f>
        <v>Food Item 0081</v>
      </c>
      <c r="I5126" s="2">
        <f t="array" ref="I5126">_xlfn.XLOOKUP(G5126,Food_Menu!A:A,Food_Menu!D:D)</f>
        <v>453.95</v>
      </c>
      <c r="J5126" s="2" t="s">
        <v>145</v>
      </c>
      <c r="K5126" s="2" t="str">
        <f t="array" ref="K5126">_xlfn.XLOOKUP(J5126,Delivery_Partners!A:A,Delivery_Partners!B:B)</f>
        <v>Delivery Partner 069</v>
      </c>
      <c r="L5126" s="3">
        <v>1</v>
      </c>
      <c r="M5126" s="2" t="s">
        <v>23</v>
      </c>
      <c r="N5126" s="2" t="s">
        <v>24</v>
      </c>
      <c r="O5126" s="3">
        <v>41</v>
      </c>
      <c r="P5126" s="13">
        <f t="shared" si="1064"/>
        <v>453.95</v>
      </c>
      <c r="Q5126" s="13" t="str">
        <f t="shared" si="1065"/>
        <v>Normal</v>
      </c>
      <c r="S5126" s="21"/>
    </row>
    <row r="5127" customHeight="1" spans="1:19">
      <c r="A5127" s="2" t="s">
        <v>7074</v>
      </c>
      <c r="B5127" s="29" t="s">
        <v>2069</v>
      </c>
      <c r="C5127" s="2" t="s">
        <v>2922</v>
      </c>
      <c r="D5127" s="2" t="str">
        <f t="array" ref="D5127">_xlfn.XLOOKUP(C5127,Customers!A:A,Customers!B:B)</f>
        <v>Customer 1045</v>
      </c>
      <c r="E5127" s="2" t="s">
        <v>254</v>
      </c>
      <c r="F5127" s="2" t="str">
        <f t="array" ref="F5127">_xlfn.XLOOKUP(E5127,Restaurants!A:A,Restaurants!B:B)</f>
        <v>Restaurant 021</v>
      </c>
      <c r="G5127" s="2" t="s">
        <v>1600</v>
      </c>
      <c r="H5127" s="2" t="str">
        <f t="array" ref="H5127">_xlfn.XLOOKUP(G5127,Food_Menu!A:A,Food_Menu!B:B)</f>
        <v>Food Item 0174</v>
      </c>
      <c r="I5127" s="2">
        <f t="array" ref="I5127">_xlfn.XLOOKUP(G5127,Food_Menu!A:A,Food_Menu!D:D)</f>
        <v>470.05</v>
      </c>
      <c r="J5127" s="2" t="s">
        <v>100</v>
      </c>
      <c r="K5127" s="2" t="str">
        <f t="array" ref="K5127">_xlfn.XLOOKUP(J5127,Delivery_Partners!A:A,Delivery_Partners!B:B)</f>
        <v>Delivery Partner 092</v>
      </c>
      <c r="L5127" s="3">
        <v>1</v>
      </c>
      <c r="M5127" s="2" t="s">
        <v>23</v>
      </c>
      <c r="N5127" s="2" t="s">
        <v>74</v>
      </c>
      <c r="O5127" s="3">
        <v>18</v>
      </c>
      <c r="P5127" s="13">
        <f t="shared" si="1064"/>
        <v>470.05</v>
      </c>
      <c r="Q5127" s="13" t="str">
        <f t="shared" si="1065"/>
        <v>Fast</v>
      </c>
      <c r="S5127" s="21"/>
    </row>
    <row r="5128" hidden="1" customHeight="1" spans="1:19">
      <c r="A5128" s="2" t="s">
        <v>7075</v>
      </c>
      <c r="B5128" s="28">
        <v>45757</v>
      </c>
      <c r="C5128" s="2" t="s">
        <v>2260</v>
      </c>
      <c r="D5128" s="2" t="str">
        <f t="array" ref="D5128">_xlfn.XLOOKUP(C5128,Customers!A:A,Customers!B:B)</f>
        <v>Customer 0098</v>
      </c>
      <c r="E5128" s="2" t="s">
        <v>275</v>
      </c>
      <c r="F5128" s="2" t="str">
        <f t="array" ref="F5128">_xlfn.XLOOKUP(E5128,Restaurants!A:A,Restaurants!B:B)</f>
        <v>Restaurant 047</v>
      </c>
      <c r="G5128" s="2" t="s">
        <v>533</v>
      </c>
      <c r="H5128" s="2" t="str">
        <f t="array" ref="H5128">_xlfn.XLOOKUP(G5128,Food_Menu!A:A,Food_Menu!B:B)</f>
        <v>Food Item 0078</v>
      </c>
      <c r="I5128" s="2"/>
      <c r="J5128" s="2" t="s">
        <v>378</v>
      </c>
      <c r="K5128" s="2" t="str">
        <f t="array" ref="K5128">_xlfn.XLOOKUP(J5128,Delivery_Partners!A:A,Delivery_Partners!B:B)</f>
        <v>Delivery Partner 111</v>
      </c>
      <c r="L5128" s="3">
        <v>1</v>
      </c>
      <c r="M5128" s="2" t="s">
        <v>101</v>
      </c>
      <c r="N5128" s="2" t="s">
        <v>24</v>
      </c>
      <c r="O5128" s="2"/>
    </row>
    <row r="5129" customHeight="1" spans="1:19">
      <c r="A5129" s="2" t="s">
        <v>7076</v>
      </c>
      <c r="B5129" s="29" t="s">
        <v>453</v>
      </c>
      <c r="C5129" s="2" t="s">
        <v>2896</v>
      </c>
      <c r="D5129" s="2" t="str">
        <f t="array" ref="D5129">_xlfn.XLOOKUP(C5129,Customers!A:A,Customers!B:B)</f>
        <v>Customer 0557</v>
      </c>
      <c r="E5129" s="2" t="s">
        <v>917</v>
      </c>
      <c r="F5129" s="2" t="str">
        <f t="array" ref="F5129">_xlfn.XLOOKUP(E5129,Restaurants!A:A,Restaurants!B:B)</f>
        <v>Restaurant 102</v>
      </c>
      <c r="G5129" s="2" t="s">
        <v>1285</v>
      </c>
      <c r="H5129" s="2" t="str">
        <f t="array" ref="H5129">_xlfn.XLOOKUP(G5129,Food_Menu!A:A,Food_Menu!B:B)</f>
        <v>Food Item 0026</v>
      </c>
      <c r="I5129" s="2">
        <f t="array" ref="I5129">_xlfn.XLOOKUP(G5129,Food_Menu!A:A,Food_Menu!D:D)</f>
        <v>535.49</v>
      </c>
      <c r="J5129" s="2" t="s">
        <v>91</v>
      </c>
      <c r="K5129" s="2" t="str">
        <f t="array" ref="K5129">_xlfn.XLOOKUP(J5129,Delivery_Partners!A:A,Delivery_Partners!B:B)</f>
        <v>Delivery Partner 114</v>
      </c>
      <c r="L5129" s="3">
        <v>4</v>
      </c>
      <c r="M5129" s="2" t="s">
        <v>23</v>
      </c>
      <c r="N5129" s="2" t="s">
        <v>55</v>
      </c>
      <c r="O5129" s="3">
        <v>40</v>
      </c>
      <c r="P5129" s="13">
        <f t="shared" ref="P5129:P5134" si="1066">I5129*L5129</f>
        <v>2141.96</v>
      </c>
      <c r="Q5129" s="13" t="str">
        <f t="shared" ref="Q5129:Q5134" si="1067">IF(O5129="","Not Delivered",IF(O5129&lt;=30,"Fast",IF(O5129&lt;=60,"Normal","Slow")))</f>
        <v>Normal</v>
      </c>
      <c r="S5129" s="21"/>
    </row>
    <row r="5130" customHeight="1" spans="1:19">
      <c r="A5130" s="2" t="s">
        <v>7077</v>
      </c>
      <c r="B5130" s="29" t="s">
        <v>2792</v>
      </c>
      <c r="C5130" s="2" t="s">
        <v>1665</v>
      </c>
      <c r="D5130" s="2" t="str">
        <f t="array" ref="D5130">_xlfn.XLOOKUP(C5130,Customers!A:A,Customers!B:B)</f>
        <v>Customer 0242</v>
      </c>
      <c r="E5130" s="2" t="s">
        <v>382</v>
      </c>
      <c r="F5130" s="2" t="str">
        <f t="array" ref="F5130">_xlfn.XLOOKUP(E5130,Restaurants!A:A,Restaurants!B:B)</f>
        <v>Restaurant 108</v>
      </c>
      <c r="G5130" s="2" t="s">
        <v>728</v>
      </c>
      <c r="H5130" s="2" t="str">
        <f t="array" ref="H5130">_xlfn.XLOOKUP(G5130,Food_Menu!A:A,Food_Menu!B:B)</f>
        <v>Food Item 0027</v>
      </c>
      <c r="I5130" s="2">
        <f t="array" ref="I5130">_xlfn.XLOOKUP(G5130,Food_Menu!A:A,Food_Menu!D:D)</f>
        <v>364.02</v>
      </c>
      <c r="J5130" s="2" t="s">
        <v>988</v>
      </c>
      <c r="K5130" s="2" t="str">
        <f t="array" ref="K5130">_xlfn.XLOOKUP(J5130,Delivery_Partners!A:A,Delivery_Partners!B:B)</f>
        <v>Delivery Partner 120</v>
      </c>
      <c r="L5130" s="3">
        <v>1</v>
      </c>
      <c r="M5130" s="2" t="s">
        <v>23</v>
      </c>
      <c r="N5130" s="2" t="s">
        <v>24</v>
      </c>
      <c r="O5130" s="3">
        <v>46</v>
      </c>
      <c r="P5130" s="13">
        <f t="shared" si="1066"/>
        <v>364.02</v>
      </c>
      <c r="Q5130" s="13" t="str">
        <f t="shared" si="1067"/>
        <v>Normal</v>
      </c>
      <c r="S5130" s="21"/>
    </row>
    <row r="5131" customHeight="1" spans="1:19">
      <c r="A5131" s="2" t="s">
        <v>7078</v>
      </c>
      <c r="B5131" s="29" t="s">
        <v>546</v>
      </c>
      <c r="C5131" s="2" t="s">
        <v>711</v>
      </c>
      <c r="D5131" s="2" t="str">
        <f t="array" ref="D5131">_xlfn.XLOOKUP(C5131,Customers!A:A,Customers!B:B)</f>
        <v>Customer 0821</v>
      </c>
      <c r="E5131" s="2" t="s">
        <v>908</v>
      </c>
      <c r="F5131" s="2" t="str">
        <f t="array" ref="F5131">_xlfn.XLOOKUP(E5131,Restaurants!A:A,Restaurants!B:B)</f>
        <v>Restaurant 050</v>
      </c>
      <c r="G5131" s="2" t="s">
        <v>591</v>
      </c>
      <c r="H5131" s="2" t="str">
        <f t="array" ref="H5131">_xlfn.XLOOKUP(G5131,Food_Menu!A:A,Food_Menu!B:B)</f>
        <v>Food Item 0199</v>
      </c>
      <c r="I5131" s="2">
        <f t="array" ref="I5131">_xlfn.XLOOKUP(G5131,Food_Menu!A:A,Food_Menu!D:D)</f>
        <v>484.48</v>
      </c>
      <c r="J5131" s="2" t="s">
        <v>35</v>
      </c>
      <c r="K5131" s="2" t="str">
        <f t="array" ref="K5131">_xlfn.XLOOKUP(J5131,Delivery_Partners!A:A,Delivery_Partners!B:B)</f>
        <v>Delivery Partner 081</v>
      </c>
      <c r="L5131" s="3">
        <v>1</v>
      </c>
      <c r="M5131" s="2" t="s">
        <v>23</v>
      </c>
      <c r="N5131" s="2" t="s">
        <v>55</v>
      </c>
      <c r="O5131" s="3">
        <v>31</v>
      </c>
      <c r="P5131" s="13">
        <f t="shared" si="1066"/>
        <v>484.48</v>
      </c>
      <c r="Q5131" s="13" t="str">
        <f t="shared" si="1067"/>
        <v>Normal</v>
      </c>
      <c r="S5131" s="21"/>
    </row>
    <row r="5132" customHeight="1" spans="1:19">
      <c r="A5132" s="2" t="s">
        <v>7079</v>
      </c>
      <c r="B5132" s="28">
        <v>45840</v>
      </c>
      <c r="C5132" s="2" t="s">
        <v>3798</v>
      </c>
      <c r="D5132" s="2" t="str">
        <f t="array" ref="D5132">_xlfn.XLOOKUP(C5132,Customers!A:A,Customers!B:B)</f>
        <v>Customer 0937</v>
      </c>
      <c r="E5132" s="2" t="s">
        <v>275</v>
      </c>
      <c r="F5132" s="2" t="str">
        <f t="array" ref="F5132">_xlfn.XLOOKUP(E5132,Restaurants!A:A,Restaurants!B:B)</f>
        <v>Restaurant 047</v>
      </c>
      <c r="G5132" s="2" t="s">
        <v>1164</v>
      </c>
      <c r="H5132" s="2" t="str">
        <f t="array" ref="H5132">_xlfn.XLOOKUP(G5132,Food_Menu!A:A,Food_Menu!B:B)</f>
        <v>Food Item 0083</v>
      </c>
      <c r="I5132" s="2">
        <f t="array" ref="I5132">_xlfn.XLOOKUP(G5132,Food_Menu!A:A,Food_Menu!D:D)</f>
        <v>430.56</v>
      </c>
      <c r="J5132" s="2" t="s">
        <v>887</v>
      </c>
      <c r="K5132" s="2" t="str">
        <f t="array" ref="K5132">_xlfn.XLOOKUP(J5132,Delivery_Partners!A:A,Delivery_Partners!B:B)</f>
        <v>Delivery Partner 091</v>
      </c>
      <c r="L5132" s="3">
        <v>2</v>
      </c>
      <c r="M5132" s="2" t="s">
        <v>23</v>
      </c>
      <c r="N5132" s="2" t="s">
        <v>74</v>
      </c>
      <c r="O5132" s="3">
        <v>31</v>
      </c>
      <c r="P5132" s="13">
        <f t="shared" si="1066"/>
        <v>861.12</v>
      </c>
      <c r="Q5132" s="13" t="str">
        <f t="shared" si="1067"/>
        <v>Normal</v>
      </c>
      <c r="S5132" s="21"/>
    </row>
    <row r="5133" customHeight="1" spans="1:19">
      <c r="A5133" s="2" t="s">
        <v>7080</v>
      </c>
      <c r="B5133" s="29" t="s">
        <v>150</v>
      </c>
      <c r="C5133" s="2" t="s">
        <v>3430</v>
      </c>
      <c r="D5133" s="2" t="str">
        <f t="array" ref="D5133">_xlfn.XLOOKUP(C5133,Customers!A:A,Customers!B:B)</f>
        <v>Customer 1155</v>
      </c>
      <c r="E5133" s="2" t="s">
        <v>239</v>
      </c>
      <c r="F5133" s="2" t="str">
        <f t="array" ref="F5133">_xlfn.XLOOKUP(E5133,Restaurants!A:A,Restaurants!B:B)</f>
        <v>Restaurant 105</v>
      </c>
      <c r="G5133" s="2" t="s">
        <v>617</v>
      </c>
      <c r="H5133" s="2" t="str">
        <f t="array" ref="H5133">_xlfn.XLOOKUP(G5133,Food_Menu!A:A,Food_Menu!B:B)</f>
        <v>Food Item 0092</v>
      </c>
      <c r="I5133" s="2">
        <f t="array" ref="I5133">_xlfn.XLOOKUP(G5133,Food_Menu!A:A,Food_Menu!D:D)</f>
        <v>238.18</v>
      </c>
      <c r="J5133" s="2" t="s">
        <v>1120</v>
      </c>
      <c r="K5133" s="2" t="str">
        <f t="array" ref="K5133">_xlfn.XLOOKUP(J5133,Delivery_Partners!A:A,Delivery_Partners!B:B)</f>
        <v>Delivery Partner 061</v>
      </c>
      <c r="L5133" s="3">
        <v>4</v>
      </c>
      <c r="M5133" s="2" t="s">
        <v>23</v>
      </c>
      <c r="N5133" s="2" t="s">
        <v>55</v>
      </c>
      <c r="O5133" s="3">
        <v>32</v>
      </c>
      <c r="P5133" s="13">
        <f t="shared" si="1066"/>
        <v>952.72</v>
      </c>
      <c r="Q5133" s="13" t="str">
        <f t="shared" si="1067"/>
        <v>Normal</v>
      </c>
      <c r="S5133" s="21"/>
    </row>
    <row r="5134" customHeight="1" spans="1:19">
      <c r="A5134" s="2" t="s">
        <v>7081</v>
      </c>
      <c r="B5134" s="29" t="s">
        <v>228</v>
      </c>
      <c r="C5134" s="2" t="s">
        <v>171</v>
      </c>
      <c r="D5134" s="2" t="str">
        <f t="array" ref="D5134">_xlfn.XLOOKUP(C5134,Customers!A:A,Customers!B:B)</f>
        <v>Customer 0426</v>
      </c>
      <c r="E5134" s="2" t="s">
        <v>702</v>
      </c>
      <c r="F5134" s="2" t="str">
        <f t="array" ref="F5134">_xlfn.XLOOKUP(E5134,Restaurants!A:A,Restaurants!B:B)</f>
        <v>Restaurant 025</v>
      </c>
      <c r="G5134" s="2" t="s">
        <v>313</v>
      </c>
      <c r="H5134" s="2" t="str">
        <f t="array" ref="H5134">_xlfn.XLOOKUP(G5134,Food_Menu!A:A,Food_Menu!B:B)</f>
        <v>Food Item 0068</v>
      </c>
      <c r="I5134" s="2">
        <f t="array" ref="I5134">_xlfn.XLOOKUP(G5134,Food_Menu!A:A,Food_Menu!D:D)</f>
        <v>583.22</v>
      </c>
      <c r="J5134" s="2" t="s">
        <v>422</v>
      </c>
      <c r="K5134" s="2" t="str">
        <f t="array" ref="K5134">_xlfn.XLOOKUP(J5134,Delivery_Partners!A:A,Delivery_Partners!B:B)</f>
        <v>Delivery Partner 049</v>
      </c>
      <c r="L5134" s="3">
        <v>2</v>
      </c>
      <c r="M5134" s="2" t="s">
        <v>23</v>
      </c>
      <c r="N5134" s="2" t="s">
        <v>24</v>
      </c>
      <c r="O5134" s="3">
        <v>52</v>
      </c>
      <c r="P5134" s="13">
        <f t="shared" si="1066"/>
        <v>1166.44</v>
      </c>
      <c r="Q5134" s="13" t="str">
        <f t="shared" si="1067"/>
        <v>Normal</v>
      </c>
      <c r="S5134" s="21"/>
    </row>
    <row r="5135" hidden="1" customHeight="1" spans="1:19">
      <c r="A5135" s="2" t="s">
        <v>7082</v>
      </c>
      <c r="B5135" s="28">
        <v>45789</v>
      </c>
      <c r="C5135" s="2" t="s">
        <v>697</v>
      </c>
      <c r="D5135" s="2" t="str">
        <f t="array" ref="D5135">_xlfn.XLOOKUP(C5135,Customers!A:A,Customers!B:B)</f>
        <v>Customer 0360</v>
      </c>
      <c r="E5135" s="2" t="s">
        <v>492</v>
      </c>
      <c r="F5135" s="2" t="str">
        <f t="array" ref="F5135">_xlfn.XLOOKUP(E5135,Restaurants!A:A,Restaurants!B:B)</f>
        <v>Restaurant 008</v>
      </c>
      <c r="G5135" s="2" t="s">
        <v>1723</v>
      </c>
      <c r="H5135" s="2" t="str">
        <f t="array" ref="H5135">_xlfn.XLOOKUP(G5135,Food_Menu!A:A,Food_Menu!B:B)</f>
        <v>Food Item 0163</v>
      </c>
      <c r="I5135" s="2"/>
      <c r="J5135" s="2" t="s">
        <v>1090</v>
      </c>
      <c r="K5135" s="2" t="str">
        <f t="array" ref="K5135">_xlfn.XLOOKUP(J5135,Delivery_Partners!A:A,Delivery_Partners!B:B)</f>
        <v>Delivery Partner 056</v>
      </c>
      <c r="L5135" s="3">
        <v>1</v>
      </c>
      <c r="M5135" s="2" t="s">
        <v>101</v>
      </c>
      <c r="N5135" s="2" t="s">
        <v>42</v>
      </c>
      <c r="O5135" s="2"/>
    </row>
    <row r="5136" customHeight="1" spans="1:19">
      <c r="A5136" s="2" t="s">
        <v>7083</v>
      </c>
      <c r="B5136" s="28">
        <v>45696</v>
      </c>
      <c r="C5136" s="2" t="s">
        <v>5231</v>
      </c>
      <c r="D5136" s="2" t="str">
        <f t="array" ref="D5136">_xlfn.XLOOKUP(C5136,Customers!A:A,Customers!B:B)</f>
        <v>Customer 0372</v>
      </c>
      <c r="E5136" s="2" t="s">
        <v>603</v>
      </c>
      <c r="F5136" s="2" t="str">
        <f t="array" ref="F5136">_xlfn.XLOOKUP(E5136,Restaurants!A:A,Restaurants!B:B)</f>
        <v>Restaurant 009</v>
      </c>
      <c r="G5136" s="2" t="s">
        <v>40</v>
      </c>
      <c r="H5136" s="2" t="str">
        <f t="array" ref="H5136">_xlfn.XLOOKUP(G5136,Food_Menu!A:A,Food_Menu!B:B)</f>
        <v>Food Item 0134</v>
      </c>
      <c r="I5136" s="2">
        <f t="array" ref="I5136">_xlfn.XLOOKUP(G5136,Food_Menu!A:A,Food_Menu!D:D)</f>
        <v>467.29</v>
      </c>
      <c r="J5136" s="2" t="s">
        <v>660</v>
      </c>
      <c r="K5136" s="2" t="str">
        <f t="array" ref="K5136">_xlfn.XLOOKUP(J5136,Delivery_Partners!A:A,Delivery_Partners!B:B)</f>
        <v>Delivery Partner 079</v>
      </c>
      <c r="L5136" s="3">
        <v>2</v>
      </c>
      <c r="M5136" s="2" t="s">
        <v>23</v>
      </c>
      <c r="N5136" s="2" t="s">
        <v>24</v>
      </c>
      <c r="O5136" s="3">
        <v>17</v>
      </c>
      <c r="P5136" s="13">
        <f t="shared" ref="P5136:P5147" si="1068">I5136*L5136</f>
        <v>934.58</v>
      </c>
      <c r="Q5136" s="13" t="str">
        <f t="shared" ref="Q5136:Q5147" si="1069">IF(O5136="","Not Delivered",IF(O5136&lt;=30,"Fast",IF(O5136&lt;=60,"Normal","Slow")))</f>
        <v>Fast</v>
      </c>
      <c r="S5136" s="21"/>
    </row>
    <row r="5137" customHeight="1" spans="1:19">
      <c r="A5137" s="2" t="s">
        <v>7084</v>
      </c>
      <c r="B5137" s="28">
        <v>45809</v>
      </c>
      <c r="C5137" s="2" t="s">
        <v>2836</v>
      </c>
      <c r="D5137" s="2" t="str">
        <f t="array" ref="D5137">_xlfn.XLOOKUP(C5137,Customers!A:A,Customers!B:B)</f>
        <v>Customer 0914</v>
      </c>
      <c r="E5137" s="2" t="s">
        <v>800</v>
      </c>
      <c r="F5137" s="2" t="str">
        <f t="array" ref="F5137">_xlfn.XLOOKUP(E5137,Restaurants!A:A,Restaurants!B:B)</f>
        <v>Restaurant 014</v>
      </c>
      <c r="G5137" s="2" t="s">
        <v>72</v>
      </c>
      <c r="H5137" s="2" t="str">
        <f t="array" ref="H5137">_xlfn.XLOOKUP(G5137,Food_Menu!A:A,Food_Menu!B:B)</f>
        <v>Food Item 0198</v>
      </c>
      <c r="I5137" s="2">
        <f t="array" ref="I5137">_xlfn.XLOOKUP(G5137,Food_Menu!A:A,Food_Menu!D:D)</f>
        <v>221.88</v>
      </c>
      <c r="J5137" s="2" t="s">
        <v>80</v>
      </c>
      <c r="K5137" s="2" t="str">
        <f t="array" ref="K5137">_xlfn.XLOOKUP(J5137,Delivery_Partners!A:A,Delivery_Partners!B:B)</f>
        <v>Delivery Partner 020</v>
      </c>
      <c r="L5137" s="3">
        <v>1</v>
      </c>
      <c r="M5137" s="2" t="s">
        <v>23</v>
      </c>
      <c r="N5137" s="2" t="s">
        <v>55</v>
      </c>
      <c r="O5137" s="3">
        <v>43</v>
      </c>
      <c r="P5137" s="13">
        <f t="shared" si="1068"/>
        <v>221.88</v>
      </c>
      <c r="Q5137" s="13" t="str">
        <f t="shared" si="1069"/>
        <v>Normal</v>
      </c>
      <c r="S5137" s="21"/>
    </row>
    <row r="5138" customHeight="1" spans="1:19">
      <c r="A5138" s="2" t="s">
        <v>7085</v>
      </c>
      <c r="B5138" s="28">
        <v>46002</v>
      </c>
      <c r="C5138" s="2" t="s">
        <v>7086</v>
      </c>
      <c r="D5138" s="2" t="str">
        <f t="array" ref="D5138">_xlfn.XLOOKUP(C5138,Customers!A:A,Customers!B:B)</f>
        <v>Customer 0535</v>
      </c>
      <c r="E5138" s="2" t="s">
        <v>105</v>
      </c>
      <c r="F5138" s="2" t="str">
        <f t="array" ref="F5138">_xlfn.XLOOKUP(E5138,Restaurants!A:A,Restaurants!B:B)</f>
        <v>Restaurant 106</v>
      </c>
      <c r="G5138" s="2" t="s">
        <v>111</v>
      </c>
      <c r="H5138" s="2" t="str">
        <f t="array" ref="H5138">_xlfn.XLOOKUP(G5138,Food_Menu!A:A,Food_Menu!B:B)</f>
        <v>Food Item 0197</v>
      </c>
      <c r="I5138" s="2">
        <f t="array" ref="I5138">_xlfn.XLOOKUP(G5138,Food_Menu!A:A,Food_Menu!D:D)</f>
        <v>628.28</v>
      </c>
      <c r="J5138" s="2" t="s">
        <v>435</v>
      </c>
      <c r="K5138" s="2" t="str">
        <f t="array" ref="K5138">_xlfn.XLOOKUP(J5138,Delivery_Partners!A:A,Delivery_Partners!B:B)</f>
        <v>Delivery Partner 040</v>
      </c>
      <c r="L5138" s="3">
        <v>2</v>
      </c>
      <c r="M5138" s="2" t="s">
        <v>23</v>
      </c>
      <c r="N5138" s="2" t="s">
        <v>24</v>
      </c>
      <c r="O5138" s="3">
        <v>29</v>
      </c>
      <c r="P5138" s="13">
        <f t="shared" si="1068"/>
        <v>1256.56</v>
      </c>
      <c r="Q5138" s="13" t="str">
        <f t="shared" si="1069"/>
        <v>Fast</v>
      </c>
      <c r="S5138" s="21"/>
    </row>
    <row r="5139" customHeight="1" spans="1:19">
      <c r="A5139" s="2" t="s">
        <v>7087</v>
      </c>
      <c r="B5139" s="28">
        <v>45877</v>
      </c>
      <c r="C5139" s="2" t="s">
        <v>219</v>
      </c>
      <c r="D5139" s="2" t="str">
        <f t="array" ref="D5139">_xlfn.XLOOKUP(C5139,Customers!A:A,Customers!B:B)</f>
        <v>Customer 0028</v>
      </c>
      <c r="E5139" s="2" t="s">
        <v>506</v>
      </c>
      <c r="F5139" s="2" t="str">
        <f t="array" ref="F5139">_xlfn.XLOOKUP(E5139,Restaurants!A:A,Restaurants!B:B)</f>
        <v>Restaurant 005</v>
      </c>
      <c r="G5139" s="2" t="s">
        <v>785</v>
      </c>
      <c r="H5139" s="2" t="str">
        <f t="array" ref="H5139">_xlfn.XLOOKUP(G5139,Food_Menu!A:A,Food_Menu!B:B)</f>
        <v>Food Item 0218</v>
      </c>
      <c r="I5139" s="2">
        <f t="array" ref="I5139">_xlfn.XLOOKUP(G5139,Food_Menu!A:A,Food_Menu!D:D)</f>
        <v>579.55</v>
      </c>
      <c r="J5139" s="2" t="s">
        <v>314</v>
      </c>
      <c r="K5139" s="2" t="str">
        <f t="array" ref="K5139">_xlfn.XLOOKUP(J5139,Delivery_Partners!A:A,Delivery_Partners!B:B)</f>
        <v>Delivery Partner 021</v>
      </c>
      <c r="L5139" s="3">
        <v>2</v>
      </c>
      <c r="M5139" s="2" t="s">
        <v>23</v>
      </c>
      <c r="N5139" s="2" t="s">
        <v>55</v>
      </c>
      <c r="O5139" s="3">
        <v>48</v>
      </c>
      <c r="P5139" s="13">
        <f t="shared" si="1068"/>
        <v>1159.1</v>
      </c>
      <c r="Q5139" s="13" t="str">
        <f t="shared" si="1069"/>
        <v>Normal</v>
      </c>
      <c r="S5139" s="21"/>
    </row>
    <row r="5140" customHeight="1" spans="1:19">
      <c r="A5140" s="2" t="s">
        <v>7088</v>
      </c>
      <c r="B5140" s="28">
        <v>45937</v>
      </c>
      <c r="C5140" s="2" t="s">
        <v>1545</v>
      </c>
      <c r="D5140" s="2" t="str">
        <f t="array" ref="D5140">_xlfn.XLOOKUP(C5140,Customers!A:A,Customers!B:B)</f>
        <v>Customer 1138</v>
      </c>
      <c r="E5140" s="2" t="s">
        <v>658</v>
      </c>
      <c r="F5140" s="2" t="str">
        <f t="array" ref="F5140">_xlfn.XLOOKUP(E5140,Restaurants!A:A,Restaurants!B:B)</f>
        <v>Restaurant 040</v>
      </c>
      <c r="G5140" s="2" t="s">
        <v>90</v>
      </c>
      <c r="H5140" s="2" t="str">
        <f t="array" ref="H5140">_xlfn.XLOOKUP(G5140,Food_Menu!A:A,Food_Menu!B:B)</f>
        <v>Food Item 0073</v>
      </c>
      <c r="I5140" s="2">
        <f t="array" ref="I5140">_xlfn.XLOOKUP(G5140,Food_Menu!A:A,Food_Menu!D:D)</f>
        <v>365.69</v>
      </c>
      <c r="J5140" s="2" t="s">
        <v>1193</v>
      </c>
      <c r="K5140" s="2" t="str">
        <f t="array" ref="K5140">_xlfn.XLOOKUP(J5140,Delivery_Partners!A:A,Delivery_Partners!B:B)</f>
        <v>Delivery Partner 074</v>
      </c>
      <c r="L5140" s="3">
        <v>2</v>
      </c>
      <c r="M5140" s="2" t="s">
        <v>23</v>
      </c>
      <c r="N5140" s="2" t="s">
        <v>55</v>
      </c>
      <c r="O5140" s="3">
        <v>41</v>
      </c>
      <c r="P5140" s="13">
        <f t="shared" si="1068"/>
        <v>731.38</v>
      </c>
      <c r="Q5140" s="13" t="str">
        <f t="shared" si="1069"/>
        <v>Normal</v>
      </c>
      <c r="S5140" s="21"/>
    </row>
    <row r="5141" customHeight="1" spans="1:19">
      <c r="A5141" s="2" t="s">
        <v>7089</v>
      </c>
      <c r="B5141" s="28">
        <v>46003</v>
      </c>
      <c r="C5141" s="2" t="s">
        <v>4198</v>
      </c>
      <c r="D5141" s="2" t="str">
        <f t="array" ref="D5141">_xlfn.XLOOKUP(C5141,Customers!A:A,Customers!B:B)</f>
        <v>Customer 0125</v>
      </c>
      <c r="E5141" s="2" t="s">
        <v>366</v>
      </c>
      <c r="F5141" s="2" t="str">
        <f t="array" ref="F5141">_xlfn.XLOOKUP(E5141,Restaurants!A:A,Restaurants!B:B)</f>
        <v>Restaurant 073</v>
      </c>
      <c r="G5141" s="2" t="s">
        <v>624</v>
      </c>
      <c r="H5141" s="2" t="str">
        <f t="array" ref="H5141">_xlfn.XLOOKUP(G5141,Food_Menu!A:A,Food_Menu!B:B)</f>
        <v>Food Item 0129</v>
      </c>
      <c r="I5141" s="2">
        <f t="array" ref="I5141">_xlfn.XLOOKUP(G5141,Food_Menu!A:A,Food_Menu!D:D)</f>
        <v>581.3</v>
      </c>
      <c r="J5141" s="2" t="s">
        <v>1122</v>
      </c>
      <c r="K5141" s="2" t="str">
        <f t="array" ref="K5141">_xlfn.XLOOKUP(J5141,Delivery_Partners!A:A,Delivery_Partners!B:B)</f>
        <v>Delivery Partner 090</v>
      </c>
      <c r="L5141" s="3">
        <v>1</v>
      </c>
      <c r="M5141" s="2" t="s">
        <v>23</v>
      </c>
      <c r="N5141" s="2" t="s">
        <v>24</v>
      </c>
      <c r="O5141" s="3">
        <v>50</v>
      </c>
      <c r="P5141" s="13">
        <f t="shared" si="1068"/>
        <v>581.3</v>
      </c>
      <c r="Q5141" s="13" t="str">
        <f t="shared" si="1069"/>
        <v>Normal</v>
      </c>
      <c r="S5141" s="21"/>
    </row>
    <row r="5142" customHeight="1" spans="1:19">
      <c r="A5142" s="2" t="s">
        <v>7090</v>
      </c>
      <c r="B5142" s="29" t="s">
        <v>1346</v>
      </c>
      <c r="C5142" s="2" t="s">
        <v>3053</v>
      </c>
      <c r="D5142" s="2" t="str">
        <f t="array" ref="D5142">_xlfn.XLOOKUP(C5142,Customers!A:A,Customers!B:B)</f>
        <v>Customer 1114</v>
      </c>
      <c r="E5142" s="2" t="s">
        <v>712</v>
      </c>
      <c r="F5142" s="2" t="str">
        <f t="array" ref="F5142">_xlfn.XLOOKUP(E5142,Restaurants!A:A,Restaurants!B:B)</f>
        <v>Restaurant 074</v>
      </c>
      <c r="G5142" s="2" t="s">
        <v>477</v>
      </c>
      <c r="H5142" s="2" t="str">
        <f t="array" ref="H5142">_xlfn.XLOOKUP(G5142,Food_Menu!A:A,Food_Menu!B:B)</f>
        <v>Food Item 0077</v>
      </c>
      <c r="I5142" s="2">
        <f t="array" ref="I5142">_xlfn.XLOOKUP(G5142,Food_Menu!A:A,Food_Menu!D:D)</f>
        <v>161.62</v>
      </c>
      <c r="J5142" s="2" t="s">
        <v>958</v>
      </c>
      <c r="K5142" s="2" t="str">
        <f t="array" ref="K5142">_xlfn.XLOOKUP(J5142,Delivery_Partners!A:A,Delivery_Partners!B:B)</f>
        <v>Delivery Partner 030</v>
      </c>
      <c r="L5142" s="3">
        <v>4</v>
      </c>
      <c r="M5142" s="2" t="s">
        <v>23</v>
      </c>
      <c r="N5142" s="2" t="s">
        <v>24</v>
      </c>
      <c r="O5142" s="3">
        <v>47</v>
      </c>
      <c r="P5142" s="13">
        <f t="shared" si="1068"/>
        <v>646.48</v>
      </c>
      <c r="Q5142" s="13" t="str">
        <f t="shared" si="1069"/>
        <v>Normal</v>
      </c>
      <c r="S5142" s="21"/>
    </row>
    <row r="5143" customHeight="1" spans="1:19">
      <c r="A5143" s="2" t="s">
        <v>7091</v>
      </c>
      <c r="B5143" s="28">
        <v>45996</v>
      </c>
      <c r="C5143" s="2" t="s">
        <v>1249</v>
      </c>
      <c r="D5143" s="2" t="str">
        <f t="array" ref="D5143">_xlfn.XLOOKUP(C5143,Customers!A:A,Customers!B:B)</f>
        <v>Customer 0195</v>
      </c>
      <c r="E5143" s="2" t="s">
        <v>1711</v>
      </c>
      <c r="F5143" s="2" t="str">
        <f t="array" ref="F5143">_xlfn.XLOOKUP(E5143,Restaurants!A:A,Restaurants!B:B)</f>
        <v>Restaurant 100</v>
      </c>
      <c r="G5143" s="2" t="s">
        <v>1547</v>
      </c>
      <c r="H5143" s="2" t="str">
        <f t="array" ref="H5143">_xlfn.XLOOKUP(G5143,Food_Menu!A:A,Food_Menu!B:B)</f>
        <v>Food Item 0155</v>
      </c>
      <c r="I5143" s="2">
        <f t="array" ref="I5143">_xlfn.XLOOKUP(G5143,Food_Menu!A:A,Food_Menu!D:D)</f>
        <v>185.15</v>
      </c>
      <c r="J5143" s="2" t="s">
        <v>510</v>
      </c>
      <c r="K5143" s="2" t="str">
        <f t="array" ref="K5143">_xlfn.XLOOKUP(J5143,Delivery_Partners!A:A,Delivery_Partners!B:B)</f>
        <v>Delivery Partner 025</v>
      </c>
      <c r="L5143" s="3">
        <v>1</v>
      </c>
      <c r="M5143" s="2" t="s">
        <v>23</v>
      </c>
      <c r="N5143" s="2" t="s">
        <v>24</v>
      </c>
      <c r="O5143" s="3">
        <v>46</v>
      </c>
      <c r="P5143" s="13">
        <f t="shared" si="1068"/>
        <v>185.15</v>
      </c>
      <c r="Q5143" s="13" t="str">
        <f t="shared" si="1069"/>
        <v>Normal</v>
      </c>
      <c r="S5143" s="21"/>
    </row>
    <row r="5144" customHeight="1" spans="1:19">
      <c r="A5144" s="2" t="s">
        <v>7092</v>
      </c>
      <c r="B5144" s="28">
        <v>46001</v>
      </c>
      <c r="C5144" s="2" t="s">
        <v>7093</v>
      </c>
      <c r="D5144" s="2" t="str">
        <f t="array" ref="D5144">_xlfn.XLOOKUP(C5144,Customers!A:A,Customers!B:B)</f>
        <v>Customer 0646</v>
      </c>
      <c r="E5144" s="2" t="s">
        <v>807</v>
      </c>
      <c r="F5144" s="2" t="str">
        <f t="array" ref="F5144">_xlfn.XLOOKUP(E5144,Restaurants!A:A,Restaurants!B:B)</f>
        <v>Restaurant 118</v>
      </c>
      <c r="G5144" s="2" t="s">
        <v>79</v>
      </c>
      <c r="H5144" s="2" t="str">
        <f t="array" ref="H5144">_xlfn.XLOOKUP(G5144,Food_Menu!A:A,Food_Menu!B:B)</f>
        <v>Food Item 0165</v>
      </c>
      <c r="I5144" s="2">
        <f t="array" ref="I5144">_xlfn.XLOOKUP(G5144,Food_Menu!A:A,Food_Menu!D:D)</f>
        <v>508.61</v>
      </c>
      <c r="J5144" s="2" t="s">
        <v>564</v>
      </c>
      <c r="K5144" s="2" t="str">
        <f t="array" ref="K5144">_xlfn.XLOOKUP(J5144,Delivery_Partners!A:A,Delivery_Partners!B:B)</f>
        <v>Delivery Partner 095</v>
      </c>
      <c r="L5144" s="3">
        <v>1</v>
      </c>
      <c r="M5144" s="2" t="s">
        <v>23</v>
      </c>
      <c r="N5144" s="2" t="s">
        <v>24</v>
      </c>
      <c r="O5144" s="3">
        <v>49</v>
      </c>
      <c r="P5144" s="13">
        <f t="shared" si="1068"/>
        <v>508.61</v>
      </c>
      <c r="Q5144" s="13" t="str">
        <f t="shared" si="1069"/>
        <v>Normal</v>
      </c>
      <c r="S5144" s="21"/>
    </row>
    <row r="5145" customHeight="1" spans="1:19">
      <c r="A5145" s="2" t="s">
        <v>7094</v>
      </c>
      <c r="B5145" s="28">
        <v>45998</v>
      </c>
      <c r="C5145" s="2" t="s">
        <v>3759</v>
      </c>
      <c r="D5145" s="2" t="str">
        <f t="array" ref="D5145">_xlfn.XLOOKUP(C5145,Customers!A:A,Customers!B:B)</f>
        <v>Customer 0375</v>
      </c>
      <c r="E5145" s="2" t="s">
        <v>1022</v>
      </c>
      <c r="F5145" s="2" t="str">
        <f t="array" ref="F5145">_xlfn.XLOOKUP(E5145,Restaurants!A:A,Restaurants!B:B)</f>
        <v>Restaurant 049</v>
      </c>
      <c r="G5145" s="2" t="s">
        <v>47</v>
      </c>
      <c r="H5145" s="2" t="str">
        <f t="array" ref="H5145">_xlfn.XLOOKUP(G5145,Food_Menu!A:A,Food_Menu!B:B)</f>
        <v>Food Item 0056</v>
      </c>
      <c r="I5145" s="2">
        <f t="array" ref="I5145">_xlfn.XLOOKUP(G5145,Food_Menu!A:A,Food_Menu!D:D)</f>
        <v>536.41</v>
      </c>
      <c r="J5145" s="2" t="s">
        <v>41</v>
      </c>
      <c r="K5145" s="2" t="str">
        <f t="array" ref="K5145">_xlfn.XLOOKUP(J5145,Delivery_Partners!A:A,Delivery_Partners!B:B)</f>
        <v>Delivery Partner 041</v>
      </c>
      <c r="L5145" s="3">
        <v>2</v>
      </c>
      <c r="M5145" s="2" t="s">
        <v>23</v>
      </c>
      <c r="N5145" s="2" t="s">
        <v>42</v>
      </c>
      <c r="O5145" s="3">
        <v>45</v>
      </c>
      <c r="P5145" s="13">
        <f t="shared" si="1068"/>
        <v>1072.82</v>
      </c>
      <c r="Q5145" s="13" t="str">
        <f t="shared" si="1069"/>
        <v>Normal</v>
      </c>
      <c r="S5145" s="21"/>
    </row>
    <row r="5146" customHeight="1" spans="1:19">
      <c r="A5146" s="2" t="s">
        <v>7095</v>
      </c>
      <c r="B5146" s="29" t="s">
        <v>403</v>
      </c>
      <c r="C5146" s="2" t="s">
        <v>673</v>
      </c>
      <c r="D5146" s="2" t="str">
        <f t="array" ref="D5146">_xlfn.XLOOKUP(C5146,Customers!A:A,Customers!B:B)</f>
        <v>Customer 0825</v>
      </c>
      <c r="E5146" s="2" t="s">
        <v>376</v>
      </c>
      <c r="F5146" s="2" t="str">
        <f t="array" ref="F5146">_xlfn.XLOOKUP(E5146,Restaurants!A:A,Restaurants!B:B)</f>
        <v>Restaurant 028</v>
      </c>
      <c r="G5146" s="2" t="s">
        <v>509</v>
      </c>
      <c r="H5146" s="2" t="str">
        <f t="array" ref="H5146">_xlfn.XLOOKUP(G5146,Food_Menu!A:A,Food_Menu!B:B)</f>
        <v>Food Item 0190</v>
      </c>
      <c r="I5146" s="2">
        <f t="array" ref="I5146">_xlfn.XLOOKUP(G5146,Food_Menu!A:A,Food_Menu!D:D)</f>
        <v>350.87</v>
      </c>
      <c r="J5146" s="2" t="s">
        <v>953</v>
      </c>
      <c r="K5146" s="2" t="str">
        <f t="array" ref="K5146">_xlfn.XLOOKUP(J5146,Delivery_Partners!A:A,Delivery_Partners!B:B)</f>
        <v>Delivery Partner 157</v>
      </c>
      <c r="L5146" s="3">
        <v>1</v>
      </c>
      <c r="M5146" s="2" t="s">
        <v>23</v>
      </c>
      <c r="N5146" s="2" t="s">
        <v>74</v>
      </c>
      <c r="O5146" s="3">
        <v>27</v>
      </c>
      <c r="P5146" s="13">
        <f t="shared" si="1068"/>
        <v>350.87</v>
      </c>
      <c r="Q5146" s="13" t="str">
        <f t="shared" si="1069"/>
        <v>Fast</v>
      </c>
      <c r="S5146" s="21"/>
    </row>
    <row r="5147" customHeight="1" spans="1:19">
      <c r="A5147" s="2" t="s">
        <v>7096</v>
      </c>
      <c r="B5147" s="28">
        <v>45970</v>
      </c>
      <c r="C5147" s="2" t="s">
        <v>5594</v>
      </c>
      <c r="D5147" s="2" t="str">
        <f t="array" ref="D5147">_xlfn.XLOOKUP(C5147,Customers!A:A,Customers!B:B)</f>
        <v>Customer 0484</v>
      </c>
      <c r="E5147" s="2" t="s">
        <v>78</v>
      </c>
      <c r="F5147" s="2" t="str">
        <f t="array" ref="F5147">_xlfn.XLOOKUP(E5147,Restaurants!A:A,Restaurants!B:B)</f>
        <v>Restaurant 011</v>
      </c>
      <c r="G5147" s="2" t="s">
        <v>1833</v>
      </c>
      <c r="H5147" s="2" t="str">
        <f t="array" ref="H5147">_xlfn.XLOOKUP(G5147,Food_Menu!A:A,Food_Menu!B:B)</f>
        <v>Food Item 0064</v>
      </c>
      <c r="I5147" s="2">
        <f t="array" ref="I5147">_xlfn.XLOOKUP(G5147,Food_Menu!A:A,Food_Menu!D:D)</f>
        <v>129.48</v>
      </c>
      <c r="J5147" s="2" t="s">
        <v>958</v>
      </c>
      <c r="K5147" s="2" t="str">
        <f t="array" ref="K5147">_xlfn.XLOOKUP(J5147,Delivery_Partners!A:A,Delivery_Partners!B:B)</f>
        <v>Delivery Partner 030</v>
      </c>
      <c r="L5147" s="3">
        <v>1</v>
      </c>
      <c r="M5147" s="2" t="s">
        <v>23</v>
      </c>
      <c r="N5147" s="2" t="s">
        <v>55</v>
      </c>
      <c r="O5147" s="3">
        <v>21</v>
      </c>
      <c r="P5147" s="13">
        <f t="shared" si="1068"/>
        <v>129.48</v>
      </c>
      <c r="Q5147" s="13" t="str">
        <f t="shared" si="1069"/>
        <v>Fast</v>
      </c>
      <c r="S5147" s="21"/>
    </row>
    <row r="5148" hidden="1" customHeight="1" spans="1:19">
      <c r="A5148" s="2" t="s">
        <v>7097</v>
      </c>
      <c r="B5148" s="28">
        <v>45727</v>
      </c>
      <c r="C5148" s="2" t="s">
        <v>3051</v>
      </c>
      <c r="D5148" s="2" t="str">
        <f t="array" ref="D5148">_xlfn.XLOOKUP(C5148,Customers!A:A,Customers!B:B)</f>
        <v>Customer 0441</v>
      </c>
      <c r="E5148" s="2" t="s">
        <v>771</v>
      </c>
      <c r="F5148" s="2" t="str">
        <f t="array" ref="F5148">_xlfn.XLOOKUP(E5148,Restaurants!A:A,Restaurants!B:B)</f>
        <v>Restaurant 107</v>
      </c>
      <c r="G5148" s="2" t="s">
        <v>1177</v>
      </c>
      <c r="H5148" s="2" t="str">
        <f t="array" ref="H5148">_xlfn.XLOOKUP(G5148,Food_Menu!A:A,Food_Menu!B:B)</f>
        <v>Food Item 0217</v>
      </c>
      <c r="I5148" s="2"/>
      <c r="J5148" s="2" t="s">
        <v>1350</v>
      </c>
      <c r="K5148" s="2" t="str">
        <f t="array" ref="K5148">_xlfn.XLOOKUP(J5148,Delivery_Partners!A:A,Delivery_Partners!B:B)</f>
        <v>Delivery Partner 087</v>
      </c>
      <c r="L5148" s="3">
        <v>1</v>
      </c>
      <c r="M5148" s="2" t="s">
        <v>101</v>
      </c>
      <c r="N5148" s="2" t="s">
        <v>42</v>
      </c>
      <c r="O5148" s="2"/>
    </row>
    <row r="5149" customHeight="1" spans="1:19">
      <c r="A5149" s="2" t="s">
        <v>7098</v>
      </c>
      <c r="B5149" s="29" t="s">
        <v>1384</v>
      </c>
      <c r="C5149" s="2" t="s">
        <v>2322</v>
      </c>
      <c r="D5149" s="2" t="str">
        <f t="array" ref="D5149">_xlfn.XLOOKUP(C5149,Customers!A:A,Customers!B:B)</f>
        <v>Customer 0573</v>
      </c>
      <c r="E5149" s="2" t="s">
        <v>623</v>
      </c>
      <c r="F5149" s="2" t="str">
        <f t="array" ref="F5149">_xlfn.XLOOKUP(E5149,Restaurants!A:A,Restaurants!B:B)</f>
        <v>Restaurant 045</v>
      </c>
      <c r="G5149" s="2" t="s">
        <v>627</v>
      </c>
      <c r="H5149" s="2" t="str">
        <f t="array" ref="H5149">_xlfn.XLOOKUP(G5149,Food_Menu!A:A,Food_Menu!B:B)</f>
        <v>Food Item 0188</v>
      </c>
      <c r="I5149" s="2">
        <f t="array" ref="I5149">_xlfn.XLOOKUP(G5149,Food_Menu!A:A,Food_Menu!D:D)</f>
        <v>537.03</v>
      </c>
      <c r="J5149" s="2" t="s">
        <v>1160</v>
      </c>
      <c r="K5149" s="2" t="str">
        <f t="array" ref="K5149">_xlfn.XLOOKUP(J5149,Delivery_Partners!A:A,Delivery_Partners!B:B)</f>
        <v>Delivery Partner 145</v>
      </c>
      <c r="L5149" s="3">
        <v>1</v>
      </c>
      <c r="M5149" s="2" t="s">
        <v>23</v>
      </c>
      <c r="N5149" s="2" t="s">
        <v>24</v>
      </c>
      <c r="O5149" s="3">
        <v>44</v>
      </c>
      <c r="P5149" s="13">
        <f t="shared" ref="P5149:P5158" si="1070">I5149*L5149</f>
        <v>537.03</v>
      </c>
      <c r="Q5149" s="13" t="str">
        <f t="shared" ref="Q5149:Q5158" si="1071">IF(O5149="","Not Delivered",IF(O5149&lt;=30,"Fast",IF(O5149&lt;=60,"Normal","Slow")))</f>
        <v>Normal</v>
      </c>
      <c r="S5149" s="21"/>
    </row>
    <row r="5150" customHeight="1" spans="1:19">
      <c r="A5150" s="2" t="s">
        <v>7099</v>
      </c>
      <c r="B5150" s="29" t="s">
        <v>1604</v>
      </c>
      <c r="C5150" s="2" t="s">
        <v>1432</v>
      </c>
      <c r="D5150" s="2" t="str">
        <f t="array" ref="D5150">_xlfn.XLOOKUP(C5150,Customers!A:A,Customers!B:B)</f>
        <v>Customer 1166</v>
      </c>
      <c r="E5150" s="2" t="s">
        <v>382</v>
      </c>
      <c r="F5150" s="2" t="str">
        <f t="array" ref="F5150">_xlfn.XLOOKUP(E5150,Restaurants!A:A,Restaurants!B:B)</f>
        <v>Restaurant 108</v>
      </c>
      <c r="G5150" s="2" t="s">
        <v>405</v>
      </c>
      <c r="H5150" s="2" t="str">
        <f t="array" ref="H5150">_xlfn.XLOOKUP(G5150,Food_Menu!A:A,Food_Menu!B:B)</f>
        <v>Food Item 0004</v>
      </c>
      <c r="I5150" s="2">
        <f t="array" ref="I5150">_xlfn.XLOOKUP(G5150,Food_Menu!A:A,Food_Menu!D:D)</f>
        <v>173.7</v>
      </c>
      <c r="J5150" s="2" t="s">
        <v>85</v>
      </c>
      <c r="K5150" s="2" t="str">
        <f t="array" ref="K5150">_xlfn.XLOOKUP(J5150,Delivery_Partners!A:A,Delivery_Partners!B:B)</f>
        <v>Delivery Partner 019</v>
      </c>
      <c r="L5150" s="3">
        <v>1</v>
      </c>
      <c r="M5150" s="2" t="s">
        <v>23</v>
      </c>
      <c r="N5150" s="2" t="s">
        <v>42</v>
      </c>
      <c r="O5150" s="3">
        <v>15</v>
      </c>
      <c r="P5150" s="13">
        <f t="shared" si="1070"/>
        <v>173.7</v>
      </c>
      <c r="Q5150" s="13" t="str">
        <f t="shared" si="1071"/>
        <v>Fast</v>
      </c>
      <c r="S5150" s="21"/>
    </row>
    <row r="5151" customHeight="1" spans="1:19">
      <c r="A5151" s="2" t="s">
        <v>7100</v>
      </c>
      <c r="B5151" s="29" t="s">
        <v>1222</v>
      </c>
      <c r="C5151" s="2" t="s">
        <v>1278</v>
      </c>
      <c r="D5151" s="2" t="str">
        <f t="array" ref="D5151">_xlfn.XLOOKUP(C5151,Customers!A:A,Customers!B:B)</f>
        <v>Customer 0295</v>
      </c>
      <c r="E5151" s="2" t="s">
        <v>1060</v>
      </c>
      <c r="F5151" s="2" t="str">
        <f t="array" ref="F5151">_xlfn.XLOOKUP(E5151,Restaurants!A:A,Restaurants!B:B)</f>
        <v>Restaurant 042</v>
      </c>
      <c r="G5151" s="2" t="s">
        <v>1414</v>
      </c>
      <c r="H5151" s="2" t="str">
        <f t="array" ref="H5151">_xlfn.XLOOKUP(G5151,Food_Menu!A:A,Food_Menu!B:B)</f>
        <v>Food Item 0088</v>
      </c>
      <c r="I5151" s="2">
        <f t="array" ref="I5151">_xlfn.XLOOKUP(G5151,Food_Menu!A:A,Food_Menu!D:D)</f>
        <v>171.05</v>
      </c>
      <c r="J5151" s="2" t="s">
        <v>35</v>
      </c>
      <c r="K5151" s="2" t="str">
        <f t="array" ref="K5151">_xlfn.XLOOKUP(J5151,Delivery_Partners!A:A,Delivery_Partners!B:B)</f>
        <v>Delivery Partner 081</v>
      </c>
      <c r="L5151" s="3">
        <v>2</v>
      </c>
      <c r="M5151" s="2" t="s">
        <v>23</v>
      </c>
      <c r="N5151" s="2" t="s">
        <v>24</v>
      </c>
      <c r="O5151" s="3">
        <v>35</v>
      </c>
      <c r="P5151" s="13">
        <f t="shared" si="1070"/>
        <v>342.1</v>
      </c>
      <c r="Q5151" s="13" t="str">
        <f t="shared" si="1071"/>
        <v>Normal</v>
      </c>
      <c r="S5151" s="21"/>
    </row>
    <row r="5152" customHeight="1" spans="1:19">
      <c r="A5152" s="2" t="s">
        <v>7101</v>
      </c>
      <c r="B5152" s="29" t="s">
        <v>31</v>
      </c>
      <c r="C5152" s="2" t="s">
        <v>2666</v>
      </c>
      <c r="D5152" s="2" t="str">
        <f t="array" ref="D5152">_xlfn.XLOOKUP(C5152,Customers!A:A,Customers!B:B)</f>
        <v>Customer 0264</v>
      </c>
      <c r="E5152" s="2" t="s">
        <v>421</v>
      </c>
      <c r="F5152" s="2" t="str">
        <f t="array" ref="F5152">_xlfn.XLOOKUP(E5152,Restaurants!A:A,Restaurants!B:B)</f>
        <v>Restaurant 091</v>
      </c>
      <c r="G5152" s="2" t="s">
        <v>178</v>
      </c>
      <c r="H5152" s="2" t="str">
        <f t="array" ref="H5152">_xlfn.XLOOKUP(G5152,Food_Menu!A:A,Food_Menu!B:B)</f>
        <v>Food Item 0086</v>
      </c>
      <c r="I5152" s="2">
        <f t="array" ref="I5152">_xlfn.XLOOKUP(G5152,Food_Menu!A:A,Food_Menu!D:D)</f>
        <v>475.88</v>
      </c>
      <c r="J5152" s="2" t="s">
        <v>368</v>
      </c>
      <c r="K5152" s="2" t="str">
        <f t="array" ref="K5152">_xlfn.XLOOKUP(J5152,Delivery_Partners!A:A,Delivery_Partners!B:B)</f>
        <v>Delivery Partner 085</v>
      </c>
      <c r="L5152" s="3">
        <v>1</v>
      </c>
      <c r="M5152" s="2" t="s">
        <v>23</v>
      </c>
      <c r="N5152" s="2" t="s">
        <v>24</v>
      </c>
      <c r="O5152" s="3">
        <v>32</v>
      </c>
      <c r="P5152" s="13">
        <f t="shared" si="1070"/>
        <v>475.88</v>
      </c>
      <c r="Q5152" s="13" t="str">
        <f t="shared" si="1071"/>
        <v>Normal</v>
      </c>
      <c r="S5152" s="21"/>
    </row>
    <row r="5153" customHeight="1" spans="1:19">
      <c r="A5153" s="2" t="s">
        <v>7102</v>
      </c>
      <c r="B5153" s="29" t="s">
        <v>2448</v>
      </c>
      <c r="C5153" s="2" t="s">
        <v>2263</v>
      </c>
      <c r="D5153" s="2" t="str">
        <f t="array" ref="D5153">_xlfn.XLOOKUP(C5153,Customers!A:A,Customers!B:B)</f>
        <v>Customer 0080</v>
      </c>
      <c r="E5153" s="2" t="s">
        <v>446</v>
      </c>
      <c r="F5153" s="2" t="str">
        <f t="array" ref="F5153">_xlfn.XLOOKUP(E5153,Restaurants!A:A,Restaurants!B:B)</f>
        <v>Restaurant 078</v>
      </c>
      <c r="G5153" s="2" t="s">
        <v>2703</v>
      </c>
      <c r="H5153" s="2" t="str">
        <f t="array" ref="H5153">_xlfn.XLOOKUP(G5153,Food_Menu!A:A,Food_Menu!B:B)</f>
        <v>Food Item 0181</v>
      </c>
      <c r="I5153" s="2">
        <f t="array" ref="I5153">_xlfn.XLOOKUP(G5153,Food_Menu!A:A,Food_Menu!D:D)</f>
        <v>574.53</v>
      </c>
      <c r="J5153" s="2" t="s">
        <v>481</v>
      </c>
      <c r="K5153" s="2" t="str">
        <f t="array" ref="K5153">_xlfn.XLOOKUP(J5153,Delivery_Partners!A:A,Delivery_Partners!B:B)</f>
        <v>Delivery Partner 100</v>
      </c>
      <c r="L5153" s="3">
        <v>4</v>
      </c>
      <c r="M5153" s="2" t="s">
        <v>23</v>
      </c>
      <c r="N5153" s="2" t="s">
        <v>24</v>
      </c>
      <c r="O5153" s="3">
        <v>50</v>
      </c>
      <c r="P5153" s="13">
        <f t="shared" si="1070"/>
        <v>2298.12</v>
      </c>
      <c r="Q5153" s="13" t="str">
        <f t="shared" si="1071"/>
        <v>Normal</v>
      </c>
      <c r="S5153" s="21"/>
    </row>
    <row r="5154" customHeight="1" spans="1:19">
      <c r="A5154" s="2" t="s">
        <v>7103</v>
      </c>
      <c r="B5154" s="28">
        <v>45873</v>
      </c>
      <c r="C5154" s="2" t="s">
        <v>1455</v>
      </c>
      <c r="D5154" s="2" t="str">
        <f t="array" ref="D5154">_xlfn.XLOOKUP(C5154,Customers!A:A,Customers!B:B)</f>
        <v>Customer 0887</v>
      </c>
      <c r="E5154" s="2" t="s">
        <v>116</v>
      </c>
      <c r="F5154" s="2" t="str">
        <f t="array" ref="F5154">_xlfn.XLOOKUP(E5154,Restaurants!A:A,Restaurants!B:B)</f>
        <v>Restaurant 086</v>
      </c>
      <c r="G5154" s="2" t="s">
        <v>1608</v>
      </c>
      <c r="H5154" s="2" t="str">
        <f t="array" ref="H5154">_xlfn.XLOOKUP(G5154,Food_Menu!A:A,Food_Menu!B:B)</f>
        <v>Food Item 0160</v>
      </c>
      <c r="I5154" s="2">
        <f t="array" ref="I5154">_xlfn.XLOOKUP(G5154,Food_Menu!A:A,Food_Menu!D:D)</f>
        <v>297.4</v>
      </c>
      <c r="J5154" s="2" t="s">
        <v>286</v>
      </c>
      <c r="K5154" s="2" t="str">
        <f t="array" ref="K5154">_xlfn.XLOOKUP(J5154,Delivery_Partners!A:A,Delivery_Partners!B:B)</f>
        <v>Delivery Partner 160</v>
      </c>
      <c r="L5154" s="3">
        <v>2</v>
      </c>
      <c r="M5154" s="2" t="s">
        <v>23</v>
      </c>
      <c r="N5154" s="2" t="s">
        <v>24</v>
      </c>
      <c r="O5154" s="3">
        <v>34</v>
      </c>
      <c r="P5154" s="13">
        <f t="shared" si="1070"/>
        <v>594.8</v>
      </c>
      <c r="Q5154" s="13" t="str">
        <f t="shared" si="1071"/>
        <v>Normal</v>
      </c>
      <c r="S5154" s="21"/>
    </row>
    <row r="5155" customHeight="1" spans="1:19">
      <c r="A5155" s="2" t="s">
        <v>7104</v>
      </c>
      <c r="B5155" s="29" t="s">
        <v>653</v>
      </c>
      <c r="C5155" s="2" t="s">
        <v>657</v>
      </c>
      <c r="D5155" s="2" t="str">
        <f t="array" ref="D5155">_xlfn.XLOOKUP(C5155,Customers!A:A,Customers!B:B)</f>
        <v>Customer 0814</v>
      </c>
      <c r="E5155" s="2" t="s">
        <v>20</v>
      </c>
      <c r="F5155" s="2" t="str">
        <f t="array" ref="F5155">_xlfn.XLOOKUP(E5155,Restaurants!A:A,Restaurants!B:B)</f>
        <v>Restaurant 079</v>
      </c>
      <c r="G5155" s="2" t="s">
        <v>266</v>
      </c>
      <c r="H5155" s="2" t="str">
        <f t="array" ref="H5155">_xlfn.XLOOKUP(G5155,Food_Menu!A:A,Food_Menu!B:B)</f>
        <v>Food Item 0012</v>
      </c>
      <c r="I5155" s="2">
        <f t="array" ref="I5155">_xlfn.XLOOKUP(G5155,Food_Menu!A:A,Food_Menu!D:D)</f>
        <v>390.14</v>
      </c>
      <c r="J5155" s="2" t="s">
        <v>499</v>
      </c>
      <c r="K5155" s="2" t="str">
        <f t="array" ref="K5155">_xlfn.XLOOKUP(J5155,Delivery_Partners!A:A,Delivery_Partners!B:B)</f>
        <v>Delivery Partner 105</v>
      </c>
      <c r="L5155" s="3">
        <v>3</v>
      </c>
      <c r="M5155" s="2" t="s">
        <v>23</v>
      </c>
      <c r="N5155" s="2" t="s">
        <v>55</v>
      </c>
      <c r="O5155" s="3">
        <v>31</v>
      </c>
      <c r="P5155" s="13">
        <f t="shared" si="1070"/>
        <v>1170.42</v>
      </c>
      <c r="Q5155" s="13" t="str">
        <f t="shared" si="1071"/>
        <v>Normal</v>
      </c>
      <c r="S5155" s="21"/>
    </row>
    <row r="5156" customHeight="1" spans="1:19">
      <c r="A5156" s="2" t="s">
        <v>7105</v>
      </c>
      <c r="B5156" s="29" t="s">
        <v>228</v>
      </c>
      <c r="C5156" s="2" t="s">
        <v>1462</v>
      </c>
      <c r="D5156" s="2" t="str">
        <f t="array" ref="D5156">_xlfn.XLOOKUP(C5156,Customers!A:A,Customers!B:B)</f>
        <v>Customer 0731</v>
      </c>
      <c r="E5156" s="2" t="s">
        <v>66</v>
      </c>
      <c r="F5156" s="2" t="str">
        <f t="array" ref="F5156">_xlfn.XLOOKUP(E5156,Restaurants!A:A,Restaurants!B:B)</f>
        <v>Restaurant 037</v>
      </c>
      <c r="G5156" s="2" t="s">
        <v>1040</v>
      </c>
      <c r="H5156" s="2" t="str">
        <f t="array" ref="H5156">_xlfn.XLOOKUP(G5156,Food_Menu!A:A,Food_Menu!B:B)</f>
        <v>Food Item 0185</v>
      </c>
      <c r="I5156" s="2">
        <f t="array" ref="I5156">_xlfn.XLOOKUP(G5156,Food_Menu!A:A,Food_Menu!D:D)</f>
        <v>565.74</v>
      </c>
      <c r="J5156" s="2" t="s">
        <v>236</v>
      </c>
      <c r="K5156" s="2" t="str">
        <f t="array" ref="K5156">_xlfn.XLOOKUP(J5156,Delivery_Partners!A:A,Delivery_Partners!B:B)</f>
        <v>Delivery Partner 068</v>
      </c>
      <c r="L5156" s="3">
        <v>3</v>
      </c>
      <c r="M5156" s="2" t="s">
        <v>23</v>
      </c>
      <c r="N5156" s="2" t="s">
        <v>24</v>
      </c>
      <c r="O5156" s="3">
        <v>51</v>
      </c>
      <c r="P5156" s="13">
        <f t="shared" si="1070"/>
        <v>1697.22</v>
      </c>
      <c r="Q5156" s="13" t="str">
        <f t="shared" si="1071"/>
        <v>Normal</v>
      </c>
      <c r="S5156" s="21"/>
    </row>
    <row r="5157" customHeight="1" spans="1:19">
      <c r="A5157" s="2" t="s">
        <v>7106</v>
      </c>
      <c r="B5157" s="29" t="s">
        <v>1709</v>
      </c>
      <c r="C5157" s="2" t="s">
        <v>2351</v>
      </c>
      <c r="D5157" s="2" t="str">
        <f t="array" ref="D5157">_xlfn.XLOOKUP(C5157,Customers!A:A,Customers!B:B)</f>
        <v>Customer 0029</v>
      </c>
      <c r="E5157" s="2" t="s">
        <v>71</v>
      </c>
      <c r="F5157" s="2" t="str">
        <f t="array" ref="F5157">_xlfn.XLOOKUP(E5157,Restaurants!A:A,Restaurants!B:B)</f>
        <v>Restaurant 013</v>
      </c>
      <c r="G5157" s="2" t="s">
        <v>198</v>
      </c>
      <c r="H5157" s="2" t="str">
        <f t="array" ref="H5157">_xlfn.XLOOKUP(G5157,Food_Menu!A:A,Food_Menu!B:B)</f>
        <v>Food Item 0049</v>
      </c>
      <c r="I5157" s="2">
        <f t="array" ref="I5157">_xlfn.XLOOKUP(G5157,Food_Menu!A:A,Food_Menu!D:D)</f>
        <v>504.81</v>
      </c>
      <c r="J5157" s="2" t="s">
        <v>2005</v>
      </c>
      <c r="K5157" s="2" t="str">
        <f t="array" ref="K5157">_xlfn.XLOOKUP(J5157,Delivery_Partners!A:A,Delivery_Partners!B:B)</f>
        <v>Delivery Partner 072</v>
      </c>
      <c r="L5157" s="3">
        <v>2</v>
      </c>
      <c r="M5157" s="2" t="s">
        <v>23</v>
      </c>
      <c r="N5157" s="2" t="s">
        <v>24</v>
      </c>
      <c r="O5157" s="3">
        <v>34</v>
      </c>
      <c r="P5157" s="13">
        <f t="shared" si="1070"/>
        <v>1009.62</v>
      </c>
      <c r="Q5157" s="13" t="str">
        <f t="shared" si="1071"/>
        <v>Normal</v>
      </c>
      <c r="S5157" s="21"/>
    </row>
    <row r="5158" customHeight="1" spans="1:19">
      <c r="A5158" s="2" t="s">
        <v>7107</v>
      </c>
      <c r="B5158" s="29" t="s">
        <v>2484</v>
      </c>
      <c r="C5158" s="2" t="s">
        <v>825</v>
      </c>
      <c r="D5158" s="2" t="str">
        <f t="array" ref="D5158">_xlfn.XLOOKUP(C5158,Customers!A:A,Customers!B:B)</f>
        <v>Customer 0949</v>
      </c>
      <c r="E5158" s="2" t="s">
        <v>302</v>
      </c>
      <c r="F5158" s="2" t="str">
        <f t="array" ref="F5158">_xlfn.XLOOKUP(E5158,Restaurants!A:A,Restaurants!B:B)</f>
        <v>Restaurant 002</v>
      </c>
      <c r="G5158" s="2" t="s">
        <v>188</v>
      </c>
      <c r="H5158" s="2" t="str">
        <f t="array" ref="H5158">_xlfn.XLOOKUP(G5158,Food_Menu!A:A,Food_Menu!B:B)</f>
        <v>Food Item 0082</v>
      </c>
      <c r="I5158" s="2">
        <f t="array" ref="I5158">_xlfn.XLOOKUP(G5158,Food_Menu!A:A,Food_Menu!D:D)</f>
        <v>266.68</v>
      </c>
      <c r="J5158" s="2" t="s">
        <v>597</v>
      </c>
      <c r="K5158" s="2" t="str">
        <f t="array" ref="K5158">_xlfn.XLOOKUP(J5158,Delivery_Partners!A:A,Delivery_Partners!B:B)</f>
        <v>Delivery Partner 113</v>
      </c>
      <c r="L5158" s="3">
        <v>1</v>
      </c>
      <c r="M5158" s="2" t="s">
        <v>23</v>
      </c>
      <c r="N5158" s="2" t="s">
        <v>55</v>
      </c>
      <c r="O5158" s="3">
        <v>32</v>
      </c>
      <c r="P5158" s="13">
        <f t="shared" si="1070"/>
        <v>266.68</v>
      </c>
      <c r="Q5158" s="13" t="str">
        <f t="shared" si="1071"/>
        <v>Normal</v>
      </c>
      <c r="S5158" s="21"/>
    </row>
    <row r="5159" hidden="1" customHeight="1" spans="1:19">
      <c r="A5159" s="2" t="s">
        <v>7108</v>
      </c>
      <c r="B5159" s="29" t="s">
        <v>1667</v>
      </c>
      <c r="C5159" s="2" t="s">
        <v>1088</v>
      </c>
      <c r="D5159" s="2" t="str">
        <f t="array" ref="D5159">_xlfn.XLOOKUP(C5159,Customers!A:A,Customers!B:B)</f>
        <v>Customer 0972</v>
      </c>
      <c r="E5159" s="2" t="s">
        <v>193</v>
      </c>
      <c r="F5159" s="2" t="str">
        <f t="array" ref="F5159">_xlfn.XLOOKUP(E5159,Restaurants!A:A,Restaurants!B:B)</f>
        <v>Restaurant 051</v>
      </c>
      <c r="G5159" s="2" t="s">
        <v>881</v>
      </c>
      <c r="H5159" s="2" t="str">
        <f t="array" ref="H5159">_xlfn.XLOOKUP(G5159,Food_Menu!A:A,Food_Menu!B:B)</f>
        <v>Food Item 0038</v>
      </c>
      <c r="I5159" s="2"/>
      <c r="J5159" s="2" t="s">
        <v>714</v>
      </c>
      <c r="K5159" s="2" t="str">
        <f t="array" ref="K5159">_xlfn.XLOOKUP(J5159,Delivery_Partners!A:A,Delivery_Partners!B:B)</f>
        <v>Delivery Partner 054</v>
      </c>
      <c r="L5159" s="3">
        <v>3</v>
      </c>
      <c r="M5159" s="2" t="s">
        <v>101</v>
      </c>
      <c r="N5159" s="2" t="s">
        <v>42</v>
      </c>
      <c r="O5159" s="2"/>
    </row>
    <row r="5160" hidden="1" customHeight="1" spans="1:19">
      <c r="A5160" s="2" t="s">
        <v>7109</v>
      </c>
      <c r="B5160" s="29" t="s">
        <v>1003</v>
      </c>
      <c r="C5160" s="2" t="s">
        <v>3453</v>
      </c>
      <c r="D5160" s="2" t="str">
        <f t="array" ref="D5160">_xlfn.XLOOKUP(C5160,Customers!A:A,Customers!B:B)</f>
        <v>Customer 1135</v>
      </c>
      <c r="E5160" s="2" t="s">
        <v>771</v>
      </c>
      <c r="F5160" s="2" t="str">
        <f t="array" ref="F5160">_xlfn.XLOOKUP(E5160,Restaurants!A:A,Restaurants!B:B)</f>
        <v>Restaurant 107</v>
      </c>
      <c r="G5160" s="2" t="s">
        <v>1386</v>
      </c>
      <c r="H5160" s="2" t="str">
        <f t="array" ref="H5160">_xlfn.XLOOKUP(G5160,Food_Menu!A:A,Food_Menu!B:B)</f>
        <v>Food Item 0035</v>
      </c>
      <c r="I5160" s="2"/>
      <c r="J5160" s="2" t="s">
        <v>1268</v>
      </c>
      <c r="K5160" s="2" t="str">
        <f t="array" ref="K5160">_xlfn.XLOOKUP(J5160,Delivery_Partners!A:A,Delivery_Partners!B:B)</f>
        <v>Delivery Partner 124</v>
      </c>
      <c r="L5160" s="3">
        <v>1</v>
      </c>
      <c r="M5160" s="2" t="s">
        <v>101</v>
      </c>
      <c r="N5160" s="2" t="s">
        <v>24</v>
      </c>
      <c r="O5160" s="2"/>
    </row>
    <row r="5161" customHeight="1" spans="1:19">
      <c r="A5161" s="2" t="s">
        <v>7110</v>
      </c>
      <c r="B5161" s="29" t="s">
        <v>704</v>
      </c>
      <c r="C5161" s="2" t="s">
        <v>1313</v>
      </c>
      <c r="D5161" s="2" t="str">
        <f t="array" ref="D5161">_xlfn.XLOOKUP(C5161,Customers!A:A,Customers!B:B)</f>
        <v>Customer 1115</v>
      </c>
      <c r="E5161" s="2" t="s">
        <v>446</v>
      </c>
      <c r="F5161" s="2" t="str">
        <f t="array" ref="F5161">_xlfn.XLOOKUP(E5161,Restaurants!A:A,Restaurants!B:B)</f>
        <v>Restaurant 078</v>
      </c>
      <c r="G5161" s="2" t="s">
        <v>815</v>
      </c>
      <c r="H5161" s="2" t="str">
        <f t="array" ref="H5161">_xlfn.XLOOKUP(G5161,Food_Menu!A:A,Food_Menu!B:B)</f>
        <v>Food Item 0116</v>
      </c>
      <c r="I5161" s="2">
        <f t="array" ref="I5161">_xlfn.XLOOKUP(G5161,Food_Menu!A:A,Food_Menu!D:D)</f>
        <v>510.85</v>
      </c>
      <c r="J5161" s="2" t="s">
        <v>145</v>
      </c>
      <c r="K5161" s="2" t="str">
        <f t="array" ref="K5161">_xlfn.XLOOKUP(J5161,Delivery_Partners!A:A,Delivery_Partners!B:B)</f>
        <v>Delivery Partner 069</v>
      </c>
      <c r="L5161" s="3">
        <v>1</v>
      </c>
      <c r="M5161" s="2" t="s">
        <v>23</v>
      </c>
      <c r="N5161" s="2" t="s">
        <v>24</v>
      </c>
      <c r="O5161" s="3">
        <v>31</v>
      </c>
      <c r="P5161" s="13">
        <f t="shared" ref="P5161:P5166" si="1072">I5161*L5161</f>
        <v>510.85</v>
      </c>
      <c r="Q5161" s="13" t="str">
        <f t="shared" ref="Q5161:Q5166" si="1073">IF(O5161="","Not Delivered",IF(O5161&lt;=30,"Fast",IF(O5161&lt;=60,"Normal","Slow")))</f>
        <v>Normal</v>
      </c>
      <c r="S5161" s="21"/>
    </row>
    <row r="5162" customHeight="1" spans="1:19">
      <c r="A5162" s="2" t="s">
        <v>7111</v>
      </c>
      <c r="B5162" s="28">
        <v>45906</v>
      </c>
      <c r="C5162" s="2" t="s">
        <v>2355</v>
      </c>
      <c r="D5162" s="2" t="str">
        <f t="array" ref="D5162">_xlfn.XLOOKUP(C5162,Customers!A:A,Customers!B:B)</f>
        <v>Customer 0316</v>
      </c>
      <c r="E5162" s="2" t="s">
        <v>647</v>
      </c>
      <c r="F5162" s="2" t="str">
        <f t="array" ref="F5162">_xlfn.XLOOKUP(E5162,Restaurants!A:A,Restaurants!B:B)</f>
        <v>Restaurant 081</v>
      </c>
      <c r="G5162" s="2" t="s">
        <v>519</v>
      </c>
      <c r="H5162" s="2" t="str">
        <f t="array" ref="H5162">_xlfn.XLOOKUP(G5162,Food_Menu!A:A,Food_Menu!B:B)</f>
        <v>Food Item 0019</v>
      </c>
      <c r="I5162" s="2">
        <f t="array" ref="I5162">_xlfn.XLOOKUP(G5162,Food_Menu!A:A,Food_Menu!D:D)</f>
        <v>145.23</v>
      </c>
      <c r="J5162" s="2" t="s">
        <v>277</v>
      </c>
      <c r="K5162" s="2" t="str">
        <f t="array" ref="K5162">_xlfn.XLOOKUP(J5162,Delivery_Partners!A:A,Delivery_Partners!B:B)</f>
        <v>Delivery Partner 011</v>
      </c>
      <c r="L5162" s="3">
        <v>2</v>
      </c>
      <c r="M5162" s="2" t="s">
        <v>23</v>
      </c>
      <c r="N5162" s="2" t="s">
        <v>55</v>
      </c>
      <c r="O5162" s="3">
        <v>31</v>
      </c>
      <c r="P5162" s="13">
        <f t="shared" si="1072"/>
        <v>290.46</v>
      </c>
      <c r="Q5162" s="13" t="str">
        <f t="shared" si="1073"/>
        <v>Normal</v>
      </c>
      <c r="S5162" s="21"/>
    </row>
    <row r="5163" customHeight="1" spans="1:19">
      <c r="A5163" s="2" t="s">
        <v>7112</v>
      </c>
      <c r="B5163" s="29" t="s">
        <v>653</v>
      </c>
      <c r="C5163" s="2" t="s">
        <v>1472</v>
      </c>
      <c r="D5163" s="2" t="str">
        <f t="array" ref="D5163">_xlfn.XLOOKUP(C5163,Customers!A:A,Customers!B:B)</f>
        <v>Customer 0853</v>
      </c>
      <c r="E5163" s="2" t="s">
        <v>83</v>
      </c>
      <c r="F5163" s="2" t="str">
        <f t="array" ref="F5163">_xlfn.XLOOKUP(E5163,Restaurants!A:A,Restaurants!B:B)</f>
        <v>Restaurant 032</v>
      </c>
      <c r="G5163" s="2" t="s">
        <v>1554</v>
      </c>
      <c r="H5163" s="2" t="str">
        <f t="array" ref="H5163">_xlfn.XLOOKUP(G5163,Food_Menu!A:A,Food_Menu!B:B)</f>
        <v>Food Item 0018</v>
      </c>
      <c r="I5163" s="2">
        <f t="array" ref="I5163">_xlfn.XLOOKUP(G5163,Food_Menu!A:A,Food_Menu!D:D)</f>
        <v>648.66</v>
      </c>
      <c r="J5163" s="2" t="s">
        <v>640</v>
      </c>
      <c r="K5163" s="2" t="str">
        <f t="array" ref="K5163">_xlfn.XLOOKUP(J5163,Delivery_Partners!A:A,Delivery_Partners!B:B)</f>
        <v>Delivery Partner 097</v>
      </c>
      <c r="L5163" s="3">
        <v>1</v>
      </c>
      <c r="M5163" s="2" t="s">
        <v>23</v>
      </c>
      <c r="N5163" s="2" t="s">
        <v>55</v>
      </c>
      <c r="O5163" s="3">
        <v>52</v>
      </c>
      <c r="P5163" s="13">
        <f t="shared" si="1072"/>
        <v>648.66</v>
      </c>
      <c r="Q5163" s="13" t="str">
        <f t="shared" si="1073"/>
        <v>Normal</v>
      </c>
      <c r="S5163" s="21"/>
    </row>
    <row r="5164" customHeight="1" spans="1:19">
      <c r="A5164" s="2" t="s">
        <v>7113</v>
      </c>
      <c r="B5164" s="29" t="s">
        <v>837</v>
      </c>
      <c r="C5164" s="2" t="s">
        <v>5594</v>
      </c>
      <c r="D5164" s="2" t="str">
        <f t="array" ref="D5164">_xlfn.XLOOKUP(C5164,Customers!A:A,Customers!B:B)</f>
        <v>Customer 0484</v>
      </c>
      <c r="E5164" s="2" t="s">
        <v>89</v>
      </c>
      <c r="F5164" s="2" t="str">
        <f t="array" ref="F5164">_xlfn.XLOOKUP(E5164,Restaurants!A:A,Restaurants!B:B)</f>
        <v>Restaurant 059</v>
      </c>
      <c r="G5164" s="2" t="s">
        <v>1086</v>
      </c>
      <c r="H5164" s="2" t="str">
        <f t="array" ref="H5164">_xlfn.XLOOKUP(G5164,Food_Menu!A:A,Food_Menu!B:B)</f>
        <v>Food Item 0173</v>
      </c>
      <c r="I5164" s="2">
        <f t="array" ref="I5164">_xlfn.XLOOKUP(G5164,Food_Menu!A:A,Food_Menu!D:D)</f>
        <v>407.21</v>
      </c>
      <c r="J5164" s="2" t="s">
        <v>68</v>
      </c>
      <c r="K5164" s="2" t="str">
        <f t="array" ref="K5164">_xlfn.XLOOKUP(J5164,Delivery_Partners!A:A,Delivery_Partners!B:B)</f>
        <v>Delivery Partner 046</v>
      </c>
      <c r="L5164" s="3">
        <v>2</v>
      </c>
      <c r="M5164" s="2" t="s">
        <v>23</v>
      </c>
      <c r="N5164" s="2" t="s">
        <v>24</v>
      </c>
      <c r="O5164" s="3">
        <v>36</v>
      </c>
      <c r="P5164" s="13">
        <f t="shared" si="1072"/>
        <v>814.42</v>
      </c>
      <c r="Q5164" s="13" t="str">
        <f t="shared" si="1073"/>
        <v>Normal</v>
      </c>
      <c r="S5164" s="21"/>
    </row>
    <row r="5165" customHeight="1" spans="1:19">
      <c r="A5165" s="2" t="s">
        <v>7114</v>
      </c>
      <c r="B5165" s="28">
        <v>45908</v>
      </c>
      <c r="C5165" s="2" t="s">
        <v>2278</v>
      </c>
      <c r="D5165" s="2" t="str">
        <f t="array" ref="D5165">_xlfn.XLOOKUP(C5165,Customers!A:A,Customers!B:B)</f>
        <v>Customer 0716</v>
      </c>
      <c r="E5165" s="2" t="s">
        <v>1022</v>
      </c>
      <c r="F5165" s="2" t="str">
        <f t="array" ref="F5165">_xlfn.XLOOKUP(E5165,Restaurants!A:A,Restaurants!B:B)</f>
        <v>Restaurant 049</v>
      </c>
      <c r="G5165" s="2" t="s">
        <v>308</v>
      </c>
      <c r="H5165" s="2" t="str">
        <f t="array" ref="H5165">_xlfn.XLOOKUP(G5165,Food_Menu!A:A,Food_Menu!B:B)</f>
        <v>Food Item 0076</v>
      </c>
      <c r="I5165" s="2">
        <f t="array" ref="I5165">_xlfn.XLOOKUP(G5165,Food_Menu!A:A,Food_Menu!D:D)</f>
        <v>82.28</v>
      </c>
      <c r="J5165" s="2" t="s">
        <v>1557</v>
      </c>
      <c r="K5165" s="2" t="str">
        <f t="array" ref="K5165">_xlfn.XLOOKUP(J5165,Delivery_Partners!A:A,Delivery_Partners!B:B)</f>
        <v>Delivery Partner 065</v>
      </c>
      <c r="L5165" s="3">
        <v>4</v>
      </c>
      <c r="M5165" s="2" t="s">
        <v>23</v>
      </c>
      <c r="N5165" s="2" t="s">
        <v>55</v>
      </c>
      <c r="O5165" s="3">
        <v>30</v>
      </c>
      <c r="P5165" s="13">
        <f t="shared" si="1072"/>
        <v>329.12</v>
      </c>
      <c r="Q5165" s="13" t="str">
        <f t="shared" si="1073"/>
        <v>Fast</v>
      </c>
      <c r="S5165" s="21"/>
    </row>
    <row r="5166" customHeight="1" spans="1:19">
      <c r="A5166" s="2" t="s">
        <v>7115</v>
      </c>
      <c r="B5166" s="29" t="s">
        <v>1872</v>
      </c>
      <c r="C5166" s="2" t="s">
        <v>412</v>
      </c>
      <c r="D5166" s="2" t="str">
        <f t="array" ref="D5166">_xlfn.XLOOKUP(C5166,Customers!A:A,Customers!B:B)</f>
        <v>Customer 0399</v>
      </c>
      <c r="E5166" s="2" t="s">
        <v>1765</v>
      </c>
      <c r="F5166" s="2" t="str">
        <f t="array" ref="F5166">_xlfn.XLOOKUP(E5166,Restaurants!A:A,Restaurants!B:B)</f>
        <v>Restaurant 017</v>
      </c>
      <c r="G5166" s="2" t="s">
        <v>442</v>
      </c>
      <c r="H5166" s="2" t="str">
        <f t="array" ref="H5166">_xlfn.XLOOKUP(G5166,Food_Menu!A:A,Food_Menu!B:B)</f>
        <v>Food Item 0143</v>
      </c>
      <c r="I5166" s="2">
        <f t="array" ref="I5166">_xlfn.XLOOKUP(G5166,Food_Menu!A:A,Food_Menu!D:D)</f>
        <v>248.87</v>
      </c>
      <c r="J5166" s="2" t="s">
        <v>1142</v>
      </c>
      <c r="K5166" s="2" t="str">
        <f t="array" ref="K5166">_xlfn.XLOOKUP(J5166,Delivery_Partners!A:A,Delivery_Partners!B:B)</f>
        <v>Delivery Partner 059</v>
      </c>
      <c r="L5166" s="3">
        <v>2</v>
      </c>
      <c r="M5166" s="2" t="s">
        <v>23</v>
      </c>
      <c r="N5166" s="2" t="s">
        <v>24</v>
      </c>
      <c r="O5166" s="3">
        <v>23</v>
      </c>
      <c r="P5166" s="13">
        <f t="shared" si="1072"/>
        <v>497.74</v>
      </c>
      <c r="Q5166" s="13" t="str">
        <f t="shared" si="1073"/>
        <v>Fast</v>
      </c>
      <c r="S5166" s="21"/>
    </row>
    <row r="5167" hidden="1" customHeight="1" spans="1:19">
      <c r="A5167" s="2" t="s">
        <v>7116</v>
      </c>
      <c r="B5167" s="28">
        <v>45666</v>
      </c>
      <c r="C5167" s="2" t="s">
        <v>3746</v>
      </c>
      <c r="D5167" s="2" t="str">
        <f t="array" ref="D5167">_xlfn.XLOOKUP(C5167,Customers!A:A,Customers!B:B)</f>
        <v>Customer 0789</v>
      </c>
      <c r="E5167" s="2" t="s">
        <v>712</v>
      </c>
      <c r="F5167" s="2" t="str">
        <f t="array" ref="F5167">_xlfn.XLOOKUP(E5167,Restaurants!A:A,Restaurants!B:B)</f>
        <v>Restaurant 074</v>
      </c>
      <c r="G5167" s="2" t="s">
        <v>1177</v>
      </c>
      <c r="H5167" s="2" t="str">
        <f t="array" ref="H5167">_xlfn.XLOOKUP(G5167,Food_Menu!A:A,Food_Menu!B:B)</f>
        <v>Food Item 0217</v>
      </c>
      <c r="I5167" s="2"/>
      <c r="J5167" s="2" t="s">
        <v>510</v>
      </c>
      <c r="K5167" s="2" t="str">
        <f t="array" ref="K5167">_xlfn.XLOOKUP(J5167,Delivery_Partners!A:A,Delivery_Partners!B:B)</f>
        <v>Delivery Partner 025</v>
      </c>
      <c r="L5167" s="3">
        <v>1</v>
      </c>
      <c r="M5167" s="2" t="s">
        <v>101</v>
      </c>
      <c r="N5167" s="2" t="s">
        <v>24</v>
      </c>
      <c r="O5167" s="2"/>
    </row>
    <row r="5168" customHeight="1" spans="1:19">
      <c r="A5168" s="2" t="s">
        <v>7117</v>
      </c>
      <c r="B5168" s="28">
        <v>45722</v>
      </c>
      <c r="C5168" s="2" t="s">
        <v>7118</v>
      </c>
      <c r="D5168" s="2" t="str">
        <f t="array" ref="D5168">_xlfn.XLOOKUP(C5168,Customers!A:A,Customers!B:B)</f>
        <v>Customer 1144</v>
      </c>
      <c r="E5168" s="2" t="s">
        <v>537</v>
      </c>
      <c r="F5168" s="2" t="str">
        <f t="array" ref="F5168">_xlfn.XLOOKUP(E5168,Restaurants!A:A,Restaurants!B:B)</f>
        <v>Restaurant 044</v>
      </c>
      <c r="G5168" s="2" t="s">
        <v>266</v>
      </c>
      <c r="H5168" s="2" t="str">
        <f t="array" ref="H5168">_xlfn.XLOOKUP(G5168,Food_Menu!A:A,Food_Menu!B:B)</f>
        <v>Food Item 0012</v>
      </c>
      <c r="I5168" s="2">
        <f t="array" ref="I5168">_xlfn.XLOOKUP(G5168,Food_Menu!A:A,Food_Menu!D:D)</f>
        <v>390.14</v>
      </c>
      <c r="J5168" s="2" t="s">
        <v>458</v>
      </c>
      <c r="K5168" s="2" t="str">
        <f t="array" ref="K5168">_xlfn.XLOOKUP(J5168,Delivery_Partners!A:A,Delivery_Partners!B:B)</f>
        <v>Delivery Partner 053</v>
      </c>
      <c r="L5168" s="3">
        <v>1</v>
      </c>
      <c r="M5168" s="2" t="s">
        <v>23</v>
      </c>
      <c r="N5168" s="2" t="s">
        <v>42</v>
      </c>
      <c r="O5168" s="3">
        <v>28</v>
      </c>
      <c r="P5168" s="13">
        <f t="shared" ref="P5168:P5176" si="1074">I5168*L5168</f>
        <v>390.14</v>
      </c>
      <c r="Q5168" s="13" t="str">
        <f t="shared" ref="Q5168:Q5176" si="1075">IF(O5168="","Not Delivered",IF(O5168&lt;=30,"Fast",IF(O5168&lt;=60,"Normal","Slow")))</f>
        <v>Fast</v>
      </c>
      <c r="S5168" s="21"/>
    </row>
    <row r="5169" customHeight="1" spans="1:19">
      <c r="A5169" s="2" t="s">
        <v>7119</v>
      </c>
      <c r="B5169" s="29" t="s">
        <v>325</v>
      </c>
      <c r="C5169" s="2" t="s">
        <v>3657</v>
      </c>
      <c r="D5169" s="2" t="str">
        <f t="array" ref="D5169">_xlfn.XLOOKUP(C5169,Customers!A:A,Customers!B:B)</f>
        <v>Customer 0783</v>
      </c>
      <c r="E5169" s="2" t="s">
        <v>1022</v>
      </c>
      <c r="F5169" s="2" t="str">
        <f t="array" ref="F5169">_xlfn.XLOOKUP(E5169,Restaurants!A:A,Restaurants!B:B)</f>
        <v>Restaurant 049</v>
      </c>
      <c r="G5169" s="2" t="s">
        <v>1018</v>
      </c>
      <c r="H5169" s="2" t="str">
        <f t="array" ref="H5169">_xlfn.XLOOKUP(G5169,Food_Menu!A:A,Food_Menu!B:B)</f>
        <v>Food Item 0175</v>
      </c>
      <c r="I5169" s="2">
        <f t="array" ref="I5169">_xlfn.XLOOKUP(G5169,Food_Menu!A:A,Food_Menu!D:D)</f>
        <v>114.67</v>
      </c>
      <c r="J5169" s="2" t="s">
        <v>688</v>
      </c>
      <c r="K5169" s="2" t="str">
        <f t="array" ref="K5169">_xlfn.XLOOKUP(J5169,Delivery_Partners!A:A,Delivery_Partners!B:B)</f>
        <v>Delivery Partner 165</v>
      </c>
      <c r="L5169" s="3">
        <v>1</v>
      </c>
      <c r="M5169" s="2" t="s">
        <v>23</v>
      </c>
      <c r="N5169" s="2" t="s">
        <v>74</v>
      </c>
      <c r="O5169" s="3">
        <v>31</v>
      </c>
      <c r="P5169" s="13">
        <f t="shared" si="1074"/>
        <v>114.67</v>
      </c>
      <c r="Q5169" s="13" t="str">
        <f t="shared" si="1075"/>
        <v>Normal</v>
      </c>
      <c r="S5169" s="21"/>
    </row>
    <row r="5170" customHeight="1" spans="1:19">
      <c r="A5170" s="2" t="s">
        <v>7120</v>
      </c>
      <c r="B5170" s="29" t="s">
        <v>1604</v>
      </c>
      <c r="C5170" s="2" t="s">
        <v>3067</v>
      </c>
      <c r="D5170" s="2" t="str">
        <f t="array" ref="D5170">_xlfn.XLOOKUP(C5170,Customers!A:A,Customers!B:B)</f>
        <v>Customer 1106</v>
      </c>
      <c r="E5170" s="2" t="s">
        <v>566</v>
      </c>
      <c r="F5170" s="2" t="str">
        <f t="array" ref="F5170">_xlfn.XLOOKUP(E5170,Restaurants!A:A,Restaurants!B:B)</f>
        <v>Restaurant 072</v>
      </c>
      <c r="G5170" s="2" t="s">
        <v>99</v>
      </c>
      <c r="H5170" s="2" t="str">
        <f t="array" ref="H5170">_xlfn.XLOOKUP(G5170,Food_Menu!A:A,Food_Menu!B:B)</f>
        <v>Food Item 0025</v>
      </c>
      <c r="I5170" s="2">
        <f t="array" ref="I5170">_xlfn.XLOOKUP(G5170,Food_Menu!A:A,Food_Menu!D:D)</f>
        <v>246.71</v>
      </c>
      <c r="J5170" s="2" t="s">
        <v>347</v>
      </c>
      <c r="K5170" s="2" t="str">
        <f t="array" ref="K5170">_xlfn.XLOOKUP(J5170,Delivery_Partners!A:A,Delivery_Partners!B:B)</f>
        <v>Delivery Partner 058</v>
      </c>
      <c r="L5170" s="3">
        <v>1</v>
      </c>
      <c r="M5170" s="2" t="s">
        <v>23</v>
      </c>
      <c r="N5170" s="2" t="s">
        <v>55</v>
      </c>
      <c r="O5170" s="3">
        <v>25</v>
      </c>
      <c r="P5170" s="13">
        <f t="shared" si="1074"/>
        <v>246.71</v>
      </c>
      <c r="Q5170" s="13" t="str">
        <f t="shared" si="1075"/>
        <v>Fast</v>
      </c>
      <c r="S5170" s="21"/>
    </row>
    <row r="5171" customHeight="1" spans="1:19">
      <c r="A5171" s="2" t="s">
        <v>7121</v>
      </c>
      <c r="B5171" s="28">
        <v>45667</v>
      </c>
      <c r="C5171" s="2" t="s">
        <v>678</v>
      </c>
      <c r="D5171" s="2" t="str">
        <f t="array" ref="D5171">_xlfn.XLOOKUP(C5171,Customers!A:A,Customers!B:B)</f>
        <v>Customer 1119</v>
      </c>
      <c r="E5171" s="2" t="s">
        <v>819</v>
      </c>
      <c r="F5171" s="2" t="str">
        <f t="array" ref="F5171">_xlfn.XLOOKUP(E5171,Restaurants!A:A,Restaurants!B:B)</f>
        <v>Restaurant 004</v>
      </c>
      <c r="G5171" s="2" t="s">
        <v>61</v>
      </c>
      <c r="H5171" s="2" t="str">
        <f t="array" ref="H5171">_xlfn.XLOOKUP(G5171,Food_Menu!A:A,Food_Menu!B:B)</f>
        <v>Food Item 0168</v>
      </c>
      <c r="I5171" s="2">
        <f t="array" ref="I5171">_xlfn.XLOOKUP(G5171,Food_Menu!A:A,Food_Menu!D:D)</f>
        <v>107.01</v>
      </c>
      <c r="J5171" s="2" t="s">
        <v>502</v>
      </c>
      <c r="K5171" s="2" t="str">
        <f t="array" ref="K5171">_xlfn.XLOOKUP(J5171,Delivery_Partners!A:A,Delivery_Partners!B:B)</f>
        <v>Delivery Partner 132</v>
      </c>
      <c r="L5171" s="3">
        <v>2</v>
      </c>
      <c r="M5171" s="2" t="s">
        <v>23</v>
      </c>
      <c r="N5171" s="2" t="s">
        <v>24</v>
      </c>
      <c r="O5171" s="3">
        <v>37</v>
      </c>
      <c r="P5171" s="13">
        <f t="shared" si="1074"/>
        <v>214.02</v>
      </c>
      <c r="Q5171" s="13" t="str">
        <f t="shared" si="1075"/>
        <v>Normal</v>
      </c>
      <c r="S5171" s="21"/>
    </row>
    <row r="5172" customHeight="1" spans="1:19">
      <c r="A5172" s="2" t="s">
        <v>7122</v>
      </c>
      <c r="B5172" s="29" t="s">
        <v>129</v>
      </c>
      <c r="C5172" s="2" t="s">
        <v>5640</v>
      </c>
      <c r="D5172" s="2" t="str">
        <f t="array" ref="D5172">_xlfn.XLOOKUP(C5172,Customers!A:A,Customers!B:B)</f>
        <v>Customer 0143</v>
      </c>
      <c r="E5172" s="2" t="s">
        <v>298</v>
      </c>
      <c r="F5172" s="2" t="str">
        <f t="array" ref="F5172">_xlfn.XLOOKUP(E5172,Restaurants!A:A,Restaurants!B:B)</f>
        <v>Restaurant 113</v>
      </c>
      <c r="G5172" s="2" t="s">
        <v>313</v>
      </c>
      <c r="H5172" s="2" t="str">
        <f t="array" ref="H5172">_xlfn.XLOOKUP(G5172,Food_Menu!A:A,Food_Menu!B:B)</f>
        <v>Food Item 0068</v>
      </c>
      <c r="I5172" s="2">
        <f t="array" ref="I5172">_xlfn.XLOOKUP(G5172,Food_Menu!A:A,Food_Menu!D:D)</f>
        <v>583.22</v>
      </c>
      <c r="J5172" s="2" t="s">
        <v>1193</v>
      </c>
      <c r="K5172" s="2" t="str">
        <f t="array" ref="K5172">_xlfn.XLOOKUP(J5172,Delivery_Partners!A:A,Delivery_Partners!B:B)</f>
        <v>Delivery Partner 074</v>
      </c>
      <c r="L5172" s="3">
        <v>2</v>
      </c>
      <c r="M5172" s="2" t="s">
        <v>23</v>
      </c>
      <c r="N5172" s="2" t="s">
        <v>74</v>
      </c>
      <c r="O5172" s="3">
        <v>19</v>
      </c>
      <c r="P5172" s="13">
        <f t="shared" si="1074"/>
        <v>1166.44</v>
      </c>
      <c r="Q5172" s="13" t="str">
        <f t="shared" si="1075"/>
        <v>Fast</v>
      </c>
      <c r="S5172" s="21"/>
    </row>
    <row r="5173" customHeight="1" spans="1:19">
      <c r="A5173" s="2" t="s">
        <v>7123</v>
      </c>
      <c r="B5173" s="29" t="s">
        <v>2442</v>
      </c>
      <c r="C5173" s="2" t="s">
        <v>2499</v>
      </c>
      <c r="D5173" s="2" t="str">
        <f t="array" ref="D5173">_xlfn.XLOOKUP(C5173,Customers!A:A,Customers!B:B)</f>
        <v>Customer 1158</v>
      </c>
      <c r="E5173" s="2" t="s">
        <v>616</v>
      </c>
      <c r="F5173" s="2" t="str">
        <f t="array" ref="F5173">_xlfn.XLOOKUP(E5173,Restaurants!A:A,Restaurants!B:B)</f>
        <v>Restaurant 027</v>
      </c>
      <c r="G5173" s="2" t="s">
        <v>117</v>
      </c>
      <c r="H5173" s="2" t="str">
        <f t="array" ref="H5173">_xlfn.XLOOKUP(G5173,Food_Menu!A:A,Food_Menu!B:B)</f>
        <v>Food Item 0030</v>
      </c>
      <c r="I5173" s="2">
        <f t="array" ref="I5173">_xlfn.XLOOKUP(G5173,Food_Menu!A:A,Food_Menu!D:D)</f>
        <v>373.16</v>
      </c>
      <c r="J5173" s="2" t="s">
        <v>133</v>
      </c>
      <c r="K5173" s="2" t="str">
        <f t="array" ref="K5173">_xlfn.XLOOKUP(J5173,Delivery_Partners!A:A,Delivery_Partners!B:B)</f>
        <v>Delivery Partner 012</v>
      </c>
      <c r="L5173" s="3">
        <v>2</v>
      </c>
      <c r="M5173" s="2" t="s">
        <v>23</v>
      </c>
      <c r="N5173" s="2" t="s">
        <v>24</v>
      </c>
      <c r="O5173" s="3">
        <v>40</v>
      </c>
      <c r="P5173" s="13">
        <f t="shared" si="1074"/>
        <v>746.32</v>
      </c>
      <c r="Q5173" s="13" t="str">
        <f t="shared" si="1075"/>
        <v>Normal</v>
      </c>
      <c r="S5173" s="21"/>
    </row>
    <row r="5174" customHeight="1" spans="1:19">
      <c r="A5174" s="2" t="s">
        <v>7124</v>
      </c>
      <c r="B5174" s="28">
        <v>45728</v>
      </c>
      <c r="C5174" s="2" t="s">
        <v>3870</v>
      </c>
      <c r="D5174" s="2" t="str">
        <f t="array" ref="D5174">_xlfn.XLOOKUP(C5174,Customers!A:A,Customers!B:B)</f>
        <v>Customer 0982</v>
      </c>
      <c r="E5174" s="2" t="s">
        <v>726</v>
      </c>
      <c r="F5174" s="2" t="str">
        <f t="array" ref="F5174">_xlfn.XLOOKUP(E5174,Restaurants!A:A,Restaurants!B:B)</f>
        <v>Restaurant 082</v>
      </c>
      <c r="G5174" s="2" t="s">
        <v>861</v>
      </c>
      <c r="H5174" s="2" t="str">
        <f t="array" ref="H5174">_xlfn.XLOOKUP(G5174,Food_Menu!A:A,Food_Menu!B:B)</f>
        <v>Food Item 0051</v>
      </c>
      <c r="I5174" s="2">
        <f t="array" ref="I5174">_xlfn.XLOOKUP(G5174,Food_Menu!A:A,Food_Menu!D:D)</f>
        <v>516.47</v>
      </c>
      <c r="J5174" s="2" t="s">
        <v>1132</v>
      </c>
      <c r="K5174" s="2" t="str">
        <f t="array" ref="K5174">_xlfn.XLOOKUP(J5174,Delivery_Partners!A:A,Delivery_Partners!B:B)</f>
        <v>Delivery Partner 151</v>
      </c>
      <c r="L5174" s="3">
        <v>2</v>
      </c>
      <c r="M5174" s="2" t="s">
        <v>23</v>
      </c>
      <c r="N5174" s="2" t="s">
        <v>74</v>
      </c>
      <c r="O5174" s="3">
        <v>28</v>
      </c>
      <c r="P5174" s="13">
        <f t="shared" si="1074"/>
        <v>1032.94</v>
      </c>
      <c r="Q5174" s="13" t="str">
        <f t="shared" si="1075"/>
        <v>Fast</v>
      </c>
      <c r="S5174" s="21"/>
    </row>
    <row r="5175" customHeight="1" spans="1:19">
      <c r="A5175" s="2" t="s">
        <v>7125</v>
      </c>
      <c r="B5175" s="28">
        <v>45874</v>
      </c>
      <c r="C5175" s="2" t="s">
        <v>1653</v>
      </c>
      <c r="D5175" s="2" t="str">
        <f t="array" ref="D5175">_xlfn.XLOOKUP(C5175,Customers!A:A,Customers!B:B)</f>
        <v>Customer 0513</v>
      </c>
      <c r="E5175" s="2" t="s">
        <v>265</v>
      </c>
      <c r="F5175" s="2" t="str">
        <f t="array" ref="F5175">_xlfn.XLOOKUP(E5175,Restaurants!A:A,Restaurants!B:B)</f>
        <v>Restaurant 094</v>
      </c>
      <c r="G5175" s="2" t="s">
        <v>946</v>
      </c>
      <c r="H5175" s="2" t="str">
        <f t="array" ref="H5175">_xlfn.XLOOKUP(G5175,Food_Menu!A:A,Food_Menu!B:B)</f>
        <v>Food Item 0081</v>
      </c>
      <c r="I5175" s="2">
        <f t="array" ref="I5175">_xlfn.XLOOKUP(G5175,Food_Menu!A:A,Food_Menu!D:D)</f>
        <v>453.95</v>
      </c>
      <c r="J5175" s="2" t="s">
        <v>332</v>
      </c>
      <c r="K5175" s="2" t="str">
        <f t="array" ref="K5175">_xlfn.XLOOKUP(J5175,Delivery_Partners!A:A,Delivery_Partners!B:B)</f>
        <v>Delivery Partner 164</v>
      </c>
      <c r="L5175" s="3">
        <v>1</v>
      </c>
      <c r="M5175" s="2" t="s">
        <v>23</v>
      </c>
      <c r="N5175" s="2" t="s">
        <v>55</v>
      </c>
      <c r="O5175" s="3">
        <v>44</v>
      </c>
      <c r="P5175" s="13">
        <f t="shared" si="1074"/>
        <v>453.95</v>
      </c>
      <c r="Q5175" s="13" t="str">
        <f t="shared" si="1075"/>
        <v>Normal</v>
      </c>
      <c r="S5175" s="21"/>
    </row>
    <row r="5176" customHeight="1" spans="1:19">
      <c r="A5176" s="2" t="s">
        <v>7126</v>
      </c>
      <c r="B5176" s="29" t="s">
        <v>1027</v>
      </c>
      <c r="C5176" s="2" t="s">
        <v>2326</v>
      </c>
      <c r="D5176" s="2" t="str">
        <f t="array" ref="D5176">_xlfn.XLOOKUP(C5176,Customers!A:A,Customers!B:B)</f>
        <v>Customer 0721</v>
      </c>
      <c r="E5176" s="2" t="s">
        <v>60</v>
      </c>
      <c r="F5176" s="2" t="str">
        <f t="array" ref="F5176">_xlfn.XLOOKUP(E5176,Restaurants!A:A,Restaurants!B:B)</f>
        <v>Restaurant 019</v>
      </c>
      <c r="G5176" s="2" t="s">
        <v>992</v>
      </c>
      <c r="H5176" s="2" t="str">
        <f t="array" ref="H5176">_xlfn.XLOOKUP(G5176,Food_Menu!A:A,Food_Menu!B:B)</f>
        <v>Food Item 0161</v>
      </c>
      <c r="I5176" s="2">
        <f t="array" ref="I5176">_xlfn.XLOOKUP(G5176,Food_Menu!A:A,Food_Menu!D:D)</f>
        <v>102.18</v>
      </c>
      <c r="J5176" s="2" t="s">
        <v>671</v>
      </c>
      <c r="K5176" s="2" t="str">
        <f t="array" ref="K5176">_xlfn.XLOOKUP(J5176,Delivery_Partners!A:A,Delivery_Partners!B:B)</f>
        <v>Delivery Partner 043</v>
      </c>
      <c r="L5176" s="3">
        <v>1</v>
      </c>
      <c r="M5176" s="2" t="s">
        <v>23</v>
      </c>
      <c r="N5176" s="2" t="s">
        <v>55</v>
      </c>
      <c r="O5176" s="3">
        <v>41</v>
      </c>
      <c r="P5176" s="13">
        <f t="shared" si="1074"/>
        <v>102.18</v>
      </c>
      <c r="Q5176" s="13" t="str">
        <f t="shared" si="1075"/>
        <v>Normal</v>
      </c>
      <c r="S5176" s="21"/>
    </row>
    <row r="5177" hidden="1" customHeight="1" spans="1:19">
      <c r="A5177" s="2" t="s">
        <v>7127</v>
      </c>
      <c r="B5177" s="29" t="s">
        <v>594</v>
      </c>
      <c r="C5177" s="2" t="s">
        <v>1331</v>
      </c>
      <c r="D5177" s="2" t="str">
        <f t="array" ref="D5177">_xlfn.XLOOKUP(C5177,Customers!A:A,Customers!B:B)</f>
        <v>Customer 0741</v>
      </c>
      <c r="E5177" s="2" t="s">
        <v>1072</v>
      </c>
      <c r="F5177" s="2" t="str">
        <f t="array" ref="F5177">_xlfn.XLOOKUP(E5177,Restaurants!A:A,Restaurants!B:B)</f>
        <v>Restaurant 030</v>
      </c>
      <c r="G5177" s="2" t="s">
        <v>767</v>
      </c>
      <c r="H5177" s="2" t="str">
        <f t="array" ref="H5177">_xlfn.XLOOKUP(G5177,Food_Menu!A:A,Food_Menu!B:B)</f>
        <v>Food Item 0150</v>
      </c>
      <c r="I5177" s="2"/>
      <c r="J5177" s="2" t="s">
        <v>1125</v>
      </c>
      <c r="K5177" s="2" t="str">
        <f t="array" ref="K5177">_xlfn.XLOOKUP(J5177,Delivery_Partners!A:A,Delivery_Partners!B:B)</f>
        <v>Delivery Partner 031</v>
      </c>
      <c r="L5177" s="3">
        <v>2</v>
      </c>
      <c r="M5177" s="2" t="s">
        <v>189</v>
      </c>
      <c r="N5177" s="2" t="s">
        <v>24</v>
      </c>
      <c r="O5177" s="2"/>
    </row>
    <row r="5178" customHeight="1" spans="1:19">
      <c r="A5178" s="2" t="s">
        <v>7128</v>
      </c>
      <c r="B5178" s="28">
        <v>45690</v>
      </c>
      <c r="C5178" s="2" t="s">
        <v>2745</v>
      </c>
      <c r="D5178" s="2" t="str">
        <f t="array" ref="D5178">_xlfn.XLOOKUP(C5178,Customers!A:A,Customers!B:B)</f>
        <v>Customer 0944</v>
      </c>
      <c r="E5178" s="2" t="s">
        <v>908</v>
      </c>
      <c r="F5178" s="2" t="str">
        <f t="array" ref="F5178">_xlfn.XLOOKUP(E5178,Restaurants!A:A,Restaurants!B:B)</f>
        <v>Restaurant 050</v>
      </c>
      <c r="G5178" s="2" t="s">
        <v>992</v>
      </c>
      <c r="H5178" s="2" t="str">
        <f t="array" ref="H5178">_xlfn.XLOOKUP(G5178,Food_Menu!A:A,Food_Menu!B:B)</f>
        <v>Food Item 0161</v>
      </c>
      <c r="I5178" s="2">
        <f t="array" ref="I5178">_xlfn.XLOOKUP(G5178,Food_Menu!A:A,Food_Menu!D:D)</f>
        <v>102.18</v>
      </c>
      <c r="J5178" s="2" t="s">
        <v>723</v>
      </c>
      <c r="K5178" s="2" t="str">
        <f t="array" ref="K5178">_xlfn.XLOOKUP(J5178,Delivery_Partners!A:A,Delivery_Partners!B:B)</f>
        <v>Delivery Partner 168</v>
      </c>
      <c r="L5178" s="3">
        <v>1</v>
      </c>
      <c r="M5178" s="2" t="s">
        <v>23</v>
      </c>
      <c r="N5178" s="2" t="s">
        <v>24</v>
      </c>
      <c r="O5178" s="3">
        <v>45</v>
      </c>
      <c r="P5178" s="13">
        <f t="shared" ref="P5178:P5183" si="1076">I5178*L5178</f>
        <v>102.18</v>
      </c>
      <c r="Q5178" s="13" t="str">
        <f t="shared" ref="Q5178:Q5183" si="1077">IF(O5178="","Not Delivered",IF(O5178&lt;=30,"Fast",IF(O5178&lt;=60,"Normal","Slow")))</f>
        <v>Normal</v>
      </c>
      <c r="S5178" s="21"/>
    </row>
    <row r="5179" customHeight="1" spans="1:19">
      <c r="A5179" s="2" t="s">
        <v>7129</v>
      </c>
      <c r="B5179" s="29" t="s">
        <v>1166</v>
      </c>
      <c r="C5179" s="2" t="s">
        <v>1478</v>
      </c>
      <c r="D5179" s="2" t="str">
        <f t="array" ref="D5179">_xlfn.XLOOKUP(C5179,Customers!A:A,Customers!B:B)</f>
        <v>Customer 0964</v>
      </c>
      <c r="E5179" s="2" t="s">
        <v>945</v>
      </c>
      <c r="F5179" s="2" t="str">
        <f t="array" ref="F5179">_xlfn.XLOOKUP(E5179,Restaurants!A:A,Restaurants!B:B)</f>
        <v>Restaurant 099</v>
      </c>
      <c r="G5179" s="2" t="s">
        <v>240</v>
      </c>
      <c r="H5179" s="2" t="str">
        <f t="array" ref="H5179">_xlfn.XLOOKUP(G5179,Food_Menu!A:A,Food_Menu!B:B)</f>
        <v>Food Item 0005</v>
      </c>
      <c r="I5179" s="2">
        <f t="array" ref="I5179">_xlfn.XLOOKUP(G5179,Food_Menu!A:A,Food_Menu!D:D)</f>
        <v>481.92</v>
      </c>
      <c r="J5179" s="2" t="s">
        <v>895</v>
      </c>
      <c r="K5179" s="2" t="str">
        <f t="array" ref="K5179">_xlfn.XLOOKUP(J5179,Delivery_Partners!A:A,Delivery_Partners!B:B)</f>
        <v>Delivery Partner 018</v>
      </c>
      <c r="L5179" s="3">
        <v>1</v>
      </c>
      <c r="M5179" s="2" t="s">
        <v>23</v>
      </c>
      <c r="N5179" s="2" t="s">
        <v>24</v>
      </c>
      <c r="O5179" s="3">
        <v>54</v>
      </c>
      <c r="P5179" s="13">
        <f t="shared" si="1076"/>
        <v>481.92</v>
      </c>
      <c r="Q5179" s="13" t="str">
        <f t="shared" si="1077"/>
        <v>Normal</v>
      </c>
      <c r="S5179" s="21"/>
    </row>
    <row r="5180" customHeight="1" spans="1:19">
      <c r="A5180" s="2" t="s">
        <v>7130</v>
      </c>
      <c r="B5180" s="29" t="s">
        <v>1410</v>
      </c>
      <c r="C5180" s="2" t="s">
        <v>3601</v>
      </c>
      <c r="D5180" s="2" t="str">
        <f t="array" ref="D5180">_xlfn.XLOOKUP(C5180,Customers!A:A,Customers!B:B)</f>
        <v>Customer 0123</v>
      </c>
      <c r="E5180" s="2" t="s">
        <v>39</v>
      </c>
      <c r="F5180" s="2" t="str">
        <f t="array" ref="F5180">_xlfn.XLOOKUP(E5180,Restaurants!A:A,Restaurants!B:B)</f>
        <v>Restaurant 077</v>
      </c>
      <c r="G5180" s="2" t="s">
        <v>1516</v>
      </c>
      <c r="H5180" s="2" t="str">
        <f t="array" ref="H5180">_xlfn.XLOOKUP(G5180,Food_Menu!A:A,Food_Menu!B:B)</f>
        <v>Food Item 0215</v>
      </c>
      <c r="I5180" s="2">
        <f t="array" ref="I5180">_xlfn.XLOOKUP(G5180,Food_Menu!A:A,Food_Menu!D:D)</f>
        <v>131.38</v>
      </c>
      <c r="J5180" s="2" t="s">
        <v>164</v>
      </c>
      <c r="K5180" s="2" t="str">
        <f t="array" ref="K5180">_xlfn.XLOOKUP(J5180,Delivery_Partners!A:A,Delivery_Partners!B:B)</f>
        <v>Delivery Partner 161</v>
      </c>
      <c r="L5180" s="3">
        <v>2</v>
      </c>
      <c r="M5180" s="2" t="s">
        <v>23</v>
      </c>
      <c r="N5180" s="2" t="s">
        <v>24</v>
      </c>
      <c r="O5180" s="3">
        <v>50</v>
      </c>
      <c r="P5180" s="13">
        <f t="shared" si="1076"/>
        <v>262.76</v>
      </c>
      <c r="Q5180" s="13" t="str">
        <f t="shared" si="1077"/>
        <v>Normal</v>
      </c>
      <c r="S5180" s="21"/>
    </row>
    <row r="5181" customHeight="1" spans="1:19">
      <c r="A5181" s="2" t="s">
        <v>7131</v>
      </c>
      <c r="B5181" s="28">
        <v>45816</v>
      </c>
      <c r="C5181" s="2" t="s">
        <v>3754</v>
      </c>
      <c r="D5181" s="2" t="str">
        <f t="array" ref="D5181">_xlfn.XLOOKUP(C5181,Customers!A:A,Customers!B:B)</f>
        <v>Customer 0002</v>
      </c>
      <c r="E5181" s="2" t="s">
        <v>293</v>
      </c>
      <c r="F5181" s="2" t="str">
        <f t="array" ref="F5181">_xlfn.XLOOKUP(E5181,Restaurants!A:A,Restaurants!B:B)</f>
        <v>Restaurant 057</v>
      </c>
      <c r="G5181" s="2" t="s">
        <v>202</v>
      </c>
      <c r="H5181" s="2" t="str">
        <f t="array" ref="H5181">_xlfn.XLOOKUP(G5181,Food_Menu!A:A,Food_Menu!B:B)</f>
        <v>Food Item 0096</v>
      </c>
      <c r="I5181" s="2">
        <f t="array" ref="I5181">_xlfn.XLOOKUP(G5181,Food_Menu!A:A,Food_Menu!D:D)</f>
        <v>399.57</v>
      </c>
      <c r="J5181" s="2" t="s">
        <v>1196</v>
      </c>
      <c r="K5181" s="2" t="str">
        <f t="array" ref="K5181">_xlfn.XLOOKUP(J5181,Delivery_Partners!A:A,Delivery_Partners!B:B)</f>
        <v>Delivery Partner 032</v>
      </c>
      <c r="L5181" s="3">
        <v>1</v>
      </c>
      <c r="M5181" s="2" t="s">
        <v>23</v>
      </c>
      <c r="N5181" s="2" t="s">
        <v>24</v>
      </c>
      <c r="O5181" s="3">
        <v>19</v>
      </c>
      <c r="P5181" s="13">
        <f t="shared" si="1076"/>
        <v>399.57</v>
      </c>
      <c r="Q5181" s="13" t="str">
        <f t="shared" si="1077"/>
        <v>Fast</v>
      </c>
      <c r="S5181" s="21"/>
    </row>
    <row r="5182" customHeight="1" spans="1:19">
      <c r="A5182" s="2" t="s">
        <v>7132</v>
      </c>
      <c r="B5182" s="28">
        <v>45938</v>
      </c>
      <c r="C5182" s="2" t="s">
        <v>1966</v>
      </c>
      <c r="D5182" s="2" t="str">
        <f t="array" ref="D5182">_xlfn.XLOOKUP(C5182,Customers!A:A,Customers!B:B)</f>
        <v>Customer 0296</v>
      </c>
      <c r="E5182" s="2" t="s">
        <v>917</v>
      </c>
      <c r="F5182" s="2" t="str">
        <f t="array" ref="F5182">_xlfn.XLOOKUP(E5182,Restaurants!A:A,Restaurants!B:B)</f>
        <v>Restaurant 102</v>
      </c>
      <c r="G5182" s="2" t="s">
        <v>99</v>
      </c>
      <c r="H5182" s="2" t="str">
        <f t="array" ref="H5182">_xlfn.XLOOKUP(G5182,Food_Menu!A:A,Food_Menu!B:B)</f>
        <v>Food Item 0025</v>
      </c>
      <c r="I5182" s="2">
        <f t="array" ref="I5182">_xlfn.XLOOKUP(G5182,Food_Menu!A:A,Food_Menu!D:D)</f>
        <v>246.71</v>
      </c>
      <c r="J5182" s="2" t="s">
        <v>953</v>
      </c>
      <c r="K5182" s="2" t="str">
        <f t="array" ref="K5182">_xlfn.XLOOKUP(J5182,Delivery_Partners!A:A,Delivery_Partners!B:B)</f>
        <v>Delivery Partner 157</v>
      </c>
      <c r="L5182" s="3">
        <v>1</v>
      </c>
      <c r="M5182" s="2" t="s">
        <v>23</v>
      </c>
      <c r="N5182" s="2" t="s">
        <v>24</v>
      </c>
      <c r="O5182" s="3">
        <v>28</v>
      </c>
      <c r="P5182" s="13">
        <f t="shared" si="1076"/>
        <v>246.71</v>
      </c>
      <c r="Q5182" s="13" t="str">
        <f t="shared" si="1077"/>
        <v>Fast</v>
      </c>
      <c r="S5182" s="21"/>
    </row>
    <row r="5183" customHeight="1" spans="1:19">
      <c r="A5183" s="2" t="s">
        <v>7133</v>
      </c>
      <c r="B5183" s="28">
        <v>45698</v>
      </c>
      <c r="C5183" s="2" t="s">
        <v>794</v>
      </c>
      <c r="D5183" s="2" t="str">
        <f t="array" ref="D5183">_xlfn.XLOOKUP(C5183,Customers!A:A,Customers!B:B)</f>
        <v>Customer 0633</v>
      </c>
      <c r="E5183" s="2" t="s">
        <v>293</v>
      </c>
      <c r="F5183" s="2" t="str">
        <f t="array" ref="F5183">_xlfn.XLOOKUP(E5183,Restaurants!A:A,Restaurants!B:B)</f>
        <v>Restaurant 057</v>
      </c>
      <c r="G5183" s="2" t="s">
        <v>53</v>
      </c>
      <c r="H5183" s="2" t="str">
        <f t="array" ref="H5183">_xlfn.XLOOKUP(G5183,Food_Menu!A:A,Food_Menu!B:B)</f>
        <v>Food Item 0205</v>
      </c>
      <c r="I5183" s="2">
        <f t="array" ref="I5183">_xlfn.XLOOKUP(G5183,Food_Menu!A:A,Food_Menu!D:D)</f>
        <v>175.36</v>
      </c>
      <c r="J5183" s="2" t="s">
        <v>723</v>
      </c>
      <c r="K5183" s="2" t="str">
        <f t="array" ref="K5183">_xlfn.XLOOKUP(J5183,Delivery_Partners!A:A,Delivery_Partners!B:B)</f>
        <v>Delivery Partner 168</v>
      </c>
      <c r="L5183" s="3">
        <v>1</v>
      </c>
      <c r="M5183" s="2" t="s">
        <v>23</v>
      </c>
      <c r="N5183" s="2" t="s">
        <v>55</v>
      </c>
      <c r="O5183" s="3">
        <v>29</v>
      </c>
      <c r="P5183" s="13">
        <f t="shared" si="1076"/>
        <v>175.36</v>
      </c>
      <c r="Q5183" s="13" t="str">
        <f t="shared" si="1077"/>
        <v>Fast</v>
      </c>
      <c r="S5183" s="21"/>
    </row>
    <row r="5184" hidden="1" customHeight="1" spans="1:19">
      <c r="A5184" s="2" t="s">
        <v>7134</v>
      </c>
      <c r="B5184" s="28">
        <v>45691</v>
      </c>
      <c r="C5184" s="2" t="s">
        <v>2435</v>
      </c>
      <c r="D5184" s="2" t="str">
        <f t="array" ref="D5184">_xlfn.XLOOKUP(C5184,Customers!A:A,Customers!B:B)</f>
        <v>Customer 1020</v>
      </c>
      <c r="E5184" s="2" t="s">
        <v>771</v>
      </c>
      <c r="F5184" s="2" t="str">
        <f t="array" ref="F5184">_xlfn.XLOOKUP(E5184,Restaurants!A:A,Restaurants!B:B)</f>
        <v>Restaurant 107</v>
      </c>
      <c r="G5184" s="2" t="s">
        <v>1018</v>
      </c>
      <c r="H5184" s="2" t="str">
        <f t="array" ref="H5184">_xlfn.XLOOKUP(G5184,Food_Menu!A:A,Food_Menu!B:B)</f>
        <v>Food Item 0175</v>
      </c>
      <c r="I5184" s="2"/>
      <c r="J5184" s="2" t="s">
        <v>217</v>
      </c>
      <c r="K5184" s="2" t="str">
        <f t="array" ref="K5184">_xlfn.XLOOKUP(J5184,Delivery_Partners!A:A,Delivery_Partners!B:B)</f>
        <v>Delivery Partner 044</v>
      </c>
      <c r="L5184" s="3">
        <v>1</v>
      </c>
      <c r="M5184" s="2" t="s">
        <v>189</v>
      </c>
      <c r="N5184" s="2" t="s">
        <v>42</v>
      </c>
      <c r="O5184" s="2"/>
    </row>
    <row r="5185" customHeight="1" spans="1:19">
      <c r="A5185" s="2" t="s">
        <v>7135</v>
      </c>
      <c r="B5185" s="29" t="s">
        <v>1148</v>
      </c>
      <c r="C5185" s="2" t="s">
        <v>1055</v>
      </c>
      <c r="D5185" s="2" t="str">
        <f t="array" ref="D5185">_xlfn.XLOOKUP(C5185,Customers!A:A,Customers!B:B)</f>
        <v>Customer 0784</v>
      </c>
      <c r="E5185" s="2" t="s">
        <v>814</v>
      </c>
      <c r="F5185" s="2" t="str">
        <f t="array" ref="F5185">_xlfn.XLOOKUP(E5185,Restaurants!A:A,Restaurants!B:B)</f>
        <v>Restaurant 093</v>
      </c>
      <c r="G5185" s="2" t="s">
        <v>519</v>
      </c>
      <c r="H5185" s="2" t="str">
        <f t="array" ref="H5185">_xlfn.XLOOKUP(G5185,Food_Menu!A:A,Food_Menu!B:B)</f>
        <v>Food Item 0019</v>
      </c>
      <c r="I5185" s="2">
        <f t="array" ref="I5185">_xlfn.XLOOKUP(G5185,Food_Menu!A:A,Food_Menu!D:D)</f>
        <v>145.23</v>
      </c>
      <c r="J5185" s="2" t="s">
        <v>435</v>
      </c>
      <c r="K5185" s="2" t="str">
        <f t="array" ref="K5185">_xlfn.XLOOKUP(J5185,Delivery_Partners!A:A,Delivery_Partners!B:B)</f>
        <v>Delivery Partner 040</v>
      </c>
      <c r="L5185" s="3">
        <v>2</v>
      </c>
      <c r="M5185" s="2" t="s">
        <v>23</v>
      </c>
      <c r="N5185" s="2" t="s">
        <v>24</v>
      </c>
      <c r="O5185" s="3">
        <v>29</v>
      </c>
      <c r="P5185" s="13">
        <f t="shared" ref="P5185:P5187" si="1078">I5185*L5185</f>
        <v>290.46</v>
      </c>
      <c r="Q5185" s="13" t="str">
        <f t="shared" ref="Q5185:Q5187" si="1079">IF(O5185="","Not Delivered",IF(O5185&lt;=30,"Fast",IF(O5185&lt;=60,"Normal","Slow")))</f>
        <v>Fast</v>
      </c>
      <c r="S5185" s="21"/>
    </row>
    <row r="5186" customHeight="1" spans="1:19">
      <c r="A5186" s="2" t="s">
        <v>7136</v>
      </c>
      <c r="B5186" s="28">
        <v>45724</v>
      </c>
      <c r="C5186" s="2" t="s">
        <v>1349</v>
      </c>
      <c r="D5186" s="2" t="str">
        <f t="array" ref="D5186">_xlfn.XLOOKUP(C5186,Customers!A:A,Customers!B:B)</f>
        <v>Customer 0164</v>
      </c>
      <c r="E5186" s="2" t="s">
        <v>254</v>
      </c>
      <c r="F5186" s="2" t="str">
        <f t="array" ref="F5186">_xlfn.XLOOKUP(E5186,Restaurants!A:A,Restaurants!B:B)</f>
        <v>Restaurant 021</v>
      </c>
      <c r="G5186" s="2" t="s">
        <v>1192</v>
      </c>
      <c r="H5186" s="2" t="str">
        <f t="array" ref="H5186">_xlfn.XLOOKUP(G5186,Food_Menu!A:A,Food_Menu!B:B)</f>
        <v>Food Item 0097</v>
      </c>
      <c r="I5186" s="2">
        <f t="array" ref="I5186">_xlfn.XLOOKUP(G5186,Food_Menu!A:A,Food_Menu!D:D)</f>
        <v>584.54</v>
      </c>
      <c r="J5186" s="2" t="s">
        <v>80</v>
      </c>
      <c r="K5186" s="2" t="str">
        <f t="array" ref="K5186">_xlfn.XLOOKUP(J5186,Delivery_Partners!A:A,Delivery_Partners!B:B)</f>
        <v>Delivery Partner 020</v>
      </c>
      <c r="L5186" s="3">
        <v>1</v>
      </c>
      <c r="M5186" s="2" t="s">
        <v>23</v>
      </c>
      <c r="N5186" s="2" t="s">
        <v>55</v>
      </c>
      <c r="O5186" s="3">
        <v>28</v>
      </c>
      <c r="P5186" s="13">
        <f t="shared" si="1078"/>
        <v>584.54</v>
      </c>
      <c r="Q5186" s="13" t="str">
        <f t="shared" si="1079"/>
        <v>Fast</v>
      </c>
      <c r="S5186" s="21"/>
    </row>
    <row r="5187" customHeight="1" spans="1:19">
      <c r="A5187" s="2" t="s">
        <v>7137</v>
      </c>
      <c r="B5187" s="28">
        <v>45722</v>
      </c>
      <c r="C5187" s="2" t="s">
        <v>2847</v>
      </c>
      <c r="D5187" s="2" t="str">
        <f t="array" ref="D5187">_xlfn.XLOOKUP(C5187,Customers!A:A,Customers!B:B)</f>
        <v>Customer 0861</v>
      </c>
      <c r="E5187" s="2" t="s">
        <v>532</v>
      </c>
      <c r="F5187" s="2" t="str">
        <f t="array" ref="F5187">_xlfn.XLOOKUP(E5187,Restaurants!A:A,Restaurants!B:B)</f>
        <v>Restaurant 046</v>
      </c>
      <c r="G5187" s="2" t="s">
        <v>579</v>
      </c>
      <c r="H5187" s="2" t="str">
        <f t="array" ref="H5187">_xlfn.XLOOKUP(G5187,Food_Menu!A:A,Food_Menu!B:B)</f>
        <v>Food Item 0200</v>
      </c>
      <c r="I5187" s="2">
        <f t="array" ref="I5187">_xlfn.XLOOKUP(G5187,Food_Menu!A:A,Food_Menu!D:D)</f>
        <v>511.44</v>
      </c>
      <c r="J5187" s="2" t="s">
        <v>923</v>
      </c>
      <c r="K5187" s="2" t="str">
        <f t="array" ref="K5187">_xlfn.XLOOKUP(J5187,Delivery_Partners!A:A,Delivery_Partners!B:B)</f>
        <v>Delivery Partner 142</v>
      </c>
      <c r="L5187" s="3">
        <v>3</v>
      </c>
      <c r="M5187" s="2" t="s">
        <v>23</v>
      </c>
      <c r="N5187" s="2" t="s">
        <v>24</v>
      </c>
      <c r="O5187" s="3">
        <v>26</v>
      </c>
      <c r="P5187" s="13">
        <f t="shared" si="1078"/>
        <v>1534.32</v>
      </c>
      <c r="Q5187" s="13" t="str">
        <f t="shared" si="1079"/>
        <v>Fast</v>
      </c>
      <c r="S5187" s="21"/>
    </row>
    <row r="5188" hidden="1" customHeight="1" spans="1:19">
      <c r="A5188" s="2" t="s">
        <v>7138</v>
      </c>
      <c r="B5188" s="29" t="s">
        <v>1841</v>
      </c>
      <c r="C5188" s="2" t="s">
        <v>5962</v>
      </c>
      <c r="D5188" s="2" t="str">
        <f t="array" ref="D5188">_xlfn.XLOOKUP(C5188,Customers!A:A,Customers!B:B)</f>
        <v>Customer 0562</v>
      </c>
      <c r="E5188" s="2" t="s">
        <v>819</v>
      </c>
      <c r="F5188" s="2" t="str">
        <f t="array" ref="F5188">_xlfn.XLOOKUP(E5188,Restaurants!A:A,Restaurants!B:B)</f>
        <v>Restaurant 004</v>
      </c>
      <c r="G5188" s="2" t="s">
        <v>1860</v>
      </c>
      <c r="H5188" s="2" t="str">
        <f t="array" ref="H5188">_xlfn.XLOOKUP(G5188,Food_Menu!A:A,Food_Menu!B:B)</f>
        <v>Food Item 0151</v>
      </c>
      <c r="I5188" s="2"/>
      <c r="J5188" s="2" t="s">
        <v>262</v>
      </c>
      <c r="K5188" s="2" t="str">
        <f t="array" ref="K5188">_xlfn.XLOOKUP(J5188,Delivery_Partners!A:A,Delivery_Partners!B:B)</f>
        <v>Delivery Partner 063</v>
      </c>
      <c r="L5188" s="3">
        <v>1</v>
      </c>
      <c r="M5188" s="2" t="s">
        <v>101</v>
      </c>
      <c r="N5188" s="2" t="s">
        <v>55</v>
      </c>
      <c r="O5188" s="2"/>
    </row>
    <row r="5189" customHeight="1" spans="1:19">
      <c r="A5189" s="2" t="s">
        <v>7139</v>
      </c>
      <c r="B5189" s="28">
        <v>45784</v>
      </c>
      <c r="C5189" s="2" t="s">
        <v>2646</v>
      </c>
      <c r="D5189" s="2" t="str">
        <f t="array" ref="D5189">_xlfn.XLOOKUP(C5189,Customers!A:A,Customers!B:B)</f>
        <v>Customer 0443</v>
      </c>
      <c r="E5189" s="2" t="s">
        <v>230</v>
      </c>
      <c r="F5189" s="2" t="str">
        <f t="array" ref="F5189">_xlfn.XLOOKUP(E5189,Restaurants!A:A,Restaurants!B:B)</f>
        <v>Restaurant 029</v>
      </c>
      <c r="G5189" s="2" t="s">
        <v>941</v>
      </c>
      <c r="H5189" s="2" t="str">
        <f t="array" ref="H5189">_xlfn.XLOOKUP(G5189,Food_Menu!A:A,Food_Menu!B:B)</f>
        <v>Food Item 0043</v>
      </c>
      <c r="I5189" s="2">
        <f t="array" ref="I5189">_xlfn.XLOOKUP(G5189,Food_Menu!A:A,Food_Menu!D:D)</f>
        <v>255.02</v>
      </c>
      <c r="J5189" s="2" t="s">
        <v>735</v>
      </c>
      <c r="K5189" s="2" t="str">
        <f t="array" ref="K5189">_xlfn.XLOOKUP(J5189,Delivery_Partners!A:A,Delivery_Partners!B:B)</f>
        <v>Delivery Partner 116</v>
      </c>
      <c r="L5189" s="3">
        <v>1</v>
      </c>
      <c r="M5189" s="2" t="s">
        <v>23</v>
      </c>
      <c r="N5189" s="2" t="s">
        <v>55</v>
      </c>
      <c r="O5189" s="3">
        <v>43</v>
      </c>
      <c r="P5189" s="13">
        <f t="shared" ref="P5189:P5200" si="1080">I5189*L5189</f>
        <v>255.02</v>
      </c>
      <c r="Q5189" s="13" t="str">
        <f t="shared" ref="Q5189:Q5200" si="1081">IF(O5189="","Not Delivered",IF(O5189&lt;=30,"Fast",IF(O5189&lt;=60,"Normal","Slow")))</f>
        <v>Normal</v>
      </c>
      <c r="S5189" s="21"/>
    </row>
    <row r="5190" customHeight="1" spans="1:19">
      <c r="A5190" s="2" t="s">
        <v>7140</v>
      </c>
      <c r="B5190" s="29" t="s">
        <v>690</v>
      </c>
      <c r="C5190" s="2" t="s">
        <v>1975</v>
      </c>
      <c r="D5190" s="2" t="str">
        <f t="array" ref="D5190">_xlfn.XLOOKUP(C5190,Customers!A:A,Customers!B:B)</f>
        <v>Customer 0926</v>
      </c>
      <c r="E5190" s="2" t="s">
        <v>498</v>
      </c>
      <c r="F5190" s="2" t="str">
        <f t="array" ref="F5190">_xlfn.XLOOKUP(E5190,Restaurants!A:A,Restaurants!B:B)</f>
        <v>Restaurant 003</v>
      </c>
      <c r="G5190" s="2" t="s">
        <v>1547</v>
      </c>
      <c r="H5190" s="2" t="str">
        <f t="array" ref="H5190">_xlfn.XLOOKUP(G5190,Food_Menu!A:A,Food_Menu!B:B)</f>
        <v>Food Item 0155</v>
      </c>
      <c r="I5190" s="2">
        <f t="array" ref="I5190">_xlfn.XLOOKUP(G5190,Food_Menu!A:A,Food_Menu!D:D)</f>
        <v>185.15</v>
      </c>
      <c r="J5190" s="2" t="s">
        <v>378</v>
      </c>
      <c r="K5190" s="2" t="str">
        <f t="array" ref="K5190">_xlfn.XLOOKUP(J5190,Delivery_Partners!A:A,Delivery_Partners!B:B)</f>
        <v>Delivery Partner 111</v>
      </c>
      <c r="L5190" s="3">
        <v>1</v>
      </c>
      <c r="M5190" s="2" t="s">
        <v>23</v>
      </c>
      <c r="N5190" s="2" t="s">
        <v>55</v>
      </c>
      <c r="O5190" s="3">
        <v>20</v>
      </c>
      <c r="P5190" s="13">
        <f t="shared" si="1080"/>
        <v>185.15</v>
      </c>
      <c r="Q5190" s="13" t="str">
        <f t="shared" si="1081"/>
        <v>Fast</v>
      </c>
      <c r="S5190" s="21"/>
    </row>
    <row r="5191" customHeight="1" spans="1:19">
      <c r="A5191" s="2" t="s">
        <v>7141</v>
      </c>
      <c r="B5191" s="28">
        <v>45693</v>
      </c>
      <c r="C5191" s="2" t="s">
        <v>2764</v>
      </c>
      <c r="D5191" s="2" t="str">
        <f t="array" ref="D5191">_xlfn.XLOOKUP(C5191,Customers!A:A,Customers!B:B)</f>
        <v>Customer 0355</v>
      </c>
      <c r="E5191" s="2" t="s">
        <v>71</v>
      </c>
      <c r="F5191" s="2" t="str">
        <f t="array" ref="F5191">_xlfn.XLOOKUP(E5191,Restaurants!A:A,Restaurants!B:B)</f>
        <v>Restaurant 013</v>
      </c>
      <c r="G5191" s="2" t="s">
        <v>1094</v>
      </c>
      <c r="H5191" s="2" t="str">
        <f t="array" ref="H5191">_xlfn.XLOOKUP(G5191,Food_Menu!A:A,Food_Menu!B:B)</f>
        <v>Food Item 0042</v>
      </c>
      <c r="I5191" s="2">
        <f t="array" ref="I5191">_xlfn.XLOOKUP(G5191,Food_Menu!A:A,Food_Menu!D:D)</f>
        <v>160.06</v>
      </c>
      <c r="J5191" s="2" t="s">
        <v>1596</v>
      </c>
      <c r="K5191" s="2" t="str">
        <f t="array" ref="K5191">_xlfn.XLOOKUP(J5191,Delivery_Partners!A:A,Delivery_Partners!B:B)</f>
        <v>Delivery Partner 094</v>
      </c>
      <c r="L5191" s="3">
        <v>3</v>
      </c>
      <c r="M5191" s="2" t="s">
        <v>23</v>
      </c>
      <c r="N5191" s="2" t="s">
        <v>24</v>
      </c>
      <c r="O5191" s="3">
        <v>29</v>
      </c>
      <c r="P5191" s="13">
        <f t="shared" si="1080"/>
        <v>480.18</v>
      </c>
      <c r="Q5191" s="13" t="str">
        <f t="shared" si="1081"/>
        <v>Fast</v>
      </c>
      <c r="S5191" s="21"/>
    </row>
    <row r="5192" customHeight="1" spans="1:19">
      <c r="A5192" s="2" t="s">
        <v>7142</v>
      </c>
      <c r="B5192" s="29" t="s">
        <v>2792</v>
      </c>
      <c r="C5192" s="2" t="s">
        <v>2687</v>
      </c>
      <c r="D5192" s="2" t="str">
        <f t="array" ref="D5192">_xlfn.XLOOKUP(C5192,Customers!A:A,Customers!B:B)</f>
        <v>Customer 0743</v>
      </c>
      <c r="E5192" s="2" t="s">
        <v>350</v>
      </c>
      <c r="F5192" s="2" t="str">
        <f t="array" ref="F5192">_xlfn.XLOOKUP(E5192,Restaurants!A:A,Restaurants!B:B)</f>
        <v>Restaurant 001</v>
      </c>
      <c r="G5192" s="2" t="s">
        <v>533</v>
      </c>
      <c r="H5192" s="2" t="str">
        <f t="array" ref="H5192">_xlfn.XLOOKUP(G5192,Food_Menu!A:A,Food_Menu!B:B)</f>
        <v>Food Item 0078</v>
      </c>
      <c r="I5192" s="2">
        <f t="array" ref="I5192">_xlfn.XLOOKUP(G5192,Food_Menu!A:A,Food_Menu!D:D)</f>
        <v>220.49</v>
      </c>
      <c r="J5192" s="2" t="s">
        <v>217</v>
      </c>
      <c r="K5192" s="2" t="str">
        <f t="array" ref="K5192">_xlfn.XLOOKUP(J5192,Delivery_Partners!A:A,Delivery_Partners!B:B)</f>
        <v>Delivery Partner 044</v>
      </c>
      <c r="L5192" s="3">
        <v>1</v>
      </c>
      <c r="M5192" s="2" t="s">
        <v>23</v>
      </c>
      <c r="N5192" s="2" t="s">
        <v>24</v>
      </c>
      <c r="O5192" s="3">
        <v>15</v>
      </c>
      <c r="P5192" s="13">
        <f t="shared" si="1080"/>
        <v>220.49</v>
      </c>
      <c r="Q5192" s="13" t="str">
        <f t="shared" si="1081"/>
        <v>Fast</v>
      </c>
      <c r="S5192" s="21"/>
    </row>
    <row r="5193" customHeight="1" spans="1:19">
      <c r="A5193" s="2" t="s">
        <v>7143</v>
      </c>
      <c r="B5193" s="28">
        <v>45719</v>
      </c>
      <c r="C5193" s="2" t="s">
        <v>1926</v>
      </c>
      <c r="D5193" s="2" t="str">
        <f t="array" ref="D5193">_xlfn.XLOOKUP(C5193,Customers!A:A,Customers!B:B)</f>
        <v>Customer 0219</v>
      </c>
      <c r="E5193" s="2" t="s">
        <v>647</v>
      </c>
      <c r="F5193" s="2" t="str">
        <f t="array" ref="F5193">_xlfn.XLOOKUP(E5193,Restaurants!A:A,Restaurants!B:B)</f>
        <v>Restaurant 081</v>
      </c>
      <c r="G5193" s="2" t="s">
        <v>941</v>
      </c>
      <c r="H5193" s="2" t="str">
        <f t="array" ref="H5193">_xlfn.XLOOKUP(G5193,Food_Menu!A:A,Food_Menu!B:B)</f>
        <v>Food Item 0043</v>
      </c>
      <c r="I5193" s="2">
        <f t="array" ref="I5193">_xlfn.XLOOKUP(G5193,Food_Menu!A:A,Food_Menu!D:D)</f>
        <v>255.02</v>
      </c>
      <c r="J5193" s="2" t="s">
        <v>397</v>
      </c>
      <c r="K5193" s="2" t="str">
        <f t="array" ref="K5193">_xlfn.XLOOKUP(J5193,Delivery_Partners!A:A,Delivery_Partners!B:B)</f>
        <v>Delivery Partner 066</v>
      </c>
      <c r="L5193" s="3">
        <v>2</v>
      </c>
      <c r="M5193" s="2" t="s">
        <v>23</v>
      </c>
      <c r="N5193" s="2" t="s">
        <v>24</v>
      </c>
      <c r="O5193" s="3">
        <v>15</v>
      </c>
      <c r="P5193" s="13">
        <f t="shared" si="1080"/>
        <v>510.04</v>
      </c>
      <c r="Q5193" s="13" t="str">
        <f t="shared" si="1081"/>
        <v>Fast</v>
      </c>
      <c r="S5193" s="21"/>
    </row>
    <row r="5194" customHeight="1" spans="1:19">
      <c r="A5194" s="2" t="s">
        <v>7144</v>
      </c>
      <c r="B5194" s="28">
        <v>45782</v>
      </c>
      <c r="C5194" s="2" t="s">
        <v>1953</v>
      </c>
      <c r="D5194" s="2" t="str">
        <f t="array" ref="D5194">_xlfn.XLOOKUP(C5194,Customers!A:A,Customers!B:B)</f>
        <v>Customer 0458</v>
      </c>
      <c r="E5194" s="2" t="s">
        <v>908</v>
      </c>
      <c r="F5194" s="2" t="str">
        <f t="array" ref="F5194">_xlfn.XLOOKUP(E5194,Restaurants!A:A,Restaurants!B:B)</f>
        <v>Restaurant 050</v>
      </c>
      <c r="G5194" s="2" t="s">
        <v>1063</v>
      </c>
      <c r="H5194" s="2" t="str">
        <f t="array" ref="H5194">_xlfn.XLOOKUP(G5194,Food_Menu!A:A,Food_Menu!B:B)</f>
        <v>Food Item 0153</v>
      </c>
      <c r="I5194" s="2">
        <f t="array" ref="I5194">_xlfn.XLOOKUP(G5194,Food_Menu!A:A,Food_Menu!D:D)</f>
        <v>322.66</v>
      </c>
      <c r="J5194" s="2" t="s">
        <v>887</v>
      </c>
      <c r="K5194" s="2" t="str">
        <f t="array" ref="K5194">_xlfn.XLOOKUP(J5194,Delivery_Partners!A:A,Delivery_Partners!B:B)</f>
        <v>Delivery Partner 091</v>
      </c>
      <c r="L5194" s="3">
        <v>3</v>
      </c>
      <c r="M5194" s="2" t="s">
        <v>23</v>
      </c>
      <c r="N5194" s="2" t="s">
        <v>74</v>
      </c>
      <c r="O5194" s="3">
        <v>41</v>
      </c>
      <c r="P5194" s="13">
        <f t="shared" si="1080"/>
        <v>967.98</v>
      </c>
      <c r="Q5194" s="13" t="str">
        <f t="shared" si="1081"/>
        <v>Normal</v>
      </c>
      <c r="S5194" s="21"/>
    </row>
    <row r="5195" customHeight="1" spans="1:19">
      <c r="A5195" s="2" t="s">
        <v>7145</v>
      </c>
      <c r="B5195" s="28">
        <v>45812</v>
      </c>
      <c r="C5195" s="2" t="s">
        <v>3617</v>
      </c>
      <c r="D5195" s="2" t="str">
        <f t="array" ref="D5195">_xlfn.XLOOKUP(C5195,Customers!A:A,Customers!B:B)</f>
        <v>Customer 0670</v>
      </c>
      <c r="E5195" s="2" t="s">
        <v>293</v>
      </c>
      <c r="F5195" s="2" t="str">
        <f t="array" ref="F5195">_xlfn.XLOOKUP(E5195,Restaurants!A:A,Restaurants!B:B)</f>
        <v>Restaurant 057</v>
      </c>
      <c r="G5195" s="2" t="s">
        <v>53</v>
      </c>
      <c r="H5195" s="2" t="str">
        <f t="array" ref="H5195">_xlfn.XLOOKUP(G5195,Food_Menu!A:A,Food_Menu!B:B)</f>
        <v>Food Item 0205</v>
      </c>
      <c r="I5195" s="2">
        <f t="array" ref="I5195">_xlfn.XLOOKUP(G5195,Food_Menu!A:A,Food_Menu!D:D)</f>
        <v>175.36</v>
      </c>
      <c r="J5195" s="2" t="s">
        <v>29</v>
      </c>
      <c r="K5195" s="2" t="str">
        <f t="array" ref="K5195">_xlfn.XLOOKUP(J5195,Delivery_Partners!A:A,Delivery_Partners!B:B)</f>
        <v>Delivery Partner 017</v>
      </c>
      <c r="L5195" s="3">
        <v>1</v>
      </c>
      <c r="M5195" s="2" t="s">
        <v>23</v>
      </c>
      <c r="N5195" s="2" t="s">
        <v>24</v>
      </c>
      <c r="O5195" s="3">
        <v>39</v>
      </c>
      <c r="P5195" s="13">
        <f t="shared" si="1080"/>
        <v>175.36</v>
      </c>
      <c r="Q5195" s="13" t="str">
        <f t="shared" si="1081"/>
        <v>Normal</v>
      </c>
      <c r="S5195" s="21"/>
    </row>
    <row r="5196" customHeight="1" spans="1:19">
      <c r="A5196" s="2" t="s">
        <v>7146</v>
      </c>
      <c r="B5196" s="28">
        <v>45876</v>
      </c>
      <c r="C5196" s="2" t="s">
        <v>2245</v>
      </c>
      <c r="D5196" s="2" t="str">
        <f t="array" ref="D5196">_xlfn.XLOOKUP(C5196,Customers!A:A,Customers!B:B)</f>
        <v>Customer 0749</v>
      </c>
      <c r="E5196" s="2" t="s">
        <v>586</v>
      </c>
      <c r="F5196" s="2" t="str">
        <f t="array" ref="F5196">_xlfn.XLOOKUP(E5196,Restaurants!A:A,Restaurants!B:B)</f>
        <v>Restaurant 092</v>
      </c>
      <c r="G5196" s="2" t="s">
        <v>683</v>
      </c>
      <c r="H5196" s="2" t="str">
        <f t="array" ref="H5196">_xlfn.XLOOKUP(G5196,Food_Menu!A:A,Food_Menu!B:B)</f>
        <v>Food Item 0010</v>
      </c>
      <c r="I5196" s="2">
        <f t="array" ref="I5196">_xlfn.XLOOKUP(G5196,Food_Menu!A:A,Food_Menu!D:D)</f>
        <v>253.04</v>
      </c>
      <c r="J5196" s="2" t="s">
        <v>409</v>
      </c>
      <c r="K5196" s="2" t="str">
        <f t="array" ref="K5196">_xlfn.XLOOKUP(J5196,Delivery_Partners!A:A,Delivery_Partners!B:B)</f>
        <v>Delivery Partner 073</v>
      </c>
      <c r="L5196" s="3">
        <v>1</v>
      </c>
      <c r="M5196" s="2" t="s">
        <v>23</v>
      </c>
      <c r="N5196" s="2" t="s">
        <v>55</v>
      </c>
      <c r="O5196" s="3">
        <v>37</v>
      </c>
      <c r="P5196" s="13">
        <f t="shared" si="1080"/>
        <v>253.04</v>
      </c>
      <c r="Q5196" s="13" t="str">
        <f t="shared" si="1081"/>
        <v>Normal</v>
      </c>
      <c r="S5196" s="21"/>
    </row>
    <row r="5197" customHeight="1" spans="1:19">
      <c r="A5197" s="2" t="s">
        <v>7147</v>
      </c>
      <c r="B5197" s="29" t="s">
        <v>933</v>
      </c>
      <c r="C5197" s="2" t="s">
        <v>1035</v>
      </c>
      <c r="D5197" s="2" t="str">
        <f t="array" ref="D5197">_xlfn.XLOOKUP(C5197,Customers!A:A,Customers!B:B)</f>
        <v>Customer 1104</v>
      </c>
      <c r="E5197" s="2" t="s">
        <v>721</v>
      </c>
      <c r="F5197" s="2" t="str">
        <f t="array" ref="F5197">_xlfn.XLOOKUP(E5197,Restaurants!A:A,Restaurants!B:B)</f>
        <v>Restaurant 098</v>
      </c>
      <c r="G5197" s="2" t="s">
        <v>2199</v>
      </c>
      <c r="H5197" s="2" t="str">
        <f t="array" ref="H5197">_xlfn.XLOOKUP(G5197,Food_Menu!A:A,Food_Menu!B:B)</f>
        <v>Food Item 0133</v>
      </c>
      <c r="I5197" s="2">
        <f t="array" ref="I5197">_xlfn.XLOOKUP(G5197,Food_Menu!A:A,Food_Menu!D:D)</f>
        <v>587.31</v>
      </c>
      <c r="J5197" s="2" t="s">
        <v>544</v>
      </c>
      <c r="K5197" s="2" t="str">
        <f t="array" ref="K5197">_xlfn.XLOOKUP(J5197,Delivery_Partners!A:A,Delivery_Partners!B:B)</f>
        <v>Delivery Partner 128</v>
      </c>
      <c r="L5197" s="3">
        <v>2</v>
      </c>
      <c r="M5197" s="2" t="s">
        <v>23</v>
      </c>
      <c r="N5197" s="2" t="s">
        <v>24</v>
      </c>
      <c r="O5197" s="3">
        <v>54</v>
      </c>
      <c r="P5197" s="13">
        <f t="shared" si="1080"/>
        <v>1174.62</v>
      </c>
      <c r="Q5197" s="13" t="str">
        <f t="shared" si="1081"/>
        <v>Normal</v>
      </c>
      <c r="S5197" s="21"/>
    </row>
    <row r="5198" customHeight="1" spans="1:19">
      <c r="A5198" s="2" t="s">
        <v>7148</v>
      </c>
      <c r="B5198" s="28">
        <v>45902</v>
      </c>
      <c r="C5198" s="2" t="s">
        <v>2088</v>
      </c>
      <c r="D5198" s="2" t="str">
        <f t="array" ref="D5198">_xlfn.XLOOKUP(C5198,Customers!A:A,Customers!B:B)</f>
        <v>Customer 0349</v>
      </c>
      <c r="E5198" s="2" t="s">
        <v>345</v>
      </c>
      <c r="F5198" s="2" t="str">
        <f t="array" ref="F5198">_xlfn.XLOOKUP(E5198,Restaurants!A:A,Restaurants!B:B)</f>
        <v>Restaurant 064</v>
      </c>
      <c r="G5198" s="2" t="s">
        <v>1016</v>
      </c>
      <c r="H5198" s="2" t="str">
        <f t="array" ref="H5198">_xlfn.XLOOKUP(G5198,Food_Menu!A:A,Food_Menu!B:B)</f>
        <v>Food Item 0055</v>
      </c>
      <c r="I5198" s="2">
        <f t="array" ref="I5198">_xlfn.XLOOKUP(G5198,Food_Menu!A:A,Food_Menu!D:D)</f>
        <v>601.63</v>
      </c>
      <c r="J5198" s="2" t="s">
        <v>1581</v>
      </c>
      <c r="K5198" s="2" t="str">
        <f t="array" ref="K5198">_xlfn.XLOOKUP(J5198,Delivery_Partners!A:A,Delivery_Partners!B:B)</f>
        <v>Delivery Partner 076</v>
      </c>
      <c r="L5198" s="3">
        <v>3</v>
      </c>
      <c r="M5198" s="2" t="s">
        <v>23</v>
      </c>
      <c r="N5198" s="2" t="s">
        <v>24</v>
      </c>
      <c r="O5198" s="3">
        <v>15</v>
      </c>
      <c r="P5198" s="13">
        <f t="shared" si="1080"/>
        <v>1804.89</v>
      </c>
      <c r="Q5198" s="13" t="str">
        <f t="shared" si="1081"/>
        <v>Fast</v>
      </c>
      <c r="S5198" s="21"/>
    </row>
    <row r="5199" customHeight="1" spans="1:19">
      <c r="A5199" s="2" t="s">
        <v>7149</v>
      </c>
      <c r="B5199" s="29" t="s">
        <v>850</v>
      </c>
      <c r="C5199" s="2" t="s">
        <v>2388</v>
      </c>
      <c r="D5199" s="2" t="str">
        <f t="array" ref="D5199">_xlfn.XLOOKUP(C5199,Customers!A:A,Customers!B:B)</f>
        <v>Customer 1076</v>
      </c>
      <c r="E5199" s="2" t="s">
        <v>1224</v>
      </c>
      <c r="F5199" s="2" t="str">
        <f t="array" ref="F5199">_xlfn.XLOOKUP(E5199,Restaurants!A:A,Restaurants!B:B)</f>
        <v>Restaurant 055</v>
      </c>
      <c r="G5199" s="2" t="s">
        <v>1210</v>
      </c>
      <c r="H5199" s="2" t="str">
        <f t="array" ref="H5199">_xlfn.XLOOKUP(G5199,Food_Menu!A:A,Food_Menu!B:B)</f>
        <v>Food Item 0166</v>
      </c>
      <c r="I5199" s="2">
        <f t="array" ref="I5199">_xlfn.XLOOKUP(G5199,Food_Menu!A:A,Food_Menu!D:D)</f>
        <v>321.44</v>
      </c>
      <c r="J5199" s="2" t="s">
        <v>2005</v>
      </c>
      <c r="K5199" s="2" t="str">
        <f t="array" ref="K5199">_xlfn.XLOOKUP(J5199,Delivery_Partners!A:A,Delivery_Partners!B:B)</f>
        <v>Delivery Partner 072</v>
      </c>
      <c r="L5199" s="3">
        <v>1</v>
      </c>
      <c r="M5199" s="2" t="s">
        <v>23</v>
      </c>
      <c r="N5199" s="2" t="s">
        <v>24</v>
      </c>
      <c r="O5199" s="3">
        <v>15</v>
      </c>
      <c r="P5199" s="13">
        <f t="shared" si="1080"/>
        <v>321.44</v>
      </c>
      <c r="Q5199" s="13" t="str">
        <f t="shared" si="1081"/>
        <v>Fast</v>
      </c>
      <c r="S5199" s="21"/>
    </row>
    <row r="5200" customHeight="1" spans="1:19">
      <c r="A5200" s="2" t="s">
        <v>7150</v>
      </c>
      <c r="B5200" s="29" t="s">
        <v>599</v>
      </c>
      <c r="C5200" s="2" t="s">
        <v>2956</v>
      </c>
      <c r="D5200" s="2" t="str">
        <f t="array" ref="D5200">_xlfn.XLOOKUP(C5200,Customers!A:A,Customers!B:B)</f>
        <v>Customer 0980</v>
      </c>
      <c r="E5200" s="2" t="s">
        <v>446</v>
      </c>
      <c r="F5200" s="2" t="str">
        <f t="array" ref="F5200">_xlfn.XLOOKUP(E5200,Restaurants!A:A,Restaurants!B:B)</f>
        <v>Restaurant 078</v>
      </c>
      <c r="G5200" s="2" t="s">
        <v>713</v>
      </c>
      <c r="H5200" s="2" t="str">
        <f t="array" ref="H5200">_xlfn.XLOOKUP(G5200,Food_Menu!A:A,Food_Menu!B:B)</f>
        <v>Food Item 0031</v>
      </c>
      <c r="I5200" s="2">
        <f t="array" ref="I5200">_xlfn.XLOOKUP(G5200,Food_Menu!A:A,Food_Menu!D:D)</f>
        <v>485.31</v>
      </c>
      <c r="J5200" s="2" t="s">
        <v>241</v>
      </c>
      <c r="K5200" s="2" t="str">
        <f t="array" ref="K5200">_xlfn.XLOOKUP(J5200,Delivery_Partners!A:A,Delivery_Partners!B:B)</f>
        <v>Delivery Partner 152</v>
      </c>
      <c r="L5200" s="3">
        <v>4</v>
      </c>
      <c r="M5200" s="2" t="s">
        <v>23</v>
      </c>
      <c r="N5200" s="2" t="s">
        <v>24</v>
      </c>
      <c r="O5200" s="3">
        <v>22</v>
      </c>
      <c r="P5200" s="13">
        <f t="shared" si="1080"/>
        <v>1941.24</v>
      </c>
      <c r="Q5200" s="13" t="str">
        <f t="shared" si="1081"/>
        <v>Fast</v>
      </c>
      <c r="S5200" s="21"/>
    </row>
    <row r="5201" hidden="1" customHeight="1" spans="1:19">
      <c r="A5201" s="2" t="s">
        <v>7151</v>
      </c>
      <c r="B5201" s="29" t="s">
        <v>990</v>
      </c>
      <c r="C5201" s="2" t="s">
        <v>1669</v>
      </c>
      <c r="D5201" s="2" t="str">
        <f t="array" ref="D5201">_xlfn.XLOOKUP(C5201,Customers!A:A,Customers!B:B)</f>
        <v>Customer 0432</v>
      </c>
      <c r="E5201" s="2" t="s">
        <v>908</v>
      </c>
      <c r="F5201" s="2" t="str">
        <f t="array" ref="F5201">_xlfn.XLOOKUP(E5201,Restaurants!A:A,Restaurants!B:B)</f>
        <v>Restaurant 050</v>
      </c>
      <c r="G5201" s="2" t="s">
        <v>946</v>
      </c>
      <c r="H5201" s="2" t="str">
        <f t="array" ref="H5201">_xlfn.XLOOKUP(G5201,Food_Menu!A:A,Food_Menu!B:B)</f>
        <v>Food Item 0081</v>
      </c>
      <c r="I5201" s="2"/>
      <c r="J5201" s="2" t="s">
        <v>640</v>
      </c>
      <c r="K5201" s="2" t="str">
        <f t="array" ref="K5201">_xlfn.XLOOKUP(J5201,Delivery_Partners!A:A,Delivery_Partners!B:B)</f>
        <v>Delivery Partner 097</v>
      </c>
      <c r="L5201" s="3">
        <v>2</v>
      </c>
      <c r="M5201" s="2" t="s">
        <v>101</v>
      </c>
      <c r="N5201" s="2" t="s">
        <v>24</v>
      </c>
      <c r="O5201" s="2"/>
    </row>
    <row r="5202" customHeight="1" spans="1:19">
      <c r="A5202" s="2" t="s">
        <v>7152</v>
      </c>
      <c r="B5202" s="29" t="s">
        <v>311</v>
      </c>
      <c r="C5202" s="2" t="s">
        <v>1607</v>
      </c>
      <c r="D5202" s="2" t="str">
        <f t="array" ref="D5202">_xlfn.XLOOKUP(C5202,Customers!A:A,Customers!B:B)</f>
        <v>Customer 0169</v>
      </c>
      <c r="E5202" s="2" t="s">
        <v>143</v>
      </c>
      <c r="F5202" s="2" t="str">
        <f t="array" ref="F5202">_xlfn.XLOOKUP(E5202,Restaurants!A:A,Restaurants!B:B)</f>
        <v>Restaurant 054</v>
      </c>
      <c r="G5202" s="2" t="s">
        <v>998</v>
      </c>
      <c r="H5202" s="2" t="str">
        <f t="array" ref="H5202">_xlfn.XLOOKUP(G5202,Food_Menu!A:A,Food_Menu!B:B)</f>
        <v>Food Item 0046</v>
      </c>
      <c r="I5202" s="2">
        <f t="array" ref="I5202">_xlfn.XLOOKUP(G5202,Food_Menu!A:A,Food_Menu!D:D)</f>
        <v>300.6</v>
      </c>
      <c r="J5202" s="2" t="s">
        <v>1080</v>
      </c>
      <c r="K5202" s="2" t="str">
        <f t="array" ref="K5202">_xlfn.XLOOKUP(J5202,Delivery_Partners!A:A,Delivery_Partners!B:B)</f>
        <v>Delivery Partner 133</v>
      </c>
      <c r="L5202" s="3">
        <v>3</v>
      </c>
      <c r="M5202" s="2" t="s">
        <v>23</v>
      </c>
      <c r="N5202" s="2" t="s">
        <v>24</v>
      </c>
      <c r="O5202" s="3">
        <v>28</v>
      </c>
      <c r="P5202" s="13">
        <f t="shared" ref="P5202:P5206" si="1082">I5202*L5202</f>
        <v>901.8</v>
      </c>
      <c r="Q5202" s="13" t="str">
        <f t="shared" ref="Q5202:Q5206" si="1083">IF(O5202="","Not Delivered",IF(O5202&lt;=30,"Fast",IF(O5202&lt;=60,"Normal","Slow")))</f>
        <v>Fast</v>
      </c>
      <c r="S5202" s="21"/>
    </row>
    <row r="5203" customHeight="1" spans="1:19">
      <c r="A5203" s="2" t="s">
        <v>7153</v>
      </c>
      <c r="B5203" s="29" t="s">
        <v>334</v>
      </c>
      <c r="C5203" s="2" t="s">
        <v>4961</v>
      </c>
      <c r="D5203" s="2" t="str">
        <f t="array" ref="D5203">_xlfn.XLOOKUP(C5203,Customers!A:A,Customers!B:B)</f>
        <v>Customer 0310</v>
      </c>
      <c r="E5203" s="2" t="s">
        <v>666</v>
      </c>
      <c r="F5203" s="2" t="str">
        <f t="array" ref="F5203">_xlfn.XLOOKUP(E5203,Restaurants!A:A,Restaurants!B:B)</f>
        <v>Restaurant 036</v>
      </c>
      <c r="G5203" s="2" t="s">
        <v>2114</v>
      </c>
      <c r="H5203" s="2" t="str">
        <f t="array" ref="H5203">_xlfn.XLOOKUP(G5203,Food_Menu!A:A,Food_Menu!B:B)</f>
        <v>Food Item 0193</v>
      </c>
      <c r="I5203" s="2">
        <f t="array" ref="I5203">_xlfn.XLOOKUP(G5203,Food_Menu!A:A,Food_Menu!D:D)</f>
        <v>565.09</v>
      </c>
      <c r="J5203" s="2" t="s">
        <v>271</v>
      </c>
      <c r="K5203" s="2" t="str">
        <f t="array" ref="K5203">_xlfn.XLOOKUP(J5203,Delivery_Partners!A:A,Delivery_Partners!B:B)</f>
        <v>Delivery Partner 010</v>
      </c>
      <c r="L5203" s="3">
        <v>1</v>
      </c>
      <c r="M5203" s="2" t="s">
        <v>23</v>
      </c>
      <c r="N5203" s="2" t="s">
        <v>24</v>
      </c>
      <c r="O5203" s="3">
        <v>42</v>
      </c>
      <c r="P5203" s="13">
        <f t="shared" si="1082"/>
        <v>565.09</v>
      </c>
      <c r="Q5203" s="13" t="str">
        <f t="shared" si="1083"/>
        <v>Normal</v>
      </c>
      <c r="S5203" s="21"/>
    </row>
    <row r="5204" customHeight="1" spans="1:19">
      <c r="A5204" s="2" t="s">
        <v>7154</v>
      </c>
      <c r="B5204" s="28">
        <v>45663</v>
      </c>
      <c r="C5204" s="2" t="s">
        <v>1868</v>
      </c>
      <c r="D5204" s="2" t="str">
        <f t="array" ref="D5204">_xlfn.XLOOKUP(C5204,Customers!A:A,Customers!B:B)</f>
        <v>Customer 0790</v>
      </c>
      <c r="E5204" s="2" t="s">
        <v>425</v>
      </c>
      <c r="F5204" s="2" t="str">
        <f t="array" ref="F5204">_xlfn.XLOOKUP(E5204,Restaurants!A:A,Restaurants!B:B)</f>
        <v>Restaurant 023</v>
      </c>
      <c r="G5204" s="2" t="s">
        <v>519</v>
      </c>
      <c r="H5204" s="2" t="str">
        <f t="array" ref="H5204">_xlfn.XLOOKUP(G5204,Food_Menu!A:A,Food_Menu!B:B)</f>
        <v>Food Item 0019</v>
      </c>
      <c r="I5204" s="2">
        <f t="array" ref="I5204">_xlfn.XLOOKUP(G5204,Food_Menu!A:A,Food_Menu!D:D)</f>
        <v>145.23</v>
      </c>
      <c r="J5204" s="2" t="s">
        <v>723</v>
      </c>
      <c r="K5204" s="2" t="str">
        <f t="array" ref="K5204">_xlfn.XLOOKUP(J5204,Delivery_Partners!A:A,Delivery_Partners!B:B)</f>
        <v>Delivery Partner 168</v>
      </c>
      <c r="L5204" s="3">
        <v>1</v>
      </c>
      <c r="M5204" s="2" t="s">
        <v>23</v>
      </c>
      <c r="N5204" s="2" t="s">
        <v>24</v>
      </c>
      <c r="O5204" s="3">
        <v>39</v>
      </c>
      <c r="P5204" s="13">
        <f t="shared" si="1082"/>
        <v>145.23</v>
      </c>
      <c r="Q5204" s="13" t="str">
        <f t="shared" si="1083"/>
        <v>Normal</v>
      </c>
      <c r="S5204" s="21"/>
    </row>
    <row r="5205" customHeight="1" spans="1:19">
      <c r="A5205" s="2" t="s">
        <v>7155</v>
      </c>
      <c r="B5205" s="29" t="s">
        <v>1705</v>
      </c>
      <c r="C5205" s="2" t="s">
        <v>2189</v>
      </c>
      <c r="D5205" s="2" t="str">
        <f t="array" ref="D5205">_xlfn.XLOOKUP(C5205,Customers!A:A,Customers!B:B)</f>
        <v>Customer 0947</v>
      </c>
      <c r="E5205" s="2" t="s">
        <v>1450</v>
      </c>
      <c r="F5205" s="2" t="str">
        <f t="array" ref="F5205">_xlfn.XLOOKUP(E5205,Restaurants!A:A,Restaurants!B:B)</f>
        <v>Restaurant 024</v>
      </c>
      <c r="G5205" s="2" t="s">
        <v>624</v>
      </c>
      <c r="H5205" s="2" t="str">
        <f t="array" ref="H5205">_xlfn.XLOOKUP(G5205,Food_Menu!A:A,Food_Menu!B:B)</f>
        <v>Food Item 0129</v>
      </c>
      <c r="I5205" s="2">
        <f t="array" ref="I5205">_xlfn.XLOOKUP(G5205,Food_Menu!A:A,Food_Menu!D:D)</f>
        <v>581.3</v>
      </c>
      <c r="J5205" s="2" t="s">
        <v>341</v>
      </c>
      <c r="K5205" s="2" t="str">
        <f t="array" ref="K5205">_xlfn.XLOOKUP(J5205,Delivery_Partners!A:A,Delivery_Partners!B:B)</f>
        <v>Delivery Partner 140</v>
      </c>
      <c r="L5205" s="3">
        <v>1</v>
      </c>
      <c r="M5205" s="2" t="s">
        <v>23</v>
      </c>
      <c r="N5205" s="2" t="s">
        <v>42</v>
      </c>
      <c r="O5205" s="3">
        <v>47</v>
      </c>
      <c r="P5205" s="13">
        <f t="shared" si="1082"/>
        <v>581.3</v>
      </c>
      <c r="Q5205" s="13" t="str">
        <f t="shared" si="1083"/>
        <v>Normal</v>
      </c>
      <c r="S5205" s="21"/>
    </row>
    <row r="5206" customHeight="1" spans="1:19">
      <c r="A5206" s="2" t="s">
        <v>7156</v>
      </c>
      <c r="B5206" s="29" t="s">
        <v>490</v>
      </c>
      <c r="C5206" s="2" t="s">
        <v>3342</v>
      </c>
      <c r="D5206" s="2" t="str">
        <f t="array" ref="D5206">_xlfn.XLOOKUP(C5206,Customers!A:A,Customers!B:B)</f>
        <v>Customer 0735</v>
      </c>
      <c r="E5206" s="2" t="s">
        <v>20</v>
      </c>
      <c r="F5206" s="2" t="str">
        <f t="array" ref="F5206">_xlfn.XLOOKUP(E5206,Restaurants!A:A,Restaurants!B:B)</f>
        <v>Restaurant 079</v>
      </c>
      <c r="G5206" s="2" t="s">
        <v>728</v>
      </c>
      <c r="H5206" s="2" t="str">
        <f t="array" ref="H5206">_xlfn.XLOOKUP(G5206,Food_Menu!A:A,Food_Menu!B:B)</f>
        <v>Food Item 0027</v>
      </c>
      <c r="I5206" s="2">
        <f t="array" ref="I5206">_xlfn.XLOOKUP(G5206,Food_Menu!A:A,Food_Menu!D:D)</f>
        <v>364.02</v>
      </c>
      <c r="J5206" s="2" t="s">
        <v>383</v>
      </c>
      <c r="K5206" s="2" t="str">
        <f t="array" ref="K5206">_xlfn.XLOOKUP(J5206,Delivery_Partners!A:A,Delivery_Partners!B:B)</f>
        <v>Delivery Partner 149</v>
      </c>
      <c r="L5206" s="3">
        <v>3</v>
      </c>
      <c r="M5206" s="2" t="s">
        <v>23</v>
      </c>
      <c r="N5206" s="2" t="s">
        <v>24</v>
      </c>
      <c r="O5206" s="3">
        <v>39</v>
      </c>
      <c r="P5206" s="13">
        <f t="shared" si="1082"/>
        <v>1092.06</v>
      </c>
      <c r="Q5206" s="13" t="str">
        <f t="shared" si="1083"/>
        <v>Normal</v>
      </c>
      <c r="S5206" s="21"/>
    </row>
    <row r="5207" hidden="1" customHeight="1" spans="1:19">
      <c r="A5207" s="2" t="s">
        <v>7157</v>
      </c>
      <c r="B5207" s="29" t="s">
        <v>1872</v>
      </c>
      <c r="C5207" s="2" t="s">
        <v>2162</v>
      </c>
      <c r="D5207" s="2" t="str">
        <f t="array" ref="D5207">_xlfn.XLOOKUP(C5207,Customers!A:A,Customers!B:B)</f>
        <v>Customer 0870</v>
      </c>
      <c r="E5207" s="2" t="s">
        <v>1711</v>
      </c>
      <c r="F5207" s="2" t="str">
        <f t="array" ref="F5207">_xlfn.XLOOKUP(E5207,Restaurants!A:A,Restaurants!B:B)</f>
        <v>Restaurant 100</v>
      </c>
      <c r="G5207" s="2" t="s">
        <v>216</v>
      </c>
      <c r="H5207" s="2" t="str">
        <f t="array" ref="H5207">_xlfn.XLOOKUP(G5207,Food_Menu!A:A,Food_Menu!B:B)</f>
        <v>Food Item 0132</v>
      </c>
      <c r="I5207" s="2"/>
      <c r="J5207" s="2" t="s">
        <v>693</v>
      </c>
      <c r="K5207" s="2" t="str">
        <f t="array" ref="K5207">_xlfn.XLOOKUP(J5207,Delivery_Partners!A:A,Delivery_Partners!B:B)</f>
        <v>Delivery Partner 125</v>
      </c>
      <c r="L5207" s="3">
        <v>1</v>
      </c>
      <c r="M5207" s="2" t="s">
        <v>101</v>
      </c>
      <c r="N5207" s="2" t="s">
        <v>24</v>
      </c>
      <c r="O5207" s="2"/>
    </row>
    <row r="5208" customHeight="1" spans="1:19">
      <c r="A5208" s="2" t="s">
        <v>7158</v>
      </c>
      <c r="B5208" s="28">
        <v>45904</v>
      </c>
      <c r="C5208" s="2" t="s">
        <v>3601</v>
      </c>
      <c r="D5208" s="2" t="str">
        <f t="array" ref="D5208">_xlfn.XLOOKUP(C5208,Customers!A:A,Customers!B:B)</f>
        <v>Customer 0123</v>
      </c>
      <c r="E5208" s="2" t="s">
        <v>193</v>
      </c>
      <c r="F5208" s="2" t="str">
        <f t="array" ref="F5208">_xlfn.XLOOKUP(E5208,Restaurants!A:A,Restaurants!B:B)</f>
        <v>Restaurant 051</v>
      </c>
      <c r="G5208" s="2" t="s">
        <v>985</v>
      </c>
      <c r="H5208" s="2" t="str">
        <f t="array" ref="H5208">_xlfn.XLOOKUP(G5208,Food_Menu!A:A,Food_Menu!B:B)</f>
        <v>Food Item 0169</v>
      </c>
      <c r="I5208" s="2">
        <f t="array" ref="I5208">_xlfn.XLOOKUP(G5208,Food_Menu!A:A,Food_Menu!D:D)</f>
        <v>94.12</v>
      </c>
      <c r="J5208" s="2" t="s">
        <v>640</v>
      </c>
      <c r="K5208" s="2" t="str">
        <f t="array" ref="K5208">_xlfn.XLOOKUP(J5208,Delivery_Partners!A:A,Delivery_Partners!B:B)</f>
        <v>Delivery Partner 097</v>
      </c>
      <c r="L5208" s="3">
        <v>2</v>
      </c>
      <c r="M5208" s="2" t="s">
        <v>23</v>
      </c>
      <c r="N5208" s="2" t="s">
        <v>24</v>
      </c>
      <c r="O5208" s="3">
        <v>29</v>
      </c>
      <c r="P5208" s="13">
        <f t="shared" ref="P5208:P5212" si="1084">I5208*L5208</f>
        <v>188.24</v>
      </c>
      <c r="Q5208" s="13" t="str">
        <f t="shared" ref="Q5208:Q5212" si="1085">IF(O5208="","Not Delivered",IF(O5208&lt;=30,"Fast",IF(O5208&lt;=60,"Normal","Slow")))</f>
        <v>Fast</v>
      </c>
      <c r="S5208" s="21"/>
    </row>
    <row r="5209" customHeight="1" spans="1:19">
      <c r="A5209" s="2" t="s">
        <v>7159</v>
      </c>
      <c r="B5209" s="28">
        <v>46000</v>
      </c>
      <c r="C5209" s="2" t="s">
        <v>2813</v>
      </c>
      <c r="D5209" s="2" t="str">
        <f t="array" ref="D5209">_xlfn.XLOOKUP(C5209,Customers!A:A,Customers!B:B)</f>
        <v>Customer 0607</v>
      </c>
      <c r="E5209" s="2" t="s">
        <v>98</v>
      </c>
      <c r="F5209" s="2" t="str">
        <f t="array" ref="F5209">_xlfn.XLOOKUP(E5209,Restaurants!A:A,Restaurants!B:B)</f>
        <v>Restaurant 012</v>
      </c>
      <c r="G5209" s="2" t="s">
        <v>1210</v>
      </c>
      <c r="H5209" s="2" t="str">
        <f t="array" ref="H5209">_xlfn.XLOOKUP(G5209,Food_Menu!A:A,Food_Menu!B:B)</f>
        <v>Food Item 0166</v>
      </c>
      <c r="I5209" s="2">
        <f t="array" ref="I5209">_xlfn.XLOOKUP(G5209,Food_Menu!A:A,Food_Menu!D:D)</f>
        <v>321.44</v>
      </c>
      <c r="J5209" s="2" t="s">
        <v>801</v>
      </c>
      <c r="K5209" s="2" t="str">
        <f t="array" ref="K5209">_xlfn.XLOOKUP(J5209,Delivery_Partners!A:A,Delivery_Partners!B:B)</f>
        <v>Delivery Partner 096</v>
      </c>
      <c r="L5209" s="3">
        <v>1</v>
      </c>
      <c r="M5209" s="2" t="s">
        <v>23</v>
      </c>
      <c r="N5209" s="2" t="s">
        <v>42</v>
      </c>
      <c r="O5209" s="3">
        <v>40</v>
      </c>
      <c r="P5209" s="13">
        <f t="shared" si="1084"/>
        <v>321.44</v>
      </c>
      <c r="Q5209" s="13" t="str">
        <f t="shared" si="1085"/>
        <v>Normal</v>
      </c>
      <c r="S5209" s="21"/>
    </row>
    <row r="5210" customHeight="1" spans="1:19">
      <c r="A5210" s="2" t="s">
        <v>7160</v>
      </c>
      <c r="B5210" s="28">
        <v>45878</v>
      </c>
      <c r="C5210" s="2" t="s">
        <v>1486</v>
      </c>
      <c r="D5210" s="2" t="str">
        <f t="array" ref="D5210">_xlfn.XLOOKUP(C5210,Customers!A:A,Customers!B:B)</f>
        <v>Customer 1049</v>
      </c>
      <c r="E5210" s="2" t="s">
        <v>712</v>
      </c>
      <c r="F5210" s="2" t="str">
        <f t="array" ref="F5210">_xlfn.XLOOKUP(E5210,Restaurants!A:A,Restaurants!B:B)</f>
        <v>Restaurant 074</v>
      </c>
      <c r="G5210" s="2" t="s">
        <v>2712</v>
      </c>
      <c r="H5210" s="2" t="str">
        <f t="array" ref="H5210">_xlfn.XLOOKUP(G5210,Food_Menu!A:A,Food_Menu!B:B)</f>
        <v>Food Item 0008</v>
      </c>
      <c r="I5210" s="2">
        <f t="array" ref="I5210">_xlfn.XLOOKUP(G5210,Food_Menu!A:A,Food_Menu!D:D)</f>
        <v>417.54</v>
      </c>
      <c r="J5210" s="2" t="s">
        <v>597</v>
      </c>
      <c r="K5210" s="2" t="str">
        <f t="array" ref="K5210">_xlfn.XLOOKUP(J5210,Delivery_Partners!A:A,Delivery_Partners!B:B)</f>
        <v>Delivery Partner 113</v>
      </c>
      <c r="L5210" s="3">
        <v>1</v>
      </c>
      <c r="M5210" s="2" t="s">
        <v>23</v>
      </c>
      <c r="N5210" s="2" t="s">
        <v>24</v>
      </c>
      <c r="O5210" s="3">
        <v>17</v>
      </c>
      <c r="P5210" s="13">
        <f t="shared" si="1084"/>
        <v>417.54</v>
      </c>
      <c r="Q5210" s="13" t="str">
        <f t="shared" si="1085"/>
        <v>Fast</v>
      </c>
      <c r="S5210" s="21"/>
    </row>
    <row r="5211" customHeight="1" spans="1:19">
      <c r="A5211" s="2" t="s">
        <v>7161</v>
      </c>
      <c r="B5211" s="29" t="s">
        <v>1118</v>
      </c>
      <c r="C5211" s="2" t="s">
        <v>484</v>
      </c>
      <c r="D5211" s="2" t="str">
        <f t="array" ref="D5211">_xlfn.XLOOKUP(C5211,Customers!A:A,Customers!B:B)</f>
        <v>Customer 0467</v>
      </c>
      <c r="E5211" s="2" t="s">
        <v>1209</v>
      </c>
      <c r="F5211" s="2" t="str">
        <f t="array" ref="F5211">_xlfn.XLOOKUP(E5211,Restaurants!A:A,Restaurants!B:B)</f>
        <v>Restaurant 109</v>
      </c>
      <c r="G5211" s="2" t="s">
        <v>913</v>
      </c>
      <c r="H5211" s="2" t="str">
        <f t="array" ref="H5211">_xlfn.XLOOKUP(G5211,Food_Menu!A:A,Food_Menu!B:B)</f>
        <v>Food Item 0171</v>
      </c>
      <c r="I5211" s="2">
        <f t="array" ref="I5211">_xlfn.XLOOKUP(G5211,Food_Menu!A:A,Food_Menu!D:D)</f>
        <v>583.51</v>
      </c>
      <c r="J5211" s="2" t="s">
        <v>1122</v>
      </c>
      <c r="K5211" s="2" t="str">
        <f t="array" ref="K5211">_xlfn.XLOOKUP(J5211,Delivery_Partners!A:A,Delivery_Partners!B:B)</f>
        <v>Delivery Partner 090</v>
      </c>
      <c r="L5211" s="3">
        <v>1</v>
      </c>
      <c r="M5211" s="2" t="s">
        <v>23</v>
      </c>
      <c r="N5211" s="2" t="s">
        <v>42</v>
      </c>
      <c r="O5211" s="3">
        <v>15</v>
      </c>
      <c r="P5211" s="13">
        <f t="shared" si="1084"/>
        <v>583.51</v>
      </c>
      <c r="Q5211" s="13" t="str">
        <f t="shared" si="1085"/>
        <v>Fast</v>
      </c>
      <c r="S5211" s="21"/>
    </row>
    <row r="5212" customHeight="1" spans="1:19">
      <c r="A5212" s="2" t="s">
        <v>7162</v>
      </c>
      <c r="B5212" s="29" t="s">
        <v>1027</v>
      </c>
      <c r="C5212" s="2" t="s">
        <v>3522</v>
      </c>
      <c r="D5212" s="2" t="str">
        <f t="array" ref="D5212">_xlfn.XLOOKUP(C5212,Customers!A:A,Customers!B:B)</f>
        <v>Customer 1079</v>
      </c>
      <c r="E5212" s="2" t="s">
        <v>345</v>
      </c>
      <c r="F5212" s="2" t="str">
        <f t="array" ref="F5212">_xlfn.XLOOKUP(E5212,Restaurants!A:A,Restaurants!B:B)</f>
        <v>Restaurant 064</v>
      </c>
      <c r="G5212" s="2" t="s">
        <v>687</v>
      </c>
      <c r="H5212" s="2" t="str">
        <f t="array" ref="H5212">_xlfn.XLOOKUP(G5212,Food_Menu!A:A,Food_Menu!B:B)</f>
        <v>Food Item 0066</v>
      </c>
      <c r="I5212" s="2">
        <f t="array" ref="I5212">_xlfn.XLOOKUP(G5212,Food_Menu!A:A,Food_Menu!D:D)</f>
        <v>648.68</v>
      </c>
      <c r="J5212" s="2" t="s">
        <v>502</v>
      </c>
      <c r="K5212" s="2" t="str">
        <f t="array" ref="K5212">_xlfn.XLOOKUP(J5212,Delivery_Partners!A:A,Delivery_Partners!B:B)</f>
        <v>Delivery Partner 132</v>
      </c>
      <c r="L5212" s="3">
        <v>2</v>
      </c>
      <c r="M5212" s="2" t="s">
        <v>23</v>
      </c>
      <c r="N5212" s="2" t="s">
        <v>24</v>
      </c>
      <c r="O5212" s="3">
        <v>40</v>
      </c>
      <c r="P5212" s="13">
        <f t="shared" si="1084"/>
        <v>1297.36</v>
      </c>
      <c r="Q5212" s="13" t="str">
        <f t="shared" si="1085"/>
        <v>Normal</v>
      </c>
      <c r="S5212" s="21"/>
    </row>
    <row r="5213" hidden="1" customHeight="1" spans="1:19">
      <c r="A5213" s="2" t="s">
        <v>7163</v>
      </c>
      <c r="B5213" s="29" t="s">
        <v>1029</v>
      </c>
      <c r="C5213" s="2" t="s">
        <v>5509</v>
      </c>
      <c r="D5213" s="2" t="str">
        <f t="array" ref="D5213">_xlfn.XLOOKUP(C5213,Customers!A:A,Customers!B:B)</f>
        <v>Customer 0149</v>
      </c>
      <c r="E5213" s="2" t="s">
        <v>819</v>
      </c>
      <c r="F5213" s="2" t="str">
        <f t="array" ref="F5213">_xlfn.XLOOKUP(E5213,Restaurants!A:A,Restaurants!B:B)</f>
        <v>Restaurant 004</v>
      </c>
      <c r="G5213" s="2" t="s">
        <v>1860</v>
      </c>
      <c r="H5213" s="2" t="str">
        <f t="array" ref="H5213">_xlfn.XLOOKUP(G5213,Food_Menu!A:A,Food_Menu!B:B)</f>
        <v>Food Item 0151</v>
      </c>
      <c r="I5213" s="2"/>
      <c r="J5213" s="2" t="s">
        <v>1120</v>
      </c>
      <c r="K5213" s="2" t="str">
        <f t="array" ref="K5213">_xlfn.XLOOKUP(J5213,Delivery_Partners!A:A,Delivery_Partners!B:B)</f>
        <v>Delivery Partner 061</v>
      </c>
      <c r="L5213" s="3">
        <v>1</v>
      </c>
      <c r="M5213" s="2" t="s">
        <v>101</v>
      </c>
      <c r="N5213" s="2" t="s">
        <v>24</v>
      </c>
      <c r="O5213" s="2"/>
    </row>
    <row r="5214" customHeight="1" spans="1:19">
      <c r="A5214" s="2" t="s">
        <v>7164</v>
      </c>
      <c r="B5214" s="28">
        <v>45870</v>
      </c>
      <c r="C5214" s="2" t="s">
        <v>2796</v>
      </c>
      <c r="D5214" s="2" t="str">
        <f t="array" ref="D5214">_xlfn.XLOOKUP(C5214,Customers!A:A,Customers!B:B)</f>
        <v>Customer 1175</v>
      </c>
      <c r="E5214" s="2" t="s">
        <v>465</v>
      </c>
      <c r="F5214" s="2" t="str">
        <f t="array" ref="F5214">_xlfn.XLOOKUP(E5214,Restaurants!A:A,Restaurants!B:B)</f>
        <v>Restaurant 010</v>
      </c>
      <c r="G5214" s="2" t="s">
        <v>322</v>
      </c>
      <c r="H5214" s="2" t="str">
        <f t="array" ref="H5214">_xlfn.XLOOKUP(G5214,Food_Menu!A:A,Food_Menu!B:B)</f>
        <v>Food Item 0213</v>
      </c>
      <c r="I5214" s="2">
        <f t="array" ref="I5214">_xlfn.XLOOKUP(G5214,Food_Menu!A:A,Food_Menu!D:D)</f>
        <v>568.2</v>
      </c>
      <c r="J5214" s="2" t="s">
        <v>938</v>
      </c>
      <c r="K5214" s="2" t="str">
        <f t="array" ref="K5214">_xlfn.XLOOKUP(J5214,Delivery_Partners!A:A,Delivery_Partners!B:B)</f>
        <v>Delivery Partner 139</v>
      </c>
      <c r="L5214" s="3">
        <v>2</v>
      </c>
      <c r="M5214" s="2" t="s">
        <v>23</v>
      </c>
      <c r="N5214" s="2" t="s">
        <v>24</v>
      </c>
      <c r="O5214" s="3">
        <v>54</v>
      </c>
      <c r="P5214" s="13">
        <f t="shared" ref="P5214:P5216" si="1086">I5214*L5214</f>
        <v>1136.4</v>
      </c>
      <c r="Q5214" s="13" t="str">
        <f t="shared" ref="Q5214:Q5216" si="1087">IF(O5214="","Not Delivered",IF(O5214&lt;=30,"Fast",IF(O5214&lt;=60,"Normal","Slow")))</f>
        <v>Normal</v>
      </c>
      <c r="S5214" s="21"/>
    </row>
    <row r="5215" customHeight="1" spans="1:19">
      <c r="A5215" s="2" t="s">
        <v>7165</v>
      </c>
      <c r="B5215" s="29" t="s">
        <v>681</v>
      </c>
      <c r="C5215" s="2" t="s">
        <v>2147</v>
      </c>
      <c r="D5215" s="2" t="str">
        <f t="array" ref="D5215">_xlfn.XLOOKUP(C5215,Customers!A:A,Customers!B:B)</f>
        <v>Customer 0943</v>
      </c>
      <c r="E5215" s="2" t="s">
        <v>578</v>
      </c>
      <c r="F5215" s="2" t="str">
        <f t="array" ref="F5215">_xlfn.XLOOKUP(E5215,Restaurants!A:A,Restaurants!B:B)</f>
        <v>Restaurant 063</v>
      </c>
      <c r="G5215" s="2" t="s">
        <v>728</v>
      </c>
      <c r="H5215" s="2" t="str">
        <f t="array" ref="H5215">_xlfn.XLOOKUP(G5215,Food_Menu!A:A,Food_Menu!B:B)</f>
        <v>Food Item 0027</v>
      </c>
      <c r="I5215" s="2">
        <f t="array" ref="I5215">_xlfn.XLOOKUP(G5215,Food_Menu!A:A,Food_Menu!D:D)</f>
        <v>364.02</v>
      </c>
      <c r="J5215" s="2" t="s">
        <v>583</v>
      </c>
      <c r="K5215" s="2" t="str">
        <f t="array" ref="K5215">_xlfn.XLOOKUP(J5215,Delivery_Partners!A:A,Delivery_Partners!B:B)</f>
        <v>Delivery Partner 062</v>
      </c>
      <c r="L5215" s="3">
        <v>2</v>
      </c>
      <c r="M5215" s="2" t="s">
        <v>23</v>
      </c>
      <c r="N5215" s="2" t="s">
        <v>24</v>
      </c>
      <c r="O5215" s="3">
        <v>43</v>
      </c>
      <c r="P5215" s="13">
        <f t="shared" si="1086"/>
        <v>728.04</v>
      </c>
      <c r="Q5215" s="13" t="str">
        <f t="shared" si="1087"/>
        <v>Normal</v>
      </c>
      <c r="S5215" s="21"/>
    </row>
    <row r="5216" customHeight="1" spans="1:19">
      <c r="A5216" s="2" t="s">
        <v>7166</v>
      </c>
      <c r="B5216" s="29" t="s">
        <v>419</v>
      </c>
      <c r="C5216" s="2" t="s">
        <v>3442</v>
      </c>
      <c r="D5216" s="2" t="str">
        <f t="array" ref="D5216">_xlfn.XLOOKUP(C5216,Customers!A:A,Customers!B:B)</f>
        <v>Customer 0752</v>
      </c>
      <c r="E5216" s="2" t="s">
        <v>137</v>
      </c>
      <c r="F5216" s="2" t="str">
        <f t="array" ref="F5216">_xlfn.XLOOKUP(E5216,Restaurants!A:A,Restaurants!B:B)</f>
        <v>Restaurant 104</v>
      </c>
      <c r="G5216" s="2" t="s">
        <v>1073</v>
      </c>
      <c r="H5216" s="2" t="str">
        <f t="array" ref="H5216">_xlfn.XLOOKUP(G5216,Food_Menu!A:A,Food_Menu!B:B)</f>
        <v>Food Item 0080</v>
      </c>
      <c r="I5216" s="2">
        <f t="array" ref="I5216">_xlfn.XLOOKUP(G5216,Food_Menu!A:A,Food_Menu!D:D)</f>
        <v>208.69</v>
      </c>
      <c r="J5216" s="2" t="s">
        <v>993</v>
      </c>
      <c r="K5216" s="2" t="str">
        <f t="array" ref="K5216">_xlfn.XLOOKUP(J5216,Delivery_Partners!A:A,Delivery_Partners!B:B)</f>
        <v>Delivery Partner 086</v>
      </c>
      <c r="L5216" s="3">
        <v>4</v>
      </c>
      <c r="M5216" s="2" t="s">
        <v>23</v>
      </c>
      <c r="N5216" s="2" t="s">
        <v>24</v>
      </c>
      <c r="O5216" s="3">
        <v>39</v>
      </c>
      <c r="P5216" s="13">
        <f t="shared" si="1086"/>
        <v>834.76</v>
      </c>
      <c r="Q5216" s="13" t="str">
        <f t="shared" si="1087"/>
        <v>Normal</v>
      </c>
      <c r="S5216" s="21"/>
    </row>
    <row r="5217" hidden="1" customHeight="1" spans="1:19">
      <c r="A5217" s="2" t="s">
        <v>7167</v>
      </c>
      <c r="B5217" s="29" t="s">
        <v>1518</v>
      </c>
      <c r="C5217" s="2" t="s">
        <v>1331</v>
      </c>
      <c r="D5217" s="2" t="str">
        <f t="array" ref="D5217">_xlfn.XLOOKUP(C5217,Customers!A:A,Customers!B:B)</f>
        <v>Customer 0741</v>
      </c>
      <c r="E5217" s="2" t="s">
        <v>335</v>
      </c>
      <c r="F5217" s="2" t="str">
        <f t="array" ref="F5217">_xlfn.XLOOKUP(E5217,Restaurants!A:A,Restaurants!B:B)</f>
        <v>Restaurant 007</v>
      </c>
      <c r="G5217" s="2" t="s">
        <v>856</v>
      </c>
      <c r="H5217" s="2" t="str">
        <f t="array" ref="H5217">_xlfn.XLOOKUP(G5217,Food_Menu!A:A,Food_Menu!B:B)</f>
        <v>Food Item 0191</v>
      </c>
      <c r="I5217" s="2"/>
      <c r="J5217" s="2" t="s">
        <v>231</v>
      </c>
      <c r="K5217" s="2" t="str">
        <f t="array" ref="K5217">_xlfn.XLOOKUP(J5217,Delivery_Partners!A:A,Delivery_Partners!B:B)</f>
        <v>Delivery Partner 013</v>
      </c>
      <c r="L5217" s="3">
        <v>2</v>
      </c>
      <c r="M5217" s="2" t="s">
        <v>101</v>
      </c>
      <c r="N5217" s="2" t="s">
        <v>24</v>
      </c>
      <c r="O5217" s="2"/>
    </row>
    <row r="5218" hidden="1" customHeight="1" spans="1:19">
      <c r="A5218" s="2" t="s">
        <v>7168</v>
      </c>
      <c r="B5218" s="29" t="s">
        <v>1118</v>
      </c>
      <c r="C5218" s="2" t="s">
        <v>1736</v>
      </c>
      <c r="D5218" s="2" t="str">
        <f t="array" ref="D5218">_xlfn.XLOOKUP(C5218,Customers!A:A,Customers!B:B)</f>
        <v>Customer 1124</v>
      </c>
      <c r="E5218" s="2" t="s">
        <v>421</v>
      </c>
      <c r="F5218" s="2" t="str">
        <f t="array" ref="F5218">_xlfn.XLOOKUP(E5218,Restaurants!A:A,Restaurants!B:B)</f>
        <v>Restaurant 091</v>
      </c>
      <c r="G5218" s="2" t="s">
        <v>884</v>
      </c>
      <c r="H5218" s="2" t="str">
        <f t="array" ref="H5218">_xlfn.XLOOKUP(G5218,Food_Menu!A:A,Food_Menu!B:B)</f>
        <v>Food Item 0032</v>
      </c>
      <c r="I5218" s="2"/>
      <c r="J5218" s="2" t="s">
        <v>22</v>
      </c>
      <c r="K5218" s="2" t="str">
        <f t="array" ref="K5218">_xlfn.XLOOKUP(J5218,Delivery_Partners!A:A,Delivery_Partners!B:B)</f>
        <v>Delivery Partner 163</v>
      </c>
      <c r="L5218" s="3">
        <v>2</v>
      </c>
      <c r="M5218" s="2" t="s">
        <v>101</v>
      </c>
      <c r="N5218" s="2" t="s">
        <v>74</v>
      </c>
      <c r="O5218" s="2"/>
    </row>
    <row r="5219" customHeight="1" spans="1:19">
      <c r="A5219" s="2" t="s">
        <v>7169</v>
      </c>
      <c r="B5219" s="29" t="s">
        <v>50</v>
      </c>
      <c r="C5219" s="2" t="s">
        <v>3172</v>
      </c>
      <c r="D5219" s="2" t="str">
        <f t="array" ref="D5219">_xlfn.XLOOKUP(C5219,Customers!A:A,Customers!B:B)</f>
        <v>Customer 0453</v>
      </c>
      <c r="E5219" s="2" t="s">
        <v>265</v>
      </c>
      <c r="F5219" s="2" t="str">
        <f t="array" ref="F5219">_xlfn.XLOOKUP(E5219,Restaurants!A:A,Restaurants!B:B)</f>
        <v>Restaurant 094</v>
      </c>
      <c r="G5219" s="2" t="s">
        <v>359</v>
      </c>
      <c r="H5219" s="2" t="str">
        <f t="array" ref="H5219">_xlfn.XLOOKUP(G5219,Food_Menu!A:A,Food_Menu!B:B)</f>
        <v>Food Item 0058</v>
      </c>
      <c r="I5219" s="2">
        <f t="array" ref="I5219">_xlfn.XLOOKUP(G5219,Food_Menu!A:A,Food_Menu!D:D)</f>
        <v>356</v>
      </c>
      <c r="J5219" s="2" t="s">
        <v>1268</v>
      </c>
      <c r="K5219" s="2" t="str">
        <f t="array" ref="K5219">_xlfn.XLOOKUP(J5219,Delivery_Partners!A:A,Delivery_Partners!B:B)</f>
        <v>Delivery Partner 124</v>
      </c>
      <c r="L5219" s="3">
        <v>2</v>
      </c>
      <c r="M5219" s="2" t="s">
        <v>23</v>
      </c>
      <c r="N5219" s="2" t="s">
        <v>55</v>
      </c>
      <c r="O5219" s="3">
        <v>32</v>
      </c>
      <c r="P5219" s="13">
        <f t="shared" ref="P5219:P5224" si="1088">I5219*L5219</f>
        <v>712</v>
      </c>
      <c r="Q5219" s="13" t="str">
        <f t="shared" ref="Q5219:Q5224" si="1089">IF(O5219="","Not Delivered",IF(O5219&lt;=30,"Fast",IF(O5219&lt;=60,"Normal","Slow")))</f>
        <v>Normal</v>
      </c>
      <c r="S5219" s="21"/>
    </row>
    <row r="5220" customHeight="1" spans="1:19">
      <c r="A5220" s="2" t="s">
        <v>7170</v>
      </c>
      <c r="B5220" s="29" t="s">
        <v>58</v>
      </c>
      <c r="C5220" s="2" t="s">
        <v>6542</v>
      </c>
      <c r="D5220" s="2" t="str">
        <f t="array" ref="D5220">_xlfn.XLOOKUP(C5220,Customers!A:A,Customers!B:B)</f>
        <v>Customer 0198</v>
      </c>
      <c r="E5220" s="2" t="s">
        <v>335</v>
      </c>
      <c r="F5220" s="2" t="str">
        <f t="array" ref="F5220">_xlfn.XLOOKUP(E5220,Restaurants!A:A,Restaurants!B:B)</f>
        <v>Restaurant 007</v>
      </c>
      <c r="G5220" s="2" t="s">
        <v>631</v>
      </c>
      <c r="H5220" s="2" t="str">
        <f t="array" ref="H5220">_xlfn.XLOOKUP(G5220,Food_Menu!A:A,Food_Menu!B:B)</f>
        <v>Food Item 0121</v>
      </c>
      <c r="I5220" s="2">
        <f t="array" ref="I5220">_xlfn.XLOOKUP(G5220,Food_Menu!A:A,Food_Menu!D:D)</f>
        <v>249.48</v>
      </c>
      <c r="J5220" s="2" t="s">
        <v>173</v>
      </c>
      <c r="K5220" s="2" t="str">
        <f t="array" ref="K5220">_xlfn.XLOOKUP(J5220,Delivery_Partners!A:A,Delivery_Partners!B:B)</f>
        <v>Delivery Partner 045</v>
      </c>
      <c r="L5220" s="3">
        <v>1</v>
      </c>
      <c r="M5220" s="2" t="s">
        <v>23</v>
      </c>
      <c r="N5220" s="2" t="s">
        <v>74</v>
      </c>
      <c r="O5220" s="3">
        <v>46</v>
      </c>
      <c r="P5220" s="13">
        <f t="shared" si="1088"/>
        <v>249.48</v>
      </c>
      <c r="Q5220" s="13" t="str">
        <f t="shared" si="1089"/>
        <v>Normal</v>
      </c>
      <c r="S5220" s="21"/>
    </row>
    <row r="5221" customHeight="1" spans="1:19">
      <c r="A5221" s="2" t="s">
        <v>7171</v>
      </c>
      <c r="B5221" s="28">
        <v>45904</v>
      </c>
      <c r="C5221" s="2" t="s">
        <v>2238</v>
      </c>
      <c r="D5221" s="2" t="str">
        <f t="array" ref="D5221">_xlfn.XLOOKUP(C5221,Customers!A:A,Customers!B:B)</f>
        <v>Customer 1103</v>
      </c>
      <c r="E5221" s="2" t="s">
        <v>281</v>
      </c>
      <c r="F5221" s="2" t="str">
        <f t="array" ref="F5221">_xlfn.XLOOKUP(E5221,Restaurants!A:A,Restaurants!B:B)</f>
        <v>Restaurant 026</v>
      </c>
      <c r="G5221" s="2" t="s">
        <v>221</v>
      </c>
      <c r="H5221" s="2" t="str">
        <f t="array" ref="H5221">_xlfn.XLOOKUP(G5221,Food_Menu!A:A,Food_Menu!B:B)</f>
        <v>Food Item 0220</v>
      </c>
      <c r="I5221" s="2">
        <f t="array" ref="I5221">_xlfn.XLOOKUP(G5221,Food_Menu!A:A,Food_Menu!D:D)</f>
        <v>194.15</v>
      </c>
      <c r="J5221" s="2" t="s">
        <v>3362</v>
      </c>
      <c r="K5221" s="2" t="str">
        <f t="array" ref="K5221">_xlfn.XLOOKUP(J5221,Delivery_Partners!A:A,Delivery_Partners!B:B)</f>
        <v>Delivery Partner 009</v>
      </c>
      <c r="L5221" s="3">
        <v>1</v>
      </c>
      <c r="M5221" s="2" t="s">
        <v>23</v>
      </c>
      <c r="N5221" s="2" t="s">
        <v>74</v>
      </c>
      <c r="O5221" s="3">
        <v>41</v>
      </c>
      <c r="P5221" s="13">
        <f t="shared" si="1088"/>
        <v>194.15</v>
      </c>
      <c r="Q5221" s="13" t="str">
        <f t="shared" si="1089"/>
        <v>Normal</v>
      </c>
      <c r="S5221" s="21"/>
    </row>
    <row r="5222" customHeight="1" spans="1:19">
      <c r="A5222" s="2" t="s">
        <v>7172</v>
      </c>
      <c r="B5222" s="28">
        <v>45812</v>
      </c>
      <c r="C5222" s="2" t="s">
        <v>2250</v>
      </c>
      <c r="D5222" s="2" t="str">
        <f t="array" ref="D5222">_xlfn.XLOOKUP(C5222,Customers!A:A,Customers!B:B)</f>
        <v>Customer 0124</v>
      </c>
      <c r="E5222" s="2" t="s">
        <v>350</v>
      </c>
      <c r="F5222" s="2" t="str">
        <f t="array" ref="F5222">_xlfn.XLOOKUP(E5222,Restaurants!A:A,Restaurants!B:B)</f>
        <v>Restaurant 001</v>
      </c>
      <c r="G5222" s="2" t="s">
        <v>848</v>
      </c>
      <c r="H5222" s="2" t="str">
        <f t="array" ref="H5222">_xlfn.XLOOKUP(G5222,Food_Menu!A:A,Food_Menu!B:B)</f>
        <v>Food Item 0065</v>
      </c>
      <c r="I5222" s="2">
        <f t="array" ref="I5222">_xlfn.XLOOKUP(G5222,Food_Menu!A:A,Food_Menu!D:D)</f>
        <v>105.31</v>
      </c>
      <c r="J5222" s="2" t="s">
        <v>520</v>
      </c>
      <c r="K5222" s="2" t="str">
        <f t="array" ref="K5222">_xlfn.XLOOKUP(J5222,Delivery_Partners!A:A,Delivery_Partners!B:B)</f>
        <v>Delivery Partner 154</v>
      </c>
      <c r="L5222" s="3">
        <v>3</v>
      </c>
      <c r="M5222" s="2" t="s">
        <v>23</v>
      </c>
      <c r="N5222" s="2" t="s">
        <v>24</v>
      </c>
      <c r="O5222" s="3">
        <v>46</v>
      </c>
      <c r="P5222" s="13">
        <f t="shared" si="1088"/>
        <v>315.93</v>
      </c>
      <c r="Q5222" s="13" t="str">
        <f t="shared" si="1089"/>
        <v>Normal</v>
      </c>
      <c r="S5222" s="21"/>
    </row>
    <row r="5223" customHeight="1" spans="1:19">
      <c r="A5223" s="2" t="s">
        <v>7173</v>
      </c>
      <c r="B5223" s="29" t="s">
        <v>2247</v>
      </c>
      <c r="C5223" s="2" t="s">
        <v>2297</v>
      </c>
      <c r="D5223" s="2" t="str">
        <f t="array" ref="D5223">_xlfn.XLOOKUP(C5223,Customers!A:A,Customers!B:B)</f>
        <v>Customer 0792</v>
      </c>
      <c r="E5223" s="2" t="s">
        <v>526</v>
      </c>
      <c r="F5223" s="2" t="str">
        <f t="array" ref="F5223">_xlfn.XLOOKUP(E5223,Restaurants!A:A,Restaurants!B:B)</f>
        <v>Restaurant 068</v>
      </c>
      <c r="G5223" s="2" t="s">
        <v>1701</v>
      </c>
      <c r="H5223" s="2" t="str">
        <f t="array" ref="H5223">_xlfn.XLOOKUP(G5223,Food_Menu!A:A,Food_Menu!B:B)</f>
        <v>Food Item 0085</v>
      </c>
      <c r="I5223" s="2">
        <f t="array" ref="I5223">_xlfn.XLOOKUP(G5223,Food_Menu!A:A,Food_Menu!D:D)</f>
        <v>423.46</v>
      </c>
      <c r="J5223" s="2" t="s">
        <v>1363</v>
      </c>
      <c r="K5223" s="2" t="str">
        <f t="array" ref="K5223">_xlfn.XLOOKUP(J5223,Delivery_Partners!A:A,Delivery_Partners!B:B)</f>
        <v>Delivery Partner 001</v>
      </c>
      <c r="L5223" s="3">
        <v>1</v>
      </c>
      <c r="M5223" s="2" t="s">
        <v>23</v>
      </c>
      <c r="N5223" s="2" t="s">
        <v>42</v>
      </c>
      <c r="O5223" s="3">
        <v>36</v>
      </c>
      <c r="P5223" s="13">
        <f t="shared" si="1088"/>
        <v>423.46</v>
      </c>
      <c r="Q5223" s="13" t="str">
        <f t="shared" si="1089"/>
        <v>Normal</v>
      </c>
      <c r="S5223" s="21"/>
    </row>
    <row r="5224" customHeight="1" spans="1:19">
      <c r="A5224" s="2" t="s">
        <v>7174</v>
      </c>
      <c r="B5224" s="28">
        <v>45912</v>
      </c>
      <c r="C5224" s="2" t="s">
        <v>3138</v>
      </c>
      <c r="D5224" s="2" t="str">
        <f t="array" ref="D5224">_xlfn.XLOOKUP(C5224,Customers!A:A,Customers!B:B)</f>
        <v>Customer 0320</v>
      </c>
      <c r="E5224" s="2" t="s">
        <v>254</v>
      </c>
      <c r="F5224" s="2" t="str">
        <f t="array" ref="F5224">_xlfn.XLOOKUP(E5224,Restaurants!A:A,Restaurants!B:B)</f>
        <v>Restaurant 021</v>
      </c>
      <c r="G5224" s="2" t="s">
        <v>1114</v>
      </c>
      <c r="H5224" s="2" t="str">
        <f t="array" ref="H5224">_xlfn.XLOOKUP(G5224,Food_Menu!A:A,Food_Menu!B:B)</f>
        <v>Food Item 0176</v>
      </c>
      <c r="I5224" s="2">
        <f t="array" ref="I5224">_xlfn.XLOOKUP(G5224,Food_Menu!A:A,Food_Menu!D:D)</f>
        <v>167.27</v>
      </c>
      <c r="J5224" s="2" t="s">
        <v>1350</v>
      </c>
      <c r="K5224" s="2" t="str">
        <f t="array" ref="K5224">_xlfn.XLOOKUP(J5224,Delivery_Partners!A:A,Delivery_Partners!B:B)</f>
        <v>Delivery Partner 087</v>
      </c>
      <c r="L5224" s="3">
        <v>1</v>
      </c>
      <c r="M5224" s="2" t="s">
        <v>23</v>
      </c>
      <c r="N5224" s="2" t="s">
        <v>24</v>
      </c>
      <c r="O5224" s="3">
        <v>24</v>
      </c>
      <c r="P5224" s="13">
        <f t="shared" si="1088"/>
        <v>167.27</v>
      </c>
      <c r="Q5224" s="13" t="str">
        <f t="shared" si="1089"/>
        <v>Fast</v>
      </c>
      <c r="S5224" s="21"/>
    </row>
    <row r="5225" hidden="1" customHeight="1" spans="1:19">
      <c r="A5225" s="2" t="s">
        <v>7175</v>
      </c>
      <c r="B5225" s="29" t="s">
        <v>960</v>
      </c>
      <c r="C5225" s="2" t="s">
        <v>3444</v>
      </c>
      <c r="D5225" s="2" t="str">
        <f t="array" ref="D5225">_xlfn.XLOOKUP(C5225,Customers!A:A,Customers!B:B)</f>
        <v>Customer 1116</v>
      </c>
      <c r="E5225" s="2" t="s">
        <v>738</v>
      </c>
      <c r="F5225" s="2" t="str">
        <f t="array" ref="F5225">_xlfn.XLOOKUP(E5225,Restaurants!A:A,Restaurants!B:B)</f>
        <v>Restaurant 110</v>
      </c>
      <c r="G5225" s="2" t="s">
        <v>728</v>
      </c>
      <c r="H5225" s="2" t="str">
        <f t="array" ref="H5225">_xlfn.XLOOKUP(G5225,Food_Menu!A:A,Food_Menu!B:B)</f>
        <v>Food Item 0027</v>
      </c>
      <c r="I5225" s="2"/>
      <c r="J5225" s="2" t="s">
        <v>470</v>
      </c>
      <c r="K5225" s="2" t="str">
        <f t="array" ref="K5225">_xlfn.XLOOKUP(J5225,Delivery_Partners!A:A,Delivery_Partners!B:B)</f>
        <v>Delivery Partner 006</v>
      </c>
      <c r="L5225" s="3">
        <v>2</v>
      </c>
      <c r="M5225" s="2" t="s">
        <v>189</v>
      </c>
      <c r="N5225" s="2" t="s">
        <v>55</v>
      </c>
      <c r="O5225" s="2"/>
    </row>
    <row r="5226" customHeight="1" spans="1:19">
      <c r="A5226" s="2" t="s">
        <v>7176</v>
      </c>
      <c r="B5226" s="28">
        <v>45784</v>
      </c>
      <c r="C5226" s="2" t="s">
        <v>540</v>
      </c>
      <c r="D5226" s="2" t="str">
        <f t="array" ref="D5226">_xlfn.XLOOKUP(C5226,Customers!A:A,Customers!B:B)</f>
        <v>Customer 1169</v>
      </c>
      <c r="E5226" s="2" t="s">
        <v>78</v>
      </c>
      <c r="F5226" s="2" t="str">
        <f t="array" ref="F5226">_xlfn.XLOOKUP(E5226,Restaurants!A:A,Restaurants!B:B)</f>
        <v>Restaurant 011</v>
      </c>
      <c r="G5226" s="2" t="s">
        <v>90</v>
      </c>
      <c r="H5226" s="2" t="str">
        <f t="array" ref="H5226">_xlfn.XLOOKUP(G5226,Food_Menu!A:A,Food_Menu!B:B)</f>
        <v>Food Item 0073</v>
      </c>
      <c r="I5226" s="2">
        <f t="array" ref="I5226">_xlfn.XLOOKUP(G5226,Food_Menu!A:A,Food_Menu!D:D)</f>
        <v>365.69</v>
      </c>
      <c r="J5226" s="2" t="s">
        <v>693</v>
      </c>
      <c r="K5226" s="2" t="str">
        <f t="array" ref="K5226">_xlfn.XLOOKUP(J5226,Delivery_Partners!A:A,Delivery_Partners!B:B)</f>
        <v>Delivery Partner 125</v>
      </c>
      <c r="L5226" s="3">
        <v>3</v>
      </c>
      <c r="M5226" s="2" t="s">
        <v>23</v>
      </c>
      <c r="N5226" s="2" t="s">
        <v>55</v>
      </c>
      <c r="O5226" s="3">
        <v>48</v>
      </c>
      <c r="P5226" s="13">
        <f t="shared" ref="P5226:P5234" si="1090">I5226*L5226</f>
        <v>1097.07</v>
      </c>
      <c r="Q5226" s="13" t="str">
        <f t="shared" ref="Q5226:Q5234" si="1091">IF(O5226="","Not Delivered",IF(O5226&lt;=30,"Fast",IF(O5226&lt;=60,"Normal","Slow")))</f>
        <v>Normal</v>
      </c>
      <c r="S5226" s="21"/>
    </row>
    <row r="5227" customHeight="1" spans="1:19">
      <c r="A5227" s="2" t="s">
        <v>7177</v>
      </c>
      <c r="B5227" s="29" t="s">
        <v>690</v>
      </c>
      <c r="C5227" s="2" t="s">
        <v>2673</v>
      </c>
      <c r="D5227" s="2" t="str">
        <f t="array" ref="D5227">_xlfn.XLOOKUP(C5227,Customers!A:A,Customers!B:B)</f>
        <v>Customer 0570</v>
      </c>
      <c r="E5227" s="2" t="s">
        <v>446</v>
      </c>
      <c r="F5227" s="2" t="str">
        <f t="array" ref="F5227">_xlfn.XLOOKUP(E5227,Restaurants!A:A,Restaurants!B:B)</f>
        <v>Restaurant 078</v>
      </c>
      <c r="G5227" s="2" t="s">
        <v>373</v>
      </c>
      <c r="H5227" s="2" t="str">
        <f t="array" ref="H5227">_xlfn.XLOOKUP(G5227,Food_Menu!A:A,Food_Menu!B:B)</f>
        <v>Food Item 0070</v>
      </c>
      <c r="I5227" s="2">
        <f t="array" ref="I5227">_xlfn.XLOOKUP(G5227,Food_Menu!A:A,Food_Menu!D:D)</f>
        <v>329.84</v>
      </c>
      <c r="J5227" s="2" t="s">
        <v>942</v>
      </c>
      <c r="K5227" s="2" t="str">
        <f t="array" ref="K5227">_xlfn.XLOOKUP(J5227,Delivery_Partners!A:A,Delivery_Partners!B:B)</f>
        <v>Delivery Partner 037</v>
      </c>
      <c r="L5227" s="3">
        <v>1</v>
      </c>
      <c r="M5227" s="2" t="s">
        <v>23</v>
      </c>
      <c r="N5227" s="2" t="s">
        <v>55</v>
      </c>
      <c r="O5227" s="3">
        <v>37</v>
      </c>
      <c r="P5227" s="13">
        <f t="shared" si="1090"/>
        <v>329.84</v>
      </c>
      <c r="Q5227" s="13" t="str">
        <f t="shared" si="1091"/>
        <v>Normal</v>
      </c>
      <c r="S5227" s="21"/>
    </row>
    <row r="5228" customHeight="1" spans="1:19">
      <c r="A5228" s="2" t="s">
        <v>7178</v>
      </c>
      <c r="B5228" s="29" t="s">
        <v>2146</v>
      </c>
      <c r="C5228" s="2" t="s">
        <v>2584</v>
      </c>
      <c r="D5228" s="2" t="str">
        <f t="array" ref="D5228">_xlfn.XLOOKUP(C5228,Customers!A:A,Customers!B:B)</f>
        <v>Customer 0640</v>
      </c>
      <c r="E5228" s="2" t="s">
        <v>358</v>
      </c>
      <c r="F5228" s="2" t="str">
        <f t="array" ref="F5228">_xlfn.XLOOKUP(E5228,Restaurants!A:A,Restaurants!B:B)</f>
        <v>Restaurant 095</v>
      </c>
      <c r="G5228" s="2" t="s">
        <v>290</v>
      </c>
      <c r="H5228" s="2" t="str">
        <f t="array" ref="H5228">_xlfn.XLOOKUP(G5228,Food_Menu!A:A,Food_Menu!B:B)</f>
        <v>Food Item 0089</v>
      </c>
      <c r="I5228" s="2">
        <f t="array" ref="I5228">_xlfn.XLOOKUP(G5228,Food_Menu!A:A,Food_Menu!D:D)</f>
        <v>262.73</v>
      </c>
      <c r="J5228" s="2" t="s">
        <v>1930</v>
      </c>
      <c r="K5228" s="2" t="str">
        <f t="array" ref="K5228">_xlfn.XLOOKUP(J5228,Delivery_Partners!A:A,Delivery_Partners!B:B)</f>
        <v>Delivery Partner 077</v>
      </c>
      <c r="L5228" s="3">
        <v>3</v>
      </c>
      <c r="M5228" s="2" t="s">
        <v>23</v>
      </c>
      <c r="N5228" s="2" t="s">
        <v>24</v>
      </c>
      <c r="O5228" s="3">
        <v>42</v>
      </c>
      <c r="P5228" s="13">
        <f t="shared" si="1090"/>
        <v>788.19</v>
      </c>
      <c r="Q5228" s="13" t="str">
        <f t="shared" si="1091"/>
        <v>Normal</v>
      </c>
      <c r="S5228" s="21"/>
    </row>
    <row r="5229" customHeight="1" spans="1:19">
      <c r="A5229" s="2" t="s">
        <v>7179</v>
      </c>
      <c r="B5229" s="28">
        <v>45816</v>
      </c>
      <c r="C5229" s="2" t="s">
        <v>1580</v>
      </c>
      <c r="D5229" s="2" t="str">
        <f t="array" ref="D5229">_xlfn.XLOOKUP(C5229,Customers!A:A,Customers!B:B)</f>
        <v>Customer 0546</v>
      </c>
      <c r="E5229" s="2" t="s">
        <v>451</v>
      </c>
      <c r="F5229" s="2" t="str">
        <f t="array" ref="F5229">_xlfn.XLOOKUP(E5229,Restaurants!A:A,Restaurants!B:B)</f>
        <v>Restaurant 022</v>
      </c>
      <c r="G5229" s="2" t="s">
        <v>1378</v>
      </c>
      <c r="H5229" s="2" t="str">
        <f t="array" ref="H5229">_xlfn.XLOOKUP(G5229,Food_Menu!A:A,Food_Menu!B:B)</f>
        <v>Food Item 0127</v>
      </c>
      <c r="I5229" s="2">
        <f t="array" ref="I5229">_xlfn.XLOOKUP(G5229,Food_Menu!A:A,Food_Menu!D:D)</f>
        <v>170.36</v>
      </c>
      <c r="J5229" s="2" t="s">
        <v>927</v>
      </c>
      <c r="K5229" s="2" t="str">
        <f t="array" ref="K5229">_xlfn.XLOOKUP(J5229,Delivery_Partners!A:A,Delivery_Partners!B:B)</f>
        <v>Delivery Partner 103</v>
      </c>
      <c r="L5229" s="3">
        <v>1</v>
      </c>
      <c r="M5229" s="2" t="s">
        <v>23</v>
      </c>
      <c r="N5229" s="2" t="s">
        <v>24</v>
      </c>
      <c r="O5229" s="3">
        <v>41</v>
      </c>
      <c r="P5229" s="13">
        <f t="shared" si="1090"/>
        <v>170.36</v>
      </c>
      <c r="Q5229" s="13" t="str">
        <f t="shared" si="1091"/>
        <v>Normal</v>
      </c>
      <c r="S5229" s="21"/>
    </row>
    <row r="5230" customHeight="1" spans="1:19">
      <c r="A5230" s="2" t="s">
        <v>7180</v>
      </c>
      <c r="B5230" s="29" t="s">
        <v>846</v>
      </c>
      <c r="C5230" s="2" t="s">
        <v>1381</v>
      </c>
      <c r="D5230" s="2" t="str">
        <f t="array" ref="D5230">_xlfn.XLOOKUP(C5230,Customers!A:A,Customers!B:B)</f>
        <v>Customer 0511</v>
      </c>
      <c r="E5230" s="2" t="s">
        <v>488</v>
      </c>
      <c r="F5230" s="2" t="str">
        <f t="array" ref="F5230">_xlfn.XLOOKUP(E5230,Restaurants!A:A,Restaurants!B:B)</f>
        <v>Restaurant 031</v>
      </c>
      <c r="G5230" s="2" t="s">
        <v>198</v>
      </c>
      <c r="H5230" s="2" t="str">
        <f t="array" ref="H5230">_xlfn.XLOOKUP(G5230,Food_Menu!A:A,Food_Menu!B:B)</f>
        <v>Food Item 0049</v>
      </c>
      <c r="I5230" s="2">
        <f t="array" ref="I5230">_xlfn.XLOOKUP(G5230,Food_Menu!A:A,Food_Menu!D:D)</f>
        <v>504.81</v>
      </c>
      <c r="J5230" s="2" t="s">
        <v>1204</v>
      </c>
      <c r="K5230" s="2" t="str">
        <f t="array" ref="K5230">_xlfn.XLOOKUP(J5230,Delivery_Partners!A:A,Delivery_Partners!B:B)</f>
        <v>Delivery Partner 067</v>
      </c>
      <c r="L5230" s="3">
        <v>1</v>
      </c>
      <c r="M5230" s="2" t="s">
        <v>23</v>
      </c>
      <c r="N5230" s="2" t="s">
        <v>74</v>
      </c>
      <c r="O5230" s="3">
        <v>29</v>
      </c>
      <c r="P5230" s="13">
        <f t="shared" si="1090"/>
        <v>504.81</v>
      </c>
      <c r="Q5230" s="13" t="str">
        <f t="shared" si="1091"/>
        <v>Fast</v>
      </c>
      <c r="S5230" s="21"/>
    </row>
    <row r="5231" customHeight="1" spans="1:19">
      <c r="A5231" s="2" t="s">
        <v>7181</v>
      </c>
      <c r="B5231" s="29" t="s">
        <v>955</v>
      </c>
      <c r="C5231" s="2" t="s">
        <v>2565</v>
      </c>
      <c r="D5231" s="2" t="str">
        <f t="array" ref="D5231">_xlfn.XLOOKUP(C5231,Customers!A:A,Customers!B:B)</f>
        <v>Customer 1125</v>
      </c>
      <c r="E5231" s="2" t="s">
        <v>655</v>
      </c>
      <c r="F5231" s="2" t="str">
        <f t="array" ref="F5231">_xlfn.XLOOKUP(E5231,Restaurants!A:A,Restaurants!B:B)</f>
        <v>Restaurant 096</v>
      </c>
      <c r="G5231" s="2" t="s">
        <v>2095</v>
      </c>
      <c r="H5231" s="2" t="str">
        <f t="array" ref="H5231">_xlfn.XLOOKUP(G5231,Food_Menu!A:A,Food_Menu!B:B)</f>
        <v>Food Item 0087</v>
      </c>
      <c r="I5231" s="2">
        <f t="array" ref="I5231">_xlfn.XLOOKUP(G5231,Food_Menu!A:A,Food_Menu!D:D)</f>
        <v>288.34</v>
      </c>
      <c r="J5231" s="2" t="s">
        <v>877</v>
      </c>
      <c r="K5231" s="2" t="str">
        <f t="array" ref="K5231">_xlfn.XLOOKUP(J5231,Delivery_Partners!A:A,Delivery_Partners!B:B)</f>
        <v>Delivery Partner 123</v>
      </c>
      <c r="L5231" s="3">
        <v>4</v>
      </c>
      <c r="M5231" s="2" t="s">
        <v>23</v>
      </c>
      <c r="N5231" s="2" t="s">
        <v>24</v>
      </c>
      <c r="O5231" s="3">
        <v>32</v>
      </c>
      <c r="P5231" s="13">
        <f t="shared" si="1090"/>
        <v>1153.36</v>
      </c>
      <c r="Q5231" s="13" t="str">
        <f t="shared" si="1091"/>
        <v>Normal</v>
      </c>
      <c r="S5231" s="21"/>
    </row>
    <row r="5232" customHeight="1" spans="1:19">
      <c r="A5232" s="2" t="s">
        <v>7182</v>
      </c>
      <c r="B5232" s="28">
        <v>45940</v>
      </c>
      <c r="C5232" s="2" t="s">
        <v>1427</v>
      </c>
      <c r="D5232" s="2" t="str">
        <f t="array" ref="D5232">_xlfn.XLOOKUP(C5232,Customers!A:A,Customers!B:B)</f>
        <v>Customer 0345</v>
      </c>
      <c r="E5232" s="2" t="s">
        <v>98</v>
      </c>
      <c r="F5232" s="2" t="str">
        <f t="array" ref="F5232">_xlfn.XLOOKUP(E5232,Restaurants!A:A,Restaurants!B:B)</f>
        <v>Restaurant 012</v>
      </c>
      <c r="G5232" s="2" t="s">
        <v>367</v>
      </c>
      <c r="H5232" s="2" t="str">
        <f t="array" ref="H5232">_xlfn.XLOOKUP(G5232,Food_Menu!A:A,Food_Menu!B:B)</f>
        <v>Food Item 0202</v>
      </c>
      <c r="I5232" s="2">
        <f t="array" ref="I5232">_xlfn.XLOOKUP(G5232,Food_Menu!A:A,Food_Menu!D:D)</f>
        <v>596.93</v>
      </c>
      <c r="J5232" s="2" t="s">
        <v>100</v>
      </c>
      <c r="K5232" s="2" t="str">
        <f t="array" ref="K5232">_xlfn.XLOOKUP(J5232,Delivery_Partners!A:A,Delivery_Partners!B:B)</f>
        <v>Delivery Partner 092</v>
      </c>
      <c r="L5232" s="3">
        <v>1</v>
      </c>
      <c r="M5232" s="2" t="s">
        <v>23</v>
      </c>
      <c r="N5232" s="2" t="s">
        <v>24</v>
      </c>
      <c r="O5232" s="3">
        <v>24</v>
      </c>
      <c r="P5232" s="13">
        <f t="shared" si="1090"/>
        <v>596.93</v>
      </c>
      <c r="Q5232" s="13" t="str">
        <f t="shared" si="1091"/>
        <v>Fast</v>
      </c>
      <c r="S5232" s="21"/>
    </row>
    <row r="5233" customHeight="1" spans="1:19">
      <c r="A5233" s="2" t="s">
        <v>7183</v>
      </c>
      <c r="B5233" s="28">
        <v>45940</v>
      </c>
      <c r="C5233" s="2" t="s">
        <v>45</v>
      </c>
      <c r="D5233" s="2" t="str">
        <f t="array" ref="D5233">_xlfn.XLOOKUP(C5233,Customers!A:A,Customers!B:B)</f>
        <v>Customer 1152</v>
      </c>
      <c r="E5233" s="2" t="s">
        <v>1176</v>
      </c>
      <c r="F5233" s="2" t="str">
        <f t="array" ref="F5233">_xlfn.XLOOKUP(E5233,Restaurants!A:A,Restaurants!B:B)</f>
        <v>Restaurant 053</v>
      </c>
      <c r="G5233" s="2" t="s">
        <v>431</v>
      </c>
      <c r="H5233" s="2" t="str">
        <f t="array" ref="H5233">_xlfn.XLOOKUP(G5233,Food_Menu!A:A,Food_Menu!B:B)</f>
        <v>Food Item 0183</v>
      </c>
      <c r="I5233" s="2">
        <f t="array" ref="I5233">_xlfn.XLOOKUP(G5233,Food_Menu!A:A,Food_Menu!D:D)</f>
        <v>645.58</v>
      </c>
      <c r="J5233" s="2" t="s">
        <v>1581</v>
      </c>
      <c r="K5233" s="2" t="str">
        <f t="array" ref="K5233">_xlfn.XLOOKUP(J5233,Delivery_Partners!A:A,Delivery_Partners!B:B)</f>
        <v>Delivery Partner 076</v>
      </c>
      <c r="L5233" s="3">
        <v>2</v>
      </c>
      <c r="M5233" s="2" t="s">
        <v>23</v>
      </c>
      <c r="N5233" s="2" t="s">
        <v>24</v>
      </c>
      <c r="O5233" s="3">
        <v>32</v>
      </c>
      <c r="P5233" s="13">
        <f t="shared" si="1090"/>
        <v>1291.16</v>
      </c>
      <c r="Q5233" s="13" t="str">
        <f t="shared" si="1091"/>
        <v>Normal</v>
      </c>
      <c r="S5233" s="21"/>
    </row>
    <row r="5234" customHeight="1" spans="1:19">
      <c r="A5234" s="2" t="s">
        <v>7184</v>
      </c>
      <c r="B5234" s="28">
        <v>45849</v>
      </c>
      <c r="C5234" s="2" t="s">
        <v>883</v>
      </c>
      <c r="D5234" s="2" t="str">
        <f t="array" ref="D5234">_xlfn.XLOOKUP(C5234,Customers!A:A,Customers!B:B)</f>
        <v>Customer 0781</v>
      </c>
      <c r="E5234" s="2" t="s">
        <v>488</v>
      </c>
      <c r="F5234" s="2" t="str">
        <f t="array" ref="F5234">_xlfn.XLOOKUP(E5234,Restaurants!A:A,Restaurants!B:B)</f>
        <v>Restaurant 031</v>
      </c>
      <c r="G5234" s="2" t="s">
        <v>84</v>
      </c>
      <c r="H5234" s="2" t="str">
        <f t="array" ref="H5234">_xlfn.XLOOKUP(G5234,Food_Menu!A:A,Food_Menu!B:B)</f>
        <v>Food Item 0211</v>
      </c>
      <c r="I5234" s="2">
        <f t="array" ref="I5234">_xlfn.XLOOKUP(G5234,Food_Menu!A:A,Food_Menu!D:D)</f>
        <v>200.38</v>
      </c>
      <c r="J5234" s="2" t="s">
        <v>1142</v>
      </c>
      <c r="K5234" s="2" t="str">
        <f t="array" ref="K5234">_xlfn.XLOOKUP(J5234,Delivery_Partners!A:A,Delivery_Partners!B:B)</f>
        <v>Delivery Partner 059</v>
      </c>
      <c r="L5234" s="3">
        <v>3</v>
      </c>
      <c r="M5234" s="2" t="s">
        <v>23</v>
      </c>
      <c r="N5234" s="2" t="s">
        <v>55</v>
      </c>
      <c r="O5234" s="3">
        <v>47</v>
      </c>
      <c r="P5234" s="13">
        <f t="shared" si="1090"/>
        <v>601.14</v>
      </c>
      <c r="Q5234" s="13" t="str">
        <f t="shared" si="1091"/>
        <v>Normal</v>
      </c>
      <c r="S5234" s="21"/>
    </row>
    <row r="5235" hidden="1" customHeight="1" spans="1:19">
      <c r="A5235" s="2" t="s">
        <v>7185</v>
      </c>
      <c r="B5235" s="29" t="s">
        <v>463</v>
      </c>
      <c r="C5235" s="2" t="s">
        <v>1300</v>
      </c>
      <c r="D5235" s="2" t="str">
        <f t="array" ref="D5235">_xlfn.XLOOKUP(C5235,Customers!A:A,Customers!B:B)</f>
        <v>Customer 1153</v>
      </c>
      <c r="E5235" s="2" t="s">
        <v>302</v>
      </c>
      <c r="F5235" s="2" t="str">
        <f t="array" ref="F5235">_xlfn.XLOOKUP(E5235,Restaurants!A:A,Restaurants!B:B)</f>
        <v>Restaurant 002</v>
      </c>
      <c r="G5235" s="2" t="s">
        <v>1860</v>
      </c>
      <c r="H5235" s="2" t="str">
        <f t="array" ref="H5235">_xlfn.XLOOKUP(G5235,Food_Menu!A:A,Food_Menu!B:B)</f>
        <v>Food Item 0151</v>
      </c>
      <c r="I5235" s="2"/>
      <c r="J5235" s="2" t="s">
        <v>1193</v>
      </c>
      <c r="K5235" s="2" t="str">
        <f t="array" ref="K5235">_xlfn.XLOOKUP(J5235,Delivery_Partners!A:A,Delivery_Partners!B:B)</f>
        <v>Delivery Partner 074</v>
      </c>
      <c r="L5235" s="3">
        <v>1</v>
      </c>
      <c r="M5235" s="2" t="s">
        <v>101</v>
      </c>
      <c r="N5235" s="2" t="s">
        <v>24</v>
      </c>
      <c r="O5235" s="2"/>
    </row>
    <row r="5236" customHeight="1" spans="1:19">
      <c r="A5236" s="2" t="s">
        <v>7186</v>
      </c>
      <c r="B5236" s="28">
        <v>45728</v>
      </c>
      <c r="C5236" s="2" t="s">
        <v>3342</v>
      </c>
      <c r="D5236" s="2" t="str">
        <f t="array" ref="D5236">_xlfn.XLOOKUP(C5236,Customers!A:A,Customers!B:B)</f>
        <v>Customer 0735</v>
      </c>
      <c r="E5236" s="2" t="s">
        <v>1224</v>
      </c>
      <c r="F5236" s="2" t="str">
        <f t="array" ref="F5236">_xlfn.XLOOKUP(E5236,Restaurants!A:A,Restaurants!B:B)</f>
        <v>Restaurant 055</v>
      </c>
      <c r="G5236" s="2" t="s">
        <v>624</v>
      </c>
      <c r="H5236" s="2" t="str">
        <f t="array" ref="H5236">_xlfn.XLOOKUP(G5236,Food_Menu!A:A,Food_Menu!B:B)</f>
        <v>Food Item 0129</v>
      </c>
      <c r="I5236" s="2">
        <f t="array" ref="I5236">_xlfn.XLOOKUP(G5236,Food_Menu!A:A,Food_Menu!D:D)</f>
        <v>581.3</v>
      </c>
      <c r="J5236" s="2" t="s">
        <v>347</v>
      </c>
      <c r="K5236" s="2" t="str">
        <f t="array" ref="K5236">_xlfn.XLOOKUP(J5236,Delivery_Partners!A:A,Delivery_Partners!B:B)</f>
        <v>Delivery Partner 058</v>
      </c>
      <c r="L5236" s="3">
        <v>1</v>
      </c>
      <c r="M5236" s="2" t="s">
        <v>23</v>
      </c>
      <c r="N5236" s="2" t="s">
        <v>74</v>
      </c>
      <c r="O5236" s="3">
        <v>42</v>
      </c>
      <c r="P5236" s="13">
        <f t="shared" ref="P5236:P5238" si="1092">I5236*L5236</f>
        <v>581.3</v>
      </c>
      <c r="Q5236" s="13" t="str">
        <f t="shared" ref="Q5236:Q5238" si="1093">IF(O5236="","Not Delivered",IF(O5236&lt;=30,"Fast",IF(O5236&lt;=60,"Normal","Slow")))</f>
        <v>Normal</v>
      </c>
      <c r="S5236" s="21"/>
    </row>
    <row r="5237" customHeight="1" spans="1:19">
      <c r="A5237" s="2" t="s">
        <v>7187</v>
      </c>
      <c r="B5237" s="29" t="s">
        <v>733</v>
      </c>
      <c r="C5237" s="2" t="s">
        <v>2304</v>
      </c>
      <c r="D5237" s="2" t="str">
        <f t="array" ref="D5237">_xlfn.XLOOKUP(C5237,Customers!A:A,Customers!B:B)</f>
        <v>Customer 0983</v>
      </c>
      <c r="E5237" s="2" t="s">
        <v>89</v>
      </c>
      <c r="F5237" s="2" t="str">
        <f t="array" ref="F5237">_xlfn.XLOOKUP(E5237,Restaurants!A:A,Restaurants!B:B)</f>
        <v>Restaurant 059</v>
      </c>
      <c r="G5237" s="2" t="s">
        <v>1025</v>
      </c>
      <c r="H5237" s="2" t="str">
        <f t="array" ref="H5237">_xlfn.XLOOKUP(G5237,Food_Menu!A:A,Food_Menu!B:B)</f>
        <v>Food Item 0047</v>
      </c>
      <c r="I5237" s="2">
        <f t="array" ref="I5237">_xlfn.XLOOKUP(G5237,Food_Menu!A:A,Food_Menu!D:D)</f>
        <v>547.46</v>
      </c>
      <c r="J5237" s="2" t="s">
        <v>567</v>
      </c>
      <c r="K5237" s="2" t="str">
        <f t="array" ref="K5237">_xlfn.XLOOKUP(J5237,Delivery_Partners!A:A,Delivery_Partners!B:B)</f>
        <v>Delivery Partner 104</v>
      </c>
      <c r="L5237" s="3">
        <v>4</v>
      </c>
      <c r="M5237" s="2" t="s">
        <v>23</v>
      </c>
      <c r="N5237" s="2" t="s">
        <v>55</v>
      </c>
      <c r="O5237" s="3">
        <v>47</v>
      </c>
      <c r="P5237" s="13">
        <f t="shared" si="1092"/>
        <v>2189.84</v>
      </c>
      <c r="Q5237" s="13" t="str">
        <f t="shared" si="1093"/>
        <v>Normal</v>
      </c>
      <c r="S5237" s="21"/>
    </row>
    <row r="5238" customHeight="1" spans="1:19">
      <c r="A5238" s="2" t="s">
        <v>7188</v>
      </c>
      <c r="B5238" s="29" t="s">
        <v>1642</v>
      </c>
      <c r="C5238" s="2" t="s">
        <v>1999</v>
      </c>
      <c r="D5238" s="2" t="str">
        <f t="array" ref="D5238">_xlfn.XLOOKUP(C5238,Customers!A:A,Customers!B:B)</f>
        <v>Customer 0588</v>
      </c>
      <c r="E5238" s="2" t="s">
        <v>1060</v>
      </c>
      <c r="F5238" s="2" t="str">
        <f t="array" ref="F5238">_xlfn.XLOOKUP(E5238,Restaurants!A:A,Restaurants!B:B)</f>
        <v>Restaurant 042</v>
      </c>
      <c r="G5238" s="2" t="s">
        <v>1386</v>
      </c>
      <c r="H5238" s="2" t="str">
        <f t="array" ref="H5238">_xlfn.XLOOKUP(G5238,Food_Menu!A:A,Food_Menu!B:B)</f>
        <v>Food Item 0035</v>
      </c>
      <c r="I5238" s="2">
        <f t="array" ref="I5238">_xlfn.XLOOKUP(G5238,Food_Menu!A:A,Food_Menu!D:D)</f>
        <v>634.81</v>
      </c>
      <c r="J5238" s="2" t="s">
        <v>898</v>
      </c>
      <c r="K5238" s="2" t="str">
        <f t="array" ref="K5238">_xlfn.XLOOKUP(J5238,Delivery_Partners!A:A,Delivery_Partners!B:B)</f>
        <v>Delivery Partner 138</v>
      </c>
      <c r="L5238" s="3">
        <v>2</v>
      </c>
      <c r="M5238" s="2" t="s">
        <v>23</v>
      </c>
      <c r="N5238" s="2" t="s">
        <v>42</v>
      </c>
      <c r="O5238" s="3">
        <v>31</v>
      </c>
      <c r="P5238" s="13">
        <f t="shared" si="1092"/>
        <v>1269.62</v>
      </c>
      <c r="Q5238" s="13" t="str">
        <f t="shared" si="1093"/>
        <v>Normal</v>
      </c>
      <c r="S5238" s="21"/>
    </row>
    <row r="5239" hidden="1" customHeight="1" spans="1:19">
      <c r="A5239" s="2" t="s">
        <v>7189</v>
      </c>
      <c r="B5239" s="29" t="s">
        <v>403</v>
      </c>
      <c r="C5239" s="2" t="s">
        <v>1674</v>
      </c>
      <c r="D5239" s="2" t="str">
        <f t="array" ref="D5239">_xlfn.XLOOKUP(C5239,Customers!A:A,Customers!B:B)</f>
        <v>Customer 0555</v>
      </c>
      <c r="E5239" s="2" t="s">
        <v>721</v>
      </c>
      <c r="F5239" s="2" t="str">
        <f t="array" ref="F5239">_xlfn.XLOOKUP(E5239,Restaurants!A:A,Restaurants!B:B)</f>
        <v>Restaurant 098</v>
      </c>
      <c r="G5239" s="2" t="s">
        <v>1318</v>
      </c>
      <c r="H5239" s="2" t="str">
        <f t="array" ref="H5239">_xlfn.XLOOKUP(G5239,Food_Menu!A:A,Food_Menu!B:B)</f>
        <v>Food Item 0119</v>
      </c>
      <c r="I5239" s="2"/>
      <c r="J5239" s="2" t="s">
        <v>1047</v>
      </c>
      <c r="K5239" s="2" t="str">
        <f t="array" ref="K5239">_xlfn.XLOOKUP(J5239,Delivery_Partners!A:A,Delivery_Partners!B:B)</f>
        <v>Delivery Partner 108</v>
      </c>
      <c r="L5239" s="3">
        <v>4</v>
      </c>
      <c r="M5239" s="2" t="s">
        <v>101</v>
      </c>
      <c r="N5239" s="2" t="s">
        <v>24</v>
      </c>
      <c r="O5239" s="2"/>
    </row>
    <row r="5240" customHeight="1" spans="1:19">
      <c r="A5240" s="2" t="s">
        <v>7190</v>
      </c>
      <c r="B5240" s="28">
        <v>45699</v>
      </c>
      <c r="C5240" s="2" t="s">
        <v>1418</v>
      </c>
      <c r="D5240" s="2" t="str">
        <f t="array" ref="D5240">_xlfn.XLOOKUP(C5240,Customers!A:A,Customers!B:B)</f>
        <v>Customer 0309</v>
      </c>
      <c r="E5240" s="2" t="s">
        <v>98</v>
      </c>
      <c r="F5240" s="2" t="str">
        <f t="array" ref="F5240">_xlfn.XLOOKUP(E5240,Restaurants!A:A,Restaurants!B:B)</f>
        <v>Restaurant 012</v>
      </c>
      <c r="G5240" s="2" t="s">
        <v>400</v>
      </c>
      <c r="H5240" s="2" t="str">
        <f t="array" ref="H5240">_xlfn.XLOOKUP(G5240,Food_Menu!A:A,Food_Menu!B:B)</f>
        <v>Food Item 0090</v>
      </c>
      <c r="I5240" s="2">
        <f t="array" ref="I5240">_xlfn.XLOOKUP(G5240,Food_Menu!A:A,Food_Menu!D:D)</f>
        <v>629.64</v>
      </c>
      <c r="J5240" s="2" t="s">
        <v>470</v>
      </c>
      <c r="K5240" s="2" t="str">
        <f t="array" ref="K5240">_xlfn.XLOOKUP(J5240,Delivery_Partners!A:A,Delivery_Partners!B:B)</f>
        <v>Delivery Partner 006</v>
      </c>
      <c r="L5240" s="3">
        <v>3</v>
      </c>
      <c r="M5240" s="2" t="s">
        <v>23</v>
      </c>
      <c r="N5240" s="2" t="s">
        <v>24</v>
      </c>
      <c r="O5240" s="3">
        <v>33</v>
      </c>
      <c r="P5240" s="13">
        <f t="shared" ref="P5240:P5246" si="1094">I5240*L5240</f>
        <v>1888.92</v>
      </c>
      <c r="Q5240" s="13" t="str">
        <f t="shared" ref="Q5240:Q5246" si="1095">IF(O5240="","Not Delivered",IF(O5240&lt;=30,"Fast",IF(O5240&lt;=60,"Normal","Slow")))</f>
        <v>Normal</v>
      </c>
      <c r="S5240" s="21"/>
    </row>
    <row r="5241" customHeight="1" spans="1:19">
      <c r="A5241" s="2" t="s">
        <v>7191</v>
      </c>
      <c r="B5241" s="29" t="s">
        <v>2013</v>
      </c>
      <c r="C5241" s="2" t="s">
        <v>186</v>
      </c>
      <c r="D5241" s="2" t="str">
        <f t="array" ref="D5241">_xlfn.XLOOKUP(C5241,Customers!A:A,Customers!B:B)</f>
        <v>Customer 0253</v>
      </c>
      <c r="E5241" s="2" t="s">
        <v>289</v>
      </c>
      <c r="F5241" s="2" t="str">
        <f t="array" ref="F5241">_xlfn.XLOOKUP(E5241,Restaurants!A:A,Restaurants!B:B)</f>
        <v>Restaurant 052</v>
      </c>
      <c r="G5241" s="2" t="s">
        <v>1600</v>
      </c>
      <c r="H5241" s="2" t="str">
        <f t="array" ref="H5241">_xlfn.XLOOKUP(G5241,Food_Menu!A:A,Food_Menu!B:B)</f>
        <v>Food Item 0174</v>
      </c>
      <c r="I5241" s="2">
        <f t="array" ref="I5241">_xlfn.XLOOKUP(G5241,Food_Menu!A:A,Food_Menu!D:D)</f>
        <v>470.05</v>
      </c>
      <c r="J5241" s="2" t="s">
        <v>808</v>
      </c>
      <c r="K5241" s="2" t="str">
        <f t="array" ref="K5241">_xlfn.XLOOKUP(J5241,Delivery_Partners!A:A,Delivery_Partners!B:B)</f>
        <v>Delivery Partner 153</v>
      </c>
      <c r="L5241" s="3">
        <v>2</v>
      </c>
      <c r="M5241" s="2" t="s">
        <v>23</v>
      </c>
      <c r="N5241" s="2" t="s">
        <v>55</v>
      </c>
      <c r="O5241" s="3">
        <v>34</v>
      </c>
      <c r="P5241" s="13">
        <f t="shared" si="1094"/>
        <v>940.1</v>
      </c>
      <c r="Q5241" s="13" t="str">
        <f t="shared" si="1095"/>
        <v>Normal</v>
      </c>
      <c r="S5241" s="21"/>
    </row>
    <row r="5242" customHeight="1" spans="1:19">
      <c r="A5242" s="2" t="s">
        <v>7192</v>
      </c>
      <c r="B5242" s="29" t="s">
        <v>1523</v>
      </c>
      <c r="C5242" s="2" t="s">
        <v>1385</v>
      </c>
      <c r="D5242" s="2" t="str">
        <f t="array" ref="D5242">_xlfn.XLOOKUP(C5242,Customers!A:A,Customers!B:B)</f>
        <v>Customer 0046</v>
      </c>
      <c r="E5242" s="2" t="s">
        <v>451</v>
      </c>
      <c r="F5242" s="2" t="str">
        <f t="array" ref="F5242">_xlfn.XLOOKUP(E5242,Restaurants!A:A,Restaurants!B:B)</f>
        <v>Restaurant 022</v>
      </c>
      <c r="G5242" s="2" t="s">
        <v>172</v>
      </c>
      <c r="H5242" s="2" t="str">
        <f t="array" ref="H5242">_xlfn.XLOOKUP(G5242,Food_Menu!A:A,Food_Menu!B:B)</f>
        <v>Food Item 0003</v>
      </c>
      <c r="I5242" s="2">
        <f t="array" ref="I5242">_xlfn.XLOOKUP(G5242,Food_Menu!A:A,Food_Menu!D:D)</f>
        <v>349.88</v>
      </c>
      <c r="J5242" s="2" t="s">
        <v>923</v>
      </c>
      <c r="K5242" s="2" t="str">
        <f t="array" ref="K5242">_xlfn.XLOOKUP(J5242,Delivery_Partners!A:A,Delivery_Partners!B:B)</f>
        <v>Delivery Partner 142</v>
      </c>
      <c r="L5242" s="3">
        <v>1</v>
      </c>
      <c r="M5242" s="2" t="s">
        <v>23</v>
      </c>
      <c r="N5242" s="2" t="s">
        <v>24</v>
      </c>
      <c r="O5242" s="3">
        <v>43</v>
      </c>
      <c r="P5242" s="13">
        <f t="shared" si="1094"/>
        <v>349.88</v>
      </c>
      <c r="Q5242" s="13" t="str">
        <f t="shared" si="1095"/>
        <v>Normal</v>
      </c>
      <c r="S5242" s="21"/>
    </row>
    <row r="5243" customHeight="1" spans="1:19">
      <c r="A5243" s="2" t="s">
        <v>7193</v>
      </c>
      <c r="B5243" s="28">
        <v>45816</v>
      </c>
      <c r="C5243" s="2" t="s">
        <v>1722</v>
      </c>
      <c r="D5243" s="2" t="str">
        <f t="array" ref="D5243">_xlfn.XLOOKUP(C5243,Customers!A:A,Customers!B:B)</f>
        <v>Customer 0461</v>
      </c>
      <c r="E5243" s="2" t="s">
        <v>586</v>
      </c>
      <c r="F5243" s="2" t="str">
        <f t="array" ref="F5243">_xlfn.XLOOKUP(E5243,Restaurants!A:A,Restaurants!B:B)</f>
        <v>Restaurant 092</v>
      </c>
      <c r="G5243" s="2" t="s">
        <v>111</v>
      </c>
      <c r="H5243" s="2" t="str">
        <f t="array" ref="H5243">_xlfn.XLOOKUP(G5243,Food_Menu!A:A,Food_Menu!B:B)</f>
        <v>Food Item 0197</v>
      </c>
      <c r="I5243" s="2">
        <f t="array" ref="I5243">_xlfn.XLOOKUP(G5243,Food_Menu!A:A,Food_Menu!D:D)</f>
        <v>628.28</v>
      </c>
      <c r="J5243" s="2" t="s">
        <v>327</v>
      </c>
      <c r="K5243" s="2" t="str">
        <f t="array" ref="K5243">_xlfn.XLOOKUP(J5243,Delivery_Partners!A:A,Delivery_Partners!B:B)</f>
        <v>Delivery Partner 148</v>
      </c>
      <c r="L5243" s="3">
        <v>1</v>
      </c>
      <c r="M5243" s="2" t="s">
        <v>23</v>
      </c>
      <c r="N5243" s="2" t="s">
        <v>24</v>
      </c>
      <c r="O5243" s="3">
        <v>41</v>
      </c>
      <c r="P5243" s="13">
        <f t="shared" si="1094"/>
        <v>628.28</v>
      </c>
      <c r="Q5243" s="13" t="str">
        <f t="shared" si="1095"/>
        <v>Normal</v>
      </c>
      <c r="S5243" s="21"/>
    </row>
    <row r="5244" customHeight="1" spans="1:19">
      <c r="A5244" s="2" t="s">
        <v>7194</v>
      </c>
      <c r="B5244" s="29" t="s">
        <v>329</v>
      </c>
      <c r="C5244" s="2" t="s">
        <v>1672</v>
      </c>
      <c r="D5244" s="2" t="str">
        <f t="array" ref="D5244">_xlfn.XLOOKUP(C5244,Customers!A:A,Customers!B:B)</f>
        <v>Customer 1186</v>
      </c>
      <c r="E5244" s="2" t="s">
        <v>468</v>
      </c>
      <c r="F5244" s="2" t="str">
        <f t="array" ref="F5244">_xlfn.XLOOKUP(E5244,Restaurants!A:A,Restaurants!B:B)</f>
        <v>Restaurant 067</v>
      </c>
      <c r="G5244" s="2" t="s">
        <v>881</v>
      </c>
      <c r="H5244" s="2" t="str">
        <f t="array" ref="H5244">_xlfn.XLOOKUP(G5244,Food_Menu!A:A,Food_Menu!B:B)</f>
        <v>Food Item 0038</v>
      </c>
      <c r="I5244" s="2">
        <f t="array" ref="I5244">_xlfn.XLOOKUP(G5244,Food_Menu!A:A,Food_Menu!D:D)</f>
        <v>355.26</v>
      </c>
      <c r="J5244" s="2" t="s">
        <v>3362</v>
      </c>
      <c r="K5244" s="2" t="str">
        <f t="array" ref="K5244">_xlfn.XLOOKUP(J5244,Delivery_Partners!A:A,Delivery_Partners!B:B)</f>
        <v>Delivery Partner 009</v>
      </c>
      <c r="L5244" s="3">
        <v>1</v>
      </c>
      <c r="M5244" s="2" t="s">
        <v>23</v>
      </c>
      <c r="N5244" s="2" t="s">
        <v>42</v>
      </c>
      <c r="O5244" s="3">
        <v>47</v>
      </c>
      <c r="P5244" s="13">
        <f t="shared" si="1094"/>
        <v>355.26</v>
      </c>
      <c r="Q5244" s="13" t="str">
        <f t="shared" si="1095"/>
        <v>Normal</v>
      </c>
      <c r="S5244" s="21"/>
    </row>
    <row r="5245" customHeight="1" spans="1:19">
      <c r="A5245" s="2" t="s">
        <v>7195</v>
      </c>
      <c r="B5245" s="29" t="s">
        <v>1360</v>
      </c>
      <c r="C5245" s="2" t="s">
        <v>903</v>
      </c>
      <c r="D5245" s="2" t="str">
        <f t="array" ref="D5245">_xlfn.XLOOKUP(C5245,Customers!A:A,Customers!B:B)</f>
        <v>Customer 1126</v>
      </c>
      <c r="E5245" s="2" t="s">
        <v>674</v>
      </c>
      <c r="F5245" s="2" t="str">
        <f t="array" ref="F5245">_xlfn.XLOOKUP(E5245,Restaurants!A:A,Restaurants!B:B)</f>
        <v>Restaurant 085</v>
      </c>
      <c r="G5245" s="2" t="s">
        <v>2095</v>
      </c>
      <c r="H5245" s="2" t="str">
        <f t="array" ref="H5245">_xlfn.XLOOKUP(G5245,Food_Menu!A:A,Food_Menu!B:B)</f>
        <v>Food Item 0087</v>
      </c>
      <c r="I5245" s="2">
        <f t="array" ref="I5245">_xlfn.XLOOKUP(G5245,Food_Menu!A:A,Food_Menu!D:D)</f>
        <v>288.34</v>
      </c>
      <c r="J5245" s="2" t="s">
        <v>383</v>
      </c>
      <c r="K5245" s="2" t="str">
        <f t="array" ref="K5245">_xlfn.XLOOKUP(J5245,Delivery_Partners!A:A,Delivery_Partners!B:B)</f>
        <v>Delivery Partner 149</v>
      </c>
      <c r="L5245" s="3">
        <v>1</v>
      </c>
      <c r="M5245" s="2" t="s">
        <v>23</v>
      </c>
      <c r="N5245" s="2" t="s">
        <v>55</v>
      </c>
      <c r="O5245" s="3">
        <v>15</v>
      </c>
      <c r="P5245" s="13">
        <f t="shared" si="1094"/>
        <v>288.34</v>
      </c>
      <c r="Q5245" s="13" t="str">
        <f t="shared" si="1095"/>
        <v>Fast</v>
      </c>
      <c r="S5245" s="21"/>
    </row>
    <row r="5246" customHeight="1" spans="1:19">
      <c r="A5246" s="2" t="s">
        <v>7196</v>
      </c>
      <c r="B5246" s="29" t="s">
        <v>817</v>
      </c>
      <c r="C5246" s="2" t="s">
        <v>2552</v>
      </c>
      <c r="D5246" s="2" t="str">
        <f t="array" ref="D5246">_xlfn.XLOOKUP(C5246,Customers!A:A,Customers!B:B)</f>
        <v>Customer 0829</v>
      </c>
      <c r="E5246" s="2" t="s">
        <v>71</v>
      </c>
      <c r="F5246" s="2" t="str">
        <f t="array" ref="F5246">_xlfn.XLOOKUP(E5246,Restaurants!A:A,Restaurants!B:B)</f>
        <v>Restaurant 013</v>
      </c>
      <c r="G5246" s="2" t="s">
        <v>207</v>
      </c>
      <c r="H5246" s="2" t="str">
        <f t="array" ref="H5246">_xlfn.XLOOKUP(G5246,Food_Menu!A:A,Food_Menu!B:B)</f>
        <v>Food Item 0079</v>
      </c>
      <c r="I5246" s="2">
        <f t="array" ref="I5246">_xlfn.XLOOKUP(G5246,Food_Menu!A:A,Food_Menu!D:D)</f>
        <v>193.41</v>
      </c>
      <c r="J5246" s="2" t="s">
        <v>368</v>
      </c>
      <c r="K5246" s="2" t="str">
        <f t="array" ref="K5246">_xlfn.XLOOKUP(J5246,Delivery_Partners!A:A,Delivery_Partners!B:B)</f>
        <v>Delivery Partner 085</v>
      </c>
      <c r="L5246" s="3">
        <v>2</v>
      </c>
      <c r="M5246" s="2" t="s">
        <v>23</v>
      </c>
      <c r="N5246" s="2" t="s">
        <v>74</v>
      </c>
      <c r="O5246" s="3">
        <v>25</v>
      </c>
      <c r="P5246" s="13">
        <f t="shared" si="1094"/>
        <v>386.82</v>
      </c>
      <c r="Q5246" s="13" t="str">
        <f t="shared" si="1095"/>
        <v>Fast</v>
      </c>
      <c r="S5246" s="21"/>
    </row>
    <row r="5247" hidden="1" customHeight="1" spans="1:19">
      <c r="A5247" s="2" t="s">
        <v>7197</v>
      </c>
      <c r="B5247" s="29" t="s">
        <v>380</v>
      </c>
      <c r="C5247" s="2" t="s">
        <v>4266</v>
      </c>
      <c r="D5247" s="2" t="str">
        <f t="array" ref="D5247">_xlfn.XLOOKUP(C5247,Customers!A:A,Customers!B:B)</f>
        <v>Customer 0437</v>
      </c>
      <c r="E5247" s="2" t="s">
        <v>1224</v>
      </c>
      <c r="F5247" s="2" t="str">
        <f t="array" ref="F5247">_xlfn.XLOOKUP(E5247,Restaurants!A:A,Restaurants!B:B)</f>
        <v>Restaurant 055</v>
      </c>
      <c r="G5247" s="2" t="s">
        <v>246</v>
      </c>
      <c r="H5247" s="2" t="str">
        <f t="array" ref="H5247">_xlfn.XLOOKUP(G5247,Food_Menu!A:A,Food_Menu!B:B)</f>
        <v>Food Item 0204</v>
      </c>
      <c r="I5247" s="2"/>
      <c r="J5247" s="2" t="s">
        <v>241</v>
      </c>
      <c r="K5247" s="2" t="str">
        <f t="array" ref="K5247">_xlfn.XLOOKUP(J5247,Delivery_Partners!A:A,Delivery_Partners!B:B)</f>
        <v>Delivery Partner 152</v>
      </c>
      <c r="L5247" s="3">
        <v>4</v>
      </c>
      <c r="M5247" s="2" t="s">
        <v>189</v>
      </c>
      <c r="N5247" s="2" t="s">
        <v>55</v>
      </c>
      <c r="O5247" s="2"/>
    </row>
    <row r="5248" customHeight="1" spans="1:19">
      <c r="A5248" s="2" t="s">
        <v>7198</v>
      </c>
      <c r="B5248" s="29" t="s">
        <v>1137</v>
      </c>
      <c r="C5248" s="2" t="s">
        <v>665</v>
      </c>
      <c r="D5248" s="2" t="str">
        <f t="array" ref="D5248">_xlfn.XLOOKUP(C5248,Customers!A:A,Customers!B:B)</f>
        <v>Customer 0625</v>
      </c>
      <c r="E5248" s="2" t="s">
        <v>335</v>
      </c>
      <c r="F5248" s="2" t="str">
        <f t="array" ref="F5248">_xlfn.XLOOKUP(E5248,Restaurants!A:A,Restaurants!B:B)</f>
        <v>Restaurant 007</v>
      </c>
      <c r="G5248" s="2" t="s">
        <v>792</v>
      </c>
      <c r="H5248" s="2" t="str">
        <f t="array" ref="H5248">_xlfn.XLOOKUP(G5248,Food_Menu!A:A,Food_Menu!B:B)</f>
        <v>Food Item 0159</v>
      </c>
      <c r="I5248" s="2">
        <f t="array" ref="I5248">_xlfn.XLOOKUP(G5248,Food_Menu!A:A,Food_Menu!D:D)</f>
        <v>430.63</v>
      </c>
      <c r="J5248" s="2" t="s">
        <v>474</v>
      </c>
      <c r="K5248" s="2" t="str">
        <f t="array" ref="K5248">_xlfn.XLOOKUP(J5248,Delivery_Partners!A:A,Delivery_Partners!B:B)</f>
        <v>Delivery Partner 141</v>
      </c>
      <c r="L5248" s="3">
        <v>4</v>
      </c>
      <c r="M5248" s="2" t="s">
        <v>23</v>
      </c>
      <c r="N5248" s="2" t="s">
        <v>24</v>
      </c>
      <c r="O5248" s="3">
        <v>41</v>
      </c>
      <c r="P5248" s="13">
        <f t="shared" ref="P5248:P5253" si="1096">I5248*L5248</f>
        <v>1722.52</v>
      </c>
      <c r="Q5248" s="13" t="str">
        <f t="shared" ref="Q5248:Q5253" si="1097">IF(O5248="","Not Delivered",IF(O5248&lt;=30,"Fast",IF(O5248&lt;=60,"Normal","Slow")))</f>
        <v>Normal</v>
      </c>
      <c r="S5248" s="21"/>
    </row>
    <row r="5249" customHeight="1" spans="1:19">
      <c r="A5249" s="2" t="s">
        <v>7199</v>
      </c>
      <c r="B5249" s="29" t="s">
        <v>2209</v>
      </c>
      <c r="C5249" s="2" t="s">
        <v>394</v>
      </c>
      <c r="D5249" s="2" t="str">
        <f t="array" ref="D5249">_xlfn.XLOOKUP(C5249,Customers!A:A,Customers!B:B)</f>
        <v>Customer 0909</v>
      </c>
      <c r="E5249" s="2" t="s">
        <v>518</v>
      </c>
      <c r="F5249" s="2" t="str">
        <f t="array" ref="F5249">_xlfn.XLOOKUP(E5249,Restaurants!A:A,Restaurants!B:B)</f>
        <v>Restaurant 039</v>
      </c>
      <c r="G5249" s="2" t="s">
        <v>2712</v>
      </c>
      <c r="H5249" s="2" t="str">
        <f t="array" ref="H5249">_xlfn.XLOOKUP(G5249,Food_Menu!A:A,Food_Menu!B:B)</f>
        <v>Food Item 0008</v>
      </c>
      <c r="I5249" s="2">
        <f t="array" ref="I5249">_xlfn.XLOOKUP(G5249,Food_Menu!A:A,Food_Menu!D:D)</f>
        <v>417.54</v>
      </c>
      <c r="J5249" s="2" t="s">
        <v>862</v>
      </c>
      <c r="K5249" s="2" t="str">
        <f t="array" ref="K5249">_xlfn.XLOOKUP(J5249,Delivery_Partners!A:A,Delivery_Partners!B:B)</f>
        <v>Delivery Partner 159</v>
      </c>
      <c r="L5249" s="3">
        <v>4</v>
      </c>
      <c r="M5249" s="2" t="s">
        <v>23</v>
      </c>
      <c r="N5249" s="2" t="s">
        <v>74</v>
      </c>
      <c r="O5249" s="3">
        <v>60</v>
      </c>
      <c r="P5249" s="13">
        <f t="shared" si="1096"/>
        <v>1670.16</v>
      </c>
      <c r="Q5249" s="13" t="str">
        <f t="shared" si="1097"/>
        <v>Normal</v>
      </c>
      <c r="S5249" s="21"/>
    </row>
    <row r="5250" customHeight="1" spans="1:19">
      <c r="A5250" s="2" t="s">
        <v>7200</v>
      </c>
      <c r="B5250" s="28">
        <v>45814</v>
      </c>
      <c r="C5250" s="2" t="s">
        <v>1593</v>
      </c>
      <c r="D5250" s="2" t="str">
        <f t="array" ref="D5250">_xlfn.XLOOKUP(C5250,Customers!A:A,Customers!B:B)</f>
        <v>Customer 0003</v>
      </c>
      <c r="E5250" s="2" t="s">
        <v>152</v>
      </c>
      <c r="F5250" s="2" t="str">
        <f t="array" ref="F5250">_xlfn.XLOOKUP(E5250,Restaurants!A:A,Restaurants!B:B)</f>
        <v>Restaurant 114</v>
      </c>
      <c r="G5250" s="2" t="s">
        <v>627</v>
      </c>
      <c r="H5250" s="2" t="str">
        <f t="array" ref="H5250">_xlfn.XLOOKUP(G5250,Food_Menu!A:A,Food_Menu!B:B)</f>
        <v>Food Item 0188</v>
      </c>
      <c r="I5250" s="2">
        <f t="array" ref="I5250">_xlfn.XLOOKUP(G5250,Food_Menu!A:A,Food_Menu!D:D)</f>
        <v>537.03</v>
      </c>
      <c r="J5250" s="2" t="s">
        <v>389</v>
      </c>
      <c r="K5250" s="2" t="str">
        <f t="array" ref="K5250">_xlfn.XLOOKUP(J5250,Delivery_Partners!A:A,Delivery_Partners!B:B)</f>
        <v>Delivery Partner 022</v>
      </c>
      <c r="L5250" s="3">
        <v>1</v>
      </c>
      <c r="M5250" s="2" t="s">
        <v>23</v>
      </c>
      <c r="N5250" s="2" t="s">
        <v>74</v>
      </c>
      <c r="O5250" s="3">
        <v>23</v>
      </c>
      <c r="P5250" s="13">
        <f t="shared" si="1096"/>
        <v>537.03</v>
      </c>
      <c r="Q5250" s="13" t="str">
        <f t="shared" si="1097"/>
        <v>Fast</v>
      </c>
      <c r="S5250" s="21"/>
    </row>
    <row r="5251" customHeight="1" spans="1:19">
      <c r="A5251" s="2" t="s">
        <v>7201</v>
      </c>
      <c r="B5251" s="29" t="s">
        <v>403</v>
      </c>
      <c r="C5251" s="2" t="s">
        <v>167</v>
      </c>
      <c r="D5251" s="2" t="str">
        <f t="array" ref="D5251">_xlfn.XLOOKUP(C5251,Customers!A:A,Customers!B:B)</f>
        <v>Customer 1108</v>
      </c>
      <c r="E5251" s="2" t="s">
        <v>121</v>
      </c>
      <c r="F5251" s="2" t="str">
        <f t="array" ref="F5251">_xlfn.XLOOKUP(E5251,Restaurants!A:A,Restaurants!B:B)</f>
        <v>Restaurant 088</v>
      </c>
      <c r="G5251" s="2" t="s">
        <v>153</v>
      </c>
      <c r="H5251" s="2" t="str">
        <f t="array" ref="H5251">_xlfn.XLOOKUP(G5251,Food_Menu!A:A,Food_Menu!B:B)</f>
        <v>Food Item 0149</v>
      </c>
      <c r="I5251" s="2">
        <f t="array" ref="I5251">_xlfn.XLOOKUP(G5251,Food_Menu!A:A,Food_Menu!D:D)</f>
        <v>238.55</v>
      </c>
      <c r="J5251" s="2" t="s">
        <v>481</v>
      </c>
      <c r="K5251" s="2" t="str">
        <f t="array" ref="K5251">_xlfn.XLOOKUP(J5251,Delivery_Partners!A:A,Delivery_Partners!B:B)</f>
        <v>Delivery Partner 100</v>
      </c>
      <c r="L5251" s="3">
        <v>1</v>
      </c>
      <c r="M5251" s="2" t="s">
        <v>23</v>
      </c>
      <c r="N5251" s="2" t="s">
        <v>24</v>
      </c>
      <c r="O5251" s="3">
        <v>26</v>
      </c>
      <c r="P5251" s="13">
        <f t="shared" si="1096"/>
        <v>238.55</v>
      </c>
      <c r="Q5251" s="13" t="str">
        <f t="shared" si="1097"/>
        <v>Fast</v>
      </c>
      <c r="S5251" s="21"/>
    </row>
    <row r="5252" customHeight="1" spans="1:19">
      <c r="A5252" s="2" t="s">
        <v>7202</v>
      </c>
      <c r="B5252" s="28">
        <v>45992</v>
      </c>
      <c r="C5252" s="2" t="s">
        <v>2922</v>
      </c>
      <c r="D5252" s="2" t="str">
        <f t="array" ref="D5252">_xlfn.XLOOKUP(C5252,Customers!A:A,Customers!B:B)</f>
        <v>Customer 1045</v>
      </c>
      <c r="E5252" s="2" t="s">
        <v>465</v>
      </c>
      <c r="F5252" s="2" t="str">
        <f t="array" ref="F5252">_xlfn.XLOOKUP(E5252,Restaurants!A:A,Restaurants!B:B)</f>
        <v>Restaurant 010</v>
      </c>
      <c r="G5252" s="2" t="s">
        <v>1509</v>
      </c>
      <c r="H5252" s="2" t="str">
        <f t="array" ref="H5252">_xlfn.XLOOKUP(G5252,Food_Menu!A:A,Food_Menu!B:B)</f>
        <v>Food Item 0015</v>
      </c>
      <c r="I5252" s="2">
        <f t="array" ref="I5252">_xlfn.XLOOKUP(G5252,Food_Menu!A:A,Food_Menu!D:D)</f>
        <v>268.11</v>
      </c>
      <c r="J5252" s="2" t="s">
        <v>502</v>
      </c>
      <c r="K5252" s="2" t="str">
        <f t="array" ref="K5252">_xlfn.XLOOKUP(J5252,Delivery_Partners!A:A,Delivery_Partners!B:B)</f>
        <v>Delivery Partner 132</v>
      </c>
      <c r="L5252" s="3">
        <v>1</v>
      </c>
      <c r="M5252" s="2" t="s">
        <v>23</v>
      </c>
      <c r="N5252" s="2" t="s">
        <v>24</v>
      </c>
      <c r="O5252" s="3">
        <v>30</v>
      </c>
      <c r="P5252" s="13">
        <f t="shared" si="1096"/>
        <v>268.11</v>
      </c>
      <c r="Q5252" s="13" t="str">
        <f t="shared" si="1097"/>
        <v>Fast</v>
      </c>
      <c r="S5252" s="21"/>
    </row>
    <row r="5253" customHeight="1" spans="1:19">
      <c r="A5253" s="2" t="s">
        <v>7203</v>
      </c>
      <c r="B5253" s="29" t="s">
        <v>1222</v>
      </c>
      <c r="C5253" s="2" t="s">
        <v>2657</v>
      </c>
      <c r="D5253" s="2" t="str">
        <f t="array" ref="D5253">_xlfn.XLOOKUP(C5253,Customers!A:A,Customers!B:B)</f>
        <v>Customer 1165</v>
      </c>
      <c r="E5253" s="2" t="s">
        <v>623</v>
      </c>
      <c r="F5253" s="2" t="str">
        <f t="array" ref="F5253">_xlfn.XLOOKUP(E5253,Restaurants!A:A,Restaurants!B:B)</f>
        <v>Restaurant 045</v>
      </c>
      <c r="G5253" s="2" t="s">
        <v>1086</v>
      </c>
      <c r="H5253" s="2" t="str">
        <f t="array" ref="H5253">_xlfn.XLOOKUP(G5253,Food_Menu!A:A,Food_Menu!B:B)</f>
        <v>Food Item 0173</v>
      </c>
      <c r="I5253" s="2">
        <f t="array" ref="I5253">_xlfn.XLOOKUP(G5253,Food_Menu!A:A,Food_Menu!D:D)</f>
        <v>407.21</v>
      </c>
      <c r="J5253" s="2" t="s">
        <v>1047</v>
      </c>
      <c r="K5253" s="2" t="str">
        <f t="array" ref="K5253">_xlfn.XLOOKUP(J5253,Delivery_Partners!A:A,Delivery_Partners!B:B)</f>
        <v>Delivery Partner 108</v>
      </c>
      <c r="L5253" s="3">
        <v>2</v>
      </c>
      <c r="M5253" s="2" t="s">
        <v>23</v>
      </c>
      <c r="N5253" s="2" t="s">
        <v>24</v>
      </c>
      <c r="O5253" s="3">
        <v>26</v>
      </c>
      <c r="P5253" s="13">
        <f t="shared" si="1096"/>
        <v>814.42</v>
      </c>
      <c r="Q5253" s="13" t="str">
        <f t="shared" si="1097"/>
        <v>Fast</v>
      </c>
      <c r="S5253" s="21"/>
    </row>
    <row r="5254" hidden="1" customHeight="1" spans="1:19">
      <c r="A5254" s="2" t="s">
        <v>7204</v>
      </c>
      <c r="B5254" s="28">
        <v>45842</v>
      </c>
      <c r="C5254" s="2" t="s">
        <v>3660</v>
      </c>
      <c r="D5254" s="2" t="str">
        <f t="array" ref="D5254">_xlfn.XLOOKUP(C5254,Customers!A:A,Customers!B:B)</f>
        <v>Customer 0114</v>
      </c>
      <c r="E5254" s="2" t="s">
        <v>239</v>
      </c>
      <c r="F5254" s="2" t="str">
        <f t="array" ref="F5254">_xlfn.XLOOKUP(E5254,Restaurants!A:A,Restaurants!B:B)</f>
        <v>Restaurant 105</v>
      </c>
      <c r="G5254" s="2" t="s">
        <v>2712</v>
      </c>
      <c r="H5254" s="2" t="str">
        <f t="array" ref="H5254">_xlfn.XLOOKUP(G5254,Food_Menu!A:A,Food_Menu!B:B)</f>
        <v>Food Item 0008</v>
      </c>
      <c r="I5254" s="2"/>
      <c r="J5254" s="2" t="s">
        <v>811</v>
      </c>
      <c r="K5254" s="2" t="str">
        <f t="array" ref="K5254">_xlfn.XLOOKUP(J5254,Delivery_Partners!A:A,Delivery_Partners!B:B)</f>
        <v>Delivery Partner 147</v>
      </c>
      <c r="L5254" s="3">
        <v>3</v>
      </c>
      <c r="M5254" s="2" t="s">
        <v>101</v>
      </c>
      <c r="N5254" s="2" t="s">
        <v>42</v>
      </c>
      <c r="O5254" s="2"/>
    </row>
    <row r="5255" customHeight="1" spans="1:19">
      <c r="A5255" s="2" t="s">
        <v>7205</v>
      </c>
      <c r="B5255" s="29" t="s">
        <v>769</v>
      </c>
      <c r="C5255" s="2" t="s">
        <v>1545</v>
      </c>
      <c r="D5255" s="2" t="str">
        <f t="array" ref="D5255">_xlfn.XLOOKUP(C5255,Customers!A:A,Customers!B:B)</f>
        <v>Customer 1138</v>
      </c>
      <c r="E5255" s="2" t="s">
        <v>254</v>
      </c>
      <c r="F5255" s="2" t="str">
        <f t="array" ref="F5255">_xlfn.XLOOKUP(E5255,Restaurants!A:A,Restaurants!B:B)</f>
        <v>Restaurant 021</v>
      </c>
      <c r="G5255" s="2" t="s">
        <v>469</v>
      </c>
      <c r="H5255" s="2" t="str">
        <f t="array" ref="H5255">_xlfn.XLOOKUP(G5255,Food_Menu!A:A,Food_Menu!B:B)</f>
        <v>Food Item 0094</v>
      </c>
      <c r="I5255" s="2">
        <f t="array" ref="I5255">_xlfn.XLOOKUP(G5255,Food_Menu!A:A,Food_Menu!D:D)</f>
        <v>556.24</v>
      </c>
      <c r="J5255" s="2" t="s">
        <v>323</v>
      </c>
      <c r="K5255" s="2" t="str">
        <f t="array" ref="K5255">_xlfn.XLOOKUP(J5255,Delivery_Partners!A:A,Delivery_Partners!B:B)</f>
        <v>Delivery Partner 131</v>
      </c>
      <c r="L5255" s="3">
        <v>3</v>
      </c>
      <c r="M5255" s="2" t="s">
        <v>23</v>
      </c>
      <c r="N5255" s="2" t="s">
        <v>24</v>
      </c>
      <c r="O5255" s="3">
        <v>36</v>
      </c>
      <c r="P5255" s="13">
        <f t="shared" ref="P5255:P5258" si="1098">I5255*L5255</f>
        <v>1668.72</v>
      </c>
      <c r="Q5255" s="13" t="str">
        <f t="shared" ref="Q5255:Q5258" si="1099">IF(O5255="","Not Delivered",IF(O5255&lt;=30,"Fast",IF(O5255&lt;=60,"Normal","Slow")))</f>
        <v>Normal</v>
      </c>
      <c r="S5255" s="21"/>
    </row>
    <row r="5256" customHeight="1" spans="1:19">
      <c r="A5256" s="2" t="s">
        <v>7206</v>
      </c>
      <c r="B5256" s="29" t="s">
        <v>1049</v>
      </c>
      <c r="C5256" s="2" t="s">
        <v>7207</v>
      </c>
      <c r="D5256" s="2" t="str">
        <f t="array" ref="D5256">_xlfn.XLOOKUP(C5256,Customers!A:A,Customers!B:B)</f>
        <v>Customer 0737</v>
      </c>
      <c r="E5256" s="2" t="s">
        <v>421</v>
      </c>
      <c r="F5256" s="2" t="str">
        <f t="array" ref="F5256">_xlfn.XLOOKUP(E5256,Restaurants!A:A,Restaurants!B:B)</f>
        <v>Restaurant 091</v>
      </c>
      <c r="G5256" s="2" t="s">
        <v>1336</v>
      </c>
      <c r="H5256" s="2" t="str">
        <f t="array" ref="H5256">_xlfn.XLOOKUP(G5256,Food_Menu!A:A,Food_Menu!B:B)</f>
        <v>Food Item 0036</v>
      </c>
      <c r="I5256" s="2">
        <f t="array" ref="I5256">_xlfn.XLOOKUP(G5256,Food_Menu!A:A,Food_Menu!D:D)</f>
        <v>542.95</v>
      </c>
      <c r="J5256" s="2" t="s">
        <v>663</v>
      </c>
      <c r="K5256" s="2" t="str">
        <f t="array" ref="K5256">_xlfn.XLOOKUP(J5256,Delivery_Partners!A:A,Delivery_Partners!B:B)</f>
        <v>Delivery Partner 007</v>
      </c>
      <c r="L5256" s="3">
        <v>3</v>
      </c>
      <c r="M5256" s="2" t="s">
        <v>23</v>
      </c>
      <c r="N5256" s="2" t="s">
        <v>24</v>
      </c>
      <c r="O5256" s="3">
        <v>47</v>
      </c>
      <c r="P5256" s="13">
        <f t="shared" si="1098"/>
        <v>1628.85</v>
      </c>
      <c r="Q5256" s="13" t="str">
        <f t="shared" si="1099"/>
        <v>Normal</v>
      </c>
      <c r="S5256" s="21"/>
    </row>
    <row r="5257" customHeight="1" spans="1:19">
      <c r="A5257" s="2" t="s">
        <v>7208</v>
      </c>
      <c r="B5257" s="29" t="s">
        <v>690</v>
      </c>
      <c r="C5257" s="2" t="s">
        <v>2313</v>
      </c>
      <c r="D5257" s="2" t="str">
        <f t="array" ref="D5257">_xlfn.XLOOKUP(C5257,Customers!A:A,Customers!B:B)</f>
        <v>Customer 0667</v>
      </c>
      <c r="E5257" s="2" t="s">
        <v>518</v>
      </c>
      <c r="F5257" s="2" t="str">
        <f t="array" ref="F5257">_xlfn.XLOOKUP(E5257,Restaurants!A:A,Restaurants!B:B)</f>
        <v>Restaurant 039</v>
      </c>
      <c r="G5257" s="2" t="s">
        <v>172</v>
      </c>
      <c r="H5257" s="2" t="str">
        <f t="array" ref="H5257">_xlfn.XLOOKUP(G5257,Food_Menu!A:A,Food_Menu!B:B)</f>
        <v>Food Item 0003</v>
      </c>
      <c r="I5257" s="2">
        <f t="array" ref="I5257">_xlfn.XLOOKUP(G5257,Food_Menu!A:A,Food_Menu!D:D)</f>
        <v>349.88</v>
      </c>
      <c r="J5257" s="2" t="s">
        <v>651</v>
      </c>
      <c r="K5257" s="2" t="str">
        <f t="array" ref="K5257">_xlfn.XLOOKUP(J5257,Delivery_Partners!A:A,Delivery_Partners!B:B)</f>
        <v>Delivery Partner 036</v>
      </c>
      <c r="L5257" s="3">
        <v>1</v>
      </c>
      <c r="M5257" s="2" t="s">
        <v>23</v>
      </c>
      <c r="N5257" s="2" t="s">
        <v>24</v>
      </c>
      <c r="O5257" s="3">
        <v>36</v>
      </c>
      <c r="P5257" s="13">
        <f t="shared" si="1098"/>
        <v>349.88</v>
      </c>
      <c r="Q5257" s="13" t="str">
        <f t="shared" si="1099"/>
        <v>Normal</v>
      </c>
      <c r="S5257" s="21"/>
    </row>
    <row r="5258" customHeight="1" spans="1:19">
      <c r="A5258" s="2" t="s">
        <v>7209</v>
      </c>
      <c r="B5258" s="29" t="s">
        <v>1412</v>
      </c>
      <c r="C5258" s="2" t="s">
        <v>770</v>
      </c>
      <c r="D5258" s="2" t="str">
        <f t="array" ref="D5258">_xlfn.XLOOKUP(C5258,Customers!A:A,Customers!B:B)</f>
        <v>Customer 0216</v>
      </c>
      <c r="E5258" s="2" t="s">
        <v>797</v>
      </c>
      <c r="F5258" s="2" t="str">
        <f t="array" ref="F5258">_xlfn.XLOOKUP(E5258,Restaurants!A:A,Restaurants!B:B)</f>
        <v>Restaurant 058</v>
      </c>
      <c r="G5258" s="2" t="s">
        <v>1785</v>
      </c>
      <c r="H5258" s="2" t="str">
        <f t="array" ref="H5258">_xlfn.XLOOKUP(G5258,Food_Menu!A:A,Food_Menu!B:B)</f>
        <v>Food Item 0124</v>
      </c>
      <c r="I5258" s="2">
        <f t="array" ref="I5258">_xlfn.XLOOKUP(G5258,Food_Menu!A:A,Food_Menu!D:D)</f>
        <v>195.8</v>
      </c>
      <c r="J5258" s="2" t="s">
        <v>1481</v>
      </c>
      <c r="K5258" s="2" t="str">
        <f t="array" ref="K5258">_xlfn.XLOOKUP(J5258,Delivery_Partners!A:A,Delivery_Partners!B:B)</f>
        <v>Delivery Partner 115</v>
      </c>
      <c r="L5258" s="3">
        <v>1</v>
      </c>
      <c r="M5258" s="2" t="s">
        <v>23</v>
      </c>
      <c r="N5258" s="2" t="s">
        <v>42</v>
      </c>
      <c r="O5258" s="3">
        <v>25</v>
      </c>
      <c r="P5258" s="13">
        <f t="shared" si="1098"/>
        <v>195.8</v>
      </c>
      <c r="Q5258" s="13" t="str">
        <f t="shared" si="1099"/>
        <v>Fast</v>
      </c>
      <c r="S5258" s="21"/>
    </row>
    <row r="5259" hidden="1" customHeight="1" spans="1:19">
      <c r="A5259" s="2" t="s">
        <v>7210</v>
      </c>
      <c r="B5259" s="29" t="s">
        <v>1417</v>
      </c>
      <c r="C5259" s="2" t="s">
        <v>3073</v>
      </c>
      <c r="D5259" s="2" t="str">
        <f t="array" ref="D5259">_xlfn.XLOOKUP(C5259,Customers!A:A,Customers!B:B)</f>
        <v>Customer 0591</v>
      </c>
      <c r="E5259" s="2" t="s">
        <v>105</v>
      </c>
      <c r="F5259" s="2" t="str">
        <f t="array" ref="F5259">_xlfn.XLOOKUP(E5259,Restaurants!A:A,Restaurants!B:B)</f>
        <v>Restaurant 106</v>
      </c>
      <c r="G5259" s="2" t="s">
        <v>1382</v>
      </c>
      <c r="H5259" s="2" t="str">
        <f t="array" ref="H5259">_xlfn.XLOOKUP(G5259,Food_Menu!A:A,Food_Menu!B:B)</f>
        <v>Food Item 0152</v>
      </c>
      <c r="I5259" s="2"/>
      <c r="J5259" s="2" t="s">
        <v>1557</v>
      </c>
      <c r="K5259" s="2" t="str">
        <f t="array" ref="K5259">_xlfn.XLOOKUP(J5259,Delivery_Partners!A:A,Delivery_Partners!B:B)</f>
        <v>Delivery Partner 065</v>
      </c>
      <c r="L5259" s="3">
        <v>1</v>
      </c>
      <c r="M5259" s="2" t="s">
        <v>101</v>
      </c>
      <c r="N5259" s="2" t="s">
        <v>24</v>
      </c>
      <c r="O5259" s="2"/>
    </row>
    <row r="5260" hidden="1" customHeight="1" spans="1:19">
      <c r="A5260" s="2" t="s">
        <v>7211</v>
      </c>
      <c r="B5260" s="29" t="s">
        <v>334</v>
      </c>
      <c r="C5260" s="2" t="s">
        <v>1235</v>
      </c>
      <c r="D5260" s="2" t="str">
        <f t="array" ref="D5260">_xlfn.XLOOKUP(C5260,Customers!A:A,Customers!B:B)</f>
        <v>Customer 0436</v>
      </c>
      <c r="E5260" s="2" t="s">
        <v>647</v>
      </c>
      <c r="F5260" s="2" t="str">
        <f t="array" ref="F5260">_xlfn.XLOOKUP(E5260,Restaurants!A:A,Restaurants!B:B)</f>
        <v>Restaurant 081</v>
      </c>
      <c r="G5260" s="2" t="s">
        <v>762</v>
      </c>
      <c r="H5260" s="2" t="str">
        <f t="array" ref="H5260">_xlfn.XLOOKUP(G5260,Food_Menu!A:A,Food_Menu!B:B)</f>
        <v>Food Item 0106</v>
      </c>
      <c r="I5260" s="2"/>
      <c r="J5260" s="2" t="s">
        <v>1557</v>
      </c>
      <c r="K5260" s="2" t="str">
        <f t="array" ref="K5260">_xlfn.XLOOKUP(J5260,Delivery_Partners!A:A,Delivery_Partners!B:B)</f>
        <v>Delivery Partner 065</v>
      </c>
      <c r="L5260" s="3">
        <v>2</v>
      </c>
      <c r="M5260" s="2" t="s">
        <v>101</v>
      </c>
      <c r="N5260" s="2" t="s">
        <v>55</v>
      </c>
      <c r="O5260" s="2"/>
    </row>
    <row r="5261" customHeight="1" spans="1:19">
      <c r="A5261" s="2" t="s">
        <v>7212</v>
      </c>
      <c r="B5261" s="29" t="s">
        <v>2130</v>
      </c>
      <c r="C5261" s="2" t="s">
        <v>1672</v>
      </c>
      <c r="D5261" s="2" t="str">
        <f t="array" ref="D5261">_xlfn.XLOOKUP(C5261,Customers!A:A,Customers!B:B)</f>
        <v>Customer 1186</v>
      </c>
      <c r="E5261" s="2" t="s">
        <v>33</v>
      </c>
      <c r="F5261" s="2" t="str">
        <f t="array" ref="F5261">_xlfn.XLOOKUP(E5261,Restaurants!A:A,Restaurants!B:B)</f>
        <v>Restaurant 035</v>
      </c>
      <c r="G5261" s="2" t="s">
        <v>308</v>
      </c>
      <c r="H5261" s="2" t="str">
        <f t="array" ref="H5261">_xlfn.XLOOKUP(G5261,Food_Menu!A:A,Food_Menu!B:B)</f>
        <v>Food Item 0076</v>
      </c>
      <c r="I5261" s="2">
        <f t="array" ref="I5261">_xlfn.XLOOKUP(G5261,Food_Menu!A:A,Food_Menu!D:D)</f>
        <v>82.28</v>
      </c>
      <c r="J5261" s="2" t="s">
        <v>688</v>
      </c>
      <c r="K5261" s="2" t="str">
        <f t="array" ref="K5261">_xlfn.XLOOKUP(J5261,Delivery_Partners!A:A,Delivery_Partners!B:B)</f>
        <v>Delivery Partner 165</v>
      </c>
      <c r="L5261" s="3">
        <v>1</v>
      </c>
      <c r="M5261" s="2" t="s">
        <v>23</v>
      </c>
      <c r="N5261" s="2" t="s">
        <v>55</v>
      </c>
      <c r="O5261" s="3">
        <v>47</v>
      </c>
      <c r="P5261" s="13">
        <f t="shared" ref="P5261:P5264" si="1100">I5261*L5261</f>
        <v>82.28</v>
      </c>
      <c r="Q5261" s="13" t="str">
        <f t="shared" ref="Q5261:Q5264" si="1101">IF(O5261="","Not Delivered",IF(O5261&lt;=30,"Fast",IF(O5261&lt;=60,"Normal","Slow")))</f>
        <v>Normal</v>
      </c>
      <c r="S5261" s="21"/>
    </row>
    <row r="5262" customHeight="1" spans="1:19">
      <c r="A5262" s="2" t="s">
        <v>7213</v>
      </c>
      <c r="B5262" s="29" t="s">
        <v>2146</v>
      </c>
      <c r="C5262" s="2" t="s">
        <v>528</v>
      </c>
      <c r="D5262" s="2" t="str">
        <f t="array" ref="D5262">_xlfn.XLOOKUP(C5262,Customers!A:A,Customers!B:B)</f>
        <v>Customer 0408</v>
      </c>
      <c r="E5262" s="2" t="s">
        <v>302</v>
      </c>
      <c r="F5262" s="2" t="str">
        <f t="array" ref="F5262">_xlfn.XLOOKUP(E5262,Restaurants!A:A,Restaurants!B:B)</f>
        <v>Restaurant 002</v>
      </c>
      <c r="G5262" s="2" t="s">
        <v>1100</v>
      </c>
      <c r="H5262" s="2" t="str">
        <f t="array" ref="H5262">_xlfn.XLOOKUP(G5262,Food_Menu!A:A,Food_Menu!B:B)</f>
        <v>Food Item 0113</v>
      </c>
      <c r="I5262" s="2">
        <f t="array" ref="I5262">_xlfn.XLOOKUP(G5262,Food_Menu!A:A,Food_Menu!D:D)</f>
        <v>545.03</v>
      </c>
      <c r="J5262" s="2" t="s">
        <v>29</v>
      </c>
      <c r="K5262" s="2" t="str">
        <f t="array" ref="K5262">_xlfn.XLOOKUP(J5262,Delivery_Partners!A:A,Delivery_Partners!B:B)</f>
        <v>Delivery Partner 017</v>
      </c>
      <c r="L5262" s="3">
        <v>2</v>
      </c>
      <c r="M5262" s="2" t="s">
        <v>23</v>
      </c>
      <c r="N5262" s="2" t="s">
        <v>42</v>
      </c>
      <c r="O5262" s="3">
        <v>53</v>
      </c>
      <c r="P5262" s="13">
        <f t="shared" si="1100"/>
        <v>1090.06</v>
      </c>
      <c r="Q5262" s="13" t="str">
        <f t="shared" si="1101"/>
        <v>Normal</v>
      </c>
      <c r="S5262" s="21"/>
    </row>
    <row r="5263" customHeight="1" spans="1:19">
      <c r="A5263" s="2" t="s">
        <v>7214</v>
      </c>
      <c r="B5263" s="28">
        <v>45966</v>
      </c>
      <c r="C5263" s="2" t="s">
        <v>1814</v>
      </c>
      <c r="D5263" s="2" t="str">
        <f t="array" ref="D5263">_xlfn.XLOOKUP(C5263,Customers!A:A,Customers!B:B)</f>
        <v>Customer 0262</v>
      </c>
      <c r="E5263" s="2" t="s">
        <v>230</v>
      </c>
      <c r="F5263" s="2" t="str">
        <f t="array" ref="F5263">_xlfn.XLOOKUP(E5263,Restaurants!A:A,Restaurants!B:B)</f>
        <v>Restaurant 029</v>
      </c>
      <c r="G5263" s="2" t="s">
        <v>675</v>
      </c>
      <c r="H5263" s="2" t="str">
        <f t="array" ref="H5263">_xlfn.XLOOKUP(G5263,Food_Menu!A:A,Food_Menu!B:B)</f>
        <v>Food Item 0034</v>
      </c>
      <c r="I5263" s="2">
        <f t="array" ref="I5263">_xlfn.XLOOKUP(G5263,Food_Menu!A:A,Food_Menu!D:D)</f>
        <v>185.13</v>
      </c>
      <c r="J5263" s="2" t="s">
        <v>564</v>
      </c>
      <c r="K5263" s="2" t="str">
        <f t="array" ref="K5263">_xlfn.XLOOKUP(J5263,Delivery_Partners!A:A,Delivery_Partners!B:B)</f>
        <v>Delivery Partner 095</v>
      </c>
      <c r="L5263" s="3">
        <v>1</v>
      </c>
      <c r="M5263" s="2" t="s">
        <v>23</v>
      </c>
      <c r="N5263" s="2" t="s">
        <v>24</v>
      </c>
      <c r="O5263" s="3">
        <v>16</v>
      </c>
      <c r="P5263" s="13">
        <f t="shared" si="1100"/>
        <v>185.13</v>
      </c>
      <c r="Q5263" s="13" t="str">
        <f t="shared" si="1101"/>
        <v>Fast</v>
      </c>
      <c r="S5263" s="21"/>
    </row>
    <row r="5264" customHeight="1" spans="1:19">
      <c r="A5264" s="2" t="s">
        <v>7215</v>
      </c>
      <c r="B5264" s="28">
        <v>45693</v>
      </c>
      <c r="C5264" s="2" t="s">
        <v>1280</v>
      </c>
      <c r="D5264" s="2" t="str">
        <f t="array" ref="D5264">_xlfn.XLOOKUP(C5264,Customers!A:A,Customers!B:B)</f>
        <v>Customer 1136</v>
      </c>
      <c r="E5264" s="2" t="s">
        <v>193</v>
      </c>
      <c r="F5264" s="2" t="str">
        <f t="array" ref="F5264">_xlfn.XLOOKUP(E5264,Restaurants!A:A,Restaurants!B:B)</f>
        <v>Restaurant 051</v>
      </c>
      <c r="G5264" s="2" t="s">
        <v>582</v>
      </c>
      <c r="H5264" s="2" t="str">
        <f t="array" ref="H5264">_xlfn.XLOOKUP(G5264,Food_Menu!A:A,Food_Menu!B:B)</f>
        <v>Food Item 0011</v>
      </c>
      <c r="I5264" s="2">
        <f t="array" ref="I5264">_xlfn.XLOOKUP(G5264,Food_Menu!A:A,Food_Menu!D:D)</f>
        <v>586.61</v>
      </c>
      <c r="J5264" s="2" t="s">
        <v>256</v>
      </c>
      <c r="K5264" s="2" t="str">
        <f t="array" ref="K5264">_xlfn.XLOOKUP(J5264,Delivery_Partners!A:A,Delivery_Partners!B:B)</f>
        <v>Delivery Partner 057</v>
      </c>
      <c r="L5264" s="3">
        <v>2</v>
      </c>
      <c r="M5264" s="2" t="s">
        <v>23</v>
      </c>
      <c r="N5264" s="2" t="s">
        <v>24</v>
      </c>
      <c r="O5264" s="3">
        <v>38</v>
      </c>
      <c r="P5264" s="13">
        <f t="shared" si="1100"/>
        <v>1173.22</v>
      </c>
      <c r="Q5264" s="13" t="str">
        <f t="shared" si="1101"/>
        <v>Normal</v>
      </c>
      <c r="S5264" s="21"/>
    </row>
    <row r="5265" hidden="1" customHeight="1" spans="1:19">
      <c r="A5265" s="2" t="s">
        <v>7216</v>
      </c>
      <c r="B5265" s="28">
        <v>45811</v>
      </c>
      <c r="C5265" s="2" t="s">
        <v>1948</v>
      </c>
      <c r="D5265" s="2" t="str">
        <f t="array" ref="D5265">_xlfn.XLOOKUP(C5265,Customers!A:A,Customers!B:B)</f>
        <v>Customer 0226</v>
      </c>
      <c r="E5265" s="2" t="s">
        <v>1765</v>
      </c>
      <c r="F5265" s="2" t="str">
        <f t="array" ref="F5265">_xlfn.XLOOKUP(E5265,Restaurants!A:A,Restaurants!B:B)</f>
        <v>Restaurant 017</v>
      </c>
      <c r="G5265" s="2" t="s">
        <v>1386</v>
      </c>
      <c r="H5265" s="2" t="str">
        <f t="array" ref="H5265">_xlfn.XLOOKUP(G5265,Food_Menu!A:A,Food_Menu!B:B)</f>
        <v>Food Item 0035</v>
      </c>
      <c r="I5265" s="2"/>
      <c r="J5265" s="2" t="s">
        <v>271</v>
      </c>
      <c r="K5265" s="2" t="str">
        <f t="array" ref="K5265">_xlfn.XLOOKUP(J5265,Delivery_Partners!A:A,Delivery_Partners!B:B)</f>
        <v>Delivery Partner 010</v>
      </c>
      <c r="L5265" s="3">
        <v>3</v>
      </c>
      <c r="M5265" s="2" t="s">
        <v>101</v>
      </c>
      <c r="N5265" s="2" t="s">
        <v>24</v>
      </c>
      <c r="O5265" s="2"/>
    </row>
    <row r="5266" customHeight="1" spans="1:19">
      <c r="A5266" s="2" t="s">
        <v>7217</v>
      </c>
      <c r="B5266" s="28">
        <v>46001</v>
      </c>
      <c r="C5266" s="2" t="s">
        <v>2753</v>
      </c>
      <c r="D5266" s="2" t="str">
        <f t="array" ref="D5266">_xlfn.XLOOKUP(C5266,Customers!A:A,Customers!B:B)</f>
        <v>Customer 1086</v>
      </c>
      <c r="E5266" s="2" t="s">
        <v>105</v>
      </c>
      <c r="F5266" s="2" t="str">
        <f t="array" ref="F5266">_xlfn.XLOOKUP(E5266,Restaurants!A:A,Restaurants!B:B)</f>
        <v>Restaurant 106</v>
      </c>
      <c r="G5266" s="2" t="s">
        <v>266</v>
      </c>
      <c r="H5266" s="2" t="str">
        <f t="array" ref="H5266">_xlfn.XLOOKUP(G5266,Food_Menu!A:A,Food_Menu!B:B)</f>
        <v>Food Item 0012</v>
      </c>
      <c r="I5266" s="2">
        <f t="array" ref="I5266">_xlfn.XLOOKUP(G5266,Food_Menu!A:A,Food_Menu!D:D)</f>
        <v>390.14</v>
      </c>
      <c r="J5266" s="2" t="s">
        <v>236</v>
      </c>
      <c r="K5266" s="2" t="str">
        <f t="array" ref="K5266">_xlfn.XLOOKUP(J5266,Delivery_Partners!A:A,Delivery_Partners!B:B)</f>
        <v>Delivery Partner 068</v>
      </c>
      <c r="L5266" s="3">
        <v>1</v>
      </c>
      <c r="M5266" s="2" t="s">
        <v>23</v>
      </c>
      <c r="N5266" s="2" t="s">
        <v>24</v>
      </c>
      <c r="O5266" s="3">
        <v>36</v>
      </c>
      <c r="P5266" s="13">
        <f>I5266*L5266</f>
        <v>390.14</v>
      </c>
      <c r="Q5266" s="13" t="str">
        <f>IF(O5266="","Not Delivered",IF(O5266&lt;=30,"Fast",IF(O5266&lt;=60,"Normal","Slow")))</f>
        <v>Normal</v>
      </c>
      <c r="S5266" s="21"/>
    </row>
    <row r="5267" hidden="1" customHeight="1" spans="1:19">
      <c r="A5267" s="2" t="s">
        <v>7218</v>
      </c>
      <c r="B5267" s="29" t="s">
        <v>879</v>
      </c>
      <c r="C5267" s="2" t="s">
        <v>1618</v>
      </c>
      <c r="D5267" s="2" t="str">
        <f t="array" ref="D5267">_xlfn.XLOOKUP(C5267,Customers!A:A,Customers!B:B)</f>
        <v>Customer 1156</v>
      </c>
      <c r="E5267" s="2" t="s">
        <v>335</v>
      </c>
      <c r="F5267" s="2" t="str">
        <f t="array" ref="F5267">_xlfn.XLOOKUP(E5267,Restaurants!A:A,Restaurants!B:B)</f>
        <v>Restaurant 007</v>
      </c>
      <c r="G5267" s="2" t="s">
        <v>1807</v>
      </c>
      <c r="H5267" s="2" t="str">
        <f t="array" ref="H5267">_xlfn.XLOOKUP(G5267,Food_Menu!A:A,Food_Menu!B:B)</f>
        <v>Food Item 0170</v>
      </c>
      <c r="I5267" s="2"/>
      <c r="J5267" s="2" t="s">
        <v>1193</v>
      </c>
      <c r="K5267" s="2" t="str">
        <f t="array" ref="K5267">_xlfn.XLOOKUP(J5267,Delivery_Partners!A:A,Delivery_Partners!B:B)</f>
        <v>Delivery Partner 074</v>
      </c>
      <c r="L5267" s="3">
        <v>2</v>
      </c>
      <c r="M5267" s="2" t="s">
        <v>101</v>
      </c>
      <c r="N5267" s="2" t="s">
        <v>24</v>
      </c>
      <c r="O5267" s="2"/>
    </row>
    <row r="5268" hidden="1" customHeight="1" spans="1:19">
      <c r="A5268" s="2" t="s">
        <v>7219</v>
      </c>
      <c r="B5268" s="28">
        <v>45906</v>
      </c>
      <c r="C5268" s="2" t="s">
        <v>391</v>
      </c>
      <c r="D5268" s="2" t="str">
        <f t="array" ref="D5268">_xlfn.XLOOKUP(C5268,Customers!A:A,Customers!B:B)</f>
        <v>Customer 0369</v>
      </c>
      <c r="E5268" s="2" t="s">
        <v>187</v>
      </c>
      <c r="F5268" s="2" t="str">
        <f t="array" ref="F5268">_xlfn.XLOOKUP(E5268,Restaurants!A:A,Restaurants!B:B)</f>
        <v>Restaurant 065</v>
      </c>
      <c r="G5268" s="2" t="s">
        <v>40</v>
      </c>
      <c r="H5268" s="2" t="str">
        <f t="array" ref="H5268">_xlfn.XLOOKUP(G5268,Food_Menu!A:A,Food_Menu!B:B)</f>
        <v>Food Item 0134</v>
      </c>
      <c r="I5268" s="2"/>
      <c r="J5268" s="2" t="s">
        <v>1683</v>
      </c>
      <c r="K5268" s="2" t="str">
        <f t="array" ref="K5268">_xlfn.XLOOKUP(J5268,Delivery_Partners!A:A,Delivery_Partners!B:B)</f>
        <v>Delivery Partner 082</v>
      </c>
      <c r="L5268" s="3">
        <v>3</v>
      </c>
      <c r="M5268" s="2" t="s">
        <v>189</v>
      </c>
      <c r="N5268" s="2" t="s">
        <v>24</v>
      </c>
      <c r="O5268" s="2"/>
    </row>
    <row r="5269" customHeight="1" spans="1:19">
      <c r="A5269" s="2" t="s">
        <v>7220</v>
      </c>
      <c r="B5269" s="29" t="s">
        <v>1490</v>
      </c>
      <c r="C5269" s="2" t="s">
        <v>3306</v>
      </c>
      <c r="D5269" s="2" t="str">
        <f t="array" ref="D5269">_xlfn.XLOOKUP(C5269,Customers!A:A,Customers!B:B)</f>
        <v>Customer 0828</v>
      </c>
      <c r="E5269" s="2" t="s">
        <v>807</v>
      </c>
      <c r="F5269" s="2" t="str">
        <f t="array" ref="F5269">_xlfn.XLOOKUP(E5269,Restaurants!A:A,Restaurants!B:B)</f>
        <v>Restaurant 118</v>
      </c>
      <c r="G5269" s="2" t="s">
        <v>1094</v>
      </c>
      <c r="H5269" s="2" t="str">
        <f t="array" ref="H5269">_xlfn.XLOOKUP(G5269,Food_Menu!A:A,Food_Menu!B:B)</f>
        <v>Food Item 0042</v>
      </c>
      <c r="I5269" s="2">
        <f t="array" ref="I5269">_xlfn.XLOOKUP(G5269,Food_Menu!A:A,Food_Menu!D:D)</f>
        <v>160.06</v>
      </c>
      <c r="J5269" s="2" t="s">
        <v>432</v>
      </c>
      <c r="K5269" s="2" t="str">
        <f t="array" ref="K5269">_xlfn.XLOOKUP(J5269,Delivery_Partners!A:A,Delivery_Partners!B:B)</f>
        <v>Delivery Partner 029</v>
      </c>
      <c r="L5269" s="3">
        <v>4</v>
      </c>
      <c r="M5269" s="2" t="s">
        <v>23</v>
      </c>
      <c r="N5269" s="2" t="s">
        <v>24</v>
      </c>
      <c r="O5269" s="3">
        <v>50</v>
      </c>
      <c r="P5269" s="13">
        <f t="shared" ref="P5269:P5291" si="1102">I5269*L5269</f>
        <v>640.24</v>
      </c>
      <c r="Q5269" s="13" t="str">
        <f t="shared" ref="Q5269:Q5291" si="1103">IF(O5269="","Not Delivered",IF(O5269&lt;=30,"Fast",IF(O5269&lt;=60,"Normal","Slow")))</f>
        <v>Normal</v>
      </c>
      <c r="S5269" s="21"/>
    </row>
    <row r="5270" customHeight="1" spans="1:19">
      <c r="A5270" s="2" t="s">
        <v>7221</v>
      </c>
      <c r="B5270" s="28">
        <v>45666</v>
      </c>
      <c r="C5270" s="2" t="s">
        <v>2474</v>
      </c>
      <c r="D5270" s="2" t="str">
        <f t="array" ref="D5270">_xlfn.XLOOKUP(C5270,Customers!A:A,Customers!B:B)</f>
        <v>Customer 0957</v>
      </c>
      <c r="E5270" s="2" t="s">
        <v>952</v>
      </c>
      <c r="F5270" s="2" t="str">
        <f t="array" ref="F5270">_xlfn.XLOOKUP(E5270,Restaurants!A:A,Restaurants!B:B)</f>
        <v>Restaurant 041</v>
      </c>
      <c r="G5270" s="2" t="s">
        <v>529</v>
      </c>
      <c r="H5270" s="2" t="str">
        <f t="array" ref="H5270">_xlfn.XLOOKUP(G5270,Food_Menu!A:A,Food_Menu!B:B)</f>
        <v>Food Item 0126</v>
      </c>
      <c r="I5270" s="2">
        <f t="array" ref="I5270">_xlfn.XLOOKUP(G5270,Food_Menu!A:A,Food_Menu!D:D)</f>
        <v>127.27</v>
      </c>
      <c r="J5270" s="2" t="s">
        <v>502</v>
      </c>
      <c r="K5270" s="2" t="str">
        <f t="array" ref="K5270">_xlfn.XLOOKUP(J5270,Delivery_Partners!A:A,Delivery_Partners!B:B)</f>
        <v>Delivery Partner 132</v>
      </c>
      <c r="L5270" s="3">
        <v>1</v>
      </c>
      <c r="M5270" s="2" t="s">
        <v>23</v>
      </c>
      <c r="N5270" s="2" t="s">
        <v>42</v>
      </c>
      <c r="O5270" s="3">
        <v>33</v>
      </c>
      <c r="P5270" s="13">
        <f t="shared" si="1102"/>
        <v>127.27</v>
      </c>
      <c r="Q5270" s="13" t="str">
        <f t="shared" si="1103"/>
        <v>Normal</v>
      </c>
      <c r="S5270" s="21"/>
    </row>
    <row r="5271" customHeight="1" spans="1:19">
      <c r="A5271" s="2" t="s">
        <v>7222</v>
      </c>
      <c r="B5271" s="28">
        <v>45779</v>
      </c>
      <c r="C5271" s="2" t="s">
        <v>1660</v>
      </c>
      <c r="D5271" s="2" t="str">
        <f t="array" ref="D5271">_xlfn.XLOOKUP(C5271,Customers!A:A,Customers!B:B)</f>
        <v>Customer 0644</v>
      </c>
      <c r="E5271" s="2" t="s">
        <v>187</v>
      </c>
      <c r="F5271" s="2" t="str">
        <f t="array" ref="F5271">_xlfn.XLOOKUP(E5271,Restaurants!A:A,Restaurants!B:B)</f>
        <v>Restaurant 065</v>
      </c>
      <c r="G5271" s="2" t="s">
        <v>587</v>
      </c>
      <c r="H5271" s="2" t="str">
        <f t="array" ref="H5271">_xlfn.XLOOKUP(G5271,Food_Menu!A:A,Food_Menu!B:B)</f>
        <v>Food Item 0107</v>
      </c>
      <c r="I5271" s="2">
        <f t="array" ref="I5271">_xlfn.XLOOKUP(G5271,Food_Menu!A:A,Food_Menu!D:D)</f>
        <v>548.61</v>
      </c>
      <c r="J5271" s="2" t="s">
        <v>1557</v>
      </c>
      <c r="K5271" s="2" t="str">
        <f t="array" ref="K5271">_xlfn.XLOOKUP(J5271,Delivery_Partners!A:A,Delivery_Partners!B:B)</f>
        <v>Delivery Partner 065</v>
      </c>
      <c r="L5271" s="3">
        <v>2</v>
      </c>
      <c r="M5271" s="2" t="s">
        <v>23</v>
      </c>
      <c r="N5271" s="2" t="s">
        <v>24</v>
      </c>
      <c r="O5271" s="3">
        <v>29</v>
      </c>
      <c r="P5271" s="13">
        <f t="shared" si="1102"/>
        <v>1097.22</v>
      </c>
      <c r="Q5271" s="13" t="str">
        <f t="shared" si="1103"/>
        <v>Fast</v>
      </c>
      <c r="S5271" s="21"/>
    </row>
    <row r="5272" customHeight="1" spans="1:19">
      <c r="A5272" s="2" t="s">
        <v>7223</v>
      </c>
      <c r="B5272" s="28">
        <v>45850</v>
      </c>
      <c r="C5272" s="2" t="s">
        <v>2170</v>
      </c>
      <c r="D5272" s="2" t="str">
        <f t="array" ref="D5272">_xlfn.XLOOKUP(C5272,Customers!A:A,Customers!B:B)</f>
        <v>Customer 0837</v>
      </c>
      <c r="E5272" s="2" t="s">
        <v>603</v>
      </c>
      <c r="F5272" s="2" t="str">
        <f t="array" ref="F5272">_xlfn.XLOOKUP(E5272,Restaurants!A:A,Restaurants!B:B)</f>
        <v>Restaurant 009</v>
      </c>
      <c r="G5272" s="2" t="s">
        <v>99</v>
      </c>
      <c r="H5272" s="2" t="str">
        <f t="array" ref="H5272">_xlfn.XLOOKUP(G5272,Food_Menu!A:A,Food_Menu!B:B)</f>
        <v>Food Item 0025</v>
      </c>
      <c r="I5272" s="2">
        <f t="array" ref="I5272">_xlfn.XLOOKUP(G5272,Food_Menu!A:A,Food_Menu!D:D)</f>
        <v>246.71</v>
      </c>
      <c r="J5272" s="2" t="s">
        <v>567</v>
      </c>
      <c r="K5272" s="2" t="str">
        <f t="array" ref="K5272">_xlfn.XLOOKUP(J5272,Delivery_Partners!A:A,Delivery_Partners!B:B)</f>
        <v>Delivery Partner 104</v>
      </c>
      <c r="L5272" s="3">
        <v>1</v>
      </c>
      <c r="M5272" s="2" t="s">
        <v>23</v>
      </c>
      <c r="N5272" s="2" t="s">
        <v>74</v>
      </c>
      <c r="O5272" s="3">
        <v>36</v>
      </c>
      <c r="P5272" s="13">
        <f t="shared" si="1102"/>
        <v>246.71</v>
      </c>
      <c r="Q5272" s="13" t="str">
        <f t="shared" si="1103"/>
        <v>Normal</v>
      </c>
      <c r="S5272" s="21"/>
    </row>
    <row r="5273" customHeight="1" spans="1:19">
      <c r="A5273" s="2" t="s">
        <v>7224</v>
      </c>
      <c r="B5273" s="29" t="s">
        <v>2067</v>
      </c>
      <c r="C5273" s="2" t="s">
        <v>5103</v>
      </c>
      <c r="D5273" s="2" t="str">
        <f t="array" ref="D5273">_xlfn.XLOOKUP(C5273,Customers!A:A,Customers!B:B)</f>
        <v>Customer 0159</v>
      </c>
      <c r="E5273" s="2" t="s">
        <v>121</v>
      </c>
      <c r="F5273" s="2" t="str">
        <f t="array" ref="F5273">_xlfn.XLOOKUP(E5273,Restaurants!A:A,Restaurants!B:B)</f>
        <v>Restaurant 088</v>
      </c>
      <c r="G5273" s="2" t="s">
        <v>438</v>
      </c>
      <c r="H5273" s="2" t="str">
        <f t="array" ref="H5273">_xlfn.XLOOKUP(G5273,Food_Menu!A:A,Food_Menu!B:B)</f>
        <v>Food Item 0214</v>
      </c>
      <c r="I5273" s="2">
        <f t="array" ref="I5273">_xlfn.XLOOKUP(G5273,Food_Menu!A:A,Food_Menu!D:D)</f>
        <v>371.13</v>
      </c>
      <c r="J5273" s="2" t="s">
        <v>304</v>
      </c>
      <c r="K5273" s="2" t="str">
        <f t="array" ref="K5273">_xlfn.XLOOKUP(J5273,Delivery_Partners!A:A,Delivery_Partners!B:B)</f>
        <v>Delivery Partner 099</v>
      </c>
      <c r="L5273" s="3">
        <v>1</v>
      </c>
      <c r="M5273" s="2" t="s">
        <v>23</v>
      </c>
      <c r="N5273" s="2" t="s">
        <v>24</v>
      </c>
      <c r="O5273" s="3">
        <v>25</v>
      </c>
      <c r="P5273" s="13">
        <f t="shared" si="1102"/>
        <v>371.13</v>
      </c>
      <c r="Q5273" s="13" t="str">
        <f t="shared" si="1103"/>
        <v>Fast</v>
      </c>
      <c r="S5273" s="21"/>
    </row>
    <row r="5274" customHeight="1" spans="1:19">
      <c r="A5274" s="2" t="s">
        <v>7225</v>
      </c>
      <c r="B5274" s="29" t="s">
        <v>803</v>
      </c>
      <c r="C5274" s="2" t="s">
        <v>6288</v>
      </c>
      <c r="D5274" s="2" t="str">
        <f t="array" ref="D5274">_xlfn.XLOOKUP(C5274,Customers!A:A,Customers!B:B)</f>
        <v>Customer 0620</v>
      </c>
      <c r="E5274" s="2" t="s">
        <v>807</v>
      </c>
      <c r="F5274" s="2" t="str">
        <f t="array" ref="F5274">_xlfn.XLOOKUP(E5274,Restaurants!A:A,Restaurants!B:B)</f>
        <v>Restaurant 118</v>
      </c>
      <c r="G5274" s="2" t="s">
        <v>340</v>
      </c>
      <c r="H5274" s="2" t="str">
        <f t="array" ref="H5274">_xlfn.XLOOKUP(G5274,Food_Menu!A:A,Food_Menu!B:B)</f>
        <v>Food Item 0207</v>
      </c>
      <c r="I5274" s="2">
        <f t="array" ref="I5274">_xlfn.XLOOKUP(G5274,Food_Menu!A:A,Food_Menu!D:D)</f>
        <v>225.36</v>
      </c>
      <c r="J5274" s="2" t="s">
        <v>592</v>
      </c>
      <c r="K5274" s="2" t="str">
        <f t="array" ref="K5274">_xlfn.XLOOKUP(J5274,Delivery_Partners!A:A,Delivery_Partners!B:B)</f>
        <v>Delivery Partner 102</v>
      </c>
      <c r="L5274" s="3">
        <v>1</v>
      </c>
      <c r="M5274" s="2" t="s">
        <v>23</v>
      </c>
      <c r="N5274" s="2" t="s">
        <v>24</v>
      </c>
      <c r="O5274" s="3">
        <v>33</v>
      </c>
      <c r="P5274" s="13">
        <f t="shared" si="1102"/>
        <v>225.36</v>
      </c>
      <c r="Q5274" s="13" t="str">
        <f t="shared" si="1103"/>
        <v>Normal</v>
      </c>
      <c r="S5274" s="21"/>
    </row>
    <row r="5275" customHeight="1" spans="1:19">
      <c r="A5275" s="2" t="s">
        <v>7226</v>
      </c>
      <c r="B5275" s="29" t="s">
        <v>175</v>
      </c>
      <c r="C5275" s="2" t="s">
        <v>3814</v>
      </c>
      <c r="D5275" s="2" t="str">
        <f t="array" ref="D5275">_xlfn.XLOOKUP(C5275,Customers!A:A,Customers!B:B)</f>
        <v>Customer 0616</v>
      </c>
      <c r="E5275" s="2" t="s">
        <v>814</v>
      </c>
      <c r="F5275" s="2" t="str">
        <f t="array" ref="F5275">_xlfn.XLOOKUP(E5275,Restaurants!A:A,Restaurants!B:B)</f>
        <v>Restaurant 093</v>
      </c>
      <c r="G5275" s="2" t="s">
        <v>852</v>
      </c>
      <c r="H5275" s="2" t="str">
        <f t="array" ref="H5275">_xlfn.XLOOKUP(G5275,Food_Menu!A:A,Food_Menu!B:B)</f>
        <v>Food Item 0167</v>
      </c>
      <c r="I5275" s="2">
        <f t="array" ref="I5275">_xlfn.XLOOKUP(G5275,Food_Menu!A:A,Food_Menu!D:D)</f>
        <v>250.66</v>
      </c>
      <c r="J5275" s="2" t="s">
        <v>887</v>
      </c>
      <c r="K5275" s="2" t="str">
        <f t="array" ref="K5275">_xlfn.XLOOKUP(J5275,Delivery_Partners!A:A,Delivery_Partners!B:B)</f>
        <v>Delivery Partner 091</v>
      </c>
      <c r="L5275" s="3">
        <v>2</v>
      </c>
      <c r="M5275" s="2" t="s">
        <v>23</v>
      </c>
      <c r="N5275" s="2" t="s">
        <v>42</v>
      </c>
      <c r="O5275" s="3">
        <v>15</v>
      </c>
      <c r="P5275" s="13">
        <f t="shared" si="1102"/>
        <v>501.32</v>
      </c>
      <c r="Q5275" s="13" t="str">
        <f t="shared" si="1103"/>
        <v>Fast</v>
      </c>
      <c r="S5275" s="21"/>
    </row>
    <row r="5276" customHeight="1" spans="1:19">
      <c r="A5276" s="2" t="s">
        <v>7227</v>
      </c>
      <c r="B5276" s="28">
        <v>45849</v>
      </c>
      <c r="C5276" s="2" t="s">
        <v>151</v>
      </c>
      <c r="D5276" s="2" t="str">
        <f t="array" ref="D5276">_xlfn.XLOOKUP(C5276,Customers!A:A,Customers!B:B)</f>
        <v>Customer 0680</v>
      </c>
      <c r="E5276" s="2" t="s">
        <v>93</v>
      </c>
      <c r="F5276" s="2" t="str">
        <f t="array" ref="F5276">_xlfn.XLOOKUP(E5276,Restaurants!A:A,Restaurants!B:B)</f>
        <v>Restaurant 018</v>
      </c>
      <c r="G5276" s="2" t="s">
        <v>823</v>
      </c>
      <c r="H5276" s="2" t="str">
        <f t="array" ref="H5276">_xlfn.XLOOKUP(G5276,Food_Menu!A:A,Food_Menu!B:B)</f>
        <v>Food Item 0178</v>
      </c>
      <c r="I5276" s="2">
        <f t="array" ref="I5276">_xlfn.XLOOKUP(G5276,Food_Menu!A:A,Food_Menu!D:D)</f>
        <v>461.95</v>
      </c>
      <c r="J5276" s="2" t="s">
        <v>679</v>
      </c>
      <c r="K5276" s="2" t="str">
        <f t="array" ref="K5276">_xlfn.XLOOKUP(J5276,Delivery_Partners!A:A,Delivery_Partners!B:B)</f>
        <v>Delivery Partner 055</v>
      </c>
      <c r="L5276" s="3">
        <v>1</v>
      </c>
      <c r="M5276" s="2" t="s">
        <v>23</v>
      </c>
      <c r="N5276" s="2" t="s">
        <v>74</v>
      </c>
      <c r="O5276" s="3">
        <v>15</v>
      </c>
      <c r="P5276" s="13">
        <f t="shared" si="1102"/>
        <v>461.95</v>
      </c>
      <c r="Q5276" s="13" t="str">
        <f t="shared" si="1103"/>
        <v>Fast</v>
      </c>
      <c r="S5276" s="21"/>
    </row>
    <row r="5277" customHeight="1" spans="1:19">
      <c r="A5277" s="2" t="s">
        <v>7228</v>
      </c>
      <c r="B5277" s="28">
        <v>45780</v>
      </c>
      <c r="C5277" s="2" t="s">
        <v>6211</v>
      </c>
      <c r="D5277" s="2" t="str">
        <f t="array" ref="D5277">_xlfn.XLOOKUP(C5277,Customers!A:A,Customers!B:B)</f>
        <v>Customer 1134</v>
      </c>
      <c r="E5277" s="2" t="s">
        <v>46</v>
      </c>
      <c r="F5277" s="2" t="str">
        <f t="array" ref="F5277">_xlfn.XLOOKUP(E5277,Restaurants!A:A,Restaurants!B:B)</f>
        <v>Restaurant 043</v>
      </c>
      <c r="G5277" s="2" t="s">
        <v>631</v>
      </c>
      <c r="H5277" s="2" t="str">
        <f t="array" ref="H5277">_xlfn.XLOOKUP(G5277,Food_Menu!A:A,Food_Menu!B:B)</f>
        <v>Food Item 0121</v>
      </c>
      <c r="I5277" s="2">
        <f t="array" ref="I5277">_xlfn.XLOOKUP(G5277,Food_Menu!A:A,Food_Menu!D:D)</f>
        <v>249.48</v>
      </c>
      <c r="J5277" s="2" t="s">
        <v>251</v>
      </c>
      <c r="K5277" s="2" t="str">
        <f t="array" ref="K5277">_xlfn.XLOOKUP(J5277,Delivery_Partners!A:A,Delivery_Partners!B:B)</f>
        <v>Delivery Partner 089</v>
      </c>
      <c r="L5277" s="3">
        <v>2</v>
      </c>
      <c r="M5277" s="2" t="s">
        <v>23</v>
      </c>
      <c r="N5277" s="2" t="s">
        <v>24</v>
      </c>
      <c r="O5277" s="3">
        <v>23</v>
      </c>
      <c r="P5277" s="13">
        <f t="shared" si="1102"/>
        <v>498.96</v>
      </c>
      <c r="Q5277" s="13" t="str">
        <f t="shared" si="1103"/>
        <v>Fast</v>
      </c>
      <c r="S5277" s="21"/>
    </row>
    <row r="5278" customHeight="1" spans="1:19">
      <c r="A5278" s="2" t="s">
        <v>7229</v>
      </c>
      <c r="B5278" s="28">
        <v>45968</v>
      </c>
      <c r="C5278" s="2" t="s">
        <v>4173</v>
      </c>
      <c r="D5278" s="2" t="str">
        <f t="array" ref="D5278">_xlfn.XLOOKUP(C5278,Customers!A:A,Customers!B:B)</f>
        <v>Customer 0990</v>
      </c>
      <c r="E5278" s="2" t="s">
        <v>634</v>
      </c>
      <c r="F5278" s="2" t="str">
        <f t="array" ref="F5278">_xlfn.XLOOKUP(E5278,Restaurants!A:A,Restaurants!B:B)</f>
        <v>Restaurant 087</v>
      </c>
      <c r="G5278" s="2" t="s">
        <v>34</v>
      </c>
      <c r="H5278" s="2" t="str">
        <f t="array" ref="H5278">_xlfn.XLOOKUP(G5278,Food_Menu!A:A,Food_Menu!B:B)</f>
        <v>Food Item 0177</v>
      </c>
      <c r="I5278" s="2">
        <f t="array" ref="I5278">_xlfn.XLOOKUP(G5278,Food_Menu!A:A,Food_Menu!D:D)</f>
        <v>268.83</v>
      </c>
      <c r="J5278" s="2" t="s">
        <v>801</v>
      </c>
      <c r="K5278" s="2" t="str">
        <f t="array" ref="K5278">_xlfn.XLOOKUP(J5278,Delivery_Partners!A:A,Delivery_Partners!B:B)</f>
        <v>Delivery Partner 096</v>
      </c>
      <c r="L5278" s="3">
        <v>1</v>
      </c>
      <c r="M5278" s="2" t="s">
        <v>23</v>
      </c>
      <c r="N5278" s="2" t="s">
        <v>42</v>
      </c>
      <c r="O5278" s="3">
        <v>29</v>
      </c>
      <c r="P5278" s="13">
        <f t="shared" si="1102"/>
        <v>268.83</v>
      </c>
      <c r="Q5278" s="13" t="str">
        <f t="shared" si="1103"/>
        <v>Fast</v>
      </c>
      <c r="S5278" s="21"/>
    </row>
    <row r="5279" customHeight="1" spans="1:19">
      <c r="A5279" s="2" t="s">
        <v>7230</v>
      </c>
      <c r="B5279" s="28">
        <v>45846</v>
      </c>
      <c r="C5279" s="2" t="s">
        <v>1846</v>
      </c>
      <c r="D5279" s="2" t="str">
        <f t="array" ref="D5279">_xlfn.XLOOKUP(C5279,Customers!A:A,Customers!B:B)</f>
        <v>Customer 0724</v>
      </c>
      <c r="E5279" s="2" t="s">
        <v>655</v>
      </c>
      <c r="F5279" s="2" t="str">
        <f t="array" ref="F5279">_xlfn.XLOOKUP(E5279,Restaurants!A:A,Restaurants!B:B)</f>
        <v>Restaurant 096</v>
      </c>
      <c r="G5279" s="2" t="s">
        <v>751</v>
      </c>
      <c r="H5279" s="2" t="str">
        <f t="array" ref="H5279">_xlfn.XLOOKUP(G5279,Food_Menu!A:A,Food_Menu!B:B)</f>
        <v>Food Item 0117</v>
      </c>
      <c r="I5279" s="2">
        <f t="array" ref="I5279">_xlfn.XLOOKUP(G5279,Food_Menu!A:A,Food_Menu!D:D)</f>
        <v>279.52</v>
      </c>
      <c r="J5279" s="2" t="s">
        <v>337</v>
      </c>
      <c r="K5279" s="2" t="str">
        <f t="array" ref="K5279">_xlfn.XLOOKUP(J5279,Delivery_Partners!A:A,Delivery_Partners!B:B)</f>
        <v>Delivery Partner 004</v>
      </c>
      <c r="L5279" s="3">
        <v>1</v>
      </c>
      <c r="M5279" s="2" t="s">
        <v>23</v>
      </c>
      <c r="N5279" s="2" t="s">
        <v>42</v>
      </c>
      <c r="O5279" s="3">
        <v>15</v>
      </c>
      <c r="P5279" s="13">
        <f t="shared" si="1102"/>
        <v>279.52</v>
      </c>
      <c r="Q5279" s="13" t="str">
        <f t="shared" si="1103"/>
        <v>Fast</v>
      </c>
      <c r="S5279" s="21"/>
    </row>
    <row r="5280" customHeight="1" spans="1:19">
      <c r="A5280" s="2" t="s">
        <v>7231</v>
      </c>
      <c r="B5280" s="29" t="s">
        <v>1709</v>
      </c>
      <c r="C5280" s="2" t="s">
        <v>2531</v>
      </c>
      <c r="D5280" s="2" t="str">
        <f t="array" ref="D5280">_xlfn.XLOOKUP(C5280,Customers!A:A,Customers!B:B)</f>
        <v>Customer 0485</v>
      </c>
      <c r="E5280" s="2" t="s">
        <v>1022</v>
      </c>
      <c r="F5280" s="2" t="str">
        <f t="array" ref="F5280">_xlfn.XLOOKUP(E5280,Restaurants!A:A,Restaurants!B:B)</f>
        <v>Restaurant 049</v>
      </c>
      <c r="G5280" s="2" t="s">
        <v>466</v>
      </c>
      <c r="H5280" s="2" t="str">
        <f t="array" ref="H5280">_xlfn.XLOOKUP(G5280,Food_Menu!A:A,Food_Menu!B:B)</f>
        <v>Food Item 0037</v>
      </c>
      <c r="I5280" s="2">
        <f t="array" ref="I5280">_xlfn.XLOOKUP(G5280,Food_Menu!A:A,Food_Menu!D:D)</f>
        <v>570.62</v>
      </c>
      <c r="J5280" s="2" t="s">
        <v>323</v>
      </c>
      <c r="K5280" s="2" t="str">
        <f t="array" ref="K5280">_xlfn.XLOOKUP(J5280,Delivery_Partners!A:A,Delivery_Partners!B:B)</f>
        <v>Delivery Partner 131</v>
      </c>
      <c r="L5280" s="3">
        <v>2</v>
      </c>
      <c r="M5280" s="2" t="s">
        <v>23</v>
      </c>
      <c r="N5280" s="2" t="s">
        <v>24</v>
      </c>
      <c r="O5280" s="3">
        <v>29</v>
      </c>
      <c r="P5280" s="13">
        <f t="shared" si="1102"/>
        <v>1141.24</v>
      </c>
      <c r="Q5280" s="13" t="str">
        <f t="shared" si="1103"/>
        <v>Fast</v>
      </c>
      <c r="S5280" s="21"/>
    </row>
    <row r="5281" customHeight="1" spans="1:19">
      <c r="A5281" s="2" t="s">
        <v>7232</v>
      </c>
      <c r="B5281" s="29" t="s">
        <v>161</v>
      </c>
      <c r="C5281" s="2" t="s">
        <v>1207</v>
      </c>
      <c r="D5281" s="2" t="str">
        <f t="array" ref="D5281">_xlfn.XLOOKUP(C5281,Customers!A:A,Customers!B:B)</f>
        <v>Customer 0486</v>
      </c>
      <c r="E5281" s="2" t="s">
        <v>698</v>
      </c>
      <c r="F5281" s="2" t="str">
        <f t="array" ref="F5281">_xlfn.XLOOKUP(E5281,Restaurants!A:A,Restaurants!B:B)</f>
        <v>Restaurant 116</v>
      </c>
      <c r="G5281" s="2" t="s">
        <v>466</v>
      </c>
      <c r="H5281" s="2" t="str">
        <f t="array" ref="H5281">_xlfn.XLOOKUP(G5281,Food_Menu!A:A,Food_Menu!B:B)</f>
        <v>Food Item 0037</v>
      </c>
      <c r="I5281" s="2">
        <f t="array" ref="I5281">_xlfn.XLOOKUP(G5281,Food_Menu!A:A,Food_Menu!D:D)</f>
        <v>570.62</v>
      </c>
      <c r="J5281" s="2" t="s">
        <v>35</v>
      </c>
      <c r="K5281" s="2" t="str">
        <f t="array" ref="K5281">_xlfn.XLOOKUP(J5281,Delivery_Partners!A:A,Delivery_Partners!B:B)</f>
        <v>Delivery Partner 081</v>
      </c>
      <c r="L5281" s="3">
        <v>1</v>
      </c>
      <c r="M5281" s="2" t="s">
        <v>23</v>
      </c>
      <c r="N5281" s="2" t="s">
        <v>55</v>
      </c>
      <c r="O5281" s="3">
        <v>29</v>
      </c>
      <c r="P5281" s="13">
        <f t="shared" si="1102"/>
        <v>570.62</v>
      </c>
      <c r="Q5281" s="13" t="str">
        <f t="shared" si="1103"/>
        <v>Fast</v>
      </c>
      <c r="S5281" s="21"/>
    </row>
    <row r="5282" customHeight="1" spans="1:19">
      <c r="A5282" s="2" t="s">
        <v>7233</v>
      </c>
      <c r="B5282" s="29" t="s">
        <v>3847</v>
      </c>
      <c r="C5282" s="2" t="s">
        <v>4263</v>
      </c>
      <c r="D5282" s="2" t="str">
        <f t="array" ref="D5282">_xlfn.XLOOKUP(C5282,Customers!A:A,Customers!B:B)</f>
        <v>Customer 0025</v>
      </c>
      <c r="E5282" s="2" t="s">
        <v>702</v>
      </c>
      <c r="F5282" s="2" t="str">
        <f t="array" ref="F5282">_xlfn.XLOOKUP(E5282,Restaurants!A:A,Restaurants!B:B)</f>
        <v>Restaurant 025</v>
      </c>
      <c r="G5282" s="2" t="s">
        <v>627</v>
      </c>
      <c r="H5282" s="2" t="str">
        <f t="array" ref="H5282">_xlfn.XLOOKUP(G5282,Food_Menu!A:A,Food_Menu!B:B)</f>
        <v>Food Item 0188</v>
      </c>
      <c r="I5282" s="2">
        <f t="array" ref="I5282">_xlfn.XLOOKUP(G5282,Food_Menu!A:A,Food_Menu!D:D)</f>
        <v>537.03</v>
      </c>
      <c r="J5282" s="2" t="s">
        <v>458</v>
      </c>
      <c r="K5282" s="2" t="str">
        <f t="array" ref="K5282">_xlfn.XLOOKUP(J5282,Delivery_Partners!A:A,Delivery_Partners!B:B)</f>
        <v>Delivery Partner 053</v>
      </c>
      <c r="L5282" s="3">
        <v>1</v>
      </c>
      <c r="M5282" s="2" t="s">
        <v>23</v>
      </c>
      <c r="N5282" s="2" t="s">
        <v>24</v>
      </c>
      <c r="O5282" s="3">
        <v>34</v>
      </c>
      <c r="P5282" s="13">
        <f t="shared" si="1102"/>
        <v>537.03</v>
      </c>
      <c r="Q5282" s="13" t="str">
        <f t="shared" si="1103"/>
        <v>Normal</v>
      </c>
      <c r="S5282" s="21"/>
    </row>
    <row r="5283" customHeight="1" spans="1:19">
      <c r="A5283" s="2" t="s">
        <v>7234</v>
      </c>
      <c r="B5283" s="28">
        <v>45940</v>
      </c>
      <c r="C5283" s="2" t="s">
        <v>818</v>
      </c>
      <c r="D5283" s="2" t="str">
        <f t="array" ref="D5283">_xlfn.XLOOKUP(C5283,Customers!A:A,Customers!B:B)</f>
        <v>Customer 0662</v>
      </c>
      <c r="E5283" s="2" t="s">
        <v>1309</v>
      </c>
      <c r="F5283" s="2" t="str">
        <f t="array" ref="F5283">_xlfn.XLOOKUP(E5283,Restaurants!A:A,Restaurants!B:B)</f>
        <v>Restaurant 090</v>
      </c>
      <c r="G5283" s="2" t="s">
        <v>1259</v>
      </c>
      <c r="H5283" s="2" t="str">
        <f t="array" ref="H5283">_xlfn.XLOOKUP(G5283,Food_Menu!A:A,Food_Menu!B:B)</f>
        <v>Food Item 0099</v>
      </c>
      <c r="I5283" s="2">
        <f t="array" ref="I5283">_xlfn.XLOOKUP(G5283,Food_Menu!A:A,Food_Menu!D:D)</f>
        <v>446.36</v>
      </c>
      <c r="J5283" s="2" t="s">
        <v>470</v>
      </c>
      <c r="K5283" s="2" t="str">
        <f t="array" ref="K5283">_xlfn.XLOOKUP(J5283,Delivery_Partners!A:A,Delivery_Partners!B:B)</f>
        <v>Delivery Partner 006</v>
      </c>
      <c r="L5283" s="3">
        <v>1</v>
      </c>
      <c r="M5283" s="2" t="s">
        <v>23</v>
      </c>
      <c r="N5283" s="2" t="s">
        <v>24</v>
      </c>
      <c r="O5283" s="3">
        <v>42</v>
      </c>
      <c r="P5283" s="13">
        <f t="shared" si="1102"/>
        <v>446.36</v>
      </c>
      <c r="Q5283" s="13" t="str">
        <f t="shared" si="1103"/>
        <v>Normal</v>
      </c>
      <c r="S5283" s="21"/>
    </row>
    <row r="5284" customHeight="1" spans="1:19">
      <c r="A5284" s="2" t="s">
        <v>7235</v>
      </c>
      <c r="B5284" s="29" t="s">
        <v>279</v>
      </c>
      <c r="C5284" s="2" t="s">
        <v>2287</v>
      </c>
      <c r="D5284" s="2" t="str">
        <f t="array" ref="D5284">_xlfn.XLOOKUP(C5284,Customers!A:A,Customers!B:B)</f>
        <v>Customer 0303</v>
      </c>
      <c r="E5284" s="2" t="s">
        <v>1191</v>
      </c>
      <c r="F5284" s="2" t="str">
        <f t="array" ref="F5284">_xlfn.XLOOKUP(E5284,Restaurants!A:A,Restaurants!B:B)</f>
        <v>Restaurant 060</v>
      </c>
      <c r="G5284" s="2" t="s">
        <v>992</v>
      </c>
      <c r="H5284" s="2" t="str">
        <f t="array" ref="H5284">_xlfn.XLOOKUP(G5284,Food_Menu!A:A,Food_Menu!B:B)</f>
        <v>Food Item 0161</v>
      </c>
      <c r="I5284" s="2">
        <f t="array" ref="I5284">_xlfn.XLOOKUP(G5284,Food_Menu!A:A,Food_Menu!D:D)</f>
        <v>102.18</v>
      </c>
      <c r="J5284" s="2" t="s">
        <v>679</v>
      </c>
      <c r="K5284" s="2" t="str">
        <f t="array" ref="K5284">_xlfn.XLOOKUP(J5284,Delivery_Partners!A:A,Delivery_Partners!B:B)</f>
        <v>Delivery Partner 055</v>
      </c>
      <c r="L5284" s="3">
        <v>1</v>
      </c>
      <c r="M5284" s="2" t="s">
        <v>23</v>
      </c>
      <c r="N5284" s="2" t="s">
        <v>24</v>
      </c>
      <c r="O5284" s="3">
        <v>56</v>
      </c>
      <c r="P5284" s="13">
        <f t="shared" si="1102"/>
        <v>102.18</v>
      </c>
      <c r="Q5284" s="13" t="str">
        <f t="shared" si="1103"/>
        <v>Normal</v>
      </c>
      <c r="S5284" s="21"/>
    </row>
    <row r="5285" customHeight="1" spans="1:19">
      <c r="A5285" s="2" t="s">
        <v>7236</v>
      </c>
      <c r="B5285" s="28">
        <v>45996</v>
      </c>
      <c r="C5285" s="2" t="s">
        <v>7059</v>
      </c>
      <c r="D5285" s="2" t="str">
        <f t="array" ref="D5285">_xlfn.XLOOKUP(C5285,Customers!A:A,Customers!B:B)</f>
        <v>Customer 1064</v>
      </c>
      <c r="E5285" s="2" t="s">
        <v>116</v>
      </c>
      <c r="F5285" s="2" t="str">
        <f t="array" ref="F5285">_xlfn.XLOOKUP(E5285,Restaurants!A:A,Restaurants!B:B)</f>
        <v>Restaurant 086</v>
      </c>
      <c r="G5285" s="2" t="s">
        <v>884</v>
      </c>
      <c r="H5285" s="2" t="str">
        <f t="array" ref="H5285">_xlfn.XLOOKUP(G5285,Food_Menu!A:A,Food_Menu!B:B)</f>
        <v>Food Item 0032</v>
      </c>
      <c r="I5285" s="2">
        <f t="array" ref="I5285">_xlfn.XLOOKUP(G5285,Food_Menu!A:A,Food_Menu!D:D)</f>
        <v>367.24</v>
      </c>
      <c r="J5285" s="2" t="s">
        <v>409</v>
      </c>
      <c r="K5285" s="2" t="str">
        <f t="array" ref="K5285">_xlfn.XLOOKUP(J5285,Delivery_Partners!A:A,Delivery_Partners!B:B)</f>
        <v>Delivery Partner 073</v>
      </c>
      <c r="L5285" s="3">
        <v>1</v>
      </c>
      <c r="M5285" s="2" t="s">
        <v>23</v>
      </c>
      <c r="N5285" s="2" t="s">
        <v>24</v>
      </c>
      <c r="O5285" s="3">
        <v>40</v>
      </c>
      <c r="P5285" s="13">
        <f t="shared" si="1102"/>
        <v>367.24</v>
      </c>
      <c r="Q5285" s="13" t="str">
        <f t="shared" si="1103"/>
        <v>Normal</v>
      </c>
      <c r="S5285" s="21"/>
    </row>
    <row r="5286" customHeight="1" spans="1:19">
      <c r="A5286" s="2" t="s">
        <v>7237</v>
      </c>
      <c r="B5286" s="29" t="s">
        <v>1410</v>
      </c>
      <c r="C5286" s="2" t="s">
        <v>1159</v>
      </c>
      <c r="D5286" s="2" t="str">
        <f t="array" ref="D5286">_xlfn.XLOOKUP(C5286,Customers!A:A,Customers!B:B)</f>
        <v>Customer 0929</v>
      </c>
      <c r="E5286" s="2" t="s">
        <v>566</v>
      </c>
      <c r="F5286" s="2" t="str">
        <f t="array" ref="F5286">_xlfn.XLOOKUP(E5286,Restaurants!A:A,Restaurants!B:B)</f>
        <v>Restaurant 072</v>
      </c>
      <c r="G5286" s="2" t="s">
        <v>1259</v>
      </c>
      <c r="H5286" s="2" t="str">
        <f t="array" ref="H5286">_xlfn.XLOOKUP(G5286,Food_Menu!A:A,Food_Menu!B:B)</f>
        <v>Food Item 0099</v>
      </c>
      <c r="I5286" s="2">
        <f t="array" ref="I5286">_xlfn.XLOOKUP(G5286,Food_Menu!A:A,Food_Menu!D:D)</f>
        <v>446.36</v>
      </c>
      <c r="J5286" s="2" t="s">
        <v>1132</v>
      </c>
      <c r="K5286" s="2" t="str">
        <f t="array" ref="K5286">_xlfn.XLOOKUP(J5286,Delivery_Partners!A:A,Delivery_Partners!B:B)</f>
        <v>Delivery Partner 151</v>
      </c>
      <c r="L5286" s="3">
        <v>2</v>
      </c>
      <c r="M5286" s="2" t="s">
        <v>23</v>
      </c>
      <c r="N5286" s="2" t="s">
        <v>55</v>
      </c>
      <c r="O5286" s="3">
        <v>23</v>
      </c>
      <c r="P5286" s="13">
        <f t="shared" si="1102"/>
        <v>892.72</v>
      </c>
      <c r="Q5286" s="13" t="str">
        <f t="shared" si="1103"/>
        <v>Fast</v>
      </c>
      <c r="S5286" s="21"/>
    </row>
    <row r="5287" customHeight="1" spans="1:19">
      <c r="A5287" s="2" t="s">
        <v>7238</v>
      </c>
      <c r="B5287" s="28">
        <v>45661</v>
      </c>
      <c r="C5287" s="2" t="s">
        <v>2819</v>
      </c>
      <c r="D5287" s="2" t="str">
        <f t="array" ref="D5287">_xlfn.XLOOKUP(C5287,Customers!A:A,Customers!B:B)</f>
        <v>Customer 1096</v>
      </c>
      <c r="E5287" s="2" t="s">
        <v>289</v>
      </c>
      <c r="F5287" s="2" t="str">
        <f t="array" ref="F5287">_xlfn.XLOOKUP(E5287,Restaurants!A:A,Restaurants!B:B)</f>
        <v>Restaurant 052</v>
      </c>
      <c r="G5287" s="2" t="s">
        <v>519</v>
      </c>
      <c r="H5287" s="2" t="str">
        <f t="array" ref="H5287">_xlfn.XLOOKUP(G5287,Food_Menu!A:A,Food_Menu!B:B)</f>
        <v>Food Item 0019</v>
      </c>
      <c r="I5287" s="2">
        <f t="array" ref="I5287">_xlfn.XLOOKUP(G5287,Food_Menu!A:A,Food_Menu!D:D)</f>
        <v>145.23</v>
      </c>
      <c r="J5287" s="2" t="s">
        <v>448</v>
      </c>
      <c r="K5287" s="2" t="str">
        <f t="array" ref="K5287">_xlfn.XLOOKUP(J5287,Delivery_Partners!A:A,Delivery_Partners!B:B)</f>
        <v>Delivery Partner 117</v>
      </c>
      <c r="L5287" s="3">
        <v>2</v>
      </c>
      <c r="M5287" s="2" t="s">
        <v>23</v>
      </c>
      <c r="N5287" s="2" t="s">
        <v>24</v>
      </c>
      <c r="O5287" s="3">
        <v>43</v>
      </c>
      <c r="P5287" s="13">
        <f t="shared" si="1102"/>
        <v>290.46</v>
      </c>
      <c r="Q5287" s="13" t="str">
        <f t="shared" si="1103"/>
        <v>Normal</v>
      </c>
      <c r="S5287" s="21"/>
    </row>
    <row r="5288" customHeight="1" spans="1:19">
      <c r="A5288" s="2" t="s">
        <v>7239</v>
      </c>
      <c r="B5288" s="28">
        <v>45788</v>
      </c>
      <c r="C5288" s="2" t="s">
        <v>3215</v>
      </c>
      <c r="D5288" s="2" t="str">
        <f t="array" ref="D5288">_xlfn.XLOOKUP(C5288,Customers!A:A,Customers!B:B)</f>
        <v>Customer 1195</v>
      </c>
      <c r="E5288" s="2" t="s">
        <v>721</v>
      </c>
      <c r="F5288" s="2" t="str">
        <f t="array" ref="F5288">_xlfn.XLOOKUP(E5288,Restaurants!A:A,Restaurants!B:B)</f>
        <v>Restaurant 098</v>
      </c>
      <c r="G5288" s="2" t="s">
        <v>198</v>
      </c>
      <c r="H5288" s="2" t="str">
        <f t="array" ref="H5288">_xlfn.XLOOKUP(G5288,Food_Menu!A:A,Food_Menu!B:B)</f>
        <v>Food Item 0049</v>
      </c>
      <c r="I5288" s="2">
        <f t="array" ref="I5288">_xlfn.XLOOKUP(G5288,Food_Menu!A:A,Food_Menu!D:D)</f>
        <v>504.81</v>
      </c>
      <c r="J5288" s="2" t="s">
        <v>1581</v>
      </c>
      <c r="K5288" s="2" t="str">
        <f t="array" ref="K5288">_xlfn.XLOOKUP(J5288,Delivery_Partners!A:A,Delivery_Partners!B:B)</f>
        <v>Delivery Partner 076</v>
      </c>
      <c r="L5288" s="3">
        <v>1</v>
      </c>
      <c r="M5288" s="2" t="s">
        <v>23</v>
      </c>
      <c r="N5288" s="2" t="s">
        <v>24</v>
      </c>
      <c r="O5288" s="3">
        <v>52</v>
      </c>
      <c r="P5288" s="13">
        <f t="shared" si="1102"/>
        <v>504.81</v>
      </c>
      <c r="Q5288" s="13" t="str">
        <f t="shared" si="1103"/>
        <v>Normal</v>
      </c>
      <c r="S5288" s="21"/>
    </row>
    <row r="5289" customHeight="1" spans="1:19">
      <c r="A5289" s="2" t="s">
        <v>7240</v>
      </c>
      <c r="B5289" s="29" t="s">
        <v>296</v>
      </c>
      <c r="C5289" s="2" t="s">
        <v>120</v>
      </c>
      <c r="D5289" s="2" t="str">
        <f t="array" ref="D5289">_xlfn.XLOOKUP(C5289,Customers!A:A,Customers!B:B)</f>
        <v>Customer 0481</v>
      </c>
      <c r="E5289" s="2" t="s">
        <v>245</v>
      </c>
      <c r="F5289" s="2" t="str">
        <f t="array" ref="F5289">_xlfn.XLOOKUP(E5289,Restaurants!A:A,Restaurants!B:B)</f>
        <v>Restaurant 101</v>
      </c>
      <c r="G5289" s="2" t="s">
        <v>99</v>
      </c>
      <c r="H5289" s="2" t="str">
        <f t="array" ref="H5289">_xlfn.XLOOKUP(G5289,Food_Menu!A:A,Food_Menu!B:B)</f>
        <v>Food Item 0025</v>
      </c>
      <c r="I5289" s="2">
        <f t="array" ref="I5289">_xlfn.XLOOKUP(G5289,Food_Menu!A:A,Food_Menu!D:D)</f>
        <v>246.71</v>
      </c>
      <c r="J5289" s="2" t="s">
        <v>427</v>
      </c>
      <c r="K5289" s="2" t="str">
        <f t="array" ref="K5289">_xlfn.XLOOKUP(J5289,Delivery_Partners!A:A,Delivery_Partners!B:B)</f>
        <v>Delivery Partner 023</v>
      </c>
      <c r="L5289" s="3">
        <v>1</v>
      </c>
      <c r="M5289" s="2" t="s">
        <v>23</v>
      </c>
      <c r="N5289" s="2" t="s">
        <v>24</v>
      </c>
      <c r="O5289" s="3">
        <v>22</v>
      </c>
      <c r="P5289" s="13">
        <f t="shared" si="1102"/>
        <v>246.71</v>
      </c>
      <c r="Q5289" s="13" t="str">
        <f t="shared" si="1103"/>
        <v>Fast</v>
      </c>
      <c r="S5289" s="21"/>
    </row>
    <row r="5290" customHeight="1" spans="1:19">
      <c r="A5290" s="2" t="s">
        <v>7241</v>
      </c>
      <c r="B5290" s="29" t="s">
        <v>2406</v>
      </c>
      <c r="C5290" s="2" t="s">
        <v>357</v>
      </c>
      <c r="D5290" s="2" t="str">
        <f t="array" ref="D5290">_xlfn.XLOOKUP(C5290,Customers!A:A,Customers!B:B)</f>
        <v>Customer 0515</v>
      </c>
      <c r="E5290" s="2" t="s">
        <v>945</v>
      </c>
      <c r="F5290" s="2" t="str">
        <f t="array" ref="F5290">_xlfn.XLOOKUP(E5290,Restaurants!A:A,Restaurants!B:B)</f>
        <v>Restaurant 099</v>
      </c>
      <c r="G5290" s="2" t="s">
        <v>998</v>
      </c>
      <c r="H5290" s="2" t="str">
        <f t="array" ref="H5290">_xlfn.XLOOKUP(G5290,Food_Menu!A:A,Food_Menu!B:B)</f>
        <v>Food Item 0046</v>
      </c>
      <c r="I5290" s="2">
        <f t="array" ref="I5290">_xlfn.XLOOKUP(G5290,Food_Menu!A:A,Food_Menu!D:D)</f>
        <v>300.6</v>
      </c>
      <c r="J5290" s="2" t="s">
        <v>2409</v>
      </c>
      <c r="K5290" s="2" t="str">
        <f t="array" ref="K5290">_xlfn.XLOOKUP(J5290,Delivery_Partners!A:A,Delivery_Partners!B:B)</f>
        <v>Delivery Partner 050</v>
      </c>
      <c r="L5290" s="3">
        <v>3</v>
      </c>
      <c r="M5290" s="2" t="s">
        <v>23</v>
      </c>
      <c r="N5290" s="2" t="s">
        <v>55</v>
      </c>
      <c r="O5290" s="3">
        <v>22</v>
      </c>
      <c r="P5290" s="13">
        <f t="shared" si="1102"/>
        <v>901.8</v>
      </c>
      <c r="Q5290" s="13" t="str">
        <f t="shared" si="1103"/>
        <v>Fast</v>
      </c>
      <c r="S5290" s="21"/>
    </row>
    <row r="5291" customHeight="1" spans="1:19">
      <c r="A5291" s="2" t="s">
        <v>7242</v>
      </c>
      <c r="B5291" s="29" t="s">
        <v>936</v>
      </c>
      <c r="C5291" s="2" t="s">
        <v>1955</v>
      </c>
      <c r="D5291" s="2" t="str">
        <f t="array" ref="D5291">_xlfn.XLOOKUP(C5291,Customers!A:A,Customers!B:B)</f>
        <v>Customer 0730</v>
      </c>
      <c r="E5291" s="2" t="s">
        <v>78</v>
      </c>
      <c r="F5291" s="2" t="str">
        <f t="array" ref="F5291">_xlfn.XLOOKUP(E5291,Restaurants!A:A,Restaurants!B:B)</f>
        <v>Restaurant 011</v>
      </c>
      <c r="G5291" s="2" t="s">
        <v>40</v>
      </c>
      <c r="H5291" s="2" t="str">
        <f t="array" ref="H5291">_xlfn.XLOOKUP(G5291,Food_Menu!A:A,Food_Menu!B:B)</f>
        <v>Food Item 0134</v>
      </c>
      <c r="I5291" s="2">
        <f t="array" ref="I5291">_xlfn.XLOOKUP(G5291,Food_Menu!A:A,Food_Menu!D:D)</f>
        <v>467.29</v>
      </c>
      <c r="J5291" s="2" t="s">
        <v>267</v>
      </c>
      <c r="K5291" s="2" t="str">
        <f t="array" ref="K5291">_xlfn.XLOOKUP(J5291,Delivery_Partners!A:A,Delivery_Partners!B:B)</f>
        <v>Delivery Partner 166</v>
      </c>
      <c r="L5291" s="3">
        <v>1</v>
      </c>
      <c r="M5291" s="2" t="s">
        <v>23</v>
      </c>
      <c r="N5291" s="2" t="s">
        <v>55</v>
      </c>
      <c r="O5291" s="3">
        <v>18</v>
      </c>
      <c r="P5291" s="13">
        <f t="shared" si="1102"/>
        <v>467.29</v>
      </c>
      <c r="Q5291" s="13" t="str">
        <f t="shared" si="1103"/>
        <v>Fast</v>
      </c>
      <c r="S5291" s="21"/>
    </row>
    <row r="5292" hidden="1" customHeight="1" spans="1:19">
      <c r="A5292" s="2" t="s">
        <v>7243</v>
      </c>
      <c r="B5292" s="29" t="s">
        <v>550</v>
      </c>
      <c r="C5292" s="2" t="s">
        <v>3671</v>
      </c>
      <c r="D5292" s="2" t="str">
        <f t="array" ref="D5292">_xlfn.XLOOKUP(C5292,Customers!A:A,Customers!B:B)</f>
        <v>Customer 0517</v>
      </c>
      <c r="E5292" s="2" t="s">
        <v>193</v>
      </c>
      <c r="F5292" s="2" t="str">
        <f t="array" ref="F5292">_xlfn.XLOOKUP(E5292,Restaurants!A:A,Restaurants!B:B)</f>
        <v>Restaurant 051</v>
      </c>
      <c r="G5292" s="2" t="s">
        <v>1749</v>
      </c>
      <c r="H5292" s="2" t="str">
        <f t="array" ref="H5292">_xlfn.XLOOKUP(G5292,Food_Menu!A:A,Food_Menu!B:B)</f>
        <v>Food Item 0002</v>
      </c>
      <c r="I5292" s="2"/>
      <c r="J5292" s="2" t="s">
        <v>741</v>
      </c>
      <c r="K5292" s="2" t="str">
        <f t="array" ref="K5292">_xlfn.XLOOKUP(J5292,Delivery_Partners!A:A,Delivery_Partners!B:B)</f>
        <v>Delivery Partner 024</v>
      </c>
      <c r="L5292" s="3">
        <v>1</v>
      </c>
      <c r="M5292" s="2" t="s">
        <v>101</v>
      </c>
      <c r="N5292" s="2" t="s">
        <v>42</v>
      </c>
      <c r="O5292" s="2"/>
    </row>
    <row r="5293" customHeight="1" spans="1:19">
      <c r="A5293" s="2" t="s">
        <v>7244</v>
      </c>
      <c r="B5293" s="28">
        <v>45931</v>
      </c>
      <c r="C5293" s="2" t="s">
        <v>1263</v>
      </c>
      <c r="D5293" s="2" t="str">
        <f t="array" ref="D5293">_xlfn.XLOOKUP(C5293,Customers!A:A,Customers!B:B)</f>
        <v>Customer 0336</v>
      </c>
      <c r="E5293" s="2" t="s">
        <v>1309</v>
      </c>
      <c r="F5293" s="2" t="str">
        <f t="array" ref="F5293">_xlfn.XLOOKUP(E5293,Restaurants!A:A,Restaurants!B:B)</f>
        <v>Restaurant 090</v>
      </c>
      <c r="G5293" s="2" t="s">
        <v>941</v>
      </c>
      <c r="H5293" s="2" t="str">
        <f t="array" ref="H5293">_xlfn.XLOOKUP(G5293,Food_Menu!A:A,Food_Menu!B:B)</f>
        <v>Food Item 0043</v>
      </c>
      <c r="I5293" s="2">
        <f t="array" ref="I5293">_xlfn.XLOOKUP(G5293,Food_Menu!A:A,Food_Menu!D:D)</f>
        <v>255.02</v>
      </c>
      <c r="J5293" s="2" t="s">
        <v>91</v>
      </c>
      <c r="K5293" s="2" t="str">
        <f t="array" ref="K5293">_xlfn.XLOOKUP(J5293,Delivery_Partners!A:A,Delivery_Partners!B:B)</f>
        <v>Delivery Partner 114</v>
      </c>
      <c r="L5293" s="3">
        <v>1</v>
      </c>
      <c r="M5293" s="2" t="s">
        <v>23</v>
      </c>
      <c r="N5293" s="2" t="s">
        <v>74</v>
      </c>
      <c r="O5293" s="3">
        <v>39</v>
      </c>
      <c r="P5293" s="13">
        <f t="shared" ref="P5293:P5298" si="1104">I5293*L5293</f>
        <v>255.02</v>
      </c>
      <c r="Q5293" s="13" t="str">
        <f t="shared" ref="Q5293:Q5298" si="1105">IF(O5293="","Not Delivered",IF(O5293&lt;=30,"Fast",IF(O5293&lt;=60,"Normal","Slow")))</f>
        <v>Normal</v>
      </c>
      <c r="S5293" s="21"/>
    </row>
    <row r="5294" customHeight="1" spans="1:19">
      <c r="A5294" s="2" t="s">
        <v>7245</v>
      </c>
      <c r="B5294" s="29" t="s">
        <v>1029</v>
      </c>
      <c r="C5294" s="2" t="s">
        <v>234</v>
      </c>
      <c r="D5294" s="2" t="str">
        <f t="array" ref="D5294">_xlfn.XLOOKUP(C5294,Customers!A:A,Customers!B:B)</f>
        <v>Customer 0849</v>
      </c>
      <c r="E5294" s="2" t="s">
        <v>239</v>
      </c>
      <c r="F5294" s="2" t="str">
        <f t="array" ref="F5294">_xlfn.XLOOKUP(E5294,Restaurants!A:A,Restaurants!B:B)</f>
        <v>Restaurant 105</v>
      </c>
      <c r="G5294" s="2" t="s">
        <v>1063</v>
      </c>
      <c r="H5294" s="2" t="str">
        <f t="array" ref="H5294">_xlfn.XLOOKUP(G5294,Food_Menu!A:A,Food_Menu!B:B)</f>
        <v>Food Item 0153</v>
      </c>
      <c r="I5294" s="2">
        <f t="array" ref="I5294">_xlfn.XLOOKUP(G5294,Food_Menu!A:A,Food_Menu!D:D)</f>
        <v>322.66</v>
      </c>
      <c r="J5294" s="2" t="s">
        <v>1596</v>
      </c>
      <c r="K5294" s="2" t="str">
        <f t="array" ref="K5294">_xlfn.XLOOKUP(J5294,Delivery_Partners!A:A,Delivery_Partners!B:B)</f>
        <v>Delivery Partner 094</v>
      </c>
      <c r="L5294" s="3">
        <v>2</v>
      </c>
      <c r="M5294" s="2" t="s">
        <v>23</v>
      </c>
      <c r="N5294" s="2" t="s">
        <v>74</v>
      </c>
      <c r="O5294" s="3">
        <v>53</v>
      </c>
      <c r="P5294" s="13">
        <f t="shared" si="1104"/>
        <v>645.32</v>
      </c>
      <c r="Q5294" s="13" t="str">
        <f t="shared" si="1105"/>
        <v>Normal</v>
      </c>
      <c r="S5294" s="21"/>
    </row>
    <row r="5295" customHeight="1" spans="1:19">
      <c r="A5295" s="2" t="s">
        <v>7246</v>
      </c>
      <c r="B5295" s="29" t="s">
        <v>1566</v>
      </c>
      <c r="C5295" s="2" t="s">
        <v>3294</v>
      </c>
      <c r="D5295" s="2" t="str">
        <f t="array" ref="D5295">_xlfn.XLOOKUP(C5295,Customers!A:A,Customers!B:B)</f>
        <v>Customer 0542</v>
      </c>
      <c r="E5295" s="2" t="s">
        <v>537</v>
      </c>
      <c r="F5295" s="2" t="str">
        <f t="array" ref="F5295">_xlfn.XLOOKUP(E5295,Restaurants!A:A,Restaurants!B:B)</f>
        <v>Restaurant 044</v>
      </c>
      <c r="G5295" s="2" t="s">
        <v>1044</v>
      </c>
      <c r="H5295" s="2" t="str">
        <f t="array" ref="H5295">_xlfn.XLOOKUP(G5295,Food_Menu!A:A,Food_Menu!B:B)</f>
        <v>Food Item 0033</v>
      </c>
      <c r="I5295" s="2">
        <f t="array" ref="I5295">_xlfn.XLOOKUP(G5295,Food_Menu!A:A,Food_Menu!D:D)</f>
        <v>595.57</v>
      </c>
      <c r="J5295" s="2" t="s">
        <v>435</v>
      </c>
      <c r="K5295" s="2" t="str">
        <f t="array" ref="K5295">_xlfn.XLOOKUP(J5295,Delivery_Partners!A:A,Delivery_Partners!B:B)</f>
        <v>Delivery Partner 040</v>
      </c>
      <c r="L5295" s="3">
        <v>2</v>
      </c>
      <c r="M5295" s="2" t="s">
        <v>23</v>
      </c>
      <c r="N5295" s="2" t="s">
        <v>24</v>
      </c>
      <c r="O5295" s="3">
        <v>46</v>
      </c>
      <c r="P5295" s="13">
        <f t="shared" si="1104"/>
        <v>1191.14</v>
      </c>
      <c r="Q5295" s="13" t="str">
        <f t="shared" si="1105"/>
        <v>Normal</v>
      </c>
      <c r="S5295" s="21"/>
    </row>
    <row r="5296" customHeight="1" spans="1:19">
      <c r="A5296" s="2" t="s">
        <v>7247</v>
      </c>
      <c r="B5296" s="29" t="s">
        <v>1144</v>
      </c>
      <c r="C5296" s="2" t="s">
        <v>983</v>
      </c>
      <c r="D5296" s="2" t="str">
        <f t="array" ref="D5296">_xlfn.XLOOKUP(C5296,Customers!A:A,Customers!B:B)</f>
        <v>Customer 1131</v>
      </c>
      <c r="E5296" s="2" t="s">
        <v>552</v>
      </c>
      <c r="F5296" s="2" t="str">
        <f t="array" ref="F5296">_xlfn.XLOOKUP(E5296,Restaurants!A:A,Restaurants!B:B)</f>
        <v>Restaurant 089</v>
      </c>
      <c r="G5296" s="2" t="s">
        <v>670</v>
      </c>
      <c r="H5296" s="2" t="str">
        <f t="array" ref="H5296">_xlfn.XLOOKUP(G5296,Food_Menu!A:A,Food_Menu!B:B)</f>
        <v>Food Item 0123</v>
      </c>
      <c r="I5296" s="2">
        <f t="array" ref="I5296">_xlfn.XLOOKUP(G5296,Food_Menu!A:A,Food_Menu!D:D)</f>
        <v>256.27</v>
      </c>
      <c r="J5296" s="2" t="s">
        <v>1698</v>
      </c>
      <c r="K5296" s="2" t="str">
        <f t="array" ref="K5296">_xlfn.XLOOKUP(J5296,Delivery_Partners!A:A,Delivery_Partners!B:B)</f>
        <v>Delivery Partner 158</v>
      </c>
      <c r="L5296" s="3">
        <v>1</v>
      </c>
      <c r="M5296" s="2" t="s">
        <v>23</v>
      </c>
      <c r="N5296" s="2" t="s">
        <v>24</v>
      </c>
      <c r="O5296" s="3">
        <v>40</v>
      </c>
      <c r="P5296" s="13">
        <f t="shared" si="1104"/>
        <v>256.27</v>
      </c>
      <c r="Q5296" s="13" t="str">
        <f t="shared" si="1105"/>
        <v>Normal</v>
      </c>
      <c r="S5296" s="21"/>
    </row>
    <row r="5297" customHeight="1" spans="1:19">
      <c r="A5297" s="2" t="s">
        <v>7248</v>
      </c>
      <c r="B5297" s="29" t="s">
        <v>472</v>
      </c>
      <c r="C5297" s="2" t="s">
        <v>2666</v>
      </c>
      <c r="D5297" s="2" t="str">
        <f t="array" ref="D5297">_xlfn.XLOOKUP(C5297,Customers!A:A,Customers!B:B)</f>
        <v>Customer 0264</v>
      </c>
      <c r="E5297" s="2" t="s">
        <v>526</v>
      </c>
      <c r="F5297" s="2" t="str">
        <f t="array" ref="F5297">_xlfn.XLOOKUP(E5297,Restaurants!A:A,Restaurants!B:B)</f>
        <v>Restaurant 068</v>
      </c>
      <c r="G5297" s="2" t="s">
        <v>856</v>
      </c>
      <c r="H5297" s="2" t="str">
        <f t="array" ref="H5297">_xlfn.XLOOKUP(G5297,Food_Menu!A:A,Food_Menu!B:B)</f>
        <v>Food Item 0191</v>
      </c>
      <c r="I5297" s="2">
        <f t="array" ref="I5297">_xlfn.XLOOKUP(G5297,Food_Menu!A:A,Food_Menu!D:D)</f>
        <v>443.82</v>
      </c>
      <c r="J5297" s="2" t="s">
        <v>718</v>
      </c>
      <c r="K5297" s="2" t="str">
        <f t="array" ref="K5297">_xlfn.XLOOKUP(J5297,Delivery_Partners!A:A,Delivery_Partners!B:B)</f>
        <v>Delivery Partner 071</v>
      </c>
      <c r="L5297" s="3">
        <v>1</v>
      </c>
      <c r="M5297" s="2" t="s">
        <v>23</v>
      </c>
      <c r="N5297" s="2" t="s">
        <v>55</v>
      </c>
      <c r="O5297" s="3">
        <v>36</v>
      </c>
      <c r="P5297" s="13">
        <f t="shared" si="1104"/>
        <v>443.82</v>
      </c>
      <c r="Q5297" s="13" t="str">
        <f t="shared" si="1105"/>
        <v>Normal</v>
      </c>
      <c r="S5297" s="21"/>
    </row>
    <row r="5298" customHeight="1" spans="1:19">
      <c r="A5298" s="2" t="s">
        <v>7249</v>
      </c>
      <c r="B5298" s="28">
        <v>45757</v>
      </c>
      <c r="C5298" s="2" t="s">
        <v>7250</v>
      </c>
      <c r="D5298" s="2" t="str">
        <f t="array" ref="D5298">_xlfn.XLOOKUP(C5298,Customers!A:A,Customers!B:B)</f>
        <v>Customer 0533</v>
      </c>
      <c r="E5298" s="2" t="s">
        <v>616</v>
      </c>
      <c r="F5298" s="2" t="str">
        <f t="array" ref="F5298">_xlfn.XLOOKUP(E5298,Restaurants!A:A,Restaurants!B:B)</f>
        <v>Restaurant 027</v>
      </c>
      <c r="G5298" s="2" t="s">
        <v>67</v>
      </c>
      <c r="H5298" s="2" t="str">
        <f t="array" ref="H5298">_xlfn.XLOOKUP(G5298,Food_Menu!A:A,Food_Menu!B:B)</f>
        <v>Food Item 0172</v>
      </c>
      <c r="I5298" s="2">
        <f t="array" ref="I5298">_xlfn.XLOOKUP(G5298,Food_Menu!A:A,Food_Menu!D:D)</f>
        <v>219.12</v>
      </c>
      <c r="J5298" s="2" t="s">
        <v>988</v>
      </c>
      <c r="K5298" s="2" t="str">
        <f t="array" ref="K5298">_xlfn.XLOOKUP(J5298,Delivery_Partners!A:A,Delivery_Partners!B:B)</f>
        <v>Delivery Partner 120</v>
      </c>
      <c r="L5298" s="3">
        <v>2</v>
      </c>
      <c r="M5298" s="2" t="s">
        <v>23</v>
      </c>
      <c r="N5298" s="2" t="s">
        <v>24</v>
      </c>
      <c r="O5298" s="3">
        <v>40</v>
      </c>
      <c r="P5298" s="13">
        <f t="shared" si="1104"/>
        <v>438.24</v>
      </c>
      <c r="Q5298" s="13" t="str">
        <f t="shared" si="1105"/>
        <v>Normal</v>
      </c>
      <c r="S5298" s="21"/>
    </row>
    <row r="5299" hidden="1" customHeight="1" spans="1:19">
      <c r="A5299" s="2" t="s">
        <v>7251</v>
      </c>
      <c r="B5299" s="29" t="s">
        <v>2420</v>
      </c>
      <c r="C5299" s="2" t="s">
        <v>2080</v>
      </c>
      <c r="D5299" s="2" t="str">
        <f t="array" ref="D5299">_xlfn.XLOOKUP(C5299,Customers!A:A,Customers!B:B)</f>
        <v>Customer 0638</v>
      </c>
      <c r="E5299" s="2" t="s">
        <v>382</v>
      </c>
      <c r="F5299" s="2" t="str">
        <f t="array" ref="F5299">_xlfn.XLOOKUP(E5299,Restaurants!A:A,Restaurants!B:B)</f>
        <v>Restaurant 108</v>
      </c>
      <c r="G5299" s="2" t="s">
        <v>728</v>
      </c>
      <c r="H5299" s="2" t="str">
        <f t="array" ref="H5299">_xlfn.XLOOKUP(G5299,Food_Menu!A:A,Food_Menu!B:B)</f>
        <v>Food Item 0027</v>
      </c>
      <c r="I5299" s="2"/>
      <c r="J5299" s="2" t="s">
        <v>895</v>
      </c>
      <c r="K5299" s="2" t="str">
        <f t="array" ref="K5299">_xlfn.XLOOKUP(J5299,Delivery_Partners!A:A,Delivery_Partners!B:B)</f>
        <v>Delivery Partner 018</v>
      </c>
      <c r="L5299" s="3">
        <v>1</v>
      </c>
      <c r="M5299" s="2" t="s">
        <v>189</v>
      </c>
      <c r="N5299" s="2" t="s">
        <v>24</v>
      </c>
      <c r="O5299" s="2"/>
    </row>
    <row r="5300" hidden="1" customHeight="1" spans="1:19">
      <c r="A5300" s="2" t="s">
        <v>7252</v>
      </c>
      <c r="B5300" s="28">
        <v>45689</v>
      </c>
      <c r="C5300" s="2" t="s">
        <v>3014</v>
      </c>
      <c r="D5300" s="2" t="str">
        <f t="array" ref="D5300">_xlfn.XLOOKUP(C5300,Customers!A:A,Customers!B:B)</f>
        <v>Customer 1090</v>
      </c>
      <c r="E5300" s="2" t="s">
        <v>143</v>
      </c>
      <c r="F5300" s="2" t="str">
        <f t="array" ref="F5300">_xlfn.XLOOKUP(E5300,Restaurants!A:A,Restaurants!B:B)</f>
        <v>Restaurant 054</v>
      </c>
      <c r="G5300" s="2" t="s">
        <v>1044</v>
      </c>
      <c r="H5300" s="2" t="str">
        <f t="array" ref="H5300">_xlfn.XLOOKUP(G5300,Food_Menu!A:A,Food_Menu!B:B)</f>
        <v>Food Item 0033</v>
      </c>
      <c r="I5300" s="2"/>
      <c r="J5300" s="2" t="s">
        <v>401</v>
      </c>
      <c r="K5300" s="2" t="str">
        <f t="array" ref="K5300">_xlfn.XLOOKUP(J5300,Delivery_Partners!A:A,Delivery_Partners!B:B)</f>
        <v>Delivery Partner 174</v>
      </c>
      <c r="L5300" s="3">
        <v>1</v>
      </c>
      <c r="M5300" s="2" t="s">
        <v>101</v>
      </c>
      <c r="N5300" s="2" t="s">
        <v>42</v>
      </c>
      <c r="O5300" s="2"/>
    </row>
    <row r="5301" customHeight="1" spans="1:19">
      <c r="A5301" s="2" t="s">
        <v>7253</v>
      </c>
      <c r="B5301" s="29" t="s">
        <v>1029</v>
      </c>
      <c r="C5301" s="2" t="s">
        <v>1057</v>
      </c>
      <c r="D5301" s="2" t="str">
        <f t="array" ref="D5301">_xlfn.XLOOKUP(C5301,Customers!A:A,Customers!B:B)</f>
        <v>Customer 0694</v>
      </c>
      <c r="E5301" s="2" t="s">
        <v>366</v>
      </c>
      <c r="F5301" s="2" t="str">
        <f t="array" ref="F5301">_xlfn.XLOOKUP(E5301,Restaurants!A:A,Restaurants!B:B)</f>
        <v>Restaurant 073</v>
      </c>
      <c r="G5301" s="2" t="s">
        <v>872</v>
      </c>
      <c r="H5301" s="2" t="str">
        <f t="array" ref="H5301">_xlfn.XLOOKUP(G5301,Food_Menu!A:A,Food_Menu!B:B)</f>
        <v>Food Item 0156</v>
      </c>
      <c r="I5301" s="2">
        <f t="array" ref="I5301">_xlfn.XLOOKUP(G5301,Food_Menu!A:A,Food_Menu!D:D)</f>
        <v>133.9</v>
      </c>
      <c r="J5301" s="2" t="s">
        <v>337</v>
      </c>
      <c r="K5301" s="2" t="str">
        <f t="array" ref="K5301">_xlfn.XLOOKUP(J5301,Delivery_Partners!A:A,Delivery_Partners!B:B)</f>
        <v>Delivery Partner 004</v>
      </c>
      <c r="L5301" s="3">
        <v>3</v>
      </c>
      <c r="M5301" s="2" t="s">
        <v>23</v>
      </c>
      <c r="N5301" s="2" t="s">
        <v>24</v>
      </c>
      <c r="O5301" s="3">
        <v>35</v>
      </c>
      <c r="P5301" s="13">
        <f>I5301*L5301</f>
        <v>401.7</v>
      </c>
      <c r="Q5301" s="13" t="str">
        <f>IF(O5301="","Not Delivered",IF(O5301&lt;=30,"Fast",IF(O5301&lt;=60,"Normal","Slow")))</f>
        <v>Normal</v>
      </c>
      <c r="S5301" s="21"/>
    </row>
    <row r="5302" hidden="1" customHeight="1" spans="1:19">
      <c r="A5302" s="2" t="s">
        <v>7254</v>
      </c>
      <c r="B5302" s="29" t="s">
        <v>320</v>
      </c>
      <c r="C5302" s="2" t="s">
        <v>2738</v>
      </c>
      <c r="D5302" s="2" t="str">
        <f t="array" ref="D5302">_xlfn.XLOOKUP(C5302,Customers!A:A,Customers!B:B)</f>
        <v>Customer 0083</v>
      </c>
      <c r="E5302" s="2" t="s">
        <v>33</v>
      </c>
      <c r="F5302" s="2" t="str">
        <f t="array" ref="F5302">_xlfn.XLOOKUP(E5302,Restaurants!A:A,Restaurants!B:B)</f>
        <v>Restaurant 035</v>
      </c>
      <c r="G5302" s="2" t="s">
        <v>477</v>
      </c>
      <c r="H5302" s="2" t="str">
        <f t="array" ref="H5302">_xlfn.XLOOKUP(G5302,Food_Menu!A:A,Food_Menu!B:B)</f>
        <v>Food Item 0077</v>
      </c>
      <c r="I5302" s="2"/>
      <c r="J5302" s="2" t="s">
        <v>1090</v>
      </c>
      <c r="K5302" s="2" t="str">
        <f t="array" ref="K5302">_xlfn.XLOOKUP(J5302,Delivery_Partners!A:A,Delivery_Partners!B:B)</f>
        <v>Delivery Partner 056</v>
      </c>
      <c r="L5302" s="3">
        <v>1</v>
      </c>
      <c r="M5302" s="2" t="s">
        <v>189</v>
      </c>
      <c r="N5302" s="2" t="s">
        <v>24</v>
      </c>
      <c r="O5302" s="2"/>
    </row>
    <row r="5303" customHeight="1" spans="1:19">
      <c r="A5303" s="2" t="s">
        <v>7255</v>
      </c>
      <c r="B5303" s="29" t="s">
        <v>1049</v>
      </c>
      <c r="C5303" s="2" t="s">
        <v>4832</v>
      </c>
      <c r="D5303" s="2" t="str">
        <f t="array" ref="D5303">_xlfn.XLOOKUP(C5303,Customers!A:A,Customers!B:B)</f>
        <v>Customer 0406</v>
      </c>
      <c r="E5303" s="2" t="s">
        <v>819</v>
      </c>
      <c r="F5303" s="2" t="str">
        <f t="array" ref="F5303">_xlfn.XLOOKUP(E5303,Restaurants!A:A,Restaurants!B:B)</f>
        <v>Restaurant 004</v>
      </c>
      <c r="G5303" s="2" t="s">
        <v>617</v>
      </c>
      <c r="H5303" s="2" t="str">
        <f t="array" ref="H5303">_xlfn.XLOOKUP(G5303,Food_Menu!A:A,Food_Menu!B:B)</f>
        <v>Food Item 0092</v>
      </c>
      <c r="I5303" s="2">
        <f t="array" ref="I5303">_xlfn.XLOOKUP(G5303,Food_Menu!A:A,Food_Menu!D:D)</f>
        <v>238.18</v>
      </c>
      <c r="J5303" s="2" t="s">
        <v>688</v>
      </c>
      <c r="K5303" s="2" t="str">
        <f t="array" ref="K5303">_xlfn.XLOOKUP(J5303,Delivery_Partners!A:A,Delivery_Partners!B:B)</f>
        <v>Delivery Partner 165</v>
      </c>
      <c r="L5303" s="3">
        <v>1</v>
      </c>
      <c r="M5303" s="2" t="s">
        <v>23</v>
      </c>
      <c r="N5303" s="2" t="s">
        <v>55</v>
      </c>
      <c r="O5303" s="3">
        <v>30</v>
      </c>
      <c r="P5303" s="13">
        <f t="shared" ref="P5303:P5304" si="1106">I5303*L5303</f>
        <v>238.18</v>
      </c>
      <c r="Q5303" s="13" t="str">
        <f t="shared" ref="Q5303:Q5304" si="1107">IF(O5303="","Not Delivered",IF(O5303&lt;=30,"Fast",IF(O5303&lt;=60,"Normal","Slow")))</f>
        <v>Fast</v>
      </c>
      <c r="S5303" s="21"/>
    </row>
    <row r="5304" customHeight="1" spans="1:19">
      <c r="A5304" s="2" t="s">
        <v>7256</v>
      </c>
      <c r="B5304" s="29" t="s">
        <v>3087</v>
      </c>
      <c r="C5304" s="2" t="s">
        <v>7059</v>
      </c>
      <c r="D5304" s="2" t="str">
        <f t="array" ref="D5304">_xlfn.XLOOKUP(C5304,Customers!A:A,Customers!B:B)</f>
        <v>Customer 1064</v>
      </c>
      <c r="E5304" s="2" t="s">
        <v>1224</v>
      </c>
      <c r="F5304" s="2" t="str">
        <f t="array" ref="F5304">_xlfn.XLOOKUP(E5304,Restaurants!A:A,Restaurants!B:B)</f>
        <v>Restaurant 055</v>
      </c>
      <c r="G5304" s="2" t="s">
        <v>717</v>
      </c>
      <c r="H5304" s="2" t="str">
        <f t="array" ref="H5304">_xlfn.XLOOKUP(G5304,Food_Menu!A:A,Food_Menu!B:B)</f>
        <v>Food Item 0105</v>
      </c>
      <c r="I5304" s="2">
        <f t="array" ref="I5304">_xlfn.XLOOKUP(G5304,Food_Menu!A:A,Food_Menu!D:D)</f>
        <v>415.74</v>
      </c>
      <c r="J5304" s="2" t="s">
        <v>1481</v>
      </c>
      <c r="K5304" s="2" t="str">
        <f t="array" ref="K5304">_xlfn.XLOOKUP(J5304,Delivery_Partners!A:A,Delivery_Partners!B:B)</f>
        <v>Delivery Partner 115</v>
      </c>
      <c r="L5304" s="3">
        <v>2</v>
      </c>
      <c r="M5304" s="2" t="s">
        <v>23</v>
      </c>
      <c r="N5304" s="2" t="s">
        <v>42</v>
      </c>
      <c r="O5304" s="3">
        <v>36</v>
      </c>
      <c r="P5304" s="13">
        <f t="shared" si="1106"/>
        <v>831.48</v>
      </c>
      <c r="Q5304" s="13" t="str">
        <f t="shared" si="1107"/>
        <v>Normal</v>
      </c>
      <c r="S5304" s="21"/>
    </row>
    <row r="5305" hidden="1" customHeight="1" spans="1:19">
      <c r="A5305" s="2" t="s">
        <v>7257</v>
      </c>
      <c r="B5305" s="29" t="s">
        <v>1360</v>
      </c>
      <c r="C5305" s="2" t="s">
        <v>2800</v>
      </c>
      <c r="D5305" s="2" t="str">
        <f t="array" ref="D5305">_xlfn.XLOOKUP(C5305,Customers!A:A,Customers!B:B)</f>
        <v>Customer 0327</v>
      </c>
      <c r="E5305" s="2" t="s">
        <v>634</v>
      </c>
      <c r="F5305" s="2" t="str">
        <f t="array" ref="F5305">_xlfn.XLOOKUP(E5305,Restaurants!A:A,Restaurants!B:B)</f>
        <v>Restaurant 087</v>
      </c>
      <c r="G5305" s="2" t="s">
        <v>906</v>
      </c>
      <c r="H5305" s="2" t="str">
        <f t="array" ref="H5305">_xlfn.XLOOKUP(G5305,Food_Menu!A:A,Food_Menu!B:B)</f>
        <v>Food Item 0128</v>
      </c>
      <c r="I5305" s="2"/>
      <c r="J5305" s="2" t="s">
        <v>414</v>
      </c>
      <c r="K5305" s="2" t="str">
        <f t="array" ref="K5305">_xlfn.XLOOKUP(J5305,Delivery_Partners!A:A,Delivery_Partners!B:B)</f>
        <v>Delivery Partner 122</v>
      </c>
      <c r="L5305" s="3">
        <v>2</v>
      </c>
      <c r="M5305" s="2" t="s">
        <v>101</v>
      </c>
      <c r="N5305" s="2" t="s">
        <v>42</v>
      </c>
      <c r="O5305" s="2"/>
    </row>
    <row r="5306" customHeight="1" spans="1:19">
      <c r="A5306" s="2" t="s">
        <v>7258</v>
      </c>
      <c r="B5306" s="29" t="s">
        <v>1823</v>
      </c>
      <c r="C5306" s="2" t="s">
        <v>1190</v>
      </c>
      <c r="D5306" s="2" t="str">
        <f t="array" ref="D5306">_xlfn.XLOOKUP(C5306,Customers!A:A,Customers!B:B)</f>
        <v>Customer 0409</v>
      </c>
      <c r="E5306" s="2" t="s">
        <v>658</v>
      </c>
      <c r="F5306" s="2" t="str">
        <f t="array" ref="F5306">_xlfn.XLOOKUP(E5306,Restaurants!A:A,Restaurants!B:B)</f>
        <v>Restaurant 040</v>
      </c>
      <c r="G5306" s="2" t="s">
        <v>1259</v>
      </c>
      <c r="H5306" s="2" t="str">
        <f t="array" ref="H5306">_xlfn.XLOOKUP(G5306,Food_Menu!A:A,Food_Menu!B:B)</f>
        <v>Food Item 0099</v>
      </c>
      <c r="I5306" s="2">
        <f t="array" ref="I5306">_xlfn.XLOOKUP(G5306,Food_Menu!A:A,Food_Menu!D:D)</f>
        <v>446.36</v>
      </c>
      <c r="J5306" s="2" t="s">
        <v>256</v>
      </c>
      <c r="K5306" s="2" t="str">
        <f t="array" ref="K5306">_xlfn.XLOOKUP(J5306,Delivery_Partners!A:A,Delivery_Partners!B:B)</f>
        <v>Delivery Partner 057</v>
      </c>
      <c r="L5306" s="3">
        <v>1</v>
      </c>
      <c r="M5306" s="2" t="s">
        <v>23</v>
      </c>
      <c r="N5306" s="2" t="s">
        <v>74</v>
      </c>
      <c r="O5306" s="3">
        <v>21</v>
      </c>
      <c r="P5306" s="13">
        <f t="shared" ref="P5306:P5307" si="1108">I5306*L5306</f>
        <v>446.36</v>
      </c>
      <c r="Q5306" s="13" t="str">
        <f t="shared" ref="Q5306:Q5307" si="1109">IF(O5306="","Not Delivered",IF(O5306&lt;=30,"Fast",IF(O5306&lt;=60,"Normal","Slow")))</f>
        <v>Fast</v>
      </c>
      <c r="S5306" s="21"/>
    </row>
    <row r="5307" customHeight="1" spans="1:19">
      <c r="A5307" s="2" t="s">
        <v>7259</v>
      </c>
      <c r="B5307" s="28">
        <v>45965</v>
      </c>
      <c r="C5307" s="2" t="s">
        <v>1865</v>
      </c>
      <c r="D5307" s="2" t="str">
        <f t="array" ref="D5307">_xlfn.XLOOKUP(C5307,Customers!A:A,Customers!B:B)</f>
        <v>Customer 0182</v>
      </c>
      <c r="E5307" s="2" t="s">
        <v>1292</v>
      </c>
      <c r="F5307" s="2" t="str">
        <f t="array" ref="F5307">_xlfn.XLOOKUP(E5307,Restaurants!A:A,Restaurants!B:B)</f>
        <v>Restaurant 112</v>
      </c>
      <c r="G5307" s="2" t="s">
        <v>889</v>
      </c>
      <c r="H5307" s="2" t="str">
        <f t="array" ref="H5307">_xlfn.XLOOKUP(G5307,Food_Menu!A:A,Food_Menu!B:B)</f>
        <v>Food Item 0006</v>
      </c>
      <c r="I5307" s="2">
        <f t="array" ref="I5307">_xlfn.XLOOKUP(G5307,Food_Menu!A:A,Food_Menu!D:D)</f>
        <v>533.33</v>
      </c>
      <c r="J5307" s="2" t="s">
        <v>474</v>
      </c>
      <c r="K5307" s="2" t="str">
        <f t="array" ref="K5307">_xlfn.XLOOKUP(J5307,Delivery_Partners!A:A,Delivery_Partners!B:B)</f>
        <v>Delivery Partner 141</v>
      </c>
      <c r="L5307" s="3">
        <v>1</v>
      </c>
      <c r="M5307" s="2" t="s">
        <v>23</v>
      </c>
      <c r="N5307" s="2" t="s">
        <v>24</v>
      </c>
      <c r="O5307" s="3">
        <v>45</v>
      </c>
      <c r="P5307" s="13">
        <f t="shared" si="1108"/>
        <v>533.33</v>
      </c>
      <c r="Q5307" s="13" t="str">
        <f t="shared" si="1109"/>
        <v>Normal</v>
      </c>
      <c r="S5307" s="21"/>
    </row>
    <row r="5308" hidden="1" customHeight="1" spans="1:19">
      <c r="A5308" s="2" t="s">
        <v>7260</v>
      </c>
      <c r="B5308" s="29" t="s">
        <v>2371</v>
      </c>
      <c r="C5308" s="2" t="s">
        <v>4084</v>
      </c>
      <c r="D5308" s="2" t="str">
        <f t="array" ref="D5308">_xlfn.XLOOKUP(C5308,Customers!A:A,Customers!B:B)</f>
        <v>Customer 0864</v>
      </c>
      <c r="E5308" s="2" t="s">
        <v>421</v>
      </c>
      <c r="F5308" s="2" t="str">
        <f t="array" ref="F5308">_xlfn.XLOOKUP(E5308,Restaurants!A:A,Restaurants!B:B)</f>
        <v>Restaurant 091</v>
      </c>
      <c r="G5308" s="2" t="s">
        <v>524</v>
      </c>
      <c r="H5308" s="2" t="str">
        <f t="array" ref="H5308">_xlfn.XLOOKUP(G5308,Food_Menu!A:A,Food_Menu!B:B)</f>
        <v>Food Item 0021</v>
      </c>
      <c r="I5308" s="2"/>
      <c r="J5308" s="2" t="s">
        <v>723</v>
      </c>
      <c r="K5308" s="2" t="str">
        <f t="array" ref="K5308">_xlfn.XLOOKUP(J5308,Delivery_Partners!A:A,Delivery_Partners!B:B)</f>
        <v>Delivery Partner 168</v>
      </c>
      <c r="L5308" s="3">
        <v>1</v>
      </c>
      <c r="M5308" s="2" t="s">
        <v>101</v>
      </c>
      <c r="N5308" s="2" t="s">
        <v>55</v>
      </c>
      <c r="O5308" s="2"/>
    </row>
    <row r="5309" customHeight="1" spans="1:19">
      <c r="A5309" s="2" t="s">
        <v>7261</v>
      </c>
      <c r="B5309" s="28">
        <v>45848</v>
      </c>
      <c r="C5309" s="2" t="s">
        <v>2733</v>
      </c>
      <c r="D5309" s="2" t="str">
        <f t="array" ref="D5309">_xlfn.XLOOKUP(C5309,Customers!A:A,Customers!B:B)</f>
        <v>Customer 0168</v>
      </c>
      <c r="E5309" s="2" t="s">
        <v>446</v>
      </c>
      <c r="F5309" s="2" t="str">
        <f t="array" ref="F5309">_xlfn.XLOOKUP(E5309,Restaurants!A:A,Restaurants!B:B)</f>
        <v>Restaurant 078</v>
      </c>
      <c r="G5309" s="2" t="s">
        <v>2284</v>
      </c>
      <c r="H5309" s="2" t="str">
        <f t="array" ref="H5309">_xlfn.XLOOKUP(G5309,Food_Menu!A:A,Food_Menu!B:B)</f>
        <v>Food Item 0001</v>
      </c>
      <c r="I5309" s="2">
        <f t="array" ref="I5309">_xlfn.XLOOKUP(G5309,Food_Menu!A:A,Food_Menu!D:D)</f>
        <v>107.77</v>
      </c>
      <c r="J5309" s="2" t="s">
        <v>495</v>
      </c>
      <c r="K5309" s="2" t="str">
        <f t="array" ref="K5309">_xlfn.XLOOKUP(J5309,Delivery_Partners!A:A,Delivery_Partners!B:B)</f>
        <v>Delivery Partner 112</v>
      </c>
      <c r="L5309" s="3">
        <v>1</v>
      </c>
      <c r="M5309" s="2" t="s">
        <v>23</v>
      </c>
      <c r="N5309" s="2" t="s">
        <v>24</v>
      </c>
      <c r="O5309" s="3">
        <v>35</v>
      </c>
      <c r="P5309" s="13">
        <f t="shared" ref="P5309:P5311" si="1110">I5309*L5309</f>
        <v>107.77</v>
      </c>
      <c r="Q5309" s="13" t="str">
        <f t="shared" ref="Q5309:Q5311" si="1111">IF(O5309="","Not Delivered",IF(O5309&lt;=30,"Fast",IF(O5309&lt;=60,"Normal","Slow")))</f>
        <v>Normal</v>
      </c>
      <c r="S5309" s="21"/>
    </row>
    <row r="5310" customHeight="1" spans="1:19">
      <c r="A5310" s="2" t="s">
        <v>7262</v>
      </c>
      <c r="B5310" s="29" t="s">
        <v>1206</v>
      </c>
      <c r="C5310" s="2" t="s">
        <v>1521</v>
      </c>
      <c r="D5310" s="2" t="str">
        <f t="array" ref="D5310">_xlfn.XLOOKUP(C5310,Customers!A:A,Customers!B:B)</f>
        <v>Customer 0442</v>
      </c>
      <c r="E5310" s="2" t="s">
        <v>182</v>
      </c>
      <c r="F5310" s="2" t="str">
        <f t="array" ref="F5310">_xlfn.XLOOKUP(E5310,Restaurants!A:A,Restaurants!B:B)</f>
        <v>Restaurant 097</v>
      </c>
      <c r="G5310" s="2" t="s">
        <v>2324</v>
      </c>
      <c r="H5310" s="2" t="str">
        <f t="array" ref="H5310">_xlfn.XLOOKUP(G5310,Food_Menu!A:A,Food_Menu!B:B)</f>
        <v>Food Item 0059</v>
      </c>
      <c r="I5310" s="2">
        <f t="array" ref="I5310">_xlfn.XLOOKUP(G5310,Food_Menu!A:A,Food_Menu!D:D)</f>
        <v>524.23</v>
      </c>
      <c r="J5310" s="2" t="s">
        <v>435</v>
      </c>
      <c r="K5310" s="2" t="str">
        <f t="array" ref="K5310">_xlfn.XLOOKUP(J5310,Delivery_Partners!A:A,Delivery_Partners!B:B)</f>
        <v>Delivery Partner 040</v>
      </c>
      <c r="L5310" s="3">
        <v>1</v>
      </c>
      <c r="M5310" s="2" t="s">
        <v>23</v>
      </c>
      <c r="N5310" s="2" t="s">
        <v>74</v>
      </c>
      <c r="O5310" s="3">
        <v>39</v>
      </c>
      <c r="P5310" s="13">
        <f t="shared" si="1110"/>
        <v>524.23</v>
      </c>
      <c r="Q5310" s="13" t="str">
        <f t="shared" si="1111"/>
        <v>Normal</v>
      </c>
      <c r="S5310" s="21"/>
    </row>
    <row r="5311" customHeight="1" spans="1:19">
      <c r="A5311" s="2" t="s">
        <v>7263</v>
      </c>
      <c r="B5311" s="29" t="s">
        <v>1384</v>
      </c>
      <c r="C5311" s="2" t="s">
        <v>2953</v>
      </c>
      <c r="D5311" s="2" t="str">
        <f t="array" ref="D5311">_xlfn.XLOOKUP(C5311,Customers!A:A,Customers!B:B)</f>
        <v>Customer 0854</v>
      </c>
      <c r="E5311" s="2" t="s">
        <v>137</v>
      </c>
      <c r="F5311" s="2" t="str">
        <f t="array" ref="F5311">_xlfn.XLOOKUP(E5311,Restaurants!A:A,Restaurants!B:B)</f>
        <v>Restaurant 104</v>
      </c>
      <c r="G5311" s="2" t="s">
        <v>457</v>
      </c>
      <c r="H5311" s="2" t="str">
        <f t="array" ref="H5311">_xlfn.XLOOKUP(G5311,Food_Menu!A:A,Food_Menu!B:B)</f>
        <v>Food Item 0180</v>
      </c>
      <c r="I5311" s="2">
        <f t="array" ref="I5311">_xlfn.XLOOKUP(G5311,Food_Menu!A:A,Food_Menu!D:D)</f>
        <v>498.49</v>
      </c>
      <c r="J5311" s="2" t="s">
        <v>332</v>
      </c>
      <c r="K5311" s="2" t="str">
        <f t="array" ref="K5311">_xlfn.XLOOKUP(J5311,Delivery_Partners!A:A,Delivery_Partners!B:B)</f>
        <v>Delivery Partner 164</v>
      </c>
      <c r="L5311" s="3">
        <v>1</v>
      </c>
      <c r="M5311" s="2" t="s">
        <v>23</v>
      </c>
      <c r="N5311" s="2" t="s">
        <v>24</v>
      </c>
      <c r="O5311" s="3">
        <v>45</v>
      </c>
      <c r="P5311" s="13">
        <f t="shared" si="1110"/>
        <v>498.49</v>
      </c>
      <c r="Q5311" s="13" t="str">
        <f t="shared" si="1111"/>
        <v>Normal</v>
      </c>
      <c r="S5311" s="21"/>
    </row>
    <row r="5312" hidden="1" customHeight="1" spans="1:19">
      <c r="A5312" s="2" t="s">
        <v>7264</v>
      </c>
      <c r="B5312" s="29" t="s">
        <v>2741</v>
      </c>
      <c r="C5312" s="2" t="s">
        <v>317</v>
      </c>
      <c r="D5312" s="2" t="str">
        <f t="array" ref="D5312">_xlfn.XLOOKUP(C5312,Customers!A:A,Customers!B:B)</f>
        <v>Customer 1075</v>
      </c>
      <c r="E5312" s="2" t="s">
        <v>634</v>
      </c>
      <c r="F5312" s="2" t="str">
        <f t="array" ref="F5312">_xlfn.XLOOKUP(E5312,Restaurants!A:A,Restaurants!B:B)</f>
        <v>Restaurant 087</v>
      </c>
      <c r="G5312" s="2" t="s">
        <v>438</v>
      </c>
      <c r="H5312" s="2" t="str">
        <f t="array" ref="H5312">_xlfn.XLOOKUP(G5312,Food_Menu!A:A,Food_Menu!B:B)</f>
        <v>Food Item 0214</v>
      </c>
      <c r="I5312" s="2"/>
      <c r="J5312" s="2" t="s">
        <v>1363</v>
      </c>
      <c r="K5312" s="2" t="str">
        <f t="array" ref="K5312">_xlfn.XLOOKUP(J5312,Delivery_Partners!A:A,Delivery_Partners!B:B)</f>
        <v>Delivery Partner 001</v>
      </c>
      <c r="L5312" s="3">
        <v>1</v>
      </c>
      <c r="M5312" s="2" t="s">
        <v>101</v>
      </c>
      <c r="N5312" s="2" t="s">
        <v>24</v>
      </c>
      <c r="O5312" s="2"/>
    </row>
    <row r="5313" customHeight="1" spans="1:19">
      <c r="A5313" s="2" t="s">
        <v>7265</v>
      </c>
      <c r="B5313" s="29" t="s">
        <v>746</v>
      </c>
      <c r="C5313" s="2" t="s">
        <v>460</v>
      </c>
      <c r="D5313" s="2" t="str">
        <f t="array" ref="D5313">_xlfn.XLOOKUP(C5313,Customers!A:A,Customers!B:B)</f>
        <v>Customer 0266</v>
      </c>
      <c r="E5313" s="2" t="s">
        <v>1711</v>
      </c>
      <c r="F5313" s="2" t="str">
        <f t="array" ref="F5313">_xlfn.XLOOKUP(E5313,Restaurants!A:A,Restaurants!B:B)</f>
        <v>Restaurant 100</v>
      </c>
      <c r="G5313" s="2" t="s">
        <v>717</v>
      </c>
      <c r="H5313" s="2" t="str">
        <f t="array" ref="H5313">_xlfn.XLOOKUP(G5313,Food_Menu!A:A,Food_Menu!B:B)</f>
        <v>Food Item 0105</v>
      </c>
      <c r="I5313" s="2">
        <f t="array" ref="I5313">_xlfn.XLOOKUP(G5313,Food_Menu!A:A,Food_Menu!D:D)</f>
        <v>415.74</v>
      </c>
      <c r="J5313" s="2" t="s">
        <v>148</v>
      </c>
      <c r="K5313" s="2" t="str">
        <f t="array" ref="K5313">_xlfn.XLOOKUP(J5313,Delivery_Partners!A:A,Delivery_Partners!B:B)</f>
        <v>Delivery Partner 162</v>
      </c>
      <c r="L5313" s="3">
        <v>1</v>
      </c>
      <c r="M5313" s="2" t="s">
        <v>23</v>
      </c>
      <c r="N5313" s="2" t="s">
        <v>74</v>
      </c>
      <c r="O5313" s="3">
        <v>37</v>
      </c>
      <c r="P5313" s="13">
        <f t="shared" ref="P5313:P5315" si="1112">I5313*L5313</f>
        <v>415.74</v>
      </c>
      <c r="Q5313" s="13" t="str">
        <f t="shared" ref="Q5313:Q5315" si="1113">IF(O5313="","Not Delivered",IF(O5313&lt;=30,"Fast",IF(O5313&lt;=60,"Normal","Slow")))</f>
        <v>Normal</v>
      </c>
      <c r="S5313" s="21"/>
    </row>
    <row r="5314" customHeight="1" spans="1:19">
      <c r="A5314" s="2" t="s">
        <v>7266</v>
      </c>
      <c r="B5314" s="28">
        <v>45994</v>
      </c>
      <c r="C5314" s="2" t="s">
        <v>412</v>
      </c>
      <c r="D5314" s="2" t="str">
        <f t="array" ref="D5314">_xlfn.XLOOKUP(C5314,Customers!A:A,Customers!B:B)</f>
        <v>Customer 0399</v>
      </c>
      <c r="E5314" s="2" t="s">
        <v>116</v>
      </c>
      <c r="F5314" s="2" t="str">
        <f t="array" ref="F5314">_xlfn.XLOOKUP(E5314,Restaurants!A:A,Restaurants!B:B)</f>
        <v>Restaurant 086</v>
      </c>
      <c r="G5314" s="2" t="s">
        <v>889</v>
      </c>
      <c r="H5314" s="2" t="str">
        <f t="array" ref="H5314">_xlfn.XLOOKUP(G5314,Food_Menu!A:A,Food_Menu!B:B)</f>
        <v>Food Item 0006</v>
      </c>
      <c r="I5314" s="2">
        <f t="array" ref="I5314">_xlfn.XLOOKUP(G5314,Food_Menu!A:A,Food_Menu!D:D)</f>
        <v>533.33</v>
      </c>
      <c r="J5314" s="2" t="s">
        <v>618</v>
      </c>
      <c r="K5314" s="2" t="str">
        <f t="array" ref="K5314">_xlfn.XLOOKUP(J5314,Delivery_Partners!A:A,Delivery_Partners!B:B)</f>
        <v>Delivery Partner 002</v>
      </c>
      <c r="L5314" s="3">
        <v>1</v>
      </c>
      <c r="M5314" s="2" t="s">
        <v>23</v>
      </c>
      <c r="N5314" s="2" t="s">
        <v>55</v>
      </c>
      <c r="O5314" s="3">
        <v>32</v>
      </c>
      <c r="P5314" s="13">
        <f t="shared" si="1112"/>
        <v>533.33</v>
      </c>
      <c r="Q5314" s="13" t="str">
        <f t="shared" si="1113"/>
        <v>Normal</v>
      </c>
      <c r="S5314" s="21"/>
    </row>
    <row r="5315" customHeight="1" spans="1:19">
      <c r="A5315" s="2" t="s">
        <v>7267</v>
      </c>
      <c r="B5315" s="28">
        <v>45846</v>
      </c>
      <c r="C5315" s="2" t="s">
        <v>2920</v>
      </c>
      <c r="D5315" s="2" t="str">
        <f t="array" ref="D5315">_xlfn.XLOOKUP(C5315,Customers!A:A,Customers!B:B)</f>
        <v>Customer 0142</v>
      </c>
      <c r="E5315" s="2" t="s">
        <v>137</v>
      </c>
      <c r="F5315" s="2" t="str">
        <f t="array" ref="F5315">_xlfn.XLOOKUP(E5315,Restaurants!A:A,Restaurants!B:B)</f>
        <v>Restaurant 104</v>
      </c>
      <c r="G5315" s="2" t="s">
        <v>21</v>
      </c>
      <c r="H5315" s="2" t="str">
        <f t="array" ref="H5315">_xlfn.XLOOKUP(G5315,Food_Menu!A:A,Food_Menu!B:B)</f>
        <v>Food Item 0016</v>
      </c>
      <c r="I5315" s="2">
        <f t="array" ref="I5315">_xlfn.XLOOKUP(G5315,Food_Menu!A:A,Food_Menu!D:D)</f>
        <v>348.44</v>
      </c>
      <c r="J5315" s="2" t="s">
        <v>277</v>
      </c>
      <c r="K5315" s="2" t="str">
        <f t="array" ref="K5315">_xlfn.XLOOKUP(J5315,Delivery_Partners!A:A,Delivery_Partners!B:B)</f>
        <v>Delivery Partner 011</v>
      </c>
      <c r="L5315" s="3">
        <v>2</v>
      </c>
      <c r="M5315" s="2" t="s">
        <v>23</v>
      </c>
      <c r="N5315" s="2" t="s">
        <v>24</v>
      </c>
      <c r="O5315" s="3">
        <v>28</v>
      </c>
      <c r="P5315" s="13">
        <f t="shared" si="1112"/>
        <v>696.88</v>
      </c>
      <c r="Q5315" s="13" t="str">
        <f t="shared" si="1113"/>
        <v>Fast</v>
      </c>
      <c r="S5315" s="21"/>
    </row>
    <row r="5316" hidden="1" customHeight="1" spans="1:19">
      <c r="A5316" s="2" t="s">
        <v>7268</v>
      </c>
      <c r="B5316" s="29" t="s">
        <v>864</v>
      </c>
      <c r="C5316" s="2" t="s">
        <v>1613</v>
      </c>
      <c r="D5316" s="2" t="str">
        <f t="array" ref="D5316">_xlfn.XLOOKUP(C5316,Customers!A:A,Customers!B:B)</f>
        <v>Customer 0526</v>
      </c>
      <c r="E5316" s="2" t="s">
        <v>71</v>
      </c>
      <c r="F5316" s="2" t="str">
        <f t="array" ref="F5316">_xlfn.XLOOKUP(E5316,Restaurants!A:A,Restaurants!B:B)</f>
        <v>Restaurant 013</v>
      </c>
      <c r="G5316" s="2" t="s">
        <v>457</v>
      </c>
      <c r="H5316" s="2" t="str">
        <f t="array" ref="H5316">_xlfn.XLOOKUP(G5316,Food_Menu!A:A,Food_Menu!B:B)</f>
        <v>Food Item 0180</v>
      </c>
      <c r="I5316" s="2"/>
      <c r="J5316" s="2" t="s">
        <v>1375</v>
      </c>
      <c r="K5316" s="2" t="str">
        <f t="array" ref="K5316">_xlfn.XLOOKUP(J5316,Delivery_Partners!A:A,Delivery_Partners!B:B)</f>
        <v>Delivery Partner 008</v>
      </c>
      <c r="L5316" s="3">
        <v>2</v>
      </c>
      <c r="M5316" s="2" t="s">
        <v>101</v>
      </c>
      <c r="N5316" s="2" t="s">
        <v>24</v>
      </c>
      <c r="O5316" s="2"/>
    </row>
    <row r="5317" customHeight="1" spans="1:19">
      <c r="A5317" s="2" t="s">
        <v>7269</v>
      </c>
      <c r="B5317" s="29" t="s">
        <v>730</v>
      </c>
      <c r="C5317" s="2" t="s">
        <v>3845</v>
      </c>
      <c r="D5317" s="2" t="str">
        <f t="array" ref="D5317">_xlfn.XLOOKUP(C5317,Customers!A:A,Customers!B:B)</f>
        <v>Customer 1199</v>
      </c>
      <c r="E5317" s="2" t="s">
        <v>1060</v>
      </c>
      <c r="F5317" s="2" t="str">
        <f t="array" ref="F5317">_xlfn.XLOOKUP(E5317,Restaurants!A:A,Restaurants!B:B)</f>
        <v>Restaurant 042</v>
      </c>
      <c r="G5317" s="2" t="s">
        <v>308</v>
      </c>
      <c r="H5317" s="2" t="str">
        <f t="array" ref="H5317">_xlfn.XLOOKUP(G5317,Food_Menu!A:A,Food_Menu!B:B)</f>
        <v>Food Item 0076</v>
      </c>
      <c r="I5317" s="2">
        <f t="array" ref="I5317">_xlfn.XLOOKUP(G5317,Food_Menu!A:A,Food_Menu!D:D)</f>
        <v>82.28</v>
      </c>
      <c r="J5317" s="2" t="s">
        <v>1290</v>
      </c>
      <c r="K5317" s="2" t="str">
        <f t="array" ref="K5317">_xlfn.XLOOKUP(J5317,Delivery_Partners!A:A,Delivery_Partners!B:B)</f>
        <v>Delivery Partner 035</v>
      </c>
      <c r="L5317" s="3">
        <v>4</v>
      </c>
      <c r="M5317" s="2" t="s">
        <v>23</v>
      </c>
      <c r="N5317" s="2" t="s">
        <v>24</v>
      </c>
      <c r="O5317" s="3">
        <v>41</v>
      </c>
      <c r="P5317" s="13">
        <f t="shared" ref="P5317:P5360" si="1114">I5317*L5317</f>
        <v>329.12</v>
      </c>
      <c r="Q5317" s="13" t="str">
        <f t="shared" ref="Q5317:Q5360" si="1115">IF(O5317="","Not Delivered",IF(O5317&lt;=30,"Fast",IF(O5317&lt;=60,"Normal","Slow")))</f>
        <v>Normal</v>
      </c>
      <c r="S5317" s="21"/>
    </row>
    <row r="5318" customHeight="1" spans="1:19">
      <c r="A5318" s="2" t="s">
        <v>7270</v>
      </c>
      <c r="B5318" s="29" t="s">
        <v>1571</v>
      </c>
      <c r="C5318" s="2" t="s">
        <v>1500</v>
      </c>
      <c r="D5318" s="2" t="str">
        <f t="array" ref="D5318">_xlfn.XLOOKUP(C5318,Customers!A:A,Customers!B:B)</f>
        <v>Customer 0366</v>
      </c>
      <c r="E5318" s="2" t="s">
        <v>771</v>
      </c>
      <c r="F5318" s="2" t="str">
        <f t="array" ref="F5318">_xlfn.XLOOKUP(E5318,Restaurants!A:A,Restaurants!B:B)</f>
        <v>Restaurant 107</v>
      </c>
      <c r="G5318" s="2" t="s">
        <v>1103</v>
      </c>
      <c r="H5318" s="2" t="str">
        <f t="array" ref="H5318">_xlfn.XLOOKUP(G5318,Food_Menu!A:A,Food_Menu!B:B)</f>
        <v>Food Item 0194</v>
      </c>
      <c r="I5318" s="2">
        <f t="array" ref="I5318">_xlfn.XLOOKUP(G5318,Food_Menu!A:A,Food_Menu!D:D)</f>
        <v>325.87</v>
      </c>
      <c r="J5318" s="2" t="s">
        <v>323</v>
      </c>
      <c r="K5318" s="2" t="str">
        <f t="array" ref="K5318">_xlfn.XLOOKUP(J5318,Delivery_Partners!A:A,Delivery_Partners!B:B)</f>
        <v>Delivery Partner 131</v>
      </c>
      <c r="L5318" s="3">
        <v>2</v>
      </c>
      <c r="M5318" s="2" t="s">
        <v>23</v>
      </c>
      <c r="N5318" s="2" t="s">
        <v>55</v>
      </c>
      <c r="O5318" s="3">
        <v>46</v>
      </c>
      <c r="P5318" s="13">
        <f t="shared" si="1114"/>
        <v>651.74</v>
      </c>
      <c r="Q5318" s="13" t="str">
        <f t="shared" si="1115"/>
        <v>Normal</v>
      </c>
      <c r="S5318" s="21"/>
    </row>
    <row r="5319" customHeight="1" spans="1:19">
      <c r="A5319" s="2" t="s">
        <v>7271</v>
      </c>
      <c r="B5319" s="28">
        <v>45689</v>
      </c>
      <c r="C5319" s="2" t="s">
        <v>5975</v>
      </c>
      <c r="D5319" s="2" t="str">
        <f t="array" ref="D5319">_xlfn.XLOOKUP(C5319,Customers!A:A,Customers!B:B)</f>
        <v>Customer 0312</v>
      </c>
      <c r="E5319" s="2" t="s">
        <v>293</v>
      </c>
      <c r="F5319" s="2" t="str">
        <f t="array" ref="F5319">_xlfn.XLOOKUP(E5319,Restaurants!A:A,Restaurants!B:B)</f>
        <v>Restaurant 057</v>
      </c>
      <c r="G5319" s="2" t="s">
        <v>1506</v>
      </c>
      <c r="H5319" s="2" t="str">
        <f t="array" ref="H5319">_xlfn.XLOOKUP(G5319,Food_Menu!A:A,Food_Menu!B:B)</f>
        <v>Food Item 0112</v>
      </c>
      <c r="I5319" s="2">
        <f t="array" ref="I5319">_xlfn.XLOOKUP(G5319,Food_Menu!A:A,Food_Menu!D:D)</f>
        <v>97.22</v>
      </c>
      <c r="J5319" s="2" t="s">
        <v>2005</v>
      </c>
      <c r="K5319" s="2" t="str">
        <f t="array" ref="K5319">_xlfn.XLOOKUP(J5319,Delivery_Partners!A:A,Delivery_Partners!B:B)</f>
        <v>Delivery Partner 072</v>
      </c>
      <c r="L5319" s="3">
        <v>2</v>
      </c>
      <c r="M5319" s="2" t="s">
        <v>23</v>
      </c>
      <c r="N5319" s="2" t="s">
        <v>55</v>
      </c>
      <c r="O5319" s="3">
        <v>35</v>
      </c>
      <c r="P5319" s="13">
        <f t="shared" si="1114"/>
        <v>194.44</v>
      </c>
      <c r="Q5319" s="13" t="str">
        <f t="shared" si="1115"/>
        <v>Normal</v>
      </c>
      <c r="S5319" s="21"/>
    </row>
    <row r="5320" customHeight="1" spans="1:19">
      <c r="A5320" s="2" t="s">
        <v>7272</v>
      </c>
      <c r="B5320" s="29" t="s">
        <v>1823</v>
      </c>
      <c r="C5320" s="2" t="s">
        <v>3777</v>
      </c>
      <c r="D5320" s="2" t="str">
        <f t="array" ref="D5320">_xlfn.XLOOKUP(C5320,Customers!A:A,Customers!B:B)</f>
        <v>Customer 0480</v>
      </c>
      <c r="E5320" s="2" t="s">
        <v>302</v>
      </c>
      <c r="F5320" s="2" t="str">
        <f t="array" ref="F5320">_xlfn.XLOOKUP(E5320,Restaurants!A:A,Restaurants!B:B)</f>
        <v>Restaurant 002</v>
      </c>
      <c r="G5320" s="2" t="s">
        <v>1103</v>
      </c>
      <c r="H5320" s="2" t="str">
        <f t="array" ref="H5320">_xlfn.XLOOKUP(G5320,Food_Menu!A:A,Food_Menu!B:B)</f>
        <v>Food Item 0194</v>
      </c>
      <c r="I5320" s="2">
        <f t="array" ref="I5320">_xlfn.XLOOKUP(G5320,Food_Menu!A:A,Food_Menu!D:D)</f>
        <v>325.87</v>
      </c>
      <c r="J5320" s="2" t="s">
        <v>900</v>
      </c>
      <c r="K5320" s="2" t="str">
        <f t="array" ref="K5320">_xlfn.XLOOKUP(J5320,Delivery_Partners!A:A,Delivery_Partners!B:B)</f>
        <v>Delivery Partner 015</v>
      </c>
      <c r="L5320" s="3">
        <v>1</v>
      </c>
      <c r="M5320" s="2" t="s">
        <v>23</v>
      </c>
      <c r="N5320" s="2" t="s">
        <v>24</v>
      </c>
      <c r="O5320" s="3">
        <v>21</v>
      </c>
      <c r="P5320" s="13">
        <f t="shared" si="1114"/>
        <v>325.87</v>
      </c>
      <c r="Q5320" s="13" t="str">
        <f t="shared" si="1115"/>
        <v>Fast</v>
      </c>
      <c r="S5320" s="21"/>
    </row>
    <row r="5321" customHeight="1" spans="1:19">
      <c r="A5321" s="2" t="s">
        <v>7273</v>
      </c>
      <c r="B5321" s="29" t="s">
        <v>2078</v>
      </c>
      <c r="C5321" s="2" t="s">
        <v>2388</v>
      </c>
      <c r="D5321" s="2" t="str">
        <f t="array" ref="D5321">_xlfn.XLOOKUP(C5321,Customers!A:A,Customers!B:B)</f>
        <v>Customer 1076</v>
      </c>
      <c r="E5321" s="2" t="s">
        <v>917</v>
      </c>
      <c r="F5321" s="2" t="str">
        <f t="array" ref="F5321">_xlfn.XLOOKUP(E5321,Restaurants!A:A,Restaurants!B:B)</f>
        <v>Restaurant 102</v>
      </c>
      <c r="G5321" s="2" t="s">
        <v>117</v>
      </c>
      <c r="H5321" s="2" t="str">
        <f t="array" ref="H5321">_xlfn.XLOOKUP(G5321,Food_Menu!A:A,Food_Menu!B:B)</f>
        <v>Food Item 0030</v>
      </c>
      <c r="I5321" s="2">
        <f t="array" ref="I5321">_xlfn.XLOOKUP(G5321,Food_Menu!A:A,Food_Menu!D:D)</f>
        <v>373.16</v>
      </c>
      <c r="J5321" s="2" t="s">
        <v>583</v>
      </c>
      <c r="K5321" s="2" t="str">
        <f t="array" ref="K5321">_xlfn.XLOOKUP(J5321,Delivery_Partners!A:A,Delivery_Partners!B:B)</f>
        <v>Delivery Partner 062</v>
      </c>
      <c r="L5321" s="3">
        <v>2</v>
      </c>
      <c r="M5321" s="2" t="s">
        <v>23</v>
      </c>
      <c r="N5321" s="2" t="s">
        <v>55</v>
      </c>
      <c r="O5321" s="3">
        <v>48</v>
      </c>
      <c r="P5321" s="13">
        <f t="shared" si="1114"/>
        <v>746.32</v>
      </c>
      <c r="Q5321" s="13" t="str">
        <f t="shared" si="1115"/>
        <v>Normal</v>
      </c>
      <c r="S5321" s="21"/>
    </row>
    <row r="5322" customHeight="1" spans="1:19">
      <c r="A5322" s="2" t="s">
        <v>7274</v>
      </c>
      <c r="B5322" s="28">
        <v>45850</v>
      </c>
      <c r="C5322" s="2" t="s">
        <v>615</v>
      </c>
      <c r="D5322" s="2" t="str">
        <f t="array" ref="D5322">_xlfn.XLOOKUP(C5322,Customers!A:A,Customers!B:B)</f>
        <v>Customer 0657</v>
      </c>
      <c r="E5322" s="2" t="s">
        <v>20</v>
      </c>
      <c r="F5322" s="2" t="str">
        <f t="array" ref="F5322">_xlfn.XLOOKUP(E5322,Restaurants!A:A,Restaurants!B:B)</f>
        <v>Restaurant 079</v>
      </c>
      <c r="G5322" s="2" t="s">
        <v>94</v>
      </c>
      <c r="H5322" s="2" t="str">
        <f t="array" ref="H5322">_xlfn.XLOOKUP(G5322,Food_Menu!A:A,Food_Menu!B:B)</f>
        <v>Food Item 0189</v>
      </c>
      <c r="I5322" s="2">
        <f t="array" ref="I5322">_xlfn.XLOOKUP(G5322,Food_Menu!A:A,Food_Menu!D:D)</f>
        <v>612.77</v>
      </c>
      <c r="J5322" s="2" t="s">
        <v>610</v>
      </c>
      <c r="K5322" s="2" t="str">
        <f t="array" ref="K5322">_xlfn.XLOOKUP(J5322,Delivery_Partners!A:A,Delivery_Partners!B:B)</f>
        <v>Delivery Partner 180</v>
      </c>
      <c r="L5322" s="3">
        <v>1</v>
      </c>
      <c r="M5322" s="2" t="s">
        <v>23</v>
      </c>
      <c r="N5322" s="2" t="s">
        <v>24</v>
      </c>
      <c r="O5322" s="3">
        <v>26</v>
      </c>
      <c r="P5322" s="13">
        <f t="shared" si="1114"/>
        <v>612.77</v>
      </c>
      <c r="Q5322" s="13" t="str">
        <f t="shared" si="1115"/>
        <v>Fast</v>
      </c>
      <c r="S5322" s="21"/>
    </row>
    <row r="5323" customHeight="1" spans="1:19">
      <c r="A5323" s="2" t="s">
        <v>7275</v>
      </c>
      <c r="B5323" s="29" t="s">
        <v>141</v>
      </c>
      <c r="C5323" s="2" t="s">
        <v>3222</v>
      </c>
      <c r="D5323" s="2" t="str">
        <f t="array" ref="D5323">_xlfn.XLOOKUP(C5323,Customers!A:A,Customers!B:B)</f>
        <v>Customer 0732</v>
      </c>
      <c r="E5323" s="2" t="s">
        <v>738</v>
      </c>
      <c r="F5323" s="2" t="str">
        <f t="array" ref="F5323">_xlfn.XLOOKUP(E5323,Restaurants!A:A,Restaurants!B:B)</f>
        <v>Restaurant 110</v>
      </c>
      <c r="G5323" s="2" t="s">
        <v>631</v>
      </c>
      <c r="H5323" s="2" t="str">
        <f t="array" ref="H5323">_xlfn.XLOOKUP(G5323,Food_Menu!A:A,Food_Menu!B:B)</f>
        <v>Food Item 0121</v>
      </c>
      <c r="I5323" s="2">
        <f t="array" ref="I5323">_xlfn.XLOOKUP(G5323,Food_Menu!A:A,Food_Menu!D:D)</f>
        <v>249.48</v>
      </c>
      <c r="J5323" s="2" t="s">
        <v>564</v>
      </c>
      <c r="K5323" s="2" t="str">
        <f t="array" ref="K5323">_xlfn.XLOOKUP(J5323,Delivery_Partners!A:A,Delivery_Partners!B:B)</f>
        <v>Delivery Partner 095</v>
      </c>
      <c r="L5323" s="3">
        <v>3</v>
      </c>
      <c r="M5323" s="2" t="s">
        <v>23</v>
      </c>
      <c r="N5323" s="2" t="s">
        <v>74</v>
      </c>
      <c r="O5323" s="3">
        <v>26</v>
      </c>
      <c r="P5323" s="13">
        <f t="shared" si="1114"/>
        <v>748.44</v>
      </c>
      <c r="Q5323" s="13" t="str">
        <f t="shared" si="1115"/>
        <v>Fast</v>
      </c>
      <c r="S5323" s="21"/>
    </row>
    <row r="5324" customHeight="1" spans="1:19">
      <c r="A5324" s="2" t="s">
        <v>7276</v>
      </c>
      <c r="B5324" s="29" t="s">
        <v>1604</v>
      </c>
      <c r="C5324" s="2" t="s">
        <v>3798</v>
      </c>
      <c r="D5324" s="2" t="str">
        <f t="array" ref="D5324">_xlfn.XLOOKUP(C5324,Customers!A:A,Customers!B:B)</f>
        <v>Customer 0937</v>
      </c>
      <c r="E5324" s="2" t="s">
        <v>302</v>
      </c>
      <c r="F5324" s="2" t="str">
        <f t="array" ref="F5324">_xlfn.XLOOKUP(E5324,Restaurants!A:A,Restaurants!B:B)</f>
        <v>Restaurant 002</v>
      </c>
      <c r="G5324" s="2" t="s">
        <v>1192</v>
      </c>
      <c r="H5324" s="2" t="str">
        <f t="array" ref="H5324">_xlfn.XLOOKUP(G5324,Food_Menu!A:A,Food_Menu!B:B)</f>
        <v>Food Item 0097</v>
      </c>
      <c r="I5324" s="2">
        <f t="array" ref="I5324">_xlfn.XLOOKUP(G5324,Food_Menu!A:A,Food_Menu!D:D)</f>
        <v>584.54</v>
      </c>
      <c r="J5324" s="2" t="s">
        <v>502</v>
      </c>
      <c r="K5324" s="2" t="str">
        <f t="array" ref="K5324">_xlfn.XLOOKUP(J5324,Delivery_Partners!A:A,Delivery_Partners!B:B)</f>
        <v>Delivery Partner 132</v>
      </c>
      <c r="L5324" s="3">
        <v>4</v>
      </c>
      <c r="M5324" s="2" t="s">
        <v>23</v>
      </c>
      <c r="N5324" s="2" t="s">
        <v>55</v>
      </c>
      <c r="O5324" s="3">
        <v>29</v>
      </c>
      <c r="P5324" s="13">
        <f t="shared" si="1114"/>
        <v>2338.16</v>
      </c>
      <c r="Q5324" s="13" t="str">
        <f t="shared" si="1115"/>
        <v>Fast</v>
      </c>
      <c r="S5324" s="21"/>
    </row>
    <row r="5325" customHeight="1" spans="1:19">
      <c r="A5325" s="2" t="s">
        <v>7277</v>
      </c>
      <c r="B5325" s="28">
        <v>45781</v>
      </c>
      <c r="C5325" s="2" t="s">
        <v>2064</v>
      </c>
      <c r="D5325" s="2" t="str">
        <f t="array" ref="D5325">_xlfn.XLOOKUP(C5325,Customers!A:A,Customers!B:B)</f>
        <v>Customer 0859</v>
      </c>
      <c r="E5325" s="2" t="s">
        <v>93</v>
      </c>
      <c r="F5325" s="2" t="str">
        <f t="array" ref="F5325">_xlfn.XLOOKUP(E5325,Restaurants!A:A,Restaurants!B:B)</f>
        <v>Restaurant 018</v>
      </c>
      <c r="G5325" s="2" t="s">
        <v>751</v>
      </c>
      <c r="H5325" s="2" t="str">
        <f t="array" ref="H5325">_xlfn.XLOOKUP(G5325,Food_Menu!A:A,Food_Menu!B:B)</f>
        <v>Food Item 0117</v>
      </c>
      <c r="I5325" s="2">
        <f t="array" ref="I5325">_xlfn.XLOOKUP(G5325,Food_Menu!A:A,Food_Menu!D:D)</f>
        <v>279.52</v>
      </c>
      <c r="J5325" s="2" t="s">
        <v>1246</v>
      </c>
      <c r="K5325" s="2" t="str">
        <f t="array" ref="K5325">_xlfn.XLOOKUP(J5325,Delivery_Partners!A:A,Delivery_Partners!B:B)</f>
        <v>Delivery Partner 048</v>
      </c>
      <c r="L5325" s="3">
        <v>1</v>
      </c>
      <c r="M5325" s="2" t="s">
        <v>23</v>
      </c>
      <c r="N5325" s="2" t="s">
        <v>74</v>
      </c>
      <c r="O5325" s="3">
        <v>15</v>
      </c>
      <c r="P5325" s="13">
        <f t="shared" si="1114"/>
        <v>279.52</v>
      </c>
      <c r="Q5325" s="13" t="str">
        <f t="shared" si="1115"/>
        <v>Fast</v>
      </c>
      <c r="S5325" s="21"/>
    </row>
    <row r="5326" customHeight="1" spans="1:19">
      <c r="A5326" s="2" t="s">
        <v>7278</v>
      </c>
      <c r="B5326" s="28">
        <v>45818</v>
      </c>
      <c r="C5326" s="2" t="s">
        <v>1255</v>
      </c>
      <c r="D5326" s="2" t="str">
        <f t="array" ref="D5326">_xlfn.XLOOKUP(C5326,Customers!A:A,Customers!B:B)</f>
        <v>Customer 0719</v>
      </c>
      <c r="E5326" s="2" t="s">
        <v>110</v>
      </c>
      <c r="F5326" s="2" t="str">
        <f t="array" ref="F5326">_xlfn.XLOOKUP(E5326,Restaurants!A:A,Restaurants!B:B)</f>
        <v>Restaurant 062</v>
      </c>
      <c r="G5326" s="2" t="s">
        <v>826</v>
      </c>
      <c r="H5326" s="2" t="str">
        <f t="array" ref="H5326">_xlfn.XLOOKUP(G5326,Food_Menu!A:A,Food_Menu!B:B)</f>
        <v>Food Item 0072</v>
      </c>
      <c r="I5326" s="2">
        <f t="array" ref="I5326">_xlfn.XLOOKUP(G5326,Food_Menu!A:A,Food_Menu!D:D)</f>
        <v>154.11</v>
      </c>
      <c r="J5326" s="2" t="s">
        <v>1596</v>
      </c>
      <c r="K5326" s="2" t="str">
        <f t="array" ref="K5326">_xlfn.XLOOKUP(J5326,Delivery_Partners!A:A,Delivery_Partners!B:B)</f>
        <v>Delivery Partner 094</v>
      </c>
      <c r="L5326" s="3">
        <v>3</v>
      </c>
      <c r="M5326" s="2" t="s">
        <v>23</v>
      </c>
      <c r="N5326" s="2" t="s">
        <v>24</v>
      </c>
      <c r="O5326" s="3">
        <v>32</v>
      </c>
      <c r="P5326" s="13">
        <f t="shared" si="1114"/>
        <v>462.33</v>
      </c>
      <c r="Q5326" s="13" t="str">
        <f t="shared" si="1115"/>
        <v>Normal</v>
      </c>
      <c r="S5326" s="21"/>
    </row>
    <row r="5327" customHeight="1" spans="1:19">
      <c r="A5327" s="2" t="s">
        <v>7279</v>
      </c>
      <c r="B5327" s="29" t="s">
        <v>2130</v>
      </c>
      <c r="C5327" s="2" t="s">
        <v>3525</v>
      </c>
      <c r="D5327" s="2" t="str">
        <f t="array" ref="D5327">_xlfn.XLOOKUP(C5327,Customers!A:A,Customers!B:B)</f>
        <v>Customer 0674</v>
      </c>
      <c r="E5327" s="2" t="s">
        <v>451</v>
      </c>
      <c r="F5327" s="2" t="str">
        <f t="array" ref="F5327">_xlfn.XLOOKUP(E5327,Restaurants!A:A,Restaurants!B:B)</f>
        <v>Restaurant 022</v>
      </c>
      <c r="G5327" s="2" t="s">
        <v>2199</v>
      </c>
      <c r="H5327" s="2" t="str">
        <f t="array" ref="H5327">_xlfn.XLOOKUP(G5327,Food_Menu!A:A,Food_Menu!B:B)</f>
        <v>Food Item 0133</v>
      </c>
      <c r="I5327" s="2">
        <f t="array" ref="I5327">_xlfn.XLOOKUP(G5327,Food_Menu!A:A,Food_Menu!D:D)</f>
        <v>587.31</v>
      </c>
      <c r="J5327" s="2" t="s">
        <v>199</v>
      </c>
      <c r="K5327" s="2" t="str">
        <f t="array" ref="K5327">_xlfn.XLOOKUP(J5327,Delivery_Partners!A:A,Delivery_Partners!B:B)</f>
        <v>Delivery Partner 144</v>
      </c>
      <c r="L5327" s="3">
        <v>2</v>
      </c>
      <c r="M5327" s="2" t="s">
        <v>23</v>
      </c>
      <c r="N5327" s="2" t="s">
        <v>74</v>
      </c>
      <c r="O5327" s="3">
        <v>42</v>
      </c>
      <c r="P5327" s="13">
        <f t="shared" si="1114"/>
        <v>1174.62</v>
      </c>
      <c r="Q5327" s="13" t="str">
        <f t="shared" si="1115"/>
        <v>Normal</v>
      </c>
      <c r="S5327" s="21"/>
    </row>
    <row r="5328" customHeight="1" spans="1:19">
      <c r="A5328" s="2" t="s">
        <v>7280</v>
      </c>
      <c r="B5328" s="28">
        <v>45692</v>
      </c>
      <c r="C5328" s="2" t="s">
        <v>2584</v>
      </c>
      <c r="D5328" s="2" t="str">
        <f t="array" ref="D5328">_xlfn.XLOOKUP(C5328,Customers!A:A,Customers!B:B)</f>
        <v>Customer 0640</v>
      </c>
      <c r="E5328" s="2" t="s">
        <v>578</v>
      </c>
      <c r="F5328" s="2" t="str">
        <f t="array" ref="F5328">_xlfn.XLOOKUP(E5328,Restaurants!A:A,Restaurants!B:B)</f>
        <v>Restaurant 063</v>
      </c>
      <c r="G5328" s="2" t="s">
        <v>1807</v>
      </c>
      <c r="H5328" s="2" t="str">
        <f t="array" ref="H5328">_xlfn.XLOOKUP(G5328,Food_Menu!A:A,Food_Menu!B:B)</f>
        <v>Food Item 0170</v>
      </c>
      <c r="I5328" s="2">
        <f t="array" ref="I5328">_xlfn.XLOOKUP(G5328,Food_Menu!A:A,Food_Menu!D:D)</f>
        <v>325.12</v>
      </c>
      <c r="J5328" s="2" t="s">
        <v>414</v>
      </c>
      <c r="K5328" s="2" t="str">
        <f t="array" ref="K5328">_xlfn.XLOOKUP(J5328,Delivery_Partners!A:A,Delivery_Partners!B:B)</f>
        <v>Delivery Partner 122</v>
      </c>
      <c r="L5328" s="3">
        <v>2</v>
      </c>
      <c r="M5328" s="2" t="s">
        <v>23</v>
      </c>
      <c r="N5328" s="2" t="s">
        <v>74</v>
      </c>
      <c r="O5328" s="3">
        <v>30</v>
      </c>
      <c r="P5328" s="13">
        <f t="shared" si="1114"/>
        <v>650.24</v>
      </c>
      <c r="Q5328" s="13" t="str">
        <f t="shared" si="1115"/>
        <v>Fast</v>
      </c>
      <c r="S5328" s="21"/>
    </row>
    <row r="5329" customHeight="1" spans="1:19">
      <c r="A5329" s="2" t="s">
        <v>7281</v>
      </c>
      <c r="B5329" s="28">
        <v>45907</v>
      </c>
      <c r="C5329" s="2" t="s">
        <v>1739</v>
      </c>
      <c r="D5329" s="2" t="str">
        <f t="array" ref="D5329">_xlfn.XLOOKUP(C5329,Customers!A:A,Customers!B:B)</f>
        <v>Customer 0217</v>
      </c>
      <c r="E5329" s="2" t="s">
        <v>1060</v>
      </c>
      <c r="F5329" s="2" t="str">
        <f t="array" ref="F5329">_xlfn.XLOOKUP(E5329,Restaurants!A:A,Restaurants!B:B)</f>
        <v>Restaurant 042</v>
      </c>
      <c r="G5329" s="2" t="s">
        <v>1135</v>
      </c>
      <c r="H5329" s="2" t="str">
        <f t="array" ref="H5329">_xlfn.XLOOKUP(G5329,Food_Menu!A:A,Food_Menu!B:B)</f>
        <v>Food Item 0179</v>
      </c>
      <c r="I5329" s="2">
        <f t="array" ref="I5329">_xlfn.XLOOKUP(G5329,Food_Menu!A:A,Food_Menu!D:D)</f>
        <v>330.25</v>
      </c>
      <c r="J5329" s="2" t="s">
        <v>618</v>
      </c>
      <c r="K5329" s="2" t="str">
        <f t="array" ref="K5329">_xlfn.XLOOKUP(J5329,Delivery_Partners!A:A,Delivery_Partners!B:B)</f>
        <v>Delivery Partner 002</v>
      </c>
      <c r="L5329" s="3">
        <v>1</v>
      </c>
      <c r="M5329" s="2" t="s">
        <v>23</v>
      </c>
      <c r="N5329" s="2" t="s">
        <v>24</v>
      </c>
      <c r="O5329" s="3">
        <v>51</v>
      </c>
      <c r="P5329" s="13">
        <f t="shared" si="1114"/>
        <v>330.25</v>
      </c>
      <c r="Q5329" s="13" t="str">
        <f t="shared" si="1115"/>
        <v>Normal</v>
      </c>
      <c r="S5329" s="21"/>
    </row>
    <row r="5330" customHeight="1" spans="1:19">
      <c r="A5330" s="2" t="s">
        <v>7282</v>
      </c>
      <c r="B5330" s="28">
        <v>45940</v>
      </c>
      <c r="C5330" s="2" t="s">
        <v>312</v>
      </c>
      <c r="D5330" s="2" t="str">
        <f t="array" ref="D5330">_xlfn.XLOOKUP(C5330,Customers!A:A,Customers!B:B)</f>
        <v>Customer 0498</v>
      </c>
      <c r="E5330" s="2" t="s">
        <v>281</v>
      </c>
      <c r="F5330" s="2" t="str">
        <f t="array" ref="F5330">_xlfn.XLOOKUP(E5330,Restaurants!A:A,Restaurants!B:B)</f>
        <v>Restaurant 026</v>
      </c>
      <c r="G5330" s="2" t="s">
        <v>596</v>
      </c>
      <c r="H5330" s="2" t="str">
        <f t="array" ref="H5330">_xlfn.XLOOKUP(G5330,Food_Menu!A:A,Food_Menu!B:B)</f>
        <v>Food Item 0216</v>
      </c>
      <c r="I5330" s="2">
        <f t="array" ref="I5330">_xlfn.XLOOKUP(G5330,Food_Menu!A:A,Food_Menu!D:D)</f>
        <v>488.7</v>
      </c>
      <c r="J5330" s="2" t="s">
        <v>203</v>
      </c>
      <c r="K5330" s="2" t="str">
        <f t="array" ref="K5330">_xlfn.XLOOKUP(J5330,Delivery_Partners!A:A,Delivery_Partners!B:B)</f>
        <v>Delivery Partner 110</v>
      </c>
      <c r="L5330" s="3">
        <v>1</v>
      </c>
      <c r="M5330" s="2" t="s">
        <v>23</v>
      </c>
      <c r="N5330" s="2" t="s">
        <v>74</v>
      </c>
      <c r="O5330" s="3">
        <v>50</v>
      </c>
      <c r="P5330" s="13">
        <f t="shared" si="1114"/>
        <v>488.7</v>
      </c>
      <c r="Q5330" s="13" t="str">
        <f t="shared" si="1115"/>
        <v>Normal</v>
      </c>
      <c r="S5330" s="21"/>
    </row>
    <row r="5331" customHeight="1" spans="1:19">
      <c r="A5331" s="2" t="s">
        <v>7283</v>
      </c>
      <c r="B5331" s="29" t="s">
        <v>114</v>
      </c>
      <c r="C5331" s="2" t="s">
        <v>4858</v>
      </c>
      <c r="D5331" s="2" t="str">
        <f t="array" ref="D5331">_xlfn.XLOOKUP(C5331,Customers!A:A,Customers!B:B)</f>
        <v>Customer 1017</v>
      </c>
      <c r="E5331" s="2" t="s">
        <v>814</v>
      </c>
      <c r="F5331" s="2" t="str">
        <f t="array" ref="F5331">_xlfn.XLOOKUP(E5331,Restaurants!A:A,Restaurants!B:B)</f>
        <v>Restaurant 093</v>
      </c>
      <c r="G5331" s="2" t="s">
        <v>447</v>
      </c>
      <c r="H5331" s="2" t="str">
        <f t="array" ref="H5331">_xlfn.XLOOKUP(G5331,Food_Menu!A:A,Food_Menu!B:B)</f>
        <v>Food Item 0091</v>
      </c>
      <c r="I5331" s="2">
        <f t="array" ref="I5331">_xlfn.XLOOKUP(G5331,Food_Menu!A:A,Food_Menu!D:D)</f>
        <v>434.43</v>
      </c>
      <c r="J5331" s="2" t="s">
        <v>154</v>
      </c>
      <c r="K5331" s="2" t="str">
        <f t="array" ref="K5331">_xlfn.XLOOKUP(J5331,Delivery_Partners!A:A,Delivery_Partners!B:B)</f>
        <v>Delivery Partner 143</v>
      </c>
      <c r="L5331" s="3">
        <v>2</v>
      </c>
      <c r="M5331" s="2" t="s">
        <v>23</v>
      </c>
      <c r="N5331" s="2" t="s">
        <v>55</v>
      </c>
      <c r="O5331" s="3">
        <v>46</v>
      </c>
      <c r="P5331" s="13">
        <f t="shared" si="1114"/>
        <v>868.86</v>
      </c>
      <c r="Q5331" s="13" t="str">
        <f t="shared" si="1115"/>
        <v>Normal</v>
      </c>
      <c r="S5331" s="21"/>
    </row>
    <row r="5332" customHeight="1" spans="1:19">
      <c r="A5332" s="2" t="s">
        <v>7284</v>
      </c>
      <c r="B5332" s="29" t="s">
        <v>925</v>
      </c>
      <c r="C5332" s="2" t="s">
        <v>2084</v>
      </c>
      <c r="D5332" s="2" t="str">
        <f t="array" ref="D5332">_xlfn.XLOOKUP(C5332,Customers!A:A,Customers!B:B)</f>
        <v>Customer 0048</v>
      </c>
      <c r="E5332" s="2" t="s">
        <v>506</v>
      </c>
      <c r="F5332" s="2" t="str">
        <f t="array" ref="F5332">_xlfn.XLOOKUP(E5332,Restaurants!A:A,Restaurants!B:B)</f>
        <v>Restaurant 005</v>
      </c>
      <c r="G5332" s="2" t="s">
        <v>1807</v>
      </c>
      <c r="H5332" s="2" t="str">
        <f t="array" ref="H5332">_xlfn.XLOOKUP(G5332,Food_Menu!A:A,Food_Menu!B:B)</f>
        <v>Food Item 0170</v>
      </c>
      <c r="I5332" s="2">
        <f t="array" ref="I5332">_xlfn.XLOOKUP(G5332,Food_Menu!A:A,Food_Menu!D:D)</f>
        <v>325.12</v>
      </c>
      <c r="J5332" s="2" t="s">
        <v>510</v>
      </c>
      <c r="K5332" s="2" t="str">
        <f t="array" ref="K5332">_xlfn.XLOOKUP(J5332,Delivery_Partners!A:A,Delivery_Partners!B:B)</f>
        <v>Delivery Partner 025</v>
      </c>
      <c r="L5332" s="3">
        <v>1</v>
      </c>
      <c r="M5332" s="2" t="s">
        <v>23</v>
      </c>
      <c r="N5332" s="2" t="s">
        <v>74</v>
      </c>
      <c r="O5332" s="3">
        <v>15</v>
      </c>
      <c r="P5332" s="13">
        <f t="shared" si="1114"/>
        <v>325.12</v>
      </c>
      <c r="Q5332" s="13" t="str">
        <f t="shared" si="1115"/>
        <v>Fast</v>
      </c>
      <c r="S5332" s="21"/>
    </row>
    <row r="5333" customHeight="1" spans="1:19">
      <c r="A5333" s="2" t="s">
        <v>7285</v>
      </c>
      <c r="B5333" s="28">
        <v>45699</v>
      </c>
      <c r="C5333" s="2" t="s">
        <v>97</v>
      </c>
      <c r="D5333" s="2" t="str">
        <f t="array" ref="D5333">_xlfn.XLOOKUP(C5333,Customers!A:A,Customers!B:B)</f>
        <v>Customer 0994</v>
      </c>
      <c r="E5333" s="2" t="s">
        <v>239</v>
      </c>
      <c r="F5333" s="2" t="str">
        <f t="array" ref="F5333">_xlfn.XLOOKUP(E5333,Restaurants!A:A,Restaurants!B:B)</f>
        <v>Restaurant 105</v>
      </c>
      <c r="G5333" s="2" t="s">
        <v>2157</v>
      </c>
      <c r="H5333" s="2" t="str">
        <f t="array" ref="H5333">_xlfn.XLOOKUP(G5333,Food_Menu!A:A,Food_Menu!B:B)</f>
        <v>Food Item 0196</v>
      </c>
      <c r="I5333" s="2">
        <f t="array" ref="I5333">_xlfn.XLOOKUP(G5333,Food_Menu!A:A,Food_Menu!D:D)</f>
        <v>535.63</v>
      </c>
      <c r="J5333" s="2" t="s">
        <v>718</v>
      </c>
      <c r="K5333" s="2" t="str">
        <f t="array" ref="K5333">_xlfn.XLOOKUP(J5333,Delivery_Partners!A:A,Delivery_Partners!B:B)</f>
        <v>Delivery Partner 071</v>
      </c>
      <c r="L5333" s="3">
        <v>1</v>
      </c>
      <c r="M5333" s="2" t="s">
        <v>23</v>
      </c>
      <c r="N5333" s="2" t="s">
        <v>42</v>
      </c>
      <c r="O5333" s="3">
        <v>52</v>
      </c>
      <c r="P5333" s="13">
        <f t="shared" si="1114"/>
        <v>535.63</v>
      </c>
      <c r="Q5333" s="13" t="str">
        <f t="shared" si="1115"/>
        <v>Normal</v>
      </c>
      <c r="S5333" s="21"/>
    </row>
    <row r="5334" customHeight="1" spans="1:19">
      <c r="A5334" s="2" t="s">
        <v>7286</v>
      </c>
      <c r="B5334" s="29" t="s">
        <v>1198</v>
      </c>
      <c r="C5334" s="2" t="s">
        <v>151</v>
      </c>
      <c r="D5334" s="2" t="str">
        <f t="array" ref="D5334">_xlfn.XLOOKUP(C5334,Customers!A:A,Customers!B:B)</f>
        <v>Customer 0680</v>
      </c>
      <c r="E5334" s="2" t="s">
        <v>60</v>
      </c>
      <c r="F5334" s="2" t="str">
        <f t="array" ref="F5334">_xlfn.XLOOKUP(E5334,Restaurants!A:A,Restaurants!B:B)</f>
        <v>Restaurant 019</v>
      </c>
      <c r="G5334" s="2" t="s">
        <v>405</v>
      </c>
      <c r="H5334" s="2" t="str">
        <f t="array" ref="H5334">_xlfn.XLOOKUP(G5334,Food_Menu!A:A,Food_Menu!B:B)</f>
        <v>Food Item 0004</v>
      </c>
      <c r="I5334" s="2">
        <f t="array" ref="I5334">_xlfn.XLOOKUP(G5334,Food_Menu!A:A,Food_Menu!D:D)</f>
        <v>173.7</v>
      </c>
      <c r="J5334" s="2" t="s">
        <v>448</v>
      </c>
      <c r="K5334" s="2" t="str">
        <f t="array" ref="K5334">_xlfn.XLOOKUP(J5334,Delivery_Partners!A:A,Delivery_Partners!B:B)</f>
        <v>Delivery Partner 117</v>
      </c>
      <c r="L5334" s="3">
        <v>1</v>
      </c>
      <c r="M5334" s="2" t="s">
        <v>23</v>
      </c>
      <c r="N5334" s="2" t="s">
        <v>74</v>
      </c>
      <c r="O5334" s="3">
        <v>32</v>
      </c>
      <c r="P5334" s="13">
        <f t="shared" si="1114"/>
        <v>173.7</v>
      </c>
      <c r="Q5334" s="13" t="str">
        <f t="shared" si="1115"/>
        <v>Normal</v>
      </c>
      <c r="S5334" s="21"/>
    </row>
    <row r="5335" customHeight="1" spans="1:19">
      <c r="A5335" s="2" t="s">
        <v>7287</v>
      </c>
      <c r="B5335" s="29" t="s">
        <v>3847</v>
      </c>
      <c r="C5335" s="2" t="s">
        <v>1918</v>
      </c>
      <c r="D5335" s="2" t="str">
        <f t="array" ref="D5335">_xlfn.XLOOKUP(C5335,Customers!A:A,Customers!B:B)</f>
        <v>Customer 0420</v>
      </c>
      <c r="E5335" s="2" t="s">
        <v>177</v>
      </c>
      <c r="F5335" s="2" t="str">
        <f t="array" ref="F5335">_xlfn.XLOOKUP(E5335,Restaurants!A:A,Restaurants!B:B)</f>
        <v>Restaurant 070</v>
      </c>
      <c r="G5335" s="2" t="s">
        <v>717</v>
      </c>
      <c r="H5335" s="2" t="str">
        <f t="array" ref="H5335">_xlfn.XLOOKUP(G5335,Food_Menu!A:A,Food_Menu!B:B)</f>
        <v>Food Item 0105</v>
      </c>
      <c r="I5335" s="2">
        <f t="array" ref="I5335">_xlfn.XLOOKUP(G5335,Food_Menu!A:A,Food_Menu!D:D)</f>
        <v>415.74</v>
      </c>
      <c r="J5335" s="2" t="s">
        <v>1363</v>
      </c>
      <c r="K5335" s="2" t="str">
        <f t="array" ref="K5335">_xlfn.XLOOKUP(J5335,Delivery_Partners!A:A,Delivery_Partners!B:B)</f>
        <v>Delivery Partner 001</v>
      </c>
      <c r="L5335" s="3">
        <v>1</v>
      </c>
      <c r="M5335" s="2" t="s">
        <v>23</v>
      </c>
      <c r="N5335" s="2" t="s">
        <v>24</v>
      </c>
      <c r="O5335" s="3">
        <v>55</v>
      </c>
      <c r="P5335" s="13">
        <f t="shared" si="1114"/>
        <v>415.74</v>
      </c>
      <c r="Q5335" s="13" t="str">
        <f t="shared" si="1115"/>
        <v>Normal</v>
      </c>
      <c r="S5335" s="21"/>
    </row>
    <row r="5336" customHeight="1" spans="1:19">
      <c r="A5336" s="2" t="s">
        <v>7288</v>
      </c>
      <c r="B5336" s="28">
        <v>45998</v>
      </c>
      <c r="C5336" s="2" t="s">
        <v>5636</v>
      </c>
      <c r="D5336" s="2" t="str">
        <f t="array" ref="D5336">_xlfn.XLOOKUP(C5336,Customers!A:A,Customers!B:B)</f>
        <v>Customer 0137</v>
      </c>
      <c r="E5336" s="2" t="s">
        <v>372</v>
      </c>
      <c r="F5336" s="2" t="str">
        <f t="array" ref="F5336">_xlfn.XLOOKUP(E5336,Restaurants!A:A,Restaurants!B:B)</f>
        <v>Restaurant 119</v>
      </c>
      <c r="G5336" s="2" t="s">
        <v>1547</v>
      </c>
      <c r="H5336" s="2" t="str">
        <f t="array" ref="H5336">_xlfn.XLOOKUP(G5336,Food_Menu!A:A,Food_Menu!B:B)</f>
        <v>Food Item 0155</v>
      </c>
      <c r="I5336" s="2">
        <f t="array" ref="I5336">_xlfn.XLOOKUP(G5336,Food_Menu!A:A,Food_Menu!D:D)</f>
        <v>185.15</v>
      </c>
      <c r="J5336" s="2" t="s">
        <v>544</v>
      </c>
      <c r="K5336" s="2" t="str">
        <f t="array" ref="K5336">_xlfn.XLOOKUP(J5336,Delivery_Partners!A:A,Delivery_Partners!B:B)</f>
        <v>Delivery Partner 128</v>
      </c>
      <c r="L5336" s="3">
        <v>2</v>
      </c>
      <c r="M5336" s="2" t="s">
        <v>23</v>
      </c>
      <c r="N5336" s="2" t="s">
        <v>24</v>
      </c>
      <c r="O5336" s="3">
        <v>28</v>
      </c>
      <c r="P5336" s="13">
        <f t="shared" si="1114"/>
        <v>370.3</v>
      </c>
      <c r="Q5336" s="13" t="str">
        <f t="shared" si="1115"/>
        <v>Fast</v>
      </c>
      <c r="S5336" s="21"/>
    </row>
    <row r="5337" customHeight="1" spans="1:19">
      <c r="A5337" s="2" t="s">
        <v>7289</v>
      </c>
      <c r="B5337" s="29" t="s">
        <v>1906</v>
      </c>
      <c r="C5337" s="2" t="s">
        <v>916</v>
      </c>
      <c r="D5337" s="2" t="str">
        <f t="array" ref="D5337">_xlfn.XLOOKUP(C5337,Customers!A:A,Customers!B:B)</f>
        <v>Customer 0917</v>
      </c>
      <c r="E5337" s="2" t="s">
        <v>800</v>
      </c>
      <c r="F5337" s="2" t="str">
        <f t="array" ref="F5337">_xlfn.XLOOKUP(E5337,Restaurants!A:A,Restaurants!B:B)</f>
        <v>Restaurant 014</v>
      </c>
      <c r="G5337" s="2" t="s">
        <v>1575</v>
      </c>
      <c r="H5337" s="2" t="str">
        <f t="array" ref="H5337">_xlfn.XLOOKUP(G5337,Food_Menu!A:A,Food_Menu!B:B)</f>
        <v>Food Item 0101</v>
      </c>
      <c r="I5337" s="2">
        <f t="array" ref="I5337">_xlfn.XLOOKUP(G5337,Food_Menu!A:A,Food_Menu!D:D)</f>
        <v>140.64</v>
      </c>
      <c r="J5337" s="2" t="s">
        <v>808</v>
      </c>
      <c r="K5337" s="2" t="str">
        <f t="array" ref="K5337">_xlfn.XLOOKUP(J5337,Delivery_Partners!A:A,Delivery_Partners!B:B)</f>
        <v>Delivery Partner 153</v>
      </c>
      <c r="L5337" s="3">
        <v>2</v>
      </c>
      <c r="M5337" s="2" t="s">
        <v>23</v>
      </c>
      <c r="N5337" s="2" t="s">
        <v>24</v>
      </c>
      <c r="O5337" s="3">
        <v>33</v>
      </c>
      <c r="P5337" s="13">
        <f t="shared" si="1114"/>
        <v>281.28</v>
      </c>
      <c r="Q5337" s="13" t="str">
        <f t="shared" si="1115"/>
        <v>Normal</v>
      </c>
      <c r="S5337" s="21"/>
    </row>
    <row r="5338" customHeight="1" spans="1:19">
      <c r="A5338" s="2" t="s">
        <v>7290</v>
      </c>
      <c r="B5338" s="29" t="s">
        <v>2013</v>
      </c>
      <c r="C5338" s="2" t="s">
        <v>3775</v>
      </c>
      <c r="D5338" s="2" t="str">
        <f t="array" ref="D5338">_xlfn.XLOOKUP(C5338,Customers!A:A,Customers!B:B)</f>
        <v>Customer 0001</v>
      </c>
      <c r="E5338" s="2" t="s">
        <v>1292</v>
      </c>
      <c r="F5338" s="2" t="str">
        <f t="array" ref="F5338">_xlfn.XLOOKUP(E5338,Restaurants!A:A,Restaurants!B:B)</f>
        <v>Restaurant 112</v>
      </c>
      <c r="G5338" s="2" t="s">
        <v>132</v>
      </c>
      <c r="H5338" s="2" t="str">
        <f t="array" ref="H5338">_xlfn.XLOOKUP(G5338,Food_Menu!A:A,Food_Menu!B:B)</f>
        <v>Food Item 0023</v>
      </c>
      <c r="I5338" s="2">
        <f t="array" ref="I5338">_xlfn.XLOOKUP(G5338,Food_Menu!A:A,Food_Menu!D:D)</f>
        <v>276.1</v>
      </c>
      <c r="J5338" s="2" t="s">
        <v>564</v>
      </c>
      <c r="K5338" s="2" t="str">
        <f t="array" ref="K5338">_xlfn.XLOOKUP(J5338,Delivery_Partners!A:A,Delivery_Partners!B:B)</f>
        <v>Delivery Partner 095</v>
      </c>
      <c r="L5338" s="3">
        <v>3</v>
      </c>
      <c r="M5338" s="2" t="s">
        <v>23</v>
      </c>
      <c r="N5338" s="2" t="s">
        <v>55</v>
      </c>
      <c r="O5338" s="3">
        <v>36</v>
      </c>
      <c r="P5338" s="13">
        <f t="shared" si="1114"/>
        <v>828.3</v>
      </c>
      <c r="Q5338" s="13" t="str">
        <f t="shared" si="1115"/>
        <v>Normal</v>
      </c>
      <c r="S5338" s="21"/>
    </row>
    <row r="5339" customHeight="1" spans="1:19">
      <c r="A5339" s="2" t="s">
        <v>7291</v>
      </c>
      <c r="B5339" s="28">
        <v>46002</v>
      </c>
      <c r="C5339" s="2" t="s">
        <v>1024</v>
      </c>
      <c r="D5339" s="2" t="str">
        <f t="array" ref="D5339">_xlfn.XLOOKUP(C5339,Customers!A:A,Customers!B:B)</f>
        <v>Customer 0652</v>
      </c>
      <c r="E5339" s="2" t="s">
        <v>66</v>
      </c>
      <c r="F5339" s="2" t="str">
        <f t="array" ref="F5339">_xlfn.XLOOKUP(E5339,Restaurants!A:A,Restaurants!B:B)</f>
        <v>Restaurant 037</v>
      </c>
      <c r="G5339" s="2" t="s">
        <v>276</v>
      </c>
      <c r="H5339" s="2" t="str">
        <f t="array" ref="H5339">_xlfn.XLOOKUP(G5339,Food_Menu!A:A,Food_Menu!B:B)</f>
        <v>Food Item 0145</v>
      </c>
      <c r="I5339" s="2">
        <f t="array" ref="I5339">_xlfn.XLOOKUP(G5339,Food_Menu!A:A,Food_Menu!D:D)</f>
        <v>530.68</v>
      </c>
      <c r="J5339" s="2" t="s">
        <v>35</v>
      </c>
      <c r="K5339" s="2" t="str">
        <f t="array" ref="K5339">_xlfn.XLOOKUP(J5339,Delivery_Partners!A:A,Delivery_Partners!B:B)</f>
        <v>Delivery Partner 081</v>
      </c>
      <c r="L5339" s="3">
        <v>2</v>
      </c>
      <c r="M5339" s="2" t="s">
        <v>23</v>
      </c>
      <c r="N5339" s="2" t="s">
        <v>24</v>
      </c>
      <c r="O5339" s="3">
        <v>24</v>
      </c>
      <c r="P5339" s="13">
        <f t="shared" si="1114"/>
        <v>1061.36</v>
      </c>
      <c r="Q5339" s="13" t="str">
        <f t="shared" si="1115"/>
        <v>Fast</v>
      </c>
      <c r="S5339" s="21"/>
    </row>
    <row r="5340" customHeight="1" spans="1:19">
      <c r="A5340" s="2" t="s">
        <v>7292</v>
      </c>
      <c r="B5340" s="28">
        <v>45907</v>
      </c>
      <c r="C5340" s="2" t="s">
        <v>1249</v>
      </c>
      <c r="D5340" s="2" t="str">
        <f t="array" ref="D5340">_xlfn.XLOOKUP(C5340,Customers!A:A,Customers!B:B)</f>
        <v>Customer 0195</v>
      </c>
      <c r="E5340" s="2" t="s">
        <v>552</v>
      </c>
      <c r="F5340" s="2" t="str">
        <f t="array" ref="F5340">_xlfn.XLOOKUP(E5340,Restaurants!A:A,Restaurants!B:B)</f>
        <v>Restaurant 089</v>
      </c>
      <c r="G5340" s="2" t="s">
        <v>400</v>
      </c>
      <c r="H5340" s="2" t="str">
        <f t="array" ref="H5340">_xlfn.XLOOKUP(G5340,Food_Menu!A:A,Food_Menu!B:B)</f>
        <v>Food Item 0090</v>
      </c>
      <c r="I5340" s="2">
        <f t="array" ref="I5340">_xlfn.XLOOKUP(G5340,Food_Menu!A:A,Food_Menu!D:D)</f>
        <v>629.64</v>
      </c>
      <c r="J5340" s="2" t="s">
        <v>29</v>
      </c>
      <c r="K5340" s="2" t="str">
        <f t="array" ref="K5340">_xlfn.XLOOKUP(J5340,Delivery_Partners!A:A,Delivery_Partners!B:B)</f>
        <v>Delivery Partner 017</v>
      </c>
      <c r="L5340" s="3">
        <v>2</v>
      </c>
      <c r="M5340" s="2" t="s">
        <v>23</v>
      </c>
      <c r="N5340" s="2" t="s">
        <v>24</v>
      </c>
      <c r="O5340" s="3">
        <v>16</v>
      </c>
      <c r="P5340" s="13">
        <f t="shared" si="1114"/>
        <v>1259.28</v>
      </c>
      <c r="Q5340" s="13" t="str">
        <f t="shared" si="1115"/>
        <v>Fast</v>
      </c>
      <c r="S5340" s="21"/>
    </row>
    <row r="5341" customHeight="1" spans="1:19">
      <c r="A5341" s="2" t="s">
        <v>7293</v>
      </c>
      <c r="B5341" s="29" t="s">
        <v>325</v>
      </c>
      <c r="C5341" s="2" t="s">
        <v>2966</v>
      </c>
      <c r="D5341" s="2" t="str">
        <f t="array" ref="D5341">_xlfn.XLOOKUP(C5341,Customers!A:A,Customers!B:B)</f>
        <v>Customer 1091</v>
      </c>
      <c r="E5341" s="2" t="s">
        <v>860</v>
      </c>
      <c r="F5341" s="2" t="str">
        <f t="array" ref="F5341">_xlfn.XLOOKUP(E5341,Restaurants!A:A,Restaurants!B:B)</f>
        <v>Restaurant 103</v>
      </c>
      <c r="G5341" s="2" t="s">
        <v>543</v>
      </c>
      <c r="H5341" s="2" t="str">
        <f t="array" ref="H5341">_xlfn.XLOOKUP(G5341,Food_Menu!A:A,Food_Menu!B:B)</f>
        <v>Food Item 0136</v>
      </c>
      <c r="I5341" s="2">
        <f t="array" ref="I5341">_xlfn.XLOOKUP(G5341,Food_Menu!A:A,Food_Menu!D:D)</f>
        <v>319.29</v>
      </c>
      <c r="J5341" s="2" t="s">
        <v>323</v>
      </c>
      <c r="K5341" s="2" t="str">
        <f t="array" ref="K5341">_xlfn.XLOOKUP(J5341,Delivery_Partners!A:A,Delivery_Partners!B:B)</f>
        <v>Delivery Partner 131</v>
      </c>
      <c r="L5341" s="3">
        <v>3</v>
      </c>
      <c r="M5341" s="2" t="s">
        <v>23</v>
      </c>
      <c r="N5341" s="2" t="s">
        <v>24</v>
      </c>
      <c r="O5341" s="3">
        <v>15</v>
      </c>
      <c r="P5341" s="13">
        <f t="shared" si="1114"/>
        <v>957.87</v>
      </c>
      <c r="Q5341" s="13" t="str">
        <f t="shared" si="1115"/>
        <v>Fast</v>
      </c>
      <c r="S5341" s="21"/>
    </row>
    <row r="5342" customHeight="1" spans="1:19">
      <c r="A5342" s="2" t="s">
        <v>7294</v>
      </c>
      <c r="B5342" s="29" t="s">
        <v>1156</v>
      </c>
      <c r="C5342" s="2" t="s">
        <v>1926</v>
      </c>
      <c r="D5342" s="2" t="str">
        <f t="array" ref="D5342">_xlfn.XLOOKUP(C5342,Customers!A:A,Customers!B:B)</f>
        <v>Customer 0219</v>
      </c>
      <c r="E5342" s="2" t="s">
        <v>376</v>
      </c>
      <c r="F5342" s="2" t="str">
        <f t="array" ref="F5342">_xlfn.XLOOKUP(E5342,Restaurants!A:A,Restaurants!B:B)</f>
        <v>Restaurant 028</v>
      </c>
      <c r="G5342" s="2" t="s">
        <v>2284</v>
      </c>
      <c r="H5342" s="2" t="str">
        <f t="array" ref="H5342">_xlfn.XLOOKUP(G5342,Food_Menu!A:A,Food_Menu!B:B)</f>
        <v>Food Item 0001</v>
      </c>
      <c r="I5342" s="2">
        <f t="array" ref="I5342">_xlfn.XLOOKUP(G5342,Food_Menu!A:A,Food_Menu!D:D)</f>
        <v>107.77</v>
      </c>
      <c r="J5342" s="2" t="s">
        <v>95</v>
      </c>
      <c r="K5342" s="2" t="str">
        <f t="array" ref="K5342">_xlfn.XLOOKUP(J5342,Delivery_Partners!A:A,Delivery_Partners!B:B)</f>
        <v>Delivery Partner 170</v>
      </c>
      <c r="L5342" s="3">
        <v>1</v>
      </c>
      <c r="M5342" s="2" t="s">
        <v>23</v>
      </c>
      <c r="N5342" s="2" t="s">
        <v>74</v>
      </c>
      <c r="O5342" s="3">
        <v>70</v>
      </c>
      <c r="P5342" s="13">
        <f t="shared" si="1114"/>
        <v>107.77</v>
      </c>
      <c r="Q5342" s="13" t="str">
        <f t="shared" si="1115"/>
        <v>Slow</v>
      </c>
      <c r="S5342" s="21"/>
    </row>
    <row r="5343" customHeight="1" spans="1:19">
      <c r="A5343" s="2" t="s">
        <v>7295</v>
      </c>
      <c r="B5343" s="29" t="s">
        <v>370</v>
      </c>
      <c r="C5343" s="2" t="s">
        <v>1478</v>
      </c>
      <c r="D5343" s="2" t="str">
        <f t="array" ref="D5343">_xlfn.XLOOKUP(C5343,Customers!A:A,Customers!B:B)</f>
        <v>Customer 0964</v>
      </c>
      <c r="E5343" s="2" t="s">
        <v>1060</v>
      </c>
      <c r="F5343" s="2" t="str">
        <f t="array" ref="F5343">_xlfn.XLOOKUP(E5343,Restaurants!A:A,Restaurants!B:B)</f>
        <v>Restaurant 042</v>
      </c>
      <c r="G5343" s="2" t="s">
        <v>172</v>
      </c>
      <c r="H5343" s="2" t="str">
        <f t="array" ref="H5343">_xlfn.XLOOKUP(G5343,Food_Menu!A:A,Food_Menu!B:B)</f>
        <v>Food Item 0003</v>
      </c>
      <c r="I5343" s="2">
        <f t="array" ref="I5343">_xlfn.XLOOKUP(G5343,Food_Menu!A:A,Food_Menu!D:D)</f>
        <v>349.88</v>
      </c>
      <c r="J5343" s="2" t="s">
        <v>862</v>
      </c>
      <c r="K5343" s="2" t="str">
        <f t="array" ref="K5343">_xlfn.XLOOKUP(J5343,Delivery_Partners!A:A,Delivery_Partners!B:B)</f>
        <v>Delivery Partner 159</v>
      </c>
      <c r="L5343" s="3">
        <v>2</v>
      </c>
      <c r="M5343" s="2" t="s">
        <v>23</v>
      </c>
      <c r="N5343" s="2" t="s">
        <v>55</v>
      </c>
      <c r="O5343" s="3">
        <v>15</v>
      </c>
      <c r="P5343" s="13">
        <f t="shared" si="1114"/>
        <v>699.76</v>
      </c>
      <c r="Q5343" s="13" t="str">
        <f t="shared" si="1115"/>
        <v>Fast</v>
      </c>
      <c r="S5343" s="21"/>
    </row>
    <row r="5344" customHeight="1" spans="1:19">
      <c r="A5344" s="2" t="s">
        <v>7296</v>
      </c>
      <c r="B5344" s="28">
        <v>45690</v>
      </c>
      <c r="C5344" s="2" t="s">
        <v>3181</v>
      </c>
      <c r="D5344" s="2" t="str">
        <f t="array" ref="D5344">_xlfn.XLOOKUP(C5344,Customers!A:A,Customers!B:B)</f>
        <v>Customer 0689</v>
      </c>
      <c r="E5344" s="2" t="s">
        <v>137</v>
      </c>
      <c r="F5344" s="2" t="str">
        <f t="array" ref="F5344">_xlfn.XLOOKUP(E5344,Restaurants!A:A,Restaurants!B:B)</f>
        <v>Restaurant 104</v>
      </c>
      <c r="G5344" s="2" t="s">
        <v>2199</v>
      </c>
      <c r="H5344" s="2" t="str">
        <f t="array" ref="H5344">_xlfn.XLOOKUP(G5344,Food_Menu!A:A,Food_Menu!B:B)</f>
        <v>Food Item 0133</v>
      </c>
      <c r="I5344" s="2">
        <f t="array" ref="I5344">_xlfn.XLOOKUP(G5344,Food_Menu!A:A,Food_Menu!D:D)</f>
        <v>587.31</v>
      </c>
      <c r="J5344" s="2" t="s">
        <v>304</v>
      </c>
      <c r="K5344" s="2" t="str">
        <f t="array" ref="K5344">_xlfn.XLOOKUP(J5344,Delivery_Partners!A:A,Delivery_Partners!B:B)</f>
        <v>Delivery Partner 099</v>
      </c>
      <c r="L5344" s="3">
        <v>3</v>
      </c>
      <c r="M5344" s="2" t="s">
        <v>23</v>
      </c>
      <c r="N5344" s="2" t="s">
        <v>24</v>
      </c>
      <c r="O5344" s="3">
        <v>15</v>
      </c>
      <c r="P5344" s="13">
        <f t="shared" si="1114"/>
        <v>1761.93</v>
      </c>
      <c r="Q5344" s="13" t="str">
        <f t="shared" si="1115"/>
        <v>Fast</v>
      </c>
      <c r="S5344" s="21"/>
    </row>
    <row r="5345" customHeight="1" spans="1:19">
      <c r="A5345" s="2" t="s">
        <v>7297</v>
      </c>
      <c r="B5345" s="29" t="s">
        <v>858</v>
      </c>
      <c r="C5345" s="2" t="s">
        <v>7298</v>
      </c>
      <c r="D5345" s="2" t="str">
        <f t="array" ref="D5345">_xlfn.XLOOKUP(C5345,Customers!A:A,Customers!B:B)</f>
        <v>Customer 0050</v>
      </c>
      <c r="E5345" s="2" t="s">
        <v>71</v>
      </c>
      <c r="F5345" s="2" t="str">
        <f t="array" ref="F5345">_xlfn.XLOOKUP(E5345,Restaurants!A:A,Restaurants!B:B)</f>
        <v>Restaurant 013</v>
      </c>
      <c r="G5345" s="2" t="s">
        <v>1177</v>
      </c>
      <c r="H5345" s="2" t="str">
        <f t="array" ref="H5345">_xlfn.XLOOKUP(G5345,Food_Menu!A:A,Food_Menu!B:B)</f>
        <v>Food Item 0217</v>
      </c>
      <c r="I5345" s="2">
        <f t="array" ref="I5345">_xlfn.XLOOKUP(G5345,Food_Menu!A:A,Food_Menu!D:D)</f>
        <v>222.6</v>
      </c>
      <c r="J5345" s="2" t="s">
        <v>663</v>
      </c>
      <c r="K5345" s="2" t="str">
        <f t="array" ref="K5345">_xlfn.XLOOKUP(J5345,Delivery_Partners!A:A,Delivery_Partners!B:B)</f>
        <v>Delivery Partner 007</v>
      </c>
      <c r="L5345" s="3">
        <v>2</v>
      </c>
      <c r="M5345" s="2" t="s">
        <v>23</v>
      </c>
      <c r="N5345" s="2" t="s">
        <v>24</v>
      </c>
      <c r="O5345" s="3">
        <v>42</v>
      </c>
      <c r="P5345" s="13">
        <f t="shared" si="1114"/>
        <v>445.2</v>
      </c>
      <c r="Q5345" s="13" t="str">
        <f t="shared" si="1115"/>
        <v>Normal</v>
      </c>
      <c r="S5345" s="21"/>
    </row>
    <row r="5346" customHeight="1" spans="1:19">
      <c r="A5346" s="2" t="s">
        <v>7299</v>
      </c>
      <c r="B5346" s="28">
        <v>45876</v>
      </c>
      <c r="C5346" s="2" t="s">
        <v>620</v>
      </c>
      <c r="D5346" s="2" t="str">
        <f t="array" ref="D5346">_xlfn.XLOOKUP(C5346,Customers!A:A,Customers!B:B)</f>
        <v>Customer 0865</v>
      </c>
      <c r="E5346" s="2" t="s">
        <v>800</v>
      </c>
      <c r="F5346" s="2" t="str">
        <f t="array" ref="F5346">_xlfn.XLOOKUP(E5346,Restaurants!A:A,Restaurants!B:B)</f>
        <v>Restaurant 014</v>
      </c>
      <c r="G5346" s="2" t="s">
        <v>1539</v>
      </c>
      <c r="H5346" s="2" t="str">
        <f t="array" ref="H5346">_xlfn.XLOOKUP(G5346,Food_Menu!A:A,Food_Menu!B:B)</f>
        <v>Food Item 0141</v>
      </c>
      <c r="I5346" s="2">
        <f t="array" ref="I5346">_xlfn.XLOOKUP(G5346,Food_Menu!A:A,Food_Menu!D:D)</f>
        <v>285.16</v>
      </c>
      <c r="J5346" s="2" t="s">
        <v>374</v>
      </c>
      <c r="K5346" s="2" t="str">
        <f t="array" ref="K5346">_xlfn.XLOOKUP(J5346,Delivery_Partners!A:A,Delivery_Partners!B:B)</f>
        <v>Delivery Partner 052</v>
      </c>
      <c r="L5346" s="3">
        <v>2</v>
      </c>
      <c r="M5346" s="2" t="s">
        <v>23</v>
      </c>
      <c r="N5346" s="2" t="s">
        <v>74</v>
      </c>
      <c r="O5346" s="3">
        <v>18</v>
      </c>
      <c r="P5346" s="13">
        <f t="shared" si="1114"/>
        <v>570.32</v>
      </c>
      <c r="Q5346" s="13" t="str">
        <f t="shared" si="1115"/>
        <v>Fast</v>
      </c>
      <c r="S5346" s="21"/>
    </row>
    <row r="5347" customHeight="1" spans="1:19">
      <c r="A5347" s="2" t="s">
        <v>7300</v>
      </c>
      <c r="B5347" s="28">
        <v>45846</v>
      </c>
      <c r="C5347" s="2" t="s">
        <v>2404</v>
      </c>
      <c r="D5347" s="2" t="str">
        <f t="array" ref="D5347">_xlfn.XLOOKUP(C5347,Customers!A:A,Customers!B:B)</f>
        <v>Customer 1056</v>
      </c>
      <c r="E5347" s="2" t="s">
        <v>66</v>
      </c>
      <c r="F5347" s="2" t="str">
        <f t="array" ref="F5347">_xlfn.XLOOKUP(E5347,Restaurants!A:A,Restaurants!B:B)</f>
        <v>Restaurant 037</v>
      </c>
      <c r="G5347" s="2" t="s">
        <v>1569</v>
      </c>
      <c r="H5347" s="2" t="str">
        <f t="array" ref="H5347">_xlfn.XLOOKUP(G5347,Food_Menu!A:A,Food_Menu!B:B)</f>
        <v>Food Item 0208</v>
      </c>
      <c r="I5347" s="2">
        <f t="array" ref="I5347">_xlfn.XLOOKUP(G5347,Food_Menu!A:A,Food_Menu!D:D)</f>
        <v>493.1</v>
      </c>
      <c r="J5347" s="2" t="s">
        <v>1246</v>
      </c>
      <c r="K5347" s="2" t="str">
        <f t="array" ref="K5347">_xlfn.XLOOKUP(J5347,Delivery_Partners!A:A,Delivery_Partners!B:B)</f>
        <v>Delivery Partner 048</v>
      </c>
      <c r="L5347" s="3">
        <v>1</v>
      </c>
      <c r="M5347" s="2" t="s">
        <v>23</v>
      </c>
      <c r="N5347" s="2" t="s">
        <v>24</v>
      </c>
      <c r="O5347" s="3">
        <v>16</v>
      </c>
      <c r="P5347" s="13">
        <f t="shared" si="1114"/>
        <v>493.1</v>
      </c>
      <c r="Q5347" s="13" t="str">
        <f t="shared" si="1115"/>
        <v>Fast</v>
      </c>
      <c r="S5347" s="21"/>
    </row>
    <row r="5348" customHeight="1" spans="1:19">
      <c r="A5348" s="2" t="s">
        <v>7301</v>
      </c>
      <c r="B5348" s="28">
        <v>45964</v>
      </c>
      <c r="C5348" s="2" t="s">
        <v>460</v>
      </c>
      <c r="D5348" s="2" t="str">
        <f t="array" ref="D5348">_xlfn.XLOOKUP(C5348,Customers!A:A,Customers!B:B)</f>
        <v>Customer 0266</v>
      </c>
      <c r="E5348" s="2" t="s">
        <v>366</v>
      </c>
      <c r="F5348" s="2" t="str">
        <f t="array" ref="F5348">_xlfn.XLOOKUP(E5348,Restaurants!A:A,Restaurants!B:B)</f>
        <v>Restaurant 073</v>
      </c>
      <c r="G5348" s="2" t="s">
        <v>1009</v>
      </c>
      <c r="H5348" s="2" t="str">
        <f t="array" ref="H5348">_xlfn.XLOOKUP(G5348,Food_Menu!A:A,Food_Menu!B:B)</f>
        <v>Food Item 0187</v>
      </c>
      <c r="I5348" s="2">
        <f t="array" ref="I5348">_xlfn.XLOOKUP(G5348,Food_Menu!A:A,Food_Menu!D:D)</f>
        <v>496.25</v>
      </c>
      <c r="J5348" s="2" t="s">
        <v>618</v>
      </c>
      <c r="K5348" s="2" t="str">
        <f t="array" ref="K5348">_xlfn.XLOOKUP(J5348,Delivery_Partners!A:A,Delivery_Partners!B:B)</f>
        <v>Delivery Partner 002</v>
      </c>
      <c r="L5348" s="3">
        <v>1</v>
      </c>
      <c r="M5348" s="2" t="s">
        <v>23</v>
      </c>
      <c r="N5348" s="2" t="s">
        <v>55</v>
      </c>
      <c r="O5348" s="3">
        <v>15</v>
      </c>
      <c r="P5348" s="13">
        <f t="shared" si="1114"/>
        <v>496.25</v>
      </c>
      <c r="Q5348" s="13" t="str">
        <f t="shared" si="1115"/>
        <v>Fast</v>
      </c>
      <c r="S5348" s="21"/>
    </row>
    <row r="5349" customHeight="1" spans="1:19">
      <c r="A5349" s="2" t="s">
        <v>7302</v>
      </c>
      <c r="B5349" s="28">
        <v>45998</v>
      </c>
      <c r="C5349" s="2" t="s">
        <v>1824</v>
      </c>
      <c r="D5349" s="2" t="str">
        <f t="array" ref="D5349">_xlfn.XLOOKUP(C5349,Customers!A:A,Customers!B:B)</f>
        <v>Customer 1163</v>
      </c>
      <c r="E5349" s="2" t="s">
        <v>182</v>
      </c>
      <c r="F5349" s="2" t="str">
        <f t="array" ref="F5349">_xlfn.XLOOKUP(E5349,Restaurants!A:A,Restaurants!B:B)</f>
        <v>Restaurant 097</v>
      </c>
      <c r="G5349" s="2" t="s">
        <v>408</v>
      </c>
      <c r="H5349" s="2" t="str">
        <f t="array" ref="H5349">_xlfn.XLOOKUP(G5349,Food_Menu!A:A,Food_Menu!B:B)</f>
        <v>Food Item 0062</v>
      </c>
      <c r="I5349" s="2">
        <f t="array" ref="I5349">_xlfn.XLOOKUP(G5349,Food_Menu!A:A,Food_Menu!D:D)</f>
        <v>267</v>
      </c>
      <c r="J5349" s="2" t="s">
        <v>389</v>
      </c>
      <c r="K5349" s="2" t="str">
        <f t="array" ref="K5349">_xlfn.XLOOKUP(J5349,Delivery_Partners!A:A,Delivery_Partners!B:B)</f>
        <v>Delivery Partner 022</v>
      </c>
      <c r="L5349" s="3">
        <v>2</v>
      </c>
      <c r="M5349" s="2" t="s">
        <v>23</v>
      </c>
      <c r="N5349" s="2" t="s">
        <v>74</v>
      </c>
      <c r="O5349" s="3">
        <v>39</v>
      </c>
      <c r="P5349" s="13">
        <f t="shared" si="1114"/>
        <v>534</v>
      </c>
      <c r="Q5349" s="13" t="str">
        <f t="shared" si="1115"/>
        <v>Normal</v>
      </c>
      <c r="S5349" s="21"/>
    </row>
    <row r="5350" customHeight="1" spans="1:19">
      <c r="A5350" s="2" t="s">
        <v>7303</v>
      </c>
      <c r="B5350" s="28">
        <v>45689</v>
      </c>
      <c r="C5350" s="2" t="s">
        <v>897</v>
      </c>
      <c r="D5350" s="2" t="str">
        <f t="array" ref="D5350">_xlfn.XLOOKUP(C5350,Customers!A:A,Customers!B:B)</f>
        <v>Customer 0959</v>
      </c>
      <c r="E5350" s="2" t="s">
        <v>526</v>
      </c>
      <c r="F5350" s="2" t="str">
        <f t="array" ref="F5350">_xlfn.XLOOKUP(E5350,Restaurants!A:A,Restaurants!B:B)</f>
        <v>Restaurant 068</v>
      </c>
      <c r="G5350" s="2" t="s">
        <v>132</v>
      </c>
      <c r="H5350" s="2" t="str">
        <f t="array" ref="H5350">_xlfn.XLOOKUP(G5350,Food_Menu!A:A,Food_Menu!B:B)</f>
        <v>Food Item 0023</v>
      </c>
      <c r="I5350" s="2">
        <f t="array" ref="I5350">_xlfn.XLOOKUP(G5350,Food_Menu!A:A,Food_Menu!D:D)</f>
        <v>276.1</v>
      </c>
      <c r="J5350" s="2" t="s">
        <v>567</v>
      </c>
      <c r="K5350" s="2" t="str">
        <f t="array" ref="K5350">_xlfn.XLOOKUP(J5350,Delivery_Partners!A:A,Delivery_Partners!B:B)</f>
        <v>Delivery Partner 104</v>
      </c>
      <c r="L5350" s="3">
        <v>2</v>
      </c>
      <c r="M5350" s="2" t="s">
        <v>23</v>
      </c>
      <c r="N5350" s="2" t="s">
        <v>74</v>
      </c>
      <c r="O5350" s="3">
        <v>22</v>
      </c>
      <c r="P5350" s="13">
        <f t="shared" si="1114"/>
        <v>552.2</v>
      </c>
      <c r="Q5350" s="13" t="str">
        <f t="shared" si="1115"/>
        <v>Fast</v>
      </c>
      <c r="S5350" s="21"/>
    </row>
    <row r="5351" customHeight="1" spans="1:19">
      <c r="A5351" s="2" t="s">
        <v>7304</v>
      </c>
      <c r="B5351" s="29" t="s">
        <v>2013</v>
      </c>
      <c r="C5351" s="2" t="s">
        <v>4845</v>
      </c>
      <c r="D5351" s="2" t="str">
        <f t="array" ref="D5351">_xlfn.XLOOKUP(C5351,Customers!A:A,Customers!B:B)</f>
        <v>Customer 0891</v>
      </c>
      <c r="E5351" s="2" t="s">
        <v>1191</v>
      </c>
      <c r="F5351" s="2" t="str">
        <f t="array" ref="F5351">_xlfn.XLOOKUP(E5351,Restaurants!A:A,Restaurants!B:B)</f>
        <v>Restaurant 060</v>
      </c>
      <c r="G5351" s="2" t="s">
        <v>670</v>
      </c>
      <c r="H5351" s="2" t="str">
        <f t="array" ref="H5351">_xlfn.XLOOKUP(G5351,Food_Menu!A:A,Food_Menu!B:B)</f>
        <v>Food Item 0123</v>
      </c>
      <c r="I5351" s="2">
        <f t="array" ref="I5351">_xlfn.XLOOKUP(G5351,Food_Menu!A:A,Food_Menu!D:D)</f>
        <v>256.27</v>
      </c>
      <c r="J5351" s="2" t="s">
        <v>895</v>
      </c>
      <c r="K5351" s="2" t="str">
        <f t="array" ref="K5351">_xlfn.XLOOKUP(J5351,Delivery_Partners!A:A,Delivery_Partners!B:B)</f>
        <v>Delivery Partner 018</v>
      </c>
      <c r="L5351" s="3">
        <v>1</v>
      </c>
      <c r="M5351" s="2" t="s">
        <v>23</v>
      </c>
      <c r="N5351" s="2" t="s">
        <v>24</v>
      </c>
      <c r="O5351" s="3">
        <v>43</v>
      </c>
      <c r="P5351" s="13">
        <f t="shared" si="1114"/>
        <v>256.27</v>
      </c>
      <c r="Q5351" s="13" t="str">
        <f t="shared" si="1115"/>
        <v>Normal</v>
      </c>
      <c r="S5351" s="21"/>
    </row>
    <row r="5352" customHeight="1" spans="1:19">
      <c r="A5352" s="2" t="s">
        <v>7305</v>
      </c>
      <c r="B5352" s="28">
        <v>45667</v>
      </c>
      <c r="C5352" s="2" t="s">
        <v>2625</v>
      </c>
      <c r="D5352" s="2" t="str">
        <f t="array" ref="D5352">_xlfn.XLOOKUP(C5352,Customers!A:A,Customers!B:B)</f>
        <v>Customer 0404</v>
      </c>
      <c r="E5352" s="2" t="s">
        <v>239</v>
      </c>
      <c r="F5352" s="2" t="str">
        <f t="array" ref="F5352">_xlfn.XLOOKUP(E5352,Restaurants!A:A,Restaurants!B:B)</f>
        <v>Restaurant 105</v>
      </c>
      <c r="G5352" s="2" t="s">
        <v>183</v>
      </c>
      <c r="H5352" s="2" t="str">
        <f t="array" ref="H5352">_xlfn.XLOOKUP(G5352,Food_Menu!A:A,Food_Menu!B:B)</f>
        <v>Food Item 0137</v>
      </c>
      <c r="I5352" s="2">
        <f t="array" ref="I5352">_xlfn.XLOOKUP(G5352,Food_Menu!A:A,Food_Menu!D:D)</f>
        <v>200.4</v>
      </c>
      <c r="J5352" s="2" t="s">
        <v>663</v>
      </c>
      <c r="K5352" s="2" t="str">
        <f t="array" ref="K5352">_xlfn.XLOOKUP(J5352,Delivery_Partners!A:A,Delivery_Partners!B:B)</f>
        <v>Delivery Partner 007</v>
      </c>
      <c r="L5352" s="3">
        <v>1</v>
      </c>
      <c r="M5352" s="2" t="s">
        <v>23</v>
      </c>
      <c r="N5352" s="2" t="s">
        <v>55</v>
      </c>
      <c r="O5352" s="3">
        <v>34</v>
      </c>
      <c r="P5352" s="13">
        <f t="shared" si="1114"/>
        <v>200.4</v>
      </c>
      <c r="Q5352" s="13" t="str">
        <f t="shared" si="1115"/>
        <v>Normal</v>
      </c>
      <c r="S5352" s="21"/>
    </row>
    <row r="5353" customHeight="1" spans="1:19">
      <c r="A5353" s="2" t="s">
        <v>7306</v>
      </c>
      <c r="B5353" s="29" t="s">
        <v>205</v>
      </c>
      <c r="C5353" s="2" t="s">
        <v>388</v>
      </c>
      <c r="D5353" s="2" t="str">
        <f t="array" ref="D5353">_xlfn.XLOOKUP(C5353,Customers!A:A,Customers!B:B)</f>
        <v>Customer 0144</v>
      </c>
      <c r="E5353" s="2" t="s">
        <v>254</v>
      </c>
      <c r="F5353" s="2" t="str">
        <f t="array" ref="F5353">_xlfn.XLOOKUP(E5353,Restaurants!A:A,Restaurants!B:B)</f>
        <v>Restaurant 021</v>
      </c>
      <c r="G5353" s="2" t="s">
        <v>1807</v>
      </c>
      <c r="H5353" s="2" t="str">
        <f t="array" ref="H5353">_xlfn.XLOOKUP(G5353,Food_Menu!A:A,Food_Menu!B:B)</f>
        <v>Food Item 0170</v>
      </c>
      <c r="I5353" s="2">
        <f t="array" ref="I5353">_xlfn.XLOOKUP(G5353,Food_Menu!A:A,Food_Menu!D:D)</f>
        <v>325.12</v>
      </c>
      <c r="J5353" s="2" t="s">
        <v>707</v>
      </c>
      <c r="K5353" s="2" t="str">
        <f t="array" ref="K5353">_xlfn.XLOOKUP(J5353,Delivery_Partners!A:A,Delivery_Partners!B:B)</f>
        <v>Delivery Partner 171</v>
      </c>
      <c r="L5353" s="3">
        <v>1</v>
      </c>
      <c r="M5353" s="2" t="s">
        <v>23</v>
      </c>
      <c r="N5353" s="2" t="s">
        <v>74</v>
      </c>
      <c r="O5353" s="3">
        <v>36</v>
      </c>
      <c r="P5353" s="13">
        <f t="shared" si="1114"/>
        <v>325.12</v>
      </c>
      <c r="Q5353" s="13" t="str">
        <f t="shared" si="1115"/>
        <v>Normal</v>
      </c>
      <c r="S5353" s="21"/>
    </row>
    <row r="5354" customHeight="1" spans="1:19">
      <c r="A5354" s="2" t="s">
        <v>7307</v>
      </c>
      <c r="B5354" s="28">
        <v>45699</v>
      </c>
      <c r="C5354" s="2" t="s">
        <v>556</v>
      </c>
      <c r="D5354" s="2" t="str">
        <f t="array" ref="D5354">_xlfn.XLOOKUP(C5354,Customers!A:A,Customers!B:B)</f>
        <v>Customer 0516</v>
      </c>
      <c r="E5354" s="2" t="s">
        <v>1209</v>
      </c>
      <c r="F5354" s="2" t="str">
        <f t="array" ref="F5354">_xlfn.XLOOKUP(E5354,Restaurants!A:A,Restaurants!B:B)</f>
        <v>Restaurant 109</v>
      </c>
      <c r="G5354" s="2" t="s">
        <v>318</v>
      </c>
      <c r="H5354" s="2" t="str">
        <f t="array" ref="H5354">_xlfn.XLOOKUP(G5354,Food_Menu!A:A,Food_Menu!B:B)</f>
        <v>Food Item 0115</v>
      </c>
      <c r="I5354" s="2">
        <f t="array" ref="I5354">_xlfn.XLOOKUP(G5354,Food_Menu!A:A,Food_Menu!D:D)</f>
        <v>109.53</v>
      </c>
      <c r="J5354" s="2" t="s">
        <v>139</v>
      </c>
      <c r="K5354" s="2" t="str">
        <f t="array" ref="K5354">_xlfn.XLOOKUP(J5354,Delivery_Partners!A:A,Delivery_Partners!B:B)</f>
        <v>Delivery Partner 109</v>
      </c>
      <c r="L5354" s="3">
        <v>1</v>
      </c>
      <c r="M5354" s="2" t="s">
        <v>23</v>
      </c>
      <c r="N5354" s="2" t="s">
        <v>24</v>
      </c>
      <c r="O5354" s="3">
        <v>30</v>
      </c>
      <c r="P5354" s="13">
        <f t="shared" si="1114"/>
        <v>109.53</v>
      </c>
      <c r="Q5354" s="13" t="str">
        <f t="shared" si="1115"/>
        <v>Fast</v>
      </c>
      <c r="S5354" s="21"/>
    </row>
    <row r="5355" customHeight="1" spans="1:19">
      <c r="A5355" s="2" t="s">
        <v>7308</v>
      </c>
      <c r="B5355" s="29" t="s">
        <v>129</v>
      </c>
      <c r="C5355" s="2" t="s">
        <v>1124</v>
      </c>
      <c r="D5355" s="2" t="str">
        <f t="array" ref="D5355">_xlfn.XLOOKUP(C5355,Customers!A:A,Customers!B:B)</f>
        <v>Customer 0969</v>
      </c>
      <c r="E5355" s="2" t="s">
        <v>523</v>
      </c>
      <c r="F5355" s="2" t="str">
        <f t="array" ref="F5355">_xlfn.XLOOKUP(E5355,Restaurants!A:A,Restaurants!B:B)</f>
        <v>Restaurant 038</v>
      </c>
      <c r="G5355" s="2" t="s">
        <v>659</v>
      </c>
      <c r="H5355" s="2" t="str">
        <f t="array" ref="H5355">_xlfn.XLOOKUP(G5355,Food_Menu!A:A,Food_Menu!B:B)</f>
        <v>Food Item 0203</v>
      </c>
      <c r="I5355" s="2">
        <f t="array" ref="I5355">_xlfn.XLOOKUP(G5355,Food_Menu!A:A,Food_Menu!D:D)</f>
        <v>406.91</v>
      </c>
      <c r="J5355" s="2" t="s">
        <v>1829</v>
      </c>
      <c r="K5355" s="2" t="str">
        <f t="array" ref="K5355">_xlfn.XLOOKUP(J5355,Delivery_Partners!A:A,Delivery_Partners!B:B)</f>
        <v>Delivery Partner 146</v>
      </c>
      <c r="L5355" s="3">
        <v>1</v>
      </c>
      <c r="M5355" s="2" t="s">
        <v>23</v>
      </c>
      <c r="N5355" s="2" t="s">
        <v>55</v>
      </c>
      <c r="O5355" s="3">
        <v>32</v>
      </c>
      <c r="P5355" s="13">
        <f t="shared" si="1114"/>
        <v>406.91</v>
      </c>
      <c r="Q5355" s="13" t="str">
        <f t="shared" si="1115"/>
        <v>Normal</v>
      </c>
      <c r="S5355" s="21"/>
    </row>
    <row r="5356" customHeight="1" spans="1:19">
      <c r="A5356" s="2" t="s">
        <v>7309</v>
      </c>
      <c r="B5356" s="29" t="s">
        <v>380</v>
      </c>
      <c r="C5356" s="2" t="s">
        <v>2369</v>
      </c>
      <c r="D5356" s="2" t="str">
        <f t="array" ref="D5356">_xlfn.XLOOKUP(C5356,Customers!A:A,Customers!B:B)</f>
        <v>Customer 0704</v>
      </c>
      <c r="E5356" s="2" t="s">
        <v>984</v>
      </c>
      <c r="F5356" s="2" t="str">
        <f t="array" ref="F5356">_xlfn.XLOOKUP(E5356,Restaurants!A:A,Restaurants!B:B)</f>
        <v>Restaurant 034</v>
      </c>
      <c r="G5356" s="2" t="s">
        <v>571</v>
      </c>
      <c r="H5356" s="2" t="str">
        <f t="array" ref="H5356">_xlfn.XLOOKUP(G5356,Food_Menu!A:A,Food_Menu!B:B)</f>
        <v>Food Item 0186</v>
      </c>
      <c r="I5356" s="2">
        <f t="array" ref="I5356">_xlfn.XLOOKUP(G5356,Food_Menu!A:A,Food_Menu!D:D)</f>
        <v>554.45</v>
      </c>
      <c r="J5356" s="2" t="s">
        <v>173</v>
      </c>
      <c r="K5356" s="2" t="str">
        <f t="array" ref="K5356">_xlfn.XLOOKUP(J5356,Delivery_Partners!A:A,Delivery_Partners!B:B)</f>
        <v>Delivery Partner 045</v>
      </c>
      <c r="L5356" s="3">
        <v>1</v>
      </c>
      <c r="M5356" s="2" t="s">
        <v>23</v>
      </c>
      <c r="N5356" s="2" t="s">
        <v>42</v>
      </c>
      <c r="O5356" s="3">
        <v>24</v>
      </c>
      <c r="P5356" s="13">
        <f t="shared" si="1114"/>
        <v>554.45</v>
      </c>
      <c r="Q5356" s="13" t="str">
        <f t="shared" si="1115"/>
        <v>Fast</v>
      </c>
      <c r="S5356" s="21"/>
    </row>
    <row r="5357" customHeight="1" spans="1:19">
      <c r="A5357" s="2" t="s">
        <v>7310</v>
      </c>
      <c r="B5357" s="29" t="s">
        <v>730</v>
      </c>
      <c r="C5357" s="2" t="s">
        <v>4386</v>
      </c>
      <c r="D5357" s="2" t="str">
        <f t="array" ref="D5357">_xlfn.XLOOKUP(C5357,Customers!A:A,Customers!B:B)</f>
        <v>Customer 0777</v>
      </c>
      <c r="E5357" s="2" t="s">
        <v>706</v>
      </c>
      <c r="F5357" s="2" t="str">
        <f t="array" ref="F5357">_xlfn.XLOOKUP(E5357,Restaurants!A:A,Restaurants!B:B)</f>
        <v>Restaurant 115</v>
      </c>
      <c r="G5357" s="2" t="s">
        <v>624</v>
      </c>
      <c r="H5357" s="2" t="str">
        <f t="array" ref="H5357">_xlfn.XLOOKUP(G5357,Food_Menu!A:A,Food_Menu!B:B)</f>
        <v>Food Item 0129</v>
      </c>
      <c r="I5357" s="2">
        <f t="array" ref="I5357">_xlfn.XLOOKUP(G5357,Food_Menu!A:A,Food_Menu!D:D)</f>
        <v>581.3</v>
      </c>
      <c r="J5357" s="2" t="s">
        <v>397</v>
      </c>
      <c r="K5357" s="2" t="str">
        <f t="array" ref="K5357">_xlfn.XLOOKUP(J5357,Delivery_Partners!A:A,Delivery_Partners!B:B)</f>
        <v>Delivery Partner 066</v>
      </c>
      <c r="L5357" s="3">
        <v>1</v>
      </c>
      <c r="M5357" s="2" t="s">
        <v>23</v>
      </c>
      <c r="N5357" s="2" t="s">
        <v>24</v>
      </c>
      <c r="O5357" s="3">
        <v>25</v>
      </c>
      <c r="P5357" s="13">
        <f t="shared" si="1114"/>
        <v>581.3</v>
      </c>
      <c r="Q5357" s="13" t="str">
        <f t="shared" si="1115"/>
        <v>Fast</v>
      </c>
      <c r="S5357" s="21"/>
    </row>
    <row r="5358" customHeight="1" spans="1:19">
      <c r="A5358" s="2" t="s">
        <v>7311</v>
      </c>
      <c r="B5358" s="28">
        <v>45720</v>
      </c>
      <c r="C5358" s="2" t="s">
        <v>1972</v>
      </c>
      <c r="D5358" s="2" t="str">
        <f t="array" ref="D5358">_xlfn.XLOOKUP(C5358,Customers!A:A,Customers!B:B)</f>
        <v>Customer 0938</v>
      </c>
      <c r="E5358" s="2" t="s">
        <v>446</v>
      </c>
      <c r="F5358" s="2" t="str">
        <f t="array" ref="F5358">_xlfn.XLOOKUP(E5358,Restaurants!A:A,Restaurants!B:B)</f>
        <v>Restaurant 078</v>
      </c>
      <c r="G5358" s="2" t="s">
        <v>1180</v>
      </c>
      <c r="H5358" s="2" t="str">
        <f t="array" ref="H5358">_xlfn.XLOOKUP(G5358,Food_Menu!A:A,Food_Menu!B:B)</f>
        <v>Food Item 0122</v>
      </c>
      <c r="I5358" s="2">
        <f t="array" ref="I5358">_xlfn.XLOOKUP(G5358,Food_Menu!A:A,Food_Menu!D:D)</f>
        <v>199.81</v>
      </c>
      <c r="J5358" s="2" t="s">
        <v>203</v>
      </c>
      <c r="K5358" s="2" t="str">
        <f t="array" ref="K5358">_xlfn.XLOOKUP(J5358,Delivery_Partners!A:A,Delivery_Partners!B:B)</f>
        <v>Delivery Partner 110</v>
      </c>
      <c r="L5358" s="3">
        <v>1</v>
      </c>
      <c r="M5358" s="2" t="s">
        <v>23</v>
      </c>
      <c r="N5358" s="2" t="s">
        <v>24</v>
      </c>
      <c r="O5358" s="3">
        <v>22</v>
      </c>
      <c r="P5358" s="13">
        <f t="shared" si="1114"/>
        <v>199.81</v>
      </c>
      <c r="Q5358" s="13" t="str">
        <f t="shared" si="1115"/>
        <v>Fast</v>
      </c>
      <c r="S5358" s="21"/>
    </row>
    <row r="5359" customHeight="1" spans="1:19">
      <c r="A5359" s="2" t="s">
        <v>7312</v>
      </c>
      <c r="B5359" s="28">
        <v>45658</v>
      </c>
      <c r="C5359" s="2" t="s">
        <v>7313</v>
      </c>
      <c r="D5359" s="2" t="str">
        <f t="array" ref="D5359">_xlfn.XLOOKUP(C5359,Customers!A:A,Customers!B:B)</f>
        <v>Customer 0407</v>
      </c>
      <c r="E5359" s="2" t="s">
        <v>289</v>
      </c>
      <c r="F5359" s="2" t="str">
        <f t="array" ref="F5359">_xlfn.XLOOKUP(E5359,Restaurants!A:A,Restaurants!B:B)</f>
        <v>Restaurant 052</v>
      </c>
      <c r="G5359" s="2" t="s">
        <v>240</v>
      </c>
      <c r="H5359" s="2" t="str">
        <f t="array" ref="H5359">_xlfn.XLOOKUP(G5359,Food_Menu!A:A,Food_Menu!B:B)</f>
        <v>Food Item 0005</v>
      </c>
      <c r="I5359" s="2">
        <f t="array" ref="I5359">_xlfn.XLOOKUP(G5359,Food_Menu!A:A,Food_Menu!D:D)</f>
        <v>481.92</v>
      </c>
      <c r="J5359" s="2" t="s">
        <v>1268</v>
      </c>
      <c r="K5359" s="2" t="str">
        <f t="array" ref="K5359">_xlfn.XLOOKUP(J5359,Delivery_Partners!A:A,Delivery_Partners!B:B)</f>
        <v>Delivery Partner 124</v>
      </c>
      <c r="L5359" s="3">
        <v>3</v>
      </c>
      <c r="M5359" s="2" t="s">
        <v>23</v>
      </c>
      <c r="N5359" s="2" t="s">
        <v>24</v>
      </c>
      <c r="O5359" s="3">
        <v>53</v>
      </c>
      <c r="P5359" s="13">
        <f t="shared" si="1114"/>
        <v>1445.76</v>
      </c>
      <c r="Q5359" s="13" t="str">
        <f t="shared" si="1115"/>
        <v>Normal</v>
      </c>
      <c r="S5359" s="21"/>
    </row>
    <row r="5360" customHeight="1" spans="1:19">
      <c r="A5360" s="2" t="s">
        <v>7314</v>
      </c>
      <c r="B5360" s="29" t="s">
        <v>1872</v>
      </c>
      <c r="C5360" s="2" t="s">
        <v>1356</v>
      </c>
      <c r="D5360" s="2" t="str">
        <f t="array" ref="D5360">_xlfn.XLOOKUP(C5360,Customers!A:A,Customers!B:B)</f>
        <v>Customer 0045</v>
      </c>
      <c r="E5360" s="2" t="s">
        <v>658</v>
      </c>
      <c r="F5360" s="2" t="str">
        <f t="array" ref="F5360">_xlfn.XLOOKUP(E5360,Restaurants!A:A,Restaurants!B:B)</f>
        <v>Restaurant 040</v>
      </c>
      <c r="G5360" s="2" t="s">
        <v>67</v>
      </c>
      <c r="H5360" s="2" t="str">
        <f t="array" ref="H5360">_xlfn.XLOOKUP(G5360,Food_Menu!A:A,Food_Menu!B:B)</f>
        <v>Food Item 0172</v>
      </c>
      <c r="I5360" s="2">
        <f t="array" ref="I5360">_xlfn.XLOOKUP(G5360,Food_Menu!A:A,Food_Menu!D:D)</f>
        <v>219.12</v>
      </c>
      <c r="J5360" s="2" t="s">
        <v>1204</v>
      </c>
      <c r="K5360" s="2" t="str">
        <f t="array" ref="K5360">_xlfn.XLOOKUP(J5360,Delivery_Partners!A:A,Delivery_Partners!B:B)</f>
        <v>Delivery Partner 067</v>
      </c>
      <c r="L5360" s="3">
        <v>1</v>
      </c>
      <c r="M5360" s="2" t="s">
        <v>23</v>
      </c>
      <c r="N5360" s="2" t="s">
        <v>24</v>
      </c>
      <c r="O5360" s="3">
        <v>30</v>
      </c>
      <c r="P5360" s="13">
        <f t="shared" si="1114"/>
        <v>219.12</v>
      </c>
      <c r="Q5360" s="13" t="str">
        <f t="shared" si="1115"/>
        <v>Fast</v>
      </c>
      <c r="S5360" s="21"/>
    </row>
    <row r="5361" hidden="1" customHeight="1" spans="1:19">
      <c r="A5361" s="2" t="s">
        <v>7315</v>
      </c>
      <c r="B5361" s="28">
        <v>45998</v>
      </c>
      <c r="C5361" s="2" t="s">
        <v>5365</v>
      </c>
      <c r="D5361" s="2" t="str">
        <f t="array" ref="D5361">_xlfn.XLOOKUP(C5361,Customers!A:A,Customers!B:B)</f>
        <v>Customer 1061</v>
      </c>
      <c r="E5361" s="2" t="s">
        <v>1176</v>
      </c>
      <c r="F5361" s="2" t="str">
        <f t="array" ref="F5361">_xlfn.XLOOKUP(E5361,Restaurants!A:A,Restaurants!B:B)</f>
        <v>Restaurant 053</v>
      </c>
      <c r="G5361" s="2" t="s">
        <v>767</v>
      </c>
      <c r="H5361" s="2" t="str">
        <f t="array" ref="H5361">_xlfn.XLOOKUP(G5361,Food_Menu!A:A,Food_Menu!B:B)</f>
        <v>Food Item 0150</v>
      </c>
      <c r="I5361" s="2"/>
      <c r="J5361" s="2" t="s">
        <v>267</v>
      </c>
      <c r="K5361" s="2" t="str">
        <f t="array" ref="K5361">_xlfn.XLOOKUP(J5361,Delivery_Partners!A:A,Delivery_Partners!B:B)</f>
        <v>Delivery Partner 166</v>
      </c>
      <c r="L5361" s="3">
        <v>2</v>
      </c>
      <c r="M5361" s="2" t="s">
        <v>101</v>
      </c>
      <c r="N5361" s="2" t="s">
        <v>24</v>
      </c>
      <c r="O5361" s="2"/>
    </row>
    <row r="5362" customHeight="1" spans="1:19">
      <c r="A5362" s="2" t="s">
        <v>7316</v>
      </c>
      <c r="B5362" s="29" t="s">
        <v>175</v>
      </c>
      <c r="C5362" s="2" t="s">
        <v>7207</v>
      </c>
      <c r="D5362" s="2" t="str">
        <f t="array" ref="D5362">_xlfn.XLOOKUP(C5362,Customers!A:A,Customers!B:B)</f>
        <v>Customer 0737</v>
      </c>
      <c r="E5362" s="2" t="s">
        <v>358</v>
      </c>
      <c r="F5362" s="2" t="str">
        <f t="array" ref="F5362">_xlfn.XLOOKUP(E5362,Restaurants!A:A,Restaurants!B:B)</f>
        <v>Restaurant 095</v>
      </c>
      <c r="G5362" s="2" t="s">
        <v>72</v>
      </c>
      <c r="H5362" s="2" t="str">
        <f t="array" ref="H5362">_xlfn.XLOOKUP(G5362,Food_Menu!A:A,Food_Menu!B:B)</f>
        <v>Food Item 0198</v>
      </c>
      <c r="I5362" s="2">
        <f t="array" ref="I5362">_xlfn.XLOOKUP(G5362,Food_Menu!A:A,Food_Menu!D:D)</f>
        <v>221.88</v>
      </c>
      <c r="J5362" s="2" t="s">
        <v>1694</v>
      </c>
      <c r="K5362" s="2" t="str">
        <f t="array" ref="K5362">_xlfn.XLOOKUP(J5362,Delivery_Partners!A:A,Delivery_Partners!B:B)</f>
        <v>Delivery Partner 127</v>
      </c>
      <c r="L5362" s="3">
        <v>1</v>
      </c>
      <c r="M5362" s="2" t="s">
        <v>23</v>
      </c>
      <c r="N5362" s="2" t="s">
        <v>24</v>
      </c>
      <c r="O5362" s="3">
        <v>38</v>
      </c>
      <c r="P5362" s="13">
        <f t="shared" ref="P5362:P5364" si="1116">I5362*L5362</f>
        <v>221.88</v>
      </c>
      <c r="Q5362" s="13" t="str">
        <f t="shared" ref="Q5362:Q5364" si="1117">IF(O5362="","Not Delivered",IF(O5362&lt;=30,"Fast",IF(O5362&lt;=60,"Normal","Slow")))</f>
        <v>Normal</v>
      </c>
      <c r="S5362" s="21"/>
    </row>
    <row r="5363" customHeight="1" spans="1:19">
      <c r="A5363" s="2" t="s">
        <v>7317</v>
      </c>
      <c r="B5363" s="29" t="s">
        <v>1604</v>
      </c>
      <c r="C5363" s="2" t="s">
        <v>551</v>
      </c>
      <c r="D5363" s="2" t="str">
        <f t="array" ref="D5363">_xlfn.XLOOKUP(C5363,Customers!A:A,Customers!B:B)</f>
        <v>Customer 0679</v>
      </c>
      <c r="E5363" s="2" t="s">
        <v>60</v>
      </c>
      <c r="F5363" s="2" t="str">
        <f t="array" ref="F5363">_xlfn.XLOOKUP(E5363,Restaurants!A:A,Restaurants!B:B)</f>
        <v>Restaurant 019</v>
      </c>
      <c r="G5363" s="2" t="s">
        <v>524</v>
      </c>
      <c r="H5363" s="2" t="str">
        <f t="array" ref="H5363">_xlfn.XLOOKUP(G5363,Food_Menu!A:A,Food_Menu!B:B)</f>
        <v>Food Item 0021</v>
      </c>
      <c r="I5363" s="2">
        <f t="array" ref="I5363">_xlfn.XLOOKUP(G5363,Food_Menu!A:A,Food_Menu!D:D)</f>
        <v>572.3</v>
      </c>
      <c r="J5363" s="2" t="s">
        <v>435</v>
      </c>
      <c r="K5363" s="2" t="str">
        <f t="array" ref="K5363">_xlfn.XLOOKUP(J5363,Delivery_Partners!A:A,Delivery_Partners!B:B)</f>
        <v>Delivery Partner 040</v>
      </c>
      <c r="L5363" s="3">
        <v>1</v>
      </c>
      <c r="M5363" s="2" t="s">
        <v>23</v>
      </c>
      <c r="N5363" s="2" t="s">
        <v>55</v>
      </c>
      <c r="O5363" s="3">
        <v>25</v>
      </c>
      <c r="P5363" s="13">
        <f t="shared" si="1116"/>
        <v>572.3</v>
      </c>
      <c r="Q5363" s="13" t="str">
        <f t="shared" si="1117"/>
        <v>Fast</v>
      </c>
      <c r="S5363" s="21"/>
    </row>
    <row r="5364" customHeight="1" spans="1:19">
      <c r="A5364" s="2" t="s">
        <v>7318</v>
      </c>
      <c r="B5364" s="28">
        <v>45700</v>
      </c>
      <c r="C5364" s="2" t="s">
        <v>2451</v>
      </c>
      <c r="D5364" s="2" t="str">
        <f t="array" ref="D5364">_xlfn.XLOOKUP(C5364,Customers!A:A,Customers!B:B)</f>
        <v>Customer 0688</v>
      </c>
      <c r="E5364" s="2" t="s">
        <v>254</v>
      </c>
      <c r="F5364" s="2" t="str">
        <f t="array" ref="F5364">_xlfn.XLOOKUP(E5364,Restaurants!A:A,Restaurants!B:B)</f>
        <v>Restaurant 021</v>
      </c>
      <c r="G5364" s="2" t="s">
        <v>1044</v>
      </c>
      <c r="H5364" s="2" t="str">
        <f t="array" ref="H5364">_xlfn.XLOOKUP(G5364,Food_Menu!A:A,Food_Menu!B:B)</f>
        <v>Food Item 0033</v>
      </c>
      <c r="I5364" s="2">
        <f t="array" ref="I5364">_xlfn.XLOOKUP(G5364,Food_Menu!A:A,Food_Menu!D:D)</f>
        <v>595.57</v>
      </c>
      <c r="J5364" s="2" t="s">
        <v>895</v>
      </c>
      <c r="K5364" s="2" t="str">
        <f t="array" ref="K5364">_xlfn.XLOOKUP(J5364,Delivery_Partners!A:A,Delivery_Partners!B:B)</f>
        <v>Delivery Partner 018</v>
      </c>
      <c r="L5364" s="3">
        <v>1</v>
      </c>
      <c r="M5364" s="2" t="s">
        <v>23</v>
      </c>
      <c r="N5364" s="2" t="s">
        <v>74</v>
      </c>
      <c r="O5364" s="3">
        <v>34</v>
      </c>
      <c r="P5364" s="13">
        <f t="shared" si="1116"/>
        <v>595.57</v>
      </c>
      <c r="Q5364" s="13" t="str">
        <f t="shared" si="1117"/>
        <v>Normal</v>
      </c>
      <c r="S5364" s="21"/>
    </row>
    <row r="5365" hidden="1" customHeight="1" spans="1:19">
      <c r="A5365" s="2" t="s">
        <v>7319</v>
      </c>
      <c r="B5365" s="29" t="s">
        <v>1642</v>
      </c>
      <c r="C5365" s="2" t="s">
        <v>2512</v>
      </c>
      <c r="D5365" s="2" t="str">
        <f t="array" ref="D5365">_xlfn.XLOOKUP(C5365,Customers!A:A,Customers!B:B)</f>
        <v>Customer 1024</v>
      </c>
      <c r="E5365" s="2" t="s">
        <v>66</v>
      </c>
      <c r="F5365" s="2" t="str">
        <f t="array" ref="F5365">_xlfn.XLOOKUP(E5365,Restaurants!A:A,Restaurants!B:B)</f>
        <v>Restaurant 037</v>
      </c>
      <c r="G5365" s="2" t="s">
        <v>392</v>
      </c>
      <c r="H5365" s="2" t="str">
        <f t="array" ref="H5365">_xlfn.XLOOKUP(G5365,Food_Menu!A:A,Food_Menu!B:B)</f>
        <v>Food Item 0148</v>
      </c>
      <c r="I5365" s="2"/>
      <c r="J5365" s="2" t="s">
        <v>684</v>
      </c>
      <c r="K5365" s="2" t="str">
        <f t="array" ref="K5365">_xlfn.XLOOKUP(J5365,Delivery_Partners!A:A,Delivery_Partners!B:B)</f>
        <v>Delivery Partner 003</v>
      </c>
      <c r="L5365" s="3">
        <v>1</v>
      </c>
      <c r="M5365" s="2" t="s">
        <v>101</v>
      </c>
      <c r="N5365" s="2" t="s">
        <v>74</v>
      </c>
      <c r="O5365" s="2"/>
    </row>
    <row r="5366" customHeight="1" spans="1:19">
      <c r="A5366" s="2" t="s">
        <v>7320</v>
      </c>
      <c r="B5366" s="28">
        <v>45755</v>
      </c>
      <c r="C5366" s="2" t="s">
        <v>1172</v>
      </c>
      <c r="D5366" s="2" t="str">
        <f t="array" ref="D5366">_xlfn.XLOOKUP(C5366,Customers!A:A,Customers!B:B)</f>
        <v>Customer 0924</v>
      </c>
      <c r="E5366" s="2" t="s">
        <v>797</v>
      </c>
      <c r="F5366" s="2" t="str">
        <f t="array" ref="F5366">_xlfn.XLOOKUP(E5366,Restaurants!A:A,Restaurants!B:B)</f>
        <v>Restaurant 058</v>
      </c>
      <c r="G5366" s="2" t="s">
        <v>563</v>
      </c>
      <c r="H5366" s="2" t="str">
        <f t="array" ref="H5366">_xlfn.XLOOKUP(G5366,Food_Menu!A:A,Food_Menu!B:B)</f>
        <v>Food Item 0108</v>
      </c>
      <c r="I5366" s="2">
        <f t="array" ref="I5366">_xlfn.XLOOKUP(G5366,Food_Menu!A:A,Food_Menu!D:D)</f>
        <v>203.49</v>
      </c>
      <c r="J5366" s="2" t="s">
        <v>808</v>
      </c>
      <c r="K5366" s="2" t="str">
        <f t="array" ref="K5366">_xlfn.XLOOKUP(J5366,Delivery_Partners!A:A,Delivery_Partners!B:B)</f>
        <v>Delivery Partner 153</v>
      </c>
      <c r="L5366" s="3">
        <v>1</v>
      </c>
      <c r="M5366" s="2" t="s">
        <v>23</v>
      </c>
      <c r="N5366" s="2" t="s">
        <v>74</v>
      </c>
      <c r="O5366" s="3">
        <v>53</v>
      </c>
      <c r="P5366" s="13">
        <f t="shared" ref="P5366:P5368" si="1118">I5366*L5366</f>
        <v>203.49</v>
      </c>
      <c r="Q5366" s="13" t="str">
        <f t="shared" ref="Q5366:Q5368" si="1119">IF(O5366="","Not Delivered",IF(O5366&lt;=30,"Fast",IF(O5366&lt;=60,"Normal","Slow")))</f>
        <v>Normal</v>
      </c>
      <c r="S5366" s="21"/>
    </row>
    <row r="5367" customHeight="1" spans="1:19">
      <c r="A5367" s="2" t="s">
        <v>7321</v>
      </c>
      <c r="B5367" s="28">
        <v>45717</v>
      </c>
      <c r="C5367" s="2" t="s">
        <v>3608</v>
      </c>
      <c r="D5367" s="2" t="str">
        <f t="array" ref="D5367">_xlfn.XLOOKUP(C5367,Customers!A:A,Customers!B:B)</f>
        <v>Customer 0805</v>
      </c>
      <c r="E5367" s="2" t="s">
        <v>721</v>
      </c>
      <c r="F5367" s="2" t="str">
        <f t="array" ref="F5367">_xlfn.XLOOKUP(E5367,Restaurants!A:A,Restaurants!B:B)</f>
        <v>Restaurant 098</v>
      </c>
      <c r="G5367" s="2" t="s">
        <v>692</v>
      </c>
      <c r="H5367" s="2" t="str">
        <f t="array" ref="H5367">_xlfn.XLOOKUP(G5367,Food_Menu!A:A,Food_Menu!B:B)</f>
        <v>Food Item 0130</v>
      </c>
      <c r="I5367" s="2">
        <f t="array" ref="I5367">_xlfn.XLOOKUP(G5367,Food_Menu!A:A,Food_Menu!D:D)</f>
        <v>112.66</v>
      </c>
      <c r="J5367" s="2" t="s">
        <v>383</v>
      </c>
      <c r="K5367" s="2" t="str">
        <f t="array" ref="K5367">_xlfn.XLOOKUP(J5367,Delivery_Partners!A:A,Delivery_Partners!B:B)</f>
        <v>Delivery Partner 149</v>
      </c>
      <c r="L5367" s="3">
        <v>1</v>
      </c>
      <c r="M5367" s="2" t="s">
        <v>23</v>
      </c>
      <c r="N5367" s="2" t="s">
        <v>42</v>
      </c>
      <c r="O5367" s="3">
        <v>30</v>
      </c>
      <c r="P5367" s="13">
        <f t="shared" si="1118"/>
        <v>112.66</v>
      </c>
      <c r="Q5367" s="13" t="str">
        <f t="shared" si="1119"/>
        <v>Fast</v>
      </c>
      <c r="S5367" s="21"/>
    </row>
    <row r="5368" customHeight="1" spans="1:19">
      <c r="A5368" s="2" t="s">
        <v>7322</v>
      </c>
      <c r="B5368" s="29" t="s">
        <v>1490</v>
      </c>
      <c r="C5368" s="2" t="s">
        <v>2346</v>
      </c>
      <c r="D5368" s="2" t="str">
        <f t="array" ref="D5368">_xlfn.XLOOKUP(C5368,Customers!A:A,Customers!B:B)</f>
        <v>Customer 0939</v>
      </c>
      <c r="E5368" s="2" t="s">
        <v>281</v>
      </c>
      <c r="F5368" s="2" t="str">
        <f t="array" ref="F5368">_xlfn.XLOOKUP(E5368,Restaurants!A:A,Restaurants!B:B)</f>
        <v>Restaurant 026</v>
      </c>
      <c r="G5368" s="2" t="s">
        <v>202</v>
      </c>
      <c r="H5368" s="2" t="str">
        <f t="array" ref="H5368">_xlfn.XLOOKUP(G5368,Food_Menu!A:A,Food_Menu!B:B)</f>
        <v>Food Item 0096</v>
      </c>
      <c r="I5368" s="2">
        <f t="array" ref="I5368">_xlfn.XLOOKUP(G5368,Food_Menu!A:A,Food_Menu!D:D)</f>
        <v>399.57</v>
      </c>
      <c r="J5368" s="2" t="s">
        <v>1350</v>
      </c>
      <c r="K5368" s="2" t="str">
        <f t="array" ref="K5368">_xlfn.XLOOKUP(J5368,Delivery_Partners!A:A,Delivery_Partners!B:B)</f>
        <v>Delivery Partner 087</v>
      </c>
      <c r="L5368" s="3">
        <v>1</v>
      </c>
      <c r="M5368" s="2" t="s">
        <v>23</v>
      </c>
      <c r="N5368" s="2" t="s">
        <v>24</v>
      </c>
      <c r="O5368" s="3">
        <v>45</v>
      </c>
      <c r="P5368" s="13">
        <f t="shared" si="1118"/>
        <v>399.57</v>
      </c>
      <c r="Q5368" s="13" t="str">
        <f t="shared" si="1119"/>
        <v>Normal</v>
      </c>
      <c r="S5368" s="21"/>
    </row>
    <row r="5369" hidden="1" customHeight="1" spans="1:19">
      <c r="A5369" s="2" t="s">
        <v>7323</v>
      </c>
      <c r="B5369" s="29" t="s">
        <v>555</v>
      </c>
      <c r="C5369" s="2" t="s">
        <v>3001</v>
      </c>
      <c r="D5369" s="2" t="str">
        <f t="array" ref="D5369">_xlfn.XLOOKUP(C5369,Customers!A:A,Customers!B:B)</f>
        <v>Customer 0347</v>
      </c>
      <c r="E5369" s="2" t="s">
        <v>358</v>
      </c>
      <c r="F5369" s="2" t="str">
        <f t="array" ref="F5369">_xlfn.XLOOKUP(E5369,Restaurants!A:A,Restaurants!B:B)</f>
        <v>Restaurant 095</v>
      </c>
      <c r="G5369" s="2" t="s">
        <v>1539</v>
      </c>
      <c r="H5369" s="2" t="str">
        <f t="array" ref="H5369">_xlfn.XLOOKUP(G5369,Food_Menu!A:A,Food_Menu!B:B)</f>
        <v>Food Item 0141</v>
      </c>
      <c r="I5369" s="2"/>
      <c r="J5369" s="2" t="s">
        <v>323</v>
      </c>
      <c r="K5369" s="2" t="str">
        <f t="array" ref="K5369">_xlfn.XLOOKUP(J5369,Delivery_Partners!A:A,Delivery_Partners!B:B)</f>
        <v>Delivery Partner 131</v>
      </c>
      <c r="L5369" s="3">
        <v>2</v>
      </c>
      <c r="M5369" s="2" t="s">
        <v>101</v>
      </c>
      <c r="N5369" s="2" t="s">
        <v>24</v>
      </c>
      <c r="O5369" s="2"/>
    </row>
    <row r="5370" customHeight="1" spans="1:19">
      <c r="A5370" s="2" t="s">
        <v>7324</v>
      </c>
      <c r="B5370" s="28">
        <v>45667</v>
      </c>
      <c r="C5370" s="2" t="s">
        <v>5894</v>
      </c>
      <c r="D5370" s="2" t="str">
        <f t="array" ref="D5370">_xlfn.XLOOKUP(C5370,Customers!A:A,Customers!B:B)</f>
        <v>Customer 0855</v>
      </c>
      <c r="E5370" s="2" t="s">
        <v>1209</v>
      </c>
      <c r="F5370" s="2" t="str">
        <f t="array" ref="F5370">_xlfn.XLOOKUP(E5370,Restaurants!A:A,Restaurants!B:B)</f>
        <v>Restaurant 109</v>
      </c>
      <c r="G5370" s="2" t="s">
        <v>276</v>
      </c>
      <c r="H5370" s="2" t="str">
        <f t="array" ref="H5370">_xlfn.XLOOKUP(G5370,Food_Menu!A:A,Food_Menu!B:B)</f>
        <v>Food Item 0145</v>
      </c>
      <c r="I5370" s="2">
        <f t="array" ref="I5370">_xlfn.XLOOKUP(G5370,Food_Menu!A:A,Food_Menu!D:D)</f>
        <v>530.68</v>
      </c>
      <c r="J5370" s="2" t="s">
        <v>286</v>
      </c>
      <c r="K5370" s="2" t="str">
        <f t="array" ref="K5370">_xlfn.XLOOKUP(J5370,Delivery_Partners!A:A,Delivery_Partners!B:B)</f>
        <v>Delivery Partner 160</v>
      </c>
      <c r="L5370" s="3">
        <v>1</v>
      </c>
      <c r="M5370" s="2" t="s">
        <v>23</v>
      </c>
      <c r="N5370" s="2" t="s">
        <v>42</v>
      </c>
      <c r="O5370" s="3">
        <v>19</v>
      </c>
      <c r="P5370" s="13">
        <f t="shared" ref="P5370:P5375" si="1120">I5370*L5370</f>
        <v>530.68</v>
      </c>
      <c r="Q5370" s="13" t="str">
        <f t="shared" ref="Q5370:Q5375" si="1121">IF(O5370="","Not Delivered",IF(O5370&lt;=30,"Fast",IF(O5370&lt;=60,"Normal","Slow")))</f>
        <v>Fast</v>
      </c>
      <c r="S5370" s="21"/>
    </row>
    <row r="5371" customHeight="1" spans="1:19">
      <c r="A5371" s="2" t="s">
        <v>7325</v>
      </c>
      <c r="B5371" s="29" t="s">
        <v>334</v>
      </c>
      <c r="C5371" s="2" t="s">
        <v>4048</v>
      </c>
      <c r="D5371" s="2" t="str">
        <f t="array" ref="D5371">_xlfn.XLOOKUP(C5371,Customers!A:A,Customers!B:B)</f>
        <v>Customer 1171</v>
      </c>
      <c r="E5371" s="2" t="s">
        <v>1176</v>
      </c>
      <c r="F5371" s="2" t="str">
        <f t="array" ref="F5371">_xlfn.XLOOKUP(E5371,Restaurants!A:A,Restaurants!B:B)</f>
        <v>Restaurant 053</v>
      </c>
      <c r="G5371" s="2" t="s">
        <v>1094</v>
      </c>
      <c r="H5371" s="2" t="str">
        <f t="array" ref="H5371">_xlfn.XLOOKUP(G5371,Food_Menu!A:A,Food_Menu!B:B)</f>
        <v>Food Item 0042</v>
      </c>
      <c r="I5371" s="2">
        <f t="array" ref="I5371">_xlfn.XLOOKUP(G5371,Food_Menu!A:A,Food_Menu!D:D)</f>
        <v>160.06</v>
      </c>
      <c r="J5371" s="2" t="s">
        <v>432</v>
      </c>
      <c r="K5371" s="2" t="str">
        <f t="array" ref="K5371">_xlfn.XLOOKUP(J5371,Delivery_Partners!A:A,Delivery_Partners!B:B)</f>
        <v>Delivery Partner 029</v>
      </c>
      <c r="L5371" s="3">
        <v>1</v>
      </c>
      <c r="M5371" s="2" t="s">
        <v>23</v>
      </c>
      <c r="N5371" s="2" t="s">
        <v>74</v>
      </c>
      <c r="O5371" s="3">
        <v>37</v>
      </c>
      <c r="P5371" s="13">
        <f t="shared" si="1120"/>
        <v>160.06</v>
      </c>
      <c r="Q5371" s="13" t="str">
        <f t="shared" si="1121"/>
        <v>Normal</v>
      </c>
      <c r="S5371" s="21"/>
    </row>
    <row r="5372" customHeight="1" spans="1:19">
      <c r="A5372" s="2" t="s">
        <v>7326</v>
      </c>
      <c r="B5372" s="29" t="s">
        <v>550</v>
      </c>
      <c r="C5372" s="2" t="s">
        <v>2642</v>
      </c>
      <c r="D5372" s="2" t="str">
        <f t="array" ref="D5372">_xlfn.XLOOKUP(C5372,Customers!A:A,Customers!B:B)</f>
        <v>Customer 0282</v>
      </c>
      <c r="E5372" s="2" t="s">
        <v>698</v>
      </c>
      <c r="F5372" s="2" t="str">
        <f t="array" ref="F5372">_xlfn.XLOOKUP(E5372,Restaurants!A:A,Restaurants!B:B)</f>
        <v>Restaurant 116</v>
      </c>
      <c r="G5372" s="2" t="s">
        <v>61</v>
      </c>
      <c r="H5372" s="2" t="str">
        <f t="array" ref="H5372">_xlfn.XLOOKUP(G5372,Food_Menu!A:A,Food_Menu!B:B)</f>
        <v>Food Item 0168</v>
      </c>
      <c r="I5372" s="2">
        <f t="array" ref="I5372">_xlfn.XLOOKUP(G5372,Food_Menu!A:A,Food_Menu!D:D)</f>
        <v>107.01</v>
      </c>
      <c r="J5372" s="2" t="s">
        <v>212</v>
      </c>
      <c r="K5372" s="2" t="str">
        <f t="array" ref="K5372">_xlfn.XLOOKUP(J5372,Delivery_Partners!A:A,Delivery_Partners!B:B)</f>
        <v>Delivery Partner 177</v>
      </c>
      <c r="L5372" s="3">
        <v>3</v>
      </c>
      <c r="M5372" s="2" t="s">
        <v>23</v>
      </c>
      <c r="N5372" s="2" t="s">
        <v>24</v>
      </c>
      <c r="O5372" s="3">
        <v>26</v>
      </c>
      <c r="P5372" s="13">
        <f t="shared" si="1120"/>
        <v>321.03</v>
      </c>
      <c r="Q5372" s="13" t="str">
        <f t="shared" si="1121"/>
        <v>Fast</v>
      </c>
      <c r="S5372" s="21"/>
    </row>
    <row r="5373" customHeight="1" spans="1:19">
      <c r="A5373" s="2" t="s">
        <v>7327</v>
      </c>
      <c r="B5373" s="29" t="s">
        <v>1049</v>
      </c>
      <c r="C5373" s="2" t="s">
        <v>1470</v>
      </c>
      <c r="D5373" s="2" t="str">
        <f t="array" ref="D5373">_xlfn.XLOOKUP(C5373,Customers!A:A,Customers!B:B)</f>
        <v>Customer 0686</v>
      </c>
      <c r="E5373" s="2" t="s">
        <v>382</v>
      </c>
      <c r="F5373" s="2" t="str">
        <f t="array" ref="F5373">_xlfn.XLOOKUP(E5373,Restaurants!A:A,Restaurants!B:B)</f>
        <v>Restaurant 108</v>
      </c>
      <c r="G5373" s="2" t="s">
        <v>250</v>
      </c>
      <c r="H5373" s="2" t="str">
        <f t="array" ref="H5373">_xlfn.XLOOKUP(G5373,Food_Menu!A:A,Food_Menu!B:B)</f>
        <v>Food Item 0109</v>
      </c>
      <c r="I5373" s="2">
        <f t="array" ref="I5373">_xlfn.XLOOKUP(G5373,Food_Menu!A:A,Food_Menu!D:D)</f>
        <v>538.59</v>
      </c>
      <c r="J5373" s="2" t="s">
        <v>251</v>
      </c>
      <c r="K5373" s="2" t="str">
        <f t="array" ref="K5373">_xlfn.XLOOKUP(J5373,Delivery_Partners!A:A,Delivery_Partners!B:B)</f>
        <v>Delivery Partner 089</v>
      </c>
      <c r="L5373" s="3">
        <v>1</v>
      </c>
      <c r="M5373" s="2" t="s">
        <v>23</v>
      </c>
      <c r="N5373" s="2" t="s">
        <v>55</v>
      </c>
      <c r="O5373" s="3">
        <v>20</v>
      </c>
      <c r="P5373" s="13">
        <f t="shared" si="1120"/>
        <v>538.59</v>
      </c>
      <c r="Q5373" s="13" t="str">
        <f t="shared" si="1121"/>
        <v>Fast</v>
      </c>
      <c r="S5373" s="21"/>
    </row>
    <row r="5374" customHeight="1" spans="1:19">
      <c r="A5374" s="2" t="s">
        <v>7328</v>
      </c>
      <c r="B5374" s="28">
        <v>45784</v>
      </c>
      <c r="C5374" s="2" t="s">
        <v>716</v>
      </c>
      <c r="D5374" s="2" t="str">
        <f t="array" ref="D5374">_xlfn.XLOOKUP(C5374,Customers!A:A,Customers!B:B)</f>
        <v>Customer 0818</v>
      </c>
      <c r="E5374" s="2" t="s">
        <v>655</v>
      </c>
      <c r="F5374" s="2" t="str">
        <f t="array" ref="F5374">_xlfn.XLOOKUP(E5374,Restaurants!A:A,Restaurants!B:B)</f>
        <v>Restaurant 096</v>
      </c>
      <c r="G5374" s="2" t="s">
        <v>1378</v>
      </c>
      <c r="H5374" s="2" t="str">
        <f t="array" ref="H5374">_xlfn.XLOOKUP(G5374,Food_Menu!A:A,Food_Menu!B:B)</f>
        <v>Food Item 0127</v>
      </c>
      <c r="I5374" s="2">
        <f t="array" ref="I5374">_xlfn.XLOOKUP(G5374,Food_Menu!A:A,Food_Menu!D:D)</f>
        <v>170.36</v>
      </c>
      <c r="J5374" s="2" t="s">
        <v>660</v>
      </c>
      <c r="K5374" s="2" t="str">
        <f t="array" ref="K5374">_xlfn.XLOOKUP(J5374,Delivery_Partners!A:A,Delivery_Partners!B:B)</f>
        <v>Delivery Partner 079</v>
      </c>
      <c r="L5374" s="3">
        <v>1</v>
      </c>
      <c r="M5374" s="2" t="s">
        <v>23</v>
      </c>
      <c r="N5374" s="2" t="s">
        <v>74</v>
      </c>
      <c r="O5374" s="3">
        <v>21</v>
      </c>
      <c r="P5374" s="13">
        <f t="shared" si="1120"/>
        <v>170.36</v>
      </c>
      <c r="Q5374" s="13" t="str">
        <f t="shared" si="1121"/>
        <v>Fast</v>
      </c>
      <c r="S5374" s="21"/>
    </row>
    <row r="5375" customHeight="1" spans="1:19">
      <c r="A5375" s="2" t="s">
        <v>7329</v>
      </c>
      <c r="B5375" s="29" t="s">
        <v>955</v>
      </c>
      <c r="C5375" s="2" t="s">
        <v>1774</v>
      </c>
      <c r="D5375" s="2" t="str">
        <f t="array" ref="D5375">_xlfn.XLOOKUP(C5375,Customers!A:A,Customers!B:B)</f>
        <v>Customer 0621</v>
      </c>
      <c r="E5375" s="2" t="s">
        <v>532</v>
      </c>
      <c r="F5375" s="2" t="str">
        <f t="array" ref="F5375">_xlfn.XLOOKUP(E5375,Restaurants!A:A,Restaurants!B:B)</f>
        <v>Restaurant 046</v>
      </c>
      <c r="G5375" s="2" t="s">
        <v>543</v>
      </c>
      <c r="H5375" s="2" t="str">
        <f t="array" ref="H5375">_xlfn.XLOOKUP(G5375,Food_Menu!A:A,Food_Menu!B:B)</f>
        <v>Food Item 0136</v>
      </c>
      <c r="I5375" s="2">
        <f t="array" ref="I5375">_xlfn.XLOOKUP(G5375,Food_Menu!A:A,Food_Menu!D:D)</f>
        <v>319.29</v>
      </c>
      <c r="J5375" s="2" t="s">
        <v>432</v>
      </c>
      <c r="K5375" s="2" t="str">
        <f t="array" ref="K5375">_xlfn.XLOOKUP(J5375,Delivery_Partners!A:A,Delivery_Partners!B:B)</f>
        <v>Delivery Partner 029</v>
      </c>
      <c r="L5375" s="3">
        <v>2</v>
      </c>
      <c r="M5375" s="2" t="s">
        <v>23</v>
      </c>
      <c r="N5375" s="2" t="s">
        <v>55</v>
      </c>
      <c r="O5375" s="3">
        <v>45</v>
      </c>
      <c r="P5375" s="13">
        <f t="shared" si="1120"/>
        <v>638.58</v>
      </c>
      <c r="Q5375" s="13" t="str">
        <f t="shared" si="1121"/>
        <v>Normal</v>
      </c>
      <c r="S5375" s="21"/>
    </row>
    <row r="5376" hidden="1" customHeight="1" spans="1:19">
      <c r="A5376" s="2" t="s">
        <v>7330</v>
      </c>
      <c r="B5376" s="28">
        <v>45998</v>
      </c>
      <c r="C5376" s="2" t="s">
        <v>1824</v>
      </c>
      <c r="D5376" s="2" t="str">
        <f t="array" ref="D5376">_xlfn.XLOOKUP(C5376,Customers!A:A,Customers!B:B)</f>
        <v>Customer 1163</v>
      </c>
      <c r="E5376" s="2" t="s">
        <v>66</v>
      </c>
      <c r="F5376" s="2" t="str">
        <f t="array" ref="F5376">_xlfn.XLOOKUP(E5376,Restaurants!A:A,Restaurants!B:B)</f>
        <v>Restaurant 037</v>
      </c>
      <c r="G5376" s="2" t="s">
        <v>920</v>
      </c>
      <c r="H5376" s="2" t="str">
        <f t="array" ref="H5376">_xlfn.XLOOKUP(G5376,Food_Menu!A:A,Food_Menu!B:B)</f>
        <v>Food Item 0164</v>
      </c>
      <c r="I5376" s="2"/>
      <c r="J5376" s="2" t="s">
        <v>414</v>
      </c>
      <c r="K5376" s="2" t="str">
        <f t="array" ref="K5376">_xlfn.XLOOKUP(J5376,Delivery_Partners!A:A,Delivery_Partners!B:B)</f>
        <v>Delivery Partner 122</v>
      </c>
      <c r="L5376" s="3">
        <v>2</v>
      </c>
      <c r="M5376" s="2" t="s">
        <v>189</v>
      </c>
      <c r="N5376" s="2" t="s">
        <v>42</v>
      </c>
      <c r="O5376" s="2"/>
    </row>
    <row r="5377" customHeight="1" spans="1:19">
      <c r="A5377" s="2" t="s">
        <v>7331</v>
      </c>
      <c r="B5377" s="28">
        <v>45931</v>
      </c>
      <c r="C5377" s="2" t="s">
        <v>2531</v>
      </c>
      <c r="D5377" s="2" t="str">
        <f t="array" ref="D5377">_xlfn.XLOOKUP(C5377,Customers!A:A,Customers!B:B)</f>
        <v>Customer 0485</v>
      </c>
      <c r="E5377" s="2" t="s">
        <v>137</v>
      </c>
      <c r="F5377" s="2" t="str">
        <f t="array" ref="F5377">_xlfn.XLOOKUP(E5377,Restaurants!A:A,Restaurants!B:B)</f>
        <v>Restaurant 104</v>
      </c>
      <c r="G5377" s="2" t="s">
        <v>106</v>
      </c>
      <c r="H5377" s="2" t="str">
        <f t="array" ref="H5377">_xlfn.XLOOKUP(G5377,Food_Menu!A:A,Food_Menu!B:B)</f>
        <v>Food Item 0067</v>
      </c>
      <c r="I5377" s="2">
        <f t="array" ref="I5377">_xlfn.XLOOKUP(G5377,Food_Menu!A:A,Food_Menu!D:D)</f>
        <v>575.59</v>
      </c>
      <c r="J5377" s="2" t="s">
        <v>139</v>
      </c>
      <c r="K5377" s="2" t="str">
        <f t="array" ref="K5377">_xlfn.XLOOKUP(J5377,Delivery_Partners!A:A,Delivery_Partners!B:B)</f>
        <v>Delivery Partner 109</v>
      </c>
      <c r="L5377" s="3">
        <v>2</v>
      </c>
      <c r="M5377" s="2" t="s">
        <v>23</v>
      </c>
      <c r="N5377" s="2" t="s">
        <v>74</v>
      </c>
      <c r="O5377" s="3">
        <v>25</v>
      </c>
      <c r="P5377" s="13">
        <f t="shared" ref="P5377:P5379" si="1122">I5377*L5377</f>
        <v>1151.18</v>
      </c>
      <c r="Q5377" s="13" t="str">
        <f t="shared" ref="Q5377:Q5379" si="1123">IF(O5377="","Not Delivered",IF(O5377&lt;=30,"Fast",IF(O5377&lt;=60,"Normal","Slow")))</f>
        <v>Fast</v>
      </c>
      <c r="S5377" s="21"/>
    </row>
    <row r="5378" customHeight="1" spans="1:19">
      <c r="A5378" s="2" t="s">
        <v>7332</v>
      </c>
      <c r="B5378" s="28">
        <v>45968</v>
      </c>
      <c r="C5378" s="2" t="s">
        <v>1814</v>
      </c>
      <c r="D5378" s="2" t="str">
        <f t="array" ref="D5378">_xlfn.XLOOKUP(C5378,Customers!A:A,Customers!B:B)</f>
        <v>Customer 0262</v>
      </c>
      <c r="E5378" s="2" t="s">
        <v>1176</v>
      </c>
      <c r="F5378" s="2" t="str">
        <f t="array" ref="F5378">_xlfn.XLOOKUP(E5378,Restaurants!A:A,Restaurants!B:B)</f>
        <v>Restaurant 053</v>
      </c>
      <c r="G5378" s="2" t="s">
        <v>1749</v>
      </c>
      <c r="H5378" s="2" t="str">
        <f t="array" ref="H5378">_xlfn.XLOOKUP(G5378,Food_Menu!A:A,Food_Menu!B:B)</f>
        <v>Food Item 0002</v>
      </c>
      <c r="I5378" s="2">
        <f t="array" ref="I5378">_xlfn.XLOOKUP(G5378,Food_Menu!A:A,Food_Menu!D:D)</f>
        <v>89.4</v>
      </c>
      <c r="J5378" s="2" t="s">
        <v>470</v>
      </c>
      <c r="K5378" s="2" t="str">
        <f t="array" ref="K5378">_xlfn.XLOOKUP(J5378,Delivery_Partners!A:A,Delivery_Partners!B:B)</f>
        <v>Delivery Partner 006</v>
      </c>
      <c r="L5378" s="3">
        <v>3</v>
      </c>
      <c r="M5378" s="2" t="s">
        <v>23</v>
      </c>
      <c r="N5378" s="2" t="s">
        <v>55</v>
      </c>
      <c r="O5378" s="3">
        <v>38</v>
      </c>
      <c r="P5378" s="13">
        <f t="shared" si="1122"/>
        <v>268.2</v>
      </c>
      <c r="Q5378" s="13" t="str">
        <f t="shared" si="1123"/>
        <v>Normal</v>
      </c>
      <c r="S5378" s="21"/>
    </row>
    <row r="5379" customHeight="1" spans="1:19">
      <c r="A5379" s="2" t="s">
        <v>7333</v>
      </c>
      <c r="B5379" s="28">
        <v>45931</v>
      </c>
      <c r="C5379" s="2" t="s">
        <v>1349</v>
      </c>
      <c r="D5379" s="2" t="str">
        <f t="array" ref="D5379">_xlfn.XLOOKUP(C5379,Customers!A:A,Customers!B:B)</f>
        <v>Customer 0164</v>
      </c>
      <c r="E5379" s="2" t="s">
        <v>819</v>
      </c>
      <c r="F5379" s="2" t="str">
        <f t="array" ref="F5379">_xlfn.XLOOKUP(E5379,Restaurants!A:A,Restaurants!B:B)</f>
        <v>Restaurant 004</v>
      </c>
      <c r="G5379" s="2" t="s">
        <v>1650</v>
      </c>
      <c r="H5379" s="2" t="str">
        <f t="array" ref="H5379">_xlfn.XLOOKUP(G5379,Food_Menu!A:A,Food_Menu!B:B)</f>
        <v>Food Item 0040</v>
      </c>
      <c r="I5379" s="2">
        <f t="array" ref="I5379">_xlfn.XLOOKUP(G5379,Food_Menu!A:A,Food_Menu!D:D)</f>
        <v>254.86</v>
      </c>
      <c r="J5379" s="2" t="s">
        <v>448</v>
      </c>
      <c r="K5379" s="2" t="str">
        <f t="array" ref="K5379">_xlfn.XLOOKUP(J5379,Delivery_Partners!A:A,Delivery_Partners!B:B)</f>
        <v>Delivery Partner 117</v>
      </c>
      <c r="L5379" s="3">
        <v>1</v>
      </c>
      <c r="M5379" s="2" t="s">
        <v>23</v>
      </c>
      <c r="N5379" s="2" t="s">
        <v>24</v>
      </c>
      <c r="O5379" s="3">
        <v>39</v>
      </c>
      <c r="P5379" s="13">
        <f t="shared" si="1122"/>
        <v>254.86</v>
      </c>
      <c r="Q5379" s="13" t="str">
        <f t="shared" si="1123"/>
        <v>Normal</v>
      </c>
      <c r="S5379" s="21"/>
    </row>
    <row r="5380" hidden="1" customHeight="1" spans="1:19">
      <c r="A5380" s="2" t="s">
        <v>7334</v>
      </c>
      <c r="B5380" s="29" t="s">
        <v>1631</v>
      </c>
      <c r="C5380" s="2" t="s">
        <v>2435</v>
      </c>
      <c r="D5380" s="2" t="str">
        <f t="array" ref="D5380">_xlfn.XLOOKUP(C5380,Customers!A:A,Customers!B:B)</f>
        <v>Customer 1020</v>
      </c>
      <c r="E5380" s="2" t="s">
        <v>634</v>
      </c>
      <c r="F5380" s="2" t="str">
        <f t="array" ref="F5380">_xlfn.XLOOKUP(E5380,Restaurants!A:A,Restaurants!B:B)</f>
        <v>Restaurant 087</v>
      </c>
      <c r="G5380" s="2" t="s">
        <v>322</v>
      </c>
      <c r="H5380" s="2" t="str">
        <f t="array" ref="H5380">_xlfn.XLOOKUP(G5380,Food_Menu!A:A,Food_Menu!B:B)</f>
        <v>Food Item 0213</v>
      </c>
      <c r="I5380" s="2"/>
      <c r="J5380" s="2" t="s">
        <v>588</v>
      </c>
      <c r="K5380" s="2" t="str">
        <f t="array" ref="K5380">_xlfn.XLOOKUP(J5380,Delivery_Partners!A:A,Delivery_Partners!B:B)</f>
        <v>Delivery Partner 026</v>
      </c>
      <c r="L5380" s="3">
        <v>1</v>
      </c>
      <c r="M5380" s="2" t="s">
        <v>101</v>
      </c>
      <c r="N5380" s="2" t="s">
        <v>74</v>
      </c>
      <c r="O5380" s="2"/>
    </row>
    <row r="5381" hidden="1" customHeight="1" spans="1:19">
      <c r="A5381" s="2" t="s">
        <v>7335</v>
      </c>
      <c r="B5381" s="29" t="s">
        <v>1370</v>
      </c>
      <c r="C5381" s="2" t="s">
        <v>1725</v>
      </c>
      <c r="D5381" s="2" t="str">
        <f t="array" ref="D5381">_xlfn.XLOOKUP(C5381,Customers!A:A,Customers!B:B)</f>
        <v>Customer 0824</v>
      </c>
      <c r="E5381" s="2" t="s">
        <v>1060</v>
      </c>
      <c r="F5381" s="2" t="str">
        <f t="array" ref="F5381">_xlfn.XLOOKUP(E5381,Restaurants!A:A,Restaurants!B:B)</f>
        <v>Restaurant 042</v>
      </c>
      <c r="G5381" s="2" t="s">
        <v>198</v>
      </c>
      <c r="H5381" s="2" t="str">
        <f t="array" ref="H5381">_xlfn.XLOOKUP(G5381,Food_Menu!A:A,Food_Menu!B:B)</f>
        <v>Food Item 0049</v>
      </c>
      <c r="I5381" s="2"/>
      <c r="J5381" s="2" t="s">
        <v>2409</v>
      </c>
      <c r="K5381" s="2" t="str">
        <f t="array" ref="K5381">_xlfn.XLOOKUP(J5381,Delivery_Partners!A:A,Delivery_Partners!B:B)</f>
        <v>Delivery Partner 050</v>
      </c>
      <c r="L5381" s="3">
        <v>3</v>
      </c>
      <c r="M5381" s="2" t="s">
        <v>101</v>
      </c>
      <c r="N5381" s="2" t="s">
        <v>42</v>
      </c>
      <c r="O5381" s="2"/>
    </row>
    <row r="5382" hidden="1" customHeight="1" spans="1:19">
      <c r="A5382" s="2" t="s">
        <v>7336</v>
      </c>
      <c r="B5382" s="28">
        <v>45815</v>
      </c>
      <c r="C5382" s="2" t="s">
        <v>1057</v>
      </c>
      <c r="D5382" s="2" t="str">
        <f t="array" ref="D5382">_xlfn.XLOOKUP(C5382,Customers!A:A,Customers!B:B)</f>
        <v>Customer 0694</v>
      </c>
      <c r="E5382" s="2" t="s">
        <v>298</v>
      </c>
      <c r="F5382" s="2" t="str">
        <f t="array" ref="F5382">_xlfn.XLOOKUP(E5382,Restaurants!A:A,Restaurants!B:B)</f>
        <v>Restaurant 113</v>
      </c>
      <c r="G5382" s="2" t="s">
        <v>1016</v>
      </c>
      <c r="H5382" s="2" t="str">
        <f t="array" ref="H5382">_xlfn.XLOOKUP(G5382,Food_Menu!A:A,Food_Menu!B:B)</f>
        <v>Food Item 0055</v>
      </c>
      <c r="I5382" s="2"/>
      <c r="J5382" s="2" t="s">
        <v>378</v>
      </c>
      <c r="K5382" s="2" t="str">
        <f t="array" ref="K5382">_xlfn.XLOOKUP(J5382,Delivery_Partners!A:A,Delivery_Partners!B:B)</f>
        <v>Delivery Partner 111</v>
      </c>
      <c r="L5382" s="3">
        <v>2</v>
      </c>
      <c r="M5382" s="2" t="s">
        <v>101</v>
      </c>
      <c r="N5382" s="2" t="s">
        <v>24</v>
      </c>
      <c r="O5382" s="2"/>
    </row>
    <row r="5383" customHeight="1" spans="1:19">
      <c r="A5383" s="2" t="s">
        <v>7337</v>
      </c>
      <c r="B5383" s="29" t="s">
        <v>1667</v>
      </c>
      <c r="C5383" s="2" t="s">
        <v>3671</v>
      </c>
      <c r="D5383" s="2" t="str">
        <f t="array" ref="D5383">_xlfn.XLOOKUP(C5383,Customers!A:A,Customers!B:B)</f>
        <v>Customer 0517</v>
      </c>
      <c r="E5383" s="2" t="s">
        <v>860</v>
      </c>
      <c r="F5383" s="2" t="str">
        <f t="array" ref="F5383">_xlfn.XLOOKUP(E5383,Restaurants!A:A,Restaurants!B:B)</f>
        <v>Restaurant 103</v>
      </c>
      <c r="G5383" s="2" t="s">
        <v>94</v>
      </c>
      <c r="H5383" s="2" t="str">
        <f t="array" ref="H5383">_xlfn.XLOOKUP(G5383,Food_Menu!A:A,Food_Menu!B:B)</f>
        <v>Food Item 0189</v>
      </c>
      <c r="I5383" s="2">
        <f t="array" ref="I5383">_xlfn.XLOOKUP(G5383,Food_Menu!A:A,Food_Menu!D:D)</f>
        <v>612.77</v>
      </c>
      <c r="J5383" s="2" t="s">
        <v>474</v>
      </c>
      <c r="K5383" s="2" t="str">
        <f t="array" ref="K5383">_xlfn.XLOOKUP(J5383,Delivery_Partners!A:A,Delivery_Partners!B:B)</f>
        <v>Delivery Partner 141</v>
      </c>
      <c r="L5383" s="3">
        <v>4</v>
      </c>
      <c r="M5383" s="2" t="s">
        <v>23</v>
      </c>
      <c r="N5383" s="2" t="s">
        <v>74</v>
      </c>
      <c r="O5383" s="3">
        <v>28</v>
      </c>
      <c r="P5383" s="13">
        <f t="shared" ref="P5383:P5401" si="1124">I5383*L5383</f>
        <v>2451.08</v>
      </c>
      <c r="Q5383" s="13" t="str">
        <f t="shared" ref="Q5383:Q5401" si="1125">IF(O5383="","Not Delivered",IF(O5383&lt;=30,"Fast",IF(O5383&lt;=60,"Normal","Slow")))</f>
        <v>Fast</v>
      </c>
      <c r="S5383" s="21"/>
    </row>
    <row r="5384" customHeight="1" spans="1:19">
      <c r="A5384" s="2" t="s">
        <v>7338</v>
      </c>
      <c r="B5384" s="28">
        <v>45784</v>
      </c>
      <c r="C5384" s="2" t="s">
        <v>244</v>
      </c>
      <c r="D5384" s="2" t="str">
        <f t="array" ref="D5384">_xlfn.XLOOKUP(C5384,Customers!A:A,Customers!B:B)</f>
        <v>Customer 0492</v>
      </c>
      <c r="E5384" s="2" t="s">
        <v>71</v>
      </c>
      <c r="F5384" s="2" t="str">
        <f t="array" ref="F5384">_xlfn.XLOOKUP(E5384,Restaurants!A:A,Restaurants!B:B)</f>
        <v>Restaurant 013</v>
      </c>
      <c r="G5384" s="2" t="s">
        <v>138</v>
      </c>
      <c r="H5384" s="2" t="str">
        <f t="array" ref="H5384">_xlfn.XLOOKUP(G5384,Food_Menu!A:A,Food_Menu!B:B)</f>
        <v>Food Item 0052</v>
      </c>
      <c r="I5384" s="2">
        <f t="array" ref="I5384">_xlfn.XLOOKUP(G5384,Food_Menu!A:A,Food_Menu!D:D)</f>
        <v>531.45</v>
      </c>
      <c r="J5384" s="2" t="s">
        <v>510</v>
      </c>
      <c r="K5384" s="2" t="str">
        <f t="array" ref="K5384">_xlfn.XLOOKUP(J5384,Delivery_Partners!A:A,Delivery_Partners!B:B)</f>
        <v>Delivery Partner 025</v>
      </c>
      <c r="L5384" s="3">
        <v>2</v>
      </c>
      <c r="M5384" s="2" t="s">
        <v>23</v>
      </c>
      <c r="N5384" s="2" t="s">
        <v>24</v>
      </c>
      <c r="O5384" s="3">
        <v>56</v>
      </c>
      <c r="P5384" s="13">
        <f t="shared" si="1124"/>
        <v>1062.9</v>
      </c>
      <c r="Q5384" s="13" t="str">
        <f t="shared" si="1125"/>
        <v>Normal</v>
      </c>
      <c r="S5384" s="21"/>
    </row>
    <row r="5385" customHeight="1" spans="1:19">
      <c r="A5385" s="2" t="s">
        <v>7339</v>
      </c>
      <c r="B5385" s="29" t="s">
        <v>361</v>
      </c>
      <c r="C5385" s="2" t="s">
        <v>3825</v>
      </c>
      <c r="D5385" s="2" t="str">
        <f t="array" ref="D5385">_xlfn.XLOOKUP(C5385,Customers!A:A,Customers!B:B)</f>
        <v>Customer 1122</v>
      </c>
      <c r="E5385" s="2" t="s">
        <v>1209</v>
      </c>
      <c r="F5385" s="2" t="str">
        <f t="array" ref="F5385">_xlfn.XLOOKUP(E5385,Restaurants!A:A,Restaurants!B:B)</f>
        <v>Restaurant 109</v>
      </c>
      <c r="G5385" s="2" t="s">
        <v>1185</v>
      </c>
      <c r="H5385" s="2" t="str">
        <f t="array" ref="H5385">_xlfn.XLOOKUP(G5385,Food_Menu!A:A,Food_Menu!B:B)</f>
        <v>Food Item 0103</v>
      </c>
      <c r="I5385" s="2">
        <f t="array" ref="I5385">_xlfn.XLOOKUP(G5385,Food_Menu!A:A,Food_Menu!D:D)</f>
        <v>421.35</v>
      </c>
      <c r="J5385" s="2" t="s">
        <v>993</v>
      </c>
      <c r="K5385" s="2" t="str">
        <f t="array" ref="K5385">_xlfn.XLOOKUP(J5385,Delivery_Partners!A:A,Delivery_Partners!B:B)</f>
        <v>Delivery Partner 086</v>
      </c>
      <c r="L5385" s="3">
        <v>1</v>
      </c>
      <c r="M5385" s="2" t="s">
        <v>23</v>
      </c>
      <c r="N5385" s="2" t="s">
        <v>74</v>
      </c>
      <c r="O5385" s="3">
        <v>28</v>
      </c>
      <c r="P5385" s="13">
        <f t="shared" si="1124"/>
        <v>421.35</v>
      </c>
      <c r="Q5385" s="13" t="str">
        <f t="shared" si="1125"/>
        <v>Fast</v>
      </c>
      <c r="S5385" s="21"/>
    </row>
    <row r="5386" customHeight="1" spans="1:19">
      <c r="A5386" s="2" t="s">
        <v>7340</v>
      </c>
      <c r="B5386" s="29" t="s">
        <v>2484</v>
      </c>
      <c r="C5386" s="2" t="s">
        <v>965</v>
      </c>
      <c r="D5386" s="2" t="str">
        <f t="array" ref="D5386">_xlfn.XLOOKUP(C5386,Customers!A:A,Customers!B:B)</f>
        <v>Customer 0817</v>
      </c>
      <c r="E5386" s="2" t="s">
        <v>152</v>
      </c>
      <c r="F5386" s="2" t="str">
        <f t="array" ref="F5386">_xlfn.XLOOKUP(E5386,Restaurants!A:A,Restaurants!B:B)</f>
        <v>Restaurant 114</v>
      </c>
      <c r="G5386" s="2" t="s">
        <v>188</v>
      </c>
      <c r="H5386" s="2" t="str">
        <f t="array" ref="H5386">_xlfn.XLOOKUP(G5386,Food_Menu!A:A,Food_Menu!B:B)</f>
        <v>Food Item 0082</v>
      </c>
      <c r="I5386" s="2">
        <f t="array" ref="I5386">_xlfn.XLOOKUP(G5386,Food_Menu!A:A,Food_Menu!D:D)</f>
        <v>266.68</v>
      </c>
      <c r="J5386" s="2" t="s">
        <v>374</v>
      </c>
      <c r="K5386" s="2" t="str">
        <f t="array" ref="K5386">_xlfn.XLOOKUP(J5386,Delivery_Partners!A:A,Delivery_Partners!B:B)</f>
        <v>Delivery Partner 052</v>
      </c>
      <c r="L5386" s="3">
        <v>2</v>
      </c>
      <c r="M5386" s="2" t="s">
        <v>23</v>
      </c>
      <c r="N5386" s="2" t="s">
        <v>42</v>
      </c>
      <c r="O5386" s="3">
        <v>23</v>
      </c>
      <c r="P5386" s="13">
        <f t="shared" si="1124"/>
        <v>533.36</v>
      </c>
      <c r="Q5386" s="13" t="str">
        <f t="shared" si="1125"/>
        <v>Fast</v>
      </c>
      <c r="S5386" s="21"/>
    </row>
    <row r="5387" customHeight="1" spans="1:19">
      <c r="A5387" s="2" t="s">
        <v>7341</v>
      </c>
      <c r="B5387" s="28">
        <v>45752</v>
      </c>
      <c r="C5387" s="2" t="s">
        <v>4507</v>
      </c>
      <c r="D5387" s="2" t="str">
        <f t="array" ref="D5387">_xlfn.XLOOKUP(C5387,Customers!A:A,Customers!B:B)</f>
        <v>Customer 1159</v>
      </c>
      <c r="E5387" s="2" t="s">
        <v>421</v>
      </c>
      <c r="F5387" s="2" t="str">
        <f t="array" ref="F5387">_xlfn.XLOOKUP(E5387,Restaurants!A:A,Restaurants!B:B)</f>
        <v>Restaurant 091</v>
      </c>
      <c r="G5387" s="2" t="s">
        <v>255</v>
      </c>
      <c r="H5387" s="2" t="str">
        <f t="array" ref="H5387">_xlfn.XLOOKUP(G5387,Food_Menu!A:A,Food_Menu!B:B)</f>
        <v>Food Item 0146</v>
      </c>
      <c r="I5387" s="2">
        <f t="array" ref="I5387">_xlfn.XLOOKUP(G5387,Food_Menu!A:A,Food_Menu!D:D)</f>
        <v>580.64</v>
      </c>
      <c r="J5387" s="2" t="s">
        <v>544</v>
      </c>
      <c r="K5387" s="2" t="str">
        <f t="array" ref="K5387">_xlfn.XLOOKUP(J5387,Delivery_Partners!A:A,Delivery_Partners!B:B)</f>
        <v>Delivery Partner 128</v>
      </c>
      <c r="L5387" s="3">
        <v>1</v>
      </c>
      <c r="M5387" s="2" t="s">
        <v>23</v>
      </c>
      <c r="N5387" s="2" t="s">
        <v>24</v>
      </c>
      <c r="O5387" s="3">
        <v>33</v>
      </c>
      <c r="P5387" s="13">
        <f t="shared" si="1124"/>
        <v>580.64</v>
      </c>
      <c r="Q5387" s="13" t="str">
        <f t="shared" si="1125"/>
        <v>Normal</v>
      </c>
      <c r="S5387" s="21"/>
    </row>
    <row r="5388" customHeight="1" spans="1:19">
      <c r="A5388" s="2" t="s">
        <v>7342</v>
      </c>
      <c r="B5388" s="28">
        <v>45789</v>
      </c>
      <c r="C5388" s="2" t="s">
        <v>4019</v>
      </c>
      <c r="D5388" s="2" t="str">
        <f t="array" ref="D5388">_xlfn.XLOOKUP(C5388,Customers!A:A,Customers!B:B)</f>
        <v>Customer 0962</v>
      </c>
      <c r="E5388" s="2" t="s">
        <v>984</v>
      </c>
      <c r="F5388" s="2" t="str">
        <f t="array" ref="F5388">_xlfn.XLOOKUP(E5388,Restaurants!A:A,Restaurants!B:B)</f>
        <v>Restaurant 034</v>
      </c>
      <c r="G5388" s="2" t="s">
        <v>1794</v>
      </c>
      <c r="H5388" s="2" t="str">
        <f t="array" ref="H5388">_xlfn.XLOOKUP(G5388,Food_Menu!A:A,Food_Menu!B:B)</f>
        <v>Food Item 0131</v>
      </c>
      <c r="I5388" s="2">
        <f t="array" ref="I5388">_xlfn.XLOOKUP(G5388,Food_Menu!A:A,Food_Menu!D:D)</f>
        <v>201.22</v>
      </c>
      <c r="J5388" s="2" t="s">
        <v>485</v>
      </c>
      <c r="K5388" s="2" t="str">
        <f t="array" ref="K5388">_xlfn.XLOOKUP(J5388,Delivery_Partners!A:A,Delivery_Partners!B:B)</f>
        <v>Delivery Partner 150</v>
      </c>
      <c r="L5388" s="3">
        <v>1</v>
      </c>
      <c r="M5388" s="2" t="s">
        <v>23</v>
      </c>
      <c r="N5388" s="2" t="s">
        <v>42</v>
      </c>
      <c r="O5388" s="3">
        <v>45</v>
      </c>
      <c r="P5388" s="13">
        <f t="shared" si="1124"/>
        <v>201.22</v>
      </c>
      <c r="Q5388" s="13" t="str">
        <f t="shared" si="1125"/>
        <v>Normal</v>
      </c>
      <c r="S5388" s="21"/>
    </row>
    <row r="5389" customHeight="1" spans="1:19">
      <c r="A5389" s="2" t="s">
        <v>7343</v>
      </c>
      <c r="B5389" s="29" t="s">
        <v>2192</v>
      </c>
      <c r="C5389" s="2" t="s">
        <v>2472</v>
      </c>
      <c r="D5389" s="2" t="str">
        <f t="array" ref="D5389">_xlfn.XLOOKUP(C5389,Customers!A:A,Customers!B:B)</f>
        <v>Customer 0922</v>
      </c>
      <c r="E5389" s="2" t="s">
        <v>647</v>
      </c>
      <c r="F5389" s="2" t="str">
        <f t="array" ref="F5389">_xlfn.XLOOKUP(E5389,Restaurants!A:A,Restaurants!B:B)</f>
        <v>Restaurant 081</v>
      </c>
      <c r="G5389" s="2" t="s">
        <v>1530</v>
      </c>
      <c r="H5389" s="2" t="str">
        <f t="array" ref="H5389">_xlfn.XLOOKUP(G5389,Food_Menu!A:A,Food_Menu!B:B)</f>
        <v>Food Item 0114</v>
      </c>
      <c r="I5389" s="2">
        <f t="array" ref="I5389">_xlfn.XLOOKUP(G5389,Food_Menu!A:A,Food_Menu!D:D)</f>
        <v>180.58</v>
      </c>
      <c r="J5389" s="2" t="s">
        <v>735</v>
      </c>
      <c r="K5389" s="2" t="str">
        <f t="array" ref="K5389">_xlfn.XLOOKUP(J5389,Delivery_Partners!A:A,Delivery_Partners!B:B)</f>
        <v>Delivery Partner 116</v>
      </c>
      <c r="L5389" s="3">
        <v>1</v>
      </c>
      <c r="M5389" s="2" t="s">
        <v>23</v>
      </c>
      <c r="N5389" s="2" t="s">
        <v>24</v>
      </c>
      <c r="O5389" s="3">
        <v>34</v>
      </c>
      <c r="P5389" s="13">
        <f t="shared" si="1124"/>
        <v>180.58</v>
      </c>
      <c r="Q5389" s="13" t="str">
        <f t="shared" si="1125"/>
        <v>Normal</v>
      </c>
      <c r="S5389" s="21"/>
    </row>
    <row r="5390" customHeight="1" spans="1:19">
      <c r="A5390" s="2" t="s">
        <v>7344</v>
      </c>
      <c r="B5390" s="28">
        <v>45816</v>
      </c>
      <c r="C5390" s="2" t="s">
        <v>371</v>
      </c>
      <c r="D5390" s="2" t="str">
        <f t="array" ref="D5390">_xlfn.XLOOKUP(C5390,Customers!A:A,Customers!B:B)</f>
        <v>Customer 0665</v>
      </c>
      <c r="E5390" s="2" t="s">
        <v>239</v>
      </c>
      <c r="F5390" s="2" t="str">
        <f t="array" ref="F5390">_xlfn.XLOOKUP(E5390,Restaurants!A:A,Restaurants!B:B)</f>
        <v>Restaurant 105</v>
      </c>
      <c r="G5390" s="2" t="s">
        <v>122</v>
      </c>
      <c r="H5390" s="2" t="str">
        <f t="array" ref="H5390">_xlfn.XLOOKUP(G5390,Food_Menu!A:A,Food_Menu!B:B)</f>
        <v>Food Item 0111</v>
      </c>
      <c r="I5390" s="2">
        <f t="array" ref="I5390">_xlfn.XLOOKUP(G5390,Food_Menu!A:A,Food_Menu!D:D)</f>
        <v>237.65</v>
      </c>
      <c r="J5390" s="2" t="s">
        <v>199</v>
      </c>
      <c r="K5390" s="2" t="str">
        <f t="array" ref="K5390">_xlfn.XLOOKUP(J5390,Delivery_Partners!A:A,Delivery_Partners!B:B)</f>
        <v>Delivery Partner 144</v>
      </c>
      <c r="L5390" s="3">
        <v>1</v>
      </c>
      <c r="M5390" s="2" t="s">
        <v>23</v>
      </c>
      <c r="N5390" s="2" t="s">
        <v>74</v>
      </c>
      <c r="O5390" s="3">
        <v>44</v>
      </c>
      <c r="P5390" s="13">
        <f t="shared" si="1124"/>
        <v>237.65</v>
      </c>
      <c r="Q5390" s="13" t="str">
        <f t="shared" si="1125"/>
        <v>Normal</v>
      </c>
      <c r="S5390" s="21"/>
    </row>
    <row r="5391" customHeight="1" spans="1:19">
      <c r="A5391" s="2" t="s">
        <v>7345</v>
      </c>
      <c r="B5391" s="28">
        <v>45810</v>
      </c>
      <c r="C5391" s="2" t="s">
        <v>3549</v>
      </c>
      <c r="D5391" s="2" t="str">
        <f t="array" ref="D5391">_xlfn.XLOOKUP(C5391,Customers!A:A,Customers!B:B)</f>
        <v>Customer 0291</v>
      </c>
      <c r="E5391" s="2" t="s">
        <v>721</v>
      </c>
      <c r="F5391" s="2" t="str">
        <f t="array" ref="F5391">_xlfn.XLOOKUP(E5391,Restaurants!A:A,Restaurants!B:B)</f>
        <v>Restaurant 098</v>
      </c>
      <c r="G5391" s="2" t="s">
        <v>868</v>
      </c>
      <c r="H5391" s="2" t="str">
        <f t="array" ref="H5391">_xlfn.XLOOKUP(G5391,Food_Menu!A:A,Food_Menu!B:B)</f>
        <v>Food Item 0184</v>
      </c>
      <c r="I5391" s="2">
        <f t="array" ref="I5391">_xlfn.XLOOKUP(G5391,Food_Menu!A:A,Food_Menu!D:D)</f>
        <v>509.99</v>
      </c>
      <c r="J5391" s="2" t="s">
        <v>1683</v>
      </c>
      <c r="K5391" s="2" t="str">
        <f t="array" ref="K5391">_xlfn.XLOOKUP(J5391,Delivery_Partners!A:A,Delivery_Partners!B:B)</f>
        <v>Delivery Partner 082</v>
      </c>
      <c r="L5391" s="3">
        <v>2</v>
      </c>
      <c r="M5391" s="2" t="s">
        <v>23</v>
      </c>
      <c r="N5391" s="2" t="s">
        <v>55</v>
      </c>
      <c r="O5391" s="3">
        <v>38</v>
      </c>
      <c r="P5391" s="13">
        <f t="shared" si="1124"/>
        <v>1019.98</v>
      </c>
      <c r="Q5391" s="13" t="str">
        <f t="shared" si="1125"/>
        <v>Normal</v>
      </c>
      <c r="S5391" s="21"/>
    </row>
    <row r="5392" customHeight="1" spans="1:19">
      <c r="A5392" s="2" t="s">
        <v>7346</v>
      </c>
      <c r="B5392" s="29" t="s">
        <v>1202</v>
      </c>
      <c r="C5392" s="2" t="s">
        <v>799</v>
      </c>
      <c r="D5392" s="2" t="str">
        <f t="array" ref="D5392">_xlfn.XLOOKUP(C5392,Customers!A:A,Customers!B:B)</f>
        <v>Customer 0785</v>
      </c>
      <c r="E5392" s="2" t="s">
        <v>289</v>
      </c>
      <c r="F5392" s="2" t="str">
        <f t="array" ref="F5392">_xlfn.XLOOKUP(E5392,Restaurants!A:A,Restaurants!B:B)</f>
        <v>Restaurant 052</v>
      </c>
      <c r="G5392" s="2" t="s">
        <v>906</v>
      </c>
      <c r="H5392" s="2" t="str">
        <f t="array" ref="H5392">_xlfn.XLOOKUP(G5392,Food_Menu!A:A,Food_Menu!B:B)</f>
        <v>Food Item 0128</v>
      </c>
      <c r="I5392" s="2">
        <f t="array" ref="I5392">_xlfn.XLOOKUP(G5392,Food_Menu!A:A,Food_Menu!D:D)</f>
        <v>317.72</v>
      </c>
      <c r="J5392" s="2" t="s">
        <v>1047</v>
      </c>
      <c r="K5392" s="2" t="str">
        <f t="array" ref="K5392">_xlfn.XLOOKUP(J5392,Delivery_Partners!A:A,Delivery_Partners!B:B)</f>
        <v>Delivery Partner 108</v>
      </c>
      <c r="L5392" s="3">
        <v>2</v>
      </c>
      <c r="M5392" s="2" t="s">
        <v>23</v>
      </c>
      <c r="N5392" s="2" t="s">
        <v>55</v>
      </c>
      <c r="O5392" s="3">
        <v>51</v>
      </c>
      <c r="P5392" s="13">
        <f t="shared" si="1124"/>
        <v>635.44</v>
      </c>
      <c r="Q5392" s="13" t="str">
        <f t="shared" si="1125"/>
        <v>Normal</v>
      </c>
      <c r="S5392" s="21"/>
    </row>
    <row r="5393" customHeight="1" spans="1:19">
      <c r="A5393" s="2" t="s">
        <v>7347</v>
      </c>
      <c r="B5393" s="28">
        <v>45937</v>
      </c>
      <c r="C5393" s="2" t="s">
        <v>912</v>
      </c>
      <c r="D5393" s="2" t="str">
        <f t="array" ref="D5393">_xlfn.XLOOKUP(C5393,Customers!A:A,Customers!B:B)</f>
        <v>Customer 0860</v>
      </c>
      <c r="E5393" s="2" t="s">
        <v>674</v>
      </c>
      <c r="F5393" s="2" t="str">
        <f t="array" ref="F5393">_xlfn.XLOOKUP(E5393,Restaurants!A:A,Restaurants!B:B)</f>
        <v>Restaurant 085</v>
      </c>
      <c r="G5393" s="2" t="s">
        <v>1506</v>
      </c>
      <c r="H5393" s="2" t="str">
        <f t="array" ref="H5393">_xlfn.XLOOKUP(G5393,Food_Menu!A:A,Food_Menu!B:B)</f>
        <v>Food Item 0112</v>
      </c>
      <c r="I5393" s="2">
        <f t="array" ref="I5393">_xlfn.XLOOKUP(G5393,Food_Menu!A:A,Food_Menu!D:D)</f>
        <v>97.22</v>
      </c>
      <c r="J5393" s="2" t="s">
        <v>458</v>
      </c>
      <c r="K5393" s="2" t="str">
        <f t="array" ref="K5393">_xlfn.XLOOKUP(J5393,Delivery_Partners!A:A,Delivery_Partners!B:B)</f>
        <v>Delivery Partner 053</v>
      </c>
      <c r="L5393" s="3">
        <v>3</v>
      </c>
      <c r="M5393" s="2" t="s">
        <v>23</v>
      </c>
      <c r="N5393" s="2" t="s">
        <v>74</v>
      </c>
      <c r="O5393" s="3">
        <v>41</v>
      </c>
      <c r="P5393" s="13">
        <f t="shared" si="1124"/>
        <v>291.66</v>
      </c>
      <c r="Q5393" s="13" t="str">
        <f t="shared" si="1125"/>
        <v>Normal</v>
      </c>
      <c r="S5393" s="21"/>
    </row>
    <row r="5394" customHeight="1" spans="1:19">
      <c r="A5394" s="2" t="s">
        <v>7348</v>
      </c>
      <c r="B5394" s="28">
        <v>45934</v>
      </c>
      <c r="C5394" s="2" t="s">
        <v>1071</v>
      </c>
      <c r="D5394" s="2" t="str">
        <f t="array" ref="D5394">_xlfn.XLOOKUP(C5394,Customers!A:A,Customers!B:B)</f>
        <v>Customer 0627</v>
      </c>
      <c r="E5394" s="2" t="s">
        <v>275</v>
      </c>
      <c r="F5394" s="2" t="str">
        <f t="array" ref="F5394">_xlfn.XLOOKUP(E5394,Restaurants!A:A,Restaurants!B:B)</f>
        <v>Restaurant 047</v>
      </c>
      <c r="G5394" s="2" t="s">
        <v>2157</v>
      </c>
      <c r="H5394" s="2" t="str">
        <f t="array" ref="H5394">_xlfn.XLOOKUP(G5394,Food_Menu!A:A,Food_Menu!B:B)</f>
        <v>Food Item 0196</v>
      </c>
      <c r="I5394" s="2">
        <f t="array" ref="I5394">_xlfn.XLOOKUP(G5394,Food_Menu!A:A,Food_Menu!D:D)</f>
        <v>535.63</v>
      </c>
      <c r="J5394" s="2" t="s">
        <v>1104</v>
      </c>
      <c r="K5394" s="2" t="str">
        <f t="array" ref="K5394">_xlfn.XLOOKUP(J5394,Delivery_Partners!A:A,Delivery_Partners!B:B)</f>
        <v>Delivery Partner 178</v>
      </c>
      <c r="L5394" s="3">
        <v>1</v>
      </c>
      <c r="M5394" s="2" t="s">
        <v>23</v>
      </c>
      <c r="N5394" s="2" t="s">
        <v>24</v>
      </c>
      <c r="O5394" s="3">
        <v>53</v>
      </c>
      <c r="P5394" s="13">
        <f t="shared" si="1124"/>
        <v>535.63</v>
      </c>
      <c r="Q5394" s="13" t="str">
        <f t="shared" si="1125"/>
        <v>Normal</v>
      </c>
      <c r="S5394" s="21"/>
    </row>
    <row r="5395" customHeight="1" spans="1:19">
      <c r="A5395" s="2" t="s">
        <v>7349</v>
      </c>
      <c r="B5395" s="28">
        <v>45846</v>
      </c>
      <c r="C5395" s="2" t="s">
        <v>4263</v>
      </c>
      <c r="D5395" s="2" t="str">
        <f t="array" ref="D5395">_xlfn.XLOOKUP(C5395,Customers!A:A,Customers!B:B)</f>
        <v>Customer 0025</v>
      </c>
      <c r="E5395" s="2" t="s">
        <v>488</v>
      </c>
      <c r="F5395" s="2" t="str">
        <f t="array" ref="F5395">_xlfn.XLOOKUP(E5395,Restaurants!A:A,Restaurants!B:B)</f>
        <v>Restaurant 031</v>
      </c>
      <c r="G5395" s="2" t="s">
        <v>524</v>
      </c>
      <c r="H5395" s="2" t="str">
        <f t="array" ref="H5395">_xlfn.XLOOKUP(G5395,Food_Menu!A:A,Food_Menu!B:B)</f>
        <v>Food Item 0021</v>
      </c>
      <c r="I5395" s="2">
        <f t="array" ref="I5395">_xlfn.XLOOKUP(G5395,Food_Menu!A:A,Food_Menu!D:D)</f>
        <v>572.3</v>
      </c>
      <c r="J5395" s="2" t="s">
        <v>942</v>
      </c>
      <c r="K5395" s="2" t="str">
        <f t="array" ref="K5395">_xlfn.XLOOKUP(J5395,Delivery_Partners!A:A,Delivery_Partners!B:B)</f>
        <v>Delivery Partner 037</v>
      </c>
      <c r="L5395" s="3">
        <v>1</v>
      </c>
      <c r="M5395" s="2" t="s">
        <v>23</v>
      </c>
      <c r="N5395" s="2" t="s">
        <v>24</v>
      </c>
      <c r="O5395" s="3">
        <v>25</v>
      </c>
      <c r="P5395" s="13">
        <f t="shared" si="1124"/>
        <v>572.3</v>
      </c>
      <c r="Q5395" s="13" t="str">
        <f t="shared" si="1125"/>
        <v>Fast</v>
      </c>
      <c r="S5395" s="21"/>
    </row>
    <row r="5396" customHeight="1" spans="1:19">
      <c r="A5396" s="2" t="s">
        <v>7350</v>
      </c>
      <c r="B5396" s="29" t="s">
        <v>2269</v>
      </c>
      <c r="C5396" s="2" t="s">
        <v>1300</v>
      </c>
      <c r="D5396" s="2" t="str">
        <f t="array" ref="D5396">_xlfn.XLOOKUP(C5396,Customers!A:A,Customers!B:B)</f>
        <v>Customer 1153</v>
      </c>
      <c r="E5396" s="2" t="s">
        <v>647</v>
      </c>
      <c r="F5396" s="2" t="str">
        <f t="array" ref="F5396">_xlfn.XLOOKUP(E5396,Restaurants!A:A,Restaurants!B:B)</f>
        <v>Restaurant 081</v>
      </c>
      <c r="G5396" s="2" t="s">
        <v>868</v>
      </c>
      <c r="H5396" s="2" t="str">
        <f t="array" ref="H5396">_xlfn.XLOOKUP(G5396,Food_Menu!A:A,Food_Menu!B:B)</f>
        <v>Food Item 0184</v>
      </c>
      <c r="I5396" s="2">
        <f t="array" ref="I5396">_xlfn.XLOOKUP(G5396,Food_Menu!A:A,Food_Menu!D:D)</f>
        <v>509.99</v>
      </c>
      <c r="J5396" s="2" t="s">
        <v>267</v>
      </c>
      <c r="K5396" s="2" t="str">
        <f t="array" ref="K5396">_xlfn.XLOOKUP(J5396,Delivery_Partners!A:A,Delivery_Partners!B:B)</f>
        <v>Delivery Partner 166</v>
      </c>
      <c r="L5396" s="3">
        <v>1</v>
      </c>
      <c r="M5396" s="2" t="s">
        <v>23</v>
      </c>
      <c r="N5396" s="2" t="s">
        <v>55</v>
      </c>
      <c r="O5396" s="3">
        <v>33</v>
      </c>
      <c r="P5396" s="13">
        <f t="shared" si="1124"/>
        <v>509.99</v>
      </c>
      <c r="Q5396" s="13" t="str">
        <f t="shared" si="1125"/>
        <v>Normal</v>
      </c>
      <c r="S5396" s="21"/>
    </row>
    <row r="5397" customHeight="1" spans="1:19">
      <c r="A5397" s="2" t="s">
        <v>7351</v>
      </c>
      <c r="B5397" s="28">
        <v>45692</v>
      </c>
      <c r="C5397" s="2" t="s">
        <v>2862</v>
      </c>
      <c r="D5397" s="2" t="str">
        <f t="array" ref="D5397">_xlfn.XLOOKUP(C5397,Customers!A:A,Customers!B:B)</f>
        <v>Customer 0992</v>
      </c>
      <c r="E5397" s="2" t="s">
        <v>260</v>
      </c>
      <c r="F5397" s="2" t="str">
        <f t="array" ref="F5397">_xlfn.XLOOKUP(E5397,Restaurants!A:A,Restaurants!B:B)</f>
        <v>Restaurant 056</v>
      </c>
      <c r="G5397" s="2" t="s">
        <v>722</v>
      </c>
      <c r="H5397" s="2" t="str">
        <f t="array" ref="H5397">_xlfn.XLOOKUP(G5397,Food_Menu!A:A,Food_Menu!B:B)</f>
        <v>Food Item 0044</v>
      </c>
      <c r="I5397" s="2">
        <f t="array" ref="I5397">_xlfn.XLOOKUP(G5397,Food_Menu!A:A,Food_Menu!D:D)</f>
        <v>334.07</v>
      </c>
      <c r="J5397" s="2" t="s">
        <v>1146</v>
      </c>
      <c r="K5397" s="2" t="str">
        <f t="array" ref="K5397">_xlfn.XLOOKUP(J5397,Delivery_Partners!A:A,Delivery_Partners!B:B)</f>
        <v>Delivery Partner 135</v>
      </c>
      <c r="L5397" s="3">
        <v>1</v>
      </c>
      <c r="M5397" s="2" t="s">
        <v>23</v>
      </c>
      <c r="N5397" s="2" t="s">
        <v>24</v>
      </c>
      <c r="O5397" s="3">
        <v>35</v>
      </c>
      <c r="P5397" s="13">
        <f t="shared" si="1124"/>
        <v>334.07</v>
      </c>
      <c r="Q5397" s="13" t="str">
        <f t="shared" si="1125"/>
        <v>Normal</v>
      </c>
      <c r="S5397" s="21"/>
    </row>
    <row r="5398" customHeight="1" spans="1:19">
      <c r="A5398" s="2" t="s">
        <v>7352</v>
      </c>
      <c r="B5398" s="29" t="s">
        <v>1855</v>
      </c>
      <c r="C5398" s="2" t="s">
        <v>3435</v>
      </c>
      <c r="D5398" s="2" t="str">
        <f t="array" ref="D5398">_xlfn.XLOOKUP(C5398,Customers!A:A,Customers!B:B)</f>
        <v>Customer 0423</v>
      </c>
      <c r="E5398" s="2" t="s">
        <v>616</v>
      </c>
      <c r="F5398" s="2" t="str">
        <f t="array" ref="F5398">_xlfn.XLOOKUP(E5398,Restaurants!A:A,Restaurants!B:B)</f>
        <v>Restaurant 027</v>
      </c>
      <c r="G5398" s="2" t="s">
        <v>90</v>
      </c>
      <c r="H5398" s="2" t="str">
        <f t="array" ref="H5398">_xlfn.XLOOKUP(G5398,Food_Menu!A:A,Food_Menu!B:B)</f>
        <v>Food Item 0073</v>
      </c>
      <c r="I5398" s="2">
        <f t="array" ref="I5398">_xlfn.XLOOKUP(G5398,Food_Menu!A:A,Food_Menu!D:D)</f>
        <v>365.69</v>
      </c>
      <c r="J5398" s="2" t="s">
        <v>1104</v>
      </c>
      <c r="K5398" s="2" t="str">
        <f t="array" ref="K5398">_xlfn.XLOOKUP(J5398,Delivery_Partners!A:A,Delivery_Partners!B:B)</f>
        <v>Delivery Partner 178</v>
      </c>
      <c r="L5398" s="3">
        <v>1</v>
      </c>
      <c r="M5398" s="2" t="s">
        <v>23</v>
      </c>
      <c r="N5398" s="2" t="s">
        <v>24</v>
      </c>
      <c r="O5398" s="3">
        <v>25</v>
      </c>
      <c r="P5398" s="13">
        <f t="shared" si="1124"/>
        <v>365.69</v>
      </c>
      <c r="Q5398" s="13" t="str">
        <f t="shared" si="1125"/>
        <v>Fast</v>
      </c>
      <c r="S5398" s="21"/>
    </row>
    <row r="5399" customHeight="1" spans="1:19">
      <c r="A5399" s="2" t="s">
        <v>7353</v>
      </c>
      <c r="B5399" s="28">
        <v>45999</v>
      </c>
      <c r="C5399" s="2" t="s">
        <v>1902</v>
      </c>
      <c r="D5399" s="2" t="str">
        <f t="array" ref="D5399">_xlfn.XLOOKUP(C5399,Customers!A:A,Customers!B:B)</f>
        <v>Customer 0593</v>
      </c>
      <c r="E5399" s="2" t="s">
        <v>1173</v>
      </c>
      <c r="F5399" s="2" t="str">
        <f t="array" ref="F5399">_xlfn.XLOOKUP(E5399,Restaurants!A:A,Restaurants!B:B)</f>
        <v>Restaurant 080</v>
      </c>
      <c r="G5399" s="2" t="s">
        <v>172</v>
      </c>
      <c r="H5399" s="2" t="str">
        <f t="array" ref="H5399">_xlfn.XLOOKUP(G5399,Food_Menu!A:A,Food_Menu!B:B)</f>
        <v>Food Item 0003</v>
      </c>
      <c r="I5399" s="2">
        <f t="array" ref="I5399">_xlfn.XLOOKUP(G5399,Food_Menu!A:A,Food_Menu!D:D)</f>
        <v>349.88</v>
      </c>
      <c r="J5399" s="2" t="s">
        <v>735</v>
      </c>
      <c r="K5399" s="2" t="str">
        <f t="array" ref="K5399">_xlfn.XLOOKUP(J5399,Delivery_Partners!A:A,Delivery_Partners!B:B)</f>
        <v>Delivery Partner 116</v>
      </c>
      <c r="L5399" s="3">
        <v>1</v>
      </c>
      <c r="M5399" s="2" t="s">
        <v>23</v>
      </c>
      <c r="N5399" s="2" t="s">
        <v>55</v>
      </c>
      <c r="O5399" s="3">
        <v>23</v>
      </c>
      <c r="P5399" s="13">
        <f t="shared" si="1124"/>
        <v>349.88</v>
      </c>
      <c r="Q5399" s="13" t="str">
        <f t="shared" si="1125"/>
        <v>Fast</v>
      </c>
      <c r="S5399" s="21"/>
    </row>
    <row r="5400" customHeight="1" spans="1:19">
      <c r="A5400" s="2" t="s">
        <v>7354</v>
      </c>
      <c r="B5400" s="29" t="s">
        <v>2741</v>
      </c>
      <c r="C5400" s="2" t="s">
        <v>5509</v>
      </c>
      <c r="D5400" s="2" t="str">
        <f t="array" ref="D5400">_xlfn.XLOOKUP(C5400,Customers!A:A,Customers!B:B)</f>
        <v>Customer 0149</v>
      </c>
      <c r="E5400" s="2" t="s">
        <v>518</v>
      </c>
      <c r="F5400" s="2" t="str">
        <f t="array" ref="F5400">_xlfn.XLOOKUP(E5400,Restaurants!A:A,Restaurants!B:B)</f>
        <v>Restaurant 039</v>
      </c>
      <c r="G5400" s="2" t="s">
        <v>529</v>
      </c>
      <c r="H5400" s="2" t="str">
        <f t="array" ref="H5400">_xlfn.XLOOKUP(G5400,Food_Menu!A:A,Food_Menu!B:B)</f>
        <v>Food Item 0126</v>
      </c>
      <c r="I5400" s="2">
        <f t="array" ref="I5400">_xlfn.XLOOKUP(G5400,Food_Menu!A:A,Food_Menu!D:D)</f>
        <v>127.27</v>
      </c>
      <c r="J5400" s="2" t="s">
        <v>73</v>
      </c>
      <c r="K5400" s="2" t="str">
        <f t="array" ref="K5400">_xlfn.XLOOKUP(J5400,Delivery_Partners!A:A,Delivery_Partners!B:B)</f>
        <v>Delivery Partner 064</v>
      </c>
      <c r="L5400" s="3">
        <v>2</v>
      </c>
      <c r="M5400" s="2" t="s">
        <v>23</v>
      </c>
      <c r="N5400" s="2" t="s">
        <v>24</v>
      </c>
      <c r="O5400" s="3">
        <v>40</v>
      </c>
      <c r="P5400" s="13">
        <f t="shared" si="1124"/>
        <v>254.54</v>
      </c>
      <c r="Q5400" s="13" t="str">
        <f t="shared" si="1125"/>
        <v>Normal</v>
      </c>
      <c r="S5400" s="21"/>
    </row>
    <row r="5401" customHeight="1" spans="1:19">
      <c r="A5401" s="2" t="s">
        <v>7355</v>
      </c>
      <c r="B5401" s="29" t="s">
        <v>1000</v>
      </c>
      <c r="C5401" s="2" t="s">
        <v>2565</v>
      </c>
      <c r="D5401" s="2" t="str">
        <f t="array" ref="D5401">_xlfn.XLOOKUP(C5401,Customers!A:A,Customers!B:B)</f>
        <v>Customer 1125</v>
      </c>
      <c r="E5401" s="2" t="s">
        <v>548</v>
      </c>
      <c r="F5401" s="2" t="str">
        <f t="array" ref="F5401">_xlfn.XLOOKUP(E5401,Restaurants!A:A,Restaurants!B:B)</f>
        <v>Restaurant 071</v>
      </c>
      <c r="G5401" s="2" t="s">
        <v>431</v>
      </c>
      <c r="H5401" s="2" t="str">
        <f t="array" ref="H5401">_xlfn.XLOOKUP(G5401,Food_Menu!A:A,Food_Menu!B:B)</f>
        <v>Food Item 0183</v>
      </c>
      <c r="I5401" s="2">
        <f t="array" ref="I5401">_xlfn.XLOOKUP(G5401,Food_Menu!A:A,Food_Menu!D:D)</f>
        <v>645.58</v>
      </c>
      <c r="J5401" s="2" t="s">
        <v>62</v>
      </c>
      <c r="K5401" s="2" t="str">
        <f t="array" ref="K5401">_xlfn.XLOOKUP(J5401,Delivery_Partners!A:A,Delivery_Partners!B:B)</f>
        <v>Delivery Partner 051</v>
      </c>
      <c r="L5401" s="3">
        <v>1</v>
      </c>
      <c r="M5401" s="2" t="s">
        <v>23</v>
      </c>
      <c r="N5401" s="2" t="s">
        <v>24</v>
      </c>
      <c r="O5401" s="3">
        <v>43</v>
      </c>
      <c r="P5401" s="13">
        <f t="shared" si="1124"/>
        <v>645.58</v>
      </c>
      <c r="Q5401" s="13" t="str">
        <f t="shared" si="1125"/>
        <v>Normal</v>
      </c>
      <c r="S5401" s="21"/>
    </row>
    <row r="5402" hidden="1" customHeight="1" spans="1:19">
      <c r="A5402" s="2" t="s">
        <v>7356</v>
      </c>
      <c r="B5402" s="29" t="s">
        <v>1709</v>
      </c>
      <c r="C5402" s="2" t="s">
        <v>1315</v>
      </c>
      <c r="D5402" s="2" t="str">
        <f t="array" ref="D5402">_xlfn.XLOOKUP(C5402,Customers!A:A,Customers!B:B)</f>
        <v>Customer 0277</v>
      </c>
      <c r="E5402" s="2" t="s">
        <v>537</v>
      </c>
      <c r="F5402" s="2" t="str">
        <f t="array" ref="F5402">_xlfn.XLOOKUP(E5402,Restaurants!A:A,Restaurants!B:B)</f>
        <v>Restaurant 044</v>
      </c>
      <c r="G5402" s="2" t="s">
        <v>413</v>
      </c>
      <c r="H5402" s="2" t="str">
        <f t="array" ref="H5402">_xlfn.XLOOKUP(G5402,Food_Menu!A:A,Food_Menu!B:B)</f>
        <v>Food Item 0084</v>
      </c>
      <c r="I5402" s="2"/>
      <c r="J5402" s="2" t="s">
        <v>2158</v>
      </c>
      <c r="K5402" s="2" t="str">
        <f t="array" ref="K5402">_xlfn.XLOOKUP(J5402,Delivery_Partners!A:A,Delivery_Partners!B:B)</f>
        <v>Delivery Partner 033</v>
      </c>
      <c r="L5402" s="3">
        <v>2</v>
      </c>
      <c r="M5402" s="2" t="s">
        <v>101</v>
      </c>
      <c r="N5402" s="2" t="s">
        <v>55</v>
      </c>
      <c r="O5402" s="2"/>
    </row>
    <row r="5403" customHeight="1" spans="1:19">
      <c r="A5403" s="2" t="s">
        <v>7357</v>
      </c>
      <c r="B5403" s="28">
        <v>45658</v>
      </c>
      <c r="C5403" s="2" t="s">
        <v>4511</v>
      </c>
      <c r="D5403" s="2" t="str">
        <f t="array" ref="D5403">_xlfn.XLOOKUP(C5403,Customers!A:A,Customers!B:B)</f>
        <v>Customer 0454</v>
      </c>
      <c r="E5403" s="2" t="s">
        <v>771</v>
      </c>
      <c r="F5403" s="2" t="str">
        <f t="array" ref="F5403">_xlfn.XLOOKUP(E5403,Restaurants!A:A,Restaurants!B:B)</f>
        <v>Restaurant 107</v>
      </c>
      <c r="G5403" s="2" t="s">
        <v>255</v>
      </c>
      <c r="H5403" s="2" t="str">
        <f t="array" ref="H5403">_xlfn.XLOOKUP(G5403,Food_Menu!A:A,Food_Menu!B:B)</f>
        <v>Food Item 0146</v>
      </c>
      <c r="I5403" s="2">
        <f t="array" ref="I5403">_xlfn.XLOOKUP(G5403,Food_Menu!A:A,Food_Menu!D:D)</f>
        <v>580.64</v>
      </c>
      <c r="J5403" s="2" t="s">
        <v>309</v>
      </c>
      <c r="K5403" s="2" t="str">
        <f t="array" ref="K5403">_xlfn.XLOOKUP(J5403,Delivery_Partners!A:A,Delivery_Partners!B:B)</f>
        <v>Delivery Partner 175</v>
      </c>
      <c r="L5403" s="3">
        <v>1</v>
      </c>
      <c r="M5403" s="2" t="s">
        <v>23</v>
      </c>
      <c r="N5403" s="2" t="s">
        <v>24</v>
      </c>
      <c r="O5403" s="3">
        <v>48</v>
      </c>
      <c r="P5403" s="13">
        <f t="shared" ref="P5403:P5407" si="1126">I5403*L5403</f>
        <v>580.64</v>
      </c>
      <c r="Q5403" s="13" t="str">
        <f t="shared" ref="Q5403:Q5407" si="1127">IF(O5403="","Not Delivered",IF(O5403&lt;=30,"Fast",IF(O5403&lt;=60,"Normal","Slow")))</f>
        <v>Normal</v>
      </c>
      <c r="S5403" s="21"/>
    </row>
    <row r="5404" customHeight="1" spans="1:19">
      <c r="A5404" s="2" t="s">
        <v>7358</v>
      </c>
      <c r="B5404" s="28">
        <v>45877</v>
      </c>
      <c r="C5404" s="2" t="s">
        <v>357</v>
      </c>
      <c r="D5404" s="2" t="str">
        <f t="array" ref="D5404">_xlfn.XLOOKUP(C5404,Customers!A:A,Customers!B:B)</f>
        <v>Customer 0515</v>
      </c>
      <c r="E5404" s="2" t="s">
        <v>860</v>
      </c>
      <c r="F5404" s="2" t="str">
        <f t="array" ref="F5404">_xlfn.XLOOKUP(E5404,Restaurants!A:A,Restaurants!B:B)</f>
        <v>Restaurant 103</v>
      </c>
      <c r="G5404" s="2" t="s">
        <v>2095</v>
      </c>
      <c r="H5404" s="2" t="str">
        <f t="array" ref="H5404">_xlfn.XLOOKUP(G5404,Food_Menu!A:A,Food_Menu!B:B)</f>
        <v>Food Item 0087</v>
      </c>
      <c r="I5404" s="2">
        <f t="array" ref="I5404">_xlfn.XLOOKUP(G5404,Food_Menu!A:A,Food_Menu!D:D)</f>
        <v>288.34</v>
      </c>
      <c r="J5404" s="2" t="s">
        <v>80</v>
      </c>
      <c r="K5404" s="2" t="str">
        <f t="array" ref="K5404">_xlfn.XLOOKUP(J5404,Delivery_Partners!A:A,Delivery_Partners!B:B)</f>
        <v>Delivery Partner 020</v>
      </c>
      <c r="L5404" s="3">
        <v>1</v>
      </c>
      <c r="M5404" s="2" t="s">
        <v>23</v>
      </c>
      <c r="N5404" s="2" t="s">
        <v>24</v>
      </c>
      <c r="O5404" s="3">
        <v>22</v>
      </c>
      <c r="P5404" s="13">
        <f t="shared" si="1126"/>
        <v>288.34</v>
      </c>
      <c r="Q5404" s="13" t="str">
        <f t="shared" si="1127"/>
        <v>Fast</v>
      </c>
      <c r="S5404" s="21"/>
    </row>
    <row r="5405" customHeight="1" spans="1:19">
      <c r="A5405" s="2" t="s">
        <v>7359</v>
      </c>
      <c r="B5405" s="29" t="s">
        <v>803</v>
      </c>
      <c r="C5405" s="2" t="s">
        <v>2355</v>
      </c>
      <c r="D5405" s="2" t="str">
        <f t="array" ref="D5405">_xlfn.XLOOKUP(C5405,Customers!A:A,Customers!B:B)</f>
        <v>Customer 0316</v>
      </c>
      <c r="E5405" s="2" t="s">
        <v>293</v>
      </c>
      <c r="F5405" s="2" t="str">
        <f t="array" ref="F5405">_xlfn.XLOOKUP(E5405,Restaurants!A:A,Restaurants!B:B)</f>
        <v>Restaurant 057</v>
      </c>
      <c r="G5405" s="2" t="s">
        <v>61</v>
      </c>
      <c r="H5405" s="2" t="str">
        <f t="array" ref="H5405">_xlfn.XLOOKUP(G5405,Food_Menu!A:A,Food_Menu!B:B)</f>
        <v>Food Item 0168</v>
      </c>
      <c r="I5405" s="2">
        <f t="array" ref="I5405">_xlfn.XLOOKUP(G5405,Food_Menu!A:A,Food_Menu!D:D)</f>
        <v>107.01</v>
      </c>
      <c r="J5405" s="2" t="s">
        <v>1829</v>
      </c>
      <c r="K5405" s="2" t="str">
        <f t="array" ref="K5405">_xlfn.XLOOKUP(J5405,Delivery_Partners!A:A,Delivery_Partners!B:B)</f>
        <v>Delivery Partner 146</v>
      </c>
      <c r="L5405" s="3">
        <v>3</v>
      </c>
      <c r="M5405" s="2" t="s">
        <v>23</v>
      </c>
      <c r="N5405" s="2" t="s">
        <v>24</v>
      </c>
      <c r="O5405" s="3">
        <v>30</v>
      </c>
      <c r="P5405" s="13">
        <f t="shared" si="1126"/>
        <v>321.03</v>
      </c>
      <c r="Q5405" s="13" t="str">
        <f t="shared" si="1127"/>
        <v>Fast</v>
      </c>
      <c r="S5405" s="21"/>
    </row>
    <row r="5406" customHeight="1" spans="1:19">
      <c r="A5406" s="2" t="s">
        <v>7360</v>
      </c>
      <c r="B5406" s="28">
        <v>45873</v>
      </c>
      <c r="C5406" s="2" t="s">
        <v>1568</v>
      </c>
      <c r="D5406" s="2" t="str">
        <f t="array" ref="D5406">_xlfn.XLOOKUP(C5406,Customers!A:A,Customers!B:B)</f>
        <v>Customer 0762</v>
      </c>
      <c r="E5406" s="2" t="s">
        <v>116</v>
      </c>
      <c r="F5406" s="2" t="str">
        <f t="array" ref="F5406">_xlfn.XLOOKUP(E5406,Restaurants!A:A,Restaurants!B:B)</f>
        <v>Restaurant 086</v>
      </c>
      <c r="G5406" s="2" t="s">
        <v>221</v>
      </c>
      <c r="H5406" s="2" t="str">
        <f t="array" ref="H5406">_xlfn.XLOOKUP(G5406,Food_Menu!A:A,Food_Menu!B:B)</f>
        <v>Food Item 0220</v>
      </c>
      <c r="I5406" s="2">
        <f t="array" ref="I5406">_xlfn.XLOOKUP(G5406,Food_Menu!A:A,Food_Menu!D:D)</f>
        <v>194.15</v>
      </c>
      <c r="J5406" s="2" t="s">
        <v>756</v>
      </c>
      <c r="K5406" s="2" t="str">
        <f t="array" ref="K5406">_xlfn.XLOOKUP(J5406,Delivery_Partners!A:A,Delivery_Partners!B:B)</f>
        <v>Delivery Partner 126</v>
      </c>
      <c r="L5406" s="3">
        <v>1</v>
      </c>
      <c r="M5406" s="2" t="s">
        <v>23</v>
      </c>
      <c r="N5406" s="2" t="s">
        <v>24</v>
      </c>
      <c r="O5406" s="3">
        <v>21</v>
      </c>
      <c r="P5406" s="13">
        <f t="shared" si="1126"/>
        <v>194.15</v>
      </c>
      <c r="Q5406" s="13" t="str">
        <f t="shared" si="1127"/>
        <v>Fast</v>
      </c>
      <c r="S5406" s="21"/>
    </row>
    <row r="5407" customHeight="1" spans="1:19">
      <c r="A5407" s="2" t="s">
        <v>7361</v>
      </c>
      <c r="B5407" s="29" t="s">
        <v>453</v>
      </c>
      <c r="C5407" s="2" t="s">
        <v>3215</v>
      </c>
      <c r="D5407" s="2" t="str">
        <f t="array" ref="D5407">_xlfn.XLOOKUP(C5407,Customers!A:A,Customers!B:B)</f>
        <v>Customer 1195</v>
      </c>
      <c r="E5407" s="2" t="s">
        <v>451</v>
      </c>
      <c r="F5407" s="2" t="str">
        <f t="array" ref="F5407">_xlfn.XLOOKUP(E5407,Restaurants!A:A,Restaurants!B:B)</f>
        <v>Restaurant 022</v>
      </c>
      <c r="G5407" s="2" t="s">
        <v>1013</v>
      </c>
      <c r="H5407" s="2" t="str">
        <f t="array" ref="H5407">_xlfn.XLOOKUP(G5407,Food_Menu!A:A,Food_Menu!B:B)</f>
        <v>Food Item 0158</v>
      </c>
      <c r="I5407" s="2">
        <f t="array" ref="I5407">_xlfn.XLOOKUP(G5407,Food_Menu!A:A,Food_Menu!D:D)</f>
        <v>622.8</v>
      </c>
      <c r="J5407" s="2" t="s">
        <v>427</v>
      </c>
      <c r="K5407" s="2" t="str">
        <f t="array" ref="K5407">_xlfn.XLOOKUP(J5407,Delivery_Partners!A:A,Delivery_Partners!B:B)</f>
        <v>Delivery Partner 023</v>
      </c>
      <c r="L5407" s="3">
        <v>1</v>
      </c>
      <c r="M5407" s="2" t="s">
        <v>23</v>
      </c>
      <c r="N5407" s="2" t="s">
        <v>55</v>
      </c>
      <c r="O5407" s="3">
        <v>37</v>
      </c>
      <c r="P5407" s="13">
        <f t="shared" si="1126"/>
        <v>622.8</v>
      </c>
      <c r="Q5407" s="13" t="str">
        <f t="shared" si="1127"/>
        <v>Normal</v>
      </c>
      <c r="S5407" s="21"/>
    </row>
    <row r="5408" hidden="1" customHeight="1" spans="1:19">
      <c r="A5408" s="2" t="s">
        <v>7362</v>
      </c>
      <c r="B5408" s="29" t="s">
        <v>911</v>
      </c>
      <c r="C5408" s="2" t="s">
        <v>876</v>
      </c>
      <c r="D5408" s="2" t="str">
        <f t="array" ref="D5408">_xlfn.XLOOKUP(C5408,Customers!A:A,Customers!B:B)</f>
        <v>Customer 1027</v>
      </c>
      <c r="E5408" s="2" t="s">
        <v>224</v>
      </c>
      <c r="F5408" s="2" t="str">
        <f t="array" ref="F5408">_xlfn.XLOOKUP(E5408,Restaurants!A:A,Restaurants!B:B)</f>
        <v>Restaurant 120</v>
      </c>
      <c r="G5408" s="2" t="s">
        <v>126</v>
      </c>
      <c r="H5408" s="2" t="str">
        <f t="array" ref="H5408">_xlfn.XLOOKUP(G5408,Food_Menu!A:A,Food_Menu!B:B)</f>
        <v>Food Item 0075</v>
      </c>
      <c r="I5408" s="2"/>
      <c r="J5408" s="2" t="s">
        <v>688</v>
      </c>
      <c r="K5408" s="2" t="str">
        <f t="array" ref="K5408">_xlfn.XLOOKUP(J5408,Delivery_Partners!A:A,Delivery_Partners!B:B)</f>
        <v>Delivery Partner 165</v>
      </c>
      <c r="L5408" s="3">
        <v>3</v>
      </c>
      <c r="M5408" s="2" t="s">
        <v>189</v>
      </c>
      <c r="N5408" s="2" t="s">
        <v>24</v>
      </c>
      <c r="O5408" s="2"/>
    </row>
    <row r="5409" customHeight="1" spans="1:19">
      <c r="A5409" s="2" t="s">
        <v>7363</v>
      </c>
      <c r="B5409" s="29" t="s">
        <v>150</v>
      </c>
      <c r="C5409" s="2" t="s">
        <v>1595</v>
      </c>
      <c r="D5409" s="2" t="str">
        <f t="array" ref="D5409">_xlfn.XLOOKUP(C5409,Customers!A:A,Customers!B:B)</f>
        <v>Customer 0637</v>
      </c>
      <c r="E5409" s="2" t="s">
        <v>281</v>
      </c>
      <c r="F5409" s="2" t="str">
        <f t="array" ref="F5409">_xlfn.XLOOKUP(E5409,Restaurants!A:A,Restaurants!B:B)</f>
        <v>Restaurant 026</v>
      </c>
      <c r="G5409" s="2" t="s">
        <v>211</v>
      </c>
      <c r="H5409" s="2" t="str">
        <f t="array" ref="H5409">_xlfn.XLOOKUP(G5409,Food_Menu!A:A,Food_Menu!B:B)</f>
        <v>Food Item 0182</v>
      </c>
      <c r="I5409" s="2">
        <f t="array" ref="I5409">_xlfn.XLOOKUP(G5409,Food_Menu!A:A,Food_Menu!D:D)</f>
        <v>512.27</v>
      </c>
      <c r="J5409" s="2" t="s">
        <v>958</v>
      </c>
      <c r="K5409" s="2" t="str">
        <f t="array" ref="K5409">_xlfn.XLOOKUP(J5409,Delivery_Partners!A:A,Delivery_Partners!B:B)</f>
        <v>Delivery Partner 030</v>
      </c>
      <c r="L5409" s="3">
        <v>1</v>
      </c>
      <c r="M5409" s="2" t="s">
        <v>23</v>
      </c>
      <c r="N5409" s="2" t="s">
        <v>74</v>
      </c>
      <c r="O5409" s="3">
        <v>51</v>
      </c>
      <c r="P5409" s="13">
        <f t="shared" ref="P5409:P5417" si="1128">I5409*L5409</f>
        <v>512.27</v>
      </c>
      <c r="Q5409" s="13" t="str">
        <f t="shared" ref="Q5409:Q5417" si="1129">IF(O5409="","Not Delivered",IF(O5409&lt;=30,"Fast",IF(O5409&lt;=60,"Normal","Slow")))</f>
        <v>Normal</v>
      </c>
      <c r="S5409" s="21"/>
    </row>
    <row r="5410" customHeight="1" spans="1:19">
      <c r="A5410" s="2" t="s">
        <v>7364</v>
      </c>
      <c r="B5410" s="29" t="s">
        <v>1187</v>
      </c>
      <c r="C5410" s="2" t="s">
        <v>2057</v>
      </c>
      <c r="D5410" s="2" t="str">
        <f t="array" ref="D5410">_xlfn.XLOOKUP(C5410,Customers!A:A,Customers!B:B)</f>
        <v>Customer 0158</v>
      </c>
      <c r="E5410" s="2" t="s">
        <v>239</v>
      </c>
      <c r="F5410" s="2" t="str">
        <f t="array" ref="F5410">_xlfn.XLOOKUP(E5410,Restaurants!A:A,Restaurants!B:B)</f>
        <v>Restaurant 105</v>
      </c>
      <c r="G5410" s="2" t="s">
        <v>194</v>
      </c>
      <c r="H5410" s="2" t="str">
        <f t="array" ref="H5410">_xlfn.XLOOKUP(G5410,Food_Menu!A:A,Food_Menu!B:B)</f>
        <v>Food Item 0009</v>
      </c>
      <c r="I5410" s="2">
        <f t="array" ref="I5410">_xlfn.XLOOKUP(G5410,Food_Menu!A:A,Food_Menu!D:D)</f>
        <v>168.03</v>
      </c>
      <c r="J5410" s="2" t="s">
        <v>432</v>
      </c>
      <c r="K5410" s="2" t="str">
        <f t="array" ref="K5410">_xlfn.XLOOKUP(J5410,Delivery_Partners!A:A,Delivery_Partners!B:B)</f>
        <v>Delivery Partner 029</v>
      </c>
      <c r="L5410" s="3">
        <v>1</v>
      </c>
      <c r="M5410" s="2" t="s">
        <v>23</v>
      </c>
      <c r="N5410" s="2" t="s">
        <v>24</v>
      </c>
      <c r="O5410" s="3">
        <v>21</v>
      </c>
      <c r="P5410" s="13">
        <f t="shared" si="1128"/>
        <v>168.03</v>
      </c>
      <c r="Q5410" s="13" t="str">
        <f t="shared" si="1129"/>
        <v>Fast</v>
      </c>
      <c r="S5410" s="21"/>
    </row>
    <row r="5411" customHeight="1" spans="1:19">
      <c r="A5411" s="2" t="s">
        <v>7365</v>
      </c>
      <c r="B5411" s="28">
        <v>45691</v>
      </c>
      <c r="C5411" s="2" t="s">
        <v>4554</v>
      </c>
      <c r="D5411" s="2" t="str">
        <f t="array" ref="D5411">_xlfn.XLOOKUP(C5411,Customers!A:A,Customers!B:B)</f>
        <v>Customer 1036</v>
      </c>
      <c r="E5411" s="2" t="s">
        <v>917</v>
      </c>
      <c r="F5411" s="2" t="str">
        <f t="array" ref="F5411">_xlfn.XLOOKUP(E5411,Restaurants!A:A,Restaurants!B:B)</f>
        <v>Restaurant 102</v>
      </c>
      <c r="G5411" s="2" t="s">
        <v>785</v>
      </c>
      <c r="H5411" s="2" t="str">
        <f t="array" ref="H5411">_xlfn.XLOOKUP(G5411,Food_Menu!A:A,Food_Menu!B:B)</f>
        <v>Food Item 0218</v>
      </c>
      <c r="I5411" s="2">
        <f t="array" ref="I5411">_xlfn.XLOOKUP(G5411,Food_Menu!A:A,Food_Menu!D:D)</f>
        <v>579.55</v>
      </c>
      <c r="J5411" s="2" t="s">
        <v>572</v>
      </c>
      <c r="K5411" s="2" t="str">
        <f t="array" ref="K5411">_xlfn.XLOOKUP(J5411,Delivery_Partners!A:A,Delivery_Partners!B:B)</f>
        <v>Delivery Partner 098</v>
      </c>
      <c r="L5411" s="3">
        <v>1</v>
      </c>
      <c r="M5411" s="2" t="s">
        <v>23</v>
      </c>
      <c r="N5411" s="2" t="s">
        <v>24</v>
      </c>
      <c r="O5411" s="3">
        <v>39</v>
      </c>
      <c r="P5411" s="13">
        <f t="shared" si="1128"/>
        <v>579.55</v>
      </c>
      <c r="Q5411" s="13" t="str">
        <f t="shared" si="1129"/>
        <v>Normal</v>
      </c>
      <c r="S5411" s="21"/>
    </row>
    <row r="5412" customHeight="1" spans="1:19">
      <c r="A5412" s="2" t="s">
        <v>7366</v>
      </c>
      <c r="B5412" s="28">
        <v>45695</v>
      </c>
      <c r="C5412" s="2" t="s">
        <v>1418</v>
      </c>
      <c r="D5412" s="2" t="str">
        <f t="array" ref="D5412">_xlfn.XLOOKUP(C5412,Customers!A:A,Customers!B:B)</f>
        <v>Customer 0309</v>
      </c>
      <c r="E5412" s="2" t="s">
        <v>451</v>
      </c>
      <c r="F5412" s="2" t="str">
        <f t="array" ref="F5412">_xlfn.XLOOKUP(E5412,Restaurants!A:A,Restaurants!B:B)</f>
        <v>Restaurant 022</v>
      </c>
      <c r="G5412" s="2" t="s">
        <v>1040</v>
      </c>
      <c r="H5412" s="2" t="str">
        <f t="array" ref="H5412">_xlfn.XLOOKUP(G5412,Food_Menu!A:A,Food_Menu!B:B)</f>
        <v>Food Item 0185</v>
      </c>
      <c r="I5412" s="2">
        <f t="array" ref="I5412">_xlfn.XLOOKUP(G5412,Food_Menu!A:A,Food_Menu!D:D)</f>
        <v>565.74</v>
      </c>
      <c r="J5412" s="2" t="s">
        <v>85</v>
      </c>
      <c r="K5412" s="2" t="str">
        <f t="array" ref="K5412">_xlfn.XLOOKUP(J5412,Delivery_Partners!A:A,Delivery_Partners!B:B)</f>
        <v>Delivery Partner 019</v>
      </c>
      <c r="L5412" s="3">
        <v>2</v>
      </c>
      <c r="M5412" s="2" t="s">
        <v>23</v>
      </c>
      <c r="N5412" s="2" t="s">
        <v>42</v>
      </c>
      <c r="O5412" s="3">
        <v>52</v>
      </c>
      <c r="P5412" s="13">
        <f t="shared" si="1128"/>
        <v>1131.48</v>
      </c>
      <c r="Q5412" s="13" t="str">
        <f t="shared" si="1129"/>
        <v>Normal</v>
      </c>
      <c r="S5412" s="21"/>
    </row>
    <row r="5413" customHeight="1" spans="1:19">
      <c r="A5413" s="2" t="s">
        <v>7367</v>
      </c>
      <c r="B5413" s="29" t="s">
        <v>320</v>
      </c>
      <c r="C5413" s="2" t="s">
        <v>3695</v>
      </c>
      <c r="D5413" s="2" t="str">
        <f t="array" ref="D5413">_xlfn.XLOOKUP(C5413,Customers!A:A,Customers!B:B)</f>
        <v>Customer 1094</v>
      </c>
      <c r="E5413" s="2" t="s">
        <v>302</v>
      </c>
      <c r="F5413" s="2" t="str">
        <f t="array" ref="F5413">_xlfn.XLOOKUP(E5413,Restaurants!A:A,Restaurants!B:B)</f>
        <v>Restaurant 002</v>
      </c>
      <c r="G5413" s="2" t="s">
        <v>557</v>
      </c>
      <c r="H5413" s="2" t="str">
        <f t="array" ref="H5413">_xlfn.XLOOKUP(G5413,Food_Menu!A:A,Food_Menu!B:B)</f>
        <v>Food Item 0144</v>
      </c>
      <c r="I5413" s="2">
        <f t="array" ref="I5413">_xlfn.XLOOKUP(G5413,Food_Menu!A:A,Food_Menu!D:D)</f>
        <v>277.13</v>
      </c>
      <c r="J5413" s="2" t="s">
        <v>85</v>
      </c>
      <c r="K5413" s="2" t="str">
        <f t="array" ref="K5413">_xlfn.XLOOKUP(J5413,Delivery_Partners!A:A,Delivery_Partners!B:B)</f>
        <v>Delivery Partner 019</v>
      </c>
      <c r="L5413" s="3">
        <v>2</v>
      </c>
      <c r="M5413" s="2" t="s">
        <v>23</v>
      </c>
      <c r="N5413" s="2" t="s">
        <v>24</v>
      </c>
      <c r="O5413" s="3">
        <v>23</v>
      </c>
      <c r="P5413" s="13">
        <f t="shared" si="1128"/>
        <v>554.26</v>
      </c>
      <c r="Q5413" s="13" t="str">
        <f t="shared" si="1129"/>
        <v>Fast</v>
      </c>
      <c r="S5413" s="21"/>
    </row>
    <row r="5414" customHeight="1" spans="1:19">
      <c r="A5414" s="2" t="s">
        <v>7368</v>
      </c>
      <c r="B5414" s="28">
        <v>45841</v>
      </c>
      <c r="C5414" s="2" t="s">
        <v>2456</v>
      </c>
      <c r="D5414" s="2" t="str">
        <f t="array" ref="D5414">_xlfn.XLOOKUP(C5414,Customers!A:A,Customers!B:B)</f>
        <v>Customer 0475</v>
      </c>
      <c r="E5414" s="2" t="s">
        <v>552</v>
      </c>
      <c r="F5414" s="2" t="str">
        <f t="array" ref="F5414">_xlfn.XLOOKUP(E5414,Restaurants!A:A,Restaurants!B:B)</f>
        <v>Restaurant 089</v>
      </c>
      <c r="G5414" s="2" t="s">
        <v>183</v>
      </c>
      <c r="H5414" s="2" t="str">
        <f t="array" ref="H5414">_xlfn.XLOOKUP(G5414,Food_Menu!A:A,Food_Menu!B:B)</f>
        <v>Food Item 0137</v>
      </c>
      <c r="I5414" s="2">
        <f t="array" ref="I5414">_xlfn.XLOOKUP(G5414,Food_Menu!A:A,Food_Menu!D:D)</f>
        <v>200.4</v>
      </c>
      <c r="J5414" s="2" t="s">
        <v>597</v>
      </c>
      <c r="K5414" s="2" t="str">
        <f t="array" ref="K5414">_xlfn.XLOOKUP(J5414,Delivery_Partners!A:A,Delivery_Partners!B:B)</f>
        <v>Delivery Partner 113</v>
      </c>
      <c r="L5414" s="3">
        <v>2</v>
      </c>
      <c r="M5414" s="2" t="s">
        <v>23</v>
      </c>
      <c r="N5414" s="2" t="s">
        <v>55</v>
      </c>
      <c r="O5414" s="3">
        <v>20</v>
      </c>
      <c r="P5414" s="13">
        <f t="shared" si="1128"/>
        <v>400.8</v>
      </c>
      <c r="Q5414" s="13" t="str">
        <f t="shared" si="1129"/>
        <v>Fast</v>
      </c>
      <c r="S5414" s="21"/>
    </row>
    <row r="5415" customHeight="1" spans="1:19">
      <c r="A5415" s="2" t="s">
        <v>7369</v>
      </c>
      <c r="B5415" s="28">
        <v>45840</v>
      </c>
      <c r="C5415" s="2" t="s">
        <v>2958</v>
      </c>
      <c r="D5415" s="2" t="str">
        <f t="array" ref="D5415">_xlfn.XLOOKUP(C5415,Customers!A:A,Customers!B:B)</f>
        <v>Customer 0623</v>
      </c>
      <c r="E5415" s="2" t="s">
        <v>239</v>
      </c>
      <c r="F5415" s="2" t="str">
        <f t="array" ref="F5415">_xlfn.XLOOKUP(E5415,Restaurants!A:A,Restaurants!B:B)</f>
        <v>Restaurant 105</v>
      </c>
      <c r="G5415" s="2" t="s">
        <v>47</v>
      </c>
      <c r="H5415" s="2" t="str">
        <f t="array" ref="H5415">_xlfn.XLOOKUP(G5415,Food_Menu!A:A,Food_Menu!B:B)</f>
        <v>Food Item 0056</v>
      </c>
      <c r="I5415" s="2">
        <f t="array" ref="I5415">_xlfn.XLOOKUP(G5415,Food_Menu!A:A,Food_Menu!D:D)</f>
        <v>536.41</v>
      </c>
      <c r="J5415" s="2" t="s">
        <v>401</v>
      </c>
      <c r="K5415" s="2" t="str">
        <f t="array" ref="K5415">_xlfn.XLOOKUP(J5415,Delivery_Partners!A:A,Delivery_Partners!B:B)</f>
        <v>Delivery Partner 174</v>
      </c>
      <c r="L5415" s="3">
        <v>3</v>
      </c>
      <c r="M5415" s="2" t="s">
        <v>23</v>
      </c>
      <c r="N5415" s="2" t="s">
        <v>24</v>
      </c>
      <c r="O5415" s="3">
        <v>17</v>
      </c>
      <c r="P5415" s="13">
        <f t="shared" si="1128"/>
        <v>1609.23</v>
      </c>
      <c r="Q5415" s="13" t="str">
        <f t="shared" si="1129"/>
        <v>Fast</v>
      </c>
      <c r="S5415" s="21"/>
    </row>
    <row r="5416" customHeight="1" spans="1:19">
      <c r="A5416" s="2" t="s">
        <v>7370</v>
      </c>
      <c r="B5416" s="29" t="s">
        <v>2484</v>
      </c>
      <c r="C5416" s="2" t="s">
        <v>2724</v>
      </c>
      <c r="D5416" s="2" t="str">
        <f t="array" ref="D5416">_xlfn.XLOOKUP(C5416,Customers!A:A,Customers!B:B)</f>
        <v>Customer 0525</v>
      </c>
      <c r="E5416" s="2" t="s">
        <v>116</v>
      </c>
      <c r="F5416" s="2" t="str">
        <f t="array" ref="F5416">_xlfn.XLOOKUP(E5416,Restaurants!A:A,Restaurants!B:B)</f>
        <v>Restaurant 086</v>
      </c>
      <c r="G5416" s="2" t="s">
        <v>1809</v>
      </c>
      <c r="H5416" s="2" t="str">
        <f t="array" ref="H5416">_xlfn.XLOOKUP(G5416,Food_Menu!A:A,Food_Menu!B:B)</f>
        <v>Food Item 0095</v>
      </c>
      <c r="I5416" s="2">
        <f t="array" ref="I5416">_xlfn.XLOOKUP(G5416,Food_Menu!A:A,Food_Menu!D:D)</f>
        <v>461.01</v>
      </c>
      <c r="J5416" s="2" t="s">
        <v>271</v>
      </c>
      <c r="K5416" s="2" t="str">
        <f t="array" ref="K5416">_xlfn.XLOOKUP(J5416,Delivery_Partners!A:A,Delivery_Partners!B:B)</f>
        <v>Delivery Partner 010</v>
      </c>
      <c r="L5416" s="3">
        <v>1</v>
      </c>
      <c r="M5416" s="2" t="s">
        <v>23</v>
      </c>
      <c r="N5416" s="2" t="s">
        <v>74</v>
      </c>
      <c r="O5416" s="3">
        <v>42</v>
      </c>
      <c r="P5416" s="13">
        <f t="shared" si="1128"/>
        <v>461.01</v>
      </c>
      <c r="Q5416" s="13" t="str">
        <f t="shared" si="1129"/>
        <v>Normal</v>
      </c>
      <c r="S5416" s="21"/>
    </row>
    <row r="5417" customHeight="1" spans="1:19">
      <c r="A5417" s="2" t="s">
        <v>7371</v>
      </c>
      <c r="B5417" s="29" t="s">
        <v>1961</v>
      </c>
      <c r="C5417" s="2" t="s">
        <v>1529</v>
      </c>
      <c r="D5417" s="2" t="str">
        <f t="array" ref="D5417">_xlfn.XLOOKUP(C5417,Customers!A:A,Customers!B:B)</f>
        <v>Customer 0547</v>
      </c>
      <c r="E5417" s="2" t="s">
        <v>335</v>
      </c>
      <c r="F5417" s="2" t="str">
        <f t="array" ref="F5417">_xlfn.XLOOKUP(E5417,Restaurants!A:A,Restaurants!B:B)</f>
        <v>Restaurant 007</v>
      </c>
      <c r="G5417" s="2" t="s">
        <v>132</v>
      </c>
      <c r="H5417" s="2" t="str">
        <f t="array" ref="H5417">_xlfn.XLOOKUP(G5417,Food_Menu!A:A,Food_Menu!B:B)</f>
        <v>Food Item 0023</v>
      </c>
      <c r="I5417" s="2">
        <f t="array" ref="I5417">_xlfn.XLOOKUP(G5417,Food_Menu!A:A,Food_Menu!D:D)</f>
        <v>276.1</v>
      </c>
      <c r="J5417" s="2" t="s">
        <v>1481</v>
      </c>
      <c r="K5417" s="2" t="str">
        <f t="array" ref="K5417">_xlfn.XLOOKUP(J5417,Delivery_Partners!A:A,Delivery_Partners!B:B)</f>
        <v>Delivery Partner 115</v>
      </c>
      <c r="L5417" s="3">
        <v>1</v>
      </c>
      <c r="M5417" s="2" t="s">
        <v>23</v>
      </c>
      <c r="N5417" s="2" t="s">
        <v>24</v>
      </c>
      <c r="O5417" s="3">
        <v>26</v>
      </c>
      <c r="P5417" s="13">
        <f t="shared" si="1128"/>
        <v>276.1</v>
      </c>
      <c r="Q5417" s="13" t="str">
        <f t="shared" si="1129"/>
        <v>Fast</v>
      </c>
      <c r="S5417" s="21"/>
    </row>
    <row r="5418" hidden="1" customHeight="1" spans="1:19">
      <c r="A5418" s="2" t="s">
        <v>7372</v>
      </c>
      <c r="B5418" s="28">
        <v>45812</v>
      </c>
      <c r="C5418" s="2" t="s">
        <v>6542</v>
      </c>
      <c r="D5418" s="2" t="str">
        <f t="array" ref="D5418">_xlfn.XLOOKUP(C5418,Customers!A:A,Customers!B:B)</f>
        <v>Customer 0198</v>
      </c>
      <c r="E5418" s="2" t="s">
        <v>446</v>
      </c>
      <c r="F5418" s="2" t="str">
        <f t="array" ref="F5418">_xlfn.XLOOKUP(E5418,Restaurants!A:A,Restaurants!B:B)</f>
        <v>Restaurant 078</v>
      </c>
      <c r="G5418" s="2" t="s">
        <v>126</v>
      </c>
      <c r="H5418" s="2" t="str">
        <f t="array" ref="H5418">_xlfn.XLOOKUP(G5418,Food_Menu!A:A,Food_Menu!B:B)</f>
        <v>Food Item 0075</v>
      </c>
      <c r="I5418" s="2"/>
      <c r="J5418" s="2" t="s">
        <v>139</v>
      </c>
      <c r="K5418" s="2" t="str">
        <f t="array" ref="K5418">_xlfn.XLOOKUP(J5418,Delivery_Partners!A:A,Delivery_Partners!B:B)</f>
        <v>Delivery Partner 109</v>
      </c>
      <c r="L5418" s="3">
        <v>4</v>
      </c>
      <c r="M5418" s="2" t="s">
        <v>189</v>
      </c>
      <c r="N5418" s="2" t="s">
        <v>24</v>
      </c>
      <c r="O5418" s="2"/>
    </row>
    <row r="5419" customHeight="1" spans="1:19">
      <c r="A5419" s="2" t="s">
        <v>7373</v>
      </c>
      <c r="B5419" s="29" t="s">
        <v>2442</v>
      </c>
      <c r="C5419" s="2" t="s">
        <v>3070</v>
      </c>
      <c r="D5419" s="2" t="str">
        <f t="array" ref="D5419">_xlfn.XLOOKUP(C5419,Customers!A:A,Customers!B:B)</f>
        <v>Customer 0664</v>
      </c>
      <c r="E5419" s="2" t="s">
        <v>275</v>
      </c>
      <c r="F5419" s="2" t="str">
        <f t="array" ref="F5419">_xlfn.XLOOKUP(E5419,Restaurants!A:A,Restaurants!B:B)</f>
        <v>Restaurant 047</v>
      </c>
      <c r="G5419" s="2" t="s">
        <v>692</v>
      </c>
      <c r="H5419" s="2" t="str">
        <f t="array" ref="H5419">_xlfn.XLOOKUP(G5419,Food_Menu!A:A,Food_Menu!B:B)</f>
        <v>Food Item 0130</v>
      </c>
      <c r="I5419" s="2">
        <f t="array" ref="I5419">_xlfn.XLOOKUP(G5419,Food_Menu!A:A,Food_Menu!D:D)</f>
        <v>112.66</v>
      </c>
      <c r="J5419" s="2" t="s">
        <v>133</v>
      </c>
      <c r="K5419" s="2" t="str">
        <f t="array" ref="K5419">_xlfn.XLOOKUP(J5419,Delivery_Partners!A:A,Delivery_Partners!B:B)</f>
        <v>Delivery Partner 012</v>
      </c>
      <c r="L5419" s="3">
        <v>1</v>
      </c>
      <c r="M5419" s="2" t="s">
        <v>23</v>
      </c>
      <c r="N5419" s="2" t="s">
        <v>55</v>
      </c>
      <c r="O5419" s="3">
        <v>32</v>
      </c>
      <c r="P5419" s="13">
        <f t="shared" ref="P5419:P5434" si="1130">I5419*L5419</f>
        <v>112.66</v>
      </c>
      <c r="Q5419" s="13" t="str">
        <f t="shared" ref="Q5419:Q5434" si="1131">IF(O5419="","Not Delivered",IF(O5419&lt;=30,"Fast",IF(O5419&lt;=60,"Normal","Slow")))</f>
        <v>Normal</v>
      </c>
      <c r="S5419" s="21"/>
    </row>
    <row r="5420" customHeight="1" spans="1:19">
      <c r="A5420" s="2" t="s">
        <v>7374</v>
      </c>
      <c r="B5420" s="29" t="s">
        <v>1459</v>
      </c>
      <c r="C5420" s="2" t="s">
        <v>5594</v>
      </c>
      <c r="D5420" s="2" t="str">
        <f t="array" ref="D5420">_xlfn.XLOOKUP(C5420,Customers!A:A,Customers!B:B)</f>
        <v>Customer 0484</v>
      </c>
      <c r="E5420" s="2" t="s">
        <v>738</v>
      </c>
      <c r="F5420" s="2" t="str">
        <f t="array" ref="F5420">_xlfn.XLOOKUP(E5420,Restaurants!A:A,Restaurants!B:B)</f>
        <v>Restaurant 110</v>
      </c>
      <c r="G5420" s="2" t="s">
        <v>1073</v>
      </c>
      <c r="H5420" s="2" t="str">
        <f t="array" ref="H5420">_xlfn.XLOOKUP(G5420,Food_Menu!A:A,Food_Menu!B:B)</f>
        <v>Food Item 0080</v>
      </c>
      <c r="I5420" s="2">
        <f t="array" ref="I5420">_xlfn.XLOOKUP(G5420,Food_Menu!A:A,Food_Menu!D:D)</f>
        <v>208.69</v>
      </c>
      <c r="J5420" s="2" t="s">
        <v>226</v>
      </c>
      <c r="K5420" s="2" t="str">
        <f t="array" ref="K5420">_xlfn.XLOOKUP(J5420,Delivery_Partners!A:A,Delivery_Partners!B:B)</f>
        <v>Delivery Partner 027</v>
      </c>
      <c r="L5420" s="3">
        <v>3</v>
      </c>
      <c r="M5420" s="2" t="s">
        <v>23</v>
      </c>
      <c r="N5420" s="2" t="s">
        <v>24</v>
      </c>
      <c r="O5420" s="3">
        <v>57</v>
      </c>
      <c r="P5420" s="13">
        <f t="shared" si="1130"/>
        <v>626.07</v>
      </c>
      <c r="Q5420" s="13" t="str">
        <f t="shared" si="1131"/>
        <v>Normal</v>
      </c>
      <c r="S5420" s="21"/>
    </row>
    <row r="5421" customHeight="1" spans="1:19">
      <c r="A5421" s="2" t="s">
        <v>7375</v>
      </c>
      <c r="B5421" s="28">
        <v>45789</v>
      </c>
      <c r="C5421" s="2" t="s">
        <v>4630</v>
      </c>
      <c r="D5421" s="2" t="str">
        <f t="array" ref="D5421">_xlfn.XLOOKUP(C5421,Customers!A:A,Customers!B:B)</f>
        <v>Customer 1018</v>
      </c>
      <c r="E5421" s="2" t="s">
        <v>182</v>
      </c>
      <c r="F5421" s="2" t="str">
        <f t="array" ref="F5421">_xlfn.XLOOKUP(E5421,Restaurants!A:A,Restaurants!B:B)</f>
        <v>Restaurant 097</v>
      </c>
      <c r="G5421" s="2" t="s">
        <v>1807</v>
      </c>
      <c r="H5421" s="2" t="str">
        <f t="array" ref="H5421">_xlfn.XLOOKUP(G5421,Food_Menu!A:A,Food_Menu!B:B)</f>
        <v>Food Item 0170</v>
      </c>
      <c r="I5421" s="2">
        <f t="array" ref="I5421">_xlfn.XLOOKUP(G5421,Food_Menu!A:A,Food_Menu!D:D)</f>
        <v>325.12</v>
      </c>
      <c r="J5421" s="2" t="s">
        <v>2141</v>
      </c>
      <c r="K5421" s="2" t="str">
        <f t="array" ref="K5421">_xlfn.XLOOKUP(J5421,Delivery_Partners!A:A,Delivery_Partners!B:B)</f>
        <v>Delivery Partner 080</v>
      </c>
      <c r="L5421" s="3">
        <v>3</v>
      </c>
      <c r="M5421" s="2" t="s">
        <v>23</v>
      </c>
      <c r="N5421" s="2" t="s">
        <v>74</v>
      </c>
      <c r="O5421" s="3">
        <v>44</v>
      </c>
      <c r="P5421" s="13">
        <f t="shared" si="1130"/>
        <v>975.36</v>
      </c>
      <c r="Q5421" s="13" t="str">
        <f t="shared" si="1131"/>
        <v>Normal</v>
      </c>
      <c r="S5421" s="21"/>
    </row>
    <row r="5422" customHeight="1" spans="1:19">
      <c r="A5422" s="2" t="s">
        <v>7376</v>
      </c>
      <c r="B5422" s="28">
        <v>45963</v>
      </c>
      <c r="C5422" s="2" t="s">
        <v>2322</v>
      </c>
      <c r="D5422" s="2" t="str">
        <f t="array" ref="D5422">_xlfn.XLOOKUP(C5422,Customers!A:A,Customers!B:B)</f>
        <v>Customer 0573</v>
      </c>
      <c r="E5422" s="2" t="s">
        <v>655</v>
      </c>
      <c r="F5422" s="2" t="str">
        <f t="array" ref="F5422">_xlfn.XLOOKUP(E5422,Restaurants!A:A,Restaurants!B:B)</f>
        <v>Restaurant 096</v>
      </c>
      <c r="G5422" s="2" t="s">
        <v>627</v>
      </c>
      <c r="H5422" s="2" t="str">
        <f t="array" ref="H5422">_xlfn.XLOOKUP(G5422,Food_Menu!A:A,Food_Menu!B:B)</f>
        <v>Food Item 0188</v>
      </c>
      <c r="I5422" s="2">
        <f t="array" ref="I5422">_xlfn.XLOOKUP(G5422,Food_Menu!A:A,Food_Menu!D:D)</f>
        <v>537.03</v>
      </c>
      <c r="J5422" s="2" t="s">
        <v>693</v>
      </c>
      <c r="K5422" s="2" t="str">
        <f t="array" ref="K5422">_xlfn.XLOOKUP(J5422,Delivery_Partners!A:A,Delivery_Partners!B:B)</f>
        <v>Delivery Partner 125</v>
      </c>
      <c r="L5422" s="3">
        <v>4</v>
      </c>
      <c r="M5422" s="2" t="s">
        <v>23</v>
      </c>
      <c r="N5422" s="2" t="s">
        <v>74</v>
      </c>
      <c r="O5422" s="3">
        <v>25</v>
      </c>
      <c r="P5422" s="13">
        <f t="shared" si="1130"/>
        <v>2148.12</v>
      </c>
      <c r="Q5422" s="13" t="str">
        <f t="shared" si="1131"/>
        <v>Fast</v>
      </c>
      <c r="S5422" s="21"/>
    </row>
    <row r="5423" customHeight="1" spans="1:19">
      <c r="A5423" s="2" t="s">
        <v>7377</v>
      </c>
      <c r="B5423" s="29" t="s">
        <v>353</v>
      </c>
      <c r="C5423" s="2" t="s">
        <v>2499</v>
      </c>
      <c r="D5423" s="2" t="str">
        <f t="array" ref="D5423">_xlfn.XLOOKUP(C5423,Customers!A:A,Customers!B:B)</f>
        <v>Customer 1158</v>
      </c>
      <c r="E5423" s="2" t="s">
        <v>1022</v>
      </c>
      <c r="F5423" s="2" t="str">
        <f t="array" ref="F5423">_xlfn.XLOOKUP(E5423,Restaurants!A:A,Restaurants!B:B)</f>
        <v>Restaurant 049</v>
      </c>
      <c r="G5423" s="2" t="s">
        <v>1785</v>
      </c>
      <c r="H5423" s="2" t="str">
        <f t="array" ref="H5423">_xlfn.XLOOKUP(G5423,Food_Menu!A:A,Food_Menu!B:B)</f>
        <v>Food Item 0124</v>
      </c>
      <c r="I5423" s="2">
        <f t="array" ref="I5423">_xlfn.XLOOKUP(G5423,Food_Menu!A:A,Food_Menu!D:D)</f>
        <v>195.8</v>
      </c>
      <c r="J5423" s="2" t="s">
        <v>435</v>
      </c>
      <c r="K5423" s="2" t="str">
        <f t="array" ref="K5423">_xlfn.XLOOKUP(J5423,Delivery_Partners!A:A,Delivery_Partners!B:B)</f>
        <v>Delivery Partner 040</v>
      </c>
      <c r="L5423" s="3">
        <v>1</v>
      </c>
      <c r="M5423" s="2" t="s">
        <v>23</v>
      </c>
      <c r="N5423" s="2" t="s">
        <v>42</v>
      </c>
      <c r="O5423" s="3">
        <v>31</v>
      </c>
      <c r="P5423" s="13">
        <f t="shared" si="1130"/>
        <v>195.8</v>
      </c>
      <c r="Q5423" s="13" t="str">
        <f t="shared" si="1131"/>
        <v>Normal</v>
      </c>
      <c r="S5423" s="21"/>
    </row>
    <row r="5424" customHeight="1" spans="1:19">
      <c r="A5424" s="2" t="s">
        <v>7378</v>
      </c>
      <c r="B5424" s="28">
        <v>45839</v>
      </c>
      <c r="C5424" s="2" t="s">
        <v>968</v>
      </c>
      <c r="D5424" s="2" t="str">
        <f t="array" ref="D5424">_xlfn.XLOOKUP(C5424,Customers!A:A,Customers!B:B)</f>
        <v>Customer 0356</v>
      </c>
      <c r="E5424" s="2" t="s">
        <v>518</v>
      </c>
      <c r="F5424" s="2" t="str">
        <f t="array" ref="F5424">_xlfn.XLOOKUP(E5424,Restaurants!A:A,Restaurants!B:B)</f>
        <v>Restaurant 039</v>
      </c>
      <c r="G5424" s="2" t="s">
        <v>126</v>
      </c>
      <c r="H5424" s="2" t="str">
        <f t="array" ref="H5424">_xlfn.XLOOKUP(G5424,Food_Menu!A:A,Food_Menu!B:B)</f>
        <v>Food Item 0075</v>
      </c>
      <c r="I5424" s="2">
        <f t="array" ref="I5424">_xlfn.XLOOKUP(G5424,Food_Menu!A:A,Food_Menu!D:D)</f>
        <v>613.26</v>
      </c>
      <c r="J5424" s="2" t="s">
        <v>660</v>
      </c>
      <c r="K5424" s="2" t="str">
        <f t="array" ref="K5424">_xlfn.XLOOKUP(J5424,Delivery_Partners!A:A,Delivery_Partners!B:B)</f>
        <v>Delivery Partner 079</v>
      </c>
      <c r="L5424" s="3">
        <v>2</v>
      </c>
      <c r="M5424" s="2" t="s">
        <v>23</v>
      </c>
      <c r="N5424" s="2" t="s">
        <v>24</v>
      </c>
      <c r="O5424" s="3">
        <v>44</v>
      </c>
      <c r="P5424" s="13">
        <f t="shared" si="1130"/>
        <v>1226.52</v>
      </c>
      <c r="Q5424" s="13" t="str">
        <f t="shared" si="1131"/>
        <v>Normal</v>
      </c>
      <c r="S5424" s="21"/>
    </row>
    <row r="5425" customHeight="1" spans="1:19">
      <c r="A5425" s="2" t="s">
        <v>7379</v>
      </c>
      <c r="B5425" s="29" t="s">
        <v>2866</v>
      </c>
      <c r="C5425" s="2" t="s">
        <v>975</v>
      </c>
      <c r="D5425" s="2" t="str">
        <f t="array" ref="D5425">_xlfn.XLOOKUP(C5425,Customers!A:A,Customers!B:B)</f>
        <v>Customer 0394</v>
      </c>
      <c r="E5425" s="2" t="s">
        <v>945</v>
      </c>
      <c r="F5425" s="2" t="str">
        <f t="array" ref="F5425">_xlfn.XLOOKUP(E5425,Restaurants!A:A,Restaurants!B:B)</f>
        <v>Restaurant 099</v>
      </c>
      <c r="G5425" s="2" t="s">
        <v>106</v>
      </c>
      <c r="H5425" s="2" t="str">
        <f t="array" ref="H5425">_xlfn.XLOOKUP(G5425,Food_Menu!A:A,Food_Menu!B:B)</f>
        <v>Food Item 0067</v>
      </c>
      <c r="I5425" s="2">
        <f t="array" ref="I5425">_xlfn.XLOOKUP(G5425,Food_Menu!A:A,Food_Menu!D:D)</f>
        <v>575.59</v>
      </c>
      <c r="J5425" s="2" t="s">
        <v>251</v>
      </c>
      <c r="K5425" s="2" t="str">
        <f t="array" ref="K5425">_xlfn.XLOOKUP(J5425,Delivery_Partners!A:A,Delivery_Partners!B:B)</f>
        <v>Delivery Partner 089</v>
      </c>
      <c r="L5425" s="3">
        <v>3</v>
      </c>
      <c r="M5425" s="2" t="s">
        <v>23</v>
      </c>
      <c r="N5425" s="2" t="s">
        <v>55</v>
      </c>
      <c r="O5425" s="3">
        <v>22</v>
      </c>
      <c r="P5425" s="13">
        <f t="shared" si="1130"/>
        <v>1726.77</v>
      </c>
      <c r="Q5425" s="13" t="str">
        <f t="shared" si="1131"/>
        <v>Fast</v>
      </c>
      <c r="S5425" s="21"/>
    </row>
    <row r="5426" customHeight="1" spans="1:19">
      <c r="A5426" s="2" t="s">
        <v>7380</v>
      </c>
      <c r="B5426" s="29" t="s">
        <v>1635</v>
      </c>
      <c r="C5426" s="2" t="s">
        <v>1356</v>
      </c>
      <c r="D5426" s="2" t="str">
        <f t="array" ref="D5426">_xlfn.XLOOKUP(C5426,Customers!A:A,Customers!B:B)</f>
        <v>Customer 0045</v>
      </c>
      <c r="E5426" s="2" t="s">
        <v>800</v>
      </c>
      <c r="F5426" s="2" t="str">
        <f t="array" ref="F5426">_xlfn.XLOOKUP(E5426,Restaurants!A:A,Restaurants!B:B)</f>
        <v>Restaurant 014</v>
      </c>
      <c r="G5426" s="2" t="s">
        <v>631</v>
      </c>
      <c r="H5426" s="2" t="str">
        <f t="array" ref="H5426">_xlfn.XLOOKUP(G5426,Food_Menu!A:A,Food_Menu!B:B)</f>
        <v>Food Item 0121</v>
      </c>
      <c r="I5426" s="2">
        <f t="array" ref="I5426">_xlfn.XLOOKUP(G5426,Food_Menu!A:A,Food_Menu!D:D)</f>
        <v>249.48</v>
      </c>
      <c r="J5426" s="2" t="s">
        <v>1045</v>
      </c>
      <c r="K5426" s="2" t="str">
        <f t="array" ref="K5426">_xlfn.XLOOKUP(J5426,Delivery_Partners!A:A,Delivery_Partners!B:B)</f>
        <v>Delivery Partner 129</v>
      </c>
      <c r="L5426" s="3">
        <v>1</v>
      </c>
      <c r="M5426" s="2" t="s">
        <v>23</v>
      </c>
      <c r="N5426" s="2" t="s">
        <v>24</v>
      </c>
      <c r="O5426" s="3">
        <v>49</v>
      </c>
      <c r="P5426" s="13">
        <f t="shared" si="1130"/>
        <v>249.48</v>
      </c>
      <c r="Q5426" s="13" t="str">
        <f t="shared" si="1131"/>
        <v>Normal</v>
      </c>
      <c r="S5426" s="21"/>
    </row>
    <row r="5427" customHeight="1" spans="1:19">
      <c r="A5427" s="2" t="s">
        <v>7381</v>
      </c>
      <c r="B5427" s="28">
        <v>45659</v>
      </c>
      <c r="C5427" s="2" t="s">
        <v>1455</v>
      </c>
      <c r="D5427" s="2" t="str">
        <f t="array" ref="D5427">_xlfn.XLOOKUP(C5427,Customers!A:A,Customers!B:B)</f>
        <v>Customer 0887</v>
      </c>
      <c r="E5427" s="2" t="s">
        <v>71</v>
      </c>
      <c r="F5427" s="2" t="str">
        <f t="array" ref="F5427">_xlfn.XLOOKUP(E5427,Restaurants!A:A,Restaurants!B:B)</f>
        <v>Restaurant 013</v>
      </c>
      <c r="G5427" s="2" t="s">
        <v>792</v>
      </c>
      <c r="H5427" s="2" t="str">
        <f t="array" ref="H5427">_xlfn.XLOOKUP(G5427,Food_Menu!A:A,Food_Menu!B:B)</f>
        <v>Food Item 0159</v>
      </c>
      <c r="I5427" s="2">
        <f t="array" ref="I5427">_xlfn.XLOOKUP(G5427,Food_Menu!A:A,Food_Menu!D:D)</f>
        <v>430.63</v>
      </c>
      <c r="J5427" s="2" t="s">
        <v>173</v>
      </c>
      <c r="K5427" s="2" t="str">
        <f t="array" ref="K5427">_xlfn.XLOOKUP(J5427,Delivery_Partners!A:A,Delivery_Partners!B:B)</f>
        <v>Delivery Partner 045</v>
      </c>
      <c r="L5427" s="3">
        <v>2</v>
      </c>
      <c r="M5427" s="2" t="s">
        <v>23</v>
      </c>
      <c r="N5427" s="2" t="s">
        <v>24</v>
      </c>
      <c r="O5427" s="3">
        <v>32</v>
      </c>
      <c r="P5427" s="13">
        <f t="shared" si="1130"/>
        <v>861.26</v>
      </c>
      <c r="Q5427" s="13" t="str">
        <f t="shared" si="1131"/>
        <v>Normal</v>
      </c>
      <c r="S5427" s="21"/>
    </row>
    <row r="5428" customHeight="1" spans="1:19">
      <c r="A5428" s="2" t="s">
        <v>7382</v>
      </c>
      <c r="B5428" s="29" t="s">
        <v>911</v>
      </c>
      <c r="C5428" s="2" t="s">
        <v>2680</v>
      </c>
      <c r="D5428" s="2" t="str">
        <f t="array" ref="D5428">_xlfn.XLOOKUP(C5428,Customers!A:A,Customers!B:B)</f>
        <v>Customer 0089</v>
      </c>
      <c r="E5428" s="2" t="s">
        <v>492</v>
      </c>
      <c r="F5428" s="2" t="str">
        <f t="array" ref="F5428">_xlfn.XLOOKUP(E5428,Restaurants!A:A,Restaurants!B:B)</f>
        <v>Restaurant 008</v>
      </c>
      <c r="G5428" s="2" t="s">
        <v>553</v>
      </c>
      <c r="H5428" s="2" t="str">
        <f t="array" ref="H5428">_xlfn.XLOOKUP(G5428,Food_Menu!A:A,Food_Menu!B:B)</f>
        <v>Food Item 0028</v>
      </c>
      <c r="I5428" s="2">
        <f t="array" ref="I5428">_xlfn.XLOOKUP(G5428,Food_Menu!A:A,Food_Menu!D:D)</f>
        <v>607.73</v>
      </c>
      <c r="J5428" s="2" t="s">
        <v>693</v>
      </c>
      <c r="K5428" s="2" t="str">
        <f t="array" ref="K5428">_xlfn.XLOOKUP(J5428,Delivery_Partners!A:A,Delivery_Partners!B:B)</f>
        <v>Delivery Partner 125</v>
      </c>
      <c r="L5428" s="3">
        <v>1</v>
      </c>
      <c r="M5428" s="2" t="s">
        <v>23</v>
      </c>
      <c r="N5428" s="2" t="s">
        <v>24</v>
      </c>
      <c r="O5428" s="3">
        <v>45</v>
      </c>
      <c r="P5428" s="13">
        <f t="shared" si="1130"/>
        <v>607.73</v>
      </c>
      <c r="Q5428" s="13" t="str">
        <f t="shared" si="1131"/>
        <v>Normal</v>
      </c>
      <c r="S5428" s="21"/>
    </row>
    <row r="5429" customHeight="1" spans="1:19">
      <c r="A5429" s="2" t="s">
        <v>7383</v>
      </c>
      <c r="B5429" s="29" t="s">
        <v>3171</v>
      </c>
      <c r="C5429" s="2" t="s">
        <v>5839</v>
      </c>
      <c r="D5429" s="2" t="str">
        <f t="array" ref="D5429">_xlfn.XLOOKUP(C5429,Customers!A:A,Customers!B:B)</f>
        <v>Customer 0343</v>
      </c>
      <c r="E5429" s="2" t="s">
        <v>110</v>
      </c>
      <c r="F5429" s="2" t="str">
        <f t="array" ref="F5429">_xlfn.XLOOKUP(E5429,Restaurants!A:A,Restaurants!B:B)</f>
        <v>Restaurant 062</v>
      </c>
      <c r="G5429" s="2" t="s">
        <v>1259</v>
      </c>
      <c r="H5429" s="2" t="str">
        <f t="array" ref="H5429">_xlfn.XLOOKUP(G5429,Food_Menu!A:A,Food_Menu!B:B)</f>
        <v>Food Item 0099</v>
      </c>
      <c r="I5429" s="2">
        <f t="array" ref="I5429">_xlfn.XLOOKUP(G5429,Food_Menu!A:A,Food_Menu!D:D)</f>
        <v>446.36</v>
      </c>
      <c r="J5429" s="2" t="s">
        <v>485</v>
      </c>
      <c r="K5429" s="2" t="str">
        <f t="array" ref="K5429">_xlfn.XLOOKUP(J5429,Delivery_Partners!A:A,Delivery_Partners!B:B)</f>
        <v>Delivery Partner 150</v>
      </c>
      <c r="L5429" s="3">
        <v>1</v>
      </c>
      <c r="M5429" s="2" t="s">
        <v>23</v>
      </c>
      <c r="N5429" s="2" t="s">
        <v>24</v>
      </c>
      <c r="O5429" s="3">
        <v>33</v>
      </c>
      <c r="P5429" s="13">
        <f t="shared" si="1130"/>
        <v>446.36</v>
      </c>
      <c r="Q5429" s="13" t="str">
        <f t="shared" si="1131"/>
        <v>Normal</v>
      </c>
      <c r="S5429" s="21"/>
    </row>
    <row r="5430" customHeight="1" spans="1:19">
      <c r="A5430" s="2" t="s">
        <v>7384</v>
      </c>
      <c r="B5430" s="28">
        <v>45810</v>
      </c>
      <c r="C5430" s="2" t="s">
        <v>5765</v>
      </c>
      <c r="D5430" s="2" t="str">
        <f t="array" ref="D5430">_xlfn.XLOOKUP(C5430,Customers!A:A,Customers!B:B)</f>
        <v>Customer 1093</v>
      </c>
      <c r="E5430" s="2" t="s">
        <v>465</v>
      </c>
      <c r="F5430" s="2" t="str">
        <f t="array" ref="F5430">_xlfn.XLOOKUP(E5430,Restaurants!A:A,Restaurants!B:B)</f>
        <v>Restaurant 010</v>
      </c>
      <c r="G5430" s="2" t="s">
        <v>1192</v>
      </c>
      <c r="H5430" s="2" t="str">
        <f t="array" ref="H5430">_xlfn.XLOOKUP(G5430,Food_Menu!A:A,Food_Menu!B:B)</f>
        <v>Food Item 0097</v>
      </c>
      <c r="I5430" s="2">
        <f t="array" ref="I5430">_xlfn.XLOOKUP(G5430,Food_Menu!A:A,Food_Menu!D:D)</f>
        <v>584.54</v>
      </c>
      <c r="J5430" s="2" t="s">
        <v>499</v>
      </c>
      <c r="K5430" s="2" t="str">
        <f t="array" ref="K5430">_xlfn.XLOOKUP(J5430,Delivery_Partners!A:A,Delivery_Partners!B:B)</f>
        <v>Delivery Partner 105</v>
      </c>
      <c r="L5430" s="3">
        <v>3</v>
      </c>
      <c r="M5430" s="2" t="s">
        <v>23</v>
      </c>
      <c r="N5430" s="2" t="s">
        <v>24</v>
      </c>
      <c r="O5430" s="3">
        <v>29</v>
      </c>
      <c r="P5430" s="13">
        <f t="shared" si="1130"/>
        <v>1753.62</v>
      </c>
      <c r="Q5430" s="13" t="str">
        <f t="shared" si="1131"/>
        <v>Fast</v>
      </c>
      <c r="S5430" s="21"/>
    </row>
    <row r="5431" customHeight="1" spans="1:19">
      <c r="A5431" s="2" t="s">
        <v>7385</v>
      </c>
      <c r="B5431" s="29" t="s">
        <v>3459</v>
      </c>
      <c r="C5431" s="2" t="s">
        <v>3930</v>
      </c>
      <c r="D5431" s="2" t="str">
        <f t="array" ref="D5431">_xlfn.XLOOKUP(C5431,Customers!A:A,Customers!B:B)</f>
        <v>Customer 0734</v>
      </c>
      <c r="E5431" s="2" t="s">
        <v>177</v>
      </c>
      <c r="F5431" s="2" t="str">
        <f t="array" ref="F5431">_xlfn.XLOOKUP(E5431,Restaurants!A:A,Restaurants!B:B)</f>
        <v>Restaurant 070</v>
      </c>
      <c r="G5431" s="2" t="s">
        <v>1833</v>
      </c>
      <c r="H5431" s="2" t="str">
        <f t="array" ref="H5431">_xlfn.XLOOKUP(G5431,Food_Menu!A:A,Food_Menu!B:B)</f>
        <v>Food Item 0064</v>
      </c>
      <c r="I5431" s="2">
        <f t="array" ref="I5431">_xlfn.XLOOKUP(G5431,Food_Menu!A:A,Food_Menu!D:D)</f>
        <v>129.48</v>
      </c>
      <c r="J5431" s="2" t="s">
        <v>168</v>
      </c>
      <c r="K5431" s="2" t="str">
        <f t="array" ref="K5431">_xlfn.XLOOKUP(J5431,Delivery_Partners!A:A,Delivery_Partners!B:B)</f>
        <v>Delivery Partner 130</v>
      </c>
      <c r="L5431" s="3">
        <v>4</v>
      </c>
      <c r="M5431" s="2" t="s">
        <v>23</v>
      </c>
      <c r="N5431" s="2" t="s">
        <v>42</v>
      </c>
      <c r="O5431" s="3">
        <v>27</v>
      </c>
      <c r="P5431" s="13">
        <f t="shared" si="1130"/>
        <v>517.92</v>
      </c>
      <c r="Q5431" s="13" t="str">
        <f t="shared" si="1131"/>
        <v>Fast</v>
      </c>
      <c r="S5431" s="21"/>
    </row>
    <row r="5432" customHeight="1" spans="1:19">
      <c r="A5432" s="2" t="s">
        <v>7386</v>
      </c>
      <c r="B5432" s="29" t="s">
        <v>1523</v>
      </c>
      <c r="C5432" s="2" t="s">
        <v>6875</v>
      </c>
      <c r="D5432" s="2" t="str">
        <f t="array" ref="D5432">_xlfn.XLOOKUP(C5432,Customers!A:A,Customers!B:B)</f>
        <v>Customer 0671</v>
      </c>
      <c r="E5432" s="2" t="s">
        <v>254</v>
      </c>
      <c r="F5432" s="2" t="str">
        <f t="array" ref="F5432">_xlfn.XLOOKUP(E5432,Restaurants!A:A,Restaurants!B:B)</f>
        <v>Restaurant 021</v>
      </c>
      <c r="G5432" s="2" t="s">
        <v>1475</v>
      </c>
      <c r="H5432" s="2" t="str">
        <f t="array" ref="H5432">_xlfn.XLOOKUP(G5432,Food_Menu!A:A,Food_Menu!B:B)</f>
        <v>Food Item 0053</v>
      </c>
      <c r="I5432" s="2">
        <f t="array" ref="I5432">_xlfn.XLOOKUP(G5432,Food_Menu!A:A,Food_Menu!D:D)</f>
        <v>308.97</v>
      </c>
      <c r="J5432" s="2" t="s">
        <v>1125</v>
      </c>
      <c r="K5432" s="2" t="str">
        <f t="array" ref="K5432">_xlfn.XLOOKUP(J5432,Delivery_Partners!A:A,Delivery_Partners!B:B)</f>
        <v>Delivery Partner 031</v>
      </c>
      <c r="L5432" s="3">
        <v>1</v>
      </c>
      <c r="M5432" s="2" t="s">
        <v>23</v>
      </c>
      <c r="N5432" s="2" t="s">
        <v>55</v>
      </c>
      <c r="O5432" s="3">
        <v>56</v>
      </c>
      <c r="P5432" s="13">
        <f t="shared" si="1130"/>
        <v>308.97</v>
      </c>
      <c r="Q5432" s="13" t="str">
        <f t="shared" si="1131"/>
        <v>Normal</v>
      </c>
      <c r="S5432" s="21"/>
    </row>
    <row r="5433" customHeight="1" spans="1:19">
      <c r="A5433" s="2" t="s">
        <v>7387</v>
      </c>
      <c r="B5433" s="29" t="s">
        <v>3459</v>
      </c>
      <c r="C5433" s="2" t="s">
        <v>3937</v>
      </c>
      <c r="D5433" s="2" t="str">
        <f t="array" ref="D5433">_xlfn.XLOOKUP(C5433,Customers!A:A,Customers!B:B)</f>
        <v>Customer 0966</v>
      </c>
      <c r="E5433" s="2" t="s">
        <v>771</v>
      </c>
      <c r="F5433" s="2" t="str">
        <f t="array" ref="F5433">_xlfn.XLOOKUP(E5433,Restaurants!A:A,Restaurants!B:B)</f>
        <v>Restaurant 107</v>
      </c>
      <c r="G5433" s="2" t="s">
        <v>571</v>
      </c>
      <c r="H5433" s="2" t="str">
        <f t="array" ref="H5433">_xlfn.XLOOKUP(G5433,Food_Menu!A:A,Food_Menu!B:B)</f>
        <v>Food Item 0186</v>
      </c>
      <c r="I5433" s="2">
        <f t="array" ref="I5433">_xlfn.XLOOKUP(G5433,Food_Menu!A:A,Food_Menu!D:D)</f>
        <v>554.45</v>
      </c>
      <c r="J5433" s="2" t="s">
        <v>332</v>
      </c>
      <c r="K5433" s="2" t="str">
        <f t="array" ref="K5433">_xlfn.XLOOKUP(J5433,Delivery_Partners!A:A,Delivery_Partners!B:B)</f>
        <v>Delivery Partner 164</v>
      </c>
      <c r="L5433" s="3">
        <v>1</v>
      </c>
      <c r="M5433" s="2" t="s">
        <v>23</v>
      </c>
      <c r="N5433" s="2" t="s">
        <v>24</v>
      </c>
      <c r="O5433" s="3">
        <v>31</v>
      </c>
      <c r="P5433" s="13">
        <f t="shared" si="1130"/>
        <v>554.45</v>
      </c>
      <c r="Q5433" s="13" t="str">
        <f t="shared" si="1131"/>
        <v>Normal</v>
      </c>
      <c r="S5433" s="21"/>
    </row>
    <row r="5434" customHeight="1" spans="1:19">
      <c r="A5434" s="2" t="s">
        <v>7388</v>
      </c>
      <c r="B5434" s="29" t="s">
        <v>546</v>
      </c>
      <c r="C5434" s="2" t="s">
        <v>1975</v>
      </c>
      <c r="D5434" s="2" t="str">
        <f t="array" ref="D5434">_xlfn.XLOOKUP(C5434,Customers!A:A,Customers!B:B)</f>
        <v>Customer 0926</v>
      </c>
      <c r="E5434" s="2" t="s">
        <v>289</v>
      </c>
      <c r="F5434" s="2" t="str">
        <f t="array" ref="F5434">_xlfn.XLOOKUP(E5434,Restaurants!A:A,Restaurants!B:B)</f>
        <v>Restaurant 052</v>
      </c>
      <c r="G5434" s="2" t="s">
        <v>202</v>
      </c>
      <c r="H5434" s="2" t="str">
        <f t="array" ref="H5434">_xlfn.XLOOKUP(G5434,Food_Menu!A:A,Food_Menu!B:B)</f>
        <v>Food Item 0096</v>
      </c>
      <c r="I5434" s="2">
        <f t="array" ref="I5434">_xlfn.XLOOKUP(G5434,Food_Menu!A:A,Food_Menu!D:D)</f>
        <v>399.57</v>
      </c>
      <c r="J5434" s="2" t="s">
        <v>679</v>
      </c>
      <c r="K5434" s="2" t="str">
        <f t="array" ref="K5434">_xlfn.XLOOKUP(J5434,Delivery_Partners!A:A,Delivery_Partners!B:B)</f>
        <v>Delivery Partner 055</v>
      </c>
      <c r="L5434" s="3">
        <v>2</v>
      </c>
      <c r="M5434" s="2" t="s">
        <v>23</v>
      </c>
      <c r="N5434" s="2" t="s">
        <v>24</v>
      </c>
      <c r="O5434" s="3">
        <v>72</v>
      </c>
      <c r="P5434" s="13">
        <f t="shared" si="1130"/>
        <v>799.14</v>
      </c>
      <c r="Q5434" s="13" t="str">
        <f t="shared" si="1131"/>
        <v>Slow</v>
      </c>
      <c r="S5434" s="21"/>
    </row>
    <row r="5435" hidden="1" customHeight="1" spans="1:19">
      <c r="A5435" s="2" t="s">
        <v>7389</v>
      </c>
      <c r="B5435" s="29" t="s">
        <v>955</v>
      </c>
      <c r="C5435" s="2" t="s">
        <v>7059</v>
      </c>
      <c r="D5435" s="2" t="str">
        <f t="array" ref="D5435">_xlfn.XLOOKUP(C5435,Customers!A:A,Customers!B:B)</f>
        <v>Customer 1064</v>
      </c>
      <c r="E5435" s="2" t="s">
        <v>98</v>
      </c>
      <c r="F5435" s="2" t="str">
        <f t="array" ref="F5435">_xlfn.XLOOKUP(E5435,Restaurants!A:A,Restaurants!B:B)</f>
        <v>Restaurant 012</v>
      </c>
      <c r="G5435" s="2" t="s">
        <v>1378</v>
      </c>
      <c r="H5435" s="2" t="str">
        <f t="array" ref="H5435">_xlfn.XLOOKUP(G5435,Food_Menu!A:A,Food_Menu!B:B)</f>
        <v>Food Item 0127</v>
      </c>
      <c r="I5435" s="2"/>
      <c r="J5435" s="2" t="s">
        <v>651</v>
      </c>
      <c r="K5435" s="2" t="str">
        <f t="array" ref="K5435">_xlfn.XLOOKUP(J5435,Delivery_Partners!A:A,Delivery_Partners!B:B)</f>
        <v>Delivery Partner 036</v>
      </c>
      <c r="L5435" s="3">
        <v>1</v>
      </c>
      <c r="M5435" s="2" t="s">
        <v>101</v>
      </c>
      <c r="N5435" s="2" t="s">
        <v>55</v>
      </c>
      <c r="O5435" s="2"/>
    </row>
    <row r="5436" customHeight="1" spans="1:19">
      <c r="A5436" s="2" t="s">
        <v>7390</v>
      </c>
      <c r="B5436" s="29" t="s">
        <v>1042</v>
      </c>
      <c r="C5436" s="2" t="s">
        <v>491</v>
      </c>
      <c r="D5436" s="2" t="str">
        <f t="array" ref="D5436">_xlfn.XLOOKUP(C5436,Customers!A:A,Customers!B:B)</f>
        <v>Customer 0799</v>
      </c>
      <c r="E5436" s="2" t="s">
        <v>1342</v>
      </c>
      <c r="F5436" s="2" t="str">
        <f t="array" ref="F5436">_xlfn.XLOOKUP(E5436,Restaurants!A:A,Restaurants!B:B)</f>
        <v>Restaurant 084</v>
      </c>
      <c r="G5436" s="2" t="s">
        <v>194</v>
      </c>
      <c r="H5436" s="2" t="str">
        <f t="array" ref="H5436">_xlfn.XLOOKUP(G5436,Food_Menu!A:A,Food_Menu!B:B)</f>
        <v>Food Item 0009</v>
      </c>
      <c r="I5436" s="2">
        <f t="array" ref="I5436">_xlfn.XLOOKUP(G5436,Food_Menu!A:A,Food_Menu!D:D)</f>
        <v>168.03</v>
      </c>
      <c r="J5436" s="2" t="s">
        <v>304</v>
      </c>
      <c r="K5436" s="2" t="str">
        <f t="array" ref="K5436">_xlfn.XLOOKUP(J5436,Delivery_Partners!A:A,Delivery_Partners!B:B)</f>
        <v>Delivery Partner 099</v>
      </c>
      <c r="L5436" s="3">
        <v>2</v>
      </c>
      <c r="M5436" s="2" t="s">
        <v>23</v>
      </c>
      <c r="N5436" s="2" t="s">
        <v>55</v>
      </c>
      <c r="O5436" s="3">
        <v>25</v>
      </c>
      <c r="P5436" s="13">
        <f t="shared" ref="P5436:P5441" si="1132">I5436*L5436</f>
        <v>336.06</v>
      </c>
      <c r="Q5436" s="13" t="str">
        <f t="shared" ref="Q5436:Q5441" si="1133">IF(O5436="","Not Delivered",IF(O5436&lt;=30,"Fast",IF(O5436&lt;=60,"Normal","Slow")))</f>
        <v>Fast</v>
      </c>
      <c r="S5436" s="21"/>
    </row>
    <row r="5437" customHeight="1" spans="1:19">
      <c r="A5437" s="2" t="s">
        <v>7391</v>
      </c>
      <c r="B5437" s="29" t="s">
        <v>1778</v>
      </c>
      <c r="C5437" s="2" t="s">
        <v>1964</v>
      </c>
      <c r="D5437" s="2" t="str">
        <f t="array" ref="D5437">_xlfn.XLOOKUP(C5437,Customers!A:A,Customers!B:B)</f>
        <v>Customer 0539</v>
      </c>
      <c r="E5437" s="2" t="s">
        <v>952</v>
      </c>
      <c r="F5437" s="2" t="str">
        <f t="array" ref="F5437">_xlfn.XLOOKUP(E5437,Restaurants!A:A,Restaurants!B:B)</f>
        <v>Restaurant 041</v>
      </c>
      <c r="G5437" s="2" t="s">
        <v>1272</v>
      </c>
      <c r="H5437" s="2" t="str">
        <f t="array" ref="H5437">_xlfn.XLOOKUP(G5437,Food_Menu!A:A,Food_Menu!B:B)</f>
        <v>Food Item 0063</v>
      </c>
      <c r="I5437" s="2">
        <f t="array" ref="I5437">_xlfn.XLOOKUP(G5437,Food_Menu!A:A,Food_Menu!D:D)</f>
        <v>539.41</v>
      </c>
      <c r="J5437" s="2" t="s">
        <v>558</v>
      </c>
      <c r="K5437" s="2" t="str">
        <f t="array" ref="K5437">_xlfn.XLOOKUP(J5437,Delivery_Partners!A:A,Delivery_Partners!B:B)</f>
        <v>Delivery Partner 070</v>
      </c>
      <c r="L5437" s="3">
        <v>2</v>
      </c>
      <c r="M5437" s="2" t="s">
        <v>23</v>
      </c>
      <c r="N5437" s="2" t="s">
        <v>24</v>
      </c>
      <c r="O5437" s="3">
        <v>16</v>
      </c>
      <c r="P5437" s="13">
        <f t="shared" si="1132"/>
        <v>1078.82</v>
      </c>
      <c r="Q5437" s="13" t="str">
        <f t="shared" si="1133"/>
        <v>Fast</v>
      </c>
      <c r="S5437" s="21"/>
    </row>
    <row r="5438" customHeight="1" spans="1:19">
      <c r="A5438" s="2" t="s">
        <v>7392</v>
      </c>
      <c r="B5438" s="28">
        <v>45694</v>
      </c>
      <c r="C5438" s="2" t="s">
        <v>1806</v>
      </c>
      <c r="D5438" s="2" t="str">
        <f t="array" ref="D5438">_xlfn.XLOOKUP(C5438,Customers!A:A,Customers!B:B)</f>
        <v>Customer 0157</v>
      </c>
      <c r="E5438" s="2" t="s">
        <v>83</v>
      </c>
      <c r="F5438" s="2" t="str">
        <f t="array" ref="F5438">_xlfn.XLOOKUP(E5438,Restaurants!A:A,Restaurants!B:B)</f>
        <v>Restaurant 032</v>
      </c>
      <c r="G5438" s="2" t="s">
        <v>303</v>
      </c>
      <c r="H5438" s="2" t="str">
        <f t="array" ref="H5438">_xlfn.XLOOKUP(G5438,Food_Menu!A:A,Food_Menu!B:B)</f>
        <v>Food Item 0050</v>
      </c>
      <c r="I5438" s="2">
        <f t="array" ref="I5438">_xlfn.XLOOKUP(G5438,Food_Menu!A:A,Food_Menu!D:D)</f>
        <v>122.02</v>
      </c>
      <c r="J5438" s="2" t="s">
        <v>1408</v>
      </c>
      <c r="K5438" s="2" t="str">
        <f t="array" ref="K5438">_xlfn.XLOOKUP(J5438,Delivery_Partners!A:A,Delivery_Partners!B:B)</f>
        <v>Delivery Partner 084</v>
      </c>
      <c r="L5438" s="3">
        <v>1</v>
      </c>
      <c r="M5438" s="2" t="s">
        <v>23</v>
      </c>
      <c r="N5438" s="2" t="s">
        <v>55</v>
      </c>
      <c r="O5438" s="3">
        <v>50</v>
      </c>
      <c r="P5438" s="13">
        <f t="shared" si="1132"/>
        <v>122.02</v>
      </c>
      <c r="Q5438" s="13" t="str">
        <f t="shared" si="1133"/>
        <v>Normal</v>
      </c>
      <c r="S5438" s="21"/>
    </row>
    <row r="5439" customHeight="1" spans="1:19">
      <c r="A5439" s="2" t="s">
        <v>7393</v>
      </c>
      <c r="B5439" s="28">
        <v>45815</v>
      </c>
      <c r="C5439" s="2" t="s">
        <v>104</v>
      </c>
      <c r="D5439" s="2" t="str">
        <f t="array" ref="D5439">_xlfn.XLOOKUP(C5439,Customers!A:A,Customers!B:B)</f>
        <v>Customer 0444</v>
      </c>
      <c r="E5439" s="2" t="s">
        <v>1173</v>
      </c>
      <c r="F5439" s="2" t="str">
        <f t="array" ref="F5439">_xlfn.XLOOKUP(E5439,Restaurants!A:A,Restaurants!B:B)</f>
        <v>Restaurant 080</v>
      </c>
      <c r="G5439" s="2" t="s">
        <v>90</v>
      </c>
      <c r="H5439" s="2" t="str">
        <f t="array" ref="H5439">_xlfn.XLOOKUP(G5439,Food_Menu!A:A,Food_Menu!B:B)</f>
        <v>Food Item 0073</v>
      </c>
      <c r="I5439" s="2">
        <f t="array" ref="I5439">_xlfn.XLOOKUP(G5439,Food_Menu!A:A,Food_Menu!D:D)</f>
        <v>365.69</v>
      </c>
      <c r="J5439" s="2" t="s">
        <v>1160</v>
      </c>
      <c r="K5439" s="2" t="str">
        <f t="array" ref="K5439">_xlfn.XLOOKUP(J5439,Delivery_Partners!A:A,Delivery_Partners!B:B)</f>
        <v>Delivery Partner 145</v>
      </c>
      <c r="L5439" s="3">
        <v>2</v>
      </c>
      <c r="M5439" s="2" t="s">
        <v>23</v>
      </c>
      <c r="N5439" s="2" t="s">
        <v>42</v>
      </c>
      <c r="O5439" s="3">
        <v>33</v>
      </c>
      <c r="P5439" s="13">
        <f t="shared" si="1132"/>
        <v>731.38</v>
      </c>
      <c r="Q5439" s="13" t="str">
        <f t="shared" si="1133"/>
        <v>Normal</v>
      </c>
      <c r="S5439" s="21"/>
    </row>
    <row r="5440" customHeight="1" spans="1:19">
      <c r="A5440" s="2" t="s">
        <v>7394</v>
      </c>
      <c r="B5440" s="29" t="s">
        <v>316</v>
      </c>
      <c r="C5440" s="2" t="s">
        <v>2917</v>
      </c>
      <c r="D5440" s="2" t="str">
        <f t="array" ref="D5440">_xlfn.XLOOKUP(C5440,Customers!A:A,Customers!B:B)</f>
        <v>Customer 0847</v>
      </c>
      <c r="E5440" s="2" t="s">
        <v>706</v>
      </c>
      <c r="F5440" s="2" t="str">
        <f t="array" ref="F5440">_xlfn.XLOOKUP(E5440,Restaurants!A:A,Restaurants!B:B)</f>
        <v>Restaurant 115</v>
      </c>
      <c r="G5440" s="2" t="s">
        <v>571</v>
      </c>
      <c r="H5440" s="2" t="str">
        <f t="array" ref="H5440">_xlfn.XLOOKUP(G5440,Food_Menu!A:A,Food_Menu!B:B)</f>
        <v>Food Item 0186</v>
      </c>
      <c r="I5440" s="2">
        <f t="array" ref="I5440">_xlfn.XLOOKUP(G5440,Food_Menu!A:A,Food_Menu!D:D)</f>
        <v>554.45</v>
      </c>
      <c r="J5440" s="2" t="s">
        <v>640</v>
      </c>
      <c r="K5440" s="2" t="str">
        <f t="array" ref="K5440">_xlfn.XLOOKUP(J5440,Delivery_Partners!A:A,Delivery_Partners!B:B)</f>
        <v>Delivery Partner 097</v>
      </c>
      <c r="L5440" s="3">
        <v>1</v>
      </c>
      <c r="M5440" s="2" t="s">
        <v>23</v>
      </c>
      <c r="N5440" s="2" t="s">
        <v>24</v>
      </c>
      <c r="O5440" s="3">
        <v>45</v>
      </c>
      <c r="P5440" s="13">
        <f t="shared" si="1132"/>
        <v>554.45</v>
      </c>
      <c r="Q5440" s="13" t="str">
        <f t="shared" si="1133"/>
        <v>Normal</v>
      </c>
      <c r="S5440" s="21"/>
    </row>
    <row r="5441" customHeight="1" spans="1:19">
      <c r="A5441" s="2" t="s">
        <v>7395</v>
      </c>
      <c r="B5441" s="29" t="s">
        <v>2146</v>
      </c>
      <c r="C5441" s="2" t="s">
        <v>3447</v>
      </c>
      <c r="D5441" s="2" t="str">
        <f t="array" ref="D5441">_xlfn.XLOOKUP(C5441,Customers!A:A,Customers!B:B)</f>
        <v>Customer 0305</v>
      </c>
      <c r="E5441" s="2" t="s">
        <v>807</v>
      </c>
      <c r="F5441" s="2" t="str">
        <f t="array" ref="F5441">_xlfn.XLOOKUP(E5441,Restaurants!A:A,Restaurants!B:B)</f>
        <v>Restaurant 118</v>
      </c>
      <c r="G5441" s="2" t="s">
        <v>529</v>
      </c>
      <c r="H5441" s="2" t="str">
        <f t="array" ref="H5441">_xlfn.XLOOKUP(G5441,Food_Menu!A:A,Food_Menu!B:B)</f>
        <v>Food Item 0126</v>
      </c>
      <c r="I5441" s="2">
        <f t="array" ref="I5441">_xlfn.XLOOKUP(G5441,Food_Menu!A:A,Food_Menu!D:D)</f>
        <v>127.27</v>
      </c>
      <c r="J5441" s="2" t="s">
        <v>236</v>
      </c>
      <c r="K5441" s="2" t="str">
        <f t="array" ref="K5441">_xlfn.XLOOKUP(J5441,Delivery_Partners!A:A,Delivery_Partners!B:B)</f>
        <v>Delivery Partner 068</v>
      </c>
      <c r="L5441" s="3">
        <v>1</v>
      </c>
      <c r="M5441" s="2" t="s">
        <v>23</v>
      </c>
      <c r="N5441" s="2" t="s">
        <v>42</v>
      </c>
      <c r="O5441" s="3">
        <v>63</v>
      </c>
      <c r="P5441" s="13">
        <f t="shared" si="1132"/>
        <v>127.27</v>
      </c>
      <c r="Q5441" s="13" t="str">
        <f t="shared" si="1133"/>
        <v>Slow</v>
      </c>
      <c r="S5441" s="21"/>
    </row>
    <row r="5442" hidden="1" customHeight="1" spans="1:19">
      <c r="A5442" s="2" t="s">
        <v>7396</v>
      </c>
      <c r="B5442" s="29" t="s">
        <v>361</v>
      </c>
      <c r="C5442" s="2" t="s">
        <v>3690</v>
      </c>
      <c r="D5442" s="2" t="str">
        <f t="array" ref="D5442">_xlfn.XLOOKUP(C5442,Customers!A:A,Customers!B:B)</f>
        <v>Customer 0806</v>
      </c>
      <c r="E5442" s="2" t="s">
        <v>1176</v>
      </c>
      <c r="F5442" s="2" t="str">
        <f t="array" ref="F5442">_xlfn.XLOOKUP(E5442,Restaurants!A:A,Restaurants!B:B)</f>
        <v>Restaurant 053</v>
      </c>
      <c r="G5442" s="2" t="s">
        <v>591</v>
      </c>
      <c r="H5442" s="2" t="str">
        <f t="array" ref="H5442">_xlfn.XLOOKUP(G5442,Food_Menu!A:A,Food_Menu!B:B)</f>
        <v>Food Item 0199</v>
      </c>
      <c r="I5442" s="2"/>
      <c r="J5442" s="2" t="s">
        <v>1160</v>
      </c>
      <c r="K5442" s="2" t="str">
        <f t="array" ref="K5442">_xlfn.XLOOKUP(J5442,Delivery_Partners!A:A,Delivery_Partners!B:B)</f>
        <v>Delivery Partner 145</v>
      </c>
      <c r="L5442" s="3">
        <v>2</v>
      </c>
      <c r="M5442" s="2" t="s">
        <v>189</v>
      </c>
      <c r="N5442" s="2" t="s">
        <v>74</v>
      </c>
      <c r="O5442" s="2"/>
    </row>
    <row r="5443" customHeight="1" spans="1:19">
      <c r="A5443" s="2" t="s">
        <v>7397</v>
      </c>
      <c r="B5443" s="29" t="s">
        <v>361</v>
      </c>
      <c r="C5443" s="2" t="s">
        <v>536</v>
      </c>
      <c r="D5443" s="2" t="str">
        <f t="array" ref="D5443">_xlfn.XLOOKUP(C5443,Customers!A:A,Customers!B:B)</f>
        <v>Customer 0161</v>
      </c>
      <c r="E5443" s="2" t="s">
        <v>917</v>
      </c>
      <c r="F5443" s="2" t="str">
        <f t="array" ref="F5443">_xlfn.XLOOKUP(E5443,Restaurants!A:A,Restaurants!B:B)</f>
        <v>Restaurant 102</v>
      </c>
      <c r="G5443" s="2" t="s">
        <v>469</v>
      </c>
      <c r="H5443" s="2" t="str">
        <f t="array" ref="H5443">_xlfn.XLOOKUP(G5443,Food_Menu!A:A,Food_Menu!B:B)</f>
        <v>Food Item 0094</v>
      </c>
      <c r="I5443" s="2">
        <f t="array" ref="I5443">_xlfn.XLOOKUP(G5443,Food_Menu!A:A,Food_Menu!D:D)</f>
        <v>556.24</v>
      </c>
      <c r="J5443" s="2" t="s">
        <v>145</v>
      </c>
      <c r="K5443" s="2" t="str">
        <f t="array" ref="K5443">_xlfn.XLOOKUP(J5443,Delivery_Partners!A:A,Delivery_Partners!B:B)</f>
        <v>Delivery Partner 069</v>
      </c>
      <c r="L5443" s="3">
        <v>1</v>
      </c>
      <c r="M5443" s="2" t="s">
        <v>23</v>
      </c>
      <c r="N5443" s="2" t="s">
        <v>74</v>
      </c>
      <c r="O5443" s="3">
        <v>39</v>
      </c>
      <c r="P5443" s="13">
        <f t="shared" ref="P5443:P5445" si="1134">I5443*L5443</f>
        <v>556.24</v>
      </c>
      <c r="Q5443" s="13" t="str">
        <f t="shared" ref="Q5443:Q5445" si="1135">IF(O5443="","Not Delivered",IF(O5443&lt;=30,"Fast",IF(O5443&lt;=60,"Normal","Slow")))</f>
        <v>Normal</v>
      </c>
      <c r="S5443" s="21"/>
    </row>
    <row r="5444" customHeight="1" spans="1:19">
      <c r="A5444" s="2" t="s">
        <v>7398</v>
      </c>
      <c r="B5444" s="28">
        <v>45662</v>
      </c>
      <c r="C5444" s="2" t="s">
        <v>4627</v>
      </c>
      <c r="D5444" s="2" t="str">
        <f t="array" ref="D5444">_xlfn.XLOOKUP(C5444,Customers!A:A,Customers!B:B)</f>
        <v>Customer 0073</v>
      </c>
      <c r="E5444" s="2" t="s">
        <v>281</v>
      </c>
      <c r="F5444" s="2" t="str">
        <f t="array" ref="F5444">_xlfn.XLOOKUP(E5444,Restaurants!A:A,Restaurants!B:B)</f>
        <v>Restaurant 026</v>
      </c>
      <c r="G5444" s="2" t="s">
        <v>1807</v>
      </c>
      <c r="H5444" s="2" t="str">
        <f t="array" ref="H5444">_xlfn.XLOOKUP(G5444,Food_Menu!A:A,Food_Menu!B:B)</f>
        <v>Food Item 0170</v>
      </c>
      <c r="I5444" s="2">
        <f t="array" ref="I5444">_xlfn.XLOOKUP(G5444,Food_Menu!A:A,Food_Menu!D:D)</f>
        <v>325.12</v>
      </c>
      <c r="J5444" s="2" t="s">
        <v>1319</v>
      </c>
      <c r="K5444" s="2" t="str">
        <f t="array" ref="K5444">_xlfn.XLOOKUP(J5444,Delivery_Partners!A:A,Delivery_Partners!B:B)</f>
        <v>Delivery Partner 173</v>
      </c>
      <c r="L5444" s="3">
        <v>1</v>
      </c>
      <c r="M5444" s="2" t="s">
        <v>23</v>
      </c>
      <c r="N5444" s="2" t="s">
        <v>24</v>
      </c>
      <c r="O5444" s="3">
        <v>50</v>
      </c>
      <c r="P5444" s="13">
        <f t="shared" si="1134"/>
        <v>325.12</v>
      </c>
      <c r="Q5444" s="13" t="str">
        <f t="shared" si="1135"/>
        <v>Normal</v>
      </c>
      <c r="S5444" s="21"/>
    </row>
    <row r="5445" customHeight="1" spans="1:19">
      <c r="A5445" s="2" t="s">
        <v>7399</v>
      </c>
      <c r="B5445" s="29" t="s">
        <v>1459</v>
      </c>
      <c r="C5445" s="2" t="s">
        <v>581</v>
      </c>
      <c r="D5445" s="2" t="str">
        <f t="array" ref="D5445">_xlfn.XLOOKUP(C5445,Customers!A:A,Customers!B:B)</f>
        <v>Customer 0438</v>
      </c>
      <c r="E5445" s="2" t="s">
        <v>917</v>
      </c>
      <c r="F5445" s="2" t="str">
        <f t="array" ref="F5445">_xlfn.XLOOKUP(E5445,Restaurants!A:A,Restaurants!B:B)</f>
        <v>Restaurant 102</v>
      </c>
      <c r="G5445" s="2" t="s">
        <v>1336</v>
      </c>
      <c r="H5445" s="2" t="str">
        <f t="array" ref="H5445">_xlfn.XLOOKUP(G5445,Food_Menu!A:A,Food_Menu!B:B)</f>
        <v>Food Item 0036</v>
      </c>
      <c r="I5445" s="2">
        <f t="array" ref="I5445">_xlfn.XLOOKUP(G5445,Food_Menu!A:A,Food_Menu!D:D)</f>
        <v>542.95</v>
      </c>
      <c r="J5445" s="2" t="s">
        <v>1104</v>
      </c>
      <c r="K5445" s="2" t="str">
        <f t="array" ref="K5445">_xlfn.XLOOKUP(J5445,Delivery_Partners!A:A,Delivery_Partners!B:B)</f>
        <v>Delivery Partner 178</v>
      </c>
      <c r="L5445" s="3">
        <v>2</v>
      </c>
      <c r="M5445" s="2" t="s">
        <v>23</v>
      </c>
      <c r="N5445" s="2" t="s">
        <v>24</v>
      </c>
      <c r="O5445" s="3">
        <v>45</v>
      </c>
      <c r="P5445" s="13">
        <f t="shared" si="1134"/>
        <v>1085.9</v>
      </c>
      <c r="Q5445" s="13" t="str">
        <f t="shared" si="1135"/>
        <v>Normal</v>
      </c>
      <c r="S5445" s="21"/>
    </row>
    <row r="5446" hidden="1" customHeight="1" spans="1:19">
      <c r="A5446" s="2" t="s">
        <v>7400</v>
      </c>
      <c r="B5446" s="29" t="s">
        <v>1187</v>
      </c>
      <c r="C5446" s="2" t="s">
        <v>3547</v>
      </c>
      <c r="D5446" s="2" t="str">
        <f t="array" ref="D5446">_xlfn.XLOOKUP(C5446,Customers!A:A,Customers!B:B)</f>
        <v>Customer 0276</v>
      </c>
      <c r="E5446" s="2" t="s">
        <v>152</v>
      </c>
      <c r="F5446" s="2" t="str">
        <f t="array" ref="F5446">_xlfn.XLOOKUP(E5446,Restaurants!A:A,Restaurants!B:B)</f>
        <v>Restaurant 114</v>
      </c>
      <c r="G5446" s="2" t="s">
        <v>457</v>
      </c>
      <c r="H5446" s="2" t="str">
        <f t="array" ref="H5446">_xlfn.XLOOKUP(G5446,Food_Menu!A:A,Food_Menu!B:B)</f>
        <v>Food Item 0180</v>
      </c>
      <c r="I5446" s="2"/>
      <c r="J5446" s="2" t="s">
        <v>368</v>
      </c>
      <c r="K5446" s="2" t="str">
        <f t="array" ref="K5446">_xlfn.XLOOKUP(J5446,Delivery_Partners!A:A,Delivery_Partners!B:B)</f>
        <v>Delivery Partner 085</v>
      </c>
      <c r="L5446" s="3">
        <v>1</v>
      </c>
      <c r="M5446" s="2" t="s">
        <v>189</v>
      </c>
      <c r="N5446" s="2" t="s">
        <v>55</v>
      </c>
      <c r="O5446" s="2"/>
    </row>
    <row r="5447" customHeight="1" spans="1:19">
      <c r="A5447" s="2" t="s">
        <v>7401</v>
      </c>
      <c r="B5447" s="29" t="s">
        <v>1108</v>
      </c>
      <c r="C5447" s="2" t="s">
        <v>626</v>
      </c>
      <c r="D5447" s="2" t="str">
        <f t="array" ref="D5447">_xlfn.XLOOKUP(C5447,Customers!A:A,Customers!B:B)</f>
        <v>Customer 1047</v>
      </c>
      <c r="E5447" s="2" t="s">
        <v>578</v>
      </c>
      <c r="F5447" s="2" t="str">
        <f t="array" ref="F5447">_xlfn.XLOOKUP(E5447,Restaurants!A:A,Restaurants!B:B)</f>
        <v>Restaurant 063</v>
      </c>
      <c r="G5447" s="2" t="s">
        <v>561</v>
      </c>
      <c r="H5447" s="2" t="str">
        <f t="array" ref="H5447">_xlfn.XLOOKUP(G5447,Food_Menu!A:A,Food_Menu!B:B)</f>
        <v>Food Item 0135</v>
      </c>
      <c r="I5447" s="2">
        <f t="array" ref="I5447">_xlfn.XLOOKUP(G5447,Food_Menu!A:A,Food_Menu!D:D)</f>
        <v>217.07</v>
      </c>
      <c r="J5447" s="2" t="s">
        <v>938</v>
      </c>
      <c r="K5447" s="2" t="str">
        <f t="array" ref="K5447">_xlfn.XLOOKUP(J5447,Delivery_Partners!A:A,Delivery_Partners!B:B)</f>
        <v>Delivery Partner 139</v>
      </c>
      <c r="L5447" s="3">
        <v>1</v>
      </c>
      <c r="M5447" s="2" t="s">
        <v>23</v>
      </c>
      <c r="N5447" s="2" t="s">
        <v>24</v>
      </c>
      <c r="O5447" s="3">
        <v>51</v>
      </c>
      <c r="P5447" s="13">
        <f t="shared" ref="P5447:P5449" si="1136">I5447*L5447</f>
        <v>217.07</v>
      </c>
      <c r="Q5447" s="13" t="str">
        <f t="shared" ref="Q5447:Q5449" si="1137">IF(O5447="","Not Delivered",IF(O5447&lt;=30,"Fast",IF(O5447&lt;=60,"Normal","Slow")))</f>
        <v>Normal</v>
      </c>
      <c r="S5447" s="21"/>
    </row>
    <row r="5448" customHeight="1" spans="1:19">
      <c r="A5448" s="2" t="s">
        <v>7402</v>
      </c>
      <c r="B5448" s="29" t="s">
        <v>1667</v>
      </c>
      <c r="C5448" s="2" t="s">
        <v>4511</v>
      </c>
      <c r="D5448" s="2" t="str">
        <f t="array" ref="D5448">_xlfn.XLOOKUP(C5448,Customers!A:A,Customers!B:B)</f>
        <v>Customer 0454</v>
      </c>
      <c r="E5448" s="2" t="s">
        <v>578</v>
      </c>
      <c r="F5448" s="2" t="str">
        <f t="array" ref="F5448">_xlfn.XLOOKUP(E5448,Restaurants!A:A,Restaurants!B:B)</f>
        <v>Restaurant 063</v>
      </c>
      <c r="G5448" s="2" t="s">
        <v>194</v>
      </c>
      <c r="H5448" s="2" t="str">
        <f t="array" ref="H5448">_xlfn.XLOOKUP(G5448,Food_Menu!A:A,Food_Menu!B:B)</f>
        <v>Food Item 0009</v>
      </c>
      <c r="I5448" s="2">
        <f t="array" ref="I5448">_xlfn.XLOOKUP(G5448,Food_Menu!A:A,Food_Menu!D:D)</f>
        <v>168.03</v>
      </c>
      <c r="J5448" s="2" t="s">
        <v>544</v>
      </c>
      <c r="K5448" s="2" t="str">
        <f t="array" ref="K5448">_xlfn.XLOOKUP(J5448,Delivery_Partners!A:A,Delivery_Partners!B:B)</f>
        <v>Delivery Partner 128</v>
      </c>
      <c r="L5448" s="3">
        <v>3</v>
      </c>
      <c r="M5448" s="2" t="s">
        <v>23</v>
      </c>
      <c r="N5448" s="2" t="s">
        <v>24</v>
      </c>
      <c r="O5448" s="3">
        <v>34</v>
      </c>
      <c r="P5448" s="13">
        <f t="shared" si="1136"/>
        <v>504.09</v>
      </c>
      <c r="Q5448" s="13" t="str">
        <f t="shared" si="1137"/>
        <v>Normal</v>
      </c>
      <c r="S5448" s="21"/>
    </row>
    <row r="5449" customHeight="1" spans="1:19">
      <c r="A5449" s="2" t="s">
        <v>7403</v>
      </c>
      <c r="B5449" s="28">
        <v>45814</v>
      </c>
      <c r="C5449" s="2" t="s">
        <v>600</v>
      </c>
      <c r="D5449" s="2" t="str">
        <f t="array" ref="D5449">_xlfn.XLOOKUP(C5449,Customers!A:A,Customers!B:B)</f>
        <v>Customer 0503</v>
      </c>
      <c r="E5449" s="2" t="s">
        <v>526</v>
      </c>
      <c r="F5449" s="2" t="str">
        <f t="array" ref="F5449">_xlfn.XLOOKUP(E5449,Restaurants!A:A,Restaurants!B:B)</f>
        <v>Restaurant 068</v>
      </c>
      <c r="G5449" s="2" t="s">
        <v>1382</v>
      </c>
      <c r="H5449" s="2" t="str">
        <f t="array" ref="H5449">_xlfn.XLOOKUP(G5449,Food_Menu!A:A,Food_Menu!B:B)</f>
        <v>Food Item 0152</v>
      </c>
      <c r="I5449" s="2">
        <f t="array" ref="I5449">_xlfn.XLOOKUP(G5449,Food_Menu!A:A,Food_Menu!D:D)</f>
        <v>177.47</v>
      </c>
      <c r="J5449" s="2" t="s">
        <v>184</v>
      </c>
      <c r="K5449" s="2" t="str">
        <f t="array" ref="K5449">_xlfn.XLOOKUP(J5449,Delivery_Partners!A:A,Delivery_Partners!B:B)</f>
        <v>Delivery Partner 155</v>
      </c>
      <c r="L5449" s="3">
        <v>1</v>
      </c>
      <c r="M5449" s="2" t="s">
        <v>23</v>
      </c>
      <c r="N5449" s="2" t="s">
        <v>24</v>
      </c>
      <c r="O5449" s="3">
        <v>53</v>
      </c>
      <c r="P5449" s="13">
        <f t="shared" si="1136"/>
        <v>177.47</v>
      </c>
      <c r="Q5449" s="13" t="str">
        <f t="shared" si="1137"/>
        <v>Normal</v>
      </c>
      <c r="S5449" s="21"/>
    </row>
    <row r="5450" hidden="1" customHeight="1" spans="1:19">
      <c r="A5450" s="2" t="s">
        <v>7404</v>
      </c>
      <c r="B5450" s="29" t="s">
        <v>915</v>
      </c>
      <c r="C5450" s="2" t="s">
        <v>2531</v>
      </c>
      <c r="D5450" s="2" t="str">
        <f t="array" ref="D5450">_xlfn.XLOOKUP(C5450,Customers!A:A,Customers!B:B)</f>
        <v>Customer 0485</v>
      </c>
      <c r="E5450" s="2" t="s">
        <v>603</v>
      </c>
      <c r="F5450" s="2" t="str">
        <f t="array" ref="F5450">_xlfn.XLOOKUP(E5450,Restaurants!A:A,Restaurants!B:B)</f>
        <v>Restaurant 009</v>
      </c>
      <c r="G5450" s="2" t="s">
        <v>762</v>
      </c>
      <c r="H5450" s="2" t="str">
        <f t="array" ref="H5450">_xlfn.XLOOKUP(G5450,Food_Menu!A:A,Food_Menu!B:B)</f>
        <v>Food Item 0106</v>
      </c>
      <c r="I5450" s="2"/>
      <c r="J5450" s="2" t="s">
        <v>1408</v>
      </c>
      <c r="K5450" s="2" t="str">
        <f t="array" ref="K5450">_xlfn.XLOOKUP(J5450,Delivery_Partners!A:A,Delivery_Partners!B:B)</f>
        <v>Delivery Partner 084</v>
      </c>
      <c r="L5450" s="3">
        <v>1</v>
      </c>
      <c r="M5450" s="2" t="s">
        <v>101</v>
      </c>
      <c r="N5450" s="2" t="s">
        <v>55</v>
      </c>
      <c r="O5450" s="2"/>
    </row>
    <row r="5451" customHeight="1" spans="1:19">
      <c r="A5451" s="2" t="s">
        <v>7405</v>
      </c>
      <c r="B5451" s="29" t="s">
        <v>150</v>
      </c>
      <c r="C5451" s="2" t="s">
        <v>5321</v>
      </c>
      <c r="D5451" s="2" t="str">
        <f t="array" ref="D5451">_xlfn.XLOOKUP(C5451,Customers!A:A,Customers!B:B)</f>
        <v>Customer 0381</v>
      </c>
      <c r="E5451" s="2" t="s">
        <v>137</v>
      </c>
      <c r="F5451" s="2" t="str">
        <f t="array" ref="F5451">_xlfn.XLOOKUP(E5451,Restaurants!A:A,Restaurants!B:B)</f>
        <v>Restaurant 104</v>
      </c>
      <c r="G5451" s="2" t="s">
        <v>2284</v>
      </c>
      <c r="H5451" s="2" t="str">
        <f t="array" ref="H5451">_xlfn.XLOOKUP(G5451,Food_Menu!A:A,Food_Menu!B:B)</f>
        <v>Food Item 0001</v>
      </c>
      <c r="I5451" s="2">
        <f t="array" ref="I5451">_xlfn.XLOOKUP(G5451,Food_Menu!A:A,Food_Menu!D:D)</f>
        <v>107.77</v>
      </c>
      <c r="J5451" s="2" t="s">
        <v>1193</v>
      </c>
      <c r="K5451" s="2" t="str">
        <f t="array" ref="K5451">_xlfn.XLOOKUP(J5451,Delivery_Partners!A:A,Delivery_Partners!B:B)</f>
        <v>Delivery Partner 074</v>
      </c>
      <c r="L5451" s="3">
        <v>1</v>
      </c>
      <c r="M5451" s="2" t="s">
        <v>23</v>
      </c>
      <c r="N5451" s="2" t="s">
        <v>24</v>
      </c>
      <c r="O5451" s="3">
        <v>49</v>
      </c>
      <c r="P5451" s="13">
        <f t="shared" ref="P5451:P5453" si="1138">I5451*L5451</f>
        <v>107.77</v>
      </c>
      <c r="Q5451" s="13" t="str">
        <f t="shared" ref="Q5451:Q5453" si="1139">IF(O5451="","Not Delivered",IF(O5451&lt;=30,"Fast",IF(O5451&lt;=60,"Normal","Slow")))</f>
        <v>Normal</v>
      </c>
      <c r="S5451" s="21"/>
    </row>
    <row r="5452" customHeight="1" spans="1:19">
      <c r="A5452" s="2" t="s">
        <v>7406</v>
      </c>
      <c r="B5452" s="29" t="s">
        <v>1092</v>
      </c>
      <c r="C5452" s="2" t="s">
        <v>2988</v>
      </c>
      <c r="D5452" s="2" t="str">
        <f t="array" ref="D5452">_xlfn.XLOOKUP(C5452,Customers!A:A,Customers!B:B)</f>
        <v>Customer 1102</v>
      </c>
      <c r="E5452" s="2" t="s">
        <v>552</v>
      </c>
      <c r="F5452" s="2" t="str">
        <f t="array" ref="F5452">_xlfn.XLOOKUP(E5452,Restaurants!A:A,Restaurants!B:B)</f>
        <v>Restaurant 089</v>
      </c>
      <c r="G5452" s="2" t="s">
        <v>1009</v>
      </c>
      <c r="H5452" s="2" t="str">
        <f t="array" ref="H5452">_xlfn.XLOOKUP(G5452,Food_Menu!A:A,Food_Menu!B:B)</f>
        <v>Food Item 0187</v>
      </c>
      <c r="I5452" s="2">
        <f t="array" ref="I5452">_xlfn.XLOOKUP(G5452,Food_Menu!A:A,Food_Menu!D:D)</f>
        <v>496.25</v>
      </c>
      <c r="J5452" s="2" t="s">
        <v>2409</v>
      </c>
      <c r="K5452" s="2" t="str">
        <f t="array" ref="K5452">_xlfn.XLOOKUP(J5452,Delivery_Partners!A:A,Delivery_Partners!B:B)</f>
        <v>Delivery Partner 050</v>
      </c>
      <c r="L5452" s="3">
        <v>2</v>
      </c>
      <c r="M5452" s="2" t="s">
        <v>23</v>
      </c>
      <c r="N5452" s="2" t="s">
        <v>24</v>
      </c>
      <c r="O5452" s="3">
        <v>32</v>
      </c>
      <c r="P5452" s="13">
        <f t="shared" si="1138"/>
        <v>992.5</v>
      </c>
      <c r="Q5452" s="13" t="str">
        <f t="shared" si="1139"/>
        <v>Normal</v>
      </c>
      <c r="S5452" s="21"/>
    </row>
    <row r="5453" customHeight="1" spans="1:19">
      <c r="A5453" s="2" t="s">
        <v>7407</v>
      </c>
      <c r="B5453" s="29" t="s">
        <v>955</v>
      </c>
      <c r="C5453" s="2" t="s">
        <v>1455</v>
      </c>
      <c r="D5453" s="2" t="str">
        <f t="array" ref="D5453">_xlfn.XLOOKUP(C5453,Customers!A:A,Customers!B:B)</f>
        <v>Customer 0887</v>
      </c>
      <c r="E5453" s="2" t="s">
        <v>239</v>
      </c>
      <c r="F5453" s="2" t="str">
        <f t="array" ref="F5453">_xlfn.XLOOKUP(E5453,Restaurants!A:A,Restaurants!B:B)</f>
        <v>Restaurant 105</v>
      </c>
      <c r="G5453" s="2" t="s">
        <v>1318</v>
      </c>
      <c r="H5453" s="2" t="str">
        <f t="array" ref="H5453">_xlfn.XLOOKUP(G5453,Food_Menu!A:A,Food_Menu!B:B)</f>
        <v>Food Item 0119</v>
      </c>
      <c r="I5453" s="2">
        <f t="array" ref="I5453">_xlfn.XLOOKUP(G5453,Food_Menu!A:A,Food_Menu!D:D)</f>
        <v>220.83</v>
      </c>
      <c r="J5453" s="2" t="s">
        <v>123</v>
      </c>
      <c r="K5453" s="2" t="str">
        <f t="array" ref="K5453">_xlfn.XLOOKUP(J5453,Delivery_Partners!A:A,Delivery_Partners!B:B)</f>
        <v>Delivery Partner 106</v>
      </c>
      <c r="L5453" s="3">
        <v>1</v>
      </c>
      <c r="M5453" s="2" t="s">
        <v>23</v>
      </c>
      <c r="N5453" s="2" t="s">
        <v>42</v>
      </c>
      <c r="O5453" s="3">
        <v>17</v>
      </c>
      <c r="P5453" s="13">
        <f t="shared" si="1138"/>
        <v>220.83</v>
      </c>
      <c r="Q5453" s="13" t="str">
        <f t="shared" si="1139"/>
        <v>Fast</v>
      </c>
      <c r="S5453" s="21"/>
    </row>
    <row r="5454" hidden="1" customHeight="1" spans="1:19">
      <c r="A5454" s="2" t="s">
        <v>7408</v>
      </c>
      <c r="B5454" s="29" t="s">
        <v>1384</v>
      </c>
      <c r="C5454" s="2" t="s">
        <v>4797</v>
      </c>
      <c r="D5454" s="2" t="str">
        <f t="array" ref="D5454">_xlfn.XLOOKUP(C5454,Customers!A:A,Customers!B:B)</f>
        <v>Customer 0191</v>
      </c>
      <c r="E5454" s="2" t="s">
        <v>800</v>
      </c>
      <c r="F5454" s="2" t="str">
        <f t="array" ref="F5454">_xlfn.XLOOKUP(E5454,Restaurants!A:A,Restaurants!B:B)</f>
        <v>Restaurant 014</v>
      </c>
      <c r="G5454" s="2" t="s">
        <v>40</v>
      </c>
      <c r="H5454" s="2" t="str">
        <f t="array" ref="H5454">_xlfn.XLOOKUP(G5454,Food_Menu!A:A,Food_Menu!B:B)</f>
        <v>Food Item 0134</v>
      </c>
      <c r="I5454" s="2"/>
      <c r="J5454" s="2" t="s">
        <v>378</v>
      </c>
      <c r="K5454" s="2" t="str">
        <f t="array" ref="K5454">_xlfn.XLOOKUP(J5454,Delivery_Partners!A:A,Delivery_Partners!B:B)</f>
        <v>Delivery Partner 111</v>
      </c>
      <c r="L5454" s="3">
        <v>3</v>
      </c>
      <c r="M5454" s="2" t="s">
        <v>101</v>
      </c>
      <c r="N5454" s="2" t="s">
        <v>24</v>
      </c>
      <c r="O5454" s="2"/>
    </row>
    <row r="5455" customHeight="1" spans="1:19">
      <c r="A5455" s="2" t="s">
        <v>7409</v>
      </c>
      <c r="B5455" s="28">
        <v>45911</v>
      </c>
      <c r="C5455" s="2" t="s">
        <v>2780</v>
      </c>
      <c r="D5455" s="2" t="str">
        <f t="array" ref="D5455">_xlfn.XLOOKUP(C5455,Customers!A:A,Customers!B:B)</f>
        <v>Customer 0259</v>
      </c>
      <c r="E5455" s="2" t="s">
        <v>182</v>
      </c>
      <c r="F5455" s="2" t="str">
        <f t="array" ref="F5455">_xlfn.XLOOKUP(E5455,Restaurants!A:A,Restaurants!B:B)</f>
        <v>Restaurant 097</v>
      </c>
      <c r="G5455" s="2" t="s">
        <v>1378</v>
      </c>
      <c r="H5455" s="2" t="str">
        <f t="array" ref="H5455">_xlfn.XLOOKUP(G5455,Food_Menu!A:A,Food_Menu!B:B)</f>
        <v>Food Item 0127</v>
      </c>
      <c r="I5455" s="2">
        <f t="array" ref="I5455">_xlfn.XLOOKUP(G5455,Food_Menu!A:A,Food_Menu!D:D)</f>
        <v>170.36</v>
      </c>
      <c r="J5455" s="2" t="s">
        <v>1683</v>
      </c>
      <c r="K5455" s="2" t="str">
        <f t="array" ref="K5455">_xlfn.XLOOKUP(J5455,Delivery_Partners!A:A,Delivery_Partners!B:B)</f>
        <v>Delivery Partner 082</v>
      </c>
      <c r="L5455" s="3">
        <v>1</v>
      </c>
      <c r="M5455" s="2" t="s">
        <v>23</v>
      </c>
      <c r="N5455" s="2" t="s">
        <v>24</v>
      </c>
      <c r="O5455" s="3">
        <v>47</v>
      </c>
      <c r="P5455" s="13">
        <f t="shared" ref="P5455:P5466" si="1140">I5455*L5455</f>
        <v>170.36</v>
      </c>
      <c r="Q5455" s="13" t="str">
        <f t="shared" ref="Q5455:Q5466" si="1141">IF(O5455="","Not Delivered",IF(O5455&lt;=30,"Fast",IF(O5455&lt;=60,"Normal","Slow")))</f>
        <v>Normal</v>
      </c>
      <c r="S5455" s="21"/>
    </row>
    <row r="5456" customHeight="1" spans="1:19">
      <c r="A5456" s="2" t="s">
        <v>7410</v>
      </c>
      <c r="B5456" s="29" t="s">
        <v>279</v>
      </c>
      <c r="C5456" s="2" t="s">
        <v>2260</v>
      </c>
      <c r="D5456" s="2" t="str">
        <f t="array" ref="D5456">_xlfn.XLOOKUP(C5456,Customers!A:A,Customers!B:B)</f>
        <v>Customer 0098</v>
      </c>
      <c r="E5456" s="2" t="s">
        <v>537</v>
      </c>
      <c r="F5456" s="2" t="str">
        <f t="array" ref="F5456">_xlfn.XLOOKUP(E5456,Restaurants!A:A,Restaurants!B:B)</f>
        <v>Restaurant 044</v>
      </c>
      <c r="G5456" s="2" t="s">
        <v>235</v>
      </c>
      <c r="H5456" s="2" t="str">
        <f t="array" ref="H5456">_xlfn.XLOOKUP(G5456,Food_Menu!A:A,Food_Menu!B:B)</f>
        <v>Food Item 0020</v>
      </c>
      <c r="I5456" s="2">
        <f t="array" ref="I5456">_xlfn.XLOOKUP(G5456,Food_Menu!A:A,Food_Menu!D:D)</f>
        <v>565.62</v>
      </c>
      <c r="J5456" s="2" t="s">
        <v>1090</v>
      </c>
      <c r="K5456" s="2" t="str">
        <f t="array" ref="K5456">_xlfn.XLOOKUP(J5456,Delivery_Partners!A:A,Delivery_Partners!B:B)</f>
        <v>Delivery Partner 056</v>
      </c>
      <c r="L5456" s="3">
        <v>2</v>
      </c>
      <c r="M5456" s="2" t="s">
        <v>23</v>
      </c>
      <c r="N5456" s="2" t="s">
        <v>74</v>
      </c>
      <c r="O5456" s="3">
        <v>28</v>
      </c>
      <c r="P5456" s="13">
        <f t="shared" si="1140"/>
        <v>1131.24</v>
      </c>
      <c r="Q5456" s="13" t="str">
        <f t="shared" si="1141"/>
        <v>Fast</v>
      </c>
      <c r="S5456" s="21"/>
    </row>
    <row r="5457" customHeight="1" spans="1:19">
      <c r="A5457" s="2" t="s">
        <v>7411</v>
      </c>
      <c r="B5457" s="29" t="s">
        <v>1412</v>
      </c>
      <c r="C5457" s="2" t="s">
        <v>1977</v>
      </c>
      <c r="D5457" s="2" t="str">
        <f t="array" ref="D5457">_xlfn.XLOOKUP(C5457,Customers!A:A,Customers!B:B)</f>
        <v>Customer 0308</v>
      </c>
      <c r="E5457" s="2" t="s">
        <v>945</v>
      </c>
      <c r="F5457" s="2" t="str">
        <f t="array" ref="F5457">_xlfn.XLOOKUP(E5457,Restaurants!A:A,Restaurants!B:B)</f>
        <v>Restaurant 099</v>
      </c>
      <c r="G5457" s="2" t="s">
        <v>635</v>
      </c>
      <c r="H5457" s="2" t="str">
        <f t="array" ref="H5457">_xlfn.XLOOKUP(G5457,Food_Menu!A:A,Food_Menu!B:B)</f>
        <v>Food Item 0074</v>
      </c>
      <c r="I5457" s="2">
        <f t="array" ref="I5457">_xlfn.XLOOKUP(G5457,Food_Menu!A:A,Food_Menu!D:D)</f>
        <v>205.43</v>
      </c>
      <c r="J5457" s="2" t="s">
        <v>1683</v>
      </c>
      <c r="K5457" s="2" t="str">
        <f t="array" ref="K5457">_xlfn.XLOOKUP(J5457,Delivery_Partners!A:A,Delivery_Partners!B:B)</f>
        <v>Delivery Partner 082</v>
      </c>
      <c r="L5457" s="3">
        <v>2</v>
      </c>
      <c r="M5457" s="2" t="s">
        <v>23</v>
      </c>
      <c r="N5457" s="2" t="s">
        <v>42</v>
      </c>
      <c r="O5457" s="3">
        <v>33</v>
      </c>
      <c r="P5457" s="13">
        <f t="shared" si="1140"/>
        <v>410.86</v>
      </c>
      <c r="Q5457" s="13" t="str">
        <f t="shared" si="1141"/>
        <v>Normal</v>
      </c>
      <c r="S5457" s="21"/>
    </row>
    <row r="5458" customHeight="1" spans="1:19">
      <c r="A5458" s="2" t="s">
        <v>7412</v>
      </c>
      <c r="B5458" s="28">
        <v>45973</v>
      </c>
      <c r="C5458" s="2" t="s">
        <v>1897</v>
      </c>
      <c r="D5458" s="2" t="str">
        <f t="array" ref="D5458">_xlfn.XLOOKUP(C5458,Customers!A:A,Customers!B:B)</f>
        <v>Customer 0788</v>
      </c>
      <c r="E5458" s="2" t="s">
        <v>224</v>
      </c>
      <c r="F5458" s="2" t="str">
        <f t="array" ref="F5458">_xlfn.XLOOKUP(E5458,Restaurants!A:A,Restaurants!B:B)</f>
        <v>Restaurant 120</v>
      </c>
      <c r="G5458" s="2" t="s">
        <v>1547</v>
      </c>
      <c r="H5458" s="2" t="str">
        <f t="array" ref="H5458">_xlfn.XLOOKUP(G5458,Food_Menu!A:A,Food_Menu!B:B)</f>
        <v>Food Item 0155</v>
      </c>
      <c r="I5458" s="2">
        <f t="array" ref="I5458">_xlfn.XLOOKUP(G5458,Food_Menu!A:A,Food_Menu!D:D)</f>
        <v>185.15</v>
      </c>
      <c r="J5458" s="2" t="s">
        <v>887</v>
      </c>
      <c r="K5458" s="2" t="str">
        <f t="array" ref="K5458">_xlfn.XLOOKUP(J5458,Delivery_Partners!A:A,Delivery_Partners!B:B)</f>
        <v>Delivery Partner 091</v>
      </c>
      <c r="L5458" s="3">
        <v>2</v>
      </c>
      <c r="M5458" s="2" t="s">
        <v>23</v>
      </c>
      <c r="N5458" s="2" t="s">
        <v>24</v>
      </c>
      <c r="O5458" s="3">
        <v>15</v>
      </c>
      <c r="P5458" s="13">
        <f t="shared" si="1140"/>
        <v>370.3</v>
      </c>
      <c r="Q5458" s="13" t="str">
        <f t="shared" si="1141"/>
        <v>Fast</v>
      </c>
      <c r="S5458" s="21"/>
    </row>
    <row r="5459" customHeight="1" spans="1:19">
      <c r="A5459" s="2" t="s">
        <v>7413</v>
      </c>
      <c r="B5459" s="28">
        <v>45696</v>
      </c>
      <c r="C5459" s="2" t="s">
        <v>1736</v>
      </c>
      <c r="D5459" s="2" t="str">
        <f t="array" ref="D5459">_xlfn.XLOOKUP(C5459,Customers!A:A,Customers!B:B)</f>
        <v>Customer 1124</v>
      </c>
      <c r="E5459" s="2" t="s">
        <v>105</v>
      </c>
      <c r="F5459" s="2" t="str">
        <f t="array" ref="F5459">_xlfn.XLOOKUP(E5459,Restaurants!A:A,Restaurants!B:B)</f>
        <v>Restaurant 106</v>
      </c>
      <c r="G5459" s="2" t="s">
        <v>126</v>
      </c>
      <c r="H5459" s="2" t="str">
        <f t="array" ref="H5459">_xlfn.XLOOKUP(G5459,Food_Menu!A:A,Food_Menu!B:B)</f>
        <v>Food Item 0075</v>
      </c>
      <c r="I5459" s="2">
        <f t="array" ref="I5459">_xlfn.XLOOKUP(G5459,Food_Menu!A:A,Food_Menu!D:D)</f>
        <v>613.26</v>
      </c>
      <c r="J5459" s="2" t="s">
        <v>427</v>
      </c>
      <c r="K5459" s="2" t="str">
        <f t="array" ref="K5459">_xlfn.XLOOKUP(J5459,Delivery_Partners!A:A,Delivery_Partners!B:B)</f>
        <v>Delivery Partner 023</v>
      </c>
      <c r="L5459" s="3">
        <v>2</v>
      </c>
      <c r="M5459" s="2" t="s">
        <v>23</v>
      </c>
      <c r="N5459" s="2" t="s">
        <v>24</v>
      </c>
      <c r="O5459" s="3">
        <v>33</v>
      </c>
      <c r="P5459" s="13">
        <f t="shared" si="1140"/>
        <v>1226.52</v>
      </c>
      <c r="Q5459" s="13" t="str">
        <f t="shared" si="1141"/>
        <v>Normal</v>
      </c>
      <c r="S5459" s="21"/>
    </row>
    <row r="5460" customHeight="1" spans="1:19">
      <c r="A5460" s="2" t="s">
        <v>7414</v>
      </c>
      <c r="B5460" s="29" t="s">
        <v>783</v>
      </c>
      <c r="C5460" s="2" t="s">
        <v>3395</v>
      </c>
      <c r="D5460" s="2" t="str">
        <f t="array" ref="D5460">_xlfn.XLOOKUP(C5460,Customers!A:A,Customers!B:B)</f>
        <v>Customer 0578</v>
      </c>
      <c r="E5460" s="2" t="s">
        <v>738</v>
      </c>
      <c r="F5460" s="2" t="str">
        <f t="array" ref="F5460">_xlfn.XLOOKUP(E5460,Restaurants!A:A,Restaurants!B:B)</f>
        <v>Restaurant 110</v>
      </c>
      <c r="G5460" s="2" t="s">
        <v>2157</v>
      </c>
      <c r="H5460" s="2" t="str">
        <f t="array" ref="H5460">_xlfn.XLOOKUP(G5460,Food_Menu!A:A,Food_Menu!B:B)</f>
        <v>Food Item 0196</v>
      </c>
      <c r="I5460" s="2">
        <f t="array" ref="I5460">_xlfn.XLOOKUP(G5460,Food_Menu!A:A,Food_Menu!D:D)</f>
        <v>535.63</v>
      </c>
      <c r="J5460" s="2" t="s">
        <v>48</v>
      </c>
      <c r="K5460" s="2" t="str">
        <f t="array" ref="K5460">_xlfn.XLOOKUP(J5460,Delivery_Partners!A:A,Delivery_Partners!B:B)</f>
        <v>Delivery Partner 119</v>
      </c>
      <c r="L5460" s="3">
        <v>1</v>
      </c>
      <c r="M5460" s="2" t="s">
        <v>23</v>
      </c>
      <c r="N5460" s="2" t="s">
        <v>55</v>
      </c>
      <c r="O5460" s="3">
        <v>20</v>
      </c>
      <c r="P5460" s="13">
        <f t="shared" si="1140"/>
        <v>535.63</v>
      </c>
      <c r="Q5460" s="13" t="str">
        <f t="shared" si="1141"/>
        <v>Fast</v>
      </c>
      <c r="S5460" s="21"/>
    </row>
    <row r="5461" customHeight="1" spans="1:19">
      <c r="A5461" s="2" t="s">
        <v>7415</v>
      </c>
      <c r="B5461" s="29" t="s">
        <v>429</v>
      </c>
      <c r="C5461" s="2" t="s">
        <v>2260</v>
      </c>
      <c r="D5461" s="2" t="str">
        <f t="array" ref="D5461">_xlfn.XLOOKUP(C5461,Customers!A:A,Customers!B:B)</f>
        <v>Customer 0098</v>
      </c>
      <c r="E5461" s="2" t="s">
        <v>800</v>
      </c>
      <c r="F5461" s="2" t="str">
        <f t="array" ref="F5461">_xlfn.XLOOKUP(E5461,Restaurants!A:A,Restaurants!B:B)</f>
        <v>Restaurant 014</v>
      </c>
      <c r="G5461" s="2" t="s">
        <v>373</v>
      </c>
      <c r="H5461" s="2" t="str">
        <f t="array" ref="H5461">_xlfn.XLOOKUP(G5461,Food_Menu!A:A,Food_Menu!B:B)</f>
        <v>Food Item 0070</v>
      </c>
      <c r="I5461" s="2">
        <f t="array" ref="I5461">_xlfn.XLOOKUP(G5461,Food_Menu!A:A,Food_Menu!D:D)</f>
        <v>329.84</v>
      </c>
      <c r="J5461" s="2" t="s">
        <v>241</v>
      </c>
      <c r="K5461" s="2" t="str">
        <f t="array" ref="K5461">_xlfn.XLOOKUP(J5461,Delivery_Partners!A:A,Delivery_Partners!B:B)</f>
        <v>Delivery Partner 152</v>
      </c>
      <c r="L5461" s="3">
        <v>1</v>
      </c>
      <c r="M5461" s="2" t="s">
        <v>23</v>
      </c>
      <c r="N5461" s="2" t="s">
        <v>55</v>
      </c>
      <c r="O5461" s="3">
        <v>41</v>
      </c>
      <c r="P5461" s="13">
        <f t="shared" si="1140"/>
        <v>329.84</v>
      </c>
      <c r="Q5461" s="13" t="str">
        <f t="shared" si="1141"/>
        <v>Normal</v>
      </c>
      <c r="S5461" s="21"/>
    </row>
    <row r="5462" customHeight="1" spans="1:19">
      <c r="A5462" s="2" t="s">
        <v>7416</v>
      </c>
      <c r="B5462" s="28">
        <v>45967</v>
      </c>
      <c r="C5462" s="2" t="s">
        <v>3736</v>
      </c>
      <c r="D5462" s="2" t="str">
        <f t="array" ref="D5462">_xlfn.XLOOKUP(C5462,Customers!A:A,Customers!B:B)</f>
        <v>Customer 0057</v>
      </c>
      <c r="E5462" s="2" t="s">
        <v>658</v>
      </c>
      <c r="F5462" s="2" t="str">
        <f t="array" ref="F5462">_xlfn.XLOOKUP(E5462,Restaurants!A:A,Restaurants!B:B)</f>
        <v>Restaurant 040</v>
      </c>
      <c r="G5462" s="2" t="s">
        <v>363</v>
      </c>
      <c r="H5462" s="2" t="str">
        <f t="array" ref="H5462">_xlfn.XLOOKUP(G5462,Food_Menu!A:A,Food_Menu!B:B)</f>
        <v>Food Item 0102</v>
      </c>
      <c r="I5462" s="2">
        <f t="array" ref="I5462">_xlfn.XLOOKUP(G5462,Food_Menu!A:A,Food_Menu!D:D)</f>
        <v>630.13</v>
      </c>
      <c r="J5462" s="2" t="s">
        <v>347</v>
      </c>
      <c r="K5462" s="2" t="str">
        <f t="array" ref="K5462">_xlfn.XLOOKUP(J5462,Delivery_Partners!A:A,Delivery_Partners!B:B)</f>
        <v>Delivery Partner 058</v>
      </c>
      <c r="L5462" s="3">
        <v>1</v>
      </c>
      <c r="M5462" s="2" t="s">
        <v>23</v>
      </c>
      <c r="N5462" s="2" t="s">
        <v>74</v>
      </c>
      <c r="O5462" s="3">
        <v>39</v>
      </c>
      <c r="P5462" s="13">
        <f t="shared" si="1140"/>
        <v>630.13</v>
      </c>
      <c r="Q5462" s="13" t="str">
        <f t="shared" si="1141"/>
        <v>Normal</v>
      </c>
      <c r="S5462" s="21"/>
    </row>
    <row r="5463" customHeight="1" spans="1:19">
      <c r="A5463" s="2" t="s">
        <v>7417</v>
      </c>
      <c r="B5463" s="28">
        <v>45750</v>
      </c>
      <c r="C5463" s="2" t="s">
        <v>312</v>
      </c>
      <c r="D5463" s="2" t="str">
        <f t="array" ref="D5463">_xlfn.XLOOKUP(C5463,Customers!A:A,Customers!B:B)</f>
        <v>Customer 0498</v>
      </c>
      <c r="E5463" s="2" t="s">
        <v>666</v>
      </c>
      <c r="F5463" s="2" t="str">
        <f t="array" ref="F5463">_xlfn.XLOOKUP(E5463,Restaurants!A:A,Restaurants!B:B)</f>
        <v>Restaurant 036</v>
      </c>
      <c r="G5463" s="2" t="s">
        <v>1560</v>
      </c>
      <c r="H5463" s="2" t="str">
        <f t="array" ref="H5463">_xlfn.XLOOKUP(G5463,Food_Menu!A:A,Food_Menu!B:B)</f>
        <v>Food Item 0098</v>
      </c>
      <c r="I5463" s="2">
        <f t="array" ref="I5463">_xlfn.XLOOKUP(G5463,Food_Menu!A:A,Food_Menu!D:D)</f>
        <v>463.29</v>
      </c>
      <c r="J5463" s="2" t="s">
        <v>718</v>
      </c>
      <c r="K5463" s="2" t="str">
        <f t="array" ref="K5463">_xlfn.XLOOKUP(J5463,Delivery_Partners!A:A,Delivery_Partners!B:B)</f>
        <v>Delivery Partner 071</v>
      </c>
      <c r="L5463" s="3">
        <v>1</v>
      </c>
      <c r="M5463" s="2" t="s">
        <v>23</v>
      </c>
      <c r="N5463" s="2" t="s">
        <v>24</v>
      </c>
      <c r="O5463" s="3">
        <v>35</v>
      </c>
      <c r="P5463" s="13">
        <f t="shared" si="1140"/>
        <v>463.29</v>
      </c>
      <c r="Q5463" s="13" t="str">
        <f t="shared" si="1141"/>
        <v>Normal</v>
      </c>
      <c r="S5463" s="21"/>
    </row>
    <row r="5464" customHeight="1" spans="1:19">
      <c r="A5464" s="2" t="s">
        <v>7418</v>
      </c>
      <c r="B5464" s="29" t="s">
        <v>1198</v>
      </c>
      <c r="C5464" s="2" t="s">
        <v>1371</v>
      </c>
      <c r="D5464" s="2" t="str">
        <f t="array" ref="D5464">_xlfn.XLOOKUP(C5464,Customers!A:A,Customers!B:B)</f>
        <v>Customer 0318</v>
      </c>
      <c r="E5464" s="2" t="s">
        <v>110</v>
      </c>
      <c r="F5464" s="2" t="str">
        <f t="array" ref="F5464">_xlfn.XLOOKUP(E5464,Restaurants!A:A,Restaurants!B:B)</f>
        <v>Restaurant 062</v>
      </c>
      <c r="G5464" s="2" t="s">
        <v>240</v>
      </c>
      <c r="H5464" s="2" t="str">
        <f t="array" ref="H5464">_xlfn.XLOOKUP(G5464,Food_Menu!A:A,Food_Menu!B:B)</f>
        <v>Food Item 0005</v>
      </c>
      <c r="I5464" s="2">
        <f t="array" ref="I5464">_xlfn.XLOOKUP(G5464,Food_Menu!A:A,Food_Menu!D:D)</f>
        <v>481.92</v>
      </c>
      <c r="J5464" s="2" t="s">
        <v>29</v>
      </c>
      <c r="K5464" s="2" t="str">
        <f t="array" ref="K5464">_xlfn.XLOOKUP(J5464,Delivery_Partners!A:A,Delivery_Partners!B:B)</f>
        <v>Delivery Partner 017</v>
      </c>
      <c r="L5464" s="3">
        <v>1</v>
      </c>
      <c r="M5464" s="2" t="s">
        <v>23</v>
      </c>
      <c r="N5464" s="2" t="s">
        <v>55</v>
      </c>
      <c r="O5464" s="3">
        <v>51</v>
      </c>
      <c r="P5464" s="13">
        <f t="shared" si="1140"/>
        <v>481.92</v>
      </c>
      <c r="Q5464" s="13" t="str">
        <f t="shared" si="1141"/>
        <v>Normal</v>
      </c>
      <c r="S5464" s="21"/>
    </row>
    <row r="5465" customHeight="1" spans="1:19">
      <c r="A5465" s="2" t="s">
        <v>7419</v>
      </c>
      <c r="B5465" s="28">
        <v>45778</v>
      </c>
      <c r="C5465" s="2" t="s">
        <v>3126</v>
      </c>
      <c r="D5465" s="2" t="str">
        <f t="array" ref="D5465">_xlfn.XLOOKUP(C5465,Customers!A:A,Customers!B:B)</f>
        <v>Customer 0693</v>
      </c>
      <c r="E5465" s="2" t="s">
        <v>807</v>
      </c>
      <c r="F5465" s="2" t="str">
        <f t="array" ref="F5465">_xlfn.XLOOKUP(E5465,Restaurants!A:A,Restaurants!B:B)</f>
        <v>Restaurant 118</v>
      </c>
      <c r="G5465" s="2" t="s">
        <v>1135</v>
      </c>
      <c r="H5465" s="2" t="str">
        <f t="array" ref="H5465">_xlfn.XLOOKUP(G5465,Food_Menu!A:A,Food_Menu!B:B)</f>
        <v>Food Item 0179</v>
      </c>
      <c r="I5465" s="2">
        <f t="array" ref="I5465">_xlfn.XLOOKUP(G5465,Food_Menu!A:A,Food_Menu!D:D)</f>
        <v>330.25</v>
      </c>
      <c r="J5465" s="2" t="s">
        <v>499</v>
      </c>
      <c r="K5465" s="2" t="str">
        <f t="array" ref="K5465">_xlfn.XLOOKUP(J5465,Delivery_Partners!A:A,Delivery_Partners!B:B)</f>
        <v>Delivery Partner 105</v>
      </c>
      <c r="L5465" s="3">
        <v>2</v>
      </c>
      <c r="M5465" s="2" t="s">
        <v>23</v>
      </c>
      <c r="N5465" s="2" t="s">
        <v>24</v>
      </c>
      <c r="O5465" s="3">
        <v>38</v>
      </c>
      <c r="P5465" s="13">
        <f t="shared" si="1140"/>
        <v>660.5</v>
      </c>
      <c r="Q5465" s="13" t="str">
        <f t="shared" si="1141"/>
        <v>Normal</v>
      </c>
      <c r="S5465" s="21"/>
    </row>
    <row r="5466" customHeight="1" spans="1:19">
      <c r="A5466" s="2" t="s">
        <v>7420</v>
      </c>
      <c r="B5466" s="29" t="s">
        <v>87</v>
      </c>
      <c r="C5466" s="2" t="s">
        <v>2920</v>
      </c>
      <c r="D5466" s="2" t="str">
        <f t="array" ref="D5466">_xlfn.XLOOKUP(C5466,Customers!A:A,Customers!B:B)</f>
        <v>Customer 0142</v>
      </c>
      <c r="E5466" s="2" t="s">
        <v>52</v>
      </c>
      <c r="F5466" s="2" t="str">
        <f t="array" ref="F5466">_xlfn.XLOOKUP(E5466,Restaurants!A:A,Restaurants!B:B)</f>
        <v>Restaurant 083</v>
      </c>
      <c r="G5466" s="2" t="s">
        <v>117</v>
      </c>
      <c r="H5466" s="2" t="str">
        <f t="array" ref="H5466">_xlfn.XLOOKUP(G5466,Food_Menu!A:A,Food_Menu!B:B)</f>
        <v>Food Item 0030</v>
      </c>
      <c r="I5466" s="2">
        <f t="array" ref="I5466">_xlfn.XLOOKUP(G5466,Food_Menu!A:A,Food_Menu!D:D)</f>
        <v>373.16</v>
      </c>
      <c r="J5466" s="2" t="s">
        <v>1930</v>
      </c>
      <c r="K5466" s="2" t="str">
        <f t="array" ref="K5466">_xlfn.XLOOKUP(J5466,Delivery_Partners!A:A,Delivery_Partners!B:B)</f>
        <v>Delivery Partner 077</v>
      </c>
      <c r="L5466" s="3">
        <v>1</v>
      </c>
      <c r="M5466" s="2" t="s">
        <v>23</v>
      </c>
      <c r="N5466" s="2" t="s">
        <v>74</v>
      </c>
      <c r="O5466" s="3">
        <v>37</v>
      </c>
      <c r="P5466" s="13">
        <f t="shared" si="1140"/>
        <v>373.16</v>
      </c>
      <c r="Q5466" s="13" t="str">
        <f t="shared" si="1141"/>
        <v>Normal</v>
      </c>
      <c r="S5466" s="21"/>
    </row>
    <row r="5467" hidden="1" customHeight="1" spans="1:19">
      <c r="A5467" s="2" t="s">
        <v>7421</v>
      </c>
      <c r="B5467" s="28">
        <v>45934</v>
      </c>
      <c r="C5467" s="2" t="s">
        <v>1315</v>
      </c>
      <c r="D5467" s="2" t="str">
        <f t="array" ref="D5467">_xlfn.XLOOKUP(C5467,Customers!A:A,Customers!B:B)</f>
        <v>Customer 0277</v>
      </c>
      <c r="E5467" s="2" t="s">
        <v>157</v>
      </c>
      <c r="F5467" s="2" t="str">
        <f t="array" ref="F5467">_xlfn.XLOOKUP(E5467,Restaurants!A:A,Restaurants!B:B)</f>
        <v>Restaurant 066</v>
      </c>
      <c r="G5467" s="2" t="s">
        <v>2196</v>
      </c>
      <c r="H5467" s="2" t="str">
        <f t="array" ref="H5467">_xlfn.XLOOKUP(G5467,Food_Menu!A:A,Food_Menu!B:B)</f>
        <v>Food Item 0104</v>
      </c>
      <c r="I5467" s="2"/>
      <c r="J5467" s="2" t="s">
        <v>184</v>
      </c>
      <c r="K5467" s="2" t="str">
        <f t="array" ref="K5467">_xlfn.XLOOKUP(J5467,Delivery_Partners!A:A,Delivery_Partners!B:B)</f>
        <v>Delivery Partner 155</v>
      </c>
      <c r="L5467" s="3">
        <v>4</v>
      </c>
      <c r="M5467" s="2" t="s">
        <v>101</v>
      </c>
      <c r="N5467" s="2" t="s">
        <v>24</v>
      </c>
      <c r="O5467" s="2"/>
    </row>
    <row r="5468" hidden="1" customHeight="1" spans="1:19">
      <c r="A5468" s="2" t="s">
        <v>7422</v>
      </c>
      <c r="B5468" s="29" t="s">
        <v>833</v>
      </c>
      <c r="C5468" s="2" t="s">
        <v>1232</v>
      </c>
      <c r="D5468" s="2" t="str">
        <f t="array" ref="D5468">_xlfn.XLOOKUP(C5468,Customers!A:A,Customers!B:B)</f>
        <v>Customer 0668</v>
      </c>
      <c r="E5468" s="2" t="s">
        <v>182</v>
      </c>
      <c r="F5468" s="2" t="str">
        <f t="array" ref="F5468">_xlfn.XLOOKUP(E5468,Restaurants!A:A,Restaurants!B:B)</f>
        <v>Restaurant 097</v>
      </c>
      <c r="G5468" s="2" t="s">
        <v>579</v>
      </c>
      <c r="H5468" s="2" t="str">
        <f t="array" ref="H5468">_xlfn.XLOOKUP(G5468,Food_Menu!A:A,Food_Menu!B:B)</f>
        <v>Food Item 0200</v>
      </c>
      <c r="I5468" s="2"/>
      <c r="J5468" s="2" t="s">
        <v>332</v>
      </c>
      <c r="K5468" s="2" t="str">
        <f t="array" ref="K5468">_xlfn.XLOOKUP(J5468,Delivery_Partners!A:A,Delivery_Partners!B:B)</f>
        <v>Delivery Partner 164</v>
      </c>
      <c r="L5468" s="3">
        <v>2</v>
      </c>
      <c r="M5468" s="2" t="s">
        <v>101</v>
      </c>
      <c r="N5468" s="2" t="s">
        <v>24</v>
      </c>
      <c r="O5468" s="2"/>
    </row>
    <row r="5469" customHeight="1" spans="1:19">
      <c r="A5469" s="2" t="s">
        <v>7423</v>
      </c>
      <c r="B5469" s="29" t="s">
        <v>3312</v>
      </c>
      <c r="C5469" s="2" t="s">
        <v>2705</v>
      </c>
      <c r="D5469" s="2" t="str">
        <f t="array" ref="D5469">_xlfn.XLOOKUP(C5469,Customers!A:A,Customers!B:B)</f>
        <v>Customer 0338</v>
      </c>
      <c r="E5469" s="2" t="s">
        <v>451</v>
      </c>
      <c r="F5469" s="2" t="str">
        <f t="array" ref="F5469">_xlfn.XLOOKUP(E5469,Restaurants!A:A,Restaurants!B:B)</f>
        <v>Restaurant 022</v>
      </c>
      <c r="G5469" s="2" t="s">
        <v>2055</v>
      </c>
      <c r="H5469" s="2" t="str">
        <f t="array" ref="H5469">_xlfn.XLOOKUP(G5469,Food_Menu!A:A,Food_Menu!B:B)</f>
        <v>Food Item 0219</v>
      </c>
      <c r="I5469" s="2">
        <f t="array" ref="I5469">_xlfn.XLOOKUP(G5469,Food_Menu!A:A,Food_Menu!D:D)</f>
        <v>256.46</v>
      </c>
      <c r="J5469" s="2" t="s">
        <v>341</v>
      </c>
      <c r="K5469" s="2" t="str">
        <f t="array" ref="K5469">_xlfn.XLOOKUP(J5469,Delivery_Partners!A:A,Delivery_Partners!B:B)</f>
        <v>Delivery Partner 140</v>
      </c>
      <c r="L5469" s="3">
        <v>1</v>
      </c>
      <c r="M5469" s="2" t="s">
        <v>23</v>
      </c>
      <c r="N5469" s="2" t="s">
        <v>55</v>
      </c>
      <c r="O5469" s="3">
        <v>47</v>
      </c>
      <c r="P5469" s="13">
        <f t="shared" ref="P5469:P5471" si="1142">I5469*L5469</f>
        <v>256.46</v>
      </c>
      <c r="Q5469" s="13" t="str">
        <f t="shared" ref="Q5469:Q5471" si="1143">IF(O5469="","Not Delivered",IF(O5469&lt;=30,"Fast",IF(O5469&lt;=60,"Normal","Slow")))</f>
        <v>Normal</v>
      </c>
      <c r="S5469" s="21"/>
    </row>
    <row r="5470" customHeight="1" spans="1:19">
      <c r="A5470" s="2" t="s">
        <v>7424</v>
      </c>
      <c r="B5470" s="29" t="s">
        <v>955</v>
      </c>
      <c r="C5470" s="2" t="s">
        <v>581</v>
      </c>
      <c r="D5470" s="2" t="str">
        <f t="array" ref="D5470">_xlfn.XLOOKUP(C5470,Customers!A:A,Customers!B:B)</f>
        <v>Customer 0438</v>
      </c>
      <c r="E5470" s="2" t="s">
        <v>1173</v>
      </c>
      <c r="F5470" s="2" t="str">
        <f t="array" ref="F5470">_xlfn.XLOOKUP(E5470,Restaurants!A:A,Restaurants!B:B)</f>
        <v>Restaurant 080</v>
      </c>
      <c r="G5470" s="2" t="s">
        <v>861</v>
      </c>
      <c r="H5470" s="2" t="str">
        <f t="array" ref="H5470">_xlfn.XLOOKUP(G5470,Food_Menu!A:A,Food_Menu!B:B)</f>
        <v>Food Item 0051</v>
      </c>
      <c r="I5470" s="2">
        <f t="array" ref="I5470">_xlfn.XLOOKUP(G5470,Food_Menu!A:A,Food_Menu!D:D)</f>
        <v>516.47</v>
      </c>
      <c r="J5470" s="2" t="s">
        <v>621</v>
      </c>
      <c r="K5470" s="2" t="str">
        <f t="array" ref="K5470">_xlfn.XLOOKUP(J5470,Delivery_Partners!A:A,Delivery_Partners!B:B)</f>
        <v>Delivery Partner 038</v>
      </c>
      <c r="L5470" s="3">
        <v>1</v>
      </c>
      <c r="M5470" s="2" t="s">
        <v>23</v>
      </c>
      <c r="N5470" s="2" t="s">
        <v>42</v>
      </c>
      <c r="O5470" s="3">
        <v>24</v>
      </c>
      <c r="P5470" s="13">
        <f t="shared" si="1142"/>
        <v>516.47</v>
      </c>
      <c r="Q5470" s="13" t="str">
        <f t="shared" si="1143"/>
        <v>Fast</v>
      </c>
      <c r="S5470" s="21"/>
    </row>
    <row r="5471" customHeight="1" spans="1:19">
      <c r="A5471" s="2" t="s">
        <v>7425</v>
      </c>
      <c r="B5471" s="29" t="s">
        <v>700</v>
      </c>
      <c r="C5471" s="2" t="s">
        <v>1474</v>
      </c>
      <c r="D5471" s="2" t="str">
        <f t="array" ref="D5471">_xlfn.XLOOKUP(C5471,Customers!A:A,Customers!B:B)</f>
        <v>Customer 0267</v>
      </c>
      <c r="E5471" s="2" t="s">
        <v>249</v>
      </c>
      <c r="F5471" s="2" t="str">
        <f t="array" ref="F5471">_xlfn.XLOOKUP(E5471,Restaurants!A:A,Restaurants!B:B)</f>
        <v>Restaurant 061</v>
      </c>
      <c r="G5471" s="2" t="s">
        <v>1164</v>
      </c>
      <c r="H5471" s="2" t="str">
        <f t="array" ref="H5471">_xlfn.XLOOKUP(G5471,Food_Menu!A:A,Food_Menu!B:B)</f>
        <v>Food Item 0083</v>
      </c>
      <c r="I5471" s="2">
        <f t="array" ref="I5471">_xlfn.XLOOKUP(G5471,Food_Menu!A:A,Food_Menu!D:D)</f>
        <v>430.56</v>
      </c>
      <c r="J5471" s="2" t="s">
        <v>651</v>
      </c>
      <c r="K5471" s="2" t="str">
        <f t="array" ref="K5471">_xlfn.XLOOKUP(J5471,Delivery_Partners!A:A,Delivery_Partners!B:B)</f>
        <v>Delivery Partner 036</v>
      </c>
      <c r="L5471" s="3">
        <v>2</v>
      </c>
      <c r="M5471" s="2" t="s">
        <v>23</v>
      </c>
      <c r="N5471" s="2" t="s">
        <v>55</v>
      </c>
      <c r="O5471" s="3">
        <v>40</v>
      </c>
      <c r="P5471" s="13">
        <f t="shared" si="1142"/>
        <v>861.12</v>
      </c>
      <c r="Q5471" s="13" t="str">
        <f t="shared" si="1143"/>
        <v>Normal</v>
      </c>
      <c r="S5471" s="21"/>
    </row>
    <row r="5472" hidden="1" customHeight="1" spans="1:19">
      <c r="A5472" s="2" t="s">
        <v>7426</v>
      </c>
      <c r="B5472" s="29" t="s">
        <v>150</v>
      </c>
      <c r="C5472" s="2" t="s">
        <v>3732</v>
      </c>
      <c r="D5472" s="2" t="str">
        <f t="array" ref="D5472">_xlfn.XLOOKUP(C5472,Customers!A:A,Customers!B:B)</f>
        <v>Customer 0062</v>
      </c>
      <c r="E5472" s="2" t="s">
        <v>702</v>
      </c>
      <c r="F5472" s="2" t="str">
        <f t="array" ref="F5472">_xlfn.XLOOKUP(E5472,Restaurants!A:A,Restaurants!B:B)</f>
        <v>Restaurant 025</v>
      </c>
      <c r="G5472" s="2" t="s">
        <v>639</v>
      </c>
      <c r="H5472" s="2" t="str">
        <f t="array" ref="H5472">_xlfn.XLOOKUP(G5472,Food_Menu!A:A,Food_Menu!B:B)</f>
        <v>Food Item 0125</v>
      </c>
      <c r="I5472" s="2"/>
      <c r="J5472" s="2" t="s">
        <v>1863</v>
      </c>
      <c r="K5472" s="2" t="str">
        <f t="array" ref="K5472">_xlfn.XLOOKUP(J5472,Delivery_Partners!A:A,Delivery_Partners!B:B)</f>
        <v>Delivery Partner 088</v>
      </c>
      <c r="L5472" s="3">
        <v>1</v>
      </c>
      <c r="M5472" s="2" t="s">
        <v>101</v>
      </c>
      <c r="N5472" s="2" t="s">
        <v>24</v>
      </c>
      <c r="O5472" s="2"/>
    </row>
    <row r="5473" customHeight="1" spans="1:19">
      <c r="A5473" s="2" t="s">
        <v>7427</v>
      </c>
      <c r="B5473" s="29" t="s">
        <v>1709</v>
      </c>
      <c r="C5473" s="2" t="s">
        <v>3301</v>
      </c>
      <c r="D5473" s="2" t="str">
        <f t="array" ref="D5473">_xlfn.XLOOKUP(C5473,Customers!A:A,Customers!B:B)</f>
        <v>Customer 0415</v>
      </c>
      <c r="E5473" s="2" t="s">
        <v>446</v>
      </c>
      <c r="F5473" s="2" t="str">
        <f t="array" ref="F5473">_xlfn.XLOOKUP(E5473,Restaurants!A:A,Restaurants!B:B)</f>
        <v>Restaurant 078</v>
      </c>
      <c r="G5473" s="2" t="s">
        <v>1737</v>
      </c>
      <c r="H5473" s="2" t="str">
        <f t="array" ref="H5473">_xlfn.XLOOKUP(G5473,Food_Menu!A:A,Food_Menu!B:B)</f>
        <v>Food Item 0154</v>
      </c>
      <c r="I5473" s="2">
        <f t="array" ref="I5473">_xlfn.XLOOKUP(G5473,Food_Menu!A:A,Food_Menu!D:D)</f>
        <v>357.62</v>
      </c>
      <c r="J5473" s="2" t="s">
        <v>495</v>
      </c>
      <c r="K5473" s="2" t="str">
        <f t="array" ref="K5473">_xlfn.XLOOKUP(J5473,Delivery_Partners!A:A,Delivery_Partners!B:B)</f>
        <v>Delivery Partner 112</v>
      </c>
      <c r="L5473" s="3">
        <v>1</v>
      </c>
      <c r="M5473" s="2" t="s">
        <v>23</v>
      </c>
      <c r="N5473" s="2" t="s">
        <v>74</v>
      </c>
      <c r="O5473" s="3">
        <v>23</v>
      </c>
      <c r="P5473" s="13">
        <f t="shared" ref="P5473:P5485" si="1144">I5473*L5473</f>
        <v>357.62</v>
      </c>
      <c r="Q5473" s="13" t="str">
        <f t="shared" ref="Q5473:Q5485" si="1145">IF(O5473="","Not Delivered",IF(O5473&lt;=30,"Fast",IF(O5473&lt;=60,"Normal","Slow")))</f>
        <v>Fast</v>
      </c>
      <c r="S5473" s="21"/>
    </row>
    <row r="5474" customHeight="1" spans="1:19">
      <c r="A5474" s="2" t="s">
        <v>7428</v>
      </c>
      <c r="B5474" s="29" t="s">
        <v>1137</v>
      </c>
      <c r="C5474" s="2" t="s">
        <v>2328</v>
      </c>
      <c r="D5474" s="2" t="str">
        <f t="array" ref="D5474">_xlfn.XLOOKUP(C5474,Customers!A:A,Customers!B:B)</f>
        <v>Customer 0396</v>
      </c>
      <c r="E5474" s="2" t="s">
        <v>245</v>
      </c>
      <c r="F5474" s="2" t="str">
        <f t="array" ref="F5474">_xlfn.XLOOKUP(E5474,Restaurants!A:A,Restaurants!B:B)</f>
        <v>Restaurant 101</v>
      </c>
      <c r="G5474" s="2" t="s">
        <v>47</v>
      </c>
      <c r="H5474" s="2" t="str">
        <f t="array" ref="H5474">_xlfn.XLOOKUP(G5474,Food_Menu!A:A,Food_Menu!B:B)</f>
        <v>Food Item 0056</v>
      </c>
      <c r="I5474" s="2">
        <f t="array" ref="I5474">_xlfn.XLOOKUP(G5474,Food_Menu!A:A,Food_Menu!D:D)</f>
        <v>536.41</v>
      </c>
      <c r="J5474" s="2" t="s">
        <v>470</v>
      </c>
      <c r="K5474" s="2" t="str">
        <f t="array" ref="K5474">_xlfn.XLOOKUP(J5474,Delivery_Partners!A:A,Delivery_Partners!B:B)</f>
        <v>Delivery Partner 006</v>
      </c>
      <c r="L5474" s="3">
        <v>1</v>
      </c>
      <c r="M5474" s="2" t="s">
        <v>23</v>
      </c>
      <c r="N5474" s="2" t="s">
        <v>55</v>
      </c>
      <c r="O5474" s="3">
        <v>19</v>
      </c>
      <c r="P5474" s="13">
        <f t="shared" si="1144"/>
        <v>536.41</v>
      </c>
      <c r="Q5474" s="13" t="str">
        <f t="shared" si="1145"/>
        <v>Fast</v>
      </c>
      <c r="S5474" s="21"/>
    </row>
    <row r="5475" customHeight="1" spans="1:19">
      <c r="A5475" s="2" t="s">
        <v>7429</v>
      </c>
      <c r="B5475" s="29" t="s">
        <v>555</v>
      </c>
      <c r="C5475" s="2" t="s">
        <v>3522</v>
      </c>
      <c r="D5475" s="2" t="str">
        <f t="array" ref="D5475">_xlfn.XLOOKUP(C5475,Customers!A:A,Customers!B:B)</f>
        <v>Customer 1079</v>
      </c>
      <c r="E5475" s="2" t="s">
        <v>1711</v>
      </c>
      <c r="F5475" s="2" t="str">
        <f t="array" ref="F5475">_xlfn.XLOOKUP(E5475,Restaurants!A:A,Restaurants!B:B)</f>
        <v>Restaurant 100</v>
      </c>
      <c r="G5475" s="2" t="s">
        <v>631</v>
      </c>
      <c r="H5475" s="2" t="str">
        <f t="array" ref="H5475">_xlfn.XLOOKUP(G5475,Food_Menu!A:A,Food_Menu!B:B)</f>
        <v>Food Item 0121</v>
      </c>
      <c r="I5475" s="2">
        <f t="array" ref="I5475">_xlfn.XLOOKUP(G5475,Food_Menu!A:A,Food_Menu!D:D)</f>
        <v>249.48</v>
      </c>
      <c r="J5475" s="2" t="s">
        <v>1122</v>
      </c>
      <c r="K5475" s="2" t="str">
        <f t="array" ref="K5475">_xlfn.XLOOKUP(J5475,Delivery_Partners!A:A,Delivery_Partners!B:B)</f>
        <v>Delivery Partner 090</v>
      </c>
      <c r="L5475" s="3">
        <v>2</v>
      </c>
      <c r="M5475" s="2" t="s">
        <v>23</v>
      </c>
      <c r="N5475" s="2" t="s">
        <v>55</v>
      </c>
      <c r="O5475" s="3">
        <v>22</v>
      </c>
      <c r="P5475" s="13">
        <f t="shared" si="1144"/>
        <v>498.96</v>
      </c>
      <c r="Q5475" s="13" t="str">
        <f t="shared" si="1145"/>
        <v>Fast</v>
      </c>
      <c r="S5475" s="21"/>
    </row>
    <row r="5476" customHeight="1" spans="1:19">
      <c r="A5476" s="2" t="s">
        <v>7430</v>
      </c>
      <c r="B5476" s="28">
        <v>45937</v>
      </c>
      <c r="C5476" s="2" t="s">
        <v>1021</v>
      </c>
      <c r="D5476" s="2" t="str">
        <f t="array" ref="D5476">_xlfn.XLOOKUP(C5476,Customers!A:A,Customers!B:B)</f>
        <v>Customer 1072</v>
      </c>
      <c r="E5476" s="2" t="s">
        <v>917</v>
      </c>
      <c r="F5476" s="2" t="str">
        <f t="array" ref="F5476">_xlfn.XLOOKUP(E5476,Restaurants!A:A,Restaurants!B:B)</f>
        <v>Restaurant 102</v>
      </c>
      <c r="G5476" s="2" t="s">
        <v>868</v>
      </c>
      <c r="H5476" s="2" t="str">
        <f t="array" ref="H5476">_xlfn.XLOOKUP(G5476,Food_Menu!A:A,Food_Menu!B:B)</f>
        <v>Food Item 0184</v>
      </c>
      <c r="I5476" s="2">
        <f t="array" ref="I5476">_xlfn.XLOOKUP(G5476,Food_Menu!A:A,Food_Menu!D:D)</f>
        <v>509.99</v>
      </c>
      <c r="J5476" s="2" t="s">
        <v>439</v>
      </c>
      <c r="K5476" s="2" t="str">
        <f t="array" ref="K5476">_xlfn.XLOOKUP(J5476,Delivery_Partners!A:A,Delivery_Partners!B:B)</f>
        <v>Delivery Partner 016</v>
      </c>
      <c r="L5476" s="3">
        <v>1</v>
      </c>
      <c r="M5476" s="2" t="s">
        <v>23</v>
      </c>
      <c r="N5476" s="2" t="s">
        <v>42</v>
      </c>
      <c r="O5476" s="3">
        <v>57</v>
      </c>
      <c r="P5476" s="13">
        <f t="shared" si="1144"/>
        <v>509.99</v>
      </c>
      <c r="Q5476" s="13" t="str">
        <f t="shared" si="1145"/>
        <v>Normal</v>
      </c>
      <c r="S5476" s="21"/>
    </row>
    <row r="5477" customHeight="1" spans="1:19">
      <c r="A5477" s="2" t="s">
        <v>7431</v>
      </c>
      <c r="B5477" s="28">
        <v>46003</v>
      </c>
      <c r="C5477" s="2" t="s">
        <v>642</v>
      </c>
      <c r="D5477" s="2" t="str">
        <f t="array" ref="D5477">_xlfn.XLOOKUP(C5477,Customers!A:A,Customers!B:B)</f>
        <v>Customer 0518</v>
      </c>
      <c r="E5477" s="2" t="s">
        <v>721</v>
      </c>
      <c r="F5477" s="2" t="str">
        <f t="array" ref="F5477">_xlfn.XLOOKUP(E5477,Restaurants!A:A,Restaurants!B:B)</f>
        <v>Restaurant 098</v>
      </c>
      <c r="G5477" s="2" t="s">
        <v>61</v>
      </c>
      <c r="H5477" s="2" t="str">
        <f t="array" ref="H5477">_xlfn.XLOOKUP(G5477,Food_Menu!A:A,Food_Menu!B:B)</f>
        <v>Food Item 0168</v>
      </c>
      <c r="I5477" s="2">
        <f t="array" ref="I5477">_xlfn.XLOOKUP(G5477,Food_Menu!A:A,Food_Menu!D:D)</f>
        <v>107.01</v>
      </c>
      <c r="J5477" s="2" t="s">
        <v>976</v>
      </c>
      <c r="K5477" s="2" t="str">
        <f t="array" ref="K5477">_xlfn.XLOOKUP(J5477,Delivery_Partners!A:A,Delivery_Partners!B:B)</f>
        <v>Delivery Partner 047</v>
      </c>
      <c r="L5477" s="3">
        <v>1</v>
      </c>
      <c r="M5477" s="2" t="s">
        <v>23</v>
      </c>
      <c r="N5477" s="2" t="s">
        <v>24</v>
      </c>
      <c r="O5477" s="3">
        <v>28</v>
      </c>
      <c r="P5477" s="13">
        <f t="shared" si="1144"/>
        <v>107.01</v>
      </c>
      <c r="Q5477" s="13" t="str">
        <f t="shared" si="1145"/>
        <v>Fast</v>
      </c>
      <c r="S5477" s="21"/>
    </row>
    <row r="5478" customHeight="1" spans="1:19">
      <c r="A5478" s="2" t="s">
        <v>7432</v>
      </c>
      <c r="B5478" s="28">
        <v>45874</v>
      </c>
      <c r="C5478" s="2" t="s">
        <v>1266</v>
      </c>
      <c r="D5478" s="2" t="str">
        <f t="array" ref="D5478">_xlfn.XLOOKUP(C5478,Customers!A:A,Customers!B:B)</f>
        <v>Customer 0346</v>
      </c>
      <c r="E5478" s="2" t="s">
        <v>293</v>
      </c>
      <c r="F5478" s="2" t="str">
        <f t="array" ref="F5478">_xlfn.XLOOKUP(E5478,Restaurants!A:A,Restaurants!B:B)</f>
        <v>Restaurant 057</v>
      </c>
      <c r="G5478" s="2" t="s">
        <v>2703</v>
      </c>
      <c r="H5478" s="2" t="str">
        <f t="array" ref="H5478">_xlfn.XLOOKUP(G5478,Food_Menu!A:A,Food_Menu!B:B)</f>
        <v>Food Item 0181</v>
      </c>
      <c r="I5478" s="2">
        <f t="array" ref="I5478">_xlfn.XLOOKUP(G5478,Food_Menu!A:A,Food_Menu!D:D)</f>
        <v>574.53</v>
      </c>
      <c r="J5478" s="2" t="s">
        <v>1557</v>
      </c>
      <c r="K5478" s="2" t="str">
        <f t="array" ref="K5478">_xlfn.XLOOKUP(J5478,Delivery_Partners!A:A,Delivery_Partners!B:B)</f>
        <v>Delivery Partner 065</v>
      </c>
      <c r="L5478" s="3">
        <v>1</v>
      </c>
      <c r="M5478" s="2" t="s">
        <v>23</v>
      </c>
      <c r="N5478" s="2" t="s">
        <v>55</v>
      </c>
      <c r="O5478" s="3">
        <v>21</v>
      </c>
      <c r="P5478" s="13">
        <f t="shared" si="1144"/>
        <v>574.53</v>
      </c>
      <c r="Q5478" s="13" t="str">
        <f t="shared" si="1145"/>
        <v>Fast</v>
      </c>
      <c r="S5478" s="21"/>
    </row>
    <row r="5479" customHeight="1" spans="1:19">
      <c r="A5479" s="2" t="s">
        <v>7433</v>
      </c>
      <c r="B5479" s="28">
        <v>45783</v>
      </c>
      <c r="C5479" s="2" t="s">
        <v>4306</v>
      </c>
      <c r="D5479" s="2" t="str">
        <f t="array" ref="D5479">_xlfn.XLOOKUP(C5479,Customers!A:A,Customers!B:B)</f>
        <v>Customer 0502</v>
      </c>
      <c r="E5479" s="2" t="s">
        <v>747</v>
      </c>
      <c r="F5479" s="2" t="str">
        <f t="array" ref="F5479">_xlfn.XLOOKUP(E5479,Restaurants!A:A,Restaurants!B:B)</f>
        <v>Restaurant 006</v>
      </c>
      <c r="G5479" s="2" t="s">
        <v>2157</v>
      </c>
      <c r="H5479" s="2" t="str">
        <f t="array" ref="H5479">_xlfn.XLOOKUP(G5479,Food_Menu!A:A,Food_Menu!B:B)</f>
        <v>Food Item 0196</v>
      </c>
      <c r="I5479" s="2">
        <f t="array" ref="I5479">_xlfn.XLOOKUP(G5479,Food_Menu!A:A,Food_Menu!D:D)</f>
        <v>535.63</v>
      </c>
      <c r="J5479" s="2" t="s">
        <v>1375</v>
      </c>
      <c r="K5479" s="2" t="str">
        <f t="array" ref="K5479">_xlfn.XLOOKUP(J5479,Delivery_Partners!A:A,Delivery_Partners!B:B)</f>
        <v>Delivery Partner 008</v>
      </c>
      <c r="L5479" s="3">
        <v>1</v>
      </c>
      <c r="M5479" s="2" t="s">
        <v>23</v>
      </c>
      <c r="N5479" s="2" t="s">
        <v>24</v>
      </c>
      <c r="O5479" s="3">
        <v>39</v>
      </c>
      <c r="P5479" s="13">
        <f t="shared" si="1144"/>
        <v>535.63</v>
      </c>
      <c r="Q5479" s="13" t="str">
        <f t="shared" si="1145"/>
        <v>Normal</v>
      </c>
      <c r="S5479" s="21"/>
    </row>
    <row r="5480" customHeight="1" spans="1:19">
      <c r="A5480" s="2" t="s">
        <v>7434</v>
      </c>
      <c r="B5480" s="28">
        <v>45809</v>
      </c>
      <c r="C5480" s="2" t="s">
        <v>1955</v>
      </c>
      <c r="D5480" s="2" t="str">
        <f t="array" ref="D5480">_xlfn.XLOOKUP(C5480,Customers!A:A,Customers!B:B)</f>
        <v>Customer 0730</v>
      </c>
      <c r="E5480" s="2" t="s">
        <v>698</v>
      </c>
      <c r="F5480" s="2" t="str">
        <f t="array" ref="F5480">_xlfn.XLOOKUP(E5480,Restaurants!A:A,Restaurants!B:B)</f>
        <v>Restaurant 116</v>
      </c>
      <c r="G5480" s="2" t="s">
        <v>509</v>
      </c>
      <c r="H5480" s="2" t="str">
        <f t="array" ref="H5480">_xlfn.XLOOKUP(G5480,Food_Menu!A:A,Food_Menu!B:B)</f>
        <v>Food Item 0190</v>
      </c>
      <c r="I5480" s="2">
        <f t="array" ref="I5480">_xlfn.XLOOKUP(G5480,Food_Menu!A:A,Food_Menu!D:D)</f>
        <v>350.87</v>
      </c>
      <c r="J5480" s="2" t="s">
        <v>1246</v>
      </c>
      <c r="K5480" s="2" t="str">
        <f t="array" ref="K5480">_xlfn.XLOOKUP(J5480,Delivery_Partners!A:A,Delivery_Partners!B:B)</f>
        <v>Delivery Partner 048</v>
      </c>
      <c r="L5480" s="3">
        <v>1</v>
      </c>
      <c r="M5480" s="2" t="s">
        <v>23</v>
      </c>
      <c r="N5480" s="2" t="s">
        <v>24</v>
      </c>
      <c r="O5480" s="3">
        <v>15</v>
      </c>
      <c r="P5480" s="13">
        <f t="shared" si="1144"/>
        <v>350.87</v>
      </c>
      <c r="Q5480" s="13" t="str">
        <f t="shared" si="1145"/>
        <v>Fast</v>
      </c>
      <c r="S5480" s="21"/>
    </row>
    <row r="5481" customHeight="1" spans="1:19">
      <c r="A5481" s="2" t="s">
        <v>7435</v>
      </c>
      <c r="B5481" s="29" t="s">
        <v>2247</v>
      </c>
      <c r="C5481" s="2" t="s">
        <v>531</v>
      </c>
      <c r="D5481" s="2" t="str">
        <f t="array" ref="D5481">_xlfn.XLOOKUP(C5481,Customers!A:A,Customers!B:B)</f>
        <v>Customer 0464</v>
      </c>
      <c r="E5481" s="2" t="s">
        <v>1224</v>
      </c>
      <c r="F5481" s="2" t="str">
        <f t="array" ref="F5481">_xlfn.XLOOKUP(E5481,Restaurants!A:A,Restaurants!B:B)</f>
        <v>Restaurant 055</v>
      </c>
      <c r="G5481" s="2" t="s">
        <v>1100</v>
      </c>
      <c r="H5481" s="2" t="str">
        <f t="array" ref="H5481">_xlfn.XLOOKUP(G5481,Food_Menu!A:A,Food_Menu!B:B)</f>
        <v>Food Item 0113</v>
      </c>
      <c r="I5481" s="2">
        <f t="array" ref="I5481">_xlfn.XLOOKUP(G5481,Food_Menu!A:A,Food_Menu!D:D)</f>
        <v>545.03</v>
      </c>
      <c r="J5481" s="2" t="s">
        <v>91</v>
      </c>
      <c r="K5481" s="2" t="str">
        <f t="array" ref="K5481">_xlfn.XLOOKUP(J5481,Delivery_Partners!A:A,Delivery_Partners!B:B)</f>
        <v>Delivery Partner 114</v>
      </c>
      <c r="L5481" s="3">
        <v>2</v>
      </c>
      <c r="M5481" s="2" t="s">
        <v>23</v>
      </c>
      <c r="N5481" s="2" t="s">
        <v>24</v>
      </c>
      <c r="O5481" s="3">
        <v>24</v>
      </c>
      <c r="P5481" s="13">
        <f t="shared" si="1144"/>
        <v>1090.06</v>
      </c>
      <c r="Q5481" s="13" t="str">
        <f t="shared" si="1145"/>
        <v>Fast</v>
      </c>
      <c r="S5481" s="21"/>
    </row>
    <row r="5482" customHeight="1" spans="1:19">
      <c r="A5482" s="2" t="s">
        <v>7436</v>
      </c>
      <c r="B5482" s="28">
        <v>45718</v>
      </c>
      <c r="C5482" s="2" t="s">
        <v>3915</v>
      </c>
      <c r="D5482" s="2" t="str">
        <f t="array" ref="D5482">_xlfn.XLOOKUP(C5482,Customers!A:A,Customers!B:B)</f>
        <v>Customer 0908</v>
      </c>
      <c r="E5482" s="2" t="s">
        <v>750</v>
      </c>
      <c r="F5482" s="2" t="str">
        <f t="array" ref="F5482">_xlfn.XLOOKUP(E5482,Restaurants!A:A,Restaurants!B:B)</f>
        <v>Restaurant 076</v>
      </c>
      <c r="G5482" s="2" t="s">
        <v>1516</v>
      </c>
      <c r="H5482" s="2" t="str">
        <f t="array" ref="H5482">_xlfn.XLOOKUP(G5482,Food_Menu!A:A,Food_Menu!B:B)</f>
        <v>Food Item 0215</v>
      </c>
      <c r="I5482" s="2">
        <f t="array" ref="I5482">_xlfn.XLOOKUP(G5482,Food_Menu!A:A,Food_Menu!D:D)</f>
        <v>131.38</v>
      </c>
      <c r="J5482" s="2" t="s">
        <v>610</v>
      </c>
      <c r="K5482" s="2" t="str">
        <f t="array" ref="K5482">_xlfn.XLOOKUP(J5482,Delivery_Partners!A:A,Delivery_Partners!B:B)</f>
        <v>Delivery Partner 180</v>
      </c>
      <c r="L5482" s="3">
        <v>2</v>
      </c>
      <c r="M5482" s="2" t="s">
        <v>23</v>
      </c>
      <c r="N5482" s="2" t="s">
        <v>24</v>
      </c>
      <c r="O5482" s="3">
        <v>52</v>
      </c>
      <c r="P5482" s="13">
        <f t="shared" si="1144"/>
        <v>262.76</v>
      </c>
      <c r="Q5482" s="13" t="str">
        <f t="shared" si="1145"/>
        <v>Normal</v>
      </c>
      <c r="S5482" s="21"/>
    </row>
    <row r="5483" customHeight="1" spans="1:19">
      <c r="A5483" s="2" t="s">
        <v>7437</v>
      </c>
      <c r="B5483" s="29" t="s">
        <v>1855</v>
      </c>
      <c r="C5483" s="2" t="s">
        <v>838</v>
      </c>
      <c r="D5483" s="2" t="str">
        <f t="array" ref="D5483">_xlfn.XLOOKUP(C5483,Customers!A:A,Customers!B:B)</f>
        <v>Customer 1157</v>
      </c>
      <c r="E5483" s="2" t="s">
        <v>498</v>
      </c>
      <c r="F5483" s="2" t="str">
        <f t="array" ref="F5483">_xlfn.XLOOKUP(E5483,Restaurants!A:A,Restaurants!B:B)</f>
        <v>Restaurant 003</v>
      </c>
      <c r="G5483" s="2" t="s">
        <v>250</v>
      </c>
      <c r="H5483" s="2" t="str">
        <f t="array" ref="H5483">_xlfn.XLOOKUP(G5483,Food_Menu!A:A,Food_Menu!B:B)</f>
        <v>Food Item 0109</v>
      </c>
      <c r="I5483" s="2">
        <f t="array" ref="I5483">_xlfn.XLOOKUP(G5483,Food_Menu!A:A,Food_Menu!D:D)</f>
        <v>538.59</v>
      </c>
      <c r="J5483" s="2" t="s">
        <v>474</v>
      </c>
      <c r="K5483" s="2" t="str">
        <f t="array" ref="K5483">_xlfn.XLOOKUP(J5483,Delivery_Partners!A:A,Delivery_Partners!B:B)</f>
        <v>Delivery Partner 141</v>
      </c>
      <c r="L5483" s="3">
        <v>1</v>
      </c>
      <c r="M5483" s="2" t="s">
        <v>23</v>
      </c>
      <c r="N5483" s="2" t="s">
        <v>24</v>
      </c>
      <c r="O5483" s="3">
        <v>24</v>
      </c>
      <c r="P5483" s="13">
        <f t="shared" si="1144"/>
        <v>538.59</v>
      </c>
      <c r="Q5483" s="13" t="str">
        <f t="shared" si="1145"/>
        <v>Fast</v>
      </c>
      <c r="S5483" s="21"/>
    </row>
    <row r="5484" customHeight="1" spans="1:19">
      <c r="A5484" s="2" t="s">
        <v>7438</v>
      </c>
      <c r="B5484" s="29" t="s">
        <v>2755</v>
      </c>
      <c r="C5484" s="2" t="s">
        <v>2531</v>
      </c>
      <c r="D5484" s="2" t="str">
        <f t="array" ref="D5484">_xlfn.XLOOKUP(C5484,Customers!A:A,Customers!B:B)</f>
        <v>Customer 0485</v>
      </c>
      <c r="E5484" s="2" t="s">
        <v>771</v>
      </c>
      <c r="F5484" s="2" t="str">
        <f t="array" ref="F5484">_xlfn.XLOOKUP(E5484,Restaurants!A:A,Restaurants!B:B)</f>
        <v>Restaurant 107</v>
      </c>
      <c r="G5484" s="2" t="s">
        <v>282</v>
      </c>
      <c r="H5484" s="2" t="str">
        <f t="array" ref="H5484">_xlfn.XLOOKUP(G5484,Food_Menu!A:A,Food_Menu!B:B)</f>
        <v>Food Item 0157</v>
      </c>
      <c r="I5484" s="2">
        <f t="array" ref="I5484">_xlfn.XLOOKUP(G5484,Food_Menu!A:A,Food_Menu!D:D)</f>
        <v>278.37</v>
      </c>
      <c r="J5484" s="2" t="s">
        <v>1090</v>
      </c>
      <c r="K5484" s="2" t="str">
        <f t="array" ref="K5484">_xlfn.XLOOKUP(J5484,Delivery_Partners!A:A,Delivery_Partners!B:B)</f>
        <v>Delivery Partner 056</v>
      </c>
      <c r="L5484" s="3">
        <v>4</v>
      </c>
      <c r="M5484" s="2" t="s">
        <v>23</v>
      </c>
      <c r="N5484" s="2" t="s">
        <v>24</v>
      </c>
      <c r="O5484" s="3">
        <v>32</v>
      </c>
      <c r="P5484" s="13">
        <f t="shared" si="1144"/>
        <v>1113.48</v>
      </c>
      <c r="Q5484" s="13" t="str">
        <f t="shared" si="1145"/>
        <v>Normal</v>
      </c>
      <c r="S5484" s="21"/>
    </row>
    <row r="5485" customHeight="1" spans="1:19">
      <c r="A5485" s="2" t="s">
        <v>7439</v>
      </c>
      <c r="B5485" s="29" t="s">
        <v>512</v>
      </c>
      <c r="C5485" s="2" t="s">
        <v>407</v>
      </c>
      <c r="D5485" s="2" t="str">
        <f t="array" ref="D5485">_xlfn.XLOOKUP(C5485,Customers!A:A,Customers!B:B)</f>
        <v>Customer 0141</v>
      </c>
      <c r="E5485" s="2" t="s">
        <v>771</v>
      </c>
      <c r="F5485" s="2" t="str">
        <f t="array" ref="F5485">_xlfn.XLOOKUP(E5485,Restaurants!A:A,Restaurants!B:B)</f>
        <v>Restaurant 107</v>
      </c>
      <c r="G5485" s="2" t="s">
        <v>1569</v>
      </c>
      <c r="H5485" s="2" t="str">
        <f t="array" ref="H5485">_xlfn.XLOOKUP(G5485,Food_Menu!A:A,Food_Menu!B:B)</f>
        <v>Food Item 0208</v>
      </c>
      <c r="I5485" s="2">
        <f t="array" ref="I5485">_xlfn.XLOOKUP(G5485,Food_Menu!A:A,Food_Menu!D:D)</f>
        <v>493.1</v>
      </c>
      <c r="J5485" s="2" t="s">
        <v>95</v>
      </c>
      <c r="K5485" s="2" t="str">
        <f t="array" ref="K5485">_xlfn.XLOOKUP(J5485,Delivery_Partners!A:A,Delivery_Partners!B:B)</f>
        <v>Delivery Partner 170</v>
      </c>
      <c r="L5485" s="3">
        <v>2</v>
      </c>
      <c r="M5485" s="2" t="s">
        <v>23</v>
      </c>
      <c r="N5485" s="2" t="s">
        <v>55</v>
      </c>
      <c r="O5485" s="3">
        <v>39</v>
      </c>
      <c r="P5485" s="13">
        <f t="shared" si="1144"/>
        <v>986.2</v>
      </c>
      <c r="Q5485" s="13" t="str">
        <f t="shared" si="1145"/>
        <v>Normal</v>
      </c>
      <c r="S5485" s="21"/>
    </row>
    <row r="5486" hidden="1" customHeight="1" spans="1:19">
      <c r="A5486" s="2" t="s">
        <v>7440</v>
      </c>
      <c r="B5486" s="28">
        <v>45999</v>
      </c>
      <c r="C5486" s="2" t="s">
        <v>4300</v>
      </c>
      <c r="D5486" s="2" t="str">
        <f t="array" ref="D5486">_xlfn.XLOOKUP(C5486,Customers!A:A,Customers!B:B)</f>
        <v>Customer 0145</v>
      </c>
      <c r="E5486" s="2" t="s">
        <v>1292</v>
      </c>
      <c r="F5486" s="2" t="str">
        <f t="array" ref="F5486">_xlfn.XLOOKUP(E5486,Restaurants!A:A,Restaurants!B:B)</f>
        <v>Restaurant 112</v>
      </c>
      <c r="G5486" s="2" t="s">
        <v>683</v>
      </c>
      <c r="H5486" s="2" t="str">
        <f t="array" ref="H5486">_xlfn.XLOOKUP(G5486,Food_Menu!A:A,Food_Menu!B:B)</f>
        <v>Food Item 0010</v>
      </c>
      <c r="I5486" s="2"/>
      <c r="J5486" s="2" t="s">
        <v>2141</v>
      </c>
      <c r="K5486" s="2" t="str">
        <f t="array" ref="K5486">_xlfn.XLOOKUP(J5486,Delivery_Partners!A:A,Delivery_Partners!B:B)</f>
        <v>Delivery Partner 080</v>
      </c>
      <c r="L5486" s="3">
        <v>1</v>
      </c>
      <c r="M5486" s="2" t="s">
        <v>189</v>
      </c>
      <c r="N5486" s="2" t="s">
        <v>24</v>
      </c>
      <c r="O5486" s="2"/>
    </row>
    <row r="5487" customHeight="1" spans="1:19">
      <c r="A5487" s="2" t="s">
        <v>7441</v>
      </c>
      <c r="B5487" s="29" t="s">
        <v>539</v>
      </c>
      <c r="C5487" s="2" t="s">
        <v>626</v>
      </c>
      <c r="D5487" s="2" t="str">
        <f t="array" ref="D5487">_xlfn.XLOOKUP(C5487,Customers!A:A,Customers!B:B)</f>
        <v>Customer 1047</v>
      </c>
      <c r="E5487" s="2" t="s">
        <v>254</v>
      </c>
      <c r="F5487" s="2" t="str">
        <f t="array" ref="F5487">_xlfn.XLOOKUP(E5487,Restaurants!A:A,Restaurants!B:B)</f>
        <v>Restaurant 021</v>
      </c>
      <c r="G5487" s="2" t="s">
        <v>1083</v>
      </c>
      <c r="H5487" s="2" t="str">
        <f t="array" ref="H5487">_xlfn.XLOOKUP(G5487,Food_Menu!A:A,Food_Menu!B:B)</f>
        <v>Food Item 0206</v>
      </c>
      <c r="I5487" s="2">
        <f t="array" ref="I5487">_xlfn.XLOOKUP(G5487,Food_Menu!A:A,Food_Menu!D:D)</f>
        <v>635.73</v>
      </c>
      <c r="J5487" s="2" t="s">
        <v>73</v>
      </c>
      <c r="K5487" s="2" t="str">
        <f t="array" ref="K5487">_xlfn.XLOOKUP(J5487,Delivery_Partners!A:A,Delivery_Partners!B:B)</f>
        <v>Delivery Partner 064</v>
      </c>
      <c r="L5487" s="3">
        <v>2</v>
      </c>
      <c r="M5487" s="2" t="s">
        <v>23</v>
      </c>
      <c r="N5487" s="2" t="s">
        <v>55</v>
      </c>
      <c r="O5487" s="3">
        <v>29</v>
      </c>
      <c r="P5487" s="13">
        <f t="shared" ref="P5487:P5491" si="1146">I5487*L5487</f>
        <v>1271.46</v>
      </c>
      <c r="Q5487" s="13" t="str">
        <f t="shared" ref="Q5487:Q5491" si="1147">IF(O5487="","Not Delivered",IF(O5487&lt;=30,"Fast",IF(O5487&lt;=60,"Normal","Slow")))</f>
        <v>Fast</v>
      </c>
      <c r="S5487" s="21"/>
    </row>
    <row r="5488" customHeight="1" spans="1:19">
      <c r="A5488" s="2" t="s">
        <v>7442</v>
      </c>
      <c r="B5488" s="29" t="s">
        <v>1156</v>
      </c>
      <c r="C5488" s="2" t="s">
        <v>420</v>
      </c>
      <c r="D5488" s="2" t="str">
        <f t="array" ref="D5488">_xlfn.XLOOKUP(C5488,Customers!A:A,Customers!B:B)</f>
        <v>Customer 0500</v>
      </c>
      <c r="E5488" s="2" t="s">
        <v>917</v>
      </c>
      <c r="F5488" s="2" t="str">
        <f t="array" ref="F5488">_xlfn.XLOOKUP(E5488,Restaurants!A:A,Restaurants!B:B)</f>
        <v>Restaurant 102</v>
      </c>
      <c r="G5488" s="2" t="s">
        <v>2703</v>
      </c>
      <c r="H5488" s="2" t="str">
        <f t="array" ref="H5488">_xlfn.XLOOKUP(G5488,Food_Menu!A:A,Food_Menu!B:B)</f>
        <v>Food Item 0181</v>
      </c>
      <c r="I5488" s="2">
        <f t="array" ref="I5488">_xlfn.XLOOKUP(G5488,Food_Menu!A:A,Food_Menu!D:D)</f>
        <v>574.53</v>
      </c>
      <c r="J5488" s="2" t="s">
        <v>808</v>
      </c>
      <c r="K5488" s="2" t="str">
        <f t="array" ref="K5488">_xlfn.XLOOKUP(J5488,Delivery_Partners!A:A,Delivery_Partners!B:B)</f>
        <v>Delivery Partner 153</v>
      </c>
      <c r="L5488" s="3">
        <v>2</v>
      </c>
      <c r="M5488" s="2" t="s">
        <v>23</v>
      </c>
      <c r="N5488" s="2" t="s">
        <v>24</v>
      </c>
      <c r="O5488" s="3">
        <v>42</v>
      </c>
      <c r="P5488" s="13">
        <f t="shared" si="1146"/>
        <v>1149.06</v>
      </c>
      <c r="Q5488" s="13" t="str">
        <f t="shared" si="1147"/>
        <v>Normal</v>
      </c>
      <c r="S5488" s="21"/>
    </row>
    <row r="5489" customHeight="1" spans="1:19">
      <c r="A5489" s="2" t="s">
        <v>7443</v>
      </c>
      <c r="B5489" s="29" t="s">
        <v>2186</v>
      </c>
      <c r="C5489" s="2" t="s">
        <v>5055</v>
      </c>
      <c r="D5489" s="2" t="str">
        <f t="array" ref="D5489">_xlfn.XLOOKUP(C5489,Customers!A:A,Customers!B:B)</f>
        <v>Customer 0393</v>
      </c>
      <c r="E5489" s="2" t="s">
        <v>131</v>
      </c>
      <c r="F5489" s="2" t="str">
        <f t="array" ref="F5489">_xlfn.XLOOKUP(E5489,Restaurants!A:A,Restaurants!B:B)</f>
        <v>Restaurant 075</v>
      </c>
      <c r="G5489" s="2" t="s">
        <v>221</v>
      </c>
      <c r="H5489" s="2" t="str">
        <f t="array" ref="H5489">_xlfn.XLOOKUP(G5489,Food_Menu!A:A,Food_Menu!B:B)</f>
        <v>Food Item 0220</v>
      </c>
      <c r="I5489" s="2">
        <f t="array" ref="I5489">_xlfn.XLOOKUP(G5489,Food_Menu!A:A,Food_Menu!D:D)</f>
        <v>194.15</v>
      </c>
      <c r="J5489" s="2" t="s">
        <v>2005</v>
      </c>
      <c r="K5489" s="2" t="str">
        <f t="array" ref="K5489">_xlfn.XLOOKUP(J5489,Delivery_Partners!A:A,Delivery_Partners!B:B)</f>
        <v>Delivery Partner 072</v>
      </c>
      <c r="L5489" s="3">
        <v>1</v>
      </c>
      <c r="M5489" s="2" t="s">
        <v>23</v>
      </c>
      <c r="N5489" s="2" t="s">
        <v>24</v>
      </c>
      <c r="O5489" s="3">
        <v>52</v>
      </c>
      <c r="P5489" s="13">
        <f t="shared" si="1146"/>
        <v>194.15</v>
      </c>
      <c r="Q5489" s="13" t="str">
        <f t="shared" si="1147"/>
        <v>Normal</v>
      </c>
      <c r="S5489" s="21"/>
    </row>
    <row r="5490" customHeight="1" spans="1:19">
      <c r="A5490" s="2" t="s">
        <v>7444</v>
      </c>
      <c r="B5490" s="28">
        <v>45692</v>
      </c>
      <c r="C5490" s="2" t="s">
        <v>5143</v>
      </c>
      <c r="D5490" s="2" t="str">
        <f t="array" ref="D5490">_xlfn.XLOOKUP(C5490,Customers!A:A,Customers!B:B)</f>
        <v>Customer 0744</v>
      </c>
      <c r="E5490" s="2" t="s">
        <v>93</v>
      </c>
      <c r="F5490" s="2" t="str">
        <f t="array" ref="F5490">_xlfn.XLOOKUP(E5490,Restaurants!A:A,Restaurants!B:B)</f>
        <v>Restaurant 018</v>
      </c>
      <c r="G5490" s="2" t="s">
        <v>913</v>
      </c>
      <c r="H5490" s="2" t="str">
        <f t="array" ref="H5490">_xlfn.XLOOKUP(G5490,Food_Menu!A:A,Food_Menu!B:B)</f>
        <v>Food Item 0171</v>
      </c>
      <c r="I5490" s="2">
        <f t="array" ref="I5490">_xlfn.XLOOKUP(G5490,Food_Menu!A:A,Food_Menu!D:D)</f>
        <v>583.51</v>
      </c>
      <c r="J5490" s="2" t="s">
        <v>1080</v>
      </c>
      <c r="K5490" s="2" t="str">
        <f t="array" ref="K5490">_xlfn.XLOOKUP(J5490,Delivery_Partners!A:A,Delivery_Partners!B:B)</f>
        <v>Delivery Partner 133</v>
      </c>
      <c r="L5490" s="3">
        <v>1</v>
      </c>
      <c r="M5490" s="2" t="s">
        <v>23</v>
      </c>
      <c r="N5490" s="2" t="s">
        <v>24</v>
      </c>
      <c r="O5490" s="3">
        <v>22</v>
      </c>
      <c r="P5490" s="13">
        <f t="shared" si="1146"/>
        <v>583.51</v>
      </c>
      <c r="Q5490" s="13" t="str">
        <f t="shared" si="1147"/>
        <v>Fast</v>
      </c>
      <c r="S5490" s="21"/>
    </row>
    <row r="5491" customHeight="1" spans="1:19">
      <c r="A5491" s="2" t="s">
        <v>7445</v>
      </c>
      <c r="B5491" s="29" t="s">
        <v>114</v>
      </c>
      <c r="C5491" s="2" t="s">
        <v>4107</v>
      </c>
      <c r="D5491" s="2" t="str">
        <f t="array" ref="D5491">_xlfn.XLOOKUP(C5491,Customers!A:A,Customers!B:B)</f>
        <v>Customer 1148</v>
      </c>
      <c r="E5491" s="2" t="s">
        <v>776</v>
      </c>
      <c r="F5491" s="2" t="str">
        <f t="array" ref="F5491">_xlfn.XLOOKUP(E5491,Restaurants!A:A,Restaurants!B:B)</f>
        <v>Restaurant 069</v>
      </c>
      <c r="G5491" s="2" t="s">
        <v>1386</v>
      </c>
      <c r="H5491" s="2" t="str">
        <f t="array" ref="H5491">_xlfn.XLOOKUP(G5491,Food_Menu!A:A,Food_Menu!B:B)</f>
        <v>Food Item 0035</v>
      </c>
      <c r="I5491" s="2">
        <f t="array" ref="I5491">_xlfn.XLOOKUP(G5491,Food_Menu!A:A,Food_Menu!D:D)</f>
        <v>634.81</v>
      </c>
      <c r="J5491" s="2" t="s">
        <v>958</v>
      </c>
      <c r="K5491" s="2" t="str">
        <f t="array" ref="K5491">_xlfn.XLOOKUP(J5491,Delivery_Partners!A:A,Delivery_Partners!B:B)</f>
        <v>Delivery Partner 030</v>
      </c>
      <c r="L5491" s="3">
        <v>2</v>
      </c>
      <c r="M5491" s="2" t="s">
        <v>23</v>
      </c>
      <c r="N5491" s="2" t="s">
        <v>55</v>
      </c>
      <c r="O5491" s="3">
        <v>29</v>
      </c>
      <c r="P5491" s="13">
        <f t="shared" si="1146"/>
        <v>1269.62</v>
      </c>
      <c r="Q5491" s="13" t="str">
        <f t="shared" si="1147"/>
        <v>Fast</v>
      </c>
      <c r="S5491" s="21"/>
    </row>
    <row r="5492" hidden="1" customHeight="1" spans="1:19">
      <c r="A5492" s="2" t="s">
        <v>7446</v>
      </c>
      <c r="B5492" s="29" t="s">
        <v>1490</v>
      </c>
      <c r="C5492" s="2" t="s">
        <v>2016</v>
      </c>
      <c r="D5492" s="2" t="str">
        <f t="array" ref="D5492">_xlfn.XLOOKUP(C5492,Customers!A:A,Customers!B:B)</f>
        <v>Customer 0510</v>
      </c>
      <c r="E5492" s="2" t="s">
        <v>797</v>
      </c>
      <c r="F5492" s="2" t="str">
        <f t="array" ref="F5492">_xlfn.XLOOKUP(E5492,Restaurants!A:A,Restaurants!B:B)</f>
        <v>Restaurant 058</v>
      </c>
      <c r="G5492" s="2" t="s">
        <v>106</v>
      </c>
      <c r="H5492" s="2" t="str">
        <f t="array" ref="H5492">_xlfn.XLOOKUP(G5492,Food_Menu!A:A,Food_Menu!B:B)</f>
        <v>Food Item 0067</v>
      </c>
      <c r="I5492" s="2"/>
      <c r="J5492" s="2" t="s">
        <v>1286</v>
      </c>
      <c r="K5492" s="2" t="str">
        <f t="array" ref="K5492">_xlfn.XLOOKUP(J5492,Delivery_Partners!A:A,Delivery_Partners!B:B)</f>
        <v>Delivery Partner 060</v>
      </c>
      <c r="L5492" s="3">
        <v>1</v>
      </c>
      <c r="M5492" s="2" t="s">
        <v>101</v>
      </c>
      <c r="N5492" s="2" t="s">
        <v>55</v>
      </c>
      <c r="O5492" s="2"/>
    </row>
    <row r="5493" customHeight="1" spans="1:19">
      <c r="A5493" s="2" t="s">
        <v>7447</v>
      </c>
      <c r="B5493" s="29" t="s">
        <v>1254</v>
      </c>
      <c r="C5493" s="2" t="s">
        <v>1015</v>
      </c>
      <c r="D5493" s="2" t="str">
        <f t="array" ref="D5493">_xlfn.XLOOKUP(C5493,Customers!A:A,Customers!B:B)</f>
        <v>Customer 0379</v>
      </c>
      <c r="E5493" s="2" t="s">
        <v>750</v>
      </c>
      <c r="F5493" s="2" t="str">
        <f t="array" ref="F5493">_xlfn.XLOOKUP(E5493,Restaurants!A:A,Restaurants!B:B)</f>
        <v>Restaurant 076</v>
      </c>
      <c r="G5493" s="2" t="s">
        <v>2284</v>
      </c>
      <c r="H5493" s="2" t="str">
        <f t="array" ref="H5493">_xlfn.XLOOKUP(G5493,Food_Menu!A:A,Food_Menu!B:B)</f>
        <v>Food Item 0001</v>
      </c>
      <c r="I5493" s="2">
        <f t="array" ref="I5493">_xlfn.XLOOKUP(G5493,Food_Menu!A:A,Food_Menu!D:D)</f>
        <v>107.77</v>
      </c>
      <c r="J5493" s="2" t="s">
        <v>1104</v>
      </c>
      <c r="K5493" s="2" t="str">
        <f t="array" ref="K5493">_xlfn.XLOOKUP(J5493,Delivery_Partners!A:A,Delivery_Partners!B:B)</f>
        <v>Delivery Partner 178</v>
      </c>
      <c r="L5493" s="3">
        <v>1</v>
      </c>
      <c r="M5493" s="2" t="s">
        <v>23</v>
      </c>
      <c r="N5493" s="2" t="s">
        <v>74</v>
      </c>
      <c r="O5493" s="3">
        <v>43</v>
      </c>
      <c r="P5493" s="13">
        <f t="shared" ref="P5493:P5494" si="1148">I5493*L5493</f>
        <v>107.77</v>
      </c>
      <c r="Q5493" s="13" t="str">
        <f t="shared" ref="Q5493:Q5494" si="1149">IF(O5493="","Not Delivered",IF(O5493&lt;=30,"Fast",IF(O5493&lt;=60,"Normal","Slow")))</f>
        <v>Normal</v>
      </c>
      <c r="S5493" s="21"/>
    </row>
    <row r="5494" customHeight="1" spans="1:19">
      <c r="A5494" s="2" t="s">
        <v>7448</v>
      </c>
      <c r="B5494" s="29" t="s">
        <v>2195</v>
      </c>
      <c r="C5494" s="2" t="s">
        <v>4554</v>
      </c>
      <c r="D5494" s="2" t="str">
        <f t="array" ref="D5494">_xlfn.XLOOKUP(C5494,Customers!A:A,Customers!B:B)</f>
        <v>Customer 1036</v>
      </c>
      <c r="E5494" s="2" t="s">
        <v>78</v>
      </c>
      <c r="F5494" s="2" t="str">
        <f t="array" ref="F5494">_xlfn.XLOOKUP(E5494,Restaurants!A:A,Restaurants!B:B)</f>
        <v>Restaurant 011</v>
      </c>
      <c r="G5494" s="2" t="s">
        <v>40</v>
      </c>
      <c r="H5494" s="2" t="str">
        <f t="array" ref="H5494">_xlfn.XLOOKUP(G5494,Food_Menu!A:A,Food_Menu!B:B)</f>
        <v>Food Item 0134</v>
      </c>
      <c r="I5494" s="2">
        <f t="array" ref="I5494">_xlfn.XLOOKUP(G5494,Food_Menu!A:A,Food_Menu!D:D)</f>
        <v>467.29</v>
      </c>
      <c r="J5494" s="2" t="s">
        <v>217</v>
      </c>
      <c r="K5494" s="2" t="str">
        <f t="array" ref="K5494">_xlfn.XLOOKUP(J5494,Delivery_Partners!A:A,Delivery_Partners!B:B)</f>
        <v>Delivery Partner 044</v>
      </c>
      <c r="L5494" s="3">
        <v>2</v>
      </c>
      <c r="M5494" s="2" t="s">
        <v>23</v>
      </c>
      <c r="N5494" s="2" t="s">
        <v>55</v>
      </c>
      <c r="O5494" s="3">
        <v>35</v>
      </c>
      <c r="P5494" s="13">
        <f t="shared" si="1148"/>
        <v>934.58</v>
      </c>
      <c r="Q5494" s="13" t="str">
        <f t="shared" si="1149"/>
        <v>Normal</v>
      </c>
      <c r="S5494" s="21"/>
    </row>
    <row r="5495" hidden="1" customHeight="1" spans="1:19">
      <c r="A5495" s="2" t="s">
        <v>7449</v>
      </c>
      <c r="B5495" s="29" t="s">
        <v>803</v>
      </c>
      <c r="C5495" s="2" t="s">
        <v>2840</v>
      </c>
      <c r="D5495" s="2" t="str">
        <f t="array" ref="D5495">_xlfn.XLOOKUP(C5495,Customers!A:A,Customers!B:B)</f>
        <v>Customer 0100</v>
      </c>
      <c r="E5495" s="2" t="s">
        <v>526</v>
      </c>
      <c r="F5495" s="2" t="str">
        <f t="array" ref="F5495">_xlfn.XLOOKUP(E5495,Restaurants!A:A,Restaurants!B:B)</f>
        <v>Restaurant 068</v>
      </c>
      <c r="G5495" s="2" t="s">
        <v>1192</v>
      </c>
      <c r="H5495" s="2" t="str">
        <f t="array" ref="H5495">_xlfn.XLOOKUP(G5495,Food_Menu!A:A,Food_Menu!B:B)</f>
        <v>Food Item 0097</v>
      </c>
      <c r="I5495" s="2"/>
      <c r="J5495" s="2" t="s">
        <v>808</v>
      </c>
      <c r="K5495" s="2" t="str">
        <f t="array" ref="K5495">_xlfn.XLOOKUP(J5495,Delivery_Partners!A:A,Delivery_Partners!B:B)</f>
        <v>Delivery Partner 153</v>
      </c>
      <c r="L5495" s="3">
        <v>2</v>
      </c>
      <c r="M5495" s="2" t="s">
        <v>101</v>
      </c>
      <c r="N5495" s="2" t="s">
        <v>74</v>
      </c>
      <c r="O5495" s="2"/>
    </row>
    <row r="5496" customHeight="1" spans="1:19">
      <c r="A5496" s="2" t="s">
        <v>7450</v>
      </c>
      <c r="B5496" s="29" t="s">
        <v>205</v>
      </c>
      <c r="C5496" s="2" t="s">
        <v>2945</v>
      </c>
      <c r="D5496" s="2" t="str">
        <f t="array" ref="D5496">_xlfn.XLOOKUP(C5496,Customers!A:A,Customers!B:B)</f>
        <v>Customer 1014</v>
      </c>
      <c r="E5496" s="2" t="s">
        <v>726</v>
      </c>
      <c r="F5496" s="2" t="str">
        <f t="array" ref="F5496">_xlfn.XLOOKUP(E5496,Restaurants!A:A,Restaurants!B:B)</f>
        <v>Restaurant 082</v>
      </c>
      <c r="G5496" s="2" t="s">
        <v>717</v>
      </c>
      <c r="H5496" s="2" t="str">
        <f t="array" ref="H5496">_xlfn.XLOOKUP(G5496,Food_Menu!A:A,Food_Menu!B:B)</f>
        <v>Food Item 0105</v>
      </c>
      <c r="I5496" s="2">
        <f t="array" ref="I5496">_xlfn.XLOOKUP(G5496,Food_Menu!A:A,Food_Menu!D:D)</f>
        <v>415.74</v>
      </c>
      <c r="J5496" s="2" t="s">
        <v>1408</v>
      </c>
      <c r="K5496" s="2" t="str">
        <f t="array" ref="K5496">_xlfn.XLOOKUP(J5496,Delivery_Partners!A:A,Delivery_Partners!B:B)</f>
        <v>Delivery Partner 084</v>
      </c>
      <c r="L5496" s="3">
        <v>2</v>
      </c>
      <c r="M5496" s="2" t="s">
        <v>23</v>
      </c>
      <c r="N5496" s="2" t="s">
        <v>24</v>
      </c>
      <c r="O5496" s="3">
        <v>16</v>
      </c>
      <c r="P5496" s="13">
        <f t="shared" ref="P5496:P5506" si="1150">I5496*L5496</f>
        <v>831.48</v>
      </c>
      <c r="Q5496" s="13" t="str">
        <f t="shared" ref="Q5496:Q5506" si="1151">IF(O5496="","Not Delivered",IF(O5496&lt;=30,"Fast",IF(O5496&lt;=60,"Normal","Slow")))</f>
        <v>Fast</v>
      </c>
      <c r="S5496" s="21"/>
    </row>
    <row r="5497" customHeight="1" spans="1:19">
      <c r="A5497" s="2" t="s">
        <v>7451</v>
      </c>
      <c r="B5497" s="29" t="s">
        <v>196</v>
      </c>
      <c r="C5497" s="2" t="s">
        <v>665</v>
      </c>
      <c r="D5497" s="2" t="str">
        <f t="array" ref="D5497">_xlfn.XLOOKUP(C5497,Customers!A:A,Customers!B:B)</f>
        <v>Customer 0625</v>
      </c>
      <c r="E5497" s="2" t="s">
        <v>116</v>
      </c>
      <c r="F5497" s="2" t="str">
        <f t="array" ref="F5497">_xlfn.XLOOKUP(E5497,Restaurants!A:A,Restaurants!B:B)</f>
        <v>Restaurant 086</v>
      </c>
      <c r="G5497" s="2" t="s">
        <v>789</v>
      </c>
      <c r="H5497" s="2" t="str">
        <f t="array" ref="H5497">_xlfn.XLOOKUP(G5497,Food_Menu!A:A,Food_Menu!B:B)</f>
        <v>Food Item 0162</v>
      </c>
      <c r="I5497" s="2">
        <f t="array" ref="I5497">_xlfn.XLOOKUP(G5497,Food_Menu!A:A,Food_Menu!D:D)</f>
        <v>422.16</v>
      </c>
      <c r="J5497" s="2" t="s">
        <v>1319</v>
      </c>
      <c r="K5497" s="2" t="str">
        <f t="array" ref="K5497">_xlfn.XLOOKUP(J5497,Delivery_Partners!A:A,Delivery_Partners!B:B)</f>
        <v>Delivery Partner 173</v>
      </c>
      <c r="L5497" s="3">
        <v>1</v>
      </c>
      <c r="M5497" s="2" t="s">
        <v>23</v>
      </c>
      <c r="N5497" s="2" t="s">
        <v>55</v>
      </c>
      <c r="O5497" s="3">
        <v>21</v>
      </c>
      <c r="P5497" s="13">
        <f t="shared" si="1150"/>
        <v>422.16</v>
      </c>
      <c r="Q5497" s="13" t="str">
        <f t="shared" si="1151"/>
        <v>Fast</v>
      </c>
      <c r="S5497" s="21"/>
    </row>
    <row r="5498" customHeight="1" spans="1:19">
      <c r="A5498" s="2" t="s">
        <v>7452</v>
      </c>
      <c r="B5498" s="29" t="s">
        <v>1156</v>
      </c>
      <c r="C5498" s="2" t="s">
        <v>4263</v>
      </c>
      <c r="D5498" s="2" t="str">
        <f t="array" ref="D5498">_xlfn.XLOOKUP(C5498,Customers!A:A,Customers!B:B)</f>
        <v>Customer 0025</v>
      </c>
      <c r="E5498" s="2" t="s">
        <v>814</v>
      </c>
      <c r="F5498" s="2" t="str">
        <f t="array" ref="F5498">_xlfn.XLOOKUP(E5498,Restaurants!A:A,Restaurants!B:B)</f>
        <v>Restaurant 093</v>
      </c>
      <c r="G5498" s="2" t="s">
        <v>2703</v>
      </c>
      <c r="H5498" s="2" t="str">
        <f t="array" ref="H5498">_xlfn.XLOOKUP(G5498,Food_Menu!A:A,Food_Menu!B:B)</f>
        <v>Food Item 0181</v>
      </c>
      <c r="I5498" s="2">
        <f t="array" ref="I5498">_xlfn.XLOOKUP(G5498,Food_Menu!A:A,Food_Menu!D:D)</f>
        <v>574.53</v>
      </c>
      <c r="J5498" s="2" t="s">
        <v>54</v>
      </c>
      <c r="K5498" s="2" t="str">
        <f t="array" ref="K5498">_xlfn.XLOOKUP(J5498,Delivery_Partners!A:A,Delivery_Partners!B:B)</f>
        <v>Delivery Partner 075</v>
      </c>
      <c r="L5498" s="3">
        <v>1</v>
      </c>
      <c r="M5498" s="2" t="s">
        <v>23</v>
      </c>
      <c r="N5498" s="2" t="s">
        <v>55</v>
      </c>
      <c r="O5498" s="3">
        <v>37</v>
      </c>
      <c r="P5498" s="13">
        <f t="shared" si="1150"/>
        <v>574.53</v>
      </c>
      <c r="Q5498" s="13" t="str">
        <f t="shared" si="1151"/>
        <v>Normal</v>
      </c>
      <c r="S5498" s="21"/>
    </row>
    <row r="5499" customHeight="1" spans="1:19">
      <c r="A5499" s="2" t="s">
        <v>7453</v>
      </c>
      <c r="B5499" s="28">
        <v>45993</v>
      </c>
      <c r="C5499" s="2" t="s">
        <v>3278</v>
      </c>
      <c r="D5499" s="2" t="str">
        <f t="array" ref="D5499">_xlfn.XLOOKUP(C5499,Customers!A:A,Customers!B:B)</f>
        <v>Customer 0274</v>
      </c>
      <c r="E5499" s="2" t="s">
        <v>750</v>
      </c>
      <c r="F5499" s="2" t="str">
        <f t="array" ref="F5499">_xlfn.XLOOKUP(E5499,Restaurants!A:A,Restaurants!B:B)</f>
        <v>Restaurant 076</v>
      </c>
      <c r="G5499" s="2" t="s">
        <v>962</v>
      </c>
      <c r="H5499" s="2" t="str">
        <f t="array" ref="H5499">_xlfn.XLOOKUP(G5499,Food_Menu!A:A,Food_Menu!B:B)</f>
        <v>Food Item 0017</v>
      </c>
      <c r="I5499" s="2">
        <f t="array" ref="I5499">_xlfn.XLOOKUP(G5499,Food_Menu!A:A,Food_Menu!D:D)</f>
        <v>353.65</v>
      </c>
      <c r="J5499" s="2" t="s">
        <v>1122</v>
      </c>
      <c r="K5499" s="2" t="str">
        <f t="array" ref="K5499">_xlfn.XLOOKUP(J5499,Delivery_Partners!A:A,Delivery_Partners!B:B)</f>
        <v>Delivery Partner 090</v>
      </c>
      <c r="L5499" s="3">
        <v>3</v>
      </c>
      <c r="M5499" s="2" t="s">
        <v>23</v>
      </c>
      <c r="N5499" s="2" t="s">
        <v>55</v>
      </c>
      <c r="O5499" s="3">
        <v>29</v>
      </c>
      <c r="P5499" s="13">
        <f t="shared" si="1150"/>
        <v>1060.95</v>
      </c>
      <c r="Q5499" s="13" t="str">
        <f t="shared" si="1151"/>
        <v>Fast</v>
      </c>
      <c r="S5499" s="21"/>
    </row>
    <row r="5500" customHeight="1" spans="1:19">
      <c r="A5500" s="2" t="s">
        <v>7454</v>
      </c>
      <c r="B5500" s="29" t="s">
        <v>416</v>
      </c>
      <c r="C5500" s="2" t="s">
        <v>1564</v>
      </c>
      <c r="D5500" s="2" t="str">
        <f t="array" ref="D5500">_xlfn.XLOOKUP(C5500,Customers!A:A,Customers!B:B)</f>
        <v>Customer 0816</v>
      </c>
      <c r="E5500" s="2" t="s">
        <v>674</v>
      </c>
      <c r="F5500" s="2" t="str">
        <f t="array" ref="F5500">_xlfn.XLOOKUP(E5500,Restaurants!A:A,Restaurants!B:B)</f>
        <v>Restaurant 085</v>
      </c>
      <c r="G5500" s="2" t="s">
        <v>367</v>
      </c>
      <c r="H5500" s="2" t="str">
        <f t="array" ref="H5500">_xlfn.XLOOKUP(G5500,Food_Menu!A:A,Food_Menu!B:B)</f>
        <v>Food Item 0202</v>
      </c>
      <c r="I5500" s="2">
        <f t="array" ref="I5500">_xlfn.XLOOKUP(G5500,Food_Menu!A:A,Food_Menu!D:D)</f>
        <v>596.93</v>
      </c>
      <c r="J5500" s="2" t="s">
        <v>2005</v>
      </c>
      <c r="K5500" s="2" t="str">
        <f t="array" ref="K5500">_xlfn.XLOOKUP(J5500,Delivery_Partners!A:A,Delivery_Partners!B:B)</f>
        <v>Delivery Partner 072</v>
      </c>
      <c r="L5500" s="3">
        <v>2</v>
      </c>
      <c r="M5500" s="2" t="s">
        <v>23</v>
      </c>
      <c r="N5500" s="2" t="s">
        <v>74</v>
      </c>
      <c r="O5500" s="3">
        <v>31</v>
      </c>
      <c r="P5500" s="13">
        <f t="shared" si="1150"/>
        <v>1193.86</v>
      </c>
      <c r="Q5500" s="13" t="str">
        <f t="shared" si="1151"/>
        <v>Normal</v>
      </c>
      <c r="S5500" s="21"/>
    </row>
    <row r="5501" customHeight="1" spans="1:19">
      <c r="A5501" s="2" t="s">
        <v>7455</v>
      </c>
      <c r="B5501" s="29" t="s">
        <v>103</v>
      </c>
      <c r="C5501" s="2" t="s">
        <v>2139</v>
      </c>
      <c r="D5501" s="2" t="str">
        <f t="array" ref="D5501">_xlfn.XLOOKUP(C5501,Customers!A:A,Customers!B:B)</f>
        <v>Customer 0904</v>
      </c>
      <c r="E5501" s="2" t="s">
        <v>78</v>
      </c>
      <c r="F5501" s="2" t="str">
        <f t="array" ref="F5501">_xlfn.XLOOKUP(E5501,Restaurants!A:A,Restaurants!B:B)</f>
        <v>Restaurant 011</v>
      </c>
      <c r="G5501" s="2" t="s">
        <v>1164</v>
      </c>
      <c r="H5501" s="2" t="str">
        <f t="array" ref="H5501">_xlfn.XLOOKUP(G5501,Food_Menu!A:A,Food_Menu!B:B)</f>
        <v>Food Item 0083</v>
      </c>
      <c r="I5501" s="2">
        <f t="array" ref="I5501">_xlfn.XLOOKUP(G5501,Food_Menu!A:A,Food_Menu!D:D)</f>
        <v>430.56</v>
      </c>
      <c r="J5501" s="2" t="s">
        <v>621</v>
      </c>
      <c r="K5501" s="2" t="str">
        <f t="array" ref="K5501">_xlfn.XLOOKUP(J5501,Delivery_Partners!A:A,Delivery_Partners!B:B)</f>
        <v>Delivery Partner 038</v>
      </c>
      <c r="L5501" s="3">
        <v>2</v>
      </c>
      <c r="M5501" s="2" t="s">
        <v>23</v>
      </c>
      <c r="N5501" s="2" t="s">
        <v>55</v>
      </c>
      <c r="O5501" s="3">
        <v>34</v>
      </c>
      <c r="P5501" s="13">
        <f t="shared" si="1150"/>
        <v>861.12</v>
      </c>
      <c r="Q5501" s="13" t="str">
        <f t="shared" si="1151"/>
        <v>Normal</v>
      </c>
      <c r="S5501" s="21"/>
    </row>
    <row r="5502" customHeight="1" spans="1:19">
      <c r="A5502" s="2" t="s">
        <v>7456</v>
      </c>
      <c r="B5502" s="28">
        <v>45787</v>
      </c>
      <c r="C5502" s="2" t="s">
        <v>2073</v>
      </c>
      <c r="D5502" s="2" t="str">
        <f t="array" ref="D5502">_xlfn.XLOOKUP(C5502,Customers!A:A,Customers!B:B)</f>
        <v>Customer 0235</v>
      </c>
      <c r="E5502" s="2" t="s">
        <v>655</v>
      </c>
      <c r="F5502" s="2" t="str">
        <f t="array" ref="F5502">_xlfn.XLOOKUP(E5502,Restaurants!A:A,Restaurants!B:B)</f>
        <v>Restaurant 096</v>
      </c>
      <c r="G5502" s="2" t="s">
        <v>1210</v>
      </c>
      <c r="H5502" s="2" t="str">
        <f t="array" ref="H5502">_xlfn.XLOOKUP(G5502,Food_Menu!A:A,Food_Menu!B:B)</f>
        <v>Food Item 0166</v>
      </c>
      <c r="I5502" s="2">
        <f t="array" ref="I5502">_xlfn.XLOOKUP(G5502,Food_Menu!A:A,Food_Menu!D:D)</f>
        <v>321.44</v>
      </c>
      <c r="J5502" s="2" t="s">
        <v>241</v>
      </c>
      <c r="K5502" s="2" t="str">
        <f t="array" ref="K5502">_xlfn.XLOOKUP(J5502,Delivery_Partners!A:A,Delivery_Partners!B:B)</f>
        <v>Delivery Partner 152</v>
      </c>
      <c r="L5502" s="3">
        <v>1</v>
      </c>
      <c r="M5502" s="2" t="s">
        <v>23</v>
      </c>
      <c r="N5502" s="2" t="s">
        <v>24</v>
      </c>
      <c r="O5502" s="3">
        <v>63</v>
      </c>
      <c r="P5502" s="13">
        <f t="shared" si="1150"/>
        <v>321.44</v>
      </c>
      <c r="Q5502" s="13" t="str">
        <f t="shared" si="1151"/>
        <v>Slow</v>
      </c>
      <c r="S5502" s="21"/>
    </row>
    <row r="5503" customHeight="1" spans="1:19">
      <c r="A5503" s="2" t="s">
        <v>7457</v>
      </c>
      <c r="B5503" s="29" t="s">
        <v>1709</v>
      </c>
      <c r="C5503" s="2" t="s">
        <v>3746</v>
      </c>
      <c r="D5503" s="2" t="str">
        <f t="array" ref="D5503">_xlfn.XLOOKUP(C5503,Customers!A:A,Customers!B:B)</f>
        <v>Customer 0789</v>
      </c>
      <c r="E5503" s="2" t="s">
        <v>623</v>
      </c>
      <c r="F5503" s="2" t="str">
        <f t="array" ref="F5503">_xlfn.XLOOKUP(E5503,Restaurants!A:A,Restaurants!B:B)</f>
        <v>Restaurant 045</v>
      </c>
      <c r="G5503" s="2" t="s">
        <v>906</v>
      </c>
      <c r="H5503" s="2" t="str">
        <f t="array" ref="H5503">_xlfn.XLOOKUP(G5503,Food_Menu!A:A,Food_Menu!B:B)</f>
        <v>Food Item 0128</v>
      </c>
      <c r="I5503" s="2">
        <f t="array" ref="I5503">_xlfn.XLOOKUP(G5503,Food_Menu!A:A,Food_Menu!D:D)</f>
        <v>317.72</v>
      </c>
      <c r="J5503" s="2" t="s">
        <v>567</v>
      </c>
      <c r="K5503" s="2" t="str">
        <f t="array" ref="K5503">_xlfn.XLOOKUP(J5503,Delivery_Partners!A:A,Delivery_Partners!B:B)</f>
        <v>Delivery Partner 104</v>
      </c>
      <c r="L5503" s="3">
        <v>3</v>
      </c>
      <c r="M5503" s="2" t="s">
        <v>23</v>
      </c>
      <c r="N5503" s="2" t="s">
        <v>55</v>
      </c>
      <c r="O5503" s="3">
        <v>29</v>
      </c>
      <c r="P5503" s="13">
        <f t="shared" si="1150"/>
        <v>953.16</v>
      </c>
      <c r="Q5503" s="13" t="str">
        <f t="shared" si="1151"/>
        <v>Fast</v>
      </c>
      <c r="S5503" s="21"/>
    </row>
    <row r="5504" customHeight="1" spans="1:19">
      <c r="A5504" s="2" t="s">
        <v>7458</v>
      </c>
      <c r="B5504" s="28">
        <v>45720</v>
      </c>
      <c r="C5504" s="2" t="s">
        <v>1812</v>
      </c>
      <c r="D5504" s="2" t="str">
        <f t="array" ref="D5504">_xlfn.XLOOKUP(C5504,Customers!A:A,Customers!B:B)</f>
        <v>Customer 1188</v>
      </c>
      <c r="E5504" s="2" t="s">
        <v>157</v>
      </c>
      <c r="F5504" s="2" t="str">
        <f t="array" ref="F5504">_xlfn.XLOOKUP(E5504,Restaurants!A:A,Restaurants!B:B)</f>
        <v>Restaurant 066</v>
      </c>
      <c r="G5504" s="2" t="s">
        <v>1560</v>
      </c>
      <c r="H5504" s="2" t="str">
        <f t="array" ref="H5504">_xlfn.XLOOKUP(G5504,Food_Menu!A:A,Food_Menu!B:B)</f>
        <v>Food Item 0098</v>
      </c>
      <c r="I5504" s="2">
        <f t="array" ref="I5504">_xlfn.XLOOKUP(G5504,Food_Menu!A:A,Food_Menu!D:D)</f>
        <v>463.29</v>
      </c>
      <c r="J5504" s="2" t="s">
        <v>887</v>
      </c>
      <c r="K5504" s="2" t="str">
        <f t="array" ref="K5504">_xlfn.XLOOKUP(J5504,Delivery_Partners!A:A,Delivery_Partners!B:B)</f>
        <v>Delivery Partner 091</v>
      </c>
      <c r="L5504" s="3">
        <v>1</v>
      </c>
      <c r="M5504" s="2" t="s">
        <v>23</v>
      </c>
      <c r="N5504" s="2" t="s">
        <v>24</v>
      </c>
      <c r="O5504" s="3">
        <v>52</v>
      </c>
      <c r="P5504" s="13">
        <f t="shared" si="1150"/>
        <v>463.29</v>
      </c>
      <c r="Q5504" s="13" t="str">
        <f t="shared" si="1151"/>
        <v>Normal</v>
      </c>
      <c r="S5504" s="21"/>
    </row>
    <row r="5505" customHeight="1" spans="1:19">
      <c r="A5505" s="2" t="s">
        <v>7459</v>
      </c>
      <c r="B5505" s="28">
        <v>45727</v>
      </c>
      <c r="C5505" s="2" t="s">
        <v>1725</v>
      </c>
      <c r="D5505" s="2" t="str">
        <f t="array" ref="D5505">_xlfn.XLOOKUP(C5505,Customers!A:A,Customers!B:B)</f>
        <v>Customer 0824</v>
      </c>
      <c r="E5505" s="2" t="s">
        <v>157</v>
      </c>
      <c r="F5505" s="2" t="str">
        <f t="array" ref="F5505">_xlfn.XLOOKUP(E5505,Restaurants!A:A,Restaurants!B:B)</f>
        <v>Restaurant 066</v>
      </c>
      <c r="G5505" s="2" t="s">
        <v>1025</v>
      </c>
      <c r="H5505" s="2" t="str">
        <f t="array" ref="H5505">_xlfn.XLOOKUP(G5505,Food_Menu!A:A,Food_Menu!B:B)</f>
        <v>Food Item 0047</v>
      </c>
      <c r="I5505" s="2">
        <f t="array" ref="I5505">_xlfn.XLOOKUP(G5505,Food_Menu!A:A,Food_Menu!D:D)</f>
        <v>547.46</v>
      </c>
      <c r="J5505" s="2" t="s">
        <v>1204</v>
      </c>
      <c r="K5505" s="2" t="str">
        <f t="array" ref="K5505">_xlfn.XLOOKUP(J5505,Delivery_Partners!A:A,Delivery_Partners!B:B)</f>
        <v>Delivery Partner 067</v>
      </c>
      <c r="L5505" s="3">
        <v>1</v>
      </c>
      <c r="M5505" s="2" t="s">
        <v>23</v>
      </c>
      <c r="N5505" s="2" t="s">
        <v>24</v>
      </c>
      <c r="O5505" s="3">
        <v>51</v>
      </c>
      <c r="P5505" s="13">
        <f t="shared" si="1150"/>
        <v>547.46</v>
      </c>
      <c r="Q5505" s="13" t="str">
        <f t="shared" si="1151"/>
        <v>Normal</v>
      </c>
      <c r="S5505" s="21"/>
    </row>
    <row r="5506" customHeight="1" spans="1:19">
      <c r="A5506" s="2" t="s">
        <v>7460</v>
      </c>
      <c r="B5506" s="29" t="s">
        <v>2582</v>
      </c>
      <c r="C5506" s="2" t="s">
        <v>339</v>
      </c>
      <c r="D5506" s="2" t="str">
        <f t="array" ref="D5506">_xlfn.XLOOKUP(C5506,Customers!A:A,Customers!B:B)</f>
        <v>Customer 0843</v>
      </c>
      <c r="E5506" s="2" t="s">
        <v>807</v>
      </c>
      <c r="F5506" s="2" t="str">
        <f t="array" ref="F5506">_xlfn.XLOOKUP(E5506,Restaurants!A:A,Restaurants!B:B)</f>
        <v>Restaurant 118</v>
      </c>
      <c r="G5506" s="2" t="s">
        <v>1094</v>
      </c>
      <c r="H5506" s="2" t="str">
        <f t="array" ref="H5506">_xlfn.XLOOKUP(G5506,Food_Menu!A:A,Food_Menu!B:B)</f>
        <v>Food Item 0042</v>
      </c>
      <c r="I5506" s="2">
        <f t="array" ref="I5506">_xlfn.XLOOKUP(G5506,Food_Menu!A:A,Food_Menu!D:D)</f>
        <v>160.06</v>
      </c>
      <c r="J5506" s="2" t="s">
        <v>341</v>
      </c>
      <c r="K5506" s="2" t="str">
        <f t="array" ref="K5506">_xlfn.XLOOKUP(J5506,Delivery_Partners!A:A,Delivery_Partners!B:B)</f>
        <v>Delivery Partner 140</v>
      </c>
      <c r="L5506" s="3">
        <v>3</v>
      </c>
      <c r="M5506" s="2" t="s">
        <v>23</v>
      </c>
      <c r="N5506" s="2" t="s">
        <v>55</v>
      </c>
      <c r="O5506" s="3">
        <v>45</v>
      </c>
      <c r="P5506" s="13">
        <f t="shared" si="1150"/>
        <v>480.18</v>
      </c>
      <c r="Q5506" s="13" t="str">
        <f t="shared" si="1151"/>
        <v>Normal</v>
      </c>
      <c r="S5506" s="21"/>
    </row>
    <row r="5507" hidden="1" customHeight="1" spans="1:19">
      <c r="A5507" s="2" t="s">
        <v>7461</v>
      </c>
      <c r="B5507" s="29" t="s">
        <v>114</v>
      </c>
      <c r="C5507" s="2" t="s">
        <v>6879</v>
      </c>
      <c r="D5507" s="2" t="str">
        <f t="array" ref="D5507">_xlfn.XLOOKUP(C5507,Customers!A:A,Customers!B:B)</f>
        <v>Customer 0233</v>
      </c>
      <c r="E5507" s="2" t="s">
        <v>658</v>
      </c>
      <c r="F5507" s="2" t="str">
        <f t="array" ref="F5507">_xlfn.XLOOKUP(E5507,Restaurants!A:A,Restaurants!B:B)</f>
        <v>Restaurant 040</v>
      </c>
      <c r="G5507" s="2" t="s">
        <v>992</v>
      </c>
      <c r="H5507" s="2" t="str">
        <f t="array" ref="H5507">_xlfn.XLOOKUP(G5507,Food_Menu!A:A,Food_Menu!B:B)</f>
        <v>Food Item 0161</v>
      </c>
      <c r="I5507" s="2"/>
      <c r="J5507" s="2" t="s">
        <v>262</v>
      </c>
      <c r="K5507" s="2" t="str">
        <f t="array" ref="K5507">_xlfn.XLOOKUP(J5507,Delivery_Partners!A:A,Delivery_Partners!B:B)</f>
        <v>Delivery Partner 063</v>
      </c>
      <c r="L5507" s="3">
        <v>1</v>
      </c>
      <c r="M5507" s="2" t="s">
        <v>101</v>
      </c>
      <c r="N5507" s="2" t="s">
        <v>24</v>
      </c>
      <c r="O5507" s="2"/>
    </row>
    <row r="5508" customHeight="1" spans="1:19">
      <c r="A5508" s="2" t="s">
        <v>7462</v>
      </c>
      <c r="B5508" s="29" t="s">
        <v>419</v>
      </c>
      <c r="C5508" s="2" t="s">
        <v>737</v>
      </c>
      <c r="D5508" s="2" t="str">
        <f t="array" ref="D5508">_xlfn.XLOOKUP(C5508,Customers!A:A,Customers!B:B)</f>
        <v>Customer 0765</v>
      </c>
      <c r="E5508" s="2" t="s">
        <v>275</v>
      </c>
      <c r="F5508" s="2" t="str">
        <f t="array" ref="F5508">_xlfn.XLOOKUP(E5508,Restaurants!A:A,Restaurants!B:B)</f>
        <v>Restaurant 047</v>
      </c>
      <c r="G5508" s="2" t="s">
        <v>163</v>
      </c>
      <c r="H5508" s="2" t="str">
        <f t="array" ref="H5508">_xlfn.XLOOKUP(G5508,Food_Menu!A:A,Food_Menu!B:B)</f>
        <v>Food Item 0071</v>
      </c>
      <c r="I5508" s="2">
        <f t="array" ref="I5508">_xlfn.XLOOKUP(G5508,Food_Menu!A:A,Food_Menu!D:D)</f>
        <v>243.5</v>
      </c>
      <c r="J5508" s="2" t="s">
        <v>671</v>
      </c>
      <c r="K5508" s="2" t="str">
        <f t="array" ref="K5508">_xlfn.XLOOKUP(J5508,Delivery_Partners!A:A,Delivery_Partners!B:B)</f>
        <v>Delivery Partner 043</v>
      </c>
      <c r="L5508" s="3">
        <v>2</v>
      </c>
      <c r="M5508" s="2" t="s">
        <v>23</v>
      </c>
      <c r="N5508" s="2" t="s">
        <v>55</v>
      </c>
      <c r="O5508" s="3">
        <v>37</v>
      </c>
      <c r="P5508" s="13">
        <f t="shared" ref="P5508:P5517" si="1152">I5508*L5508</f>
        <v>487</v>
      </c>
      <c r="Q5508" s="13" t="str">
        <f t="shared" ref="Q5508:Q5517" si="1153">IF(O5508="","Not Delivered",IF(O5508&lt;=30,"Fast",IF(O5508&lt;=60,"Normal","Slow")))</f>
        <v>Normal</v>
      </c>
      <c r="S5508" s="21"/>
    </row>
    <row r="5509" customHeight="1" spans="1:19">
      <c r="A5509" s="2" t="s">
        <v>7463</v>
      </c>
      <c r="B5509" s="29" t="s">
        <v>1447</v>
      </c>
      <c r="C5509" s="2" t="s">
        <v>1188</v>
      </c>
      <c r="D5509" s="2" t="str">
        <f t="array" ref="D5509">_xlfn.XLOOKUP(C5509,Customers!A:A,Customers!B:B)</f>
        <v>Customer 0851</v>
      </c>
      <c r="E5509" s="2" t="s">
        <v>586</v>
      </c>
      <c r="F5509" s="2" t="str">
        <f t="array" ref="F5509">_xlfn.XLOOKUP(E5509,Restaurants!A:A,Restaurants!B:B)</f>
        <v>Restaurant 092</v>
      </c>
      <c r="G5509" s="2" t="s">
        <v>861</v>
      </c>
      <c r="H5509" s="2" t="str">
        <f t="array" ref="H5509">_xlfn.XLOOKUP(G5509,Food_Menu!A:A,Food_Menu!B:B)</f>
        <v>Food Item 0051</v>
      </c>
      <c r="I5509" s="2">
        <f t="array" ref="I5509">_xlfn.XLOOKUP(G5509,Food_Menu!A:A,Food_Menu!D:D)</f>
        <v>516.47</v>
      </c>
      <c r="J5509" s="2" t="s">
        <v>900</v>
      </c>
      <c r="K5509" s="2" t="str">
        <f t="array" ref="K5509">_xlfn.XLOOKUP(J5509,Delivery_Partners!A:A,Delivery_Partners!B:B)</f>
        <v>Delivery Partner 015</v>
      </c>
      <c r="L5509" s="3">
        <v>2</v>
      </c>
      <c r="M5509" s="2" t="s">
        <v>23</v>
      </c>
      <c r="N5509" s="2" t="s">
        <v>24</v>
      </c>
      <c r="O5509" s="3">
        <v>30</v>
      </c>
      <c r="P5509" s="13">
        <f t="shared" si="1152"/>
        <v>1032.94</v>
      </c>
      <c r="Q5509" s="13" t="str">
        <f t="shared" si="1153"/>
        <v>Fast</v>
      </c>
      <c r="S5509" s="21"/>
    </row>
    <row r="5510" customHeight="1" spans="1:19">
      <c r="A5510" s="2" t="s">
        <v>7464</v>
      </c>
      <c r="B5510" s="28">
        <v>45912</v>
      </c>
      <c r="C5510" s="2" t="s">
        <v>972</v>
      </c>
      <c r="D5510" s="2" t="str">
        <f t="array" ref="D5510">_xlfn.XLOOKUP(C5510,Customers!A:A,Customers!B:B)</f>
        <v>Customer 0133</v>
      </c>
      <c r="E5510" s="2" t="s">
        <v>39</v>
      </c>
      <c r="F5510" s="2" t="str">
        <f t="array" ref="F5510">_xlfn.XLOOKUP(E5510,Restaurants!A:A,Restaurants!B:B)</f>
        <v>Restaurant 077</v>
      </c>
      <c r="G5510" s="2" t="s">
        <v>1749</v>
      </c>
      <c r="H5510" s="2" t="str">
        <f t="array" ref="H5510">_xlfn.XLOOKUP(G5510,Food_Menu!A:A,Food_Menu!B:B)</f>
        <v>Food Item 0002</v>
      </c>
      <c r="I5510" s="2">
        <f t="array" ref="I5510">_xlfn.XLOOKUP(G5510,Food_Menu!A:A,Food_Menu!D:D)</f>
        <v>89.4</v>
      </c>
      <c r="J5510" s="2" t="s">
        <v>1698</v>
      </c>
      <c r="K5510" s="2" t="str">
        <f t="array" ref="K5510">_xlfn.XLOOKUP(J5510,Delivery_Partners!A:A,Delivery_Partners!B:B)</f>
        <v>Delivery Partner 158</v>
      </c>
      <c r="L5510" s="3">
        <v>3</v>
      </c>
      <c r="M5510" s="2" t="s">
        <v>23</v>
      </c>
      <c r="N5510" s="2" t="s">
        <v>42</v>
      </c>
      <c r="O5510" s="3">
        <v>59</v>
      </c>
      <c r="P5510" s="13">
        <f t="shared" si="1152"/>
        <v>268.2</v>
      </c>
      <c r="Q5510" s="13" t="str">
        <f t="shared" si="1153"/>
        <v>Normal</v>
      </c>
      <c r="S5510" s="21"/>
    </row>
    <row r="5511" customHeight="1" spans="1:19">
      <c r="A5511" s="2" t="s">
        <v>7465</v>
      </c>
      <c r="B5511" s="29" t="s">
        <v>2209</v>
      </c>
      <c r="C5511" s="2" t="s">
        <v>404</v>
      </c>
      <c r="D5511" s="2" t="str">
        <f t="array" ref="D5511">_xlfn.XLOOKUP(C5511,Customers!A:A,Customers!B:B)</f>
        <v>Customer 0374</v>
      </c>
      <c r="E5511" s="2" t="s">
        <v>518</v>
      </c>
      <c r="F5511" s="2" t="str">
        <f t="array" ref="F5511">_xlfn.XLOOKUP(E5511,Restaurants!A:A,Restaurants!B:B)</f>
        <v>Restaurant 039</v>
      </c>
      <c r="G5511" s="2" t="s">
        <v>1040</v>
      </c>
      <c r="H5511" s="2" t="str">
        <f t="array" ref="H5511">_xlfn.XLOOKUP(G5511,Food_Menu!A:A,Food_Menu!B:B)</f>
        <v>Food Item 0185</v>
      </c>
      <c r="I5511" s="2">
        <f t="array" ref="I5511">_xlfn.XLOOKUP(G5511,Food_Menu!A:A,Food_Menu!D:D)</f>
        <v>565.74</v>
      </c>
      <c r="J5511" s="2" t="s">
        <v>636</v>
      </c>
      <c r="K5511" s="2" t="str">
        <f t="array" ref="K5511">_xlfn.XLOOKUP(J5511,Delivery_Partners!A:A,Delivery_Partners!B:B)</f>
        <v>Delivery Partner 014</v>
      </c>
      <c r="L5511" s="3">
        <v>1</v>
      </c>
      <c r="M5511" s="2" t="s">
        <v>23</v>
      </c>
      <c r="N5511" s="2" t="s">
        <v>24</v>
      </c>
      <c r="O5511" s="3">
        <v>40</v>
      </c>
      <c r="P5511" s="13">
        <f t="shared" si="1152"/>
        <v>565.74</v>
      </c>
      <c r="Q5511" s="13" t="str">
        <f t="shared" si="1153"/>
        <v>Normal</v>
      </c>
      <c r="S5511" s="21"/>
    </row>
    <row r="5512" customHeight="1" spans="1:19">
      <c r="A5512" s="2" t="s">
        <v>7466</v>
      </c>
      <c r="B5512" s="29" t="s">
        <v>180</v>
      </c>
      <c r="C5512" s="2" t="s">
        <v>248</v>
      </c>
      <c r="D5512" s="2" t="str">
        <f t="array" ref="D5512">_xlfn.XLOOKUP(C5512,Customers!A:A,Customers!B:B)</f>
        <v>Customer 1060</v>
      </c>
      <c r="E5512" s="2" t="s">
        <v>1060</v>
      </c>
      <c r="F5512" s="2" t="str">
        <f t="array" ref="F5512">_xlfn.XLOOKUP(E5512,Restaurants!A:A,Restaurants!B:B)</f>
        <v>Restaurant 042</v>
      </c>
      <c r="G5512" s="2" t="s">
        <v>1414</v>
      </c>
      <c r="H5512" s="2" t="str">
        <f t="array" ref="H5512">_xlfn.XLOOKUP(G5512,Food_Menu!A:A,Food_Menu!B:B)</f>
        <v>Food Item 0088</v>
      </c>
      <c r="I5512" s="2">
        <f t="array" ref="I5512">_xlfn.XLOOKUP(G5512,Food_Menu!A:A,Food_Menu!D:D)</f>
        <v>171.05</v>
      </c>
      <c r="J5512" s="2" t="s">
        <v>808</v>
      </c>
      <c r="K5512" s="2" t="str">
        <f t="array" ref="K5512">_xlfn.XLOOKUP(J5512,Delivery_Partners!A:A,Delivery_Partners!B:B)</f>
        <v>Delivery Partner 153</v>
      </c>
      <c r="L5512" s="3">
        <v>1</v>
      </c>
      <c r="M5512" s="2" t="s">
        <v>23</v>
      </c>
      <c r="N5512" s="2" t="s">
        <v>24</v>
      </c>
      <c r="O5512" s="3">
        <v>32</v>
      </c>
      <c r="P5512" s="13">
        <f t="shared" si="1152"/>
        <v>171.05</v>
      </c>
      <c r="Q5512" s="13" t="str">
        <f t="shared" si="1153"/>
        <v>Normal</v>
      </c>
      <c r="S5512" s="21"/>
    </row>
    <row r="5513" customHeight="1" spans="1:19">
      <c r="A5513" s="2" t="s">
        <v>7467</v>
      </c>
      <c r="B5513" s="28">
        <v>45757</v>
      </c>
      <c r="C5513" s="2" t="s">
        <v>3845</v>
      </c>
      <c r="D5513" s="2" t="str">
        <f t="array" ref="D5513">_xlfn.XLOOKUP(C5513,Customers!A:A,Customers!B:B)</f>
        <v>Customer 1199</v>
      </c>
      <c r="E5513" s="2" t="s">
        <v>1711</v>
      </c>
      <c r="F5513" s="2" t="str">
        <f t="array" ref="F5513">_xlfn.XLOOKUP(E5513,Restaurants!A:A,Restaurants!B:B)</f>
        <v>Restaurant 100</v>
      </c>
      <c r="G5513" s="2" t="s">
        <v>477</v>
      </c>
      <c r="H5513" s="2" t="str">
        <f t="array" ref="H5513">_xlfn.XLOOKUP(G5513,Food_Menu!A:A,Food_Menu!B:B)</f>
        <v>Food Item 0077</v>
      </c>
      <c r="I5513" s="2">
        <f t="array" ref="I5513">_xlfn.XLOOKUP(G5513,Food_Menu!A:A,Food_Menu!D:D)</f>
        <v>161.62</v>
      </c>
      <c r="J5513" s="2" t="s">
        <v>145</v>
      </c>
      <c r="K5513" s="2" t="str">
        <f t="array" ref="K5513">_xlfn.XLOOKUP(J5513,Delivery_Partners!A:A,Delivery_Partners!B:B)</f>
        <v>Delivery Partner 069</v>
      </c>
      <c r="L5513" s="3">
        <v>2</v>
      </c>
      <c r="M5513" s="2" t="s">
        <v>23</v>
      </c>
      <c r="N5513" s="2" t="s">
        <v>24</v>
      </c>
      <c r="O5513" s="3">
        <v>56</v>
      </c>
      <c r="P5513" s="13">
        <f t="shared" si="1152"/>
        <v>323.24</v>
      </c>
      <c r="Q5513" s="13" t="str">
        <f t="shared" si="1153"/>
        <v>Normal</v>
      </c>
      <c r="S5513" s="21"/>
    </row>
    <row r="5514" customHeight="1" spans="1:19">
      <c r="A5514" s="2" t="s">
        <v>7468</v>
      </c>
      <c r="B5514" s="28">
        <v>45719</v>
      </c>
      <c r="C5514" s="2" t="s">
        <v>1511</v>
      </c>
      <c r="D5514" s="2" t="str">
        <f t="array" ref="D5514">_xlfn.XLOOKUP(C5514,Customers!A:A,Customers!B:B)</f>
        <v>Customer 0208</v>
      </c>
      <c r="E5514" s="2" t="s">
        <v>245</v>
      </c>
      <c r="F5514" s="2" t="str">
        <f t="array" ref="F5514">_xlfn.XLOOKUP(E5514,Restaurants!A:A,Restaurants!B:B)</f>
        <v>Restaurant 101</v>
      </c>
      <c r="G5514" s="2" t="s">
        <v>188</v>
      </c>
      <c r="H5514" s="2" t="str">
        <f t="array" ref="H5514">_xlfn.XLOOKUP(G5514,Food_Menu!A:A,Food_Menu!B:B)</f>
        <v>Food Item 0082</v>
      </c>
      <c r="I5514" s="2">
        <f t="array" ref="I5514">_xlfn.XLOOKUP(G5514,Food_Menu!A:A,Food_Menu!D:D)</f>
        <v>266.68</v>
      </c>
      <c r="J5514" s="2" t="s">
        <v>1363</v>
      </c>
      <c r="K5514" s="2" t="str">
        <f t="array" ref="K5514">_xlfn.XLOOKUP(J5514,Delivery_Partners!A:A,Delivery_Partners!B:B)</f>
        <v>Delivery Partner 001</v>
      </c>
      <c r="L5514" s="3">
        <v>3</v>
      </c>
      <c r="M5514" s="2" t="s">
        <v>23</v>
      </c>
      <c r="N5514" s="2" t="s">
        <v>55</v>
      </c>
      <c r="O5514" s="3">
        <v>31</v>
      </c>
      <c r="P5514" s="13">
        <f t="shared" si="1152"/>
        <v>800.04</v>
      </c>
      <c r="Q5514" s="13" t="str">
        <f t="shared" si="1153"/>
        <v>Normal</v>
      </c>
      <c r="S5514" s="21"/>
    </row>
    <row r="5515" customHeight="1" spans="1:19">
      <c r="A5515" s="2" t="s">
        <v>7469</v>
      </c>
      <c r="B5515" s="29" t="s">
        <v>653</v>
      </c>
      <c r="C5515" s="2" t="s">
        <v>2386</v>
      </c>
      <c r="D5515" s="2" t="str">
        <f t="array" ref="D5515">_xlfn.XLOOKUP(C5515,Customers!A:A,Customers!B:B)</f>
        <v>Customer 0879</v>
      </c>
      <c r="E5515" s="2" t="s">
        <v>93</v>
      </c>
      <c r="F5515" s="2" t="str">
        <f t="array" ref="F5515">_xlfn.XLOOKUP(E5515,Restaurants!A:A,Restaurants!B:B)</f>
        <v>Restaurant 018</v>
      </c>
      <c r="G5515" s="2" t="s">
        <v>216</v>
      </c>
      <c r="H5515" s="2" t="str">
        <f t="array" ref="H5515">_xlfn.XLOOKUP(G5515,Food_Menu!A:A,Food_Menu!B:B)</f>
        <v>Food Item 0132</v>
      </c>
      <c r="I5515" s="2">
        <f t="array" ref="I5515">_xlfn.XLOOKUP(G5515,Food_Menu!A:A,Food_Menu!D:D)</f>
        <v>597.76</v>
      </c>
      <c r="J5515" s="2" t="s">
        <v>107</v>
      </c>
      <c r="K5515" s="2" t="str">
        <f t="array" ref="K5515">_xlfn.XLOOKUP(J5515,Delivery_Partners!A:A,Delivery_Partners!B:B)</f>
        <v>Delivery Partner 167</v>
      </c>
      <c r="L5515" s="3">
        <v>3</v>
      </c>
      <c r="M5515" s="2" t="s">
        <v>23</v>
      </c>
      <c r="N5515" s="2" t="s">
        <v>24</v>
      </c>
      <c r="O5515" s="3">
        <v>42</v>
      </c>
      <c r="P5515" s="13">
        <f t="shared" si="1152"/>
        <v>1793.28</v>
      </c>
      <c r="Q5515" s="13" t="str">
        <f t="shared" si="1153"/>
        <v>Normal</v>
      </c>
      <c r="S5515" s="21"/>
    </row>
    <row r="5516" customHeight="1" spans="1:19">
      <c r="A5516" s="2" t="s">
        <v>7470</v>
      </c>
      <c r="B5516" s="29" t="s">
        <v>1202</v>
      </c>
      <c r="C5516" s="2" t="s">
        <v>2767</v>
      </c>
      <c r="D5516" s="2" t="str">
        <f t="array" ref="D5516">_xlfn.XLOOKUP(C5516,Customers!A:A,Customers!B:B)</f>
        <v>Customer 0602</v>
      </c>
      <c r="E5516" s="2" t="s">
        <v>669</v>
      </c>
      <c r="F5516" s="2" t="str">
        <f t="array" ref="F5516">_xlfn.XLOOKUP(E5516,Restaurants!A:A,Restaurants!B:B)</f>
        <v>Restaurant 048</v>
      </c>
      <c r="G5516" s="2" t="s">
        <v>587</v>
      </c>
      <c r="H5516" s="2" t="str">
        <f t="array" ref="H5516">_xlfn.XLOOKUP(G5516,Food_Menu!A:A,Food_Menu!B:B)</f>
        <v>Food Item 0107</v>
      </c>
      <c r="I5516" s="2">
        <f t="array" ref="I5516">_xlfn.XLOOKUP(G5516,Food_Menu!A:A,Food_Menu!D:D)</f>
        <v>548.61</v>
      </c>
      <c r="J5516" s="2" t="s">
        <v>127</v>
      </c>
      <c r="K5516" s="2" t="str">
        <f t="array" ref="K5516">_xlfn.XLOOKUP(J5516,Delivery_Partners!A:A,Delivery_Partners!B:B)</f>
        <v>Delivery Partner 134</v>
      </c>
      <c r="L5516" s="3">
        <v>1</v>
      </c>
      <c r="M5516" s="2" t="s">
        <v>23</v>
      </c>
      <c r="N5516" s="2" t="s">
        <v>24</v>
      </c>
      <c r="O5516" s="3">
        <v>43</v>
      </c>
      <c r="P5516" s="13">
        <f t="shared" si="1152"/>
        <v>548.61</v>
      </c>
      <c r="Q5516" s="13" t="str">
        <f t="shared" si="1153"/>
        <v>Normal</v>
      </c>
      <c r="S5516" s="21"/>
    </row>
    <row r="5517" customHeight="1" spans="1:19">
      <c r="A5517" s="2" t="s">
        <v>7471</v>
      </c>
      <c r="B5517" s="28">
        <v>45934</v>
      </c>
      <c r="C5517" s="2" t="s">
        <v>4118</v>
      </c>
      <c r="D5517" s="2" t="str">
        <f t="array" ref="D5517">_xlfn.XLOOKUP(C5517,Customers!A:A,Customers!B:B)</f>
        <v>Customer 0709</v>
      </c>
      <c r="E5517" s="2" t="s">
        <v>814</v>
      </c>
      <c r="F5517" s="2" t="str">
        <f t="array" ref="F5517">_xlfn.XLOOKUP(E5517,Restaurants!A:A,Restaurants!B:B)</f>
        <v>Restaurant 093</v>
      </c>
      <c r="G5517" s="2" t="s">
        <v>331</v>
      </c>
      <c r="H5517" s="2" t="str">
        <f t="array" ref="H5517">_xlfn.XLOOKUP(G5517,Food_Menu!A:A,Food_Menu!B:B)</f>
        <v>Food Item 0120</v>
      </c>
      <c r="I5517" s="2">
        <f t="array" ref="I5517">_xlfn.XLOOKUP(G5517,Food_Menu!A:A,Food_Menu!D:D)</f>
        <v>569.73</v>
      </c>
      <c r="J5517" s="2" t="s">
        <v>323</v>
      </c>
      <c r="K5517" s="2" t="str">
        <f t="array" ref="K5517">_xlfn.XLOOKUP(J5517,Delivery_Partners!A:A,Delivery_Partners!B:B)</f>
        <v>Delivery Partner 131</v>
      </c>
      <c r="L5517" s="3">
        <v>2</v>
      </c>
      <c r="M5517" s="2" t="s">
        <v>23</v>
      </c>
      <c r="N5517" s="2" t="s">
        <v>24</v>
      </c>
      <c r="O5517" s="3">
        <v>39</v>
      </c>
      <c r="P5517" s="13">
        <f t="shared" si="1152"/>
        <v>1139.46</v>
      </c>
      <c r="Q5517" s="13" t="str">
        <f t="shared" si="1153"/>
        <v>Normal</v>
      </c>
      <c r="S5517" s="21"/>
    </row>
    <row r="5518" hidden="1" customHeight="1" spans="1:19">
      <c r="A5518" s="2" t="s">
        <v>7472</v>
      </c>
      <c r="B5518" s="28">
        <v>45993</v>
      </c>
      <c r="C5518" s="2" t="s">
        <v>4104</v>
      </c>
      <c r="D5518" s="2" t="str">
        <f t="array" ref="D5518">_xlfn.XLOOKUP(C5518,Customers!A:A,Customers!B:B)</f>
        <v>Customer 0614</v>
      </c>
      <c r="E5518" s="2" t="s">
        <v>871</v>
      </c>
      <c r="F5518" s="2" t="str">
        <f t="array" ref="F5518">_xlfn.XLOOKUP(E5518,Restaurants!A:A,Restaurants!B:B)</f>
        <v>Restaurant 015</v>
      </c>
      <c r="G5518" s="2" t="s">
        <v>408</v>
      </c>
      <c r="H5518" s="2" t="str">
        <f t="array" ref="H5518">_xlfn.XLOOKUP(G5518,Food_Menu!A:A,Food_Menu!B:B)</f>
        <v>Food Item 0062</v>
      </c>
      <c r="I5518" s="2"/>
      <c r="J5518" s="2" t="s">
        <v>304</v>
      </c>
      <c r="K5518" s="2" t="str">
        <f t="array" ref="K5518">_xlfn.XLOOKUP(J5518,Delivery_Partners!A:A,Delivery_Partners!B:B)</f>
        <v>Delivery Partner 099</v>
      </c>
      <c r="L5518" s="3">
        <v>1</v>
      </c>
      <c r="M5518" s="2" t="s">
        <v>101</v>
      </c>
      <c r="N5518" s="2" t="s">
        <v>24</v>
      </c>
      <c r="O5518" s="2"/>
    </row>
    <row r="5519" customHeight="1" spans="1:19">
      <c r="A5519" s="2" t="s">
        <v>7473</v>
      </c>
      <c r="B5519" s="28">
        <v>45872</v>
      </c>
      <c r="C5519" s="2" t="s">
        <v>1508</v>
      </c>
      <c r="D5519" s="2" t="str">
        <f t="array" ref="D5519">_xlfn.XLOOKUP(C5519,Customers!A:A,Customers!B:B)</f>
        <v>Customer 1041</v>
      </c>
      <c r="E5519" s="2" t="s">
        <v>425</v>
      </c>
      <c r="F5519" s="2" t="str">
        <f t="array" ref="F5519">_xlfn.XLOOKUP(E5519,Restaurants!A:A,Restaurants!B:B)</f>
        <v>Restaurant 023</v>
      </c>
      <c r="G5519" s="2" t="s">
        <v>687</v>
      </c>
      <c r="H5519" s="2" t="str">
        <f t="array" ref="H5519">_xlfn.XLOOKUP(G5519,Food_Menu!A:A,Food_Menu!B:B)</f>
        <v>Food Item 0066</v>
      </c>
      <c r="I5519" s="2">
        <f t="array" ref="I5519">_xlfn.XLOOKUP(G5519,Food_Menu!A:A,Food_Menu!D:D)</f>
        <v>648.68</v>
      </c>
      <c r="J5519" s="2" t="s">
        <v>1325</v>
      </c>
      <c r="K5519" s="2" t="str">
        <f t="array" ref="K5519">_xlfn.XLOOKUP(J5519,Delivery_Partners!A:A,Delivery_Partners!B:B)</f>
        <v>Delivery Partner 137</v>
      </c>
      <c r="L5519" s="3">
        <v>1</v>
      </c>
      <c r="M5519" s="2" t="s">
        <v>23</v>
      </c>
      <c r="N5519" s="2" t="s">
        <v>74</v>
      </c>
      <c r="O5519" s="3">
        <v>45</v>
      </c>
      <c r="P5519" s="13">
        <f t="shared" ref="P5519:P5526" si="1154">I5519*L5519</f>
        <v>648.68</v>
      </c>
      <c r="Q5519" s="13" t="str">
        <f t="shared" ref="Q5519:Q5526" si="1155">IF(O5519="","Not Delivered",IF(O5519&lt;=30,"Fast",IF(O5519&lt;=60,"Normal","Slow")))</f>
        <v>Normal</v>
      </c>
      <c r="S5519" s="21"/>
    </row>
    <row r="5520" customHeight="1" spans="1:19">
      <c r="A5520" s="2" t="s">
        <v>7474</v>
      </c>
      <c r="B5520" s="29" t="s">
        <v>361</v>
      </c>
      <c r="C5520" s="2" t="s">
        <v>7086</v>
      </c>
      <c r="D5520" s="2" t="str">
        <f t="array" ref="D5520">_xlfn.XLOOKUP(C5520,Customers!A:A,Customers!B:B)</f>
        <v>Customer 0535</v>
      </c>
      <c r="E5520" s="2" t="s">
        <v>950</v>
      </c>
      <c r="F5520" s="2" t="str">
        <f t="array" ref="F5520">_xlfn.XLOOKUP(E5520,Restaurants!A:A,Restaurants!B:B)</f>
        <v>Restaurant 020</v>
      </c>
      <c r="G5520" s="2" t="s">
        <v>509</v>
      </c>
      <c r="H5520" s="2" t="str">
        <f t="array" ref="H5520">_xlfn.XLOOKUP(G5520,Food_Menu!A:A,Food_Menu!B:B)</f>
        <v>Food Item 0190</v>
      </c>
      <c r="I5520" s="2">
        <f t="array" ref="I5520">_xlfn.XLOOKUP(G5520,Food_Menu!A:A,Food_Menu!D:D)</f>
        <v>350.87</v>
      </c>
      <c r="J5520" s="2" t="s">
        <v>741</v>
      </c>
      <c r="K5520" s="2" t="str">
        <f t="array" ref="K5520">_xlfn.XLOOKUP(J5520,Delivery_Partners!A:A,Delivery_Partners!B:B)</f>
        <v>Delivery Partner 024</v>
      </c>
      <c r="L5520" s="3">
        <v>1</v>
      </c>
      <c r="M5520" s="2" t="s">
        <v>23</v>
      </c>
      <c r="N5520" s="2" t="s">
        <v>55</v>
      </c>
      <c r="O5520" s="3">
        <v>27</v>
      </c>
      <c r="P5520" s="13">
        <f t="shared" si="1154"/>
        <v>350.87</v>
      </c>
      <c r="Q5520" s="13" t="str">
        <f t="shared" si="1155"/>
        <v>Fast</v>
      </c>
      <c r="S5520" s="21"/>
    </row>
    <row r="5521" customHeight="1" spans="1:19">
      <c r="A5521" s="2" t="s">
        <v>7475</v>
      </c>
      <c r="B5521" s="29" t="s">
        <v>1042</v>
      </c>
      <c r="C5521" s="2" t="s">
        <v>4663</v>
      </c>
      <c r="D5521" s="2" t="str">
        <f t="array" ref="D5521">_xlfn.XLOOKUP(C5521,Customers!A:A,Customers!B:B)</f>
        <v>Customer 0708</v>
      </c>
      <c r="E5521" s="2" t="s">
        <v>345</v>
      </c>
      <c r="F5521" s="2" t="str">
        <f t="array" ref="F5521">_xlfn.XLOOKUP(E5521,Restaurants!A:A,Restaurants!B:B)</f>
        <v>Restaurant 064</v>
      </c>
      <c r="G5521" s="2" t="s">
        <v>1192</v>
      </c>
      <c r="H5521" s="2" t="str">
        <f t="array" ref="H5521">_xlfn.XLOOKUP(G5521,Food_Menu!A:A,Food_Menu!B:B)</f>
        <v>Food Item 0097</v>
      </c>
      <c r="I5521" s="2">
        <f t="array" ref="I5521">_xlfn.XLOOKUP(G5521,Food_Menu!A:A,Food_Menu!D:D)</f>
        <v>584.54</v>
      </c>
      <c r="J5521" s="2" t="s">
        <v>671</v>
      </c>
      <c r="K5521" s="2" t="str">
        <f t="array" ref="K5521">_xlfn.XLOOKUP(J5521,Delivery_Partners!A:A,Delivery_Partners!B:B)</f>
        <v>Delivery Partner 043</v>
      </c>
      <c r="L5521" s="3">
        <v>1</v>
      </c>
      <c r="M5521" s="2" t="s">
        <v>23</v>
      </c>
      <c r="N5521" s="2" t="s">
        <v>24</v>
      </c>
      <c r="O5521" s="3">
        <v>48</v>
      </c>
      <c r="P5521" s="13">
        <f t="shared" si="1154"/>
        <v>584.54</v>
      </c>
      <c r="Q5521" s="13" t="str">
        <f t="shared" si="1155"/>
        <v>Normal</v>
      </c>
      <c r="S5521" s="21"/>
    </row>
    <row r="5522" customHeight="1" spans="1:19">
      <c r="A5522" s="2" t="s">
        <v>7476</v>
      </c>
      <c r="B5522" s="29" t="s">
        <v>2371</v>
      </c>
      <c r="C5522" s="2" t="s">
        <v>1944</v>
      </c>
      <c r="D5522" s="2" t="str">
        <f t="array" ref="D5522">_xlfn.XLOOKUP(C5522,Customers!A:A,Customers!B:B)</f>
        <v>Customer 0804</v>
      </c>
      <c r="E5522" s="2" t="s">
        <v>1224</v>
      </c>
      <c r="F5522" s="2" t="str">
        <f t="array" ref="F5522">_xlfn.XLOOKUP(E5522,Restaurants!A:A,Restaurants!B:B)</f>
        <v>Restaurant 055</v>
      </c>
      <c r="G5522" s="2" t="s">
        <v>1516</v>
      </c>
      <c r="H5522" s="2" t="str">
        <f t="array" ref="H5522">_xlfn.XLOOKUP(G5522,Food_Menu!A:A,Food_Menu!B:B)</f>
        <v>Food Item 0215</v>
      </c>
      <c r="I5522" s="2">
        <f t="array" ref="I5522">_xlfn.XLOOKUP(G5522,Food_Menu!A:A,Food_Menu!D:D)</f>
        <v>131.38</v>
      </c>
      <c r="J5522" s="2" t="s">
        <v>572</v>
      </c>
      <c r="K5522" s="2" t="str">
        <f t="array" ref="K5522">_xlfn.XLOOKUP(J5522,Delivery_Partners!A:A,Delivery_Partners!B:B)</f>
        <v>Delivery Partner 098</v>
      </c>
      <c r="L5522" s="3">
        <v>1</v>
      </c>
      <c r="M5522" s="2" t="s">
        <v>23</v>
      </c>
      <c r="N5522" s="2" t="s">
        <v>24</v>
      </c>
      <c r="O5522" s="3">
        <v>32</v>
      </c>
      <c r="P5522" s="13">
        <f t="shared" si="1154"/>
        <v>131.38</v>
      </c>
      <c r="Q5522" s="13" t="str">
        <f t="shared" si="1155"/>
        <v>Normal</v>
      </c>
      <c r="S5522" s="21"/>
    </row>
    <row r="5523" customHeight="1" spans="1:19">
      <c r="A5523" s="2" t="s">
        <v>7477</v>
      </c>
      <c r="B5523" s="29" t="s">
        <v>1393</v>
      </c>
      <c r="C5523" s="2" t="s">
        <v>3070</v>
      </c>
      <c r="D5523" s="2" t="str">
        <f t="array" ref="D5523">_xlfn.XLOOKUP(C5523,Customers!A:A,Customers!B:B)</f>
        <v>Customer 0664</v>
      </c>
      <c r="E5523" s="2" t="s">
        <v>518</v>
      </c>
      <c r="F5523" s="2" t="str">
        <f t="array" ref="F5523">_xlfn.XLOOKUP(E5523,Restaurants!A:A,Restaurants!B:B)</f>
        <v>Restaurant 039</v>
      </c>
      <c r="G5523" s="2" t="s">
        <v>1009</v>
      </c>
      <c r="H5523" s="2" t="str">
        <f t="array" ref="H5523">_xlfn.XLOOKUP(G5523,Food_Menu!A:A,Food_Menu!B:B)</f>
        <v>Food Item 0187</v>
      </c>
      <c r="I5523" s="2">
        <f t="array" ref="I5523">_xlfn.XLOOKUP(G5523,Food_Menu!A:A,Food_Menu!D:D)</f>
        <v>496.25</v>
      </c>
      <c r="J5523" s="2" t="s">
        <v>1080</v>
      </c>
      <c r="K5523" s="2" t="str">
        <f t="array" ref="K5523">_xlfn.XLOOKUP(J5523,Delivery_Partners!A:A,Delivery_Partners!B:B)</f>
        <v>Delivery Partner 133</v>
      </c>
      <c r="L5523" s="3">
        <v>1</v>
      </c>
      <c r="M5523" s="2" t="s">
        <v>23</v>
      </c>
      <c r="N5523" s="2" t="s">
        <v>55</v>
      </c>
      <c r="O5523" s="3">
        <v>51</v>
      </c>
      <c r="P5523" s="13">
        <f t="shared" si="1154"/>
        <v>496.25</v>
      </c>
      <c r="Q5523" s="13" t="str">
        <f t="shared" si="1155"/>
        <v>Normal</v>
      </c>
      <c r="S5523" s="21"/>
    </row>
    <row r="5524" customHeight="1" spans="1:19">
      <c r="A5524" s="2" t="s">
        <v>7478</v>
      </c>
      <c r="B5524" s="29" t="s">
        <v>733</v>
      </c>
      <c r="C5524" s="2" t="s">
        <v>2404</v>
      </c>
      <c r="D5524" s="2" t="str">
        <f t="array" ref="D5524">_xlfn.XLOOKUP(C5524,Customers!A:A,Customers!B:B)</f>
        <v>Customer 1056</v>
      </c>
      <c r="E5524" s="2" t="s">
        <v>1765</v>
      </c>
      <c r="F5524" s="2" t="str">
        <f t="array" ref="F5524">_xlfn.XLOOKUP(E5524,Restaurants!A:A,Restaurants!B:B)</f>
        <v>Restaurant 017</v>
      </c>
      <c r="G5524" s="2" t="s">
        <v>282</v>
      </c>
      <c r="H5524" s="2" t="str">
        <f t="array" ref="H5524">_xlfn.XLOOKUP(G5524,Food_Menu!A:A,Food_Menu!B:B)</f>
        <v>Food Item 0157</v>
      </c>
      <c r="I5524" s="2">
        <f t="array" ref="I5524">_xlfn.XLOOKUP(G5524,Food_Menu!A:A,Food_Menu!D:D)</f>
        <v>278.37</v>
      </c>
      <c r="J5524" s="2" t="s">
        <v>123</v>
      </c>
      <c r="K5524" s="2" t="str">
        <f t="array" ref="K5524">_xlfn.XLOOKUP(J5524,Delivery_Partners!A:A,Delivery_Partners!B:B)</f>
        <v>Delivery Partner 106</v>
      </c>
      <c r="L5524" s="3">
        <v>1</v>
      </c>
      <c r="M5524" s="2" t="s">
        <v>23</v>
      </c>
      <c r="N5524" s="2" t="s">
        <v>42</v>
      </c>
      <c r="O5524" s="3">
        <v>48</v>
      </c>
      <c r="P5524" s="13">
        <f t="shared" si="1154"/>
        <v>278.37</v>
      </c>
      <c r="Q5524" s="13" t="str">
        <f t="shared" si="1155"/>
        <v>Normal</v>
      </c>
      <c r="S5524" s="21"/>
    </row>
    <row r="5525" customHeight="1" spans="1:19">
      <c r="A5525" s="2" t="s">
        <v>7479</v>
      </c>
      <c r="B5525" s="29" t="s">
        <v>1872</v>
      </c>
      <c r="C5525" s="2" t="s">
        <v>2274</v>
      </c>
      <c r="D5525" s="2" t="str">
        <f t="array" ref="D5525">_xlfn.XLOOKUP(C5525,Customers!A:A,Customers!B:B)</f>
        <v>Customer 0285</v>
      </c>
      <c r="E5525" s="2" t="s">
        <v>39</v>
      </c>
      <c r="F5525" s="2" t="str">
        <f t="array" ref="F5525">_xlfn.XLOOKUP(E5525,Restaurants!A:A,Restaurants!B:B)</f>
        <v>Restaurant 077</v>
      </c>
      <c r="G5525" s="2" t="s">
        <v>631</v>
      </c>
      <c r="H5525" s="2" t="str">
        <f t="array" ref="H5525">_xlfn.XLOOKUP(G5525,Food_Menu!A:A,Food_Menu!B:B)</f>
        <v>Food Item 0121</v>
      </c>
      <c r="I5525" s="2">
        <f t="array" ref="I5525">_xlfn.XLOOKUP(G5525,Food_Menu!A:A,Food_Menu!D:D)</f>
        <v>249.48</v>
      </c>
      <c r="J5525" s="2" t="s">
        <v>1193</v>
      </c>
      <c r="K5525" s="2" t="str">
        <f t="array" ref="K5525">_xlfn.XLOOKUP(J5525,Delivery_Partners!A:A,Delivery_Partners!B:B)</f>
        <v>Delivery Partner 074</v>
      </c>
      <c r="L5525" s="3">
        <v>3</v>
      </c>
      <c r="M5525" s="2" t="s">
        <v>23</v>
      </c>
      <c r="N5525" s="2" t="s">
        <v>24</v>
      </c>
      <c r="O5525" s="3">
        <v>42</v>
      </c>
      <c r="P5525" s="13">
        <f t="shared" si="1154"/>
        <v>748.44</v>
      </c>
      <c r="Q5525" s="13" t="str">
        <f t="shared" si="1155"/>
        <v>Normal</v>
      </c>
      <c r="S5525" s="21"/>
    </row>
    <row r="5526" customHeight="1" spans="1:19">
      <c r="A5526" s="2" t="s">
        <v>7480</v>
      </c>
      <c r="B5526" s="29" t="s">
        <v>760</v>
      </c>
      <c r="C5526" s="2" t="s">
        <v>1545</v>
      </c>
      <c r="D5526" s="2" t="str">
        <f t="array" ref="D5526">_xlfn.XLOOKUP(C5526,Customers!A:A,Customers!B:B)</f>
        <v>Customer 1138</v>
      </c>
      <c r="E5526" s="2" t="s">
        <v>182</v>
      </c>
      <c r="F5526" s="2" t="str">
        <f t="array" ref="F5526">_xlfn.XLOOKUP(E5526,Restaurants!A:A,Restaurants!B:B)</f>
        <v>Restaurant 097</v>
      </c>
      <c r="G5526" s="2" t="s">
        <v>1040</v>
      </c>
      <c r="H5526" s="2" t="str">
        <f t="array" ref="H5526">_xlfn.XLOOKUP(G5526,Food_Menu!A:A,Food_Menu!B:B)</f>
        <v>Food Item 0185</v>
      </c>
      <c r="I5526" s="2">
        <f t="array" ref="I5526">_xlfn.XLOOKUP(G5526,Food_Menu!A:A,Food_Menu!D:D)</f>
        <v>565.74</v>
      </c>
      <c r="J5526" s="2" t="s">
        <v>613</v>
      </c>
      <c r="K5526" s="2" t="str">
        <f t="array" ref="K5526">_xlfn.XLOOKUP(J5526,Delivery_Partners!A:A,Delivery_Partners!B:B)</f>
        <v>Delivery Partner 121</v>
      </c>
      <c r="L5526" s="3">
        <v>1</v>
      </c>
      <c r="M5526" s="2" t="s">
        <v>23</v>
      </c>
      <c r="N5526" s="2" t="s">
        <v>74</v>
      </c>
      <c r="O5526" s="3">
        <v>34</v>
      </c>
      <c r="P5526" s="13">
        <f t="shared" si="1154"/>
        <v>565.74</v>
      </c>
      <c r="Q5526" s="13" t="str">
        <f t="shared" si="1155"/>
        <v>Normal</v>
      </c>
      <c r="S5526" s="21"/>
    </row>
    <row r="5527" hidden="1" customHeight="1" spans="1:19">
      <c r="A5527" s="2" t="s">
        <v>7481</v>
      </c>
      <c r="B5527" s="28">
        <v>45699</v>
      </c>
      <c r="C5527" s="2" t="s">
        <v>657</v>
      </c>
      <c r="D5527" s="2" t="str">
        <f t="array" ref="D5527">_xlfn.XLOOKUP(C5527,Customers!A:A,Customers!B:B)</f>
        <v>Customer 0814</v>
      </c>
      <c r="E5527" s="2" t="s">
        <v>281</v>
      </c>
      <c r="F5527" s="2" t="str">
        <f t="array" ref="F5527">_xlfn.XLOOKUP(E5527,Restaurants!A:A,Restaurants!B:B)</f>
        <v>Restaurant 026</v>
      </c>
      <c r="G5527" s="2" t="s">
        <v>514</v>
      </c>
      <c r="H5527" s="2" t="str">
        <f t="array" ref="H5527">_xlfn.XLOOKUP(G5527,Food_Menu!A:A,Food_Menu!B:B)</f>
        <v>Food Item 0013</v>
      </c>
      <c r="I5527" s="2"/>
      <c r="J5527" s="2" t="s">
        <v>277</v>
      </c>
      <c r="K5527" s="2" t="str">
        <f t="array" ref="K5527">_xlfn.XLOOKUP(J5527,Delivery_Partners!A:A,Delivery_Partners!B:B)</f>
        <v>Delivery Partner 011</v>
      </c>
      <c r="L5527" s="3">
        <v>2</v>
      </c>
      <c r="M5527" s="2" t="s">
        <v>101</v>
      </c>
      <c r="N5527" s="2" t="s">
        <v>24</v>
      </c>
      <c r="O5527" s="2"/>
    </row>
    <row r="5528" hidden="1" customHeight="1" spans="1:19">
      <c r="A5528" s="2" t="s">
        <v>7482</v>
      </c>
      <c r="B5528" s="28">
        <v>45664</v>
      </c>
      <c r="C5528" s="2" t="s">
        <v>1300</v>
      </c>
      <c r="D5528" s="2" t="str">
        <f t="array" ref="D5528">_xlfn.XLOOKUP(C5528,Customers!A:A,Customers!B:B)</f>
        <v>Customer 1153</v>
      </c>
      <c r="E5528" s="2" t="s">
        <v>1173</v>
      </c>
      <c r="F5528" s="2" t="str">
        <f t="array" ref="F5528">_xlfn.XLOOKUP(E5528,Restaurants!A:A,Restaurants!B:B)</f>
        <v>Restaurant 080</v>
      </c>
      <c r="G5528" s="2" t="s">
        <v>748</v>
      </c>
      <c r="H5528" s="2" t="str">
        <f t="array" ref="H5528">_xlfn.XLOOKUP(G5528,Food_Menu!A:A,Food_Menu!B:B)</f>
        <v>Food Item 0110</v>
      </c>
      <c r="I5528" s="2"/>
      <c r="J5528" s="2" t="s">
        <v>100</v>
      </c>
      <c r="K5528" s="2" t="str">
        <f t="array" ref="K5528">_xlfn.XLOOKUP(J5528,Delivery_Partners!A:A,Delivery_Partners!B:B)</f>
        <v>Delivery Partner 092</v>
      </c>
      <c r="L5528" s="3">
        <v>3</v>
      </c>
      <c r="M5528" s="2" t="s">
        <v>101</v>
      </c>
      <c r="N5528" s="2" t="s">
        <v>24</v>
      </c>
      <c r="O5528" s="2"/>
    </row>
    <row r="5529" customHeight="1" spans="1:19">
      <c r="A5529" s="2" t="s">
        <v>7483</v>
      </c>
      <c r="B5529" s="28">
        <v>45879</v>
      </c>
      <c r="C5529" s="2" t="s">
        <v>5623</v>
      </c>
      <c r="D5529" s="2" t="str">
        <f t="array" ref="D5529">_xlfn.XLOOKUP(C5529,Customers!A:A,Customers!B:B)</f>
        <v>Customer 0450</v>
      </c>
      <c r="E5529" s="2" t="s">
        <v>655</v>
      </c>
      <c r="F5529" s="2" t="str">
        <f t="array" ref="F5529">_xlfn.XLOOKUP(E5529,Restaurants!A:A,Restaurants!B:B)</f>
        <v>Restaurant 096</v>
      </c>
      <c r="G5529" s="2" t="s">
        <v>282</v>
      </c>
      <c r="H5529" s="2" t="str">
        <f t="array" ref="H5529">_xlfn.XLOOKUP(G5529,Food_Menu!A:A,Food_Menu!B:B)</f>
        <v>Food Item 0157</v>
      </c>
      <c r="I5529" s="2">
        <f t="array" ref="I5529">_xlfn.XLOOKUP(G5529,Food_Menu!A:A,Food_Menu!D:D)</f>
        <v>278.37</v>
      </c>
      <c r="J5529" s="2" t="s">
        <v>2005</v>
      </c>
      <c r="K5529" s="2" t="str">
        <f t="array" ref="K5529">_xlfn.XLOOKUP(J5529,Delivery_Partners!A:A,Delivery_Partners!B:B)</f>
        <v>Delivery Partner 072</v>
      </c>
      <c r="L5529" s="3">
        <v>1</v>
      </c>
      <c r="M5529" s="2" t="s">
        <v>23</v>
      </c>
      <c r="N5529" s="2" t="s">
        <v>42</v>
      </c>
      <c r="O5529" s="3">
        <v>15</v>
      </c>
      <c r="P5529" s="13">
        <f>I5529*L5529</f>
        <v>278.37</v>
      </c>
      <c r="Q5529" s="13" t="str">
        <f>IF(O5529="","Not Delivered",IF(O5529&lt;=30,"Fast",IF(O5529&lt;=60,"Normal","Slow")))</f>
        <v>Fast</v>
      </c>
      <c r="S5529" s="21"/>
    </row>
    <row r="5530" hidden="1" customHeight="1" spans="1:19">
      <c r="A5530" s="2" t="s">
        <v>7484</v>
      </c>
      <c r="B5530" s="29" t="s">
        <v>933</v>
      </c>
      <c r="C5530" s="2" t="s">
        <v>136</v>
      </c>
      <c r="D5530" s="2" t="str">
        <f t="array" ref="D5530">_xlfn.XLOOKUP(C5530,Customers!A:A,Customers!B:B)</f>
        <v>Customer 0575</v>
      </c>
      <c r="E5530" s="2" t="s">
        <v>468</v>
      </c>
      <c r="F5530" s="2" t="str">
        <f t="array" ref="F5530">_xlfn.XLOOKUP(E5530,Restaurants!A:A,Restaurants!B:B)</f>
        <v>Restaurant 067</v>
      </c>
      <c r="G5530" s="2" t="s">
        <v>966</v>
      </c>
      <c r="H5530" s="2" t="str">
        <f t="array" ref="H5530">_xlfn.XLOOKUP(G5530,Food_Menu!A:A,Food_Menu!B:B)</f>
        <v>Food Item 0024</v>
      </c>
      <c r="I5530" s="2"/>
      <c r="J5530" s="2" t="s">
        <v>1122</v>
      </c>
      <c r="K5530" s="2" t="str">
        <f t="array" ref="K5530">_xlfn.XLOOKUP(J5530,Delivery_Partners!A:A,Delivery_Partners!B:B)</f>
        <v>Delivery Partner 090</v>
      </c>
      <c r="L5530" s="3">
        <v>2</v>
      </c>
      <c r="M5530" s="2" t="s">
        <v>101</v>
      </c>
      <c r="N5530" s="2" t="s">
        <v>55</v>
      </c>
      <c r="O5530" s="2"/>
    </row>
    <row r="5531" customHeight="1" spans="1:19">
      <c r="A5531" s="2" t="s">
        <v>7485</v>
      </c>
      <c r="B5531" s="28">
        <v>45756</v>
      </c>
      <c r="C5531" s="2" t="s">
        <v>3250</v>
      </c>
      <c r="D5531" s="2" t="str">
        <f t="array" ref="D5531">_xlfn.XLOOKUP(C5531,Customers!A:A,Customers!B:B)</f>
        <v>Customer 0052</v>
      </c>
      <c r="E5531" s="2" t="s">
        <v>776</v>
      </c>
      <c r="F5531" s="2" t="str">
        <f t="array" ref="F5531">_xlfn.XLOOKUP(E5531,Restaurants!A:A,Restaurants!B:B)</f>
        <v>Restaurant 069</v>
      </c>
      <c r="G5531" s="2" t="s">
        <v>1498</v>
      </c>
      <c r="H5531" s="2" t="str">
        <f t="array" ref="H5531">_xlfn.XLOOKUP(G5531,Food_Menu!A:A,Food_Menu!B:B)</f>
        <v>Food Item 0041</v>
      </c>
      <c r="I5531" s="2">
        <f t="array" ref="I5531">_xlfn.XLOOKUP(G5531,Food_Menu!A:A,Food_Menu!D:D)</f>
        <v>514.31</v>
      </c>
      <c r="J5531" s="2" t="s">
        <v>741</v>
      </c>
      <c r="K5531" s="2" t="str">
        <f t="array" ref="K5531">_xlfn.XLOOKUP(J5531,Delivery_Partners!A:A,Delivery_Partners!B:B)</f>
        <v>Delivery Partner 024</v>
      </c>
      <c r="L5531" s="3">
        <v>1</v>
      </c>
      <c r="M5531" s="2" t="s">
        <v>23</v>
      </c>
      <c r="N5531" s="2" t="s">
        <v>24</v>
      </c>
      <c r="O5531" s="3">
        <v>37</v>
      </c>
      <c r="P5531" s="13">
        <f t="shared" ref="P5531:P5541" si="1156">I5531*L5531</f>
        <v>514.31</v>
      </c>
      <c r="Q5531" s="13" t="str">
        <f t="shared" ref="Q5531:Q5541" si="1157">IF(O5531="","Not Delivered",IF(O5531&lt;=30,"Fast",IF(O5531&lt;=60,"Normal","Slow")))</f>
        <v>Normal</v>
      </c>
      <c r="S5531" s="21"/>
    </row>
    <row r="5532" customHeight="1" spans="1:19">
      <c r="A5532" s="2" t="s">
        <v>7486</v>
      </c>
      <c r="B5532" s="29" t="s">
        <v>1631</v>
      </c>
      <c r="C5532" s="2" t="s">
        <v>1889</v>
      </c>
      <c r="D5532" s="2" t="str">
        <f t="array" ref="D5532">_xlfn.XLOOKUP(C5532,Customers!A:A,Customers!B:B)</f>
        <v>Customer 1109</v>
      </c>
      <c r="E5532" s="2" t="s">
        <v>254</v>
      </c>
      <c r="F5532" s="2" t="str">
        <f t="array" ref="F5532">_xlfn.XLOOKUP(E5532,Restaurants!A:A,Restaurants!B:B)</f>
        <v>Restaurant 021</v>
      </c>
      <c r="G5532" s="2" t="s">
        <v>1509</v>
      </c>
      <c r="H5532" s="2" t="str">
        <f t="array" ref="H5532">_xlfn.XLOOKUP(G5532,Food_Menu!A:A,Food_Menu!B:B)</f>
        <v>Food Item 0015</v>
      </c>
      <c r="I5532" s="2">
        <f t="array" ref="I5532">_xlfn.XLOOKUP(G5532,Food_Menu!A:A,Food_Menu!D:D)</f>
        <v>268.11</v>
      </c>
      <c r="J5532" s="2" t="s">
        <v>22</v>
      </c>
      <c r="K5532" s="2" t="str">
        <f t="array" ref="K5532">_xlfn.XLOOKUP(J5532,Delivery_Partners!A:A,Delivery_Partners!B:B)</f>
        <v>Delivery Partner 163</v>
      </c>
      <c r="L5532" s="3">
        <v>1</v>
      </c>
      <c r="M5532" s="2" t="s">
        <v>23</v>
      </c>
      <c r="N5532" s="2" t="s">
        <v>74</v>
      </c>
      <c r="O5532" s="3">
        <v>38</v>
      </c>
      <c r="P5532" s="13">
        <f t="shared" si="1156"/>
        <v>268.11</v>
      </c>
      <c r="Q5532" s="13" t="str">
        <f t="shared" si="1157"/>
        <v>Normal</v>
      </c>
      <c r="S5532" s="21"/>
    </row>
    <row r="5533" customHeight="1" spans="1:19">
      <c r="A5533" s="2" t="s">
        <v>7487</v>
      </c>
      <c r="B5533" s="28">
        <v>45842</v>
      </c>
      <c r="C5533" s="2" t="s">
        <v>2956</v>
      </c>
      <c r="D5533" s="2" t="str">
        <f t="array" ref="D5533">_xlfn.XLOOKUP(C5533,Customers!A:A,Customers!B:B)</f>
        <v>Customer 0980</v>
      </c>
      <c r="E5533" s="2" t="s">
        <v>706</v>
      </c>
      <c r="F5533" s="2" t="str">
        <f t="array" ref="F5533">_xlfn.XLOOKUP(E5533,Restaurants!A:A,Restaurants!B:B)</f>
        <v>Restaurant 115</v>
      </c>
      <c r="G5533" s="2" t="s">
        <v>587</v>
      </c>
      <c r="H5533" s="2" t="str">
        <f t="array" ref="H5533">_xlfn.XLOOKUP(G5533,Food_Menu!A:A,Food_Menu!B:B)</f>
        <v>Food Item 0107</v>
      </c>
      <c r="I5533" s="2">
        <f t="array" ref="I5533">_xlfn.XLOOKUP(G5533,Food_Menu!A:A,Food_Menu!D:D)</f>
        <v>548.61</v>
      </c>
      <c r="J5533" s="2" t="s">
        <v>520</v>
      </c>
      <c r="K5533" s="2" t="str">
        <f t="array" ref="K5533">_xlfn.XLOOKUP(J5533,Delivery_Partners!A:A,Delivery_Partners!B:B)</f>
        <v>Delivery Partner 154</v>
      </c>
      <c r="L5533" s="3">
        <v>2</v>
      </c>
      <c r="M5533" s="2" t="s">
        <v>23</v>
      </c>
      <c r="N5533" s="2" t="s">
        <v>42</v>
      </c>
      <c r="O5533" s="3">
        <v>43</v>
      </c>
      <c r="P5533" s="13">
        <f t="shared" si="1156"/>
        <v>1097.22</v>
      </c>
      <c r="Q5533" s="13" t="str">
        <f t="shared" si="1157"/>
        <v>Normal</v>
      </c>
      <c r="S5533" s="21"/>
    </row>
    <row r="5534" customHeight="1" spans="1:19">
      <c r="A5534" s="2" t="s">
        <v>7488</v>
      </c>
      <c r="B5534" s="29" t="s">
        <v>1248</v>
      </c>
      <c r="C5534" s="2" t="s">
        <v>968</v>
      </c>
      <c r="D5534" s="2" t="str">
        <f t="array" ref="D5534">_xlfn.XLOOKUP(C5534,Customers!A:A,Customers!B:B)</f>
        <v>Customer 0356</v>
      </c>
      <c r="E5534" s="2" t="s">
        <v>706</v>
      </c>
      <c r="F5534" s="2" t="str">
        <f t="array" ref="F5534">_xlfn.XLOOKUP(E5534,Restaurants!A:A,Restaurants!B:B)</f>
        <v>Restaurant 115</v>
      </c>
      <c r="G5534" s="2" t="s">
        <v>331</v>
      </c>
      <c r="H5534" s="2" t="str">
        <f t="array" ref="H5534">_xlfn.XLOOKUP(G5534,Food_Menu!A:A,Food_Menu!B:B)</f>
        <v>Food Item 0120</v>
      </c>
      <c r="I5534" s="2">
        <f t="array" ref="I5534">_xlfn.XLOOKUP(G5534,Food_Menu!A:A,Food_Menu!D:D)</f>
        <v>569.73</v>
      </c>
      <c r="J5534" s="2" t="s">
        <v>95</v>
      </c>
      <c r="K5534" s="2" t="str">
        <f t="array" ref="K5534">_xlfn.XLOOKUP(J5534,Delivery_Partners!A:A,Delivery_Partners!B:B)</f>
        <v>Delivery Partner 170</v>
      </c>
      <c r="L5534" s="3">
        <v>2</v>
      </c>
      <c r="M5534" s="2" t="s">
        <v>23</v>
      </c>
      <c r="N5534" s="2" t="s">
        <v>74</v>
      </c>
      <c r="O5534" s="3">
        <v>54</v>
      </c>
      <c r="P5534" s="13">
        <f t="shared" si="1156"/>
        <v>1139.46</v>
      </c>
      <c r="Q5534" s="13" t="str">
        <f t="shared" si="1157"/>
        <v>Normal</v>
      </c>
      <c r="S5534" s="21"/>
    </row>
    <row r="5535" customHeight="1" spans="1:19">
      <c r="A5535" s="2" t="s">
        <v>7489</v>
      </c>
      <c r="B5535" s="29" t="s">
        <v>1222</v>
      </c>
      <c r="C5535" s="2" t="s">
        <v>3280</v>
      </c>
      <c r="D5535" s="2" t="str">
        <f t="array" ref="D5535">_xlfn.XLOOKUP(C5535,Customers!A:A,Customers!B:B)</f>
        <v>Customer 0063</v>
      </c>
      <c r="E5535" s="2" t="s">
        <v>116</v>
      </c>
      <c r="F5535" s="2" t="str">
        <f t="array" ref="F5535">_xlfn.XLOOKUP(E5535,Restaurants!A:A,Restaurants!B:B)</f>
        <v>Restaurant 086</v>
      </c>
      <c r="G5535" s="2" t="s">
        <v>2196</v>
      </c>
      <c r="H5535" s="2" t="str">
        <f t="array" ref="H5535">_xlfn.XLOOKUP(G5535,Food_Menu!A:A,Food_Menu!B:B)</f>
        <v>Food Item 0104</v>
      </c>
      <c r="I5535" s="2">
        <f t="array" ref="I5535">_xlfn.XLOOKUP(G5535,Food_Menu!A:A,Food_Menu!D:D)</f>
        <v>316.94</v>
      </c>
      <c r="J5535" s="2" t="s">
        <v>241</v>
      </c>
      <c r="K5535" s="2" t="str">
        <f t="array" ref="K5535">_xlfn.XLOOKUP(J5535,Delivery_Partners!A:A,Delivery_Partners!B:B)</f>
        <v>Delivery Partner 152</v>
      </c>
      <c r="L5535" s="3">
        <v>1</v>
      </c>
      <c r="M5535" s="2" t="s">
        <v>23</v>
      </c>
      <c r="N5535" s="2" t="s">
        <v>55</v>
      </c>
      <c r="O5535" s="3">
        <v>42</v>
      </c>
      <c r="P5535" s="13">
        <f t="shared" si="1156"/>
        <v>316.94</v>
      </c>
      <c r="Q5535" s="13" t="str">
        <f t="shared" si="1157"/>
        <v>Normal</v>
      </c>
      <c r="S5535" s="21"/>
    </row>
    <row r="5536" customHeight="1" spans="1:19">
      <c r="A5536" s="2" t="s">
        <v>7490</v>
      </c>
      <c r="B5536" s="29" t="s">
        <v>416</v>
      </c>
      <c r="C5536" s="2" t="s">
        <v>2170</v>
      </c>
      <c r="D5536" s="2" t="str">
        <f t="array" ref="D5536">_xlfn.XLOOKUP(C5536,Customers!A:A,Customers!B:B)</f>
        <v>Customer 0837</v>
      </c>
      <c r="E5536" s="2" t="s">
        <v>1209</v>
      </c>
      <c r="F5536" s="2" t="str">
        <f t="array" ref="F5536">_xlfn.XLOOKUP(E5536,Restaurants!A:A,Restaurants!B:B)</f>
        <v>Restaurant 109</v>
      </c>
      <c r="G5536" s="2" t="s">
        <v>514</v>
      </c>
      <c r="H5536" s="2" t="str">
        <f t="array" ref="H5536">_xlfn.XLOOKUP(G5536,Food_Menu!A:A,Food_Menu!B:B)</f>
        <v>Food Item 0013</v>
      </c>
      <c r="I5536" s="2">
        <f t="array" ref="I5536">_xlfn.XLOOKUP(G5536,Food_Menu!A:A,Food_Menu!D:D)</f>
        <v>584.96</v>
      </c>
      <c r="J5536" s="2" t="s">
        <v>988</v>
      </c>
      <c r="K5536" s="2" t="str">
        <f t="array" ref="K5536">_xlfn.XLOOKUP(J5536,Delivery_Partners!A:A,Delivery_Partners!B:B)</f>
        <v>Delivery Partner 120</v>
      </c>
      <c r="L5536" s="3">
        <v>3</v>
      </c>
      <c r="M5536" s="2" t="s">
        <v>23</v>
      </c>
      <c r="N5536" s="2" t="s">
        <v>55</v>
      </c>
      <c r="O5536" s="3">
        <v>15</v>
      </c>
      <c r="P5536" s="13">
        <f t="shared" si="1156"/>
        <v>1754.88</v>
      </c>
      <c r="Q5536" s="13" t="str">
        <f t="shared" si="1157"/>
        <v>Fast</v>
      </c>
      <c r="S5536" s="21"/>
    </row>
    <row r="5537" customHeight="1" spans="1:19">
      <c r="A5537" s="2" t="s">
        <v>7491</v>
      </c>
      <c r="B5537" s="28">
        <v>45721</v>
      </c>
      <c r="C5537" s="2" t="s">
        <v>162</v>
      </c>
      <c r="D5537" s="2" t="str">
        <f t="array" ref="D5537">_xlfn.XLOOKUP(C5537,Customers!A:A,Customers!B:B)</f>
        <v>Customer 0807</v>
      </c>
      <c r="E5537" s="2" t="s">
        <v>366</v>
      </c>
      <c r="F5537" s="2" t="str">
        <f t="array" ref="F5537">_xlfn.XLOOKUP(E5537,Restaurants!A:A,Restaurants!B:B)</f>
        <v>Restaurant 073</v>
      </c>
      <c r="G5537" s="2" t="s">
        <v>563</v>
      </c>
      <c r="H5537" s="2" t="str">
        <f t="array" ref="H5537">_xlfn.XLOOKUP(G5537,Food_Menu!A:A,Food_Menu!B:B)</f>
        <v>Food Item 0108</v>
      </c>
      <c r="I5537" s="2">
        <f t="array" ref="I5537">_xlfn.XLOOKUP(G5537,Food_Menu!A:A,Food_Menu!D:D)</f>
        <v>203.49</v>
      </c>
      <c r="J5537" s="2" t="s">
        <v>374</v>
      </c>
      <c r="K5537" s="2" t="str">
        <f t="array" ref="K5537">_xlfn.XLOOKUP(J5537,Delivery_Partners!A:A,Delivery_Partners!B:B)</f>
        <v>Delivery Partner 052</v>
      </c>
      <c r="L5537" s="3">
        <v>2</v>
      </c>
      <c r="M5537" s="2" t="s">
        <v>23</v>
      </c>
      <c r="N5537" s="2" t="s">
        <v>55</v>
      </c>
      <c r="O5537" s="3">
        <v>37</v>
      </c>
      <c r="P5537" s="13">
        <f t="shared" si="1156"/>
        <v>406.98</v>
      </c>
      <c r="Q5537" s="13" t="str">
        <f t="shared" si="1157"/>
        <v>Normal</v>
      </c>
      <c r="S5537" s="21"/>
    </row>
    <row r="5538" customHeight="1" spans="1:19">
      <c r="A5538" s="2" t="s">
        <v>7492</v>
      </c>
      <c r="B5538" s="29" t="s">
        <v>1571</v>
      </c>
      <c r="C5538" s="2" t="s">
        <v>3943</v>
      </c>
      <c r="D5538" s="2" t="str">
        <f t="array" ref="D5538">_xlfn.XLOOKUP(C5538,Customers!A:A,Customers!B:B)</f>
        <v>Customer 0634</v>
      </c>
      <c r="E5538" s="2" t="s">
        <v>1173</v>
      </c>
      <c r="F5538" s="2" t="str">
        <f t="array" ref="F5538">_xlfn.XLOOKUP(E5538,Restaurants!A:A,Restaurants!B:B)</f>
        <v>Restaurant 080</v>
      </c>
      <c r="G5538" s="2" t="s">
        <v>2157</v>
      </c>
      <c r="H5538" s="2" t="str">
        <f t="array" ref="H5538">_xlfn.XLOOKUP(G5538,Food_Menu!A:A,Food_Menu!B:B)</f>
        <v>Food Item 0196</v>
      </c>
      <c r="I5538" s="2">
        <f t="array" ref="I5538">_xlfn.XLOOKUP(G5538,Food_Menu!A:A,Food_Menu!D:D)</f>
        <v>535.63</v>
      </c>
      <c r="J5538" s="2" t="s">
        <v>314</v>
      </c>
      <c r="K5538" s="2" t="str">
        <f t="array" ref="K5538">_xlfn.XLOOKUP(J5538,Delivery_Partners!A:A,Delivery_Partners!B:B)</f>
        <v>Delivery Partner 021</v>
      </c>
      <c r="L5538" s="3">
        <v>1</v>
      </c>
      <c r="M5538" s="2" t="s">
        <v>23</v>
      </c>
      <c r="N5538" s="2" t="s">
        <v>24</v>
      </c>
      <c r="O5538" s="3">
        <v>50</v>
      </c>
      <c r="P5538" s="13">
        <f t="shared" si="1156"/>
        <v>535.63</v>
      </c>
      <c r="Q5538" s="13" t="str">
        <f t="shared" si="1157"/>
        <v>Normal</v>
      </c>
      <c r="S5538" s="21"/>
    </row>
    <row r="5539" customHeight="1" spans="1:19">
      <c r="A5539" s="2" t="s">
        <v>7493</v>
      </c>
      <c r="B5539" s="29" t="s">
        <v>170</v>
      </c>
      <c r="C5539" s="2" t="s">
        <v>1578</v>
      </c>
      <c r="D5539" s="2" t="str">
        <f t="array" ref="D5539">_xlfn.XLOOKUP(C5539,Customers!A:A,Customers!B:B)</f>
        <v>Customer 0189</v>
      </c>
      <c r="E5539" s="2" t="s">
        <v>1711</v>
      </c>
      <c r="F5539" s="2" t="str">
        <f t="array" ref="F5539">_xlfn.XLOOKUP(E5539,Restaurants!A:A,Restaurants!B:B)</f>
        <v>Restaurant 100</v>
      </c>
      <c r="G5539" s="2" t="s">
        <v>969</v>
      </c>
      <c r="H5539" s="2" t="str">
        <f t="array" ref="H5539">_xlfn.XLOOKUP(G5539,Food_Menu!A:A,Food_Menu!B:B)</f>
        <v>Food Item 0007</v>
      </c>
      <c r="I5539" s="2">
        <f t="array" ref="I5539">_xlfn.XLOOKUP(G5539,Food_Menu!A:A,Food_Menu!D:D)</f>
        <v>210.13</v>
      </c>
      <c r="J5539" s="2" t="s">
        <v>378</v>
      </c>
      <c r="K5539" s="2" t="str">
        <f t="array" ref="K5539">_xlfn.XLOOKUP(J5539,Delivery_Partners!A:A,Delivery_Partners!B:B)</f>
        <v>Delivery Partner 111</v>
      </c>
      <c r="L5539" s="3">
        <v>1</v>
      </c>
      <c r="M5539" s="2" t="s">
        <v>23</v>
      </c>
      <c r="N5539" s="2" t="s">
        <v>24</v>
      </c>
      <c r="O5539" s="3">
        <v>36</v>
      </c>
      <c r="P5539" s="13">
        <f t="shared" si="1156"/>
        <v>210.13</v>
      </c>
      <c r="Q5539" s="13" t="str">
        <f t="shared" si="1157"/>
        <v>Normal</v>
      </c>
      <c r="S5539" s="21"/>
    </row>
    <row r="5540" customHeight="1" spans="1:19">
      <c r="A5540" s="2" t="s">
        <v>7494</v>
      </c>
      <c r="B5540" s="29" t="s">
        <v>2755</v>
      </c>
      <c r="C5540" s="2" t="s">
        <v>2238</v>
      </c>
      <c r="D5540" s="2" t="str">
        <f t="array" ref="D5540">_xlfn.XLOOKUP(C5540,Customers!A:A,Customers!B:B)</f>
        <v>Customer 1103</v>
      </c>
      <c r="E5540" s="2" t="s">
        <v>506</v>
      </c>
      <c r="F5540" s="2" t="str">
        <f t="array" ref="F5540">_xlfn.XLOOKUP(E5540,Restaurants!A:A,Restaurants!B:B)</f>
        <v>Restaurant 005</v>
      </c>
      <c r="G5540" s="2" t="s">
        <v>913</v>
      </c>
      <c r="H5540" s="2" t="str">
        <f t="array" ref="H5540">_xlfn.XLOOKUP(G5540,Food_Menu!A:A,Food_Menu!B:B)</f>
        <v>Food Item 0171</v>
      </c>
      <c r="I5540" s="2">
        <f t="array" ref="I5540">_xlfn.XLOOKUP(G5540,Food_Menu!A:A,Food_Menu!D:D)</f>
        <v>583.51</v>
      </c>
      <c r="J5540" s="2" t="s">
        <v>707</v>
      </c>
      <c r="K5540" s="2" t="str">
        <f t="array" ref="K5540">_xlfn.XLOOKUP(J5540,Delivery_Partners!A:A,Delivery_Partners!B:B)</f>
        <v>Delivery Partner 171</v>
      </c>
      <c r="L5540" s="3">
        <v>3</v>
      </c>
      <c r="M5540" s="2" t="s">
        <v>23</v>
      </c>
      <c r="N5540" s="2" t="s">
        <v>42</v>
      </c>
      <c r="O5540" s="3">
        <v>37</v>
      </c>
      <c r="P5540" s="13">
        <f t="shared" si="1156"/>
        <v>1750.53</v>
      </c>
      <c r="Q5540" s="13" t="str">
        <f t="shared" si="1157"/>
        <v>Normal</v>
      </c>
      <c r="S5540" s="21"/>
    </row>
    <row r="5541" customHeight="1" spans="1:19">
      <c r="A5541" s="2" t="s">
        <v>7495</v>
      </c>
      <c r="B5541" s="28">
        <v>45748</v>
      </c>
      <c r="C5541" s="2" t="s">
        <v>3114</v>
      </c>
      <c r="D5541" s="2" t="str">
        <f t="array" ref="D5541">_xlfn.XLOOKUP(C5541,Customers!A:A,Customers!B:B)</f>
        <v>Customer 0520</v>
      </c>
      <c r="E5541" s="2" t="s">
        <v>616</v>
      </c>
      <c r="F5541" s="2" t="str">
        <f t="array" ref="F5541">_xlfn.XLOOKUP(E5541,Restaurants!A:A,Restaurants!B:B)</f>
        <v>Restaurant 027</v>
      </c>
      <c r="G5541" s="2" t="s">
        <v>1951</v>
      </c>
      <c r="H5541" s="2" t="str">
        <f t="array" ref="H5541">_xlfn.XLOOKUP(G5541,Food_Menu!A:A,Food_Menu!B:B)</f>
        <v>Food Item 0060</v>
      </c>
      <c r="I5541" s="2">
        <f t="array" ref="I5541">_xlfn.XLOOKUP(G5541,Food_Menu!A:A,Food_Menu!D:D)</f>
        <v>246.78</v>
      </c>
      <c r="J5541" s="2" t="s">
        <v>397</v>
      </c>
      <c r="K5541" s="2" t="str">
        <f t="array" ref="K5541">_xlfn.XLOOKUP(J5541,Delivery_Partners!A:A,Delivery_Partners!B:B)</f>
        <v>Delivery Partner 066</v>
      </c>
      <c r="L5541" s="3">
        <v>4</v>
      </c>
      <c r="M5541" s="2" t="s">
        <v>23</v>
      </c>
      <c r="N5541" s="2" t="s">
        <v>24</v>
      </c>
      <c r="O5541" s="3">
        <v>29</v>
      </c>
      <c r="P5541" s="13">
        <f t="shared" si="1156"/>
        <v>987.12</v>
      </c>
      <c r="Q5541" s="13" t="str">
        <f t="shared" si="1157"/>
        <v>Fast</v>
      </c>
      <c r="S5541" s="21"/>
    </row>
    <row r="5542" hidden="1" customHeight="1" spans="1:19">
      <c r="A5542" s="2" t="s">
        <v>7496</v>
      </c>
      <c r="B5542" s="28">
        <v>45699</v>
      </c>
      <c r="C5542" s="2" t="s">
        <v>2162</v>
      </c>
      <c r="D5542" s="2" t="str">
        <f t="array" ref="D5542">_xlfn.XLOOKUP(C5542,Customers!A:A,Customers!B:B)</f>
        <v>Customer 0870</v>
      </c>
      <c r="E5542" s="2" t="s">
        <v>702</v>
      </c>
      <c r="F5542" s="2" t="str">
        <f t="array" ref="F5542">_xlfn.XLOOKUP(E5542,Restaurants!A:A,Restaurants!B:B)</f>
        <v>Restaurant 025</v>
      </c>
      <c r="G5542" s="2" t="s">
        <v>962</v>
      </c>
      <c r="H5542" s="2" t="str">
        <f t="array" ref="H5542">_xlfn.XLOOKUP(G5542,Food_Menu!A:A,Food_Menu!B:B)</f>
        <v>Food Item 0017</v>
      </c>
      <c r="I5542" s="2"/>
      <c r="J5542" s="2" t="s">
        <v>1372</v>
      </c>
      <c r="K5542" s="2" t="str">
        <f t="array" ref="K5542">_xlfn.XLOOKUP(J5542,Delivery_Partners!A:A,Delivery_Partners!B:B)</f>
        <v>Delivery Partner 179</v>
      </c>
      <c r="L5542" s="3">
        <v>2</v>
      </c>
      <c r="M5542" s="2" t="s">
        <v>101</v>
      </c>
      <c r="N5542" s="2" t="s">
        <v>74</v>
      </c>
      <c r="O5542" s="2"/>
    </row>
    <row r="5543" customHeight="1" spans="1:19">
      <c r="A5543" s="2" t="s">
        <v>7497</v>
      </c>
      <c r="B5543" s="28">
        <v>45752</v>
      </c>
      <c r="C5543" s="2" t="s">
        <v>5044</v>
      </c>
      <c r="D5543" s="2" t="str">
        <f t="array" ref="D5543">_xlfn.XLOOKUP(C5543,Customers!A:A,Customers!B:B)</f>
        <v>Customer 1031</v>
      </c>
      <c r="E5543" s="2" t="s">
        <v>750</v>
      </c>
      <c r="F5543" s="2" t="str">
        <f t="array" ref="F5543">_xlfn.XLOOKUP(E5543,Restaurants!A:A,Restaurants!B:B)</f>
        <v>Restaurant 076</v>
      </c>
      <c r="G5543" s="2" t="s">
        <v>266</v>
      </c>
      <c r="H5543" s="2" t="str">
        <f t="array" ref="H5543">_xlfn.XLOOKUP(G5543,Food_Menu!A:A,Food_Menu!B:B)</f>
        <v>Food Item 0012</v>
      </c>
      <c r="I5543" s="2">
        <f t="array" ref="I5543">_xlfn.XLOOKUP(G5543,Food_Menu!A:A,Food_Menu!D:D)</f>
        <v>390.14</v>
      </c>
      <c r="J5543" s="2" t="s">
        <v>112</v>
      </c>
      <c r="K5543" s="2" t="str">
        <f t="array" ref="K5543">_xlfn.XLOOKUP(J5543,Delivery_Partners!A:A,Delivery_Partners!B:B)</f>
        <v>Delivery Partner 028</v>
      </c>
      <c r="L5543" s="3">
        <v>2</v>
      </c>
      <c r="M5543" s="2" t="s">
        <v>23</v>
      </c>
      <c r="N5543" s="2" t="s">
        <v>24</v>
      </c>
      <c r="O5543" s="3">
        <v>31</v>
      </c>
      <c r="P5543" s="13">
        <f t="shared" ref="P5543:P5545" si="1158">I5543*L5543</f>
        <v>780.28</v>
      </c>
      <c r="Q5543" s="13" t="str">
        <f t="shared" ref="Q5543:Q5545" si="1159">IF(O5543="","Not Delivered",IF(O5543&lt;=30,"Fast",IF(O5543&lt;=60,"Normal","Slow")))</f>
        <v>Normal</v>
      </c>
      <c r="S5543" s="21"/>
    </row>
    <row r="5544" customHeight="1" spans="1:19">
      <c r="A5544" s="2" t="s">
        <v>7498</v>
      </c>
      <c r="B5544" s="29" t="s">
        <v>2484</v>
      </c>
      <c r="C5544" s="2" t="s">
        <v>2924</v>
      </c>
      <c r="D5544" s="2" t="str">
        <f t="array" ref="D5544">_xlfn.XLOOKUP(C5544,Customers!A:A,Customers!B:B)</f>
        <v>Customer 0658</v>
      </c>
      <c r="E5544" s="2" t="s">
        <v>1072</v>
      </c>
      <c r="F5544" s="2" t="str">
        <f t="array" ref="F5544">_xlfn.XLOOKUP(E5544,Restaurants!A:A,Restaurants!B:B)</f>
        <v>Restaurant 030</v>
      </c>
      <c r="G5544" s="2" t="s">
        <v>172</v>
      </c>
      <c r="H5544" s="2" t="str">
        <f t="array" ref="H5544">_xlfn.XLOOKUP(G5544,Food_Menu!A:A,Food_Menu!B:B)</f>
        <v>Food Item 0003</v>
      </c>
      <c r="I5544" s="2">
        <f t="array" ref="I5544">_xlfn.XLOOKUP(G5544,Food_Menu!A:A,Food_Menu!D:D)</f>
        <v>349.88</v>
      </c>
      <c r="J5544" s="2" t="s">
        <v>62</v>
      </c>
      <c r="K5544" s="2" t="str">
        <f t="array" ref="K5544">_xlfn.XLOOKUP(J5544,Delivery_Partners!A:A,Delivery_Partners!B:B)</f>
        <v>Delivery Partner 051</v>
      </c>
      <c r="L5544" s="3">
        <v>1</v>
      </c>
      <c r="M5544" s="2" t="s">
        <v>23</v>
      </c>
      <c r="N5544" s="2" t="s">
        <v>24</v>
      </c>
      <c r="O5544" s="3">
        <v>42</v>
      </c>
      <c r="P5544" s="13">
        <f t="shared" si="1158"/>
        <v>349.88</v>
      </c>
      <c r="Q5544" s="13" t="str">
        <f t="shared" si="1159"/>
        <v>Normal</v>
      </c>
      <c r="S5544" s="21"/>
    </row>
    <row r="5545" customHeight="1" spans="1:19">
      <c r="A5545" s="2" t="s">
        <v>7499</v>
      </c>
      <c r="B5545" s="28">
        <v>45751</v>
      </c>
      <c r="C5545" s="2" t="s">
        <v>3660</v>
      </c>
      <c r="D5545" s="2" t="str">
        <f t="array" ref="D5545">_xlfn.XLOOKUP(C5545,Customers!A:A,Customers!B:B)</f>
        <v>Customer 0114</v>
      </c>
      <c r="E5545" s="2" t="s">
        <v>275</v>
      </c>
      <c r="F5545" s="2" t="str">
        <f t="array" ref="F5545">_xlfn.XLOOKUP(E5545,Restaurants!A:A,Restaurants!B:B)</f>
        <v>Restaurant 047</v>
      </c>
      <c r="G5545" s="2" t="s">
        <v>617</v>
      </c>
      <c r="H5545" s="2" t="str">
        <f t="array" ref="H5545">_xlfn.XLOOKUP(G5545,Food_Menu!A:A,Food_Menu!B:B)</f>
        <v>Food Item 0092</v>
      </c>
      <c r="I5545" s="2">
        <f t="array" ref="I5545">_xlfn.XLOOKUP(G5545,Food_Menu!A:A,Food_Menu!D:D)</f>
        <v>238.18</v>
      </c>
      <c r="J5545" s="2" t="s">
        <v>448</v>
      </c>
      <c r="K5545" s="2" t="str">
        <f t="array" ref="K5545">_xlfn.XLOOKUP(J5545,Delivery_Partners!A:A,Delivery_Partners!B:B)</f>
        <v>Delivery Partner 117</v>
      </c>
      <c r="L5545" s="3">
        <v>1</v>
      </c>
      <c r="M5545" s="2" t="s">
        <v>23</v>
      </c>
      <c r="N5545" s="2" t="s">
        <v>24</v>
      </c>
      <c r="O5545" s="3">
        <v>40</v>
      </c>
      <c r="P5545" s="13">
        <f t="shared" si="1158"/>
        <v>238.18</v>
      </c>
      <c r="Q5545" s="13" t="str">
        <f t="shared" si="1159"/>
        <v>Normal</v>
      </c>
      <c r="S5545" s="21"/>
    </row>
    <row r="5546" hidden="1" customHeight="1" spans="1:19">
      <c r="A5546" s="2" t="s">
        <v>7500</v>
      </c>
      <c r="B5546" s="29" t="s">
        <v>891</v>
      </c>
      <c r="C5546" s="2" t="s">
        <v>437</v>
      </c>
      <c r="D5546" s="2" t="str">
        <f t="array" ref="D5546">_xlfn.XLOOKUP(C5546,Customers!A:A,Customers!B:B)</f>
        <v>Customer 1066</v>
      </c>
      <c r="E5546" s="2" t="s">
        <v>1191</v>
      </c>
      <c r="F5546" s="2" t="str">
        <f t="array" ref="F5546">_xlfn.XLOOKUP(E5546,Restaurants!A:A,Restaurants!B:B)</f>
        <v>Restaurant 060</v>
      </c>
      <c r="G5546" s="2" t="s">
        <v>748</v>
      </c>
      <c r="H5546" s="2" t="str">
        <f t="array" ref="H5546">_xlfn.XLOOKUP(G5546,Food_Menu!A:A,Food_Menu!B:B)</f>
        <v>Food Item 0110</v>
      </c>
      <c r="I5546" s="2"/>
      <c r="J5546" s="2" t="s">
        <v>251</v>
      </c>
      <c r="K5546" s="2" t="str">
        <f t="array" ref="K5546">_xlfn.XLOOKUP(J5546,Delivery_Partners!A:A,Delivery_Partners!B:B)</f>
        <v>Delivery Partner 089</v>
      </c>
      <c r="L5546" s="3">
        <v>3</v>
      </c>
      <c r="M5546" s="2" t="s">
        <v>189</v>
      </c>
      <c r="N5546" s="2" t="s">
        <v>24</v>
      </c>
      <c r="O5546" s="2"/>
    </row>
    <row r="5547" customHeight="1" spans="1:19">
      <c r="A5547" s="2" t="s">
        <v>7501</v>
      </c>
      <c r="B5547" s="29" t="s">
        <v>1823</v>
      </c>
      <c r="C5547" s="2" t="s">
        <v>4022</v>
      </c>
      <c r="D5547" s="2" t="str">
        <f t="array" ref="D5547">_xlfn.XLOOKUP(C5547,Customers!A:A,Customers!B:B)</f>
        <v>Customer 0801</v>
      </c>
      <c r="E5547" s="2" t="s">
        <v>1309</v>
      </c>
      <c r="F5547" s="2" t="str">
        <f t="array" ref="F5547">_xlfn.XLOOKUP(E5547,Restaurants!A:A,Restaurants!B:B)</f>
        <v>Restaurant 090</v>
      </c>
      <c r="G5547" s="2" t="s">
        <v>183</v>
      </c>
      <c r="H5547" s="2" t="str">
        <f t="array" ref="H5547">_xlfn.XLOOKUP(G5547,Food_Menu!A:A,Food_Menu!B:B)</f>
        <v>Food Item 0137</v>
      </c>
      <c r="I5547" s="2">
        <f t="array" ref="I5547">_xlfn.XLOOKUP(G5547,Food_Menu!A:A,Food_Menu!D:D)</f>
        <v>200.4</v>
      </c>
      <c r="J5547" s="2" t="s">
        <v>1325</v>
      </c>
      <c r="K5547" s="2" t="str">
        <f t="array" ref="K5547">_xlfn.XLOOKUP(J5547,Delivery_Partners!A:A,Delivery_Partners!B:B)</f>
        <v>Delivery Partner 137</v>
      </c>
      <c r="L5547" s="3">
        <v>2</v>
      </c>
      <c r="M5547" s="2" t="s">
        <v>23</v>
      </c>
      <c r="N5547" s="2" t="s">
        <v>24</v>
      </c>
      <c r="O5547" s="3">
        <v>41</v>
      </c>
      <c r="P5547" s="13">
        <f t="shared" ref="P5547:P5559" si="1160">I5547*L5547</f>
        <v>400.8</v>
      </c>
      <c r="Q5547" s="13" t="str">
        <f t="shared" ref="Q5547:Q5559" si="1161">IF(O5547="","Not Delivered",IF(O5547&lt;=30,"Fast",IF(O5547&lt;=60,"Normal","Slow")))</f>
        <v>Normal</v>
      </c>
      <c r="S5547" s="21"/>
    </row>
    <row r="5548" customHeight="1" spans="1:19">
      <c r="A5548" s="2" t="s">
        <v>7502</v>
      </c>
      <c r="B5548" s="28">
        <v>45849</v>
      </c>
      <c r="C5548" s="2" t="s">
        <v>4457</v>
      </c>
      <c r="D5548" s="2" t="str">
        <f t="array" ref="D5548">_xlfn.XLOOKUP(C5548,Customers!A:A,Customers!B:B)</f>
        <v>Customer 1074</v>
      </c>
      <c r="E5548" s="2" t="s">
        <v>578</v>
      </c>
      <c r="F5548" s="2" t="str">
        <f t="array" ref="F5548">_xlfn.XLOOKUP(E5548,Restaurants!A:A,Restaurants!B:B)</f>
        <v>Restaurant 063</v>
      </c>
      <c r="G5548" s="2" t="s">
        <v>1554</v>
      </c>
      <c r="H5548" s="2" t="str">
        <f t="array" ref="H5548">_xlfn.XLOOKUP(G5548,Food_Menu!A:A,Food_Menu!B:B)</f>
        <v>Food Item 0018</v>
      </c>
      <c r="I5548" s="2">
        <f t="array" ref="I5548">_xlfn.XLOOKUP(G5548,Food_Menu!A:A,Food_Menu!D:D)</f>
        <v>648.66</v>
      </c>
      <c r="J5548" s="2" t="s">
        <v>262</v>
      </c>
      <c r="K5548" s="2" t="str">
        <f t="array" ref="K5548">_xlfn.XLOOKUP(J5548,Delivery_Partners!A:A,Delivery_Partners!B:B)</f>
        <v>Delivery Partner 063</v>
      </c>
      <c r="L5548" s="3">
        <v>1</v>
      </c>
      <c r="M5548" s="2" t="s">
        <v>23</v>
      </c>
      <c r="N5548" s="2" t="s">
        <v>24</v>
      </c>
      <c r="O5548" s="3">
        <v>37</v>
      </c>
      <c r="P5548" s="13">
        <f t="shared" si="1160"/>
        <v>648.66</v>
      </c>
      <c r="Q5548" s="13" t="str">
        <f t="shared" si="1161"/>
        <v>Normal</v>
      </c>
      <c r="S5548" s="21"/>
    </row>
    <row r="5549" customHeight="1" spans="1:19">
      <c r="A5549" s="2" t="s">
        <v>7503</v>
      </c>
      <c r="B5549" s="29" t="s">
        <v>3312</v>
      </c>
      <c r="C5549" s="2" t="s">
        <v>3385</v>
      </c>
      <c r="D5549" s="2" t="str">
        <f t="array" ref="D5549">_xlfn.XLOOKUP(C5549,Customers!A:A,Customers!B:B)</f>
        <v>Customer 0736</v>
      </c>
      <c r="E5549" s="2" t="s">
        <v>498</v>
      </c>
      <c r="F5549" s="2" t="str">
        <f t="array" ref="F5549">_xlfn.XLOOKUP(E5549,Restaurants!A:A,Restaurants!B:B)</f>
        <v>Restaurant 003</v>
      </c>
      <c r="G5549" s="2" t="s">
        <v>557</v>
      </c>
      <c r="H5549" s="2" t="str">
        <f t="array" ref="H5549">_xlfn.XLOOKUP(G5549,Food_Menu!A:A,Food_Menu!B:B)</f>
        <v>Food Item 0144</v>
      </c>
      <c r="I5549" s="2">
        <f t="array" ref="I5549">_xlfn.XLOOKUP(G5549,Food_Menu!A:A,Food_Menu!D:D)</f>
        <v>277.13</v>
      </c>
      <c r="J5549" s="2" t="s">
        <v>341</v>
      </c>
      <c r="K5549" s="2" t="str">
        <f t="array" ref="K5549">_xlfn.XLOOKUP(J5549,Delivery_Partners!A:A,Delivery_Partners!B:B)</f>
        <v>Delivery Partner 140</v>
      </c>
      <c r="L5549" s="3">
        <v>2</v>
      </c>
      <c r="M5549" s="2" t="s">
        <v>23</v>
      </c>
      <c r="N5549" s="2" t="s">
        <v>55</v>
      </c>
      <c r="O5549" s="3">
        <v>50</v>
      </c>
      <c r="P5549" s="13">
        <f t="shared" si="1160"/>
        <v>554.26</v>
      </c>
      <c r="Q5549" s="13" t="str">
        <f t="shared" si="1161"/>
        <v>Normal</v>
      </c>
      <c r="S5549" s="21"/>
    </row>
    <row r="5550" customHeight="1" spans="1:19">
      <c r="A5550" s="2" t="s">
        <v>7504</v>
      </c>
      <c r="B5550" s="29" t="s">
        <v>645</v>
      </c>
      <c r="C5550" s="2" t="s">
        <v>3589</v>
      </c>
      <c r="D5550" s="2" t="str">
        <f t="array" ref="D5550">_xlfn.XLOOKUP(C5550,Customers!A:A,Customers!B:B)</f>
        <v>Customer 1089</v>
      </c>
      <c r="E5550" s="2" t="s">
        <v>52</v>
      </c>
      <c r="F5550" s="2" t="str">
        <f t="array" ref="F5550">_xlfn.XLOOKUP(E5550,Restaurants!A:A,Restaurants!B:B)</f>
        <v>Restaurant 083</v>
      </c>
      <c r="G5550" s="2" t="s">
        <v>1723</v>
      </c>
      <c r="H5550" s="2" t="str">
        <f t="array" ref="H5550">_xlfn.XLOOKUP(G5550,Food_Menu!A:A,Food_Menu!B:B)</f>
        <v>Food Item 0163</v>
      </c>
      <c r="I5550" s="2">
        <f t="array" ref="I5550">_xlfn.XLOOKUP(G5550,Food_Menu!A:A,Food_Menu!D:D)</f>
        <v>132.59</v>
      </c>
      <c r="J5550" s="2" t="s">
        <v>679</v>
      </c>
      <c r="K5550" s="2" t="str">
        <f t="array" ref="K5550">_xlfn.XLOOKUP(J5550,Delivery_Partners!A:A,Delivery_Partners!B:B)</f>
        <v>Delivery Partner 055</v>
      </c>
      <c r="L5550" s="3">
        <v>1</v>
      </c>
      <c r="M5550" s="2" t="s">
        <v>23</v>
      </c>
      <c r="N5550" s="2" t="s">
        <v>24</v>
      </c>
      <c r="O5550" s="3">
        <v>43</v>
      </c>
      <c r="P5550" s="13">
        <f t="shared" si="1160"/>
        <v>132.59</v>
      </c>
      <c r="Q5550" s="13" t="str">
        <f t="shared" si="1161"/>
        <v>Normal</v>
      </c>
      <c r="S5550" s="21"/>
    </row>
    <row r="5551" customHeight="1" spans="1:19">
      <c r="A5551" s="2" t="s">
        <v>7505</v>
      </c>
      <c r="B5551" s="28">
        <v>45904</v>
      </c>
      <c r="C5551" s="2" t="s">
        <v>1690</v>
      </c>
      <c r="D5551" s="2" t="str">
        <f t="array" ref="D5551">_xlfn.XLOOKUP(C5551,Customers!A:A,Customers!B:B)</f>
        <v>Customer 1042</v>
      </c>
      <c r="E5551" s="2" t="s">
        <v>289</v>
      </c>
      <c r="F5551" s="2" t="str">
        <f t="array" ref="F5551">_xlfn.XLOOKUP(E5551,Restaurants!A:A,Restaurants!B:B)</f>
        <v>Restaurant 052</v>
      </c>
      <c r="G5551" s="2" t="s">
        <v>1509</v>
      </c>
      <c r="H5551" s="2" t="str">
        <f t="array" ref="H5551">_xlfn.XLOOKUP(G5551,Food_Menu!A:A,Food_Menu!B:B)</f>
        <v>Food Item 0015</v>
      </c>
      <c r="I5551" s="2">
        <f t="array" ref="I5551">_xlfn.XLOOKUP(G5551,Food_Menu!A:A,Food_Menu!D:D)</f>
        <v>268.11</v>
      </c>
      <c r="J5551" s="2" t="s">
        <v>226</v>
      </c>
      <c r="K5551" s="2" t="str">
        <f t="array" ref="K5551">_xlfn.XLOOKUP(J5551,Delivery_Partners!A:A,Delivery_Partners!B:B)</f>
        <v>Delivery Partner 027</v>
      </c>
      <c r="L5551" s="3">
        <v>1</v>
      </c>
      <c r="M5551" s="2" t="s">
        <v>23</v>
      </c>
      <c r="N5551" s="2" t="s">
        <v>24</v>
      </c>
      <c r="O5551" s="3">
        <v>47</v>
      </c>
      <c r="P5551" s="13">
        <f t="shared" si="1160"/>
        <v>268.11</v>
      </c>
      <c r="Q5551" s="13" t="str">
        <f t="shared" si="1161"/>
        <v>Normal</v>
      </c>
      <c r="S5551" s="21"/>
    </row>
    <row r="5552" customHeight="1" spans="1:19">
      <c r="A5552" s="2" t="s">
        <v>7506</v>
      </c>
      <c r="B5552" s="28">
        <v>45966</v>
      </c>
      <c r="C5552" s="2" t="s">
        <v>2780</v>
      </c>
      <c r="D5552" s="2" t="str">
        <f t="array" ref="D5552">_xlfn.XLOOKUP(C5552,Customers!A:A,Customers!B:B)</f>
        <v>Customer 0259</v>
      </c>
      <c r="E5552" s="2" t="s">
        <v>800</v>
      </c>
      <c r="F5552" s="2" t="str">
        <f t="array" ref="F5552">_xlfn.XLOOKUP(E5552,Restaurants!A:A,Restaurants!B:B)</f>
        <v>Restaurant 014</v>
      </c>
      <c r="G5552" s="2" t="s">
        <v>153</v>
      </c>
      <c r="H5552" s="2" t="str">
        <f t="array" ref="H5552">_xlfn.XLOOKUP(G5552,Food_Menu!A:A,Food_Menu!B:B)</f>
        <v>Food Item 0149</v>
      </c>
      <c r="I5552" s="2">
        <f t="array" ref="I5552">_xlfn.XLOOKUP(G5552,Food_Menu!A:A,Food_Menu!D:D)</f>
        <v>238.55</v>
      </c>
      <c r="J5552" s="2" t="s">
        <v>927</v>
      </c>
      <c r="K5552" s="2" t="str">
        <f t="array" ref="K5552">_xlfn.XLOOKUP(J5552,Delivery_Partners!A:A,Delivery_Partners!B:B)</f>
        <v>Delivery Partner 103</v>
      </c>
      <c r="L5552" s="3">
        <v>2</v>
      </c>
      <c r="M5552" s="2" t="s">
        <v>23</v>
      </c>
      <c r="N5552" s="2" t="s">
        <v>24</v>
      </c>
      <c r="O5552" s="3">
        <v>26</v>
      </c>
      <c r="P5552" s="13">
        <f t="shared" si="1160"/>
        <v>477.1</v>
      </c>
      <c r="Q5552" s="13" t="str">
        <f t="shared" si="1161"/>
        <v>Fast</v>
      </c>
      <c r="S5552" s="21"/>
    </row>
    <row r="5553" customHeight="1" spans="1:19">
      <c r="A5553" s="2" t="s">
        <v>7507</v>
      </c>
      <c r="B5553" s="29" t="s">
        <v>1027</v>
      </c>
      <c r="C5553" s="2" t="s">
        <v>1511</v>
      </c>
      <c r="D5553" s="2" t="str">
        <f t="array" ref="D5553">_xlfn.XLOOKUP(C5553,Customers!A:A,Customers!B:B)</f>
        <v>Customer 0208</v>
      </c>
      <c r="E5553" s="2" t="s">
        <v>20</v>
      </c>
      <c r="F5553" s="2" t="str">
        <f t="array" ref="F5553">_xlfn.XLOOKUP(E5553,Restaurants!A:A,Restaurants!B:B)</f>
        <v>Restaurant 079</v>
      </c>
      <c r="G5553" s="2" t="s">
        <v>728</v>
      </c>
      <c r="H5553" s="2" t="str">
        <f t="array" ref="H5553">_xlfn.XLOOKUP(G5553,Food_Menu!A:A,Food_Menu!B:B)</f>
        <v>Food Item 0027</v>
      </c>
      <c r="I5553" s="2">
        <f t="array" ref="I5553">_xlfn.XLOOKUP(G5553,Food_Menu!A:A,Food_Menu!D:D)</f>
        <v>364.02</v>
      </c>
      <c r="J5553" s="2" t="s">
        <v>842</v>
      </c>
      <c r="K5553" s="2" t="str">
        <f t="array" ref="K5553">_xlfn.XLOOKUP(J5553,Delivery_Partners!A:A,Delivery_Partners!B:B)</f>
        <v>Delivery Partner 093</v>
      </c>
      <c r="L5553" s="3">
        <v>1</v>
      </c>
      <c r="M5553" s="2" t="s">
        <v>23</v>
      </c>
      <c r="N5553" s="2" t="s">
        <v>24</v>
      </c>
      <c r="O5553" s="3">
        <v>25</v>
      </c>
      <c r="P5553" s="13">
        <f t="shared" si="1160"/>
        <v>364.02</v>
      </c>
      <c r="Q5553" s="13" t="str">
        <f t="shared" si="1161"/>
        <v>Fast</v>
      </c>
      <c r="S5553" s="21"/>
    </row>
    <row r="5554" customHeight="1" spans="1:19">
      <c r="A5554" s="2" t="s">
        <v>7508</v>
      </c>
      <c r="B5554" s="29" t="s">
        <v>103</v>
      </c>
      <c r="C5554" s="2" t="s">
        <v>326</v>
      </c>
      <c r="D5554" s="2" t="str">
        <f t="array" ref="D5554">_xlfn.XLOOKUP(C5554,Customers!A:A,Customers!B:B)</f>
        <v>Customer 0193</v>
      </c>
      <c r="E5554" s="2" t="s">
        <v>27</v>
      </c>
      <c r="F5554" s="2" t="str">
        <f t="array" ref="F5554">_xlfn.XLOOKUP(E5554,Restaurants!A:A,Restaurants!B:B)</f>
        <v>Restaurant 033</v>
      </c>
      <c r="G5554" s="2" t="s">
        <v>1192</v>
      </c>
      <c r="H5554" s="2" t="str">
        <f t="array" ref="H5554">_xlfn.XLOOKUP(G5554,Food_Menu!A:A,Food_Menu!B:B)</f>
        <v>Food Item 0097</v>
      </c>
      <c r="I5554" s="2">
        <f t="array" ref="I5554">_xlfn.XLOOKUP(G5554,Food_Menu!A:A,Food_Menu!D:D)</f>
        <v>584.54</v>
      </c>
      <c r="J5554" s="2" t="s">
        <v>927</v>
      </c>
      <c r="K5554" s="2" t="str">
        <f t="array" ref="K5554">_xlfn.XLOOKUP(J5554,Delivery_Partners!A:A,Delivery_Partners!B:B)</f>
        <v>Delivery Partner 103</v>
      </c>
      <c r="L5554" s="3">
        <v>1</v>
      </c>
      <c r="M5554" s="2" t="s">
        <v>23</v>
      </c>
      <c r="N5554" s="2" t="s">
        <v>74</v>
      </c>
      <c r="O5554" s="3">
        <v>36</v>
      </c>
      <c r="P5554" s="13">
        <f t="shared" si="1160"/>
        <v>584.54</v>
      </c>
      <c r="Q5554" s="13" t="str">
        <f t="shared" si="1161"/>
        <v>Normal</v>
      </c>
      <c r="S5554" s="21"/>
    </row>
    <row r="5555" customHeight="1" spans="1:19">
      <c r="A5555" s="2" t="s">
        <v>7509</v>
      </c>
      <c r="B5555" s="29" t="s">
        <v>787</v>
      </c>
      <c r="C5555" s="2" t="s">
        <v>1182</v>
      </c>
      <c r="D5555" s="2" t="str">
        <f t="array" ref="D5555">_xlfn.XLOOKUP(C5555,Customers!A:A,Customers!B:B)</f>
        <v>Customer 0960</v>
      </c>
      <c r="E5555" s="2" t="s">
        <v>260</v>
      </c>
      <c r="F5555" s="2" t="str">
        <f t="array" ref="F5555">_xlfn.XLOOKUP(E5555,Restaurants!A:A,Restaurants!B:B)</f>
        <v>Restaurant 056</v>
      </c>
      <c r="G5555" s="2" t="s">
        <v>255</v>
      </c>
      <c r="H5555" s="2" t="str">
        <f t="array" ref="H5555">_xlfn.XLOOKUP(G5555,Food_Menu!A:A,Food_Menu!B:B)</f>
        <v>Food Item 0146</v>
      </c>
      <c r="I5555" s="2">
        <f t="array" ref="I5555">_xlfn.XLOOKUP(G5555,Food_Menu!A:A,Food_Menu!D:D)</f>
        <v>580.64</v>
      </c>
      <c r="J5555" s="2" t="s">
        <v>909</v>
      </c>
      <c r="K5555" s="2" t="str">
        <f t="array" ref="K5555">_xlfn.XLOOKUP(J5555,Delivery_Partners!A:A,Delivery_Partners!B:B)</f>
        <v>Delivery Partner 005</v>
      </c>
      <c r="L5555" s="3">
        <v>1</v>
      </c>
      <c r="M5555" s="2" t="s">
        <v>23</v>
      </c>
      <c r="N5555" s="2" t="s">
        <v>42</v>
      </c>
      <c r="O5555" s="3">
        <v>44</v>
      </c>
      <c r="P5555" s="13">
        <f t="shared" si="1160"/>
        <v>580.64</v>
      </c>
      <c r="Q5555" s="13" t="str">
        <f t="shared" si="1161"/>
        <v>Normal</v>
      </c>
      <c r="S5555" s="21"/>
    </row>
    <row r="5556" customHeight="1" spans="1:19">
      <c r="A5556" s="2" t="s">
        <v>7510</v>
      </c>
      <c r="B5556" s="29" t="s">
        <v>1523</v>
      </c>
      <c r="C5556" s="2" t="s">
        <v>1276</v>
      </c>
      <c r="D5556" s="2" t="str">
        <f t="array" ref="D5556">_xlfn.XLOOKUP(C5556,Customers!A:A,Customers!B:B)</f>
        <v>Customer 0289</v>
      </c>
      <c r="E5556" s="2" t="s">
        <v>795</v>
      </c>
      <c r="F5556" s="2" t="str">
        <f t="array" ref="F5556">_xlfn.XLOOKUP(E5556,Restaurants!A:A,Restaurants!B:B)</f>
        <v>Restaurant 117</v>
      </c>
      <c r="G5556" s="2" t="s">
        <v>1152</v>
      </c>
      <c r="H5556" s="2" t="str">
        <f t="array" ref="H5556">_xlfn.XLOOKUP(G5556,Food_Menu!A:A,Food_Menu!B:B)</f>
        <v>Food Item 0192</v>
      </c>
      <c r="I5556" s="2">
        <f t="array" ref="I5556">_xlfn.XLOOKUP(G5556,Food_Menu!A:A,Food_Menu!D:D)</f>
        <v>373.52</v>
      </c>
      <c r="J5556" s="2" t="s">
        <v>54</v>
      </c>
      <c r="K5556" s="2" t="str">
        <f t="array" ref="K5556">_xlfn.XLOOKUP(J5556,Delivery_Partners!A:A,Delivery_Partners!B:B)</f>
        <v>Delivery Partner 075</v>
      </c>
      <c r="L5556" s="3">
        <v>1</v>
      </c>
      <c r="M5556" s="2" t="s">
        <v>23</v>
      </c>
      <c r="N5556" s="2" t="s">
        <v>24</v>
      </c>
      <c r="O5556" s="3">
        <v>41</v>
      </c>
      <c r="P5556" s="13">
        <f t="shared" si="1160"/>
        <v>373.52</v>
      </c>
      <c r="Q5556" s="13" t="str">
        <f t="shared" si="1161"/>
        <v>Normal</v>
      </c>
      <c r="S5556" s="21"/>
    </row>
    <row r="5557" customHeight="1" spans="1:19">
      <c r="A5557" s="2" t="s">
        <v>7511</v>
      </c>
      <c r="B5557" s="29" t="s">
        <v>161</v>
      </c>
      <c r="C5557" s="2" t="s">
        <v>5157</v>
      </c>
      <c r="D5557" s="2" t="str">
        <f t="array" ref="D5557">_xlfn.XLOOKUP(C5557,Customers!A:A,Customers!B:B)</f>
        <v>Customer 0541</v>
      </c>
      <c r="E5557" s="2" t="s">
        <v>230</v>
      </c>
      <c r="F5557" s="2" t="str">
        <f t="array" ref="F5557">_xlfn.XLOOKUP(E5557,Restaurants!A:A,Restaurants!B:B)</f>
        <v>Restaurant 029</v>
      </c>
      <c r="G5557" s="2" t="s">
        <v>751</v>
      </c>
      <c r="H5557" s="2" t="str">
        <f t="array" ref="H5557">_xlfn.XLOOKUP(G5557,Food_Menu!A:A,Food_Menu!B:B)</f>
        <v>Food Item 0117</v>
      </c>
      <c r="I5557" s="2">
        <f t="array" ref="I5557">_xlfn.XLOOKUP(G5557,Food_Menu!A:A,Food_Menu!D:D)</f>
        <v>279.52</v>
      </c>
      <c r="J5557" s="2" t="s">
        <v>29</v>
      </c>
      <c r="K5557" s="2" t="str">
        <f t="array" ref="K5557">_xlfn.XLOOKUP(J5557,Delivery_Partners!A:A,Delivery_Partners!B:B)</f>
        <v>Delivery Partner 017</v>
      </c>
      <c r="L5557" s="3">
        <v>3</v>
      </c>
      <c r="M5557" s="2" t="s">
        <v>23</v>
      </c>
      <c r="N5557" s="2" t="s">
        <v>24</v>
      </c>
      <c r="O5557" s="3">
        <v>26</v>
      </c>
      <c r="P5557" s="13">
        <f t="shared" si="1160"/>
        <v>838.56</v>
      </c>
      <c r="Q5557" s="13" t="str">
        <f t="shared" si="1161"/>
        <v>Fast</v>
      </c>
      <c r="S5557" s="21"/>
    </row>
    <row r="5558" customHeight="1" spans="1:19">
      <c r="A5558" s="2" t="s">
        <v>7512</v>
      </c>
      <c r="B5558" s="29" t="s">
        <v>629</v>
      </c>
      <c r="C5558" s="2" t="s">
        <v>3077</v>
      </c>
      <c r="D5558" s="2" t="str">
        <f t="array" ref="D5558">_xlfn.XLOOKUP(C5558,Customers!A:A,Customers!B:B)</f>
        <v>Customer 0946</v>
      </c>
      <c r="E5558" s="2" t="s">
        <v>771</v>
      </c>
      <c r="F5558" s="2" t="str">
        <f t="array" ref="F5558">_xlfn.XLOOKUP(E5558,Restaurants!A:A,Restaurants!B:B)</f>
        <v>Restaurant 107</v>
      </c>
      <c r="G5558" s="2" t="s">
        <v>202</v>
      </c>
      <c r="H5558" s="2" t="str">
        <f t="array" ref="H5558">_xlfn.XLOOKUP(G5558,Food_Menu!A:A,Food_Menu!B:B)</f>
        <v>Food Item 0096</v>
      </c>
      <c r="I5558" s="2">
        <f t="array" ref="I5558">_xlfn.XLOOKUP(G5558,Food_Menu!A:A,Food_Menu!D:D)</f>
        <v>399.57</v>
      </c>
      <c r="J5558" s="2" t="s">
        <v>1160</v>
      </c>
      <c r="K5558" s="2" t="str">
        <f t="array" ref="K5558">_xlfn.XLOOKUP(J5558,Delivery_Partners!A:A,Delivery_Partners!B:B)</f>
        <v>Delivery Partner 145</v>
      </c>
      <c r="L5558" s="3">
        <v>1</v>
      </c>
      <c r="M5558" s="2" t="s">
        <v>23</v>
      </c>
      <c r="N5558" s="2" t="s">
        <v>24</v>
      </c>
      <c r="O5558" s="3">
        <v>44</v>
      </c>
      <c r="P5558" s="13">
        <f t="shared" si="1160"/>
        <v>399.57</v>
      </c>
      <c r="Q5558" s="13" t="str">
        <f t="shared" si="1161"/>
        <v>Normal</v>
      </c>
      <c r="S5558" s="21"/>
    </row>
    <row r="5559" customHeight="1" spans="1:19">
      <c r="A5559" s="2" t="s">
        <v>7513</v>
      </c>
      <c r="B5559" s="28">
        <v>45752</v>
      </c>
      <c r="C5559" s="2" t="s">
        <v>357</v>
      </c>
      <c r="D5559" s="2" t="str">
        <f t="array" ref="D5559">_xlfn.XLOOKUP(C5559,Customers!A:A,Customers!B:B)</f>
        <v>Customer 0515</v>
      </c>
      <c r="E5559" s="2" t="s">
        <v>260</v>
      </c>
      <c r="F5559" s="2" t="str">
        <f t="array" ref="F5559">_xlfn.XLOOKUP(E5559,Restaurants!A:A,Restaurants!B:B)</f>
        <v>Restaurant 056</v>
      </c>
      <c r="G5559" s="2" t="s">
        <v>868</v>
      </c>
      <c r="H5559" s="2" t="str">
        <f t="array" ref="H5559">_xlfn.XLOOKUP(G5559,Food_Menu!A:A,Food_Menu!B:B)</f>
        <v>Food Item 0184</v>
      </c>
      <c r="I5559" s="2">
        <f t="array" ref="I5559">_xlfn.XLOOKUP(G5559,Food_Menu!A:A,Food_Menu!D:D)</f>
        <v>509.99</v>
      </c>
      <c r="J5559" s="2" t="s">
        <v>900</v>
      </c>
      <c r="K5559" s="2" t="str">
        <f t="array" ref="K5559">_xlfn.XLOOKUP(J5559,Delivery_Partners!A:A,Delivery_Partners!B:B)</f>
        <v>Delivery Partner 015</v>
      </c>
      <c r="L5559" s="3">
        <v>1</v>
      </c>
      <c r="M5559" s="2" t="s">
        <v>23</v>
      </c>
      <c r="N5559" s="2" t="s">
        <v>55</v>
      </c>
      <c r="O5559" s="3">
        <v>27</v>
      </c>
      <c r="P5559" s="13">
        <f t="shared" si="1160"/>
        <v>509.99</v>
      </c>
      <c r="Q5559" s="13" t="str">
        <f t="shared" si="1161"/>
        <v>Fast</v>
      </c>
      <c r="S5559" s="21"/>
    </row>
    <row r="5560" hidden="1" customHeight="1" spans="1:19">
      <c r="A5560" s="2" t="s">
        <v>7514</v>
      </c>
      <c r="B5560" s="28">
        <v>45936</v>
      </c>
      <c r="C5560" s="2" t="s">
        <v>7515</v>
      </c>
      <c r="D5560" s="2" t="str">
        <f t="array" ref="D5560">_xlfn.XLOOKUP(C5560,Customers!A:A,Customers!B:B)</f>
        <v>Customer 0075</v>
      </c>
      <c r="E5560" s="2" t="s">
        <v>1292</v>
      </c>
      <c r="F5560" s="2" t="str">
        <f t="array" ref="F5560">_xlfn.XLOOKUP(E5560,Restaurants!A:A,Restaurants!B:B)</f>
        <v>Restaurant 112</v>
      </c>
      <c r="G5560" s="2" t="s">
        <v>835</v>
      </c>
      <c r="H5560" s="2" t="str">
        <f t="array" ref="H5560">_xlfn.XLOOKUP(G5560,Food_Menu!A:A,Food_Menu!B:B)</f>
        <v>Food Item 0048</v>
      </c>
      <c r="I5560" s="2"/>
      <c r="J5560" s="2" t="s">
        <v>723</v>
      </c>
      <c r="K5560" s="2" t="str">
        <f t="array" ref="K5560">_xlfn.XLOOKUP(J5560,Delivery_Partners!A:A,Delivery_Partners!B:B)</f>
        <v>Delivery Partner 168</v>
      </c>
      <c r="L5560" s="3">
        <v>2</v>
      </c>
      <c r="M5560" s="2" t="s">
        <v>189</v>
      </c>
      <c r="N5560" s="2" t="s">
        <v>24</v>
      </c>
      <c r="O5560" s="2"/>
    </row>
    <row r="5561" customHeight="1" spans="1:19">
      <c r="A5561" s="2" t="s">
        <v>7516</v>
      </c>
      <c r="B5561" s="29" t="s">
        <v>399</v>
      </c>
      <c r="C5561" s="2" t="s">
        <v>1602</v>
      </c>
      <c r="D5561" s="2" t="str">
        <f t="array" ref="D5561">_xlfn.XLOOKUP(C5561,Customers!A:A,Customers!B:B)</f>
        <v>Customer 0435</v>
      </c>
      <c r="E5561" s="2" t="s">
        <v>917</v>
      </c>
      <c r="F5561" s="2" t="str">
        <f t="array" ref="F5561">_xlfn.XLOOKUP(E5561,Restaurants!A:A,Restaurants!B:B)</f>
        <v>Restaurant 102</v>
      </c>
      <c r="G5561" s="2" t="s">
        <v>998</v>
      </c>
      <c r="H5561" s="2" t="str">
        <f t="array" ref="H5561">_xlfn.XLOOKUP(G5561,Food_Menu!A:A,Food_Menu!B:B)</f>
        <v>Food Item 0046</v>
      </c>
      <c r="I5561" s="2">
        <f t="array" ref="I5561">_xlfn.XLOOKUP(G5561,Food_Menu!A:A,Food_Menu!D:D)</f>
        <v>300.6</v>
      </c>
      <c r="J5561" s="2" t="s">
        <v>277</v>
      </c>
      <c r="K5561" s="2" t="str">
        <f t="array" ref="K5561">_xlfn.XLOOKUP(J5561,Delivery_Partners!A:A,Delivery_Partners!B:B)</f>
        <v>Delivery Partner 011</v>
      </c>
      <c r="L5561" s="3">
        <v>3</v>
      </c>
      <c r="M5561" s="2" t="s">
        <v>23</v>
      </c>
      <c r="N5561" s="2" t="s">
        <v>55</v>
      </c>
      <c r="O5561" s="3">
        <v>38</v>
      </c>
      <c r="P5561" s="13">
        <f t="shared" ref="P5561:P5567" si="1162">I5561*L5561</f>
        <v>901.8</v>
      </c>
      <c r="Q5561" s="13" t="str">
        <f t="shared" ref="Q5561:Q5567" si="1163">IF(O5561="","Not Delivered",IF(O5561&lt;=30,"Fast",IF(O5561&lt;=60,"Normal","Slow")))</f>
        <v>Normal</v>
      </c>
      <c r="S5561" s="21"/>
    </row>
    <row r="5562" customHeight="1" spans="1:19">
      <c r="A5562" s="2" t="s">
        <v>7517</v>
      </c>
      <c r="B5562" s="28">
        <v>45820</v>
      </c>
      <c r="C5562" s="2" t="s">
        <v>3660</v>
      </c>
      <c r="D5562" s="2" t="str">
        <f t="array" ref="D5562">_xlfn.XLOOKUP(C5562,Customers!A:A,Customers!B:B)</f>
        <v>Customer 0114</v>
      </c>
      <c r="E5562" s="2" t="s">
        <v>1711</v>
      </c>
      <c r="F5562" s="2" t="str">
        <f t="array" ref="F5562">_xlfn.XLOOKUP(E5562,Restaurants!A:A,Restaurants!B:B)</f>
        <v>Restaurant 100</v>
      </c>
      <c r="G5562" s="2" t="s">
        <v>1185</v>
      </c>
      <c r="H5562" s="2" t="str">
        <f t="array" ref="H5562">_xlfn.XLOOKUP(G5562,Food_Menu!A:A,Food_Menu!B:B)</f>
        <v>Food Item 0103</v>
      </c>
      <c r="I5562" s="2">
        <f t="array" ref="I5562">_xlfn.XLOOKUP(G5562,Food_Menu!A:A,Food_Menu!D:D)</f>
        <v>421.35</v>
      </c>
      <c r="J5562" s="2" t="s">
        <v>203</v>
      </c>
      <c r="K5562" s="2" t="str">
        <f t="array" ref="K5562">_xlfn.XLOOKUP(J5562,Delivery_Partners!A:A,Delivery_Partners!B:B)</f>
        <v>Delivery Partner 110</v>
      </c>
      <c r="L5562" s="3">
        <v>2</v>
      </c>
      <c r="M5562" s="2" t="s">
        <v>23</v>
      </c>
      <c r="N5562" s="2" t="s">
        <v>24</v>
      </c>
      <c r="O5562" s="3">
        <v>32</v>
      </c>
      <c r="P5562" s="13">
        <f t="shared" si="1162"/>
        <v>842.7</v>
      </c>
      <c r="Q5562" s="13" t="str">
        <f t="shared" si="1163"/>
        <v>Normal</v>
      </c>
      <c r="S5562" s="21"/>
    </row>
    <row r="5563" customHeight="1" spans="1:19">
      <c r="A5563" s="2" t="s">
        <v>7518</v>
      </c>
      <c r="B5563" s="29" t="s">
        <v>490</v>
      </c>
      <c r="C5563" s="2" t="s">
        <v>1627</v>
      </c>
      <c r="D5563" s="2" t="str">
        <f t="array" ref="D5563">_xlfn.XLOOKUP(C5563,Customers!A:A,Customers!B:B)</f>
        <v>Customer 0463</v>
      </c>
      <c r="E5563" s="2" t="s">
        <v>702</v>
      </c>
      <c r="F5563" s="2" t="str">
        <f t="array" ref="F5563">_xlfn.XLOOKUP(E5563,Restaurants!A:A,Restaurants!B:B)</f>
        <v>Restaurant 025</v>
      </c>
      <c r="G5563" s="2" t="s">
        <v>728</v>
      </c>
      <c r="H5563" s="2" t="str">
        <f t="array" ref="H5563">_xlfn.XLOOKUP(G5563,Food_Menu!A:A,Food_Menu!B:B)</f>
        <v>Food Item 0027</v>
      </c>
      <c r="I5563" s="2">
        <f t="array" ref="I5563">_xlfn.XLOOKUP(G5563,Food_Menu!A:A,Food_Menu!D:D)</f>
        <v>364.02</v>
      </c>
      <c r="J5563" s="2" t="s">
        <v>1120</v>
      </c>
      <c r="K5563" s="2" t="str">
        <f t="array" ref="K5563">_xlfn.XLOOKUP(J5563,Delivery_Partners!A:A,Delivery_Partners!B:B)</f>
        <v>Delivery Partner 061</v>
      </c>
      <c r="L5563" s="3">
        <v>4</v>
      </c>
      <c r="M5563" s="2" t="s">
        <v>23</v>
      </c>
      <c r="N5563" s="2" t="s">
        <v>55</v>
      </c>
      <c r="O5563" s="3">
        <v>29</v>
      </c>
      <c r="P5563" s="13">
        <f t="shared" si="1162"/>
        <v>1456.08</v>
      </c>
      <c r="Q5563" s="13" t="str">
        <f t="shared" si="1163"/>
        <v>Fast</v>
      </c>
      <c r="S5563" s="21"/>
    </row>
    <row r="5564" customHeight="1" spans="1:19">
      <c r="A5564" s="2" t="s">
        <v>7519</v>
      </c>
      <c r="B5564" s="29" t="s">
        <v>1518</v>
      </c>
      <c r="C5564" s="2" t="s">
        <v>1488</v>
      </c>
      <c r="D5564" s="2" t="str">
        <f t="array" ref="D5564">_xlfn.XLOOKUP(C5564,Customers!A:A,Customers!B:B)</f>
        <v>Customer 0885</v>
      </c>
      <c r="E5564" s="2" t="s">
        <v>358</v>
      </c>
      <c r="F5564" s="2" t="str">
        <f t="array" ref="F5564">_xlfn.XLOOKUP(E5564,Restaurants!A:A,Restaurants!B:B)</f>
        <v>Restaurant 095</v>
      </c>
      <c r="G5564" s="2" t="s">
        <v>240</v>
      </c>
      <c r="H5564" s="2" t="str">
        <f t="array" ref="H5564">_xlfn.XLOOKUP(G5564,Food_Menu!A:A,Food_Menu!B:B)</f>
        <v>Food Item 0005</v>
      </c>
      <c r="I5564" s="2">
        <f t="array" ref="I5564">_xlfn.XLOOKUP(G5564,Food_Menu!A:A,Food_Menu!D:D)</f>
        <v>481.92</v>
      </c>
      <c r="J5564" s="2" t="s">
        <v>80</v>
      </c>
      <c r="K5564" s="2" t="str">
        <f t="array" ref="K5564">_xlfn.XLOOKUP(J5564,Delivery_Partners!A:A,Delivery_Partners!B:B)</f>
        <v>Delivery Partner 020</v>
      </c>
      <c r="L5564" s="3">
        <v>2</v>
      </c>
      <c r="M5564" s="2" t="s">
        <v>23</v>
      </c>
      <c r="N5564" s="2" t="s">
        <v>24</v>
      </c>
      <c r="O5564" s="3">
        <v>37</v>
      </c>
      <c r="P5564" s="13">
        <f t="shared" si="1162"/>
        <v>963.84</v>
      </c>
      <c r="Q5564" s="13" t="str">
        <f t="shared" si="1163"/>
        <v>Normal</v>
      </c>
      <c r="S5564" s="21"/>
    </row>
    <row r="5565" customHeight="1" spans="1:19">
      <c r="A5565" s="2" t="s">
        <v>7520</v>
      </c>
      <c r="B5565" s="28">
        <v>45696</v>
      </c>
      <c r="C5565" s="2" t="s">
        <v>2182</v>
      </c>
      <c r="D5565" s="2" t="str">
        <f t="array" ref="D5565">_xlfn.XLOOKUP(C5565,Customers!A:A,Customers!B:B)</f>
        <v>Customer 0624</v>
      </c>
      <c r="E5565" s="2" t="s">
        <v>623</v>
      </c>
      <c r="F5565" s="2" t="str">
        <f t="array" ref="F5565">_xlfn.XLOOKUP(E5565,Restaurants!A:A,Restaurants!B:B)</f>
        <v>Restaurant 045</v>
      </c>
      <c r="G5565" s="2" t="s">
        <v>1073</v>
      </c>
      <c r="H5565" s="2" t="str">
        <f t="array" ref="H5565">_xlfn.XLOOKUP(G5565,Food_Menu!A:A,Food_Menu!B:B)</f>
        <v>Food Item 0080</v>
      </c>
      <c r="I5565" s="2">
        <f t="array" ref="I5565">_xlfn.XLOOKUP(G5565,Food_Menu!A:A,Food_Menu!D:D)</f>
        <v>208.69</v>
      </c>
      <c r="J5565" s="2" t="s">
        <v>1557</v>
      </c>
      <c r="K5565" s="2" t="str">
        <f t="array" ref="K5565">_xlfn.XLOOKUP(J5565,Delivery_Partners!A:A,Delivery_Partners!B:B)</f>
        <v>Delivery Partner 065</v>
      </c>
      <c r="L5565" s="3">
        <v>2</v>
      </c>
      <c r="M5565" s="2" t="s">
        <v>23</v>
      </c>
      <c r="N5565" s="2" t="s">
        <v>24</v>
      </c>
      <c r="O5565" s="3">
        <v>36</v>
      </c>
      <c r="P5565" s="13">
        <f t="shared" si="1162"/>
        <v>417.38</v>
      </c>
      <c r="Q5565" s="13" t="str">
        <f t="shared" si="1163"/>
        <v>Normal</v>
      </c>
      <c r="S5565" s="21"/>
    </row>
    <row r="5566" customHeight="1" spans="1:19">
      <c r="A5566" s="2" t="s">
        <v>7521</v>
      </c>
      <c r="B5566" s="29" t="s">
        <v>1410</v>
      </c>
      <c r="C5566" s="2" t="s">
        <v>297</v>
      </c>
      <c r="D5566" s="2" t="str">
        <f t="array" ref="D5566">_xlfn.XLOOKUP(C5566,Customers!A:A,Customers!B:B)</f>
        <v>Customer 0810</v>
      </c>
      <c r="E5566" s="2" t="s">
        <v>738</v>
      </c>
      <c r="F5566" s="2" t="str">
        <f t="array" ref="F5566">_xlfn.XLOOKUP(E5566,Restaurants!A:A,Restaurants!B:B)</f>
        <v>Restaurant 110</v>
      </c>
      <c r="G5566" s="2" t="s">
        <v>675</v>
      </c>
      <c r="H5566" s="2" t="str">
        <f t="array" ref="H5566">_xlfn.XLOOKUP(G5566,Food_Menu!A:A,Food_Menu!B:B)</f>
        <v>Food Item 0034</v>
      </c>
      <c r="I5566" s="2">
        <f t="array" ref="I5566">_xlfn.XLOOKUP(G5566,Food_Menu!A:A,Food_Menu!D:D)</f>
        <v>185.13</v>
      </c>
      <c r="J5566" s="2" t="s">
        <v>1375</v>
      </c>
      <c r="K5566" s="2" t="str">
        <f t="array" ref="K5566">_xlfn.XLOOKUP(J5566,Delivery_Partners!A:A,Delivery_Partners!B:B)</f>
        <v>Delivery Partner 008</v>
      </c>
      <c r="L5566" s="3">
        <v>1</v>
      </c>
      <c r="M5566" s="2" t="s">
        <v>23</v>
      </c>
      <c r="N5566" s="2" t="s">
        <v>24</v>
      </c>
      <c r="O5566" s="3">
        <v>22</v>
      </c>
      <c r="P5566" s="13">
        <f t="shared" si="1162"/>
        <v>185.13</v>
      </c>
      <c r="Q5566" s="13" t="str">
        <f t="shared" si="1163"/>
        <v>Fast</v>
      </c>
      <c r="S5566" s="21"/>
    </row>
    <row r="5567" customHeight="1" spans="1:19">
      <c r="A5567" s="2" t="s">
        <v>7522</v>
      </c>
      <c r="B5567" s="28">
        <v>45786</v>
      </c>
      <c r="C5567" s="2" t="s">
        <v>4933</v>
      </c>
      <c r="D5567" s="2" t="str">
        <f t="array" ref="D5567">_xlfn.XLOOKUP(C5567,Customers!A:A,Customers!B:B)</f>
        <v>Customer 0129</v>
      </c>
      <c r="E5567" s="2" t="s">
        <v>372</v>
      </c>
      <c r="F5567" s="2" t="str">
        <f t="array" ref="F5567">_xlfn.XLOOKUP(E5567,Restaurants!A:A,Restaurants!B:B)</f>
        <v>Restaurant 119</v>
      </c>
      <c r="G5567" s="2" t="s">
        <v>1539</v>
      </c>
      <c r="H5567" s="2" t="str">
        <f t="array" ref="H5567">_xlfn.XLOOKUP(G5567,Food_Menu!A:A,Food_Menu!B:B)</f>
        <v>Food Item 0141</v>
      </c>
      <c r="I5567" s="2">
        <f t="array" ref="I5567">_xlfn.XLOOKUP(G5567,Food_Menu!A:A,Food_Menu!D:D)</f>
        <v>285.16</v>
      </c>
      <c r="J5567" s="2" t="s">
        <v>756</v>
      </c>
      <c r="K5567" s="2" t="str">
        <f t="array" ref="K5567">_xlfn.XLOOKUP(J5567,Delivery_Partners!A:A,Delivery_Partners!B:B)</f>
        <v>Delivery Partner 126</v>
      </c>
      <c r="L5567" s="3">
        <v>1</v>
      </c>
      <c r="M5567" s="2" t="s">
        <v>23</v>
      </c>
      <c r="N5567" s="2" t="s">
        <v>55</v>
      </c>
      <c r="O5567" s="3">
        <v>42</v>
      </c>
      <c r="P5567" s="13">
        <f t="shared" si="1162"/>
        <v>285.16</v>
      </c>
      <c r="Q5567" s="13" t="str">
        <f t="shared" si="1163"/>
        <v>Normal</v>
      </c>
      <c r="S5567" s="21"/>
    </row>
    <row r="5568" hidden="1" customHeight="1" spans="1:19">
      <c r="A5568" s="2" t="s">
        <v>7523</v>
      </c>
      <c r="B5568" s="29" t="s">
        <v>3312</v>
      </c>
      <c r="C5568" s="2" t="s">
        <v>2098</v>
      </c>
      <c r="D5568" s="2" t="str">
        <f t="array" ref="D5568">_xlfn.XLOOKUP(C5568,Customers!A:A,Customers!B:B)</f>
        <v>Customer 0901</v>
      </c>
      <c r="E5568" s="2" t="s">
        <v>712</v>
      </c>
      <c r="F5568" s="2" t="str">
        <f t="array" ref="F5568">_xlfn.XLOOKUP(E5568,Restaurants!A:A,Restaurants!B:B)</f>
        <v>Restaurant 074</v>
      </c>
      <c r="G5568" s="2" t="s">
        <v>631</v>
      </c>
      <c r="H5568" s="2" t="str">
        <f t="array" ref="H5568">_xlfn.XLOOKUP(G5568,Food_Menu!A:A,Food_Menu!B:B)</f>
        <v>Food Item 0121</v>
      </c>
      <c r="I5568" s="2"/>
      <c r="J5568" s="2" t="s">
        <v>953</v>
      </c>
      <c r="K5568" s="2" t="str">
        <f t="array" ref="K5568">_xlfn.XLOOKUP(J5568,Delivery_Partners!A:A,Delivery_Partners!B:B)</f>
        <v>Delivery Partner 157</v>
      </c>
      <c r="L5568" s="3">
        <v>1</v>
      </c>
      <c r="M5568" s="2" t="s">
        <v>101</v>
      </c>
      <c r="N5568" s="2" t="s">
        <v>55</v>
      </c>
      <c r="O5568" s="2"/>
    </row>
    <row r="5569" customHeight="1" spans="1:19">
      <c r="A5569" s="2" t="s">
        <v>7524</v>
      </c>
      <c r="B5569" s="29" t="s">
        <v>2186</v>
      </c>
      <c r="C5569" s="2" t="s">
        <v>1381</v>
      </c>
      <c r="D5569" s="2" t="str">
        <f t="array" ref="D5569">_xlfn.XLOOKUP(C5569,Customers!A:A,Customers!B:B)</f>
        <v>Customer 0511</v>
      </c>
      <c r="E5569" s="2" t="s">
        <v>738</v>
      </c>
      <c r="F5569" s="2" t="str">
        <f t="array" ref="F5569">_xlfn.XLOOKUP(E5569,Restaurants!A:A,Restaurants!B:B)</f>
        <v>Restaurant 110</v>
      </c>
      <c r="G5569" s="2" t="s">
        <v>587</v>
      </c>
      <c r="H5569" s="2" t="str">
        <f t="array" ref="H5569">_xlfn.XLOOKUP(G5569,Food_Menu!A:A,Food_Menu!B:B)</f>
        <v>Food Item 0107</v>
      </c>
      <c r="I5569" s="2">
        <f t="array" ref="I5569">_xlfn.XLOOKUP(G5569,Food_Menu!A:A,Food_Menu!D:D)</f>
        <v>548.61</v>
      </c>
      <c r="J5569" s="2" t="s">
        <v>1286</v>
      </c>
      <c r="K5569" s="2" t="str">
        <f t="array" ref="K5569">_xlfn.XLOOKUP(J5569,Delivery_Partners!A:A,Delivery_Partners!B:B)</f>
        <v>Delivery Partner 060</v>
      </c>
      <c r="L5569" s="3">
        <v>2</v>
      </c>
      <c r="M5569" s="2" t="s">
        <v>23</v>
      </c>
      <c r="N5569" s="2" t="s">
        <v>55</v>
      </c>
      <c r="O5569" s="3">
        <v>45</v>
      </c>
      <c r="P5569" s="13">
        <f t="shared" ref="P5569:P5581" si="1164">I5569*L5569</f>
        <v>1097.22</v>
      </c>
      <c r="Q5569" s="13" t="str">
        <f t="shared" ref="Q5569:Q5581" si="1165">IF(O5569="","Not Delivered",IF(O5569&lt;=30,"Fast",IF(O5569&lt;=60,"Normal","Slow")))</f>
        <v>Normal</v>
      </c>
      <c r="S5569" s="21"/>
    </row>
    <row r="5570" customHeight="1" spans="1:19">
      <c r="A5570" s="2" t="s">
        <v>7525</v>
      </c>
      <c r="B5570" s="28">
        <v>45971</v>
      </c>
      <c r="C5570" s="2" t="s">
        <v>1427</v>
      </c>
      <c r="D5570" s="2" t="str">
        <f t="array" ref="D5570">_xlfn.XLOOKUP(C5570,Customers!A:A,Customers!B:B)</f>
        <v>Customer 0345</v>
      </c>
      <c r="E5570" s="2" t="s">
        <v>345</v>
      </c>
      <c r="F5570" s="2" t="str">
        <f t="array" ref="F5570">_xlfn.XLOOKUP(E5570,Restaurants!A:A,Restaurants!B:B)</f>
        <v>Restaurant 064</v>
      </c>
      <c r="G5570" s="2" t="s">
        <v>748</v>
      </c>
      <c r="H5570" s="2" t="str">
        <f t="array" ref="H5570">_xlfn.XLOOKUP(G5570,Food_Menu!A:A,Food_Menu!B:B)</f>
        <v>Food Item 0110</v>
      </c>
      <c r="I5570" s="2">
        <f t="array" ref="I5570">_xlfn.XLOOKUP(G5570,Food_Menu!A:A,Food_Menu!D:D)</f>
        <v>384.6</v>
      </c>
      <c r="J5570" s="2" t="s">
        <v>2141</v>
      </c>
      <c r="K5570" s="2" t="str">
        <f t="array" ref="K5570">_xlfn.XLOOKUP(J5570,Delivery_Partners!A:A,Delivery_Partners!B:B)</f>
        <v>Delivery Partner 080</v>
      </c>
      <c r="L5570" s="3">
        <v>2</v>
      </c>
      <c r="M5570" s="2" t="s">
        <v>23</v>
      </c>
      <c r="N5570" s="2" t="s">
        <v>24</v>
      </c>
      <c r="O5570" s="3">
        <v>39</v>
      </c>
      <c r="P5570" s="13">
        <f t="shared" si="1164"/>
        <v>769.2</v>
      </c>
      <c r="Q5570" s="13" t="str">
        <f t="shared" si="1165"/>
        <v>Normal</v>
      </c>
      <c r="S5570" s="21"/>
    </row>
    <row r="5571" customHeight="1" spans="1:19">
      <c r="A5571" s="2" t="s">
        <v>7526</v>
      </c>
      <c r="B5571" s="29" t="s">
        <v>2484</v>
      </c>
      <c r="C5571" s="2" t="s">
        <v>3657</v>
      </c>
      <c r="D5571" s="2" t="str">
        <f t="array" ref="D5571">_xlfn.XLOOKUP(C5571,Customers!A:A,Customers!B:B)</f>
        <v>Customer 0783</v>
      </c>
      <c r="E5571" s="2" t="s">
        <v>506</v>
      </c>
      <c r="F5571" s="2" t="str">
        <f t="array" ref="F5571">_xlfn.XLOOKUP(E5571,Restaurants!A:A,Restaurants!B:B)</f>
        <v>Restaurant 005</v>
      </c>
      <c r="G5571" s="2" t="s">
        <v>841</v>
      </c>
      <c r="H5571" s="2" t="str">
        <f t="array" ref="H5571">_xlfn.XLOOKUP(G5571,Food_Menu!A:A,Food_Menu!B:B)</f>
        <v>Food Item 0022</v>
      </c>
      <c r="I5571" s="2">
        <f t="array" ref="I5571">_xlfn.XLOOKUP(G5571,Food_Menu!A:A,Food_Menu!D:D)</f>
        <v>395.32</v>
      </c>
      <c r="J5571" s="2" t="s">
        <v>588</v>
      </c>
      <c r="K5571" s="2" t="str">
        <f t="array" ref="K5571">_xlfn.XLOOKUP(J5571,Delivery_Partners!A:A,Delivery_Partners!B:B)</f>
        <v>Delivery Partner 026</v>
      </c>
      <c r="L5571" s="3">
        <v>2</v>
      </c>
      <c r="M5571" s="2" t="s">
        <v>23</v>
      </c>
      <c r="N5571" s="2" t="s">
        <v>55</v>
      </c>
      <c r="O5571" s="3">
        <v>30</v>
      </c>
      <c r="P5571" s="13">
        <f t="shared" si="1164"/>
        <v>790.64</v>
      </c>
      <c r="Q5571" s="13" t="str">
        <f t="shared" si="1165"/>
        <v>Fast</v>
      </c>
      <c r="S5571" s="21"/>
    </row>
    <row r="5572" customHeight="1" spans="1:19">
      <c r="A5572" s="2" t="s">
        <v>7527</v>
      </c>
      <c r="B5572" s="28">
        <v>45816</v>
      </c>
      <c r="C5572" s="2" t="s">
        <v>3460</v>
      </c>
      <c r="D5572" s="2" t="str">
        <f t="array" ref="D5572">_xlfn.XLOOKUP(C5572,Customers!A:A,Customers!B:B)</f>
        <v>Customer 0162</v>
      </c>
      <c r="E5572" s="2" t="s">
        <v>239</v>
      </c>
      <c r="F5572" s="2" t="str">
        <f t="array" ref="F5572">_xlfn.XLOOKUP(E5572,Restaurants!A:A,Restaurants!B:B)</f>
        <v>Restaurant 105</v>
      </c>
      <c r="G5572" s="2" t="s">
        <v>290</v>
      </c>
      <c r="H5572" s="2" t="str">
        <f t="array" ref="H5572">_xlfn.XLOOKUP(G5572,Food_Menu!A:A,Food_Menu!B:B)</f>
        <v>Food Item 0089</v>
      </c>
      <c r="I5572" s="2">
        <f t="array" ref="I5572">_xlfn.XLOOKUP(G5572,Food_Menu!A:A,Food_Menu!D:D)</f>
        <v>262.73</v>
      </c>
      <c r="J5572" s="2" t="s">
        <v>1350</v>
      </c>
      <c r="K5572" s="2" t="str">
        <f t="array" ref="K5572">_xlfn.XLOOKUP(J5572,Delivery_Partners!A:A,Delivery_Partners!B:B)</f>
        <v>Delivery Partner 087</v>
      </c>
      <c r="L5572" s="3">
        <v>2</v>
      </c>
      <c r="M5572" s="2" t="s">
        <v>23</v>
      </c>
      <c r="N5572" s="2" t="s">
        <v>24</v>
      </c>
      <c r="O5572" s="3">
        <v>37</v>
      </c>
      <c r="P5572" s="13">
        <f t="shared" si="1164"/>
        <v>525.46</v>
      </c>
      <c r="Q5572" s="13" t="str">
        <f t="shared" si="1165"/>
        <v>Normal</v>
      </c>
      <c r="S5572" s="21"/>
    </row>
    <row r="5573" customHeight="1" spans="1:19">
      <c r="A5573" s="2" t="s">
        <v>7528</v>
      </c>
      <c r="B5573" s="29" t="s">
        <v>479</v>
      </c>
      <c r="C5573" s="2" t="s">
        <v>3202</v>
      </c>
      <c r="D5573" s="2" t="str">
        <f t="array" ref="D5573">_xlfn.XLOOKUP(C5573,Customers!A:A,Customers!B:B)</f>
        <v>Customer 0598</v>
      </c>
      <c r="E5573" s="2" t="s">
        <v>345</v>
      </c>
      <c r="F5573" s="2" t="str">
        <f t="array" ref="F5573">_xlfn.XLOOKUP(E5573,Restaurants!A:A,Restaurants!B:B)</f>
        <v>Restaurant 064</v>
      </c>
      <c r="G5573" s="2" t="s">
        <v>21</v>
      </c>
      <c r="H5573" s="2" t="str">
        <f t="array" ref="H5573">_xlfn.XLOOKUP(G5573,Food_Menu!A:A,Food_Menu!B:B)</f>
        <v>Food Item 0016</v>
      </c>
      <c r="I5573" s="2">
        <f t="array" ref="I5573">_xlfn.XLOOKUP(G5573,Food_Menu!A:A,Food_Menu!D:D)</f>
        <v>348.44</v>
      </c>
      <c r="J5573" s="2" t="s">
        <v>707</v>
      </c>
      <c r="K5573" s="2" t="str">
        <f t="array" ref="K5573">_xlfn.XLOOKUP(J5573,Delivery_Partners!A:A,Delivery_Partners!B:B)</f>
        <v>Delivery Partner 171</v>
      </c>
      <c r="L5573" s="3">
        <v>2</v>
      </c>
      <c r="M5573" s="2" t="s">
        <v>23</v>
      </c>
      <c r="N5573" s="2" t="s">
        <v>55</v>
      </c>
      <c r="O5573" s="3">
        <v>33</v>
      </c>
      <c r="P5573" s="13">
        <f t="shared" si="1164"/>
        <v>696.88</v>
      </c>
      <c r="Q5573" s="13" t="str">
        <f t="shared" si="1165"/>
        <v>Normal</v>
      </c>
      <c r="S5573" s="21"/>
    </row>
    <row r="5574" customHeight="1" spans="1:19">
      <c r="A5574" s="2" t="s">
        <v>7529</v>
      </c>
      <c r="B5574" s="28">
        <v>45696</v>
      </c>
      <c r="C5574" s="2" t="s">
        <v>417</v>
      </c>
      <c r="D5574" s="2" t="str">
        <f t="array" ref="D5574">_xlfn.XLOOKUP(C5574,Customers!A:A,Customers!B:B)</f>
        <v>Customer 0507</v>
      </c>
      <c r="E5574" s="2" t="s">
        <v>747</v>
      </c>
      <c r="F5574" s="2" t="str">
        <f t="array" ref="F5574">_xlfn.XLOOKUP(E5574,Restaurants!A:A,Restaurants!B:B)</f>
        <v>Restaurant 006</v>
      </c>
      <c r="G5574" s="2" t="s">
        <v>207</v>
      </c>
      <c r="H5574" s="2" t="str">
        <f t="array" ref="H5574">_xlfn.XLOOKUP(G5574,Food_Menu!A:A,Food_Menu!B:B)</f>
        <v>Food Item 0079</v>
      </c>
      <c r="I5574" s="2">
        <f t="array" ref="I5574">_xlfn.XLOOKUP(G5574,Food_Menu!A:A,Food_Menu!D:D)</f>
        <v>193.41</v>
      </c>
      <c r="J5574" s="2" t="s">
        <v>640</v>
      </c>
      <c r="K5574" s="2" t="str">
        <f t="array" ref="K5574">_xlfn.XLOOKUP(J5574,Delivery_Partners!A:A,Delivery_Partners!B:B)</f>
        <v>Delivery Partner 097</v>
      </c>
      <c r="L5574" s="3">
        <v>1</v>
      </c>
      <c r="M5574" s="2" t="s">
        <v>23</v>
      </c>
      <c r="N5574" s="2" t="s">
        <v>42</v>
      </c>
      <c r="O5574" s="3">
        <v>36</v>
      </c>
      <c r="P5574" s="13">
        <f t="shared" si="1164"/>
        <v>193.41</v>
      </c>
      <c r="Q5574" s="13" t="str">
        <f t="shared" si="1165"/>
        <v>Normal</v>
      </c>
      <c r="S5574" s="21"/>
    </row>
    <row r="5575" customHeight="1" spans="1:19">
      <c r="A5575" s="2" t="s">
        <v>7530</v>
      </c>
      <c r="B5575" s="29" t="s">
        <v>955</v>
      </c>
      <c r="C5575" s="2" t="s">
        <v>2011</v>
      </c>
      <c r="D5575" s="2" t="str">
        <f t="array" ref="D5575">_xlfn.XLOOKUP(C5575,Customers!A:A,Customers!B:B)</f>
        <v>Customer 0199</v>
      </c>
      <c r="E5575" s="2" t="s">
        <v>492</v>
      </c>
      <c r="F5575" s="2" t="str">
        <f t="array" ref="F5575">_xlfn.XLOOKUP(E5575,Restaurants!A:A,Restaurants!B:B)</f>
        <v>Restaurant 008</v>
      </c>
      <c r="G5575" s="2" t="s">
        <v>767</v>
      </c>
      <c r="H5575" s="2" t="str">
        <f t="array" ref="H5575">_xlfn.XLOOKUP(G5575,Food_Menu!A:A,Food_Menu!B:B)</f>
        <v>Food Item 0150</v>
      </c>
      <c r="I5575" s="2">
        <f t="array" ref="I5575">_xlfn.XLOOKUP(G5575,Food_Menu!A:A,Food_Menu!D:D)</f>
        <v>110.4</v>
      </c>
      <c r="J5575" s="2" t="s">
        <v>1698</v>
      </c>
      <c r="K5575" s="2" t="str">
        <f t="array" ref="K5575">_xlfn.XLOOKUP(J5575,Delivery_Partners!A:A,Delivery_Partners!B:B)</f>
        <v>Delivery Partner 158</v>
      </c>
      <c r="L5575" s="3">
        <v>1</v>
      </c>
      <c r="M5575" s="2" t="s">
        <v>23</v>
      </c>
      <c r="N5575" s="2" t="s">
        <v>24</v>
      </c>
      <c r="O5575" s="3">
        <v>46</v>
      </c>
      <c r="P5575" s="13">
        <f t="shared" si="1164"/>
        <v>110.4</v>
      </c>
      <c r="Q5575" s="13" t="str">
        <f t="shared" si="1165"/>
        <v>Normal</v>
      </c>
      <c r="S5575" s="21"/>
    </row>
    <row r="5576" customHeight="1" spans="1:19">
      <c r="A5576" s="2" t="s">
        <v>7531</v>
      </c>
      <c r="B5576" s="28">
        <v>45967</v>
      </c>
      <c r="C5576" s="2" t="s">
        <v>720</v>
      </c>
      <c r="D5576" s="2" t="str">
        <f t="array" ref="D5576">_xlfn.XLOOKUP(C5576,Customers!A:A,Customers!B:B)</f>
        <v>Customer 1143</v>
      </c>
      <c r="E5576" s="2" t="s">
        <v>634</v>
      </c>
      <c r="F5576" s="2" t="str">
        <f t="array" ref="F5576">_xlfn.XLOOKUP(E5576,Restaurants!A:A,Restaurants!B:B)</f>
        <v>Restaurant 087</v>
      </c>
      <c r="G5576" s="2" t="s">
        <v>785</v>
      </c>
      <c r="H5576" s="2" t="str">
        <f t="array" ref="H5576">_xlfn.XLOOKUP(G5576,Food_Menu!A:A,Food_Menu!B:B)</f>
        <v>Food Item 0218</v>
      </c>
      <c r="I5576" s="2">
        <f t="array" ref="I5576">_xlfn.XLOOKUP(G5576,Food_Menu!A:A,Food_Menu!D:D)</f>
        <v>579.55</v>
      </c>
      <c r="J5576" s="2" t="s">
        <v>474</v>
      </c>
      <c r="K5576" s="2" t="str">
        <f t="array" ref="K5576">_xlfn.XLOOKUP(J5576,Delivery_Partners!A:A,Delivery_Partners!B:B)</f>
        <v>Delivery Partner 141</v>
      </c>
      <c r="L5576" s="3">
        <v>2</v>
      </c>
      <c r="M5576" s="2" t="s">
        <v>23</v>
      </c>
      <c r="N5576" s="2" t="s">
        <v>42</v>
      </c>
      <c r="O5576" s="3">
        <v>34</v>
      </c>
      <c r="P5576" s="13">
        <f t="shared" si="1164"/>
        <v>1159.1</v>
      </c>
      <c r="Q5576" s="13" t="str">
        <f t="shared" si="1165"/>
        <v>Normal</v>
      </c>
      <c r="S5576" s="21"/>
    </row>
    <row r="5577" customHeight="1" spans="1:19">
      <c r="A5577" s="2" t="s">
        <v>7532</v>
      </c>
      <c r="B5577" s="28">
        <v>45909</v>
      </c>
      <c r="C5577" s="2" t="s">
        <v>1235</v>
      </c>
      <c r="D5577" s="2" t="str">
        <f t="array" ref="D5577">_xlfn.XLOOKUP(C5577,Customers!A:A,Customers!B:B)</f>
        <v>Customer 0436</v>
      </c>
      <c r="E5577" s="2" t="s">
        <v>220</v>
      </c>
      <c r="F5577" s="2" t="str">
        <f t="array" ref="F5577">_xlfn.XLOOKUP(E5577,Restaurants!A:A,Restaurants!B:B)</f>
        <v>Restaurant 111</v>
      </c>
      <c r="G5577" s="2" t="s">
        <v>687</v>
      </c>
      <c r="H5577" s="2" t="str">
        <f t="array" ref="H5577">_xlfn.XLOOKUP(G5577,Food_Menu!A:A,Food_Menu!B:B)</f>
        <v>Food Item 0066</v>
      </c>
      <c r="I5577" s="2">
        <f t="array" ref="I5577">_xlfn.XLOOKUP(G5577,Food_Menu!A:A,Food_Menu!D:D)</f>
        <v>648.68</v>
      </c>
      <c r="J5577" s="2" t="s">
        <v>427</v>
      </c>
      <c r="K5577" s="2" t="str">
        <f t="array" ref="K5577">_xlfn.XLOOKUP(J5577,Delivery_Partners!A:A,Delivery_Partners!B:B)</f>
        <v>Delivery Partner 023</v>
      </c>
      <c r="L5577" s="3">
        <v>1</v>
      </c>
      <c r="M5577" s="2" t="s">
        <v>23</v>
      </c>
      <c r="N5577" s="2" t="s">
        <v>74</v>
      </c>
      <c r="O5577" s="3">
        <v>15</v>
      </c>
      <c r="P5577" s="13">
        <f t="shared" si="1164"/>
        <v>648.68</v>
      </c>
      <c r="Q5577" s="13" t="str">
        <f t="shared" si="1165"/>
        <v>Fast</v>
      </c>
      <c r="S5577" s="21"/>
    </row>
    <row r="5578" customHeight="1" spans="1:19">
      <c r="A5578" s="2" t="s">
        <v>7533</v>
      </c>
      <c r="B5578" s="29" t="s">
        <v>2442</v>
      </c>
      <c r="C5578" s="2" t="s">
        <v>2886</v>
      </c>
      <c r="D5578" s="2" t="str">
        <f t="array" ref="D5578">_xlfn.XLOOKUP(C5578,Customers!A:A,Customers!B:B)</f>
        <v>Customer 0049</v>
      </c>
      <c r="E5578" s="2" t="s">
        <v>1342</v>
      </c>
      <c r="F5578" s="2" t="str">
        <f t="array" ref="F5578">_xlfn.XLOOKUP(E5578,Restaurants!A:A,Restaurants!B:B)</f>
        <v>Restaurant 084</v>
      </c>
      <c r="G5578" s="2" t="s">
        <v>2324</v>
      </c>
      <c r="H5578" s="2" t="str">
        <f t="array" ref="H5578">_xlfn.XLOOKUP(G5578,Food_Menu!A:A,Food_Menu!B:B)</f>
        <v>Food Item 0059</v>
      </c>
      <c r="I5578" s="2">
        <f t="array" ref="I5578">_xlfn.XLOOKUP(G5578,Food_Menu!A:A,Food_Menu!D:D)</f>
        <v>524.23</v>
      </c>
      <c r="J5578" s="2" t="s">
        <v>271</v>
      </c>
      <c r="K5578" s="2" t="str">
        <f t="array" ref="K5578">_xlfn.XLOOKUP(J5578,Delivery_Partners!A:A,Delivery_Partners!B:B)</f>
        <v>Delivery Partner 010</v>
      </c>
      <c r="L5578" s="3">
        <v>3</v>
      </c>
      <c r="M5578" s="2" t="s">
        <v>23</v>
      </c>
      <c r="N5578" s="2" t="s">
        <v>74</v>
      </c>
      <c r="O5578" s="3">
        <v>45</v>
      </c>
      <c r="P5578" s="13">
        <f t="shared" si="1164"/>
        <v>1572.69</v>
      </c>
      <c r="Q5578" s="13" t="str">
        <f t="shared" si="1165"/>
        <v>Normal</v>
      </c>
      <c r="S5578" s="21"/>
    </row>
    <row r="5579" customHeight="1" spans="1:19">
      <c r="A5579" s="2" t="s">
        <v>7534</v>
      </c>
      <c r="B5579" s="29" t="s">
        <v>803</v>
      </c>
      <c r="C5579" s="2" t="s">
        <v>2639</v>
      </c>
      <c r="D5579" s="2" t="str">
        <f t="array" ref="D5579">_xlfn.XLOOKUP(C5579,Customers!A:A,Customers!B:B)</f>
        <v>Customer 0532</v>
      </c>
      <c r="E5579" s="2" t="s">
        <v>1176</v>
      </c>
      <c r="F5579" s="2" t="str">
        <f t="array" ref="F5579">_xlfn.XLOOKUP(E5579,Restaurants!A:A,Restaurants!B:B)</f>
        <v>Restaurant 053</v>
      </c>
      <c r="G5579" s="2" t="s">
        <v>392</v>
      </c>
      <c r="H5579" s="2" t="str">
        <f t="array" ref="H5579">_xlfn.XLOOKUP(G5579,Food_Menu!A:A,Food_Menu!B:B)</f>
        <v>Food Item 0148</v>
      </c>
      <c r="I5579" s="2">
        <f t="array" ref="I5579">_xlfn.XLOOKUP(G5579,Food_Menu!A:A,Food_Menu!D:D)</f>
        <v>405.76</v>
      </c>
      <c r="J5579" s="2" t="s">
        <v>397</v>
      </c>
      <c r="K5579" s="2" t="str">
        <f t="array" ref="K5579">_xlfn.XLOOKUP(J5579,Delivery_Partners!A:A,Delivery_Partners!B:B)</f>
        <v>Delivery Partner 066</v>
      </c>
      <c r="L5579" s="3">
        <v>1</v>
      </c>
      <c r="M5579" s="2" t="s">
        <v>23</v>
      </c>
      <c r="N5579" s="2" t="s">
        <v>24</v>
      </c>
      <c r="O5579" s="3">
        <v>40</v>
      </c>
      <c r="P5579" s="13">
        <f t="shared" si="1164"/>
        <v>405.76</v>
      </c>
      <c r="Q5579" s="13" t="str">
        <f t="shared" si="1165"/>
        <v>Normal</v>
      </c>
      <c r="S5579" s="21"/>
    </row>
    <row r="5580" customHeight="1" spans="1:19">
      <c r="A5580" s="2" t="s">
        <v>7535</v>
      </c>
      <c r="B5580" s="29" t="s">
        <v>2406</v>
      </c>
      <c r="C5580" s="2" t="s">
        <v>1681</v>
      </c>
      <c r="D5580" s="2" t="str">
        <f t="array" ref="D5580">_xlfn.XLOOKUP(C5580,Customers!A:A,Customers!B:B)</f>
        <v>Customer 1160</v>
      </c>
      <c r="E5580" s="2" t="s">
        <v>66</v>
      </c>
      <c r="F5580" s="2" t="str">
        <f t="array" ref="F5580">_xlfn.XLOOKUP(E5580,Restaurants!A:A,Restaurants!B:B)</f>
        <v>Restaurant 037</v>
      </c>
      <c r="G5580" s="2" t="s">
        <v>367</v>
      </c>
      <c r="H5580" s="2" t="str">
        <f t="array" ref="H5580">_xlfn.XLOOKUP(G5580,Food_Menu!A:A,Food_Menu!B:B)</f>
        <v>Food Item 0202</v>
      </c>
      <c r="I5580" s="2">
        <f t="array" ref="I5580">_xlfn.XLOOKUP(G5580,Food_Menu!A:A,Food_Menu!D:D)</f>
        <v>596.93</v>
      </c>
      <c r="J5580" s="2" t="s">
        <v>95</v>
      </c>
      <c r="K5580" s="2" t="str">
        <f t="array" ref="K5580">_xlfn.XLOOKUP(J5580,Delivery_Partners!A:A,Delivery_Partners!B:B)</f>
        <v>Delivery Partner 170</v>
      </c>
      <c r="L5580" s="3">
        <v>1</v>
      </c>
      <c r="M5580" s="2" t="s">
        <v>23</v>
      </c>
      <c r="N5580" s="2" t="s">
        <v>74</v>
      </c>
      <c r="O5580" s="3">
        <v>37</v>
      </c>
      <c r="P5580" s="13">
        <f t="shared" si="1164"/>
        <v>596.93</v>
      </c>
      <c r="Q5580" s="13" t="str">
        <f t="shared" si="1165"/>
        <v>Normal</v>
      </c>
      <c r="S5580" s="21"/>
    </row>
    <row r="5581" customHeight="1" spans="1:19">
      <c r="A5581" s="2" t="s">
        <v>7536</v>
      </c>
      <c r="B5581" s="29" t="s">
        <v>1671</v>
      </c>
      <c r="C5581" s="2" t="s">
        <v>570</v>
      </c>
      <c r="D5581" s="2" t="str">
        <f t="array" ref="D5581">_xlfn.XLOOKUP(C5581,Customers!A:A,Customers!B:B)</f>
        <v>Customer 0803</v>
      </c>
      <c r="E5581" s="2" t="s">
        <v>193</v>
      </c>
      <c r="F5581" s="2" t="str">
        <f t="array" ref="F5581">_xlfn.XLOOKUP(E5581,Restaurants!A:A,Restaurants!B:B)</f>
        <v>Restaurant 051</v>
      </c>
      <c r="G5581" s="2" t="s">
        <v>848</v>
      </c>
      <c r="H5581" s="2" t="str">
        <f t="array" ref="H5581">_xlfn.XLOOKUP(G5581,Food_Menu!A:A,Food_Menu!B:B)</f>
        <v>Food Item 0065</v>
      </c>
      <c r="I5581" s="2">
        <f t="array" ref="I5581">_xlfn.XLOOKUP(G5581,Food_Menu!A:A,Food_Menu!D:D)</f>
        <v>105.31</v>
      </c>
      <c r="J5581" s="2" t="s">
        <v>1125</v>
      </c>
      <c r="K5581" s="2" t="str">
        <f t="array" ref="K5581">_xlfn.XLOOKUP(J5581,Delivery_Partners!A:A,Delivery_Partners!B:B)</f>
        <v>Delivery Partner 031</v>
      </c>
      <c r="L5581" s="3">
        <v>2</v>
      </c>
      <c r="M5581" s="2" t="s">
        <v>23</v>
      </c>
      <c r="N5581" s="2" t="s">
        <v>24</v>
      </c>
      <c r="O5581" s="3">
        <v>21</v>
      </c>
      <c r="P5581" s="13">
        <f t="shared" si="1164"/>
        <v>210.62</v>
      </c>
      <c r="Q5581" s="13" t="str">
        <f t="shared" si="1165"/>
        <v>Fast</v>
      </c>
      <c r="S5581" s="21"/>
    </row>
    <row r="5582" hidden="1" customHeight="1" spans="1:19">
      <c r="A5582" s="2" t="s">
        <v>7537</v>
      </c>
      <c r="B5582" s="28">
        <v>45818</v>
      </c>
      <c r="C5582" s="2" t="s">
        <v>737</v>
      </c>
      <c r="D5582" s="2" t="str">
        <f t="array" ref="D5582">_xlfn.XLOOKUP(C5582,Customers!A:A,Customers!B:B)</f>
        <v>Customer 0765</v>
      </c>
      <c r="E5582" s="2" t="s">
        <v>518</v>
      </c>
      <c r="F5582" s="2" t="str">
        <f t="array" ref="F5582">_xlfn.XLOOKUP(E5582,Restaurants!A:A,Restaurants!B:B)</f>
        <v>Restaurant 039</v>
      </c>
      <c r="G5582" s="2" t="s">
        <v>1040</v>
      </c>
      <c r="H5582" s="2" t="str">
        <f t="array" ref="H5582">_xlfn.XLOOKUP(G5582,Food_Menu!A:A,Food_Menu!B:B)</f>
        <v>Food Item 0185</v>
      </c>
      <c r="I5582" s="2"/>
      <c r="J5582" s="2" t="s">
        <v>3362</v>
      </c>
      <c r="K5582" s="2" t="str">
        <f t="array" ref="K5582">_xlfn.XLOOKUP(J5582,Delivery_Partners!A:A,Delivery_Partners!B:B)</f>
        <v>Delivery Partner 009</v>
      </c>
      <c r="L5582" s="3">
        <v>1</v>
      </c>
      <c r="M5582" s="2" t="s">
        <v>189</v>
      </c>
      <c r="N5582" s="2" t="s">
        <v>24</v>
      </c>
      <c r="O5582" s="2"/>
    </row>
    <row r="5583" customHeight="1" spans="1:19">
      <c r="A5583" s="2" t="s">
        <v>7538</v>
      </c>
      <c r="B5583" s="29" t="s">
        <v>1156</v>
      </c>
      <c r="C5583" s="2" t="s">
        <v>3004</v>
      </c>
      <c r="D5583" s="2" t="str">
        <f t="array" ref="D5583">_xlfn.XLOOKUP(C5583,Customers!A:A,Customers!B:B)</f>
        <v>Customer 1081</v>
      </c>
      <c r="E5583" s="2" t="s">
        <v>27</v>
      </c>
      <c r="F5583" s="2" t="str">
        <f t="array" ref="F5583">_xlfn.XLOOKUP(E5583,Restaurants!A:A,Restaurants!B:B)</f>
        <v>Restaurant 033</v>
      </c>
      <c r="G5583" s="2" t="s">
        <v>373</v>
      </c>
      <c r="H5583" s="2" t="str">
        <f t="array" ref="H5583">_xlfn.XLOOKUP(G5583,Food_Menu!A:A,Food_Menu!B:B)</f>
        <v>Food Item 0070</v>
      </c>
      <c r="I5583" s="2">
        <f t="array" ref="I5583">_xlfn.XLOOKUP(G5583,Food_Menu!A:A,Food_Menu!D:D)</f>
        <v>329.84</v>
      </c>
      <c r="J5583" s="2" t="s">
        <v>1319</v>
      </c>
      <c r="K5583" s="2" t="str">
        <f t="array" ref="K5583">_xlfn.XLOOKUP(J5583,Delivery_Partners!A:A,Delivery_Partners!B:B)</f>
        <v>Delivery Partner 173</v>
      </c>
      <c r="L5583" s="3">
        <v>2</v>
      </c>
      <c r="M5583" s="2" t="s">
        <v>23</v>
      </c>
      <c r="N5583" s="2" t="s">
        <v>55</v>
      </c>
      <c r="O5583" s="3">
        <v>26</v>
      </c>
      <c r="P5583" s="13">
        <f t="shared" ref="P5583:P5587" si="1166">I5583*L5583</f>
        <v>659.68</v>
      </c>
      <c r="Q5583" s="13" t="str">
        <f t="shared" ref="Q5583:Q5587" si="1167">IF(O5583="","Not Delivered",IF(O5583&lt;=30,"Fast",IF(O5583&lt;=60,"Normal","Slow")))</f>
        <v>Fast</v>
      </c>
      <c r="S5583" s="21"/>
    </row>
    <row r="5584" customHeight="1" spans="1:19">
      <c r="A5584" s="2" t="s">
        <v>7539</v>
      </c>
      <c r="B5584" s="29" t="s">
        <v>787</v>
      </c>
      <c r="C5584" s="2" t="s">
        <v>3157</v>
      </c>
      <c r="D5584" s="2" t="str">
        <f t="array" ref="D5584">_xlfn.XLOOKUP(C5584,Customers!A:A,Customers!B:B)</f>
        <v>Customer 0101</v>
      </c>
      <c r="E5584" s="2" t="s">
        <v>1031</v>
      </c>
      <c r="F5584" s="2" t="str">
        <f t="array" ref="F5584">_xlfn.XLOOKUP(E5584,Restaurants!A:A,Restaurants!B:B)</f>
        <v>Restaurant 016</v>
      </c>
      <c r="G5584" s="2" t="s">
        <v>1539</v>
      </c>
      <c r="H5584" s="2" t="str">
        <f t="array" ref="H5584">_xlfn.XLOOKUP(G5584,Food_Menu!A:A,Food_Menu!B:B)</f>
        <v>Food Item 0141</v>
      </c>
      <c r="I5584" s="2">
        <f t="array" ref="I5584">_xlfn.XLOOKUP(G5584,Food_Menu!A:A,Food_Menu!D:D)</f>
        <v>285.16</v>
      </c>
      <c r="J5584" s="2" t="s">
        <v>651</v>
      </c>
      <c r="K5584" s="2" t="str">
        <f t="array" ref="K5584">_xlfn.XLOOKUP(J5584,Delivery_Partners!A:A,Delivery_Partners!B:B)</f>
        <v>Delivery Partner 036</v>
      </c>
      <c r="L5584" s="3">
        <v>1</v>
      </c>
      <c r="M5584" s="2" t="s">
        <v>23</v>
      </c>
      <c r="N5584" s="2" t="s">
        <v>24</v>
      </c>
      <c r="O5584" s="3">
        <v>28</v>
      </c>
      <c r="P5584" s="13">
        <f t="shared" si="1166"/>
        <v>285.16</v>
      </c>
      <c r="Q5584" s="13" t="str">
        <f t="shared" si="1167"/>
        <v>Fast</v>
      </c>
      <c r="S5584" s="21"/>
    </row>
    <row r="5585" customHeight="1" spans="1:19">
      <c r="A5585" s="2" t="s">
        <v>7540</v>
      </c>
      <c r="B5585" s="28">
        <v>45717</v>
      </c>
      <c r="C5585" s="2" t="s">
        <v>1154</v>
      </c>
      <c r="D5585" s="2" t="str">
        <f t="array" ref="D5585">_xlfn.XLOOKUP(C5585,Customers!A:A,Customers!B:B)</f>
        <v>Customer 0661</v>
      </c>
      <c r="E5585" s="2" t="s">
        <v>776</v>
      </c>
      <c r="F5585" s="2" t="str">
        <f t="array" ref="F5585">_xlfn.XLOOKUP(E5585,Restaurants!A:A,Restaurants!B:B)</f>
        <v>Restaurant 069</v>
      </c>
      <c r="G5585" s="2" t="s">
        <v>1025</v>
      </c>
      <c r="H5585" s="2" t="str">
        <f t="array" ref="H5585">_xlfn.XLOOKUP(G5585,Food_Menu!A:A,Food_Menu!B:B)</f>
        <v>Food Item 0047</v>
      </c>
      <c r="I5585" s="2">
        <f t="array" ref="I5585">_xlfn.XLOOKUP(G5585,Food_Menu!A:A,Food_Menu!D:D)</f>
        <v>547.46</v>
      </c>
      <c r="J5585" s="2" t="s">
        <v>1557</v>
      </c>
      <c r="K5585" s="2" t="str">
        <f t="array" ref="K5585">_xlfn.XLOOKUP(J5585,Delivery_Partners!A:A,Delivery_Partners!B:B)</f>
        <v>Delivery Partner 065</v>
      </c>
      <c r="L5585" s="3">
        <v>1</v>
      </c>
      <c r="M5585" s="2" t="s">
        <v>23</v>
      </c>
      <c r="N5585" s="2" t="s">
        <v>24</v>
      </c>
      <c r="O5585" s="3">
        <v>29</v>
      </c>
      <c r="P5585" s="13">
        <f t="shared" si="1166"/>
        <v>547.46</v>
      </c>
      <c r="Q5585" s="13" t="str">
        <f t="shared" si="1167"/>
        <v>Fast</v>
      </c>
      <c r="S5585" s="21"/>
    </row>
    <row r="5586" customHeight="1" spans="1:19">
      <c r="A5586" s="2" t="s">
        <v>7541</v>
      </c>
      <c r="B5586" s="29" t="s">
        <v>2146</v>
      </c>
      <c r="C5586" s="2" t="s">
        <v>2503</v>
      </c>
      <c r="D5586" s="2" t="str">
        <f t="array" ref="D5586">_xlfn.XLOOKUP(C5586,Customers!A:A,Customers!B:B)</f>
        <v>Customer 0385</v>
      </c>
      <c r="E5586" s="2" t="s">
        <v>616</v>
      </c>
      <c r="F5586" s="2" t="str">
        <f t="array" ref="F5586">_xlfn.XLOOKUP(E5586,Restaurants!A:A,Restaurants!B:B)</f>
        <v>Restaurant 027</v>
      </c>
      <c r="G5586" s="2" t="s">
        <v>359</v>
      </c>
      <c r="H5586" s="2" t="str">
        <f t="array" ref="H5586">_xlfn.XLOOKUP(G5586,Food_Menu!A:A,Food_Menu!B:B)</f>
        <v>Food Item 0058</v>
      </c>
      <c r="I5586" s="2">
        <f t="array" ref="I5586">_xlfn.XLOOKUP(G5586,Food_Menu!A:A,Food_Menu!D:D)</f>
        <v>356</v>
      </c>
      <c r="J5586" s="2" t="s">
        <v>474</v>
      </c>
      <c r="K5586" s="2" t="str">
        <f t="array" ref="K5586">_xlfn.XLOOKUP(J5586,Delivery_Partners!A:A,Delivery_Partners!B:B)</f>
        <v>Delivery Partner 141</v>
      </c>
      <c r="L5586" s="3">
        <v>2</v>
      </c>
      <c r="M5586" s="2" t="s">
        <v>23</v>
      </c>
      <c r="N5586" s="2" t="s">
        <v>74</v>
      </c>
      <c r="O5586" s="3">
        <v>21</v>
      </c>
      <c r="P5586" s="13">
        <f t="shared" si="1166"/>
        <v>712</v>
      </c>
      <c r="Q5586" s="13" t="str">
        <f t="shared" si="1167"/>
        <v>Fast</v>
      </c>
      <c r="S5586" s="21"/>
    </row>
    <row r="5587" customHeight="1" spans="1:19">
      <c r="A5587" s="2" t="s">
        <v>7542</v>
      </c>
      <c r="B5587" s="29" t="s">
        <v>103</v>
      </c>
      <c r="C5587" s="2" t="s">
        <v>3282</v>
      </c>
      <c r="D5587" s="2" t="str">
        <f t="array" ref="D5587">_xlfn.XLOOKUP(C5587,Customers!A:A,Customers!B:B)</f>
        <v>Customer 0812</v>
      </c>
      <c r="E5587" s="2" t="s">
        <v>93</v>
      </c>
      <c r="F5587" s="2" t="str">
        <f t="array" ref="F5587">_xlfn.XLOOKUP(E5587,Restaurants!A:A,Restaurants!B:B)</f>
        <v>Restaurant 018</v>
      </c>
      <c r="G5587" s="2" t="s">
        <v>1177</v>
      </c>
      <c r="H5587" s="2" t="str">
        <f t="array" ref="H5587">_xlfn.XLOOKUP(G5587,Food_Menu!A:A,Food_Menu!B:B)</f>
        <v>Food Item 0217</v>
      </c>
      <c r="I5587" s="2">
        <f t="array" ref="I5587">_xlfn.XLOOKUP(G5587,Food_Menu!A:A,Food_Menu!D:D)</f>
        <v>222.6</v>
      </c>
      <c r="J5587" s="2" t="s">
        <v>895</v>
      </c>
      <c r="K5587" s="2" t="str">
        <f t="array" ref="K5587">_xlfn.XLOOKUP(J5587,Delivery_Partners!A:A,Delivery_Partners!B:B)</f>
        <v>Delivery Partner 018</v>
      </c>
      <c r="L5587" s="3">
        <v>1</v>
      </c>
      <c r="M5587" s="2" t="s">
        <v>23</v>
      </c>
      <c r="N5587" s="2" t="s">
        <v>24</v>
      </c>
      <c r="O5587" s="3">
        <v>61</v>
      </c>
      <c r="P5587" s="13">
        <f t="shared" si="1166"/>
        <v>222.6</v>
      </c>
      <c r="Q5587" s="13" t="str">
        <f t="shared" si="1167"/>
        <v>Slow</v>
      </c>
      <c r="S5587" s="21"/>
    </row>
    <row r="5588" hidden="1" customHeight="1" spans="1:19">
      <c r="A5588" s="2" t="s">
        <v>7543</v>
      </c>
      <c r="B5588" s="29" t="s">
        <v>879</v>
      </c>
      <c r="C5588" s="2" t="s">
        <v>2512</v>
      </c>
      <c r="D5588" s="2" t="str">
        <f t="array" ref="D5588">_xlfn.XLOOKUP(C5588,Customers!A:A,Customers!B:B)</f>
        <v>Customer 1024</v>
      </c>
      <c r="E5588" s="2" t="s">
        <v>984</v>
      </c>
      <c r="F5588" s="2" t="str">
        <f t="array" ref="F5588">_xlfn.XLOOKUP(E5588,Restaurants!A:A,Restaurants!B:B)</f>
        <v>Restaurant 034</v>
      </c>
      <c r="G5588" s="2" t="s">
        <v>178</v>
      </c>
      <c r="H5588" s="2" t="str">
        <f t="array" ref="H5588">_xlfn.XLOOKUP(G5588,Food_Menu!A:A,Food_Menu!B:B)</f>
        <v>Food Item 0086</v>
      </c>
      <c r="I5588" s="2"/>
      <c r="J5588" s="2" t="s">
        <v>1125</v>
      </c>
      <c r="K5588" s="2" t="str">
        <f t="array" ref="K5588">_xlfn.XLOOKUP(J5588,Delivery_Partners!A:A,Delivery_Partners!B:B)</f>
        <v>Delivery Partner 031</v>
      </c>
      <c r="L5588" s="3">
        <v>2</v>
      </c>
      <c r="M5588" s="2" t="s">
        <v>101</v>
      </c>
      <c r="N5588" s="2" t="s">
        <v>55</v>
      </c>
      <c r="O5588" s="2"/>
    </row>
    <row r="5589" customHeight="1" spans="1:19">
      <c r="A5589" s="2" t="s">
        <v>7544</v>
      </c>
      <c r="B5589" s="29" t="s">
        <v>1198</v>
      </c>
      <c r="C5589" s="2" t="s">
        <v>1637</v>
      </c>
      <c r="D5589" s="2" t="str">
        <f t="array" ref="D5589">_xlfn.XLOOKUP(C5589,Customers!A:A,Customers!B:B)</f>
        <v>Customer 0093</v>
      </c>
      <c r="E5589" s="2" t="s">
        <v>655</v>
      </c>
      <c r="F5589" s="2" t="str">
        <f t="array" ref="F5589">_xlfn.XLOOKUP(E5589,Restaurants!A:A,Restaurants!B:B)</f>
        <v>Restaurant 096</v>
      </c>
      <c r="G5589" s="2" t="s">
        <v>405</v>
      </c>
      <c r="H5589" s="2" t="str">
        <f t="array" ref="H5589">_xlfn.XLOOKUP(G5589,Food_Menu!A:A,Food_Menu!B:B)</f>
        <v>Food Item 0004</v>
      </c>
      <c r="I5589" s="2">
        <f t="array" ref="I5589">_xlfn.XLOOKUP(G5589,Food_Menu!A:A,Food_Menu!D:D)</f>
        <v>173.7</v>
      </c>
      <c r="J5589" s="2" t="s">
        <v>323</v>
      </c>
      <c r="K5589" s="2" t="str">
        <f t="array" ref="K5589">_xlfn.XLOOKUP(J5589,Delivery_Partners!A:A,Delivery_Partners!B:B)</f>
        <v>Delivery Partner 131</v>
      </c>
      <c r="L5589" s="3">
        <v>1</v>
      </c>
      <c r="M5589" s="2" t="s">
        <v>23</v>
      </c>
      <c r="N5589" s="2" t="s">
        <v>42</v>
      </c>
      <c r="O5589" s="3">
        <v>38</v>
      </c>
      <c r="P5589" s="13">
        <f>I5589*L5589</f>
        <v>173.7</v>
      </c>
      <c r="Q5589" s="13" t="str">
        <f>IF(O5589="","Not Delivered",IF(O5589&lt;=30,"Fast",IF(O5589&lt;=60,"Normal","Slow")))</f>
        <v>Normal</v>
      </c>
      <c r="S5589" s="21"/>
    </row>
    <row r="5590" hidden="1" customHeight="1" spans="1:19">
      <c r="A5590" s="2" t="s">
        <v>7545</v>
      </c>
      <c r="B5590" s="29" t="s">
        <v>512</v>
      </c>
      <c r="C5590" s="2" t="s">
        <v>2761</v>
      </c>
      <c r="D5590" s="2" t="str">
        <f t="array" ref="D5590">_xlfn.XLOOKUP(C5590,Customers!A:A,Customers!B:B)</f>
        <v>Customer 0190</v>
      </c>
      <c r="E5590" s="2" t="s">
        <v>776</v>
      </c>
      <c r="F5590" s="2" t="str">
        <f t="array" ref="F5590">_xlfn.XLOOKUP(E5590,Restaurants!A:A,Restaurants!B:B)</f>
        <v>Restaurant 069</v>
      </c>
      <c r="G5590" s="2" t="s">
        <v>1807</v>
      </c>
      <c r="H5590" s="2" t="str">
        <f t="array" ref="H5590">_xlfn.XLOOKUP(G5590,Food_Menu!A:A,Food_Menu!B:B)</f>
        <v>Food Item 0170</v>
      </c>
      <c r="I5590" s="2"/>
      <c r="J5590" s="2" t="s">
        <v>618</v>
      </c>
      <c r="K5590" s="2" t="str">
        <f t="array" ref="K5590">_xlfn.XLOOKUP(J5590,Delivery_Partners!A:A,Delivery_Partners!B:B)</f>
        <v>Delivery Partner 002</v>
      </c>
      <c r="L5590" s="3">
        <v>2</v>
      </c>
      <c r="M5590" s="2" t="s">
        <v>189</v>
      </c>
      <c r="N5590" s="2" t="s">
        <v>24</v>
      </c>
      <c r="O5590" s="2"/>
    </row>
    <row r="5591" customHeight="1" spans="1:19">
      <c r="A5591" s="2" t="s">
        <v>7546</v>
      </c>
      <c r="B5591" s="29" t="s">
        <v>2146</v>
      </c>
      <c r="C5591" s="2" t="s">
        <v>1505</v>
      </c>
      <c r="D5591" s="2" t="str">
        <f t="array" ref="D5591">_xlfn.XLOOKUP(C5591,Customers!A:A,Customers!B:B)</f>
        <v>Customer 1146</v>
      </c>
      <c r="E5591" s="2" t="s">
        <v>89</v>
      </c>
      <c r="F5591" s="2" t="str">
        <f t="array" ref="F5591">_xlfn.XLOOKUP(E5591,Restaurants!A:A,Restaurants!B:B)</f>
        <v>Restaurant 059</v>
      </c>
      <c r="G5591" s="2" t="s">
        <v>553</v>
      </c>
      <c r="H5591" s="2" t="str">
        <f t="array" ref="H5591">_xlfn.XLOOKUP(G5591,Food_Menu!A:A,Food_Menu!B:B)</f>
        <v>Food Item 0028</v>
      </c>
      <c r="I5591" s="2">
        <f t="array" ref="I5591">_xlfn.XLOOKUP(G5591,Food_Menu!A:A,Food_Menu!D:D)</f>
        <v>607.73</v>
      </c>
      <c r="J5591" s="2" t="s">
        <v>1045</v>
      </c>
      <c r="K5591" s="2" t="str">
        <f t="array" ref="K5591">_xlfn.XLOOKUP(J5591,Delivery_Partners!A:A,Delivery_Partners!B:B)</f>
        <v>Delivery Partner 129</v>
      </c>
      <c r="L5591" s="3">
        <v>1</v>
      </c>
      <c r="M5591" s="2" t="s">
        <v>23</v>
      </c>
      <c r="N5591" s="2" t="s">
        <v>74</v>
      </c>
      <c r="O5591" s="3">
        <v>57</v>
      </c>
      <c r="P5591" s="13">
        <f t="shared" ref="P5591:P5600" si="1168">I5591*L5591</f>
        <v>607.73</v>
      </c>
      <c r="Q5591" s="13" t="str">
        <f t="shared" ref="Q5591:Q5600" si="1169">IF(O5591="","Not Delivered",IF(O5591&lt;=30,"Fast",IF(O5591&lt;=60,"Normal","Slow")))</f>
        <v>Normal</v>
      </c>
      <c r="S5591" s="21"/>
    </row>
    <row r="5592" customHeight="1" spans="1:19">
      <c r="A5592" s="2" t="s">
        <v>7547</v>
      </c>
      <c r="B5592" s="29" t="s">
        <v>990</v>
      </c>
      <c r="C5592" s="2" t="s">
        <v>3073</v>
      </c>
      <c r="D5592" s="2" t="str">
        <f t="array" ref="D5592">_xlfn.XLOOKUP(C5592,Customers!A:A,Customers!B:B)</f>
        <v>Customer 0591</v>
      </c>
      <c r="E5592" s="2" t="s">
        <v>566</v>
      </c>
      <c r="F5592" s="2" t="str">
        <f t="array" ref="F5592">_xlfn.XLOOKUP(E5592,Restaurants!A:A,Restaurants!B:B)</f>
        <v>Restaurant 072</v>
      </c>
      <c r="G5592" s="2" t="s">
        <v>99</v>
      </c>
      <c r="H5592" s="2" t="str">
        <f t="array" ref="H5592">_xlfn.XLOOKUP(G5592,Food_Menu!A:A,Food_Menu!B:B)</f>
        <v>Food Item 0025</v>
      </c>
      <c r="I5592" s="2">
        <f t="array" ref="I5592">_xlfn.XLOOKUP(G5592,Food_Menu!A:A,Food_Menu!D:D)</f>
        <v>246.71</v>
      </c>
      <c r="J5592" s="2" t="s">
        <v>572</v>
      </c>
      <c r="K5592" s="2" t="str">
        <f t="array" ref="K5592">_xlfn.XLOOKUP(J5592,Delivery_Partners!A:A,Delivery_Partners!B:B)</f>
        <v>Delivery Partner 098</v>
      </c>
      <c r="L5592" s="3">
        <v>1</v>
      </c>
      <c r="M5592" s="2" t="s">
        <v>23</v>
      </c>
      <c r="N5592" s="2" t="s">
        <v>74</v>
      </c>
      <c r="O5592" s="3">
        <v>54</v>
      </c>
      <c r="P5592" s="13">
        <f t="shared" si="1168"/>
        <v>246.71</v>
      </c>
      <c r="Q5592" s="13" t="str">
        <f t="shared" si="1169"/>
        <v>Normal</v>
      </c>
      <c r="S5592" s="21"/>
    </row>
    <row r="5593" customHeight="1" spans="1:19">
      <c r="A5593" s="2" t="s">
        <v>7548</v>
      </c>
      <c r="B5593" s="29" t="s">
        <v>243</v>
      </c>
      <c r="C5593" s="2" t="s">
        <v>1015</v>
      </c>
      <c r="D5593" s="2" t="str">
        <f t="array" ref="D5593">_xlfn.XLOOKUP(C5593,Customers!A:A,Customers!B:B)</f>
        <v>Customer 0379</v>
      </c>
      <c r="E5593" s="2" t="s">
        <v>526</v>
      </c>
      <c r="F5593" s="2" t="str">
        <f t="array" ref="F5593">_xlfn.XLOOKUP(E5593,Restaurants!A:A,Restaurants!B:B)</f>
        <v>Restaurant 068</v>
      </c>
      <c r="G5593" s="2" t="s">
        <v>868</v>
      </c>
      <c r="H5593" s="2" t="str">
        <f t="array" ref="H5593">_xlfn.XLOOKUP(G5593,Food_Menu!A:A,Food_Menu!B:B)</f>
        <v>Food Item 0184</v>
      </c>
      <c r="I5593" s="2">
        <f t="array" ref="I5593">_xlfn.XLOOKUP(G5593,Food_Menu!A:A,Food_Menu!D:D)</f>
        <v>509.99</v>
      </c>
      <c r="J5593" s="2" t="s">
        <v>217</v>
      </c>
      <c r="K5593" s="2" t="str">
        <f t="array" ref="K5593">_xlfn.XLOOKUP(J5593,Delivery_Partners!A:A,Delivery_Partners!B:B)</f>
        <v>Delivery Partner 044</v>
      </c>
      <c r="L5593" s="3">
        <v>2</v>
      </c>
      <c r="M5593" s="2" t="s">
        <v>23</v>
      </c>
      <c r="N5593" s="2" t="s">
        <v>24</v>
      </c>
      <c r="O5593" s="3">
        <v>26</v>
      </c>
      <c r="P5593" s="13">
        <f t="shared" si="1168"/>
        <v>1019.98</v>
      </c>
      <c r="Q5593" s="13" t="str">
        <f t="shared" si="1169"/>
        <v>Fast</v>
      </c>
      <c r="S5593" s="21"/>
    </row>
    <row r="5594" customHeight="1" spans="1:19">
      <c r="A5594" s="2" t="s">
        <v>7549</v>
      </c>
      <c r="B5594" s="29" t="s">
        <v>209</v>
      </c>
      <c r="C5594" s="2" t="s">
        <v>2227</v>
      </c>
      <c r="D5594" s="2" t="str">
        <f t="array" ref="D5594">_xlfn.XLOOKUP(C5594,Customers!A:A,Customers!B:B)</f>
        <v>Customer 0183</v>
      </c>
      <c r="E5594" s="2" t="s">
        <v>1191</v>
      </c>
      <c r="F5594" s="2" t="str">
        <f t="array" ref="F5594">_xlfn.XLOOKUP(E5594,Restaurants!A:A,Restaurants!B:B)</f>
        <v>Restaurant 060</v>
      </c>
      <c r="G5594" s="2" t="s">
        <v>477</v>
      </c>
      <c r="H5594" s="2" t="str">
        <f t="array" ref="H5594">_xlfn.XLOOKUP(G5594,Food_Menu!A:A,Food_Menu!B:B)</f>
        <v>Food Item 0077</v>
      </c>
      <c r="I5594" s="2">
        <f t="array" ref="I5594">_xlfn.XLOOKUP(G5594,Food_Menu!A:A,Food_Menu!D:D)</f>
        <v>161.62</v>
      </c>
      <c r="J5594" s="2" t="s">
        <v>378</v>
      </c>
      <c r="K5594" s="2" t="str">
        <f t="array" ref="K5594">_xlfn.XLOOKUP(J5594,Delivery_Partners!A:A,Delivery_Partners!B:B)</f>
        <v>Delivery Partner 111</v>
      </c>
      <c r="L5594" s="3">
        <v>2</v>
      </c>
      <c r="M5594" s="2" t="s">
        <v>23</v>
      </c>
      <c r="N5594" s="2" t="s">
        <v>24</v>
      </c>
      <c r="O5594" s="3">
        <v>38</v>
      </c>
      <c r="P5594" s="13">
        <f t="shared" si="1168"/>
        <v>323.24</v>
      </c>
      <c r="Q5594" s="13" t="str">
        <f t="shared" si="1169"/>
        <v>Normal</v>
      </c>
      <c r="S5594" s="21"/>
    </row>
    <row r="5595" customHeight="1" spans="1:19">
      <c r="A5595" s="2" t="s">
        <v>7550</v>
      </c>
      <c r="B5595" s="29" t="s">
        <v>1384</v>
      </c>
      <c r="C5595" s="2" t="s">
        <v>171</v>
      </c>
      <c r="D5595" s="2" t="str">
        <f t="array" ref="D5595">_xlfn.XLOOKUP(C5595,Customers!A:A,Customers!B:B)</f>
        <v>Customer 0426</v>
      </c>
      <c r="E5595" s="2" t="s">
        <v>245</v>
      </c>
      <c r="F5595" s="2" t="str">
        <f t="array" ref="F5595">_xlfn.XLOOKUP(E5595,Restaurants!A:A,Restaurants!B:B)</f>
        <v>Restaurant 101</v>
      </c>
      <c r="G5595" s="2" t="s">
        <v>713</v>
      </c>
      <c r="H5595" s="2" t="str">
        <f t="array" ref="H5595">_xlfn.XLOOKUP(G5595,Food_Menu!A:A,Food_Menu!B:B)</f>
        <v>Food Item 0031</v>
      </c>
      <c r="I5595" s="2">
        <f t="array" ref="I5595">_xlfn.XLOOKUP(G5595,Food_Menu!A:A,Food_Menu!D:D)</f>
        <v>485.31</v>
      </c>
      <c r="J5595" s="2" t="s">
        <v>347</v>
      </c>
      <c r="K5595" s="2" t="str">
        <f t="array" ref="K5595">_xlfn.XLOOKUP(J5595,Delivery_Partners!A:A,Delivery_Partners!B:B)</f>
        <v>Delivery Partner 058</v>
      </c>
      <c r="L5595" s="3">
        <v>3</v>
      </c>
      <c r="M5595" s="2" t="s">
        <v>23</v>
      </c>
      <c r="N5595" s="2" t="s">
        <v>24</v>
      </c>
      <c r="O5595" s="3">
        <v>33</v>
      </c>
      <c r="P5595" s="13">
        <f t="shared" si="1168"/>
        <v>1455.93</v>
      </c>
      <c r="Q5595" s="13" t="str">
        <f t="shared" si="1169"/>
        <v>Normal</v>
      </c>
      <c r="S5595" s="21"/>
    </row>
    <row r="5596" customHeight="1" spans="1:19">
      <c r="A5596" s="2" t="s">
        <v>7551</v>
      </c>
      <c r="B5596" s="29" t="s">
        <v>864</v>
      </c>
      <c r="C5596" s="2" t="s">
        <v>3765</v>
      </c>
      <c r="D5596" s="2" t="str">
        <f t="array" ref="D5596">_xlfn.XLOOKUP(C5596,Customers!A:A,Customers!B:B)</f>
        <v>Customer 0006</v>
      </c>
      <c r="E5596" s="2" t="s">
        <v>121</v>
      </c>
      <c r="F5596" s="2" t="str">
        <f t="array" ref="F5596">_xlfn.XLOOKUP(E5596,Restaurants!A:A,Restaurants!B:B)</f>
        <v>Restaurant 088</v>
      </c>
      <c r="G5596" s="2" t="s">
        <v>1516</v>
      </c>
      <c r="H5596" s="2" t="str">
        <f t="array" ref="H5596">_xlfn.XLOOKUP(G5596,Food_Menu!A:A,Food_Menu!B:B)</f>
        <v>Food Item 0215</v>
      </c>
      <c r="I5596" s="2">
        <f t="array" ref="I5596">_xlfn.XLOOKUP(G5596,Food_Menu!A:A,Food_Menu!D:D)</f>
        <v>131.38</v>
      </c>
      <c r="J5596" s="2" t="s">
        <v>707</v>
      </c>
      <c r="K5596" s="2" t="str">
        <f t="array" ref="K5596">_xlfn.XLOOKUP(J5596,Delivery_Partners!A:A,Delivery_Partners!B:B)</f>
        <v>Delivery Partner 171</v>
      </c>
      <c r="L5596" s="3">
        <v>2</v>
      </c>
      <c r="M5596" s="2" t="s">
        <v>23</v>
      </c>
      <c r="N5596" s="2" t="s">
        <v>74</v>
      </c>
      <c r="O5596" s="3">
        <v>32</v>
      </c>
      <c r="P5596" s="13">
        <f t="shared" si="1168"/>
        <v>262.76</v>
      </c>
      <c r="Q5596" s="13" t="str">
        <f t="shared" si="1169"/>
        <v>Normal</v>
      </c>
      <c r="S5596" s="21"/>
    </row>
    <row r="5597" customHeight="1" spans="1:19">
      <c r="A5597" s="2" t="s">
        <v>7552</v>
      </c>
      <c r="B5597" s="29" t="s">
        <v>948</v>
      </c>
      <c r="C5597" s="2" t="s">
        <v>3155</v>
      </c>
      <c r="D5597" s="2" t="str">
        <f t="array" ref="D5597">_xlfn.XLOOKUP(C5597,Customers!A:A,Customers!B:B)</f>
        <v>Customer 0268</v>
      </c>
      <c r="E5597" s="2" t="s">
        <v>425</v>
      </c>
      <c r="F5597" s="2" t="str">
        <f t="array" ref="F5597">_xlfn.XLOOKUP(E5597,Restaurants!A:A,Restaurants!B:B)</f>
        <v>Restaurant 023</v>
      </c>
      <c r="G5597" s="2" t="s">
        <v>408</v>
      </c>
      <c r="H5597" s="2" t="str">
        <f t="array" ref="H5597">_xlfn.XLOOKUP(G5597,Food_Menu!A:A,Food_Menu!B:B)</f>
        <v>Food Item 0062</v>
      </c>
      <c r="I5597" s="2">
        <f t="array" ref="I5597">_xlfn.XLOOKUP(G5597,Food_Menu!A:A,Food_Menu!D:D)</f>
        <v>267</v>
      </c>
      <c r="J5597" s="2" t="s">
        <v>54</v>
      </c>
      <c r="K5597" s="2" t="str">
        <f t="array" ref="K5597">_xlfn.XLOOKUP(J5597,Delivery_Partners!A:A,Delivery_Partners!B:B)</f>
        <v>Delivery Partner 075</v>
      </c>
      <c r="L5597" s="3">
        <v>2</v>
      </c>
      <c r="M5597" s="2" t="s">
        <v>23</v>
      </c>
      <c r="N5597" s="2" t="s">
        <v>24</v>
      </c>
      <c r="O5597" s="3">
        <v>33</v>
      </c>
      <c r="P5597" s="13">
        <f t="shared" si="1168"/>
        <v>534</v>
      </c>
      <c r="Q5597" s="13" t="str">
        <f t="shared" si="1169"/>
        <v>Normal</v>
      </c>
      <c r="S5597" s="21"/>
    </row>
    <row r="5598" customHeight="1" spans="1:19">
      <c r="A5598" s="2" t="s">
        <v>7553</v>
      </c>
      <c r="B5598" s="28">
        <v>45788</v>
      </c>
      <c r="C5598" s="2" t="s">
        <v>1422</v>
      </c>
      <c r="D5598" s="2" t="str">
        <f t="array" ref="D5598">_xlfn.XLOOKUP(C5598,Customers!A:A,Customers!B:B)</f>
        <v>Customer 0220</v>
      </c>
      <c r="E5598" s="2" t="s">
        <v>945</v>
      </c>
      <c r="F5598" s="2" t="str">
        <f t="array" ref="F5598">_xlfn.XLOOKUP(E5598,Restaurants!A:A,Restaurants!B:B)</f>
        <v>Restaurant 099</v>
      </c>
      <c r="G5598" s="2" t="s">
        <v>754</v>
      </c>
      <c r="H5598" s="2" t="str">
        <f t="array" ref="H5598">_xlfn.XLOOKUP(G5598,Food_Menu!A:A,Food_Menu!B:B)</f>
        <v>Food Item 0140</v>
      </c>
      <c r="I5598" s="2">
        <f t="array" ref="I5598">_xlfn.XLOOKUP(G5598,Food_Menu!A:A,Food_Menu!D:D)</f>
        <v>408.22</v>
      </c>
      <c r="J5598" s="2" t="s">
        <v>1146</v>
      </c>
      <c r="K5598" s="2" t="str">
        <f t="array" ref="K5598">_xlfn.XLOOKUP(J5598,Delivery_Partners!A:A,Delivery_Partners!B:B)</f>
        <v>Delivery Partner 135</v>
      </c>
      <c r="L5598" s="3">
        <v>1</v>
      </c>
      <c r="M5598" s="2" t="s">
        <v>23</v>
      </c>
      <c r="N5598" s="2" t="s">
        <v>24</v>
      </c>
      <c r="O5598" s="3">
        <v>34</v>
      </c>
      <c r="P5598" s="13">
        <f t="shared" si="1168"/>
        <v>408.22</v>
      </c>
      <c r="Q5598" s="13" t="str">
        <f t="shared" si="1169"/>
        <v>Normal</v>
      </c>
      <c r="S5598" s="21"/>
    </row>
    <row r="5599" customHeight="1" spans="1:19">
      <c r="A5599" s="2" t="s">
        <v>7554</v>
      </c>
      <c r="B5599" s="28">
        <v>45849</v>
      </c>
      <c r="C5599" s="2" t="s">
        <v>1913</v>
      </c>
      <c r="D5599" s="2" t="str">
        <f t="array" ref="D5599">_xlfn.XLOOKUP(C5599,Customers!A:A,Customers!B:B)</f>
        <v>Customer 0102</v>
      </c>
      <c r="E5599" s="2" t="s">
        <v>451</v>
      </c>
      <c r="F5599" s="2" t="str">
        <f t="array" ref="F5599">_xlfn.XLOOKUP(E5599,Restaurants!A:A,Restaurants!B:B)</f>
        <v>Restaurant 022</v>
      </c>
      <c r="G5599" s="2" t="s">
        <v>359</v>
      </c>
      <c r="H5599" s="2" t="str">
        <f t="array" ref="H5599">_xlfn.XLOOKUP(G5599,Food_Menu!A:A,Food_Menu!B:B)</f>
        <v>Food Item 0058</v>
      </c>
      <c r="I5599" s="2">
        <f t="array" ref="I5599">_xlfn.XLOOKUP(G5599,Food_Menu!A:A,Food_Menu!D:D)</f>
        <v>356</v>
      </c>
      <c r="J5599" s="2" t="s">
        <v>422</v>
      </c>
      <c r="K5599" s="2" t="str">
        <f t="array" ref="K5599">_xlfn.XLOOKUP(J5599,Delivery_Partners!A:A,Delivery_Partners!B:B)</f>
        <v>Delivery Partner 049</v>
      </c>
      <c r="L5599" s="3">
        <v>2</v>
      </c>
      <c r="M5599" s="2" t="s">
        <v>23</v>
      </c>
      <c r="N5599" s="2" t="s">
        <v>55</v>
      </c>
      <c r="O5599" s="3">
        <v>38</v>
      </c>
      <c r="P5599" s="13">
        <f t="shared" si="1168"/>
        <v>712</v>
      </c>
      <c r="Q5599" s="13" t="str">
        <f t="shared" si="1169"/>
        <v>Normal</v>
      </c>
      <c r="S5599" s="21"/>
    </row>
    <row r="5600" customHeight="1" spans="1:19">
      <c r="A5600" s="2" t="s">
        <v>7555</v>
      </c>
      <c r="B5600" s="28">
        <v>45875</v>
      </c>
      <c r="C5600" s="2" t="s">
        <v>1824</v>
      </c>
      <c r="D5600" s="2" t="str">
        <f t="array" ref="D5600">_xlfn.XLOOKUP(C5600,Customers!A:A,Customers!B:B)</f>
        <v>Customer 1163</v>
      </c>
      <c r="E5600" s="2" t="s">
        <v>465</v>
      </c>
      <c r="F5600" s="2" t="str">
        <f t="array" ref="F5600">_xlfn.XLOOKUP(E5600,Restaurants!A:A,Restaurants!B:B)</f>
        <v>Restaurant 010</v>
      </c>
      <c r="G5600" s="2" t="s">
        <v>906</v>
      </c>
      <c r="H5600" s="2" t="str">
        <f t="array" ref="H5600">_xlfn.XLOOKUP(G5600,Food_Menu!A:A,Food_Menu!B:B)</f>
        <v>Food Item 0128</v>
      </c>
      <c r="I5600" s="2">
        <f t="array" ref="I5600">_xlfn.XLOOKUP(G5600,Food_Menu!A:A,Food_Menu!D:D)</f>
        <v>317.72</v>
      </c>
      <c r="J5600" s="2" t="s">
        <v>1132</v>
      </c>
      <c r="K5600" s="2" t="str">
        <f t="array" ref="K5600">_xlfn.XLOOKUP(J5600,Delivery_Partners!A:A,Delivery_Partners!B:B)</f>
        <v>Delivery Partner 151</v>
      </c>
      <c r="L5600" s="3">
        <v>1</v>
      </c>
      <c r="M5600" s="2" t="s">
        <v>23</v>
      </c>
      <c r="N5600" s="2" t="s">
        <v>55</v>
      </c>
      <c r="O5600" s="3">
        <v>38</v>
      </c>
      <c r="P5600" s="13">
        <f t="shared" si="1168"/>
        <v>317.72</v>
      </c>
      <c r="Q5600" s="13" t="str">
        <f t="shared" si="1169"/>
        <v>Normal</v>
      </c>
      <c r="S5600" s="21"/>
    </row>
    <row r="5601" hidden="1" customHeight="1" spans="1:19">
      <c r="A5601" s="2" t="s">
        <v>7556</v>
      </c>
      <c r="B5601" s="29" t="s">
        <v>783</v>
      </c>
      <c r="C5601" s="2" t="s">
        <v>825</v>
      </c>
      <c r="D5601" s="2" t="str">
        <f t="array" ref="D5601">_xlfn.XLOOKUP(C5601,Customers!A:A,Customers!B:B)</f>
        <v>Customer 0949</v>
      </c>
      <c r="E5601" s="2" t="s">
        <v>193</v>
      </c>
      <c r="F5601" s="2" t="str">
        <f t="array" ref="F5601">_xlfn.XLOOKUP(E5601,Restaurants!A:A,Restaurants!B:B)</f>
        <v>Restaurant 051</v>
      </c>
      <c r="G5601" s="2" t="s">
        <v>1737</v>
      </c>
      <c r="H5601" s="2" t="str">
        <f t="array" ref="H5601">_xlfn.XLOOKUP(G5601,Food_Menu!A:A,Food_Menu!B:B)</f>
        <v>Food Item 0154</v>
      </c>
      <c r="I5601" s="2"/>
      <c r="J5601" s="2" t="s">
        <v>374</v>
      </c>
      <c r="K5601" s="2" t="str">
        <f t="array" ref="K5601">_xlfn.XLOOKUP(J5601,Delivery_Partners!A:A,Delivery_Partners!B:B)</f>
        <v>Delivery Partner 052</v>
      </c>
      <c r="L5601" s="3">
        <v>3</v>
      </c>
      <c r="M5601" s="2" t="s">
        <v>189</v>
      </c>
      <c r="N5601" s="2" t="s">
        <v>55</v>
      </c>
      <c r="O5601" s="2"/>
    </row>
    <row r="5602" customHeight="1" spans="1:19">
      <c r="A5602" s="2" t="s">
        <v>7557</v>
      </c>
      <c r="B5602" s="29" t="s">
        <v>990</v>
      </c>
      <c r="C5602" s="2" t="s">
        <v>3185</v>
      </c>
      <c r="D5602" s="2" t="str">
        <f t="array" ref="D5602">_xlfn.XLOOKUP(C5602,Customers!A:A,Customers!B:B)</f>
        <v>Customer 1129</v>
      </c>
      <c r="E5602" s="2" t="s">
        <v>669</v>
      </c>
      <c r="F5602" s="2" t="str">
        <f t="array" ref="F5602">_xlfn.XLOOKUP(E5602,Restaurants!A:A,Restaurants!B:B)</f>
        <v>Restaurant 048</v>
      </c>
      <c r="G5602" s="2" t="s">
        <v>852</v>
      </c>
      <c r="H5602" s="2" t="str">
        <f t="array" ref="H5602">_xlfn.XLOOKUP(G5602,Food_Menu!A:A,Food_Menu!B:B)</f>
        <v>Food Item 0167</v>
      </c>
      <c r="I5602" s="2">
        <f t="array" ref="I5602">_xlfn.XLOOKUP(G5602,Food_Menu!A:A,Food_Menu!D:D)</f>
        <v>250.66</v>
      </c>
      <c r="J5602" s="2" t="s">
        <v>100</v>
      </c>
      <c r="K5602" s="2" t="str">
        <f t="array" ref="K5602">_xlfn.XLOOKUP(J5602,Delivery_Partners!A:A,Delivery_Partners!B:B)</f>
        <v>Delivery Partner 092</v>
      </c>
      <c r="L5602" s="3">
        <v>2</v>
      </c>
      <c r="M5602" s="2" t="s">
        <v>23</v>
      </c>
      <c r="N5602" s="2" t="s">
        <v>24</v>
      </c>
      <c r="O5602" s="3">
        <v>25</v>
      </c>
      <c r="P5602" s="13">
        <f>I5602*L5602</f>
        <v>501.32</v>
      </c>
      <c r="Q5602" s="13" t="str">
        <f>IF(O5602="","Not Delivered",IF(O5602&lt;=30,"Fast",IF(O5602&lt;=60,"Normal","Slow")))</f>
        <v>Fast</v>
      </c>
      <c r="S5602" s="21"/>
    </row>
    <row r="5603" hidden="1" customHeight="1" spans="1:19">
      <c r="A5603" s="2" t="s">
        <v>7558</v>
      </c>
      <c r="B5603" s="29" t="s">
        <v>1875</v>
      </c>
      <c r="C5603" s="2" t="s">
        <v>1276</v>
      </c>
      <c r="D5603" s="2" t="str">
        <f t="array" ref="D5603">_xlfn.XLOOKUP(C5603,Customers!A:A,Customers!B:B)</f>
        <v>Customer 0289</v>
      </c>
      <c r="E5603" s="2" t="s">
        <v>358</v>
      </c>
      <c r="F5603" s="2" t="str">
        <f t="array" ref="F5603">_xlfn.XLOOKUP(E5603,Restaurants!A:A,Restaurants!B:B)</f>
        <v>Restaurant 095</v>
      </c>
      <c r="G5603" s="2" t="s">
        <v>447</v>
      </c>
      <c r="H5603" s="2" t="str">
        <f t="array" ref="H5603">_xlfn.XLOOKUP(G5603,Food_Menu!A:A,Food_Menu!B:B)</f>
        <v>Food Item 0091</v>
      </c>
      <c r="I5603" s="2"/>
      <c r="J5603" s="2" t="s">
        <v>1160</v>
      </c>
      <c r="K5603" s="2" t="str">
        <f t="array" ref="K5603">_xlfn.XLOOKUP(J5603,Delivery_Partners!A:A,Delivery_Partners!B:B)</f>
        <v>Delivery Partner 145</v>
      </c>
      <c r="L5603" s="3">
        <v>1</v>
      </c>
      <c r="M5603" s="2" t="s">
        <v>189</v>
      </c>
      <c r="N5603" s="2" t="s">
        <v>55</v>
      </c>
      <c r="O5603" s="2"/>
    </row>
    <row r="5604" customHeight="1" spans="1:19">
      <c r="A5604" s="2" t="s">
        <v>7559</v>
      </c>
      <c r="B5604" s="28">
        <v>45844</v>
      </c>
      <c r="C5604" s="2" t="s">
        <v>3001</v>
      </c>
      <c r="D5604" s="2" t="str">
        <f t="array" ref="D5604">_xlfn.XLOOKUP(C5604,Customers!A:A,Customers!B:B)</f>
        <v>Customer 0347</v>
      </c>
      <c r="E5604" s="2" t="s">
        <v>1342</v>
      </c>
      <c r="F5604" s="2" t="str">
        <f t="array" ref="F5604">_xlfn.XLOOKUP(E5604,Restaurants!A:A,Restaurants!B:B)</f>
        <v>Restaurant 084</v>
      </c>
      <c r="G5604" s="2" t="s">
        <v>543</v>
      </c>
      <c r="H5604" s="2" t="str">
        <f t="array" ref="H5604">_xlfn.XLOOKUP(G5604,Food_Menu!A:A,Food_Menu!B:B)</f>
        <v>Food Item 0136</v>
      </c>
      <c r="I5604" s="2">
        <f t="array" ref="I5604">_xlfn.XLOOKUP(G5604,Food_Menu!A:A,Food_Menu!D:D)</f>
        <v>319.29</v>
      </c>
      <c r="J5604" s="2" t="s">
        <v>107</v>
      </c>
      <c r="K5604" s="2" t="str">
        <f t="array" ref="K5604">_xlfn.XLOOKUP(J5604,Delivery_Partners!A:A,Delivery_Partners!B:B)</f>
        <v>Delivery Partner 167</v>
      </c>
      <c r="L5604" s="3">
        <v>2</v>
      </c>
      <c r="M5604" s="2" t="s">
        <v>23</v>
      </c>
      <c r="N5604" s="2" t="s">
        <v>55</v>
      </c>
      <c r="O5604" s="3">
        <v>22</v>
      </c>
      <c r="P5604" s="13">
        <f t="shared" ref="P5604:P5615" si="1170">I5604*L5604</f>
        <v>638.58</v>
      </c>
      <c r="Q5604" s="13" t="str">
        <f t="shared" ref="Q5604:Q5615" si="1171">IF(O5604="","Not Delivered",IF(O5604&lt;=30,"Fast",IF(O5604&lt;=60,"Normal","Slow")))</f>
        <v>Fast</v>
      </c>
      <c r="S5604" s="21"/>
    </row>
    <row r="5605" customHeight="1" spans="1:19">
      <c r="A5605" s="2" t="s">
        <v>7560</v>
      </c>
      <c r="B5605" s="29" t="s">
        <v>1855</v>
      </c>
      <c r="C5605" s="2" t="s">
        <v>1099</v>
      </c>
      <c r="D5605" s="2" t="str">
        <f t="array" ref="D5605">_xlfn.XLOOKUP(C5605,Customers!A:A,Customers!B:B)</f>
        <v>Customer 0340</v>
      </c>
      <c r="E5605" s="2" t="s">
        <v>492</v>
      </c>
      <c r="F5605" s="2" t="str">
        <f t="array" ref="F5605">_xlfn.XLOOKUP(E5605,Restaurants!A:A,Restaurants!B:B)</f>
        <v>Restaurant 008</v>
      </c>
      <c r="G5605" s="2" t="s">
        <v>1040</v>
      </c>
      <c r="H5605" s="2" t="str">
        <f t="array" ref="H5605">_xlfn.XLOOKUP(G5605,Food_Menu!A:A,Food_Menu!B:B)</f>
        <v>Food Item 0185</v>
      </c>
      <c r="I5605" s="2">
        <f t="array" ref="I5605">_xlfn.XLOOKUP(G5605,Food_Menu!A:A,Food_Menu!D:D)</f>
        <v>565.74</v>
      </c>
      <c r="J5605" s="2" t="s">
        <v>1239</v>
      </c>
      <c r="K5605" s="2" t="str">
        <f t="array" ref="K5605">_xlfn.XLOOKUP(J5605,Delivery_Partners!A:A,Delivery_Partners!B:B)</f>
        <v>Delivery Partner 136</v>
      </c>
      <c r="L5605" s="3">
        <v>2</v>
      </c>
      <c r="M5605" s="2" t="s">
        <v>23</v>
      </c>
      <c r="N5605" s="2" t="s">
        <v>55</v>
      </c>
      <c r="O5605" s="3">
        <v>38</v>
      </c>
      <c r="P5605" s="13">
        <f t="shared" si="1170"/>
        <v>1131.48</v>
      </c>
      <c r="Q5605" s="13" t="str">
        <f t="shared" si="1171"/>
        <v>Normal</v>
      </c>
      <c r="S5605" s="21"/>
    </row>
    <row r="5606" customHeight="1" spans="1:19">
      <c r="A5606" s="2" t="s">
        <v>7561</v>
      </c>
      <c r="B5606" s="28">
        <v>45881</v>
      </c>
      <c r="C5606" s="2" t="s">
        <v>6875</v>
      </c>
      <c r="D5606" s="2" t="str">
        <f t="array" ref="D5606">_xlfn.XLOOKUP(C5606,Customers!A:A,Customers!B:B)</f>
        <v>Customer 0671</v>
      </c>
      <c r="E5606" s="2" t="s">
        <v>1191</v>
      </c>
      <c r="F5606" s="2" t="str">
        <f t="array" ref="F5606">_xlfn.XLOOKUP(E5606,Restaurants!A:A,Restaurants!B:B)</f>
        <v>Restaurant 060</v>
      </c>
      <c r="G5606" s="2" t="s">
        <v>1040</v>
      </c>
      <c r="H5606" s="2" t="str">
        <f t="array" ref="H5606">_xlfn.XLOOKUP(G5606,Food_Menu!A:A,Food_Menu!B:B)</f>
        <v>Food Item 0185</v>
      </c>
      <c r="I5606" s="2">
        <f t="array" ref="I5606">_xlfn.XLOOKUP(G5606,Food_Menu!A:A,Food_Menu!D:D)</f>
        <v>565.74</v>
      </c>
      <c r="J5606" s="2" t="s">
        <v>613</v>
      </c>
      <c r="K5606" s="2" t="str">
        <f t="array" ref="K5606">_xlfn.XLOOKUP(J5606,Delivery_Partners!A:A,Delivery_Partners!B:B)</f>
        <v>Delivery Partner 121</v>
      </c>
      <c r="L5606" s="3">
        <v>1</v>
      </c>
      <c r="M5606" s="2" t="s">
        <v>23</v>
      </c>
      <c r="N5606" s="2" t="s">
        <v>55</v>
      </c>
      <c r="O5606" s="3">
        <v>48</v>
      </c>
      <c r="P5606" s="13">
        <f t="shared" si="1170"/>
        <v>565.74</v>
      </c>
      <c r="Q5606" s="13" t="str">
        <f t="shared" si="1171"/>
        <v>Normal</v>
      </c>
      <c r="S5606" s="21"/>
    </row>
    <row r="5607" customHeight="1" spans="1:19">
      <c r="A5607" s="2" t="s">
        <v>7562</v>
      </c>
      <c r="B5607" s="29" t="s">
        <v>980</v>
      </c>
      <c r="C5607" s="2" t="s">
        <v>1926</v>
      </c>
      <c r="D5607" s="2" t="str">
        <f t="array" ref="D5607">_xlfn.XLOOKUP(C5607,Customers!A:A,Customers!B:B)</f>
        <v>Customer 0219</v>
      </c>
      <c r="E5607" s="2" t="s">
        <v>655</v>
      </c>
      <c r="F5607" s="2" t="str">
        <f t="array" ref="F5607">_xlfn.XLOOKUP(E5607,Restaurants!A:A,Restaurants!B:B)</f>
        <v>Restaurant 096</v>
      </c>
      <c r="G5607" s="2" t="s">
        <v>79</v>
      </c>
      <c r="H5607" s="2" t="str">
        <f t="array" ref="H5607">_xlfn.XLOOKUP(G5607,Food_Menu!A:A,Food_Menu!B:B)</f>
        <v>Food Item 0165</v>
      </c>
      <c r="I5607" s="2">
        <f t="array" ref="I5607">_xlfn.XLOOKUP(G5607,Food_Menu!A:A,Food_Menu!D:D)</f>
        <v>508.61</v>
      </c>
      <c r="J5607" s="2" t="s">
        <v>693</v>
      </c>
      <c r="K5607" s="2" t="str">
        <f t="array" ref="K5607">_xlfn.XLOOKUP(J5607,Delivery_Partners!A:A,Delivery_Partners!B:B)</f>
        <v>Delivery Partner 125</v>
      </c>
      <c r="L5607" s="3">
        <v>2</v>
      </c>
      <c r="M5607" s="2" t="s">
        <v>23</v>
      </c>
      <c r="N5607" s="2" t="s">
        <v>24</v>
      </c>
      <c r="O5607" s="3">
        <v>42</v>
      </c>
      <c r="P5607" s="13">
        <f t="shared" si="1170"/>
        <v>1017.22</v>
      </c>
      <c r="Q5607" s="13" t="str">
        <f t="shared" si="1171"/>
        <v>Normal</v>
      </c>
      <c r="S5607" s="21"/>
    </row>
    <row r="5608" customHeight="1" spans="1:19">
      <c r="A5608" s="2" t="s">
        <v>7563</v>
      </c>
      <c r="B5608" s="29" t="s">
        <v>2741</v>
      </c>
      <c r="C5608" s="2" t="s">
        <v>1768</v>
      </c>
      <c r="D5608" s="2" t="str">
        <f t="array" ref="D5608">_xlfn.XLOOKUP(C5608,Customers!A:A,Customers!B:B)</f>
        <v>Customer 0283</v>
      </c>
      <c r="E5608" s="2" t="s">
        <v>121</v>
      </c>
      <c r="F5608" s="2" t="str">
        <f t="array" ref="F5608">_xlfn.XLOOKUP(E5608,Restaurants!A:A,Restaurants!B:B)</f>
        <v>Restaurant 088</v>
      </c>
      <c r="G5608" s="2" t="s">
        <v>1414</v>
      </c>
      <c r="H5608" s="2" t="str">
        <f t="array" ref="H5608">_xlfn.XLOOKUP(G5608,Food_Menu!A:A,Food_Menu!B:B)</f>
        <v>Food Item 0088</v>
      </c>
      <c r="I5608" s="2">
        <f t="array" ref="I5608">_xlfn.XLOOKUP(G5608,Food_Menu!A:A,Food_Menu!D:D)</f>
        <v>171.05</v>
      </c>
      <c r="J5608" s="2" t="s">
        <v>1193</v>
      </c>
      <c r="K5608" s="2" t="str">
        <f t="array" ref="K5608">_xlfn.XLOOKUP(J5608,Delivery_Partners!A:A,Delivery_Partners!B:B)</f>
        <v>Delivery Partner 074</v>
      </c>
      <c r="L5608" s="3">
        <v>1</v>
      </c>
      <c r="M5608" s="2" t="s">
        <v>23</v>
      </c>
      <c r="N5608" s="2" t="s">
        <v>24</v>
      </c>
      <c r="O5608" s="3">
        <v>31</v>
      </c>
      <c r="P5608" s="13">
        <f t="shared" si="1170"/>
        <v>171.05</v>
      </c>
      <c r="Q5608" s="13" t="str">
        <f t="shared" si="1171"/>
        <v>Normal</v>
      </c>
      <c r="S5608" s="21"/>
    </row>
    <row r="5609" customHeight="1" spans="1:19">
      <c r="A5609" s="2" t="s">
        <v>7564</v>
      </c>
      <c r="B5609" s="28">
        <v>45753</v>
      </c>
      <c r="C5609" s="2" t="s">
        <v>1434</v>
      </c>
      <c r="D5609" s="2" t="str">
        <f t="array" ref="D5609">_xlfn.XLOOKUP(C5609,Customers!A:A,Customers!B:B)</f>
        <v>Customer 1170</v>
      </c>
      <c r="E5609" s="2" t="s">
        <v>249</v>
      </c>
      <c r="F5609" s="2" t="str">
        <f t="array" ref="F5609">_xlfn.XLOOKUP(E5609,Restaurants!A:A,Restaurants!B:B)</f>
        <v>Restaurant 061</v>
      </c>
      <c r="G5609" s="2" t="s">
        <v>751</v>
      </c>
      <c r="H5609" s="2" t="str">
        <f t="array" ref="H5609">_xlfn.XLOOKUP(G5609,Food_Menu!A:A,Food_Menu!B:B)</f>
        <v>Food Item 0117</v>
      </c>
      <c r="I5609" s="2">
        <f t="array" ref="I5609">_xlfn.XLOOKUP(G5609,Food_Menu!A:A,Food_Menu!D:D)</f>
        <v>279.52</v>
      </c>
      <c r="J5609" s="2" t="s">
        <v>1268</v>
      </c>
      <c r="K5609" s="2" t="str">
        <f t="array" ref="K5609">_xlfn.XLOOKUP(J5609,Delivery_Partners!A:A,Delivery_Partners!B:B)</f>
        <v>Delivery Partner 124</v>
      </c>
      <c r="L5609" s="3">
        <v>2</v>
      </c>
      <c r="M5609" s="2" t="s">
        <v>23</v>
      </c>
      <c r="N5609" s="2" t="s">
        <v>24</v>
      </c>
      <c r="O5609" s="3">
        <v>38</v>
      </c>
      <c r="P5609" s="13">
        <f t="shared" si="1170"/>
        <v>559.04</v>
      </c>
      <c r="Q5609" s="13" t="str">
        <f t="shared" si="1171"/>
        <v>Normal</v>
      </c>
      <c r="S5609" s="21"/>
    </row>
    <row r="5610" customHeight="1" spans="1:19">
      <c r="A5610" s="2" t="s">
        <v>7565</v>
      </c>
      <c r="B5610" s="28">
        <v>45931</v>
      </c>
      <c r="C5610" s="2" t="s">
        <v>3435</v>
      </c>
      <c r="D5610" s="2" t="str">
        <f t="array" ref="D5610">_xlfn.XLOOKUP(C5610,Customers!A:A,Customers!B:B)</f>
        <v>Customer 0423</v>
      </c>
      <c r="E5610" s="2" t="s">
        <v>712</v>
      </c>
      <c r="F5610" s="2" t="str">
        <f t="array" ref="F5610">_xlfn.XLOOKUP(E5610,Restaurants!A:A,Restaurants!B:B)</f>
        <v>Restaurant 074</v>
      </c>
      <c r="G5610" s="2" t="s">
        <v>322</v>
      </c>
      <c r="H5610" s="2" t="str">
        <f t="array" ref="H5610">_xlfn.XLOOKUP(G5610,Food_Menu!A:A,Food_Menu!B:B)</f>
        <v>Food Item 0213</v>
      </c>
      <c r="I5610" s="2">
        <f t="array" ref="I5610">_xlfn.XLOOKUP(G5610,Food_Menu!A:A,Food_Menu!D:D)</f>
        <v>568.2</v>
      </c>
      <c r="J5610" s="2" t="s">
        <v>567</v>
      </c>
      <c r="K5610" s="2" t="str">
        <f t="array" ref="K5610">_xlfn.XLOOKUP(J5610,Delivery_Partners!A:A,Delivery_Partners!B:B)</f>
        <v>Delivery Partner 104</v>
      </c>
      <c r="L5610" s="3">
        <v>3</v>
      </c>
      <c r="M5610" s="2" t="s">
        <v>23</v>
      </c>
      <c r="N5610" s="2" t="s">
        <v>24</v>
      </c>
      <c r="O5610" s="3">
        <v>55</v>
      </c>
      <c r="P5610" s="13">
        <f t="shared" si="1170"/>
        <v>1704.6</v>
      </c>
      <c r="Q5610" s="13" t="str">
        <f t="shared" si="1171"/>
        <v>Normal</v>
      </c>
      <c r="S5610" s="21"/>
    </row>
    <row r="5611" customHeight="1" spans="1:19">
      <c r="A5611" s="2" t="s">
        <v>7566</v>
      </c>
      <c r="B5611" s="29" t="s">
        <v>850</v>
      </c>
      <c r="C5611" s="2" t="s">
        <v>1972</v>
      </c>
      <c r="D5611" s="2" t="str">
        <f t="array" ref="D5611">_xlfn.XLOOKUP(C5611,Customers!A:A,Customers!B:B)</f>
        <v>Customer 0938</v>
      </c>
      <c r="E5611" s="2" t="s">
        <v>526</v>
      </c>
      <c r="F5611" s="2" t="str">
        <f t="array" ref="F5611">_xlfn.XLOOKUP(E5611,Restaurants!A:A,Restaurants!B:B)</f>
        <v>Restaurant 068</v>
      </c>
      <c r="G5611" s="2" t="s">
        <v>1016</v>
      </c>
      <c r="H5611" s="2" t="str">
        <f t="array" ref="H5611">_xlfn.XLOOKUP(G5611,Food_Menu!A:A,Food_Menu!B:B)</f>
        <v>Food Item 0055</v>
      </c>
      <c r="I5611" s="2">
        <f t="array" ref="I5611">_xlfn.XLOOKUP(G5611,Food_Menu!A:A,Food_Menu!D:D)</f>
        <v>601.63</v>
      </c>
      <c r="J5611" s="2" t="s">
        <v>1596</v>
      </c>
      <c r="K5611" s="2" t="str">
        <f t="array" ref="K5611">_xlfn.XLOOKUP(J5611,Delivery_Partners!A:A,Delivery_Partners!B:B)</f>
        <v>Delivery Partner 094</v>
      </c>
      <c r="L5611" s="3">
        <v>1</v>
      </c>
      <c r="M5611" s="2" t="s">
        <v>23</v>
      </c>
      <c r="N5611" s="2" t="s">
        <v>24</v>
      </c>
      <c r="O5611" s="3">
        <v>28</v>
      </c>
      <c r="P5611" s="13">
        <f t="shared" si="1170"/>
        <v>601.63</v>
      </c>
      <c r="Q5611" s="13" t="str">
        <f t="shared" si="1171"/>
        <v>Fast</v>
      </c>
      <c r="S5611" s="21"/>
    </row>
    <row r="5612" customHeight="1" spans="1:19">
      <c r="A5612" s="2" t="s">
        <v>7567</v>
      </c>
      <c r="B5612" s="29" t="s">
        <v>1254</v>
      </c>
      <c r="C5612" s="2" t="s">
        <v>1082</v>
      </c>
      <c r="D5612" s="2" t="str">
        <f t="array" ref="D5612">_xlfn.XLOOKUP(C5612,Customers!A:A,Customers!B:B)</f>
        <v>Customer 0275</v>
      </c>
      <c r="E5612" s="2" t="s">
        <v>376</v>
      </c>
      <c r="F5612" s="2" t="str">
        <f t="array" ref="F5612">_xlfn.XLOOKUP(E5612,Restaurants!A:A,Restaurants!B:B)</f>
        <v>Restaurant 028</v>
      </c>
      <c r="G5612" s="2" t="s">
        <v>1063</v>
      </c>
      <c r="H5612" s="2" t="str">
        <f t="array" ref="H5612">_xlfn.XLOOKUP(G5612,Food_Menu!A:A,Food_Menu!B:B)</f>
        <v>Food Item 0153</v>
      </c>
      <c r="I5612" s="2">
        <f t="array" ref="I5612">_xlfn.XLOOKUP(G5612,Food_Menu!A:A,Food_Menu!D:D)</f>
        <v>322.66</v>
      </c>
      <c r="J5612" s="2" t="s">
        <v>256</v>
      </c>
      <c r="K5612" s="2" t="str">
        <f t="array" ref="K5612">_xlfn.XLOOKUP(J5612,Delivery_Partners!A:A,Delivery_Partners!B:B)</f>
        <v>Delivery Partner 057</v>
      </c>
      <c r="L5612" s="3">
        <v>1</v>
      </c>
      <c r="M5612" s="2" t="s">
        <v>23</v>
      </c>
      <c r="N5612" s="2" t="s">
        <v>24</v>
      </c>
      <c r="O5612" s="3">
        <v>42</v>
      </c>
      <c r="P5612" s="13">
        <f t="shared" si="1170"/>
        <v>322.66</v>
      </c>
      <c r="Q5612" s="13" t="str">
        <f t="shared" si="1171"/>
        <v>Normal</v>
      </c>
      <c r="S5612" s="21"/>
    </row>
    <row r="5613" customHeight="1" spans="1:19">
      <c r="A5613" s="2" t="s">
        <v>7568</v>
      </c>
      <c r="B5613" s="28">
        <v>45786</v>
      </c>
      <c r="C5613" s="2" t="s">
        <v>3444</v>
      </c>
      <c r="D5613" s="2" t="str">
        <f t="array" ref="D5613">_xlfn.XLOOKUP(C5613,Customers!A:A,Customers!B:B)</f>
        <v>Customer 1116</v>
      </c>
      <c r="E5613" s="2" t="s">
        <v>526</v>
      </c>
      <c r="F5613" s="2" t="str">
        <f t="array" ref="F5613">_xlfn.XLOOKUP(E5613,Restaurants!A:A,Restaurants!B:B)</f>
        <v>Restaurant 068</v>
      </c>
      <c r="G5613" s="2" t="s">
        <v>1018</v>
      </c>
      <c r="H5613" s="2" t="str">
        <f t="array" ref="H5613">_xlfn.XLOOKUP(G5613,Food_Menu!A:A,Food_Menu!B:B)</f>
        <v>Food Item 0175</v>
      </c>
      <c r="I5613" s="2">
        <f t="array" ref="I5613">_xlfn.XLOOKUP(G5613,Food_Menu!A:A,Food_Menu!D:D)</f>
        <v>114.67</v>
      </c>
      <c r="J5613" s="2" t="s">
        <v>73</v>
      </c>
      <c r="K5613" s="2" t="str">
        <f t="array" ref="K5613">_xlfn.XLOOKUP(J5613,Delivery_Partners!A:A,Delivery_Partners!B:B)</f>
        <v>Delivery Partner 064</v>
      </c>
      <c r="L5613" s="3">
        <v>1</v>
      </c>
      <c r="M5613" s="2" t="s">
        <v>23</v>
      </c>
      <c r="N5613" s="2" t="s">
        <v>24</v>
      </c>
      <c r="O5613" s="3">
        <v>47</v>
      </c>
      <c r="P5613" s="13">
        <f t="shared" si="1170"/>
        <v>114.67</v>
      </c>
      <c r="Q5613" s="13" t="str">
        <f t="shared" si="1171"/>
        <v>Normal</v>
      </c>
      <c r="S5613" s="21"/>
    </row>
    <row r="5614" customHeight="1" spans="1:19">
      <c r="A5614" s="2" t="s">
        <v>7569</v>
      </c>
      <c r="B5614" s="29" t="s">
        <v>2067</v>
      </c>
      <c r="C5614" s="2" t="s">
        <v>1946</v>
      </c>
      <c r="D5614" s="2" t="str">
        <f t="array" ref="D5614">_xlfn.XLOOKUP(C5614,Customers!A:A,Customers!B:B)</f>
        <v>Customer 0833</v>
      </c>
      <c r="E5614" s="2" t="s">
        <v>726</v>
      </c>
      <c r="F5614" s="2" t="str">
        <f t="array" ref="F5614">_xlfn.XLOOKUP(E5614,Restaurants!A:A,Restaurants!B:B)</f>
        <v>Restaurant 082</v>
      </c>
      <c r="G5614" s="2" t="s">
        <v>762</v>
      </c>
      <c r="H5614" s="2" t="str">
        <f t="array" ref="H5614">_xlfn.XLOOKUP(G5614,Food_Menu!A:A,Food_Menu!B:B)</f>
        <v>Food Item 0106</v>
      </c>
      <c r="I5614" s="2">
        <f t="array" ref="I5614">_xlfn.XLOOKUP(G5614,Food_Menu!A:A,Food_Menu!D:D)</f>
        <v>115.23</v>
      </c>
      <c r="J5614" s="2" t="s">
        <v>427</v>
      </c>
      <c r="K5614" s="2" t="str">
        <f t="array" ref="K5614">_xlfn.XLOOKUP(J5614,Delivery_Partners!A:A,Delivery_Partners!B:B)</f>
        <v>Delivery Partner 023</v>
      </c>
      <c r="L5614" s="3">
        <v>3</v>
      </c>
      <c r="M5614" s="2" t="s">
        <v>23</v>
      </c>
      <c r="N5614" s="2" t="s">
        <v>55</v>
      </c>
      <c r="O5614" s="3">
        <v>30</v>
      </c>
      <c r="P5614" s="13">
        <f t="shared" si="1170"/>
        <v>345.69</v>
      </c>
      <c r="Q5614" s="13" t="str">
        <f t="shared" si="1171"/>
        <v>Fast</v>
      </c>
      <c r="S5614" s="21"/>
    </row>
    <row r="5615" customHeight="1" spans="1:19">
      <c r="A5615" s="2" t="s">
        <v>7570</v>
      </c>
      <c r="B5615" s="29" t="s">
        <v>1720</v>
      </c>
      <c r="C5615" s="2" t="s">
        <v>2302</v>
      </c>
      <c r="D5615" s="2" t="str">
        <f t="array" ref="D5615">_xlfn.XLOOKUP(C5615,Customers!A:A,Customers!B:B)</f>
        <v>Customer 1035</v>
      </c>
      <c r="E5615" s="2" t="s">
        <v>335</v>
      </c>
      <c r="F5615" s="2" t="str">
        <f t="array" ref="F5615">_xlfn.XLOOKUP(E5615,Restaurants!A:A,Restaurants!B:B)</f>
        <v>Restaurant 007</v>
      </c>
      <c r="G5615" s="2" t="s">
        <v>856</v>
      </c>
      <c r="H5615" s="2" t="str">
        <f t="array" ref="H5615">_xlfn.XLOOKUP(G5615,Food_Menu!A:A,Food_Menu!B:B)</f>
        <v>Food Item 0191</v>
      </c>
      <c r="I5615" s="2">
        <f t="array" ref="I5615">_xlfn.XLOOKUP(G5615,Food_Menu!A:A,Food_Menu!D:D)</f>
        <v>443.82</v>
      </c>
      <c r="J5615" s="2" t="s">
        <v>168</v>
      </c>
      <c r="K5615" s="2" t="str">
        <f t="array" ref="K5615">_xlfn.XLOOKUP(J5615,Delivery_Partners!A:A,Delivery_Partners!B:B)</f>
        <v>Delivery Partner 130</v>
      </c>
      <c r="L5615" s="3">
        <v>1</v>
      </c>
      <c r="M5615" s="2" t="s">
        <v>23</v>
      </c>
      <c r="N5615" s="2" t="s">
        <v>55</v>
      </c>
      <c r="O5615" s="3">
        <v>56</v>
      </c>
      <c r="P5615" s="13">
        <f t="shared" si="1170"/>
        <v>443.82</v>
      </c>
      <c r="Q5615" s="13" t="str">
        <f t="shared" si="1171"/>
        <v>Normal</v>
      </c>
      <c r="S5615" s="21"/>
    </row>
    <row r="5616" hidden="1" customHeight="1" spans="1:19">
      <c r="A5616" s="2" t="s">
        <v>7571</v>
      </c>
      <c r="B5616" s="29" t="s">
        <v>964</v>
      </c>
      <c r="C5616" s="2" t="s">
        <v>6288</v>
      </c>
      <c r="D5616" s="2" t="str">
        <f t="array" ref="D5616">_xlfn.XLOOKUP(C5616,Customers!A:A,Customers!B:B)</f>
        <v>Customer 0620</v>
      </c>
      <c r="E5616" s="2" t="s">
        <v>1342</v>
      </c>
      <c r="F5616" s="2" t="str">
        <f t="array" ref="F5616">_xlfn.XLOOKUP(E5616,Restaurants!A:A,Restaurants!B:B)</f>
        <v>Restaurant 084</v>
      </c>
      <c r="G5616" s="2" t="s">
        <v>1809</v>
      </c>
      <c r="H5616" s="2" t="str">
        <f t="array" ref="H5616">_xlfn.XLOOKUP(G5616,Food_Menu!A:A,Food_Menu!B:B)</f>
        <v>Food Item 0095</v>
      </c>
      <c r="I5616" s="2"/>
      <c r="J5616" s="2" t="s">
        <v>337</v>
      </c>
      <c r="K5616" s="2" t="str">
        <f t="array" ref="K5616">_xlfn.XLOOKUP(J5616,Delivery_Partners!A:A,Delivery_Partners!B:B)</f>
        <v>Delivery Partner 004</v>
      </c>
      <c r="L5616" s="3">
        <v>2</v>
      </c>
      <c r="M5616" s="2" t="s">
        <v>189</v>
      </c>
      <c r="N5616" s="2" t="s">
        <v>42</v>
      </c>
      <c r="O5616" s="2"/>
    </row>
    <row r="5617" customHeight="1" spans="1:19">
      <c r="A5617" s="2" t="s">
        <v>7572</v>
      </c>
      <c r="B5617" s="29" t="s">
        <v>3171</v>
      </c>
      <c r="C5617" s="2" t="s">
        <v>1448</v>
      </c>
      <c r="D5617" s="2" t="str">
        <f t="array" ref="D5617">_xlfn.XLOOKUP(C5617,Customers!A:A,Customers!B:B)</f>
        <v>Customer 1088</v>
      </c>
      <c r="E5617" s="2" t="s">
        <v>1072</v>
      </c>
      <c r="F5617" s="2" t="str">
        <f t="array" ref="F5617">_xlfn.XLOOKUP(E5617,Restaurants!A:A,Restaurants!B:B)</f>
        <v>Restaurant 030</v>
      </c>
      <c r="G5617" s="2" t="s">
        <v>868</v>
      </c>
      <c r="H5617" s="2" t="str">
        <f t="array" ref="H5617">_xlfn.XLOOKUP(G5617,Food_Menu!A:A,Food_Menu!B:B)</f>
        <v>Food Item 0184</v>
      </c>
      <c r="I5617" s="2">
        <f t="array" ref="I5617">_xlfn.XLOOKUP(G5617,Food_Menu!A:A,Food_Menu!D:D)</f>
        <v>509.99</v>
      </c>
      <c r="J5617" s="2" t="s">
        <v>314</v>
      </c>
      <c r="K5617" s="2" t="str">
        <f t="array" ref="K5617">_xlfn.XLOOKUP(J5617,Delivery_Partners!A:A,Delivery_Partners!B:B)</f>
        <v>Delivery Partner 021</v>
      </c>
      <c r="L5617" s="3">
        <v>2</v>
      </c>
      <c r="M5617" s="2" t="s">
        <v>23</v>
      </c>
      <c r="N5617" s="2" t="s">
        <v>24</v>
      </c>
      <c r="O5617" s="3">
        <v>48</v>
      </c>
      <c r="P5617" s="13">
        <f t="shared" ref="P5617:P5620" si="1172">I5617*L5617</f>
        <v>1019.98</v>
      </c>
      <c r="Q5617" s="13" t="str">
        <f t="shared" ref="Q5617:Q5620" si="1173">IF(O5617="","Not Delivered",IF(O5617&lt;=30,"Fast",IF(O5617&lt;=60,"Normal","Slow")))</f>
        <v>Normal</v>
      </c>
      <c r="S5617" s="21"/>
    </row>
    <row r="5618" customHeight="1" spans="1:19">
      <c r="A5618" s="2" t="s">
        <v>7573</v>
      </c>
      <c r="B5618" s="28">
        <v>45904</v>
      </c>
      <c r="C5618" s="2" t="s">
        <v>1235</v>
      </c>
      <c r="D5618" s="2" t="str">
        <f t="array" ref="D5618">_xlfn.XLOOKUP(C5618,Customers!A:A,Customers!B:B)</f>
        <v>Customer 0436</v>
      </c>
      <c r="E5618" s="2" t="s">
        <v>350</v>
      </c>
      <c r="F5618" s="2" t="str">
        <f t="array" ref="F5618">_xlfn.XLOOKUP(E5618,Restaurants!A:A,Restaurants!B:B)</f>
        <v>Restaurant 001</v>
      </c>
      <c r="G5618" s="2" t="s">
        <v>426</v>
      </c>
      <c r="H5618" s="2" t="str">
        <f t="array" ref="H5618">_xlfn.XLOOKUP(G5618,Food_Menu!A:A,Food_Menu!B:B)</f>
        <v>Food Item 0142</v>
      </c>
      <c r="I5618" s="2">
        <f t="array" ref="I5618">_xlfn.XLOOKUP(G5618,Food_Menu!A:A,Food_Menu!D:D)</f>
        <v>428.17</v>
      </c>
      <c r="J5618" s="2" t="s">
        <v>458</v>
      </c>
      <c r="K5618" s="2" t="str">
        <f t="array" ref="K5618">_xlfn.XLOOKUP(J5618,Delivery_Partners!A:A,Delivery_Partners!B:B)</f>
        <v>Delivery Partner 053</v>
      </c>
      <c r="L5618" s="3">
        <v>2</v>
      </c>
      <c r="M5618" s="2" t="s">
        <v>23</v>
      </c>
      <c r="N5618" s="2" t="s">
        <v>24</v>
      </c>
      <c r="O5618" s="3">
        <v>48</v>
      </c>
      <c r="P5618" s="13">
        <f t="shared" si="1172"/>
        <v>856.34</v>
      </c>
      <c r="Q5618" s="13" t="str">
        <f t="shared" si="1173"/>
        <v>Normal</v>
      </c>
      <c r="S5618" s="21"/>
    </row>
    <row r="5619" customHeight="1" spans="1:19">
      <c r="A5619" s="2" t="s">
        <v>7574</v>
      </c>
      <c r="B5619" s="29" t="s">
        <v>329</v>
      </c>
      <c r="C5619" s="2" t="s">
        <v>136</v>
      </c>
      <c r="D5619" s="2" t="str">
        <f t="array" ref="D5619">_xlfn.XLOOKUP(C5619,Customers!A:A,Customers!B:B)</f>
        <v>Customer 0575</v>
      </c>
      <c r="E5619" s="2" t="s">
        <v>421</v>
      </c>
      <c r="F5619" s="2" t="str">
        <f t="array" ref="F5619">_xlfn.XLOOKUP(E5619,Restaurants!A:A,Restaurants!B:B)</f>
        <v>Restaurant 091</v>
      </c>
      <c r="G5619" s="2" t="s">
        <v>266</v>
      </c>
      <c r="H5619" s="2" t="str">
        <f t="array" ref="H5619">_xlfn.XLOOKUP(G5619,Food_Menu!A:A,Food_Menu!B:B)</f>
        <v>Food Item 0012</v>
      </c>
      <c r="I5619" s="2">
        <f t="array" ref="I5619">_xlfn.XLOOKUP(G5619,Food_Menu!A:A,Food_Menu!D:D)</f>
        <v>390.14</v>
      </c>
      <c r="J5619" s="2" t="s">
        <v>588</v>
      </c>
      <c r="K5619" s="2" t="str">
        <f t="array" ref="K5619">_xlfn.XLOOKUP(J5619,Delivery_Partners!A:A,Delivery_Partners!B:B)</f>
        <v>Delivery Partner 026</v>
      </c>
      <c r="L5619" s="3">
        <v>1</v>
      </c>
      <c r="M5619" s="2" t="s">
        <v>23</v>
      </c>
      <c r="N5619" s="2" t="s">
        <v>24</v>
      </c>
      <c r="O5619" s="3">
        <v>15</v>
      </c>
      <c r="P5619" s="13">
        <f t="shared" si="1172"/>
        <v>390.14</v>
      </c>
      <c r="Q5619" s="13" t="str">
        <f t="shared" si="1173"/>
        <v>Fast</v>
      </c>
      <c r="S5619" s="21"/>
    </row>
    <row r="5620" customHeight="1" spans="1:19">
      <c r="A5620" s="2" t="s">
        <v>7575</v>
      </c>
      <c r="B5620" s="29" t="s">
        <v>854</v>
      </c>
      <c r="C5620" s="2" t="s">
        <v>602</v>
      </c>
      <c r="D5620" s="2" t="str">
        <f t="array" ref="D5620">_xlfn.XLOOKUP(C5620,Customers!A:A,Customers!B:B)</f>
        <v>Customer 0074</v>
      </c>
      <c r="E5620" s="2" t="s">
        <v>275</v>
      </c>
      <c r="F5620" s="2" t="str">
        <f t="array" ref="F5620">_xlfn.XLOOKUP(E5620,Restaurants!A:A,Restaurants!B:B)</f>
        <v>Restaurant 047</v>
      </c>
      <c r="G5620" s="2" t="s">
        <v>211</v>
      </c>
      <c r="H5620" s="2" t="str">
        <f t="array" ref="H5620">_xlfn.XLOOKUP(G5620,Food_Menu!A:A,Food_Menu!B:B)</f>
        <v>Food Item 0182</v>
      </c>
      <c r="I5620" s="2">
        <f t="array" ref="I5620">_xlfn.XLOOKUP(G5620,Food_Menu!A:A,Food_Menu!D:D)</f>
        <v>512.27</v>
      </c>
      <c r="J5620" s="2" t="s">
        <v>1146</v>
      </c>
      <c r="K5620" s="2" t="str">
        <f t="array" ref="K5620">_xlfn.XLOOKUP(J5620,Delivery_Partners!A:A,Delivery_Partners!B:B)</f>
        <v>Delivery Partner 135</v>
      </c>
      <c r="L5620" s="3">
        <v>1</v>
      </c>
      <c r="M5620" s="2" t="s">
        <v>23</v>
      </c>
      <c r="N5620" s="2" t="s">
        <v>42</v>
      </c>
      <c r="O5620" s="3">
        <v>19</v>
      </c>
      <c r="P5620" s="13">
        <f t="shared" si="1172"/>
        <v>512.27</v>
      </c>
      <c r="Q5620" s="13" t="str">
        <f t="shared" si="1173"/>
        <v>Fast</v>
      </c>
      <c r="S5620" s="21"/>
    </row>
    <row r="5621" hidden="1" customHeight="1" spans="1:19">
      <c r="A5621" s="2" t="s">
        <v>7576</v>
      </c>
      <c r="B5621" s="29" t="s">
        <v>629</v>
      </c>
      <c r="C5621" s="2" t="s">
        <v>2156</v>
      </c>
      <c r="D5621" s="2" t="str">
        <f t="array" ref="D5621">_xlfn.XLOOKUP(C5621,Customers!A:A,Customers!B:B)</f>
        <v>Customer 0205</v>
      </c>
      <c r="E5621" s="2" t="s">
        <v>908</v>
      </c>
      <c r="F5621" s="2" t="str">
        <f t="array" ref="F5621">_xlfn.XLOOKUP(E5621,Restaurants!A:A,Restaurants!B:B)</f>
        <v>Restaurant 050</v>
      </c>
      <c r="G5621" s="2" t="s">
        <v>1737</v>
      </c>
      <c r="H5621" s="2" t="str">
        <f t="array" ref="H5621">_xlfn.XLOOKUP(G5621,Food_Menu!A:A,Food_Menu!B:B)</f>
        <v>Food Item 0154</v>
      </c>
      <c r="I5621" s="2"/>
      <c r="J5621" s="2" t="s">
        <v>427</v>
      </c>
      <c r="K5621" s="2" t="str">
        <f t="array" ref="K5621">_xlfn.XLOOKUP(J5621,Delivery_Partners!A:A,Delivery_Partners!B:B)</f>
        <v>Delivery Partner 023</v>
      </c>
      <c r="L5621" s="3">
        <v>4</v>
      </c>
      <c r="M5621" s="2" t="s">
        <v>101</v>
      </c>
      <c r="N5621" s="2" t="s">
        <v>55</v>
      </c>
      <c r="O5621" s="2"/>
    </row>
    <row r="5622" customHeight="1" spans="1:19">
      <c r="A5622" s="2" t="s">
        <v>7577</v>
      </c>
      <c r="B5622" s="28">
        <v>45877</v>
      </c>
      <c r="C5622" s="2" t="s">
        <v>1975</v>
      </c>
      <c r="D5622" s="2" t="str">
        <f t="array" ref="D5622">_xlfn.XLOOKUP(C5622,Customers!A:A,Customers!B:B)</f>
        <v>Customer 0926</v>
      </c>
      <c r="E5622" s="2" t="s">
        <v>131</v>
      </c>
      <c r="F5622" s="2" t="str">
        <f t="array" ref="F5622">_xlfn.XLOOKUP(E5622,Restaurants!A:A,Restaurants!B:B)</f>
        <v>Restaurant 075</v>
      </c>
      <c r="G5622" s="2" t="s">
        <v>198</v>
      </c>
      <c r="H5622" s="2" t="str">
        <f t="array" ref="H5622">_xlfn.XLOOKUP(G5622,Food_Menu!A:A,Food_Menu!B:B)</f>
        <v>Food Item 0049</v>
      </c>
      <c r="I5622" s="2">
        <f t="array" ref="I5622">_xlfn.XLOOKUP(G5622,Food_Menu!A:A,Food_Menu!D:D)</f>
        <v>504.81</v>
      </c>
      <c r="J5622" s="2" t="s">
        <v>443</v>
      </c>
      <c r="K5622" s="2" t="str">
        <f t="array" ref="K5622">_xlfn.XLOOKUP(J5622,Delivery_Partners!A:A,Delivery_Partners!B:B)</f>
        <v>Delivery Partner 083</v>
      </c>
      <c r="L5622" s="3">
        <v>1</v>
      </c>
      <c r="M5622" s="2" t="s">
        <v>23</v>
      </c>
      <c r="N5622" s="2" t="s">
        <v>24</v>
      </c>
      <c r="O5622" s="3">
        <v>27</v>
      </c>
      <c r="P5622" s="13">
        <f t="shared" ref="P5622:P5623" si="1174">I5622*L5622</f>
        <v>504.81</v>
      </c>
      <c r="Q5622" s="13" t="str">
        <f t="shared" ref="Q5622:Q5623" si="1175">IF(O5622="","Not Delivered",IF(O5622&lt;=30,"Fast",IF(O5622&lt;=60,"Normal","Slow")))</f>
        <v>Fast</v>
      </c>
      <c r="S5622" s="21"/>
    </row>
    <row r="5623" customHeight="1" spans="1:19">
      <c r="A5623" s="2" t="s">
        <v>7578</v>
      </c>
      <c r="B5623" s="28">
        <v>45753</v>
      </c>
      <c r="C5623" s="2" t="s">
        <v>5055</v>
      </c>
      <c r="D5623" s="2" t="str">
        <f t="array" ref="D5623">_xlfn.XLOOKUP(C5623,Customers!A:A,Customers!B:B)</f>
        <v>Customer 0393</v>
      </c>
      <c r="E5623" s="2" t="s">
        <v>526</v>
      </c>
      <c r="F5623" s="2" t="str">
        <f t="array" ref="F5623">_xlfn.XLOOKUP(E5623,Restaurants!A:A,Restaurants!B:B)</f>
        <v>Restaurant 068</v>
      </c>
      <c r="G5623" s="2" t="s">
        <v>1547</v>
      </c>
      <c r="H5623" s="2" t="str">
        <f t="array" ref="H5623">_xlfn.XLOOKUP(G5623,Food_Menu!A:A,Food_Menu!B:B)</f>
        <v>Food Item 0155</v>
      </c>
      <c r="I5623" s="2">
        <f t="array" ref="I5623">_xlfn.XLOOKUP(G5623,Food_Menu!A:A,Food_Menu!D:D)</f>
        <v>185.15</v>
      </c>
      <c r="J5623" s="2" t="s">
        <v>502</v>
      </c>
      <c r="K5623" s="2" t="str">
        <f t="array" ref="K5623">_xlfn.XLOOKUP(J5623,Delivery_Partners!A:A,Delivery_Partners!B:B)</f>
        <v>Delivery Partner 132</v>
      </c>
      <c r="L5623" s="3">
        <v>1</v>
      </c>
      <c r="M5623" s="2" t="s">
        <v>23</v>
      </c>
      <c r="N5623" s="2" t="s">
        <v>24</v>
      </c>
      <c r="O5623" s="3">
        <v>43</v>
      </c>
      <c r="P5623" s="13">
        <f t="shared" si="1174"/>
        <v>185.15</v>
      </c>
      <c r="Q5623" s="13" t="str">
        <f t="shared" si="1175"/>
        <v>Normal</v>
      </c>
      <c r="S5623" s="21"/>
    </row>
    <row r="5624" hidden="1" customHeight="1" spans="1:19">
      <c r="A5624" s="2" t="s">
        <v>7579</v>
      </c>
      <c r="B5624" s="28">
        <v>45721</v>
      </c>
      <c r="C5624" s="2" t="s">
        <v>3601</v>
      </c>
      <c r="D5624" s="2" t="str">
        <f t="array" ref="D5624">_xlfn.XLOOKUP(C5624,Customers!A:A,Customers!B:B)</f>
        <v>Customer 0123</v>
      </c>
      <c r="E5624" s="2" t="s">
        <v>131</v>
      </c>
      <c r="F5624" s="2" t="str">
        <f t="array" ref="F5624">_xlfn.XLOOKUP(E5624,Restaurants!A:A,Restaurants!B:B)</f>
        <v>Restaurant 075</v>
      </c>
      <c r="G5624" s="2" t="s">
        <v>1100</v>
      </c>
      <c r="H5624" s="2" t="str">
        <f t="array" ref="H5624">_xlfn.XLOOKUP(G5624,Food_Menu!A:A,Food_Menu!B:B)</f>
        <v>Food Item 0113</v>
      </c>
      <c r="I5624" s="2"/>
      <c r="J5624" s="2" t="s">
        <v>643</v>
      </c>
      <c r="K5624" s="2" t="str">
        <f t="array" ref="K5624">_xlfn.XLOOKUP(J5624,Delivery_Partners!A:A,Delivery_Partners!B:B)</f>
        <v>Delivery Partner 107</v>
      </c>
      <c r="L5624" s="3">
        <v>1</v>
      </c>
      <c r="M5624" s="2" t="s">
        <v>101</v>
      </c>
      <c r="N5624" s="2" t="s">
        <v>24</v>
      </c>
      <c r="O5624" s="2"/>
    </row>
    <row r="5625" customHeight="1" spans="1:19">
      <c r="A5625" s="2" t="s">
        <v>7580</v>
      </c>
      <c r="B5625" s="29" t="s">
        <v>733</v>
      </c>
      <c r="C5625" s="2" t="s">
        <v>4242</v>
      </c>
      <c r="D5625" s="2" t="str">
        <f t="array" ref="D5625">_xlfn.XLOOKUP(C5625,Customers!A:A,Customers!B:B)</f>
        <v>Customer 0351</v>
      </c>
      <c r="E5625" s="2" t="s">
        <v>152</v>
      </c>
      <c r="F5625" s="2" t="str">
        <f t="array" ref="F5625">_xlfn.XLOOKUP(E5625,Restaurants!A:A,Restaurants!B:B)</f>
        <v>Restaurant 114</v>
      </c>
      <c r="G5625" s="2" t="s">
        <v>1569</v>
      </c>
      <c r="H5625" s="2" t="str">
        <f t="array" ref="H5625">_xlfn.XLOOKUP(G5625,Food_Menu!A:A,Food_Menu!B:B)</f>
        <v>Food Item 0208</v>
      </c>
      <c r="I5625" s="2">
        <f t="array" ref="I5625">_xlfn.XLOOKUP(G5625,Food_Menu!A:A,Food_Menu!D:D)</f>
        <v>493.1</v>
      </c>
      <c r="J5625" s="2" t="s">
        <v>643</v>
      </c>
      <c r="K5625" s="2" t="str">
        <f t="array" ref="K5625">_xlfn.XLOOKUP(J5625,Delivery_Partners!A:A,Delivery_Partners!B:B)</f>
        <v>Delivery Partner 107</v>
      </c>
      <c r="L5625" s="3">
        <v>2</v>
      </c>
      <c r="M5625" s="2" t="s">
        <v>23</v>
      </c>
      <c r="N5625" s="2" t="s">
        <v>24</v>
      </c>
      <c r="O5625" s="3">
        <v>42</v>
      </c>
      <c r="P5625" s="13">
        <f>I5625*L5625</f>
        <v>986.2</v>
      </c>
      <c r="Q5625" s="13" t="str">
        <f>IF(O5625="","Not Delivered",IF(O5625&lt;=30,"Fast",IF(O5625&lt;=60,"Normal","Slow")))</f>
        <v>Normal</v>
      </c>
      <c r="S5625" s="21"/>
    </row>
    <row r="5626" hidden="1" customHeight="1" spans="1:19">
      <c r="A5626" s="2" t="s">
        <v>7581</v>
      </c>
      <c r="B5626" s="28">
        <v>45661</v>
      </c>
      <c r="C5626" s="2" t="s">
        <v>2376</v>
      </c>
      <c r="D5626" s="2" t="str">
        <f t="array" ref="D5626">_xlfn.XLOOKUP(C5626,Customers!A:A,Customers!B:B)</f>
        <v>Customer 0424</v>
      </c>
      <c r="E5626" s="2" t="s">
        <v>20</v>
      </c>
      <c r="F5626" s="2" t="str">
        <f t="array" ref="F5626">_xlfn.XLOOKUP(E5626,Restaurants!A:A,Restaurants!B:B)</f>
        <v>Restaurant 079</v>
      </c>
      <c r="G5626" s="2" t="s">
        <v>313</v>
      </c>
      <c r="H5626" s="2" t="str">
        <f t="array" ref="H5626">_xlfn.XLOOKUP(G5626,Food_Menu!A:A,Food_Menu!B:B)</f>
        <v>Food Item 0068</v>
      </c>
      <c r="I5626" s="2"/>
      <c r="J5626" s="2" t="s">
        <v>583</v>
      </c>
      <c r="K5626" s="2" t="str">
        <f t="array" ref="K5626">_xlfn.XLOOKUP(J5626,Delivery_Partners!A:A,Delivery_Partners!B:B)</f>
        <v>Delivery Partner 062</v>
      </c>
      <c r="L5626" s="3">
        <v>3</v>
      </c>
      <c r="M5626" s="2" t="s">
        <v>101</v>
      </c>
      <c r="N5626" s="2" t="s">
        <v>24</v>
      </c>
      <c r="O5626" s="2"/>
    </row>
    <row r="5627" customHeight="1" spans="1:19">
      <c r="A5627" s="2" t="s">
        <v>7582</v>
      </c>
      <c r="B5627" s="28">
        <v>45848</v>
      </c>
      <c r="C5627" s="2" t="s">
        <v>2847</v>
      </c>
      <c r="D5627" s="2" t="str">
        <f t="array" ref="D5627">_xlfn.XLOOKUP(C5627,Customers!A:A,Customers!B:B)</f>
        <v>Customer 0861</v>
      </c>
      <c r="E5627" s="2" t="s">
        <v>747</v>
      </c>
      <c r="F5627" s="2" t="str">
        <f t="array" ref="F5627">_xlfn.XLOOKUP(E5627,Restaurants!A:A,Restaurants!B:B)</f>
        <v>Restaurant 006</v>
      </c>
      <c r="G5627" s="2" t="s">
        <v>359</v>
      </c>
      <c r="H5627" s="2" t="str">
        <f t="array" ref="H5627">_xlfn.XLOOKUP(G5627,Food_Menu!A:A,Food_Menu!B:B)</f>
        <v>Food Item 0058</v>
      </c>
      <c r="I5627" s="2">
        <f t="array" ref="I5627">_xlfn.XLOOKUP(G5627,Food_Menu!A:A,Food_Menu!D:D)</f>
        <v>356</v>
      </c>
      <c r="J5627" s="2" t="s">
        <v>1683</v>
      </c>
      <c r="K5627" s="2" t="str">
        <f t="array" ref="K5627">_xlfn.XLOOKUP(J5627,Delivery_Partners!A:A,Delivery_Partners!B:B)</f>
        <v>Delivery Partner 082</v>
      </c>
      <c r="L5627" s="3">
        <v>1</v>
      </c>
      <c r="M5627" s="2" t="s">
        <v>23</v>
      </c>
      <c r="N5627" s="2" t="s">
        <v>42</v>
      </c>
      <c r="O5627" s="3">
        <v>28</v>
      </c>
      <c r="P5627" s="13">
        <f t="shared" ref="P5627:P5628" si="1176">I5627*L5627</f>
        <v>356</v>
      </c>
      <c r="Q5627" s="13" t="str">
        <f t="shared" ref="Q5627:Q5628" si="1177">IF(O5627="","Not Delivered",IF(O5627&lt;=30,"Fast",IF(O5627&lt;=60,"Normal","Slow")))</f>
        <v>Fast</v>
      </c>
      <c r="S5627" s="21"/>
    </row>
    <row r="5628" customHeight="1" spans="1:19">
      <c r="A5628" s="2" t="s">
        <v>7583</v>
      </c>
      <c r="B5628" s="29" t="s">
        <v>2003</v>
      </c>
      <c r="C5628" s="2" t="s">
        <v>2062</v>
      </c>
      <c r="D5628" s="2" t="str">
        <f t="array" ref="D5628">_xlfn.XLOOKUP(C5628,Customers!A:A,Customers!B:B)</f>
        <v>Customer 0109</v>
      </c>
      <c r="E5628" s="2" t="s">
        <v>616</v>
      </c>
      <c r="F5628" s="2" t="str">
        <f t="array" ref="F5628">_xlfn.XLOOKUP(E5628,Restaurants!A:A,Restaurants!B:B)</f>
        <v>Restaurant 027</v>
      </c>
      <c r="G5628" s="2" t="s">
        <v>514</v>
      </c>
      <c r="H5628" s="2" t="str">
        <f t="array" ref="H5628">_xlfn.XLOOKUP(G5628,Food_Menu!A:A,Food_Menu!B:B)</f>
        <v>Food Item 0013</v>
      </c>
      <c r="I5628" s="2">
        <f t="array" ref="I5628">_xlfn.XLOOKUP(G5628,Food_Menu!A:A,Food_Menu!D:D)</f>
        <v>584.96</v>
      </c>
      <c r="J5628" s="2" t="s">
        <v>938</v>
      </c>
      <c r="K5628" s="2" t="str">
        <f t="array" ref="K5628">_xlfn.XLOOKUP(J5628,Delivery_Partners!A:A,Delivery_Partners!B:B)</f>
        <v>Delivery Partner 139</v>
      </c>
      <c r="L5628" s="3">
        <v>1</v>
      </c>
      <c r="M5628" s="2" t="s">
        <v>23</v>
      </c>
      <c r="N5628" s="2" t="s">
        <v>24</v>
      </c>
      <c r="O5628" s="3">
        <v>58</v>
      </c>
      <c r="P5628" s="13">
        <f t="shared" si="1176"/>
        <v>584.96</v>
      </c>
      <c r="Q5628" s="13" t="str">
        <f t="shared" si="1177"/>
        <v>Normal</v>
      </c>
      <c r="S5628" s="21"/>
    </row>
    <row r="5629" hidden="1" customHeight="1" spans="1:19">
      <c r="A5629" s="2" t="s">
        <v>7584</v>
      </c>
      <c r="B5629" s="28">
        <v>45749</v>
      </c>
      <c r="C5629" s="2" t="s">
        <v>859</v>
      </c>
      <c r="D5629" s="2" t="str">
        <f t="array" ref="D5629">_xlfn.XLOOKUP(C5629,Customers!A:A,Customers!B:B)</f>
        <v>Customer 0031</v>
      </c>
      <c r="E5629" s="2" t="s">
        <v>143</v>
      </c>
      <c r="F5629" s="2" t="str">
        <f t="array" ref="F5629">_xlfn.XLOOKUP(E5629,Restaurants!A:A,Restaurants!B:B)</f>
        <v>Restaurant 054</v>
      </c>
      <c r="G5629" s="2" t="s">
        <v>1086</v>
      </c>
      <c r="H5629" s="2" t="str">
        <f t="array" ref="H5629">_xlfn.XLOOKUP(G5629,Food_Menu!A:A,Food_Menu!B:B)</f>
        <v>Food Item 0173</v>
      </c>
      <c r="I5629" s="2"/>
      <c r="J5629" s="2" t="s">
        <v>993</v>
      </c>
      <c r="K5629" s="2" t="str">
        <f t="array" ref="K5629">_xlfn.XLOOKUP(J5629,Delivery_Partners!A:A,Delivery_Partners!B:B)</f>
        <v>Delivery Partner 086</v>
      </c>
      <c r="L5629" s="3">
        <v>2</v>
      </c>
      <c r="M5629" s="2" t="s">
        <v>101</v>
      </c>
      <c r="N5629" s="2" t="s">
        <v>74</v>
      </c>
      <c r="O5629" s="2"/>
    </row>
    <row r="5630" customHeight="1" spans="1:19">
      <c r="A5630" s="2" t="s">
        <v>7585</v>
      </c>
      <c r="B5630" s="29" t="s">
        <v>1265</v>
      </c>
      <c r="C5630" s="2" t="s">
        <v>2421</v>
      </c>
      <c r="D5630" s="2" t="str">
        <f t="array" ref="D5630">_xlfn.XLOOKUP(C5630,Customers!A:A,Customers!B:B)</f>
        <v>Customer 0869</v>
      </c>
      <c r="E5630" s="2" t="s">
        <v>293</v>
      </c>
      <c r="F5630" s="2" t="str">
        <f t="array" ref="F5630">_xlfn.XLOOKUP(E5630,Restaurants!A:A,Restaurants!B:B)</f>
        <v>Restaurant 057</v>
      </c>
      <c r="G5630" s="2" t="s">
        <v>1177</v>
      </c>
      <c r="H5630" s="2" t="str">
        <f t="array" ref="H5630">_xlfn.XLOOKUP(G5630,Food_Menu!A:A,Food_Menu!B:B)</f>
        <v>Food Item 0217</v>
      </c>
      <c r="I5630" s="2">
        <f t="array" ref="I5630">_xlfn.XLOOKUP(G5630,Food_Menu!A:A,Food_Menu!D:D)</f>
        <v>222.6</v>
      </c>
      <c r="J5630" s="2" t="s">
        <v>756</v>
      </c>
      <c r="K5630" s="2" t="str">
        <f t="array" ref="K5630">_xlfn.XLOOKUP(J5630,Delivery_Partners!A:A,Delivery_Partners!B:B)</f>
        <v>Delivery Partner 126</v>
      </c>
      <c r="L5630" s="3">
        <v>1</v>
      </c>
      <c r="M5630" s="2" t="s">
        <v>23</v>
      </c>
      <c r="N5630" s="2" t="s">
        <v>24</v>
      </c>
      <c r="O5630" s="3">
        <v>16</v>
      </c>
      <c r="P5630" s="13">
        <f t="shared" ref="P5630:P5637" si="1178">I5630*L5630</f>
        <v>222.6</v>
      </c>
      <c r="Q5630" s="13" t="str">
        <f t="shared" ref="Q5630:Q5637" si="1179">IF(O5630="","Not Delivered",IF(O5630&lt;=30,"Fast",IF(O5630&lt;=60,"Normal","Slow")))</f>
        <v>Fast</v>
      </c>
      <c r="S5630" s="21"/>
    </row>
    <row r="5631" customHeight="1" spans="1:19">
      <c r="A5631" s="2" t="s">
        <v>7586</v>
      </c>
      <c r="B5631" s="28">
        <v>45849</v>
      </c>
      <c r="C5631" s="2" t="s">
        <v>6507</v>
      </c>
      <c r="D5631" s="2" t="str">
        <f t="array" ref="D5631">_xlfn.XLOOKUP(C5631,Customers!A:A,Customers!B:B)</f>
        <v>Customer 0171</v>
      </c>
      <c r="E5631" s="2" t="s">
        <v>537</v>
      </c>
      <c r="F5631" s="2" t="str">
        <f t="array" ref="F5631">_xlfn.XLOOKUP(E5631,Restaurants!A:A,Restaurants!B:B)</f>
        <v>Restaurant 044</v>
      </c>
      <c r="G5631" s="2" t="s">
        <v>1382</v>
      </c>
      <c r="H5631" s="2" t="str">
        <f t="array" ref="H5631">_xlfn.XLOOKUP(G5631,Food_Menu!A:A,Food_Menu!B:B)</f>
        <v>Food Item 0152</v>
      </c>
      <c r="I5631" s="2">
        <f t="array" ref="I5631">_xlfn.XLOOKUP(G5631,Food_Menu!A:A,Food_Menu!D:D)</f>
        <v>177.47</v>
      </c>
      <c r="J5631" s="2" t="s">
        <v>383</v>
      </c>
      <c r="K5631" s="2" t="str">
        <f t="array" ref="K5631">_xlfn.XLOOKUP(J5631,Delivery_Partners!A:A,Delivery_Partners!B:B)</f>
        <v>Delivery Partner 149</v>
      </c>
      <c r="L5631" s="3">
        <v>3</v>
      </c>
      <c r="M5631" s="2" t="s">
        <v>23</v>
      </c>
      <c r="N5631" s="2" t="s">
        <v>24</v>
      </c>
      <c r="O5631" s="3">
        <v>40</v>
      </c>
      <c r="P5631" s="13">
        <f t="shared" si="1178"/>
        <v>532.41</v>
      </c>
      <c r="Q5631" s="13" t="str">
        <f t="shared" si="1179"/>
        <v>Normal</v>
      </c>
      <c r="S5631" s="21"/>
    </row>
    <row r="5632" customHeight="1" spans="1:19">
      <c r="A5632" s="2" t="s">
        <v>7587</v>
      </c>
      <c r="B5632" s="29" t="s">
        <v>1518</v>
      </c>
      <c r="C5632" s="2" t="s">
        <v>2617</v>
      </c>
      <c r="D5632" s="2" t="str">
        <f t="array" ref="D5632">_xlfn.XLOOKUP(C5632,Customers!A:A,Customers!B:B)</f>
        <v>Customer 0504</v>
      </c>
      <c r="E5632" s="2" t="s">
        <v>425</v>
      </c>
      <c r="F5632" s="2" t="str">
        <f t="array" ref="F5632">_xlfn.XLOOKUP(E5632,Restaurants!A:A,Restaurants!B:B)</f>
        <v>Restaurant 023</v>
      </c>
      <c r="G5632" s="2" t="s">
        <v>188</v>
      </c>
      <c r="H5632" s="2" t="str">
        <f t="array" ref="H5632">_xlfn.XLOOKUP(G5632,Food_Menu!A:A,Food_Menu!B:B)</f>
        <v>Food Item 0082</v>
      </c>
      <c r="I5632" s="2">
        <f t="array" ref="I5632">_xlfn.XLOOKUP(G5632,Food_Menu!A:A,Food_Menu!D:D)</f>
        <v>266.68</v>
      </c>
      <c r="J5632" s="2" t="s">
        <v>173</v>
      </c>
      <c r="K5632" s="2" t="str">
        <f t="array" ref="K5632">_xlfn.XLOOKUP(J5632,Delivery_Partners!A:A,Delivery_Partners!B:B)</f>
        <v>Delivery Partner 045</v>
      </c>
      <c r="L5632" s="3">
        <v>1</v>
      </c>
      <c r="M5632" s="2" t="s">
        <v>23</v>
      </c>
      <c r="N5632" s="2" t="s">
        <v>74</v>
      </c>
      <c r="O5632" s="3">
        <v>40</v>
      </c>
      <c r="P5632" s="13">
        <f t="shared" si="1178"/>
        <v>266.68</v>
      </c>
      <c r="Q5632" s="13" t="str">
        <f t="shared" si="1179"/>
        <v>Normal</v>
      </c>
      <c r="S5632" s="21"/>
    </row>
    <row r="5633" customHeight="1" spans="1:19">
      <c r="A5633" s="2" t="s">
        <v>7588</v>
      </c>
      <c r="B5633" s="29" t="s">
        <v>463</v>
      </c>
      <c r="C5633" s="2" t="s">
        <v>3514</v>
      </c>
      <c r="D5633" s="2" t="str">
        <f t="array" ref="D5633">_xlfn.XLOOKUP(C5633,Customers!A:A,Customers!B:B)</f>
        <v>Customer 0820</v>
      </c>
      <c r="E5633" s="2" t="s">
        <v>71</v>
      </c>
      <c r="F5633" s="2" t="str">
        <f t="array" ref="F5633">_xlfn.XLOOKUP(E5633,Restaurants!A:A,Restaurants!B:B)</f>
        <v>Restaurant 013</v>
      </c>
      <c r="G5633" s="2" t="s">
        <v>1103</v>
      </c>
      <c r="H5633" s="2" t="str">
        <f t="array" ref="H5633">_xlfn.XLOOKUP(G5633,Food_Menu!A:A,Food_Menu!B:B)</f>
        <v>Food Item 0194</v>
      </c>
      <c r="I5633" s="2">
        <f t="array" ref="I5633">_xlfn.XLOOKUP(G5633,Food_Menu!A:A,Food_Menu!D:D)</f>
        <v>325.87</v>
      </c>
      <c r="J5633" s="2" t="s">
        <v>389</v>
      </c>
      <c r="K5633" s="2" t="str">
        <f t="array" ref="K5633">_xlfn.XLOOKUP(J5633,Delivery_Partners!A:A,Delivery_Partners!B:B)</f>
        <v>Delivery Partner 022</v>
      </c>
      <c r="L5633" s="3">
        <v>1</v>
      </c>
      <c r="M5633" s="2" t="s">
        <v>23</v>
      </c>
      <c r="N5633" s="2" t="s">
        <v>24</v>
      </c>
      <c r="O5633" s="3">
        <v>33</v>
      </c>
      <c r="P5633" s="13">
        <f t="shared" si="1178"/>
        <v>325.87</v>
      </c>
      <c r="Q5633" s="13" t="str">
        <f t="shared" si="1179"/>
        <v>Normal</v>
      </c>
      <c r="S5633" s="21"/>
    </row>
    <row r="5634" customHeight="1" spans="1:19">
      <c r="A5634" s="2" t="s">
        <v>7589</v>
      </c>
      <c r="B5634" s="29" t="s">
        <v>399</v>
      </c>
      <c r="C5634" s="2" t="s">
        <v>1169</v>
      </c>
      <c r="D5634" s="2" t="str">
        <f t="array" ref="D5634">_xlfn.XLOOKUP(C5634,Customers!A:A,Customers!B:B)</f>
        <v>Customer 0617</v>
      </c>
      <c r="E5634" s="2" t="s">
        <v>93</v>
      </c>
      <c r="F5634" s="2" t="str">
        <f t="array" ref="F5634">_xlfn.XLOOKUP(E5634,Restaurants!A:A,Restaurants!B:B)</f>
        <v>Restaurant 018</v>
      </c>
      <c r="G5634" s="2" t="s">
        <v>47</v>
      </c>
      <c r="H5634" s="2" t="str">
        <f t="array" ref="H5634">_xlfn.XLOOKUP(G5634,Food_Menu!A:A,Food_Menu!B:B)</f>
        <v>Food Item 0056</v>
      </c>
      <c r="I5634" s="2">
        <f t="array" ref="I5634">_xlfn.XLOOKUP(G5634,Food_Menu!A:A,Food_Menu!D:D)</f>
        <v>536.41</v>
      </c>
      <c r="J5634" s="2" t="s">
        <v>1408</v>
      </c>
      <c r="K5634" s="2" t="str">
        <f t="array" ref="K5634">_xlfn.XLOOKUP(J5634,Delivery_Partners!A:A,Delivery_Partners!B:B)</f>
        <v>Delivery Partner 084</v>
      </c>
      <c r="L5634" s="3">
        <v>1</v>
      </c>
      <c r="M5634" s="2" t="s">
        <v>23</v>
      </c>
      <c r="N5634" s="2" t="s">
        <v>42</v>
      </c>
      <c r="O5634" s="3">
        <v>63</v>
      </c>
      <c r="P5634" s="13">
        <f t="shared" si="1178"/>
        <v>536.41</v>
      </c>
      <c r="Q5634" s="13" t="str">
        <f t="shared" si="1179"/>
        <v>Slow</v>
      </c>
      <c r="S5634" s="21"/>
    </row>
    <row r="5635" customHeight="1" spans="1:19">
      <c r="A5635" s="2" t="s">
        <v>7590</v>
      </c>
      <c r="B5635" s="28">
        <v>45752</v>
      </c>
      <c r="C5635" s="2" t="s">
        <v>5509</v>
      </c>
      <c r="D5635" s="2" t="str">
        <f t="array" ref="D5635">_xlfn.XLOOKUP(C5635,Customers!A:A,Customers!B:B)</f>
        <v>Customer 0149</v>
      </c>
      <c r="E5635" s="2" t="s">
        <v>706</v>
      </c>
      <c r="F5635" s="2" t="str">
        <f t="array" ref="F5635">_xlfn.XLOOKUP(E5635,Restaurants!A:A,Restaurants!B:B)</f>
        <v>Restaurant 115</v>
      </c>
      <c r="G5635" s="2" t="s">
        <v>1063</v>
      </c>
      <c r="H5635" s="2" t="str">
        <f t="array" ref="H5635">_xlfn.XLOOKUP(G5635,Food_Menu!A:A,Food_Menu!B:B)</f>
        <v>Food Item 0153</v>
      </c>
      <c r="I5635" s="2">
        <f t="array" ref="I5635">_xlfn.XLOOKUP(G5635,Food_Menu!A:A,Food_Menu!D:D)</f>
        <v>322.66</v>
      </c>
      <c r="J5635" s="2" t="s">
        <v>145</v>
      </c>
      <c r="K5635" s="2" t="str">
        <f t="array" ref="K5635">_xlfn.XLOOKUP(J5635,Delivery_Partners!A:A,Delivery_Partners!B:B)</f>
        <v>Delivery Partner 069</v>
      </c>
      <c r="L5635" s="3">
        <v>1</v>
      </c>
      <c r="M5635" s="2" t="s">
        <v>23</v>
      </c>
      <c r="N5635" s="2" t="s">
        <v>24</v>
      </c>
      <c r="O5635" s="3">
        <v>38</v>
      </c>
      <c r="P5635" s="13">
        <f t="shared" si="1178"/>
        <v>322.66</v>
      </c>
      <c r="Q5635" s="13" t="str">
        <f t="shared" si="1179"/>
        <v>Normal</v>
      </c>
      <c r="S5635" s="21"/>
    </row>
    <row r="5636" customHeight="1" spans="1:19">
      <c r="A5636" s="2" t="s">
        <v>7591</v>
      </c>
      <c r="B5636" s="28">
        <v>45874</v>
      </c>
      <c r="C5636" s="2" t="s">
        <v>2561</v>
      </c>
      <c r="D5636" s="2" t="str">
        <f t="array" ref="D5636">_xlfn.XLOOKUP(C5636,Customers!A:A,Customers!B:B)</f>
        <v>Customer 0867</v>
      </c>
      <c r="E5636" s="2" t="s">
        <v>669</v>
      </c>
      <c r="F5636" s="2" t="str">
        <f t="array" ref="F5636">_xlfn.XLOOKUP(E5636,Restaurants!A:A,Restaurants!B:B)</f>
        <v>Restaurant 048</v>
      </c>
      <c r="G5636" s="2" t="s">
        <v>216</v>
      </c>
      <c r="H5636" s="2" t="str">
        <f t="array" ref="H5636">_xlfn.XLOOKUP(G5636,Food_Menu!A:A,Food_Menu!B:B)</f>
        <v>Food Item 0132</v>
      </c>
      <c r="I5636" s="2">
        <f t="array" ref="I5636">_xlfn.XLOOKUP(G5636,Food_Menu!A:A,Food_Menu!D:D)</f>
        <v>597.76</v>
      </c>
      <c r="J5636" s="2" t="s">
        <v>226</v>
      </c>
      <c r="K5636" s="2" t="str">
        <f t="array" ref="K5636">_xlfn.XLOOKUP(J5636,Delivery_Partners!A:A,Delivery_Partners!B:B)</f>
        <v>Delivery Partner 027</v>
      </c>
      <c r="L5636" s="3">
        <v>1</v>
      </c>
      <c r="M5636" s="2" t="s">
        <v>23</v>
      </c>
      <c r="N5636" s="2" t="s">
        <v>24</v>
      </c>
      <c r="O5636" s="3">
        <v>47</v>
      </c>
      <c r="P5636" s="13">
        <f t="shared" si="1178"/>
        <v>597.76</v>
      </c>
      <c r="Q5636" s="13" t="str">
        <f t="shared" si="1179"/>
        <v>Normal</v>
      </c>
      <c r="S5636" s="21"/>
    </row>
    <row r="5637" customHeight="1" spans="1:19">
      <c r="A5637" s="2" t="s">
        <v>7592</v>
      </c>
      <c r="B5637" s="28">
        <v>45818</v>
      </c>
      <c r="C5637" s="2" t="s">
        <v>1065</v>
      </c>
      <c r="D5637" s="2" t="str">
        <f t="array" ref="D5637">_xlfn.XLOOKUP(C5637,Customers!A:A,Customers!B:B)</f>
        <v>Customer 0058</v>
      </c>
      <c r="E5637" s="2" t="s">
        <v>698</v>
      </c>
      <c r="F5637" s="2" t="str">
        <f t="array" ref="F5637">_xlfn.XLOOKUP(E5637,Restaurants!A:A,Restaurants!B:B)</f>
        <v>Restaurant 116</v>
      </c>
      <c r="G5637" s="2" t="s">
        <v>627</v>
      </c>
      <c r="H5637" s="2" t="str">
        <f t="array" ref="H5637">_xlfn.XLOOKUP(G5637,Food_Menu!A:A,Food_Menu!B:B)</f>
        <v>Food Item 0188</v>
      </c>
      <c r="I5637" s="2">
        <f t="array" ref="I5637">_xlfn.XLOOKUP(G5637,Food_Menu!A:A,Food_Menu!D:D)</f>
        <v>537.03</v>
      </c>
      <c r="J5637" s="2" t="s">
        <v>1325</v>
      </c>
      <c r="K5637" s="2" t="str">
        <f t="array" ref="K5637">_xlfn.XLOOKUP(J5637,Delivery_Partners!A:A,Delivery_Partners!B:B)</f>
        <v>Delivery Partner 137</v>
      </c>
      <c r="L5637" s="3">
        <v>2</v>
      </c>
      <c r="M5637" s="2" t="s">
        <v>23</v>
      </c>
      <c r="N5637" s="2" t="s">
        <v>74</v>
      </c>
      <c r="O5637" s="3">
        <v>39</v>
      </c>
      <c r="P5637" s="13">
        <f t="shared" si="1178"/>
        <v>1074.06</v>
      </c>
      <c r="Q5637" s="13" t="str">
        <f t="shared" si="1179"/>
        <v>Normal</v>
      </c>
      <c r="S5637" s="21"/>
    </row>
    <row r="5638" hidden="1" customHeight="1" spans="1:19">
      <c r="A5638" s="2" t="s">
        <v>7593</v>
      </c>
      <c r="B5638" s="28">
        <v>45905</v>
      </c>
      <c r="C5638" s="2" t="s">
        <v>1106</v>
      </c>
      <c r="D5638" s="2" t="str">
        <f t="array" ref="D5638">_xlfn.XLOOKUP(C5638,Customers!A:A,Customers!B:B)</f>
        <v>Customer 0279</v>
      </c>
      <c r="E5638" s="2" t="s">
        <v>952</v>
      </c>
      <c r="F5638" s="2" t="str">
        <f t="array" ref="F5638">_xlfn.XLOOKUP(E5638,Restaurants!A:A,Restaurants!B:B)</f>
        <v>Restaurant 041</v>
      </c>
      <c r="G5638" s="2" t="s">
        <v>438</v>
      </c>
      <c r="H5638" s="2" t="str">
        <f t="array" ref="H5638">_xlfn.XLOOKUP(G5638,Food_Menu!A:A,Food_Menu!B:B)</f>
        <v>Food Item 0214</v>
      </c>
      <c r="I5638" s="2"/>
      <c r="J5638" s="2" t="s">
        <v>597</v>
      </c>
      <c r="K5638" s="2" t="str">
        <f t="array" ref="K5638">_xlfn.XLOOKUP(J5638,Delivery_Partners!A:A,Delivery_Partners!B:B)</f>
        <v>Delivery Partner 113</v>
      </c>
      <c r="L5638" s="3">
        <v>1</v>
      </c>
      <c r="M5638" s="2" t="s">
        <v>101</v>
      </c>
      <c r="N5638" s="2" t="s">
        <v>24</v>
      </c>
      <c r="O5638" s="2"/>
    </row>
    <row r="5639" customHeight="1" spans="1:19">
      <c r="A5639" s="2" t="s">
        <v>7594</v>
      </c>
      <c r="B5639" s="29" t="s">
        <v>214</v>
      </c>
      <c r="C5639" s="2" t="s">
        <v>109</v>
      </c>
      <c r="D5639" s="2" t="str">
        <f t="array" ref="D5639">_xlfn.XLOOKUP(C5639,Customers!A:A,Customers!B:B)</f>
        <v>Customer 0132</v>
      </c>
      <c r="E5639" s="2" t="s">
        <v>523</v>
      </c>
      <c r="F5639" s="2" t="str">
        <f t="array" ref="F5639">_xlfn.XLOOKUP(E5639,Restaurants!A:A,Restaurants!B:B)</f>
        <v>Restaurant 038</v>
      </c>
      <c r="G5639" s="2" t="s">
        <v>1073</v>
      </c>
      <c r="H5639" s="2" t="str">
        <f t="array" ref="H5639">_xlfn.XLOOKUP(G5639,Food_Menu!A:A,Food_Menu!B:B)</f>
        <v>Food Item 0080</v>
      </c>
      <c r="I5639" s="2">
        <f t="array" ref="I5639">_xlfn.XLOOKUP(G5639,Food_Menu!A:A,Food_Menu!D:D)</f>
        <v>208.69</v>
      </c>
      <c r="J5639" s="2" t="s">
        <v>48</v>
      </c>
      <c r="K5639" s="2" t="str">
        <f t="array" ref="K5639">_xlfn.XLOOKUP(J5639,Delivery_Partners!A:A,Delivery_Partners!B:B)</f>
        <v>Delivery Partner 119</v>
      </c>
      <c r="L5639" s="3">
        <v>2</v>
      </c>
      <c r="M5639" s="2" t="s">
        <v>23</v>
      </c>
      <c r="N5639" s="2" t="s">
        <v>24</v>
      </c>
      <c r="O5639" s="3">
        <v>31</v>
      </c>
      <c r="P5639" s="13">
        <f t="shared" ref="P5639:P5641" si="1180">I5639*L5639</f>
        <v>417.38</v>
      </c>
      <c r="Q5639" s="13" t="str">
        <f t="shared" ref="Q5639:Q5641" si="1181">IF(O5639="","Not Delivered",IF(O5639&lt;=30,"Fast",IF(O5639&lt;=60,"Normal","Slow")))</f>
        <v>Normal</v>
      </c>
      <c r="S5639" s="21"/>
    </row>
    <row r="5640" customHeight="1" spans="1:19">
      <c r="A5640" s="2" t="s">
        <v>7595</v>
      </c>
      <c r="B5640" s="29" t="s">
        <v>783</v>
      </c>
      <c r="C5640" s="2" t="s">
        <v>3814</v>
      </c>
      <c r="D5640" s="2" t="str">
        <f t="array" ref="D5640">_xlfn.XLOOKUP(C5640,Customers!A:A,Customers!B:B)</f>
        <v>Customer 0616</v>
      </c>
      <c r="E5640" s="2" t="s">
        <v>89</v>
      </c>
      <c r="F5640" s="2" t="str">
        <f t="array" ref="F5640">_xlfn.XLOOKUP(E5640,Restaurants!A:A,Restaurants!B:B)</f>
        <v>Restaurant 059</v>
      </c>
      <c r="G5640" s="2" t="s">
        <v>524</v>
      </c>
      <c r="H5640" s="2" t="str">
        <f t="array" ref="H5640">_xlfn.XLOOKUP(G5640,Food_Menu!A:A,Food_Menu!B:B)</f>
        <v>Food Item 0021</v>
      </c>
      <c r="I5640" s="2">
        <f t="array" ref="I5640">_xlfn.XLOOKUP(G5640,Food_Menu!A:A,Food_Menu!D:D)</f>
        <v>572.3</v>
      </c>
      <c r="J5640" s="2" t="s">
        <v>544</v>
      </c>
      <c r="K5640" s="2" t="str">
        <f t="array" ref="K5640">_xlfn.XLOOKUP(J5640,Delivery_Partners!A:A,Delivery_Partners!B:B)</f>
        <v>Delivery Partner 128</v>
      </c>
      <c r="L5640" s="3">
        <v>1</v>
      </c>
      <c r="M5640" s="2" t="s">
        <v>23</v>
      </c>
      <c r="N5640" s="2" t="s">
        <v>24</v>
      </c>
      <c r="O5640" s="3">
        <v>22</v>
      </c>
      <c r="P5640" s="13">
        <f t="shared" si="1180"/>
        <v>572.3</v>
      </c>
      <c r="Q5640" s="13" t="str">
        <f t="shared" si="1181"/>
        <v>Fast</v>
      </c>
      <c r="S5640" s="21"/>
    </row>
    <row r="5641" customHeight="1" spans="1:19">
      <c r="A5641" s="2" t="s">
        <v>7596</v>
      </c>
      <c r="B5641" s="28">
        <v>45877</v>
      </c>
      <c r="C5641" s="2" t="s">
        <v>2552</v>
      </c>
      <c r="D5641" s="2" t="str">
        <f t="array" ref="D5641">_xlfn.XLOOKUP(C5641,Customers!A:A,Customers!B:B)</f>
        <v>Customer 0829</v>
      </c>
      <c r="E5641" s="2" t="s">
        <v>152</v>
      </c>
      <c r="F5641" s="2" t="str">
        <f t="array" ref="F5641">_xlfn.XLOOKUP(E5641,Restaurants!A:A,Restaurants!B:B)</f>
        <v>Restaurant 114</v>
      </c>
      <c r="G5641" s="2" t="s">
        <v>1386</v>
      </c>
      <c r="H5641" s="2" t="str">
        <f t="array" ref="H5641">_xlfn.XLOOKUP(G5641,Food_Menu!A:A,Food_Menu!B:B)</f>
        <v>Food Item 0035</v>
      </c>
      <c r="I5641" s="2">
        <f t="array" ref="I5641">_xlfn.XLOOKUP(G5641,Food_Menu!A:A,Food_Menu!D:D)</f>
        <v>634.81</v>
      </c>
      <c r="J5641" s="2" t="s">
        <v>660</v>
      </c>
      <c r="K5641" s="2" t="str">
        <f t="array" ref="K5641">_xlfn.XLOOKUP(J5641,Delivery_Partners!A:A,Delivery_Partners!B:B)</f>
        <v>Delivery Partner 079</v>
      </c>
      <c r="L5641" s="3">
        <v>1</v>
      </c>
      <c r="M5641" s="2" t="s">
        <v>23</v>
      </c>
      <c r="N5641" s="2" t="s">
        <v>24</v>
      </c>
      <c r="O5641" s="3">
        <v>44</v>
      </c>
      <c r="P5641" s="13">
        <f t="shared" si="1180"/>
        <v>634.81</v>
      </c>
      <c r="Q5641" s="13" t="str">
        <f t="shared" si="1181"/>
        <v>Normal</v>
      </c>
      <c r="S5641" s="21"/>
    </row>
    <row r="5642" hidden="1" customHeight="1" spans="1:19">
      <c r="A5642" s="2" t="s">
        <v>7597</v>
      </c>
      <c r="B5642" s="29" t="s">
        <v>453</v>
      </c>
      <c r="C5642" s="2" t="s">
        <v>1466</v>
      </c>
      <c r="D5642" s="2" t="str">
        <f t="array" ref="D5642">_xlfn.XLOOKUP(C5642,Customers!A:A,Customers!B:B)</f>
        <v>Customer 0780</v>
      </c>
      <c r="E5642" s="2" t="s">
        <v>526</v>
      </c>
      <c r="F5642" s="2" t="str">
        <f t="array" ref="F5642">_xlfn.XLOOKUP(E5642,Restaurants!A:A,Restaurants!B:B)</f>
        <v>Restaurant 068</v>
      </c>
      <c r="G5642" s="2" t="s">
        <v>1723</v>
      </c>
      <c r="H5642" s="2" t="str">
        <f t="array" ref="H5642">_xlfn.XLOOKUP(G5642,Food_Menu!A:A,Food_Menu!B:B)</f>
        <v>Food Item 0163</v>
      </c>
      <c r="I5642" s="2"/>
      <c r="J5642" s="2" t="s">
        <v>100</v>
      </c>
      <c r="K5642" s="2" t="str">
        <f t="array" ref="K5642">_xlfn.XLOOKUP(J5642,Delivery_Partners!A:A,Delivery_Partners!B:B)</f>
        <v>Delivery Partner 092</v>
      </c>
      <c r="L5642" s="3">
        <v>1</v>
      </c>
      <c r="M5642" s="2" t="s">
        <v>189</v>
      </c>
      <c r="N5642" s="2" t="s">
        <v>24</v>
      </c>
      <c r="O5642" s="2"/>
    </row>
    <row r="5643" customHeight="1" spans="1:19">
      <c r="A5643" s="2" t="s">
        <v>7598</v>
      </c>
      <c r="B5643" s="29" t="s">
        <v>233</v>
      </c>
      <c r="C5643" s="2" t="s">
        <v>2733</v>
      </c>
      <c r="D5643" s="2" t="str">
        <f t="array" ref="D5643">_xlfn.XLOOKUP(C5643,Customers!A:A,Customers!B:B)</f>
        <v>Customer 0168</v>
      </c>
      <c r="E5643" s="2" t="s">
        <v>506</v>
      </c>
      <c r="F5643" s="2" t="str">
        <f t="array" ref="F5643">_xlfn.XLOOKUP(E5643,Restaurants!A:A,Restaurants!B:B)</f>
        <v>Restaurant 005</v>
      </c>
      <c r="G5643" s="2" t="s">
        <v>1073</v>
      </c>
      <c r="H5643" s="2" t="str">
        <f t="array" ref="H5643">_xlfn.XLOOKUP(G5643,Food_Menu!A:A,Food_Menu!B:B)</f>
        <v>Food Item 0080</v>
      </c>
      <c r="I5643" s="2">
        <f t="array" ref="I5643">_xlfn.XLOOKUP(G5643,Food_Menu!A:A,Food_Menu!D:D)</f>
        <v>208.69</v>
      </c>
      <c r="J5643" s="2" t="s">
        <v>41</v>
      </c>
      <c r="K5643" s="2" t="str">
        <f t="array" ref="K5643">_xlfn.XLOOKUP(J5643,Delivery_Partners!A:A,Delivery_Partners!B:B)</f>
        <v>Delivery Partner 041</v>
      </c>
      <c r="L5643" s="3">
        <v>2</v>
      </c>
      <c r="M5643" s="2" t="s">
        <v>23</v>
      </c>
      <c r="N5643" s="2" t="s">
        <v>55</v>
      </c>
      <c r="O5643" s="3">
        <v>45</v>
      </c>
      <c r="P5643" s="13">
        <f t="shared" ref="P5643:P5646" si="1182">I5643*L5643</f>
        <v>417.38</v>
      </c>
      <c r="Q5643" s="13" t="str">
        <f t="shared" ref="Q5643:Q5646" si="1183">IF(O5643="","Not Delivered",IF(O5643&lt;=30,"Fast",IF(O5643&lt;=60,"Normal","Slow")))</f>
        <v>Normal</v>
      </c>
      <c r="S5643" s="21"/>
    </row>
    <row r="5644" customHeight="1" spans="1:19">
      <c r="A5644" s="2" t="s">
        <v>7599</v>
      </c>
      <c r="B5644" s="29" t="s">
        <v>2269</v>
      </c>
      <c r="C5644" s="2" t="s">
        <v>1858</v>
      </c>
      <c r="D5644" s="2" t="str">
        <f t="array" ref="D5644">_xlfn.XLOOKUP(C5644,Customers!A:A,Customers!B:B)</f>
        <v>Customer 0413</v>
      </c>
      <c r="E5644" s="2" t="s">
        <v>27</v>
      </c>
      <c r="F5644" s="2" t="str">
        <f t="array" ref="F5644">_xlfn.XLOOKUP(E5644,Restaurants!A:A,Restaurants!B:B)</f>
        <v>Restaurant 033</v>
      </c>
      <c r="G5644" s="2" t="s">
        <v>713</v>
      </c>
      <c r="H5644" s="2" t="str">
        <f t="array" ref="H5644">_xlfn.XLOOKUP(G5644,Food_Menu!A:A,Food_Menu!B:B)</f>
        <v>Food Item 0031</v>
      </c>
      <c r="I5644" s="2">
        <f t="array" ref="I5644">_xlfn.XLOOKUP(G5644,Food_Menu!A:A,Food_Menu!D:D)</f>
        <v>485.31</v>
      </c>
      <c r="J5644" s="2" t="s">
        <v>502</v>
      </c>
      <c r="K5644" s="2" t="str">
        <f t="array" ref="K5644">_xlfn.XLOOKUP(J5644,Delivery_Partners!A:A,Delivery_Partners!B:B)</f>
        <v>Delivery Partner 132</v>
      </c>
      <c r="L5644" s="3">
        <v>1</v>
      </c>
      <c r="M5644" s="2" t="s">
        <v>23</v>
      </c>
      <c r="N5644" s="2" t="s">
        <v>24</v>
      </c>
      <c r="O5644" s="3">
        <v>28</v>
      </c>
      <c r="P5644" s="13">
        <f t="shared" si="1182"/>
        <v>485.31</v>
      </c>
      <c r="Q5644" s="13" t="str">
        <f t="shared" si="1183"/>
        <v>Fast</v>
      </c>
      <c r="S5644" s="21"/>
    </row>
    <row r="5645" customHeight="1" spans="1:19">
      <c r="A5645" s="2" t="s">
        <v>7600</v>
      </c>
      <c r="B5645" s="29" t="s">
        <v>3847</v>
      </c>
      <c r="C5645" s="2" t="s">
        <v>2559</v>
      </c>
      <c r="D5645" s="2" t="str">
        <f t="array" ref="D5645">_xlfn.XLOOKUP(C5645,Customers!A:A,Customers!B:B)</f>
        <v>Customer 0176</v>
      </c>
      <c r="E5645" s="2" t="s">
        <v>807</v>
      </c>
      <c r="F5645" s="2" t="str">
        <f t="array" ref="F5645">_xlfn.XLOOKUP(E5645,Restaurants!A:A,Restaurants!B:B)</f>
        <v>Restaurant 118</v>
      </c>
      <c r="G5645" s="2" t="s">
        <v>457</v>
      </c>
      <c r="H5645" s="2" t="str">
        <f t="array" ref="H5645">_xlfn.XLOOKUP(G5645,Food_Menu!A:A,Food_Menu!B:B)</f>
        <v>Food Item 0180</v>
      </c>
      <c r="I5645" s="2">
        <f t="array" ref="I5645">_xlfn.XLOOKUP(G5645,Food_Menu!A:A,Food_Menu!D:D)</f>
        <v>498.49</v>
      </c>
      <c r="J5645" s="2" t="s">
        <v>707</v>
      </c>
      <c r="K5645" s="2" t="str">
        <f t="array" ref="K5645">_xlfn.XLOOKUP(J5645,Delivery_Partners!A:A,Delivery_Partners!B:B)</f>
        <v>Delivery Partner 171</v>
      </c>
      <c r="L5645" s="3">
        <v>2</v>
      </c>
      <c r="M5645" s="2" t="s">
        <v>23</v>
      </c>
      <c r="N5645" s="2" t="s">
        <v>55</v>
      </c>
      <c r="O5645" s="3">
        <v>41</v>
      </c>
      <c r="P5645" s="13">
        <f t="shared" si="1182"/>
        <v>996.98</v>
      </c>
      <c r="Q5645" s="13" t="str">
        <f t="shared" si="1183"/>
        <v>Normal</v>
      </c>
      <c r="S5645" s="21"/>
    </row>
    <row r="5646" customHeight="1" spans="1:19">
      <c r="A5646" s="2" t="s">
        <v>7601</v>
      </c>
      <c r="B5646" s="28">
        <v>45962</v>
      </c>
      <c r="C5646" s="2" t="s">
        <v>810</v>
      </c>
      <c r="D5646" s="2" t="str">
        <f t="array" ref="D5646">_xlfn.XLOOKUP(C5646,Customers!A:A,Customers!B:B)</f>
        <v>Customer 0412</v>
      </c>
      <c r="E5646" s="2" t="s">
        <v>60</v>
      </c>
      <c r="F5646" s="2" t="str">
        <f t="array" ref="F5646">_xlfn.XLOOKUP(E5646,Restaurants!A:A,Restaurants!B:B)</f>
        <v>Restaurant 019</v>
      </c>
      <c r="G5646" s="2" t="s">
        <v>442</v>
      </c>
      <c r="H5646" s="2" t="str">
        <f t="array" ref="H5646">_xlfn.XLOOKUP(G5646,Food_Menu!A:A,Food_Menu!B:B)</f>
        <v>Food Item 0143</v>
      </c>
      <c r="I5646" s="2">
        <f t="array" ref="I5646">_xlfn.XLOOKUP(G5646,Food_Menu!A:A,Food_Menu!D:D)</f>
        <v>248.87</v>
      </c>
      <c r="J5646" s="2" t="s">
        <v>1698</v>
      </c>
      <c r="K5646" s="2" t="str">
        <f t="array" ref="K5646">_xlfn.XLOOKUP(J5646,Delivery_Partners!A:A,Delivery_Partners!B:B)</f>
        <v>Delivery Partner 158</v>
      </c>
      <c r="L5646" s="3">
        <v>1</v>
      </c>
      <c r="M5646" s="2" t="s">
        <v>23</v>
      </c>
      <c r="N5646" s="2" t="s">
        <v>55</v>
      </c>
      <c r="O5646" s="3">
        <v>16</v>
      </c>
      <c r="P5646" s="13">
        <f t="shared" si="1182"/>
        <v>248.87</v>
      </c>
      <c r="Q5646" s="13" t="str">
        <f t="shared" si="1183"/>
        <v>Fast</v>
      </c>
      <c r="S5646" s="21"/>
    </row>
    <row r="5647" hidden="1" customHeight="1" spans="1:19">
      <c r="A5647" s="2" t="s">
        <v>7602</v>
      </c>
      <c r="B5647" s="29" t="s">
        <v>243</v>
      </c>
      <c r="C5647" s="2" t="s">
        <v>1315</v>
      </c>
      <c r="D5647" s="2" t="str">
        <f t="array" ref="D5647">_xlfn.XLOOKUP(C5647,Customers!A:A,Customers!B:B)</f>
        <v>Customer 0277</v>
      </c>
      <c r="E5647" s="2" t="s">
        <v>245</v>
      </c>
      <c r="F5647" s="2" t="str">
        <f t="array" ref="F5647">_xlfn.XLOOKUP(E5647,Restaurants!A:A,Restaurants!B:B)</f>
        <v>Restaurant 101</v>
      </c>
      <c r="G5647" s="2" t="s">
        <v>158</v>
      </c>
      <c r="H5647" s="2" t="str">
        <f t="array" ref="H5647">_xlfn.XLOOKUP(G5647,Food_Menu!A:A,Food_Menu!B:B)</f>
        <v>Food Item 0029</v>
      </c>
      <c r="I5647" s="2"/>
      <c r="J5647" s="2" t="s">
        <v>1193</v>
      </c>
      <c r="K5647" s="2" t="str">
        <f t="array" ref="K5647">_xlfn.XLOOKUP(J5647,Delivery_Partners!A:A,Delivery_Partners!B:B)</f>
        <v>Delivery Partner 074</v>
      </c>
      <c r="L5647" s="3">
        <v>1</v>
      </c>
      <c r="M5647" s="2" t="s">
        <v>189</v>
      </c>
      <c r="N5647" s="2" t="s">
        <v>42</v>
      </c>
      <c r="O5647" s="2"/>
    </row>
    <row r="5648" customHeight="1" spans="1:19">
      <c r="A5648" s="2" t="s">
        <v>7603</v>
      </c>
      <c r="B5648" s="28">
        <v>45727</v>
      </c>
      <c r="C5648" s="2" t="s">
        <v>3714</v>
      </c>
      <c r="D5648" s="2" t="str">
        <f t="array" ref="D5648">_xlfn.XLOOKUP(C5648,Customers!A:A,Customers!B:B)</f>
        <v>Customer 0889</v>
      </c>
      <c r="E5648" s="2" t="s">
        <v>1292</v>
      </c>
      <c r="F5648" s="2" t="str">
        <f t="array" ref="F5648">_xlfn.XLOOKUP(E5648,Restaurants!A:A,Restaurants!B:B)</f>
        <v>Restaurant 112</v>
      </c>
      <c r="G5648" s="2" t="s">
        <v>282</v>
      </c>
      <c r="H5648" s="2" t="str">
        <f t="array" ref="H5648">_xlfn.XLOOKUP(G5648,Food_Menu!A:A,Food_Menu!B:B)</f>
        <v>Food Item 0157</v>
      </c>
      <c r="I5648" s="2">
        <f t="array" ref="I5648">_xlfn.XLOOKUP(G5648,Food_Menu!A:A,Food_Menu!D:D)</f>
        <v>278.37</v>
      </c>
      <c r="J5648" s="2" t="s">
        <v>3362</v>
      </c>
      <c r="K5648" s="2" t="str">
        <f t="array" ref="K5648">_xlfn.XLOOKUP(J5648,Delivery_Partners!A:A,Delivery_Partners!B:B)</f>
        <v>Delivery Partner 009</v>
      </c>
      <c r="L5648" s="3">
        <v>1</v>
      </c>
      <c r="M5648" s="2" t="s">
        <v>23</v>
      </c>
      <c r="N5648" s="2" t="s">
        <v>74</v>
      </c>
      <c r="O5648" s="3">
        <v>27</v>
      </c>
      <c r="P5648" s="13">
        <f t="shared" ref="P5648:P5661" si="1184">I5648*L5648</f>
        <v>278.37</v>
      </c>
      <c r="Q5648" s="13" t="str">
        <f t="shared" ref="Q5648:Q5661" si="1185">IF(O5648="","Not Delivered",IF(O5648&lt;=30,"Fast",IF(O5648&lt;=60,"Normal","Slow")))</f>
        <v>Fast</v>
      </c>
      <c r="S5648" s="21"/>
    </row>
    <row r="5649" customHeight="1" spans="1:19">
      <c r="A5649" s="2" t="s">
        <v>7604</v>
      </c>
      <c r="B5649" s="29" t="s">
        <v>1893</v>
      </c>
      <c r="C5649" s="2" t="s">
        <v>4366</v>
      </c>
      <c r="D5649" s="2" t="str">
        <f t="array" ref="D5649">_xlfn.XLOOKUP(C5649,Customers!A:A,Customers!B:B)</f>
        <v>Customer 0902</v>
      </c>
      <c r="E5649" s="2" t="s">
        <v>281</v>
      </c>
      <c r="F5649" s="2" t="str">
        <f t="array" ref="F5649">_xlfn.XLOOKUP(E5649,Restaurants!A:A,Restaurants!B:B)</f>
        <v>Restaurant 026</v>
      </c>
      <c r="G5649" s="2" t="s">
        <v>1539</v>
      </c>
      <c r="H5649" s="2" t="str">
        <f t="array" ref="H5649">_xlfn.XLOOKUP(G5649,Food_Menu!A:A,Food_Menu!B:B)</f>
        <v>Food Item 0141</v>
      </c>
      <c r="I5649" s="2">
        <f t="array" ref="I5649">_xlfn.XLOOKUP(G5649,Food_Menu!A:A,Food_Menu!D:D)</f>
        <v>285.16</v>
      </c>
      <c r="J5649" s="2" t="s">
        <v>862</v>
      </c>
      <c r="K5649" s="2" t="str">
        <f t="array" ref="K5649">_xlfn.XLOOKUP(J5649,Delivery_Partners!A:A,Delivery_Partners!B:B)</f>
        <v>Delivery Partner 159</v>
      </c>
      <c r="L5649" s="3">
        <v>2</v>
      </c>
      <c r="M5649" s="2" t="s">
        <v>23</v>
      </c>
      <c r="N5649" s="2" t="s">
        <v>42</v>
      </c>
      <c r="O5649" s="3">
        <v>41</v>
      </c>
      <c r="P5649" s="13">
        <f t="shared" si="1184"/>
        <v>570.32</v>
      </c>
      <c r="Q5649" s="13" t="str">
        <f t="shared" si="1185"/>
        <v>Normal</v>
      </c>
      <c r="S5649" s="21"/>
    </row>
    <row r="5650" customHeight="1" spans="1:19">
      <c r="A5650" s="2" t="s">
        <v>7605</v>
      </c>
      <c r="B5650" s="29" t="s">
        <v>2130</v>
      </c>
      <c r="C5650" s="2" t="s">
        <v>2304</v>
      </c>
      <c r="D5650" s="2" t="str">
        <f t="array" ref="D5650">_xlfn.XLOOKUP(C5650,Customers!A:A,Customers!B:B)</f>
        <v>Customer 0983</v>
      </c>
      <c r="E5650" s="2" t="s">
        <v>526</v>
      </c>
      <c r="F5650" s="2" t="str">
        <f t="array" ref="F5650">_xlfn.XLOOKUP(E5650,Restaurants!A:A,Restaurants!B:B)</f>
        <v>Restaurant 068</v>
      </c>
      <c r="G5650" s="2" t="s">
        <v>1177</v>
      </c>
      <c r="H5650" s="2" t="str">
        <f t="array" ref="H5650">_xlfn.XLOOKUP(G5650,Food_Menu!A:A,Food_Menu!B:B)</f>
        <v>Food Item 0217</v>
      </c>
      <c r="I5650" s="2">
        <f t="array" ref="I5650">_xlfn.XLOOKUP(G5650,Food_Menu!A:A,Food_Menu!D:D)</f>
        <v>222.6</v>
      </c>
      <c r="J5650" s="2" t="s">
        <v>567</v>
      </c>
      <c r="K5650" s="2" t="str">
        <f t="array" ref="K5650">_xlfn.XLOOKUP(J5650,Delivery_Partners!A:A,Delivery_Partners!B:B)</f>
        <v>Delivery Partner 104</v>
      </c>
      <c r="L5650" s="3">
        <v>1</v>
      </c>
      <c r="M5650" s="2" t="s">
        <v>23</v>
      </c>
      <c r="N5650" s="2" t="s">
        <v>24</v>
      </c>
      <c r="O5650" s="3">
        <v>29</v>
      </c>
      <c r="P5650" s="13">
        <f t="shared" si="1184"/>
        <v>222.6</v>
      </c>
      <c r="Q5650" s="13" t="str">
        <f t="shared" si="1185"/>
        <v>Fast</v>
      </c>
      <c r="S5650" s="21"/>
    </row>
    <row r="5651" customHeight="1" spans="1:19">
      <c r="A5651" s="2" t="s">
        <v>7606</v>
      </c>
      <c r="B5651" s="29" t="s">
        <v>1709</v>
      </c>
      <c r="C5651" s="2" t="s">
        <v>2973</v>
      </c>
      <c r="D5651" s="2" t="str">
        <f t="array" ref="D5651">_xlfn.XLOOKUP(C5651,Customers!A:A,Customers!B:B)</f>
        <v>Customer 0241</v>
      </c>
      <c r="E5651" s="2" t="s">
        <v>566</v>
      </c>
      <c r="F5651" s="2" t="str">
        <f t="array" ref="F5651">_xlfn.XLOOKUP(E5651,Restaurants!A:A,Restaurants!B:B)</f>
        <v>Restaurant 072</v>
      </c>
      <c r="G5651" s="2" t="s">
        <v>785</v>
      </c>
      <c r="H5651" s="2" t="str">
        <f t="array" ref="H5651">_xlfn.XLOOKUP(G5651,Food_Menu!A:A,Food_Menu!B:B)</f>
        <v>Food Item 0218</v>
      </c>
      <c r="I5651" s="2">
        <f t="array" ref="I5651">_xlfn.XLOOKUP(G5651,Food_Menu!A:A,Food_Menu!D:D)</f>
        <v>579.55</v>
      </c>
      <c r="J5651" s="2" t="s">
        <v>474</v>
      </c>
      <c r="K5651" s="2" t="str">
        <f t="array" ref="K5651">_xlfn.XLOOKUP(J5651,Delivery_Partners!A:A,Delivery_Partners!B:B)</f>
        <v>Delivery Partner 141</v>
      </c>
      <c r="L5651" s="3">
        <v>1</v>
      </c>
      <c r="M5651" s="2" t="s">
        <v>23</v>
      </c>
      <c r="N5651" s="2" t="s">
        <v>24</v>
      </c>
      <c r="O5651" s="3">
        <v>19</v>
      </c>
      <c r="P5651" s="13">
        <f t="shared" si="1184"/>
        <v>579.55</v>
      </c>
      <c r="Q5651" s="13" t="str">
        <f t="shared" si="1185"/>
        <v>Fast</v>
      </c>
      <c r="S5651" s="21"/>
    </row>
    <row r="5652" customHeight="1" spans="1:19">
      <c r="A5652" s="2" t="s">
        <v>7607</v>
      </c>
      <c r="B5652" s="29" t="s">
        <v>833</v>
      </c>
      <c r="C5652" s="2" t="s">
        <v>2220</v>
      </c>
      <c r="D5652" s="2" t="str">
        <f t="array" ref="D5652">_xlfn.XLOOKUP(C5652,Customers!A:A,Customers!B:B)</f>
        <v>Customer 0017</v>
      </c>
      <c r="E5652" s="2" t="s">
        <v>655</v>
      </c>
      <c r="F5652" s="2" t="str">
        <f t="array" ref="F5652">_xlfn.XLOOKUP(E5652,Restaurants!A:A,Restaurants!B:B)</f>
        <v>Restaurant 096</v>
      </c>
      <c r="G5652" s="2" t="s">
        <v>1516</v>
      </c>
      <c r="H5652" s="2" t="str">
        <f t="array" ref="H5652">_xlfn.XLOOKUP(G5652,Food_Menu!A:A,Food_Menu!B:B)</f>
        <v>Food Item 0215</v>
      </c>
      <c r="I5652" s="2">
        <f t="array" ref="I5652">_xlfn.XLOOKUP(G5652,Food_Menu!A:A,Food_Menu!D:D)</f>
        <v>131.38</v>
      </c>
      <c r="J5652" s="2" t="s">
        <v>679</v>
      </c>
      <c r="K5652" s="2" t="str">
        <f t="array" ref="K5652">_xlfn.XLOOKUP(J5652,Delivery_Partners!A:A,Delivery_Partners!B:B)</f>
        <v>Delivery Partner 055</v>
      </c>
      <c r="L5652" s="3">
        <v>1</v>
      </c>
      <c r="M5652" s="2" t="s">
        <v>23</v>
      </c>
      <c r="N5652" s="2" t="s">
        <v>55</v>
      </c>
      <c r="O5652" s="3">
        <v>28</v>
      </c>
      <c r="P5652" s="13">
        <f t="shared" si="1184"/>
        <v>131.38</v>
      </c>
      <c r="Q5652" s="13" t="str">
        <f t="shared" si="1185"/>
        <v>Fast</v>
      </c>
      <c r="S5652" s="21"/>
    </row>
    <row r="5653" customHeight="1" spans="1:19">
      <c r="A5653" s="2" t="s">
        <v>7608</v>
      </c>
      <c r="B5653" s="29" t="s">
        <v>370</v>
      </c>
      <c r="C5653" s="2" t="s">
        <v>1934</v>
      </c>
      <c r="D5653" s="2" t="str">
        <f t="array" ref="D5653">_xlfn.XLOOKUP(C5653,Customers!A:A,Customers!B:B)</f>
        <v>Customer 0043</v>
      </c>
      <c r="E5653" s="2" t="s">
        <v>655</v>
      </c>
      <c r="F5653" s="2" t="str">
        <f t="array" ref="F5653">_xlfn.XLOOKUP(E5653,Restaurants!A:A,Restaurants!B:B)</f>
        <v>Restaurant 096</v>
      </c>
      <c r="G5653" s="2" t="s">
        <v>111</v>
      </c>
      <c r="H5653" s="2" t="str">
        <f t="array" ref="H5653">_xlfn.XLOOKUP(G5653,Food_Menu!A:A,Food_Menu!B:B)</f>
        <v>Food Item 0197</v>
      </c>
      <c r="I5653" s="2">
        <f t="array" ref="I5653">_xlfn.XLOOKUP(G5653,Food_Menu!A:A,Food_Menu!D:D)</f>
        <v>628.28</v>
      </c>
      <c r="J5653" s="2" t="s">
        <v>159</v>
      </c>
      <c r="K5653" s="2" t="str">
        <f t="array" ref="K5653">_xlfn.XLOOKUP(J5653,Delivery_Partners!A:A,Delivery_Partners!B:B)</f>
        <v>Delivery Partner 156</v>
      </c>
      <c r="L5653" s="3">
        <v>1</v>
      </c>
      <c r="M5653" s="2" t="s">
        <v>23</v>
      </c>
      <c r="N5653" s="2" t="s">
        <v>24</v>
      </c>
      <c r="O5653" s="3">
        <v>42</v>
      </c>
      <c r="P5653" s="13">
        <f t="shared" si="1184"/>
        <v>628.28</v>
      </c>
      <c r="Q5653" s="13" t="str">
        <f t="shared" si="1185"/>
        <v>Normal</v>
      </c>
      <c r="S5653" s="21"/>
    </row>
    <row r="5654" customHeight="1" spans="1:19">
      <c r="A5654" s="2" t="s">
        <v>7609</v>
      </c>
      <c r="B5654" s="29" t="s">
        <v>700</v>
      </c>
      <c r="C5654" s="2" t="s">
        <v>1050</v>
      </c>
      <c r="D5654" s="2" t="str">
        <f t="array" ref="D5654">_xlfn.XLOOKUP(C5654,Customers!A:A,Customers!B:B)</f>
        <v>Customer 1013</v>
      </c>
      <c r="E5654" s="2" t="s">
        <v>492</v>
      </c>
      <c r="F5654" s="2" t="str">
        <f t="array" ref="F5654">_xlfn.XLOOKUP(E5654,Restaurants!A:A,Restaurants!B:B)</f>
        <v>Restaurant 008</v>
      </c>
      <c r="G5654" s="2" t="s">
        <v>1018</v>
      </c>
      <c r="H5654" s="2" t="str">
        <f t="array" ref="H5654">_xlfn.XLOOKUP(G5654,Food_Menu!A:A,Food_Menu!B:B)</f>
        <v>Food Item 0175</v>
      </c>
      <c r="I5654" s="2">
        <f t="array" ref="I5654">_xlfn.XLOOKUP(G5654,Food_Menu!A:A,Food_Menu!D:D)</f>
        <v>114.67</v>
      </c>
      <c r="J5654" s="2" t="s">
        <v>1132</v>
      </c>
      <c r="K5654" s="2" t="str">
        <f t="array" ref="K5654">_xlfn.XLOOKUP(J5654,Delivery_Partners!A:A,Delivery_Partners!B:B)</f>
        <v>Delivery Partner 151</v>
      </c>
      <c r="L5654" s="3">
        <v>1</v>
      </c>
      <c r="M5654" s="2" t="s">
        <v>23</v>
      </c>
      <c r="N5654" s="2" t="s">
        <v>24</v>
      </c>
      <c r="O5654" s="3">
        <v>37</v>
      </c>
      <c r="P5654" s="13">
        <f t="shared" si="1184"/>
        <v>114.67</v>
      </c>
      <c r="Q5654" s="13" t="str">
        <f t="shared" si="1185"/>
        <v>Normal</v>
      </c>
      <c r="S5654" s="21"/>
    </row>
    <row r="5655" customHeight="1" spans="1:19">
      <c r="A5655" s="2" t="s">
        <v>7610</v>
      </c>
      <c r="B5655" s="28">
        <v>45911</v>
      </c>
      <c r="C5655" s="2" t="s">
        <v>1448</v>
      </c>
      <c r="D5655" s="2" t="str">
        <f t="array" ref="D5655">_xlfn.XLOOKUP(C5655,Customers!A:A,Customers!B:B)</f>
        <v>Customer 1088</v>
      </c>
      <c r="E5655" s="2" t="s">
        <v>518</v>
      </c>
      <c r="F5655" s="2" t="str">
        <f t="array" ref="F5655">_xlfn.XLOOKUP(E5655,Restaurants!A:A,Restaurants!B:B)</f>
        <v>Restaurant 039</v>
      </c>
      <c r="G5655" s="2" t="s">
        <v>392</v>
      </c>
      <c r="H5655" s="2" t="str">
        <f t="array" ref="H5655">_xlfn.XLOOKUP(G5655,Food_Menu!A:A,Food_Menu!B:B)</f>
        <v>Food Item 0148</v>
      </c>
      <c r="I5655" s="2">
        <f t="array" ref="I5655">_xlfn.XLOOKUP(G5655,Food_Menu!A:A,Food_Menu!D:D)</f>
        <v>405.76</v>
      </c>
      <c r="J5655" s="2" t="s">
        <v>337</v>
      </c>
      <c r="K5655" s="2" t="str">
        <f t="array" ref="K5655">_xlfn.XLOOKUP(J5655,Delivery_Partners!A:A,Delivery_Partners!B:B)</f>
        <v>Delivery Partner 004</v>
      </c>
      <c r="L5655" s="3">
        <v>2</v>
      </c>
      <c r="M5655" s="2" t="s">
        <v>23</v>
      </c>
      <c r="N5655" s="2" t="s">
        <v>42</v>
      </c>
      <c r="O5655" s="3">
        <v>26</v>
      </c>
      <c r="P5655" s="13">
        <f t="shared" si="1184"/>
        <v>811.52</v>
      </c>
      <c r="Q5655" s="13" t="str">
        <f t="shared" si="1185"/>
        <v>Fast</v>
      </c>
      <c r="S5655" s="21"/>
    </row>
    <row r="5656" customHeight="1" spans="1:19">
      <c r="A5656" s="2" t="s">
        <v>7611</v>
      </c>
      <c r="B5656" s="28">
        <v>46002</v>
      </c>
      <c r="C5656" s="2" t="s">
        <v>2343</v>
      </c>
      <c r="D5656" s="2" t="str">
        <f t="array" ref="D5656">_xlfn.XLOOKUP(C5656,Customers!A:A,Customers!B:B)</f>
        <v>Customer 0255</v>
      </c>
      <c r="E5656" s="2" t="s">
        <v>298</v>
      </c>
      <c r="F5656" s="2" t="str">
        <f t="array" ref="F5656">_xlfn.XLOOKUP(E5656,Restaurants!A:A,Restaurants!B:B)</f>
        <v>Restaurant 113</v>
      </c>
      <c r="G5656" s="2" t="s">
        <v>331</v>
      </c>
      <c r="H5656" s="2" t="str">
        <f t="array" ref="H5656">_xlfn.XLOOKUP(G5656,Food_Menu!A:A,Food_Menu!B:B)</f>
        <v>Food Item 0120</v>
      </c>
      <c r="I5656" s="2">
        <f t="array" ref="I5656">_xlfn.XLOOKUP(G5656,Food_Menu!A:A,Food_Menu!D:D)</f>
        <v>569.73</v>
      </c>
      <c r="J5656" s="2" t="s">
        <v>592</v>
      </c>
      <c r="K5656" s="2" t="str">
        <f t="array" ref="K5656">_xlfn.XLOOKUP(J5656,Delivery_Partners!A:A,Delivery_Partners!B:B)</f>
        <v>Delivery Partner 102</v>
      </c>
      <c r="L5656" s="3">
        <v>2</v>
      </c>
      <c r="M5656" s="2" t="s">
        <v>23</v>
      </c>
      <c r="N5656" s="2" t="s">
        <v>24</v>
      </c>
      <c r="O5656" s="3">
        <v>45</v>
      </c>
      <c r="P5656" s="13">
        <f t="shared" si="1184"/>
        <v>1139.46</v>
      </c>
      <c r="Q5656" s="13" t="str">
        <f t="shared" si="1185"/>
        <v>Normal</v>
      </c>
      <c r="S5656" s="21"/>
    </row>
    <row r="5657" customHeight="1" spans="1:19">
      <c r="A5657" s="2" t="s">
        <v>7612</v>
      </c>
      <c r="B5657" s="29" t="s">
        <v>103</v>
      </c>
      <c r="C5657" s="2" t="s">
        <v>2408</v>
      </c>
      <c r="D5657" s="2" t="str">
        <f t="array" ref="D5657">_xlfn.XLOOKUP(C5657,Customers!A:A,Customers!B:B)</f>
        <v>Customer 1052</v>
      </c>
      <c r="E5657" s="2" t="s">
        <v>46</v>
      </c>
      <c r="F5657" s="2" t="str">
        <f t="array" ref="F5657">_xlfn.XLOOKUP(E5657,Restaurants!A:A,Restaurants!B:B)</f>
        <v>Restaurant 043</v>
      </c>
      <c r="G5657" s="2" t="s">
        <v>1018</v>
      </c>
      <c r="H5657" s="2" t="str">
        <f t="array" ref="H5657">_xlfn.XLOOKUP(G5657,Food_Menu!A:A,Food_Menu!B:B)</f>
        <v>Food Item 0175</v>
      </c>
      <c r="I5657" s="2">
        <f t="array" ref="I5657">_xlfn.XLOOKUP(G5657,Food_Menu!A:A,Food_Menu!D:D)</f>
        <v>114.67</v>
      </c>
      <c r="J5657" s="2" t="s">
        <v>993</v>
      </c>
      <c r="K5657" s="2" t="str">
        <f t="array" ref="K5657">_xlfn.XLOOKUP(J5657,Delivery_Partners!A:A,Delivery_Partners!B:B)</f>
        <v>Delivery Partner 086</v>
      </c>
      <c r="L5657" s="3">
        <v>1</v>
      </c>
      <c r="M5657" s="2" t="s">
        <v>23</v>
      </c>
      <c r="N5657" s="2" t="s">
        <v>24</v>
      </c>
      <c r="O5657" s="3">
        <v>54</v>
      </c>
      <c r="P5657" s="13">
        <f t="shared" si="1184"/>
        <v>114.67</v>
      </c>
      <c r="Q5657" s="13" t="str">
        <f t="shared" si="1185"/>
        <v>Normal</v>
      </c>
      <c r="S5657" s="21"/>
    </row>
    <row r="5658" customHeight="1" spans="1:19">
      <c r="A5658" s="2" t="s">
        <v>7613</v>
      </c>
      <c r="B5658" s="29" t="s">
        <v>1875</v>
      </c>
      <c r="C5658" s="2" t="s">
        <v>3190</v>
      </c>
      <c r="D5658" s="2" t="str">
        <f t="array" ref="D5658">_xlfn.XLOOKUP(C5658,Customers!A:A,Customers!B:B)</f>
        <v>Customer 0636</v>
      </c>
      <c r="E5658" s="2" t="s">
        <v>1072</v>
      </c>
      <c r="F5658" s="2" t="str">
        <f t="array" ref="F5658">_xlfn.XLOOKUP(E5658,Restaurants!A:A,Restaurants!B:B)</f>
        <v>Restaurant 030</v>
      </c>
      <c r="G5658" s="2" t="s">
        <v>322</v>
      </c>
      <c r="H5658" s="2" t="str">
        <f t="array" ref="H5658">_xlfn.XLOOKUP(G5658,Food_Menu!A:A,Food_Menu!B:B)</f>
        <v>Food Item 0213</v>
      </c>
      <c r="I5658" s="2">
        <f t="array" ref="I5658">_xlfn.XLOOKUP(G5658,Food_Menu!A:A,Food_Menu!D:D)</f>
        <v>568.2</v>
      </c>
      <c r="J5658" s="2" t="s">
        <v>48</v>
      </c>
      <c r="K5658" s="2" t="str">
        <f t="array" ref="K5658">_xlfn.XLOOKUP(J5658,Delivery_Partners!A:A,Delivery_Partners!B:B)</f>
        <v>Delivery Partner 119</v>
      </c>
      <c r="L5658" s="3">
        <v>1</v>
      </c>
      <c r="M5658" s="2" t="s">
        <v>23</v>
      </c>
      <c r="N5658" s="2" t="s">
        <v>24</v>
      </c>
      <c r="O5658" s="3">
        <v>46</v>
      </c>
      <c r="P5658" s="13">
        <f t="shared" si="1184"/>
        <v>568.2</v>
      </c>
      <c r="Q5658" s="13" t="str">
        <f t="shared" si="1185"/>
        <v>Normal</v>
      </c>
      <c r="S5658" s="21"/>
    </row>
    <row r="5659" customHeight="1" spans="1:19">
      <c r="A5659" s="2" t="s">
        <v>7614</v>
      </c>
      <c r="B5659" s="28">
        <v>45994</v>
      </c>
      <c r="C5659" s="2" t="s">
        <v>2493</v>
      </c>
      <c r="D5659" s="2" t="str">
        <f t="array" ref="D5659">_xlfn.XLOOKUP(C5659,Customers!A:A,Customers!B:B)</f>
        <v>Customer 0222</v>
      </c>
      <c r="E5659" s="2" t="s">
        <v>750</v>
      </c>
      <c r="F5659" s="2" t="str">
        <f t="array" ref="F5659">_xlfn.XLOOKUP(E5659,Restaurants!A:A,Restaurants!B:B)</f>
        <v>Restaurant 076</v>
      </c>
      <c r="G5659" s="2" t="s">
        <v>1285</v>
      </c>
      <c r="H5659" s="2" t="str">
        <f t="array" ref="H5659">_xlfn.XLOOKUP(G5659,Food_Menu!A:A,Food_Menu!B:B)</f>
        <v>Food Item 0026</v>
      </c>
      <c r="I5659" s="2">
        <f t="array" ref="I5659">_xlfn.XLOOKUP(G5659,Food_Menu!A:A,Food_Menu!D:D)</f>
        <v>535.49</v>
      </c>
      <c r="J5659" s="2" t="s">
        <v>976</v>
      </c>
      <c r="K5659" s="2" t="str">
        <f t="array" ref="K5659">_xlfn.XLOOKUP(J5659,Delivery_Partners!A:A,Delivery_Partners!B:B)</f>
        <v>Delivery Partner 047</v>
      </c>
      <c r="L5659" s="3">
        <v>1</v>
      </c>
      <c r="M5659" s="2" t="s">
        <v>23</v>
      </c>
      <c r="N5659" s="2" t="s">
        <v>24</v>
      </c>
      <c r="O5659" s="3">
        <v>15</v>
      </c>
      <c r="P5659" s="13">
        <f t="shared" si="1184"/>
        <v>535.49</v>
      </c>
      <c r="Q5659" s="13" t="str">
        <f t="shared" si="1185"/>
        <v>Fast</v>
      </c>
      <c r="S5659" s="21"/>
    </row>
    <row r="5660" customHeight="1" spans="1:19">
      <c r="A5660" s="2" t="s">
        <v>7615</v>
      </c>
      <c r="B5660" s="29" t="s">
        <v>150</v>
      </c>
      <c r="C5660" s="2" t="s">
        <v>517</v>
      </c>
      <c r="D5660" s="2" t="str">
        <f t="array" ref="D5660">_xlfn.XLOOKUP(C5660,Customers!A:A,Customers!B:B)</f>
        <v>Customer 0376</v>
      </c>
      <c r="E5660" s="2" t="s">
        <v>1450</v>
      </c>
      <c r="F5660" s="2" t="str">
        <f t="array" ref="F5660">_xlfn.XLOOKUP(E5660,Restaurants!A:A,Restaurants!B:B)</f>
        <v>Restaurant 024</v>
      </c>
      <c r="G5660" s="2" t="s">
        <v>713</v>
      </c>
      <c r="H5660" s="2" t="str">
        <f t="array" ref="H5660">_xlfn.XLOOKUP(G5660,Food_Menu!A:A,Food_Menu!B:B)</f>
        <v>Food Item 0031</v>
      </c>
      <c r="I5660" s="2">
        <f t="array" ref="I5660">_xlfn.XLOOKUP(G5660,Food_Menu!A:A,Food_Menu!D:D)</f>
        <v>485.31</v>
      </c>
      <c r="J5660" s="2" t="s">
        <v>895</v>
      </c>
      <c r="K5660" s="2" t="str">
        <f t="array" ref="K5660">_xlfn.XLOOKUP(J5660,Delivery_Partners!A:A,Delivery_Partners!B:B)</f>
        <v>Delivery Partner 018</v>
      </c>
      <c r="L5660" s="3">
        <v>4</v>
      </c>
      <c r="M5660" s="2" t="s">
        <v>23</v>
      </c>
      <c r="N5660" s="2" t="s">
        <v>24</v>
      </c>
      <c r="O5660" s="3">
        <v>38</v>
      </c>
      <c r="P5660" s="13">
        <f t="shared" si="1184"/>
        <v>1941.24</v>
      </c>
      <c r="Q5660" s="13" t="str">
        <f t="shared" si="1185"/>
        <v>Normal</v>
      </c>
      <c r="S5660" s="21"/>
    </row>
    <row r="5661" customHeight="1" spans="1:19">
      <c r="A5661" s="2" t="s">
        <v>7616</v>
      </c>
      <c r="B5661" s="28">
        <v>45691</v>
      </c>
      <c r="C5661" s="2" t="s">
        <v>2578</v>
      </c>
      <c r="D5661" s="2" t="str">
        <f t="array" ref="D5661">_xlfn.XLOOKUP(C5661,Customers!A:A,Customers!B:B)</f>
        <v>Customer 0319</v>
      </c>
      <c r="E5661" s="2" t="s">
        <v>93</v>
      </c>
      <c r="F5661" s="2" t="str">
        <f t="array" ref="F5661">_xlfn.XLOOKUP(E5661,Restaurants!A:A,Restaurants!B:B)</f>
        <v>Restaurant 018</v>
      </c>
      <c r="G5661" s="2" t="s">
        <v>748</v>
      </c>
      <c r="H5661" s="2" t="str">
        <f t="array" ref="H5661">_xlfn.XLOOKUP(G5661,Food_Menu!A:A,Food_Menu!B:B)</f>
        <v>Food Item 0110</v>
      </c>
      <c r="I5661" s="2">
        <f t="array" ref="I5661">_xlfn.XLOOKUP(G5661,Food_Menu!A:A,Food_Menu!D:D)</f>
        <v>384.6</v>
      </c>
      <c r="J5661" s="2" t="s">
        <v>2409</v>
      </c>
      <c r="K5661" s="2" t="str">
        <f t="array" ref="K5661">_xlfn.XLOOKUP(J5661,Delivery_Partners!A:A,Delivery_Partners!B:B)</f>
        <v>Delivery Partner 050</v>
      </c>
      <c r="L5661" s="3">
        <v>2</v>
      </c>
      <c r="M5661" s="2" t="s">
        <v>23</v>
      </c>
      <c r="N5661" s="2" t="s">
        <v>74</v>
      </c>
      <c r="O5661" s="3">
        <v>33</v>
      </c>
      <c r="P5661" s="13">
        <f t="shared" si="1184"/>
        <v>769.2</v>
      </c>
      <c r="Q5661" s="13" t="str">
        <f t="shared" si="1185"/>
        <v>Normal</v>
      </c>
      <c r="S5661" s="21"/>
    </row>
    <row r="5662" hidden="1" customHeight="1" spans="1:19">
      <c r="A5662" s="2" t="s">
        <v>7617</v>
      </c>
      <c r="B5662" s="29" t="s">
        <v>196</v>
      </c>
      <c r="C5662" s="2" t="s">
        <v>916</v>
      </c>
      <c r="D5662" s="2" t="str">
        <f t="array" ref="D5662">_xlfn.XLOOKUP(C5662,Customers!A:A,Customers!B:B)</f>
        <v>Customer 0917</v>
      </c>
      <c r="E5662" s="2" t="s">
        <v>655</v>
      </c>
      <c r="F5662" s="2" t="str">
        <f t="array" ref="F5662">_xlfn.XLOOKUP(E5662,Restaurants!A:A,Restaurants!B:B)</f>
        <v>Restaurant 096</v>
      </c>
      <c r="G5662" s="2" t="s">
        <v>848</v>
      </c>
      <c r="H5662" s="2" t="str">
        <f t="array" ref="H5662">_xlfn.XLOOKUP(G5662,Food_Menu!A:A,Food_Menu!B:B)</f>
        <v>Food Item 0065</v>
      </c>
      <c r="I5662" s="2"/>
      <c r="J5662" s="2" t="s">
        <v>564</v>
      </c>
      <c r="K5662" s="2" t="str">
        <f t="array" ref="K5662">_xlfn.XLOOKUP(J5662,Delivery_Partners!A:A,Delivery_Partners!B:B)</f>
        <v>Delivery Partner 095</v>
      </c>
      <c r="L5662" s="3">
        <v>1</v>
      </c>
      <c r="M5662" s="2" t="s">
        <v>101</v>
      </c>
      <c r="N5662" s="2" t="s">
        <v>24</v>
      </c>
      <c r="O5662" s="2"/>
    </row>
    <row r="5663" customHeight="1" spans="1:19">
      <c r="A5663" s="2" t="s">
        <v>7618</v>
      </c>
      <c r="B5663" s="28">
        <v>45724</v>
      </c>
      <c r="C5663" s="2" t="s">
        <v>695</v>
      </c>
      <c r="D5663" s="2" t="str">
        <f t="array" ref="D5663">_xlfn.XLOOKUP(C5663,Customers!A:A,Customers!B:B)</f>
        <v>Customer 0227</v>
      </c>
      <c r="E5663" s="2" t="s">
        <v>871</v>
      </c>
      <c r="F5663" s="2" t="str">
        <f t="array" ref="F5663">_xlfn.XLOOKUP(E5663,Restaurants!A:A,Restaurants!B:B)</f>
        <v>Restaurant 015</v>
      </c>
      <c r="G5663" s="2" t="s">
        <v>144</v>
      </c>
      <c r="H5663" s="2" t="str">
        <f t="array" ref="H5663">_xlfn.XLOOKUP(G5663,Food_Menu!A:A,Food_Menu!B:B)</f>
        <v>Food Item 0118</v>
      </c>
      <c r="I5663" s="2">
        <f t="array" ref="I5663">_xlfn.XLOOKUP(G5663,Food_Menu!A:A,Food_Menu!D:D)</f>
        <v>301.92</v>
      </c>
      <c r="J5663" s="2" t="s">
        <v>422</v>
      </c>
      <c r="K5663" s="2" t="str">
        <f t="array" ref="K5663">_xlfn.XLOOKUP(J5663,Delivery_Partners!A:A,Delivery_Partners!B:B)</f>
        <v>Delivery Partner 049</v>
      </c>
      <c r="L5663" s="3">
        <v>4</v>
      </c>
      <c r="M5663" s="2" t="s">
        <v>23</v>
      </c>
      <c r="N5663" s="2" t="s">
        <v>24</v>
      </c>
      <c r="O5663" s="3">
        <v>20</v>
      </c>
      <c r="P5663" s="13">
        <f>I5663*L5663</f>
        <v>1207.68</v>
      </c>
      <c r="Q5663" s="13" t="str">
        <f>IF(O5663="","Not Delivered",IF(O5663&lt;=30,"Fast",IF(O5663&lt;=60,"Normal","Slow")))</f>
        <v>Fast</v>
      </c>
      <c r="S5663" s="21"/>
    </row>
    <row r="5664" hidden="1" customHeight="1" spans="1:19">
      <c r="A5664" s="2" t="s">
        <v>7619</v>
      </c>
      <c r="B5664" s="28">
        <v>45905</v>
      </c>
      <c r="C5664" s="2" t="s">
        <v>1422</v>
      </c>
      <c r="D5664" s="2" t="str">
        <f t="array" ref="D5664">_xlfn.XLOOKUP(C5664,Customers!A:A,Customers!B:B)</f>
        <v>Customer 0220</v>
      </c>
      <c r="E5664" s="2" t="s">
        <v>771</v>
      </c>
      <c r="F5664" s="2" t="str">
        <f t="array" ref="F5664">_xlfn.XLOOKUP(E5664,Restaurants!A:A,Restaurants!B:B)</f>
        <v>Restaurant 107</v>
      </c>
      <c r="G5664" s="2" t="s">
        <v>346</v>
      </c>
      <c r="H5664" s="2" t="str">
        <f t="array" ref="H5664">_xlfn.XLOOKUP(G5664,Food_Menu!A:A,Food_Menu!B:B)</f>
        <v>Food Item 0069</v>
      </c>
      <c r="I5664" s="2"/>
      <c r="J5664" s="2" t="s">
        <v>1408</v>
      </c>
      <c r="K5664" s="2" t="str">
        <f t="array" ref="K5664">_xlfn.XLOOKUP(J5664,Delivery_Partners!A:A,Delivery_Partners!B:B)</f>
        <v>Delivery Partner 084</v>
      </c>
      <c r="L5664" s="3">
        <v>1</v>
      </c>
      <c r="M5664" s="2" t="s">
        <v>101</v>
      </c>
      <c r="N5664" s="2" t="s">
        <v>24</v>
      </c>
      <c r="O5664" s="2"/>
    </row>
    <row r="5665" customHeight="1" spans="1:19">
      <c r="A5665" s="2" t="s">
        <v>7620</v>
      </c>
      <c r="B5665" s="29" t="s">
        <v>1130</v>
      </c>
      <c r="C5665" s="2" t="s">
        <v>4084</v>
      </c>
      <c r="D5665" s="2" t="str">
        <f t="array" ref="D5665">_xlfn.XLOOKUP(C5665,Customers!A:A,Customers!B:B)</f>
        <v>Customer 0864</v>
      </c>
      <c r="E5665" s="2" t="s">
        <v>1072</v>
      </c>
      <c r="F5665" s="2" t="str">
        <f t="array" ref="F5665">_xlfn.XLOOKUP(E5665,Restaurants!A:A,Restaurants!B:B)</f>
        <v>Restaurant 030</v>
      </c>
      <c r="G5665" s="2" t="s">
        <v>1086</v>
      </c>
      <c r="H5665" s="2" t="str">
        <f t="array" ref="H5665">_xlfn.XLOOKUP(G5665,Food_Menu!A:A,Food_Menu!B:B)</f>
        <v>Food Item 0173</v>
      </c>
      <c r="I5665" s="2">
        <f t="array" ref="I5665">_xlfn.XLOOKUP(G5665,Food_Menu!A:A,Food_Menu!D:D)</f>
        <v>407.21</v>
      </c>
      <c r="J5665" s="2" t="s">
        <v>718</v>
      </c>
      <c r="K5665" s="2" t="str">
        <f t="array" ref="K5665">_xlfn.XLOOKUP(J5665,Delivery_Partners!A:A,Delivery_Partners!B:B)</f>
        <v>Delivery Partner 071</v>
      </c>
      <c r="L5665" s="3">
        <v>1</v>
      </c>
      <c r="M5665" s="2" t="s">
        <v>23</v>
      </c>
      <c r="N5665" s="2" t="s">
        <v>24</v>
      </c>
      <c r="O5665" s="3">
        <v>37</v>
      </c>
      <c r="P5665" s="13">
        <f t="shared" ref="P5665:P5670" si="1186">I5665*L5665</f>
        <v>407.21</v>
      </c>
      <c r="Q5665" s="13" t="str">
        <f t="shared" ref="Q5665:Q5670" si="1187">IF(O5665="","Not Delivered",IF(O5665&lt;=30,"Fast",IF(O5665&lt;=60,"Normal","Slow")))</f>
        <v>Normal</v>
      </c>
      <c r="S5665" s="21"/>
    </row>
    <row r="5666" customHeight="1" spans="1:19">
      <c r="A5666" s="2" t="s">
        <v>7621</v>
      </c>
      <c r="B5666" s="28">
        <v>45780</v>
      </c>
      <c r="C5666" s="2" t="s">
        <v>1756</v>
      </c>
      <c r="D5666" s="2" t="str">
        <f t="array" ref="D5666">_xlfn.XLOOKUP(C5666,Customers!A:A,Customers!B:B)</f>
        <v>Customer 0363</v>
      </c>
      <c r="E5666" s="2" t="s">
        <v>71</v>
      </c>
      <c r="F5666" s="2" t="str">
        <f t="array" ref="F5666">_xlfn.XLOOKUP(E5666,Restaurants!A:A,Restaurants!B:B)</f>
        <v>Restaurant 013</v>
      </c>
      <c r="G5666" s="2" t="s">
        <v>72</v>
      </c>
      <c r="H5666" s="2" t="str">
        <f t="array" ref="H5666">_xlfn.XLOOKUP(G5666,Food_Menu!A:A,Food_Menu!B:B)</f>
        <v>Food Item 0198</v>
      </c>
      <c r="I5666" s="2">
        <f t="array" ref="I5666">_xlfn.XLOOKUP(G5666,Food_Menu!A:A,Food_Menu!D:D)</f>
        <v>221.88</v>
      </c>
      <c r="J5666" s="2" t="s">
        <v>693</v>
      </c>
      <c r="K5666" s="2" t="str">
        <f t="array" ref="K5666">_xlfn.XLOOKUP(J5666,Delivery_Partners!A:A,Delivery_Partners!B:B)</f>
        <v>Delivery Partner 125</v>
      </c>
      <c r="L5666" s="3">
        <v>3</v>
      </c>
      <c r="M5666" s="2" t="s">
        <v>23</v>
      </c>
      <c r="N5666" s="2" t="s">
        <v>24</v>
      </c>
      <c r="O5666" s="3">
        <v>36</v>
      </c>
      <c r="P5666" s="13">
        <f t="shared" si="1186"/>
        <v>665.64</v>
      </c>
      <c r="Q5666" s="13" t="str">
        <f t="shared" si="1187"/>
        <v>Normal</v>
      </c>
      <c r="S5666" s="21"/>
    </row>
    <row r="5667" customHeight="1" spans="1:19">
      <c r="A5667" s="2" t="s">
        <v>7622</v>
      </c>
      <c r="B5667" s="29" t="s">
        <v>1823</v>
      </c>
      <c r="C5667" s="2" t="s">
        <v>3593</v>
      </c>
      <c r="D5667" s="2" t="str">
        <f t="array" ref="D5667">_xlfn.XLOOKUP(C5667,Customers!A:A,Customers!B:B)</f>
        <v>Customer 0301</v>
      </c>
      <c r="E5667" s="2" t="s">
        <v>552</v>
      </c>
      <c r="F5667" s="2" t="str">
        <f t="array" ref="F5667">_xlfn.XLOOKUP(E5667,Restaurants!A:A,Restaurants!B:B)</f>
        <v>Restaurant 089</v>
      </c>
      <c r="G5667" s="2" t="s">
        <v>1272</v>
      </c>
      <c r="H5667" s="2" t="str">
        <f t="array" ref="H5667">_xlfn.XLOOKUP(G5667,Food_Menu!A:A,Food_Menu!B:B)</f>
        <v>Food Item 0063</v>
      </c>
      <c r="I5667" s="2">
        <f t="array" ref="I5667">_xlfn.XLOOKUP(G5667,Food_Menu!A:A,Food_Menu!D:D)</f>
        <v>539.41</v>
      </c>
      <c r="J5667" s="2" t="s">
        <v>1193</v>
      </c>
      <c r="K5667" s="2" t="str">
        <f t="array" ref="K5667">_xlfn.XLOOKUP(J5667,Delivery_Partners!A:A,Delivery_Partners!B:B)</f>
        <v>Delivery Partner 074</v>
      </c>
      <c r="L5667" s="3">
        <v>2</v>
      </c>
      <c r="M5667" s="2" t="s">
        <v>23</v>
      </c>
      <c r="N5667" s="2" t="s">
        <v>24</v>
      </c>
      <c r="O5667" s="3">
        <v>27</v>
      </c>
      <c r="P5667" s="13">
        <f t="shared" si="1186"/>
        <v>1078.82</v>
      </c>
      <c r="Q5667" s="13" t="str">
        <f t="shared" si="1187"/>
        <v>Fast</v>
      </c>
      <c r="S5667" s="21"/>
    </row>
    <row r="5668" customHeight="1" spans="1:19">
      <c r="A5668" s="2" t="s">
        <v>7623</v>
      </c>
      <c r="B5668" s="28">
        <v>45783</v>
      </c>
      <c r="C5668" s="2" t="s">
        <v>259</v>
      </c>
      <c r="D5668" s="2" t="str">
        <f t="array" ref="D5668">_xlfn.XLOOKUP(C5668,Customers!A:A,Customers!B:B)</f>
        <v>Customer 0970</v>
      </c>
      <c r="E5668" s="2" t="s">
        <v>451</v>
      </c>
      <c r="F5668" s="2" t="str">
        <f t="array" ref="F5668">_xlfn.XLOOKUP(E5668,Restaurants!A:A,Restaurants!B:B)</f>
        <v>Restaurant 022</v>
      </c>
      <c r="G5668" s="2" t="s">
        <v>1807</v>
      </c>
      <c r="H5668" s="2" t="str">
        <f t="array" ref="H5668">_xlfn.XLOOKUP(G5668,Food_Menu!A:A,Food_Menu!B:B)</f>
        <v>Food Item 0170</v>
      </c>
      <c r="I5668" s="2">
        <f t="array" ref="I5668">_xlfn.XLOOKUP(G5668,Food_Menu!A:A,Food_Menu!D:D)</f>
        <v>325.12</v>
      </c>
      <c r="J5668" s="2" t="s">
        <v>226</v>
      </c>
      <c r="K5668" s="2" t="str">
        <f t="array" ref="K5668">_xlfn.XLOOKUP(J5668,Delivery_Partners!A:A,Delivery_Partners!B:B)</f>
        <v>Delivery Partner 027</v>
      </c>
      <c r="L5668" s="3">
        <v>1</v>
      </c>
      <c r="M5668" s="2" t="s">
        <v>23</v>
      </c>
      <c r="N5668" s="2" t="s">
        <v>55</v>
      </c>
      <c r="O5668" s="3">
        <v>48</v>
      </c>
      <c r="P5668" s="13">
        <f t="shared" si="1186"/>
        <v>325.12</v>
      </c>
      <c r="Q5668" s="13" t="str">
        <f t="shared" si="1187"/>
        <v>Normal</v>
      </c>
      <c r="S5668" s="21"/>
    </row>
    <row r="5669" customHeight="1" spans="1:19">
      <c r="A5669" s="2" t="s">
        <v>7624</v>
      </c>
      <c r="B5669" s="29" t="s">
        <v>645</v>
      </c>
      <c r="C5669" s="2" t="s">
        <v>3120</v>
      </c>
      <c r="D5669" s="2" t="str">
        <f t="array" ref="D5669">_xlfn.XLOOKUP(C5669,Customers!A:A,Customers!B:B)</f>
        <v>Customer 1118</v>
      </c>
      <c r="E5669" s="2" t="s">
        <v>537</v>
      </c>
      <c r="F5669" s="2" t="str">
        <f t="array" ref="F5669">_xlfn.XLOOKUP(E5669,Restaurants!A:A,Restaurants!B:B)</f>
        <v>Restaurant 044</v>
      </c>
      <c r="G5669" s="2" t="s">
        <v>966</v>
      </c>
      <c r="H5669" s="2" t="str">
        <f t="array" ref="H5669">_xlfn.XLOOKUP(G5669,Food_Menu!A:A,Food_Menu!B:B)</f>
        <v>Food Item 0024</v>
      </c>
      <c r="I5669" s="2">
        <f t="array" ref="I5669">_xlfn.XLOOKUP(G5669,Food_Menu!A:A,Food_Menu!D:D)</f>
        <v>375.96</v>
      </c>
      <c r="J5669" s="2" t="s">
        <v>1481</v>
      </c>
      <c r="K5669" s="2" t="str">
        <f t="array" ref="K5669">_xlfn.XLOOKUP(J5669,Delivery_Partners!A:A,Delivery_Partners!B:B)</f>
        <v>Delivery Partner 115</v>
      </c>
      <c r="L5669" s="3">
        <v>2</v>
      </c>
      <c r="M5669" s="2" t="s">
        <v>23</v>
      </c>
      <c r="N5669" s="2" t="s">
        <v>24</v>
      </c>
      <c r="O5669" s="3">
        <v>20</v>
      </c>
      <c r="P5669" s="13">
        <f t="shared" si="1186"/>
        <v>751.92</v>
      </c>
      <c r="Q5669" s="13" t="str">
        <f t="shared" si="1187"/>
        <v>Fast</v>
      </c>
      <c r="S5669" s="21"/>
    </row>
    <row r="5670" customHeight="1" spans="1:19">
      <c r="A5670" s="2" t="s">
        <v>7625</v>
      </c>
      <c r="B5670" s="28">
        <v>45870</v>
      </c>
      <c r="C5670" s="2" t="s">
        <v>2313</v>
      </c>
      <c r="D5670" s="2" t="str">
        <f t="array" ref="D5670">_xlfn.XLOOKUP(C5670,Customers!A:A,Customers!B:B)</f>
        <v>Customer 0667</v>
      </c>
      <c r="E5670" s="2" t="s">
        <v>46</v>
      </c>
      <c r="F5670" s="2" t="str">
        <f t="array" ref="F5670">_xlfn.XLOOKUP(E5670,Restaurants!A:A,Restaurants!B:B)</f>
        <v>Restaurant 043</v>
      </c>
      <c r="G5670" s="2" t="s">
        <v>1114</v>
      </c>
      <c r="H5670" s="2" t="str">
        <f t="array" ref="H5670">_xlfn.XLOOKUP(G5670,Food_Menu!A:A,Food_Menu!B:B)</f>
        <v>Food Item 0176</v>
      </c>
      <c r="I5670" s="2">
        <f t="array" ref="I5670">_xlfn.XLOOKUP(G5670,Food_Menu!A:A,Food_Menu!D:D)</f>
        <v>167.27</v>
      </c>
      <c r="J5670" s="2" t="s">
        <v>1233</v>
      </c>
      <c r="K5670" s="2" t="str">
        <f t="array" ref="K5670">_xlfn.XLOOKUP(J5670,Delivery_Partners!A:A,Delivery_Partners!B:B)</f>
        <v>Delivery Partner 039</v>
      </c>
      <c r="L5670" s="3">
        <v>4</v>
      </c>
      <c r="M5670" s="2" t="s">
        <v>23</v>
      </c>
      <c r="N5670" s="2" t="s">
        <v>24</v>
      </c>
      <c r="O5670" s="3">
        <v>24</v>
      </c>
      <c r="P5670" s="13">
        <f t="shared" si="1186"/>
        <v>669.08</v>
      </c>
      <c r="Q5670" s="13" t="str">
        <f t="shared" si="1187"/>
        <v>Fast</v>
      </c>
      <c r="S5670" s="21"/>
    </row>
    <row r="5671" hidden="1" customHeight="1" spans="1:19">
      <c r="A5671" s="2" t="s">
        <v>7626</v>
      </c>
      <c r="B5671" s="28">
        <v>45850</v>
      </c>
      <c r="C5671" s="2" t="s">
        <v>97</v>
      </c>
      <c r="D5671" s="2" t="str">
        <f t="array" ref="D5671">_xlfn.XLOOKUP(C5671,Customers!A:A,Customers!B:B)</f>
        <v>Customer 0994</v>
      </c>
      <c r="E5671" s="2" t="s">
        <v>249</v>
      </c>
      <c r="F5671" s="2" t="str">
        <f t="array" ref="F5671">_xlfn.XLOOKUP(E5671,Restaurants!A:A,Restaurants!B:B)</f>
        <v>Restaurant 061</v>
      </c>
      <c r="G5671" s="2" t="s">
        <v>1737</v>
      </c>
      <c r="H5671" s="2" t="str">
        <f t="array" ref="H5671">_xlfn.XLOOKUP(G5671,Food_Menu!A:A,Food_Menu!B:B)</f>
        <v>Food Item 0154</v>
      </c>
      <c r="I5671" s="2"/>
      <c r="J5671" s="2" t="s">
        <v>679</v>
      </c>
      <c r="K5671" s="2" t="str">
        <f t="array" ref="K5671">_xlfn.XLOOKUP(J5671,Delivery_Partners!A:A,Delivery_Partners!B:B)</f>
        <v>Delivery Partner 055</v>
      </c>
      <c r="L5671" s="3">
        <v>1</v>
      </c>
      <c r="M5671" s="2" t="s">
        <v>189</v>
      </c>
      <c r="N5671" s="2" t="s">
        <v>55</v>
      </c>
      <c r="O5671" s="2"/>
    </row>
    <row r="5672" customHeight="1" spans="1:19">
      <c r="A5672" s="2" t="s">
        <v>7627</v>
      </c>
      <c r="B5672" s="29" t="s">
        <v>3312</v>
      </c>
      <c r="C5672" s="2" t="s">
        <v>4863</v>
      </c>
      <c r="D5672" s="2" t="str">
        <f t="array" ref="D5672">_xlfn.XLOOKUP(C5672,Customers!A:A,Customers!B:B)</f>
        <v>Customer 1010</v>
      </c>
      <c r="E5672" s="2" t="s">
        <v>293</v>
      </c>
      <c r="F5672" s="2" t="str">
        <f t="array" ref="F5672">_xlfn.XLOOKUP(E5672,Restaurants!A:A,Restaurants!B:B)</f>
        <v>Restaurant 057</v>
      </c>
      <c r="G5672" s="2" t="s">
        <v>282</v>
      </c>
      <c r="H5672" s="2" t="str">
        <f t="array" ref="H5672">_xlfn.XLOOKUP(G5672,Food_Menu!A:A,Food_Menu!B:B)</f>
        <v>Food Item 0157</v>
      </c>
      <c r="I5672" s="2">
        <f t="array" ref="I5672">_xlfn.XLOOKUP(G5672,Food_Menu!A:A,Food_Menu!D:D)</f>
        <v>278.37</v>
      </c>
      <c r="J5672" s="2" t="s">
        <v>544</v>
      </c>
      <c r="K5672" s="2" t="str">
        <f t="array" ref="K5672">_xlfn.XLOOKUP(J5672,Delivery_Partners!A:A,Delivery_Partners!B:B)</f>
        <v>Delivery Partner 128</v>
      </c>
      <c r="L5672" s="3">
        <v>1</v>
      </c>
      <c r="M5672" s="2" t="s">
        <v>23</v>
      </c>
      <c r="N5672" s="2" t="s">
        <v>24</v>
      </c>
      <c r="O5672" s="3">
        <v>17</v>
      </c>
      <c r="P5672" s="13">
        <f>I5672*L5672</f>
        <v>278.37</v>
      </c>
      <c r="Q5672" s="13" t="str">
        <f>IF(O5672="","Not Delivered",IF(O5672&lt;=30,"Fast",IF(O5672&lt;=60,"Normal","Slow")))</f>
        <v>Fast</v>
      </c>
      <c r="S5672" s="21"/>
    </row>
    <row r="5673" hidden="1" customHeight="1" spans="1:19">
      <c r="A5673" s="2" t="s">
        <v>7628</v>
      </c>
      <c r="B5673" s="28">
        <v>45694</v>
      </c>
      <c r="C5673" s="2" t="s">
        <v>5116</v>
      </c>
      <c r="D5673" s="2" t="str">
        <f t="array" ref="D5673">_xlfn.XLOOKUP(C5673,Customers!A:A,Customers!B:B)</f>
        <v>Customer 0707</v>
      </c>
      <c r="E5673" s="2" t="s">
        <v>1450</v>
      </c>
      <c r="F5673" s="2" t="str">
        <f t="array" ref="F5673">_xlfn.XLOOKUP(E5673,Restaurants!A:A,Restaurants!B:B)</f>
        <v>Restaurant 024</v>
      </c>
      <c r="G5673" s="2" t="s">
        <v>250</v>
      </c>
      <c r="H5673" s="2" t="str">
        <f t="array" ref="H5673">_xlfn.XLOOKUP(G5673,Food_Menu!A:A,Food_Menu!B:B)</f>
        <v>Food Item 0109</v>
      </c>
      <c r="I5673" s="2"/>
      <c r="J5673" s="2" t="s">
        <v>2409</v>
      </c>
      <c r="K5673" s="2" t="str">
        <f t="array" ref="K5673">_xlfn.XLOOKUP(J5673,Delivery_Partners!A:A,Delivery_Partners!B:B)</f>
        <v>Delivery Partner 050</v>
      </c>
      <c r="L5673" s="3">
        <v>1</v>
      </c>
      <c r="M5673" s="2" t="s">
        <v>189</v>
      </c>
      <c r="N5673" s="2" t="s">
        <v>24</v>
      </c>
      <c r="O5673" s="2"/>
    </row>
    <row r="5674" customHeight="1" spans="1:19">
      <c r="A5674" s="2" t="s">
        <v>7629</v>
      </c>
      <c r="B5674" s="28">
        <v>45782</v>
      </c>
      <c r="C5674" s="2" t="s">
        <v>5423</v>
      </c>
      <c r="D5674" s="2" t="str">
        <f t="array" ref="D5674">_xlfn.XLOOKUP(C5674,Customers!A:A,Customers!B:B)</f>
        <v>Customer 0996</v>
      </c>
      <c r="E5674" s="2" t="s">
        <v>230</v>
      </c>
      <c r="F5674" s="2" t="str">
        <f t="array" ref="F5674">_xlfn.XLOOKUP(E5674,Restaurants!A:A,Restaurants!B:B)</f>
        <v>Restaurant 029</v>
      </c>
      <c r="G5674" s="2" t="s">
        <v>966</v>
      </c>
      <c r="H5674" s="2" t="str">
        <f t="array" ref="H5674">_xlfn.XLOOKUP(G5674,Food_Menu!A:A,Food_Menu!B:B)</f>
        <v>Food Item 0024</v>
      </c>
      <c r="I5674" s="2">
        <f t="array" ref="I5674">_xlfn.XLOOKUP(G5674,Food_Menu!A:A,Food_Menu!D:D)</f>
        <v>375.96</v>
      </c>
      <c r="J5674" s="2" t="s">
        <v>133</v>
      </c>
      <c r="K5674" s="2" t="str">
        <f t="array" ref="K5674">_xlfn.XLOOKUP(J5674,Delivery_Partners!A:A,Delivery_Partners!B:B)</f>
        <v>Delivery Partner 012</v>
      </c>
      <c r="L5674" s="3">
        <v>4</v>
      </c>
      <c r="M5674" s="2" t="s">
        <v>23</v>
      </c>
      <c r="N5674" s="2" t="s">
        <v>24</v>
      </c>
      <c r="O5674" s="3">
        <v>48</v>
      </c>
      <c r="P5674" s="13">
        <f>I5674*L5674</f>
        <v>1503.84</v>
      </c>
      <c r="Q5674" s="13" t="str">
        <f>IF(O5674="","Not Delivered",IF(O5674&lt;=30,"Fast",IF(O5674&lt;=60,"Normal","Slow")))</f>
        <v>Normal</v>
      </c>
      <c r="S5674" s="21"/>
    </row>
    <row r="5675" hidden="1" customHeight="1" spans="1:19">
      <c r="A5675" s="2" t="s">
        <v>7630</v>
      </c>
      <c r="B5675" s="29" t="s">
        <v>555</v>
      </c>
      <c r="C5675" s="2" t="s">
        <v>926</v>
      </c>
      <c r="D5675" s="2" t="str">
        <f t="array" ref="D5675">_xlfn.XLOOKUP(C5675,Customers!A:A,Customers!B:B)</f>
        <v>Customer 0011</v>
      </c>
      <c r="E5675" s="2" t="s">
        <v>1450</v>
      </c>
      <c r="F5675" s="2" t="str">
        <f t="array" ref="F5675">_xlfn.XLOOKUP(E5675,Restaurants!A:A,Restaurants!B:B)</f>
        <v>Restaurant 024</v>
      </c>
      <c r="G5675" s="2" t="s">
        <v>571</v>
      </c>
      <c r="H5675" s="2" t="str">
        <f t="array" ref="H5675">_xlfn.XLOOKUP(G5675,Food_Menu!A:A,Food_Menu!B:B)</f>
        <v>Food Item 0186</v>
      </c>
      <c r="I5675" s="2"/>
      <c r="J5675" s="2" t="s">
        <v>1557</v>
      </c>
      <c r="K5675" s="2" t="str">
        <f t="array" ref="K5675">_xlfn.XLOOKUP(J5675,Delivery_Partners!A:A,Delivery_Partners!B:B)</f>
        <v>Delivery Partner 065</v>
      </c>
      <c r="L5675" s="3">
        <v>1</v>
      </c>
      <c r="M5675" s="2" t="s">
        <v>101</v>
      </c>
      <c r="N5675" s="2" t="s">
        <v>24</v>
      </c>
      <c r="O5675" s="2"/>
    </row>
    <row r="5676" customHeight="1" spans="1:19">
      <c r="A5676" s="2" t="s">
        <v>7631</v>
      </c>
      <c r="B5676" s="29" t="s">
        <v>353</v>
      </c>
      <c r="C5676" s="2" t="s">
        <v>1934</v>
      </c>
      <c r="D5676" s="2" t="str">
        <f t="array" ref="D5676">_xlfn.XLOOKUP(C5676,Customers!A:A,Customers!B:B)</f>
        <v>Customer 0043</v>
      </c>
      <c r="E5676" s="2" t="s">
        <v>335</v>
      </c>
      <c r="F5676" s="2" t="str">
        <f t="array" ref="F5676">_xlfn.XLOOKUP(E5676,Restaurants!A:A,Restaurants!B:B)</f>
        <v>Restaurant 007</v>
      </c>
      <c r="G5676" s="2" t="s">
        <v>99</v>
      </c>
      <c r="H5676" s="2" t="str">
        <f t="array" ref="H5676">_xlfn.XLOOKUP(G5676,Food_Menu!A:A,Food_Menu!B:B)</f>
        <v>Food Item 0025</v>
      </c>
      <c r="I5676" s="2">
        <f t="array" ref="I5676">_xlfn.XLOOKUP(G5676,Food_Menu!A:A,Food_Menu!D:D)</f>
        <v>246.71</v>
      </c>
      <c r="J5676" s="2" t="s">
        <v>558</v>
      </c>
      <c r="K5676" s="2" t="str">
        <f t="array" ref="K5676">_xlfn.XLOOKUP(J5676,Delivery_Partners!A:A,Delivery_Partners!B:B)</f>
        <v>Delivery Partner 070</v>
      </c>
      <c r="L5676" s="3">
        <v>1</v>
      </c>
      <c r="M5676" s="2" t="s">
        <v>23</v>
      </c>
      <c r="N5676" s="2" t="s">
        <v>24</v>
      </c>
      <c r="O5676" s="3">
        <v>44</v>
      </c>
      <c r="P5676" s="13">
        <f t="shared" ref="P5676:P5678" si="1188">I5676*L5676</f>
        <v>246.71</v>
      </c>
      <c r="Q5676" s="13" t="str">
        <f t="shared" ref="Q5676:Q5678" si="1189">IF(O5676="","Not Delivered",IF(O5676&lt;=30,"Fast",IF(O5676&lt;=60,"Normal","Slow")))</f>
        <v>Normal</v>
      </c>
      <c r="S5676" s="21"/>
    </row>
    <row r="5677" customHeight="1" spans="1:19">
      <c r="A5677" s="2" t="s">
        <v>7632</v>
      </c>
      <c r="B5677" s="29" t="s">
        <v>472</v>
      </c>
      <c r="C5677" s="2" t="s">
        <v>5365</v>
      </c>
      <c r="D5677" s="2" t="str">
        <f t="array" ref="D5677">_xlfn.XLOOKUP(C5677,Customers!A:A,Customers!B:B)</f>
        <v>Customer 1061</v>
      </c>
      <c r="E5677" s="2" t="s">
        <v>20</v>
      </c>
      <c r="F5677" s="2" t="str">
        <f t="array" ref="F5677">_xlfn.XLOOKUP(E5677,Restaurants!A:A,Restaurants!B:B)</f>
        <v>Restaurant 079</v>
      </c>
      <c r="G5677" s="2" t="s">
        <v>762</v>
      </c>
      <c r="H5677" s="2" t="str">
        <f t="array" ref="H5677">_xlfn.XLOOKUP(G5677,Food_Menu!A:A,Food_Menu!B:B)</f>
        <v>Food Item 0106</v>
      </c>
      <c r="I5677" s="2">
        <f t="array" ref="I5677">_xlfn.XLOOKUP(G5677,Food_Menu!A:A,Food_Menu!D:D)</f>
        <v>115.23</v>
      </c>
      <c r="J5677" s="2" t="s">
        <v>1268</v>
      </c>
      <c r="K5677" s="2" t="str">
        <f t="array" ref="K5677">_xlfn.XLOOKUP(J5677,Delivery_Partners!A:A,Delivery_Partners!B:B)</f>
        <v>Delivery Partner 124</v>
      </c>
      <c r="L5677" s="3">
        <v>1</v>
      </c>
      <c r="M5677" s="2" t="s">
        <v>23</v>
      </c>
      <c r="N5677" s="2" t="s">
        <v>24</v>
      </c>
      <c r="O5677" s="3">
        <v>43</v>
      </c>
      <c r="P5677" s="13">
        <f t="shared" si="1188"/>
        <v>115.23</v>
      </c>
      <c r="Q5677" s="13" t="str">
        <f t="shared" si="1189"/>
        <v>Normal</v>
      </c>
      <c r="S5677" s="21"/>
    </row>
    <row r="5678" customHeight="1" spans="1:19">
      <c r="A5678" s="2" t="s">
        <v>7633</v>
      </c>
      <c r="B5678" s="29" t="s">
        <v>273</v>
      </c>
      <c r="C5678" s="2" t="s">
        <v>1607</v>
      </c>
      <c r="D5678" s="2" t="str">
        <f t="array" ref="D5678">_xlfn.XLOOKUP(C5678,Customers!A:A,Customers!B:B)</f>
        <v>Customer 0169</v>
      </c>
      <c r="E5678" s="2" t="s">
        <v>293</v>
      </c>
      <c r="F5678" s="2" t="str">
        <f t="array" ref="F5678">_xlfn.XLOOKUP(E5678,Restaurants!A:A,Restaurants!B:B)</f>
        <v>Restaurant 057</v>
      </c>
      <c r="G5678" s="2" t="s">
        <v>225</v>
      </c>
      <c r="H5678" s="2" t="str">
        <f t="array" ref="H5678">_xlfn.XLOOKUP(G5678,Food_Menu!A:A,Food_Menu!B:B)</f>
        <v>Food Item 0039</v>
      </c>
      <c r="I5678" s="2">
        <f t="array" ref="I5678">_xlfn.XLOOKUP(G5678,Food_Menu!A:A,Food_Menu!D:D)</f>
        <v>557.2</v>
      </c>
      <c r="J5678" s="2" t="s">
        <v>544</v>
      </c>
      <c r="K5678" s="2" t="str">
        <f t="array" ref="K5678">_xlfn.XLOOKUP(J5678,Delivery_Partners!A:A,Delivery_Partners!B:B)</f>
        <v>Delivery Partner 128</v>
      </c>
      <c r="L5678" s="3">
        <v>1</v>
      </c>
      <c r="M5678" s="2" t="s">
        <v>23</v>
      </c>
      <c r="N5678" s="2" t="s">
        <v>24</v>
      </c>
      <c r="O5678" s="3">
        <v>33</v>
      </c>
      <c r="P5678" s="13">
        <f t="shared" si="1188"/>
        <v>557.2</v>
      </c>
      <c r="Q5678" s="13" t="str">
        <f t="shared" si="1189"/>
        <v>Normal</v>
      </c>
      <c r="S5678" s="21"/>
    </row>
    <row r="5679" hidden="1" customHeight="1" spans="1:19">
      <c r="A5679" s="2" t="s">
        <v>7634</v>
      </c>
      <c r="B5679" s="29" t="s">
        <v>760</v>
      </c>
      <c r="C5679" s="2" t="s">
        <v>2094</v>
      </c>
      <c r="D5679" s="2" t="str">
        <f t="array" ref="D5679">_xlfn.XLOOKUP(C5679,Customers!A:A,Customers!B:B)</f>
        <v>Customer 0874</v>
      </c>
      <c r="E5679" s="2" t="s">
        <v>800</v>
      </c>
      <c r="F5679" s="2" t="str">
        <f t="array" ref="F5679">_xlfn.XLOOKUP(E5679,Restaurants!A:A,Restaurants!B:B)</f>
        <v>Restaurant 014</v>
      </c>
      <c r="G5679" s="2" t="s">
        <v>1009</v>
      </c>
      <c r="H5679" s="2" t="str">
        <f t="array" ref="H5679">_xlfn.XLOOKUP(G5679,Food_Menu!A:A,Food_Menu!B:B)</f>
        <v>Food Item 0187</v>
      </c>
      <c r="I5679" s="2"/>
      <c r="J5679" s="2" t="s">
        <v>1363</v>
      </c>
      <c r="K5679" s="2" t="str">
        <f t="array" ref="K5679">_xlfn.XLOOKUP(J5679,Delivery_Partners!A:A,Delivery_Partners!B:B)</f>
        <v>Delivery Partner 001</v>
      </c>
      <c r="L5679" s="3">
        <v>2</v>
      </c>
      <c r="M5679" s="2" t="s">
        <v>189</v>
      </c>
      <c r="N5679" s="2" t="s">
        <v>24</v>
      </c>
      <c r="O5679" s="2"/>
    </row>
    <row r="5680" customHeight="1" spans="1:19">
      <c r="A5680" s="2" t="s">
        <v>7635</v>
      </c>
      <c r="B5680" s="29" t="s">
        <v>1841</v>
      </c>
      <c r="C5680" s="2" t="s">
        <v>892</v>
      </c>
      <c r="D5680" s="2" t="str">
        <f t="array" ref="D5680">_xlfn.XLOOKUP(C5680,Customers!A:A,Customers!B:B)</f>
        <v>Customer 0505</v>
      </c>
      <c r="E5680" s="2" t="s">
        <v>658</v>
      </c>
      <c r="F5680" s="2" t="str">
        <f t="array" ref="F5680">_xlfn.XLOOKUP(E5680,Restaurants!A:A,Restaurants!B:B)</f>
        <v>Restaurant 040</v>
      </c>
      <c r="G5680" s="2" t="s">
        <v>1378</v>
      </c>
      <c r="H5680" s="2" t="str">
        <f t="array" ref="H5680">_xlfn.XLOOKUP(G5680,Food_Menu!A:A,Food_Menu!B:B)</f>
        <v>Food Item 0127</v>
      </c>
      <c r="I5680" s="2">
        <f t="array" ref="I5680">_xlfn.XLOOKUP(G5680,Food_Menu!A:A,Food_Menu!D:D)</f>
        <v>170.36</v>
      </c>
      <c r="J5680" s="2" t="s">
        <v>1325</v>
      </c>
      <c r="K5680" s="2" t="str">
        <f t="array" ref="K5680">_xlfn.XLOOKUP(J5680,Delivery_Partners!A:A,Delivery_Partners!B:B)</f>
        <v>Delivery Partner 137</v>
      </c>
      <c r="L5680" s="3">
        <v>1</v>
      </c>
      <c r="M5680" s="2" t="s">
        <v>23</v>
      </c>
      <c r="N5680" s="2" t="s">
        <v>24</v>
      </c>
      <c r="O5680" s="3">
        <v>36</v>
      </c>
      <c r="P5680" s="13">
        <f t="shared" ref="P5680:P5681" si="1190">I5680*L5680</f>
        <v>170.36</v>
      </c>
      <c r="Q5680" s="13" t="str">
        <f t="shared" ref="Q5680:Q5681" si="1191">IF(O5680="","Not Delivered",IF(O5680&lt;=30,"Fast",IF(O5680&lt;=60,"Normal","Slow")))</f>
        <v>Normal</v>
      </c>
      <c r="S5680" s="21"/>
    </row>
    <row r="5681" customHeight="1" spans="1:19">
      <c r="A5681" s="2" t="s">
        <v>7636</v>
      </c>
      <c r="B5681" s="28">
        <v>45870</v>
      </c>
      <c r="C5681" s="2" t="s">
        <v>3077</v>
      </c>
      <c r="D5681" s="2" t="str">
        <f t="array" ref="D5681">_xlfn.XLOOKUP(C5681,Customers!A:A,Customers!B:B)</f>
        <v>Customer 0946</v>
      </c>
      <c r="E5681" s="2" t="s">
        <v>647</v>
      </c>
      <c r="F5681" s="2" t="str">
        <f t="array" ref="F5681">_xlfn.XLOOKUP(E5681,Restaurants!A:A,Restaurants!B:B)</f>
        <v>Restaurant 081</v>
      </c>
      <c r="G5681" s="2" t="s">
        <v>1506</v>
      </c>
      <c r="H5681" s="2" t="str">
        <f t="array" ref="H5681">_xlfn.XLOOKUP(G5681,Food_Menu!A:A,Food_Menu!B:B)</f>
        <v>Food Item 0112</v>
      </c>
      <c r="I5681" s="2">
        <f t="array" ref="I5681">_xlfn.XLOOKUP(G5681,Food_Menu!A:A,Food_Menu!D:D)</f>
        <v>97.22</v>
      </c>
      <c r="J5681" s="2" t="s">
        <v>1146</v>
      </c>
      <c r="K5681" s="2" t="str">
        <f t="array" ref="K5681">_xlfn.XLOOKUP(J5681,Delivery_Partners!A:A,Delivery_Partners!B:B)</f>
        <v>Delivery Partner 135</v>
      </c>
      <c r="L5681" s="3">
        <v>3</v>
      </c>
      <c r="M5681" s="2" t="s">
        <v>23</v>
      </c>
      <c r="N5681" s="2" t="s">
        <v>55</v>
      </c>
      <c r="O5681" s="3">
        <v>15</v>
      </c>
      <c r="P5681" s="13">
        <f t="shared" si="1190"/>
        <v>291.66</v>
      </c>
      <c r="Q5681" s="13" t="str">
        <f t="shared" si="1191"/>
        <v>Fast</v>
      </c>
      <c r="S5681" s="21"/>
    </row>
    <row r="5682" hidden="1" customHeight="1" spans="1:19">
      <c r="A5682" s="2" t="s">
        <v>7637</v>
      </c>
      <c r="B5682" s="28">
        <v>45841</v>
      </c>
      <c r="C5682" s="2" t="s">
        <v>491</v>
      </c>
      <c r="D5682" s="2" t="str">
        <f t="array" ref="D5682">_xlfn.XLOOKUP(C5682,Customers!A:A,Customers!B:B)</f>
        <v>Customer 0799</v>
      </c>
      <c r="E5682" s="2" t="s">
        <v>33</v>
      </c>
      <c r="F5682" s="2" t="str">
        <f t="array" ref="F5682">_xlfn.XLOOKUP(E5682,Restaurants!A:A,Restaurants!B:B)</f>
        <v>Restaurant 035</v>
      </c>
      <c r="G5682" s="2" t="s">
        <v>373</v>
      </c>
      <c r="H5682" s="2" t="str">
        <f t="array" ref="H5682">_xlfn.XLOOKUP(G5682,Food_Menu!A:A,Food_Menu!B:B)</f>
        <v>Food Item 0070</v>
      </c>
      <c r="I5682" s="2"/>
      <c r="J5682" s="2" t="s">
        <v>1196</v>
      </c>
      <c r="K5682" s="2" t="str">
        <f t="array" ref="K5682">_xlfn.XLOOKUP(J5682,Delivery_Partners!A:A,Delivery_Partners!B:B)</f>
        <v>Delivery Partner 032</v>
      </c>
      <c r="L5682" s="3">
        <v>2</v>
      </c>
      <c r="M5682" s="2" t="s">
        <v>101</v>
      </c>
      <c r="N5682" s="2" t="s">
        <v>24</v>
      </c>
      <c r="O5682" s="2"/>
    </row>
    <row r="5683" customHeight="1" spans="1:19">
      <c r="A5683" s="2" t="s">
        <v>7638</v>
      </c>
      <c r="B5683" s="28">
        <v>45723</v>
      </c>
      <c r="C5683" s="2" t="s">
        <v>590</v>
      </c>
      <c r="D5683" s="2" t="str">
        <f t="array" ref="D5683">_xlfn.XLOOKUP(C5683,Customers!A:A,Customers!B:B)</f>
        <v>Customer 0087</v>
      </c>
      <c r="E5683" s="2" t="s">
        <v>1022</v>
      </c>
      <c r="F5683" s="2" t="str">
        <f t="array" ref="F5683">_xlfn.XLOOKUP(E5683,Restaurants!A:A,Restaurants!B:B)</f>
        <v>Restaurant 049</v>
      </c>
      <c r="G5683" s="2" t="s">
        <v>1086</v>
      </c>
      <c r="H5683" s="2" t="str">
        <f t="array" ref="H5683">_xlfn.XLOOKUP(G5683,Food_Menu!A:A,Food_Menu!B:B)</f>
        <v>Food Item 0173</v>
      </c>
      <c r="I5683" s="2">
        <f t="array" ref="I5683">_xlfn.XLOOKUP(G5683,Food_Menu!A:A,Food_Menu!D:D)</f>
        <v>407.21</v>
      </c>
      <c r="J5683" s="2" t="s">
        <v>583</v>
      </c>
      <c r="K5683" s="2" t="str">
        <f t="array" ref="K5683">_xlfn.XLOOKUP(J5683,Delivery_Partners!A:A,Delivery_Partners!B:B)</f>
        <v>Delivery Partner 062</v>
      </c>
      <c r="L5683" s="3">
        <v>1</v>
      </c>
      <c r="M5683" s="2" t="s">
        <v>23</v>
      </c>
      <c r="N5683" s="2" t="s">
        <v>24</v>
      </c>
      <c r="O5683" s="3">
        <v>38</v>
      </c>
      <c r="P5683" s="13">
        <f t="shared" ref="P5683:P5686" si="1192">I5683*L5683</f>
        <v>407.21</v>
      </c>
      <c r="Q5683" s="13" t="str">
        <f t="shared" ref="Q5683:Q5686" si="1193">IF(O5683="","Not Delivered",IF(O5683&lt;=30,"Fast",IF(O5683&lt;=60,"Normal","Slow")))</f>
        <v>Normal</v>
      </c>
      <c r="S5683" s="21"/>
    </row>
    <row r="5684" customHeight="1" spans="1:19">
      <c r="A5684" s="2" t="s">
        <v>7639</v>
      </c>
      <c r="B5684" s="28">
        <v>45812</v>
      </c>
      <c r="C5684" s="2" t="s">
        <v>3707</v>
      </c>
      <c r="D5684" s="2" t="str">
        <f t="array" ref="D5684">_xlfn.XLOOKUP(C5684,Customers!A:A,Customers!B:B)</f>
        <v>Customer 0405</v>
      </c>
      <c r="E5684" s="2" t="s">
        <v>1309</v>
      </c>
      <c r="F5684" s="2" t="str">
        <f t="array" ref="F5684">_xlfn.XLOOKUP(E5684,Restaurants!A:A,Restaurants!B:B)</f>
        <v>Restaurant 090</v>
      </c>
      <c r="G5684" s="2" t="s">
        <v>1025</v>
      </c>
      <c r="H5684" s="2" t="str">
        <f t="array" ref="H5684">_xlfn.XLOOKUP(G5684,Food_Menu!A:A,Food_Menu!B:B)</f>
        <v>Food Item 0047</v>
      </c>
      <c r="I5684" s="2">
        <f t="array" ref="I5684">_xlfn.XLOOKUP(G5684,Food_Menu!A:A,Food_Menu!D:D)</f>
        <v>547.46</v>
      </c>
      <c r="J5684" s="2" t="s">
        <v>938</v>
      </c>
      <c r="K5684" s="2" t="str">
        <f t="array" ref="K5684">_xlfn.XLOOKUP(J5684,Delivery_Partners!A:A,Delivery_Partners!B:B)</f>
        <v>Delivery Partner 139</v>
      </c>
      <c r="L5684" s="3">
        <v>3</v>
      </c>
      <c r="M5684" s="2" t="s">
        <v>23</v>
      </c>
      <c r="N5684" s="2" t="s">
        <v>74</v>
      </c>
      <c r="O5684" s="3">
        <v>45</v>
      </c>
      <c r="P5684" s="13">
        <f t="shared" si="1192"/>
        <v>1642.38</v>
      </c>
      <c r="Q5684" s="13" t="str">
        <f t="shared" si="1193"/>
        <v>Normal</v>
      </c>
      <c r="S5684" s="21"/>
    </row>
    <row r="5685" customHeight="1" spans="1:19">
      <c r="A5685" s="2" t="s">
        <v>7640</v>
      </c>
      <c r="B5685" s="29" t="s">
        <v>605</v>
      </c>
      <c r="C5685" s="2" t="s">
        <v>1188</v>
      </c>
      <c r="D5685" s="2" t="str">
        <f t="array" ref="D5685">_xlfn.XLOOKUP(C5685,Customers!A:A,Customers!B:B)</f>
        <v>Customer 0851</v>
      </c>
      <c r="E5685" s="2" t="s">
        <v>647</v>
      </c>
      <c r="F5685" s="2" t="str">
        <f t="array" ref="F5685">_xlfn.XLOOKUP(E5685,Restaurants!A:A,Restaurants!B:B)</f>
        <v>Restaurant 081</v>
      </c>
      <c r="G5685" s="2" t="s">
        <v>792</v>
      </c>
      <c r="H5685" s="2" t="str">
        <f t="array" ref="H5685">_xlfn.XLOOKUP(G5685,Food_Menu!A:A,Food_Menu!B:B)</f>
        <v>Food Item 0159</v>
      </c>
      <c r="I5685" s="2">
        <f t="array" ref="I5685">_xlfn.XLOOKUP(G5685,Food_Menu!A:A,Food_Menu!D:D)</f>
        <v>430.63</v>
      </c>
      <c r="J5685" s="2" t="s">
        <v>567</v>
      </c>
      <c r="K5685" s="2" t="str">
        <f t="array" ref="K5685">_xlfn.XLOOKUP(J5685,Delivery_Partners!A:A,Delivery_Partners!B:B)</f>
        <v>Delivery Partner 104</v>
      </c>
      <c r="L5685" s="3">
        <v>1</v>
      </c>
      <c r="M5685" s="2" t="s">
        <v>23</v>
      </c>
      <c r="N5685" s="2" t="s">
        <v>42</v>
      </c>
      <c r="O5685" s="3">
        <v>33</v>
      </c>
      <c r="P5685" s="13">
        <f t="shared" si="1192"/>
        <v>430.63</v>
      </c>
      <c r="Q5685" s="13" t="str">
        <f t="shared" si="1193"/>
        <v>Normal</v>
      </c>
      <c r="S5685" s="21"/>
    </row>
    <row r="5686" customHeight="1" spans="1:19">
      <c r="A5686" s="2" t="s">
        <v>7641</v>
      </c>
      <c r="B5686" s="28">
        <v>45660</v>
      </c>
      <c r="C5686" s="2" t="s">
        <v>3067</v>
      </c>
      <c r="D5686" s="2" t="str">
        <f t="array" ref="D5686">_xlfn.XLOOKUP(C5686,Customers!A:A,Customers!B:B)</f>
        <v>Customer 1106</v>
      </c>
      <c r="E5686" s="2" t="s">
        <v>674</v>
      </c>
      <c r="F5686" s="2" t="str">
        <f t="array" ref="F5686">_xlfn.XLOOKUP(E5686,Restaurants!A:A,Restaurants!B:B)</f>
        <v>Restaurant 085</v>
      </c>
      <c r="G5686" s="2" t="s">
        <v>438</v>
      </c>
      <c r="H5686" s="2" t="str">
        <f t="array" ref="H5686">_xlfn.XLOOKUP(G5686,Food_Menu!A:A,Food_Menu!B:B)</f>
        <v>Food Item 0214</v>
      </c>
      <c r="I5686" s="2">
        <f t="array" ref="I5686">_xlfn.XLOOKUP(G5686,Food_Menu!A:A,Food_Menu!D:D)</f>
        <v>371.13</v>
      </c>
      <c r="J5686" s="2" t="s">
        <v>583</v>
      </c>
      <c r="K5686" s="2" t="str">
        <f t="array" ref="K5686">_xlfn.XLOOKUP(J5686,Delivery_Partners!A:A,Delivery_Partners!B:B)</f>
        <v>Delivery Partner 062</v>
      </c>
      <c r="L5686" s="3">
        <v>2</v>
      </c>
      <c r="M5686" s="2" t="s">
        <v>23</v>
      </c>
      <c r="N5686" s="2" t="s">
        <v>24</v>
      </c>
      <c r="O5686" s="3">
        <v>28</v>
      </c>
      <c r="P5686" s="13">
        <f t="shared" si="1192"/>
        <v>742.26</v>
      </c>
      <c r="Q5686" s="13" t="str">
        <f t="shared" si="1193"/>
        <v>Fast</v>
      </c>
      <c r="S5686" s="21"/>
    </row>
    <row r="5687" hidden="1" customHeight="1" spans="1:19">
      <c r="A5687" s="2" t="s">
        <v>7642</v>
      </c>
      <c r="B5687" s="29" t="s">
        <v>3847</v>
      </c>
      <c r="C5687" s="2" t="s">
        <v>3937</v>
      </c>
      <c r="D5687" s="2" t="str">
        <f t="array" ref="D5687">_xlfn.XLOOKUP(C5687,Customers!A:A,Customers!B:B)</f>
        <v>Customer 0966</v>
      </c>
      <c r="E5687" s="2" t="s">
        <v>532</v>
      </c>
      <c r="F5687" s="2" t="str">
        <f t="array" ref="F5687">_xlfn.XLOOKUP(E5687,Restaurants!A:A,Restaurants!B:B)</f>
        <v>Restaurant 046</v>
      </c>
      <c r="G5687" s="2" t="s">
        <v>2324</v>
      </c>
      <c r="H5687" s="2" t="str">
        <f t="array" ref="H5687">_xlfn.XLOOKUP(G5687,Food_Menu!A:A,Food_Menu!B:B)</f>
        <v>Food Item 0059</v>
      </c>
      <c r="I5687" s="2"/>
      <c r="J5687" s="2" t="s">
        <v>898</v>
      </c>
      <c r="K5687" s="2" t="str">
        <f t="array" ref="K5687">_xlfn.XLOOKUP(J5687,Delivery_Partners!A:A,Delivery_Partners!B:B)</f>
        <v>Delivery Partner 138</v>
      </c>
      <c r="L5687" s="3">
        <v>2</v>
      </c>
      <c r="M5687" s="2" t="s">
        <v>101</v>
      </c>
      <c r="N5687" s="2" t="s">
        <v>55</v>
      </c>
      <c r="O5687" s="2"/>
    </row>
    <row r="5688" customHeight="1" spans="1:19">
      <c r="A5688" s="2" t="s">
        <v>7643</v>
      </c>
      <c r="B5688" s="28">
        <v>45933</v>
      </c>
      <c r="C5688" s="2" t="s">
        <v>4699</v>
      </c>
      <c r="D5688" s="2" t="str">
        <f t="array" ref="D5688">_xlfn.XLOOKUP(C5688,Customers!A:A,Customers!B:B)</f>
        <v>Customer 1071</v>
      </c>
      <c r="E5688" s="2" t="s">
        <v>89</v>
      </c>
      <c r="F5688" s="2" t="str">
        <f t="array" ref="F5688">_xlfn.XLOOKUP(E5688,Restaurants!A:A,Restaurants!B:B)</f>
        <v>Restaurant 059</v>
      </c>
      <c r="G5688" s="2" t="s">
        <v>1860</v>
      </c>
      <c r="H5688" s="2" t="str">
        <f t="array" ref="H5688">_xlfn.XLOOKUP(G5688,Food_Menu!A:A,Food_Menu!B:B)</f>
        <v>Food Item 0151</v>
      </c>
      <c r="I5688" s="2">
        <f t="array" ref="I5688">_xlfn.XLOOKUP(G5688,Food_Menu!A:A,Food_Menu!D:D)</f>
        <v>500.58</v>
      </c>
      <c r="J5688" s="2" t="s">
        <v>91</v>
      </c>
      <c r="K5688" s="2" t="str">
        <f t="array" ref="K5688">_xlfn.XLOOKUP(J5688,Delivery_Partners!A:A,Delivery_Partners!B:B)</f>
        <v>Delivery Partner 114</v>
      </c>
      <c r="L5688" s="3">
        <v>1</v>
      </c>
      <c r="M5688" s="2" t="s">
        <v>23</v>
      </c>
      <c r="N5688" s="2" t="s">
        <v>74</v>
      </c>
      <c r="O5688" s="3">
        <v>29</v>
      </c>
      <c r="P5688" s="13">
        <f t="shared" ref="P5688:P5697" si="1194">I5688*L5688</f>
        <v>500.58</v>
      </c>
      <c r="Q5688" s="13" t="str">
        <f t="shared" ref="Q5688:Q5697" si="1195">IF(O5688="","Not Delivered",IF(O5688&lt;=30,"Fast",IF(O5688&lt;=60,"Normal","Slow")))</f>
        <v>Fast</v>
      </c>
      <c r="S5688" s="21"/>
    </row>
    <row r="5689" customHeight="1" spans="1:19">
      <c r="A5689" s="2" t="s">
        <v>7644</v>
      </c>
      <c r="B5689" s="29" t="s">
        <v>1671</v>
      </c>
      <c r="C5689" s="2" t="s">
        <v>4107</v>
      </c>
      <c r="D5689" s="2" t="str">
        <f t="array" ref="D5689">_xlfn.XLOOKUP(C5689,Customers!A:A,Customers!B:B)</f>
        <v>Customer 1148</v>
      </c>
      <c r="E5689" s="2" t="s">
        <v>917</v>
      </c>
      <c r="F5689" s="2" t="str">
        <f t="array" ref="F5689">_xlfn.XLOOKUP(E5689,Restaurants!A:A,Restaurants!B:B)</f>
        <v>Restaurant 102</v>
      </c>
      <c r="G5689" s="2" t="s">
        <v>346</v>
      </c>
      <c r="H5689" s="2" t="str">
        <f t="array" ref="H5689">_xlfn.XLOOKUP(G5689,Food_Menu!A:A,Food_Menu!B:B)</f>
        <v>Food Item 0069</v>
      </c>
      <c r="I5689" s="2">
        <f t="array" ref="I5689">_xlfn.XLOOKUP(G5689,Food_Menu!A:A,Food_Menu!D:D)</f>
        <v>622.23</v>
      </c>
      <c r="J5689" s="2" t="s">
        <v>100</v>
      </c>
      <c r="K5689" s="2" t="str">
        <f t="array" ref="K5689">_xlfn.XLOOKUP(J5689,Delivery_Partners!A:A,Delivery_Partners!B:B)</f>
        <v>Delivery Partner 092</v>
      </c>
      <c r="L5689" s="3">
        <v>1</v>
      </c>
      <c r="M5689" s="2" t="s">
        <v>23</v>
      </c>
      <c r="N5689" s="2" t="s">
        <v>55</v>
      </c>
      <c r="O5689" s="3">
        <v>42</v>
      </c>
      <c r="P5689" s="13">
        <f t="shared" si="1194"/>
        <v>622.23</v>
      </c>
      <c r="Q5689" s="13" t="str">
        <f t="shared" si="1195"/>
        <v>Normal</v>
      </c>
      <c r="S5689" s="21"/>
    </row>
    <row r="5690" customHeight="1" spans="1:19">
      <c r="A5690" s="2" t="s">
        <v>7645</v>
      </c>
      <c r="B5690" s="28">
        <v>45699</v>
      </c>
      <c r="C5690" s="2" t="s">
        <v>4457</v>
      </c>
      <c r="D5690" s="2" t="str">
        <f t="array" ref="D5690">_xlfn.XLOOKUP(C5690,Customers!A:A,Customers!B:B)</f>
        <v>Customer 1074</v>
      </c>
      <c r="E5690" s="2" t="s">
        <v>239</v>
      </c>
      <c r="F5690" s="2" t="str">
        <f t="array" ref="F5690">_xlfn.XLOOKUP(E5690,Restaurants!A:A,Restaurants!B:B)</f>
        <v>Restaurant 105</v>
      </c>
      <c r="G5690" s="2" t="s">
        <v>53</v>
      </c>
      <c r="H5690" s="2" t="str">
        <f t="array" ref="H5690">_xlfn.XLOOKUP(G5690,Food_Menu!A:A,Food_Menu!B:B)</f>
        <v>Food Item 0205</v>
      </c>
      <c r="I5690" s="2">
        <f t="array" ref="I5690">_xlfn.XLOOKUP(G5690,Food_Menu!A:A,Food_Menu!D:D)</f>
        <v>175.36</v>
      </c>
      <c r="J5690" s="2" t="s">
        <v>618</v>
      </c>
      <c r="K5690" s="2" t="str">
        <f t="array" ref="K5690">_xlfn.XLOOKUP(J5690,Delivery_Partners!A:A,Delivery_Partners!B:B)</f>
        <v>Delivery Partner 002</v>
      </c>
      <c r="L5690" s="3">
        <v>1</v>
      </c>
      <c r="M5690" s="2" t="s">
        <v>23</v>
      </c>
      <c r="N5690" s="2" t="s">
        <v>55</v>
      </c>
      <c r="O5690" s="3">
        <v>39</v>
      </c>
      <c r="P5690" s="13">
        <f t="shared" si="1194"/>
        <v>175.36</v>
      </c>
      <c r="Q5690" s="13" t="str">
        <f t="shared" si="1195"/>
        <v>Normal</v>
      </c>
      <c r="S5690" s="21"/>
    </row>
    <row r="5691" customHeight="1" spans="1:19">
      <c r="A5691" s="2" t="s">
        <v>7646</v>
      </c>
      <c r="B5691" s="28">
        <v>45966</v>
      </c>
      <c r="C5691" s="2" t="s">
        <v>5914</v>
      </c>
      <c r="D5691" s="2" t="str">
        <f t="array" ref="D5691">_xlfn.XLOOKUP(C5691,Customers!A:A,Customers!B:B)</f>
        <v>Customer 0697</v>
      </c>
      <c r="E5691" s="2" t="s">
        <v>335</v>
      </c>
      <c r="F5691" s="2" t="str">
        <f t="array" ref="F5691">_xlfn.XLOOKUP(E5691,Restaurants!A:A,Restaurants!B:B)</f>
        <v>Restaurant 007</v>
      </c>
      <c r="G5691" s="2" t="s">
        <v>72</v>
      </c>
      <c r="H5691" s="2" t="str">
        <f t="array" ref="H5691">_xlfn.XLOOKUP(G5691,Food_Menu!A:A,Food_Menu!B:B)</f>
        <v>Food Item 0198</v>
      </c>
      <c r="I5691" s="2">
        <f t="array" ref="I5691">_xlfn.XLOOKUP(G5691,Food_Menu!A:A,Food_Menu!D:D)</f>
        <v>221.88</v>
      </c>
      <c r="J5691" s="2" t="s">
        <v>448</v>
      </c>
      <c r="K5691" s="2" t="str">
        <f t="array" ref="K5691">_xlfn.XLOOKUP(J5691,Delivery_Partners!A:A,Delivery_Partners!B:B)</f>
        <v>Delivery Partner 117</v>
      </c>
      <c r="L5691" s="3">
        <v>1</v>
      </c>
      <c r="M5691" s="2" t="s">
        <v>23</v>
      </c>
      <c r="N5691" s="2" t="s">
        <v>55</v>
      </c>
      <c r="O5691" s="3">
        <v>35</v>
      </c>
      <c r="P5691" s="13">
        <f t="shared" si="1194"/>
        <v>221.88</v>
      </c>
      <c r="Q5691" s="13" t="str">
        <f t="shared" si="1195"/>
        <v>Normal</v>
      </c>
      <c r="S5691" s="21"/>
    </row>
    <row r="5692" customHeight="1" spans="1:19">
      <c r="A5692" s="2" t="s">
        <v>7647</v>
      </c>
      <c r="B5692" s="29" t="s">
        <v>830</v>
      </c>
      <c r="C5692" s="2" t="s">
        <v>2625</v>
      </c>
      <c r="D5692" s="2" t="str">
        <f t="array" ref="D5692">_xlfn.XLOOKUP(C5692,Customers!A:A,Customers!B:B)</f>
        <v>Customer 0404</v>
      </c>
      <c r="E5692" s="2" t="s">
        <v>245</v>
      </c>
      <c r="F5692" s="2" t="str">
        <f t="array" ref="F5692">_xlfn.XLOOKUP(E5692,Restaurants!A:A,Restaurants!B:B)</f>
        <v>Restaurant 101</v>
      </c>
      <c r="G5692" s="2" t="s">
        <v>373</v>
      </c>
      <c r="H5692" s="2" t="str">
        <f t="array" ref="H5692">_xlfn.XLOOKUP(G5692,Food_Menu!A:A,Food_Menu!B:B)</f>
        <v>Food Item 0070</v>
      </c>
      <c r="I5692" s="2">
        <f t="array" ref="I5692">_xlfn.XLOOKUP(G5692,Food_Menu!A:A,Food_Menu!D:D)</f>
        <v>329.84</v>
      </c>
      <c r="J5692" s="2" t="s">
        <v>2158</v>
      </c>
      <c r="K5692" s="2" t="str">
        <f t="array" ref="K5692">_xlfn.XLOOKUP(J5692,Delivery_Partners!A:A,Delivery_Partners!B:B)</f>
        <v>Delivery Partner 033</v>
      </c>
      <c r="L5692" s="3">
        <v>2</v>
      </c>
      <c r="M5692" s="2" t="s">
        <v>23</v>
      </c>
      <c r="N5692" s="2" t="s">
        <v>74</v>
      </c>
      <c r="O5692" s="3">
        <v>43</v>
      </c>
      <c r="P5692" s="13">
        <f t="shared" si="1194"/>
        <v>659.68</v>
      </c>
      <c r="Q5692" s="13" t="str">
        <f t="shared" si="1195"/>
        <v>Normal</v>
      </c>
      <c r="S5692" s="21"/>
    </row>
    <row r="5693" customHeight="1" spans="1:19">
      <c r="A5693" s="2" t="s">
        <v>7648</v>
      </c>
      <c r="B5693" s="28">
        <v>45717</v>
      </c>
      <c r="C5693" s="2" t="s">
        <v>5211</v>
      </c>
      <c r="D5693" s="2" t="str">
        <f t="array" ref="D5693">_xlfn.XLOOKUP(C5693,Customers!A:A,Customers!B:B)</f>
        <v>Customer 0610</v>
      </c>
      <c r="E5693" s="2" t="s">
        <v>382</v>
      </c>
      <c r="F5693" s="2" t="str">
        <f t="array" ref="F5693">_xlfn.XLOOKUP(E5693,Restaurants!A:A,Restaurants!B:B)</f>
        <v>Restaurant 108</v>
      </c>
      <c r="G5693" s="2" t="s">
        <v>861</v>
      </c>
      <c r="H5693" s="2" t="str">
        <f t="array" ref="H5693">_xlfn.XLOOKUP(G5693,Food_Menu!A:A,Food_Menu!B:B)</f>
        <v>Food Item 0051</v>
      </c>
      <c r="I5693" s="2">
        <f t="array" ref="I5693">_xlfn.XLOOKUP(G5693,Food_Menu!A:A,Food_Menu!D:D)</f>
        <v>516.47</v>
      </c>
      <c r="J5693" s="2" t="s">
        <v>267</v>
      </c>
      <c r="K5693" s="2" t="str">
        <f t="array" ref="K5693">_xlfn.XLOOKUP(J5693,Delivery_Partners!A:A,Delivery_Partners!B:B)</f>
        <v>Delivery Partner 166</v>
      </c>
      <c r="L5693" s="3">
        <v>1</v>
      </c>
      <c r="M5693" s="2" t="s">
        <v>23</v>
      </c>
      <c r="N5693" s="2" t="s">
        <v>24</v>
      </c>
      <c r="O5693" s="3">
        <v>35</v>
      </c>
      <c r="P5693" s="13">
        <f t="shared" si="1194"/>
        <v>516.47</v>
      </c>
      <c r="Q5693" s="13" t="str">
        <f t="shared" si="1195"/>
        <v>Normal</v>
      </c>
      <c r="S5693" s="21"/>
    </row>
    <row r="5694" customHeight="1" spans="1:19">
      <c r="A5694" s="2" t="s">
        <v>7649</v>
      </c>
      <c r="B5694" s="28">
        <v>45996</v>
      </c>
      <c r="C5694" s="2" t="s">
        <v>638</v>
      </c>
      <c r="D5694" s="2" t="str">
        <f t="array" ref="D5694">_xlfn.XLOOKUP(C5694,Customers!A:A,Customers!B:B)</f>
        <v>Customer 0955</v>
      </c>
      <c r="E5694" s="2" t="s">
        <v>152</v>
      </c>
      <c r="F5694" s="2" t="str">
        <f t="array" ref="F5694">_xlfn.XLOOKUP(E5694,Restaurants!A:A,Restaurants!B:B)</f>
        <v>Restaurant 114</v>
      </c>
      <c r="G5694" s="2" t="s">
        <v>519</v>
      </c>
      <c r="H5694" s="2" t="str">
        <f t="array" ref="H5694">_xlfn.XLOOKUP(G5694,Food_Menu!A:A,Food_Menu!B:B)</f>
        <v>Food Item 0019</v>
      </c>
      <c r="I5694" s="2">
        <f t="array" ref="I5694">_xlfn.XLOOKUP(G5694,Food_Menu!A:A,Food_Menu!D:D)</f>
        <v>145.23</v>
      </c>
      <c r="J5694" s="2" t="s">
        <v>1290</v>
      </c>
      <c r="K5694" s="2" t="str">
        <f t="array" ref="K5694">_xlfn.XLOOKUP(J5694,Delivery_Partners!A:A,Delivery_Partners!B:B)</f>
        <v>Delivery Partner 035</v>
      </c>
      <c r="L5694" s="3">
        <v>1</v>
      </c>
      <c r="M5694" s="2" t="s">
        <v>23</v>
      </c>
      <c r="N5694" s="2" t="s">
        <v>55</v>
      </c>
      <c r="O5694" s="3">
        <v>19</v>
      </c>
      <c r="P5694" s="13">
        <f t="shared" si="1194"/>
        <v>145.23</v>
      </c>
      <c r="Q5694" s="13" t="str">
        <f t="shared" si="1195"/>
        <v>Fast</v>
      </c>
      <c r="S5694" s="21"/>
    </row>
    <row r="5695" customHeight="1" spans="1:19">
      <c r="A5695" s="2" t="s">
        <v>7650</v>
      </c>
      <c r="B5695" s="28">
        <v>45993</v>
      </c>
      <c r="C5695" s="2" t="s">
        <v>1381</v>
      </c>
      <c r="D5695" s="2" t="str">
        <f t="array" ref="D5695">_xlfn.XLOOKUP(C5695,Customers!A:A,Customers!B:B)</f>
        <v>Customer 0511</v>
      </c>
      <c r="E5695" s="2" t="s">
        <v>27</v>
      </c>
      <c r="F5695" s="2" t="str">
        <f t="array" ref="F5695">_xlfn.XLOOKUP(E5695,Restaurants!A:A,Restaurants!B:B)</f>
        <v>Restaurant 033</v>
      </c>
      <c r="G5695" s="2" t="s">
        <v>1737</v>
      </c>
      <c r="H5695" s="2" t="str">
        <f t="array" ref="H5695">_xlfn.XLOOKUP(G5695,Food_Menu!A:A,Food_Menu!B:B)</f>
        <v>Food Item 0154</v>
      </c>
      <c r="I5695" s="2">
        <f t="array" ref="I5695">_xlfn.XLOOKUP(G5695,Food_Menu!A:A,Food_Menu!D:D)</f>
        <v>357.62</v>
      </c>
      <c r="J5695" s="2" t="s">
        <v>470</v>
      </c>
      <c r="K5695" s="2" t="str">
        <f t="array" ref="K5695">_xlfn.XLOOKUP(J5695,Delivery_Partners!A:A,Delivery_Partners!B:B)</f>
        <v>Delivery Partner 006</v>
      </c>
      <c r="L5695" s="3">
        <v>4</v>
      </c>
      <c r="M5695" s="2" t="s">
        <v>23</v>
      </c>
      <c r="N5695" s="2" t="s">
        <v>24</v>
      </c>
      <c r="O5695" s="3">
        <v>22</v>
      </c>
      <c r="P5695" s="13">
        <f t="shared" si="1194"/>
        <v>1430.48</v>
      </c>
      <c r="Q5695" s="13" t="str">
        <f t="shared" si="1195"/>
        <v>Fast</v>
      </c>
      <c r="S5695" s="21"/>
    </row>
    <row r="5696" customHeight="1" spans="1:19">
      <c r="A5696" s="2" t="s">
        <v>7651</v>
      </c>
      <c r="B5696" s="29" t="s">
        <v>419</v>
      </c>
      <c r="C5696" s="2" t="s">
        <v>4054</v>
      </c>
      <c r="D5696" s="2" t="str">
        <f t="array" ref="D5696">_xlfn.XLOOKUP(C5696,Customers!A:A,Customers!B:B)</f>
        <v>Customer 0997</v>
      </c>
      <c r="E5696" s="2" t="s">
        <v>249</v>
      </c>
      <c r="F5696" s="2" t="str">
        <f t="array" ref="F5696">_xlfn.XLOOKUP(E5696,Restaurants!A:A,Restaurants!B:B)</f>
        <v>Restaurant 061</v>
      </c>
      <c r="G5696" s="2" t="s">
        <v>659</v>
      </c>
      <c r="H5696" s="2" t="str">
        <f t="array" ref="H5696">_xlfn.XLOOKUP(G5696,Food_Menu!A:A,Food_Menu!B:B)</f>
        <v>Food Item 0203</v>
      </c>
      <c r="I5696" s="2">
        <f t="array" ref="I5696">_xlfn.XLOOKUP(G5696,Food_Menu!A:A,Food_Menu!D:D)</f>
        <v>406.91</v>
      </c>
      <c r="J5696" s="2" t="s">
        <v>236</v>
      </c>
      <c r="K5696" s="2" t="str">
        <f t="array" ref="K5696">_xlfn.XLOOKUP(J5696,Delivery_Partners!A:A,Delivery_Partners!B:B)</f>
        <v>Delivery Partner 068</v>
      </c>
      <c r="L5696" s="3">
        <v>1</v>
      </c>
      <c r="M5696" s="2" t="s">
        <v>23</v>
      </c>
      <c r="N5696" s="2" t="s">
        <v>24</v>
      </c>
      <c r="O5696" s="3">
        <v>42</v>
      </c>
      <c r="P5696" s="13">
        <f t="shared" si="1194"/>
        <v>406.91</v>
      </c>
      <c r="Q5696" s="13" t="str">
        <f t="shared" si="1195"/>
        <v>Normal</v>
      </c>
      <c r="S5696" s="21"/>
    </row>
    <row r="5697" customHeight="1" spans="1:19">
      <c r="A5697" s="2" t="s">
        <v>7652</v>
      </c>
      <c r="B5697" s="29" t="s">
        <v>990</v>
      </c>
      <c r="C5697" s="2" t="s">
        <v>595</v>
      </c>
      <c r="D5697" s="2" t="str">
        <f t="array" ref="D5697">_xlfn.XLOOKUP(C5697,Customers!A:A,Customers!B:B)</f>
        <v>Customer 0842</v>
      </c>
      <c r="E5697" s="2" t="s">
        <v>747</v>
      </c>
      <c r="F5697" s="2" t="str">
        <f t="array" ref="F5697">_xlfn.XLOOKUP(E5697,Restaurants!A:A,Restaurants!B:B)</f>
        <v>Restaurant 006</v>
      </c>
      <c r="G5697" s="2" t="s">
        <v>884</v>
      </c>
      <c r="H5697" s="2" t="str">
        <f t="array" ref="H5697">_xlfn.XLOOKUP(G5697,Food_Menu!A:A,Food_Menu!B:B)</f>
        <v>Food Item 0032</v>
      </c>
      <c r="I5697" s="2">
        <f t="array" ref="I5697">_xlfn.XLOOKUP(G5697,Food_Menu!A:A,Food_Menu!D:D)</f>
        <v>367.24</v>
      </c>
      <c r="J5697" s="2" t="s">
        <v>262</v>
      </c>
      <c r="K5697" s="2" t="str">
        <f t="array" ref="K5697">_xlfn.XLOOKUP(J5697,Delivery_Partners!A:A,Delivery_Partners!B:B)</f>
        <v>Delivery Partner 063</v>
      </c>
      <c r="L5697" s="3">
        <v>4</v>
      </c>
      <c r="M5697" s="2" t="s">
        <v>23</v>
      </c>
      <c r="N5697" s="2" t="s">
        <v>24</v>
      </c>
      <c r="O5697" s="3">
        <v>19</v>
      </c>
      <c r="P5697" s="13">
        <f t="shared" si="1194"/>
        <v>1468.96</v>
      </c>
      <c r="Q5697" s="13" t="str">
        <f t="shared" si="1195"/>
        <v>Fast</v>
      </c>
      <c r="S5697" s="21"/>
    </row>
    <row r="5698" hidden="1" customHeight="1" spans="1:19">
      <c r="A5698" s="2" t="s">
        <v>7653</v>
      </c>
      <c r="B5698" s="29" t="s">
        <v>361</v>
      </c>
      <c r="C5698" s="2" t="s">
        <v>855</v>
      </c>
      <c r="D5698" s="2" t="str">
        <f t="array" ref="D5698">_xlfn.XLOOKUP(C5698,Customers!A:A,Customers!B:B)</f>
        <v>Customer 0252</v>
      </c>
      <c r="E5698" s="2" t="s">
        <v>800</v>
      </c>
      <c r="F5698" s="2" t="str">
        <f t="array" ref="F5698">_xlfn.XLOOKUP(E5698,Restaurants!A:A,Restaurants!B:B)</f>
        <v>Restaurant 014</v>
      </c>
      <c r="G5698" s="2" t="s">
        <v>457</v>
      </c>
      <c r="H5698" s="2" t="str">
        <f t="array" ref="H5698">_xlfn.XLOOKUP(G5698,Food_Menu!A:A,Food_Menu!B:B)</f>
        <v>Food Item 0180</v>
      </c>
      <c r="I5698" s="2"/>
      <c r="J5698" s="2" t="s">
        <v>73</v>
      </c>
      <c r="K5698" s="2" t="str">
        <f t="array" ref="K5698">_xlfn.XLOOKUP(J5698,Delivery_Partners!A:A,Delivery_Partners!B:B)</f>
        <v>Delivery Partner 064</v>
      </c>
      <c r="L5698" s="3">
        <v>2</v>
      </c>
      <c r="M5698" s="2" t="s">
        <v>101</v>
      </c>
      <c r="N5698" s="2" t="s">
        <v>42</v>
      </c>
      <c r="O5698" s="2"/>
    </row>
    <row r="5699" hidden="1" customHeight="1" spans="1:19">
      <c r="A5699" s="2" t="s">
        <v>7654</v>
      </c>
      <c r="B5699" s="28">
        <v>45728</v>
      </c>
      <c r="C5699" s="2" t="s">
        <v>5456</v>
      </c>
      <c r="D5699" s="2" t="str">
        <f t="array" ref="D5699">_xlfn.XLOOKUP(C5699,Customers!A:A,Customers!B:B)</f>
        <v>Customer 1105</v>
      </c>
      <c r="E5699" s="2" t="s">
        <v>526</v>
      </c>
      <c r="F5699" s="2" t="str">
        <f t="array" ref="F5699">_xlfn.XLOOKUP(E5699,Restaurants!A:A,Restaurants!B:B)</f>
        <v>Restaurant 068</v>
      </c>
      <c r="G5699" s="2" t="s">
        <v>852</v>
      </c>
      <c r="H5699" s="2" t="str">
        <f t="array" ref="H5699">_xlfn.XLOOKUP(G5699,Food_Menu!A:A,Food_Menu!B:B)</f>
        <v>Food Item 0167</v>
      </c>
      <c r="I5699" s="2"/>
      <c r="J5699" s="2" t="s">
        <v>107</v>
      </c>
      <c r="K5699" s="2" t="str">
        <f t="array" ref="K5699">_xlfn.XLOOKUP(J5699,Delivery_Partners!A:A,Delivery_Partners!B:B)</f>
        <v>Delivery Partner 167</v>
      </c>
      <c r="L5699" s="3">
        <v>2</v>
      </c>
      <c r="M5699" s="2" t="s">
        <v>101</v>
      </c>
      <c r="N5699" s="2" t="s">
        <v>24</v>
      </c>
      <c r="O5699" s="2"/>
    </row>
    <row r="5700" customHeight="1" spans="1:19">
      <c r="A5700" s="2" t="s">
        <v>7655</v>
      </c>
      <c r="B5700" s="28">
        <v>45724</v>
      </c>
      <c r="C5700" s="2" t="s">
        <v>2831</v>
      </c>
      <c r="D5700" s="2" t="str">
        <f t="array" ref="D5700">_xlfn.XLOOKUP(C5700,Customers!A:A,Customers!B:B)</f>
        <v>Customer 1016</v>
      </c>
      <c r="E5700" s="2" t="s">
        <v>702</v>
      </c>
      <c r="F5700" s="2" t="str">
        <f t="array" ref="F5700">_xlfn.XLOOKUP(E5700,Restaurants!A:A,Restaurants!B:B)</f>
        <v>Restaurant 025</v>
      </c>
      <c r="G5700" s="2" t="s">
        <v>2196</v>
      </c>
      <c r="H5700" s="2" t="str">
        <f t="array" ref="H5700">_xlfn.XLOOKUP(G5700,Food_Menu!A:A,Food_Menu!B:B)</f>
        <v>Food Item 0104</v>
      </c>
      <c r="I5700" s="2">
        <f t="array" ref="I5700">_xlfn.XLOOKUP(G5700,Food_Menu!A:A,Food_Menu!D:D)</f>
        <v>316.94</v>
      </c>
      <c r="J5700" s="2" t="s">
        <v>2409</v>
      </c>
      <c r="K5700" s="2" t="str">
        <f t="array" ref="K5700">_xlfn.XLOOKUP(J5700,Delivery_Partners!A:A,Delivery_Partners!B:B)</f>
        <v>Delivery Partner 050</v>
      </c>
      <c r="L5700" s="3">
        <v>1</v>
      </c>
      <c r="M5700" s="2" t="s">
        <v>23</v>
      </c>
      <c r="N5700" s="2" t="s">
        <v>55</v>
      </c>
      <c r="O5700" s="3">
        <v>23</v>
      </c>
      <c r="P5700" s="13">
        <f>I5700*L5700</f>
        <v>316.94</v>
      </c>
      <c r="Q5700" s="13" t="str">
        <f>IF(O5700="","Not Delivered",IF(O5700&lt;=30,"Fast",IF(O5700&lt;=60,"Normal","Slow")))</f>
        <v>Fast</v>
      </c>
      <c r="S5700" s="21"/>
    </row>
    <row r="5701" hidden="1" customHeight="1" spans="1:19">
      <c r="A5701" s="2" t="s">
        <v>7656</v>
      </c>
      <c r="B5701" s="29" t="s">
        <v>1778</v>
      </c>
      <c r="C5701" s="2" t="s">
        <v>3161</v>
      </c>
      <c r="D5701" s="2" t="str">
        <f t="array" ref="D5701">_xlfn.XLOOKUP(C5701,Customers!A:A,Customers!B:B)</f>
        <v>Customer 0720</v>
      </c>
      <c r="E5701" s="2" t="s">
        <v>616</v>
      </c>
      <c r="F5701" s="2" t="str">
        <f t="array" ref="F5701">_xlfn.XLOOKUP(E5701,Restaurants!A:A,Restaurants!B:B)</f>
        <v>Restaurant 027</v>
      </c>
      <c r="G5701" s="2" t="s">
        <v>303</v>
      </c>
      <c r="H5701" s="2" t="str">
        <f t="array" ref="H5701">_xlfn.XLOOKUP(G5701,Food_Menu!A:A,Food_Menu!B:B)</f>
        <v>Food Item 0050</v>
      </c>
      <c r="I5701" s="2"/>
      <c r="J5701" s="2" t="s">
        <v>1132</v>
      </c>
      <c r="K5701" s="2" t="str">
        <f t="array" ref="K5701">_xlfn.XLOOKUP(J5701,Delivery_Partners!A:A,Delivery_Partners!B:B)</f>
        <v>Delivery Partner 151</v>
      </c>
      <c r="L5701" s="3">
        <v>3</v>
      </c>
      <c r="M5701" s="2" t="s">
        <v>101</v>
      </c>
      <c r="N5701" s="2" t="s">
        <v>74</v>
      </c>
      <c r="O5701" s="2"/>
    </row>
    <row r="5702" hidden="1" customHeight="1" spans="1:19">
      <c r="A5702" s="2" t="s">
        <v>7657</v>
      </c>
      <c r="B5702" s="28">
        <v>45997</v>
      </c>
      <c r="C5702" s="2" t="s">
        <v>6879</v>
      </c>
      <c r="D5702" s="2" t="str">
        <f t="array" ref="D5702">_xlfn.XLOOKUP(C5702,Customers!A:A,Customers!B:B)</f>
        <v>Customer 0233</v>
      </c>
      <c r="E5702" s="2" t="s">
        <v>666</v>
      </c>
      <c r="F5702" s="2" t="str">
        <f t="array" ref="F5702">_xlfn.XLOOKUP(E5702,Restaurants!A:A,Restaurants!B:B)</f>
        <v>Restaurant 036</v>
      </c>
      <c r="G5702" s="2" t="s">
        <v>557</v>
      </c>
      <c r="H5702" s="2" t="str">
        <f t="array" ref="H5702">_xlfn.XLOOKUP(G5702,Food_Menu!A:A,Food_Menu!B:B)</f>
        <v>Food Item 0144</v>
      </c>
      <c r="I5702" s="2"/>
      <c r="J5702" s="2" t="s">
        <v>958</v>
      </c>
      <c r="K5702" s="2" t="str">
        <f t="array" ref="K5702">_xlfn.XLOOKUP(J5702,Delivery_Partners!A:A,Delivery_Partners!B:B)</f>
        <v>Delivery Partner 030</v>
      </c>
      <c r="L5702" s="3">
        <v>3</v>
      </c>
      <c r="M5702" s="2" t="s">
        <v>189</v>
      </c>
      <c r="N5702" s="2" t="s">
        <v>24</v>
      </c>
      <c r="O5702" s="2"/>
    </row>
    <row r="5703" customHeight="1" spans="1:19">
      <c r="A5703" s="2" t="s">
        <v>7658</v>
      </c>
      <c r="B5703" s="28">
        <v>45781</v>
      </c>
      <c r="C5703" s="2" t="s">
        <v>3688</v>
      </c>
      <c r="D5703" s="2" t="str">
        <f t="array" ref="D5703">_xlfn.XLOOKUP(C5703,Customers!A:A,Customers!B:B)</f>
        <v>Customer 0273</v>
      </c>
      <c r="E5703" s="2" t="s">
        <v>260</v>
      </c>
      <c r="F5703" s="2" t="str">
        <f t="array" ref="F5703">_xlfn.XLOOKUP(E5703,Restaurants!A:A,Restaurants!B:B)</f>
        <v>Restaurant 056</v>
      </c>
      <c r="G5703" s="2" t="s">
        <v>1794</v>
      </c>
      <c r="H5703" s="2" t="str">
        <f t="array" ref="H5703">_xlfn.XLOOKUP(G5703,Food_Menu!A:A,Food_Menu!B:B)</f>
        <v>Food Item 0131</v>
      </c>
      <c r="I5703" s="2">
        <f t="array" ref="I5703">_xlfn.XLOOKUP(G5703,Food_Menu!A:A,Food_Menu!D:D)</f>
        <v>201.22</v>
      </c>
      <c r="J5703" s="2" t="s">
        <v>495</v>
      </c>
      <c r="K5703" s="2" t="str">
        <f t="array" ref="K5703">_xlfn.XLOOKUP(J5703,Delivery_Partners!A:A,Delivery_Partners!B:B)</f>
        <v>Delivery Partner 112</v>
      </c>
      <c r="L5703" s="3">
        <v>2</v>
      </c>
      <c r="M5703" s="2" t="s">
        <v>23</v>
      </c>
      <c r="N5703" s="2" t="s">
        <v>24</v>
      </c>
      <c r="O5703" s="3">
        <v>15</v>
      </c>
      <c r="P5703" s="13">
        <f t="shared" ref="P5703:P5711" si="1196">I5703*L5703</f>
        <v>402.44</v>
      </c>
      <c r="Q5703" s="13" t="str">
        <f t="shared" ref="Q5703:Q5711" si="1197">IF(O5703="","Not Delivered",IF(O5703&lt;=30,"Fast",IF(O5703&lt;=60,"Normal","Slow")))</f>
        <v>Fast</v>
      </c>
      <c r="S5703" s="21"/>
    </row>
    <row r="5704" customHeight="1" spans="1:19">
      <c r="A5704" s="2" t="s">
        <v>7659</v>
      </c>
      <c r="B5704" s="28">
        <v>45727</v>
      </c>
      <c r="C5704" s="2" t="s">
        <v>513</v>
      </c>
      <c r="D5704" s="2" t="str">
        <f t="array" ref="D5704">_xlfn.XLOOKUP(C5704,Customers!A:A,Customers!B:B)</f>
        <v>Customer 1008</v>
      </c>
      <c r="E5704" s="2" t="s">
        <v>60</v>
      </c>
      <c r="F5704" s="2" t="str">
        <f t="array" ref="F5704">_xlfn.XLOOKUP(E5704,Restaurants!A:A,Restaurants!B:B)</f>
        <v>Restaurant 019</v>
      </c>
      <c r="G5704" s="2" t="s">
        <v>1135</v>
      </c>
      <c r="H5704" s="2" t="str">
        <f t="array" ref="H5704">_xlfn.XLOOKUP(G5704,Food_Menu!A:A,Food_Menu!B:B)</f>
        <v>Food Item 0179</v>
      </c>
      <c r="I5704" s="2">
        <f t="array" ref="I5704">_xlfn.XLOOKUP(G5704,Food_Menu!A:A,Food_Menu!D:D)</f>
        <v>330.25</v>
      </c>
      <c r="J5704" s="2" t="s">
        <v>741</v>
      </c>
      <c r="K5704" s="2" t="str">
        <f t="array" ref="K5704">_xlfn.XLOOKUP(J5704,Delivery_Partners!A:A,Delivery_Partners!B:B)</f>
        <v>Delivery Partner 024</v>
      </c>
      <c r="L5704" s="3">
        <v>2</v>
      </c>
      <c r="M5704" s="2" t="s">
        <v>23</v>
      </c>
      <c r="N5704" s="2" t="s">
        <v>24</v>
      </c>
      <c r="O5704" s="3">
        <v>42</v>
      </c>
      <c r="P5704" s="13">
        <f t="shared" si="1196"/>
        <v>660.5</v>
      </c>
      <c r="Q5704" s="13" t="str">
        <f t="shared" si="1197"/>
        <v>Normal</v>
      </c>
      <c r="S5704" s="21"/>
    </row>
    <row r="5705" customHeight="1" spans="1:19">
      <c r="A5705" s="2" t="s">
        <v>7660</v>
      </c>
      <c r="B5705" s="28">
        <v>45906</v>
      </c>
      <c r="C5705" s="2" t="s">
        <v>1241</v>
      </c>
      <c r="D5705" s="2" t="str">
        <f t="array" ref="D5705">_xlfn.XLOOKUP(C5705,Customers!A:A,Customers!B:B)</f>
        <v>Customer 0022</v>
      </c>
      <c r="E5705" s="2" t="s">
        <v>182</v>
      </c>
      <c r="F5705" s="2" t="str">
        <f t="array" ref="F5705">_xlfn.XLOOKUP(E5705,Restaurants!A:A,Restaurants!B:B)</f>
        <v>Restaurant 097</v>
      </c>
      <c r="G5705" s="2" t="s">
        <v>639</v>
      </c>
      <c r="H5705" s="2" t="str">
        <f t="array" ref="H5705">_xlfn.XLOOKUP(G5705,Food_Menu!A:A,Food_Menu!B:B)</f>
        <v>Food Item 0125</v>
      </c>
      <c r="I5705" s="2">
        <f t="array" ref="I5705">_xlfn.XLOOKUP(G5705,Food_Menu!A:A,Food_Menu!D:D)</f>
        <v>261.06</v>
      </c>
      <c r="J5705" s="2" t="s">
        <v>1716</v>
      </c>
      <c r="K5705" s="2" t="str">
        <f t="array" ref="K5705">_xlfn.XLOOKUP(J5705,Delivery_Partners!A:A,Delivery_Partners!B:B)</f>
        <v>Delivery Partner 042</v>
      </c>
      <c r="L5705" s="3">
        <v>1</v>
      </c>
      <c r="M5705" s="2" t="s">
        <v>23</v>
      </c>
      <c r="N5705" s="2" t="s">
        <v>55</v>
      </c>
      <c r="O5705" s="3">
        <v>40</v>
      </c>
      <c r="P5705" s="13">
        <f t="shared" si="1196"/>
        <v>261.06</v>
      </c>
      <c r="Q5705" s="13" t="str">
        <f t="shared" si="1197"/>
        <v>Normal</v>
      </c>
      <c r="S5705" s="21"/>
    </row>
    <row r="5706" customHeight="1" spans="1:19">
      <c r="A5706" s="2" t="s">
        <v>7661</v>
      </c>
      <c r="B5706" s="29" t="s">
        <v>385</v>
      </c>
      <c r="C5706" s="2" t="s">
        <v>4273</v>
      </c>
      <c r="D5706" s="2" t="str">
        <f t="array" ref="D5706">_xlfn.XLOOKUP(C5706,Customers!A:A,Customers!B:B)</f>
        <v>Customer 0581</v>
      </c>
      <c r="E5706" s="2" t="s">
        <v>647</v>
      </c>
      <c r="F5706" s="2" t="str">
        <f t="array" ref="F5706">_xlfn.XLOOKUP(E5706,Restaurants!A:A,Restaurants!B:B)</f>
        <v>Restaurant 081</v>
      </c>
      <c r="G5706" s="2" t="s">
        <v>582</v>
      </c>
      <c r="H5706" s="2" t="str">
        <f t="array" ref="H5706">_xlfn.XLOOKUP(G5706,Food_Menu!A:A,Food_Menu!B:B)</f>
        <v>Food Item 0011</v>
      </c>
      <c r="I5706" s="2">
        <f t="array" ref="I5706">_xlfn.XLOOKUP(G5706,Food_Menu!A:A,Food_Menu!D:D)</f>
        <v>586.61</v>
      </c>
      <c r="J5706" s="2" t="s">
        <v>226</v>
      </c>
      <c r="K5706" s="2" t="str">
        <f t="array" ref="K5706">_xlfn.XLOOKUP(J5706,Delivery_Partners!A:A,Delivery_Partners!B:B)</f>
        <v>Delivery Partner 027</v>
      </c>
      <c r="L5706" s="3">
        <v>1</v>
      </c>
      <c r="M5706" s="2" t="s">
        <v>23</v>
      </c>
      <c r="N5706" s="2" t="s">
        <v>24</v>
      </c>
      <c r="O5706" s="3">
        <v>26</v>
      </c>
      <c r="P5706" s="13">
        <f t="shared" si="1196"/>
        <v>586.61</v>
      </c>
      <c r="Q5706" s="13" t="str">
        <f t="shared" si="1197"/>
        <v>Fast</v>
      </c>
      <c r="S5706" s="21"/>
    </row>
    <row r="5707" customHeight="1" spans="1:19">
      <c r="A5707" s="2" t="s">
        <v>7662</v>
      </c>
      <c r="B5707" s="28">
        <v>45909</v>
      </c>
      <c r="C5707" s="2" t="s">
        <v>2687</v>
      </c>
      <c r="D5707" s="2" t="str">
        <f t="array" ref="D5707">_xlfn.XLOOKUP(C5707,Customers!A:A,Customers!B:B)</f>
        <v>Customer 0743</v>
      </c>
      <c r="E5707" s="2" t="s">
        <v>358</v>
      </c>
      <c r="F5707" s="2" t="str">
        <f t="array" ref="F5707">_xlfn.XLOOKUP(E5707,Restaurants!A:A,Restaurants!B:B)</f>
        <v>Restaurant 095</v>
      </c>
      <c r="G5707" s="2" t="s">
        <v>336</v>
      </c>
      <c r="H5707" s="2" t="str">
        <f t="array" ref="H5707">_xlfn.XLOOKUP(G5707,Food_Menu!A:A,Food_Menu!B:B)</f>
        <v>Food Item 0045</v>
      </c>
      <c r="I5707" s="2">
        <f t="array" ref="I5707">_xlfn.XLOOKUP(G5707,Food_Menu!A:A,Food_Menu!D:D)</f>
        <v>263.72</v>
      </c>
      <c r="J5707" s="2" t="s">
        <v>1286</v>
      </c>
      <c r="K5707" s="2" t="str">
        <f t="array" ref="K5707">_xlfn.XLOOKUP(J5707,Delivery_Partners!A:A,Delivery_Partners!B:B)</f>
        <v>Delivery Partner 060</v>
      </c>
      <c r="L5707" s="3">
        <v>4</v>
      </c>
      <c r="M5707" s="2" t="s">
        <v>23</v>
      </c>
      <c r="N5707" s="2" t="s">
        <v>55</v>
      </c>
      <c r="O5707" s="3">
        <v>19</v>
      </c>
      <c r="P5707" s="13">
        <f t="shared" si="1196"/>
        <v>1054.88</v>
      </c>
      <c r="Q5707" s="13" t="str">
        <f t="shared" si="1197"/>
        <v>Fast</v>
      </c>
      <c r="S5707" s="21"/>
    </row>
    <row r="5708" customHeight="1" spans="1:19">
      <c r="A5708" s="2" t="s">
        <v>7663</v>
      </c>
      <c r="B5708" s="29" t="s">
        <v>2028</v>
      </c>
      <c r="C5708" s="2" t="s">
        <v>5448</v>
      </c>
      <c r="D5708" s="2" t="str">
        <f t="array" ref="D5708">_xlfn.XLOOKUP(C5708,Customers!A:A,Customers!B:B)</f>
        <v>Customer 0280</v>
      </c>
      <c r="E5708" s="2" t="s">
        <v>1292</v>
      </c>
      <c r="F5708" s="2" t="str">
        <f t="array" ref="F5708">_xlfn.XLOOKUP(E5708,Restaurants!A:A,Restaurants!B:B)</f>
        <v>Restaurant 112</v>
      </c>
      <c r="G5708" s="2" t="s">
        <v>413</v>
      </c>
      <c r="H5708" s="2" t="str">
        <f t="array" ref="H5708">_xlfn.XLOOKUP(G5708,Food_Menu!A:A,Food_Menu!B:B)</f>
        <v>Food Item 0084</v>
      </c>
      <c r="I5708" s="2">
        <f t="array" ref="I5708">_xlfn.XLOOKUP(G5708,Food_Menu!A:A,Food_Menu!D:D)</f>
        <v>587.45</v>
      </c>
      <c r="J5708" s="2" t="s">
        <v>443</v>
      </c>
      <c r="K5708" s="2" t="str">
        <f t="array" ref="K5708">_xlfn.XLOOKUP(J5708,Delivery_Partners!A:A,Delivery_Partners!B:B)</f>
        <v>Delivery Partner 083</v>
      </c>
      <c r="L5708" s="3">
        <v>1</v>
      </c>
      <c r="M5708" s="2" t="s">
        <v>23</v>
      </c>
      <c r="N5708" s="2" t="s">
        <v>55</v>
      </c>
      <c r="O5708" s="3">
        <v>49</v>
      </c>
      <c r="P5708" s="13">
        <f t="shared" si="1196"/>
        <v>587.45</v>
      </c>
      <c r="Q5708" s="13" t="str">
        <f t="shared" si="1197"/>
        <v>Normal</v>
      </c>
      <c r="S5708" s="21"/>
    </row>
    <row r="5709" customHeight="1" spans="1:19">
      <c r="A5709" s="2" t="s">
        <v>7664</v>
      </c>
      <c r="B5709" s="28">
        <v>45966</v>
      </c>
      <c r="C5709" s="2" t="s">
        <v>705</v>
      </c>
      <c r="D5709" s="2" t="str">
        <f t="array" ref="D5709">_xlfn.XLOOKUP(C5709,Customers!A:A,Customers!B:B)</f>
        <v>Customer 1038</v>
      </c>
      <c r="E5709" s="2" t="s">
        <v>366</v>
      </c>
      <c r="F5709" s="2" t="str">
        <f t="array" ref="F5709">_xlfn.XLOOKUP(E5709,Restaurants!A:A,Restaurants!B:B)</f>
        <v>Restaurant 073</v>
      </c>
      <c r="G5709" s="2" t="s">
        <v>250</v>
      </c>
      <c r="H5709" s="2" t="str">
        <f t="array" ref="H5709">_xlfn.XLOOKUP(G5709,Food_Menu!A:A,Food_Menu!B:B)</f>
        <v>Food Item 0109</v>
      </c>
      <c r="I5709" s="2">
        <f t="array" ref="I5709">_xlfn.XLOOKUP(G5709,Food_Menu!A:A,Food_Menu!D:D)</f>
        <v>538.59</v>
      </c>
      <c r="J5709" s="2" t="s">
        <v>184</v>
      </c>
      <c r="K5709" s="2" t="str">
        <f t="array" ref="K5709">_xlfn.XLOOKUP(J5709,Delivery_Partners!A:A,Delivery_Partners!B:B)</f>
        <v>Delivery Partner 155</v>
      </c>
      <c r="L5709" s="3">
        <v>1</v>
      </c>
      <c r="M5709" s="2" t="s">
        <v>23</v>
      </c>
      <c r="N5709" s="2" t="s">
        <v>24</v>
      </c>
      <c r="O5709" s="3">
        <v>40</v>
      </c>
      <c r="P5709" s="13">
        <f t="shared" si="1196"/>
        <v>538.59</v>
      </c>
      <c r="Q5709" s="13" t="str">
        <f t="shared" si="1197"/>
        <v>Normal</v>
      </c>
      <c r="S5709" s="21"/>
    </row>
    <row r="5710" customHeight="1" spans="1:19">
      <c r="A5710" s="2" t="s">
        <v>7665</v>
      </c>
      <c r="B5710" s="29" t="s">
        <v>483</v>
      </c>
      <c r="C5710" s="2" t="s">
        <v>1071</v>
      </c>
      <c r="D5710" s="2" t="str">
        <f t="array" ref="D5710">_xlfn.XLOOKUP(C5710,Customers!A:A,Customers!B:B)</f>
        <v>Customer 0627</v>
      </c>
      <c r="E5710" s="2" t="s">
        <v>537</v>
      </c>
      <c r="F5710" s="2" t="str">
        <f t="array" ref="F5710">_xlfn.XLOOKUP(E5710,Restaurants!A:A,Restaurants!B:B)</f>
        <v>Restaurant 044</v>
      </c>
      <c r="G5710" s="2" t="s">
        <v>477</v>
      </c>
      <c r="H5710" s="2" t="str">
        <f t="array" ref="H5710">_xlfn.XLOOKUP(G5710,Food_Menu!A:A,Food_Menu!B:B)</f>
        <v>Food Item 0077</v>
      </c>
      <c r="I5710" s="2">
        <f t="array" ref="I5710">_xlfn.XLOOKUP(G5710,Food_Menu!A:A,Food_Menu!D:D)</f>
        <v>161.62</v>
      </c>
      <c r="J5710" s="2" t="s">
        <v>1325</v>
      </c>
      <c r="K5710" s="2" t="str">
        <f t="array" ref="K5710">_xlfn.XLOOKUP(J5710,Delivery_Partners!A:A,Delivery_Partners!B:B)</f>
        <v>Delivery Partner 137</v>
      </c>
      <c r="L5710" s="3">
        <v>1</v>
      </c>
      <c r="M5710" s="2" t="s">
        <v>23</v>
      </c>
      <c r="N5710" s="2" t="s">
        <v>24</v>
      </c>
      <c r="O5710" s="3">
        <v>28</v>
      </c>
      <c r="P5710" s="13">
        <f t="shared" si="1196"/>
        <v>161.62</v>
      </c>
      <c r="Q5710" s="13" t="str">
        <f t="shared" si="1197"/>
        <v>Fast</v>
      </c>
      <c r="S5710" s="21"/>
    </row>
    <row r="5711" customHeight="1" spans="1:19">
      <c r="A5711" s="2" t="s">
        <v>7666</v>
      </c>
      <c r="B5711" s="29" t="s">
        <v>50</v>
      </c>
      <c r="C5711" s="2" t="s">
        <v>2263</v>
      </c>
      <c r="D5711" s="2" t="str">
        <f t="array" ref="D5711">_xlfn.XLOOKUP(C5711,Customers!A:A,Customers!B:B)</f>
        <v>Customer 0080</v>
      </c>
      <c r="E5711" s="2" t="s">
        <v>807</v>
      </c>
      <c r="F5711" s="2" t="str">
        <f t="array" ref="F5711">_xlfn.XLOOKUP(E5711,Restaurants!A:A,Restaurants!B:B)</f>
        <v>Restaurant 118</v>
      </c>
      <c r="G5711" s="2" t="s">
        <v>1103</v>
      </c>
      <c r="H5711" s="2" t="str">
        <f t="array" ref="H5711">_xlfn.XLOOKUP(G5711,Food_Menu!A:A,Food_Menu!B:B)</f>
        <v>Food Item 0194</v>
      </c>
      <c r="I5711" s="2">
        <f t="array" ref="I5711">_xlfn.XLOOKUP(G5711,Food_Menu!A:A,Food_Menu!D:D)</f>
        <v>325.87</v>
      </c>
      <c r="J5711" s="2" t="s">
        <v>756</v>
      </c>
      <c r="K5711" s="2" t="str">
        <f t="array" ref="K5711">_xlfn.XLOOKUP(J5711,Delivery_Partners!A:A,Delivery_Partners!B:B)</f>
        <v>Delivery Partner 126</v>
      </c>
      <c r="L5711" s="3">
        <v>2</v>
      </c>
      <c r="M5711" s="2" t="s">
        <v>23</v>
      </c>
      <c r="N5711" s="2" t="s">
        <v>24</v>
      </c>
      <c r="O5711" s="3">
        <v>49</v>
      </c>
      <c r="P5711" s="13">
        <f t="shared" si="1196"/>
        <v>651.74</v>
      </c>
      <c r="Q5711" s="13" t="str">
        <f t="shared" si="1197"/>
        <v>Normal</v>
      </c>
      <c r="S5711" s="21"/>
    </row>
    <row r="5712" hidden="1" customHeight="1" spans="1:19">
      <c r="A5712" s="2" t="s">
        <v>7667</v>
      </c>
      <c r="B5712" s="29" t="s">
        <v>411</v>
      </c>
      <c r="C5712" s="2" t="s">
        <v>2503</v>
      </c>
      <c r="D5712" s="2" t="str">
        <f t="array" ref="D5712">_xlfn.XLOOKUP(C5712,Customers!A:A,Customers!B:B)</f>
        <v>Customer 0385</v>
      </c>
      <c r="E5712" s="2" t="s">
        <v>526</v>
      </c>
      <c r="F5712" s="2" t="str">
        <f t="array" ref="F5712">_xlfn.XLOOKUP(E5712,Restaurants!A:A,Restaurants!B:B)</f>
        <v>Restaurant 068</v>
      </c>
      <c r="G5712" s="2" t="s">
        <v>408</v>
      </c>
      <c r="H5712" s="2" t="str">
        <f t="array" ref="H5712">_xlfn.XLOOKUP(G5712,Food_Menu!A:A,Food_Menu!B:B)</f>
        <v>Food Item 0062</v>
      </c>
      <c r="I5712" s="2"/>
      <c r="J5712" s="2" t="s">
        <v>251</v>
      </c>
      <c r="K5712" s="2" t="str">
        <f t="array" ref="K5712">_xlfn.XLOOKUP(J5712,Delivery_Partners!A:A,Delivery_Partners!B:B)</f>
        <v>Delivery Partner 089</v>
      </c>
      <c r="L5712" s="3">
        <v>2</v>
      </c>
      <c r="M5712" s="2" t="s">
        <v>101</v>
      </c>
      <c r="N5712" s="2" t="s">
        <v>24</v>
      </c>
      <c r="O5712" s="2"/>
    </row>
    <row r="5713" customHeight="1" spans="1:19">
      <c r="A5713" s="2" t="s">
        <v>7668</v>
      </c>
      <c r="B5713" s="29" t="s">
        <v>1635</v>
      </c>
      <c r="C5713" s="2" t="s">
        <v>2522</v>
      </c>
      <c r="D5713" s="2" t="str">
        <f t="array" ref="D5713">_xlfn.XLOOKUP(C5713,Customers!A:A,Customers!B:B)</f>
        <v>Customer 0478</v>
      </c>
      <c r="E5713" s="2" t="s">
        <v>260</v>
      </c>
      <c r="F5713" s="2" t="str">
        <f t="array" ref="F5713">_xlfn.XLOOKUP(E5713,Restaurants!A:A,Restaurants!B:B)</f>
        <v>Restaurant 056</v>
      </c>
      <c r="G5713" s="2" t="s">
        <v>767</v>
      </c>
      <c r="H5713" s="2" t="str">
        <f t="array" ref="H5713">_xlfn.XLOOKUP(G5713,Food_Menu!A:A,Food_Menu!B:B)</f>
        <v>Food Item 0150</v>
      </c>
      <c r="I5713" s="2">
        <f t="array" ref="I5713">_xlfn.XLOOKUP(G5713,Food_Menu!A:A,Food_Menu!D:D)</f>
        <v>110.4</v>
      </c>
      <c r="J5713" s="2" t="s">
        <v>374</v>
      </c>
      <c r="K5713" s="2" t="str">
        <f t="array" ref="K5713">_xlfn.XLOOKUP(J5713,Delivery_Partners!A:A,Delivery_Partners!B:B)</f>
        <v>Delivery Partner 052</v>
      </c>
      <c r="L5713" s="3">
        <v>2</v>
      </c>
      <c r="M5713" s="2" t="s">
        <v>23</v>
      </c>
      <c r="N5713" s="2" t="s">
        <v>74</v>
      </c>
      <c r="O5713" s="3">
        <v>39</v>
      </c>
      <c r="P5713" s="13">
        <f t="shared" ref="P5713:P5714" si="1198">I5713*L5713</f>
        <v>220.8</v>
      </c>
      <c r="Q5713" s="13" t="str">
        <f t="shared" ref="Q5713:Q5714" si="1199">IF(O5713="","Not Delivered",IF(O5713&lt;=30,"Fast",IF(O5713&lt;=60,"Normal","Slow")))</f>
        <v>Normal</v>
      </c>
      <c r="S5713" s="21"/>
    </row>
    <row r="5714" customHeight="1" spans="1:19">
      <c r="A5714" s="2" t="s">
        <v>7669</v>
      </c>
      <c r="B5714" s="29" t="s">
        <v>1206</v>
      </c>
      <c r="C5714" s="2" t="s">
        <v>3155</v>
      </c>
      <c r="D5714" s="2" t="str">
        <f t="array" ref="D5714">_xlfn.XLOOKUP(C5714,Customers!A:A,Customers!B:B)</f>
        <v>Customer 0268</v>
      </c>
      <c r="E5714" s="2" t="s">
        <v>908</v>
      </c>
      <c r="F5714" s="2" t="str">
        <f t="array" ref="F5714">_xlfn.XLOOKUP(E5714,Restaurants!A:A,Restaurants!B:B)</f>
        <v>Restaurant 050</v>
      </c>
      <c r="G5714" s="2" t="s">
        <v>1073</v>
      </c>
      <c r="H5714" s="2" t="str">
        <f t="array" ref="H5714">_xlfn.XLOOKUP(G5714,Food_Menu!A:A,Food_Menu!B:B)</f>
        <v>Food Item 0080</v>
      </c>
      <c r="I5714" s="2">
        <f t="array" ref="I5714">_xlfn.XLOOKUP(G5714,Food_Menu!A:A,Food_Menu!D:D)</f>
        <v>208.69</v>
      </c>
      <c r="J5714" s="2" t="s">
        <v>714</v>
      </c>
      <c r="K5714" s="2" t="str">
        <f t="array" ref="K5714">_xlfn.XLOOKUP(J5714,Delivery_Partners!A:A,Delivery_Partners!B:B)</f>
        <v>Delivery Partner 054</v>
      </c>
      <c r="L5714" s="3">
        <v>1</v>
      </c>
      <c r="M5714" s="2" t="s">
        <v>23</v>
      </c>
      <c r="N5714" s="2" t="s">
        <v>24</v>
      </c>
      <c r="O5714" s="3">
        <v>22</v>
      </c>
      <c r="P5714" s="13">
        <f t="shared" si="1198"/>
        <v>208.69</v>
      </c>
      <c r="Q5714" s="13" t="str">
        <f t="shared" si="1199"/>
        <v>Fast</v>
      </c>
      <c r="S5714" s="21"/>
    </row>
    <row r="5715" hidden="1" customHeight="1" spans="1:19">
      <c r="A5715" s="2" t="s">
        <v>7670</v>
      </c>
      <c r="B5715" s="28">
        <v>45812</v>
      </c>
      <c r="C5715" s="2" t="s">
        <v>3185</v>
      </c>
      <c r="D5715" s="2" t="str">
        <f t="array" ref="D5715">_xlfn.XLOOKUP(C5715,Customers!A:A,Customers!B:B)</f>
        <v>Customer 1129</v>
      </c>
      <c r="E5715" s="2" t="s">
        <v>506</v>
      </c>
      <c r="F5715" s="2" t="str">
        <f t="array" ref="F5715">_xlfn.XLOOKUP(E5715,Restaurants!A:A,Restaurants!B:B)</f>
        <v>Restaurant 005</v>
      </c>
      <c r="G5715" s="2" t="s">
        <v>2055</v>
      </c>
      <c r="H5715" s="2" t="str">
        <f t="array" ref="H5715">_xlfn.XLOOKUP(G5715,Food_Menu!A:A,Food_Menu!B:B)</f>
        <v>Food Item 0219</v>
      </c>
      <c r="I5715" s="2"/>
      <c r="J5715" s="2" t="s">
        <v>741</v>
      </c>
      <c r="K5715" s="2" t="str">
        <f t="array" ref="K5715">_xlfn.XLOOKUP(J5715,Delivery_Partners!A:A,Delivery_Partners!B:B)</f>
        <v>Delivery Partner 024</v>
      </c>
      <c r="L5715" s="3">
        <v>1</v>
      </c>
      <c r="M5715" s="2" t="s">
        <v>189</v>
      </c>
      <c r="N5715" s="2" t="s">
        <v>24</v>
      </c>
      <c r="O5715" s="2"/>
    </row>
    <row r="5716" customHeight="1" spans="1:19">
      <c r="A5716" s="2" t="s">
        <v>7671</v>
      </c>
      <c r="B5716" s="29" t="s">
        <v>1380</v>
      </c>
      <c r="C5716" s="2" t="s">
        <v>1076</v>
      </c>
      <c r="D5716" s="2" t="str">
        <f t="array" ref="D5716">_xlfn.XLOOKUP(C5716,Customers!A:A,Customers!B:B)</f>
        <v>Customer 0433</v>
      </c>
      <c r="E5716" s="2" t="s">
        <v>706</v>
      </c>
      <c r="F5716" s="2" t="str">
        <f t="array" ref="F5716">_xlfn.XLOOKUP(E5716,Restaurants!A:A,Restaurants!B:B)</f>
        <v>Restaurant 115</v>
      </c>
      <c r="G5716" s="2" t="s">
        <v>367</v>
      </c>
      <c r="H5716" s="2" t="str">
        <f t="array" ref="H5716">_xlfn.XLOOKUP(G5716,Food_Menu!A:A,Food_Menu!B:B)</f>
        <v>Food Item 0202</v>
      </c>
      <c r="I5716" s="2">
        <f t="array" ref="I5716">_xlfn.XLOOKUP(G5716,Food_Menu!A:A,Food_Menu!D:D)</f>
        <v>596.93</v>
      </c>
      <c r="J5716" s="2" t="s">
        <v>988</v>
      </c>
      <c r="K5716" s="2" t="str">
        <f t="array" ref="K5716">_xlfn.XLOOKUP(J5716,Delivery_Partners!A:A,Delivery_Partners!B:B)</f>
        <v>Delivery Partner 120</v>
      </c>
      <c r="L5716" s="3">
        <v>1</v>
      </c>
      <c r="M5716" s="2" t="s">
        <v>23</v>
      </c>
      <c r="N5716" s="2" t="s">
        <v>24</v>
      </c>
      <c r="O5716" s="3">
        <v>16</v>
      </c>
      <c r="P5716" s="13">
        <f t="shared" ref="P5716:P5724" si="1200">I5716*L5716</f>
        <v>596.93</v>
      </c>
      <c r="Q5716" s="13" t="str">
        <f t="shared" ref="Q5716:Q5724" si="1201">IF(O5716="","Not Delivered",IF(O5716&lt;=30,"Fast",IF(O5716&lt;=60,"Normal","Slow")))</f>
        <v>Fast</v>
      </c>
      <c r="S5716" s="21"/>
    </row>
    <row r="5717" customHeight="1" spans="1:19">
      <c r="A5717" s="2" t="s">
        <v>7672</v>
      </c>
      <c r="B5717" s="29" t="s">
        <v>1778</v>
      </c>
      <c r="C5717" s="2" t="s">
        <v>1008</v>
      </c>
      <c r="D5717" s="2" t="str">
        <f t="array" ref="D5717">_xlfn.XLOOKUP(C5717,Customers!A:A,Customers!B:B)</f>
        <v>Customer 0603</v>
      </c>
      <c r="E5717" s="2" t="s">
        <v>945</v>
      </c>
      <c r="F5717" s="2" t="str">
        <f t="array" ref="F5717">_xlfn.XLOOKUP(E5717,Restaurants!A:A,Restaurants!B:B)</f>
        <v>Restaurant 099</v>
      </c>
      <c r="G5717" s="2" t="s">
        <v>1086</v>
      </c>
      <c r="H5717" s="2" t="str">
        <f t="array" ref="H5717">_xlfn.XLOOKUP(G5717,Food_Menu!A:A,Food_Menu!B:B)</f>
        <v>Food Item 0173</v>
      </c>
      <c r="I5717" s="2">
        <f t="array" ref="I5717">_xlfn.XLOOKUP(G5717,Food_Menu!A:A,Food_Menu!D:D)</f>
        <v>407.21</v>
      </c>
      <c r="J5717" s="2" t="s">
        <v>474</v>
      </c>
      <c r="K5717" s="2" t="str">
        <f t="array" ref="K5717">_xlfn.XLOOKUP(J5717,Delivery_Partners!A:A,Delivery_Partners!B:B)</f>
        <v>Delivery Partner 141</v>
      </c>
      <c r="L5717" s="3">
        <v>4</v>
      </c>
      <c r="M5717" s="2" t="s">
        <v>23</v>
      </c>
      <c r="N5717" s="2" t="s">
        <v>55</v>
      </c>
      <c r="O5717" s="3">
        <v>60</v>
      </c>
      <c r="P5717" s="13">
        <f t="shared" si="1200"/>
        <v>1628.84</v>
      </c>
      <c r="Q5717" s="13" t="str">
        <f t="shared" si="1201"/>
        <v>Normal</v>
      </c>
      <c r="S5717" s="21"/>
    </row>
    <row r="5718" customHeight="1" spans="1:19">
      <c r="A5718" s="2" t="s">
        <v>7673</v>
      </c>
      <c r="B5718" s="29" t="s">
        <v>539</v>
      </c>
      <c r="C5718" s="2" t="s">
        <v>2663</v>
      </c>
      <c r="D5718" s="2" t="str">
        <f t="array" ref="D5718">_xlfn.XLOOKUP(C5718,Customers!A:A,Customers!B:B)</f>
        <v>Customer 0643</v>
      </c>
      <c r="E5718" s="2" t="s">
        <v>1342</v>
      </c>
      <c r="F5718" s="2" t="str">
        <f t="array" ref="F5718">_xlfn.XLOOKUP(E5718,Restaurants!A:A,Restaurants!B:B)</f>
        <v>Restaurant 084</v>
      </c>
      <c r="G5718" s="2" t="s">
        <v>985</v>
      </c>
      <c r="H5718" s="2" t="str">
        <f t="array" ref="H5718">_xlfn.XLOOKUP(G5718,Food_Menu!A:A,Food_Menu!B:B)</f>
        <v>Food Item 0169</v>
      </c>
      <c r="I5718" s="2">
        <f t="array" ref="I5718">_xlfn.XLOOKUP(G5718,Food_Menu!A:A,Food_Menu!D:D)</f>
        <v>94.12</v>
      </c>
      <c r="J5718" s="2" t="s">
        <v>304</v>
      </c>
      <c r="K5718" s="2" t="str">
        <f t="array" ref="K5718">_xlfn.XLOOKUP(J5718,Delivery_Partners!A:A,Delivery_Partners!B:B)</f>
        <v>Delivery Partner 099</v>
      </c>
      <c r="L5718" s="3">
        <v>1</v>
      </c>
      <c r="M5718" s="2" t="s">
        <v>23</v>
      </c>
      <c r="N5718" s="2" t="s">
        <v>55</v>
      </c>
      <c r="O5718" s="3">
        <v>25</v>
      </c>
      <c r="P5718" s="13">
        <f t="shared" si="1200"/>
        <v>94.12</v>
      </c>
      <c r="Q5718" s="13" t="str">
        <f t="shared" si="1201"/>
        <v>Fast</v>
      </c>
      <c r="S5718" s="21"/>
    </row>
    <row r="5719" customHeight="1" spans="1:19">
      <c r="A5719" s="2" t="s">
        <v>7674</v>
      </c>
      <c r="B5719" s="28">
        <v>45660</v>
      </c>
      <c r="C5719" s="2" t="s">
        <v>4580</v>
      </c>
      <c r="D5719" s="2" t="str">
        <f t="array" ref="D5719">_xlfn.XLOOKUP(C5719,Customers!A:A,Customers!B:B)</f>
        <v>Customer 0265</v>
      </c>
      <c r="E5719" s="2" t="s">
        <v>616</v>
      </c>
      <c r="F5719" s="2" t="str">
        <f t="array" ref="F5719">_xlfn.XLOOKUP(E5719,Restaurants!A:A,Restaurants!B:B)</f>
        <v>Restaurant 027</v>
      </c>
      <c r="G5719" s="2" t="s">
        <v>426</v>
      </c>
      <c r="H5719" s="2" t="str">
        <f t="array" ref="H5719">_xlfn.XLOOKUP(G5719,Food_Menu!A:A,Food_Menu!B:B)</f>
        <v>Food Item 0142</v>
      </c>
      <c r="I5719" s="2">
        <f t="array" ref="I5719">_xlfn.XLOOKUP(G5719,Food_Menu!A:A,Food_Menu!D:D)</f>
        <v>428.17</v>
      </c>
      <c r="J5719" s="2" t="s">
        <v>567</v>
      </c>
      <c r="K5719" s="2" t="str">
        <f t="array" ref="K5719">_xlfn.XLOOKUP(J5719,Delivery_Partners!A:A,Delivery_Partners!B:B)</f>
        <v>Delivery Partner 104</v>
      </c>
      <c r="L5719" s="3">
        <v>4</v>
      </c>
      <c r="M5719" s="2" t="s">
        <v>23</v>
      </c>
      <c r="N5719" s="2" t="s">
        <v>24</v>
      </c>
      <c r="O5719" s="3">
        <v>36</v>
      </c>
      <c r="P5719" s="13">
        <f t="shared" si="1200"/>
        <v>1712.68</v>
      </c>
      <c r="Q5719" s="13" t="str">
        <f t="shared" si="1201"/>
        <v>Normal</v>
      </c>
      <c r="S5719" s="21"/>
    </row>
    <row r="5720" customHeight="1" spans="1:19">
      <c r="A5720" s="2" t="s">
        <v>7675</v>
      </c>
      <c r="B5720" s="29" t="s">
        <v>1518</v>
      </c>
      <c r="C5720" s="2" t="s">
        <v>2433</v>
      </c>
      <c r="D5720" s="2" t="str">
        <f t="array" ref="D5720">_xlfn.XLOOKUP(C5720,Customers!A:A,Customers!B:B)</f>
        <v>Customer 0682</v>
      </c>
      <c r="E5720" s="2" t="s">
        <v>1292</v>
      </c>
      <c r="F5720" s="2" t="str">
        <f t="array" ref="F5720">_xlfn.XLOOKUP(E5720,Restaurants!A:A,Restaurants!B:B)</f>
        <v>Restaurant 112</v>
      </c>
      <c r="G5720" s="2" t="s">
        <v>692</v>
      </c>
      <c r="H5720" s="2" t="str">
        <f t="array" ref="H5720">_xlfn.XLOOKUP(G5720,Food_Menu!A:A,Food_Menu!B:B)</f>
        <v>Food Item 0130</v>
      </c>
      <c r="I5720" s="2">
        <f t="array" ref="I5720">_xlfn.XLOOKUP(G5720,Food_Menu!A:A,Food_Menu!D:D)</f>
        <v>112.66</v>
      </c>
      <c r="J5720" s="2" t="s">
        <v>236</v>
      </c>
      <c r="K5720" s="2" t="str">
        <f t="array" ref="K5720">_xlfn.XLOOKUP(J5720,Delivery_Partners!A:A,Delivery_Partners!B:B)</f>
        <v>Delivery Partner 068</v>
      </c>
      <c r="L5720" s="3">
        <v>1</v>
      </c>
      <c r="M5720" s="2" t="s">
        <v>23</v>
      </c>
      <c r="N5720" s="2" t="s">
        <v>24</v>
      </c>
      <c r="O5720" s="3">
        <v>41</v>
      </c>
      <c r="P5720" s="13">
        <f t="shared" si="1200"/>
        <v>112.66</v>
      </c>
      <c r="Q5720" s="13" t="str">
        <f t="shared" si="1201"/>
        <v>Normal</v>
      </c>
      <c r="S5720" s="21"/>
    </row>
    <row r="5721" customHeight="1" spans="1:19">
      <c r="A5721" s="2" t="s">
        <v>7676</v>
      </c>
      <c r="B5721" s="29" t="s">
        <v>353</v>
      </c>
      <c r="C5721" s="2" t="s">
        <v>4977</v>
      </c>
      <c r="D5721" s="2" t="str">
        <f t="array" ref="D5721">_xlfn.XLOOKUP(C5721,Customers!A:A,Customers!B:B)</f>
        <v>Customer 0425</v>
      </c>
      <c r="E5721" s="2" t="s">
        <v>451</v>
      </c>
      <c r="F5721" s="2" t="str">
        <f t="array" ref="F5721">_xlfn.XLOOKUP(E5721,Restaurants!A:A,Restaurants!B:B)</f>
        <v>Restaurant 022</v>
      </c>
      <c r="G5721" s="2" t="s">
        <v>1785</v>
      </c>
      <c r="H5721" s="2" t="str">
        <f t="array" ref="H5721">_xlfn.XLOOKUP(G5721,Food_Menu!A:A,Food_Menu!B:B)</f>
        <v>Food Item 0124</v>
      </c>
      <c r="I5721" s="2">
        <f t="array" ref="I5721">_xlfn.XLOOKUP(G5721,Food_Menu!A:A,Food_Menu!D:D)</f>
        <v>195.8</v>
      </c>
      <c r="J5721" s="2" t="s">
        <v>401</v>
      </c>
      <c r="K5721" s="2" t="str">
        <f t="array" ref="K5721">_xlfn.XLOOKUP(J5721,Delivery_Partners!A:A,Delivery_Partners!B:B)</f>
        <v>Delivery Partner 174</v>
      </c>
      <c r="L5721" s="3">
        <v>3</v>
      </c>
      <c r="M5721" s="2" t="s">
        <v>23</v>
      </c>
      <c r="N5721" s="2" t="s">
        <v>42</v>
      </c>
      <c r="O5721" s="3">
        <v>35</v>
      </c>
      <c r="P5721" s="13">
        <f t="shared" si="1200"/>
        <v>587.4</v>
      </c>
      <c r="Q5721" s="13" t="str">
        <f t="shared" si="1201"/>
        <v>Normal</v>
      </c>
      <c r="S5721" s="21"/>
    </row>
    <row r="5722" customHeight="1" spans="1:19">
      <c r="A5722" s="2" t="s">
        <v>7677</v>
      </c>
      <c r="B5722" s="28">
        <v>45874</v>
      </c>
      <c r="C5722" s="2" t="s">
        <v>3551</v>
      </c>
      <c r="D5722" s="2" t="str">
        <f t="array" ref="D5722">_xlfn.XLOOKUP(C5722,Customers!A:A,Customers!B:B)</f>
        <v>Customer 0013</v>
      </c>
      <c r="E5722" s="2" t="s">
        <v>230</v>
      </c>
      <c r="F5722" s="2" t="str">
        <f t="array" ref="F5722">_xlfn.XLOOKUP(E5722,Restaurants!A:A,Restaurants!B:B)</f>
        <v>Restaurant 029</v>
      </c>
      <c r="G5722" s="2" t="s">
        <v>889</v>
      </c>
      <c r="H5722" s="2" t="str">
        <f t="array" ref="H5722">_xlfn.XLOOKUP(G5722,Food_Menu!A:A,Food_Menu!B:B)</f>
        <v>Food Item 0006</v>
      </c>
      <c r="I5722" s="2">
        <f t="array" ref="I5722">_xlfn.XLOOKUP(G5722,Food_Menu!A:A,Food_Menu!D:D)</f>
        <v>533.33</v>
      </c>
      <c r="J5722" s="2" t="s">
        <v>286</v>
      </c>
      <c r="K5722" s="2" t="str">
        <f t="array" ref="K5722">_xlfn.XLOOKUP(J5722,Delivery_Partners!A:A,Delivery_Partners!B:B)</f>
        <v>Delivery Partner 160</v>
      </c>
      <c r="L5722" s="3">
        <v>2</v>
      </c>
      <c r="M5722" s="2" t="s">
        <v>23</v>
      </c>
      <c r="N5722" s="2" t="s">
        <v>24</v>
      </c>
      <c r="O5722" s="3">
        <v>33</v>
      </c>
      <c r="P5722" s="13">
        <f t="shared" si="1200"/>
        <v>1066.66</v>
      </c>
      <c r="Q5722" s="13" t="str">
        <f t="shared" si="1201"/>
        <v>Normal</v>
      </c>
      <c r="S5722" s="21"/>
    </row>
    <row r="5723" customHeight="1" spans="1:19">
      <c r="A5723" s="2" t="s">
        <v>7678</v>
      </c>
      <c r="B5723" s="28">
        <v>45998</v>
      </c>
      <c r="C5723" s="2" t="s">
        <v>125</v>
      </c>
      <c r="D5723" s="2" t="str">
        <f t="array" ref="D5723">_xlfn.XLOOKUP(C5723,Customers!A:A,Customers!B:B)</f>
        <v>Customer 0490</v>
      </c>
      <c r="E5723" s="2" t="s">
        <v>603</v>
      </c>
      <c r="F5723" s="2" t="str">
        <f t="array" ref="F5723">_xlfn.XLOOKUP(E5723,Restaurants!A:A,Restaurants!B:B)</f>
        <v>Restaurant 009</v>
      </c>
      <c r="G5723" s="2" t="s">
        <v>340</v>
      </c>
      <c r="H5723" s="2" t="str">
        <f t="array" ref="H5723">_xlfn.XLOOKUP(G5723,Food_Menu!A:A,Food_Menu!B:B)</f>
        <v>Food Item 0207</v>
      </c>
      <c r="I5723" s="2">
        <f t="array" ref="I5723">_xlfn.XLOOKUP(G5723,Food_Menu!A:A,Food_Menu!D:D)</f>
        <v>225.36</v>
      </c>
      <c r="J5723" s="2" t="s">
        <v>1193</v>
      </c>
      <c r="K5723" s="2" t="str">
        <f t="array" ref="K5723">_xlfn.XLOOKUP(J5723,Delivery_Partners!A:A,Delivery_Partners!B:B)</f>
        <v>Delivery Partner 074</v>
      </c>
      <c r="L5723" s="3">
        <v>3</v>
      </c>
      <c r="M5723" s="2" t="s">
        <v>23</v>
      </c>
      <c r="N5723" s="2" t="s">
        <v>24</v>
      </c>
      <c r="O5723" s="3">
        <v>33</v>
      </c>
      <c r="P5723" s="13">
        <f t="shared" si="1200"/>
        <v>676.08</v>
      </c>
      <c r="Q5723" s="13" t="str">
        <f t="shared" si="1201"/>
        <v>Normal</v>
      </c>
      <c r="S5723" s="21"/>
    </row>
    <row r="5724" customHeight="1" spans="1:19">
      <c r="A5724" s="2" t="s">
        <v>7679</v>
      </c>
      <c r="B5724" s="29" t="s">
        <v>64</v>
      </c>
      <c r="C5724" s="2" t="s">
        <v>1583</v>
      </c>
      <c r="D5724" s="2" t="str">
        <f t="array" ref="D5724">_xlfn.XLOOKUP(C5724,Customers!A:A,Customers!B:B)</f>
        <v>Customer 0701</v>
      </c>
      <c r="E5724" s="2" t="s">
        <v>33</v>
      </c>
      <c r="F5724" s="2" t="str">
        <f t="array" ref="F5724">_xlfn.XLOOKUP(E5724,Restaurants!A:A,Restaurants!B:B)</f>
        <v>Restaurant 035</v>
      </c>
      <c r="G5724" s="2" t="s">
        <v>596</v>
      </c>
      <c r="H5724" s="2" t="str">
        <f t="array" ref="H5724">_xlfn.XLOOKUP(G5724,Food_Menu!A:A,Food_Menu!B:B)</f>
        <v>Food Item 0216</v>
      </c>
      <c r="I5724" s="2">
        <f t="array" ref="I5724">_xlfn.XLOOKUP(G5724,Food_Menu!A:A,Food_Menu!D:D)</f>
        <v>488.7</v>
      </c>
      <c r="J5724" s="2" t="s">
        <v>1239</v>
      </c>
      <c r="K5724" s="2" t="str">
        <f t="array" ref="K5724">_xlfn.XLOOKUP(J5724,Delivery_Partners!A:A,Delivery_Partners!B:B)</f>
        <v>Delivery Partner 136</v>
      </c>
      <c r="L5724" s="3">
        <v>2</v>
      </c>
      <c r="M5724" s="2" t="s">
        <v>23</v>
      </c>
      <c r="N5724" s="2" t="s">
        <v>74</v>
      </c>
      <c r="O5724" s="3">
        <v>41</v>
      </c>
      <c r="P5724" s="13">
        <f t="shared" si="1200"/>
        <v>977.4</v>
      </c>
      <c r="Q5724" s="13" t="str">
        <f t="shared" si="1201"/>
        <v>Normal</v>
      </c>
      <c r="S5724" s="21"/>
    </row>
    <row r="5725" hidden="1" customHeight="1" spans="1:19">
      <c r="A5725" s="2" t="s">
        <v>7680</v>
      </c>
      <c r="B5725" s="28">
        <v>45904</v>
      </c>
      <c r="C5725" s="2" t="s">
        <v>407</v>
      </c>
      <c r="D5725" s="2" t="str">
        <f t="array" ref="D5725">_xlfn.XLOOKUP(C5725,Customers!A:A,Customers!B:B)</f>
        <v>Customer 0141</v>
      </c>
      <c r="E5725" s="2" t="s">
        <v>658</v>
      </c>
      <c r="F5725" s="2" t="str">
        <f t="array" ref="F5725">_xlfn.XLOOKUP(E5725,Restaurants!A:A,Restaurants!B:B)</f>
        <v>Restaurant 040</v>
      </c>
      <c r="G5725" s="2" t="s">
        <v>815</v>
      </c>
      <c r="H5725" s="2" t="str">
        <f t="array" ref="H5725">_xlfn.XLOOKUP(G5725,Food_Menu!A:A,Food_Menu!B:B)</f>
        <v>Food Item 0116</v>
      </c>
      <c r="I5725" s="2"/>
      <c r="J5725" s="2" t="s">
        <v>262</v>
      </c>
      <c r="K5725" s="2" t="str">
        <f t="array" ref="K5725">_xlfn.XLOOKUP(J5725,Delivery_Partners!A:A,Delivery_Partners!B:B)</f>
        <v>Delivery Partner 063</v>
      </c>
      <c r="L5725" s="3">
        <v>2</v>
      </c>
      <c r="M5725" s="2" t="s">
        <v>189</v>
      </c>
      <c r="N5725" s="2" t="s">
        <v>55</v>
      </c>
      <c r="O5725" s="2"/>
    </row>
    <row r="5726" customHeight="1" spans="1:19">
      <c r="A5726" s="2" t="s">
        <v>7681</v>
      </c>
      <c r="B5726" s="28">
        <v>45939</v>
      </c>
      <c r="C5726" s="2" t="s">
        <v>2173</v>
      </c>
      <c r="D5726" s="2" t="str">
        <f t="array" ref="D5726">_xlfn.XLOOKUP(C5726,Customers!A:A,Customers!B:B)</f>
        <v>Customer 0936</v>
      </c>
      <c r="E5726" s="2" t="s">
        <v>655</v>
      </c>
      <c r="F5726" s="2" t="str">
        <f t="array" ref="F5726">_xlfn.XLOOKUP(E5726,Restaurants!A:A,Restaurants!B:B)</f>
        <v>Restaurant 096</v>
      </c>
      <c r="G5726" s="2" t="s">
        <v>1152</v>
      </c>
      <c r="H5726" s="2" t="str">
        <f t="array" ref="H5726">_xlfn.XLOOKUP(G5726,Food_Menu!A:A,Food_Menu!B:B)</f>
        <v>Food Item 0192</v>
      </c>
      <c r="I5726" s="2">
        <f t="array" ref="I5726">_xlfn.XLOOKUP(G5726,Food_Menu!A:A,Food_Menu!D:D)</f>
        <v>373.52</v>
      </c>
      <c r="J5726" s="2" t="s">
        <v>427</v>
      </c>
      <c r="K5726" s="2" t="str">
        <f t="array" ref="K5726">_xlfn.XLOOKUP(J5726,Delivery_Partners!A:A,Delivery_Partners!B:B)</f>
        <v>Delivery Partner 023</v>
      </c>
      <c r="L5726" s="3">
        <v>2</v>
      </c>
      <c r="M5726" s="2" t="s">
        <v>23</v>
      </c>
      <c r="N5726" s="2" t="s">
        <v>24</v>
      </c>
      <c r="O5726" s="3">
        <v>30</v>
      </c>
      <c r="P5726" s="13">
        <f t="shared" ref="P5726:P5740" si="1202">I5726*L5726</f>
        <v>747.04</v>
      </c>
      <c r="Q5726" s="13" t="str">
        <f t="shared" ref="Q5726:Q5740" si="1203">IF(O5726="","Not Delivered",IF(O5726&lt;=30,"Fast",IF(O5726&lt;=60,"Normal","Slow")))</f>
        <v>Fast</v>
      </c>
      <c r="S5726" s="21"/>
    </row>
    <row r="5727" customHeight="1" spans="1:19">
      <c r="A5727" s="2" t="s">
        <v>7682</v>
      </c>
      <c r="B5727" s="29" t="s">
        <v>971</v>
      </c>
      <c r="C5727" s="2" t="s">
        <v>1646</v>
      </c>
      <c r="D5727" s="2" t="str">
        <f t="array" ref="D5727">_xlfn.XLOOKUP(C5727,Customers!A:A,Customers!B:B)</f>
        <v>Customer 0793</v>
      </c>
      <c r="E5727" s="2" t="s">
        <v>658</v>
      </c>
      <c r="F5727" s="2" t="str">
        <f t="array" ref="F5727">_xlfn.XLOOKUP(E5727,Restaurants!A:A,Restaurants!B:B)</f>
        <v>Restaurant 040</v>
      </c>
      <c r="G5727" s="2" t="s">
        <v>290</v>
      </c>
      <c r="H5727" s="2" t="str">
        <f t="array" ref="H5727">_xlfn.XLOOKUP(G5727,Food_Menu!A:A,Food_Menu!B:B)</f>
        <v>Food Item 0089</v>
      </c>
      <c r="I5727" s="2">
        <f t="array" ref="I5727">_xlfn.XLOOKUP(G5727,Food_Menu!A:A,Food_Menu!D:D)</f>
        <v>262.73</v>
      </c>
      <c r="J5727" s="2" t="s">
        <v>458</v>
      </c>
      <c r="K5727" s="2" t="str">
        <f t="array" ref="K5727">_xlfn.XLOOKUP(J5727,Delivery_Partners!A:A,Delivery_Partners!B:B)</f>
        <v>Delivery Partner 053</v>
      </c>
      <c r="L5727" s="3">
        <v>1</v>
      </c>
      <c r="M5727" s="2" t="s">
        <v>23</v>
      </c>
      <c r="N5727" s="2" t="s">
        <v>24</v>
      </c>
      <c r="O5727" s="3">
        <v>15</v>
      </c>
      <c r="P5727" s="13">
        <f t="shared" si="1202"/>
        <v>262.73</v>
      </c>
      <c r="Q5727" s="13" t="str">
        <f t="shared" si="1203"/>
        <v>Fast</v>
      </c>
      <c r="S5727" s="21"/>
    </row>
    <row r="5728" customHeight="1" spans="1:19">
      <c r="A5728" s="2" t="s">
        <v>7683</v>
      </c>
      <c r="B5728" s="29" t="s">
        <v>50</v>
      </c>
      <c r="C5728" s="2" t="s">
        <v>5231</v>
      </c>
      <c r="D5728" s="2" t="str">
        <f t="array" ref="D5728">_xlfn.XLOOKUP(C5728,Customers!A:A,Customers!B:B)</f>
        <v>Customer 0372</v>
      </c>
      <c r="E5728" s="2" t="s">
        <v>706</v>
      </c>
      <c r="F5728" s="2" t="str">
        <f t="array" ref="F5728">_xlfn.XLOOKUP(E5728,Restaurants!A:A,Restaurants!B:B)</f>
        <v>Restaurant 115</v>
      </c>
      <c r="G5728" s="2" t="s">
        <v>99</v>
      </c>
      <c r="H5728" s="2" t="str">
        <f t="array" ref="H5728">_xlfn.XLOOKUP(G5728,Food_Menu!A:A,Food_Menu!B:B)</f>
        <v>Food Item 0025</v>
      </c>
      <c r="I5728" s="2">
        <f t="array" ref="I5728">_xlfn.XLOOKUP(G5728,Food_Menu!A:A,Food_Menu!D:D)</f>
        <v>246.71</v>
      </c>
      <c r="J5728" s="2" t="s">
        <v>1132</v>
      </c>
      <c r="K5728" s="2" t="str">
        <f t="array" ref="K5728">_xlfn.XLOOKUP(J5728,Delivery_Partners!A:A,Delivery_Partners!B:B)</f>
        <v>Delivery Partner 151</v>
      </c>
      <c r="L5728" s="3">
        <v>3</v>
      </c>
      <c r="M5728" s="2" t="s">
        <v>23</v>
      </c>
      <c r="N5728" s="2" t="s">
        <v>24</v>
      </c>
      <c r="O5728" s="3">
        <v>15</v>
      </c>
      <c r="P5728" s="13">
        <f t="shared" si="1202"/>
        <v>740.13</v>
      </c>
      <c r="Q5728" s="13" t="str">
        <f t="shared" si="1203"/>
        <v>Fast</v>
      </c>
      <c r="S5728" s="21"/>
    </row>
    <row r="5729" customHeight="1" spans="1:19">
      <c r="A5729" s="2" t="s">
        <v>7684</v>
      </c>
      <c r="B5729" s="29" t="s">
        <v>273</v>
      </c>
      <c r="C5729" s="2" t="s">
        <v>844</v>
      </c>
      <c r="D5729" s="2" t="str">
        <f t="array" ref="D5729">_xlfn.XLOOKUP(C5729,Customers!A:A,Customers!B:B)</f>
        <v>Customer 0711</v>
      </c>
      <c r="E5729" s="2" t="s">
        <v>66</v>
      </c>
      <c r="F5729" s="2" t="str">
        <f t="array" ref="F5729">_xlfn.XLOOKUP(E5729,Restaurants!A:A,Restaurants!B:B)</f>
        <v>Restaurant 037</v>
      </c>
      <c r="G5729" s="2" t="s">
        <v>868</v>
      </c>
      <c r="H5729" s="2" t="str">
        <f t="array" ref="H5729">_xlfn.XLOOKUP(G5729,Food_Menu!A:A,Food_Menu!B:B)</f>
        <v>Food Item 0184</v>
      </c>
      <c r="I5729" s="2">
        <f t="array" ref="I5729">_xlfn.XLOOKUP(G5729,Food_Menu!A:A,Food_Menu!D:D)</f>
        <v>509.99</v>
      </c>
      <c r="J5729" s="2" t="s">
        <v>1350</v>
      </c>
      <c r="K5729" s="2" t="str">
        <f t="array" ref="K5729">_xlfn.XLOOKUP(J5729,Delivery_Partners!A:A,Delivery_Partners!B:B)</f>
        <v>Delivery Partner 087</v>
      </c>
      <c r="L5729" s="3">
        <v>2</v>
      </c>
      <c r="M5729" s="2" t="s">
        <v>23</v>
      </c>
      <c r="N5729" s="2" t="s">
        <v>55</v>
      </c>
      <c r="O5729" s="3">
        <v>19</v>
      </c>
      <c r="P5729" s="13">
        <f t="shared" si="1202"/>
        <v>1019.98</v>
      </c>
      <c r="Q5729" s="13" t="str">
        <f t="shared" si="1203"/>
        <v>Fast</v>
      </c>
      <c r="S5729" s="21"/>
    </row>
    <row r="5730" customHeight="1" spans="1:19">
      <c r="A5730" s="2" t="s">
        <v>7685</v>
      </c>
      <c r="B5730" s="29" t="s">
        <v>1906</v>
      </c>
      <c r="C5730" s="2" t="s">
        <v>2736</v>
      </c>
      <c r="D5730" s="2" t="str">
        <f t="array" ref="D5730">_xlfn.XLOOKUP(C5730,Customers!A:A,Customers!B:B)</f>
        <v>Customer 0365</v>
      </c>
      <c r="E5730" s="2" t="s">
        <v>578</v>
      </c>
      <c r="F5730" s="2" t="str">
        <f t="array" ref="F5730">_xlfn.XLOOKUP(E5730,Restaurants!A:A,Restaurants!B:B)</f>
        <v>Restaurant 063</v>
      </c>
      <c r="G5730" s="2" t="s">
        <v>1100</v>
      </c>
      <c r="H5730" s="2" t="str">
        <f t="array" ref="H5730">_xlfn.XLOOKUP(G5730,Food_Menu!A:A,Food_Menu!B:B)</f>
        <v>Food Item 0113</v>
      </c>
      <c r="I5730" s="2">
        <f t="array" ref="I5730">_xlfn.XLOOKUP(G5730,Food_Menu!A:A,Food_Menu!D:D)</f>
        <v>545.03</v>
      </c>
      <c r="J5730" s="2" t="s">
        <v>159</v>
      </c>
      <c r="K5730" s="2" t="str">
        <f t="array" ref="K5730">_xlfn.XLOOKUP(J5730,Delivery_Partners!A:A,Delivery_Partners!B:B)</f>
        <v>Delivery Partner 156</v>
      </c>
      <c r="L5730" s="3">
        <v>1</v>
      </c>
      <c r="M5730" s="2" t="s">
        <v>23</v>
      </c>
      <c r="N5730" s="2" t="s">
        <v>24</v>
      </c>
      <c r="O5730" s="3">
        <v>45</v>
      </c>
      <c r="P5730" s="13">
        <f t="shared" si="1202"/>
        <v>545.03</v>
      </c>
      <c r="Q5730" s="13" t="str">
        <f t="shared" si="1203"/>
        <v>Normal</v>
      </c>
      <c r="S5730" s="21"/>
    </row>
    <row r="5731" customHeight="1" spans="1:19">
      <c r="A5731" s="2" t="s">
        <v>7686</v>
      </c>
      <c r="B5731" s="29" t="s">
        <v>114</v>
      </c>
      <c r="C5731" s="2" t="s">
        <v>2444</v>
      </c>
      <c r="D5731" s="2" t="str">
        <f t="array" ref="D5731">_xlfn.XLOOKUP(C5731,Customers!A:A,Customers!B:B)</f>
        <v>Customer 0778</v>
      </c>
      <c r="E5731" s="2" t="s">
        <v>566</v>
      </c>
      <c r="F5731" s="2" t="str">
        <f t="array" ref="F5731">_xlfn.XLOOKUP(E5731,Restaurants!A:A,Restaurants!B:B)</f>
        <v>Restaurant 072</v>
      </c>
      <c r="G5731" s="2" t="s">
        <v>340</v>
      </c>
      <c r="H5731" s="2" t="str">
        <f t="array" ref="H5731">_xlfn.XLOOKUP(G5731,Food_Menu!A:A,Food_Menu!B:B)</f>
        <v>Food Item 0207</v>
      </c>
      <c r="I5731" s="2">
        <f t="array" ref="I5731">_xlfn.XLOOKUP(G5731,Food_Menu!A:A,Food_Menu!D:D)</f>
        <v>225.36</v>
      </c>
      <c r="J5731" s="2" t="s">
        <v>1142</v>
      </c>
      <c r="K5731" s="2" t="str">
        <f t="array" ref="K5731">_xlfn.XLOOKUP(J5731,Delivery_Partners!A:A,Delivery_Partners!B:B)</f>
        <v>Delivery Partner 059</v>
      </c>
      <c r="L5731" s="3">
        <v>1</v>
      </c>
      <c r="M5731" s="2" t="s">
        <v>23</v>
      </c>
      <c r="N5731" s="2" t="s">
        <v>55</v>
      </c>
      <c r="O5731" s="3">
        <v>32</v>
      </c>
      <c r="P5731" s="13">
        <f t="shared" si="1202"/>
        <v>225.36</v>
      </c>
      <c r="Q5731" s="13" t="str">
        <f t="shared" si="1203"/>
        <v>Normal</v>
      </c>
      <c r="S5731" s="21"/>
    </row>
    <row r="5732" customHeight="1" spans="1:19">
      <c r="A5732" s="2" t="s">
        <v>7687</v>
      </c>
      <c r="B5732" s="29" t="s">
        <v>783</v>
      </c>
      <c r="C5732" s="2" t="s">
        <v>7688</v>
      </c>
      <c r="D5732" s="2" t="str">
        <f t="array" ref="D5732">_xlfn.XLOOKUP(C5732,Customers!A:A,Customers!B:B)</f>
        <v>Customer 0185</v>
      </c>
      <c r="E5732" s="2" t="s">
        <v>1711</v>
      </c>
      <c r="F5732" s="2" t="str">
        <f t="array" ref="F5732">_xlfn.XLOOKUP(E5732,Restaurants!A:A,Restaurants!B:B)</f>
        <v>Restaurant 100</v>
      </c>
      <c r="G5732" s="2" t="s">
        <v>1025</v>
      </c>
      <c r="H5732" s="2" t="str">
        <f t="array" ref="H5732">_xlfn.XLOOKUP(G5732,Food_Menu!A:A,Food_Menu!B:B)</f>
        <v>Food Item 0047</v>
      </c>
      <c r="I5732" s="2">
        <f t="array" ref="I5732">_xlfn.XLOOKUP(G5732,Food_Menu!A:A,Food_Menu!D:D)</f>
        <v>547.46</v>
      </c>
      <c r="J5732" s="2" t="s">
        <v>443</v>
      </c>
      <c r="K5732" s="2" t="str">
        <f t="array" ref="K5732">_xlfn.XLOOKUP(J5732,Delivery_Partners!A:A,Delivery_Partners!B:B)</f>
        <v>Delivery Partner 083</v>
      </c>
      <c r="L5732" s="3">
        <v>1</v>
      </c>
      <c r="M5732" s="2" t="s">
        <v>23</v>
      </c>
      <c r="N5732" s="2" t="s">
        <v>24</v>
      </c>
      <c r="O5732" s="3">
        <v>43</v>
      </c>
      <c r="P5732" s="13">
        <f t="shared" si="1202"/>
        <v>547.46</v>
      </c>
      <c r="Q5732" s="13" t="str">
        <f t="shared" si="1203"/>
        <v>Normal</v>
      </c>
      <c r="S5732" s="21"/>
    </row>
    <row r="5733" customHeight="1" spans="1:19">
      <c r="A5733" s="2" t="s">
        <v>7689</v>
      </c>
      <c r="B5733" s="29" t="s">
        <v>103</v>
      </c>
      <c r="C5733" s="2" t="s">
        <v>2701</v>
      </c>
      <c r="D5733" s="2" t="str">
        <f t="array" ref="D5733">_xlfn.XLOOKUP(C5733,Customers!A:A,Customers!B:B)</f>
        <v>Customer 0733</v>
      </c>
      <c r="E5733" s="2" t="s">
        <v>421</v>
      </c>
      <c r="F5733" s="2" t="str">
        <f t="array" ref="F5733">_xlfn.XLOOKUP(E5733,Restaurants!A:A,Restaurants!B:B)</f>
        <v>Restaurant 091</v>
      </c>
      <c r="G5733" s="2" t="s">
        <v>762</v>
      </c>
      <c r="H5733" s="2" t="str">
        <f t="array" ref="H5733">_xlfn.XLOOKUP(G5733,Food_Menu!A:A,Food_Menu!B:B)</f>
        <v>Food Item 0106</v>
      </c>
      <c r="I5733" s="2">
        <f t="array" ref="I5733">_xlfn.XLOOKUP(G5733,Food_Menu!A:A,Food_Menu!D:D)</f>
        <v>115.23</v>
      </c>
      <c r="J5733" s="2" t="s">
        <v>636</v>
      </c>
      <c r="K5733" s="2" t="str">
        <f t="array" ref="K5733">_xlfn.XLOOKUP(J5733,Delivery_Partners!A:A,Delivery_Partners!B:B)</f>
        <v>Delivery Partner 014</v>
      </c>
      <c r="L5733" s="3">
        <v>3</v>
      </c>
      <c r="M5733" s="2" t="s">
        <v>23</v>
      </c>
      <c r="N5733" s="2" t="s">
        <v>24</v>
      </c>
      <c r="O5733" s="3">
        <v>40</v>
      </c>
      <c r="P5733" s="13">
        <f t="shared" si="1202"/>
        <v>345.69</v>
      </c>
      <c r="Q5733" s="13" t="str">
        <f t="shared" si="1203"/>
        <v>Normal</v>
      </c>
      <c r="S5733" s="21"/>
    </row>
    <row r="5734" customHeight="1" spans="1:19">
      <c r="A5734" s="2" t="s">
        <v>7690</v>
      </c>
      <c r="B5734" s="29" t="s">
        <v>1162</v>
      </c>
      <c r="C5734" s="2" t="s">
        <v>3948</v>
      </c>
      <c r="D5734" s="2" t="str">
        <f t="array" ref="D5734">_xlfn.XLOOKUP(C5734,Customers!A:A,Customers!B:B)</f>
        <v>Customer 0067</v>
      </c>
      <c r="E5734" s="2" t="s">
        <v>239</v>
      </c>
      <c r="F5734" s="2" t="str">
        <f t="array" ref="F5734">_xlfn.XLOOKUP(E5734,Restaurants!A:A,Restaurants!B:B)</f>
        <v>Restaurant 105</v>
      </c>
      <c r="G5734" s="2" t="s">
        <v>1212</v>
      </c>
      <c r="H5734" s="2" t="str">
        <f t="array" ref="H5734">_xlfn.XLOOKUP(G5734,Food_Menu!A:A,Food_Menu!B:B)</f>
        <v>Food Item 0147</v>
      </c>
      <c r="I5734" s="2">
        <f t="array" ref="I5734">_xlfn.XLOOKUP(G5734,Food_Menu!A:A,Food_Menu!D:D)</f>
        <v>263.56</v>
      </c>
      <c r="J5734" s="2" t="s">
        <v>474</v>
      </c>
      <c r="K5734" s="2" t="str">
        <f t="array" ref="K5734">_xlfn.XLOOKUP(J5734,Delivery_Partners!A:A,Delivery_Partners!B:B)</f>
        <v>Delivery Partner 141</v>
      </c>
      <c r="L5734" s="3">
        <v>2</v>
      </c>
      <c r="M5734" s="2" t="s">
        <v>23</v>
      </c>
      <c r="N5734" s="2" t="s">
        <v>55</v>
      </c>
      <c r="O5734" s="3">
        <v>38</v>
      </c>
      <c r="P5734" s="13">
        <f t="shared" si="1202"/>
        <v>527.12</v>
      </c>
      <c r="Q5734" s="13" t="str">
        <f t="shared" si="1203"/>
        <v>Normal</v>
      </c>
      <c r="S5734" s="21"/>
    </row>
    <row r="5735" customHeight="1" spans="1:19">
      <c r="A5735" s="2" t="s">
        <v>7691</v>
      </c>
      <c r="B5735" s="29" t="s">
        <v>980</v>
      </c>
      <c r="C5735" s="2" t="s">
        <v>5684</v>
      </c>
      <c r="D5735" s="2" t="str">
        <f t="array" ref="D5735">_xlfn.XLOOKUP(C5735,Customers!A:A,Customers!B:B)</f>
        <v>Customer 0021</v>
      </c>
      <c r="E5735" s="2" t="s">
        <v>298</v>
      </c>
      <c r="F5735" s="2" t="str">
        <f t="array" ref="F5735">_xlfn.XLOOKUP(E5735,Restaurants!A:A,Restaurants!B:B)</f>
        <v>Restaurant 113</v>
      </c>
      <c r="G5735" s="2" t="s">
        <v>713</v>
      </c>
      <c r="H5735" s="2" t="str">
        <f t="array" ref="H5735">_xlfn.XLOOKUP(G5735,Food_Menu!A:A,Food_Menu!B:B)</f>
        <v>Food Item 0031</v>
      </c>
      <c r="I5735" s="2">
        <f t="array" ref="I5735">_xlfn.XLOOKUP(G5735,Food_Menu!A:A,Food_Menu!D:D)</f>
        <v>485.31</v>
      </c>
      <c r="J5735" s="2" t="s">
        <v>256</v>
      </c>
      <c r="K5735" s="2" t="str">
        <f t="array" ref="K5735">_xlfn.XLOOKUP(J5735,Delivery_Partners!A:A,Delivery_Partners!B:B)</f>
        <v>Delivery Partner 057</v>
      </c>
      <c r="L5735" s="3">
        <v>1</v>
      </c>
      <c r="M5735" s="2" t="s">
        <v>23</v>
      </c>
      <c r="N5735" s="2" t="s">
        <v>55</v>
      </c>
      <c r="O5735" s="3">
        <v>24</v>
      </c>
      <c r="P5735" s="13">
        <f t="shared" si="1202"/>
        <v>485.31</v>
      </c>
      <c r="Q5735" s="13" t="str">
        <f t="shared" si="1203"/>
        <v>Fast</v>
      </c>
      <c r="S5735" s="21"/>
    </row>
    <row r="5736" customHeight="1" spans="1:19">
      <c r="A5736" s="2" t="s">
        <v>7692</v>
      </c>
      <c r="B5736" s="29" t="s">
        <v>1635</v>
      </c>
      <c r="C5736" s="2" t="s">
        <v>445</v>
      </c>
      <c r="D5736" s="2" t="str">
        <f t="array" ref="D5736">_xlfn.XLOOKUP(C5736,Customers!A:A,Customers!B:B)</f>
        <v>Customer 0306</v>
      </c>
      <c r="E5736" s="2" t="s">
        <v>871</v>
      </c>
      <c r="F5736" s="2" t="str">
        <f t="array" ref="F5736">_xlfn.XLOOKUP(E5736,Restaurants!A:A,Restaurants!B:B)</f>
        <v>Restaurant 015</v>
      </c>
      <c r="G5736" s="2" t="s">
        <v>221</v>
      </c>
      <c r="H5736" s="2" t="str">
        <f t="array" ref="H5736">_xlfn.XLOOKUP(G5736,Food_Menu!A:A,Food_Menu!B:B)</f>
        <v>Food Item 0220</v>
      </c>
      <c r="I5736" s="2">
        <f t="array" ref="I5736">_xlfn.XLOOKUP(G5736,Food_Menu!A:A,Food_Menu!D:D)</f>
        <v>194.15</v>
      </c>
      <c r="J5736" s="2" t="s">
        <v>29</v>
      </c>
      <c r="K5736" s="2" t="str">
        <f t="array" ref="K5736">_xlfn.XLOOKUP(J5736,Delivery_Partners!A:A,Delivery_Partners!B:B)</f>
        <v>Delivery Partner 017</v>
      </c>
      <c r="L5736" s="3">
        <v>2</v>
      </c>
      <c r="M5736" s="2" t="s">
        <v>23</v>
      </c>
      <c r="N5736" s="2" t="s">
        <v>55</v>
      </c>
      <c r="O5736" s="3">
        <v>36</v>
      </c>
      <c r="P5736" s="13">
        <f t="shared" si="1202"/>
        <v>388.3</v>
      </c>
      <c r="Q5736" s="13" t="str">
        <f t="shared" si="1203"/>
        <v>Normal</v>
      </c>
      <c r="S5736" s="21"/>
    </row>
    <row r="5737" customHeight="1" spans="1:19">
      <c r="A5737" s="2" t="s">
        <v>7693</v>
      </c>
      <c r="B5737" s="29" t="s">
        <v>1137</v>
      </c>
      <c r="C5737" s="2" t="s">
        <v>1141</v>
      </c>
      <c r="D5737" s="2" t="str">
        <f t="array" ref="D5737">_xlfn.XLOOKUP(C5737,Customers!A:A,Customers!B:B)</f>
        <v>Customer 0210</v>
      </c>
      <c r="E5737" s="2" t="s">
        <v>98</v>
      </c>
      <c r="F5737" s="2" t="str">
        <f t="array" ref="F5737">_xlfn.XLOOKUP(E5737,Restaurants!A:A,Restaurants!B:B)</f>
        <v>Restaurant 012</v>
      </c>
      <c r="G5737" s="2" t="s">
        <v>40</v>
      </c>
      <c r="H5737" s="2" t="str">
        <f t="array" ref="H5737">_xlfn.XLOOKUP(G5737,Food_Menu!A:A,Food_Menu!B:B)</f>
        <v>Food Item 0134</v>
      </c>
      <c r="I5737" s="2">
        <f t="array" ref="I5737">_xlfn.XLOOKUP(G5737,Food_Menu!A:A,Food_Menu!D:D)</f>
        <v>467.29</v>
      </c>
      <c r="J5737" s="2" t="s">
        <v>435</v>
      </c>
      <c r="K5737" s="2" t="str">
        <f t="array" ref="K5737">_xlfn.XLOOKUP(J5737,Delivery_Partners!A:A,Delivery_Partners!B:B)</f>
        <v>Delivery Partner 040</v>
      </c>
      <c r="L5737" s="3">
        <v>1</v>
      </c>
      <c r="M5737" s="2" t="s">
        <v>23</v>
      </c>
      <c r="N5737" s="2" t="s">
        <v>24</v>
      </c>
      <c r="O5737" s="3">
        <v>38</v>
      </c>
      <c r="P5737" s="13">
        <f t="shared" si="1202"/>
        <v>467.29</v>
      </c>
      <c r="Q5737" s="13" t="str">
        <f t="shared" si="1203"/>
        <v>Normal</v>
      </c>
      <c r="S5737" s="21"/>
    </row>
    <row r="5738" customHeight="1" spans="1:19">
      <c r="A5738" s="2" t="s">
        <v>7694</v>
      </c>
      <c r="B5738" s="28">
        <v>45720</v>
      </c>
      <c r="C5738" s="2" t="s">
        <v>2557</v>
      </c>
      <c r="D5738" s="2" t="str">
        <f t="array" ref="D5738">_xlfn.XLOOKUP(C5738,Customers!A:A,Customers!B:B)</f>
        <v>Customer 0589</v>
      </c>
      <c r="E5738" s="2" t="s">
        <v>143</v>
      </c>
      <c r="F5738" s="2" t="str">
        <f t="array" ref="F5738">_xlfn.XLOOKUP(E5738,Restaurants!A:A,Restaurants!B:B)</f>
        <v>Restaurant 054</v>
      </c>
      <c r="G5738" s="2" t="s">
        <v>881</v>
      </c>
      <c r="H5738" s="2" t="str">
        <f t="array" ref="H5738">_xlfn.XLOOKUP(G5738,Food_Menu!A:A,Food_Menu!B:B)</f>
        <v>Food Item 0038</v>
      </c>
      <c r="I5738" s="2">
        <f t="array" ref="I5738">_xlfn.XLOOKUP(G5738,Food_Menu!A:A,Food_Menu!D:D)</f>
        <v>355.26</v>
      </c>
      <c r="J5738" s="2" t="s">
        <v>988</v>
      </c>
      <c r="K5738" s="2" t="str">
        <f t="array" ref="K5738">_xlfn.XLOOKUP(J5738,Delivery_Partners!A:A,Delivery_Partners!B:B)</f>
        <v>Delivery Partner 120</v>
      </c>
      <c r="L5738" s="3">
        <v>1</v>
      </c>
      <c r="M5738" s="2" t="s">
        <v>23</v>
      </c>
      <c r="N5738" s="2" t="s">
        <v>24</v>
      </c>
      <c r="O5738" s="3">
        <v>61</v>
      </c>
      <c r="P5738" s="13">
        <f t="shared" si="1202"/>
        <v>355.26</v>
      </c>
      <c r="Q5738" s="13" t="str">
        <f t="shared" si="1203"/>
        <v>Slow</v>
      </c>
      <c r="S5738" s="21"/>
    </row>
    <row r="5739" customHeight="1" spans="1:19">
      <c r="A5739" s="2" t="s">
        <v>7695</v>
      </c>
      <c r="B5739" s="29" t="s">
        <v>1029</v>
      </c>
      <c r="C5739" s="2" t="s">
        <v>2011</v>
      </c>
      <c r="D5739" s="2" t="str">
        <f t="array" ref="D5739">_xlfn.XLOOKUP(C5739,Customers!A:A,Customers!B:B)</f>
        <v>Customer 0199</v>
      </c>
      <c r="E5739" s="2" t="s">
        <v>60</v>
      </c>
      <c r="F5739" s="2" t="str">
        <f t="array" ref="F5739">_xlfn.XLOOKUP(E5739,Restaurants!A:A,Restaurants!B:B)</f>
        <v>Restaurant 019</v>
      </c>
      <c r="G5739" s="2" t="s">
        <v>1723</v>
      </c>
      <c r="H5739" s="2" t="str">
        <f t="array" ref="H5739">_xlfn.XLOOKUP(G5739,Food_Menu!A:A,Food_Menu!B:B)</f>
        <v>Food Item 0163</v>
      </c>
      <c r="I5739" s="2">
        <f t="array" ref="I5739">_xlfn.XLOOKUP(G5739,Food_Menu!A:A,Food_Menu!D:D)</f>
        <v>132.59</v>
      </c>
      <c r="J5739" s="2" t="s">
        <v>811</v>
      </c>
      <c r="K5739" s="2" t="str">
        <f t="array" ref="K5739">_xlfn.XLOOKUP(J5739,Delivery_Partners!A:A,Delivery_Partners!B:B)</f>
        <v>Delivery Partner 147</v>
      </c>
      <c r="L5739" s="3">
        <v>3</v>
      </c>
      <c r="M5739" s="2" t="s">
        <v>23</v>
      </c>
      <c r="N5739" s="2" t="s">
        <v>24</v>
      </c>
      <c r="O5739" s="3">
        <v>31</v>
      </c>
      <c r="P5739" s="13">
        <f t="shared" si="1202"/>
        <v>397.77</v>
      </c>
      <c r="Q5739" s="13" t="str">
        <f t="shared" si="1203"/>
        <v>Normal</v>
      </c>
      <c r="S5739" s="21"/>
    </row>
    <row r="5740" customHeight="1" spans="1:19">
      <c r="A5740" s="2" t="s">
        <v>7696</v>
      </c>
      <c r="B5740" s="29" t="s">
        <v>2755</v>
      </c>
      <c r="C5740" s="2" t="s">
        <v>2597</v>
      </c>
      <c r="D5740" s="2" t="str">
        <f t="array" ref="D5740">_xlfn.XLOOKUP(C5740,Customers!A:A,Customers!B:B)</f>
        <v>Customer 0294</v>
      </c>
      <c r="E5740" s="2" t="s">
        <v>1191</v>
      </c>
      <c r="F5740" s="2" t="str">
        <f t="array" ref="F5740">_xlfn.XLOOKUP(E5740,Restaurants!A:A,Restaurants!B:B)</f>
        <v>Restaurant 060</v>
      </c>
      <c r="G5740" s="2" t="s">
        <v>1103</v>
      </c>
      <c r="H5740" s="2" t="str">
        <f t="array" ref="H5740">_xlfn.XLOOKUP(G5740,Food_Menu!A:A,Food_Menu!B:B)</f>
        <v>Food Item 0194</v>
      </c>
      <c r="I5740" s="2">
        <f t="array" ref="I5740">_xlfn.XLOOKUP(G5740,Food_Menu!A:A,Food_Menu!D:D)</f>
        <v>325.87</v>
      </c>
      <c r="J5740" s="2" t="s">
        <v>541</v>
      </c>
      <c r="K5740" s="2" t="str">
        <f t="array" ref="K5740">_xlfn.XLOOKUP(J5740,Delivery_Partners!A:A,Delivery_Partners!B:B)</f>
        <v>Delivery Partner 172</v>
      </c>
      <c r="L5740" s="3">
        <v>1</v>
      </c>
      <c r="M5740" s="2" t="s">
        <v>23</v>
      </c>
      <c r="N5740" s="2" t="s">
        <v>24</v>
      </c>
      <c r="O5740" s="3">
        <v>44</v>
      </c>
      <c r="P5740" s="13">
        <f t="shared" si="1202"/>
        <v>325.87</v>
      </c>
      <c r="Q5740" s="13" t="str">
        <f t="shared" si="1203"/>
        <v>Normal</v>
      </c>
      <c r="S5740" s="21"/>
    </row>
    <row r="5741" hidden="1" customHeight="1" spans="1:19">
      <c r="A5741" s="2" t="s">
        <v>7697</v>
      </c>
      <c r="B5741" s="28">
        <v>45939</v>
      </c>
      <c r="C5741" s="2" t="s">
        <v>7698</v>
      </c>
      <c r="D5741" s="2" t="str">
        <f t="array" ref="D5741">_xlfn.XLOOKUP(C5741,Customers!A:A,Customers!B:B)</f>
        <v>Customer 0118</v>
      </c>
      <c r="E5741" s="2" t="s">
        <v>548</v>
      </c>
      <c r="F5741" s="2" t="str">
        <f t="array" ref="F5741">_xlfn.XLOOKUP(E5741,Restaurants!A:A,Restaurants!B:B)</f>
        <v>Restaurant 071</v>
      </c>
      <c r="G5741" s="2" t="s">
        <v>1164</v>
      </c>
      <c r="H5741" s="2" t="str">
        <f t="array" ref="H5741">_xlfn.XLOOKUP(G5741,Food_Menu!A:A,Food_Menu!B:B)</f>
        <v>Food Item 0083</v>
      </c>
      <c r="I5741" s="2"/>
      <c r="J5741" s="2" t="s">
        <v>671</v>
      </c>
      <c r="K5741" s="2" t="str">
        <f t="array" ref="K5741">_xlfn.XLOOKUP(J5741,Delivery_Partners!A:A,Delivery_Partners!B:B)</f>
        <v>Delivery Partner 043</v>
      </c>
      <c r="L5741" s="3">
        <v>1</v>
      </c>
      <c r="M5741" s="2" t="s">
        <v>101</v>
      </c>
      <c r="N5741" s="2" t="s">
        <v>24</v>
      </c>
      <c r="O5741" s="2"/>
    </row>
    <row r="5742" customHeight="1" spans="1:19">
      <c r="A5742" s="2" t="s">
        <v>7699</v>
      </c>
      <c r="B5742" s="28">
        <v>45690</v>
      </c>
      <c r="C5742" s="2" t="s">
        <v>3703</v>
      </c>
      <c r="D5742" s="2" t="str">
        <f t="array" ref="D5742">_xlfn.XLOOKUP(C5742,Customers!A:A,Customers!B:B)</f>
        <v>Customer 1065</v>
      </c>
      <c r="E5742" s="2" t="s">
        <v>984</v>
      </c>
      <c r="F5742" s="2" t="str">
        <f t="array" ref="F5742">_xlfn.XLOOKUP(E5742,Restaurants!A:A,Restaurants!B:B)</f>
        <v>Restaurant 034</v>
      </c>
      <c r="G5742" s="2" t="s">
        <v>561</v>
      </c>
      <c r="H5742" s="2" t="str">
        <f t="array" ref="H5742">_xlfn.XLOOKUP(G5742,Food_Menu!A:A,Food_Menu!B:B)</f>
        <v>Food Item 0135</v>
      </c>
      <c r="I5742" s="2">
        <f t="array" ref="I5742">_xlfn.XLOOKUP(G5742,Food_Menu!A:A,Food_Menu!D:D)</f>
        <v>217.07</v>
      </c>
      <c r="J5742" s="2" t="s">
        <v>643</v>
      </c>
      <c r="K5742" s="2" t="str">
        <f t="array" ref="K5742">_xlfn.XLOOKUP(J5742,Delivery_Partners!A:A,Delivery_Partners!B:B)</f>
        <v>Delivery Partner 107</v>
      </c>
      <c r="L5742" s="3">
        <v>1</v>
      </c>
      <c r="M5742" s="2" t="s">
        <v>23</v>
      </c>
      <c r="N5742" s="2" t="s">
        <v>55</v>
      </c>
      <c r="O5742" s="3">
        <v>27</v>
      </c>
      <c r="P5742" s="13">
        <f t="shared" ref="P5742:P5744" si="1204">I5742*L5742</f>
        <v>217.07</v>
      </c>
      <c r="Q5742" s="13" t="str">
        <f t="shared" ref="Q5742:Q5744" si="1205">IF(O5742="","Not Delivered",IF(O5742&lt;=30,"Fast",IF(O5742&lt;=60,"Normal","Slow")))</f>
        <v>Fast</v>
      </c>
      <c r="S5742" s="21"/>
    </row>
    <row r="5743" customHeight="1" spans="1:19">
      <c r="A5743" s="2" t="s">
        <v>7700</v>
      </c>
      <c r="B5743" s="29" t="s">
        <v>2028</v>
      </c>
      <c r="C5743" s="2" t="s">
        <v>1968</v>
      </c>
      <c r="D5743" s="2" t="str">
        <f t="array" ref="D5743">_xlfn.XLOOKUP(C5743,Customers!A:A,Customers!B:B)</f>
        <v>Customer 0883</v>
      </c>
      <c r="E5743" s="2" t="s">
        <v>98</v>
      </c>
      <c r="F5743" s="2" t="str">
        <f t="array" ref="F5743">_xlfn.XLOOKUP(E5743,Restaurants!A:A,Restaurants!B:B)</f>
        <v>Restaurant 012</v>
      </c>
      <c r="G5743" s="2" t="s">
        <v>79</v>
      </c>
      <c r="H5743" s="2" t="str">
        <f t="array" ref="H5743">_xlfn.XLOOKUP(G5743,Food_Menu!A:A,Food_Menu!B:B)</f>
        <v>Food Item 0165</v>
      </c>
      <c r="I5743" s="2">
        <f t="array" ref="I5743">_xlfn.XLOOKUP(G5743,Food_Menu!A:A,Food_Menu!D:D)</f>
        <v>508.61</v>
      </c>
      <c r="J5743" s="2" t="s">
        <v>443</v>
      </c>
      <c r="K5743" s="2" t="str">
        <f t="array" ref="K5743">_xlfn.XLOOKUP(J5743,Delivery_Partners!A:A,Delivery_Partners!B:B)</f>
        <v>Delivery Partner 083</v>
      </c>
      <c r="L5743" s="3">
        <v>1</v>
      </c>
      <c r="M5743" s="2" t="s">
        <v>23</v>
      </c>
      <c r="N5743" s="2" t="s">
        <v>42</v>
      </c>
      <c r="O5743" s="3">
        <v>45</v>
      </c>
      <c r="P5743" s="13">
        <f t="shared" si="1204"/>
        <v>508.61</v>
      </c>
      <c r="Q5743" s="13" t="str">
        <f t="shared" si="1205"/>
        <v>Normal</v>
      </c>
      <c r="S5743" s="21"/>
    </row>
    <row r="5744" customHeight="1" spans="1:19">
      <c r="A5744" s="2" t="s">
        <v>7701</v>
      </c>
      <c r="B5744" s="28">
        <v>45874</v>
      </c>
      <c r="C5744" s="2" t="s">
        <v>1814</v>
      </c>
      <c r="D5744" s="2" t="str">
        <f t="array" ref="D5744">_xlfn.XLOOKUP(C5744,Customers!A:A,Customers!B:B)</f>
        <v>Customer 0262</v>
      </c>
      <c r="E5744" s="2" t="s">
        <v>698</v>
      </c>
      <c r="F5744" s="2" t="str">
        <f t="array" ref="F5744">_xlfn.XLOOKUP(E5744,Restaurants!A:A,Restaurants!B:B)</f>
        <v>Restaurant 116</v>
      </c>
      <c r="G5744" s="2" t="s">
        <v>1044</v>
      </c>
      <c r="H5744" s="2" t="str">
        <f t="array" ref="H5744">_xlfn.XLOOKUP(G5744,Food_Menu!A:A,Food_Menu!B:B)</f>
        <v>Food Item 0033</v>
      </c>
      <c r="I5744" s="2">
        <f t="array" ref="I5744">_xlfn.XLOOKUP(G5744,Food_Menu!A:A,Food_Menu!D:D)</f>
        <v>595.57</v>
      </c>
      <c r="J5744" s="2" t="s">
        <v>1045</v>
      </c>
      <c r="K5744" s="2" t="str">
        <f t="array" ref="K5744">_xlfn.XLOOKUP(J5744,Delivery_Partners!A:A,Delivery_Partners!B:B)</f>
        <v>Delivery Partner 129</v>
      </c>
      <c r="L5744" s="3">
        <v>1</v>
      </c>
      <c r="M5744" s="2" t="s">
        <v>23</v>
      </c>
      <c r="N5744" s="2" t="s">
        <v>74</v>
      </c>
      <c r="O5744" s="3">
        <v>58</v>
      </c>
      <c r="P5744" s="13">
        <f t="shared" si="1204"/>
        <v>595.57</v>
      </c>
      <c r="Q5744" s="13" t="str">
        <f t="shared" si="1205"/>
        <v>Normal</v>
      </c>
      <c r="S5744" s="21"/>
    </row>
    <row r="5745" hidden="1" customHeight="1" spans="1:19">
      <c r="A5745" s="2" t="s">
        <v>7702</v>
      </c>
      <c r="B5745" s="28">
        <v>45813</v>
      </c>
      <c r="C5745" s="2" t="s">
        <v>4300</v>
      </c>
      <c r="D5745" s="2" t="str">
        <f t="array" ref="D5745">_xlfn.XLOOKUP(C5745,Customers!A:A,Customers!B:B)</f>
        <v>Customer 0145</v>
      </c>
      <c r="E5745" s="2" t="s">
        <v>623</v>
      </c>
      <c r="F5745" s="2" t="str">
        <f t="array" ref="F5745">_xlfn.XLOOKUP(E5745,Restaurants!A:A,Restaurants!B:B)</f>
        <v>Restaurant 045</v>
      </c>
      <c r="G5745" s="2" t="s">
        <v>751</v>
      </c>
      <c r="H5745" s="2" t="str">
        <f t="array" ref="H5745">_xlfn.XLOOKUP(G5745,Food_Menu!A:A,Food_Menu!B:B)</f>
        <v>Food Item 0117</v>
      </c>
      <c r="I5745" s="2"/>
      <c r="J5745" s="2" t="s">
        <v>414</v>
      </c>
      <c r="K5745" s="2" t="str">
        <f t="array" ref="K5745">_xlfn.XLOOKUP(J5745,Delivery_Partners!A:A,Delivery_Partners!B:B)</f>
        <v>Delivery Partner 122</v>
      </c>
      <c r="L5745" s="3">
        <v>1</v>
      </c>
      <c r="M5745" s="2" t="s">
        <v>101</v>
      </c>
      <c r="N5745" s="2" t="s">
        <v>55</v>
      </c>
      <c r="O5745" s="2"/>
    </row>
    <row r="5746" customHeight="1" spans="1:19">
      <c r="A5746" s="2" t="s">
        <v>7703</v>
      </c>
      <c r="B5746" s="29" t="s">
        <v>209</v>
      </c>
      <c r="C5746" s="2" t="s">
        <v>2644</v>
      </c>
      <c r="D5746" s="2" t="str">
        <f t="array" ref="D5746">_xlfn.XLOOKUP(C5746,Customers!A:A,Customers!B:B)</f>
        <v>Customer 1021</v>
      </c>
      <c r="E5746" s="2" t="s">
        <v>245</v>
      </c>
      <c r="F5746" s="2" t="str">
        <f t="array" ref="F5746">_xlfn.XLOOKUP(E5746,Restaurants!A:A,Restaurants!B:B)</f>
        <v>Restaurant 101</v>
      </c>
      <c r="G5746" s="2" t="s">
        <v>1785</v>
      </c>
      <c r="H5746" s="2" t="str">
        <f t="array" ref="H5746">_xlfn.XLOOKUP(G5746,Food_Menu!A:A,Food_Menu!B:B)</f>
        <v>Food Item 0124</v>
      </c>
      <c r="I5746" s="2">
        <f t="array" ref="I5746">_xlfn.XLOOKUP(G5746,Food_Menu!A:A,Food_Menu!D:D)</f>
        <v>195.8</v>
      </c>
      <c r="J5746" s="2" t="s">
        <v>231</v>
      </c>
      <c r="K5746" s="2" t="str">
        <f t="array" ref="K5746">_xlfn.XLOOKUP(J5746,Delivery_Partners!A:A,Delivery_Partners!B:B)</f>
        <v>Delivery Partner 013</v>
      </c>
      <c r="L5746" s="3">
        <v>1</v>
      </c>
      <c r="M5746" s="2" t="s">
        <v>23</v>
      </c>
      <c r="N5746" s="2" t="s">
        <v>42</v>
      </c>
      <c r="O5746" s="3">
        <v>27</v>
      </c>
      <c r="P5746" s="13">
        <f t="shared" ref="P5746:P5759" si="1206">I5746*L5746</f>
        <v>195.8</v>
      </c>
      <c r="Q5746" s="13" t="str">
        <f t="shared" ref="Q5746:Q5759" si="1207">IF(O5746="","Not Delivered",IF(O5746&lt;=30,"Fast",IF(O5746&lt;=60,"Normal","Slow")))</f>
        <v>Fast</v>
      </c>
      <c r="S5746" s="21"/>
    </row>
    <row r="5747" customHeight="1" spans="1:19">
      <c r="A5747" s="2" t="s">
        <v>7704</v>
      </c>
      <c r="B5747" s="28">
        <v>45717</v>
      </c>
      <c r="C5747" s="2" t="s">
        <v>2154</v>
      </c>
      <c r="D5747" s="2" t="str">
        <f t="array" ref="D5747">_xlfn.XLOOKUP(C5747,Customers!A:A,Customers!B:B)</f>
        <v>Customer 0802</v>
      </c>
      <c r="E5747" s="2" t="s">
        <v>131</v>
      </c>
      <c r="F5747" s="2" t="str">
        <f t="array" ref="F5747">_xlfn.XLOOKUP(E5747,Restaurants!A:A,Restaurants!B:B)</f>
        <v>Restaurant 075</v>
      </c>
      <c r="G5747" s="2" t="s">
        <v>106</v>
      </c>
      <c r="H5747" s="2" t="str">
        <f t="array" ref="H5747">_xlfn.XLOOKUP(G5747,Food_Menu!A:A,Food_Menu!B:B)</f>
        <v>Food Item 0067</v>
      </c>
      <c r="I5747" s="2">
        <f t="array" ref="I5747">_xlfn.XLOOKUP(G5747,Food_Menu!A:A,Food_Menu!D:D)</f>
        <v>575.59</v>
      </c>
      <c r="J5747" s="2" t="s">
        <v>226</v>
      </c>
      <c r="K5747" s="2" t="str">
        <f t="array" ref="K5747">_xlfn.XLOOKUP(J5747,Delivery_Partners!A:A,Delivery_Partners!B:B)</f>
        <v>Delivery Partner 027</v>
      </c>
      <c r="L5747" s="3">
        <v>3</v>
      </c>
      <c r="M5747" s="2" t="s">
        <v>23</v>
      </c>
      <c r="N5747" s="2" t="s">
        <v>24</v>
      </c>
      <c r="O5747" s="3">
        <v>41</v>
      </c>
      <c r="P5747" s="13">
        <f t="shared" si="1206"/>
        <v>1726.77</v>
      </c>
      <c r="Q5747" s="13" t="str">
        <f t="shared" si="1207"/>
        <v>Normal</v>
      </c>
      <c r="S5747" s="21"/>
    </row>
    <row r="5748" customHeight="1" spans="1:19">
      <c r="A5748" s="2" t="s">
        <v>7705</v>
      </c>
      <c r="B5748" s="29" t="s">
        <v>175</v>
      </c>
      <c r="C5748" s="2" t="s">
        <v>7059</v>
      </c>
      <c r="D5748" s="2" t="str">
        <f t="array" ref="D5748">_xlfn.XLOOKUP(C5748,Customers!A:A,Customers!B:B)</f>
        <v>Customer 1064</v>
      </c>
      <c r="E5748" s="2" t="s">
        <v>1173</v>
      </c>
      <c r="F5748" s="2" t="str">
        <f t="array" ref="F5748">_xlfn.XLOOKUP(E5748,Restaurants!A:A,Restaurants!B:B)</f>
        <v>Restaurant 080</v>
      </c>
      <c r="G5748" s="2" t="s">
        <v>687</v>
      </c>
      <c r="H5748" s="2" t="str">
        <f t="array" ref="H5748">_xlfn.XLOOKUP(G5748,Food_Menu!A:A,Food_Menu!B:B)</f>
        <v>Food Item 0066</v>
      </c>
      <c r="I5748" s="2">
        <f t="array" ref="I5748">_xlfn.XLOOKUP(G5748,Food_Menu!A:A,Food_Menu!D:D)</f>
        <v>648.68</v>
      </c>
      <c r="J5748" s="2" t="s">
        <v>643</v>
      </c>
      <c r="K5748" s="2" t="str">
        <f t="array" ref="K5748">_xlfn.XLOOKUP(J5748,Delivery_Partners!A:A,Delivery_Partners!B:B)</f>
        <v>Delivery Partner 107</v>
      </c>
      <c r="L5748" s="3">
        <v>1</v>
      </c>
      <c r="M5748" s="2" t="s">
        <v>23</v>
      </c>
      <c r="N5748" s="2" t="s">
        <v>42</v>
      </c>
      <c r="O5748" s="3">
        <v>38</v>
      </c>
      <c r="P5748" s="13">
        <f t="shared" si="1206"/>
        <v>648.68</v>
      </c>
      <c r="Q5748" s="13" t="str">
        <f t="shared" si="1207"/>
        <v>Normal</v>
      </c>
      <c r="S5748" s="21"/>
    </row>
    <row r="5749" customHeight="1" spans="1:19">
      <c r="A5749" s="2" t="s">
        <v>7706</v>
      </c>
      <c r="B5749" s="29" t="s">
        <v>1523</v>
      </c>
      <c r="C5749" s="2" t="s">
        <v>2418</v>
      </c>
      <c r="D5749" s="2" t="str">
        <f t="array" ref="D5749">_xlfn.XLOOKUP(C5749,Customers!A:A,Customers!B:B)</f>
        <v>Customer 0215</v>
      </c>
      <c r="E5749" s="2" t="s">
        <v>265</v>
      </c>
      <c r="F5749" s="2" t="str">
        <f t="array" ref="F5749">_xlfn.XLOOKUP(E5749,Restaurants!A:A,Restaurants!B:B)</f>
        <v>Restaurant 094</v>
      </c>
      <c r="G5749" s="2" t="s">
        <v>147</v>
      </c>
      <c r="H5749" s="2" t="str">
        <f t="array" ref="H5749">_xlfn.XLOOKUP(G5749,Food_Menu!A:A,Food_Menu!B:B)</f>
        <v>Food Item 0139</v>
      </c>
      <c r="I5749" s="2">
        <f t="array" ref="I5749">_xlfn.XLOOKUP(G5749,Food_Menu!A:A,Food_Menu!D:D)</f>
        <v>296.6</v>
      </c>
      <c r="J5749" s="2" t="s">
        <v>801</v>
      </c>
      <c r="K5749" s="2" t="str">
        <f t="array" ref="K5749">_xlfn.XLOOKUP(J5749,Delivery_Partners!A:A,Delivery_Partners!B:B)</f>
        <v>Delivery Partner 096</v>
      </c>
      <c r="L5749" s="3">
        <v>3</v>
      </c>
      <c r="M5749" s="2" t="s">
        <v>23</v>
      </c>
      <c r="N5749" s="2" t="s">
        <v>24</v>
      </c>
      <c r="O5749" s="3">
        <v>62</v>
      </c>
      <c r="P5749" s="13">
        <f t="shared" si="1206"/>
        <v>889.8</v>
      </c>
      <c r="Q5749" s="13" t="str">
        <f t="shared" si="1207"/>
        <v>Slow</v>
      </c>
      <c r="S5749" s="21"/>
    </row>
    <row r="5750" customHeight="1" spans="1:19">
      <c r="A5750" s="2" t="s">
        <v>7707</v>
      </c>
      <c r="B5750" s="29" t="s">
        <v>58</v>
      </c>
      <c r="C5750" s="2" t="s">
        <v>734</v>
      </c>
      <c r="D5750" s="2" t="str">
        <f t="array" ref="D5750">_xlfn.XLOOKUP(C5750,Customers!A:A,Customers!B:B)</f>
        <v>Customer 0431</v>
      </c>
      <c r="E5750" s="2" t="s">
        <v>83</v>
      </c>
      <c r="F5750" s="2" t="str">
        <f t="array" ref="F5750">_xlfn.XLOOKUP(E5750,Restaurants!A:A,Restaurants!B:B)</f>
        <v>Restaurant 032</v>
      </c>
      <c r="G5750" s="2" t="s">
        <v>1210</v>
      </c>
      <c r="H5750" s="2" t="str">
        <f t="array" ref="H5750">_xlfn.XLOOKUP(G5750,Food_Menu!A:A,Food_Menu!B:B)</f>
        <v>Food Item 0166</v>
      </c>
      <c r="I5750" s="2">
        <f t="array" ref="I5750">_xlfn.XLOOKUP(G5750,Food_Menu!A:A,Food_Menu!D:D)</f>
        <v>321.44</v>
      </c>
      <c r="J5750" s="2" t="s">
        <v>286</v>
      </c>
      <c r="K5750" s="2" t="str">
        <f t="array" ref="K5750">_xlfn.XLOOKUP(J5750,Delivery_Partners!A:A,Delivery_Partners!B:B)</f>
        <v>Delivery Partner 160</v>
      </c>
      <c r="L5750" s="3">
        <v>2</v>
      </c>
      <c r="M5750" s="2" t="s">
        <v>23</v>
      </c>
      <c r="N5750" s="2" t="s">
        <v>24</v>
      </c>
      <c r="O5750" s="3">
        <v>44</v>
      </c>
      <c r="P5750" s="13">
        <f t="shared" si="1206"/>
        <v>642.88</v>
      </c>
      <c r="Q5750" s="13" t="str">
        <f t="shared" si="1207"/>
        <v>Normal</v>
      </c>
      <c r="S5750" s="21"/>
    </row>
    <row r="5751" customHeight="1" spans="1:19">
      <c r="A5751" s="2" t="s">
        <v>7708</v>
      </c>
      <c r="B5751" s="28">
        <v>45938</v>
      </c>
      <c r="C5751" s="2" t="s">
        <v>2920</v>
      </c>
      <c r="D5751" s="2" t="str">
        <f t="array" ref="D5751">_xlfn.XLOOKUP(C5751,Customers!A:A,Customers!B:B)</f>
        <v>Customer 0142</v>
      </c>
      <c r="E5751" s="2" t="s">
        <v>616</v>
      </c>
      <c r="F5751" s="2" t="str">
        <f t="array" ref="F5751">_xlfn.XLOOKUP(E5751,Restaurants!A:A,Restaurants!B:B)</f>
        <v>Restaurant 027</v>
      </c>
      <c r="G5751" s="2" t="s">
        <v>178</v>
      </c>
      <c r="H5751" s="2" t="str">
        <f t="array" ref="H5751">_xlfn.XLOOKUP(G5751,Food_Menu!A:A,Food_Menu!B:B)</f>
        <v>Food Item 0086</v>
      </c>
      <c r="I5751" s="2">
        <f t="array" ref="I5751">_xlfn.XLOOKUP(G5751,Food_Menu!A:A,Food_Menu!D:D)</f>
        <v>475.88</v>
      </c>
      <c r="J5751" s="2" t="s">
        <v>808</v>
      </c>
      <c r="K5751" s="2" t="str">
        <f t="array" ref="K5751">_xlfn.XLOOKUP(J5751,Delivery_Partners!A:A,Delivery_Partners!B:B)</f>
        <v>Delivery Partner 153</v>
      </c>
      <c r="L5751" s="3">
        <v>1</v>
      </c>
      <c r="M5751" s="2" t="s">
        <v>23</v>
      </c>
      <c r="N5751" s="2" t="s">
        <v>24</v>
      </c>
      <c r="O5751" s="3">
        <v>24</v>
      </c>
      <c r="P5751" s="13">
        <f t="shared" si="1206"/>
        <v>475.88</v>
      </c>
      <c r="Q5751" s="13" t="str">
        <f t="shared" si="1207"/>
        <v>Fast</v>
      </c>
      <c r="S5751" s="21"/>
    </row>
    <row r="5752" customHeight="1" spans="1:19">
      <c r="A5752" s="2" t="s">
        <v>7709</v>
      </c>
      <c r="B5752" s="29" t="s">
        <v>243</v>
      </c>
      <c r="C5752" s="2" t="s">
        <v>476</v>
      </c>
      <c r="D5752" s="2" t="str">
        <f t="array" ref="D5752">_xlfn.XLOOKUP(C5752,Customers!A:A,Customers!B:B)</f>
        <v>Customer 0509</v>
      </c>
      <c r="E5752" s="2" t="s">
        <v>224</v>
      </c>
      <c r="F5752" s="2" t="str">
        <f t="array" ref="F5752">_xlfn.XLOOKUP(E5752,Restaurants!A:A,Restaurants!B:B)</f>
        <v>Restaurant 120</v>
      </c>
      <c r="G5752" s="2" t="s">
        <v>1044</v>
      </c>
      <c r="H5752" s="2" t="str">
        <f t="array" ref="H5752">_xlfn.XLOOKUP(G5752,Food_Menu!A:A,Food_Menu!B:B)</f>
        <v>Food Item 0033</v>
      </c>
      <c r="I5752" s="2">
        <f t="array" ref="I5752">_xlfn.XLOOKUP(G5752,Food_Menu!A:A,Food_Menu!D:D)</f>
        <v>595.57</v>
      </c>
      <c r="J5752" s="2" t="s">
        <v>277</v>
      </c>
      <c r="K5752" s="2" t="str">
        <f t="array" ref="K5752">_xlfn.XLOOKUP(J5752,Delivery_Partners!A:A,Delivery_Partners!B:B)</f>
        <v>Delivery Partner 011</v>
      </c>
      <c r="L5752" s="3">
        <v>1</v>
      </c>
      <c r="M5752" s="2" t="s">
        <v>23</v>
      </c>
      <c r="N5752" s="2" t="s">
        <v>24</v>
      </c>
      <c r="O5752" s="3">
        <v>50</v>
      </c>
      <c r="P5752" s="13">
        <f t="shared" si="1206"/>
        <v>595.57</v>
      </c>
      <c r="Q5752" s="13" t="str">
        <f t="shared" si="1207"/>
        <v>Normal</v>
      </c>
      <c r="S5752" s="21"/>
    </row>
    <row r="5753" customHeight="1" spans="1:19">
      <c r="A5753" s="2" t="s">
        <v>7710</v>
      </c>
      <c r="B5753" s="29" t="s">
        <v>2003</v>
      </c>
      <c r="C5753" s="2" t="s">
        <v>1317</v>
      </c>
      <c r="D5753" s="2" t="str">
        <f t="array" ref="D5753">_xlfn.XLOOKUP(C5753,Customers!A:A,Customers!B:B)</f>
        <v>Customer 0196</v>
      </c>
      <c r="E5753" s="2" t="s">
        <v>647</v>
      </c>
      <c r="F5753" s="2" t="str">
        <f t="array" ref="F5753">_xlfn.XLOOKUP(E5753,Restaurants!A:A,Restaurants!B:B)</f>
        <v>Restaurant 081</v>
      </c>
      <c r="G5753" s="2" t="s">
        <v>1600</v>
      </c>
      <c r="H5753" s="2" t="str">
        <f t="array" ref="H5753">_xlfn.XLOOKUP(G5753,Food_Menu!A:A,Food_Menu!B:B)</f>
        <v>Food Item 0174</v>
      </c>
      <c r="I5753" s="2">
        <f t="array" ref="I5753">_xlfn.XLOOKUP(G5753,Food_Menu!A:A,Food_Menu!D:D)</f>
        <v>470.05</v>
      </c>
      <c r="J5753" s="2" t="s">
        <v>123</v>
      </c>
      <c r="K5753" s="2" t="str">
        <f t="array" ref="K5753">_xlfn.XLOOKUP(J5753,Delivery_Partners!A:A,Delivery_Partners!B:B)</f>
        <v>Delivery Partner 106</v>
      </c>
      <c r="L5753" s="3">
        <v>1</v>
      </c>
      <c r="M5753" s="2" t="s">
        <v>23</v>
      </c>
      <c r="N5753" s="2" t="s">
        <v>55</v>
      </c>
      <c r="O5753" s="3">
        <v>44</v>
      </c>
      <c r="P5753" s="13">
        <f t="shared" si="1206"/>
        <v>470.05</v>
      </c>
      <c r="Q5753" s="13" t="str">
        <f t="shared" si="1207"/>
        <v>Normal</v>
      </c>
      <c r="S5753" s="21"/>
    </row>
    <row r="5754" customHeight="1" spans="1:19">
      <c r="A5754" s="2" t="s">
        <v>7711</v>
      </c>
      <c r="B5754" s="28">
        <v>45999</v>
      </c>
      <c r="C5754" s="2" t="s">
        <v>606</v>
      </c>
      <c r="D5754" s="2" t="str">
        <f t="array" ref="D5754">_xlfn.XLOOKUP(C5754,Customers!A:A,Customers!B:B)</f>
        <v>Customer 0005</v>
      </c>
      <c r="E5754" s="2" t="s">
        <v>666</v>
      </c>
      <c r="F5754" s="2" t="str">
        <f t="array" ref="F5754">_xlfn.XLOOKUP(E5754,Restaurants!A:A,Restaurants!B:B)</f>
        <v>Restaurant 036</v>
      </c>
      <c r="G5754" s="2" t="s">
        <v>225</v>
      </c>
      <c r="H5754" s="2" t="str">
        <f t="array" ref="H5754">_xlfn.XLOOKUP(G5754,Food_Menu!A:A,Food_Menu!B:B)</f>
        <v>Food Item 0039</v>
      </c>
      <c r="I5754" s="2">
        <f t="array" ref="I5754">_xlfn.XLOOKUP(G5754,Food_Menu!A:A,Food_Menu!D:D)</f>
        <v>557.2</v>
      </c>
      <c r="J5754" s="2" t="s">
        <v>1193</v>
      </c>
      <c r="K5754" s="2" t="str">
        <f t="array" ref="K5754">_xlfn.XLOOKUP(J5754,Delivery_Partners!A:A,Delivery_Partners!B:B)</f>
        <v>Delivery Partner 074</v>
      </c>
      <c r="L5754" s="3">
        <v>2</v>
      </c>
      <c r="M5754" s="2" t="s">
        <v>23</v>
      </c>
      <c r="N5754" s="2" t="s">
        <v>24</v>
      </c>
      <c r="O5754" s="3">
        <v>46</v>
      </c>
      <c r="P5754" s="13">
        <f t="shared" si="1206"/>
        <v>1114.4</v>
      </c>
      <c r="Q5754" s="13" t="str">
        <f t="shared" si="1207"/>
        <v>Normal</v>
      </c>
      <c r="S5754" s="21"/>
    </row>
    <row r="5755" customHeight="1" spans="1:19">
      <c r="A5755" s="2" t="s">
        <v>7712</v>
      </c>
      <c r="B5755" s="29" t="s">
        <v>821</v>
      </c>
      <c r="C5755" s="2" t="s">
        <v>1770</v>
      </c>
      <c r="D5755" s="2" t="str">
        <f t="array" ref="D5755">_xlfn.XLOOKUP(C5755,Customers!A:A,Customers!B:B)</f>
        <v>Customer 0611</v>
      </c>
      <c r="E5755" s="2" t="s">
        <v>446</v>
      </c>
      <c r="F5755" s="2" t="str">
        <f t="array" ref="F5755">_xlfn.XLOOKUP(E5755,Restaurants!A:A,Restaurants!B:B)</f>
        <v>Restaurant 078</v>
      </c>
      <c r="G5755" s="2" t="s">
        <v>2284</v>
      </c>
      <c r="H5755" s="2" t="str">
        <f t="array" ref="H5755">_xlfn.XLOOKUP(G5755,Food_Menu!A:A,Food_Menu!B:B)</f>
        <v>Food Item 0001</v>
      </c>
      <c r="I5755" s="2">
        <f t="array" ref="I5755">_xlfn.XLOOKUP(G5755,Food_Menu!A:A,Food_Menu!D:D)</f>
        <v>107.77</v>
      </c>
      <c r="J5755" s="2" t="s">
        <v>1350</v>
      </c>
      <c r="K5755" s="2" t="str">
        <f t="array" ref="K5755">_xlfn.XLOOKUP(J5755,Delivery_Partners!A:A,Delivery_Partners!B:B)</f>
        <v>Delivery Partner 087</v>
      </c>
      <c r="L5755" s="3">
        <v>2</v>
      </c>
      <c r="M5755" s="2" t="s">
        <v>23</v>
      </c>
      <c r="N5755" s="2" t="s">
        <v>42</v>
      </c>
      <c r="O5755" s="3">
        <v>40</v>
      </c>
      <c r="P5755" s="13">
        <f t="shared" si="1206"/>
        <v>215.54</v>
      </c>
      <c r="Q5755" s="13" t="str">
        <f t="shared" si="1207"/>
        <v>Normal</v>
      </c>
      <c r="S5755" s="21"/>
    </row>
    <row r="5756" customHeight="1" spans="1:19">
      <c r="A5756" s="2" t="s">
        <v>7713</v>
      </c>
      <c r="B5756" s="29" t="s">
        <v>599</v>
      </c>
      <c r="C5756" s="2" t="s">
        <v>2796</v>
      </c>
      <c r="D5756" s="2" t="str">
        <f t="array" ref="D5756">_xlfn.XLOOKUP(C5756,Customers!A:A,Customers!B:B)</f>
        <v>Customer 1175</v>
      </c>
      <c r="E5756" s="2" t="s">
        <v>669</v>
      </c>
      <c r="F5756" s="2" t="str">
        <f t="array" ref="F5756">_xlfn.XLOOKUP(E5756,Restaurants!A:A,Restaurants!B:B)</f>
        <v>Restaurant 048</v>
      </c>
      <c r="G5756" s="2" t="s">
        <v>163</v>
      </c>
      <c r="H5756" s="2" t="str">
        <f t="array" ref="H5756">_xlfn.XLOOKUP(G5756,Food_Menu!A:A,Food_Menu!B:B)</f>
        <v>Food Item 0071</v>
      </c>
      <c r="I5756" s="2">
        <f t="array" ref="I5756">_xlfn.XLOOKUP(G5756,Food_Menu!A:A,Food_Menu!D:D)</f>
        <v>243.5</v>
      </c>
      <c r="J5756" s="2" t="s">
        <v>133</v>
      </c>
      <c r="K5756" s="2" t="str">
        <f t="array" ref="K5756">_xlfn.XLOOKUP(J5756,Delivery_Partners!A:A,Delivery_Partners!B:B)</f>
        <v>Delivery Partner 012</v>
      </c>
      <c r="L5756" s="3">
        <v>1</v>
      </c>
      <c r="M5756" s="2" t="s">
        <v>23</v>
      </c>
      <c r="N5756" s="2" t="s">
        <v>74</v>
      </c>
      <c r="O5756" s="3">
        <v>47</v>
      </c>
      <c r="P5756" s="13">
        <f t="shared" si="1206"/>
        <v>243.5</v>
      </c>
      <c r="Q5756" s="13" t="str">
        <f t="shared" si="1207"/>
        <v>Normal</v>
      </c>
      <c r="S5756" s="21"/>
    </row>
    <row r="5757" customHeight="1" spans="1:19">
      <c r="A5757" s="2" t="s">
        <v>7714</v>
      </c>
      <c r="B5757" s="29" t="s">
        <v>915</v>
      </c>
      <c r="C5757" s="2" t="s">
        <v>874</v>
      </c>
      <c r="D5757" s="2" t="str">
        <f t="array" ref="D5757">_xlfn.XLOOKUP(C5757,Customers!A:A,Customers!B:B)</f>
        <v>Customer 0775</v>
      </c>
      <c r="E5757" s="2" t="s">
        <v>137</v>
      </c>
      <c r="F5757" s="2" t="str">
        <f t="array" ref="F5757">_xlfn.XLOOKUP(E5757,Restaurants!A:A,Restaurants!B:B)</f>
        <v>Restaurant 104</v>
      </c>
      <c r="G5757" s="2" t="s">
        <v>457</v>
      </c>
      <c r="H5757" s="2" t="str">
        <f t="array" ref="H5757">_xlfn.XLOOKUP(G5757,Food_Menu!A:A,Food_Menu!B:B)</f>
        <v>Food Item 0180</v>
      </c>
      <c r="I5757" s="2">
        <f t="array" ref="I5757">_xlfn.XLOOKUP(G5757,Food_Menu!A:A,Food_Menu!D:D)</f>
        <v>498.49</v>
      </c>
      <c r="J5757" s="2" t="s">
        <v>1132</v>
      </c>
      <c r="K5757" s="2" t="str">
        <f t="array" ref="K5757">_xlfn.XLOOKUP(J5757,Delivery_Partners!A:A,Delivery_Partners!B:B)</f>
        <v>Delivery Partner 151</v>
      </c>
      <c r="L5757" s="3">
        <v>1</v>
      </c>
      <c r="M5757" s="2" t="s">
        <v>23</v>
      </c>
      <c r="N5757" s="2" t="s">
        <v>55</v>
      </c>
      <c r="O5757" s="3">
        <v>40</v>
      </c>
      <c r="P5757" s="13">
        <f t="shared" si="1206"/>
        <v>498.49</v>
      </c>
      <c r="Q5757" s="13" t="str">
        <f t="shared" si="1207"/>
        <v>Normal</v>
      </c>
      <c r="S5757" s="21"/>
    </row>
    <row r="5758" customHeight="1" spans="1:19">
      <c r="A5758" s="2" t="s">
        <v>7715</v>
      </c>
      <c r="B5758" s="29" t="s">
        <v>479</v>
      </c>
      <c r="C5758" s="2" t="s">
        <v>394</v>
      </c>
      <c r="D5758" s="2" t="str">
        <f t="array" ref="D5758">_xlfn.XLOOKUP(C5758,Customers!A:A,Customers!B:B)</f>
        <v>Customer 0909</v>
      </c>
      <c r="E5758" s="2" t="s">
        <v>249</v>
      </c>
      <c r="F5758" s="2" t="str">
        <f t="array" ref="F5758">_xlfn.XLOOKUP(E5758,Restaurants!A:A,Restaurants!B:B)</f>
        <v>Restaurant 061</v>
      </c>
      <c r="G5758" s="2" t="s">
        <v>852</v>
      </c>
      <c r="H5758" s="2" t="str">
        <f t="array" ref="H5758">_xlfn.XLOOKUP(G5758,Food_Menu!A:A,Food_Menu!B:B)</f>
        <v>Food Item 0167</v>
      </c>
      <c r="I5758" s="2">
        <f t="array" ref="I5758">_xlfn.XLOOKUP(G5758,Food_Menu!A:A,Food_Menu!D:D)</f>
        <v>250.66</v>
      </c>
      <c r="J5758" s="2" t="s">
        <v>958</v>
      </c>
      <c r="K5758" s="2" t="str">
        <f t="array" ref="K5758">_xlfn.XLOOKUP(J5758,Delivery_Partners!A:A,Delivery_Partners!B:B)</f>
        <v>Delivery Partner 030</v>
      </c>
      <c r="L5758" s="3">
        <v>1</v>
      </c>
      <c r="M5758" s="2" t="s">
        <v>23</v>
      </c>
      <c r="N5758" s="2" t="s">
        <v>24</v>
      </c>
      <c r="O5758" s="3">
        <v>32</v>
      </c>
      <c r="P5758" s="13">
        <f t="shared" si="1206"/>
        <v>250.66</v>
      </c>
      <c r="Q5758" s="13" t="str">
        <f t="shared" si="1207"/>
        <v>Normal</v>
      </c>
      <c r="S5758" s="21"/>
    </row>
    <row r="5759" customHeight="1" spans="1:19">
      <c r="A5759" s="2" t="s">
        <v>7716</v>
      </c>
      <c r="B5759" s="28">
        <v>45780</v>
      </c>
      <c r="C5759" s="2" t="s">
        <v>4891</v>
      </c>
      <c r="D5759" s="2" t="str">
        <f t="array" ref="D5759">_xlfn.XLOOKUP(C5759,Customers!A:A,Customers!B:B)</f>
        <v>Customer 0975</v>
      </c>
      <c r="E5759" s="2" t="s">
        <v>523</v>
      </c>
      <c r="F5759" s="2" t="str">
        <f t="array" ref="F5759">_xlfn.XLOOKUP(E5759,Restaurants!A:A,Restaurants!B:B)</f>
        <v>Restaurant 038</v>
      </c>
      <c r="G5759" s="2" t="s">
        <v>313</v>
      </c>
      <c r="H5759" s="2" t="str">
        <f t="array" ref="H5759">_xlfn.XLOOKUP(G5759,Food_Menu!A:A,Food_Menu!B:B)</f>
        <v>Food Item 0068</v>
      </c>
      <c r="I5759" s="2">
        <f t="array" ref="I5759">_xlfn.XLOOKUP(G5759,Food_Menu!A:A,Food_Menu!D:D)</f>
        <v>583.22</v>
      </c>
      <c r="J5759" s="2" t="s">
        <v>707</v>
      </c>
      <c r="K5759" s="2" t="str">
        <f t="array" ref="K5759">_xlfn.XLOOKUP(J5759,Delivery_Partners!A:A,Delivery_Partners!B:B)</f>
        <v>Delivery Partner 171</v>
      </c>
      <c r="L5759" s="3">
        <v>2</v>
      </c>
      <c r="M5759" s="2" t="s">
        <v>23</v>
      </c>
      <c r="N5759" s="2" t="s">
        <v>55</v>
      </c>
      <c r="O5759" s="3">
        <v>37</v>
      </c>
      <c r="P5759" s="13">
        <f t="shared" si="1206"/>
        <v>1166.44</v>
      </c>
      <c r="Q5759" s="13" t="str">
        <f t="shared" si="1207"/>
        <v>Normal</v>
      </c>
      <c r="S5759" s="21"/>
    </row>
    <row r="5760" hidden="1" customHeight="1" spans="1:19">
      <c r="A5760" s="2" t="s">
        <v>7717</v>
      </c>
      <c r="B5760" s="28">
        <v>45935</v>
      </c>
      <c r="C5760" s="2" t="s">
        <v>2341</v>
      </c>
      <c r="D5760" s="2" t="str">
        <f t="array" ref="D5760">_xlfn.XLOOKUP(C5760,Customers!A:A,Customers!B:B)</f>
        <v>Customer 1167</v>
      </c>
      <c r="E5760" s="2" t="s">
        <v>52</v>
      </c>
      <c r="F5760" s="2" t="str">
        <f t="array" ref="F5760">_xlfn.XLOOKUP(E5760,Restaurants!A:A,Restaurants!B:B)</f>
        <v>Restaurant 083</v>
      </c>
      <c r="G5760" s="2" t="s">
        <v>318</v>
      </c>
      <c r="H5760" s="2" t="str">
        <f t="array" ref="H5760">_xlfn.XLOOKUP(G5760,Food_Menu!A:A,Food_Menu!B:B)</f>
        <v>Food Item 0115</v>
      </c>
      <c r="I5760" s="2"/>
      <c r="J5760" s="2" t="s">
        <v>723</v>
      </c>
      <c r="K5760" s="2" t="str">
        <f t="array" ref="K5760">_xlfn.XLOOKUP(J5760,Delivery_Partners!A:A,Delivery_Partners!B:B)</f>
        <v>Delivery Partner 168</v>
      </c>
      <c r="L5760" s="3">
        <v>1</v>
      </c>
      <c r="M5760" s="2" t="s">
        <v>101</v>
      </c>
      <c r="N5760" s="2" t="s">
        <v>24</v>
      </c>
      <c r="O5760" s="2"/>
    </row>
    <row r="5761" customHeight="1" spans="1:19">
      <c r="A5761" s="2" t="s">
        <v>7718</v>
      </c>
      <c r="B5761" s="29" t="s">
        <v>1659</v>
      </c>
      <c r="C5761" s="2" t="s">
        <v>2038</v>
      </c>
      <c r="D5761" s="2" t="str">
        <f t="array" ref="D5761">_xlfn.XLOOKUP(C5761,Customers!A:A,Customers!B:B)</f>
        <v>Customer 0155</v>
      </c>
      <c r="E5761" s="2" t="s">
        <v>421</v>
      </c>
      <c r="F5761" s="2" t="str">
        <f t="array" ref="F5761">_xlfn.XLOOKUP(E5761,Restaurants!A:A,Restaurants!B:B)</f>
        <v>Restaurant 091</v>
      </c>
      <c r="G5761" s="2" t="s">
        <v>1267</v>
      </c>
      <c r="H5761" s="2" t="str">
        <f t="array" ref="H5761">_xlfn.XLOOKUP(G5761,Food_Menu!A:A,Food_Menu!B:B)</f>
        <v>Food Item 0212</v>
      </c>
      <c r="I5761" s="2">
        <f t="array" ref="I5761">_xlfn.XLOOKUP(G5761,Food_Menu!A:A,Food_Menu!D:D)</f>
        <v>187.71</v>
      </c>
      <c r="J5761" s="2" t="s">
        <v>327</v>
      </c>
      <c r="K5761" s="2" t="str">
        <f t="array" ref="K5761">_xlfn.XLOOKUP(J5761,Delivery_Partners!A:A,Delivery_Partners!B:B)</f>
        <v>Delivery Partner 148</v>
      </c>
      <c r="L5761" s="3">
        <v>1</v>
      </c>
      <c r="M5761" s="2" t="s">
        <v>23</v>
      </c>
      <c r="N5761" s="2" t="s">
        <v>24</v>
      </c>
      <c r="O5761" s="3">
        <v>39</v>
      </c>
      <c r="P5761" s="13">
        <f t="shared" ref="P5761:P5765" si="1208">I5761*L5761</f>
        <v>187.71</v>
      </c>
      <c r="Q5761" s="13" t="str">
        <f t="shared" ref="Q5761:Q5765" si="1209">IF(O5761="","Not Delivered",IF(O5761&lt;=30,"Fast",IF(O5761&lt;=60,"Normal","Slow")))</f>
        <v>Normal</v>
      </c>
      <c r="S5761" s="21"/>
    </row>
    <row r="5762" customHeight="1" spans="1:19">
      <c r="A5762" s="2" t="s">
        <v>7719</v>
      </c>
      <c r="B5762" s="29" t="s">
        <v>879</v>
      </c>
      <c r="C5762" s="2" t="s">
        <v>3593</v>
      </c>
      <c r="D5762" s="2" t="str">
        <f t="array" ref="D5762">_xlfn.XLOOKUP(C5762,Customers!A:A,Customers!B:B)</f>
        <v>Customer 0301</v>
      </c>
      <c r="E5762" s="2" t="s">
        <v>623</v>
      </c>
      <c r="F5762" s="2" t="str">
        <f t="array" ref="F5762">_xlfn.XLOOKUP(E5762,Restaurants!A:A,Restaurants!B:B)</f>
        <v>Restaurant 045</v>
      </c>
      <c r="G5762" s="2" t="s">
        <v>792</v>
      </c>
      <c r="H5762" s="2" t="str">
        <f t="array" ref="H5762">_xlfn.XLOOKUP(G5762,Food_Menu!A:A,Food_Menu!B:B)</f>
        <v>Food Item 0159</v>
      </c>
      <c r="I5762" s="2">
        <f t="array" ref="I5762">_xlfn.XLOOKUP(G5762,Food_Menu!A:A,Food_Menu!D:D)</f>
        <v>430.63</v>
      </c>
      <c r="J5762" s="2" t="s">
        <v>389</v>
      </c>
      <c r="K5762" s="2" t="str">
        <f t="array" ref="K5762">_xlfn.XLOOKUP(J5762,Delivery_Partners!A:A,Delivery_Partners!B:B)</f>
        <v>Delivery Partner 022</v>
      </c>
      <c r="L5762" s="3">
        <v>2</v>
      </c>
      <c r="M5762" s="2" t="s">
        <v>23</v>
      </c>
      <c r="N5762" s="2" t="s">
        <v>24</v>
      </c>
      <c r="O5762" s="3">
        <v>36</v>
      </c>
      <c r="P5762" s="13">
        <f t="shared" si="1208"/>
        <v>861.26</v>
      </c>
      <c r="Q5762" s="13" t="str">
        <f t="shared" si="1209"/>
        <v>Normal</v>
      </c>
      <c r="S5762" s="21"/>
    </row>
    <row r="5763" customHeight="1" spans="1:19">
      <c r="A5763" s="2" t="s">
        <v>7720</v>
      </c>
      <c r="B5763" s="28">
        <v>45845</v>
      </c>
      <c r="C5763" s="2" t="s">
        <v>649</v>
      </c>
      <c r="D5763" s="2" t="str">
        <f t="array" ref="D5763">_xlfn.XLOOKUP(C5763,Customers!A:A,Customers!B:B)</f>
        <v>Customer 0740</v>
      </c>
      <c r="E5763" s="2" t="s">
        <v>421</v>
      </c>
      <c r="F5763" s="2" t="str">
        <f t="array" ref="F5763">_xlfn.XLOOKUP(E5763,Restaurants!A:A,Restaurants!B:B)</f>
        <v>Restaurant 091</v>
      </c>
      <c r="G5763" s="2" t="s">
        <v>61</v>
      </c>
      <c r="H5763" s="2" t="str">
        <f t="array" ref="H5763">_xlfn.XLOOKUP(G5763,Food_Menu!A:A,Food_Menu!B:B)</f>
        <v>Food Item 0168</v>
      </c>
      <c r="I5763" s="2">
        <f t="array" ref="I5763">_xlfn.XLOOKUP(G5763,Food_Menu!A:A,Food_Menu!D:D)</f>
        <v>107.01</v>
      </c>
      <c r="J5763" s="2" t="s">
        <v>1193</v>
      </c>
      <c r="K5763" s="2" t="str">
        <f t="array" ref="K5763">_xlfn.XLOOKUP(J5763,Delivery_Partners!A:A,Delivery_Partners!B:B)</f>
        <v>Delivery Partner 074</v>
      </c>
      <c r="L5763" s="3">
        <v>2</v>
      </c>
      <c r="M5763" s="2" t="s">
        <v>23</v>
      </c>
      <c r="N5763" s="2" t="s">
        <v>24</v>
      </c>
      <c r="O5763" s="3">
        <v>31</v>
      </c>
      <c r="P5763" s="13">
        <f t="shared" si="1208"/>
        <v>214.02</v>
      </c>
      <c r="Q5763" s="13" t="str">
        <f t="shared" si="1209"/>
        <v>Normal</v>
      </c>
      <c r="S5763" s="21"/>
    </row>
    <row r="5764" customHeight="1" spans="1:19">
      <c r="A5764" s="2" t="s">
        <v>7721</v>
      </c>
      <c r="B5764" s="29" t="s">
        <v>361</v>
      </c>
      <c r="C5764" s="2" t="s">
        <v>1358</v>
      </c>
      <c r="D5764" s="2" t="str">
        <f t="array" ref="D5764">_xlfn.XLOOKUP(C5764,Customers!A:A,Customers!B:B)</f>
        <v>Customer 0986</v>
      </c>
      <c r="E5764" s="2" t="s">
        <v>230</v>
      </c>
      <c r="F5764" s="2" t="str">
        <f t="array" ref="F5764">_xlfn.XLOOKUP(E5764,Restaurants!A:A,Restaurants!B:B)</f>
        <v>Restaurant 029</v>
      </c>
      <c r="G5764" s="2" t="s">
        <v>235</v>
      </c>
      <c r="H5764" s="2" t="str">
        <f t="array" ref="H5764">_xlfn.XLOOKUP(G5764,Food_Menu!A:A,Food_Menu!B:B)</f>
        <v>Food Item 0020</v>
      </c>
      <c r="I5764" s="2">
        <f t="array" ref="I5764">_xlfn.XLOOKUP(G5764,Food_Menu!A:A,Food_Menu!D:D)</f>
        <v>565.62</v>
      </c>
      <c r="J5764" s="2" t="s">
        <v>909</v>
      </c>
      <c r="K5764" s="2" t="str">
        <f t="array" ref="K5764">_xlfn.XLOOKUP(J5764,Delivery_Partners!A:A,Delivery_Partners!B:B)</f>
        <v>Delivery Partner 005</v>
      </c>
      <c r="L5764" s="3">
        <v>1</v>
      </c>
      <c r="M5764" s="2" t="s">
        <v>23</v>
      </c>
      <c r="N5764" s="2" t="s">
        <v>24</v>
      </c>
      <c r="O5764" s="3">
        <v>33</v>
      </c>
      <c r="P5764" s="13">
        <f t="shared" si="1208"/>
        <v>565.62</v>
      </c>
      <c r="Q5764" s="13" t="str">
        <f t="shared" si="1209"/>
        <v>Normal</v>
      </c>
      <c r="S5764" s="21"/>
    </row>
    <row r="5765" customHeight="1" spans="1:19">
      <c r="A5765" s="2" t="s">
        <v>7722</v>
      </c>
      <c r="B5765" s="29" t="s">
        <v>1251</v>
      </c>
      <c r="C5765" s="2" t="s">
        <v>1159</v>
      </c>
      <c r="D5765" s="2" t="str">
        <f t="array" ref="D5765">_xlfn.XLOOKUP(C5765,Customers!A:A,Customers!B:B)</f>
        <v>Customer 0929</v>
      </c>
      <c r="E5765" s="2" t="s">
        <v>230</v>
      </c>
      <c r="F5765" s="2" t="str">
        <f t="array" ref="F5765">_xlfn.XLOOKUP(E5765,Restaurants!A:A,Restaurants!B:B)</f>
        <v>Restaurant 029</v>
      </c>
      <c r="G5765" s="2" t="s">
        <v>607</v>
      </c>
      <c r="H5765" s="2" t="str">
        <f t="array" ref="H5765">_xlfn.XLOOKUP(G5765,Food_Menu!A:A,Food_Menu!B:B)</f>
        <v>Food Item 0054</v>
      </c>
      <c r="I5765" s="2">
        <f t="array" ref="I5765">_xlfn.XLOOKUP(G5765,Food_Menu!A:A,Food_Menu!D:D)</f>
        <v>491.81</v>
      </c>
      <c r="J5765" s="2" t="s">
        <v>378</v>
      </c>
      <c r="K5765" s="2" t="str">
        <f t="array" ref="K5765">_xlfn.XLOOKUP(J5765,Delivery_Partners!A:A,Delivery_Partners!B:B)</f>
        <v>Delivery Partner 111</v>
      </c>
      <c r="L5765" s="3">
        <v>1</v>
      </c>
      <c r="M5765" s="2" t="s">
        <v>23</v>
      </c>
      <c r="N5765" s="2" t="s">
        <v>24</v>
      </c>
      <c r="O5765" s="3">
        <v>35</v>
      </c>
      <c r="P5765" s="13">
        <f t="shared" si="1208"/>
        <v>491.81</v>
      </c>
      <c r="Q5765" s="13" t="str">
        <f t="shared" si="1209"/>
        <v>Normal</v>
      </c>
      <c r="S5765" s="21"/>
    </row>
    <row r="5766" hidden="1" customHeight="1" spans="1:19">
      <c r="A5766" s="2" t="s">
        <v>7723</v>
      </c>
      <c r="B5766" s="28">
        <v>45942</v>
      </c>
      <c r="C5766" s="2" t="s">
        <v>2094</v>
      </c>
      <c r="D5766" s="2" t="str">
        <f t="array" ref="D5766">_xlfn.XLOOKUP(C5766,Customers!A:A,Customers!B:B)</f>
        <v>Customer 0874</v>
      </c>
      <c r="E5766" s="2" t="s">
        <v>1711</v>
      </c>
      <c r="F5766" s="2" t="str">
        <f t="array" ref="F5766">_xlfn.XLOOKUP(E5766,Restaurants!A:A,Restaurants!B:B)</f>
        <v>Restaurant 100</v>
      </c>
      <c r="G5766" s="2" t="s">
        <v>132</v>
      </c>
      <c r="H5766" s="2" t="str">
        <f t="array" ref="H5766">_xlfn.XLOOKUP(G5766,Food_Menu!A:A,Food_Menu!B:B)</f>
        <v>Food Item 0023</v>
      </c>
      <c r="I5766" s="2"/>
      <c r="J5766" s="2" t="s">
        <v>159</v>
      </c>
      <c r="K5766" s="2" t="str">
        <f t="array" ref="K5766">_xlfn.XLOOKUP(J5766,Delivery_Partners!A:A,Delivery_Partners!B:B)</f>
        <v>Delivery Partner 156</v>
      </c>
      <c r="L5766" s="3">
        <v>1</v>
      </c>
      <c r="M5766" s="2" t="s">
        <v>189</v>
      </c>
      <c r="N5766" s="2" t="s">
        <v>24</v>
      </c>
      <c r="O5766" s="2"/>
    </row>
    <row r="5767" customHeight="1" spans="1:19">
      <c r="A5767" s="2" t="s">
        <v>7724</v>
      </c>
      <c r="B5767" s="29" t="s">
        <v>353</v>
      </c>
      <c r="C5767" s="2" t="s">
        <v>3759</v>
      </c>
      <c r="D5767" s="2" t="str">
        <f t="array" ref="D5767">_xlfn.XLOOKUP(C5767,Customers!A:A,Customers!B:B)</f>
        <v>Customer 0375</v>
      </c>
      <c r="E5767" s="2" t="s">
        <v>131</v>
      </c>
      <c r="F5767" s="2" t="str">
        <f t="array" ref="F5767">_xlfn.XLOOKUP(E5767,Restaurants!A:A,Restaurants!B:B)</f>
        <v>Restaurant 075</v>
      </c>
      <c r="G5767" s="2" t="s">
        <v>596</v>
      </c>
      <c r="H5767" s="2" t="str">
        <f t="array" ref="H5767">_xlfn.XLOOKUP(G5767,Food_Menu!A:A,Food_Menu!B:B)</f>
        <v>Food Item 0216</v>
      </c>
      <c r="I5767" s="2">
        <f t="array" ref="I5767">_xlfn.XLOOKUP(G5767,Food_Menu!A:A,Food_Menu!D:D)</f>
        <v>488.7</v>
      </c>
      <c r="J5767" s="2" t="s">
        <v>564</v>
      </c>
      <c r="K5767" s="2" t="str">
        <f t="array" ref="K5767">_xlfn.XLOOKUP(J5767,Delivery_Partners!A:A,Delivery_Partners!B:B)</f>
        <v>Delivery Partner 095</v>
      </c>
      <c r="L5767" s="3">
        <v>3</v>
      </c>
      <c r="M5767" s="2" t="s">
        <v>23</v>
      </c>
      <c r="N5767" s="2" t="s">
        <v>42</v>
      </c>
      <c r="O5767" s="3">
        <v>47</v>
      </c>
      <c r="P5767" s="13">
        <f t="shared" ref="P5767:P5775" si="1210">I5767*L5767</f>
        <v>1466.1</v>
      </c>
      <c r="Q5767" s="13" t="str">
        <f t="shared" ref="Q5767:Q5775" si="1211">IF(O5767="","Not Delivered",IF(O5767&lt;=30,"Fast",IF(O5767&lt;=60,"Normal","Slow")))</f>
        <v>Normal</v>
      </c>
      <c r="S5767" s="21"/>
    </row>
    <row r="5768" customHeight="1" spans="1:19">
      <c r="A5768" s="2" t="s">
        <v>7725</v>
      </c>
      <c r="B5768" s="29" t="s">
        <v>361</v>
      </c>
      <c r="C5768" s="2" t="s">
        <v>581</v>
      </c>
      <c r="D5768" s="2" t="str">
        <f t="array" ref="D5768">_xlfn.XLOOKUP(C5768,Customers!A:A,Customers!B:B)</f>
        <v>Customer 0438</v>
      </c>
      <c r="E5768" s="2" t="s">
        <v>506</v>
      </c>
      <c r="F5768" s="2" t="str">
        <f t="array" ref="F5768">_xlfn.XLOOKUP(E5768,Restaurants!A:A,Restaurants!B:B)</f>
        <v>Restaurant 005</v>
      </c>
      <c r="G5768" s="2" t="s">
        <v>308</v>
      </c>
      <c r="H5768" s="2" t="str">
        <f t="array" ref="H5768">_xlfn.XLOOKUP(G5768,Food_Menu!A:A,Food_Menu!B:B)</f>
        <v>Food Item 0076</v>
      </c>
      <c r="I5768" s="2">
        <f t="array" ref="I5768">_xlfn.XLOOKUP(G5768,Food_Menu!A:A,Food_Menu!D:D)</f>
        <v>82.28</v>
      </c>
      <c r="J5768" s="2" t="s">
        <v>909</v>
      </c>
      <c r="K5768" s="2" t="str">
        <f t="array" ref="K5768">_xlfn.XLOOKUP(J5768,Delivery_Partners!A:A,Delivery_Partners!B:B)</f>
        <v>Delivery Partner 005</v>
      </c>
      <c r="L5768" s="3">
        <v>1</v>
      </c>
      <c r="M5768" s="2" t="s">
        <v>23</v>
      </c>
      <c r="N5768" s="2" t="s">
        <v>42</v>
      </c>
      <c r="O5768" s="3">
        <v>39</v>
      </c>
      <c r="P5768" s="13">
        <f t="shared" si="1210"/>
        <v>82.28</v>
      </c>
      <c r="Q5768" s="13" t="str">
        <f t="shared" si="1211"/>
        <v>Normal</v>
      </c>
      <c r="S5768" s="21"/>
    </row>
    <row r="5769" customHeight="1" spans="1:19">
      <c r="A5769" s="2" t="s">
        <v>7726</v>
      </c>
      <c r="B5769" s="28">
        <v>45877</v>
      </c>
      <c r="C5769" s="2" t="s">
        <v>2634</v>
      </c>
      <c r="D5769" s="2" t="str">
        <f t="array" ref="D5769">_xlfn.XLOOKUP(C5769,Customers!A:A,Customers!B:B)</f>
        <v>Customer 0096</v>
      </c>
      <c r="E5769" s="2" t="s">
        <v>726</v>
      </c>
      <c r="F5769" s="2" t="str">
        <f t="array" ref="F5769">_xlfn.XLOOKUP(E5769,Restaurants!A:A,Restaurants!B:B)</f>
        <v>Restaurant 082</v>
      </c>
      <c r="G5769" s="2" t="s">
        <v>748</v>
      </c>
      <c r="H5769" s="2" t="str">
        <f t="array" ref="H5769">_xlfn.XLOOKUP(G5769,Food_Menu!A:A,Food_Menu!B:B)</f>
        <v>Food Item 0110</v>
      </c>
      <c r="I5769" s="2">
        <f t="array" ref="I5769">_xlfn.XLOOKUP(G5769,Food_Menu!A:A,Food_Menu!D:D)</f>
        <v>384.6</v>
      </c>
      <c r="J5769" s="2" t="s">
        <v>679</v>
      </c>
      <c r="K5769" s="2" t="str">
        <f t="array" ref="K5769">_xlfn.XLOOKUP(J5769,Delivery_Partners!A:A,Delivery_Partners!B:B)</f>
        <v>Delivery Partner 055</v>
      </c>
      <c r="L5769" s="3">
        <v>1</v>
      </c>
      <c r="M5769" s="2" t="s">
        <v>23</v>
      </c>
      <c r="N5769" s="2" t="s">
        <v>42</v>
      </c>
      <c r="O5769" s="3">
        <v>28</v>
      </c>
      <c r="P5769" s="13">
        <f t="shared" si="1210"/>
        <v>384.6</v>
      </c>
      <c r="Q5769" s="13" t="str">
        <f t="shared" si="1211"/>
        <v>Fast</v>
      </c>
      <c r="S5769" s="21"/>
    </row>
    <row r="5770" customHeight="1" spans="1:19">
      <c r="A5770" s="2" t="s">
        <v>7727</v>
      </c>
      <c r="B5770" s="29" t="s">
        <v>343</v>
      </c>
      <c r="C5770" s="2" t="s">
        <v>1430</v>
      </c>
      <c r="D5770" s="2" t="str">
        <f t="array" ref="D5770">_xlfn.XLOOKUP(C5770,Customers!A:A,Customers!B:B)</f>
        <v>Customer 0377</v>
      </c>
      <c r="E5770" s="2" t="s">
        <v>66</v>
      </c>
      <c r="F5770" s="2" t="str">
        <f t="array" ref="F5770">_xlfn.XLOOKUP(E5770,Restaurants!A:A,Restaurants!B:B)</f>
        <v>Restaurant 037</v>
      </c>
      <c r="G5770" s="2" t="s">
        <v>1180</v>
      </c>
      <c r="H5770" s="2" t="str">
        <f t="array" ref="H5770">_xlfn.XLOOKUP(G5770,Food_Menu!A:A,Food_Menu!B:B)</f>
        <v>Food Item 0122</v>
      </c>
      <c r="I5770" s="2">
        <f t="array" ref="I5770">_xlfn.XLOOKUP(G5770,Food_Menu!A:A,Food_Menu!D:D)</f>
        <v>199.81</v>
      </c>
      <c r="J5770" s="2" t="s">
        <v>1125</v>
      </c>
      <c r="K5770" s="2" t="str">
        <f t="array" ref="K5770">_xlfn.XLOOKUP(J5770,Delivery_Partners!A:A,Delivery_Partners!B:B)</f>
        <v>Delivery Partner 031</v>
      </c>
      <c r="L5770" s="3">
        <v>1</v>
      </c>
      <c r="M5770" s="2" t="s">
        <v>23</v>
      </c>
      <c r="N5770" s="2" t="s">
        <v>24</v>
      </c>
      <c r="O5770" s="3">
        <v>42</v>
      </c>
      <c r="P5770" s="13">
        <f t="shared" si="1210"/>
        <v>199.81</v>
      </c>
      <c r="Q5770" s="13" t="str">
        <f t="shared" si="1211"/>
        <v>Normal</v>
      </c>
      <c r="S5770" s="21"/>
    </row>
    <row r="5771" customHeight="1" spans="1:19">
      <c r="A5771" s="2" t="s">
        <v>7728</v>
      </c>
      <c r="B5771" s="29" t="s">
        <v>2195</v>
      </c>
      <c r="C5771" s="2" t="s">
        <v>7729</v>
      </c>
      <c r="D5771" s="2" t="str">
        <f t="array" ref="D5771">_xlfn.XLOOKUP(C5771,Customers!A:A,Customers!B:B)</f>
        <v>Customer 0188</v>
      </c>
      <c r="E5771" s="2" t="s">
        <v>27</v>
      </c>
      <c r="F5771" s="2" t="str">
        <f t="array" ref="F5771">_xlfn.XLOOKUP(E5771,Restaurants!A:A,Restaurants!B:B)</f>
        <v>Restaurant 033</v>
      </c>
      <c r="G5771" s="2" t="s">
        <v>815</v>
      </c>
      <c r="H5771" s="2" t="str">
        <f t="array" ref="H5771">_xlfn.XLOOKUP(G5771,Food_Menu!A:A,Food_Menu!B:B)</f>
        <v>Food Item 0116</v>
      </c>
      <c r="I5771" s="2">
        <f t="array" ref="I5771">_xlfn.XLOOKUP(G5771,Food_Menu!A:A,Food_Menu!D:D)</f>
        <v>510.85</v>
      </c>
      <c r="J5771" s="2" t="s">
        <v>660</v>
      </c>
      <c r="K5771" s="2" t="str">
        <f t="array" ref="K5771">_xlfn.XLOOKUP(J5771,Delivery_Partners!A:A,Delivery_Partners!B:B)</f>
        <v>Delivery Partner 079</v>
      </c>
      <c r="L5771" s="3">
        <v>2</v>
      </c>
      <c r="M5771" s="2" t="s">
        <v>23</v>
      </c>
      <c r="N5771" s="2" t="s">
        <v>42</v>
      </c>
      <c r="O5771" s="3">
        <v>29</v>
      </c>
      <c r="P5771" s="13">
        <f t="shared" si="1210"/>
        <v>1021.7</v>
      </c>
      <c r="Q5771" s="13" t="str">
        <f t="shared" si="1211"/>
        <v>Fast</v>
      </c>
      <c r="S5771" s="21"/>
    </row>
    <row r="5772" customHeight="1" spans="1:19">
      <c r="A5772" s="2" t="s">
        <v>7730</v>
      </c>
      <c r="B5772" s="29" t="s">
        <v>1144</v>
      </c>
      <c r="C5772" s="2" t="s">
        <v>903</v>
      </c>
      <c r="D5772" s="2" t="str">
        <f t="array" ref="D5772">_xlfn.XLOOKUP(C5772,Customers!A:A,Customers!B:B)</f>
        <v>Customer 1126</v>
      </c>
      <c r="E5772" s="2" t="s">
        <v>193</v>
      </c>
      <c r="F5772" s="2" t="str">
        <f t="array" ref="F5772">_xlfn.XLOOKUP(E5772,Restaurants!A:A,Restaurants!B:B)</f>
        <v>Restaurant 051</v>
      </c>
      <c r="G5772" s="2" t="s">
        <v>266</v>
      </c>
      <c r="H5772" s="2" t="str">
        <f t="array" ref="H5772">_xlfn.XLOOKUP(G5772,Food_Menu!A:A,Food_Menu!B:B)</f>
        <v>Food Item 0012</v>
      </c>
      <c r="I5772" s="2">
        <f t="array" ref="I5772">_xlfn.XLOOKUP(G5772,Food_Menu!A:A,Food_Menu!D:D)</f>
        <v>390.14</v>
      </c>
      <c r="J5772" s="2" t="s">
        <v>1204</v>
      </c>
      <c r="K5772" s="2" t="str">
        <f t="array" ref="K5772">_xlfn.XLOOKUP(J5772,Delivery_Partners!A:A,Delivery_Partners!B:B)</f>
        <v>Delivery Partner 067</v>
      </c>
      <c r="L5772" s="3">
        <v>2</v>
      </c>
      <c r="M5772" s="2" t="s">
        <v>23</v>
      </c>
      <c r="N5772" s="2" t="s">
        <v>55</v>
      </c>
      <c r="O5772" s="3">
        <v>29</v>
      </c>
      <c r="P5772" s="13">
        <f t="shared" si="1210"/>
        <v>780.28</v>
      </c>
      <c r="Q5772" s="13" t="str">
        <f t="shared" si="1211"/>
        <v>Fast</v>
      </c>
      <c r="S5772" s="21"/>
    </row>
    <row r="5773" customHeight="1" spans="1:19">
      <c r="A5773" s="2" t="s">
        <v>7731</v>
      </c>
      <c r="B5773" s="29" t="s">
        <v>50</v>
      </c>
      <c r="C5773" s="2" t="s">
        <v>991</v>
      </c>
      <c r="D5773" s="2" t="str">
        <f t="array" ref="D5773">_xlfn.XLOOKUP(C5773,Customers!A:A,Customers!B:B)</f>
        <v>Customer 0110</v>
      </c>
      <c r="E5773" s="2" t="s">
        <v>1224</v>
      </c>
      <c r="F5773" s="2" t="str">
        <f t="array" ref="F5773">_xlfn.XLOOKUP(E5773,Restaurants!A:A,Restaurants!B:B)</f>
        <v>Restaurant 055</v>
      </c>
      <c r="G5773" s="2" t="s">
        <v>1919</v>
      </c>
      <c r="H5773" s="2" t="str">
        <f t="array" ref="H5773">_xlfn.XLOOKUP(G5773,Food_Menu!A:A,Food_Menu!B:B)</f>
        <v>Food Item 0201</v>
      </c>
      <c r="I5773" s="2">
        <f t="array" ref="I5773">_xlfn.XLOOKUP(G5773,Food_Menu!A:A,Food_Menu!D:D)</f>
        <v>613.68</v>
      </c>
      <c r="J5773" s="2" t="s">
        <v>485</v>
      </c>
      <c r="K5773" s="2" t="str">
        <f t="array" ref="K5773">_xlfn.XLOOKUP(J5773,Delivery_Partners!A:A,Delivery_Partners!B:B)</f>
        <v>Delivery Partner 150</v>
      </c>
      <c r="L5773" s="3">
        <v>2</v>
      </c>
      <c r="M5773" s="2" t="s">
        <v>23</v>
      </c>
      <c r="N5773" s="2" t="s">
        <v>24</v>
      </c>
      <c r="O5773" s="3">
        <v>39</v>
      </c>
      <c r="P5773" s="13">
        <f t="shared" si="1210"/>
        <v>1227.36</v>
      </c>
      <c r="Q5773" s="13" t="str">
        <f t="shared" si="1211"/>
        <v>Normal</v>
      </c>
      <c r="S5773" s="21"/>
    </row>
    <row r="5774" customHeight="1" spans="1:19">
      <c r="A5774" s="2" t="s">
        <v>7732</v>
      </c>
      <c r="B5774" s="29" t="s">
        <v>933</v>
      </c>
      <c r="C5774" s="2" t="s">
        <v>4266</v>
      </c>
      <c r="D5774" s="2" t="str">
        <f t="array" ref="D5774">_xlfn.XLOOKUP(C5774,Customers!A:A,Customers!B:B)</f>
        <v>Customer 0437</v>
      </c>
      <c r="E5774" s="2" t="s">
        <v>382</v>
      </c>
      <c r="F5774" s="2" t="str">
        <f t="array" ref="F5774">_xlfn.XLOOKUP(E5774,Restaurants!A:A,Restaurants!B:B)</f>
        <v>Restaurant 108</v>
      </c>
      <c r="G5774" s="2" t="s">
        <v>413</v>
      </c>
      <c r="H5774" s="2" t="str">
        <f t="array" ref="H5774">_xlfn.XLOOKUP(G5774,Food_Menu!A:A,Food_Menu!B:B)</f>
        <v>Food Item 0084</v>
      </c>
      <c r="I5774" s="2">
        <f t="array" ref="I5774">_xlfn.XLOOKUP(G5774,Food_Menu!A:A,Food_Menu!D:D)</f>
        <v>587.45</v>
      </c>
      <c r="J5774" s="2" t="s">
        <v>435</v>
      </c>
      <c r="K5774" s="2" t="str">
        <f t="array" ref="K5774">_xlfn.XLOOKUP(J5774,Delivery_Partners!A:A,Delivery_Partners!B:B)</f>
        <v>Delivery Partner 040</v>
      </c>
      <c r="L5774" s="3">
        <v>2</v>
      </c>
      <c r="M5774" s="2" t="s">
        <v>23</v>
      </c>
      <c r="N5774" s="2" t="s">
        <v>24</v>
      </c>
      <c r="O5774" s="3">
        <v>52</v>
      </c>
      <c r="P5774" s="13">
        <f t="shared" si="1210"/>
        <v>1174.9</v>
      </c>
      <c r="Q5774" s="13" t="str">
        <f t="shared" si="1211"/>
        <v>Normal</v>
      </c>
      <c r="S5774" s="21"/>
    </row>
    <row r="5775" customHeight="1" spans="1:19">
      <c r="A5775" s="2" t="s">
        <v>7733</v>
      </c>
      <c r="B5775" s="28">
        <v>45939</v>
      </c>
      <c r="C5775" s="2" t="s">
        <v>3703</v>
      </c>
      <c r="D5775" s="2" t="str">
        <f t="array" ref="D5775">_xlfn.XLOOKUP(C5775,Customers!A:A,Customers!B:B)</f>
        <v>Customer 1065</v>
      </c>
      <c r="E5775" s="2" t="s">
        <v>1176</v>
      </c>
      <c r="F5775" s="2" t="str">
        <f t="array" ref="F5775">_xlfn.XLOOKUP(E5775,Restaurants!A:A,Restaurants!B:B)</f>
        <v>Restaurant 053</v>
      </c>
      <c r="G5775" s="2" t="s">
        <v>659</v>
      </c>
      <c r="H5775" s="2" t="str">
        <f t="array" ref="H5775">_xlfn.XLOOKUP(G5775,Food_Menu!A:A,Food_Menu!B:B)</f>
        <v>Food Item 0203</v>
      </c>
      <c r="I5775" s="2">
        <f t="array" ref="I5775">_xlfn.XLOOKUP(G5775,Food_Menu!A:A,Food_Menu!D:D)</f>
        <v>406.91</v>
      </c>
      <c r="J5775" s="2" t="s">
        <v>679</v>
      </c>
      <c r="K5775" s="2" t="str">
        <f t="array" ref="K5775">_xlfn.XLOOKUP(J5775,Delivery_Partners!A:A,Delivery_Partners!B:B)</f>
        <v>Delivery Partner 055</v>
      </c>
      <c r="L5775" s="3">
        <v>3</v>
      </c>
      <c r="M5775" s="2" t="s">
        <v>23</v>
      </c>
      <c r="N5775" s="2" t="s">
        <v>24</v>
      </c>
      <c r="O5775" s="3">
        <v>38</v>
      </c>
      <c r="P5775" s="13">
        <f t="shared" si="1210"/>
        <v>1220.73</v>
      </c>
      <c r="Q5775" s="13" t="str">
        <f t="shared" si="1211"/>
        <v>Normal</v>
      </c>
      <c r="S5775" s="21"/>
    </row>
    <row r="5776" hidden="1" customHeight="1" spans="1:19">
      <c r="A5776" s="2" t="s">
        <v>7734</v>
      </c>
      <c r="B5776" s="29" t="s">
        <v>479</v>
      </c>
      <c r="C5776" s="2" t="s">
        <v>4107</v>
      </c>
      <c r="D5776" s="2" t="str">
        <f t="array" ref="D5776">_xlfn.XLOOKUP(C5776,Customers!A:A,Customers!B:B)</f>
        <v>Customer 1148</v>
      </c>
      <c r="E5776" s="2" t="s">
        <v>666</v>
      </c>
      <c r="F5776" s="2" t="str">
        <f t="array" ref="F5776">_xlfn.XLOOKUP(E5776,Restaurants!A:A,Restaurants!B:B)</f>
        <v>Restaurant 036</v>
      </c>
      <c r="G5776" s="2" t="s">
        <v>985</v>
      </c>
      <c r="H5776" s="2" t="str">
        <f t="array" ref="H5776">_xlfn.XLOOKUP(G5776,Food_Menu!A:A,Food_Menu!B:B)</f>
        <v>Food Item 0169</v>
      </c>
      <c r="I5776" s="2"/>
      <c r="J5776" s="2" t="s">
        <v>671</v>
      </c>
      <c r="K5776" s="2" t="str">
        <f t="array" ref="K5776">_xlfn.XLOOKUP(J5776,Delivery_Partners!A:A,Delivery_Partners!B:B)</f>
        <v>Delivery Partner 043</v>
      </c>
      <c r="L5776" s="3">
        <v>3</v>
      </c>
      <c r="M5776" s="2" t="s">
        <v>101</v>
      </c>
      <c r="N5776" s="2" t="s">
        <v>24</v>
      </c>
      <c r="O5776" s="2"/>
    </row>
    <row r="5777" hidden="1" customHeight="1" spans="1:19">
      <c r="A5777" s="2" t="s">
        <v>7735</v>
      </c>
      <c r="B5777" s="29" t="s">
        <v>403</v>
      </c>
      <c r="C5777" s="2" t="s">
        <v>3172</v>
      </c>
      <c r="D5777" s="2" t="str">
        <f t="array" ref="D5777">_xlfn.XLOOKUP(C5777,Customers!A:A,Customers!B:B)</f>
        <v>Customer 0453</v>
      </c>
      <c r="E5777" s="2" t="s">
        <v>814</v>
      </c>
      <c r="F5777" s="2" t="str">
        <f t="array" ref="F5777">_xlfn.XLOOKUP(E5777,Restaurants!A:A,Restaurants!B:B)</f>
        <v>Restaurant 093</v>
      </c>
      <c r="G5777" s="2" t="s">
        <v>1737</v>
      </c>
      <c r="H5777" s="2" t="str">
        <f t="array" ref="H5777">_xlfn.XLOOKUP(G5777,Food_Menu!A:A,Food_Menu!B:B)</f>
        <v>Food Item 0154</v>
      </c>
      <c r="I5777" s="2"/>
      <c r="J5777" s="2" t="s">
        <v>164</v>
      </c>
      <c r="K5777" s="2" t="str">
        <f t="array" ref="K5777">_xlfn.XLOOKUP(J5777,Delivery_Partners!A:A,Delivery_Partners!B:B)</f>
        <v>Delivery Partner 161</v>
      </c>
      <c r="L5777" s="3">
        <v>1</v>
      </c>
      <c r="M5777" s="2" t="s">
        <v>101</v>
      </c>
      <c r="N5777" s="2" t="s">
        <v>42</v>
      </c>
      <c r="O5777" s="2"/>
    </row>
    <row r="5778" customHeight="1" spans="1:19">
      <c r="A5778" s="2" t="s">
        <v>7736</v>
      </c>
      <c r="B5778" s="28">
        <v>45789</v>
      </c>
      <c r="C5778" s="2" t="s">
        <v>3676</v>
      </c>
      <c r="D5778" s="2" t="str">
        <f t="array" ref="D5778">_xlfn.XLOOKUP(C5778,Customers!A:A,Customers!B:B)</f>
        <v>Customer 0559</v>
      </c>
      <c r="E5778" s="2" t="s">
        <v>157</v>
      </c>
      <c r="F5778" s="2" t="str">
        <f t="array" ref="F5778">_xlfn.XLOOKUP(E5778,Restaurants!A:A,Restaurants!B:B)</f>
        <v>Restaurant 066</v>
      </c>
      <c r="G5778" s="2" t="s">
        <v>1547</v>
      </c>
      <c r="H5778" s="2" t="str">
        <f t="array" ref="H5778">_xlfn.XLOOKUP(G5778,Food_Menu!A:A,Food_Menu!B:B)</f>
        <v>Food Item 0155</v>
      </c>
      <c r="I5778" s="2">
        <f t="array" ref="I5778">_xlfn.XLOOKUP(G5778,Food_Menu!A:A,Food_Menu!D:D)</f>
        <v>185.15</v>
      </c>
      <c r="J5778" s="2" t="s">
        <v>714</v>
      </c>
      <c r="K5778" s="2" t="str">
        <f t="array" ref="K5778">_xlfn.XLOOKUP(J5778,Delivery_Partners!A:A,Delivery_Partners!B:B)</f>
        <v>Delivery Partner 054</v>
      </c>
      <c r="L5778" s="3">
        <v>1</v>
      </c>
      <c r="M5778" s="2" t="s">
        <v>23</v>
      </c>
      <c r="N5778" s="2" t="s">
        <v>24</v>
      </c>
      <c r="O5778" s="3">
        <v>45</v>
      </c>
      <c r="P5778" s="13">
        <f t="shared" ref="P5778:P5784" si="1212">I5778*L5778</f>
        <v>185.15</v>
      </c>
      <c r="Q5778" s="13" t="str">
        <f t="shared" ref="Q5778:Q5784" si="1213">IF(O5778="","Not Delivered",IF(O5778&lt;=30,"Fast",IF(O5778&lt;=60,"Normal","Slow")))</f>
        <v>Normal</v>
      </c>
      <c r="S5778" s="21"/>
    </row>
    <row r="5779" customHeight="1" spans="1:19">
      <c r="A5779" s="2" t="s">
        <v>7737</v>
      </c>
      <c r="B5779" s="28">
        <v>45965</v>
      </c>
      <c r="C5779" s="2" t="s">
        <v>274</v>
      </c>
      <c r="D5779" s="2" t="str">
        <f t="array" ref="D5779">_xlfn.XLOOKUP(C5779,Customers!A:A,Customers!B:B)</f>
        <v>Customer 0629</v>
      </c>
      <c r="E5779" s="2" t="s">
        <v>350</v>
      </c>
      <c r="F5779" s="2" t="str">
        <f t="array" ref="F5779">_xlfn.XLOOKUP(E5779,Restaurants!A:A,Restaurants!B:B)</f>
        <v>Restaurant 001</v>
      </c>
      <c r="G5779" s="2" t="s">
        <v>596</v>
      </c>
      <c r="H5779" s="2" t="str">
        <f t="array" ref="H5779">_xlfn.XLOOKUP(G5779,Food_Menu!A:A,Food_Menu!B:B)</f>
        <v>Food Item 0216</v>
      </c>
      <c r="I5779" s="2">
        <f t="array" ref="I5779">_xlfn.XLOOKUP(G5779,Food_Menu!A:A,Food_Menu!D:D)</f>
        <v>488.7</v>
      </c>
      <c r="J5779" s="2" t="s">
        <v>1372</v>
      </c>
      <c r="K5779" s="2" t="str">
        <f t="array" ref="K5779">_xlfn.XLOOKUP(J5779,Delivery_Partners!A:A,Delivery_Partners!B:B)</f>
        <v>Delivery Partner 179</v>
      </c>
      <c r="L5779" s="3">
        <v>3</v>
      </c>
      <c r="M5779" s="2" t="s">
        <v>23</v>
      </c>
      <c r="N5779" s="2" t="s">
        <v>24</v>
      </c>
      <c r="O5779" s="3">
        <v>40</v>
      </c>
      <c r="P5779" s="13">
        <f t="shared" si="1212"/>
        <v>1466.1</v>
      </c>
      <c r="Q5779" s="13" t="str">
        <f t="shared" si="1213"/>
        <v>Normal</v>
      </c>
      <c r="S5779" s="21"/>
    </row>
    <row r="5780" customHeight="1" spans="1:19">
      <c r="A5780" s="2" t="s">
        <v>7738</v>
      </c>
      <c r="B5780" s="28">
        <v>45933</v>
      </c>
      <c r="C5780" s="2" t="s">
        <v>7739</v>
      </c>
      <c r="D5780" s="2" t="str">
        <f t="array" ref="D5780">_xlfn.XLOOKUP(C5780,Customers!A:A,Customers!B:B)</f>
        <v>Customer 0987</v>
      </c>
      <c r="E5780" s="2" t="s">
        <v>750</v>
      </c>
      <c r="F5780" s="2" t="str">
        <f t="array" ref="F5780">_xlfn.XLOOKUP(E5780,Restaurants!A:A,Restaurants!B:B)</f>
        <v>Restaurant 076</v>
      </c>
      <c r="G5780" s="2" t="s">
        <v>106</v>
      </c>
      <c r="H5780" s="2" t="str">
        <f t="array" ref="H5780">_xlfn.XLOOKUP(G5780,Food_Menu!A:A,Food_Menu!B:B)</f>
        <v>Food Item 0067</v>
      </c>
      <c r="I5780" s="2">
        <f t="array" ref="I5780">_xlfn.XLOOKUP(G5780,Food_Menu!A:A,Food_Menu!D:D)</f>
        <v>575.59</v>
      </c>
      <c r="J5780" s="2" t="s">
        <v>988</v>
      </c>
      <c r="K5780" s="2" t="str">
        <f t="array" ref="K5780">_xlfn.XLOOKUP(J5780,Delivery_Partners!A:A,Delivery_Partners!B:B)</f>
        <v>Delivery Partner 120</v>
      </c>
      <c r="L5780" s="3">
        <v>2</v>
      </c>
      <c r="M5780" s="2" t="s">
        <v>23</v>
      </c>
      <c r="N5780" s="2" t="s">
        <v>55</v>
      </c>
      <c r="O5780" s="3">
        <v>47</v>
      </c>
      <c r="P5780" s="13">
        <f t="shared" si="1212"/>
        <v>1151.18</v>
      </c>
      <c r="Q5780" s="13" t="str">
        <f t="shared" si="1213"/>
        <v>Normal</v>
      </c>
      <c r="S5780" s="21"/>
    </row>
    <row r="5781" customHeight="1" spans="1:19">
      <c r="A5781" s="2" t="s">
        <v>7740</v>
      </c>
      <c r="B5781" s="29" t="s">
        <v>472</v>
      </c>
      <c r="C5781" s="2" t="s">
        <v>2821</v>
      </c>
      <c r="D5781" s="2" t="str">
        <f t="array" ref="D5781">_xlfn.XLOOKUP(C5781,Customers!A:A,Customers!B:B)</f>
        <v>Customer 0923</v>
      </c>
      <c r="E5781" s="2" t="s">
        <v>249</v>
      </c>
      <c r="F5781" s="2" t="str">
        <f t="array" ref="F5781">_xlfn.XLOOKUP(E5781,Restaurants!A:A,Restaurants!B:B)</f>
        <v>Restaurant 061</v>
      </c>
      <c r="G5781" s="2" t="s">
        <v>90</v>
      </c>
      <c r="H5781" s="2" t="str">
        <f t="array" ref="H5781">_xlfn.XLOOKUP(G5781,Food_Menu!A:A,Food_Menu!B:B)</f>
        <v>Food Item 0073</v>
      </c>
      <c r="I5781" s="2">
        <f t="array" ref="I5781">_xlfn.XLOOKUP(G5781,Food_Menu!A:A,Food_Menu!D:D)</f>
        <v>365.69</v>
      </c>
      <c r="J5781" s="2" t="s">
        <v>1090</v>
      </c>
      <c r="K5781" s="2" t="str">
        <f t="array" ref="K5781">_xlfn.XLOOKUP(J5781,Delivery_Partners!A:A,Delivery_Partners!B:B)</f>
        <v>Delivery Partner 056</v>
      </c>
      <c r="L5781" s="3">
        <v>4</v>
      </c>
      <c r="M5781" s="2" t="s">
        <v>23</v>
      </c>
      <c r="N5781" s="2" t="s">
        <v>42</v>
      </c>
      <c r="O5781" s="3">
        <v>40</v>
      </c>
      <c r="P5781" s="13">
        <f t="shared" si="1212"/>
        <v>1462.76</v>
      </c>
      <c r="Q5781" s="13" t="str">
        <f t="shared" si="1213"/>
        <v>Normal</v>
      </c>
      <c r="S5781" s="21"/>
    </row>
    <row r="5782" customHeight="1" spans="1:19">
      <c r="A5782" s="2" t="s">
        <v>7741</v>
      </c>
      <c r="B5782" s="28">
        <v>45720</v>
      </c>
      <c r="C5782" s="2" t="s">
        <v>274</v>
      </c>
      <c r="D5782" s="2" t="str">
        <f t="array" ref="D5782">_xlfn.XLOOKUP(C5782,Customers!A:A,Customers!B:B)</f>
        <v>Customer 0629</v>
      </c>
      <c r="E5782" s="2" t="s">
        <v>776</v>
      </c>
      <c r="F5782" s="2" t="str">
        <f t="array" ref="F5782">_xlfn.XLOOKUP(E5782,Restaurants!A:A,Restaurants!B:B)</f>
        <v>Restaurant 069</v>
      </c>
      <c r="G5782" s="2" t="s">
        <v>392</v>
      </c>
      <c r="H5782" s="2" t="str">
        <f t="array" ref="H5782">_xlfn.XLOOKUP(G5782,Food_Menu!A:A,Food_Menu!B:B)</f>
        <v>Food Item 0148</v>
      </c>
      <c r="I5782" s="2">
        <f t="array" ref="I5782">_xlfn.XLOOKUP(G5782,Food_Menu!A:A,Food_Menu!D:D)</f>
        <v>405.76</v>
      </c>
      <c r="J5782" s="2" t="s">
        <v>643</v>
      </c>
      <c r="K5782" s="2" t="str">
        <f t="array" ref="K5782">_xlfn.XLOOKUP(J5782,Delivery_Partners!A:A,Delivery_Partners!B:B)</f>
        <v>Delivery Partner 107</v>
      </c>
      <c r="L5782" s="3">
        <v>1</v>
      </c>
      <c r="M5782" s="2" t="s">
        <v>23</v>
      </c>
      <c r="N5782" s="2" t="s">
        <v>55</v>
      </c>
      <c r="O5782" s="3">
        <v>44</v>
      </c>
      <c r="P5782" s="13">
        <f t="shared" si="1212"/>
        <v>405.76</v>
      </c>
      <c r="Q5782" s="13" t="str">
        <f t="shared" si="1213"/>
        <v>Normal</v>
      </c>
      <c r="S5782" s="21"/>
    </row>
    <row r="5783" customHeight="1" spans="1:19">
      <c r="A5783" s="2" t="s">
        <v>7742</v>
      </c>
      <c r="B5783" s="29" t="s">
        <v>1648</v>
      </c>
      <c r="C5783" s="2" t="s">
        <v>4636</v>
      </c>
      <c r="D5783" s="2" t="str">
        <f t="array" ref="D5783">_xlfn.XLOOKUP(C5783,Customers!A:A,Customers!B:B)</f>
        <v>Customer 0446</v>
      </c>
      <c r="E5783" s="2" t="s">
        <v>425</v>
      </c>
      <c r="F5783" s="2" t="str">
        <f t="array" ref="F5783">_xlfn.XLOOKUP(E5783,Restaurants!A:A,Restaurants!B:B)</f>
        <v>Restaurant 023</v>
      </c>
      <c r="G5783" s="2" t="s">
        <v>138</v>
      </c>
      <c r="H5783" s="2" t="str">
        <f t="array" ref="H5783">_xlfn.XLOOKUP(G5783,Food_Menu!A:A,Food_Menu!B:B)</f>
        <v>Food Item 0052</v>
      </c>
      <c r="I5783" s="2">
        <f t="array" ref="I5783">_xlfn.XLOOKUP(G5783,Food_Menu!A:A,Food_Menu!D:D)</f>
        <v>531.45</v>
      </c>
      <c r="J5783" s="2" t="s">
        <v>427</v>
      </c>
      <c r="K5783" s="2" t="str">
        <f t="array" ref="K5783">_xlfn.XLOOKUP(J5783,Delivery_Partners!A:A,Delivery_Partners!B:B)</f>
        <v>Delivery Partner 023</v>
      </c>
      <c r="L5783" s="3">
        <v>4</v>
      </c>
      <c r="M5783" s="2" t="s">
        <v>23</v>
      </c>
      <c r="N5783" s="2" t="s">
        <v>24</v>
      </c>
      <c r="O5783" s="3">
        <v>59</v>
      </c>
      <c r="P5783" s="13">
        <f t="shared" si="1212"/>
        <v>2125.8</v>
      </c>
      <c r="Q5783" s="13" t="str">
        <f t="shared" si="1213"/>
        <v>Normal</v>
      </c>
      <c r="S5783" s="21"/>
    </row>
    <row r="5784" customHeight="1" spans="1:19">
      <c r="A5784" s="2" t="s">
        <v>7743</v>
      </c>
      <c r="B5784" s="28">
        <v>45967</v>
      </c>
      <c r="C5784" s="2" t="s">
        <v>2778</v>
      </c>
      <c r="D5784" s="2" t="str">
        <f t="array" ref="D5784">_xlfn.XLOOKUP(C5784,Customers!A:A,Customers!B:B)</f>
        <v>Customer 0447</v>
      </c>
      <c r="E5784" s="2" t="s">
        <v>797</v>
      </c>
      <c r="F5784" s="2" t="str">
        <f t="array" ref="F5784">_xlfn.XLOOKUP(E5784,Restaurants!A:A,Restaurants!B:B)</f>
        <v>Restaurant 058</v>
      </c>
      <c r="G5784" s="2" t="s">
        <v>34</v>
      </c>
      <c r="H5784" s="2" t="str">
        <f t="array" ref="H5784">_xlfn.XLOOKUP(G5784,Food_Menu!A:A,Food_Menu!B:B)</f>
        <v>Food Item 0177</v>
      </c>
      <c r="I5784" s="2">
        <f t="array" ref="I5784">_xlfn.XLOOKUP(G5784,Food_Menu!A:A,Food_Menu!D:D)</f>
        <v>268.83</v>
      </c>
      <c r="J5784" s="2" t="s">
        <v>22</v>
      </c>
      <c r="K5784" s="2" t="str">
        <f t="array" ref="K5784">_xlfn.XLOOKUP(J5784,Delivery_Partners!A:A,Delivery_Partners!B:B)</f>
        <v>Delivery Partner 163</v>
      </c>
      <c r="L5784" s="3">
        <v>1</v>
      </c>
      <c r="M5784" s="2" t="s">
        <v>23</v>
      </c>
      <c r="N5784" s="2" t="s">
        <v>42</v>
      </c>
      <c r="O5784" s="3">
        <v>19</v>
      </c>
      <c r="P5784" s="13">
        <f t="shared" si="1212"/>
        <v>268.83</v>
      </c>
      <c r="Q5784" s="13" t="str">
        <f t="shared" si="1213"/>
        <v>Fast</v>
      </c>
      <c r="S5784" s="21"/>
    </row>
    <row r="5785" hidden="1" customHeight="1" spans="1:19">
      <c r="A5785" s="2" t="s">
        <v>7744</v>
      </c>
      <c r="B5785" s="29" t="s">
        <v>2866</v>
      </c>
      <c r="C5785" s="2" t="s">
        <v>1790</v>
      </c>
      <c r="D5785" s="2" t="str">
        <f t="array" ref="D5785">_xlfn.XLOOKUP(C5785,Customers!A:A,Customers!B:B)</f>
        <v>Customer 0779</v>
      </c>
      <c r="E5785" s="2" t="s">
        <v>446</v>
      </c>
      <c r="F5785" s="2" t="str">
        <f t="array" ref="F5785">_xlfn.XLOOKUP(E5785,Restaurants!A:A,Restaurants!B:B)</f>
        <v>Restaurant 078</v>
      </c>
      <c r="G5785" s="2" t="s">
        <v>969</v>
      </c>
      <c r="H5785" s="2" t="str">
        <f t="array" ref="H5785">_xlfn.XLOOKUP(G5785,Food_Menu!A:A,Food_Menu!B:B)</f>
        <v>Food Item 0007</v>
      </c>
      <c r="I5785" s="2"/>
      <c r="J5785" s="2" t="s">
        <v>1319</v>
      </c>
      <c r="K5785" s="2" t="str">
        <f t="array" ref="K5785">_xlfn.XLOOKUP(J5785,Delivery_Partners!A:A,Delivery_Partners!B:B)</f>
        <v>Delivery Partner 173</v>
      </c>
      <c r="L5785" s="3">
        <v>2</v>
      </c>
      <c r="M5785" s="2" t="s">
        <v>101</v>
      </c>
      <c r="N5785" s="2" t="s">
        <v>24</v>
      </c>
      <c r="O5785" s="2"/>
    </row>
    <row r="5786" customHeight="1" spans="1:19">
      <c r="A5786" s="2" t="s">
        <v>7745</v>
      </c>
      <c r="B5786" s="29" t="s">
        <v>629</v>
      </c>
      <c r="C5786" s="2" t="s">
        <v>1727</v>
      </c>
      <c r="D5786" s="2" t="str">
        <f t="array" ref="D5786">_xlfn.XLOOKUP(C5786,Customers!A:A,Customers!B:B)</f>
        <v>Customer 1003</v>
      </c>
      <c r="E5786" s="2" t="s">
        <v>726</v>
      </c>
      <c r="F5786" s="2" t="str">
        <f t="array" ref="F5786">_xlfn.XLOOKUP(E5786,Restaurants!A:A,Restaurants!B:B)</f>
        <v>Restaurant 082</v>
      </c>
      <c r="G5786" s="2" t="s">
        <v>72</v>
      </c>
      <c r="H5786" s="2" t="str">
        <f t="array" ref="H5786">_xlfn.XLOOKUP(G5786,Food_Menu!A:A,Food_Menu!B:B)</f>
        <v>Food Item 0198</v>
      </c>
      <c r="I5786" s="2">
        <f t="array" ref="I5786">_xlfn.XLOOKUP(G5786,Food_Menu!A:A,Food_Menu!D:D)</f>
        <v>221.88</v>
      </c>
      <c r="J5786" s="2" t="s">
        <v>458</v>
      </c>
      <c r="K5786" s="2" t="str">
        <f t="array" ref="K5786">_xlfn.XLOOKUP(J5786,Delivery_Partners!A:A,Delivery_Partners!B:B)</f>
        <v>Delivery Partner 053</v>
      </c>
      <c r="L5786" s="3">
        <v>1</v>
      </c>
      <c r="M5786" s="2" t="s">
        <v>23</v>
      </c>
      <c r="N5786" s="2" t="s">
        <v>55</v>
      </c>
      <c r="O5786" s="3">
        <v>46</v>
      </c>
      <c r="P5786" s="13">
        <f t="shared" ref="P5786:P5787" si="1214">I5786*L5786</f>
        <v>221.88</v>
      </c>
      <c r="Q5786" s="13" t="str">
        <f t="shared" ref="Q5786:Q5787" si="1215">IF(O5786="","Not Delivered",IF(O5786&lt;=30,"Fast",IF(O5786&lt;=60,"Normal","Slow")))</f>
        <v>Normal</v>
      </c>
      <c r="S5786" s="21"/>
    </row>
    <row r="5787" customHeight="1" spans="1:19">
      <c r="A5787" s="2" t="s">
        <v>7746</v>
      </c>
      <c r="B5787" s="28">
        <v>45968</v>
      </c>
      <c r="C5787" s="2" t="s">
        <v>1637</v>
      </c>
      <c r="D5787" s="2" t="str">
        <f t="array" ref="D5787">_xlfn.XLOOKUP(C5787,Customers!A:A,Customers!B:B)</f>
        <v>Customer 0093</v>
      </c>
      <c r="E5787" s="2" t="s">
        <v>726</v>
      </c>
      <c r="F5787" s="2" t="str">
        <f t="array" ref="F5787">_xlfn.XLOOKUP(E5787,Restaurants!A:A,Restaurants!B:B)</f>
        <v>Restaurant 082</v>
      </c>
      <c r="G5787" s="2" t="s">
        <v>477</v>
      </c>
      <c r="H5787" s="2" t="str">
        <f t="array" ref="H5787">_xlfn.XLOOKUP(G5787,Food_Menu!A:A,Food_Menu!B:B)</f>
        <v>Food Item 0077</v>
      </c>
      <c r="I5787" s="2">
        <f t="array" ref="I5787">_xlfn.XLOOKUP(G5787,Food_Menu!A:A,Food_Menu!D:D)</f>
        <v>161.62</v>
      </c>
      <c r="J5787" s="2" t="s">
        <v>1125</v>
      </c>
      <c r="K5787" s="2" t="str">
        <f t="array" ref="K5787">_xlfn.XLOOKUP(J5787,Delivery_Partners!A:A,Delivery_Partners!B:B)</f>
        <v>Delivery Partner 031</v>
      </c>
      <c r="L5787" s="3">
        <v>1</v>
      </c>
      <c r="M5787" s="2" t="s">
        <v>23</v>
      </c>
      <c r="N5787" s="2" t="s">
        <v>74</v>
      </c>
      <c r="O5787" s="3">
        <v>66</v>
      </c>
      <c r="P5787" s="13">
        <f t="shared" si="1214"/>
        <v>161.62</v>
      </c>
      <c r="Q5787" s="13" t="str">
        <f t="shared" si="1215"/>
        <v>Slow</v>
      </c>
      <c r="S5787" s="21"/>
    </row>
    <row r="5788" hidden="1" customHeight="1" spans="1:19">
      <c r="A5788" s="2" t="s">
        <v>7747</v>
      </c>
      <c r="B5788" s="29" t="s">
        <v>1265</v>
      </c>
      <c r="C5788" s="2" t="s">
        <v>2821</v>
      </c>
      <c r="D5788" s="2" t="str">
        <f t="array" ref="D5788">_xlfn.XLOOKUP(C5788,Customers!A:A,Customers!B:B)</f>
        <v>Customer 0923</v>
      </c>
      <c r="E5788" s="2" t="s">
        <v>224</v>
      </c>
      <c r="F5788" s="2" t="str">
        <f t="array" ref="F5788">_xlfn.XLOOKUP(E5788,Restaurants!A:A,Restaurants!B:B)</f>
        <v>Restaurant 120</v>
      </c>
      <c r="G5788" s="2" t="s">
        <v>2284</v>
      </c>
      <c r="H5788" s="2" t="str">
        <f t="array" ref="H5788">_xlfn.XLOOKUP(G5788,Food_Menu!A:A,Food_Menu!B:B)</f>
        <v>Food Item 0001</v>
      </c>
      <c r="I5788" s="2"/>
      <c r="J5788" s="2" t="s">
        <v>1443</v>
      </c>
      <c r="K5788" s="2" t="str">
        <f t="array" ref="K5788">_xlfn.XLOOKUP(J5788,Delivery_Partners!A:A,Delivery_Partners!B:B)</f>
        <v>Delivery Partner 078</v>
      </c>
      <c r="L5788" s="3">
        <v>1</v>
      </c>
      <c r="M5788" s="2" t="s">
        <v>101</v>
      </c>
      <c r="N5788" s="2" t="s">
        <v>42</v>
      </c>
      <c r="O5788" s="2"/>
    </row>
    <row r="5789" hidden="1" customHeight="1" spans="1:19">
      <c r="A5789" s="2" t="s">
        <v>7748</v>
      </c>
      <c r="B5789" s="29" t="s">
        <v>1720</v>
      </c>
      <c r="C5789" s="2" t="s">
        <v>3395</v>
      </c>
      <c r="D5789" s="2" t="str">
        <f t="array" ref="D5789">_xlfn.XLOOKUP(C5789,Customers!A:A,Customers!B:B)</f>
        <v>Customer 0578</v>
      </c>
      <c r="E5789" s="2" t="s">
        <v>249</v>
      </c>
      <c r="F5789" s="2" t="str">
        <f t="array" ref="F5789">_xlfn.XLOOKUP(E5789,Restaurants!A:A,Restaurants!B:B)</f>
        <v>Restaurant 061</v>
      </c>
      <c r="G5789" s="2" t="s">
        <v>2199</v>
      </c>
      <c r="H5789" s="2" t="str">
        <f t="array" ref="H5789">_xlfn.XLOOKUP(G5789,Food_Menu!A:A,Food_Menu!B:B)</f>
        <v>Food Item 0133</v>
      </c>
      <c r="I5789" s="2"/>
      <c r="J5789" s="2" t="s">
        <v>938</v>
      </c>
      <c r="K5789" s="2" t="str">
        <f t="array" ref="K5789">_xlfn.XLOOKUP(J5789,Delivery_Partners!A:A,Delivery_Partners!B:B)</f>
        <v>Delivery Partner 139</v>
      </c>
      <c r="L5789" s="3">
        <v>1</v>
      </c>
      <c r="M5789" s="2" t="s">
        <v>101</v>
      </c>
      <c r="N5789" s="2" t="s">
        <v>24</v>
      </c>
      <c r="O5789" s="2"/>
    </row>
    <row r="5790" customHeight="1" spans="1:19">
      <c r="A5790" s="2" t="s">
        <v>7749</v>
      </c>
      <c r="B5790" s="28">
        <v>45815</v>
      </c>
      <c r="C5790" s="2" t="s">
        <v>1480</v>
      </c>
      <c r="D5790" s="2" t="str">
        <f t="array" ref="D5790">_xlfn.XLOOKUP(C5790,Customers!A:A,Customers!B:B)</f>
        <v>Customer 0175</v>
      </c>
      <c r="E5790" s="2" t="s">
        <v>289</v>
      </c>
      <c r="F5790" s="2" t="str">
        <f t="array" ref="F5790">_xlfn.XLOOKUP(E5790,Restaurants!A:A,Restaurants!B:B)</f>
        <v>Restaurant 052</v>
      </c>
      <c r="G5790" s="2" t="s">
        <v>261</v>
      </c>
      <c r="H5790" s="2" t="str">
        <f t="array" ref="H5790">_xlfn.XLOOKUP(G5790,Food_Menu!A:A,Food_Menu!B:B)</f>
        <v>Food Item 0061</v>
      </c>
      <c r="I5790" s="2">
        <f t="array" ref="I5790">_xlfn.XLOOKUP(G5790,Food_Menu!A:A,Food_Menu!D:D)</f>
        <v>538.21</v>
      </c>
      <c r="J5790" s="2" t="s">
        <v>597</v>
      </c>
      <c r="K5790" s="2" t="str">
        <f t="array" ref="K5790">_xlfn.XLOOKUP(J5790,Delivery_Partners!A:A,Delivery_Partners!B:B)</f>
        <v>Delivery Partner 113</v>
      </c>
      <c r="L5790" s="3">
        <v>1</v>
      </c>
      <c r="M5790" s="2" t="s">
        <v>23</v>
      </c>
      <c r="N5790" s="2" t="s">
        <v>74</v>
      </c>
      <c r="O5790" s="3">
        <v>37</v>
      </c>
      <c r="P5790" s="13">
        <f t="shared" ref="P5790:P5796" si="1216">I5790*L5790</f>
        <v>538.21</v>
      </c>
      <c r="Q5790" s="13" t="str">
        <f t="shared" ref="Q5790:Q5796" si="1217">IF(O5790="","Not Delivered",IF(O5790&lt;=30,"Fast",IF(O5790&lt;=60,"Normal","Slow")))</f>
        <v>Normal</v>
      </c>
      <c r="S5790" s="21"/>
    </row>
    <row r="5791" customHeight="1" spans="1:19">
      <c r="A5791" s="2" t="s">
        <v>7750</v>
      </c>
      <c r="B5791" s="29" t="s">
        <v>353</v>
      </c>
      <c r="C5791" s="2" t="s">
        <v>7751</v>
      </c>
      <c r="D5791" s="2" t="str">
        <f t="array" ref="D5791">_xlfn.XLOOKUP(C5791,Customers!A:A,Customers!B:B)</f>
        <v>Customer 0116</v>
      </c>
      <c r="E5791" s="2" t="s">
        <v>157</v>
      </c>
      <c r="F5791" s="2" t="str">
        <f t="array" ref="F5791">_xlfn.XLOOKUP(E5791,Restaurants!A:A,Restaurants!B:B)</f>
        <v>Restaurant 066</v>
      </c>
      <c r="G5791" s="2" t="s">
        <v>313</v>
      </c>
      <c r="H5791" s="2" t="str">
        <f t="array" ref="H5791">_xlfn.XLOOKUP(G5791,Food_Menu!A:A,Food_Menu!B:B)</f>
        <v>Food Item 0068</v>
      </c>
      <c r="I5791" s="2">
        <f t="array" ref="I5791">_xlfn.XLOOKUP(G5791,Food_Menu!A:A,Food_Menu!D:D)</f>
        <v>583.22</v>
      </c>
      <c r="J5791" s="2" t="s">
        <v>1375</v>
      </c>
      <c r="K5791" s="2" t="str">
        <f t="array" ref="K5791">_xlfn.XLOOKUP(J5791,Delivery_Partners!A:A,Delivery_Partners!B:B)</f>
        <v>Delivery Partner 008</v>
      </c>
      <c r="L5791" s="3">
        <v>3</v>
      </c>
      <c r="M5791" s="2" t="s">
        <v>23</v>
      </c>
      <c r="N5791" s="2" t="s">
        <v>24</v>
      </c>
      <c r="O5791" s="3">
        <v>46</v>
      </c>
      <c r="P5791" s="13">
        <f t="shared" si="1216"/>
        <v>1749.66</v>
      </c>
      <c r="Q5791" s="13" t="str">
        <f t="shared" si="1217"/>
        <v>Normal</v>
      </c>
      <c r="S5791" s="21"/>
    </row>
    <row r="5792" customHeight="1" spans="1:19">
      <c r="A5792" s="2" t="s">
        <v>7752</v>
      </c>
      <c r="B5792" s="29" t="s">
        <v>1029</v>
      </c>
      <c r="C5792" s="2" t="s">
        <v>3707</v>
      </c>
      <c r="D5792" s="2" t="str">
        <f t="array" ref="D5792">_xlfn.XLOOKUP(C5792,Customers!A:A,Customers!B:B)</f>
        <v>Customer 0405</v>
      </c>
      <c r="E5792" s="2" t="s">
        <v>658</v>
      </c>
      <c r="F5792" s="2" t="str">
        <f t="array" ref="F5792">_xlfn.XLOOKUP(E5792,Restaurants!A:A,Restaurants!B:B)</f>
        <v>Restaurant 040</v>
      </c>
      <c r="G5792" s="2" t="s">
        <v>762</v>
      </c>
      <c r="H5792" s="2" t="str">
        <f t="array" ref="H5792">_xlfn.XLOOKUP(G5792,Food_Menu!A:A,Food_Menu!B:B)</f>
        <v>Food Item 0106</v>
      </c>
      <c r="I5792" s="2">
        <f t="array" ref="I5792">_xlfn.XLOOKUP(G5792,Food_Menu!A:A,Food_Menu!D:D)</f>
        <v>115.23</v>
      </c>
      <c r="J5792" s="2" t="s">
        <v>618</v>
      </c>
      <c r="K5792" s="2" t="str">
        <f t="array" ref="K5792">_xlfn.XLOOKUP(J5792,Delivery_Partners!A:A,Delivery_Partners!B:B)</f>
        <v>Delivery Partner 002</v>
      </c>
      <c r="L5792" s="3">
        <v>4</v>
      </c>
      <c r="M5792" s="2" t="s">
        <v>23</v>
      </c>
      <c r="N5792" s="2" t="s">
        <v>55</v>
      </c>
      <c r="O5792" s="3">
        <v>41</v>
      </c>
      <c r="P5792" s="13">
        <f t="shared" si="1216"/>
        <v>460.92</v>
      </c>
      <c r="Q5792" s="13" t="str">
        <f t="shared" si="1217"/>
        <v>Normal</v>
      </c>
      <c r="S5792" s="21"/>
    </row>
    <row r="5793" customHeight="1" spans="1:19">
      <c r="A5793" s="2" t="s">
        <v>7753</v>
      </c>
      <c r="B5793" s="28">
        <v>45871</v>
      </c>
      <c r="C5793" s="2" t="s">
        <v>1832</v>
      </c>
      <c r="D5793" s="2" t="str">
        <f t="array" ref="D5793">_xlfn.XLOOKUP(C5793,Customers!A:A,Customers!B:B)</f>
        <v>Customer 0298</v>
      </c>
      <c r="E5793" s="2" t="s">
        <v>523</v>
      </c>
      <c r="F5793" s="2" t="str">
        <f t="array" ref="F5793">_xlfn.XLOOKUP(E5793,Restaurants!A:A,Restaurants!B:B)</f>
        <v>Restaurant 038</v>
      </c>
      <c r="G5793" s="2" t="s">
        <v>906</v>
      </c>
      <c r="H5793" s="2" t="str">
        <f t="array" ref="H5793">_xlfn.XLOOKUP(G5793,Food_Menu!A:A,Food_Menu!B:B)</f>
        <v>Food Item 0128</v>
      </c>
      <c r="I5793" s="2">
        <f t="array" ref="I5793">_xlfn.XLOOKUP(G5793,Food_Menu!A:A,Food_Menu!D:D)</f>
        <v>317.72</v>
      </c>
      <c r="J5793" s="2" t="s">
        <v>671</v>
      </c>
      <c r="K5793" s="2" t="str">
        <f t="array" ref="K5793">_xlfn.XLOOKUP(J5793,Delivery_Partners!A:A,Delivery_Partners!B:B)</f>
        <v>Delivery Partner 043</v>
      </c>
      <c r="L5793" s="3">
        <v>3</v>
      </c>
      <c r="M5793" s="2" t="s">
        <v>23</v>
      </c>
      <c r="N5793" s="2" t="s">
        <v>55</v>
      </c>
      <c r="O5793" s="3">
        <v>39</v>
      </c>
      <c r="P5793" s="13">
        <f t="shared" si="1216"/>
        <v>953.16</v>
      </c>
      <c r="Q5793" s="13" t="str">
        <f t="shared" si="1217"/>
        <v>Normal</v>
      </c>
      <c r="S5793" s="21"/>
    </row>
    <row r="5794" customHeight="1" spans="1:19">
      <c r="A5794" s="2" t="s">
        <v>7754</v>
      </c>
      <c r="B5794" s="29" t="s">
        <v>974</v>
      </c>
      <c r="C5794" s="2" t="s">
        <v>4198</v>
      </c>
      <c r="D5794" s="2" t="str">
        <f t="array" ref="D5794">_xlfn.XLOOKUP(C5794,Customers!A:A,Customers!B:B)</f>
        <v>Customer 0125</v>
      </c>
      <c r="E5794" s="2" t="s">
        <v>52</v>
      </c>
      <c r="F5794" s="2" t="str">
        <f t="array" ref="F5794">_xlfn.XLOOKUP(E5794,Restaurants!A:A,Restaurants!B:B)</f>
        <v>Restaurant 083</v>
      </c>
      <c r="G5794" s="2" t="s">
        <v>117</v>
      </c>
      <c r="H5794" s="2" t="str">
        <f t="array" ref="H5794">_xlfn.XLOOKUP(G5794,Food_Menu!A:A,Food_Menu!B:B)</f>
        <v>Food Item 0030</v>
      </c>
      <c r="I5794" s="2">
        <f t="array" ref="I5794">_xlfn.XLOOKUP(G5794,Food_Menu!A:A,Food_Menu!D:D)</f>
        <v>373.16</v>
      </c>
      <c r="J5794" s="2" t="s">
        <v>1239</v>
      </c>
      <c r="K5794" s="2" t="str">
        <f t="array" ref="K5794">_xlfn.XLOOKUP(J5794,Delivery_Partners!A:A,Delivery_Partners!B:B)</f>
        <v>Delivery Partner 136</v>
      </c>
      <c r="L5794" s="3">
        <v>4</v>
      </c>
      <c r="M5794" s="2" t="s">
        <v>23</v>
      </c>
      <c r="N5794" s="2" t="s">
        <v>24</v>
      </c>
      <c r="O5794" s="3">
        <v>44</v>
      </c>
      <c r="P5794" s="13">
        <f t="shared" si="1216"/>
        <v>1492.64</v>
      </c>
      <c r="Q5794" s="13" t="str">
        <f t="shared" si="1217"/>
        <v>Normal</v>
      </c>
      <c r="S5794" s="21"/>
    </row>
    <row r="5795" customHeight="1" spans="1:19">
      <c r="A5795" s="2" t="s">
        <v>7755</v>
      </c>
      <c r="B5795" s="28">
        <v>45931</v>
      </c>
      <c r="C5795" s="2" t="s">
        <v>1179</v>
      </c>
      <c r="D5795" s="2" t="str">
        <f t="array" ref="D5795">_xlfn.XLOOKUP(C5795,Customers!A:A,Customers!B:B)</f>
        <v>Customer 0353</v>
      </c>
      <c r="E5795" s="2" t="s">
        <v>523</v>
      </c>
      <c r="F5795" s="2" t="str">
        <f t="array" ref="F5795">_xlfn.XLOOKUP(E5795,Restaurants!A:A,Restaurants!B:B)</f>
        <v>Restaurant 038</v>
      </c>
      <c r="G5795" s="2" t="s">
        <v>582</v>
      </c>
      <c r="H5795" s="2" t="str">
        <f t="array" ref="H5795">_xlfn.XLOOKUP(G5795,Food_Menu!A:A,Food_Menu!B:B)</f>
        <v>Food Item 0011</v>
      </c>
      <c r="I5795" s="2">
        <f t="array" ref="I5795">_xlfn.XLOOKUP(G5795,Food_Menu!A:A,Food_Menu!D:D)</f>
        <v>586.61</v>
      </c>
      <c r="J5795" s="2" t="s">
        <v>976</v>
      </c>
      <c r="K5795" s="2" t="str">
        <f t="array" ref="K5795">_xlfn.XLOOKUP(J5795,Delivery_Partners!A:A,Delivery_Partners!B:B)</f>
        <v>Delivery Partner 047</v>
      </c>
      <c r="L5795" s="3">
        <v>3</v>
      </c>
      <c r="M5795" s="2" t="s">
        <v>23</v>
      </c>
      <c r="N5795" s="2" t="s">
        <v>24</v>
      </c>
      <c r="O5795" s="3">
        <v>34</v>
      </c>
      <c r="P5795" s="13">
        <f t="shared" si="1216"/>
        <v>1759.83</v>
      </c>
      <c r="Q5795" s="13" t="str">
        <f t="shared" si="1217"/>
        <v>Normal</v>
      </c>
      <c r="S5795" s="21"/>
    </row>
    <row r="5796" customHeight="1" spans="1:19">
      <c r="A5796" s="2" t="s">
        <v>7756</v>
      </c>
      <c r="B5796" s="29" t="s">
        <v>837</v>
      </c>
      <c r="C5796" s="2" t="s">
        <v>1354</v>
      </c>
      <c r="D5796" s="2" t="str">
        <f t="array" ref="D5796">_xlfn.XLOOKUP(C5796,Customers!A:A,Customers!B:B)</f>
        <v>Customer 1001</v>
      </c>
      <c r="E5796" s="2" t="s">
        <v>1309</v>
      </c>
      <c r="F5796" s="2" t="str">
        <f t="array" ref="F5796">_xlfn.XLOOKUP(E5796,Restaurants!A:A,Restaurants!B:B)</f>
        <v>Restaurant 090</v>
      </c>
      <c r="G5796" s="2" t="s">
        <v>363</v>
      </c>
      <c r="H5796" s="2" t="str">
        <f t="array" ref="H5796">_xlfn.XLOOKUP(G5796,Food_Menu!A:A,Food_Menu!B:B)</f>
        <v>Food Item 0102</v>
      </c>
      <c r="I5796" s="2">
        <f t="array" ref="I5796">_xlfn.XLOOKUP(G5796,Food_Menu!A:A,Food_Menu!D:D)</f>
        <v>630.13</v>
      </c>
      <c r="J5796" s="2" t="s">
        <v>164</v>
      </c>
      <c r="K5796" s="2" t="str">
        <f t="array" ref="K5796">_xlfn.XLOOKUP(J5796,Delivery_Partners!A:A,Delivery_Partners!B:B)</f>
        <v>Delivery Partner 161</v>
      </c>
      <c r="L5796" s="3">
        <v>3</v>
      </c>
      <c r="M5796" s="2" t="s">
        <v>23</v>
      </c>
      <c r="N5796" s="2" t="s">
        <v>55</v>
      </c>
      <c r="O5796" s="3">
        <v>29</v>
      </c>
      <c r="P5796" s="13">
        <f t="shared" si="1216"/>
        <v>1890.39</v>
      </c>
      <c r="Q5796" s="13" t="str">
        <f t="shared" si="1217"/>
        <v>Fast</v>
      </c>
      <c r="S5796" s="21"/>
    </row>
    <row r="5797" hidden="1" customHeight="1" spans="1:19">
      <c r="A5797" s="2" t="s">
        <v>7757</v>
      </c>
      <c r="B5797" s="29" t="s">
        <v>501</v>
      </c>
      <c r="C5797" s="2" t="s">
        <v>3287</v>
      </c>
      <c r="D5797" s="2" t="str">
        <f t="array" ref="D5797">_xlfn.XLOOKUP(C5797,Customers!A:A,Customers!B:B)</f>
        <v>Customer 0862</v>
      </c>
      <c r="E5797" s="2" t="s">
        <v>1309</v>
      </c>
      <c r="F5797" s="2" t="str">
        <f t="array" ref="F5797">_xlfn.XLOOKUP(E5797,Restaurants!A:A,Restaurants!B:B)</f>
        <v>Restaurant 090</v>
      </c>
      <c r="G5797" s="2" t="s">
        <v>533</v>
      </c>
      <c r="H5797" s="2" t="str">
        <f t="array" ref="H5797">_xlfn.XLOOKUP(G5797,Food_Menu!A:A,Food_Menu!B:B)</f>
        <v>Food Item 0078</v>
      </c>
      <c r="I5797" s="2"/>
      <c r="J5797" s="2" t="s">
        <v>714</v>
      </c>
      <c r="K5797" s="2" t="str">
        <f t="array" ref="K5797">_xlfn.XLOOKUP(J5797,Delivery_Partners!A:A,Delivery_Partners!B:B)</f>
        <v>Delivery Partner 054</v>
      </c>
      <c r="L5797" s="3">
        <v>1</v>
      </c>
      <c r="M5797" s="2" t="s">
        <v>101</v>
      </c>
      <c r="N5797" s="2" t="s">
        <v>24</v>
      </c>
      <c r="O5797" s="2"/>
    </row>
    <row r="5798" hidden="1" customHeight="1" spans="1:19">
      <c r="A5798" s="2" t="s">
        <v>7758</v>
      </c>
      <c r="B5798" s="28">
        <v>45880</v>
      </c>
      <c r="C5798" s="2" t="s">
        <v>5298</v>
      </c>
      <c r="D5798" s="2" t="str">
        <f t="array" ref="D5798">_xlfn.XLOOKUP(C5798,Customers!A:A,Customers!B:B)</f>
        <v>Customer 0251</v>
      </c>
      <c r="E5798" s="2" t="s">
        <v>706</v>
      </c>
      <c r="F5798" s="2" t="str">
        <f t="array" ref="F5798">_xlfn.XLOOKUP(E5798,Restaurants!A:A,Restaurants!B:B)</f>
        <v>Restaurant 115</v>
      </c>
      <c r="G5798" s="2" t="s">
        <v>624</v>
      </c>
      <c r="H5798" s="2" t="str">
        <f t="array" ref="H5798">_xlfn.XLOOKUP(G5798,Food_Menu!A:A,Food_Menu!B:B)</f>
        <v>Food Item 0129</v>
      </c>
      <c r="I5798" s="2"/>
      <c r="J5798" s="2" t="s">
        <v>164</v>
      </c>
      <c r="K5798" s="2" t="str">
        <f t="array" ref="K5798">_xlfn.XLOOKUP(J5798,Delivery_Partners!A:A,Delivery_Partners!B:B)</f>
        <v>Delivery Partner 161</v>
      </c>
      <c r="L5798" s="3">
        <v>1</v>
      </c>
      <c r="M5798" s="2" t="s">
        <v>189</v>
      </c>
      <c r="N5798" s="2" t="s">
        <v>24</v>
      </c>
      <c r="O5798" s="2"/>
    </row>
    <row r="5799" customHeight="1" spans="1:19">
      <c r="A5799" s="2" t="s">
        <v>7759</v>
      </c>
      <c r="B5799" s="28">
        <v>45994</v>
      </c>
      <c r="C5799" s="2" t="s">
        <v>1524</v>
      </c>
      <c r="D5799" s="2" t="str">
        <f t="array" ref="D5799">_xlfn.XLOOKUP(C5799,Customers!A:A,Customers!B:B)</f>
        <v>Customer 0809</v>
      </c>
      <c r="E5799" s="2" t="s">
        <v>1031</v>
      </c>
      <c r="F5799" s="2" t="str">
        <f t="array" ref="F5799">_xlfn.XLOOKUP(E5799,Restaurants!A:A,Restaurants!B:B)</f>
        <v>Restaurant 016</v>
      </c>
      <c r="G5799" s="2" t="s">
        <v>79</v>
      </c>
      <c r="H5799" s="2" t="str">
        <f t="array" ref="H5799">_xlfn.XLOOKUP(G5799,Food_Menu!A:A,Food_Menu!B:B)</f>
        <v>Food Item 0165</v>
      </c>
      <c r="I5799" s="2">
        <f t="array" ref="I5799">_xlfn.XLOOKUP(G5799,Food_Menu!A:A,Food_Menu!D:D)</f>
        <v>508.61</v>
      </c>
      <c r="J5799" s="2" t="s">
        <v>267</v>
      </c>
      <c r="K5799" s="2" t="str">
        <f t="array" ref="K5799">_xlfn.XLOOKUP(J5799,Delivery_Partners!A:A,Delivery_Partners!B:B)</f>
        <v>Delivery Partner 166</v>
      </c>
      <c r="L5799" s="3">
        <v>3</v>
      </c>
      <c r="M5799" s="2" t="s">
        <v>23</v>
      </c>
      <c r="N5799" s="2" t="s">
        <v>55</v>
      </c>
      <c r="O5799" s="3">
        <v>33</v>
      </c>
      <c r="P5799" s="13">
        <f t="shared" ref="P5799:P5800" si="1218">I5799*L5799</f>
        <v>1525.83</v>
      </c>
      <c r="Q5799" s="13" t="str">
        <f t="shared" ref="Q5799:Q5800" si="1219">IF(O5799="","Not Delivered",IF(O5799&lt;=30,"Fast",IF(O5799&lt;=60,"Normal","Slow")))</f>
        <v>Normal</v>
      </c>
      <c r="S5799" s="21"/>
    </row>
    <row r="5800" customHeight="1" spans="1:19">
      <c r="A5800" s="2" t="s">
        <v>7760</v>
      </c>
      <c r="B5800" s="29" t="s">
        <v>2755</v>
      </c>
      <c r="C5800" s="2" t="s">
        <v>865</v>
      </c>
      <c r="D5800" s="2" t="str">
        <f t="array" ref="D5800">_xlfn.XLOOKUP(C5800,Customers!A:A,Customers!B:B)</f>
        <v>Customer 0543</v>
      </c>
      <c r="E5800" s="2" t="s">
        <v>537</v>
      </c>
      <c r="F5800" s="2" t="str">
        <f t="array" ref="F5800">_xlfn.XLOOKUP(E5800,Restaurants!A:A,Restaurants!B:B)</f>
        <v>Restaurant 044</v>
      </c>
      <c r="G5800" s="2" t="s">
        <v>543</v>
      </c>
      <c r="H5800" s="2" t="str">
        <f t="array" ref="H5800">_xlfn.XLOOKUP(G5800,Food_Menu!A:A,Food_Menu!B:B)</f>
        <v>Food Item 0136</v>
      </c>
      <c r="I5800" s="2">
        <f t="array" ref="I5800">_xlfn.XLOOKUP(G5800,Food_Menu!A:A,Food_Menu!D:D)</f>
        <v>319.29</v>
      </c>
      <c r="J5800" s="2" t="s">
        <v>502</v>
      </c>
      <c r="K5800" s="2" t="str">
        <f t="array" ref="K5800">_xlfn.XLOOKUP(J5800,Delivery_Partners!A:A,Delivery_Partners!B:B)</f>
        <v>Delivery Partner 132</v>
      </c>
      <c r="L5800" s="3">
        <v>1</v>
      </c>
      <c r="M5800" s="2" t="s">
        <v>23</v>
      </c>
      <c r="N5800" s="2" t="s">
        <v>55</v>
      </c>
      <c r="O5800" s="3">
        <v>18</v>
      </c>
      <c r="P5800" s="13">
        <f t="shared" si="1218"/>
        <v>319.29</v>
      </c>
      <c r="Q5800" s="13" t="str">
        <f t="shared" si="1219"/>
        <v>Fast</v>
      </c>
      <c r="S5800" s="21"/>
    </row>
    <row r="5801" hidden="1" customHeight="1" spans="1:19">
      <c r="A5801" s="2" t="s">
        <v>7761</v>
      </c>
      <c r="B5801" s="29" t="s">
        <v>1667</v>
      </c>
      <c r="C5801" s="2" t="s">
        <v>2671</v>
      </c>
      <c r="D5801" s="2" t="str">
        <f t="array" ref="D5801">_xlfn.XLOOKUP(C5801,Customers!A:A,Customers!B:B)</f>
        <v>Customer 0897</v>
      </c>
      <c r="E5801" s="2" t="s">
        <v>814</v>
      </c>
      <c r="F5801" s="2" t="str">
        <f t="array" ref="F5801">_xlfn.XLOOKUP(E5801,Restaurants!A:A,Restaurants!B:B)</f>
        <v>Restaurant 093</v>
      </c>
      <c r="G5801" s="2" t="s">
        <v>132</v>
      </c>
      <c r="H5801" s="2" t="str">
        <f t="array" ref="H5801">_xlfn.XLOOKUP(G5801,Food_Menu!A:A,Food_Menu!B:B)</f>
        <v>Food Item 0023</v>
      </c>
      <c r="I5801" s="2"/>
      <c r="J5801" s="2" t="s">
        <v>1196</v>
      </c>
      <c r="K5801" s="2" t="str">
        <f t="array" ref="K5801">_xlfn.XLOOKUP(J5801,Delivery_Partners!A:A,Delivery_Partners!B:B)</f>
        <v>Delivery Partner 032</v>
      </c>
      <c r="L5801" s="3">
        <v>2</v>
      </c>
      <c r="M5801" s="2" t="s">
        <v>101</v>
      </c>
      <c r="N5801" s="2" t="s">
        <v>74</v>
      </c>
      <c r="O5801" s="2"/>
    </row>
    <row r="5802" customHeight="1" spans="1:19">
      <c r="A5802" s="2" t="s">
        <v>7762</v>
      </c>
      <c r="B5802" s="29" t="s">
        <v>846</v>
      </c>
      <c r="C5802" s="2" t="s">
        <v>1361</v>
      </c>
      <c r="D5802" s="2" t="str">
        <f t="array" ref="D5802">_xlfn.XLOOKUP(C5802,Customers!A:A,Customers!B:B)</f>
        <v>Customer 0297</v>
      </c>
      <c r="E5802" s="2" t="s">
        <v>289</v>
      </c>
      <c r="F5802" s="2" t="str">
        <f t="array" ref="F5802">_xlfn.XLOOKUP(E5802,Restaurants!A:A,Restaurants!B:B)</f>
        <v>Restaurant 052</v>
      </c>
      <c r="G5802" s="2" t="s">
        <v>221</v>
      </c>
      <c r="H5802" s="2" t="str">
        <f t="array" ref="H5802">_xlfn.XLOOKUP(G5802,Food_Menu!A:A,Food_Menu!B:B)</f>
        <v>Food Item 0220</v>
      </c>
      <c r="I5802" s="2">
        <f t="array" ref="I5802">_xlfn.XLOOKUP(G5802,Food_Menu!A:A,Food_Menu!D:D)</f>
        <v>194.15</v>
      </c>
      <c r="J5802" s="2" t="s">
        <v>231</v>
      </c>
      <c r="K5802" s="2" t="str">
        <f t="array" ref="K5802">_xlfn.XLOOKUP(J5802,Delivery_Partners!A:A,Delivery_Partners!B:B)</f>
        <v>Delivery Partner 013</v>
      </c>
      <c r="L5802" s="3">
        <v>2</v>
      </c>
      <c r="M5802" s="2" t="s">
        <v>23</v>
      </c>
      <c r="N5802" s="2" t="s">
        <v>74</v>
      </c>
      <c r="O5802" s="3">
        <v>24</v>
      </c>
      <c r="P5802" s="13">
        <f t="shared" ref="P5802:P5807" si="1220">I5802*L5802</f>
        <v>388.3</v>
      </c>
      <c r="Q5802" s="13" t="str">
        <f t="shared" ref="Q5802:Q5807" si="1221">IF(O5802="","Not Delivered",IF(O5802&lt;=30,"Fast",IF(O5802&lt;=60,"Normal","Slow")))</f>
        <v>Fast</v>
      </c>
      <c r="S5802" s="21"/>
    </row>
    <row r="5803" customHeight="1" spans="1:19">
      <c r="A5803" s="2" t="s">
        <v>7763</v>
      </c>
      <c r="B5803" s="29" t="s">
        <v>539</v>
      </c>
      <c r="C5803" s="2" t="s">
        <v>7515</v>
      </c>
      <c r="D5803" s="2" t="str">
        <f t="array" ref="D5803">_xlfn.XLOOKUP(C5803,Customers!A:A,Customers!B:B)</f>
        <v>Customer 0075</v>
      </c>
      <c r="E5803" s="2" t="s">
        <v>20</v>
      </c>
      <c r="F5803" s="2" t="str">
        <f t="array" ref="F5803">_xlfn.XLOOKUP(E5803,Restaurants!A:A,Restaurants!B:B)</f>
        <v>Restaurant 079</v>
      </c>
      <c r="G5803" s="2" t="s">
        <v>1013</v>
      </c>
      <c r="H5803" s="2" t="str">
        <f t="array" ref="H5803">_xlfn.XLOOKUP(G5803,Food_Menu!A:A,Food_Menu!B:B)</f>
        <v>Food Item 0158</v>
      </c>
      <c r="I5803" s="2">
        <f t="array" ref="I5803">_xlfn.XLOOKUP(G5803,Food_Menu!A:A,Food_Menu!D:D)</f>
        <v>622.8</v>
      </c>
      <c r="J5803" s="2" t="s">
        <v>1196</v>
      </c>
      <c r="K5803" s="2" t="str">
        <f t="array" ref="K5803">_xlfn.XLOOKUP(J5803,Delivery_Partners!A:A,Delivery_Partners!B:B)</f>
        <v>Delivery Partner 032</v>
      </c>
      <c r="L5803" s="3">
        <v>1</v>
      </c>
      <c r="M5803" s="2" t="s">
        <v>23</v>
      </c>
      <c r="N5803" s="2" t="s">
        <v>74</v>
      </c>
      <c r="O5803" s="3">
        <v>35</v>
      </c>
      <c r="P5803" s="13">
        <f t="shared" si="1220"/>
        <v>622.8</v>
      </c>
      <c r="Q5803" s="13" t="str">
        <f t="shared" si="1221"/>
        <v>Normal</v>
      </c>
      <c r="S5803" s="21"/>
    </row>
    <row r="5804" customHeight="1" spans="1:19">
      <c r="A5804" s="2" t="s">
        <v>7764</v>
      </c>
      <c r="B5804" s="28">
        <v>45749</v>
      </c>
      <c r="C5804" s="2" t="s">
        <v>517</v>
      </c>
      <c r="D5804" s="2" t="str">
        <f t="array" ref="D5804">_xlfn.XLOOKUP(C5804,Customers!A:A,Customers!B:B)</f>
        <v>Customer 0376</v>
      </c>
      <c r="E5804" s="2" t="s">
        <v>552</v>
      </c>
      <c r="F5804" s="2" t="str">
        <f t="array" ref="F5804">_xlfn.XLOOKUP(E5804,Restaurants!A:A,Restaurants!B:B)</f>
        <v>Restaurant 089</v>
      </c>
      <c r="G5804" s="2" t="s">
        <v>582</v>
      </c>
      <c r="H5804" s="2" t="str">
        <f t="array" ref="H5804">_xlfn.XLOOKUP(G5804,Food_Menu!A:A,Food_Menu!B:B)</f>
        <v>Food Item 0011</v>
      </c>
      <c r="I5804" s="2">
        <f t="array" ref="I5804">_xlfn.XLOOKUP(G5804,Food_Menu!A:A,Food_Menu!D:D)</f>
        <v>586.61</v>
      </c>
      <c r="J5804" s="2" t="s">
        <v>91</v>
      </c>
      <c r="K5804" s="2" t="str">
        <f t="array" ref="K5804">_xlfn.XLOOKUP(J5804,Delivery_Partners!A:A,Delivery_Partners!B:B)</f>
        <v>Delivery Partner 114</v>
      </c>
      <c r="L5804" s="3">
        <v>1</v>
      </c>
      <c r="M5804" s="2" t="s">
        <v>23</v>
      </c>
      <c r="N5804" s="2" t="s">
        <v>24</v>
      </c>
      <c r="O5804" s="3">
        <v>22</v>
      </c>
      <c r="P5804" s="13">
        <f t="shared" si="1220"/>
        <v>586.61</v>
      </c>
      <c r="Q5804" s="13" t="str">
        <f t="shared" si="1221"/>
        <v>Fast</v>
      </c>
      <c r="S5804" s="21"/>
    </row>
    <row r="5805" customHeight="1" spans="1:19">
      <c r="A5805" s="2" t="s">
        <v>7765</v>
      </c>
      <c r="B5805" s="29" t="s">
        <v>2792</v>
      </c>
      <c r="C5805" s="2" t="s">
        <v>2082</v>
      </c>
      <c r="D5805" s="2" t="str">
        <f t="array" ref="D5805">_xlfn.XLOOKUP(C5805,Customers!A:A,Customers!B:B)</f>
        <v>Customer 1193</v>
      </c>
      <c r="E5805" s="2" t="s">
        <v>771</v>
      </c>
      <c r="F5805" s="2" t="str">
        <f t="array" ref="F5805">_xlfn.XLOOKUP(E5805,Restaurants!A:A,Restaurants!B:B)</f>
        <v>Restaurant 107</v>
      </c>
      <c r="G5805" s="2" t="s">
        <v>61</v>
      </c>
      <c r="H5805" s="2" t="str">
        <f t="array" ref="H5805">_xlfn.XLOOKUP(G5805,Food_Menu!A:A,Food_Menu!B:B)</f>
        <v>Food Item 0168</v>
      </c>
      <c r="I5805" s="2">
        <f t="array" ref="I5805">_xlfn.XLOOKUP(G5805,Food_Menu!A:A,Food_Menu!D:D)</f>
        <v>107.01</v>
      </c>
      <c r="J5805" s="2" t="s">
        <v>693</v>
      </c>
      <c r="K5805" s="2" t="str">
        <f t="array" ref="K5805">_xlfn.XLOOKUP(J5805,Delivery_Partners!A:A,Delivery_Partners!B:B)</f>
        <v>Delivery Partner 125</v>
      </c>
      <c r="L5805" s="3">
        <v>2</v>
      </c>
      <c r="M5805" s="2" t="s">
        <v>23</v>
      </c>
      <c r="N5805" s="2" t="s">
        <v>24</v>
      </c>
      <c r="O5805" s="3">
        <v>35</v>
      </c>
      <c r="P5805" s="13">
        <f t="shared" si="1220"/>
        <v>214.02</v>
      </c>
      <c r="Q5805" s="13" t="str">
        <f t="shared" si="1221"/>
        <v>Normal</v>
      </c>
      <c r="S5805" s="21"/>
    </row>
    <row r="5806" customHeight="1" spans="1:19">
      <c r="A5806" s="2" t="s">
        <v>7766</v>
      </c>
      <c r="B5806" s="28">
        <v>45879</v>
      </c>
      <c r="C5806" s="2" t="s">
        <v>1232</v>
      </c>
      <c r="D5806" s="2" t="str">
        <f t="array" ref="D5806">_xlfn.XLOOKUP(C5806,Customers!A:A,Customers!B:B)</f>
        <v>Customer 0668</v>
      </c>
      <c r="E5806" s="2" t="s">
        <v>376</v>
      </c>
      <c r="F5806" s="2" t="str">
        <f t="array" ref="F5806">_xlfn.XLOOKUP(E5806,Restaurants!A:A,Restaurants!B:B)</f>
        <v>Restaurant 028</v>
      </c>
      <c r="G5806" s="2" t="s">
        <v>1103</v>
      </c>
      <c r="H5806" s="2" t="str">
        <f t="array" ref="H5806">_xlfn.XLOOKUP(G5806,Food_Menu!A:A,Food_Menu!B:B)</f>
        <v>Food Item 0194</v>
      </c>
      <c r="I5806" s="2">
        <f t="array" ref="I5806">_xlfn.XLOOKUP(G5806,Food_Menu!A:A,Food_Menu!D:D)</f>
        <v>325.87</v>
      </c>
      <c r="J5806" s="2" t="s">
        <v>1104</v>
      </c>
      <c r="K5806" s="2" t="str">
        <f t="array" ref="K5806">_xlfn.XLOOKUP(J5806,Delivery_Partners!A:A,Delivery_Partners!B:B)</f>
        <v>Delivery Partner 178</v>
      </c>
      <c r="L5806" s="3">
        <v>1</v>
      </c>
      <c r="M5806" s="2" t="s">
        <v>23</v>
      </c>
      <c r="N5806" s="2" t="s">
        <v>55</v>
      </c>
      <c r="O5806" s="3">
        <v>46</v>
      </c>
      <c r="P5806" s="13">
        <f t="shared" si="1220"/>
        <v>325.87</v>
      </c>
      <c r="Q5806" s="13" t="str">
        <f t="shared" si="1221"/>
        <v>Normal</v>
      </c>
      <c r="S5806" s="21"/>
    </row>
    <row r="5807" customHeight="1" spans="1:19">
      <c r="A5807" s="2" t="s">
        <v>7767</v>
      </c>
      <c r="B5807" s="29" t="s">
        <v>472</v>
      </c>
      <c r="C5807" s="2" t="s">
        <v>6018</v>
      </c>
      <c r="D5807" s="2" t="str">
        <f t="array" ref="D5807">_xlfn.XLOOKUP(C5807,Customers!A:A,Customers!B:B)</f>
        <v>Customer 0066</v>
      </c>
      <c r="E5807" s="2" t="s">
        <v>83</v>
      </c>
      <c r="F5807" s="2" t="str">
        <f t="array" ref="F5807">_xlfn.XLOOKUP(E5807,Restaurants!A:A,Restaurants!B:B)</f>
        <v>Restaurant 032</v>
      </c>
      <c r="G5807" s="2" t="s">
        <v>529</v>
      </c>
      <c r="H5807" s="2" t="str">
        <f t="array" ref="H5807">_xlfn.XLOOKUP(G5807,Food_Menu!A:A,Food_Menu!B:B)</f>
        <v>Food Item 0126</v>
      </c>
      <c r="I5807" s="2">
        <f t="array" ref="I5807">_xlfn.XLOOKUP(G5807,Food_Menu!A:A,Food_Menu!D:D)</f>
        <v>127.27</v>
      </c>
      <c r="J5807" s="2" t="s">
        <v>541</v>
      </c>
      <c r="K5807" s="2" t="str">
        <f t="array" ref="K5807">_xlfn.XLOOKUP(J5807,Delivery_Partners!A:A,Delivery_Partners!B:B)</f>
        <v>Delivery Partner 172</v>
      </c>
      <c r="L5807" s="3">
        <v>1</v>
      </c>
      <c r="M5807" s="2" t="s">
        <v>23</v>
      </c>
      <c r="N5807" s="2" t="s">
        <v>74</v>
      </c>
      <c r="O5807" s="3">
        <v>28</v>
      </c>
      <c r="P5807" s="13">
        <f t="shared" si="1220"/>
        <v>127.27</v>
      </c>
      <c r="Q5807" s="13" t="str">
        <f t="shared" si="1221"/>
        <v>Fast</v>
      </c>
      <c r="S5807" s="21"/>
    </row>
    <row r="5808" hidden="1" customHeight="1" spans="1:19">
      <c r="A5808" s="2" t="s">
        <v>7768</v>
      </c>
      <c r="B5808" s="29" t="s">
        <v>1118</v>
      </c>
      <c r="C5808" s="2" t="s">
        <v>4048</v>
      </c>
      <c r="D5808" s="2" t="str">
        <f t="array" ref="D5808">_xlfn.XLOOKUP(C5808,Customers!A:A,Customers!B:B)</f>
        <v>Customer 1171</v>
      </c>
      <c r="E5808" s="2" t="s">
        <v>293</v>
      </c>
      <c r="F5808" s="2" t="str">
        <f t="array" ref="F5808">_xlfn.XLOOKUP(E5808,Restaurants!A:A,Restaurants!B:B)</f>
        <v>Restaurant 057</v>
      </c>
      <c r="G5808" s="2" t="s">
        <v>868</v>
      </c>
      <c r="H5808" s="2" t="str">
        <f t="array" ref="H5808">_xlfn.XLOOKUP(G5808,Food_Menu!A:A,Food_Menu!B:B)</f>
        <v>Food Item 0184</v>
      </c>
      <c r="I5808" s="2"/>
      <c r="J5808" s="2" t="s">
        <v>1090</v>
      </c>
      <c r="K5808" s="2" t="str">
        <f t="array" ref="K5808">_xlfn.XLOOKUP(J5808,Delivery_Partners!A:A,Delivery_Partners!B:B)</f>
        <v>Delivery Partner 056</v>
      </c>
      <c r="L5808" s="3">
        <v>2</v>
      </c>
      <c r="M5808" s="2" t="s">
        <v>101</v>
      </c>
      <c r="N5808" s="2" t="s">
        <v>42</v>
      </c>
      <c r="O5808" s="2"/>
    </row>
    <row r="5809" hidden="1" customHeight="1" spans="1:19">
      <c r="A5809" s="2" t="s">
        <v>7769</v>
      </c>
      <c r="B5809" s="29" t="s">
        <v>2028</v>
      </c>
      <c r="C5809" s="2" t="s">
        <v>686</v>
      </c>
      <c r="D5809" s="2" t="str">
        <f t="array" ref="D5809">_xlfn.XLOOKUP(C5809,Customers!A:A,Customers!B:B)</f>
        <v>Customer 0991</v>
      </c>
      <c r="E5809" s="2" t="s">
        <v>249</v>
      </c>
      <c r="F5809" s="2" t="str">
        <f t="array" ref="F5809">_xlfn.XLOOKUP(E5809,Restaurants!A:A,Restaurants!B:B)</f>
        <v>Restaurant 061</v>
      </c>
      <c r="G5809" s="2" t="s">
        <v>355</v>
      </c>
      <c r="H5809" s="2" t="str">
        <f t="array" ref="H5809">_xlfn.XLOOKUP(G5809,Food_Menu!A:A,Food_Menu!B:B)</f>
        <v>Food Item 0195</v>
      </c>
      <c r="I5809" s="2"/>
      <c r="J5809" s="2" t="s">
        <v>718</v>
      </c>
      <c r="K5809" s="2" t="str">
        <f t="array" ref="K5809">_xlfn.XLOOKUP(J5809,Delivery_Partners!A:A,Delivery_Partners!B:B)</f>
        <v>Delivery Partner 071</v>
      </c>
      <c r="L5809" s="3">
        <v>1</v>
      </c>
      <c r="M5809" s="2" t="s">
        <v>189</v>
      </c>
      <c r="N5809" s="2" t="s">
        <v>55</v>
      </c>
      <c r="O5809" s="2"/>
    </row>
    <row r="5810" customHeight="1" spans="1:19">
      <c r="A5810" s="2" t="s">
        <v>7770</v>
      </c>
      <c r="B5810" s="28">
        <v>45848</v>
      </c>
      <c r="C5810" s="2" t="s">
        <v>5011</v>
      </c>
      <c r="D5810" s="2" t="str">
        <f t="array" ref="D5810">_xlfn.XLOOKUP(C5810,Customers!A:A,Customers!B:B)</f>
        <v>Customer 0653</v>
      </c>
      <c r="E5810" s="2" t="s">
        <v>1209</v>
      </c>
      <c r="F5810" s="2" t="str">
        <f t="array" ref="F5810">_xlfn.XLOOKUP(E5810,Restaurants!A:A,Restaurants!B:B)</f>
        <v>Restaurant 109</v>
      </c>
      <c r="G5810" s="2" t="s">
        <v>322</v>
      </c>
      <c r="H5810" s="2" t="str">
        <f t="array" ref="H5810">_xlfn.XLOOKUP(G5810,Food_Menu!A:A,Food_Menu!B:B)</f>
        <v>Food Item 0213</v>
      </c>
      <c r="I5810" s="2">
        <f t="array" ref="I5810">_xlfn.XLOOKUP(G5810,Food_Menu!A:A,Food_Menu!D:D)</f>
        <v>568.2</v>
      </c>
      <c r="J5810" s="2" t="s">
        <v>341</v>
      </c>
      <c r="K5810" s="2" t="str">
        <f t="array" ref="K5810">_xlfn.XLOOKUP(J5810,Delivery_Partners!A:A,Delivery_Partners!B:B)</f>
        <v>Delivery Partner 140</v>
      </c>
      <c r="L5810" s="3">
        <v>1</v>
      </c>
      <c r="M5810" s="2" t="s">
        <v>23</v>
      </c>
      <c r="N5810" s="2" t="s">
        <v>42</v>
      </c>
      <c r="O5810" s="3">
        <v>46</v>
      </c>
      <c r="P5810" s="13">
        <f t="shared" ref="P5810:P5832" si="1222">I5810*L5810</f>
        <v>568.2</v>
      </c>
      <c r="Q5810" s="13" t="str">
        <f t="shared" ref="Q5810:Q5832" si="1223">IF(O5810="","Not Delivered",IF(O5810&lt;=30,"Fast",IF(O5810&lt;=60,"Normal","Slow")))</f>
        <v>Normal</v>
      </c>
      <c r="S5810" s="21"/>
    </row>
    <row r="5811" customHeight="1" spans="1:19">
      <c r="A5811" s="2" t="s">
        <v>7771</v>
      </c>
      <c r="B5811" s="28">
        <v>45938</v>
      </c>
      <c r="C5811" s="2" t="s">
        <v>3714</v>
      </c>
      <c r="D5811" s="2" t="str">
        <f t="array" ref="D5811">_xlfn.XLOOKUP(C5811,Customers!A:A,Customers!B:B)</f>
        <v>Customer 0889</v>
      </c>
      <c r="E5811" s="2" t="s">
        <v>506</v>
      </c>
      <c r="F5811" s="2" t="str">
        <f t="array" ref="F5811">_xlfn.XLOOKUP(E5811,Restaurants!A:A,Restaurants!B:B)</f>
        <v>Restaurant 005</v>
      </c>
      <c r="G5811" s="2" t="s">
        <v>84</v>
      </c>
      <c r="H5811" s="2" t="str">
        <f t="array" ref="H5811">_xlfn.XLOOKUP(G5811,Food_Menu!A:A,Food_Menu!B:B)</f>
        <v>Food Item 0211</v>
      </c>
      <c r="I5811" s="2">
        <f t="array" ref="I5811">_xlfn.XLOOKUP(G5811,Food_Menu!A:A,Food_Menu!D:D)</f>
        <v>200.38</v>
      </c>
      <c r="J5811" s="2" t="s">
        <v>341</v>
      </c>
      <c r="K5811" s="2" t="str">
        <f t="array" ref="K5811">_xlfn.XLOOKUP(J5811,Delivery_Partners!A:A,Delivery_Partners!B:B)</f>
        <v>Delivery Partner 140</v>
      </c>
      <c r="L5811" s="3">
        <v>2</v>
      </c>
      <c r="M5811" s="2" t="s">
        <v>23</v>
      </c>
      <c r="N5811" s="2" t="s">
        <v>24</v>
      </c>
      <c r="O5811" s="3">
        <v>40</v>
      </c>
      <c r="P5811" s="13">
        <f t="shared" si="1222"/>
        <v>400.76</v>
      </c>
      <c r="Q5811" s="13" t="str">
        <f t="shared" si="1223"/>
        <v>Normal</v>
      </c>
      <c r="S5811" s="21"/>
    </row>
    <row r="5812" customHeight="1" spans="1:19">
      <c r="A5812" s="2" t="s">
        <v>7772</v>
      </c>
      <c r="B5812" s="28">
        <v>45696</v>
      </c>
      <c r="C5812" s="2" t="s">
        <v>2493</v>
      </c>
      <c r="D5812" s="2" t="str">
        <f t="array" ref="D5812">_xlfn.XLOOKUP(C5812,Customers!A:A,Customers!B:B)</f>
        <v>Customer 0222</v>
      </c>
      <c r="E5812" s="2" t="s">
        <v>1072</v>
      </c>
      <c r="F5812" s="2" t="str">
        <f t="array" ref="F5812">_xlfn.XLOOKUP(E5812,Restaurants!A:A,Restaurants!B:B)</f>
        <v>Restaurant 030</v>
      </c>
      <c r="G5812" s="2" t="s">
        <v>941</v>
      </c>
      <c r="H5812" s="2" t="str">
        <f t="array" ref="H5812">_xlfn.XLOOKUP(G5812,Food_Menu!A:A,Food_Menu!B:B)</f>
        <v>Food Item 0043</v>
      </c>
      <c r="I5812" s="2">
        <f t="array" ref="I5812">_xlfn.XLOOKUP(G5812,Food_Menu!A:A,Food_Menu!D:D)</f>
        <v>255.02</v>
      </c>
      <c r="J5812" s="2" t="s">
        <v>256</v>
      </c>
      <c r="K5812" s="2" t="str">
        <f t="array" ref="K5812">_xlfn.XLOOKUP(J5812,Delivery_Partners!A:A,Delivery_Partners!B:B)</f>
        <v>Delivery Partner 057</v>
      </c>
      <c r="L5812" s="3">
        <v>1</v>
      </c>
      <c r="M5812" s="2" t="s">
        <v>23</v>
      </c>
      <c r="N5812" s="2" t="s">
        <v>24</v>
      </c>
      <c r="O5812" s="3">
        <v>29</v>
      </c>
      <c r="P5812" s="13">
        <f t="shared" si="1222"/>
        <v>255.02</v>
      </c>
      <c r="Q5812" s="13" t="str">
        <f t="shared" si="1223"/>
        <v>Fast</v>
      </c>
      <c r="S5812" s="21"/>
    </row>
    <row r="5813" customHeight="1" spans="1:19">
      <c r="A5813" s="2" t="s">
        <v>7773</v>
      </c>
      <c r="B5813" s="29" t="s">
        <v>2755</v>
      </c>
      <c r="C5813" s="2" t="s">
        <v>844</v>
      </c>
      <c r="D5813" s="2" t="str">
        <f t="array" ref="D5813">_xlfn.XLOOKUP(C5813,Customers!A:A,Customers!B:B)</f>
        <v>Customer 0711</v>
      </c>
      <c r="E5813" s="2" t="s">
        <v>738</v>
      </c>
      <c r="F5813" s="2" t="str">
        <f t="array" ref="F5813">_xlfn.XLOOKUP(E5813,Restaurants!A:A,Restaurants!B:B)</f>
        <v>Restaurant 110</v>
      </c>
      <c r="G5813" s="2" t="s">
        <v>2712</v>
      </c>
      <c r="H5813" s="2" t="str">
        <f t="array" ref="H5813">_xlfn.XLOOKUP(G5813,Food_Menu!A:A,Food_Menu!B:B)</f>
        <v>Food Item 0008</v>
      </c>
      <c r="I5813" s="2">
        <f t="array" ref="I5813">_xlfn.XLOOKUP(G5813,Food_Menu!A:A,Food_Menu!D:D)</f>
        <v>417.54</v>
      </c>
      <c r="J5813" s="2" t="s">
        <v>470</v>
      </c>
      <c r="K5813" s="2" t="str">
        <f t="array" ref="K5813">_xlfn.XLOOKUP(J5813,Delivery_Partners!A:A,Delivery_Partners!B:B)</f>
        <v>Delivery Partner 006</v>
      </c>
      <c r="L5813" s="3">
        <v>3</v>
      </c>
      <c r="M5813" s="2" t="s">
        <v>23</v>
      </c>
      <c r="N5813" s="2" t="s">
        <v>24</v>
      </c>
      <c r="O5813" s="3">
        <v>27</v>
      </c>
      <c r="P5813" s="13">
        <f t="shared" si="1222"/>
        <v>1252.62</v>
      </c>
      <c r="Q5813" s="13" t="str">
        <f t="shared" si="1223"/>
        <v>Fast</v>
      </c>
      <c r="S5813" s="21"/>
    </row>
    <row r="5814" customHeight="1" spans="1:19">
      <c r="A5814" s="2" t="s">
        <v>7774</v>
      </c>
      <c r="B5814" s="29" t="s">
        <v>103</v>
      </c>
      <c r="C5814" s="2" t="s">
        <v>2819</v>
      </c>
      <c r="D5814" s="2" t="str">
        <f t="array" ref="D5814">_xlfn.XLOOKUP(C5814,Customers!A:A,Customers!B:B)</f>
        <v>Customer 1096</v>
      </c>
      <c r="E5814" s="2" t="s">
        <v>712</v>
      </c>
      <c r="F5814" s="2" t="str">
        <f t="array" ref="F5814">_xlfn.XLOOKUP(E5814,Restaurants!A:A,Restaurants!B:B)</f>
        <v>Restaurant 074</v>
      </c>
      <c r="G5814" s="2" t="s">
        <v>557</v>
      </c>
      <c r="H5814" s="2" t="str">
        <f t="array" ref="H5814">_xlfn.XLOOKUP(G5814,Food_Menu!A:A,Food_Menu!B:B)</f>
        <v>Food Item 0144</v>
      </c>
      <c r="I5814" s="2">
        <f t="array" ref="I5814">_xlfn.XLOOKUP(G5814,Food_Menu!A:A,Food_Menu!D:D)</f>
        <v>277.13</v>
      </c>
      <c r="J5814" s="2" t="s">
        <v>895</v>
      </c>
      <c r="K5814" s="2" t="str">
        <f t="array" ref="K5814">_xlfn.XLOOKUP(J5814,Delivery_Partners!A:A,Delivery_Partners!B:B)</f>
        <v>Delivery Partner 018</v>
      </c>
      <c r="L5814" s="3">
        <v>1</v>
      </c>
      <c r="M5814" s="2" t="s">
        <v>23</v>
      </c>
      <c r="N5814" s="2" t="s">
        <v>55</v>
      </c>
      <c r="O5814" s="3">
        <v>31</v>
      </c>
      <c r="P5814" s="13">
        <f t="shared" si="1222"/>
        <v>277.13</v>
      </c>
      <c r="Q5814" s="13" t="str">
        <f t="shared" si="1223"/>
        <v>Normal</v>
      </c>
      <c r="S5814" s="21"/>
    </row>
    <row r="5815" customHeight="1" spans="1:19">
      <c r="A5815" s="2" t="s">
        <v>7775</v>
      </c>
      <c r="B5815" s="29" t="s">
        <v>1417</v>
      </c>
      <c r="C5815" s="2" t="s">
        <v>2759</v>
      </c>
      <c r="D5815" s="2" t="str">
        <f t="array" ref="D5815">_xlfn.XLOOKUP(C5815,Customers!A:A,Customers!B:B)</f>
        <v>Customer 0527</v>
      </c>
      <c r="E5815" s="2" t="s">
        <v>726</v>
      </c>
      <c r="F5815" s="2" t="str">
        <f t="array" ref="F5815">_xlfn.XLOOKUP(E5815,Restaurants!A:A,Restaurants!B:B)</f>
        <v>Restaurant 082</v>
      </c>
      <c r="G5815" s="2" t="s">
        <v>767</v>
      </c>
      <c r="H5815" s="2" t="str">
        <f t="array" ref="H5815">_xlfn.XLOOKUP(G5815,Food_Menu!A:A,Food_Menu!B:B)</f>
        <v>Food Item 0150</v>
      </c>
      <c r="I5815" s="2">
        <f t="array" ref="I5815">_xlfn.XLOOKUP(G5815,Food_Menu!A:A,Food_Menu!D:D)</f>
        <v>110.4</v>
      </c>
      <c r="J5815" s="2" t="s">
        <v>383</v>
      </c>
      <c r="K5815" s="2" t="str">
        <f t="array" ref="K5815">_xlfn.XLOOKUP(J5815,Delivery_Partners!A:A,Delivery_Partners!B:B)</f>
        <v>Delivery Partner 149</v>
      </c>
      <c r="L5815" s="3">
        <v>4</v>
      </c>
      <c r="M5815" s="2" t="s">
        <v>23</v>
      </c>
      <c r="N5815" s="2" t="s">
        <v>24</v>
      </c>
      <c r="O5815" s="3">
        <v>34</v>
      </c>
      <c r="P5815" s="13">
        <f t="shared" si="1222"/>
        <v>441.6</v>
      </c>
      <c r="Q5815" s="13" t="str">
        <f t="shared" si="1223"/>
        <v>Normal</v>
      </c>
      <c r="S5815" s="21"/>
    </row>
    <row r="5816" customHeight="1" spans="1:19">
      <c r="A5816" s="2" t="s">
        <v>7776</v>
      </c>
      <c r="B5816" s="29" t="s">
        <v>2186</v>
      </c>
      <c r="C5816" s="2" t="s">
        <v>2041</v>
      </c>
      <c r="D5816" s="2" t="str">
        <f t="array" ref="D5816">_xlfn.XLOOKUP(C5816,Customers!A:A,Customers!B:B)</f>
        <v>Customer 0047</v>
      </c>
      <c r="E5816" s="2" t="s">
        <v>1072</v>
      </c>
      <c r="F5816" s="2" t="str">
        <f t="array" ref="F5816">_xlfn.XLOOKUP(E5816,Restaurants!A:A,Restaurants!B:B)</f>
        <v>Restaurant 030</v>
      </c>
      <c r="G5816" s="2" t="s">
        <v>529</v>
      </c>
      <c r="H5816" s="2" t="str">
        <f t="array" ref="H5816">_xlfn.XLOOKUP(G5816,Food_Menu!A:A,Food_Menu!B:B)</f>
        <v>Food Item 0126</v>
      </c>
      <c r="I5816" s="2">
        <f t="array" ref="I5816">_xlfn.XLOOKUP(G5816,Food_Menu!A:A,Food_Menu!D:D)</f>
        <v>127.27</v>
      </c>
      <c r="J5816" s="2" t="s">
        <v>262</v>
      </c>
      <c r="K5816" s="2" t="str">
        <f t="array" ref="K5816">_xlfn.XLOOKUP(J5816,Delivery_Partners!A:A,Delivery_Partners!B:B)</f>
        <v>Delivery Partner 063</v>
      </c>
      <c r="L5816" s="3">
        <v>3</v>
      </c>
      <c r="M5816" s="2" t="s">
        <v>23</v>
      </c>
      <c r="N5816" s="2" t="s">
        <v>24</v>
      </c>
      <c r="O5816" s="3">
        <v>15</v>
      </c>
      <c r="P5816" s="13">
        <f t="shared" si="1222"/>
        <v>381.81</v>
      </c>
      <c r="Q5816" s="13" t="str">
        <f t="shared" si="1223"/>
        <v>Fast</v>
      </c>
      <c r="S5816" s="21"/>
    </row>
    <row r="5817" customHeight="1" spans="1:19">
      <c r="A5817" s="2" t="s">
        <v>7777</v>
      </c>
      <c r="B5817" s="29" t="s">
        <v>320</v>
      </c>
      <c r="C5817" s="2" t="s">
        <v>394</v>
      </c>
      <c r="D5817" s="2" t="str">
        <f t="array" ref="D5817">_xlfn.XLOOKUP(C5817,Customers!A:A,Customers!B:B)</f>
        <v>Customer 0909</v>
      </c>
      <c r="E5817" s="2" t="s">
        <v>131</v>
      </c>
      <c r="F5817" s="2" t="str">
        <f t="array" ref="F5817">_xlfn.XLOOKUP(E5817,Restaurants!A:A,Restaurants!B:B)</f>
        <v>Restaurant 075</v>
      </c>
      <c r="G5817" s="2" t="s">
        <v>1475</v>
      </c>
      <c r="H5817" s="2" t="str">
        <f t="array" ref="H5817">_xlfn.XLOOKUP(G5817,Food_Menu!A:A,Food_Menu!B:B)</f>
        <v>Food Item 0053</v>
      </c>
      <c r="I5817" s="2">
        <f t="array" ref="I5817">_xlfn.XLOOKUP(G5817,Food_Menu!A:A,Food_Menu!D:D)</f>
        <v>308.97</v>
      </c>
      <c r="J5817" s="2" t="s">
        <v>323</v>
      </c>
      <c r="K5817" s="2" t="str">
        <f t="array" ref="K5817">_xlfn.XLOOKUP(J5817,Delivery_Partners!A:A,Delivery_Partners!B:B)</f>
        <v>Delivery Partner 131</v>
      </c>
      <c r="L5817" s="3">
        <v>3</v>
      </c>
      <c r="M5817" s="2" t="s">
        <v>23</v>
      </c>
      <c r="N5817" s="2" t="s">
        <v>24</v>
      </c>
      <c r="O5817" s="3">
        <v>23</v>
      </c>
      <c r="P5817" s="13">
        <f t="shared" si="1222"/>
        <v>926.91</v>
      </c>
      <c r="Q5817" s="13" t="str">
        <f t="shared" si="1223"/>
        <v>Fast</v>
      </c>
      <c r="S5817" s="21"/>
    </row>
    <row r="5818" customHeight="1" spans="1:19">
      <c r="A5818" s="2" t="s">
        <v>7778</v>
      </c>
      <c r="B5818" s="29" t="s">
        <v>550</v>
      </c>
      <c r="C5818" s="2" t="s">
        <v>3183</v>
      </c>
      <c r="D5818" s="2" t="str">
        <f t="array" ref="D5818">_xlfn.XLOOKUP(C5818,Customers!A:A,Customers!B:B)</f>
        <v>Customer 0877</v>
      </c>
      <c r="E5818" s="2" t="s">
        <v>623</v>
      </c>
      <c r="F5818" s="2" t="str">
        <f t="array" ref="F5818">_xlfn.XLOOKUP(E5818,Restaurants!A:A,Restaurants!B:B)</f>
        <v>Restaurant 045</v>
      </c>
      <c r="G5818" s="2" t="s">
        <v>650</v>
      </c>
      <c r="H5818" s="2" t="str">
        <f t="array" ref="H5818">_xlfn.XLOOKUP(G5818,Food_Menu!A:A,Food_Menu!B:B)</f>
        <v>Food Item 0209</v>
      </c>
      <c r="I5818" s="2">
        <f t="array" ref="I5818">_xlfn.XLOOKUP(G5818,Food_Menu!A:A,Food_Menu!D:D)</f>
        <v>533.6</v>
      </c>
      <c r="J5818" s="2" t="s">
        <v>1160</v>
      </c>
      <c r="K5818" s="2" t="str">
        <f t="array" ref="K5818">_xlfn.XLOOKUP(J5818,Delivery_Partners!A:A,Delivery_Partners!B:B)</f>
        <v>Delivery Partner 145</v>
      </c>
      <c r="L5818" s="3">
        <v>2</v>
      </c>
      <c r="M5818" s="2" t="s">
        <v>23</v>
      </c>
      <c r="N5818" s="2" t="s">
        <v>24</v>
      </c>
      <c r="O5818" s="3">
        <v>50</v>
      </c>
      <c r="P5818" s="13">
        <f t="shared" si="1222"/>
        <v>1067.2</v>
      </c>
      <c r="Q5818" s="13" t="str">
        <f t="shared" si="1223"/>
        <v>Normal</v>
      </c>
      <c r="S5818" s="21"/>
    </row>
    <row r="5819" customHeight="1" spans="1:19">
      <c r="A5819" s="2" t="s">
        <v>7779</v>
      </c>
      <c r="B5819" s="29" t="s">
        <v>1393</v>
      </c>
      <c r="C5819" s="2" t="s">
        <v>264</v>
      </c>
      <c r="D5819" s="2" t="str">
        <f t="array" ref="D5819">_xlfn.XLOOKUP(C5819,Customers!A:A,Customers!B:B)</f>
        <v>Customer 0888</v>
      </c>
      <c r="E5819" s="2" t="s">
        <v>121</v>
      </c>
      <c r="F5819" s="2" t="str">
        <f t="array" ref="F5819">_xlfn.XLOOKUP(E5819,Restaurants!A:A,Restaurants!B:B)</f>
        <v>Restaurant 088</v>
      </c>
      <c r="G5819" s="2" t="s">
        <v>400</v>
      </c>
      <c r="H5819" s="2" t="str">
        <f t="array" ref="H5819">_xlfn.XLOOKUP(G5819,Food_Menu!A:A,Food_Menu!B:B)</f>
        <v>Food Item 0090</v>
      </c>
      <c r="I5819" s="2">
        <f t="array" ref="I5819">_xlfn.XLOOKUP(G5819,Food_Menu!A:A,Food_Menu!D:D)</f>
        <v>629.64</v>
      </c>
      <c r="J5819" s="2" t="s">
        <v>148</v>
      </c>
      <c r="K5819" s="2" t="str">
        <f t="array" ref="K5819">_xlfn.XLOOKUP(J5819,Delivery_Partners!A:A,Delivery_Partners!B:B)</f>
        <v>Delivery Partner 162</v>
      </c>
      <c r="L5819" s="3">
        <v>2</v>
      </c>
      <c r="M5819" s="2" t="s">
        <v>23</v>
      </c>
      <c r="N5819" s="2" t="s">
        <v>55</v>
      </c>
      <c r="O5819" s="3">
        <v>37</v>
      </c>
      <c r="P5819" s="13">
        <f t="shared" si="1222"/>
        <v>1259.28</v>
      </c>
      <c r="Q5819" s="13" t="str">
        <f t="shared" si="1223"/>
        <v>Normal</v>
      </c>
      <c r="S5819" s="21"/>
    </row>
    <row r="5820" customHeight="1" spans="1:19">
      <c r="A5820" s="2" t="s">
        <v>7780</v>
      </c>
      <c r="B5820" s="29" t="s">
        <v>2028</v>
      </c>
      <c r="C5820" s="2" t="s">
        <v>1790</v>
      </c>
      <c r="D5820" s="2" t="str">
        <f t="array" ref="D5820">_xlfn.XLOOKUP(C5820,Customers!A:A,Customers!B:B)</f>
        <v>Customer 0779</v>
      </c>
      <c r="E5820" s="2" t="s">
        <v>78</v>
      </c>
      <c r="F5820" s="2" t="str">
        <f t="array" ref="F5820">_xlfn.XLOOKUP(E5820,Restaurants!A:A,Restaurants!B:B)</f>
        <v>Restaurant 011</v>
      </c>
      <c r="G5820" s="2" t="s">
        <v>920</v>
      </c>
      <c r="H5820" s="2" t="str">
        <f t="array" ref="H5820">_xlfn.XLOOKUP(G5820,Food_Menu!A:A,Food_Menu!B:B)</f>
        <v>Food Item 0164</v>
      </c>
      <c r="I5820" s="2">
        <f t="array" ref="I5820">_xlfn.XLOOKUP(G5820,Food_Menu!A:A,Food_Menu!D:D)</f>
        <v>389.25</v>
      </c>
      <c r="J5820" s="2" t="s">
        <v>251</v>
      </c>
      <c r="K5820" s="2" t="str">
        <f t="array" ref="K5820">_xlfn.XLOOKUP(J5820,Delivery_Partners!A:A,Delivery_Partners!B:B)</f>
        <v>Delivery Partner 089</v>
      </c>
      <c r="L5820" s="3">
        <v>1</v>
      </c>
      <c r="M5820" s="2" t="s">
        <v>23</v>
      </c>
      <c r="N5820" s="2" t="s">
        <v>42</v>
      </c>
      <c r="O5820" s="3">
        <v>50</v>
      </c>
      <c r="P5820" s="13">
        <f t="shared" si="1222"/>
        <v>389.25</v>
      </c>
      <c r="Q5820" s="13" t="str">
        <f t="shared" si="1223"/>
        <v>Normal</v>
      </c>
      <c r="S5820" s="21"/>
    </row>
    <row r="5821" customHeight="1" spans="1:19">
      <c r="A5821" s="2" t="s">
        <v>7781</v>
      </c>
      <c r="B5821" s="28">
        <v>45788</v>
      </c>
      <c r="C5821" s="2" t="s">
        <v>2198</v>
      </c>
      <c r="D5821" s="2" t="str">
        <f t="array" ref="D5821">_xlfn.XLOOKUP(C5821,Customers!A:A,Customers!B:B)</f>
        <v>Customer 0165</v>
      </c>
      <c r="E5821" s="2" t="s">
        <v>33</v>
      </c>
      <c r="F5821" s="2" t="str">
        <f t="array" ref="F5821">_xlfn.XLOOKUP(E5821,Restaurants!A:A,Restaurants!B:B)</f>
        <v>Restaurant 035</v>
      </c>
      <c r="G5821" s="2" t="s">
        <v>377</v>
      </c>
      <c r="H5821" s="2" t="str">
        <f t="array" ref="H5821">_xlfn.XLOOKUP(G5821,Food_Menu!A:A,Food_Menu!B:B)</f>
        <v>Food Item 0138</v>
      </c>
      <c r="I5821" s="2">
        <f t="array" ref="I5821">_xlfn.XLOOKUP(G5821,Food_Menu!A:A,Food_Menu!D:D)</f>
        <v>153.3</v>
      </c>
      <c r="J5821" s="2" t="s">
        <v>1481</v>
      </c>
      <c r="K5821" s="2" t="str">
        <f t="array" ref="K5821">_xlfn.XLOOKUP(J5821,Delivery_Partners!A:A,Delivery_Partners!B:B)</f>
        <v>Delivery Partner 115</v>
      </c>
      <c r="L5821" s="3">
        <v>2</v>
      </c>
      <c r="M5821" s="2" t="s">
        <v>23</v>
      </c>
      <c r="N5821" s="2" t="s">
        <v>74</v>
      </c>
      <c r="O5821" s="3">
        <v>47</v>
      </c>
      <c r="P5821" s="13">
        <f t="shared" si="1222"/>
        <v>306.6</v>
      </c>
      <c r="Q5821" s="13" t="str">
        <f t="shared" si="1223"/>
        <v>Normal</v>
      </c>
      <c r="S5821" s="21"/>
    </row>
    <row r="5822" customHeight="1" spans="1:19">
      <c r="A5822" s="2" t="s">
        <v>7782</v>
      </c>
      <c r="B5822" s="29" t="s">
        <v>296</v>
      </c>
      <c r="C5822" s="2" t="s">
        <v>575</v>
      </c>
      <c r="D5822" s="2" t="str">
        <f t="array" ref="D5822">_xlfn.XLOOKUP(C5822,Customers!A:A,Customers!B:B)</f>
        <v>Customer 0138</v>
      </c>
      <c r="E5822" s="2" t="s">
        <v>446</v>
      </c>
      <c r="F5822" s="2" t="str">
        <f t="array" ref="F5822">_xlfn.XLOOKUP(E5822,Restaurants!A:A,Restaurants!B:B)</f>
        <v>Restaurant 078</v>
      </c>
      <c r="G5822" s="2" t="s">
        <v>72</v>
      </c>
      <c r="H5822" s="2" t="str">
        <f t="array" ref="H5822">_xlfn.XLOOKUP(G5822,Food_Menu!A:A,Food_Menu!B:B)</f>
        <v>Food Item 0198</v>
      </c>
      <c r="I5822" s="2">
        <f t="array" ref="I5822">_xlfn.XLOOKUP(G5822,Food_Menu!A:A,Food_Menu!D:D)</f>
        <v>221.88</v>
      </c>
      <c r="J5822" s="2" t="s">
        <v>651</v>
      </c>
      <c r="K5822" s="2" t="str">
        <f t="array" ref="K5822">_xlfn.XLOOKUP(J5822,Delivery_Partners!A:A,Delivery_Partners!B:B)</f>
        <v>Delivery Partner 036</v>
      </c>
      <c r="L5822" s="3">
        <v>1</v>
      </c>
      <c r="M5822" s="2" t="s">
        <v>23</v>
      </c>
      <c r="N5822" s="2" t="s">
        <v>24</v>
      </c>
      <c r="O5822" s="3">
        <v>31</v>
      </c>
      <c r="P5822" s="13">
        <f t="shared" si="1222"/>
        <v>221.88</v>
      </c>
      <c r="Q5822" s="13" t="str">
        <f t="shared" si="1223"/>
        <v>Normal</v>
      </c>
      <c r="S5822" s="21"/>
    </row>
    <row r="5823" customHeight="1" spans="1:19">
      <c r="A5823" s="2" t="s">
        <v>7783</v>
      </c>
      <c r="B5823" s="29" t="s">
        <v>161</v>
      </c>
      <c r="C5823" s="2" t="s">
        <v>1093</v>
      </c>
      <c r="D5823" s="2" t="str">
        <f t="array" ref="D5823">_xlfn.XLOOKUP(C5823,Customers!A:A,Customers!B:B)</f>
        <v>Customer 0952</v>
      </c>
      <c r="E5823" s="2" t="s">
        <v>366</v>
      </c>
      <c r="F5823" s="2" t="str">
        <f t="array" ref="F5823">_xlfn.XLOOKUP(E5823,Restaurants!A:A,Restaurants!B:B)</f>
        <v>Restaurant 073</v>
      </c>
      <c r="G5823" s="2" t="s">
        <v>282</v>
      </c>
      <c r="H5823" s="2" t="str">
        <f t="array" ref="H5823">_xlfn.XLOOKUP(G5823,Food_Menu!A:A,Food_Menu!B:B)</f>
        <v>Food Item 0157</v>
      </c>
      <c r="I5823" s="2">
        <f t="array" ref="I5823">_xlfn.XLOOKUP(G5823,Food_Menu!A:A,Food_Menu!D:D)</f>
        <v>278.37</v>
      </c>
      <c r="J5823" s="2" t="s">
        <v>95</v>
      </c>
      <c r="K5823" s="2" t="str">
        <f t="array" ref="K5823">_xlfn.XLOOKUP(J5823,Delivery_Partners!A:A,Delivery_Partners!B:B)</f>
        <v>Delivery Partner 170</v>
      </c>
      <c r="L5823" s="3">
        <v>1</v>
      </c>
      <c r="M5823" s="2" t="s">
        <v>23</v>
      </c>
      <c r="N5823" s="2" t="s">
        <v>24</v>
      </c>
      <c r="O5823" s="3">
        <v>31</v>
      </c>
      <c r="P5823" s="13">
        <f t="shared" si="1222"/>
        <v>278.37</v>
      </c>
      <c r="Q5823" s="13" t="str">
        <f t="shared" si="1223"/>
        <v>Normal</v>
      </c>
      <c r="S5823" s="21"/>
    </row>
    <row r="5824" customHeight="1" spans="1:19">
      <c r="A5824" s="2" t="s">
        <v>7784</v>
      </c>
      <c r="B5824" s="28">
        <v>45840</v>
      </c>
      <c r="C5824" s="2" t="s">
        <v>876</v>
      </c>
      <c r="D5824" s="2" t="str">
        <f t="array" ref="D5824">_xlfn.XLOOKUP(C5824,Customers!A:A,Customers!B:B)</f>
        <v>Customer 1027</v>
      </c>
      <c r="E5824" s="2" t="s">
        <v>245</v>
      </c>
      <c r="F5824" s="2" t="str">
        <f t="array" ref="F5824">_xlfn.XLOOKUP(E5824,Restaurants!A:A,Restaurants!B:B)</f>
        <v>Restaurant 101</v>
      </c>
      <c r="G5824" s="2" t="s">
        <v>754</v>
      </c>
      <c r="H5824" s="2" t="str">
        <f t="array" ref="H5824">_xlfn.XLOOKUP(G5824,Food_Menu!A:A,Food_Menu!B:B)</f>
        <v>Food Item 0140</v>
      </c>
      <c r="I5824" s="2">
        <f t="array" ref="I5824">_xlfn.XLOOKUP(G5824,Food_Menu!A:A,Food_Menu!D:D)</f>
        <v>408.22</v>
      </c>
      <c r="J5824" s="2" t="s">
        <v>862</v>
      </c>
      <c r="K5824" s="2" t="str">
        <f t="array" ref="K5824">_xlfn.XLOOKUP(J5824,Delivery_Partners!A:A,Delivery_Partners!B:B)</f>
        <v>Delivery Partner 159</v>
      </c>
      <c r="L5824" s="3">
        <v>1</v>
      </c>
      <c r="M5824" s="2" t="s">
        <v>23</v>
      </c>
      <c r="N5824" s="2" t="s">
        <v>24</v>
      </c>
      <c r="O5824" s="3">
        <v>47</v>
      </c>
      <c r="P5824" s="13">
        <f t="shared" si="1222"/>
        <v>408.22</v>
      </c>
      <c r="Q5824" s="13" t="str">
        <f t="shared" si="1223"/>
        <v>Normal</v>
      </c>
      <c r="S5824" s="21"/>
    </row>
    <row r="5825" customHeight="1" spans="1:19">
      <c r="A5825" s="2" t="s">
        <v>7785</v>
      </c>
      <c r="B5825" s="29" t="s">
        <v>769</v>
      </c>
      <c r="C5825" s="2" t="s">
        <v>1012</v>
      </c>
      <c r="D5825" s="2" t="str">
        <f t="array" ref="D5825">_xlfn.XLOOKUP(C5825,Customers!A:A,Customers!B:B)</f>
        <v>Customer 0095</v>
      </c>
      <c r="E5825" s="2" t="s">
        <v>182</v>
      </c>
      <c r="F5825" s="2" t="str">
        <f t="array" ref="F5825">_xlfn.XLOOKUP(E5825,Restaurants!A:A,Restaurants!B:B)</f>
        <v>Restaurant 097</v>
      </c>
      <c r="G5825" s="2" t="s">
        <v>1040</v>
      </c>
      <c r="H5825" s="2" t="str">
        <f t="array" ref="H5825">_xlfn.XLOOKUP(G5825,Food_Menu!A:A,Food_Menu!B:B)</f>
        <v>Food Item 0185</v>
      </c>
      <c r="I5825" s="2">
        <f t="array" ref="I5825">_xlfn.XLOOKUP(G5825,Food_Menu!A:A,Food_Menu!D:D)</f>
        <v>565.74</v>
      </c>
      <c r="J5825" s="2" t="s">
        <v>718</v>
      </c>
      <c r="K5825" s="2" t="str">
        <f t="array" ref="K5825">_xlfn.XLOOKUP(J5825,Delivery_Partners!A:A,Delivery_Partners!B:B)</f>
        <v>Delivery Partner 071</v>
      </c>
      <c r="L5825" s="3">
        <v>2</v>
      </c>
      <c r="M5825" s="2" t="s">
        <v>23</v>
      </c>
      <c r="N5825" s="2" t="s">
        <v>24</v>
      </c>
      <c r="O5825" s="3">
        <v>44</v>
      </c>
      <c r="P5825" s="13">
        <f t="shared" si="1222"/>
        <v>1131.48</v>
      </c>
      <c r="Q5825" s="13" t="str">
        <f t="shared" si="1223"/>
        <v>Normal</v>
      </c>
      <c r="S5825" s="21"/>
    </row>
    <row r="5826" customHeight="1" spans="1:19">
      <c r="A5826" s="2" t="s">
        <v>7786</v>
      </c>
      <c r="B5826" s="29" t="s">
        <v>1254</v>
      </c>
      <c r="C5826" s="2" t="s">
        <v>3041</v>
      </c>
      <c r="D5826" s="2" t="str">
        <f t="array" ref="D5826">_xlfn.XLOOKUP(C5826,Customers!A:A,Customers!B:B)</f>
        <v>Customer 0698</v>
      </c>
      <c r="E5826" s="2" t="s">
        <v>302</v>
      </c>
      <c r="F5826" s="2" t="str">
        <f t="array" ref="F5826">_xlfn.XLOOKUP(E5826,Restaurants!A:A,Restaurants!B:B)</f>
        <v>Restaurant 002</v>
      </c>
      <c r="G5826" s="2" t="s">
        <v>266</v>
      </c>
      <c r="H5826" s="2" t="str">
        <f t="array" ref="H5826">_xlfn.XLOOKUP(G5826,Food_Menu!A:A,Food_Menu!B:B)</f>
        <v>Food Item 0012</v>
      </c>
      <c r="I5826" s="2">
        <f t="array" ref="I5826">_xlfn.XLOOKUP(G5826,Food_Menu!A:A,Food_Menu!D:D)</f>
        <v>390.14</v>
      </c>
      <c r="J5826" s="2" t="s">
        <v>1204</v>
      </c>
      <c r="K5826" s="2" t="str">
        <f t="array" ref="K5826">_xlfn.XLOOKUP(J5826,Delivery_Partners!A:A,Delivery_Partners!B:B)</f>
        <v>Delivery Partner 067</v>
      </c>
      <c r="L5826" s="3">
        <v>1</v>
      </c>
      <c r="M5826" s="2" t="s">
        <v>23</v>
      </c>
      <c r="N5826" s="2" t="s">
        <v>55</v>
      </c>
      <c r="O5826" s="3">
        <v>47</v>
      </c>
      <c r="P5826" s="13">
        <f t="shared" si="1222"/>
        <v>390.14</v>
      </c>
      <c r="Q5826" s="13" t="str">
        <f t="shared" si="1223"/>
        <v>Normal</v>
      </c>
      <c r="S5826" s="21"/>
    </row>
    <row r="5827" customHeight="1" spans="1:19">
      <c r="A5827" s="2" t="s">
        <v>7787</v>
      </c>
      <c r="B5827" s="29" t="s">
        <v>1410</v>
      </c>
      <c r="C5827" s="2" t="s">
        <v>731</v>
      </c>
      <c r="D5827" s="2" t="str">
        <f t="array" ref="D5827">_xlfn.XLOOKUP(C5827,Customers!A:A,Customers!B:B)</f>
        <v>Customer 0601</v>
      </c>
      <c r="E5827" s="2" t="s">
        <v>78</v>
      </c>
      <c r="F5827" s="2" t="str">
        <f t="array" ref="F5827">_xlfn.XLOOKUP(E5827,Restaurants!A:A,Restaurants!B:B)</f>
        <v>Restaurant 011</v>
      </c>
      <c r="G5827" s="2" t="s">
        <v>872</v>
      </c>
      <c r="H5827" s="2" t="str">
        <f t="array" ref="H5827">_xlfn.XLOOKUP(G5827,Food_Menu!A:A,Food_Menu!B:B)</f>
        <v>Food Item 0156</v>
      </c>
      <c r="I5827" s="2">
        <f t="array" ref="I5827">_xlfn.XLOOKUP(G5827,Food_Menu!A:A,Food_Menu!D:D)</f>
        <v>133.9</v>
      </c>
      <c r="J5827" s="2" t="s">
        <v>502</v>
      </c>
      <c r="K5827" s="2" t="str">
        <f t="array" ref="K5827">_xlfn.XLOOKUP(J5827,Delivery_Partners!A:A,Delivery_Partners!B:B)</f>
        <v>Delivery Partner 132</v>
      </c>
      <c r="L5827" s="3">
        <v>2</v>
      </c>
      <c r="M5827" s="2" t="s">
        <v>23</v>
      </c>
      <c r="N5827" s="2" t="s">
        <v>55</v>
      </c>
      <c r="O5827" s="3">
        <v>35</v>
      </c>
      <c r="P5827" s="13">
        <f t="shared" si="1222"/>
        <v>267.8</v>
      </c>
      <c r="Q5827" s="13" t="str">
        <f t="shared" si="1223"/>
        <v>Normal</v>
      </c>
      <c r="S5827" s="21"/>
    </row>
    <row r="5828" customHeight="1" spans="1:19">
      <c r="A5828" s="2" t="s">
        <v>7788</v>
      </c>
      <c r="B5828" s="28">
        <v>45697</v>
      </c>
      <c r="C5828" s="2" t="s">
        <v>1483</v>
      </c>
      <c r="D5828" s="2" t="str">
        <f t="array" ref="D5828">_xlfn.XLOOKUP(C5828,Customers!A:A,Customers!B:B)</f>
        <v>Customer 0421</v>
      </c>
      <c r="E5828" s="2" t="s">
        <v>46</v>
      </c>
      <c r="F5828" s="2" t="str">
        <f t="array" ref="F5828">_xlfn.XLOOKUP(E5828,Restaurants!A:A,Restaurants!B:B)</f>
        <v>Restaurant 043</v>
      </c>
      <c r="G5828" s="2" t="s">
        <v>624</v>
      </c>
      <c r="H5828" s="2" t="str">
        <f t="array" ref="H5828">_xlfn.XLOOKUP(G5828,Food_Menu!A:A,Food_Menu!B:B)</f>
        <v>Food Item 0129</v>
      </c>
      <c r="I5828" s="2">
        <f t="array" ref="I5828">_xlfn.XLOOKUP(G5828,Food_Menu!A:A,Food_Menu!D:D)</f>
        <v>581.3</v>
      </c>
      <c r="J5828" s="2" t="s">
        <v>54</v>
      </c>
      <c r="K5828" s="2" t="str">
        <f t="array" ref="K5828">_xlfn.XLOOKUP(J5828,Delivery_Partners!A:A,Delivery_Partners!B:B)</f>
        <v>Delivery Partner 075</v>
      </c>
      <c r="L5828" s="3">
        <v>1</v>
      </c>
      <c r="M5828" s="2" t="s">
        <v>23</v>
      </c>
      <c r="N5828" s="2" t="s">
        <v>24</v>
      </c>
      <c r="O5828" s="3">
        <v>37</v>
      </c>
      <c r="P5828" s="13">
        <f t="shared" si="1222"/>
        <v>581.3</v>
      </c>
      <c r="Q5828" s="13" t="str">
        <f t="shared" si="1223"/>
        <v>Normal</v>
      </c>
      <c r="S5828" s="21"/>
    </row>
    <row r="5829" customHeight="1" spans="1:19">
      <c r="A5829" s="2" t="s">
        <v>7789</v>
      </c>
      <c r="B5829" s="29" t="s">
        <v>1566</v>
      </c>
      <c r="C5829" s="2" t="s">
        <v>874</v>
      </c>
      <c r="D5829" s="2" t="str">
        <f t="array" ref="D5829">_xlfn.XLOOKUP(C5829,Customers!A:A,Customers!B:B)</f>
        <v>Customer 0775</v>
      </c>
      <c r="E5829" s="2" t="s">
        <v>698</v>
      </c>
      <c r="F5829" s="2" t="str">
        <f t="array" ref="F5829">_xlfn.XLOOKUP(E5829,Restaurants!A:A,Restaurants!B:B)</f>
        <v>Restaurant 116</v>
      </c>
      <c r="G5829" s="2" t="s">
        <v>67</v>
      </c>
      <c r="H5829" s="2" t="str">
        <f t="array" ref="H5829">_xlfn.XLOOKUP(G5829,Food_Menu!A:A,Food_Menu!B:B)</f>
        <v>Food Item 0172</v>
      </c>
      <c r="I5829" s="2">
        <f t="array" ref="I5829">_xlfn.XLOOKUP(G5829,Food_Menu!A:A,Food_Menu!D:D)</f>
        <v>219.12</v>
      </c>
      <c r="J5829" s="2" t="s">
        <v>323</v>
      </c>
      <c r="K5829" s="2" t="str">
        <f t="array" ref="K5829">_xlfn.XLOOKUP(J5829,Delivery_Partners!A:A,Delivery_Partners!B:B)</f>
        <v>Delivery Partner 131</v>
      </c>
      <c r="L5829" s="3">
        <v>1</v>
      </c>
      <c r="M5829" s="2" t="s">
        <v>23</v>
      </c>
      <c r="N5829" s="2" t="s">
        <v>55</v>
      </c>
      <c r="O5829" s="3">
        <v>32</v>
      </c>
      <c r="P5829" s="13">
        <f t="shared" si="1222"/>
        <v>219.12</v>
      </c>
      <c r="Q5829" s="13" t="str">
        <f t="shared" si="1223"/>
        <v>Normal</v>
      </c>
      <c r="S5829" s="21"/>
    </row>
    <row r="5830" customHeight="1" spans="1:19">
      <c r="A5830" s="2" t="s">
        <v>7790</v>
      </c>
      <c r="B5830" s="28">
        <v>45962</v>
      </c>
      <c r="C5830" s="2" t="s">
        <v>1228</v>
      </c>
      <c r="D5830" s="2" t="str">
        <f t="array" ref="D5830">_xlfn.XLOOKUP(C5830,Customers!A:A,Customers!B:B)</f>
        <v>Customer 1098</v>
      </c>
      <c r="E5830" s="2" t="s">
        <v>797</v>
      </c>
      <c r="F5830" s="2" t="str">
        <f t="array" ref="F5830">_xlfn.XLOOKUP(E5830,Restaurants!A:A,Restaurants!B:B)</f>
        <v>Restaurant 058</v>
      </c>
      <c r="G5830" s="2" t="s">
        <v>303</v>
      </c>
      <c r="H5830" s="2" t="str">
        <f t="array" ref="H5830">_xlfn.XLOOKUP(G5830,Food_Menu!A:A,Food_Menu!B:B)</f>
        <v>Food Item 0050</v>
      </c>
      <c r="I5830" s="2">
        <f t="array" ref="I5830">_xlfn.XLOOKUP(G5830,Food_Menu!A:A,Food_Menu!D:D)</f>
        <v>122.02</v>
      </c>
      <c r="J5830" s="2" t="s">
        <v>29</v>
      </c>
      <c r="K5830" s="2" t="str">
        <f t="array" ref="K5830">_xlfn.XLOOKUP(J5830,Delivery_Partners!A:A,Delivery_Partners!B:B)</f>
        <v>Delivery Partner 017</v>
      </c>
      <c r="L5830" s="3">
        <v>1</v>
      </c>
      <c r="M5830" s="2" t="s">
        <v>23</v>
      </c>
      <c r="N5830" s="2" t="s">
        <v>42</v>
      </c>
      <c r="O5830" s="3">
        <v>34</v>
      </c>
      <c r="P5830" s="13">
        <f t="shared" si="1222"/>
        <v>122.02</v>
      </c>
      <c r="Q5830" s="13" t="str">
        <f t="shared" si="1223"/>
        <v>Normal</v>
      </c>
      <c r="S5830" s="21"/>
    </row>
    <row r="5831" customHeight="1" spans="1:19">
      <c r="A5831" s="2" t="s">
        <v>7791</v>
      </c>
      <c r="B5831" s="29" t="s">
        <v>1841</v>
      </c>
      <c r="C5831" s="2" t="s">
        <v>7739</v>
      </c>
      <c r="D5831" s="2" t="str">
        <f t="array" ref="D5831">_xlfn.XLOOKUP(C5831,Customers!A:A,Customers!B:B)</f>
        <v>Customer 0987</v>
      </c>
      <c r="E5831" s="2" t="s">
        <v>382</v>
      </c>
      <c r="F5831" s="2" t="str">
        <f t="array" ref="F5831">_xlfn.XLOOKUP(E5831,Restaurants!A:A,Restaurants!B:B)</f>
        <v>Restaurant 108</v>
      </c>
      <c r="G5831" s="2" t="s">
        <v>216</v>
      </c>
      <c r="H5831" s="2" t="str">
        <f t="array" ref="H5831">_xlfn.XLOOKUP(G5831,Food_Menu!A:A,Food_Menu!B:B)</f>
        <v>Food Item 0132</v>
      </c>
      <c r="I5831" s="2">
        <f t="array" ref="I5831">_xlfn.XLOOKUP(G5831,Food_Menu!A:A,Food_Menu!D:D)</f>
        <v>597.76</v>
      </c>
      <c r="J5831" s="2" t="s">
        <v>422</v>
      </c>
      <c r="K5831" s="2" t="str">
        <f t="array" ref="K5831">_xlfn.XLOOKUP(J5831,Delivery_Partners!A:A,Delivery_Partners!B:B)</f>
        <v>Delivery Partner 049</v>
      </c>
      <c r="L5831" s="3">
        <v>3</v>
      </c>
      <c r="M5831" s="2" t="s">
        <v>23</v>
      </c>
      <c r="N5831" s="2" t="s">
        <v>24</v>
      </c>
      <c r="O5831" s="3">
        <v>27</v>
      </c>
      <c r="P5831" s="13">
        <f t="shared" si="1222"/>
        <v>1793.28</v>
      </c>
      <c r="Q5831" s="13" t="str">
        <f t="shared" si="1223"/>
        <v>Fast</v>
      </c>
      <c r="S5831" s="21"/>
    </row>
    <row r="5832" customHeight="1" spans="1:19">
      <c r="A5832" s="2" t="s">
        <v>7792</v>
      </c>
      <c r="B5832" s="29" t="s">
        <v>311</v>
      </c>
      <c r="C5832" s="2" t="s">
        <v>997</v>
      </c>
      <c r="D5832" s="2" t="str">
        <f t="array" ref="D5832">_xlfn.XLOOKUP(C5832,Customers!A:A,Customers!B:B)</f>
        <v>Customer 0184</v>
      </c>
      <c r="E5832" s="2" t="s">
        <v>492</v>
      </c>
      <c r="F5832" s="2" t="str">
        <f t="array" ref="F5832">_xlfn.XLOOKUP(E5832,Restaurants!A:A,Restaurants!B:B)</f>
        <v>Restaurant 008</v>
      </c>
      <c r="G5832" s="2" t="s">
        <v>1272</v>
      </c>
      <c r="H5832" s="2" t="str">
        <f t="array" ref="H5832">_xlfn.XLOOKUP(G5832,Food_Menu!A:A,Food_Menu!B:B)</f>
        <v>Food Item 0063</v>
      </c>
      <c r="I5832" s="2">
        <f t="array" ref="I5832">_xlfn.XLOOKUP(G5832,Food_Menu!A:A,Food_Menu!D:D)</f>
        <v>539.41</v>
      </c>
      <c r="J5832" s="2" t="s">
        <v>474</v>
      </c>
      <c r="K5832" s="2" t="str">
        <f t="array" ref="K5832">_xlfn.XLOOKUP(J5832,Delivery_Partners!A:A,Delivery_Partners!B:B)</f>
        <v>Delivery Partner 141</v>
      </c>
      <c r="L5832" s="3">
        <v>1</v>
      </c>
      <c r="M5832" s="2" t="s">
        <v>23</v>
      </c>
      <c r="N5832" s="2" t="s">
        <v>74</v>
      </c>
      <c r="O5832" s="3">
        <v>34</v>
      </c>
      <c r="P5832" s="13">
        <f t="shared" si="1222"/>
        <v>539.41</v>
      </c>
      <c r="Q5832" s="13" t="str">
        <f t="shared" si="1223"/>
        <v>Normal</v>
      </c>
      <c r="S5832" s="21"/>
    </row>
    <row r="5833" hidden="1" customHeight="1" spans="1:19">
      <c r="A5833" s="2" t="s">
        <v>7793</v>
      </c>
      <c r="B5833" s="29" t="s">
        <v>1667</v>
      </c>
      <c r="C5833" s="2" t="s">
        <v>3289</v>
      </c>
      <c r="D5833" s="2" t="str">
        <f t="array" ref="D5833">_xlfn.XLOOKUP(C5833,Customers!A:A,Customers!B:B)</f>
        <v>Customer 0556</v>
      </c>
      <c r="E5833" s="2" t="s">
        <v>698</v>
      </c>
      <c r="F5833" s="2" t="str">
        <f t="array" ref="F5833">_xlfn.XLOOKUP(E5833,Restaurants!A:A,Restaurants!B:B)</f>
        <v>Restaurant 116</v>
      </c>
      <c r="G5833" s="2" t="s">
        <v>1285</v>
      </c>
      <c r="H5833" s="2" t="str">
        <f t="array" ref="H5833">_xlfn.XLOOKUP(G5833,Food_Menu!A:A,Food_Menu!B:B)</f>
        <v>Food Item 0026</v>
      </c>
      <c r="I5833" s="2"/>
      <c r="J5833" s="2" t="s">
        <v>267</v>
      </c>
      <c r="K5833" s="2" t="str">
        <f t="array" ref="K5833">_xlfn.XLOOKUP(J5833,Delivery_Partners!A:A,Delivery_Partners!B:B)</f>
        <v>Delivery Partner 166</v>
      </c>
      <c r="L5833" s="3">
        <v>3</v>
      </c>
      <c r="M5833" s="2" t="s">
        <v>101</v>
      </c>
      <c r="N5833" s="2" t="s">
        <v>24</v>
      </c>
      <c r="O5833" s="2"/>
    </row>
    <row r="5834" customHeight="1" spans="1:19">
      <c r="A5834" s="2" t="s">
        <v>7794</v>
      </c>
      <c r="B5834" s="29" t="s">
        <v>1412</v>
      </c>
      <c r="C5834" s="2" t="s">
        <v>3978</v>
      </c>
      <c r="D5834" s="2" t="str">
        <f t="array" ref="D5834">_xlfn.XLOOKUP(C5834,Customers!A:A,Customers!B:B)</f>
        <v>Customer 1123</v>
      </c>
      <c r="E5834" s="2" t="s">
        <v>492</v>
      </c>
      <c r="F5834" s="2" t="str">
        <f t="array" ref="F5834">_xlfn.XLOOKUP(E5834,Restaurants!A:A,Restaurants!B:B)</f>
        <v>Restaurant 008</v>
      </c>
      <c r="G5834" s="2" t="s">
        <v>1378</v>
      </c>
      <c r="H5834" s="2" t="str">
        <f t="array" ref="H5834">_xlfn.XLOOKUP(G5834,Food_Menu!A:A,Food_Menu!B:B)</f>
        <v>Food Item 0127</v>
      </c>
      <c r="I5834" s="2">
        <f t="array" ref="I5834">_xlfn.XLOOKUP(G5834,Food_Menu!A:A,Food_Menu!D:D)</f>
        <v>170.36</v>
      </c>
      <c r="J5834" s="2" t="s">
        <v>909</v>
      </c>
      <c r="K5834" s="2" t="str">
        <f t="array" ref="K5834">_xlfn.XLOOKUP(J5834,Delivery_Partners!A:A,Delivery_Partners!B:B)</f>
        <v>Delivery Partner 005</v>
      </c>
      <c r="L5834" s="3">
        <v>1</v>
      </c>
      <c r="M5834" s="2" t="s">
        <v>23</v>
      </c>
      <c r="N5834" s="2" t="s">
        <v>24</v>
      </c>
      <c r="O5834" s="3">
        <v>29</v>
      </c>
      <c r="P5834" s="13">
        <f>I5834*L5834</f>
        <v>170.36</v>
      </c>
      <c r="Q5834" s="13" t="str">
        <f>IF(O5834="","Not Delivered",IF(O5834&lt;=30,"Fast",IF(O5834&lt;=60,"Normal","Slow")))</f>
        <v>Fast</v>
      </c>
      <c r="S5834" s="21"/>
    </row>
    <row r="5835" hidden="1" customHeight="1" spans="1:19">
      <c r="A5835" s="2" t="s">
        <v>7795</v>
      </c>
      <c r="B5835" s="29" t="s">
        <v>209</v>
      </c>
      <c r="C5835" s="2" t="s">
        <v>2274</v>
      </c>
      <c r="D5835" s="2" t="str">
        <f t="array" ref="D5835">_xlfn.XLOOKUP(C5835,Customers!A:A,Customers!B:B)</f>
        <v>Customer 0285</v>
      </c>
      <c r="E5835" s="2" t="s">
        <v>721</v>
      </c>
      <c r="F5835" s="2" t="str">
        <f t="array" ref="F5835">_xlfn.XLOOKUP(E5835,Restaurants!A:A,Restaurants!B:B)</f>
        <v>Restaurant 098</v>
      </c>
      <c r="G5835" s="2" t="s">
        <v>240</v>
      </c>
      <c r="H5835" s="2" t="str">
        <f t="array" ref="H5835">_xlfn.XLOOKUP(G5835,Food_Menu!A:A,Food_Menu!B:B)</f>
        <v>Food Item 0005</v>
      </c>
      <c r="I5835" s="2"/>
      <c r="J5835" s="2" t="s">
        <v>474</v>
      </c>
      <c r="K5835" s="2" t="str">
        <f t="array" ref="K5835">_xlfn.XLOOKUP(J5835,Delivery_Partners!A:A,Delivery_Partners!B:B)</f>
        <v>Delivery Partner 141</v>
      </c>
      <c r="L5835" s="3">
        <v>1</v>
      </c>
      <c r="M5835" s="2" t="s">
        <v>101</v>
      </c>
      <c r="N5835" s="2" t="s">
        <v>24</v>
      </c>
      <c r="O5835" s="2"/>
    </row>
    <row r="5836" customHeight="1" spans="1:19">
      <c r="A5836" s="2" t="s">
        <v>7796</v>
      </c>
      <c r="B5836" s="28">
        <v>45717</v>
      </c>
      <c r="C5836" s="2" t="s">
        <v>1891</v>
      </c>
      <c r="D5836" s="2" t="str">
        <f t="array" ref="D5836">_xlfn.XLOOKUP(C5836,Customers!A:A,Customers!B:B)</f>
        <v>Customer 1025</v>
      </c>
      <c r="E5836" s="2" t="s">
        <v>105</v>
      </c>
      <c r="F5836" s="2" t="str">
        <f t="array" ref="F5836">_xlfn.XLOOKUP(E5836,Restaurants!A:A,Restaurants!B:B)</f>
        <v>Restaurant 106</v>
      </c>
      <c r="G5836" s="2" t="s">
        <v>524</v>
      </c>
      <c r="H5836" s="2" t="str">
        <f t="array" ref="H5836">_xlfn.XLOOKUP(G5836,Food_Menu!A:A,Food_Menu!B:B)</f>
        <v>Food Item 0021</v>
      </c>
      <c r="I5836" s="2">
        <f t="array" ref="I5836">_xlfn.XLOOKUP(G5836,Food_Menu!A:A,Food_Menu!D:D)</f>
        <v>572.3</v>
      </c>
      <c r="J5836" s="2" t="s">
        <v>231</v>
      </c>
      <c r="K5836" s="2" t="str">
        <f t="array" ref="K5836">_xlfn.XLOOKUP(J5836,Delivery_Partners!A:A,Delivery_Partners!B:B)</f>
        <v>Delivery Partner 013</v>
      </c>
      <c r="L5836" s="3">
        <v>1</v>
      </c>
      <c r="M5836" s="2" t="s">
        <v>23</v>
      </c>
      <c r="N5836" s="2" t="s">
        <v>24</v>
      </c>
      <c r="O5836" s="3">
        <v>18</v>
      </c>
      <c r="P5836" s="13">
        <f t="shared" ref="P5836:P5844" si="1224">I5836*L5836</f>
        <v>572.3</v>
      </c>
      <c r="Q5836" s="13" t="str">
        <f t="shared" ref="Q5836:Q5844" si="1225">IF(O5836="","Not Delivered",IF(O5836&lt;=30,"Fast",IF(O5836&lt;=60,"Normal","Slow")))</f>
        <v>Fast</v>
      </c>
      <c r="S5836" s="21"/>
    </row>
    <row r="5837" customHeight="1" spans="1:19">
      <c r="A5837" s="2" t="s">
        <v>7797</v>
      </c>
      <c r="B5837" s="29" t="s">
        <v>472</v>
      </c>
      <c r="C5837" s="2" t="s">
        <v>2557</v>
      </c>
      <c r="D5837" s="2" t="str">
        <f t="array" ref="D5837">_xlfn.XLOOKUP(C5837,Customers!A:A,Customers!B:B)</f>
        <v>Customer 0589</v>
      </c>
      <c r="E5837" s="2" t="s">
        <v>666</v>
      </c>
      <c r="F5837" s="2" t="str">
        <f t="array" ref="F5837">_xlfn.XLOOKUP(E5837,Restaurants!A:A,Restaurants!B:B)</f>
        <v>Restaurant 036</v>
      </c>
      <c r="G5837" s="2" t="s">
        <v>751</v>
      </c>
      <c r="H5837" s="2" t="str">
        <f t="array" ref="H5837">_xlfn.XLOOKUP(G5837,Food_Menu!A:A,Food_Menu!B:B)</f>
        <v>Food Item 0117</v>
      </c>
      <c r="I5837" s="2">
        <f t="array" ref="I5837">_xlfn.XLOOKUP(G5837,Food_Menu!A:A,Food_Menu!D:D)</f>
        <v>279.52</v>
      </c>
      <c r="J5837" s="2" t="s">
        <v>159</v>
      </c>
      <c r="K5837" s="2" t="str">
        <f t="array" ref="K5837">_xlfn.XLOOKUP(J5837,Delivery_Partners!A:A,Delivery_Partners!B:B)</f>
        <v>Delivery Partner 156</v>
      </c>
      <c r="L5837" s="3">
        <v>1</v>
      </c>
      <c r="M5837" s="2" t="s">
        <v>23</v>
      </c>
      <c r="N5837" s="2" t="s">
        <v>24</v>
      </c>
      <c r="O5837" s="3">
        <v>39</v>
      </c>
      <c r="P5837" s="13">
        <f t="shared" si="1224"/>
        <v>279.52</v>
      </c>
      <c r="Q5837" s="13" t="str">
        <f t="shared" si="1225"/>
        <v>Normal</v>
      </c>
      <c r="S5837" s="21"/>
    </row>
    <row r="5838" customHeight="1" spans="1:19">
      <c r="A5838" s="2" t="s">
        <v>7798</v>
      </c>
      <c r="B5838" s="28">
        <v>45819</v>
      </c>
      <c r="C5838" s="2" t="s">
        <v>4271</v>
      </c>
      <c r="D5838" s="2" t="str">
        <f t="array" ref="D5838">_xlfn.XLOOKUP(C5838,Customers!A:A,Customers!B:B)</f>
        <v>Customer 0626</v>
      </c>
      <c r="E5838" s="2" t="s">
        <v>66</v>
      </c>
      <c r="F5838" s="2" t="str">
        <f t="array" ref="F5838">_xlfn.XLOOKUP(E5838,Restaurants!A:A,Restaurants!B:B)</f>
        <v>Restaurant 037</v>
      </c>
      <c r="G5838" s="2" t="s">
        <v>72</v>
      </c>
      <c r="H5838" s="2" t="str">
        <f t="array" ref="H5838">_xlfn.XLOOKUP(G5838,Food_Menu!A:A,Food_Menu!B:B)</f>
        <v>Food Item 0198</v>
      </c>
      <c r="I5838" s="2">
        <f t="array" ref="I5838">_xlfn.XLOOKUP(G5838,Food_Menu!A:A,Food_Menu!D:D)</f>
        <v>221.88</v>
      </c>
      <c r="J5838" s="2" t="s">
        <v>68</v>
      </c>
      <c r="K5838" s="2" t="str">
        <f t="array" ref="K5838">_xlfn.XLOOKUP(J5838,Delivery_Partners!A:A,Delivery_Partners!B:B)</f>
        <v>Delivery Partner 046</v>
      </c>
      <c r="L5838" s="3">
        <v>1</v>
      </c>
      <c r="M5838" s="2" t="s">
        <v>23</v>
      </c>
      <c r="N5838" s="2" t="s">
        <v>24</v>
      </c>
      <c r="O5838" s="3">
        <v>24</v>
      </c>
      <c r="P5838" s="13">
        <f t="shared" si="1224"/>
        <v>221.88</v>
      </c>
      <c r="Q5838" s="13" t="str">
        <f t="shared" si="1225"/>
        <v>Fast</v>
      </c>
      <c r="S5838" s="21"/>
    </row>
    <row r="5839" customHeight="1" spans="1:19">
      <c r="A5839" s="2" t="s">
        <v>7799</v>
      </c>
      <c r="B5839" s="29" t="s">
        <v>1251</v>
      </c>
      <c r="C5839" s="2" t="s">
        <v>3593</v>
      </c>
      <c r="D5839" s="2" t="str">
        <f t="array" ref="D5839">_xlfn.XLOOKUP(C5839,Customers!A:A,Customers!B:B)</f>
        <v>Customer 0301</v>
      </c>
      <c r="E5839" s="2" t="s">
        <v>177</v>
      </c>
      <c r="F5839" s="2" t="str">
        <f t="array" ref="F5839">_xlfn.XLOOKUP(E5839,Restaurants!A:A,Restaurants!B:B)</f>
        <v>Restaurant 070</v>
      </c>
      <c r="G5839" s="2" t="s">
        <v>1013</v>
      </c>
      <c r="H5839" s="2" t="str">
        <f t="array" ref="H5839">_xlfn.XLOOKUP(G5839,Food_Menu!A:A,Food_Menu!B:B)</f>
        <v>Food Item 0158</v>
      </c>
      <c r="I5839" s="2">
        <f t="array" ref="I5839">_xlfn.XLOOKUP(G5839,Food_Menu!A:A,Food_Menu!D:D)</f>
        <v>622.8</v>
      </c>
      <c r="J5839" s="2" t="s">
        <v>397</v>
      </c>
      <c r="K5839" s="2" t="str">
        <f t="array" ref="K5839">_xlfn.XLOOKUP(J5839,Delivery_Partners!A:A,Delivery_Partners!B:B)</f>
        <v>Delivery Partner 066</v>
      </c>
      <c r="L5839" s="3">
        <v>1</v>
      </c>
      <c r="M5839" s="2" t="s">
        <v>23</v>
      </c>
      <c r="N5839" s="2" t="s">
        <v>24</v>
      </c>
      <c r="O5839" s="3">
        <v>25</v>
      </c>
      <c r="P5839" s="13">
        <f t="shared" si="1224"/>
        <v>622.8</v>
      </c>
      <c r="Q5839" s="13" t="str">
        <f t="shared" si="1225"/>
        <v>Fast</v>
      </c>
      <c r="S5839" s="21"/>
    </row>
    <row r="5840" customHeight="1" spans="1:19">
      <c r="A5840" s="2" t="s">
        <v>7800</v>
      </c>
      <c r="B5840" s="29" t="s">
        <v>990</v>
      </c>
      <c r="C5840" s="2" t="s">
        <v>1035</v>
      </c>
      <c r="D5840" s="2" t="str">
        <f t="array" ref="D5840">_xlfn.XLOOKUP(C5840,Customers!A:A,Customers!B:B)</f>
        <v>Customer 1104</v>
      </c>
      <c r="E5840" s="2" t="s">
        <v>634</v>
      </c>
      <c r="F5840" s="2" t="str">
        <f t="array" ref="F5840">_xlfn.XLOOKUP(E5840,Restaurants!A:A,Restaurants!B:B)</f>
        <v>Restaurant 087</v>
      </c>
      <c r="G5840" s="2" t="s">
        <v>405</v>
      </c>
      <c r="H5840" s="2" t="str">
        <f t="array" ref="H5840">_xlfn.XLOOKUP(G5840,Food_Menu!A:A,Food_Menu!B:B)</f>
        <v>Food Item 0004</v>
      </c>
      <c r="I5840" s="2">
        <f t="array" ref="I5840">_xlfn.XLOOKUP(G5840,Food_Menu!A:A,Food_Menu!D:D)</f>
        <v>173.7</v>
      </c>
      <c r="J5840" s="2" t="s">
        <v>168</v>
      </c>
      <c r="K5840" s="2" t="str">
        <f t="array" ref="K5840">_xlfn.XLOOKUP(J5840,Delivery_Partners!A:A,Delivery_Partners!B:B)</f>
        <v>Delivery Partner 130</v>
      </c>
      <c r="L5840" s="3">
        <v>2</v>
      </c>
      <c r="M5840" s="2" t="s">
        <v>23</v>
      </c>
      <c r="N5840" s="2" t="s">
        <v>55</v>
      </c>
      <c r="O5840" s="3">
        <v>26</v>
      </c>
      <c r="P5840" s="13">
        <f t="shared" si="1224"/>
        <v>347.4</v>
      </c>
      <c r="Q5840" s="13" t="str">
        <f t="shared" si="1225"/>
        <v>Fast</v>
      </c>
      <c r="S5840" s="21"/>
    </row>
    <row r="5841" customHeight="1" spans="1:19">
      <c r="A5841" s="2" t="s">
        <v>7801</v>
      </c>
      <c r="B5841" s="28">
        <v>45877</v>
      </c>
      <c r="C5841" s="2" t="s">
        <v>1294</v>
      </c>
      <c r="D5841" s="2" t="str">
        <f t="array" ref="D5841">_xlfn.XLOOKUP(C5841,Customers!A:A,Customers!B:B)</f>
        <v>Customer 0635</v>
      </c>
      <c r="E5841" s="2" t="s">
        <v>871</v>
      </c>
      <c r="F5841" s="2" t="str">
        <f t="array" ref="F5841">_xlfn.XLOOKUP(E5841,Restaurants!A:A,Restaurants!B:B)</f>
        <v>Restaurant 015</v>
      </c>
      <c r="G5841" s="2" t="s">
        <v>966</v>
      </c>
      <c r="H5841" s="2" t="str">
        <f t="array" ref="H5841">_xlfn.XLOOKUP(G5841,Food_Menu!A:A,Food_Menu!B:B)</f>
        <v>Food Item 0024</v>
      </c>
      <c r="I5841" s="2">
        <f t="array" ref="I5841">_xlfn.XLOOKUP(G5841,Food_Menu!A:A,Food_Menu!D:D)</f>
        <v>375.96</v>
      </c>
      <c r="J5841" s="2" t="s">
        <v>241</v>
      </c>
      <c r="K5841" s="2" t="str">
        <f t="array" ref="K5841">_xlfn.XLOOKUP(J5841,Delivery_Partners!A:A,Delivery_Partners!B:B)</f>
        <v>Delivery Partner 152</v>
      </c>
      <c r="L5841" s="3">
        <v>2</v>
      </c>
      <c r="M5841" s="2" t="s">
        <v>23</v>
      </c>
      <c r="N5841" s="2" t="s">
        <v>24</v>
      </c>
      <c r="O5841" s="3">
        <v>41</v>
      </c>
      <c r="P5841" s="13">
        <f t="shared" si="1224"/>
        <v>751.92</v>
      </c>
      <c r="Q5841" s="13" t="str">
        <f t="shared" si="1225"/>
        <v>Normal</v>
      </c>
      <c r="S5841" s="21"/>
    </row>
    <row r="5842" customHeight="1" spans="1:19">
      <c r="A5842" s="2" t="s">
        <v>7802</v>
      </c>
      <c r="B5842" s="29" t="s">
        <v>1162</v>
      </c>
      <c r="C5842" s="2" t="s">
        <v>1145</v>
      </c>
      <c r="D5842" s="2" t="str">
        <f t="array" ref="D5842">_xlfn.XLOOKUP(C5842,Customers!A:A,Customers!B:B)</f>
        <v>Customer 0690</v>
      </c>
      <c r="E5842" s="2" t="s">
        <v>230</v>
      </c>
      <c r="F5842" s="2" t="str">
        <f t="array" ref="F5842">_xlfn.XLOOKUP(E5842,Restaurants!A:A,Restaurants!B:B)</f>
        <v>Restaurant 029</v>
      </c>
      <c r="G5842" s="2" t="s">
        <v>1809</v>
      </c>
      <c r="H5842" s="2" t="str">
        <f t="array" ref="H5842">_xlfn.XLOOKUP(G5842,Food_Menu!A:A,Food_Menu!B:B)</f>
        <v>Food Item 0095</v>
      </c>
      <c r="I5842" s="2">
        <f t="array" ref="I5842">_xlfn.XLOOKUP(G5842,Food_Menu!A:A,Food_Menu!D:D)</f>
        <v>461.01</v>
      </c>
      <c r="J5842" s="2" t="s">
        <v>54</v>
      </c>
      <c r="K5842" s="2" t="str">
        <f t="array" ref="K5842">_xlfn.XLOOKUP(J5842,Delivery_Partners!A:A,Delivery_Partners!B:B)</f>
        <v>Delivery Partner 075</v>
      </c>
      <c r="L5842" s="3">
        <v>1</v>
      </c>
      <c r="M5842" s="2" t="s">
        <v>23</v>
      </c>
      <c r="N5842" s="2" t="s">
        <v>24</v>
      </c>
      <c r="O5842" s="3">
        <v>15</v>
      </c>
      <c r="P5842" s="13">
        <f t="shared" si="1224"/>
        <v>461.01</v>
      </c>
      <c r="Q5842" s="13" t="str">
        <f t="shared" si="1225"/>
        <v>Fast</v>
      </c>
      <c r="S5842" s="21"/>
    </row>
    <row r="5843" customHeight="1" spans="1:19">
      <c r="A5843" s="2" t="s">
        <v>7803</v>
      </c>
      <c r="B5843" s="29" t="s">
        <v>760</v>
      </c>
      <c r="C5843" s="2" t="s">
        <v>3289</v>
      </c>
      <c r="D5843" s="2" t="str">
        <f t="array" ref="D5843">_xlfn.XLOOKUP(C5843,Customers!A:A,Customers!B:B)</f>
        <v>Customer 0556</v>
      </c>
      <c r="E5843" s="2" t="s">
        <v>421</v>
      </c>
      <c r="F5843" s="2" t="str">
        <f t="array" ref="F5843">_xlfn.XLOOKUP(E5843,Restaurants!A:A,Restaurants!B:B)</f>
        <v>Restaurant 091</v>
      </c>
      <c r="G5843" s="2" t="s">
        <v>1809</v>
      </c>
      <c r="H5843" s="2" t="str">
        <f t="array" ref="H5843">_xlfn.XLOOKUP(G5843,Food_Menu!A:A,Food_Menu!B:B)</f>
        <v>Food Item 0095</v>
      </c>
      <c r="I5843" s="2">
        <f t="array" ref="I5843">_xlfn.XLOOKUP(G5843,Food_Menu!A:A,Food_Menu!D:D)</f>
        <v>461.01</v>
      </c>
      <c r="J5843" s="2" t="s">
        <v>256</v>
      </c>
      <c r="K5843" s="2" t="str">
        <f t="array" ref="K5843">_xlfn.XLOOKUP(J5843,Delivery_Partners!A:A,Delivery_Partners!B:B)</f>
        <v>Delivery Partner 057</v>
      </c>
      <c r="L5843" s="3">
        <v>3</v>
      </c>
      <c r="M5843" s="2" t="s">
        <v>23</v>
      </c>
      <c r="N5843" s="2" t="s">
        <v>55</v>
      </c>
      <c r="O5843" s="3">
        <v>37</v>
      </c>
      <c r="P5843" s="13">
        <f t="shared" si="1224"/>
        <v>1383.03</v>
      </c>
      <c r="Q5843" s="13" t="str">
        <f t="shared" si="1225"/>
        <v>Normal</v>
      </c>
      <c r="S5843" s="21"/>
    </row>
    <row r="5844" customHeight="1" spans="1:19">
      <c r="A5844" s="2" t="s">
        <v>7804</v>
      </c>
      <c r="B5844" s="28">
        <v>45815</v>
      </c>
      <c r="C5844" s="2" t="s">
        <v>1983</v>
      </c>
      <c r="D5844" s="2" t="str">
        <f t="array" ref="D5844">_xlfn.XLOOKUP(C5844,Customers!A:A,Customers!B:B)</f>
        <v>Customer 0108</v>
      </c>
      <c r="E5844" s="2" t="s">
        <v>182</v>
      </c>
      <c r="F5844" s="2" t="str">
        <f t="array" ref="F5844">_xlfn.XLOOKUP(E5844,Restaurants!A:A,Restaurants!B:B)</f>
        <v>Restaurant 097</v>
      </c>
      <c r="G5844" s="2" t="s">
        <v>194</v>
      </c>
      <c r="H5844" s="2" t="str">
        <f t="array" ref="H5844">_xlfn.XLOOKUP(G5844,Food_Menu!A:A,Food_Menu!B:B)</f>
        <v>Food Item 0009</v>
      </c>
      <c r="I5844" s="2">
        <f t="array" ref="I5844">_xlfn.XLOOKUP(G5844,Food_Menu!A:A,Food_Menu!D:D)</f>
        <v>168.03</v>
      </c>
      <c r="J5844" s="2" t="s">
        <v>212</v>
      </c>
      <c r="K5844" s="2" t="str">
        <f t="array" ref="K5844">_xlfn.XLOOKUP(J5844,Delivery_Partners!A:A,Delivery_Partners!B:B)</f>
        <v>Delivery Partner 177</v>
      </c>
      <c r="L5844" s="3">
        <v>2</v>
      </c>
      <c r="M5844" s="2" t="s">
        <v>23</v>
      </c>
      <c r="N5844" s="2" t="s">
        <v>55</v>
      </c>
      <c r="O5844" s="3">
        <v>36</v>
      </c>
      <c r="P5844" s="13">
        <f t="shared" si="1224"/>
        <v>336.06</v>
      </c>
      <c r="Q5844" s="13" t="str">
        <f t="shared" si="1225"/>
        <v>Normal</v>
      </c>
      <c r="S5844" s="21"/>
    </row>
    <row r="5845" hidden="1" customHeight="1" spans="1:19">
      <c r="A5845" s="2" t="s">
        <v>7805</v>
      </c>
      <c r="B5845" s="28">
        <v>45845</v>
      </c>
      <c r="C5845" s="2" t="s">
        <v>3798</v>
      </c>
      <c r="D5845" s="2" t="str">
        <f t="array" ref="D5845">_xlfn.XLOOKUP(C5845,Customers!A:A,Customers!B:B)</f>
        <v>Customer 0937</v>
      </c>
      <c r="E5845" s="2" t="s">
        <v>60</v>
      </c>
      <c r="F5845" s="2" t="str">
        <f t="array" ref="F5845">_xlfn.XLOOKUP(E5845,Restaurants!A:A,Restaurants!B:B)</f>
        <v>Restaurant 019</v>
      </c>
      <c r="G5845" s="2" t="s">
        <v>28</v>
      </c>
      <c r="H5845" s="2" t="str">
        <f t="array" ref="H5845">_xlfn.XLOOKUP(G5845,Food_Menu!A:A,Food_Menu!B:B)</f>
        <v>Food Item 0057</v>
      </c>
      <c r="I5845" s="2"/>
      <c r="J5845" s="2" t="s">
        <v>401</v>
      </c>
      <c r="K5845" s="2" t="str">
        <f t="array" ref="K5845">_xlfn.XLOOKUP(J5845,Delivery_Partners!A:A,Delivery_Partners!B:B)</f>
        <v>Delivery Partner 174</v>
      </c>
      <c r="L5845" s="3">
        <v>1</v>
      </c>
      <c r="M5845" s="2" t="s">
        <v>101</v>
      </c>
      <c r="N5845" s="2" t="s">
        <v>55</v>
      </c>
      <c r="O5845" s="2"/>
    </row>
    <row r="5846" customHeight="1" spans="1:19">
      <c r="A5846" s="2" t="s">
        <v>7806</v>
      </c>
      <c r="B5846" s="29" t="s">
        <v>2146</v>
      </c>
      <c r="C5846" s="2" t="s">
        <v>2300</v>
      </c>
      <c r="D5846" s="2" t="str">
        <f t="array" ref="D5846">_xlfn.XLOOKUP(C5846,Customers!A:A,Customers!B:B)</f>
        <v>Customer 0395</v>
      </c>
      <c r="E5846" s="2" t="s">
        <v>771</v>
      </c>
      <c r="F5846" s="2" t="str">
        <f t="array" ref="F5846">_xlfn.XLOOKUP(E5846,Restaurants!A:A,Restaurants!B:B)</f>
        <v>Restaurant 107</v>
      </c>
      <c r="G5846" s="2" t="s">
        <v>553</v>
      </c>
      <c r="H5846" s="2" t="str">
        <f t="array" ref="H5846">_xlfn.XLOOKUP(G5846,Food_Menu!A:A,Food_Menu!B:B)</f>
        <v>Food Item 0028</v>
      </c>
      <c r="I5846" s="2">
        <f t="array" ref="I5846">_xlfn.XLOOKUP(G5846,Food_Menu!A:A,Food_Menu!D:D)</f>
        <v>607.73</v>
      </c>
      <c r="J5846" s="2" t="s">
        <v>564</v>
      </c>
      <c r="K5846" s="2" t="str">
        <f t="array" ref="K5846">_xlfn.XLOOKUP(J5846,Delivery_Partners!A:A,Delivery_Partners!B:B)</f>
        <v>Delivery Partner 095</v>
      </c>
      <c r="L5846" s="3">
        <v>1</v>
      </c>
      <c r="M5846" s="2" t="s">
        <v>23</v>
      </c>
      <c r="N5846" s="2" t="s">
        <v>24</v>
      </c>
      <c r="O5846" s="3">
        <v>37</v>
      </c>
      <c r="P5846" s="13">
        <f t="shared" ref="P5846:P5852" si="1226">I5846*L5846</f>
        <v>607.73</v>
      </c>
      <c r="Q5846" s="13" t="str">
        <f t="shared" ref="Q5846:Q5852" si="1227">IF(O5846="","Not Delivered",IF(O5846&lt;=30,"Fast",IF(O5846&lt;=60,"Normal","Slow")))</f>
        <v>Normal</v>
      </c>
      <c r="S5846" s="21"/>
    </row>
    <row r="5847" customHeight="1" spans="1:19">
      <c r="A5847" s="2" t="s">
        <v>7807</v>
      </c>
      <c r="B5847" s="28">
        <v>45880</v>
      </c>
      <c r="C5847" s="2" t="s">
        <v>1276</v>
      </c>
      <c r="D5847" s="2" t="str">
        <f t="array" ref="D5847">_xlfn.XLOOKUP(C5847,Customers!A:A,Customers!B:B)</f>
        <v>Customer 0289</v>
      </c>
      <c r="E5847" s="2" t="s">
        <v>239</v>
      </c>
      <c r="F5847" s="2" t="str">
        <f t="array" ref="F5847">_xlfn.XLOOKUP(E5847,Restaurants!A:A,Restaurants!B:B)</f>
        <v>Restaurant 105</v>
      </c>
      <c r="G5847" s="2" t="s">
        <v>639</v>
      </c>
      <c r="H5847" s="2" t="str">
        <f t="array" ref="H5847">_xlfn.XLOOKUP(G5847,Food_Menu!A:A,Food_Menu!B:B)</f>
        <v>Food Item 0125</v>
      </c>
      <c r="I5847" s="2">
        <f t="array" ref="I5847">_xlfn.XLOOKUP(G5847,Food_Menu!A:A,Food_Menu!D:D)</f>
        <v>261.06</v>
      </c>
      <c r="J5847" s="2" t="s">
        <v>909</v>
      </c>
      <c r="K5847" s="2" t="str">
        <f t="array" ref="K5847">_xlfn.XLOOKUP(J5847,Delivery_Partners!A:A,Delivery_Partners!B:B)</f>
        <v>Delivery Partner 005</v>
      </c>
      <c r="L5847" s="3">
        <v>1</v>
      </c>
      <c r="M5847" s="2" t="s">
        <v>23</v>
      </c>
      <c r="N5847" s="2" t="s">
        <v>74</v>
      </c>
      <c r="O5847" s="3">
        <v>20</v>
      </c>
      <c r="P5847" s="13">
        <f t="shared" si="1226"/>
        <v>261.06</v>
      </c>
      <c r="Q5847" s="13" t="str">
        <f t="shared" si="1227"/>
        <v>Fast</v>
      </c>
      <c r="S5847" s="21"/>
    </row>
    <row r="5848" customHeight="1" spans="1:19">
      <c r="A5848" s="2" t="s">
        <v>7808</v>
      </c>
      <c r="B5848" s="28">
        <v>45966</v>
      </c>
      <c r="C5848" s="2" t="s">
        <v>2346</v>
      </c>
      <c r="D5848" s="2" t="str">
        <f t="array" ref="D5848">_xlfn.XLOOKUP(C5848,Customers!A:A,Customers!B:B)</f>
        <v>Customer 0939</v>
      </c>
      <c r="E5848" s="2" t="s">
        <v>239</v>
      </c>
      <c r="F5848" s="2" t="str">
        <f t="array" ref="F5848">_xlfn.XLOOKUP(E5848,Restaurants!A:A,Restaurants!B:B)</f>
        <v>Restaurant 105</v>
      </c>
      <c r="G5848" s="2" t="s">
        <v>276</v>
      </c>
      <c r="H5848" s="2" t="str">
        <f t="array" ref="H5848">_xlfn.XLOOKUP(G5848,Food_Menu!A:A,Food_Menu!B:B)</f>
        <v>Food Item 0145</v>
      </c>
      <c r="I5848" s="2">
        <f t="array" ref="I5848">_xlfn.XLOOKUP(G5848,Food_Menu!A:A,Food_Menu!D:D)</f>
        <v>530.68</v>
      </c>
      <c r="J5848" s="2" t="s">
        <v>309</v>
      </c>
      <c r="K5848" s="2" t="str">
        <f t="array" ref="K5848">_xlfn.XLOOKUP(J5848,Delivery_Partners!A:A,Delivery_Partners!B:B)</f>
        <v>Delivery Partner 175</v>
      </c>
      <c r="L5848" s="3">
        <v>3</v>
      </c>
      <c r="M5848" s="2" t="s">
        <v>23</v>
      </c>
      <c r="N5848" s="2" t="s">
        <v>24</v>
      </c>
      <c r="O5848" s="3">
        <v>34</v>
      </c>
      <c r="P5848" s="13">
        <f t="shared" si="1226"/>
        <v>1592.04</v>
      </c>
      <c r="Q5848" s="13" t="str">
        <f t="shared" si="1227"/>
        <v>Normal</v>
      </c>
      <c r="S5848" s="21"/>
    </row>
    <row r="5849" customHeight="1" spans="1:19">
      <c r="A5849" s="2" t="s">
        <v>7809</v>
      </c>
      <c r="B5849" s="28">
        <v>45969</v>
      </c>
      <c r="C5849" s="2" t="s">
        <v>270</v>
      </c>
      <c r="D5849" s="2" t="str">
        <f t="array" ref="D5849">_xlfn.XLOOKUP(C5849,Customers!A:A,Customers!B:B)</f>
        <v>Customer 0240</v>
      </c>
      <c r="E5849" s="2" t="s">
        <v>230</v>
      </c>
      <c r="F5849" s="2" t="str">
        <f t="array" ref="F5849">_xlfn.XLOOKUP(E5849,Restaurants!A:A,Restaurants!B:B)</f>
        <v>Restaurant 029</v>
      </c>
      <c r="G5849" s="2" t="s">
        <v>178</v>
      </c>
      <c r="H5849" s="2" t="str">
        <f t="array" ref="H5849">_xlfn.XLOOKUP(G5849,Food_Menu!A:A,Food_Menu!B:B)</f>
        <v>Food Item 0086</v>
      </c>
      <c r="I5849" s="2">
        <f t="array" ref="I5849">_xlfn.XLOOKUP(G5849,Food_Menu!A:A,Food_Menu!D:D)</f>
        <v>475.88</v>
      </c>
      <c r="J5849" s="2" t="s">
        <v>495</v>
      </c>
      <c r="K5849" s="2" t="str">
        <f t="array" ref="K5849">_xlfn.XLOOKUP(J5849,Delivery_Partners!A:A,Delivery_Partners!B:B)</f>
        <v>Delivery Partner 112</v>
      </c>
      <c r="L5849" s="3">
        <v>1</v>
      </c>
      <c r="M5849" s="2" t="s">
        <v>23</v>
      </c>
      <c r="N5849" s="2" t="s">
        <v>42</v>
      </c>
      <c r="O5849" s="3">
        <v>20</v>
      </c>
      <c r="P5849" s="13">
        <f t="shared" si="1226"/>
        <v>475.88</v>
      </c>
      <c r="Q5849" s="13" t="str">
        <f t="shared" si="1227"/>
        <v>Fast</v>
      </c>
      <c r="S5849" s="21"/>
    </row>
    <row r="5850" customHeight="1" spans="1:19">
      <c r="A5850" s="2" t="s">
        <v>7810</v>
      </c>
      <c r="B5850" s="28">
        <v>45697</v>
      </c>
      <c r="C5850" s="2" t="s">
        <v>3514</v>
      </c>
      <c r="D5850" s="2" t="str">
        <f t="array" ref="D5850">_xlfn.XLOOKUP(C5850,Customers!A:A,Customers!B:B)</f>
        <v>Customer 0820</v>
      </c>
      <c r="E5850" s="2" t="s">
        <v>647</v>
      </c>
      <c r="F5850" s="2" t="str">
        <f t="array" ref="F5850">_xlfn.XLOOKUP(E5850,Restaurants!A:A,Restaurants!B:B)</f>
        <v>Restaurant 081</v>
      </c>
      <c r="G5850" s="2" t="s">
        <v>529</v>
      </c>
      <c r="H5850" s="2" t="str">
        <f t="array" ref="H5850">_xlfn.XLOOKUP(G5850,Food_Menu!A:A,Food_Menu!B:B)</f>
        <v>Food Item 0126</v>
      </c>
      <c r="I5850" s="2">
        <f t="array" ref="I5850">_xlfn.XLOOKUP(G5850,Food_Menu!A:A,Food_Menu!D:D)</f>
        <v>127.27</v>
      </c>
      <c r="J5850" s="2" t="s">
        <v>481</v>
      </c>
      <c r="K5850" s="2" t="str">
        <f t="array" ref="K5850">_xlfn.XLOOKUP(J5850,Delivery_Partners!A:A,Delivery_Partners!B:B)</f>
        <v>Delivery Partner 100</v>
      </c>
      <c r="L5850" s="3">
        <v>1</v>
      </c>
      <c r="M5850" s="2" t="s">
        <v>23</v>
      </c>
      <c r="N5850" s="2" t="s">
        <v>24</v>
      </c>
      <c r="O5850" s="3">
        <v>60</v>
      </c>
      <c r="P5850" s="13">
        <f t="shared" si="1226"/>
        <v>127.27</v>
      </c>
      <c r="Q5850" s="13" t="str">
        <f t="shared" si="1227"/>
        <v>Normal</v>
      </c>
      <c r="S5850" s="21"/>
    </row>
    <row r="5851" customHeight="1" spans="1:19">
      <c r="A5851" s="2" t="s">
        <v>7811</v>
      </c>
      <c r="B5851" s="29" t="s">
        <v>175</v>
      </c>
      <c r="C5851" s="2" t="s">
        <v>2673</v>
      </c>
      <c r="D5851" s="2" t="str">
        <f t="array" ref="D5851">_xlfn.XLOOKUP(C5851,Customers!A:A,Customers!B:B)</f>
        <v>Customer 0570</v>
      </c>
      <c r="E5851" s="2" t="s">
        <v>950</v>
      </c>
      <c r="F5851" s="2" t="str">
        <f t="array" ref="F5851">_xlfn.XLOOKUP(E5851,Restaurants!A:A,Restaurants!B:B)</f>
        <v>Restaurant 020</v>
      </c>
      <c r="G5851" s="2" t="s">
        <v>336</v>
      </c>
      <c r="H5851" s="2" t="str">
        <f t="array" ref="H5851">_xlfn.XLOOKUP(G5851,Food_Menu!A:A,Food_Menu!B:B)</f>
        <v>Food Item 0045</v>
      </c>
      <c r="I5851" s="2">
        <f t="array" ref="I5851">_xlfn.XLOOKUP(G5851,Food_Menu!A:A,Food_Menu!D:D)</f>
        <v>263.72</v>
      </c>
      <c r="J5851" s="2" t="s">
        <v>314</v>
      </c>
      <c r="K5851" s="2" t="str">
        <f t="array" ref="K5851">_xlfn.XLOOKUP(J5851,Delivery_Partners!A:A,Delivery_Partners!B:B)</f>
        <v>Delivery Partner 021</v>
      </c>
      <c r="L5851" s="3">
        <v>1</v>
      </c>
      <c r="M5851" s="2" t="s">
        <v>23</v>
      </c>
      <c r="N5851" s="2" t="s">
        <v>74</v>
      </c>
      <c r="O5851" s="3">
        <v>45</v>
      </c>
      <c r="P5851" s="13">
        <f t="shared" si="1226"/>
        <v>263.72</v>
      </c>
      <c r="Q5851" s="13" t="str">
        <f t="shared" si="1227"/>
        <v>Normal</v>
      </c>
      <c r="S5851" s="21"/>
    </row>
    <row r="5852" customHeight="1" spans="1:19">
      <c r="A5852" s="2" t="s">
        <v>7812</v>
      </c>
      <c r="B5852" s="28">
        <v>45999</v>
      </c>
      <c r="C5852" s="2" t="s">
        <v>1182</v>
      </c>
      <c r="D5852" s="2" t="str">
        <f t="array" ref="D5852">_xlfn.XLOOKUP(C5852,Customers!A:A,Customers!B:B)</f>
        <v>Customer 0960</v>
      </c>
      <c r="E5852" s="2" t="s">
        <v>1450</v>
      </c>
      <c r="F5852" s="2" t="str">
        <f t="array" ref="F5852">_xlfn.XLOOKUP(E5852,Restaurants!A:A,Restaurants!B:B)</f>
        <v>Restaurant 024</v>
      </c>
      <c r="G5852" s="2" t="s">
        <v>627</v>
      </c>
      <c r="H5852" s="2" t="str">
        <f t="array" ref="H5852">_xlfn.XLOOKUP(G5852,Food_Menu!A:A,Food_Menu!B:B)</f>
        <v>Food Item 0188</v>
      </c>
      <c r="I5852" s="2">
        <f t="array" ref="I5852">_xlfn.XLOOKUP(G5852,Food_Menu!A:A,Food_Menu!D:D)</f>
        <v>537.03</v>
      </c>
      <c r="J5852" s="2" t="s">
        <v>1372</v>
      </c>
      <c r="K5852" s="2" t="str">
        <f t="array" ref="K5852">_xlfn.XLOOKUP(J5852,Delivery_Partners!A:A,Delivery_Partners!B:B)</f>
        <v>Delivery Partner 179</v>
      </c>
      <c r="L5852" s="3">
        <v>1</v>
      </c>
      <c r="M5852" s="2" t="s">
        <v>23</v>
      </c>
      <c r="N5852" s="2" t="s">
        <v>24</v>
      </c>
      <c r="O5852" s="3">
        <v>38</v>
      </c>
      <c r="P5852" s="13">
        <f t="shared" si="1226"/>
        <v>537.03</v>
      </c>
      <c r="Q5852" s="13" t="str">
        <f t="shared" si="1227"/>
        <v>Normal</v>
      </c>
      <c r="S5852" s="21"/>
    </row>
    <row r="5853" hidden="1" customHeight="1" spans="1:19">
      <c r="A5853" s="2" t="s">
        <v>7813</v>
      </c>
      <c r="B5853" s="29" t="s">
        <v>599</v>
      </c>
      <c r="C5853" s="2" t="s">
        <v>229</v>
      </c>
      <c r="D5853" s="2" t="str">
        <f t="array" ref="D5853">_xlfn.XLOOKUP(C5853,Customers!A:A,Customers!B:B)</f>
        <v>Customer 0061</v>
      </c>
      <c r="E5853" s="2" t="s">
        <v>603</v>
      </c>
      <c r="F5853" s="2" t="str">
        <f t="array" ref="F5853">_xlfn.XLOOKUP(E5853,Restaurants!A:A,Restaurants!B:B)</f>
        <v>Restaurant 009</v>
      </c>
      <c r="G5853" s="2" t="s">
        <v>2284</v>
      </c>
      <c r="H5853" s="2" t="str">
        <f t="array" ref="H5853">_xlfn.XLOOKUP(G5853,Food_Menu!A:A,Food_Menu!B:B)</f>
        <v>Food Item 0001</v>
      </c>
      <c r="I5853" s="2"/>
      <c r="J5853" s="2" t="s">
        <v>168</v>
      </c>
      <c r="K5853" s="2" t="str">
        <f t="array" ref="K5853">_xlfn.XLOOKUP(J5853,Delivery_Partners!A:A,Delivery_Partners!B:B)</f>
        <v>Delivery Partner 130</v>
      </c>
      <c r="L5853" s="3">
        <v>1</v>
      </c>
      <c r="M5853" s="2" t="s">
        <v>101</v>
      </c>
      <c r="N5853" s="2" t="s">
        <v>74</v>
      </c>
      <c r="O5853" s="2"/>
    </row>
    <row r="5854" customHeight="1" spans="1:19">
      <c r="A5854" s="2" t="s">
        <v>7814</v>
      </c>
      <c r="B5854" s="29" t="s">
        <v>1384</v>
      </c>
      <c r="C5854" s="2" t="s">
        <v>3455</v>
      </c>
      <c r="D5854" s="2" t="str">
        <f t="array" ref="D5854">_xlfn.XLOOKUP(C5854,Customers!A:A,Customers!B:B)</f>
        <v>Customer 0930</v>
      </c>
      <c r="E5854" s="2" t="s">
        <v>1191</v>
      </c>
      <c r="F5854" s="2" t="str">
        <f t="array" ref="F5854">_xlfn.XLOOKUP(E5854,Restaurants!A:A,Restaurants!B:B)</f>
        <v>Restaurant 060</v>
      </c>
      <c r="G5854" s="2" t="s">
        <v>122</v>
      </c>
      <c r="H5854" s="2" t="str">
        <f t="array" ref="H5854">_xlfn.XLOOKUP(G5854,Food_Menu!A:A,Food_Menu!B:B)</f>
        <v>Food Item 0111</v>
      </c>
      <c r="I5854" s="2">
        <f t="array" ref="I5854">_xlfn.XLOOKUP(G5854,Food_Menu!A:A,Food_Menu!D:D)</f>
        <v>237.65</v>
      </c>
      <c r="J5854" s="2" t="s">
        <v>435</v>
      </c>
      <c r="K5854" s="2" t="str">
        <f t="array" ref="K5854">_xlfn.XLOOKUP(J5854,Delivery_Partners!A:A,Delivery_Partners!B:B)</f>
        <v>Delivery Partner 040</v>
      </c>
      <c r="L5854" s="3">
        <v>2</v>
      </c>
      <c r="M5854" s="2" t="s">
        <v>23</v>
      </c>
      <c r="N5854" s="2" t="s">
        <v>42</v>
      </c>
      <c r="O5854" s="3">
        <v>32</v>
      </c>
      <c r="P5854" s="13">
        <f t="shared" ref="P5854:P5860" si="1228">I5854*L5854</f>
        <v>475.3</v>
      </c>
      <c r="Q5854" s="13" t="str">
        <f t="shared" ref="Q5854:Q5860" si="1229">IF(O5854="","Not Delivered",IF(O5854&lt;=30,"Fast",IF(O5854&lt;=60,"Normal","Slow")))</f>
        <v>Normal</v>
      </c>
      <c r="S5854" s="21"/>
    </row>
    <row r="5855" customHeight="1" spans="1:19">
      <c r="A5855" s="2" t="s">
        <v>7815</v>
      </c>
      <c r="B5855" s="29" t="s">
        <v>1130</v>
      </c>
      <c r="C5855" s="2" t="s">
        <v>3547</v>
      </c>
      <c r="D5855" s="2" t="str">
        <f t="array" ref="D5855">_xlfn.XLOOKUP(C5855,Customers!A:A,Customers!B:B)</f>
        <v>Customer 0276</v>
      </c>
      <c r="E5855" s="2" t="s">
        <v>116</v>
      </c>
      <c r="F5855" s="2" t="str">
        <f t="array" ref="F5855">_xlfn.XLOOKUP(E5855,Restaurants!A:A,Restaurants!B:B)</f>
        <v>Restaurant 086</v>
      </c>
      <c r="G5855" s="2" t="s">
        <v>163</v>
      </c>
      <c r="H5855" s="2" t="str">
        <f t="array" ref="H5855">_xlfn.XLOOKUP(G5855,Food_Menu!A:A,Food_Menu!B:B)</f>
        <v>Food Item 0071</v>
      </c>
      <c r="I5855" s="2">
        <f t="array" ref="I5855">_xlfn.XLOOKUP(G5855,Food_Menu!A:A,Food_Menu!D:D)</f>
        <v>243.5</v>
      </c>
      <c r="J5855" s="2" t="s">
        <v>397</v>
      </c>
      <c r="K5855" s="2" t="str">
        <f t="array" ref="K5855">_xlfn.XLOOKUP(J5855,Delivery_Partners!A:A,Delivery_Partners!B:B)</f>
        <v>Delivery Partner 066</v>
      </c>
      <c r="L5855" s="3">
        <v>4</v>
      </c>
      <c r="M5855" s="2" t="s">
        <v>23</v>
      </c>
      <c r="N5855" s="2" t="s">
        <v>24</v>
      </c>
      <c r="O5855" s="3">
        <v>32</v>
      </c>
      <c r="P5855" s="13">
        <f t="shared" si="1228"/>
        <v>974</v>
      </c>
      <c r="Q5855" s="13" t="str">
        <f t="shared" si="1229"/>
        <v>Normal</v>
      </c>
      <c r="S5855" s="21"/>
    </row>
    <row r="5856" customHeight="1" spans="1:19">
      <c r="A5856" s="2" t="s">
        <v>7816</v>
      </c>
      <c r="B5856" s="29" t="s">
        <v>2582</v>
      </c>
      <c r="C5856" s="2" t="s">
        <v>2922</v>
      </c>
      <c r="D5856" s="2" t="str">
        <f t="array" ref="D5856">_xlfn.XLOOKUP(C5856,Customers!A:A,Customers!B:B)</f>
        <v>Customer 1045</v>
      </c>
      <c r="E5856" s="2" t="s">
        <v>1450</v>
      </c>
      <c r="F5856" s="2" t="str">
        <f t="array" ref="F5856">_xlfn.XLOOKUP(E5856,Restaurants!A:A,Restaurants!B:B)</f>
        <v>Restaurant 024</v>
      </c>
      <c r="G5856" s="2" t="s">
        <v>957</v>
      </c>
      <c r="H5856" s="2" t="str">
        <f t="array" ref="H5856">_xlfn.XLOOKUP(G5856,Food_Menu!A:A,Food_Menu!B:B)</f>
        <v>Food Item 0100</v>
      </c>
      <c r="I5856" s="2">
        <f t="array" ref="I5856">_xlfn.XLOOKUP(G5856,Food_Menu!A:A,Food_Menu!D:D)</f>
        <v>188.17</v>
      </c>
      <c r="J5856" s="2" t="s">
        <v>583</v>
      </c>
      <c r="K5856" s="2" t="str">
        <f t="array" ref="K5856">_xlfn.XLOOKUP(J5856,Delivery_Partners!A:A,Delivery_Partners!B:B)</f>
        <v>Delivery Partner 062</v>
      </c>
      <c r="L5856" s="3">
        <v>1</v>
      </c>
      <c r="M5856" s="2" t="s">
        <v>23</v>
      </c>
      <c r="N5856" s="2" t="s">
        <v>24</v>
      </c>
      <c r="O5856" s="3">
        <v>38</v>
      </c>
      <c r="P5856" s="13">
        <f t="shared" si="1228"/>
        <v>188.17</v>
      </c>
      <c r="Q5856" s="13" t="str">
        <f t="shared" si="1229"/>
        <v>Normal</v>
      </c>
      <c r="S5856" s="21"/>
    </row>
    <row r="5857" customHeight="1" spans="1:19">
      <c r="A5857" s="2" t="s">
        <v>7817</v>
      </c>
      <c r="B5857" s="29" t="s">
        <v>2130</v>
      </c>
      <c r="C5857" s="2" t="s">
        <v>4977</v>
      </c>
      <c r="D5857" s="2" t="str">
        <f t="array" ref="D5857">_xlfn.XLOOKUP(C5857,Customers!A:A,Customers!B:B)</f>
        <v>Customer 0425</v>
      </c>
      <c r="E5857" s="2" t="s">
        <v>425</v>
      </c>
      <c r="F5857" s="2" t="str">
        <f t="array" ref="F5857">_xlfn.XLOOKUP(E5857,Restaurants!A:A,Restaurants!B:B)</f>
        <v>Restaurant 023</v>
      </c>
      <c r="G5857" s="2" t="s">
        <v>1530</v>
      </c>
      <c r="H5857" s="2" t="str">
        <f t="array" ref="H5857">_xlfn.XLOOKUP(G5857,Food_Menu!A:A,Food_Menu!B:B)</f>
        <v>Food Item 0114</v>
      </c>
      <c r="I5857" s="2">
        <f t="array" ref="I5857">_xlfn.XLOOKUP(G5857,Food_Menu!A:A,Food_Menu!D:D)</f>
        <v>180.58</v>
      </c>
      <c r="J5857" s="2" t="s">
        <v>953</v>
      </c>
      <c r="K5857" s="2" t="str">
        <f t="array" ref="K5857">_xlfn.XLOOKUP(J5857,Delivery_Partners!A:A,Delivery_Partners!B:B)</f>
        <v>Delivery Partner 157</v>
      </c>
      <c r="L5857" s="3">
        <v>1</v>
      </c>
      <c r="M5857" s="2" t="s">
        <v>23</v>
      </c>
      <c r="N5857" s="2" t="s">
        <v>24</v>
      </c>
      <c r="O5857" s="3">
        <v>40</v>
      </c>
      <c r="P5857" s="13">
        <f t="shared" si="1228"/>
        <v>180.58</v>
      </c>
      <c r="Q5857" s="13" t="str">
        <f t="shared" si="1229"/>
        <v>Normal</v>
      </c>
      <c r="S5857" s="21"/>
    </row>
    <row r="5858" customHeight="1" spans="1:19">
      <c r="A5858" s="2" t="s">
        <v>7818</v>
      </c>
      <c r="B5858" s="29" t="s">
        <v>479</v>
      </c>
      <c r="C5858" s="2" t="s">
        <v>1425</v>
      </c>
      <c r="D5858" s="2" t="str">
        <f t="array" ref="D5858">_xlfn.XLOOKUP(C5858,Customers!A:A,Customers!B:B)</f>
        <v>Customer 0009</v>
      </c>
      <c r="E5858" s="2" t="s">
        <v>984</v>
      </c>
      <c r="F5858" s="2" t="str">
        <f t="array" ref="F5858">_xlfn.XLOOKUP(E5858,Restaurants!A:A,Restaurants!B:B)</f>
        <v>Restaurant 034</v>
      </c>
      <c r="G5858" s="2" t="s">
        <v>442</v>
      </c>
      <c r="H5858" s="2" t="str">
        <f t="array" ref="H5858">_xlfn.XLOOKUP(G5858,Food_Menu!A:A,Food_Menu!B:B)</f>
        <v>Food Item 0143</v>
      </c>
      <c r="I5858" s="2">
        <f t="array" ref="I5858">_xlfn.XLOOKUP(G5858,Food_Menu!A:A,Food_Menu!D:D)</f>
        <v>248.87</v>
      </c>
      <c r="J5858" s="2" t="s">
        <v>993</v>
      </c>
      <c r="K5858" s="2" t="str">
        <f t="array" ref="K5858">_xlfn.XLOOKUP(J5858,Delivery_Partners!A:A,Delivery_Partners!B:B)</f>
        <v>Delivery Partner 086</v>
      </c>
      <c r="L5858" s="3">
        <v>1</v>
      </c>
      <c r="M5858" s="2" t="s">
        <v>23</v>
      </c>
      <c r="N5858" s="2" t="s">
        <v>24</v>
      </c>
      <c r="O5858" s="3">
        <v>38</v>
      </c>
      <c r="P5858" s="13">
        <f t="shared" si="1228"/>
        <v>248.87</v>
      </c>
      <c r="Q5858" s="13" t="str">
        <f t="shared" si="1229"/>
        <v>Normal</v>
      </c>
      <c r="S5858" s="21"/>
    </row>
    <row r="5859" customHeight="1" spans="1:19">
      <c r="A5859" s="2" t="s">
        <v>7819</v>
      </c>
      <c r="B5859" s="29" t="s">
        <v>329</v>
      </c>
      <c r="C5859" s="2" t="s">
        <v>3368</v>
      </c>
      <c r="D5859" s="2" t="str">
        <f t="array" ref="D5859">_xlfn.XLOOKUP(C5859,Customers!A:A,Customers!B:B)</f>
        <v>Customer 0586</v>
      </c>
      <c r="E5859" s="2" t="s">
        <v>1450</v>
      </c>
      <c r="F5859" s="2" t="str">
        <f t="array" ref="F5859">_xlfn.XLOOKUP(E5859,Restaurants!A:A,Restaurants!B:B)</f>
        <v>Restaurant 024</v>
      </c>
      <c r="G5859" s="2" t="s">
        <v>53</v>
      </c>
      <c r="H5859" s="2" t="str">
        <f t="array" ref="H5859">_xlfn.XLOOKUP(G5859,Food_Menu!A:A,Food_Menu!B:B)</f>
        <v>Food Item 0205</v>
      </c>
      <c r="I5859" s="2">
        <f t="array" ref="I5859">_xlfn.XLOOKUP(G5859,Food_Menu!A:A,Food_Menu!D:D)</f>
        <v>175.36</v>
      </c>
      <c r="J5859" s="2" t="s">
        <v>1698</v>
      </c>
      <c r="K5859" s="2" t="str">
        <f t="array" ref="K5859">_xlfn.XLOOKUP(J5859,Delivery_Partners!A:A,Delivery_Partners!B:B)</f>
        <v>Delivery Partner 158</v>
      </c>
      <c r="L5859" s="3">
        <v>1</v>
      </c>
      <c r="M5859" s="2" t="s">
        <v>23</v>
      </c>
      <c r="N5859" s="2" t="s">
        <v>24</v>
      </c>
      <c r="O5859" s="3">
        <v>39</v>
      </c>
      <c r="P5859" s="13">
        <f t="shared" si="1228"/>
        <v>175.36</v>
      </c>
      <c r="Q5859" s="13" t="str">
        <f t="shared" si="1229"/>
        <v>Normal</v>
      </c>
      <c r="S5859" s="21"/>
    </row>
    <row r="5860" customHeight="1" spans="1:19">
      <c r="A5860" s="2" t="s">
        <v>7820</v>
      </c>
      <c r="B5860" s="28">
        <v>45905</v>
      </c>
      <c r="C5860" s="2" t="s">
        <v>6018</v>
      </c>
      <c r="D5860" s="2" t="str">
        <f t="array" ref="D5860">_xlfn.XLOOKUP(C5860,Customers!A:A,Customers!B:B)</f>
        <v>Customer 0066</v>
      </c>
      <c r="E5860" s="2" t="s">
        <v>1711</v>
      </c>
      <c r="F5860" s="2" t="str">
        <f t="array" ref="F5860">_xlfn.XLOOKUP(E5860,Restaurants!A:A,Restaurants!B:B)</f>
        <v>Restaurant 100</v>
      </c>
      <c r="G5860" s="2" t="s">
        <v>1785</v>
      </c>
      <c r="H5860" s="2" t="str">
        <f t="array" ref="H5860">_xlfn.XLOOKUP(G5860,Food_Menu!A:A,Food_Menu!B:B)</f>
        <v>Food Item 0124</v>
      </c>
      <c r="I5860" s="2">
        <f t="array" ref="I5860">_xlfn.XLOOKUP(G5860,Food_Menu!A:A,Food_Menu!D:D)</f>
        <v>195.8</v>
      </c>
      <c r="J5860" s="2" t="s">
        <v>1268</v>
      </c>
      <c r="K5860" s="2" t="str">
        <f t="array" ref="K5860">_xlfn.XLOOKUP(J5860,Delivery_Partners!A:A,Delivery_Partners!B:B)</f>
        <v>Delivery Partner 124</v>
      </c>
      <c r="L5860" s="3">
        <v>2</v>
      </c>
      <c r="M5860" s="2" t="s">
        <v>23</v>
      </c>
      <c r="N5860" s="2" t="s">
        <v>55</v>
      </c>
      <c r="O5860" s="3">
        <v>33</v>
      </c>
      <c r="P5860" s="13">
        <f t="shared" si="1228"/>
        <v>391.6</v>
      </c>
      <c r="Q5860" s="13" t="str">
        <f t="shared" si="1229"/>
        <v>Normal</v>
      </c>
      <c r="S5860" s="21"/>
    </row>
    <row r="5861" hidden="1" customHeight="1" spans="1:19">
      <c r="A5861" s="2" t="s">
        <v>7821</v>
      </c>
      <c r="B5861" s="29" t="s">
        <v>269</v>
      </c>
      <c r="C5861" s="2" t="s">
        <v>2207</v>
      </c>
      <c r="D5861" s="2" t="str">
        <f t="array" ref="D5861">_xlfn.XLOOKUP(C5861,Customers!A:A,Customers!B:B)</f>
        <v>Customer 0324</v>
      </c>
      <c r="E5861" s="2" t="s">
        <v>254</v>
      </c>
      <c r="F5861" s="2" t="str">
        <f t="array" ref="F5861">_xlfn.XLOOKUP(E5861,Restaurants!A:A,Restaurants!B:B)</f>
        <v>Restaurant 021</v>
      </c>
      <c r="G5861" s="2" t="s">
        <v>861</v>
      </c>
      <c r="H5861" s="2" t="str">
        <f t="array" ref="H5861">_xlfn.XLOOKUP(G5861,Food_Menu!A:A,Food_Menu!B:B)</f>
        <v>Food Item 0051</v>
      </c>
      <c r="I5861" s="2"/>
      <c r="J5861" s="2" t="s">
        <v>1204</v>
      </c>
      <c r="K5861" s="2" t="str">
        <f t="array" ref="K5861">_xlfn.XLOOKUP(J5861,Delivery_Partners!A:A,Delivery_Partners!B:B)</f>
        <v>Delivery Partner 067</v>
      </c>
      <c r="L5861" s="3">
        <v>4</v>
      </c>
      <c r="M5861" s="2" t="s">
        <v>101</v>
      </c>
      <c r="N5861" s="2" t="s">
        <v>24</v>
      </c>
      <c r="O5861" s="2"/>
    </row>
    <row r="5862" customHeight="1" spans="1:19">
      <c r="A5862" s="2" t="s">
        <v>7822</v>
      </c>
      <c r="B5862" s="28">
        <v>45726</v>
      </c>
      <c r="C5862" s="2" t="s">
        <v>2847</v>
      </c>
      <c r="D5862" s="2" t="str">
        <f t="array" ref="D5862">_xlfn.XLOOKUP(C5862,Customers!A:A,Customers!B:B)</f>
        <v>Customer 0861</v>
      </c>
      <c r="E5862" s="2" t="s">
        <v>984</v>
      </c>
      <c r="F5862" s="2" t="str">
        <f t="array" ref="F5862">_xlfn.XLOOKUP(E5862,Restaurants!A:A,Restaurants!B:B)</f>
        <v>Restaurant 034</v>
      </c>
      <c r="G5862" s="2" t="s">
        <v>815</v>
      </c>
      <c r="H5862" s="2" t="str">
        <f t="array" ref="H5862">_xlfn.XLOOKUP(G5862,Food_Menu!A:A,Food_Menu!B:B)</f>
        <v>Food Item 0116</v>
      </c>
      <c r="I5862" s="2">
        <f t="array" ref="I5862">_xlfn.XLOOKUP(G5862,Food_Menu!A:A,Food_Menu!D:D)</f>
        <v>510.85</v>
      </c>
      <c r="J5862" s="2" t="s">
        <v>1193</v>
      </c>
      <c r="K5862" s="2" t="str">
        <f t="array" ref="K5862">_xlfn.XLOOKUP(J5862,Delivery_Partners!A:A,Delivery_Partners!B:B)</f>
        <v>Delivery Partner 074</v>
      </c>
      <c r="L5862" s="3">
        <v>2</v>
      </c>
      <c r="M5862" s="2" t="s">
        <v>23</v>
      </c>
      <c r="N5862" s="2" t="s">
        <v>24</v>
      </c>
      <c r="O5862" s="3">
        <v>27</v>
      </c>
      <c r="P5862" s="13">
        <f t="shared" ref="P5862:P5864" si="1230">I5862*L5862</f>
        <v>1021.7</v>
      </c>
      <c r="Q5862" s="13" t="str">
        <f t="shared" ref="Q5862:Q5864" si="1231">IF(O5862="","Not Delivered",IF(O5862&lt;=30,"Fast",IF(O5862&lt;=60,"Normal","Slow")))</f>
        <v>Fast</v>
      </c>
      <c r="S5862" s="21"/>
    </row>
    <row r="5863" customHeight="1" spans="1:19">
      <c r="A5863" s="2" t="s">
        <v>7823</v>
      </c>
      <c r="B5863" s="29" t="s">
        <v>1137</v>
      </c>
      <c r="C5863" s="2" t="s">
        <v>828</v>
      </c>
      <c r="D5863" s="2" t="str">
        <f t="array" ref="D5863">_xlfn.XLOOKUP(C5863,Customers!A:A,Customers!B:B)</f>
        <v>Customer 0673</v>
      </c>
      <c r="E5863" s="2" t="s">
        <v>66</v>
      </c>
      <c r="F5863" s="2" t="str">
        <f t="array" ref="F5863">_xlfn.XLOOKUP(E5863,Restaurants!A:A,Restaurants!B:B)</f>
        <v>Restaurant 037</v>
      </c>
      <c r="G5863" s="2" t="s">
        <v>1100</v>
      </c>
      <c r="H5863" s="2" t="str">
        <f t="array" ref="H5863">_xlfn.XLOOKUP(G5863,Food_Menu!A:A,Food_Menu!B:B)</f>
        <v>Food Item 0113</v>
      </c>
      <c r="I5863" s="2">
        <f t="array" ref="I5863">_xlfn.XLOOKUP(G5863,Food_Menu!A:A,Food_Menu!D:D)</f>
        <v>545.03</v>
      </c>
      <c r="J5863" s="2" t="s">
        <v>1829</v>
      </c>
      <c r="K5863" s="2" t="str">
        <f t="array" ref="K5863">_xlfn.XLOOKUP(J5863,Delivery_Partners!A:A,Delivery_Partners!B:B)</f>
        <v>Delivery Partner 146</v>
      </c>
      <c r="L5863" s="3">
        <v>1</v>
      </c>
      <c r="M5863" s="2" t="s">
        <v>23</v>
      </c>
      <c r="N5863" s="2" t="s">
        <v>24</v>
      </c>
      <c r="O5863" s="3">
        <v>22</v>
      </c>
      <c r="P5863" s="13">
        <f t="shared" si="1230"/>
        <v>545.03</v>
      </c>
      <c r="Q5863" s="13" t="str">
        <f t="shared" si="1231"/>
        <v>Fast</v>
      </c>
      <c r="S5863" s="21"/>
    </row>
    <row r="5864" customHeight="1" spans="1:19">
      <c r="A5864" s="2" t="s">
        <v>7824</v>
      </c>
      <c r="B5864" s="29" t="s">
        <v>964</v>
      </c>
      <c r="C5864" s="2" t="s">
        <v>1188</v>
      </c>
      <c r="D5864" s="2" t="str">
        <f t="array" ref="D5864">_xlfn.XLOOKUP(C5864,Customers!A:A,Customers!B:B)</f>
        <v>Customer 0851</v>
      </c>
      <c r="E5864" s="2" t="s">
        <v>702</v>
      </c>
      <c r="F5864" s="2" t="str">
        <f t="array" ref="F5864">_xlfn.XLOOKUP(E5864,Restaurants!A:A,Restaurants!B:B)</f>
        <v>Restaurant 025</v>
      </c>
      <c r="G5864" s="2" t="s">
        <v>856</v>
      </c>
      <c r="H5864" s="2" t="str">
        <f t="array" ref="H5864">_xlfn.XLOOKUP(G5864,Food_Menu!A:A,Food_Menu!B:B)</f>
        <v>Food Item 0191</v>
      </c>
      <c r="I5864" s="2">
        <f t="array" ref="I5864">_xlfn.XLOOKUP(G5864,Food_Menu!A:A,Food_Menu!D:D)</f>
        <v>443.82</v>
      </c>
      <c r="J5864" s="2" t="s">
        <v>1122</v>
      </c>
      <c r="K5864" s="2" t="str">
        <f t="array" ref="K5864">_xlfn.XLOOKUP(J5864,Delivery_Partners!A:A,Delivery_Partners!B:B)</f>
        <v>Delivery Partner 090</v>
      </c>
      <c r="L5864" s="3">
        <v>3</v>
      </c>
      <c r="M5864" s="2" t="s">
        <v>23</v>
      </c>
      <c r="N5864" s="2" t="s">
        <v>24</v>
      </c>
      <c r="O5864" s="3">
        <v>57</v>
      </c>
      <c r="P5864" s="13">
        <f t="shared" si="1230"/>
        <v>1331.46</v>
      </c>
      <c r="Q5864" s="13" t="str">
        <f t="shared" si="1231"/>
        <v>Normal</v>
      </c>
      <c r="S5864" s="21"/>
    </row>
    <row r="5865" hidden="1" customHeight="1" spans="1:19">
      <c r="A5865" s="2" t="s">
        <v>7825</v>
      </c>
      <c r="B5865" s="29" t="s">
        <v>1544</v>
      </c>
      <c r="C5865" s="2" t="s">
        <v>2201</v>
      </c>
      <c r="D5865" s="2" t="str">
        <f t="array" ref="D5865">_xlfn.XLOOKUP(C5865,Customers!A:A,Customers!B:B)</f>
        <v>Customer 1055</v>
      </c>
      <c r="E5865" s="2" t="s">
        <v>298</v>
      </c>
      <c r="F5865" s="2" t="str">
        <f t="array" ref="F5865">_xlfn.XLOOKUP(E5865,Restaurants!A:A,Restaurants!B:B)</f>
        <v>Restaurant 113</v>
      </c>
      <c r="G5865" s="2" t="s">
        <v>639</v>
      </c>
      <c r="H5865" s="2" t="str">
        <f t="array" ref="H5865">_xlfn.XLOOKUP(G5865,Food_Menu!A:A,Food_Menu!B:B)</f>
        <v>Food Item 0125</v>
      </c>
      <c r="I5865" s="2"/>
      <c r="J5865" s="2" t="s">
        <v>877</v>
      </c>
      <c r="K5865" s="2" t="str">
        <f t="array" ref="K5865">_xlfn.XLOOKUP(J5865,Delivery_Partners!A:A,Delivery_Partners!B:B)</f>
        <v>Delivery Partner 123</v>
      </c>
      <c r="L5865" s="3">
        <v>3</v>
      </c>
      <c r="M5865" s="2" t="s">
        <v>101</v>
      </c>
      <c r="N5865" s="2" t="s">
        <v>24</v>
      </c>
      <c r="O5865" s="2"/>
    </row>
    <row r="5866" customHeight="1" spans="1:19">
      <c r="A5866" s="2" t="s">
        <v>7826</v>
      </c>
      <c r="B5866" s="28">
        <v>45820</v>
      </c>
      <c r="C5866" s="2" t="s">
        <v>5962</v>
      </c>
      <c r="D5866" s="2" t="str">
        <f t="array" ref="D5866">_xlfn.XLOOKUP(C5866,Customers!A:A,Customers!B:B)</f>
        <v>Customer 0562</v>
      </c>
      <c r="E5866" s="2" t="s">
        <v>281</v>
      </c>
      <c r="F5866" s="2" t="str">
        <f t="array" ref="F5866">_xlfn.XLOOKUP(E5866,Restaurants!A:A,Restaurants!B:B)</f>
        <v>Restaurant 026</v>
      </c>
      <c r="G5866" s="2" t="s">
        <v>856</v>
      </c>
      <c r="H5866" s="2" t="str">
        <f t="array" ref="H5866">_xlfn.XLOOKUP(G5866,Food_Menu!A:A,Food_Menu!B:B)</f>
        <v>Food Item 0191</v>
      </c>
      <c r="I5866" s="2">
        <f t="array" ref="I5866">_xlfn.XLOOKUP(G5866,Food_Menu!A:A,Food_Menu!D:D)</f>
        <v>443.82</v>
      </c>
      <c r="J5866" s="2" t="s">
        <v>427</v>
      </c>
      <c r="K5866" s="2" t="str">
        <f t="array" ref="K5866">_xlfn.XLOOKUP(J5866,Delivery_Partners!A:A,Delivery_Partners!B:B)</f>
        <v>Delivery Partner 023</v>
      </c>
      <c r="L5866" s="3">
        <v>1</v>
      </c>
      <c r="M5866" s="2" t="s">
        <v>23</v>
      </c>
      <c r="N5866" s="2" t="s">
        <v>55</v>
      </c>
      <c r="O5866" s="3">
        <v>57</v>
      </c>
      <c r="P5866" s="13">
        <f t="shared" ref="P5866:P5870" si="1232">I5866*L5866</f>
        <v>443.82</v>
      </c>
      <c r="Q5866" s="13" t="str">
        <f t="shared" ref="Q5866:Q5870" si="1233">IF(O5866="","Not Delivered",IF(O5866&lt;=30,"Fast",IF(O5866&lt;=60,"Normal","Slow")))</f>
        <v>Normal</v>
      </c>
      <c r="S5866" s="21"/>
    </row>
    <row r="5867" customHeight="1" spans="1:19">
      <c r="A5867" s="2" t="s">
        <v>7827</v>
      </c>
      <c r="B5867" s="29" t="s">
        <v>605</v>
      </c>
      <c r="C5867" s="2" t="s">
        <v>5011</v>
      </c>
      <c r="D5867" s="2" t="str">
        <f t="array" ref="D5867">_xlfn.XLOOKUP(C5867,Customers!A:A,Customers!B:B)</f>
        <v>Customer 0653</v>
      </c>
      <c r="E5867" s="2" t="s">
        <v>89</v>
      </c>
      <c r="F5867" s="2" t="str">
        <f t="array" ref="F5867">_xlfn.XLOOKUP(E5867,Restaurants!A:A,Restaurants!B:B)</f>
        <v>Restaurant 059</v>
      </c>
      <c r="G5867" s="2" t="s">
        <v>442</v>
      </c>
      <c r="H5867" s="2" t="str">
        <f t="array" ref="H5867">_xlfn.XLOOKUP(G5867,Food_Menu!A:A,Food_Menu!B:B)</f>
        <v>Food Item 0143</v>
      </c>
      <c r="I5867" s="2">
        <f t="array" ref="I5867">_xlfn.XLOOKUP(G5867,Food_Menu!A:A,Food_Menu!D:D)</f>
        <v>248.87</v>
      </c>
      <c r="J5867" s="2" t="s">
        <v>1930</v>
      </c>
      <c r="K5867" s="2" t="str">
        <f t="array" ref="K5867">_xlfn.XLOOKUP(J5867,Delivery_Partners!A:A,Delivery_Partners!B:B)</f>
        <v>Delivery Partner 077</v>
      </c>
      <c r="L5867" s="3">
        <v>3</v>
      </c>
      <c r="M5867" s="2" t="s">
        <v>23</v>
      </c>
      <c r="N5867" s="2" t="s">
        <v>24</v>
      </c>
      <c r="O5867" s="3">
        <v>32</v>
      </c>
      <c r="P5867" s="13">
        <f t="shared" si="1232"/>
        <v>746.61</v>
      </c>
      <c r="Q5867" s="13" t="str">
        <f t="shared" si="1233"/>
        <v>Normal</v>
      </c>
      <c r="S5867" s="21"/>
    </row>
    <row r="5868" customHeight="1" spans="1:19">
      <c r="A5868" s="2" t="s">
        <v>7828</v>
      </c>
      <c r="B5868" s="29" t="s">
        <v>453</v>
      </c>
      <c r="C5868" s="2" t="s">
        <v>2390</v>
      </c>
      <c r="D5868" s="2" t="str">
        <f t="array" ref="D5868">_xlfn.XLOOKUP(C5868,Customers!A:A,Customers!B:B)</f>
        <v>Customer 0070</v>
      </c>
      <c r="E5868" s="2" t="s">
        <v>526</v>
      </c>
      <c r="F5868" s="2" t="str">
        <f t="array" ref="F5868">_xlfn.XLOOKUP(E5868,Restaurants!A:A,Restaurants!B:B)</f>
        <v>Restaurant 068</v>
      </c>
      <c r="G5868" s="2" t="s">
        <v>529</v>
      </c>
      <c r="H5868" s="2" t="str">
        <f t="array" ref="H5868">_xlfn.XLOOKUP(G5868,Food_Menu!A:A,Food_Menu!B:B)</f>
        <v>Food Item 0126</v>
      </c>
      <c r="I5868" s="2">
        <f t="array" ref="I5868">_xlfn.XLOOKUP(G5868,Food_Menu!A:A,Food_Menu!D:D)</f>
        <v>127.27</v>
      </c>
      <c r="J5868" s="2" t="s">
        <v>567</v>
      </c>
      <c r="K5868" s="2" t="str">
        <f t="array" ref="K5868">_xlfn.XLOOKUP(J5868,Delivery_Partners!A:A,Delivery_Partners!B:B)</f>
        <v>Delivery Partner 104</v>
      </c>
      <c r="L5868" s="3">
        <v>2</v>
      </c>
      <c r="M5868" s="2" t="s">
        <v>23</v>
      </c>
      <c r="N5868" s="2" t="s">
        <v>42</v>
      </c>
      <c r="O5868" s="3">
        <v>64</v>
      </c>
      <c r="P5868" s="13">
        <f t="shared" si="1232"/>
        <v>254.54</v>
      </c>
      <c r="Q5868" s="13" t="str">
        <f t="shared" si="1233"/>
        <v>Slow</v>
      </c>
      <c r="S5868" s="21"/>
    </row>
    <row r="5869" customHeight="1" spans="1:19">
      <c r="A5869" s="2" t="s">
        <v>7829</v>
      </c>
      <c r="B5869" s="28">
        <v>45901</v>
      </c>
      <c r="C5869" s="2" t="s">
        <v>1427</v>
      </c>
      <c r="D5869" s="2" t="str">
        <f t="array" ref="D5869">_xlfn.XLOOKUP(C5869,Customers!A:A,Customers!B:B)</f>
        <v>Customer 0345</v>
      </c>
      <c r="E5869" s="2" t="s">
        <v>83</v>
      </c>
      <c r="F5869" s="2" t="str">
        <f t="array" ref="F5869">_xlfn.XLOOKUP(E5869,Restaurants!A:A,Restaurants!B:B)</f>
        <v>Restaurant 032</v>
      </c>
      <c r="G5869" s="2" t="s">
        <v>90</v>
      </c>
      <c r="H5869" s="2" t="str">
        <f t="array" ref="H5869">_xlfn.XLOOKUP(G5869,Food_Menu!A:A,Food_Menu!B:B)</f>
        <v>Food Item 0073</v>
      </c>
      <c r="I5869" s="2">
        <f t="array" ref="I5869">_xlfn.XLOOKUP(G5869,Food_Menu!A:A,Food_Menu!D:D)</f>
        <v>365.69</v>
      </c>
      <c r="J5869" s="2" t="s">
        <v>583</v>
      </c>
      <c r="K5869" s="2" t="str">
        <f t="array" ref="K5869">_xlfn.XLOOKUP(J5869,Delivery_Partners!A:A,Delivery_Partners!B:B)</f>
        <v>Delivery Partner 062</v>
      </c>
      <c r="L5869" s="3">
        <v>2</v>
      </c>
      <c r="M5869" s="2" t="s">
        <v>23</v>
      </c>
      <c r="N5869" s="2" t="s">
        <v>55</v>
      </c>
      <c r="O5869" s="3">
        <v>36</v>
      </c>
      <c r="P5869" s="13">
        <f t="shared" si="1232"/>
        <v>731.38</v>
      </c>
      <c r="Q5869" s="13" t="str">
        <f t="shared" si="1233"/>
        <v>Normal</v>
      </c>
      <c r="S5869" s="21"/>
    </row>
    <row r="5870" customHeight="1" spans="1:19">
      <c r="A5870" s="2" t="s">
        <v>7830</v>
      </c>
      <c r="B5870" s="28">
        <v>45757</v>
      </c>
      <c r="C5870" s="2" t="s">
        <v>2162</v>
      </c>
      <c r="D5870" s="2" t="str">
        <f t="array" ref="D5870">_xlfn.XLOOKUP(C5870,Customers!A:A,Customers!B:B)</f>
        <v>Customer 0870</v>
      </c>
      <c r="E5870" s="2" t="s">
        <v>293</v>
      </c>
      <c r="F5870" s="2" t="str">
        <f t="array" ref="F5870">_xlfn.XLOOKUP(E5870,Restaurants!A:A,Restaurants!B:B)</f>
        <v>Restaurant 057</v>
      </c>
      <c r="G5870" s="2" t="s">
        <v>28</v>
      </c>
      <c r="H5870" s="2" t="str">
        <f t="array" ref="H5870">_xlfn.XLOOKUP(G5870,Food_Menu!A:A,Food_Menu!B:B)</f>
        <v>Food Item 0057</v>
      </c>
      <c r="I5870" s="2">
        <f t="array" ref="I5870">_xlfn.XLOOKUP(G5870,Food_Menu!A:A,Food_Menu!D:D)</f>
        <v>302.55</v>
      </c>
      <c r="J5870" s="2" t="s">
        <v>808</v>
      </c>
      <c r="K5870" s="2" t="str">
        <f t="array" ref="K5870">_xlfn.XLOOKUP(J5870,Delivery_Partners!A:A,Delivery_Partners!B:B)</f>
        <v>Delivery Partner 153</v>
      </c>
      <c r="L5870" s="3">
        <v>1</v>
      </c>
      <c r="M5870" s="2" t="s">
        <v>23</v>
      </c>
      <c r="N5870" s="2" t="s">
        <v>74</v>
      </c>
      <c r="O5870" s="3">
        <v>49</v>
      </c>
      <c r="P5870" s="13">
        <f t="shared" si="1232"/>
        <v>302.55</v>
      </c>
      <c r="Q5870" s="13" t="str">
        <f t="shared" si="1233"/>
        <v>Normal</v>
      </c>
      <c r="S5870" s="21"/>
    </row>
    <row r="5871" hidden="1" customHeight="1" spans="1:19">
      <c r="A5871" s="2" t="s">
        <v>7831</v>
      </c>
      <c r="B5871" s="29" t="s">
        <v>1518</v>
      </c>
      <c r="C5871" s="2" t="s">
        <v>7515</v>
      </c>
      <c r="D5871" s="2" t="str">
        <f t="array" ref="D5871">_xlfn.XLOOKUP(C5871,Customers!A:A,Customers!B:B)</f>
        <v>Customer 0075</v>
      </c>
      <c r="E5871" s="2" t="s">
        <v>254</v>
      </c>
      <c r="F5871" s="2" t="str">
        <f t="array" ref="F5871">_xlfn.XLOOKUP(E5871,Restaurants!A:A,Restaurants!B:B)</f>
        <v>Restaurant 021</v>
      </c>
      <c r="G5871" s="2" t="s">
        <v>841</v>
      </c>
      <c r="H5871" s="2" t="str">
        <f t="array" ref="H5871">_xlfn.XLOOKUP(G5871,Food_Menu!A:A,Food_Menu!B:B)</f>
        <v>Food Item 0022</v>
      </c>
      <c r="I5871" s="2"/>
      <c r="J5871" s="2" t="s">
        <v>621</v>
      </c>
      <c r="K5871" s="2" t="str">
        <f t="array" ref="K5871">_xlfn.XLOOKUP(J5871,Delivery_Partners!A:A,Delivery_Partners!B:B)</f>
        <v>Delivery Partner 038</v>
      </c>
      <c r="L5871" s="3">
        <v>1</v>
      </c>
      <c r="M5871" s="2" t="s">
        <v>101</v>
      </c>
      <c r="N5871" s="2" t="s">
        <v>24</v>
      </c>
      <c r="O5871" s="2"/>
    </row>
    <row r="5872" customHeight="1" spans="1:19">
      <c r="A5872" s="2" t="s">
        <v>7832</v>
      </c>
      <c r="B5872" s="29" t="s">
        <v>546</v>
      </c>
      <c r="C5872" s="2" t="s">
        <v>1669</v>
      </c>
      <c r="D5872" s="2" t="str">
        <f t="array" ref="D5872">_xlfn.XLOOKUP(C5872,Customers!A:A,Customers!B:B)</f>
        <v>Customer 0432</v>
      </c>
      <c r="E5872" s="2" t="s">
        <v>797</v>
      </c>
      <c r="F5872" s="2" t="str">
        <f t="array" ref="F5872">_xlfn.XLOOKUP(E5872,Restaurants!A:A,Restaurants!B:B)</f>
        <v>Restaurant 058</v>
      </c>
      <c r="G5872" s="2" t="s">
        <v>631</v>
      </c>
      <c r="H5872" s="2" t="str">
        <f t="array" ref="H5872">_xlfn.XLOOKUP(G5872,Food_Menu!A:A,Food_Menu!B:B)</f>
        <v>Food Item 0121</v>
      </c>
      <c r="I5872" s="2">
        <f t="array" ref="I5872">_xlfn.XLOOKUP(G5872,Food_Menu!A:A,Food_Menu!D:D)</f>
        <v>249.48</v>
      </c>
      <c r="J5872" s="2" t="s">
        <v>808</v>
      </c>
      <c r="K5872" s="2" t="str">
        <f t="array" ref="K5872">_xlfn.XLOOKUP(J5872,Delivery_Partners!A:A,Delivery_Partners!B:B)</f>
        <v>Delivery Partner 153</v>
      </c>
      <c r="L5872" s="3">
        <v>2</v>
      </c>
      <c r="M5872" s="2" t="s">
        <v>23</v>
      </c>
      <c r="N5872" s="2" t="s">
        <v>24</v>
      </c>
      <c r="O5872" s="3">
        <v>37</v>
      </c>
      <c r="P5872" s="13">
        <f t="shared" ref="P5872:P5891" si="1234">I5872*L5872</f>
        <v>498.96</v>
      </c>
      <c r="Q5872" s="13" t="str">
        <f t="shared" ref="Q5872:Q5891" si="1235">IF(O5872="","Not Delivered",IF(O5872&lt;=30,"Fast",IF(O5872&lt;=60,"Normal","Slow")))</f>
        <v>Normal</v>
      </c>
      <c r="S5872" s="21"/>
    </row>
    <row r="5873" customHeight="1" spans="1:19">
      <c r="A5873" s="2" t="s">
        <v>7833</v>
      </c>
      <c r="B5873" s="29" t="s">
        <v>730</v>
      </c>
      <c r="C5873" s="2" t="s">
        <v>1349</v>
      </c>
      <c r="D5873" s="2" t="str">
        <f t="array" ref="D5873">_xlfn.XLOOKUP(C5873,Customers!A:A,Customers!B:B)</f>
        <v>Customer 0164</v>
      </c>
      <c r="E5873" s="2" t="s">
        <v>498</v>
      </c>
      <c r="F5873" s="2" t="str">
        <f t="array" ref="F5873">_xlfn.XLOOKUP(E5873,Restaurants!A:A,Restaurants!B:B)</f>
        <v>Restaurant 003</v>
      </c>
      <c r="G5873" s="2" t="s">
        <v>659</v>
      </c>
      <c r="H5873" s="2" t="str">
        <f t="array" ref="H5873">_xlfn.XLOOKUP(G5873,Food_Menu!A:A,Food_Menu!B:B)</f>
        <v>Food Item 0203</v>
      </c>
      <c r="I5873" s="2">
        <f t="array" ref="I5873">_xlfn.XLOOKUP(G5873,Food_Menu!A:A,Food_Menu!D:D)</f>
        <v>406.91</v>
      </c>
      <c r="J5873" s="2" t="s">
        <v>133</v>
      </c>
      <c r="K5873" s="2" t="str">
        <f t="array" ref="K5873">_xlfn.XLOOKUP(J5873,Delivery_Partners!A:A,Delivery_Partners!B:B)</f>
        <v>Delivery Partner 012</v>
      </c>
      <c r="L5873" s="3">
        <v>1</v>
      </c>
      <c r="M5873" s="2" t="s">
        <v>23</v>
      </c>
      <c r="N5873" s="2" t="s">
        <v>24</v>
      </c>
      <c r="O5873" s="3">
        <v>34</v>
      </c>
      <c r="P5873" s="13">
        <f t="shared" si="1234"/>
        <v>406.91</v>
      </c>
      <c r="Q5873" s="13" t="str">
        <f t="shared" si="1235"/>
        <v>Normal</v>
      </c>
      <c r="S5873" s="21"/>
    </row>
    <row r="5874" customHeight="1" spans="1:19">
      <c r="A5874" s="2" t="s">
        <v>7834</v>
      </c>
      <c r="B5874" s="29" t="s">
        <v>1049</v>
      </c>
      <c r="C5874" s="2" t="s">
        <v>766</v>
      </c>
      <c r="D5874" s="2" t="str">
        <f t="array" ref="D5874">_xlfn.XLOOKUP(C5874,Customers!A:A,Customers!B:B)</f>
        <v>Customer 1029</v>
      </c>
      <c r="E5874" s="2" t="s">
        <v>1176</v>
      </c>
      <c r="F5874" s="2" t="str">
        <f t="array" ref="F5874">_xlfn.XLOOKUP(E5874,Restaurants!A:A,Restaurants!B:B)</f>
        <v>Restaurant 053</v>
      </c>
      <c r="G5874" s="2" t="s">
        <v>172</v>
      </c>
      <c r="H5874" s="2" t="str">
        <f t="array" ref="H5874">_xlfn.XLOOKUP(G5874,Food_Menu!A:A,Food_Menu!B:B)</f>
        <v>Food Item 0003</v>
      </c>
      <c r="I5874" s="2">
        <f t="array" ref="I5874">_xlfn.XLOOKUP(G5874,Food_Menu!A:A,Food_Menu!D:D)</f>
        <v>349.88</v>
      </c>
      <c r="J5874" s="2" t="s">
        <v>1930</v>
      </c>
      <c r="K5874" s="2" t="str">
        <f t="array" ref="K5874">_xlfn.XLOOKUP(J5874,Delivery_Partners!A:A,Delivery_Partners!B:B)</f>
        <v>Delivery Partner 077</v>
      </c>
      <c r="L5874" s="3">
        <v>4</v>
      </c>
      <c r="M5874" s="2" t="s">
        <v>23</v>
      </c>
      <c r="N5874" s="2" t="s">
        <v>24</v>
      </c>
      <c r="O5874" s="3">
        <v>29</v>
      </c>
      <c r="P5874" s="13">
        <f t="shared" si="1234"/>
        <v>1399.52</v>
      </c>
      <c r="Q5874" s="13" t="str">
        <f t="shared" si="1235"/>
        <v>Fast</v>
      </c>
      <c r="S5874" s="21"/>
    </row>
    <row r="5875" customHeight="1" spans="1:19">
      <c r="A5875" s="2" t="s">
        <v>7835</v>
      </c>
      <c r="B5875" s="29" t="s">
        <v>501</v>
      </c>
      <c r="C5875" s="2" t="s">
        <v>3525</v>
      </c>
      <c r="D5875" s="2" t="str">
        <f t="array" ref="D5875">_xlfn.XLOOKUP(C5875,Customers!A:A,Customers!B:B)</f>
        <v>Customer 0674</v>
      </c>
      <c r="E5875" s="2" t="s">
        <v>537</v>
      </c>
      <c r="F5875" s="2" t="str">
        <f t="array" ref="F5875">_xlfn.XLOOKUP(E5875,Restaurants!A:A,Restaurants!B:B)</f>
        <v>Restaurant 044</v>
      </c>
      <c r="G5875" s="2" t="s">
        <v>1973</v>
      </c>
      <c r="H5875" s="2" t="str">
        <f t="array" ref="H5875">_xlfn.XLOOKUP(G5875,Food_Menu!A:A,Food_Menu!B:B)</f>
        <v>Food Item 0210</v>
      </c>
      <c r="I5875" s="2">
        <f t="array" ref="I5875">_xlfn.XLOOKUP(G5875,Food_Menu!A:A,Food_Menu!D:D)</f>
        <v>331.49</v>
      </c>
      <c r="J5875" s="2" t="s">
        <v>1596</v>
      </c>
      <c r="K5875" s="2" t="str">
        <f t="array" ref="K5875">_xlfn.XLOOKUP(J5875,Delivery_Partners!A:A,Delivery_Partners!B:B)</f>
        <v>Delivery Partner 094</v>
      </c>
      <c r="L5875" s="3">
        <v>1</v>
      </c>
      <c r="M5875" s="2" t="s">
        <v>23</v>
      </c>
      <c r="N5875" s="2" t="s">
        <v>74</v>
      </c>
      <c r="O5875" s="3">
        <v>47</v>
      </c>
      <c r="P5875" s="13">
        <f t="shared" si="1234"/>
        <v>331.49</v>
      </c>
      <c r="Q5875" s="13" t="str">
        <f t="shared" si="1235"/>
        <v>Normal</v>
      </c>
      <c r="S5875" s="21"/>
    </row>
    <row r="5876" customHeight="1" spans="1:19">
      <c r="A5876" s="2" t="s">
        <v>7836</v>
      </c>
      <c r="B5876" s="29" t="s">
        <v>1042</v>
      </c>
      <c r="C5876" s="2" t="s">
        <v>1678</v>
      </c>
      <c r="D5876" s="2" t="str">
        <f t="array" ref="D5876">_xlfn.XLOOKUP(C5876,Customers!A:A,Customers!B:B)</f>
        <v>Customer 0774</v>
      </c>
      <c r="E5876" s="2" t="s">
        <v>46</v>
      </c>
      <c r="F5876" s="2" t="str">
        <f t="array" ref="F5876">_xlfn.XLOOKUP(E5876,Restaurants!A:A,Restaurants!B:B)</f>
        <v>Restaurant 043</v>
      </c>
      <c r="G5876" s="2" t="s">
        <v>509</v>
      </c>
      <c r="H5876" s="2" t="str">
        <f t="array" ref="H5876">_xlfn.XLOOKUP(G5876,Food_Menu!A:A,Food_Menu!B:B)</f>
        <v>Food Item 0190</v>
      </c>
      <c r="I5876" s="2">
        <f t="array" ref="I5876">_xlfn.XLOOKUP(G5876,Food_Menu!A:A,Food_Menu!D:D)</f>
        <v>350.87</v>
      </c>
      <c r="J5876" s="2" t="s">
        <v>68</v>
      </c>
      <c r="K5876" s="2" t="str">
        <f t="array" ref="K5876">_xlfn.XLOOKUP(J5876,Delivery_Partners!A:A,Delivery_Partners!B:B)</f>
        <v>Delivery Partner 046</v>
      </c>
      <c r="L5876" s="3">
        <v>1</v>
      </c>
      <c r="M5876" s="2" t="s">
        <v>23</v>
      </c>
      <c r="N5876" s="2" t="s">
        <v>55</v>
      </c>
      <c r="O5876" s="3">
        <v>35</v>
      </c>
      <c r="P5876" s="13">
        <f t="shared" si="1234"/>
        <v>350.87</v>
      </c>
      <c r="Q5876" s="13" t="str">
        <f t="shared" si="1235"/>
        <v>Normal</v>
      </c>
      <c r="S5876" s="21"/>
    </row>
    <row r="5877" customHeight="1" spans="1:19">
      <c r="A5877" s="2" t="s">
        <v>7837</v>
      </c>
      <c r="B5877" s="29" t="s">
        <v>746</v>
      </c>
      <c r="C5877" s="2" t="s">
        <v>711</v>
      </c>
      <c r="D5877" s="2" t="str">
        <f t="array" ref="D5877">_xlfn.XLOOKUP(C5877,Customers!A:A,Customers!B:B)</f>
        <v>Customer 0821</v>
      </c>
      <c r="E5877" s="2" t="s">
        <v>800</v>
      </c>
      <c r="F5877" s="2" t="str">
        <f t="array" ref="F5877">_xlfn.XLOOKUP(E5877,Restaurants!A:A,Restaurants!B:B)</f>
        <v>Restaurant 014</v>
      </c>
      <c r="G5877" s="2" t="s">
        <v>1192</v>
      </c>
      <c r="H5877" s="2" t="str">
        <f t="array" ref="H5877">_xlfn.XLOOKUP(G5877,Food_Menu!A:A,Food_Menu!B:B)</f>
        <v>Food Item 0097</v>
      </c>
      <c r="I5877" s="2">
        <f t="array" ref="I5877">_xlfn.XLOOKUP(G5877,Food_Menu!A:A,Food_Menu!D:D)</f>
        <v>584.54</v>
      </c>
      <c r="J5877" s="2" t="s">
        <v>572</v>
      </c>
      <c r="K5877" s="2" t="str">
        <f t="array" ref="K5877">_xlfn.XLOOKUP(J5877,Delivery_Partners!A:A,Delivery_Partners!B:B)</f>
        <v>Delivery Partner 098</v>
      </c>
      <c r="L5877" s="3">
        <v>2</v>
      </c>
      <c r="M5877" s="2" t="s">
        <v>23</v>
      </c>
      <c r="N5877" s="2" t="s">
        <v>74</v>
      </c>
      <c r="O5877" s="3">
        <v>45</v>
      </c>
      <c r="P5877" s="13">
        <f t="shared" si="1234"/>
        <v>1169.08</v>
      </c>
      <c r="Q5877" s="13" t="str">
        <f t="shared" si="1235"/>
        <v>Normal</v>
      </c>
      <c r="S5877" s="21"/>
    </row>
    <row r="5878" customHeight="1" spans="1:19">
      <c r="A5878" s="2" t="s">
        <v>7838</v>
      </c>
      <c r="B5878" s="29" t="s">
        <v>1417</v>
      </c>
      <c r="C5878" s="2" t="s">
        <v>1053</v>
      </c>
      <c r="D5878" s="2" t="str">
        <f t="array" ref="D5878">_xlfn.XLOOKUP(C5878,Customers!A:A,Customers!B:B)</f>
        <v>Customer 0270</v>
      </c>
      <c r="E5878" s="2" t="s">
        <v>224</v>
      </c>
      <c r="F5878" s="2" t="str">
        <f t="array" ref="F5878">_xlfn.XLOOKUP(E5878,Restaurants!A:A,Restaurants!B:B)</f>
        <v>Restaurant 120</v>
      </c>
      <c r="G5878" s="2" t="s">
        <v>346</v>
      </c>
      <c r="H5878" s="2" t="str">
        <f t="array" ref="H5878">_xlfn.XLOOKUP(G5878,Food_Menu!A:A,Food_Menu!B:B)</f>
        <v>Food Item 0069</v>
      </c>
      <c r="I5878" s="2">
        <f t="array" ref="I5878">_xlfn.XLOOKUP(G5878,Food_Menu!A:A,Food_Menu!D:D)</f>
        <v>622.23</v>
      </c>
      <c r="J5878" s="2" t="s">
        <v>22</v>
      </c>
      <c r="K5878" s="2" t="str">
        <f t="array" ref="K5878">_xlfn.XLOOKUP(J5878,Delivery_Partners!A:A,Delivery_Partners!B:B)</f>
        <v>Delivery Partner 163</v>
      </c>
      <c r="L5878" s="3">
        <v>2</v>
      </c>
      <c r="M5878" s="2" t="s">
        <v>23</v>
      </c>
      <c r="N5878" s="2" t="s">
        <v>74</v>
      </c>
      <c r="O5878" s="3">
        <v>46</v>
      </c>
      <c r="P5878" s="13">
        <f t="shared" si="1234"/>
        <v>1244.46</v>
      </c>
      <c r="Q5878" s="13" t="str">
        <f t="shared" si="1235"/>
        <v>Normal</v>
      </c>
      <c r="S5878" s="21"/>
    </row>
    <row r="5879" customHeight="1" spans="1:19">
      <c r="A5879" s="2" t="s">
        <v>7839</v>
      </c>
      <c r="B5879" s="29" t="s">
        <v>1612</v>
      </c>
      <c r="C5879" s="2" t="s">
        <v>1230</v>
      </c>
      <c r="D5879" s="2" t="str">
        <f t="array" ref="D5879">_xlfn.XLOOKUP(C5879,Customers!A:A,Customers!B:B)</f>
        <v>Customer 0060</v>
      </c>
      <c r="E5879" s="2" t="s">
        <v>819</v>
      </c>
      <c r="F5879" s="2" t="str">
        <f t="array" ref="F5879">_xlfn.XLOOKUP(E5879,Restaurants!A:A,Restaurants!B:B)</f>
        <v>Restaurant 004</v>
      </c>
      <c r="G5879" s="2" t="s">
        <v>906</v>
      </c>
      <c r="H5879" s="2" t="str">
        <f t="array" ref="H5879">_xlfn.XLOOKUP(G5879,Food_Menu!A:A,Food_Menu!B:B)</f>
        <v>Food Item 0128</v>
      </c>
      <c r="I5879" s="2">
        <f t="array" ref="I5879">_xlfn.XLOOKUP(G5879,Food_Menu!A:A,Food_Menu!D:D)</f>
        <v>317.72</v>
      </c>
      <c r="J5879" s="2" t="s">
        <v>2141</v>
      </c>
      <c r="K5879" s="2" t="str">
        <f t="array" ref="K5879">_xlfn.XLOOKUP(J5879,Delivery_Partners!A:A,Delivery_Partners!B:B)</f>
        <v>Delivery Partner 080</v>
      </c>
      <c r="L5879" s="3">
        <v>1</v>
      </c>
      <c r="M5879" s="2" t="s">
        <v>23</v>
      </c>
      <c r="N5879" s="2" t="s">
        <v>24</v>
      </c>
      <c r="O5879" s="3">
        <v>52</v>
      </c>
      <c r="P5879" s="13">
        <f t="shared" si="1234"/>
        <v>317.72</v>
      </c>
      <c r="Q5879" s="13" t="str">
        <f t="shared" si="1235"/>
        <v>Normal</v>
      </c>
      <c r="S5879" s="21"/>
    </row>
    <row r="5880" customHeight="1" spans="1:19">
      <c r="A5880" s="2" t="s">
        <v>7840</v>
      </c>
      <c r="B5880" s="28">
        <v>45817</v>
      </c>
      <c r="C5880" s="2" t="s">
        <v>2522</v>
      </c>
      <c r="D5880" s="2" t="str">
        <f t="array" ref="D5880">_xlfn.XLOOKUP(C5880,Customers!A:A,Customers!B:B)</f>
        <v>Customer 0478</v>
      </c>
      <c r="E5880" s="2" t="s">
        <v>93</v>
      </c>
      <c r="F5880" s="2" t="str">
        <f t="array" ref="F5880">_xlfn.XLOOKUP(E5880,Restaurants!A:A,Restaurants!B:B)</f>
        <v>Restaurant 018</v>
      </c>
      <c r="G5880" s="2" t="s">
        <v>94</v>
      </c>
      <c r="H5880" s="2" t="str">
        <f t="array" ref="H5880">_xlfn.XLOOKUP(G5880,Food_Menu!A:A,Food_Menu!B:B)</f>
        <v>Food Item 0189</v>
      </c>
      <c r="I5880" s="2">
        <f t="array" ref="I5880">_xlfn.XLOOKUP(G5880,Food_Menu!A:A,Food_Menu!D:D)</f>
        <v>612.77</v>
      </c>
      <c r="J5880" s="2" t="s">
        <v>572</v>
      </c>
      <c r="K5880" s="2" t="str">
        <f t="array" ref="K5880">_xlfn.XLOOKUP(J5880,Delivery_Partners!A:A,Delivery_Partners!B:B)</f>
        <v>Delivery Partner 098</v>
      </c>
      <c r="L5880" s="3">
        <v>2</v>
      </c>
      <c r="M5880" s="2" t="s">
        <v>23</v>
      </c>
      <c r="N5880" s="2" t="s">
        <v>24</v>
      </c>
      <c r="O5880" s="3">
        <v>40</v>
      </c>
      <c r="P5880" s="13">
        <f t="shared" si="1234"/>
        <v>1225.54</v>
      </c>
      <c r="Q5880" s="13" t="str">
        <f t="shared" si="1235"/>
        <v>Normal</v>
      </c>
      <c r="S5880" s="21"/>
    </row>
    <row r="5881" customHeight="1" spans="1:19">
      <c r="A5881" s="2" t="s">
        <v>7841</v>
      </c>
      <c r="B5881" s="28">
        <v>45966</v>
      </c>
      <c r="C5881" s="2" t="s">
        <v>4563</v>
      </c>
      <c r="D5881" s="2" t="str">
        <f t="array" ref="D5881">_xlfn.XLOOKUP(C5881,Customers!A:A,Customers!B:B)</f>
        <v>Customer 0223</v>
      </c>
      <c r="E5881" s="2" t="s">
        <v>71</v>
      </c>
      <c r="F5881" s="2" t="str">
        <f t="array" ref="F5881">_xlfn.XLOOKUP(E5881,Restaurants!A:A,Restaurants!B:B)</f>
        <v>Restaurant 013</v>
      </c>
      <c r="G5881" s="2" t="s">
        <v>969</v>
      </c>
      <c r="H5881" s="2" t="str">
        <f t="array" ref="H5881">_xlfn.XLOOKUP(G5881,Food_Menu!A:A,Food_Menu!B:B)</f>
        <v>Food Item 0007</v>
      </c>
      <c r="I5881" s="2">
        <f t="array" ref="I5881">_xlfn.XLOOKUP(G5881,Food_Menu!A:A,Food_Menu!D:D)</f>
        <v>210.13</v>
      </c>
      <c r="J5881" s="2" t="s">
        <v>541</v>
      </c>
      <c r="K5881" s="2" t="str">
        <f t="array" ref="K5881">_xlfn.XLOOKUP(J5881,Delivery_Partners!A:A,Delivery_Partners!B:B)</f>
        <v>Delivery Partner 172</v>
      </c>
      <c r="L5881" s="3">
        <v>2</v>
      </c>
      <c r="M5881" s="2" t="s">
        <v>23</v>
      </c>
      <c r="N5881" s="2" t="s">
        <v>24</v>
      </c>
      <c r="O5881" s="3">
        <v>17</v>
      </c>
      <c r="P5881" s="13">
        <f t="shared" si="1234"/>
        <v>420.26</v>
      </c>
      <c r="Q5881" s="13" t="str">
        <f t="shared" si="1235"/>
        <v>Fast</v>
      </c>
      <c r="S5881" s="21"/>
    </row>
    <row r="5882" customHeight="1" spans="1:19">
      <c r="A5882" s="2" t="s">
        <v>7842</v>
      </c>
      <c r="B5882" s="28">
        <v>45873</v>
      </c>
      <c r="C5882" s="2" t="s">
        <v>1844</v>
      </c>
      <c r="D5882" s="2" t="str">
        <f t="array" ref="D5882">_xlfn.XLOOKUP(C5882,Customers!A:A,Customers!B:B)</f>
        <v>Customer 0387</v>
      </c>
      <c r="E5882" s="2" t="s">
        <v>807</v>
      </c>
      <c r="F5882" s="2" t="str">
        <f t="array" ref="F5882">_xlfn.XLOOKUP(E5882,Restaurants!A:A,Restaurants!B:B)</f>
        <v>Restaurant 118</v>
      </c>
      <c r="G5882" s="2" t="s">
        <v>1259</v>
      </c>
      <c r="H5882" s="2" t="str">
        <f t="array" ref="H5882">_xlfn.XLOOKUP(G5882,Food_Menu!A:A,Food_Menu!B:B)</f>
        <v>Food Item 0099</v>
      </c>
      <c r="I5882" s="2">
        <f t="array" ref="I5882">_xlfn.XLOOKUP(G5882,Food_Menu!A:A,Food_Menu!D:D)</f>
        <v>446.36</v>
      </c>
      <c r="J5882" s="2" t="s">
        <v>107</v>
      </c>
      <c r="K5882" s="2" t="str">
        <f t="array" ref="K5882">_xlfn.XLOOKUP(J5882,Delivery_Partners!A:A,Delivery_Partners!B:B)</f>
        <v>Delivery Partner 167</v>
      </c>
      <c r="L5882" s="3">
        <v>2</v>
      </c>
      <c r="M5882" s="2" t="s">
        <v>23</v>
      </c>
      <c r="N5882" s="2" t="s">
        <v>55</v>
      </c>
      <c r="O5882" s="3">
        <v>31</v>
      </c>
      <c r="P5882" s="13">
        <f t="shared" si="1234"/>
        <v>892.72</v>
      </c>
      <c r="Q5882" s="13" t="str">
        <f t="shared" si="1235"/>
        <v>Normal</v>
      </c>
      <c r="S5882" s="21"/>
    </row>
    <row r="5883" customHeight="1" spans="1:19">
      <c r="A5883" s="2" t="s">
        <v>7843</v>
      </c>
      <c r="B5883" s="28">
        <v>45941</v>
      </c>
      <c r="C5883" s="2" t="s">
        <v>1879</v>
      </c>
      <c r="D5883" s="2" t="str">
        <f t="array" ref="D5883">_xlfn.XLOOKUP(C5883,Customers!A:A,Customers!B:B)</f>
        <v>Customer 0383</v>
      </c>
      <c r="E5883" s="2" t="s">
        <v>518</v>
      </c>
      <c r="F5883" s="2" t="str">
        <f t="array" ref="F5883">_xlfn.XLOOKUP(E5883,Restaurants!A:A,Restaurants!B:B)</f>
        <v>Restaurant 039</v>
      </c>
      <c r="G5883" s="2" t="s">
        <v>582</v>
      </c>
      <c r="H5883" s="2" t="str">
        <f t="array" ref="H5883">_xlfn.XLOOKUP(G5883,Food_Menu!A:A,Food_Menu!B:B)</f>
        <v>Food Item 0011</v>
      </c>
      <c r="I5883" s="2">
        <f t="array" ref="I5883">_xlfn.XLOOKUP(G5883,Food_Menu!A:A,Food_Menu!D:D)</f>
        <v>586.61</v>
      </c>
      <c r="J5883" s="2" t="s">
        <v>684</v>
      </c>
      <c r="K5883" s="2" t="str">
        <f t="array" ref="K5883">_xlfn.XLOOKUP(J5883,Delivery_Partners!A:A,Delivery_Partners!B:B)</f>
        <v>Delivery Partner 003</v>
      </c>
      <c r="L5883" s="3">
        <v>1</v>
      </c>
      <c r="M5883" s="2" t="s">
        <v>23</v>
      </c>
      <c r="N5883" s="2" t="s">
        <v>55</v>
      </c>
      <c r="O5883" s="3">
        <v>35</v>
      </c>
      <c r="P5883" s="13">
        <f t="shared" si="1234"/>
        <v>586.61</v>
      </c>
      <c r="Q5883" s="13" t="str">
        <f t="shared" si="1235"/>
        <v>Normal</v>
      </c>
      <c r="S5883" s="21"/>
    </row>
    <row r="5884" customHeight="1" spans="1:19">
      <c r="A5884" s="2" t="s">
        <v>7844</v>
      </c>
      <c r="B5884" s="28">
        <v>45755</v>
      </c>
      <c r="C5884" s="2" t="s">
        <v>2346</v>
      </c>
      <c r="D5884" s="2" t="str">
        <f t="array" ref="D5884">_xlfn.XLOOKUP(C5884,Customers!A:A,Customers!B:B)</f>
        <v>Customer 0939</v>
      </c>
      <c r="E5884" s="2" t="s">
        <v>289</v>
      </c>
      <c r="F5884" s="2" t="str">
        <f t="array" ref="F5884">_xlfn.XLOOKUP(E5884,Restaurants!A:A,Restaurants!B:B)</f>
        <v>Restaurant 052</v>
      </c>
      <c r="G5884" s="2" t="s">
        <v>426</v>
      </c>
      <c r="H5884" s="2" t="str">
        <f t="array" ref="H5884">_xlfn.XLOOKUP(G5884,Food_Menu!A:A,Food_Menu!B:B)</f>
        <v>Food Item 0142</v>
      </c>
      <c r="I5884" s="2">
        <f t="array" ref="I5884">_xlfn.XLOOKUP(G5884,Food_Menu!A:A,Food_Menu!D:D)</f>
        <v>428.17</v>
      </c>
      <c r="J5884" s="2" t="s">
        <v>323</v>
      </c>
      <c r="K5884" s="2" t="str">
        <f t="array" ref="K5884">_xlfn.XLOOKUP(J5884,Delivery_Partners!A:A,Delivery_Partners!B:B)</f>
        <v>Delivery Partner 131</v>
      </c>
      <c r="L5884" s="3">
        <v>2</v>
      </c>
      <c r="M5884" s="2" t="s">
        <v>23</v>
      </c>
      <c r="N5884" s="2" t="s">
        <v>24</v>
      </c>
      <c r="O5884" s="3">
        <v>35</v>
      </c>
      <c r="P5884" s="13">
        <f t="shared" si="1234"/>
        <v>856.34</v>
      </c>
      <c r="Q5884" s="13" t="str">
        <f t="shared" si="1235"/>
        <v>Normal</v>
      </c>
      <c r="S5884" s="21"/>
    </row>
    <row r="5885" customHeight="1" spans="1:19">
      <c r="A5885" s="2" t="s">
        <v>7845</v>
      </c>
      <c r="B5885" s="28">
        <v>45700</v>
      </c>
      <c r="C5885" s="2" t="s">
        <v>1819</v>
      </c>
      <c r="D5885" s="2" t="str">
        <f t="array" ref="D5885">_xlfn.XLOOKUP(C5885,Customers!A:A,Customers!B:B)</f>
        <v>Customer 0384</v>
      </c>
      <c r="E5885" s="2" t="s">
        <v>421</v>
      </c>
      <c r="F5885" s="2" t="str">
        <f t="array" ref="F5885">_xlfn.XLOOKUP(E5885,Restaurants!A:A,Restaurants!B:B)</f>
        <v>Restaurant 091</v>
      </c>
      <c r="G5885" s="2" t="s">
        <v>962</v>
      </c>
      <c r="H5885" s="2" t="str">
        <f t="array" ref="H5885">_xlfn.XLOOKUP(G5885,Food_Menu!A:A,Food_Menu!B:B)</f>
        <v>Food Item 0017</v>
      </c>
      <c r="I5885" s="2">
        <f t="array" ref="I5885">_xlfn.XLOOKUP(G5885,Food_Menu!A:A,Food_Menu!D:D)</f>
        <v>353.65</v>
      </c>
      <c r="J5885" s="2" t="s">
        <v>520</v>
      </c>
      <c r="K5885" s="2" t="str">
        <f t="array" ref="K5885">_xlfn.XLOOKUP(J5885,Delivery_Partners!A:A,Delivery_Partners!B:B)</f>
        <v>Delivery Partner 154</v>
      </c>
      <c r="L5885" s="3">
        <v>1</v>
      </c>
      <c r="M5885" s="2" t="s">
        <v>23</v>
      </c>
      <c r="N5885" s="2" t="s">
        <v>74</v>
      </c>
      <c r="O5885" s="3">
        <v>51</v>
      </c>
      <c r="P5885" s="13">
        <f t="shared" si="1234"/>
        <v>353.65</v>
      </c>
      <c r="Q5885" s="13" t="str">
        <f t="shared" si="1235"/>
        <v>Normal</v>
      </c>
      <c r="S5885" s="21"/>
    </row>
    <row r="5886" customHeight="1" spans="1:19">
      <c r="A5886" s="2" t="s">
        <v>7846</v>
      </c>
      <c r="B5886" s="28">
        <v>45813</v>
      </c>
      <c r="C5886" s="2" t="s">
        <v>1865</v>
      </c>
      <c r="D5886" s="2" t="str">
        <f t="array" ref="D5886">_xlfn.XLOOKUP(C5886,Customers!A:A,Customers!B:B)</f>
        <v>Customer 0182</v>
      </c>
      <c r="E5886" s="2" t="s">
        <v>335</v>
      </c>
      <c r="F5886" s="2" t="str">
        <f t="array" ref="F5886">_xlfn.XLOOKUP(E5886,Restaurants!A:A,Restaurants!B:B)</f>
        <v>Restaurant 007</v>
      </c>
      <c r="G5886" s="2" t="s">
        <v>373</v>
      </c>
      <c r="H5886" s="2" t="str">
        <f t="array" ref="H5886">_xlfn.XLOOKUP(G5886,Food_Menu!A:A,Food_Menu!B:B)</f>
        <v>Food Item 0070</v>
      </c>
      <c r="I5886" s="2">
        <f t="array" ref="I5886">_xlfn.XLOOKUP(G5886,Food_Menu!A:A,Food_Menu!D:D)</f>
        <v>329.84</v>
      </c>
      <c r="J5886" s="2" t="s">
        <v>95</v>
      </c>
      <c r="K5886" s="2" t="str">
        <f t="array" ref="K5886">_xlfn.XLOOKUP(J5886,Delivery_Partners!A:A,Delivery_Partners!B:B)</f>
        <v>Delivery Partner 170</v>
      </c>
      <c r="L5886" s="3">
        <v>2</v>
      </c>
      <c r="M5886" s="2" t="s">
        <v>23</v>
      </c>
      <c r="N5886" s="2" t="s">
        <v>42</v>
      </c>
      <c r="O5886" s="3">
        <v>49</v>
      </c>
      <c r="P5886" s="13">
        <f t="shared" si="1234"/>
        <v>659.68</v>
      </c>
      <c r="Q5886" s="13" t="str">
        <f t="shared" si="1235"/>
        <v>Normal</v>
      </c>
      <c r="S5886" s="21"/>
    </row>
    <row r="5887" customHeight="1" spans="1:19">
      <c r="A5887" s="2" t="s">
        <v>7847</v>
      </c>
      <c r="B5887" s="28">
        <v>45870</v>
      </c>
      <c r="C5887" s="2" t="s">
        <v>2716</v>
      </c>
      <c r="D5887" s="2" t="str">
        <f t="array" ref="D5887">_xlfn.XLOOKUP(C5887,Customers!A:A,Customers!B:B)</f>
        <v>Customer 1151</v>
      </c>
      <c r="E5887" s="2" t="s">
        <v>603</v>
      </c>
      <c r="F5887" s="2" t="str">
        <f t="array" ref="F5887">_xlfn.XLOOKUP(E5887,Restaurants!A:A,Restaurants!B:B)</f>
        <v>Restaurant 009</v>
      </c>
      <c r="G5887" s="2" t="s">
        <v>1723</v>
      </c>
      <c r="H5887" s="2" t="str">
        <f t="array" ref="H5887">_xlfn.XLOOKUP(G5887,Food_Menu!A:A,Food_Menu!B:B)</f>
        <v>Food Item 0163</v>
      </c>
      <c r="I5887" s="2">
        <f t="array" ref="I5887">_xlfn.XLOOKUP(G5887,Food_Menu!A:A,Food_Menu!D:D)</f>
        <v>132.59</v>
      </c>
      <c r="J5887" s="2" t="s">
        <v>1160</v>
      </c>
      <c r="K5887" s="2" t="str">
        <f t="array" ref="K5887">_xlfn.XLOOKUP(J5887,Delivery_Partners!A:A,Delivery_Partners!B:B)</f>
        <v>Delivery Partner 145</v>
      </c>
      <c r="L5887" s="3">
        <v>2</v>
      </c>
      <c r="M5887" s="2" t="s">
        <v>23</v>
      </c>
      <c r="N5887" s="2" t="s">
        <v>74</v>
      </c>
      <c r="O5887" s="3">
        <v>33</v>
      </c>
      <c r="P5887" s="13">
        <f t="shared" si="1234"/>
        <v>265.18</v>
      </c>
      <c r="Q5887" s="13" t="str">
        <f t="shared" si="1235"/>
        <v>Normal</v>
      </c>
      <c r="S5887" s="21"/>
    </row>
    <row r="5888" customHeight="1" spans="1:19">
      <c r="A5888" s="2" t="s">
        <v>7848</v>
      </c>
      <c r="B5888" s="29" t="s">
        <v>1000</v>
      </c>
      <c r="C5888" s="2" t="s">
        <v>3485</v>
      </c>
      <c r="D5888" s="2" t="str">
        <f t="array" ref="D5888">_xlfn.XLOOKUP(C5888,Customers!A:A,Customers!B:B)</f>
        <v>Customer 0059</v>
      </c>
      <c r="E5888" s="2" t="s">
        <v>451</v>
      </c>
      <c r="F5888" s="2" t="str">
        <f t="array" ref="F5888">_xlfn.XLOOKUP(E5888,Restaurants!A:A,Restaurants!B:B)</f>
        <v>Restaurant 022</v>
      </c>
      <c r="G5888" s="2" t="s">
        <v>1210</v>
      </c>
      <c r="H5888" s="2" t="str">
        <f t="array" ref="H5888">_xlfn.XLOOKUP(G5888,Food_Menu!A:A,Food_Menu!B:B)</f>
        <v>Food Item 0166</v>
      </c>
      <c r="I5888" s="2">
        <f t="array" ref="I5888">_xlfn.XLOOKUP(G5888,Food_Menu!A:A,Food_Menu!D:D)</f>
        <v>321.44</v>
      </c>
      <c r="J5888" s="2" t="s">
        <v>900</v>
      </c>
      <c r="K5888" s="2" t="str">
        <f t="array" ref="K5888">_xlfn.XLOOKUP(J5888,Delivery_Partners!A:A,Delivery_Partners!B:B)</f>
        <v>Delivery Partner 015</v>
      </c>
      <c r="L5888" s="3">
        <v>1</v>
      </c>
      <c r="M5888" s="2" t="s">
        <v>23</v>
      </c>
      <c r="N5888" s="2" t="s">
        <v>24</v>
      </c>
      <c r="O5888" s="3">
        <v>64</v>
      </c>
      <c r="P5888" s="13">
        <f t="shared" si="1234"/>
        <v>321.44</v>
      </c>
      <c r="Q5888" s="13" t="str">
        <f t="shared" si="1235"/>
        <v>Slow</v>
      </c>
      <c r="S5888" s="21"/>
    </row>
    <row r="5889" customHeight="1" spans="1:19">
      <c r="A5889" s="2" t="s">
        <v>7849</v>
      </c>
      <c r="B5889" s="29" t="s">
        <v>284</v>
      </c>
      <c r="C5889" s="2" t="s">
        <v>3057</v>
      </c>
      <c r="D5889" s="2" t="str">
        <f t="array" ref="D5889">_xlfn.XLOOKUP(C5889,Customers!A:A,Customers!B:B)</f>
        <v>Customer 0245</v>
      </c>
      <c r="E5889" s="2" t="s">
        <v>726</v>
      </c>
      <c r="F5889" s="2" t="str">
        <f t="array" ref="F5889">_xlfn.XLOOKUP(E5889,Restaurants!A:A,Restaurants!B:B)</f>
        <v>Restaurant 082</v>
      </c>
      <c r="G5889" s="2" t="s">
        <v>303</v>
      </c>
      <c r="H5889" s="2" t="str">
        <f t="array" ref="H5889">_xlfn.XLOOKUP(G5889,Food_Menu!A:A,Food_Menu!B:B)</f>
        <v>Food Item 0050</v>
      </c>
      <c r="I5889" s="2">
        <f t="array" ref="I5889">_xlfn.XLOOKUP(G5889,Food_Menu!A:A,Food_Menu!D:D)</f>
        <v>122.02</v>
      </c>
      <c r="J5889" s="2" t="s">
        <v>1325</v>
      </c>
      <c r="K5889" s="2" t="str">
        <f t="array" ref="K5889">_xlfn.XLOOKUP(J5889,Delivery_Partners!A:A,Delivery_Partners!B:B)</f>
        <v>Delivery Partner 137</v>
      </c>
      <c r="L5889" s="3">
        <v>1</v>
      </c>
      <c r="M5889" s="2" t="s">
        <v>23</v>
      </c>
      <c r="N5889" s="2" t="s">
        <v>42</v>
      </c>
      <c r="O5889" s="3">
        <v>31</v>
      </c>
      <c r="P5889" s="13">
        <f t="shared" si="1234"/>
        <v>122.02</v>
      </c>
      <c r="Q5889" s="13" t="str">
        <f t="shared" si="1235"/>
        <v>Normal</v>
      </c>
      <c r="S5889" s="21"/>
    </row>
    <row r="5890" customHeight="1" spans="1:19">
      <c r="A5890" s="2" t="s">
        <v>7850</v>
      </c>
      <c r="B5890" s="28">
        <v>45788</v>
      </c>
      <c r="C5890" s="2" t="s">
        <v>3094</v>
      </c>
      <c r="D5890" s="2" t="str">
        <f t="array" ref="D5890">_xlfn.XLOOKUP(C5890,Customers!A:A,Customers!B:B)</f>
        <v>Customer 0417</v>
      </c>
      <c r="E5890" s="2" t="s">
        <v>807</v>
      </c>
      <c r="F5890" s="2" t="str">
        <f t="array" ref="F5890">_xlfn.XLOOKUP(E5890,Restaurants!A:A,Restaurants!B:B)</f>
        <v>Restaurant 118</v>
      </c>
      <c r="G5890" s="2" t="s">
        <v>1100</v>
      </c>
      <c r="H5890" s="2" t="str">
        <f t="array" ref="H5890">_xlfn.XLOOKUP(G5890,Food_Menu!A:A,Food_Menu!B:B)</f>
        <v>Food Item 0113</v>
      </c>
      <c r="I5890" s="2">
        <f t="array" ref="I5890">_xlfn.XLOOKUP(G5890,Food_Menu!A:A,Food_Menu!D:D)</f>
        <v>545.03</v>
      </c>
      <c r="J5890" s="2" t="s">
        <v>808</v>
      </c>
      <c r="K5890" s="2" t="str">
        <f t="array" ref="K5890">_xlfn.XLOOKUP(J5890,Delivery_Partners!A:A,Delivery_Partners!B:B)</f>
        <v>Delivery Partner 153</v>
      </c>
      <c r="L5890" s="3">
        <v>1</v>
      </c>
      <c r="M5890" s="2" t="s">
        <v>23</v>
      </c>
      <c r="N5890" s="2" t="s">
        <v>55</v>
      </c>
      <c r="O5890" s="3">
        <v>32</v>
      </c>
      <c r="P5890" s="13">
        <f t="shared" si="1234"/>
        <v>545.03</v>
      </c>
      <c r="Q5890" s="13" t="str">
        <f t="shared" si="1235"/>
        <v>Normal</v>
      </c>
      <c r="S5890" s="21"/>
    </row>
    <row r="5891" customHeight="1" spans="1:19">
      <c r="A5891" s="2" t="s">
        <v>7851</v>
      </c>
      <c r="B5891" s="29" t="s">
        <v>329</v>
      </c>
      <c r="C5891" s="2" t="s">
        <v>2939</v>
      </c>
      <c r="D5891" s="2" t="str">
        <f t="array" ref="D5891">_xlfn.XLOOKUP(C5891,Customers!A:A,Customers!B:B)</f>
        <v>Customer 0076</v>
      </c>
      <c r="E5891" s="2" t="s">
        <v>131</v>
      </c>
      <c r="F5891" s="2" t="str">
        <f t="array" ref="F5891">_xlfn.XLOOKUP(E5891,Restaurants!A:A,Restaurants!B:B)</f>
        <v>Restaurant 075</v>
      </c>
      <c r="G5891" s="2" t="s">
        <v>1498</v>
      </c>
      <c r="H5891" s="2" t="str">
        <f t="array" ref="H5891">_xlfn.XLOOKUP(G5891,Food_Menu!A:A,Food_Menu!B:B)</f>
        <v>Food Item 0041</v>
      </c>
      <c r="I5891" s="2">
        <f t="array" ref="I5891">_xlfn.XLOOKUP(G5891,Food_Menu!A:A,Food_Menu!D:D)</f>
        <v>514.31</v>
      </c>
      <c r="J5891" s="2" t="s">
        <v>564</v>
      </c>
      <c r="K5891" s="2" t="str">
        <f t="array" ref="K5891">_xlfn.XLOOKUP(J5891,Delivery_Partners!A:A,Delivery_Partners!B:B)</f>
        <v>Delivery Partner 095</v>
      </c>
      <c r="L5891" s="3">
        <v>1</v>
      </c>
      <c r="M5891" s="2" t="s">
        <v>23</v>
      </c>
      <c r="N5891" s="2" t="s">
        <v>24</v>
      </c>
      <c r="O5891" s="3">
        <v>22</v>
      </c>
      <c r="P5891" s="13">
        <f t="shared" si="1234"/>
        <v>514.31</v>
      </c>
      <c r="Q5891" s="13" t="str">
        <f t="shared" si="1235"/>
        <v>Fast</v>
      </c>
      <c r="S5891" s="21"/>
    </row>
    <row r="5892" hidden="1" customHeight="1" spans="1:19">
      <c r="A5892" s="2" t="s">
        <v>7852</v>
      </c>
      <c r="B5892" s="29" t="s">
        <v>3171</v>
      </c>
      <c r="C5892" s="2" t="s">
        <v>7030</v>
      </c>
      <c r="D5892" s="2" t="str">
        <f t="array" ref="D5892">_xlfn.XLOOKUP(C5892,Customers!A:A,Customers!B:B)</f>
        <v>Customer 1080</v>
      </c>
      <c r="E5892" s="2" t="s">
        <v>239</v>
      </c>
      <c r="F5892" s="2" t="str">
        <f t="array" ref="F5892">_xlfn.XLOOKUP(E5892,Restaurants!A:A,Restaurants!B:B)</f>
        <v>Restaurant 105</v>
      </c>
      <c r="G5892" s="2" t="s">
        <v>1794</v>
      </c>
      <c r="H5892" s="2" t="str">
        <f t="array" ref="H5892">_xlfn.XLOOKUP(G5892,Food_Menu!A:A,Food_Menu!B:B)</f>
        <v>Food Item 0131</v>
      </c>
      <c r="I5892" s="2"/>
      <c r="J5892" s="2" t="s">
        <v>337</v>
      </c>
      <c r="K5892" s="2" t="str">
        <f t="array" ref="K5892">_xlfn.XLOOKUP(J5892,Delivery_Partners!A:A,Delivery_Partners!B:B)</f>
        <v>Delivery Partner 004</v>
      </c>
      <c r="L5892" s="3">
        <v>2</v>
      </c>
      <c r="M5892" s="2" t="s">
        <v>101</v>
      </c>
      <c r="N5892" s="2" t="s">
        <v>24</v>
      </c>
      <c r="O5892" s="2"/>
    </row>
    <row r="5893" customHeight="1" spans="1:19">
      <c r="A5893" s="2" t="s">
        <v>7853</v>
      </c>
      <c r="B5893" s="28">
        <v>45757</v>
      </c>
      <c r="C5893" s="2" t="s">
        <v>2376</v>
      </c>
      <c r="D5893" s="2" t="str">
        <f t="array" ref="D5893">_xlfn.XLOOKUP(C5893,Customers!A:A,Customers!B:B)</f>
        <v>Customer 0424</v>
      </c>
      <c r="E5893" s="2" t="s">
        <v>105</v>
      </c>
      <c r="F5893" s="2" t="str">
        <f t="array" ref="F5893">_xlfn.XLOOKUP(E5893,Restaurants!A:A,Restaurants!B:B)</f>
        <v>Restaurant 106</v>
      </c>
      <c r="G5893" s="2" t="s">
        <v>1749</v>
      </c>
      <c r="H5893" s="2" t="str">
        <f t="array" ref="H5893">_xlfn.XLOOKUP(G5893,Food_Menu!A:A,Food_Menu!B:B)</f>
        <v>Food Item 0002</v>
      </c>
      <c r="I5893" s="2">
        <f t="array" ref="I5893">_xlfn.XLOOKUP(G5893,Food_Menu!A:A,Food_Menu!D:D)</f>
        <v>89.4</v>
      </c>
      <c r="J5893" s="2" t="s">
        <v>1290</v>
      </c>
      <c r="K5893" s="2" t="str">
        <f t="array" ref="K5893">_xlfn.XLOOKUP(J5893,Delivery_Partners!A:A,Delivery_Partners!B:B)</f>
        <v>Delivery Partner 035</v>
      </c>
      <c r="L5893" s="3">
        <v>2</v>
      </c>
      <c r="M5893" s="2" t="s">
        <v>23</v>
      </c>
      <c r="N5893" s="2" t="s">
        <v>24</v>
      </c>
      <c r="O5893" s="3">
        <v>21</v>
      </c>
      <c r="P5893" s="13">
        <f t="shared" ref="P5893:P5907" si="1236">I5893*L5893</f>
        <v>178.8</v>
      </c>
      <c r="Q5893" s="13" t="str">
        <f t="shared" ref="Q5893:Q5907" si="1237">IF(O5893="","Not Delivered",IF(O5893&lt;=30,"Fast",IF(O5893&lt;=60,"Normal","Slow")))</f>
        <v>Fast</v>
      </c>
      <c r="S5893" s="21"/>
    </row>
    <row r="5894" customHeight="1" spans="1:19">
      <c r="A5894" s="2" t="s">
        <v>7854</v>
      </c>
      <c r="B5894" s="29" t="s">
        <v>2269</v>
      </c>
      <c r="C5894" s="2" t="s">
        <v>2346</v>
      </c>
      <c r="D5894" s="2" t="str">
        <f t="array" ref="D5894">_xlfn.XLOOKUP(C5894,Customers!A:A,Customers!B:B)</f>
        <v>Customer 0939</v>
      </c>
      <c r="E5894" s="2" t="s">
        <v>984</v>
      </c>
      <c r="F5894" s="2" t="str">
        <f t="array" ref="F5894">_xlfn.XLOOKUP(E5894,Restaurants!A:A,Restaurants!B:B)</f>
        <v>Restaurant 034</v>
      </c>
      <c r="G5894" s="2" t="s">
        <v>457</v>
      </c>
      <c r="H5894" s="2" t="str">
        <f t="array" ref="H5894">_xlfn.XLOOKUP(G5894,Food_Menu!A:A,Food_Menu!B:B)</f>
        <v>Food Item 0180</v>
      </c>
      <c r="I5894" s="2">
        <f t="array" ref="I5894">_xlfn.XLOOKUP(G5894,Food_Menu!A:A,Food_Menu!D:D)</f>
        <v>498.49</v>
      </c>
      <c r="J5894" s="2" t="s">
        <v>2409</v>
      </c>
      <c r="K5894" s="2" t="str">
        <f t="array" ref="K5894">_xlfn.XLOOKUP(J5894,Delivery_Partners!A:A,Delivery_Partners!B:B)</f>
        <v>Delivery Partner 050</v>
      </c>
      <c r="L5894" s="3">
        <v>4</v>
      </c>
      <c r="M5894" s="2" t="s">
        <v>23</v>
      </c>
      <c r="N5894" s="2" t="s">
        <v>24</v>
      </c>
      <c r="O5894" s="3">
        <v>47</v>
      </c>
      <c r="P5894" s="13">
        <f t="shared" si="1236"/>
        <v>1993.96</v>
      </c>
      <c r="Q5894" s="13" t="str">
        <f t="shared" si="1237"/>
        <v>Normal</v>
      </c>
      <c r="S5894" s="21"/>
    </row>
    <row r="5895" customHeight="1" spans="1:19">
      <c r="A5895" s="2" t="s">
        <v>7855</v>
      </c>
      <c r="B5895" s="29" t="s">
        <v>2582</v>
      </c>
      <c r="C5895" s="2" t="s">
        <v>3460</v>
      </c>
      <c r="D5895" s="2" t="str">
        <f t="array" ref="D5895">_xlfn.XLOOKUP(C5895,Customers!A:A,Customers!B:B)</f>
        <v>Customer 0162</v>
      </c>
      <c r="E5895" s="2" t="s">
        <v>425</v>
      </c>
      <c r="F5895" s="2" t="str">
        <f t="array" ref="F5895">_xlfn.XLOOKUP(E5895,Restaurants!A:A,Restaurants!B:B)</f>
        <v>Restaurant 023</v>
      </c>
      <c r="G5895" s="2" t="s">
        <v>889</v>
      </c>
      <c r="H5895" s="2" t="str">
        <f t="array" ref="H5895">_xlfn.XLOOKUP(G5895,Food_Menu!A:A,Food_Menu!B:B)</f>
        <v>Food Item 0006</v>
      </c>
      <c r="I5895" s="2">
        <f t="array" ref="I5895">_xlfn.XLOOKUP(G5895,Food_Menu!A:A,Food_Menu!D:D)</f>
        <v>533.33</v>
      </c>
      <c r="J5895" s="2" t="s">
        <v>159</v>
      </c>
      <c r="K5895" s="2" t="str">
        <f t="array" ref="K5895">_xlfn.XLOOKUP(J5895,Delivery_Partners!A:A,Delivery_Partners!B:B)</f>
        <v>Delivery Partner 156</v>
      </c>
      <c r="L5895" s="3">
        <v>2</v>
      </c>
      <c r="M5895" s="2" t="s">
        <v>23</v>
      </c>
      <c r="N5895" s="2" t="s">
        <v>55</v>
      </c>
      <c r="O5895" s="3">
        <v>44</v>
      </c>
      <c r="P5895" s="13">
        <f t="shared" si="1236"/>
        <v>1066.66</v>
      </c>
      <c r="Q5895" s="13" t="str">
        <f t="shared" si="1237"/>
        <v>Normal</v>
      </c>
      <c r="S5895" s="21"/>
    </row>
    <row r="5896" customHeight="1" spans="1:19">
      <c r="A5896" s="2" t="s">
        <v>7856</v>
      </c>
      <c r="B5896" s="28">
        <v>45966</v>
      </c>
      <c r="C5896" s="2" t="s">
        <v>4271</v>
      </c>
      <c r="D5896" s="2" t="str">
        <f t="array" ref="D5896">_xlfn.XLOOKUP(C5896,Customers!A:A,Customers!B:B)</f>
        <v>Customer 0626</v>
      </c>
      <c r="E5896" s="2" t="s">
        <v>950</v>
      </c>
      <c r="F5896" s="2" t="str">
        <f t="array" ref="F5896">_xlfn.XLOOKUP(E5896,Restaurants!A:A,Restaurants!B:B)</f>
        <v>Restaurant 020</v>
      </c>
      <c r="G5896" s="2" t="s">
        <v>40</v>
      </c>
      <c r="H5896" s="2" t="str">
        <f t="array" ref="H5896">_xlfn.XLOOKUP(G5896,Food_Menu!A:A,Food_Menu!B:B)</f>
        <v>Food Item 0134</v>
      </c>
      <c r="I5896" s="2">
        <f t="array" ref="I5896">_xlfn.XLOOKUP(G5896,Food_Menu!A:A,Food_Menu!D:D)</f>
        <v>467.29</v>
      </c>
      <c r="J5896" s="2" t="s">
        <v>427</v>
      </c>
      <c r="K5896" s="2" t="str">
        <f t="array" ref="K5896">_xlfn.XLOOKUP(J5896,Delivery_Partners!A:A,Delivery_Partners!B:B)</f>
        <v>Delivery Partner 023</v>
      </c>
      <c r="L5896" s="3">
        <v>2</v>
      </c>
      <c r="M5896" s="2" t="s">
        <v>23</v>
      </c>
      <c r="N5896" s="2" t="s">
        <v>42</v>
      </c>
      <c r="O5896" s="3">
        <v>24</v>
      </c>
      <c r="P5896" s="13">
        <f t="shared" si="1236"/>
        <v>934.58</v>
      </c>
      <c r="Q5896" s="13" t="str">
        <f t="shared" si="1237"/>
        <v>Fast</v>
      </c>
      <c r="S5896" s="21"/>
    </row>
    <row r="5897" customHeight="1" spans="1:19">
      <c r="A5897" s="2" t="s">
        <v>7857</v>
      </c>
      <c r="B5897" s="29" t="s">
        <v>258</v>
      </c>
      <c r="C5897" s="2" t="s">
        <v>2113</v>
      </c>
      <c r="D5897" s="2" t="str">
        <f t="array" ref="D5897">_xlfn.XLOOKUP(C5897,Customers!A:A,Customers!B:B)</f>
        <v>Customer 0152</v>
      </c>
      <c r="E5897" s="2" t="s">
        <v>655</v>
      </c>
      <c r="F5897" s="2" t="str">
        <f t="array" ref="F5897">_xlfn.XLOOKUP(E5897,Restaurants!A:A,Restaurants!B:B)</f>
        <v>Restaurant 096</v>
      </c>
      <c r="G5897" s="2" t="s">
        <v>400</v>
      </c>
      <c r="H5897" s="2" t="str">
        <f t="array" ref="H5897">_xlfn.XLOOKUP(G5897,Food_Menu!A:A,Food_Menu!B:B)</f>
        <v>Food Item 0090</v>
      </c>
      <c r="I5897" s="2">
        <f t="array" ref="I5897">_xlfn.XLOOKUP(G5897,Food_Menu!A:A,Food_Menu!D:D)</f>
        <v>629.64</v>
      </c>
      <c r="J5897" s="2" t="s">
        <v>1146</v>
      </c>
      <c r="K5897" s="2" t="str">
        <f t="array" ref="K5897">_xlfn.XLOOKUP(J5897,Delivery_Partners!A:A,Delivery_Partners!B:B)</f>
        <v>Delivery Partner 135</v>
      </c>
      <c r="L5897" s="3">
        <v>2</v>
      </c>
      <c r="M5897" s="2" t="s">
        <v>23</v>
      </c>
      <c r="N5897" s="2" t="s">
        <v>74</v>
      </c>
      <c r="O5897" s="3">
        <v>36</v>
      </c>
      <c r="P5897" s="13">
        <f t="shared" si="1236"/>
        <v>1259.28</v>
      </c>
      <c r="Q5897" s="13" t="str">
        <f t="shared" si="1237"/>
        <v>Normal</v>
      </c>
      <c r="S5897" s="21"/>
    </row>
    <row r="5898" customHeight="1" spans="1:19">
      <c r="A5898" s="2" t="s">
        <v>7858</v>
      </c>
      <c r="B5898" s="29" t="s">
        <v>760</v>
      </c>
      <c r="C5898" s="2" t="s">
        <v>781</v>
      </c>
      <c r="D5898" s="2" t="str">
        <f t="array" ref="D5898">_xlfn.XLOOKUP(C5898,Customers!A:A,Customers!B:B)</f>
        <v>Customer 0278</v>
      </c>
      <c r="E5898" s="2" t="s">
        <v>647</v>
      </c>
      <c r="F5898" s="2" t="str">
        <f t="array" ref="F5898">_xlfn.XLOOKUP(E5898,Restaurants!A:A,Restaurants!B:B)</f>
        <v>Restaurant 081</v>
      </c>
      <c r="G5898" s="2" t="s">
        <v>303</v>
      </c>
      <c r="H5898" s="2" t="str">
        <f t="array" ref="H5898">_xlfn.XLOOKUP(G5898,Food_Menu!A:A,Food_Menu!B:B)</f>
        <v>Food Item 0050</v>
      </c>
      <c r="I5898" s="2">
        <f t="array" ref="I5898">_xlfn.XLOOKUP(G5898,Food_Menu!A:A,Food_Menu!D:D)</f>
        <v>122.02</v>
      </c>
      <c r="J5898" s="2" t="s">
        <v>2158</v>
      </c>
      <c r="K5898" s="2" t="str">
        <f t="array" ref="K5898">_xlfn.XLOOKUP(J5898,Delivery_Partners!A:A,Delivery_Partners!B:B)</f>
        <v>Delivery Partner 033</v>
      </c>
      <c r="L5898" s="3">
        <v>1</v>
      </c>
      <c r="M5898" s="2" t="s">
        <v>23</v>
      </c>
      <c r="N5898" s="2" t="s">
        <v>24</v>
      </c>
      <c r="O5898" s="3">
        <v>45</v>
      </c>
      <c r="P5898" s="13">
        <f t="shared" si="1236"/>
        <v>122.02</v>
      </c>
      <c r="Q5898" s="13" t="str">
        <f t="shared" si="1237"/>
        <v>Normal</v>
      </c>
      <c r="S5898" s="21"/>
    </row>
    <row r="5899" customHeight="1" spans="1:19">
      <c r="A5899" s="2" t="s">
        <v>7859</v>
      </c>
      <c r="B5899" s="28">
        <v>45999</v>
      </c>
      <c r="C5899" s="2" t="s">
        <v>2632</v>
      </c>
      <c r="D5899" s="2" t="str">
        <f t="array" ref="D5899">_xlfn.XLOOKUP(C5899,Customers!A:A,Customers!B:B)</f>
        <v>Customer 0489</v>
      </c>
      <c r="E5899" s="2" t="s">
        <v>137</v>
      </c>
      <c r="F5899" s="2" t="str">
        <f t="array" ref="F5899">_xlfn.XLOOKUP(E5899,Restaurants!A:A,Restaurants!B:B)</f>
        <v>Restaurant 104</v>
      </c>
      <c r="G5899" s="2" t="s">
        <v>331</v>
      </c>
      <c r="H5899" s="2" t="str">
        <f t="array" ref="H5899">_xlfn.XLOOKUP(G5899,Food_Menu!A:A,Food_Menu!B:B)</f>
        <v>Food Item 0120</v>
      </c>
      <c r="I5899" s="2">
        <f t="array" ref="I5899">_xlfn.XLOOKUP(G5899,Food_Menu!A:A,Food_Menu!D:D)</f>
        <v>569.73</v>
      </c>
      <c r="J5899" s="2" t="s">
        <v>485</v>
      </c>
      <c r="K5899" s="2" t="str">
        <f t="array" ref="K5899">_xlfn.XLOOKUP(J5899,Delivery_Partners!A:A,Delivery_Partners!B:B)</f>
        <v>Delivery Partner 150</v>
      </c>
      <c r="L5899" s="3">
        <v>2</v>
      </c>
      <c r="M5899" s="2" t="s">
        <v>23</v>
      </c>
      <c r="N5899" s="2" t="s">
        <v>55</v>
      </c>
      <c r="O5899" s="3">
        <v>15</v>
      </c>
      <c r="P5899" s="13">
        <f t="shared" si="1236"/>
        <v>1139.46</v>
      </c>
      <c r="Q5899" s="13" t="str">
        <f t="shared" si="1237"/>
        <v>Fast</v>
      </c>
      <c r="S5899" s="21"/>
    </row>
    <row r="5900" customHeight="1" spans="1:19">
      <c r="A5900" s="2" t="s">
        <v>7860</v>
      </c>
      <c r="B5900" s="29" t="s">
        <v>64</v>
      </c>
      <c r="C5900" s="2" t="s">
        <v>4554</v>
      </c>
      <c r="D5900" s="2" t="str">
        <f t="array" ref="D5900">_xlfn.XLOOKUP(C5900,Customers!A:A,Customers!B:B)</f>
        <v>Customer 1036</v>
      </c>
      <c r="E5900" s="2" t="s">
        <v>249</v>
      </c>
      <c r="F5900" s="2" t="str">
        <f t="array" ref="F5900">_xlfn.XLOOKUP(E5900,Restaurants!A:A,Restaurants!B:B)</f>
        <v>Restaurant 061</v>
      </c>
      <c r="G5900" s="2" t="s">
        <v>884</v>
      </c>
      <c r="H5900" s="2" t="str">
        <f t="array" ref="H5900">_xlfn.XLOOKUP(G5900,Food_Menu!A:A,Food_Menu!B:B)</f>
        <v>Food Item 0032</v>
      </c>
      <c r="I5900" s="2">
        <f t="array" ref="I5900">_xlfn.XLOOKUP(G5900,Food_Menu!A:A,Food_Menu!D:D)</f>
        <v>367.24</v>
      </c>
      <c r="J5900" s="2" t="s">
        <v>684</v>
      </c>
      <c r="K5900" s="2" t="str">
        <f t="array" ref="K5900">_xlfn.XLOOKUP(J5900,Delivery_Partners!A:A,Delivery_Partners!B:B)</f>
        <v>Delivery Partner 003</v>
      </c>
      <c r="L5900" s="3">
        <v>1</v>
      </c>
      <c r="M5900" s="2" t="s">
        <v>23</v>
      </c>
      <c r="N5900" s="2" t="s">
        <v>24</v>
      </c>
      <c r="O5900" s="3">
        <v>56</v>
      </c>
      <c r="P5900" s="13">
        <f t="shared" si="1236"/>
        <v>367.24</v>
      </c>
      <c r="Q5900" s="13" t="str">
        <f t="shared" si="1237"/>
        <v>Normal</v>
      </c>
      <c r="S5900" s="21"/>
    </row>
    <row r="5901" customHeight="1" spans="1:19">
      <c r="A5901" s="2" t="s">
        <v>7861</v>
      </c>
      <c r="B5901" s="29" t="s">
        <v>325</v>
      </c>
      <c r="C5901" s="2" t="s">
        <v>1078</v>
      </c>
      <c r="D5901" s="2" t="str">
        <f t="array" ref="D5901">_xlfn.XLOOKUP(C5901,Customers!A:A,Customers!B:B)</f>
        <v>Customer 0368</v>
      </c>
      <c r="E5901" s="2" t="s">
        <v>807</v>
      </c>
      <c r="F5901" s="2" t="str">
        <f t="array" ref="F5901">_xlfn.XLOOKUP(E5901,Restaurants!A:A,Restaurants!B:B)</f>
        <v>Restaurant 118</v>
      </c>
      <c r="G5901" s="2" t="s">
        <v>906</v>
      </c>
      <c r="H5901" s="2" t="str">
        <f t="array" ref="H5901">_xlfn.XLOOKUP(G5901,Food_Menu!A:A,Food_Menu!B:B)</f>
        <v>Food Item 0128</v>
      </c>
      <c r="I5901" s="2">
        <f t="array" ref="I5901">_xlfn.XLOOKUP(G5901,Food_Menu!A:A,Food_Menu!D:D)</f>
        <v>317.72</v>
      </c>
      <c r="J5901" s="2" t="s">
        <v>671</v>
      </c>
      <c r="K5901" s="2" t="str">
        <f t="array" ref="K5901">_xlfn.XLOOKUP(J5901,Delivery_Partners!A:A,Delivery_Partners!B:B)</f>
        <v>Delivery Partner 043</v>
      </c>
      <c r="L5901" s="3">
        <v>1</v>
      </c>
      <c r="M5901" s="2" t="s">
        <v>23</v>
      </c>
      <c r="N5901" s="2" t="s">
        <v>24</v>
      </c>
      <c r="O5901" s="3">
        <v>48</v>
      </c>
      <c r="P5901" s="13">
        <f t="shared" si="1236"/>
        <v>317.72</v>
      </c>
      <c r="Q5901" s="13" t="str">
        <f t="shared" si="1237"/>
        <v>Normal</v>
      </c>
      <c r="S5901" s="21"/>
    </row>
    <row r="5902" customHeight="1" spans="1:19">
      <c r="A5902" s="2" t="s">
        <v>7862</v>
      </c>
      <c r="B5902" s="29" t="s">
        <v>1515</v>
      </c>
      <c r="C5902" s="2" t="s">
        <v>2136</v>
      </c>
      <c r="D5902" s="2" t="str">
        <f t="array" ref="D5902">_xlfn.XLOOKUP(C5902,Customers!A:A,Customers!B:B)</f>
        <v>Customer 0906</v>
      </c>
      <c r="E5902" s="2" t="s">
        <v>382</v>
      </c>
      <c r="F5902" s="2" t="str">
        <f t="array" ref="F5902">_xlfn.XLOOKUP(E5902,Restaurants!A:A,Restaurants!B:B)</f>
        <v>Restaurant 108</v>
      </c>
      <c r="G5902" s="2" t="s">
        <v>426</v>
      </c>
      <c r="H5902" s="2" t="str">
        <f t="array" ref="H5902">_xlfn.XLOOKUP(G5902,Food_Menu!A:A,Food_Menu!B:B)</f>
        <v>Food Item 0142</v>
      </c>
      <c r="I5902" s="2">
        <f t="array" ref="I5902">_xlfn.XLOOKUP(G5902,Food_Menu!A:A,Food_Menu!D:D)</f>
        <v>428.17</v>
      </c>
      <c r="J5902" s="2" t="s">
        <v>85</v>
      </c>
      <c r="K5902" s="2" t="str">
        <f t="array" ref="K5902">_xlfn.XLOOKUP(J5902,Delivery_Partners!A:A,Delivery_Partners!B:B)</f>
        <v>Delivery Partner 019</v>
      </c>
      <c r="L5902" s="3">
        <v>3</v>
      </c>
      <c r="M5902" s="2" t="s">
        <v>23</v>
      </c>
      <c r="N5902" s="2" t="s">
        <v>42</v>
      </c>
      <c r="O5902" s="3">
        <v>45</v>
      </c>
      <c r="P5902" s="13">
        <f t="shared" si="1236"/>
        <v>1284.51</v>
      </c>
      <c r="Q5902" s="13" t="str">
        <f t="shared" si="1237"/>
        <v>Normal</v>
      </c>
      <c r="S5902" s="21"/>
    </row>
    <row r="5903" customHeight="1" spans="1:19">
      <c r="A5903" s="2" t="s">
        <v>7863</v>
      </c>
      <c r="B5903" s="29" t="s">
        <v>555</v>
      </c>
      <c r="C5903" s="2" t="s">
        <v>2999</v>
      </c>
      <c r="D5903" s="2" t="str">
        <f t="array" ref="D5903">_xlfn.XLOOKUP(C5903,Customers!A:A,Customers!B:B)</f>
        <v>Customer 0111</v>
      </c>
      <c r="E5903" s="2" t="s">
        <v>721</v>
      </c>
      <c r="F5903" s="2" t="str">
        <f t="array" ref="F5903">_xlfn.XLOOKUP(E5903,Restaurants!A:A,Restaurants!B:B)</f>
        <v>Restaurant 098</v>
      </c>
      <c r="G5903" s="2" t="s">
        <v>1575</v>
      </c>
      <c r="H5903" s="2" t="str">
        <f t="array" ref="H5903">_xlfn.XLOOKUP(G5903,Food_Menu!A:A,Food_Menu!B:B)</f>
        <v>Food Item 0101</v>
      </c>
      <c r="I5903" s="2">
        <f t="array" ref="I5903">_xlfn.XLOOKUP(G5903,Food_Menu!A:A,Food_Menu!D:D)</f>
        <v>140.64</v>
      </c>
      <c r="J5903" s="2" t="s">
        <v>481</v>
      </c>
      <c r="K5903" s="2" t="str">
        <f t="array" ref="K5903">_xlfn.XLOOKUP(J5903,Delivery_Partners!A:A,Delivery_Partners!B:B)</f>
        <v>Delivery Partner 100</v>
      </c>
      <c r="L5903" s="3">
        <v>2</v>
      </c>
      <c r="M5903" s="2" t="s">
        <v>23</v>
      </c>
      <c r="N5903" s="2" t="s">
        <v>74</v>
      </c>
      <c r="O5903" s="3">
        <v>49</v>
      </c>
      <c r="P5903" s="13">
        <f t="shared" si="1236"/>
        <v>281.28</v>
      </c>
      <c r="Q5903" s="13" t="str">
        <f t="shared" si="1237"/>
        <v>Normal</v>
      </c>
      <c r="S5903" s="21"/>
    </row>
    <row r="5904" customHeight="1" spans="1:19">
      <c r="A5904" s="2" t="s">
        <v>7864</v>
      </c>
      <c r="B5904" s="29" t="s">
        <v>269</v>
      </c>
      <c r="C5904" s="2" t="s">
        <v>1693</v>
      </c>
      <c r="D5904" s="2" t="str">
        <f t="array" ref="D5904">_xlfn.XLOOKUP(C5904,Customers!A:A,Customers!B:B)</f>
        <v>Customer 0302</v>
      </c>
      <c r="E5904" s="2" t="s">
        <v>182</v>
      </c>
      <c r="F5904" s="2" t="str">
        <f t="array" ref="F5904">_xlfn.XLOOKUP(E5904,Restaurants!A:A,Restaurants!B:B)</f>
        <v>Restaurant 097</v>
      </c>
      <c r="G5904" s="2" t="s">
        <v>1073</v>
      </c>
      <c r="H5904" s="2" t="str">
        <f t="array" ref="H5904">_xlfn.XLOOKUP(G5904,Food_Menu!A:A,Food_Menu!B:B)</f>
        <v>Food Item 0080</v>
      </c>
      <c r="I5904" s="2">
        <f t="array" ref="I5904">_xlfn.XLOOKUP(G5904,Food_Menu!A:A,Food_Menu!D:D)</f>
        <v>208.69</v>
      </c>
      <c r="J5904" s="2" t="s">
        <v>474</v>
      </c>
      <c r="K5904" s="2" t="str">
        <f t="array" ref="K5904">_xlfn.XLOOKUP(J5904,Delivery_Partners!A:A,Delivery_Partners!B:B)</f>
        <v>Delivery Partner 141</v>
      </c>
      <c r="L5904" s="3">
        <v>1</v>
      </c>
      <c r="M5904" s="2" t="s">
        <v>23</v>
      </c>
      <c r="N5904" s="2" t="s">
        <v>74</v>
      </c>
      <c r="O5904" s="3">
        <v>15</v>
      </c>
      <c r="P5904" s="13">
        <f t="shared" si="1236"/>
        <v>208.69</v>
      </c>
      <c r="Q5904" s="13" t="str">
        <f t="shared" si="1237"/>
        <v>Fast</v>
      </c>
      <c r="S5904" s="21"/>
    </row>
    <row r="5905" customHeight="1" spans="1:19">
      <c r="A5905" s="2" t="s">
        <v>7865</v>
      </c>
      <c r="B5905" s="28">
        <v>45659</v>
      </c>
      <c r="C5905" s="2" t="s">
        <v>2491</v>
      </c>
      <c r="D5905" s="2" t="str">
        <f t="array" ref="D5905">_xlfn.XLOOKUP(C5905,Customers!A:A,Customers!B:B)</f>
        <v>Customer 0726</v>
      </c>
      <c r="E5905" s="2" t="s">
        <v>871</v>
      </c>
      <c r="F5905" s="2" t="str">
        <f t="array" ref="F5905">_xlfn.XLOOKUP(E5905,Restaurants!A:A,Restaurants!B:B)</f>
        <v>Restaurant 015</v>
      </c>
      <c r="G5905" s="2" t="s">
        <v>363</v>
      </c>
      <c r="H5905" s="2" t="str">
        <f t="array" ref="H5905">_xlfn.XLOOKUP(G5905,Food_Menu!A:A,Food_Menu!B:B)</f>
        <v>Food Item 0102</v>
      </c>
      <c r="I5905" s="2">
        <f t="array" ref="I5905">_xlfn.XLOOKUP(G5905,Food_Menu!A:A,Food_Menu!D:D)</f>
        <v>630.13</v>
      </c>
      <c r="J5905" s="2" t="s">
        <v>54</v>
      </c>
      <c r="K5905" s="2" t="str">
        <f t="array" ref="K5905">_xlfn.XLOOKUP(J5905,Delivery_Partners!A:A,Delivery_Partners!B:B)</f>
        <v>Delivery Partner 075</v>
      </c>
      <c r="L5905" s="3">
        <v>1</v>
      </c>
      <c r="M5905" s="2" t="s">
        <v>23</v>
      </c>
      <c r="N5905" s="2" t="s">
        <v>24</v>
      </c>
      <c r="O5905" s="3">
        <v>32</v>
      </c>
      <c r="P5905" s="13">
        <f t="shared" si="1236"/>
        <v>630.13</v>
      </c>
      <c r="Q5905" s="13" t="str">
        <f t="shared" si="1237"/>
        <v>Normal</v>
      </c>
      <c r="S5905" s="21"/>
    </row>
    <row r="5906" customHeight="1" spans="1:19">
      <c r="A5906" s="2" t="s">
        <v>7866</v>
      </c>
      <c r="B5906" s="29" t="s">
        <v>463</v>
      </c>
      <c r="C5906" s="2" t="s">
        <v>5962</v>
      </c>
      <c r="D5906" s="2" t="str">
        <f t="array" ref="D5906">_xlfn.XLOOKUP(C5906,Customers!A:A,Customers!B:B)</f>
        <v>Customer 0562</v>
      </c>
      <c r="E5906" s="2" t="s">
        <v>1309</v>
      </c>
      <c r="F5906" s="2" t="str">
        <f t="array" ref="F5906">_xlfn.XLOOKUP(E5906,Restaurants!A:A,Restaurants!B:B)</f>
        <v>Restaurant 090</v>
      </c>
      <c r="G5906" s="2" t="s">
        <v>84</v>
      </c>
      <c r="H5906" s="2" t="str">
        <f t="array" ref="H5906">_xlfn.XLOOKUP(G5906,Food_Menu!A:A,Food_Menu!B:B)</f>
        <v>Food Item 0211</v>
      </c>
      <c r="I5906" s="2">
        <f t="array" ref="I5906">_xlfn.XLOOKUP(G5906,Food_Menu!A:A,Food_Menu!D:D)</f>
        <v>200.38</v>
      </c>
      <c r="J5906" s="2" t="s">
        <v>640</v>
      </c>
      <c r="K5906" s="2" t="str">
        <f t="array" ref="K5906">_xlfn.XLOOKUP(J5906,Delivery_Partners!A:A,Delivery_Partners!B:B)</f>
        <v>Delivery Partner 097</v>
      </c>
      <c r="L5906" s="3">
        <v>4</v>
      </c>
      <c r="M5906" s="2" t="s">
        <v>23</v>
      </c>
      <c r="N5906" s="2" t="s">
        <v>55</v>
      </c>
      <c r="O5906" s="3">
        <v>50</v>
      </c>
      <c r="P5906" s="13">
        <f t="shared" si="1236"/>
        <v>801.52</v>
      </c>
      <c r="Q5906" s="13" t="str">
        <f t="shared" si="1237"/>
        <v>Normal</v>
      </c>
      <c r="S5906" s="21"/>
    </row>
    <row r="5907" customHeight="1" spans="1:19">
      <c r="A5907" s="2" t="s">
        <v>7867</v>
      </c>
      <c r="B5907" s="29" t="s">
        <v>629</v>
      </c>
      <c r="C5907" s="2" t="s">
        <v>1008</v>
      </c>
      <c r="D5907" s="2" t="str">
        <f t="array" ref="D5907">_xlfn.XLOOKUP(C5907,Customers!A:A,Customers!B:B)</f>
        <v>Customer 0603</v>
      </c>
      <c r="E5907" s="2" t="s">
        <v>152</v>
      </c>
      <c r="F5907" s="2" t="str">
        <f t="array" ref="F5907">_xlfn.XLOOKUP(E5907,Restaurants!A:A,Restaurants!B:B)</f>
        <v>Restaurant 114</v>
      </c>
      <c r="G5907" s="2" t="s">
        <v>1210</v>
      </c>
      <c r="H5907" s="2" t="str">
        <f t="array" ref="H5907">_xlfn.XLOOKUP(G5907,Food_Menu!A:A,Food_Menu!B:B)</f>
        <v>Food Item 0166</v>
      </c>
      <c r="I5907" s="2">
        <f t="array" ref="I5907">_xlfn.XLOOKUP(G5907,Food_Menu!A:A,Food_Menu!D:D)</f>
        <v>321.44</v>
      </c>
      <c r="J5907" s="2" t="s">
        <v>735</v>
      </c>
      <c r="K5907" s="2" t="str">
        <f t="array" ref="K5907">_xlfn.XLOOKUP(J5907,Delivery_Partners!A:A,Delivery_Partners!B:B)</f>
        <v>Delivery Partner 116</v>
      </c>
      <c r="L5907" s="3">
        <v>1</v>
      </c>
      <c r="M5907" s="2" t="s">
        <v>23</v>
      </c>
      <c r="N5907" s="2" t="s">
        <v>24</v>
      </c>
      <c r="O5907" s="3">
        <v>35</v>
      </c>
      <c r="P5907" s="13">
        <f t="shared" si="1236"/>
        <v>321.44</v>
      </c>
      <c r="Q5907" s="13" t="str">
        <f t="shared" si="1237"/>
        <v>Normal</v>
      </c>
      <c r="S5907" s="21"/>
    </row>
    <row r="5908" hidden="1" customHeight="1" spans="1:19">
      <c r="A5908" s="2" t="s">
        <v>7868</v>
      </c>
      <c r="B5908" s="28">
        <v>45910</v>
      </c>
      <c r="C5908" s="2" t="s">
        <v>657</v>
      </c>
      <c r="D5908" s="2" t="str">
        <f t="array" ref="D5908">_xlfn.XLOOKUP(C5908,Customers!A:A,Customers!B:B)</f>
        <v>Customer 0814</v>
      </c>
      <c r="E5908" s="2" t="s">
        <v>666</v>
      </c>
      <c r="F5908" s="2" t="str">
        <f t="array" ref="F5908">_xlfn.XLOOKUP(E5908,Restaurants!A:A,Restaurants!B:B)</f>
        <v>Restaurant 036</v>
      </c>
      <c r="G5908" s="2" t="s">
        <v>1749</v>
      </c>
      <c r="H5908" s="2" t="str">
        <f t="array" ref="H5908">_xlfn.XLOOKUP(G5908,Food_Menu!A:A,Food_Menu!B:B)</f>
        <v>Food Item 0002</v>
      </c>
      <c r="I5908" s="2"/>
      <c r="J5908" s="2" t="s">
        <v>1683</v>
      </c>
      <c r="K5908" s="2" t="str">
        <f t="array" ref="K5908">_xlfn.XLOOKUP(J5908,Delivery_Partners!A:A,Delivery_Partners!B:B)</f>
        <v>Delivery Partner 082</v>
      </c>
      <c r="L5908" s="3">
        <v>4</v>
      </c>
      <c r="M5908" s="2" t="s">
        <v>189</v>
      </c>
      <c r="N5908" s="2" t="s">
        <v>55</v>
      </c>
      <c r="O5908" s="2"/>
    </row>
    <row r="5909" customHeight="1" spans="1:19">
      <c r="A5909" s="2" t="s">
        <v>7869</v>
      </c>
      <c r="B5909" s="29" t="s">
        <v>1639</v>
      </c>
      <c r="C5909" s="2" t="s">
        <v>1637</v>
      </c>
      <c r="D5909" s="2" t="str">
        <f t="array" ref="D5909">_xlfn.XLOOKUP(C5909,Customers!A:A,Customers!B:B)</f>
        <v>Customer 0093</v>
      </c>
      <c r="E5909" s="2" t="s">
        <v>721</v>
      </c>
      <c r="F5909" s="2" t="str">
        <f t="array" ref="F5909">_xlfn.XLOOKUP(E5909,Restaurants!A:A,Restaurants!B:B)</f>
        <v>Restaurant 098</v>
      </c>
      <c r="G5909" s="2" t="s">
        <v>1833</v>
      </c>
      <c r="H5909" s="2" t="str">
        <f t="array" ref="H5909">_xlfn.XLOOKUP(G5909,Food_Menu!A:A,Food_Menu!B:B)</f>
        <v>Food Item 0064</v>
      </c>
      <c r="I5909" s="2">
        <f t="array" ref="I5909">_xlfn.XLOOKUP(G5909,Food_Menu!A:A,Food_Menu!D:D)</f>
        <v>129.48</v>
      </c>
      <c r="J5909" s="2" t="s">
        <v>1239</v>
      </c>
      <c r="K5909" s="2" t="str">
        <f t="array" ref="K5909">_xlfn.XLOOKUP(J5909,Delivery_Partners!A:A,Delivery_Partners!B:B)</f>
        <v>Delivery Partner 136</v>
      </c>
      <c r="L5909" s="3">
        <v>4</v>
      </c>
      <c r="M5909" s="2" t="s">
        <v>23</v>
      </c>
      <c r="N5909" s="2" t="s">
        <v>24</v>
      </c>
      <c r="O5909" s="3">
        <v>52</v>
      </c>
      <c r="P5909" s="13">
        <f t="shared" ref="P5909:P5925" si="1238">I5909*L5909</f>
        <v>517.92</v>
      </c>
      <c r="Q5909" s="13" t="str">
        <f t="shared" ref="Q5909:Q5925" si="1239">IF(O5909="","Not Delivered",IF(O5909&lt;=30,"Fast",IF(O5909&lt;=60,"Normal","Slow")))</f>
        <v>Normal</v>
      </c>
      <c r="S5909" s="21"/>
    </row>
    <row r="5910" customHeight="1" spans="1:19">
      <c r="A5910" s="2" t="s">
        <v>7870</v>
      </c>
      <c r="B5910" s="29" t="s">
        <v>399</v>
      </c>
      <c r="C5910" s="2" t="s">
        <v>2749</v>
      </c>
      <c r="D5910" s="2" t="str">
        <f t="array" ref="D5910">_xlfn.XLOOKUP(C5910,Customers!A:A,Customers!B:B)</f>
        <v>Customer 0835</v>
      </c>
      <c r="E5910" s="2" t="s">
        <v>46</v>
      </c>
      <c r="F5910" s="2" t="str">
        <f t="array" ref="F5910">_xlfn.XLOOKUP(E5910,Restaurants!A:A,Restaurants!B:B)</f>
        <v>Restaurant 043</v>
      </c>
      <c r="G5910" s="2" t="s">
        <v>889</v>
      </c>
      <c r="H5910" s="2" t="str">
        <f t="array" ref="H5910">_xlfn.XLOOKUP(G5910,Food_Menu!A:A,Food_Menu!B:B)</f>
        <v>Food Item 0006</v>
      </c>
      <c r="I5910" s="2">
        <f t="array" ref="I5910">_xlfn.XLOOKUP(G5910,Food_Menu!A:A,Food_Menu!D:D)</f>
        <v>533.33</v>
      </c>
      <c r="J5910" s="2" t="s">
        <v>374</v>
      </c>
      <c r="K5910" s="2" t="str">
        <f t="array" ref="K5910">_xlfn.XLOOKUP(J5910,Delivery_Partners!A:A,Delivery_Partners!B:B)</f>
        <v>Delivery Partner 052</v>
      </c>
      <c r="L5910" s="3">
        <v>2</v>
      </c>
      <c r="M5910" s="2" t="s">
        <v>23</v>
      </c>
      <c r="N5910" s="2" t="s">
        <v>24</v>
      </c>
      <c r="O5910" s="3">
        <v>43</v>
      </c>
      <c r="P5910" s="13">
        <f t="shared" si="1238"/>
        <v>1066.66</v>
      </c>
      <c r="Q5910" s="13" t="str">
        <f t="shared" si="1239"/>
        <v>Normal</v>
      </c>
      <c r="S5910" s="21"/>
    </row>
    <row r="5911" customHeight="1" spans="1:19">
      <c r="A5911" s="2" t="s">
        <v>7871</v>
      </c>
      <c r="B5911" s="28">
        <v>45850</v>
      </c>
      <c r="C5911" s="2" t="s">
        <v>4554</v>
      </c>
      <c r="D5911" s="2" t="str">
        <f t="array" ref="D5911">_xlfn.XLOOKUP(C5911,Customers!A:A,Customers!B:B)</f>
        <v>Customer 1036</v>
      </c>
      <c r="E5911" s="2" t="s">
        <v>281</v>
      </c>
      <c r="F5911" s="2" t="str">
        <f t="array" ref="F5911">_xlfn.XLOOKUP(E5911,Restaurants!A:A,Restaurants!B:B)</f>
        <v>Restaurant 026</v>
      </c>
      <c r="G5911" s="2" t="s">
        <v>1475</v>
      </c>
      <c r="H5911" s="2" t="str">
        <f t="array" ref="H5911">_xlfn.XLOOKUP(G5911,Food_Menu!A:A,Food_Menu!B:B)</f>
        <v>Food Item 0053</v>
      </c>
      <c r="I5911" s="2">
        <f t="array" ref="I5911">_xlfn.XLOOKUP(G5911,Food_Menu!A:A,Food_Menu!D:D)</f>
        <v>308.97</v>
      </c>
      <c r="J5911" s="2" t="s">
        <v>1196</v>
      </c>
      <c r="K5911" s="2" t="str">
        <f t="array" ref="K5911">_xlfn.XLOOKUP(J5911,Delivery_Partners!A:A,Delivery_Partners!B:B)</f>
        <v>Delivery Partner 032</v>
      </c>
      <c r="L5911" s="3">
        <v>1</v>
      </c>
      <c r="M5911" s="2" t="s">
        <v>23</v>
      </c>
      <c r="N5911" s="2" t="s">
        <v>74</v>
      </c>
      <c r="O5911" s="3">
        <v>32</v>
      </c>
      <c r="P5911" s="13">
        <f t="shared" si="1238"/>
        <v>308.97</v>
      </c>
      <c r="Q5911" s="13" t="str">
        <f t="shared" si="1239"/>
        <v>Normal</v>
      </c>
      <c r="S5911" s="21"/>
    </row>
    <row r="5912" customHeight="1" spans="1:19">
      <c r="A5912" s="2" t="s">
        <v>7872</v>
      </c>
      <c r="B5912" s="28">
        <v>45811</v>
      </c>
      <c r="C5912" s="2" t="s">
        <v>3506</v>
      </c>
      <c r="D5912" s="2" t="str">
        <f t="array" ref="D5912">_xlfn.XLOOKUP(C5912,Customers!A:A,Customers!B:B)</f>
        <v>Customer 0920</v>
      </c>
      <c r="E5912" s="2" t="s">
        <v>121</v>
      </c>
      <c r="F5912" s="2" t="str">
        <f t="array" ref="F5912">_xlfn.XLOOKUP(E5912,Restaurants!A:A,Restaurants!B:B)</f>
        <v>Restaurant 088</v>
      </c>
      <c r="G5912" s="2" t="s">
        <v>67</v>
      </c>
      <c r="H5912" s="2" t="str">
        <f t="array" ref="H5912">_xlfn.XLOOKUP(G5912,Food_Menu!A:A,Food_Menu!B:B)</f>
        <v>Food Item 0172</v>
      </c>
      <c r="I5912" s="2">
        <f t="array" ref="I5912">_xlfn.XLOOKUP(G5912,Food_Menu!A:A,Food_Menu!D:D)</f>
        <v>219.12</v>
      </c>
      <c r="J5912" s="2" t="s">
        <v>299</v>
      </c>
      <c r="K5912" s="2" t="str">
        <f t="array" ref="K5912">_xlfn.XLOOKUP(J5912,Delivery_Partners!A:A,Delivery_Partners!B:B)</f>
        <v>Delivery Partner 034</v>
      </c>
      <c r="L5912" s="3">
        <v>1</v>
      </c>
      <c r="M5912" s="2" t="s">
        <v>23</v>
      </c>
      <c r="N5912" s="2" t="s">
        <v>24</v>
      </c>
      <c r="O5912" s="3">
        <v>42</v>
      </c>
      <c r="P5912" s="13">
        <f t="shared" si="1238"/>
        <v>219.12</v>
      </c>
      <c r="Q5912" s="13" t="str">
        <f t="shared" si="1239"/>
        <v>Normal</v>
      </c>
      <c r="S5912" s="21"/>
    </row>
    <row r="5913" customHeight="1" spans="1:19">
      <c r="A5913" s="2" t="s">
        <v>7873</v>
      </c>
      <c r="B5913" s="29" t="s">
        <v>1612</v>
      </c>
      <c r="C5913" s="2" t="s">
        <v>82</v>
      </c>
      <c r="D5913" s="2" t="str">
        <f t="array" ref="D5913">_xlfn.XLOOKUP(C5913,Customers!A:A,Customers!B:B)</f>
        <v>Customer 0342</v>
      </c>
      <c r="E5913" s="2" t="s">
        <v>950</v>
      </c>
      <c r="F5913" s="2" t="str">
        <f t="array" ref="F5913">_xlfn.XLOOKUP(E5913,Restaurants!A:A,Restaurants!B:B)</f>
        <v>Restaurant 020</v>
      </c>
      <c r="G5913" s="2" t="s">
        <v>627</v>
      </c>
      <c r="H5913" s="2" t="str">
        <f t="array" ref="H5913">_xlfn.XLOOKUP(G5913,Food_Menu!A:A,Food_Menu!B:B)</f>
        <v>Food Item 0188</v>
      </c>
      <c r="I5913" s="2">
        <f t="array" ref="I5913">_xlfn.XLOOKUP(G5913,Food_Menu!A:A,Food_Menu!D:D)</f>
        <v>537.03</v>
      </c>
      <c r="J5913" s="2" t="s">
        <v>1196</v>
      </c>
      <c r="K5913" s="2" t="str">
        <f t="array" ref="K5913">_xlfn.XLOOKUP(J5913,Delivery_Partners!A:A,Delivery_Partners!B:B)</f>
        <v>Delivery Partner 032</v>
      </c>
      <c r="L5913" s="3">
        <v>1</v>
      </c>
      <c r="M5913" s="2" t="s">
        <v>23</v>
      </c>
      <c r="N5913" s="2" t="s">
        <v>74</v>
      </c>
      <c r="O5913" s="3">
        <v>15</v>
      </c>
      <c r="P5913" s="13">
        <f t="shared" si="1238"/>
        <v>537.03</v>
      </c>
      <c r="Q5913" s="13" t="str">
        <f t="shared" si="1239"/>
        <v>Fast</v>
      </c>
      <c r="S5913" s="21"/>
    </row>
    <row r="5914" customHeight="1" spans="1:19">
      <c r="A5914" s="2" t="s">
        <v>7874</v>
      </c>
      <c r="B5914" s="28">
        <v>45874</v>
      </c>
      <c r="C5914" s="2" t="s">
        <v>5562</v>
      </c>
      <c r="D5914" s="2" t="str">
        <f t="array" ref="D5914">_xlfn.XLOOKUP(C5914,Customers!A:A,Customers!B:B)</f>
        <v>Customer 0422</v>
      </c>
      <c r="E5914" s="2" t="s">
        <v>797</v>
      </c>
      <c r="F5914" s="2" t="str">
        <f t="array" ref="F5914">_xlfn.XLOOKUP(E5914,Restaurants!A:A,Restaurants!B:B)</f>
        <v>Restaurant 058</v>
      </c>
      <c r="G5914" s="2" t="s">
        <v>1575</v>
      </c>
      <c r="H5914" s="2" t="str">
        <f t="array" ref="H5914">_xlfn.XLOOKUP(G5914,Food_Menu!A:A,Food_Menu!B:B)</f>
        <v>Food Item 0101</v>
      </c>
      <c r="I5914" s="2">
        <f t="array" ref="I5914">_xlfn.XLOOKUP(G5914,Food_Menu!A:A,Food_Menu!D:D)</f>
        <v>140.64</v>
      </c>
      <c r="J5914" s="2" t="s">
        <v>663</v>
      </c>
      <c r="K5914" s="2" t="str">
        <f t="array" ref="K5914">_xlfn.XLOOKUP(J5914,Delivery_Partners!A:A,Delivery_Partners!B:B)</f>
        <v>Delivery Partner 007</v>
      </c>
      <c r="L5914" s="3">
        <v>1</v>
      </c>
      <c r="M5914" s="2" t="s">
        <v>23</v>
      </c>
      <c r="N5914" s="2" t="s">
        <v>24</v>
      </c>
      <c r="O5914" s="3">
        <v>41</v>
      </c>
      <c r="P5914" s="13">
        <f t="shared" si="1238"/>
        <v>140.64</v>
      </c>
      <c r="Q5914" s="13" t="str">
        <f t="shared" si="1239"/>
        <v>Normal</v>
      </c>
      <c r="S5914" s="21"/>
    </row>
    <row r="5915" customHeight="1" spans="1:19">
      <c r="A5915" s="2" t="s">
        <v>7875</v>
      </c>
      <c r="B5915" s="29" t="s">
        <v>645</v>
      </c>
      <c r="C5915" s="2" t="s">
        <v>2710</v>
      </c>
      <c r="D5915" s="2" t="str">
        <f t="array" ref="D5915">_xlfn.XLOOKUP(C5915,Customers!A:A,Customers!B:B)</f>
        <v>Customer 1154</v>
      </c>
      <c r="E5915" s="2" t="s">
        <v>298</v>
      </c>
      <c r="F5915" s="2" t="str">
        <f t="array" ref="F5915">_xlfn.XLOOKUP(E5915,Restaurants!A:A,Restaurants!B:B)</f>
        <v>Restaurant 113</v>
      </c>
      <c r="G5915" s="2" t="s">
        <v>1382</v>
      </c>
      <c r="H5915" s="2" t="str">
        <f t="array" ref="H5915">_xlfn.XLOOKUP(G5915,Food_Menu!A:A,Food_Menu!B:B)</f>
        <v>Food Item 0152</v>
      </c>
      <c r="I5915" s="2">
        <f t="array" ref="I5915">_xlfn.XLOOKUP(G5915,Food_Menu!A:A,Food_Menu!D:D)</f>
        <v>177.47</v>
      </c>
      <c r="J5915" s="2" t="s">
        <v>1375</v>
      </c>
      <c r="K5915" s="2" t="str">
        <f t="array" ref="K5915">_xlfn.XLOOKUP(J5915,Delivery_Partners!A:A,Delivery_Partners!B:B)</f>
        <v>Delivery Partner 008</v>
      </c>
      <c r="L5915" s="3">
        <v>2</v>
      </c>
      <c r="M5915" s="2" t="s">
        <v>23</v>
      </c>
      <c r="N5915" s="2" t="s">
        <v>42</v>
      </c>
      <c r="O5915" s="3">
        <v>44</v>
      </c>
      <c r="P5915" s="13">
        <f t="shared" si="1238"/>
        <v>354.94</v>
      </c>
      <c r="Q5915" s="13" t="str">
        <f t="shared" si="1239"/>
        <v>Normal</v>
      </c>
      <c r="S5915" s="21"/>
    </row>
    <row r="5916" customHeight="1" spans="1:19">
      <c r="A5916" s="2" t="s">
        <v>7876</v>
      </c>
      <c r="B5916" s="28">
        <v>45912</v>
      </c>
      <c r="C5916" s="2" t="s">
        <v>4601</v>
      </c>
      <c r="D5916" s="2" t="str">
        <f t="array" ref="D5916">_xlfn.XLOOKUP(C5916,Customers!A:A,Customers!B:B)</f>
        <v>Customer 0948</v>
      </c>
      <c r="E5916" s="2" t="s">
        <v>60</v>
      </c>
      <c r="F5916" s="2" t="str">
        <f t="array" ref="F5916">_xlfn.XLOOKUP(E5916,Restaurants!A:A,Restaurants!B:B)</f>
        <v>Restaurant 019</v>
      </c>
      <c r="G5916" s="2" t="s">
        <v>188</v>
      </c>
      <c r="H5916" s="2" t="str">
        <f t="array" ref="H5916">_xlfn.XLOOKUP(G5916,Food_Menu!A:A,Food_Menu!B:B)</f>
        <v>Food Item 0082</v>
      </c>
      <c r="I5916" s="2">
        <f t="array" ref="I5916">_xlfn.XLOOKUP(G5916,Food_Menu!A:A,Food_Menu!D:D)</f>
        <v>266.68</v>
      </c>
      <c r="J5916" s="2" t="s">
        <v>271</v>
      </c>
      <c r="K5916" s="2" t="str">
        <f t="array" ref="K5916">_xlfn.XLOOKUP(J5916,Delivery_Partners!A:A,Delivery_Partners!B:B)</f>
        <v>Delivery Partner 010</v>
      </c>
      <c r="L5916" s="3">
        <v>3</v>
      </c>
      <c r="M5916" s="2" t="s">
        <v>23</v>
      </c>
      <c r="N5916" s="2" t="s">
        <v>74</v>
      </c>
      <c r="O5916" s="3">
        <v>37</v>
      </c>
      <c r="P5916" s="13">
        <f t="shared" si="1238"/>
        <v>800.04</v>
      </c>
      <c r="Q5916" s="13" t="str">
        <f t="shared" si="1239"/>
        <v>Normal</v>
      </c>
      <c r="S5916" s="21"/>
    </row>
    <row r="5917" customHeight="1" spans="1:19">
      <c r="A5917" s="2" t="s">
        <v>7877</v>
      </c>
      <c r="B5917" s="28">
        <v>45993</v>
      </c>
      <c r="C5917" s="2" t="s">
        <v>3120</v>
      </c>
      <c r="D5917" s="2" t="str">
        <f t="array" ref="D5917">_xlfn.XLOOKUP(C5917,Customers!A:A,Customers!B:B)</f>
        <v>Customer 1118</v>
      </c>
      <c r="E5917" s="2" t="s">
        <v>60</v>
      </c>
      <c r="F5917" s="2" t="str">
        <f t="array" ref="F5917">_xlfn.XLOOKUP(E5917,Restaurants!A:A,Restaurants!B:B)</f>
        <v>Restaurant 019</v>
      </c>
      <c r="G5917" s="2" t="s">
        <v>717</v>
      </c>
      <c r="H5917" s="2" t="str">
        <f t="array" ref="H5917">_xlfn.XLOOKUP(G5917,Food_Menu!A:A,Food_Menu!B:B)</f>
        <v>Food Item 0105</v>
      </c>
      <c r="I5917" s="2">
        <f t="array" ref="I5917">_xlfn.XLOOKUP(G5917,Food_Menu!A:A,Food_Menu!D:D)</f>
        <v>415.74</v>
      </c>
      <c r="J5917" s="2" t="s">
        <v>432</v>
      </c>
      <c r="K5917" s="2" t="str">
        <f t="array" ref="K5917">_xlfn.XLOOKUP(J5917,Delivery_Partners!A:A,Delivery_Partners!B:B)</f>
        <v>Delivery Partner 029</v>
      </c>
      <c r="L5917" s="3">
        <v>1</v>
      </c>
      <c r="M5917" s="2" t="s">
        <v>23</v>
      </c>
      <c r="N5917" s="2" t="s">
        <v>24</v>
      </c>
      <c r="O5917" s="3">
        <v>49</v>
      </c>
      <c r="P5917" s="13">
        <f t="shared" si="1238"/>
        <v>415.74</v>
      </c>
      <c r="Q5917" s="13" t="str">
        <f t="shared" si="1239"/>
        <v>Normal</v>
      </c>
      <c r="S5917" s="21"/>
    </row>
    <row r="5918" customHeight="1" spans="1:19">
      <c r="A5918" s="2" t="s">
        <v>7878</v>
      </c>
      <c r="B5918" s="28">
        <v>45662</v>
      </c>
      <c r="C5918" s="2" t="s">
        <v>5780</v>
      </c>
      <c r="D5918" s="2" t="str">
        <f t="array" ref="D5918">_xlfn.XLOOKUP(C5918,Customers!A:A,Customers!B:B)</f>
        <v>Customer 1097</v>
      </c>
      <c r="E5918" s="2" t="s">
        <v>152</v>
      </c>
      <c r="F5918" s="2" t="str">
        <f t="array" ref="F5918">_xlfn.XLOOKUP(E5918,Restaurants!A:A,Restaurants!B:B)</f>
        <v>Restaurant 114</v>
      </c>
      <c r="G5918" s="2" t="s">
        <v>431</v>
      </c>
      <c r="H5918" s="2" t="str">
        <f t="array" ref="H5918">_xlfn.XLOOKUP(G5918,Food_Menu!A:A,Food_Menu!B:B)</f>
        <v>Food Item 0183</v>
      </c>
      <c r="I5918" s="2">
        <f t="array" ref="I5918">_xlfn.XLOOKUP(G5918,Food_Menu!A:A,Food_Menu!D:D)</f>
        <v>645.58</v>
      </c>
      <c r="J5918" s="2" t="s">
        <v>1481</v>
      </c>
      <c r="K5918" s="2" t="str">
        <f t="array" ref="K5918">_xlfn.XLOOKUP(J5918,Delivery_Partners!A:A,Delivery_Partners!B:B)</f>
        <v>Delivery Partner 115</v>
      </c>
      <c r="L5918" s="3">
        <v>1</v>
      </c>
      <c r="M5918" s="2" t="s">
        <v>23</v>
      </c>
      <c r="N5918" s="2" t="s">
        <v>24</v>
      </c>
      <c r="O5918" s="3">
        <v>38</v>
      </c>
      <c r="P5918" s="13">
        <f t="shared" si="1238"/>
        <v>645.58</v>
      </c>
      <c r="Q5918" s="13" t="str">
        <f t="shared" si="1239"/>
        <v>Normal</v>
      </c>
      <c r="S5918" s="21"/>
    </row>
    <row r="5919" customHeight="1" spans="1:19">
      <c r="A5919" s="2" t="s">
        <v>7879</v>
      </c>
      <c r="B5919" s="29" t="s">
        <v>1872</v>
      </c>
      <c r="C5919" s="2" t="s">
        <v>956</v>
      </c>
      <c r="D5919" s="2" t="str">
        <f t="array" ref="D5919">_xlfn.XLOOKUP(C5919,Customers!A:A,Customers!B:B)</f>
        <v>Customer 0521</v>
      </c>
      <c r="E5919" s="2" t="s">
        <v>265</v>
      </c>
      <c r="F5919" s="2" t="str">
        <f t="array" ref="F5919">_xlfn.XLOOKUP(E5919,Restaurants!A:A,Restaurants!B:B)</f>
        <v>Restaurant 094</v>
      </c>
      <c r="G5919" s="2" t="s">
        <v>261</v>
      </c>
      <c r="H5919" s="2" t="str">
        <f t="array" ref="H5919">_xlfn.XLOOKUP(G5919,Food_Menu!A:A,Food_Menu!B:B)</f>
        <v>Food Item 0061</v>
      </c>
      <c r="I5919" s="2">
        <f t="array" ref="I5919">_xlfn.XLOOKUP(G5919,Food_Menu!A:A,Food_Menu!D:D)</f>
        <v>538.21</v>
      </c>
      <c r="J5919" s="2" t="s">
        <v>217</v>
      </c>
      <c r="K5919" s="2" t="str">
        <f t="array" ref="K5919">_xlfn.XLOOKUP(J5919,Delivery_Partners!A:A,Delivery_Partners!B:B)</f>
        <v>Delivery Partner 044</v>
      </c>
      <c r="L5919" s="3">
        <v>1</v>
      </c>
      <c r="M5919" s="2" t="s">
        <v>23</v>
      </c>
      <c r="N5919" s="2" t="s">
        <v>42</v>
      </c>
      <c r="O5919" s="3">
        <v>37</v>
      </c>
      <c r="P5919" s="13">
        <f t="shared" si="1238"/>
        <v>538.21</v>
      </c>
      <c r="Q5919" s="13" t="str">
        <f t="shared" si="1239"/>
        <v>Normal</v>
      </c>
      <c r="S5919" s="21"/>
    </row>
    <row r="5920" customHeight="1" spans="1:19">
      <c r="A5920" s="2" t="s">
        <v>7880</v>
      </c>
      <c r="B5920" s="28">
        <v>46002</v>
      </c>
      <c r="C5920" s="2" t="s">
        <v>1742</v>
      </c>
      <c r="D5920" s="2" t="str">
        <f t="array" ref="D5920">_xlfn.XLOOKUP(C5920,Customers!A:A,Customers!B:B)</f>
        <v>Customer 0156</v>
      </c>
      <c r="E5920" s="2" t="s">
        <v>260</v>
      </c>
      <c r="F5920" s="2" t="str">
        <f t="array" ref="F5920">_xlfn.XLOOKUP(E5920,Restaurants!A:A,Restaurants!B:B)</f>
        <v>Restaurant 056</v>
      </c>
      <c r="G5920" s="2" t="s">
        <v>163</v>
      </c>
      <c r="H5920" s="2" t="str">
        <f t="array" ref="H5920">_xlfn.XLOOKUP(G5920,Food_Menu!A:A,Food_Menu!B:B)</f>
        <v>Food Item 0071</v>
      </c>
      <c r="I5920" s="2">
        <f t="array" ref="I5920">_xlfn.XLOOKUP(G5920,Food_Menu!A:A,Food_Menu!D:D)</f>
        <v>243.5</v>
      </c>
      <c r="J5920" s="2" t="s">
        <v>123</v>
      </c>
      <c r="K5920" s="2" t="str">
        <f t="array" ref="K5920">_xlfn.XLOOKUP(J5920,Delivery_Partners!A:A,Delivery_Partners!B:B)</f>
        <v>Delivery Partner 106</v>
      </c>
      <c r="L5920" s="3">
        <v>1</v>
      </c>
      <c r="M5920" s="2" t="s">
        <v>23</v>
      </c>
      <c r="N5920" s="2" t="s">
        <v>24</v>
      </c>
      <c r="O5920" s="3">
        <v>57</v>
      </c>
      <c r="P5920" s="13">
        <f t="shared" si="1238"/>
        <v>243.5</v>
      </c>
      <c r="Q5920" s="13" t="str">
        <f t="shared" si="1239"/>
        <v>Normal</v>
      </c>
      <c r="S5920" s="21"/>
    </row>
    <row r="5921" customHeight="1" spans="1:19">
      <c r="A5921" s="2" t="s">
        <v>7881</v>
      </c>
      <c r="B5921" s="28">
        <v>45933</v>
      </c>
      <c r="C5921" s="2" t="s">
        <v>1082</v>
      </c>
      <c r="D5921" s="2" t="str">
        <f t="array" ref="D5921">_xlfn.XLOOKUP(C5921,Customers!A:A,Customers!B:B)</f>
        <v>Customer 0275</v>
      </c>
      <c r="E5921" s="2" t="s">
        <v>1022</v>
      </c>
      <c r="F5921" s="2" t="str">
        <f t="array" ref="F5921">_xlfn.XLOOKUP(E5921,Restaurants!A:A,Restaurants!B:B)</f>
        <v>Restaurant 049</v>
      </c>
      <c r="G5921" s="2" t="s">
        <v>713</v>
      </c>
      <c r="H5921" s="2" t="str">
        <f t="array" ref="H5921">_xlfn.XLOOKUP(G5921,Food_Menu!A:A,Food_Menu!B:B)</f>
        <v>Food Item 0031</v>
      </c>
      <c r="I5921" s="2">
        <f t="array" ref="I5921">_xlfn.XLOOKUP(G5921,Food_Menu!A:A,Food_Menu!D:D)</f>
        <v>485.31</v>
      </c>
      <c r="J5921" s="2" t="s">
        <v>636</v>
      </c>
      <c r="K5921" s="2" t="str">
        <f t="array" ref="K5921">_xlfn.XLOOKUP(J5921,Delivery_Partners!A:A,Delivery_Partners!B:B)</f>
        <v>Delivery Partner 014</v>
      </c>
      <c r="L5921" s="3">
        <v>1</v>
      </c>
      <c r="M5921" s="2" t="s">
        <v>23</v>
      </c>
      <c r="N5921" s="2" t="s">
        <v>24</v>
      </c>
      <c r="O5921" s="3">
        <v>24</v>
      </c>
      <c r="P5921" s="13">
        <f t="shared" si="1238"/>
        <v>485.31</v>
      </c>
      <c r="Q5921" s="13" t="str">
        <f t="shared" si="1239"/>
        <v>Fast</v>
      </c>
      <c r="S5921" s="21"/>
    </row>
    <row r="5922" customHeight="1" spans="1:19">
      <c r="A5922" s="2" t="s">
        <v>7882</v>
      </c>
      <c r="B5922" s="28">
        <v>45933</v>
      </c>
      <c r="C5922" s="2" t="s">
        <v>744</v>
      </c>
      <c r="D5922" s="2" t="str">
        <f t="array" ref="D5922">_xlfn.XLOOKUP(C5922,Customers!A:A,Customers!B:B)</f>
        <v>Customer 0354</v>
      </c>
      <c r="E5922" s="2" t="s">
        <v>698</v>
      </c>
      <c r="F5922" s="2" t="str">
        <f t="array" ref="F5922">_xlfn.XLOOKUP(E5922,Restaurants!A:A,Restaurants!B:B)</f>
        <v>Restaurant 116</v>
      </c>
      <c r="G5922" s="2" t="s">
        <v>198</v>
      </c>
      <c r="H5922" s="2" t="str">
        <f t="array" ref="H5922">_xlfn.XLOOKUP(G5922,Food_Menu!A:A,Food_Menu!B:B)</f>
        <v>Food Item 0049</v>
      </c>
      <c r="I5922" s="2">
        <f t="array" ref="I5922">_xlfn.XLOOKUP(G5922,Food_Menu!A:A,Food_Menu!D:D)</f>
        <v>504.81</v>
      </c>
      <c r="J5922" s="2" t="s">
        <v>1160</v>
      </c>
      <c r="K5922" s="2" t="str">
        <f t="array" ref="K5922">_xlfn.XLOOKUP(J5922,Delivery_Partners!A:A,Delivery_Partners!B:B)</f>
        <v>Delivery Partner 145</v>
      </c>
      <c r="L5922" s="3">
        <v>3</v>
      </c>
      <c r="M5922" s="2" t="s">
        <v>23</v>
      </c>
      <c r="N5922" s="2" t="s">
        <v>24</v>
      </c>
      <c r="O5922" s="3">
        <v>52</v>
      </c>
      <c r="P5922" s="13">
        <f t="shared" si="1238"/>
        <v>1514.43</v>
      </c>
      <c r="Q5922" s="13" t="str">
        <f t="shared" si="1239"/>
        <v>Normal</v>
      </c>
      <c r="S5922" s="21"/>
    </row>
    <row r="5923" customHeight="1" spans="1:19">
      <c r="A5923" s="2" t="s">
        <v>7883</v>
      </c>
      <c r="B5923" s="29" t="s">
        <v>1108</v>
      </c>
      <c r="C5923" s="2" t="s">
        <v>668</v>
      </c>
      <c r="D5923" s="2" t="str">
        <f t="array" ref="D5923">_xlfn.XLOOKUP(C5923,Customers!A:A,Customers!B:B)</f>
        <v>Customer 1002</v>
      </c>
      <c r="E5923" s="2" t="s">
        <v>634</v>
      </c>
      <c r="F5923" s="2" t="str">
        <f t="array" ref="F5923">_xlfn.XLOOKUP(E5923,Restaurants!A:A,Restaurants!B:B)</f>
        <v>Restaurant 087</v>
      </c>
      <c r="G5923" s="2" t="s">
        <v>194</v>
      </c>
      <c r="H5923" s="2" t="str">
        <f t="array" ref="H5923">_xlfn.XLOOKUP(G5923,Food_Menu!A:A,Food_Menu!B:B)</f>
        <v>Food Item 0009</v>
      </c>
      <c r="I5923" s="2">
        <f t="array" ref="I5923">_xlfn.XLOOKUP(G5923,Food_Menu!A:A,Food_Menu!D:D)</f>
        <v>168.03</v>
      </c>
      <c r="J5923" s="2" t="s">
        <v>1557</v>
      </c>
      <c r="K5923" s="2" t="str">
        <f t="array" ref="K5923">_xlfn.XLOOKUP(J5923,Delivery_Partners!A:A,Delivery_Partners!B:B)</f>
        <v>Delivery Partner 065</v>
      </c>
      <c r="L5923" s="3">
        <v>1</v>
      </c>
      <c r="M5923" s="2" t="s">
        <v>23</v>
      </c>
      <c r="N5923" s="2" t="s">
        <v>24</v>
      </c>
      <c r="O5923" s="3">
        <v>51</v>
      </c>
      <c r="P5923" s="13">
        <f t="shared" si="1238"/>
        <v>168.03</v>
      </c>
      <c r="Q5923" s="13" t="str">
        <f t="shared" si="1239"/>
        <v>Normal</v>
      </c>
      <c r="S5923" s="21"/>
    </row>
    <row r="5924" customHeight="1" spans="1:19">
      <c r="A5924" s="2" t="s">
        <v>7884</v>
      </c>
      <c r="B5924" s="29" t="s">
        <v>2528</v>
      </c>
      <c r="C5924" s="2" t="s">
        <v>2018</v>
      </c>
      <c r="D5924" s="2" t="str">
        <f t="array" ref="D5924">_xlfn.XLOOKUP(C5924,Customers!A:A,Customers!B:B)</f>
        <v>Customer 0332</v>
      </c>
      <c r="E5924" s="2" t="s">
        <v>1209</v>
      </c>
      <c r="F5924" s="2" t="str">
        <f t="array" ref="F5924">_xlfn.XLOOKUP(E5924,Restaurants!A:A,Restaurants!B:B)</f>
        <v>Restaurant 109</v>
      </c>
      <c r="G5924" s="2" t="s">
        <v>457</v>
      </c>
      <c r="H5924" s="2" t="str">
        <f t="array" ref="H5924">_xlfn.XLOOKUP(G5924,Food_Menu!A:A,Food_Menu!B:B)</f>
        <v>Food Item 0180</v>
      </c>
      <c r="I5924" s="2">
        <f t="array" ref="I5924">_xlfn.XLOOKUP(G5924,Food_Menu!A:A,Food_Menu!D:D)</f>
        <v>498.49</v>
      </c>
      <c r="J5924" s="2" t="s">
        <v>2141</v>
      </c>
      <c r="K5924" s="2" t="str">
        <f t="array" ref="K5924">_xlfn.XLOOKUP(J5924,Delivery_Partners!A:A,Delivery_Partners!B:B)</f>
        <v>Delivery Partner 080</v>
      </c>
      <c r="L5924" s="3">
        <v>1</v>
      </c>
      <c r="M5924" s="2" t="s">
        <v>23</v>
      </c>
      <c r="N5924" s="2" t="s">
        <v>24</v>
      </c>
      <c r="O5924" s="3">
        <v>45</v>
      </c>
      <c r="P5924" s="13">
        <f t="shared" si="1238"/>
        <v>498.49</v>
      </c>
      <c r="Q5924" s="13" t="str">
        <f t="shared" si="1239"/>
        <v>Normal</v>
      </c>
      <c r="S5924" s="21"/>
    </row>
    <row r="5925" customHeight="1" spans="1:19">
      <c r="A5925" s="2" t="s">
        <v>7885</v>
      </c>
      <c r="B5925" s="28">
        <v>45873</v>
      </c>
      <c r="C5925" s="2" t="s">
        <v>1347</v>
      </c>
      <c r="D5925" s="2" t="str">
        <f t="array" ref="D5925">_xlfn.XLOOKUP(C5925,Customers!A:A,Customers!B:B)</f>
        <v>Customer 0434</v>
      </c>
      <c r="E5925" s="2" t="s">
        <v>98</v>
      </c>
      <c r="F5925" s="2" t="str">
        <f t="array" ref="F5925">_xlfn.XLOOKUP(E5925,Restaurants!A:A,Restaurants!B:B)</f>
        <v>Restaurant 012</v>
      </c>
      <c r="G5925" s="2" t="s">
        <v>627</v>
      </c>
      <c r="H5925" s="2" t="str">
        <f t="array" ref="H5925">_xlfn.XLOOKUP(G5925,Food_Menu!A:A,Food_Menu!B:B)</f>
        <v>Food Item 0188</v>
      </c>
      <c r="I5925" s="2">
        <f t="array" ref="I5925">_xlfn.XLOOKUP(G5925,Food_Menu!A:A,Food_Menu!D:D)</f>
        <v>537.03</v>
      </c>
      <c r="J5925" s="2" t="s">
        <v>414</v>
      </c>
      <c r="K5925" s="2" t="str">
        <f t="array" ref="K5925">_xlfn.XLOOKUP(J5925,Delivery_Partners!A:A,Delivery_Partners!B:B)</f>
        <v>Delivery Partner 122</v>
      </c>
      <c r="L5925" s="3">
        <v>2</v>
      </c>
      <c r="M5925" s="2" t="s">
        <v>23</v>
      </c>
      <c r="N5925" s="2" t="s">
        <v>24</v>
      </c>
      <c r="O5925" s="3">
        <v>30</v>
      </c>
      <c r="P5925" s="13">
        <f t="shared" si="1238"/>
        <v>1074.06</v>
      </c>
      <c r="Q5925" s="13" t="str">
        <f t="shared" si="1239"/>
        <v>Fast</v>
      </c>
      <c r="S5925" s="21"/>
    </row>
    <row r="5926" hidden="1" customHeight="1" spans="1:19">
      <c r="A5926" s="2" t="s">
        <v>7886</v>
      </c>
      <c r="B5926" s="29" t="s">
        <v>980</v>
      </c>
      <c r="C5926" s="2" t="s">
        <v>3219</v>
      </c>
      <c r="D5926" s="2" t="str">
        <f t="array" ref="D5926">_xlfn.XLOOKUP(C5926,Customers!A:A,Customers!B:B)</f>
        <v>Customer 1022</v>
      </c>
      <c r="E5926" s="2" t="s">
        <v>345</v>
      </c>
      <c r="F5926" s="2" t="str">
        <f t="array" ref="F5926">_xlfn.XLOOKUP(E5926,Restaurants!A:A,Restaurants!B:B)</f>
        <v>Restaurant 064</v>
      </c>
      <c r="G5926" s="2" t="s">
        <v>294</v>
      </c>
      <c r="H5926" s="2" t="str">
        <f t="array" ref="H5926">_xlfn.XLOOKUP(G5926,Food_Menu!A:A,Food_Menu!B:B)</f>
        <v>Food Item 0093</v>
      </c>
      <c r="I5926" s="2"/>
      <c r="J5926" s="2" t="s">
        <v>610</v>
      </c>
      <c r="K5926" s="2" t="str">
        <f t="array" ref="K5926">_xlfn.XLOOKUP(J5926,Delivery_Partners!A:A,Delivery_Partners!B:B)</f>
        <v>Delivery Partner 180</v>
      </c>
      <c r="L5926" s="3">
        <v>1</v>
      </c>
      <c r="M5926" s="2" t="s">
        <v>101</v>
      </c>
      <c r="N5926" s="2" t="s">
        <v>24</v>
      </c>
      <c r="O5926" s="2"/>
    </row>
    <row r="5927" customHeight="1" spans="1:19">
      <c r="A5927" s="2" t="s">
        <v>7887</v>
      </c>
      <c r="B5927" s="29" t="s">
        <v>891</v>
      </c>
      <c r="C5927" s="2" t="s">
        <v>142</v>
      </c>
      <c r="D5927" s="2" t="str">
        <f t="array" ref="D5927">_xlfn.XLOOKUP(C5927,Customers!A:A,Customers!B:B)</f>
        <v>Customer 0197</v>
      </c>
      <c r="E5927" s="2" t="s">
        <v>121</v>
      </c>
      <c r="F5927" s="2" t="str">
        <f t="array" ref="F5927">_xlfn.XLOOKUP(E5927,Restaurants!A:A,Restaurants!B:B)</f>
        <v>Restaurant 088</v>
      </c>
      <c r="G5927" s="2" t="s">
        <v>1794</v>
      </c>
      <c r="H5927" s="2" t="str">
        <f t="array" ref="H5927">_xlfn.XLOOKUP(G5927,Food_Menu!A:A,Food_Menu!B:B)</f>
        <v>Food Item 0131</v>
      </c>
      <c r="I5927" s="2">
        <f t="array" ref="I5927">_xlfn.XLOOKUP(G5927,Food_Menu!A:A,Food_Menu!D:D)</f>
        <v>201.22</v>
      </c>
      <c r="J5927" s="2" t="s">
        <v>154</v>
      </c>
      <c r="K5927" s="2" t="str">
        <f t="array" ref="K5927">_xlfn.XLOOKUP(J5927,Delivery_Partners!A:A,Delivery_Partners!B:B)</f>
        <v>Delivery Partner 143</v>
      </c>
      <c r="L5927" s="3">
        <v>3</v>
      </c>
      <c r="M5927" s="2" t="s">
        <v>23</v>
      </c>
      <c r="N5927" s="2" t="s">
        <v>74</v>
      </c>
      <c r="O5927" s="3">
        <v>25</v>
      </c>
      <c r="P5927" s="13">
        <f t="shared" ref="P5927:P5944" si="1240">I5927*L5927</f>
        <v>603.66</v>
      </c>
      <c r="Q5927" s="13" t="str">
        <f t="shared" ref="Q5927:Q5944" si="1241">IF(O5927="","Not Delivered",IF(O5927&lt;=30,"Fast",IF(O5927&lt;=60,"Normal","Slow")))</f>
        <v>Fast</v>
      </c>
      <c r="S5927" s="21"/>
    </row>
    <row r="5928" customHeight="1" spans="1:19">
      <c r="A5928" s="2" t="s">
        <v>7888</v>
      </c>
      <c r="B5928" s="29" t="s">
        <v>114</v>
      </c>
      <c r="C5928" s="2" t="s">
        <v>3101</v>
      </c>
      <c r="D5928" s="2" t="str">
        <f t="array" ref="D5928">_xlfn.XLOOKUP(C5928,Customers!A:A,Customers!B:B)</f>
        <v>Customer 0797</v>
      </c>
      <c r="E5928" s="2" t="s">
        <v>506</v>
      </c>
      <c r="F5928" s="2" t="str">
        <f t="array" ref="F5928">_xlfn.XLOOKUP(E5928,Restaurants!A:A,Restaurants!B:B)</f>
        <v>Restaurant 005</v>
      </c>
      <c r="G5928" s="2" t="s">
        <v>1016</v>
      </c>
      <c r="H5928" s="2" t="str">
        <f t="array" ref="H5928">_xlfn.XLOOKUP(G5928,Food_Menu!A:A,Food_Menu!B:B)</f>
        <v>Food Item 0055</v>
      </c>
      <c r="I5928" s="2">
        <f t="array" ref="I5928">_xlfn.XLOOKUP(G5928,Food_Menu!A:A,Food_Menu!D:D)</f>
        <v>601.63</v>
      </c>
      <c r="J5928" s="2" t="s">
        <v>409</v>
      </c>
      <c r="K5928" s="2" t="str">
        <f t="array" ref="K5928">_xlfn.XLOOKUP(J5928,Delivery_Partners!A:A,Delivery_Partners!B:B)</f>
        <v>Delivery Partner 073</v>
      </c>
      <c r="L5928" s="3">
        <v>3</v>
      </c>
      <c r="M5928" s="2" t="s">
        <v>23</v>
      </c>
      <c r="N5928" s="2" t="s">
        <v>24</v>
      </c>
      <c r="O5928" s="3">
        <v>28</v>
      </c>
      <c r="P5928" s="13">
        <f t="shared" si="1240"/>
        <v>1804.89</v>
      </c>
      <c r="Q5928" s="13" t="str">
        <f t="shared" si="1241"/>
        <v>Fast</v>
      </c>
      <c r="S5928" s="21"/>
    </row>
    <row r="5929" customHeight="1" spans="1:19">
      <c r="A5929" s="2" t="s">
        <v>7889</v>
      </c>
      <c r="B5929" s="29" t="s">
        <v>833</v>
      </c>
      <c r="C5929" s="2" t="s">
        <v>818</v>
      </c>
      <c r="D5929" s="2" t="str">
        <f t="array" ref="D5929">_xlfn.XLOOKUP(C5929,Customers!A:A,Customers!B:B)</f>
        <v>Customer 0662</v>
      </c>
      <c r="E5929" s="2" t="s">
        <v>110</v>
      </c>
      <c r="F5929" s="2" t="str">
        <f t="array" ref="F5929">_xlfn.XLOOKUP(E5929,Restaurants!A:A,Restaurants!B:B)</f>
        <v>Restaurant 062</v>
      </c>
      <c r="G5929" s="2" t="s">
        <v>582</v>
      </c>
      <c r="H5929" s="2" t="str">
        <f t="array" ref="H5929">_xlfn.XLOOKUP(G5929,Food_Menu!A:A,Food_Menu!B:B)</f>
        <v>Food Item 0011</v>
      </c>
      <c r="I5929" s="2">
        <f t="array" ref="I5929">_xlfn.XLOOKUP(G5929,Food_Menu!A:A,Food_Menu!D:D)</f>
        <v>586.61</v>
      </c>
      <c r="J5929" s="2" t="s">
        <v>262</v>
      </c>
      <c r="K5929" s="2" t="str">
        <f t="array" ref="K5929">_xlfn.XLOOKUP(J5929,Delivery_Partners!A:A,Delivery_Partners!B:B)</f>
        <v>Delivery Partner 063</v>
      </c>
      <c r="L5929" s="3">
        <v>1</v>
      </c>
      <c r="M5929" s="2" t="s">
        <v>23</v>
      </c>
      <c r="N5929" s="2" t="s">
        <v>24</v>
      </c>
      <c r="O5929" s="3">
        <v>37</v>
      </c>
      <c r="P5929" s="13">
        <f t="shared" si="1240"/>
        <v>586.61</v>
      </c>
      <c r="Q5929" s="13" t="str">
        <f t="shared" si="1241"/>
        <v>Normal</v>
      </c>
      <c r="S5929" s="21"/>
    </row>
    <row r="5930" customHeight="1" spans="1:19">
      <c r="A5930" s="2" t="s">
        <v>7890</v>
      </c>
      <c r="B5930" s="29" t="s">
        <v>760</v>
      </c>
      <c r="C5930" s="2" t="s">
        <v>2240</v>
      </c>
      <c r="D5930" s="2" t="str">
        <f t="array" ref="D5930">_xlfn.XLOOKUP(C5930,Customers!A:A,Customers!B:B)</f>
        <v>Customer 1182</v>
      </c>
      <c r="E5930" s="2" t="s">
        <v>335</v>
      </c>
      <c r="F5930" s="2" t="str">
        <f t="array" ref="F5930">_xlfn.XLOOKUP(E5930,Restaurants!A:A,Restaurants!B:B)</f>
        <v>Restaurant 007</v>
      </c>
      <c r="G5930" s="2" t="s">
        <v>1530</v>
      </c>
      <c r="H5930" s="2" t="str">
        <f t="array" ref="H5930">_xlfn.XLOOKUP(G5930,Food_Menu!A:A,Food_Menu!B:B)</f>
        <v>Food Item 0114</v>
      </c>
      <c r="I5930" s="2">
        <f t="array" ref="I5930">_xlfn.XLOOKUP(G5930,Food_Menu!A:A,Food_Menu!D:D)</f>
        <v>180.58</v>
      </c>
      <c r="J5930" s="2" t="s">
        <v>1120</v>
      </c>
      <c r="K5930" s="2" t="str">
        <f t="array" ref="K5930">_xlfn.XLOOKUP(J5930,Delivery_Partners!A:A,Delivery_Partners!B:B)</f>
        <v>Delivery Partner 061</v>
      </c>
      <c r="L5930" s="3">
        <v>2</v>
      </c>
      <c r="M5930" s="2" t="s">
        <v>23</v>
      </c>
      <c r="N5930" s="2" t="s">
        <v>42</v>
      </c>
      <c r="O5930" s="3">
        <v>24</v>
      </c>
      <c r="P5930" s="13">
        <f t="shared" si="1240"/>
        <v>361.16</v>
      </c>
      <c r="Q5930" s="13" t="str">
        <f t="shared" si="1241"/>
        <v>Fast</v>
      </c>
      <c r="S5930" s="21"/>
    </row>
    <row r="5931" customHeight="1" spans="1:19">
      <c r="A5931" s="2" t="s">
        <v>7891</v>
      </c>
      <c r="B5931" s="29" t="s">
        <v>1118</v>
      </c>
      <c r="C5931" s="2" t="s">
        <v>1999</v>
      </c>
      <c r="D5931" s="2" t="str">
        <f t="array" ref="D5931">_xlfn.XLOOKUP(C5931,Customers!A:A,Customers!B:B)</f>
        <v>Customer 0588</v>
      </c>
      <c r="E5931" s="2" t="s">
        <v>1209</v>
      </c>
      <c r="F5931" s="2" t="str">
        <f t="array" ref="F5931">_xlfn.XLOOKUP(E5931,Restaurants!A:A,Restaurants!B:B)</f>
        <v>Restaurant 109</v>
      </c>
      <c r="G5931" s="2" t="s">
        <v>1386</v>
      </c>
      <c r="H5931" s="2" t="str">
        <f t="array" ref="H5931">_xlfn.XLOOKUP(G5931,Food_Menu!A:A,Food_Menu!B:B)</f>
        <v>Food Item 0035</v>
      </c>
      <c r="I5931" s="2">
        <f t="array" ref="I5931">_xlfn.XLOOKUP(G5931,Food_Menu!A:A,Food_Menu!D:D)</f>
        <v>634.81</v>
      </c>
      <c r="J5931" s="2" t="s">
        <v>439</v>
      </c>
      <c r="K5931" s="2" t="str">
        <f t="array" ref="K5931">_xlfn.XLOOKUP(J5931,Delivery_Partners!A:A,Delivery_Partners!B:B)</f>
        <v>Delivery Partner 016</v>
      </c>
      <c r="L5931" s="3">
        <v>2</v>
      </c>
      <c r="M5931" s="2" t="s">
        <v>23</v>
      </c>
      <c r="N5931" s="2" t="s">
        <v>42</v>
      </c>
      <c r="O5931" s="3">
        <v>32</v>
      </c>
      <c r="P5931" s="13">
        <f t="shared" si="1240"/>
        <v>1269.62</v>
      </c>
      <c r="Q5931" s="13" t="str">
        <f t="shared" si="1241"/>
        <v>Normal</v>
      </c>
      <c r="S5931" s="21"/>
    </row>
    <row r="5932" customHeight="1" spans="1:19">
      <c r="A5932" s="2" t="s">
        <v>7892</v>
      </c>
      <c r="B5932" s="29" t="s">
        <v>746</v>
      </c>
      <c r="C5932" s="2" t="s">
        <v>4271</v>
      </c>
      <c r="D5932" s="2" t="str">
        <f t="array" ref="D5932">_xlfn.XLOOKUP(C5932,Customers!A:A,Customers!B:B)</f>
        <v>Customer 0626</v>
      </c>
      <c r="E5932" s="2" t="s">
        <v>726</v>
      </c>
      <c r="F5932" s="2" t="str">
        <f t="array" ref="F5932">_xlfn.XLOOKUP(E5932,Restaurants!A:A,Restaurants!B:B)</f>
        <v>Restaurant 082</v>
      </c>
      <c r="G5932" s="2" t="s">
        <v>1009</v>
      </c>
      <c r="H5932" s="2" t="str">
        <f t="array" ref="H5932">_xlfn.XLOOKUP(G5932,Food_Menu!A:A,Food_Menu!B:B)</f>
        <v>Food Item 0187</v>
      </c>
      <c r="I5932" s="2">
        <f t="array" ref="I5932">_xlfn.XLOOKUP(G5932,Food_Menu!A:A,Food_Menu!D:D)</f>
        <v>496.25</v>
      </c>
      <c r="J5932" s="2" t="s">
        <v>1120</v>
      </c>
      <c r="K5932" s="2" t="str">
        <f t="array" ref="K5932">_xlfn.XLOOKUP(J5932,Delivery_Partners!A:A,Delivery_Partners!B:B)</f>
        <v>Delivery Partner 061</v>
      </c>
      <c r="L5932" s="3">
        <v>1</v>
      </c>
      <c r="M5932" s="2" t="s">
        <v>23</v>
      </c>
      <c r="N5932" s="2" t="s">
        <v>24</v>
      </c>
      <c r="O5932" s="3">
        <v>22</v>
      </c>
      <c r="P5932" s="13">
        <f t="shared" si="1240"/>
        <v>496.25</v>
      </c>
      <c r="Q5932" s="13" t="str">
        <f t="shared" si="1241"/>
        <v>Fast</v>
      </c>
      <c r="S5932" s="21"/>
    </row>
    <row r="5933" customHeight="1" spans="1:19">
      <c r="A5933" s="2" t="s">
        <v>7893</v>
      </c>
      <c r="B5933" s="29" t="s">
        <v>2741</v>
      </c>
      <c r="C5933" s="2" t="s">
        <v>2644</v>
      </c>
      <c r="D5933" s="2" t="str">
        <f t="array" ref="D5933">_xlfn.XLOOKUP(C5933,Customers!A:A,Customers!B:B)</f>
        <v>Customer 1021</v>
      </c>
      <c r="E5933" s="2" t="s">
        <v>425</v>
      </c>
      <c r="F5933" s="2" t="str">
        <f t="array" ref="F5933">_xlfn.XLOOKUP(E5933,Restaurants!A:A,Restaurants!B:B)</f>
        <v>Restaurant 023</v>
      </c>
      <c r="G5933" s="2" t="s">
        <v>408</v>
      </c>
      <c r="H5933" s="2" t="str">
        <f t="array" ref="H5933">_xlfn.XLOOKUP(G5933,Food_Menu!A:A,Food_Menu!B:B)</f>
        <v>Food Item 0062</v>
      </c>
      <c r="I5933" s="2">
        <f t="array" ref="I5933">_xlfn.XLOOKUP(G5933,Food_Menu!A:A,Food_Menu!D:D)</f>
        <v>267</v>
      </c>
      <c r="J5933" s="2" t="s">
        <v>1325</v>
      </c>
      <c r="K5933" s="2" t="str">
        <f t="array" ref="K5933">_xlfn.XLOOKUP(J5933,Delivery_Partners!A:A,Delivery_Partners!B:B)</f>
        <v>Delivery Partner 137</v>
      </c>
      <c r="L5933" s="3">
        <v>1</v>
      </c>
      <c r="M5933" s="2" t="s">
        <v>23</v>
      </c>
      <c r="N5933" s="2" t="s">
        <v>24</v>
      </c>
      <c r="O5933" s="3">
        <v>43</v>
      </c>
      <c r="P5933" s="13">
        <f t="shared" si="1240"/>
        <v>267</v>
      </c>
      <c r="Q5933" s="13" t="str">
        <f t="shared" si="1241"/>
        <v>Normal</v>
      </c>
      <c r="S5933" s="21"/>
    </row>
    <row r="5934" customHeight="1" spans="1:19">
      <c r="A5934" s="2" t="s">
        <v>7894</v>
      </c>
      <c r="B5934" s="29" t="s">
        <v>787</v>
      </c>
      <c r="C5934" s="2" t="s">
        <v>1886</v>
      </c>
      <c r="D5934" s="2" t="str">
        <f t="array" ref="D5934">_xlfn.XLOOKUP(C5934,Customers!A:A,Customers!B:B)</f>
        <v>Customer 1191</v>
      </c>
      <c r="E5934" s="2" t="s">
        <v>578</v>
      </c>
      <c r="F5934" s="2" t="str">
        <f t="array" ref="F5934">_xlfn.XLOOKUP(E5934,Restaurants!A:A,Restaurants!B:B)</f>
        <v>Restaurant 063</v>
      </c>
      <c r="G5934" s="2" t="s">
        <v>1723</v>
      </c>
      <c r="H5934" s="2" t="str">
        <f t="array" ref="H5934">_xlfn.XLOOKUP(G5934,Food_Menu!A:A,Food_Menu!B:B)</f>
        <v>Food Item 0163</v>
      </c>
      <c r="I5934" s="2">
        <f t="array" ref="I5934">_xlfn.XLOOKUP(G5934,Food_Menu!A:A,Food_Menu!D:D)</f>
        <v>132.59</v>
      </c>
      <c r="J5934" s="2" t="s">
        <v>2409</v>
      </c>
      <c r="K5934" s="2" t="str">
        <f t="array" ref="K5934">_xlfn.XLOOKUP(J5934,Delivery_Partners!A:A,Delivery_Partners!B:B)</f>
        <v>Delivery Partner 050</v>
      </c>
      <c r="L5934" s="3">
        <v>4</v>
      </c>
      <c r="M5934" s="2" t="s">
        <v>23</v>
      </c>
      <c r="N5934" s="2" t="s">
        <v>24</v>
      </c>
      <c r="O5934" s="3">
        <v>55</v>
      </c>
      <c r="P5934" s="13">
        <f t="shared" si="1240"/>
        <v>530.36</v>
      </c>
      <c r="Q5934" s="13" t="str">
        <f t="shared" si="1241"/>
        <v>Normal</v>
      </c>
      <c r="S5934" s="21"/>
    </row>
    <row r="5935" customHeight="1" spans="1:19">
      <c r="A5935" s="2" t="s">
        <v>7895</v>
      </c>
      <c r="B5935" s="28">
        <v>45878</v>
      </c>
      <c r="C5935" s="2" t="s">
        <v>253</v>
      </c>
      <c r="D5935" s="2" t="str">
        <f t="array" ref="D5935">_xlfn.XLOOKUP(C5935,Customers!A:A,Customers!B:B)</f>
        <v>Customer 0876</v>
      </c>
      <c r="E5935" s="2" t="s">
        <v>800</v>
      </c>
      <c r="F5935" s="2" t="str">
        <f t="array" ref="F5935">_xlfn.XLOOKUP(E5935,Restaurants!A:A,Restaurants!B:B)</f>
        <v>Restaurant 014</v>
      </c>
      <c r="G5935" s="2" t="s">
        <v>359</v>
      </c>
      <c r="H5935" s="2" t="str">
        <f t="array" ref="H5935">_xlfn.XLOOKUP(G5935,Food_Menu!A:A,Food_Menu!B:B)</f>
        <v>Food Item 0058</v>
      </c>
      <c r="I5935" s="2">
        <f t="array" ref="I5935">_xlfn.XLOOKUP(G5935,Food_Menu!A:A,Food_Menu!D:D)</f>
        <v>356</v>
      </c>
      <c r="J5935" s="2" t="s">
        <v>718</v>
      </c>
      <c r="K5935" s="2" t="str">
        <f t="array" ref="K5935">_xlfn.XLOOKUP(J5935,Delivery_Partners!A:A,Delivery_Partners!B:B)</f>
        <v>Delivery Partner 071</v>
      </c>
      <c r="L5935" s="3">
        <v>1</v>
      </c>
      <c r="M5935" s="2" t="s">
        <v>23</v>
      </c>
      <c r="N5935" s="2" t="s">
        <v>74</v>
      </c>
      <c r="O5935" s="3">
        <v>61</v>
      </c>
      <c r="P5935" s="13">
        <f t="shared" si="1240"/>
        <v>356</v>
      </c>
      <c r="Q5935" s="13" t="str">
        <f t="shared" si="1241"/>
        <v>Slow</v>
      </c>
      <c r="S5935" s="21"/>
    </row>
    <row r="5936" customHeight="1" spans="1:19">
      <c r="A5936" s="2" t="s">
        <v>7896</v>
      </c>
      <c r="B5936" s="28">
        <v>45992</v>
      </c>
      <c r="C5936" s="2" t="s">
        <v>4915</v>
      </c>
      <c r="D5936" s="2" t="str">
        <f t="array" ref="D5936">_xlfn.XLOOKUP(C5936,Customers!A:A,Customers!B:B)</f>
        <v>Customer 0838</v>
      </c>
      <c r="E5936" s="2" t="s">
        <v>182</v>
      </c>
      <c r="F5936" s="2" t="str">
        <f t="array" ref="F5936">_xlfn.XLOOKUP(E5936,Restaurants!A:A,Restaurants!B:B)</f>
        <v>Restaurant 097</v>
      </c>
      <c r="G5936" s="2" t="s">
        <v>553</v>
      </c>
      <c r="H5936" s="2" t="str">
        <f t="array" ref="H5936">_xlfn.XLOOKUP(G5936,Food_Menu!A:A,Food_Menu!B:B)</f>
        <v>Food Item 0028</v>
      </c>
      <c r="I5936" s="2">
        <f t="array" ref="I5936">_xlfn.XLOOKUP(G5936,Food_Menu!A:A,Food_Menu!D:D)</f>
        <v>607.73</v>
      </c>
      <c r="J5936" s="2" t="s">
        <v>231</v>
      </c>
      <c r="K5936" s="2" t="str">
        <f t="array" ref="K5936">_xlfn.XLOOKUP(J5936,Delivery_Partners!A:A,Delivery_Partners!B:B)</f>
        <v>Delivery Partner 013</v>
      </c>
      <c r="L5936" s="3">
        <v>1</v>
      </c>
      <c r="M5936" s="2" t="s">
        <v>23</v>
      </c>
      <c r="N5936" s="2" t="s">
        <v>42</v>
      </c>
      <c r="O5936" s="3">
        <v>23</v>
      </c>
      <c r="P5936" s="13">
        <f t="shared" si="1240"/>
        <v>607.73</v>
      </c>
      <c r="Q5936" s="13" t="str">
        <f t="shared" si="1241"/>
        <v>Fast</v>
      </c>
      <c r="S5936" s="21"/>
    </row>
    <row r="5937" customHeight="1" spans="1:19">
      <c r="A5937" s="2" t="s">
        <v>7897</v>
      </c>
      <c r="B5937" s="29" t="s">
        <v>1571</v>
      </c>
      <c r="C5937" s="2" t="s">
        <v>2408</v>
      </c>
      <c r="D5937" s="2" t="str">
        <f t="array" ref="D5937">_xlfn.XLOOKUP(C5937,Customers!A:A,Customers!B:B)</f>
        <v>Customer 1052</v>
      </c>
      <c r="E5937" s="2" t="s">
        <v>1450</v>
      </c>
      <c r="F5937" s="2" t="str">
        <f t="array" ref="F5937">_xlfn.XLOOKUP(E5937,Restaurants!A:A,Restaurants!B:B)</f>
        <v>Restaurant 024</v>
      </c>
      <c r="G5937" s="2" t="s">
        <v>631</v>
      </c>
      <c r="H5937" s="2" t="str">
        <f t="array" ref="H5937">_xlfn.XLOOKUP(G5937,Food_Menu!A:A,Food_Menu!B:B)</f>
        <v>Food Item 0121</v>
      </c>
      <c r="I5937" s="2">
        <f t="array" ref="I5937">_xlfn.XLOOKUP(G5937,Food_Menu!A:A,Food_Menu!D:D)</f>
        <v>249.48</v>
      </c>
      <c r="J5937" s="2" t="s">
        <v>68</v>
      </c>
      <c r="K5937" s="2" t="str">
        <f t="array" ref="K5937">_xlfn.XLOOKUP(J5937,Delivery_Partners!A:A,Delivery_Partners!B:B)</f>
        <v>Delivery Partner 046</v>
      </c>
      <c r="L5937" s="3">
        <v>1</v>
      </c>
      <c r="M5937" s="2" t="s">
        <v>23</v>
      </c>
      <c r="N5937" s="2" t="s">
        <v>24</v>
      </c>
      <c r="O5937" s="3">
        <v>25</v>
      </c>
      <c r="P5937" s="13">
        <f t="shared" si="1240"/>
        <v>249.48</v>
      </c>
      <c r="Q5937" s="13" t="str">
        <f t="shared" si="1241"/>
        <v>Fast</v>
      </c>
      <c r="S5937" s="21"/>
    </row>
    <row r="5938" customHeight="1" spans="1:19">
      <c r="A5938" s="2" t="s">
        <v>7898</v>
      </c>
      <c r="B5938" s="29" t="s">
        <v>1248</v>
      </c>
      <c r="C5938" s="2" t="s">
        <v>1850</v>
      </c>
      <c r="D5938" s="2" t="str">
        <f t="array" ref="D5938">_xlfn.XLOOKUP(C5938,Customers!A:A,Customers!B:B)</f>
        <v>Customer 1176</v>
      </c>
      <c r="E5938" s="2" t="s">
        <v>366</v>
      </c>
      <c r="F5938" s="2" t="str">
        <f t="array" ref="F5938">_xlfn.XLOOKUP(E5938,Restaurants!A:A,Restaurants!B:B)</f>
        <v>Restaurant 073</v>
      </c>
      <c r="G5938" s="2" t="s">
        <v>1498</v>
      </c>
      <c r="H5938" s="2" t="str">
        <f t="array" ref="H5938">_xlfn.XLOOKUP(G5938,Food_Menu!A:A,Food_Menu!B:B)</f>
        <v>Food Item 0041</v>
      </c>
      <c r="I5938" s="2">
        <f t="array" ref="I5938">_xlfn.XLOOKUP(G5938,Food_Menu!A:A,Food_Menu!D:D)</f>
        <v>514.31</v>
      </c>
      <c r="J5938" s="2" t="s">
        <v>231</v>
      </c>
      <c r="K5938" s="2" t="str">
        <f t="array" ref="K5938">_xlfn.XLOOKUP(J5938,Delivery_Partners!A:A,Delivery_Partners!B:B)</f>
        <v>Delivery Partner 013</v>
      </c>
      <c r="L5938" s="3">
        <v>1</v>
      </c>
      <c r="M5938" s="2" t="s">
        <v>23</v>
      </c>
      <c r="N5938" s="2" t="s">
        <v>24</v>
      </c>
      <c r="O5938" s="3">
        <v>34</v>
      </c>
      <c r="P5938" s="13">
        <f t="shared" si="1240"/>
        <v>514.31</v>
      </c>
      <c r="Q5938" s="13" t="str">
        <f t="shared" si="1241"/>
        <v>Normal</v>
      </c>
      <c r="S5938" s="21"/>
    </row>
    <row r="5939" customHeight="1" spans="1:19">
      <c r="A5939" s="2" t="s">
        <v>7899</v>
      </c>
      <c r="B5939" s="29" t="s">
        <v>2130</v>
      </c>
      <c r="C5939" s="2" t="s">
        <v>3252</v>
      </c>
      <c r="D5939" s="2" t="str">
        <f t="array" ref="D5939">_xlfn.XLOOKUP(C5939,Customers!A:A,Customers!B:B)</f>
        <v>Customer 0882</v>
      </c>
      <c r="E5939" s="2" t="s">
        <v>465</v>
      </c>
      <c r="F5939" s="2" t="str">
        <f t="array" ref="F5939">_xlfn.XLOOKUP(E5939,Restaurants!A:A,Restaurants!B:B)</f>
        <v>Restaurant 010</v>
      </c>
      <c r="G5939" s="2" t="s">
        <v>1414</v>
      </c>
      <c r="H5939" s="2" t="str">
        <f t="array" ref="H5939">_xlfn.XLOOKUP(G5939,Food_Menu!A:A,Food_Menu!B:B)</f>
        <v>Food Item 0088</v>
      </c>
      <c r="I5939" s="2">
        <f t="array" ref="I5939">_xlfn.XLOOKUP(G5939,Food_Menu!A:A,Food_Menu!D:D)</f>
        <v>171.05</v>
      </c>
      <c r="J5939" s="2" t="s">
        <v>368</v>
      </c>
      <c r="K5939" s="2" t="str">
        <f t="array" ref="K5939">_xlfn.XLOOKUP(J5939,Delivery_Partners!A:A,Delivery_Partners!B:B)</f>
        <v>Delivery Partner 085</v>
      </c>
      <c r="L5939" s="3">
        <v>3</v>
      </c>
      <c r="M5939" s="2" t="s">
        <v>23</v>
      </c>
      <c r="N5939" s="2" t="s">
        <v>55</v>
      </c>
      <c r="O5939" s="3">
        <v>45</v>
      </c>
      <c r="P5939" s="13">
        <f t="shared" si="1240"/>
        <v>513.15</v>
      </c>
      <c r="Q5939" s="13" t="str">
        <f t="shared" si="1241"/>
        <v>Normal</v>
      </c>
      <c r="S5939" s="21"/>
    </row>
    <row r="5940" customHeight="1" spans="1:19">
      <c r="A5940" s="2" t="s">
        <v>7900</v>
      </c>
      <c r="B5940" s="29" t="s">
        <v>1156</v>
      </c>
      <c r="C5940" s="2" t="s">
        <v>4242</v>
      </c>
      <c r="D5940" s="2" t="str">
        <f t="array" ref="D5940">_xlfn.XLOOKUP(C5940,Customers!A:A,Customers!B:B)</f>
        <v>Customer 0351</v>
      </c>
      <c r="E5940" s="2" t="s">
        <v>60</v>
      </c>
      <c r="F5940" s="2" t="str">
        <f t="array" ref="F5940">_xlfn.XLOOKUP(E5940,Restaurants!A:A,Restaurants!B:B)</f>
        <v>Restaurant 019</v>
      </c>
      <c r="G5940" s="2" t="s">
        <v>848</v>
      </c>
      <c r="H5940" s="2" t="str">
        <f t="array" ref="H5940">_xlfn.XLOOKUP(G5940,Food_Menu!A:A,Food_Menu!B:B)</f>
        <v>Food Item 0065</v>
      </c>
      <c r="I5940" s="2">
        <f t="array" ref="I5940">_xlfn.XLOOKUP(G5940,Food_Menu!A:A,Food_Menu!D:D)</f>
        <v>105.31</v>
      </c>
      <c r="J5940" s="2" t="s">
        <v>714</v>
      </c>
      <c r="K5940" s="2" t="str">
        <f t="array" ref="K5940">_xlfn.XLOOKUP(J5940,Delivery_Partners!A:A,Delivery_Partners!B:B)</f>
        <v>Delivery Partner 054</v>
      </c>
      <c r="L5940" s="3">
        <v>2</v>
      </c>
      <c r="M5940" s="2" t="s">
        <v>23</v>
      </c>
      <c r="N5940" s="2" t="s">
        <v>42</v>
      </c>
      <c r="O5940" s="3">
        <v>34</v>
      </c>
      <c r="P5940" s="13">
        <f t="shared" si="1240"/>
        <v>210.62</v>
      </c>
      <c r="Q5940" s="13" t="str">
        <f t="shared" si="1241"/>
        <v>Normal</v>
      </c>
      <c r="S5940" s="21"/>
    </row>
    <row r="5941" customHeight="1" spans="1:19">
      <c r="A5941" s="2" t="s">
        <v>7901</v>
      </c>
      <c r="B5941" s="29" t="s">
        <v>787</v>
      </c>
      <c r="C5941" s="2" t="s">
        <v>1377</v>
      </c>
      <c r="D5941" s="2" t="str">
        <f t="array" ref="D5941">_xlfn.XLOOKUP(C5941,Customers!A:A,Customers!B:B)</f>
        <v>Customer 0771</v>
      </c>
      <c r="E5941" s="2" t="s">
        <v>807</v>
      </c>
      <c r="F5941" s="2" t="str">
        <f t="array" ref="F5941">_xlfn.XLOOKUP(E5941,Restaurants!A:A,Restaurants!B:B)</f>
        <v>Restaurant 118</v>
      </c>
      <c r="G5941" s="2" t="s">
        <v>355</v>
      </c>
      <c r="H5941" s="2" t="str">
        <f t="array" ref="H5941">_xlfn.XLOOKUP(G5941,Food_Menu!A:A,Food_Menu!B:B)</f>
        <v>Food Item 0195</v>
      </c>
      <c r="I5941" s="2">
        <f t="array" ref="I5941">_xlfn.XLOOKUP(G5941,Food_Menu!A:A,Food_Menu!D:D)</f>
        <v>547.24</v>
      </c>
      <c r="J5941" s="2" t="s">
        <v>309</v>
      </c>
      <c r="K5941" s="2" t="str">
        <f t="array" ref="K5941">_xlfn.XLOOKUP(J5941,Delivery_Partners!A:A,Delivery_Partners!B:B)</f>
        <v>Delivery Partner 175</v>
      </c>
      <c r="L5941" s="3">
        <v>2</v>
      </c>
      <c r="M5941" s="2" t="s">
        <v>23</v>
      </c>
      <c r="N5941" s="2" t="s">
        <v>24</v>
      </c>
      <c r="O5941" s="3">
        <v>48</v>
      </c>
      <c r="P5941" s="13">
        <f t="shared" si="1240"/>
        <v>1094.48</v>
      </c>
      <c r="Q5941" s="13" t="str">
        <f t="shared" si="1241"/>
        <v>Normal</v>
      </c>
      <c r="S5941" s="21"/>
    </row>
    <row r="5942" customHeight="1" spans="1:19">
      <c r="A5942" s="2" t="s">
        <v>7902</v>
      </c>
      <c r="B5942" s="29" t="s">
        <v>453</v>
      </c>
      <c r="C5942" s="2" t="s">
        <v>1610</v>
      </c>
      <c r="D5942" s="2" t="str">
        <f t="array" ref="D5942">_xlfn.XLOOKUP(C5942,Customers!A:A,Customers!B:B)</f>
        <v>Customer 0284</v>
      </c>
      <c r="E5942" s="2" t="s">
        <v>275</v>
      </c>
      <c r="F5942" s="2" t="str">
        <f t="array" ref="F5942">_xlfn.XLOOKUP(E5942,Restaurants!A:A,Restaurants!B:B)</f>
        <v>Restaurant 047</v>
      </c>
      <c r="G5942" s="2" t="s">
        <v>122</v>
      </c>
      <c r="H5942" s="2" t="str">
        <f t="array" ref="H5942">_xlfn.XLOOKUP(G5942,Food_Menu!A:A,Food_Menu!B:B)</f>
        <v>Food Item 0111</v>
      </c>
      <c r="I5942" s="2">
        <f t="array" ref="I5942">_xlfn.XLOOKUP(G5942,Food_Menu!A:A,Food_Menu!D:D)</f>
        <v>237.65</v>
      </c>
      <c r="J5942" s="2" t="s">
        <v>643</v>
      </c>
      <c r="K5942" s="2" t="str">
        <f t="array" ref="K5942">_xlfn.XLOOKUP(J5942,Delivery_Partners!A:A,Delivery_Partners!B:B)</f>
        <v>Delivery Partner 107</v>
      </c>
      <c r="L5942" s="3">
        <v>1</v>
      </c>
      <c r="M5942" s="2" t="s">
        <v>23</v>
      </c>
      <c r="N5942" s="2" t="s">
        <v>74</v>
      </c>
      <c r="O5942" s="3">
        <v>43</v>
      </c>
      <c r="P5942" s="13">
        <f t="shared" si="1240"/>
        <v>237.65</v>
      </c>
      <c r="Q5942" s="13" t="str">
        <f t="shared" si="1241"/>
        <v>Normal</v>
      </c>
      <c r="S5942" s="21"/>
    </row>
    <row r="5943" customHeight="1" spans="1:19">
      <c r="A5943" s="2" t="s">
        <v>7903</v>
      </c>
      <c r="B5943" s="29" t="s">
        <v>911</v>
      </c>
      <c r="C5943" s="2" t="s">
        <v>731</v>
      </c>
      <c r="D5943" s="2" t="str">
        <f t="array" ref="D5943">_xlfn.XLOOKUP(C5943,Customers!A:A,Customers!B:B)</f>
        <v>Customer 0601</v>
      </c>
      <c r="E5943" s="2" t="s">
        <v>871</v>
      </c>
      <c r="F5943" s="2" t="str">
        <f t="array" ref="F5943">_xlfn.XLOOKUP(E5943,Restaurants!A:A,Restaurants!B:B)</f>
        <v>Restaurant 015</v>
      </c>
      <c r="G5943" s="2" t="s">
        <v>792</v>
      </c>
      <c r="H5943" s="2" t="str">
        <f t="array" ref="H5943">_xlfn.XLOOKUP(G5943,Food_Menu!A:A,Food_Menu!B:B)</f>
        <v>Food Item 0159</v>
      </c>
      <c r="I5943" s="2">
        <f t="array" ref="I5943">_xlfn.XLOOKUP(G5943,Food_Menu!A:A,Food_Menu!D:D)</f>
        <v>430.63</v>
      </c>
      <c r="J5943" s="2" t="s">
        <v>236</v>
      </c>
      <c r="K5943" s="2" t="str">
        <f t="array" ref="K5943">_xlfn.XLOOKUP(J5943,Delivery_Partners!A:A,Delivery_Partners!B:B)</f>
        <v>Delivery Partner 068</v>
      </c>
      <c r="L5943" s="3">
        <v>3</v>
      </c>
      <c r="M5943" s="2" t="s">
        <v>23</v>
      </c>
      <c r="N5943" s="2" t="s">
        <v>42</v>
      </c>
      <c r="O5943" s="3">
        <v>15</v>
      </c>
      <c r="P5943" s="13">
        <f t="shared" si="1240"/>
        <v>1291.89</v>
      </c>
      <c r="Q5943" s="13" t="str">
        <f t="shared" si="1241"/>
        <v>Fast</v>
      </c>
      <c r="S5943" s="21"/>
    </row>
    <row r="5944" customHeight="1" spans="1:19">
      <c r="A5944" s="2" t="s">
        <v>7904</v>
      </c>
      <c r="B5944" s="28">
        <v>45698</v>
      </c>
      <c r="C5944" s="2" t="s">
        <v>4133</v>
      </c>
      <c r="D5944" s="2" t="str">
        <f t="array" ref="D5944">_xlfn.XLOOKUP(C5944,Customers!A:A,Customers!B:B)</f>
        <v>Customer 0534</v>
      </c>
      <c r="E5944" s="2" t="s">
        <v>1342</v>
      </c>
      <c r="F5944" s="2" t="str">
        <f t="array" ref="F5944">_xlfn.XLOOKUP(E5944,Restaurants!A:A,Restaurants!B:B)</f>
        <v>Restaurant 084</v>
      </c>
      <c r="G5944" s="2" t="s">
        <v>692</v>
      </c>
      <c r="H5944" s="2" t="str">
        <f t="array" ref="H5944">_xlfn.XLOOKUP(G5944,Food_Menu!A:A,Food_Menu!B:B)</f>
        <v>Food Item 0130</v>
      </c>
      <c r="I5944" s="2">
        <f t="array" ref="I5944">_xlfn.XLOOKUP(G5944,Food_Menu!A:A,Food_Menu!D:D)</f>
        <v>112.66</v>
      </c>
      <c r="J5944" s="2" t="s">
        <v>640</v>
      </c>
      <c r="K5944" s="2" t="str">
        <f t="array" ref="K5944">_xlfn.XLOOKUP(J5944,Delivery_Partners!A:A,Delivery_Partners!B:B)</f>
        <v>Delivery Partner 097</v>
      </c>
      <c r="L5944" s="3">
        <v>1</v>
      </c>
      <c r="M5944" s="2" t="s">
        <v>23</v>
      </c>
      <c r="N5944" s="2" t="s">
        <v>24</v>
      </c>
      <c r="O5944" s="3">
        <v>37</v>
      </c>
      <c r="P5944" s="13">
        <f t="shared" si="1240"/>
        <v>112.66</v>
      </c>
      <c r="Q5944" s="13" t="str">
        <f t="shared" si="1241"/>
        <v>Normal</v>
      </c>
      <c r="S5944" s="21"/>
    </row>
    <row r="5945" hidden="1" customHeight="1" spans="1:19">
      <c r="A5945" s="2" t="s">
        <v>7905</v>
      </c>
      <c r="B5945" s="29" t="s">
        <v>353</v>
      </c>
      <c r="C5945" s="2" t="s">
        <v>1672</v>
      </c>
      <c r="D5945" s="2" t="str">
        <f t="array" ref="D5945">_xlfn.XLOOKUP(C5945,Customers!A:A,Customers!B:B)</f>
        <v>Customer 1186</v>
      </c>
      <c r="E5945" s="2" t="s">
        <v>702</v>
      </c>
      <c r="F5945" s="2" t="str">
        <f t="array" ref="F5945">_xlfn.XLOOKUP(E5945,Restaurants!A:A,Restaurants!B:B)</f>
        <v>Restaurant 025</v>
      </c>
      <c r="G5945" s="2" t="s">
        <v>1919</v>
      </c>
      <c r="H5945" s="2" t="str">
        <f t="array" ref="H5945">_xlfn.XLOOKUP(G5945,Food_Menu!A:A,Food_Menu!B:B)</f>
        <v>Food Item 0201</v>
      </c>
      <c r="I5945" s="2"/>
      <c r="J5945" s="2" t="s">
        <v>1319</v>
      </c>
      <c r="K5945" s="2" t="str">
        <f t="array" ref="K5945">_xlfn.XLOOKUP(J5945,Delivery_Partners!A:A,Delivery_Partners!B:B)</f>
        <v>Delivery Partner 173</v>
      </c>
      <c r="L5945" s="3">
        <v>1</v>
      </c>
      <c r="M5945" s="2" t="s">
        <v>101</v>
      </c>
      <c r="N5945" s="2" t="s">
        <v>24</v>
      </c>
      <c r="O5945" s="2"/>
    </row>
    <row r="5946" hidden="1" customHeight="1" spans="1:19">
      <c r="A5946" s="2" t="s">
        <v>7906</v>
      </c>
      <c r="B5946" s="28">
        <v>45963</v>
      </c>
      <c r="C5946" s="2" t="s">
        <v>4523</v>
      </c>
      <c r="D5946" s="2" t="str">
        <f t="array" ref="D5946">_xlfn.XLOOKUP(C5946,Customers!A:A,Customers!B:B)</f>
        <v>Customer 0666</v>
      </c>
      <c r="E5946" s="2" t="s">
        <v>548</v>
      </c>
      <c r="F5946" s="2" t="str">
        <f t="array" ref="F5946">_xlfn.XLOOKUP(E5946,Restaurants!A:A,Restaurants!B:B)</f>
        <v>Restaurant 071</v>
      </c>
      <c r="G5946" s="2" t="s">
        <v>1192</v>
      </c>
      <c r="H5946" s="2" t="str">
        <f t="array" ref="H5946">_xlfn.XLOOKUP(G5946,Food_Menu!A:A,Food_Menu!B:B)</f>
        <v>Food Item 0097</v>
      </c>
      <c r="I5946" s="2"/>
      <c r="J5946" s="2" t="s">
        <v>2158</v>
      </c>
      <c r="K5946" s="2" t="str">
        <f t="array" ref="K5946">_xlfn.XLOOKUP(J5946,Delivery_Partners!A:A,Delivery_Partners!B:B)</f>
        <v>Delivery Partner 033</v>
      </c>
      <c r="L5946" s="3">
        <v>1</v>
      </c>
      <c r="M5946" s="2" t="s">
        <v>101</v>
      </c>
      <c r="N5946" s="2" t="s">
        <v>24</v>
      </c>
      <c r="O5946" s="2"/>
    </row>
    <row r="5947" hidden="1" customHeight="1" spans="1:19">
      <c r="A5947" s="2" t="s">
        <v>7907</v>
      </c>
      <c r="B5947" s="29" t="s">
        <v>209</v>
      </c>
      <c r="C5947" s="2" t="s">
        <v>2716</v>
      </c>
      <c r="D5947" s="2" t="str">
        <f t="array" ref="D5947">_xlfn.XLOOKUP(C5947,Customers!A:A,Customers!B:B)</f>
        <v>Customer 1151</v>
      </c>
      <c r="E5947" s="2" t="s">
        <v>721</v>
      </c>
      <c r="F5947" s="2" t="str">
        <f t="array" ref="F5947">_xlfn.XLOOKUP(E5947,Restaurants!A:A,Restaurants!B:B)</f>
        <v>Restaurant 098</v>
      </c>
      <c r="G5947" s="2" t="s">
        <v>509</v>
      </c>
      <c r="H5947" s="2" t="str">
        <f t="array" ref="H5947">_xlfn.XLOOKUP(G5947,Food_Menu!A:A,Food_Menu!B:B)</f>
        <v>Food Item 0190</v>
      </c>
      <c r="I5947" s="2"/>
      <c r="J5947" s="2" t="s">
        <v>68</v>
      </c>
      <c r="K5947" s="2" t="str">
        <f t="array" ref="K5947">_xlfn.XLOOKUP(J5947,Delivery_Partners!A:A,Delivery_Partners!B:B)</f>
        <v>Delivery Partner 046</v>
      </c>
      <c r="L5947" s="3">
        <v>1</v>
      </c>
      <c r="M5947" s="2" t="s">
        <v>189</v>
      </c>
      <c r="N5947" s="2" t="s">
        <v>42</v>
      </c>
      <c r="O5947" s="2"/>
    </row>
    <row r="5948" customHeight="1" spans="1:19">
      <c r="A5948" s="2" t="s">
        <v>7908</v>
      </c>
      <c r="B5948" s="28">
        <v>45789</v>
      </c>
      <c r="C5948" s="2" t="s">
        <v>259</v>
      </c>
      <c r="D5948" s="2" t="str">
        <f t="array" ref="D5948">_xlfn.XLOOKUP(C5948,Customers!A:A,Customers!B:B)</f>
        <v>Customer 0970</v>
      </c>
      <c r="E5948" s="2" t="s">
        <v>52</v>
      </c>
      <c r="F5948" s="2" t="str">
        <f t="array" ref="F5948">_xlfn.XLOOKUP(E5948,Restaurants!A:A,Restaurants!B:B)</f>
        <v>Restaurant 083</v>
      </c>
      <c r="G5948" s="2" t="s">
        <v>72</v>
      </c>
      <c r="H5948" s="2" t="str">
        <f t="array" ref="H5948">_xlfn.XLOOKUP(G5948,Food_Menu!A:A,Food_Menu!B:B)</f>
        <v>Food Item 0198</v>
      </c>
      <c r="I5948" s="2">
        <f t="array" ref="I5948">_xlfn.XLOOKUP(G5948,Food_Menu!A:A,Food_Menu!D:D)</f>
        <v>221.88</v>
      </c>
      <c r="J5948" s="2" t="s">
        <v>304</v>
      </c>
      <c r="K5948" s="2" t="str">
        <f t="array" ref="K5948">_xlfn.XLOOKUP(J5948,Delivery_Partners!A:A,Delivery_Partners!B:B)</f>
        <v>Delivery Partner 099</v>
      </c>
      <c r="L5948" s="3">
        <v>2</v>
      </c>
      <c r="M5948" s="2" t="s">
        <v>23</v>
      </c>
      <c r="N5948" s="2" t="s">
        <v>55</v>
      </c>
      <c r="O5948" s="3">
        <v>45</v>
      </c>
      <c r="P5948" s="13">
        <f t="shared" ref="P5948:P5955" si="1242">I5948*L5948</f>
        <v>443.76</v>
      </c>
      <c r="Q5948" s="13" t="str">
        <f t="shared" ref="Q5948:Q5955" si="1243">IF(O5948="","Not Delivered",IF(O5948&lt;=30,"Fast",IF(O5948&lt;=60,"Normal","Slow")))</f>
        <v>Normal</v>
      </c>
      <c r="S5948" s="21"/>
    </row>
    <row r="5949" customHeight="1" spans="1:19">
      <c r="A5949" s="2" t="s">
        <v>7909</v>
      </c>
      <c r="B5949" s="29" t="s">
        <v>1222</v>
      </c>
      <c r="C5949" s="2" t="s">
        <v>1598</v>
      </c>
      <c r="D5949" s="2" t="str">
        <f t="array" ref="D5949">_xlfn.XLOOKUP(C5949,Customers!A:A,Customers!B:B)</f>
        <v>Customer 1019</v>
      </c>
      <c r="E5949" s="2" t="s">
        <v>1072</v>
      </c>
      <c r="F5949" s="2" t="str">
        <f t="array" ref="F5949">_xlfn.XLOOKUP(E5949,Restaurants!A:A,Restaurants!B:B)</f>
        <v>Restaurant 030</v>
      </c>
      <c r="G5949" s="2" t="s">
        <v>659</v>
      </c>
      <c r="H5949" s="2" t="str">
        <f t="array" ref="H5949">_xlfn.XLOOKUP(G5949,Food_Menu!A:A,Food_Menu!B:B)</f>
        <v>Food Item 0203</v>
      </c>
      <c r="I5949" s="2">
        <f t="array" ref="I5949">_xlfn.XLOOKUP(G5949,Food_Menu!A:A,Food_Menu!D:D)</f>
        <v>406.91</v>
      </c>
      <c r="J5949" s="2" t="s">
        <v>85</v>
      </c>
      <c r="K5949" s="2" t="str">
        <f t="array" ref="K5949">_xlfn.XLOOKUP(J5949,Delivery_Partners!A:A,Delivery_Partners!B:B)</f>
        <v>Delivery Partner 019</v>
      </c>
      <c r="L5949" s="3">
        <v>1</v>
      </c>
      <c r="M5949" s="2" t="s">
        <v>23</v>
      </c>
      <c r="N5949" s="2" t="s">
        <v>42</v>
      </c>
      <c r="O5949" s="3">
        <v>36</v>
      </c>
      <c r="P5949" s="13">
        <f t="shared" si="1242"/>
        <v>406.91</v>
      </c>
      <c r="Q5949" s="13" t="str">
        <f t="shared" si="1243"/>
        <v>Normal</v>
      </c>
      <c r="S5949" s="21"/>
    </row>
    <row r="5950" customHeight="1" spans="1:19">
      <c r="A5950" s="2" t="s">
        <v>7910</v>
      </c>
      <c r="B5950" s="28">
        <v>45782</v>
      </c>
      <c r="C5950" s="2" t="s">
        <v>654</v>
      </c>
      <c r="D5950" s="2" t="str">
        <f t="array" ref="D5950">_xlfn.XLOOKUP(C5950,Customers!A:A,Customers!B:B)</f>
        <v>Customer 0204</v>
      </c>
      <c r="E5950" s="2" t="s">
        <v>230</v>
      </c>
      <c r="F5950" s="2" t="str">
        <f t="array" ref="F5950">_xlfn.XLOOKUP(E5950,Restaurants!A:A,Restaurants!B:B)</f>
        <v>Restaurant 029</v>
      </c>
      <c r="G5950" s="2" t="s">
        <v>1737</v>
      </c>
      <c r="H5950" s="2" t="str">
        <f t="array" ref="H5950">_xlfn.XLOOKUP(G5950,Food_Menu!A:A,Food_Menu!B:B)</f>
        <v>Food Item 0154</v>
      </c>
      <c r="I5950" s="2">
        <f t="array" ref="I5950">_xlfn.XLOOKUP(G5950,Food_Menu!A:A,Food_Menu!D:D)</f>
        <v>357.62</v>
      </c>
      <c r="J5950" s="2" t="s">
        <v>1596</v>
      </c>
      <c r="K5950" s="2" t="str">
        <f t="array" ref="K5950">_xlfn.XLOOKUP(J5950,Delivery_Partners!A:A,Delivery_Partners!B:B)</f>
        <v>Delivery Partner 094</v>
      </c>
      <c r="L5950" s="3">
        <v>1</v>
      </c>
      <c r="M5950" s="2" t="s">
        <v>23</v>
      </c>
      <c r="N5950" s="2" t="s">
        <v>42</v>
      </c>
      <c r="O5950" s="3">
        <v>31</v>
      </c>
      <c r="P5950" s="13">
        <f t="shared" si="1242"/>
        <v>357.62</v>
      </c>
      <c r="Q5950" s="13" t="str">
        <f t="shared" si="1243"/>
        <v>Normal</v>
      </c>
      <c r="S5950" s="21"/>
    </row>
    <row r="5951" customHeight="1" spans="1:19">
      <c r="A5951" s="2" t="s">
        <v>7911</v>
      </c>
      <c r="B5951" s="29" t="s">
        <v>2186</v>
      </c>
      <c r="C5951" s="2" t="s">
        <v>944</v>
      </c>
      <c r="D5951" s="2" t="str">
        <f t="array" ref="D5951">_xlfn.XLOOKUP(C5951,Customers!A:A,Customers!B:B)</f>
        <v>Customer 0931</v>
      </c>
      <c r="E5951" s="2" t="s">
        <v>616</v>
      </c>
      <c r="F5951" s="2" t="str">
        <f t="array" ref="F5951">_xlfn.XLOOKUP(E5951,Restaurants!A:A,Restaurants!B:B)</f>
        <v>Restaurant 027</v>
      </c>
      <c r="G5951" s="2" t="s">
        <v>596</v>
      </c>
      <c r="H5951" s="2" t="str">
        <f t="array" ref="H5951">_xlfn.XLOOKUP(G5951,Food_Menu!A:A,Food_Menu!B:B)</f>
        <v>Food Item 0216</v>
      </c>
      <c r="I5951" s="2">
        <f t="array" ref="I5951">_xlfn.XLOOKUP(G5951,Food_Menu!A:A,Food_Menu!D:D)</f>
        <v>488.7</v>
      </c>
      <c r="J5951" s="2" t="s">
        <v>432</v>
      </c>
      <c r="K5951" s="2" t="str">
        <f t="array" ref="K5951">_xlfn.XLOOKUP(J5951,Delivery_Partners!A:A,Delivery_Partners!B:B)</f>
        <v>Delivery Partner 029</v>
      </c>
      <c r="L5951" s="3">
        <v>1</v>
      </c>
      <c r="M5951" s="2" t="s">
        <v>23</v>
      </c>
      <c r="N5951" s="2" t="s">
        <v>55</v>
      </c>
      <c r="O5951" s="3">
        <v>62</v>
      </c>
      <c r="P5951" s="13">
        <f t="shared" si="1242"/>
        <v>488.7</v>
      </c>
      <c r="Q5951" s="13" t="str">
        <f t="shared" si="1243"/>
        <v>Slow</v>
      </c>
      <c r="S5951" s="21"/>
    </row>
    <row r="5952" customHeight="1" spans="1:19">
      <c r="A5952" s="2" t="s">
        <v>7912</v>
      </c>
      <c r="B5952" s="29" t="s">
        <v>864</v>
      </c>
      <c r="C5952" s="2" t="s">
        <v>1693</v>
      </c>
      <c r="D5952" s="2" t="str">
        <f t="array" ref="D5952">_xlfn.XLOOKUP(C5952,Customers!A:A,Customers!B:B)</f>
        <v>Customer 0302</v>
      </c>
      <c r="E5952" s="2" t="s">
        <v>750</v>
      </c>
      <c r="F5952" s="2" t="str">
        <f t="array" ref="F5952">_xlfn.XLOOKUP(E5952,Restaurants!A:A,Restaurants!B:B)</f>
        <v>Restaurant 076</v>
      </c>
      <c r="G5952" s="2" t="s">
        <v>920</v>
      </c>
      <c r="H5952" s="2" t="str">
        <f t="array" ref="H5952">_xlfn.XLOOKUP(G5952,Food_Menu!A:A,Food_Menu!B:B)</f>
        <v>Food Item 0164</v>
      </c>
      <c r="I5952" s="2">
        <f t="array" ref="I5952">_xlfn.XLOOKUP(G5952,Food_Menu!A:A,Food_Menu!D:D)</f>
        <v>389.25</v>
      </c>
      <c r="J5952" s="2" t="s">
        <v>159</v>
      </c>
      <c r="K5952" s="2" t="str">
        <f t="array" ref="K5952">_xlfn.XLOOKUP(J5952,Delivery_Partners!A:A,Delivery_Partners!B:B)</f>
        <v>Delivery Partner 156</v>
      </c>
      <c r="L5952" s="3">
        <v>2</v>
      </c>
      <c r="M5952" s="2" t="s">
        <v>23</v>
      </c>
      <c r="N5952" s="2" t="s">
        <v>24</v>
      </c>
      <c r="O5952" s="3">
        <v>26</v>
      </c>
      <c r="P5952" s="13">
        <f t="shared" si="1242"/>
        <v>778.5</v>
      </c>
      <c r="Q5952" s="13" t="str">
        <f t="shared" si="1243"/>
        <v>Fast</v>
      </c>
      <c r="S5952" s="21"/>
    </row>
    <row r="5953" customHeight="1" spans="1:19">
      <c r="A5953" s="2" t="s">
        <v>7913</v>
      </c>
      <c r="B5953" s="29" t="s">
        <v>205</v>
      </c>
      <c r="C5953" s="2" t="s">
        <v>1057</v>
      </c>
      <c r="D5953" s="2" t="str">
        <f t="array" ref="D5953">_xlfn.XLOOKUP(C5953,Customers!A:A,Customers!B:B)</f>
        <v>Customer 0694</v>
      </c>
      <c r="E5953" s="2" t="s">
        <v>647</v>
      </c>
      <c r="F5953" s="2" t="str">
        <f t="array" ref="F5953">_xlfn.XLOOKUP(E5953,Restaurants!A:A,Restaurants!B:B)</f>
        <v>Restaurant 081</v>
      </c>
      <c r="G5953" s="2" t="s">
        <v>346</v>
      </c>
      <c r="H5953" s="2" t="str">
        <f t="array" ref="H5953">_xlfn.XLOOKUP(G5953,Food_Menu!A:A,Food_Menu!B:B)</f>
        <v>Food Item 0069</v>
      </c>
      <c r="I5953" s="2">
        <f t="array" ref="I5953">_xlfn.XLOOKUP(G5953,Food_Menu!A:A,Food_Menu!D:D)</f>
        <v>622.23</v>
      </c>
      <c r="J5953" s="2" t="s">
        <v>341</v>
      </c>
      <c r="K5953" s="2" t="str">
        <f t="array" ref="K5953">_xlfn.XLOOKUP(J5953,Delivery_Partners!A:A,Delivery_Partners!B:B)</f>
        <v>Delivery Partner 140</v>
      </c>
      <c r="L5953" s="3">
        <v>1</v>
      </c>
      <c r="M5953" s="2" t="s">
        <v>23</v>
      </c>
      <c r="N5953" s="2" t="s">
        <v>24</v>
      </c>
      <c r="O5953" s="3">
        <v>40</v>
      </c>
      <c r="P5953" s="13">
        <f t="shared" si="1242"/>
        <v>622.23</v>
      </c>
      <c r="Q5953" s="13" t="str">
        <f t="shared" si="1243"/>
        <v>Normal</v>
      </c>
      <c r="S5953" s="21"/>
    </row>
    <row r="5954" customHeight="1" spans="1:19">
      <c r="A5954" s="2" t="s">
        <v>7914</v>
      </c>
      <c r="B5954" s="28">
        <v>45962</v>
      </c>
      <c r="C5954" s="2" t="s">
        <v>1616</v>
      </c>
      <c r="D5954" s="2" t="str">
        <f t="array" ref="D5954">_xlfn.XLOOKUP(C5954,Customers!A:A,Customers!B:B)</f>
        <v>Customer 0584</v>
      </c>
      <c r="E5954" s="2" t="s">
        <v>578</v>
      </c>
      <c r="F5954" s="2" t="str">
        <f t="array" ref="F5954">_xlfn.XLOOKUP(E5954,Restaurants!A:A,Restaurants!B:B)</f>
        <v>Restaurant 063</v>
      </c>
      <c r="G5954" s="2" t="s">
        <v>1386</v>
      </c>
      <c r="H5954" s="2" t="str">
        <f t="array" ref="H5954">_xlfn.XLOOKUP(G5954,Food_Menu!A:A,Food_Menu!B:B)</f>
        <v>Food Item 0035</v>
      </c>
      <c r="I5954" s="2">
        <f t="array" ref="I5954">_xlfn.XLOOKUP(G5954,Food_Menu!A:A,Food_Menu!D:D)</f>
        <v>634.81</v>
      </c>
      <c r="J5954" s="2" t="s">
        <v>3362</v>
      </c>
      <c r="K5954" s="2" t="str">
        <f t="array" ref="K5954">_xlfn.XLOOKUP(J5954,Delivery_Partners!A:A,Delivery_Partners!B:B)</f>
        <v>Delivery Partner 009</v>
      </c>
      <c r="L5954" s="3">
        <v>3</v>
      </c>
      <c r="M5954" s="2" t="s">
        <v>23</v>
      </c>
      <c r="N5954" s="2" t="s">
        <v>24</v>
      </c>
      <c r="O5954" s="3">
        <v>44</v>
      </c>
      <c r="P5954" s="13">
        <f t="shared" si="1242"/>
        <v>1904.43</v>
      </c>
      <c r="Q5954" s="13" t="str">
        <f t="shared" si="1243"/>
        <v>Normal</v>
      </c>
      <c r="S5954" s="21"/>
    </row>
    <row r="5955" customHeight="1" spans="1:19">
      <c r="A5955" s="2" t="s">
        <v>7915</v>
      </c>
      <c r="B5955" s="29" t="s">
        <v>1604</v>
      </c>
      <c r="C5955" s="2" t="s">
        <v>5975</v>
      </c>
      <c r="D5955" s="2" t="str">
        <f t="array" ref="D5955">_xlfn.XLOOKUP(C5955,Customers!A:A,Customers!B:B)</f>
        <v>Customer 0312</v>
      </c>
      <c r="E5955" s="2" t="s">
        <v>669</v>
      </c>
      <c r="F5955" s="2" t="str">
        <f t="array" ref="F5955">_xlfn.XLOOKUP(E5955,Restaurants!A:A,Restaurants!B:B)</f>
        <v>Restaurant 048</v>
      </c>
      <c r="G5955" s="2" t="s">
        <v>1025</v>
      </c>
      <c r="H5955" s="2" t="str">
        <f t="array" ref="H5955">_xlfn.XLOOKUP(G5955,Food_Menu!A:A,Food_Menu!B:B)</f>
        <v>Food Item 0047</v>
      </c>
      <c r="I5955" s="2">
        <f t="array" ref="I5955">_xlfn.XLOOKUP(G5955,Food_Menu!A:A,Food_Menu!D:D)</f>
        <v>547.46</v>
      </c>
      <c r="J5955" s="2" t="s">
        <v>640</v>
      </c>
      <c r="K5955" s="2" t="str">
        <f t="array" ref="K5955">_xlfn.XLOOKUP(J5955,Delivery_Partners!A:A,Delivery_Partners!B:B)</f>
        <v>Delivery Partner 097</v>
      </c>
      <c r="L5955" s="3">
        <v>1</v>
      </c>
      <c r="M5955" s="2" t="s">
        <v>23</v>
      </c>
      <c r="N5955" s="2" t="s">
        <v>24</v>
      </c>
      <c r="O5955" s="3">
        <v>38</v>
      </c>
      <c r="P5955" s="13">
        <f t="shared" si="1242"/>
        <v>547.46</v>
      </c>
      <c r="Q5955" s="13" t="str">
        <f t="shared" si="1243"/>
        <v>Normal</v>
      </c>
      <c r="S5955" s="21"/>
    </row>
    <row r="5956" hidden="1" customHeight="1" spans="1:19">
      <c r="A5956" s="2" t="s">
        <v>7916</v>
      </c>
      <c r="B5956" s="29" t="s">
        <v>129</v>
      </c>
      <c r="C5956" s="2" t="s">
        <v>2240</v>
      </c>
      <c r="D5956" s="2" t="str">
        <f t="array" ref="D5956">_xlfn.XLOOKUP(C5956,Customers!A:A,Customers!B:B)</f>
        <v>Customer 1182</v>
      </c>
      <c r="E5956" s="2" t="s">
        <v>492</v>
      </c>
      <c r="F5956" s="2" t="str">
        <f t="array" ref="F5956">_xlfn.XLOOKUP(E5956,Restaurants!A:A,Restaurants!B:B)</f>
        <v>Restaurant 008</v>
      </c>
      <c r="G5956" s="2" t="s">
        <v>1378</v>
      </c>
      <c r="H5956" s="2" t="str">
        <f t="array" ref="H5956">_xlfn.XLOOKUP(G5956,Food_Menu!A:A,Food_Menu!B:B)</f>
        <v>Food Item 0127</v>
      </c>
      <c r="I5956" s="2"/>
      <c r="J5956" s="2" t="s">
        <v>621</v>
      </c>
      <c r="K5956" s="2" t="str">
        <f t="array" ref="K5956">_xlfn.XLOOKUP(J5956,Delivery_Partners!A:A,Delivery_Partners!B:B)</f>
        <v>Delivery Partner 038</v>
      </c>
      <c r="L5956" s="3">
        <v>1</v>
      </c>
      <c r="M5956" s="2" t="s">
        <v>101</v>
      </c>
      <c r="N5956" s="2" t="s">
        <v>55</v>
      </c>
      <c r="O5956" s="2"/>
    </row>
    <row r="5957" customHeight="1" spans="1:19">
      <c r="A5957" s="2" t="s">
        <v>7917</v>
      </c>
      <c r="B5957" s="29" t="s">
        <v>1251</v>
      </c>
      <c r="C5957" s="2" t="s">
        <v>3008</v>
      </c>
      <c r="D5957" s="2" t="str">
        <f t="array" ref="D5957">_xlfn.XLOOKUP(C5957,Customers!A:A,Customers!B:B)</f>
        <v>Customer 1051</v>
      </c>
      <c r="E5957" s="2" t="s">
        <v>245</v>
      </c>
      <c r="F5957" s="2" t="str">
        <f t="array" ref="F5957">_xlfn.XLOOKUP(E5957,Restaurants!A:A,Restaurants!B:B)</f>
        <v>Restaurant 101</v>
      </c>
      <c r="G5957" s="2" t="s">
        <v>466</v>
      </c>
      <c r="H5957" s="2" t="str">
        <f t="array" ref="H5957">_xlfn.XLOOKUP(G5957,Food_Menu!A:A,Food_Menu!B:B)</f>
        <v>Food Item 0037</v>
      </c>
      <c r="I5957" s="2">
        <f t="array" ref="I5957">_xlfn.XLOOKUP(G5957,Food_Menu!A:A,Food_Menu!D:D)</f>
        <v>570.62</v>
      </c>
      <c r="J5957" s="2" t="s">
        <v>499</v>
      </c>
      <c r="K5957" s="2" t="str">
        <f t="array" ref="K5957">_xlfn.XLOOKUP(J5957,Delivery_Partners!A:A,Delivery_Partners!B:B)</f>
        <v>Delivery Partner 105</v>
      </c>
      <c r="L5957" s="3">
        <v>1</v>
      </c>
      <c r="M5957" s="2" t="s">
        <v>23</v>
      </c>
      <c r="N5957" s="2" t="s">
        <v>24</v>
      </c>
      <c r="O5957" s="3">
        <v>25</v>
      </c>
      <c r="P5957" s="13">
        <f t="shared" ref="P5957:P5960" si="1244">I5957*L5957</f>
        <v>570.62</v>
      </c>
      <c r="Q5957" s="13" t="str">
        <f t="shared" ref="Q5957:Q5960" si="1245">IF(O5957="","Not Delivered",IF(O5957&lt;=30,"Fast",IF(O5957&lt;=60,"Normal","Slow")))</f>
        <v>Fast</v>
      </c>
      <c r="S5957" s="21"/>
    </row>
    <row r="5958" customHeight="1" spans="1:19">
      <c r="A5958" s="2" t="s">
        <v>7918</v>
      </c>
      <c r="B5958" s="28">
        <v>45910</v>
      </c>
      <c r="C5958" s="2" t="s">
        <v>1145</v>
      </c>
      <c r="D5958" s="2" t="str">
        <f t="array" ref="D5958">_xlfn.XLOOKUP(C5958,Customers!A:A,Customers!B:B)</f>
        <v>Customer 0690</v>
      </c>
      <c r="E5958" s="2" t="s">
        <v>1173</v>
      </c>
      <c r="F5958" s="2" t="str">
        <f t="array" ref="F5958">_xlfn.XLOOKUP(E5958,Restaurants!A:A,Restaurants!B:B)</f>
        <v>Restaurant 080</v>
      </c>
      <c r="G5958" s="2" t="s">
        <v>1475</v>
      </c>
      <c r="H5958" s="2" t="str">
        <f t="array" ref="H5958">_xlfn.XLOOKUP(G5958,Food_Menu!A:A,Food_Menu!B:B)</f>
        <v>Food Item 0053</v>
      </c>
      <c r="I5958" s="2">
        <f t="array" ref="I5958">_xlfn.XLOOKUP(G5958,Food_Menu!A:A,Food_Menu!D:D)</f>
        <v>308.97</v>
      </c>
      <c r="J5958" s="2" t="s">
        <v>304</v>
      </c>
      <c r="K5958" s="2" t="str">
        <f t="array" ref="K5958">_xlfn.XLOOKUP(J5958,Delivery_Partners!A:A,Delivery_Partners!B:B)</f>
        <v>Delivery Partner 099</v>
      </c>
      <c r="L5958" s="3">
        <v>1</v>
      </c>
      <c r="M5958" s="2" t="s">
        <v>23</v>
      </c>
      <c r="N5958" s="2" t="s">
        <v>24</v>
      </c>
      <c r="O5958" s="3">
        <v>44</v>
      </c>
      <c r="P5958" s="13">
        <f t="shared" si="1244"/>
        <v>308.97</v>
      </c>
      <c r="Q5958" s="13" t="str">
        <f t="shared" si="1245"/>
        <v>Normal</v>
      </c>
      <c r="S5958" s="21"/>
    </row>
    <row r="5959" customHeight="1" spans="1:19">
      <c r="A5959" s="2" t="s">
        <v>7919</v>
      </c>
      <c r="B5959" s="29" t="s">
        <v>141</v>
      </c>
      <c r="C5959" s="2" t="s">
        <v>3551</v>
      </c>
      <c r="D5959" s="2" t="str">
        <f t="array" ref="D5959">_xlfn.XLOOKUP(C5959,Customers!A:A,Customers!B:B)</f>
        <v>Customer 0013</v>
      </c>
      <c r="E5959" s="2" t="s">
        <v>39</v>
      </c>
      <c r="F5959" s="2" t="str">
        <f t="array" ref="F5959">_xlfn.XLOOKUP(E5959,Restaurants!A:A,Restaurants!B:B)</f>
        <v>Restaurant 077</v>
      </c>
      <c r="G5959" s="2" t="s">
        <v>147</v>
      </c>
      <c r="H5959" s="2" t="str">
        <f t="array" ref="H5959">_xlfn.XLOOKUP(G5959,Food_Menu!A:A,Food_Menu!B:B)</f>
        <v>Food Item 0139</v>
      </c>
      <c r="I5959" s="2">
        <f t="array" ref="I5959">_xlfn.XLOOKUP(G5959,Food_Menu!A:A,Food_Menu!D:D)</f>
        <v>296.6</v>
      </c>
      <c r="J5959" s="2" t="s">
        <v>309</v>
      </c>
      <c r="K5959" s="2" t="str">
        <f t="array" ref="K5959">_xlfn.XLOOKUP(J5959,Delivery_Partners!A:A,Delivery_Partners!B:B)</f>
        <v>Delivery Partner 175</v>
      </c>
      <c r="L5959" s="3">
        <v>1</v>
      </c>
      <c r="M5959" s="2" t="s">
        <v>23</v>
      </c>
      <c r="N5959" s="2" t="s">
        <v>55</v>
      </c>
      <c r="O5959" s="3">
        <v>49</v>
      </c>
      <c r="P5959" s="13">
        <f t="shared" si="1244"/>
        <v>296.6</v>
      </c>
      <c r="Q5959" s="13" t="str">
        <f t="shared" si="1245"/>
        <v>Normal</v>
      </c>
      <c r="S5959" s="21"/>
    </row>
    <row r="5960" customHeight="1" spans="1:19">
      <c r="A5960" s="2" t="s">
        <v>7920</v>
      </c>
      <c r="B5960" s="28">
        <v>45750</v>
      </c>
      <c r="C5960" s="2" t="s">
        <v>1422</v>
      </c>
      <c r="D5960" s="2" t="str">
        <f t="array" ref="D5960">_xlfn.XLOOKUP(C5960,Customers!A:A,Customers!B:B)</f>
        <v>Customer 0220</v>
      </c>
      <c r="E5960" s="2" t="s">
        <v>71</v>
      </c>
      <c r="F5960" s="2" t="str">
        <f t="array" ref="F5960">_xlfn.XLOOKUP(E5960,Restaurants!A:A,Restaurants!B:B)</f>
        <v>Restaurant 013</v>
      </c>
      <c r="G5960" s="2" t="s">
        <v>635</v>
      </c>
      <c r="H5960" s="2" t="str">
        <f t="array" ref="H5960">_xlfn.XLOOKUP(G5960,Food_Menu!A:A,Food_Menu!B:B)</f>
        <v>Food Item 0074</v>
      </c>
      <c r="I5960" s="2">
        <f t="array" ref="I5960">_xlfn.XLOOKUP(G5960,Food_Menu!A:A,Food_Menu!D:D)</f>
        <v>205.43</v>
      </c>
      <c r="J5960" s="2" t="s">
        <v>1196</v>
      </c>
      <c r="K5960" s="2" t="str">
        <f t="array" ref="K5960">_xlfn.XLOOKUP(J5960,Delivery_Partners!A:A,Delivery_Partners!B:B)</f>
        <v>Delivery Partner 032</v>
      </c>
      <c r="L5960" s="3">
        <v>1</v>
      </c>
      <c r="M5960" s="2" t="s">
        <v>23</v>
      </c>
      <c r="N5960" s="2" t="s">
        <v>24</v>
      </c>
      <c r="O5960" s="3">
        <v>36</v>
      </c>
      <c r="P5960" s="13">
        <f t="shared" si="1244"/>
        <v>205.43</v>
      </c>
      <c r="Q5960" s="13" t="str">
        <f t="shared" si="1245"/>
        <v>Normal</v>
      </c>
      <c r="S5960" s="21"/>
    </row>
    <row r="5961" hidden="1" customHeight="1" spans="1:19">
      <c r="A5961" s="2" t="s">
        <v>7921</v>
      </c>
      <c r="B5961" s="29" t="s">
        <v>1490</v>
      </c>
      <c r="C5961" s="2" t="s">
        <v>3688</v>
      </c>
      <c r="D5961" s="2" t="str">
        <f t="array" ref="D5961">_xlfn.XLOOKUP(C5961,Customers!A:A,Customers!B:B)</f>
        <v>Customer 0273</v>
      </c>
      <c r="E5961" s="2" t="s">
        <v>33</v>
      </c>
      <c r="F5961" s="2" t="str">
        <f t="array" ref="F5961">_xlfn.XLOOKUP(E5961,Restaurants!A:A,Restaurants!B:B)</f>
        <v>Restaurant 035</v>
      </c>
      <c r="G5961" s="2" t="s">
        <v>767</v>
      </c>
      <c r="H5961" s="2" t="str">
        <f t="array" ref="H5961">_xlfn.XLOOKUP(G5961,Food_Menu!A:A,Food_Menu!B:B)</f>
        <v>Food Item 0150</v>
      </c>
      <c r="I5961" s="2"/>
      <c r="J5961" s="2" t="s">
        <v>887</v>
      </c>
      <c r="K5961" s="2" t="str">
        <f t="array" ref="K5961">_xlfn.XLOOKUP(J5961,Delivery_Partners!A:A,Delivery_Partners!B:B)</f>
        <v>Delivery Partner 091</v>
      </c>
      <c r="L5961" s="3">
        <v>1</v>
      </c>
      <c r="M5961" s="2" t="s">
        <v>101</v>
      </c>
      <c r="N5961" s="2" t="s">
        <v>74</v>
      </c>
      <c r="O5961" s="2"/>
    </row>
    <row r="5962" customHeight="1" spans="1:19">
      <c r="A5962" s="2" t="s">
        <v>7922</v>
      </c>
      <c r="B5962" s="29" t="s">
        <v>3171</v>
      </c>
      <c r="C5962" s="2" t="s">
        <v>2341</v>
      </c>
      <c r="D5962" s="2" t="str">
        <f t="array" ref="D5962">_xlfn.XLOOKUP(C5962,Customers!A:A,Customers!B:B)</f>
        <v>Customer 1167</v>
      </c>
      <c r="E5962" s="2" t="s">
        <v>66</v>
      </c>
      <c r="F5962" s="2" t="str">
        <f t="array" ref="F5962">_xlfn.XLOOKUP(E5962,Restaurants!A:A,Restaurants!B:B)</f>
        <v>Restaurant 037</v>
      </c>
      <c r="G5962" s="2" t="s">
        <v>221</v>
      </c>
      <c r="H5962" s="2" t="str">
        <f t="array" ref="H5962">_xlfn.XLOOKUP(G5962,Food_Menu!A:A,Food_Menu!B:B)</f>
        <v>Food Item 0220</v>
      </c>
      <c r="I5962" s="2">
        <f t="array" ref="I5962">_xlfn.XLOOKUP(G5962,Food_Menu!A:A,Food_Menu!D:D)</f>
        <v>194.15</v>
      </c>
      <c r="J5962" s="2" t="s">
        <v>401</v>
      </c>
      <c r="K5962" s="2" t="str">
        <f t="array" ref="K5962">_xlfn.XLOOKUP(J5962,Delivery_Partners!A:A,Delivery_Partners!B:B)</f>
        <v>Delivery Partner 174</v>
      </c>
      <c r="L5962" s="3">
        <v>1</v>
      </c>
      <c r="M5962" s="2" t="s">
        <v>23</v>
      </c>
      <c r="N5962" s="2" t="s">
        <v>55</v>
      </c>
      <c r="O5962" s="3">
        <v>36</v>
      </c>
      <c r="P5962" s="13">
        <f t="shared" ref="P5962:P5966" si="1246">I5962*L5962</f>
        <v>194.15</v>
      </c>
      <c r="Q5962" s="13" t="str">
        <f t="shared" ref="Q5962:Q5966" si="1247">IF(O5962="","Not Delivered",IF(O5962&lt;=30,"Fast",IF(O5962&lt;=60,"Normal","Slow")))</f>
        <v>Normal</v>
      </c>
      <c r="S5962" s="21"/>
    </row>
    <row r="5963" customHeight="1" spans="1:19">
      <c r="A5963" s="2" t="s">
        <v>7923</v>
      </c>
      <c r="B5963" s="29" t="s">
        <v>2371</v>
      </c>
      <c r="C5963" s="2" t="s">
        <v>2531</v>
      </c>
      <c r="D5963" s="2" t="str">
        <f t="array" ref="D5963">_xlfn.XLOOKUP(C5963,Customers!A:A,Customers!B:B)</f>
        <v>Customer 0485</v>
      </c>
      <c r="E5963" s="2" t="s">
        <v>566</v>
      </c>
      <c r="F5963" s="2" t="str">
        <f t="array" ref="F5963">_xlfn.XLOOKUP(E5963,Restaurants!A:A,Restaurants!B:B)</f>
        <v>Restaurant 072</v>
      </c>
      <c r="G5963" s="2" t="s">
        <v>235</v>
      </c>
      <c r="H5963" s="2" t="str">
        <f t="array" ref="H5963">_xlfn.XLOOKUP(G5963,Food_Menu!A:A,Food_Menu!B:B)</f>
        <v>Food Item 0020</v>
      </c>
      <c r="I5963" s="2">
        <f t="array" ref="I5963">_xlfn.XLOOKUP(G5963,Food_Menu!A:A,Food_Menu!D:D)</f>
        <v>565.62</v>
      </c>
      <c r="J5963" s="2" t="s">
        <v>389</v>
      </c>
      <c r="K5963" s="2" t="str">
        <f t="array" ref="K5963">_xlfn.XLOOKUP(J5963,Delivery_Partners!A:A,Delivery_Partners!B:B)</f>
        <v>Delivery Partner 022</v>
      </c>
      <c r="L5963" s="3">
        <v>1</v>
      </c>
      <c r="M5963" s="2" t="s">
        <v>23</v>
      </c>
      <c r="N5963" s="2" t="s">
        <v>24</v>
      </c>
      <c r="O5963" s="3">
        <v>55</v>
      </c>
      <c r="P5963" s="13">
        <f t="shared" si="1246"/>
        <v>565.62</v>
      </c>
      <c r="Q5963" s="13" t="str">
        <f t="shared" si="1247"/>
        <v>Normal</v>
      </c>
      <c r="S5963" s="21"/>
    </row>
    <row r="5964" customHeight="1" spans="1:19">
      <c r="A5964" s="2" t="s">
        <v>7924</v>
      </c>
      <c r="B5964" s="29" t="s">
        <v>233</v>
      </c>
      <c r="C5964" s="2" t="s">
        <v>3736</v>
      </c>
      <c r="D5964" s="2" t="str">
        <f t="array" ref="D5964">_xlfn.XLOOKUP(C5964,Customers!A:A,Customers!B:B)</f>
        <v>Customer 0057</v>
      </c>
      <c r="E5964" s="2" t="s">
        <v>358</v>
      </c>
      <c r="F5964" s="2" t="str">
        <f t="array" ref="F5964">_xlfn.XLOOKUP(E5964,Restaurants!A:A,Restaurants!B:B)</f>
        <v>Restaurant 095</v>
      </c>
      <c r="G5964" s="2" t="s">
        <v>426</v>
      </c>
      <c r="H5964" s="2" t="str">
        <f t="array" ref="H5964">_xlfn.XLOOKUP(G5964,Food_Menu!A:A,Food_Menu!B:B)</f>
        <v>Food Item 0142</v>
      </c>
      <c r="I5964" s="2">
        <f t="array" ref="I5964">_xlfn.XLOOKUP(G5964,Food_Menu!A:A,Food_Menu!D:D)</f>
        <v>428.17</v>
      </c>
      <c r="J5964" s="2" t="s">
        <v>68</v>
      </c>
      <c r="K5964" s="2" t="str">
        <f t="array" ref="K5964">_xlfn.XLOOKUP(J5964,Delivery_Partners!A:A,Delivery_Partners!B:B)</f>
        <v>Delivery Partner 046</v>
      </c>
      <c r="L5964" s="3">
        <v>2</v>
      </c>
      <c r="M5964" s="2" t="s">
        <v>23</v>
      </c>
      <c r="N5964" s="2" t="s">
        <v>74</v>
      </c>
      <c r="O5964" s="3">
        <v>24</v>
      </c>
      <c r="P5964" s="13">
        <f t="shared" si="1246"/>
        <v>856.34</v>
      </c>
      <c r="Q5964" s="13" t="str">
        <f t="shared" si="1247"/>
        <v>Fast</v>
      </c>
      <c r="S5964" s="21"/>
    </row>
    <row r="5965" customHeight="1" spans="1:19">
      <c r="A5965" s="2" t="s">
        <v>7925</v>
      </c>
      <c r="B5965" s="29" t="s">
        <v>1166</v>
      </c>
      <c r="C5965" s="2" t="s">
        <v>2369</v>
      </c>
      <c r="D5965" s="2" t="str">
        <f t="array" ref="D5965">_xlfn.XLOOKUP(C5965,Customers!A:A,Customers!B:B)</f>
        <v>Customer 0704</v>
      </c>
      <c r="E5965" s="2" t="s">
        <v>137</v>
      </c>
      <c r="F5965" s="2" t="str">
        <f t="array" ref="F5965">_xlfn.XLOOKUP(E5965,Restaurants!A:A,Restaurants!B:B)</f>
        <v>Restaurant 104</v>
      </c>
      <c r="G5965" s="2" t="s">
        <v>2703</v>
      </c>
      <c r="H5965" s="2" t="str">
        <f t="array" ref="H5965">_xlfn.XLOOKUP(G5965,Food_Menu!A:A,Food_Menu!B:B)</f>
        <v>Food Item 0181</v>
      </c>
      <c r="I5965" s="2">
        <f t="array" ref="I5965">_xlfn.XLOOKUP(G5965,Food_Menu!A:A,Food_Menu!D:D)</f>
        <v>574.53</v>
      </c>
      <c r="J5965" s="2" t="s">
        <v>168</v>
      </c>
      <c r="K5965" s="2" t="str">
        <f t="array" ref="K5965">_xlfn.XLOOKUP(J5965,Delivery_Partners!A:A,Delivery_Partners!B:B)</f>
        <v>Delivery Partner 130</v>
      </c>
      <c r="L5965" s="3">
        <v>1</v>
      </c>
      <c r="M5965" s="2" t="s">
        <v>23</v>
      </c>
      <c r="N5965" s="2" t="s">
        <v>24</v>
      </c>
      <c r="O5965" s="3">
        <v>33</v>
      </c>
      <c r="P5965" s="13">
        <f t="shared" si="1246"/>
        <v>574.53</v>
      </c>
      <c r="Q5965" s="13" t="str">
        <f t="shared" si="1247"/>
        <v>Normal</v>
      </c>
      <c r="S5965" s="21"/>
    </row>
    <row r="5966" customHeight="1" spans="1:19">
      <c r="A5966" s="2" t="s">
        <v>7926</v>
      </c>
      <c r="B5966" s="29" t="s">
        <v>150</v>
      </c>
      <c r="C5966" s="2" t="s">
        <v>1556</v>
      </c>
      <c r="D5966" s="2" t="str">
        <f t="array" ref="D5966">_xlfn.XLOOKUP(C5966,Customers!A:A,Customers!B:B)</f>
        <v>Customer 1141</v>
      </c>
      <c r="E5966" s="2" t="s">
        <v>578</v>
      </c>
      <c r="F5966" s="2" t="str">
        <f t="array" ref="F5966">_xlfn.XLOOKUP(E5966,Restaurants!A:A,Restaurants!B:B)</f>
        <v>Restaurant 063</v>
      </c>
      <c r="G5966" s="2" t="s">
        <v>713</v>
      </c>
      <c r="H5966" s="2" t="str">
        <f t="array" ref="H5966">_xlfn.XLOOKUP(G5966,Food_Menu!A:A,Food_Menu!B:B)</f>
        <v>Food Item 0031</v>
      </c>
      <c r="I5966" s="2">
        <f t="array" ref="I5966">_xlfn.XLOOKUP(G5966,Food_Menu!A:A,Food_Menu!D:D)</f>
        <v>485.31</v>
      </c>
      <c r="J5966" s="2" t="s">
        <v>80</v>
      </c>
      <c r="K5966" s="2" t="str">
        <f t="array" ref="K5966">_xlfn.XLOOKUP(J5966,Delivery_Partners!A:A,Delivery_Partners!B:B)</f>
        <v>Delivery Partner 020</v>
      </c>
      <c r="L5966" s="3">
        <v>4</v>
      </c>
      <c r="M5966" s="2" t="s">
        <v>23</v>
      </c>
      <c r="N5966" s="2" t="s">
        <v>24</v>
      </c>
      <c r="O5966" s="3">
        <v>37</v>
      </c>
      <c r="P5966" s="13">
        <f t="shared" si="1246"/>
        <v>1941.24</v>
      </c>
      <c r="Q5966" s="13" t="str">
        <f t="shared" si="1247"/>
        <v>Normal</v>
      </c>
      <c r="S5966" s="21"/>
    </row>
    <row r="5967" hidden="1" customHeight="1" spans="1:19">
      <c r="A5967" s="2" t="s">
        <v>7927</v>
      </c>
      <c r="B5967" s="29" t="s">
        <v>2003</v>
      </c>
      <c r="C5967" s="2" t="s">
        <v>3525</v>
      </c>
      <c r="D5967" s="2" t="str">
        <f t="array" ref="D5967">_xlfn.XLOOKUP(C5967,Customers!A:A,Customers!B:B)</f>
        <v>Customer 0674</v>
      </c>
      <c r="E5967" s="2" t="s">
        <v>537</v>
      </c>
      <c r="F5967" s="2" t="str">
        <f t="array" ref="F5967">_xlfn.XLOOKUP(E5967,Restaurants!A:A,Restaurants!B:B)</f>
        <v>Restaurant 044</v>
      </c>
      <c r="G5967" s="2" t="s">
        <v>1086</v>
      </c>
      <c r="H5967" s="2" t="str">
        <f t="array" ref="H5967">_xlfn.XLOOKUP(G5967,Food_Menu!A:A,Food_Menu!B:B)</f>
        <v>Food Item 0173</v>
      </c>
      <c r="I5967" s="2"/>
      <c r="J5967" s="2" t="s">
        <v>621</v>
      </c>
      <c r="K5967" s="2" t="str">
        <f t="array" ref="K5967">_xlfn.XLOOKUP(J5967,Delivery_Partners!A:A,Delivery_Partners!B:B)</f>
        <v>Delivery Partner 038</v>
      </c>
      <c r="L5967" s="3">
        <v>1</v>
      </c>
      <c r="M5967" s="2" t="s">
        <v>189</v>
      </c>
      <c r="N5967" s="2" t="s">
        <v>24</v>
      </c>
      <c r="O5967" s="2"/>
    </row>
    <row r="5968" customHeight="1" spans="1:19">
      <c r="A5968" s="2" t="s">
        <v>7928</v>
      </c>
      <c r="B5968" s="29" t="s">
        <v>1705</v>
      </c>
      <c r="C5968" s="2" t="s">
        <v>7250</v>
      </c>
      <c r="D5968" s="2" t="str">
        <f t="array" ref="D5968">_xlfn.XLOOKUP(C5968,Customers!A:A,Customers!B:B)</f>
        <v>Customer 0533</v>
      </c>
      <c r="E5968" s="2" t="s">
        <v>1022</v>
      </c>
      <c r="F5968" s="2" t="str">
        <f t="array" ref="F5968">_xlfn.XLOOKUP(E5968,Restaurants!A:A,Restaurants!B:B)</f>
        <v>Restaurant 049</v>
      </c>
      <c r="G5968" s="2" t="s">
        <v>1506</v>
      </c>
      <c r="H5968" s="2" t="str">
        <f t="array" ref="H5968">_xlfn.XLOOKUP(G5968,Food_Menu!A:A,Food_Menu!B:B)</f>
        <v>Food Item 0112</v>
      </c>
      <c r="I5968" s="2">
        <f t="array" ref="I5968">_xlfn.XLOOKUP(G5968,Food_Menu!A:A,Food_Menu!D:D)</f>
        <v>97.22</v>
      </c>
      <c r="J5968" s="2" t="s">
        <v>1319</v>
      </c>
      <c r="K5968" s="2" t="str">
        <f t="array" ref="K5968">_xlfn.XLOOKUP(J5968,Delivery_Partners!A:A,Delivery_Partners!B:B)</f>
        <v>Delivery Partner 173</v>
      </c>
      <c r="L5968" s="3">
        <v>1</v>
      </c>
      <c r="M5968" s="2" t="s">
        <v>23</v>
      </c>
      <c r="N5968" s="2" t="s">
        <v>24</v>
      </c>
      <c r="O5968" s="3">
        <v>30</v>
      </c>
      <c r="P5968" s="13">
        <f t="shared" ref="P5968:P5982" si="1248">I5968*L5968</f>
        <v>97.22</v>
      </c>
      <c r="Q5968" s="13" t="str">
        <f t="shared" ref="Q5968:Q5982" si="1249">IF(O5968="","Not Delivered",IF(O5968&lt;=30,"Fast",IF(O5968&lt;=60,"Normal","Slow")))</f>
        <v>Fast</v>
      </c>
      <c r="S5968" s="21"/>
    </row>
    <row r="5969" customHeight="1" spans="1:19">
      <c r="A5969" s="2" t="s">
        <v>7929</v>
      </c>
      <c r="B5969" s="29" t="s">
        <v>1248</v>
      </c>
      <c r="C5969" s="2" t="s">
        <v>2046</v>
      </c>
      <c r="D5969" s="2" t="str">
        <f t="array" ref="D5969">_xlfn.XLOOKUP(C5969,Customers!A:A,Customers!B:B)</f>
        <v>Customer 0211</v>
      </c>
      <c r="E5969" s="2" t="s">
        <v>552</v>
      </c>
      <c r="F5969" s="2" t="str">
        <f t="array" ref="F5969">_xlfn.XLOOKUP(E5969,Restaurants!A:A,Restaurants!B:B)</f>
        <v>Restaurant 089</v>
      </c>
      <c r="G5969" s="2" t="s">
        <v>147</v>
      </c>
      <c r="H5969" s="2" t="str">
        <f t="array" ref="H5969">_xlfn.XLOOKUP(G5969,Food_Menu!A:A,Food_Menu!B:B)</f>
        <v>Food Item 0139</v>
      </c>
      <c r="I5969" s="2">
        <f t="array" ref="I5969">_xlfn.XLOOKUP(G5969,Food_Menu!A:A,Food_Menu!D:D)</f>
        <v>296.6</v>
      </c>
      <c r="J5969" s="2" t="s">
        <v>499</v>
      </c>
      <c r="K5969" s="2" t="str">
        <f t="array" ref="K5969">_xlfn.XLOOKUP(J5969,Delivery_Partners!A:A,Delivery_Partners!B:B)</f>
        <v>Delivery Partner 105</v>
      </c>
      <c r="L5969" s="3">
        <v>1</v>
      </c>
      <c r="M5969" s="2" t="s">
        <v>23</v>
      </c>
      <c r="N5969" s="2" t="s">
        <v>42</v>
      </c>
      <c r="O5969" s="3">
        <v>42</v>
      </c>
      <c r="P5969" s="13">
        <f t="shared" si="1248"/>
        <v>296.6</v>
      </c>
      <c r="Q5969" s="13" t="str">
        <f t="shared" si="1249"/>
        <v>Normal</v>
      </c>
      <c r="S5969" s="21"/>
    </row>
    <row r="5970" customHeight="1" spans="1:19">
      <c r="A5970" s="2" t="s">
        <v>7930</v>
      </c>
      <c r="B5970" s="29" t="s">
        <v>44</v>
      </c>
      <c r="C5970" s="2" t="s">
        <v>2201</v>
      </c>
      <c r="D5970" s="2" t="str">
        <f t="array" ref="D5970">_xlfn.XLOOKUP(C5970,Customers!A:A,Customers!B:B)</f>
        <v>Customer 1055</v>
      </c>
      <c r="E5970" s="2" t="s">
        <v>518</v>
      </c>
      <c r="F5970" s="2" t="str">
        <f t="array" ref="F5970">_xlfn.XLOOKUP(E5970,Restaurants!A:A,Restaurants!B:B)</f>
        <v>Restaurant 039</v>
      </c>
      <c r="G5970" s="2" t="s">
        <v>266</v>
      </c>
      <c r="H5970" s="2" t="str">
        <f t="array" ref="H5970">_xlfn.XLOOKUP(G5970,Food_Menu!A:A,Food_Menu!B:B)</f>
        <v>Food Item 0012</v>
      </c>
      <c r="I5970" s="2">
        <f t="array" ref="I5970">_xlfn.XLOOKUP(G5970,Food_Menu!A:A,Food_Menu!D:D)</f>
        <v>390.14</v>
      </c>
      <c r="J5970" s="2" t="s">
        <v>277</v>
      </c>
      <c r="K5970" s="2" t="str">
        <f t="array" ref="K5970">_xlfn.XLOOKUP(J5970,Delivery_Partners!A:A,Delivery_Partners!B:B)</f>
        <v>Delivery Partner 011</v>
      </c>
      <c r="L5970" s="3">
        <v>2</v>
      </c>
      <c r="M5970" s="2" t="s">
        <v>23</v>
      </c>
      <c r="N5970" s="2" t="s">
        <v>74</v>
      </c>
      <c r="O5970" s="3">
        <v>53</v>
      </c>
      <c r="P5970" s="13">
        <f t="shared" si="1248"/>
        <v>780.28</v>
      </c>
      <c r="Q5970" s="13" t="str">
        <f t="shared" si="1249"/>
        <v>Normal</v>
      </c>
      <c r="S5970" s="21"/>
    </row>
    <row r="5971" customHeight="1" spans="1:19">
      <c r="A5971" s="2" t="s">
        <v>7931</v>
      </c>
      <c r="B5971" s="29" t="s">
        <v>1836</v>
      </c>
      <c r="C5971" s="2" t="s">
        <v>1131</v>
      </c>
      <c r="D5971" s="2" t="str">
        <f t="array" ref="D5971">_xlfn.XLOOKUP(C5971,Customers!A:A,Customers!B:B)</f>
        <v>Customer 0126</v>
      </c>
      <c r="E5971" s="2" t="s">
        <v>908</v>
      </c>
      <c r="F5971" s="2" t="str">
        <f t="array" ref="F5971">_xlfn.XLOOKUP(E5971,Restaurants!A:A,Restaurants!B:B)</f>
        <v>Restaurant 050</v>
      </c>
      <c r="G5971" s="2" t="s">
        <v>202</v>
      </c>
      <c r="H5971" s="2" t="str">
        <f t="array" ref="H5971">_xlfn.XLOOKUP(G5971,Food_Menu!A:A,Food_Menu!B:B)</f>
        <v>Food Item 0096</v>
      </c>
      <c r="I5971" s="2">
        <f t="array" ref="I5971">_xlfn.XLOOKUP(G5971,Food_Menu!A:A,Food_Menu!D:D)</f>
        <v>399.57</v>
      </c>
      <c r="J5971" s="2" t="s">
        <v>520</v>
      </c>
      <c r="K5971" s="2" t="str">
        <f t="array" ref="K5971">_xlfn.XLOOKUP(J5971,Delivery_Partners!A:A,Delivery_Partners!B:B)</f>
        <v>Delivery Partner 154</v>
      </c>
      <c r="L5971" s="3">
        <v>1</v>
      </c>
      <c r="M5971" s="2" t="s">
        <v>23</v>
      </c>
      <c r="N5971" s="2" t="s">
        <v>42</v>
      </c>
      <c r="O5971" s="3">
        <v>19</v>
      </c>
      <c r="P5971" s="13">
        <f t="shared" si="1248"/>
        <v>399.57</v>
      </c>
      <c r="Q5971" s="13" t="str">
        <f t="shared" si="1249"/>
        <v>Fast</v>
      </c>
      <c r="S5971" s="21"/>
    </row>
    <row r="5972" customHeight="1" spans="1:19">
      <c r="A5972" s="2" t="s">
        <v>7932</v>
      </c>
      <c r="B5972" s="28">
        <v>45696</v>
      </c>
      <c r="C5972" s="2" t="s">
        <v>2728</v>
      </c>
      <c r="D5972" s="2" t="str">
        <f t="array" ref="D5972">_xlfn.XLOOKUP(C5972,Customers!A:A,Customers!B:B)</f>
        <v>Customer 1121</v>
      </c>
      <c r="E5972" s="2" t="s">
        <v>358</v>
      </c>
      <c r="F5972" s="2" t="str">
        <f t="array" ref="F5972">_xlfn.XLOOKUP(E5972,Restaurants!A:A,Restaurants!B:B)</f>
        <v>Restaurant 095</v>
      </c>
      <c r="G5972" s="2" t="s">
        <v>946</v>
      </c>
      <c r="H5972" s="2" t="str">
        <f t="array" ref="H5972">_xlfn.XLOOKUP(G5972,Food_Menu!A:A,Food_Menu!B:B)</f>
        <v>Food Item 0081</v>
      </c>
      <c r="I5972" s="2">
        <f t="array" ref="I5972">_xlfn.XLOOKUP(G5972,Food_Menu!A:A,Food_Menu!D:D)</f>
        <v>453.95</v>
      </c>
      <c r="J5972" s="2" t="s">
        <v>564</v>
      </c>
      <c r="K5972" s="2" t="str">
        <f t="array" ref="K5972">_xlfn.XLOOKUP(J5972,Delivery_Partners!A:A,Delivery_Partners!B:B)</f>
        <v>Delivery Partner 095</v>
      </c>
      <c r="L5972" s="3">
        <v>4</v>
      </c>
      <c r="M5972" s="2" t="s">
        <v>23</v>
      </c>
      <c r="N5972" s="2" t="s">
        <v>24</v>
      </c>
      <c r="O5972" s="3">
        <v>21</v>
      </c>
      <c r="P5972" s="13">
        <f t="shared" si="1248"/>
        <v>1815.8</v>
      </c>
      <c r="Q5972" s="13" t="str">
        <f t="shared" si="1249"/>
        <v>Fast</v>
      </c>
      <c r="S5972" s="21"/>
    </row>
    <row r="5973" customHeight="1" spans="1:19">
      <c r="A5973" s="2" t="s">
        <v>7933</v>
      </c>
      <c r="B5973" s="28">
        <v>45750</v>
      </c>
      <c r="C5973" s="2" t="s">
        <v>1474</v>
      </c>
      <c r="D5973" s="2" t="str">
        <f t="array" ref="D5973">_xlfn.XLOOKUP(C5973,Customers!A:A,Customers!B:B)</f>
        <v>Customer 0267</v>
      </c>
      <c r="E5973" s="2" t="s">
        <v>157</v>
      </c>
      <c r="F5973" s="2" t="str">
        <f t="array" ref="F5973">_xlfn.XLOOKUP(E5973,Restaurants!A:A,Restaurants!B:B)</f>
        <v>Restaurant 066</v>
      </c>
      <c r="G5973" s="2" t="s">
        <v>675</v>
      </c>
      <c r="H5973" s="2" t="str">
        <f t="array" ref="H5973">_xlfn.XLOOKUP(G5973,Food_Menu!A:A,Food_Menu!B:B)</f>
        <v>Food Item 0034</v>
      </c>
      <c r="I5973" s="2">
        <f t="array" ref="I5973">_xlfn.XLOOKUP(G5973,Food_Menu!A:A,Food_Menu!D:D)</f>
        <v>185.13</v>
      </c>
      <c r="J5973" s="2" t="s">
        <v>993</v>
      </c>
      <c r="K5973" s="2" t="str">
        <f t="array" ref="K5973">_xlfn.XLOOKUP(J5973,Delivery_Partners!A:A,Delivery_Partners!B:B)</f>
        <v>Delivery Partner 086</v>
      </c>
      <c r="L5973" s="3">
        <v>2</v>
      </c>
      <c r="M5973" s="2" t="s">
        <v>23</v>
      </c>
      <c r="N5973" s="2" t="s">
        <v>24</v>
      </c>
      <c r="O5973" s="3">
        <v>35</v>
      </c>
      <c r="P5973" s="13">
        <f t="shared" si="1248"/>
        <v>370.26</v>
      </c>
      <c r="Q5973" s="13" t="str">
        <f t="shared" si="1249"/>
        <v>Normal</v>
      </c>
      <c r="S5973" s="21"/>
    </row>
    <row r="5974" customHeight="1" spans="1:19">
      <c r="A5974" s="2" t="s">
        <v>7934</v>
      </c>
      <c r="B5974" s="28">
        <v>45668</v>
      </c>
      <c r="C5974" s="2" t="s">
        <v>2731</v>
      </c>
      <c r="D5974" s="2" t="str">
        <f t="array" ref="D5974">_xlfn.XLOOKUP(C5974,Customers!A:A,Customers!B:B)</f>
        <v>Customer 0166</v>
      </c>
      <c r="E5974" s="2" t="s">
        <v>293</v>
      </c>
      <c r="F5974" s="2" t="str">
        <f t="array" ref="F5974">_xlfn.XLOOKUP(E5974,Restaurants!A:A,Restaurants!B:B)</f>
        <v>Restaurant 057</v>
      </c>
      <c r="G5974" s="2" t="s">
        <v>61</v>
      </c>
      <c r="H5974" s="2" t="str">
        <f t="array" ref="H5974">_xlfn.XLOOKUP(G5974,Food_Menu!A:A,Food_Menu!B:B)</f>
        <v>Food Item 0168</v>
      </c>
      <c r="I5974" s="2">
        <f t="array" ref="I5974">_xlfn.XLOOKUP(G5974,Food_Menu!A:A,Food_Menu!D:D)</f>
        <v>107.01</v>
      </c>
      <c r="J5974" s="2" t="s">
        <v>1372</v>
      </c>
      <c r="K5974" s="2" t="str">
        <f t="array" ref="K5974">_xlfn.XLOOKUP(J5974,Delivery_Partners!A:A,Delivery_Partners!B:B)</f>
        <v>Delivery Partner 179</v>
      </c>
      <c r="L5974" s="3">
        <v>2</v>
      </c>
      <c r="M5974" s="2" t="s">
        <v>23</v>
      </c>
      <c r="N5974" s="2" t="s">
        <v>24</v>
      </c>
      <c r="O5974" s="3">
        <v>48</v>
      </c>
      <c r="P5974" s="13">
        <f t="shared" si="1248"/>
        <v>214.02</v>
      </c>
      <c r="Q5974" s="13" t="str">
        <f t="shared" si="1249"/>
        <v>Normal</v>
      </c>
      <c r="S5974" s="21"/>
    </row>
    <row r="5975" customHeight="1" spans="1:19">
      <c r="A5975" s="2" t="s">
        <v>7935</v>
      </c>
      <c r="B5975" s="29" t="s">
        <v>1144</v>
      </c>
      <c r="C5975" s="2" t="s">
        <v>3231</v>
      </c>
      <c r="D5975" s="2" t="str">
        <f t="array" ref="D5975">_xlfn.XLOOKUP(C5975,Customers!A:A,Customers!B:B)</f>
        <v>Customer 0419</v>
      </c>
      <c r="E5975" s="2" t="s">
        <v>552</v>
      </c>
      <c r="F5975" s="2" t="str">
        <f t="array" ref="F5975">_xlfn.XLOOKUP(E5975,Restaurants!A:A,Restaurants!B:B)</f>
        <v>Restaurant 089</v>
      </c>
      <c r="G5975" s="2" t="s">
        <v>1506</v>
      </c>
      <c r="H5975" s="2" t="str">
        <f t="array" ref="H5975">_xlfn.XLOOKUP(G5975,Food_Menu!A:A,Food_Menu!B:B)</f>
        <v>Food Item 0112</v>
      </c>
      <c r="I5975" s="2">
        <f t="array" ref="I5975">_xlfn.XLOOKUP(G5975,Food_Menu!A:A,Food_Menu!D:D)</f>
        <v>97.22</v>
      </c>
      <c r="J5975" s="2" t="s">
        <v>256</v>
      </c>
      <c r="K5975" s="2" t="str">
        <f t="array" ref="K5975">_xlfn.XLOOKUP(J5975,Delivery_Partners!A:A,Delivery_Partners!B:B)</f>
        <v>Delivery Partner 057</v>
      </c>
      <c r="L5975" s="3">
        <v>1</v>
      </c>
      <c r="M5975" s="2" t="s">
        <v>23</v>
      </c>
      <c r="N5975" s="2" t="s">
        <v>24</v>
      </c>
      <c r="O5975" s="3">
        <v>40</v>
      </c>
      <c r="P5975" s="13">
        <f t="shared" si="1248"/>
        <v>97.22</v>
      </c>
      <c r="Q5975" s="13" t="str">
        <f t="shared" si="1249"/>
        <v>Normal</v>
      </c>
      <c r="S5975" s="21"/>
    </row>
    <row r="5976" customHeight="1" spans="1:19">
      <c r="A5976" s="2" t="s">
        <v>7936</v>
      </c>
      <c r="B5976" s="28">
        <v>45931</v>
      </c>
      <c r="C5976" s="2" t="s">
        <v>3765</v>
      </c>
      <c r="D5976" s="2" t="str">
        <f t="array" ref="D5976">_xlfn.XLOOKUP(C5976,Customers!A:A,Customers!B:B)</f>
        <v>Customer 0006</v>
      </c>
      <c r="E5976" s="2" t="s">
        <v>33</v>
      </c>
      <c r="F5976" s="2" t="str">
        <f t="array" ref="F5976">_xlfn.XLOOKUP(E5976,Restaurants!A:A,Restaurants!B:B)</f>
        <v>Restaurant 035</v>
      </c>
      <c r="G5976" s="2" t="s">
        <v>1103</v>
      </c>
      <c r="H5976" s="2" t="str">
        <f t="array" ref="H5976">_xlfn.XLOOKUP(G5976,Food_Menu!A:A,Food_Menu!B:B)</f>
        <v>Food Item 0194</v>
      </c>
      <c r="I5976" s="2">
        <f t="array" ref="I5976">_xlfn.XLOOKUP(G5976,Food_Menu!A:A,Food_Menu!D:D)</f>
        <v>325.87</v>
      </c>
      <c r="J5976" s="2" t="s">
        <v>145</v>
      </c>
      <c r="K5976" s="2" t="str">
        <f t="array" ref="K5976">_xlfn.XLOOKUP(J5976,Delivery_Partners!A:A,Delivery_Partners!B:B)</f>
        <v>Delivery Partner 069</v>
      </c>
      <c r="L5976" s="3">
        <v>1</v>
      </c>
      <c r="M5976" s="2" t="s">
        <v>23</v>
      </c>
      <c r="N5976" s="2" t="s">
        <v>74</v>
      </c>
      <c r="O5976" s="3">
        <v>49</v>
      </c>
      <c r="P5976" s="13">
        <f t="shared" si="1248"/>
        <v>325.87</v>
      </c>
      <c r="Q5976" s="13" t="str">
        <f t="shared" si="1249"/>
        <v>Normal</v>
      </c>
      <c r="S5976" s="21"/>
    </row>
    <row r="5977" customHeight="1" spans="1:19">
      <c r="A5977" s="2" t="s">
        <v>7937</v>
      </c>
      <c r="B5977" s="29" t="s">
        <v>1127</v>
      </c>
      <c r="C5977" s="2" t="s">
        <v>2220</v>
      </c>
      <c r="D5977" s="2" t="str">
        <f t="array" ref="D5977">_xlfn.XLOOKUP(C5977,Customers!A:A,Customers!B:B)</f>
        <v>Customer 0017</v>
      </c>
      <c r="E5977" s="2" t="s">
        <v>492</v>
      </c>
      <c r="F5977" s="2" t="str">
        <f t="array" ref="F5977">_xlfn.XLOOKUP(E5977,Restaurants!A:A,Restaurants!B:B)</f>
        <v>Restaurant 008</v>
      </c>
      <c r="G5977" s="2" t="s">
        <v>1336</v>
      </c>
      <c r="H5977" s="2" t="str">
        <f t="array" ref="H5977">_xlfn.XLOOKUP(G5977,Food_Menu!A:A,Food_Menu!B:B)</f>
        <v>Food Item 0036</v>
      </c>
      <c r="I5977" s="2">
        <f t="array" ref="I5977">_xlfn.XLOOKUP(G5977,Food_Menu!A:A,Food_Menu!D:D)</f>
        <v>542.95</v>
      </c>
      <c r="J5977" s="2" t="s">
        <v>567</v>
      </c>
      <c r="K5977" s="2" t="str">
        <f t="array" ref="K5977">_xlfn.XLOOKUP(J5977,Delivery_Partners!A:A,Delivery_Partners!B:B)</f>
        <v>Delivery Partner 104</v>
      </c>
      <c r="L5977" s="3">
        <v>1</v>
      </c>
      <c r="M5977" s="2" t="s">
        <v>23</v>
      </c>
      <c r="N5977" s="2" t="s">
        <v>24</v>
      </c>
      <c r="O5977" s="3">
        <v>16</v>
      </c>
      <c r="P5977" s="13">
        <f t="shared" si="1248"/>
        <v>542.95</v>
      </c>
      <c r="Q5977" s="13" t="str">
        <f t="shared" si="1249"/>
        <v>Fast</v>
      </c>
      <c r="S5977" s="21"/>
    </row>
    <row r="5978" customHeight="1" spans="1:19">
      <c r="A5978" s="2" t="s">
        <v>7938</v>
      </c>
      <c r="B5978" s="28">
        <v>45901</v>
      </c>
      <c r="C5978" s="2" t="s">
        <v>905</v>
      </c>
      <c r="D5978" s="2" t="str">
        <f t="array" ref="D5978">_xlfn.XLOOKUP(C5978,Customers!A:A,Customers!B:B)</f>
        <v>Customer 0224</v>
      </c>
      <c r="E5978" s="2" t="s">
        <v>358</v>
      </c>
      <c r="F5978" s="2" t="str">
        <f t="array" ref="F5978">_xlfn.XLOOKUP(E5978,Restaurants!A:A,Restaurants!B:B)</f>
        <v>Restaurant 095</v>
      </c>
      <c r="G5978" s="2" t="s">
        <v>992</v>
      </c>
      <c r="H5978" s="2" t="str">
        <f t="array" ref="H5978">_xlfn.XLOOKUP(G5978,Food_Menu!A:A,Food_Menu!B:B)</f>
        <v>Food Item 0161</v>
      </c>
      <c r="I5978" s="2">
        <f t="array" ref="I5978">_xlfn.XLOOKUP(G5978,Food_Menu!A:A,Food_Menu!D:D)</f>
        <v>102.18</v>
      </c>
      <c r="J5978" s="2" t="s">
        <v>217</v>
      </c>
      <c r="K5978" s="2" t="str">
        <f t="array" ref="K5978">_xlfn.XLOOKUP(J5978,Delivery_Partners!A:A,Delivery_Partners!B:B)</f>
        <v>Delivery Partner 044</v>
      </c>
      <c r="L5978" s="3">
        <v>3</v>
      </c>
      <c r="M5978" s="2" t="s">
        <v>23</v>
      </c>
      <c r="N5978" s="2" t="s">
        <v>24</v>
      </c>
      <c r="O5978" s="3">
        <v>40</v>
      </c>
      <c r="P5978" s="13">
        <f t="shared" si="1248"/>
        <v>306.54</v>
      </c>
      <c r="Q5978" s="13" t="str">
        <f t="shared" si="1249"/>
        <v>Normal</v>
      </c>
      <c r="S5978" s="21"/>
    </row>
    <row r="5979" customHeight="1" spans="1:19">
      <c r="A5979" s="2" t="s">
        <v>7939</v>
      </c>
      <c r="B5979" s="29" t="s">
        <v>948</v>
      </c>
      <c r="C5979" s="2" t="s">
        <v>2931</v>
      </c>
      <c r="D5979" s="2" t="str">
        <f t="array" ref="D5979">_xlfn.XLOOKUP(C5979,Customers!A:A,Customers!B:B)</f>
        <v>Customer 0831</v>
      </c>
      <c r="E5979" s="2" t="s">
        <v>1224</v>
      </c>
      <c r="F5979" s="2" t="str">
        <f t="array" ref="F5979">_xlfn.XLOOKUP(E5979,Restaurants!A:A,Restaurants!B:B)</f>
        <v>Restaurant 055</v>
      </c>
      <c r="G5979" s="2" t="s">
        <v>40</v>
      </c>
      <c r="H5979" s="2" t="str">
        <f t="array" ref="H5979">_xlfn.XLOOKUP(G5979,Food_Menu!A:A,Food_Menu!B:B)</f>
        <v>Food Item 0134</v>
      </c>
      <c r="I5979" s="2">
        <f t="array" ref="I5979">_xlfn.XLOOKUP(G5979,Food_Menu!A:A,Food_Menu!D:D)</f>
        <v>467.29</v>
      </c>
      <c r="J5979" s="2" t="s">
        <v>427</v>
      </c>
      <c r="K5979" s="2" t="str">
        <f t="array" ref="K5979">_xlfn.XLOOKUP(J5979,Delivery_Partners!A:A,Delivery_Partners!B:B)</f>
        <v>Delivery Partner 023</v>
      </c>
      <c r="L5979" s="3">
        <v>2</v>
      </c>
      <c r="M5979" s="2" t="s">
        <v>23</v>
      </c>
      <c r="N5979" s="2" t="s">
        <v>55</v>
      </c>
      <c r="O5979" s="3">
        <v>15</v>
      </c>
      <c r="P5979" s="13">
        <f t="shared" si="1248"/>
        <v>934.58</v>
      </c>
      <c r="Q5979" s="13" t="str">
        <f t="shared" si="1249"/>
        <v>Fast</v>
      </c>
      <c r="S5979" s="21"/>
    </row>
    <row r="5980" customHeight="1" spans="1:19">
      <c r="A5980" s="2" t="s">
        <v>7940</v>
      </c>
      <c r="B5980" s="28">
        <v>45666</v>
      </c>
      <c r="C5980" s="2" t="s">
        <v>4759</v>
      </c>
      <c r="D5980" s="2" t="str">
        <f t="array" ref="D5980">_xlfn.XLOOKUP(C5980,Customers!A:A,Customers!B:B)</f>
        <v>Customer 0978</v>
      </c>
      <c r="E5980" s="2" t="s">
        <v>658</v>
      </c>
      <c r="F5980" s="2" t="str">
        <f t="array" ref="F5980">_xlfn.XLOOKUP(E5980,Restaurants!A:A,Restaurants!B:B)</f>
        <v>Restaurant 040</v>
      </c>
      <c r="G5980" s="2" t="s">
        <v>557</v>
      </c>
      <c r="H5980" s="2" t="str">
        <f t="array" ref="H5980">_xlfn.XLOOKUP(G5980,Food_Menu!A:A,Food_Menu!B:B)</f>
        <v>Food Item 0144</v>
      </c>
      <c r="I5980" s="2">
        <f t="array" ref="I5980">_xlfn.XLOOKUP(G5980,Food_Menu!A:A,Food_Menu!D:D)</f>
        <v>277.13</v>
      </c>
      <c r="J5980" s="2" t="s">
        <v>510</v>
      </c>
      <c r="K5980" s="2" t="str">
        <f t="array" ref="K5980">_xlfn.XLOOKUP(J5980,Delivery_Partners!A:A,Delivery_Partners!B:B)</f>
        <v>Delivery Partner 025</v>
      </c>
      <c r="L5980" s="3">
        <v>1</v>
      </c>
      <c r="M5980" s="2" t="s">
        <v>23</v>
      </c>
      <c r="N5980" s="2" t="s">
        <v>55</v>
      </c>
      <c r="O5980" s="3">
        <v>52</v>
      </c>
      <c r="P5980" s="13">
        <f t="shared" si="1248"/>
        <v>277.13</v>
      </c>
      <c r="Q5980" s="13" t="str">
        <f t="shared" si="1249"/>
        <v>Normal</v>
      </c>
      <c r="S5980" s="21"/>
    </row>
    <row r="5981" customHeight="1" spans="1:19">
      <c r="A5981" s="2" t="s">
        <v>7941</v>
      </c>
      <c r="B5981" s="29" t="s">
        <v>1042</v>
      </c>
      <c r="C5981" s="2" t="s">
        <v>1832</v>
      </c>
      <c r="D5981" s="2" t="str">
        <f t="array" ref="D5981">_xlfn.XLOOKUP(C5981,Customers!A:A,Customers!B:B)</f>
        <v>Customer 0298</v>
      </c>
      <c r="E5981" s="2" t="s">
        <v>98</v>
      </c>
      <c r="F5981" s="2" t="str">
        <f t="array" ref="F5981">_xlfn.XLOOKUP(E5981,Restaurants!A:A,Restaurants!B:B)</f>
        <v>Restaurant 012</v>
      </c>
      <c r="G5981" s="2" t="s">
        <v>346</v>
      </c>
      <c r="H5981" s="2" t="str">
        <f t="array" ref="H5981">_xlfn.XLOOKUP(G5981,Food_Menu!A:A,Food_Menu!B:B)</f>
        <v>Food Item 0069</v>
      </c>
      <c r="I5981" s="2">
        <f t="array" ref="I5981">_xlfn.XLOOKUP(G5981,Food_Menu!A:A,Food_Menu!D:D)</f>
        <v>622.23</v>
      </c>
      <c r="J5981" s="2" t="s">
        <v>1090</v>
      </c>
      <c r="K5981" s="2" t="str">
        <f t="array" ref="K5981">_xlfn.XLOOKUP(J5981,Delivery_Partners!A:A,Delivery_Partners!B:B)</f>
        <v>Delivery Partner 056</v>
      </c>
      <c r="L5981" s="3">
        <v>1</v>
      </c>
      <c r="M5981" s="2" t="s">
        <v>23</v>
      </c>
      <c r="N5981" s="2" t="s">
        <v>74</v>
      </c>
      <c r="O5981" s="3">
        <v>51</v>
      </c>
      <c r="P5981" s="13">
        <f t="shared" si="1248"/>
        <v>622.23</v>
      </c>
      <c r="Q5981" s="13" t="str">
        <f t="shared" si="1249"/>
        <v>Normal</v>
      </c>
      <c r="S5981" s="21"/>
    </row>
    <row r="5982" customHeight="1" spans="1:19">
      <c r="A5982" s="2" t="s">
        <v>7942</v>
      </c>
      <c r="B5982" s="29" t="s">
        <v>2528</v>
      </c>
      <c r="C5982" s="2" t="s">
        <v>1678</v>
      </c>
      <c r="D5982" s="2" t="str">
        <f t="array" ref="D5982">_xlfn.XLOOKUP(C5982,Customers!A:A,Customers!B:B)</f>
        <v>Customer 0774</v>
      </c>
      <c r="E5982" s="2" t="s">
        <v>1292</v>
      </c>
      <c r="F5982" s="2" t="str">
        <f t="array" ref="F5982">_xlfn.XLOOKUP(E5982,Restaurants!A:A,Restaurants!B:B)</f>
        <v>Restaurant 112</v>
      </c>
      <c r="G5982" s="2" t="s">
        <v>1382</v>
      </c>
      <c r="H5982" s="2" t="str">
        <f t="array" ref="H5982">_xlfn.XLOOKUP(G5982,Food_Menu!A:A,Food_Menu!B:B)</f>
        <v>Food Item 0152</v>
      </c>
      <c r="I5982" s="2">
        <f t="array" ref="I5982">_xlfn.XLOOKUP(G5982,Food_Menu!A:A,Food_Menu!D:D)</f>
        <v>177.47</v>
      </c>
      <c r="J5982" s="2" t="s">
        <v>900</v>
      </c>
      <c r="K5982" s="2" t="str">
        <f t="array" ref="K5982">_xlfn.XLOOKUP(J5982,Delivery_Partners!A:A,Delivery_Partners!B:B)</f>
        <v>Delivery Partner 015</v>
      </c>
      <c r="L5982" s="3">
        <v>1</v>
      </c>
      <c r="M5982" s="2" t="s">
        <v>23</v>
      </c>
      <c r="N5982" s="2" t="s">
        <v>74</v>
      </c>
      <c r="O5982" s="3">
        <v>32</v>
      </c>
      <c r="P5982" s="13">
        <f t="shared" si="1248"/>
        <v>177.47</v>
      </c>
      <c r="Q5982" s="13" t="str">
        <f t="shared" si="1249"/>
        <v>Normal</v>
      </c>
      <c r="S5982" s="21"/>
    </row>
    <row r="5983" hidden="1" customHeight="1" spans="1:19">
      <c r="A5983" s="2" t="s">
        <v>7943</v>
      </c>
      <c r="B5983" s="29" t="s">
        <v>599</v>
      </c>
      <c r="C5983" s="2" t="s">
        <v>5562</v>
      </c>
      <c r="D5983" s="2" t="str">
        <f t="array" ref="D5983">_xlfn.XLOOKUP(C5983,Customers!A:A,Customers!B:B)</f>
        <v>Customer 0422</v>
      </c>
      <c r="E5983" s="2" t="s">
        <v>121</v>
      </c>
      <c r="F5983" s="2" t="str">
        <f t="array" ref="F5983">_xlfn.XLOOKUP(E5983,Restaurants!A:A,Restaurants!B:B)</f>
        <v>Restaurant 088</v>
      </c>
      <c r="G5983" s="2" t="s">
        <v>1016</v>
      </c>
      <c r="H5983" s="2" t="str">
        <f t="array" ref="H5983">_xlfn.XLOOKUP(G5983,Food_Menu!A:A,Food_Menu!B:B)</f>
        <v>Food Item 0055</v>
      </c>
      <c r="I5983" s="2"/>
      <c r="J5983" s="2" t="s">
        <v>887</v>
      </c>
      <c r="K5983" s="2" t="str">
        <f t="array" ref="K5983">_xlfn.XLOOKUP(J5983,Delivery_Partners!A:A,Delivery_Partners!B:B)</f>
        <v>Delivery Partner 091</v>
      </c>
      <c r="L5983" s="3">
        <v>2</v>
      </c>
      <c r="M5983" s="2" t="s">
        <v>101</v>
      </c>
      <c r="N5983" s="2" t="s">
        <v>24</v>
      </c>
      <c r="O5983" s="2"/>
    </row>
    <row r="5984" customHeight="1" spans="1:19">
      <c r="A5984" s="2" t="s">
        <v>7944</v>
      </c>
      <c r="B5984" s="29" t="s">
        <v>214</v>
      </c>
      <c r="C5984" s="2" t="s">
        <v>3114</v>
      </c>
      <c r="D5984" s="2" t="str">
        <f t="array" ref="D5984">_xlfn.XLOOKUP(C5984,Customers!A:A,Customers!B:B)</f>
        <v>Customer 0520</v>
      </c>
      <c r="E5984" s="2" t="s">
        <v>27</v>
      </c>
      <c r="F5984" s="2" t="str">
        <f t="array" ref="F5984">_xlfn.XLOOKUP(E5984,Restaurants!A:A,Restaurants!B:B)</f>
        <v>Restaurant 033</v>
      </c>
      <c r="G5984" s="2" t="s">
        <v>61</v>
      </c>
      <c r="H5984" s="2" t="str">
        <f t="array" ref="H5984">_xlfn.XLOOKUP(G5984,Food_Menu!A:A,Food_Menu!B:B)</f>
        <v>Food Item 0168</v>
      </c>
      <c r="I5984" s="2">
        <f t="array" ref="I5984">_xlfn.XLOOKUP(G5984,Food_Menu!A:A,Food_Menu!D:D)</f>
        <v>107.01</v>
      </c>
      <c r="J5984" s="2" t="s">
        <v>1372</v>
      </c>
      <c r="K5984" s="2" t="str">
        <f t="array" ref="K5984">_xlfn.XLOOKUP(J5984,Delivery_Partners!A:A,Delivery_Partners!B:B)</f>
        <v>Delivery Partner 179</v>
      </c>
      <c r="L5984" s="3">
        <v>1</v>
      </c>
      <c r="M5984" s="2" t="s">
        <v>23</v>
      </c>
      <c r="N5984" s="2" t="s">
        <v>74</v>
      </c>
      <c r="O5984" s="3">
        <v>34</v>
      </c>
      <c r="P5984" s="13">
        <f t="shared" ref="P5984:P6005" si="1250">I5984*L5984</f>
        <v>107.01</v>
      </c>
      <c r="Q5984" s="13" t="str">
        <f t="shared" ref="Q5984:Q6005" si="1251">IF(O5984="","Not Delivered",IF(O5984&lt;=30,"Fast",IF(O5984&lt;=60,"Normal","Slow")))</f>
        <v>Normal</v>
      </c>
      <c r="S5984" s="21"/>
    </row>
    <row r="5985" customHeight="1" spans="1:19">
      <c r="A5985" s="2" t="s">
        <v>7945</v>
      </c>
      <c r="B5985" s="29" t="s">
        <v>411</v>
      </c>
      <c r="C5985" s="2" t="s">
        <v>156</v>
      </c>
      <c r="D5985" s="2" t="str">
        <f t="array" ref="D5985">_xlfn.XLOOKUP(C5985,Customers!A:A,Customers!B:B)</f>
        <v>Customer 0402</v>
      </c>
      <c r="E5985" s="2" t="s">
        <v>366</v>
      </c>
      <c r="F5985" s="2" t="str">
        <f t="array" ref="F5985">_xlfn.XLOOKUP(E5985,Restaurants!A:A,Restaurants!B:B)</f>
        <v>Restaurant 073</v>
      </c>
      <c r="G5985" s="2" t="s">
        <v>1560</v>
      </c>
      <c r="H5985" s="2" t="str">
        <f t="array" ref="H5985">_xlfn.XLOOKUP(G5985,Food_Menu!A:A,Food_Menu!B:B)</f>
        <v>Food Item 0098</v>
      </c>
      <c r="I5985" s="2">
        <f t="array" ref="I5985">_xlfn.XLOOKUP(G5985,Food_Menu!A:A,Food_Menu!D:D)</f>
        <v>463.29</v>
      </c>
      <c r="J5985" s="2" t="s">
        <v>68</v>
      </c>
      <c r="K5985" s="2" t="str">
        <f t="array" ref="K5985">_xlfn.XLOOKUP(J5985,Delivery_Partners!A:A,Delivery_Partners!B:B)</f>
        <v>Delivery Partner 046</v>
      </c>
      <c r="L5985" s="3">
        <v>2</v>
      </c>
      <c r="M5985" s="2" t="s">
        <v>23</v>
      </c>
      <c r="N5985" s="2" t="s">
        <v>74</v>
      </c>
      <c r="O5985" s="3">
        <v>50</v>
      </c>
      <c r="P5985" s="13">
        <f t="shared" si="1250"/>
        <v>926.58</v>
      </c>
      <c r="Q5985" s="13" t="str">
        <f t="shared" si="1251"/>
        <v>Normal</v>
      </c>
      <c r="S5985" s="21"/>
    </row>
    <row r="5986" customHeight="1" spans="1:19">
      <c r="A5986" s="2" t="s">
        <v>7946</v>
      </c>
      <c r="B5986" s="29" t="s">
        <v>2192</v>
      </c>
      <c r="C5986" s="2" t="s">
        <v>4339</v>
      </c>
      <c r="D5986" s="2" t="str">
        <f t="array" ref="D5986">_xlfn.XLOOKUP(C5986,Customers!A:A,Customers!B:B)</f>
        <v>Customer 1070</v>
      </c>
      <c r="E5986" s="2" t="s">
        <v>260</v>
      </c>
      <c r="F5986" s="2" t="str">
        <f t="array" ref="F5986">_xlfn.XLOOKUP(E5986,Restaurants!A:A,Restaurants!B:B)</f>
        <v>Restaurant 056</v>
      </c>
      <c r="G5986" s="2" t="s">
        <v>762</v>
      </c>
      <c r="H5986" s="2" t="str">
        <f t="array" ref="H5986">_xlfn.XLOOKUP(G5986,Food_Menu!A:A,Food_Menu!B:B)</f>
        <v>Food Item 0106</v>
      </c>
      <c r="I5986" s="2">
        <f t="array" ref="I5986">_xlfn.XLOOKUP(G5986,Food_Menu!A:A,Food_Menu!D:D)</f>
        <v>115.23</v>
      </c>
      <c r="J5986" s="2" t="s">
        <v>1375</v>
      </c>
      <c r="K5986" s="2" t="str">
        <f t="array" ref="K5986">_xlfn.XLOOKUP(J5986,Delivery_Partners!A:A,Delivery_Partners!B:B)</f>
        <v>Delivery Partner 008</v>
      </c>
      <c r="L5986" s="3">
        <v>1</v>
      </c>
      <c r="M5986" s="2" t="s">
        <v>23</v>
      </c>
      <c r="N5986" s="2" t="s">
        <v>42</v>
      </c>
      <c r="O5986" s="3">
        <v>41</v>
      </c>
      <c r="P5986" s="13">
        <f t="shared" si="1250"/>
        <v>115.23</v>
      </c>
      <c r="Q5986" s="13" t="str">
        <f t="shared" si="1251"/>
        <v>Normal</v>
      </c>
      <c r="S5986" s="21"/>
    </row>
    <row r="5987" customHeight="1" spans="1:19">
      <c r="A5987" s="2" t="s">
        <v>7947</v>
      </c>
      <c r="B5987" s="29" t="s">
        <v>2582</v>
      </c>
      <c r="C5987" s="2" t="s">
        <v>1109</v>
      </c>
      <c r="D5987" s="2" t="str">
        <f t="array" ref="D5987">_xlfn.XLOOKUP(C5987,Customers!A:A,Customers!B:B)</f>
        <v>Customer 0615</v>
      </c>
      <c r="E5987" s="2" t="s">
        <v>658</v>
      </c>
      <c r="F5987" s="2" t="str">
        <f t="array" ref="F5987">_xlfn.XLOOKUP(E5987,Restaurants!A:A,Restaurants!B:B)</f>
        <v>Restaurant 040</v>
      </c>
      <c r="G5987" s="2" t="s">
        <v>906</v>
      </c>
      <c r="H5987" s="2" t="str">
        <f t="array" ref="H5987">_xlfn.XLOOKUP(G5987,Food_Menu!A:A,Food_Menu!B:B)</f>
        <v>Food Item 0128</v>
      </c>
      <c r="I5987" s="2">
        <f t="array" ref="I5987">_xlfn.XLOOKUP(G5987,Food_Menu!A:A,Food_Menu!D:D)</f>
        <v>317.72</v>
      </c>
      <c r="J5987" s="2" t="s">
        <v>1375</v>
      </c>
      <c r="K5987" s="2" t="str">
        <f t="array" ref="K5987">_xlfn.XLOOKUP(J5987,Delivery_Partners!A:A,Delivery_Partners!B:B)</f>
        <v>Delivery Partner 008</v>
      </c>
      <c r="L5987" s="3">
        <v>3</v>
      </c>
      <c r="M5987" s="2" t="s">
        <v>23</v>
      </c>
      <c r="N5987" s="2" t="s">
        <v>74</v>
      </c>
      <c r="O5987" s="3">
        <v>59</v>
      </c>
      <c r="P5987" s="13">
        <f t="shared" si="1250"/>
        <v>953.16</v>
      </c>
      <c r="Q5987" s="13" t="str">
        <f t="shared" si="1251"/>
        <v>Normal</v>
      </c>
      <c r="S5987" s="21"/>
    </row>
    <row r="5988" customHeight="1" spans="1:19">
      <c r="A5988" s="2" t="s">
        <v>7948</v>
      </c>
      <c r="B5988" s="29" t="s">
        <v>1049</v>
      </c>
      <c r="C5988" s="2" t="s">
        <v>1549</v>
      </c>
      <c r="D5988" s="2" t="str">
        <f t="array" ref="D5988">_xlfn.XLOOKUP(C5988,Customers!A:A,Customers!B:B)</f>
        <v>Customer 0608</v>
      </c>
      <c r="E5988" s="2" t="s">
        <v>523</v>
      </c>
      <c r="F5988" s="2" t="str">
        <f t="array" ref="F5988">_xlfn.XLOOKUP(E5988,Restaurants!A:A,Restaurants!B:B)</f>
        <v>Restaurant 038</v>
      </c>
      <c r="G5988" s="2" t="s">
        <v>519</v>
      </c>
      <c r="H5988" s="2" t="str">
        <f t="array" ref="H5988">_xlfn.XLOOKUP(G5988,Food_Menu!A:A,Food_Menu!B:B)</f>
        <v>Food Item 0019</v>
      </c>
      <c r="I5988" s="2">
        <f t="array" ref="I5988">_xlfn.XLOOKUP(G5988,Food_Menu!A:A,Food_Menu!D:D)</f>
        <v>145.23</v>
      </c>
      <c r="J5988" s="2" t="s">
        <v>958</v>
      </c>
      <c r="K5988" s="2" t="str">
        <f t="array" ref="K5988">_xlfn.XLOOKUP(J5988,Delivery_Partners!A:A,Delivery_Partners!B:B)</f>
        <v>Delivery Partner 030</v>
      </c>
      <c r="L5988" s="3">
        <v>1</v>
      </c>
      <c r="M5988" s="2" t="s">
        <v>23</v>
      </c>
      <c r="N5988" s="2" t="s">
        <v>55</v>
      </c>
      <c r="O5988" s="3">
        <v>33</v>
      </c>
      <c r="P5988" s="13">
        <f t="shared" si="1250"/>
        <v>145.23</v>
      </c>
      <c r="Q5988" s="13" t="str">
        <f t="shared" si="1251"/>
        <v>Normal</v>
      </c>
      <c r="S5988" s="21"/>
    </row>
    <row r="5989" customHeight="1" spans="1:19">
      <c r="A5989" s="2" t="s">
        <v>7949</v>
      </c>
      <c r="B5989" s="28">
        <v>45820</v>
      </c>
      <c r="C5989" s="2" t="s">
        <v>3234</v>
      </c>
      <c r="D5989" s="2" t="str">
        <f t="array" ref="D5989">_xlfn.XLOOKUP(C5989,Customers!A:A,Customers!B:B)</f>
        <v>Customer 1032</v>
      </c>
      <c r="E5989" s="2" t="s">
        <v>465</v>
      </c>
      <c r="F5989" s="2" t="str">
        <f t="array" ref="F5989">_xlfn.XLOOKUP(E5989,Restaurants!A:A,Restaurants!B:B)</f>
        <v>Restaurant 010</v>
      </c>
      <c r="G5989" s="2" t="s">
        <v>946</v>
      </c>
      <c r="H5989" s="2" t="str">
        <f t="array" ref="H5989">_xlfn.XLOOKUP(G5989,Food_Menu!A:A,Food_Menu!B:B)</f>
        <v>Food Item 0081</v>
      </c>
      <c r="I5989" s="2">
        <f t="array" ref="I5989">_xlfn.XLOOKUP(G5989,Food_Menu!A:A,Food_Menu!D:D)</f>
        <v>453.95</v>
      </c>
      <c r="J5989" s="2" t="s">
        <v>123</v>
      </c>
      <c r="K5989" s="2" t="str">
        <f t="array" ref="K5989">_xlfn.XLOOKUP(J5989,Delivery_Partners!A:A,Delivery_Partners!B:B)</f>
        <v>Delivery Partner 106</v>
      </c>
      <c r="L5989" s="3">
        <v>1</v>
      </c>
      <c r="M5989" s="2" t="s">
        <v>23</v>
      </c>
      <c r="N5989" s="2" t="s">
        <v>24</v>
      </c>
      <c r="O5989" s="3">
        <v>61</v>
      </c>
      <c r="P5989" s="13">
        <f t="shared" si="1250"/>
        <v>453.95</v>
      </c>
      <c r="Q5989" s="13" t="str">
        <f t="shared" si="1251"/>
        <v>Slow</v>
      </c>
      <c r="S5989" s="21"/>
    </row>
    <row r="5990" customHeight="1" spans="1:19">
      <c r="A5990" s="2" t="s">
        <v>7950</v>
      </c>
      <c r="B5990" s="29" t="s">
        <v>2448</v>
      </c>
      <c r="C5990" s="2" t="s">
        <v>3746</v>
      </c>
      <c r="D5990" s="2" t="str">
        <f t="array" ref="D5990">_xlfn.XLOOKUP(C5990,Customers!A:A,Customers!B:B)</f>
        <v>Customer 0789</v>
      </c>
      <c r="E5990" s="2" t="s">
        <v>795</v>
      </c>
      <c r="F5990" s="2" t="str">
        <f t="array" ref="F5990">_xlfn.XLOOKUP(E5990,Restaurants!A:A,Restaurants!B:B)</f>
        <v>Restaurant 117</v>
      </c>
      <c r="G5990" s="2" t="s">
        <v>336</v>
      </c>
      <c r="H5990" s="2" t="str">
        <f t="array" ref="H5990">_xlfn.XLOOKUP(G5990,Food_Menu!A:A,Food_Menu!B:B)</f>
        <v>Food Item 0045</v>
      </c>
      <c r="I5990" s="2">
        <f t="array" ref="I5990">_xlfn.XLOOKUP(G5990,Food_Menu!A:A,Food_Menu!D:D)</f>
        <v>263.72</v>
      </c>
      <c r="J5990" s="2" t="s">
        <v>368</v>
      </c>
      <c r="K5990" s="2" t="str">
        <f t="array" ref="K5990">_xlfn.XLOOKUP(J5990,Delivery_Partners!A:A,Delivery_Partners!B:B)</f>
        <v>Delivery Partner 085</v>
      </c>
      <c r="L5990" s="3">
        <v>3</v>
      </c>
      <c r="M5990" s="2" t="s">
        <v>23</v>
      </c>
      <c r="N5990" s="2" t="s">
        <v>42</v>
      </c>
      <c r="O5990" s="3">
        <v>15</v>
      </c>
      <c r="P5990" s="13">
        <f t="shared" si="1250"/>
        <v>791.16</v>
      </c>
      <c r="Q5990" s="13" t="str">
        <f t="shared" si="1251"/>
        <v>Fast</v>
      </c>
      <c r="S5990" s="21"/>
    </row>
    <row r="5991" customHeight="1" spans="1:19">
      <c r="A5991" s="2" t="s">
        <v>7951</v>
      </c>
      <c r="B5991" s="29" t="s">
        <v>180</v>
      </c>
      <c r="C5991" s="2" t="s">
        <v>2004</v>
      </c>
      <c r="D5991" s="2" t="str">
        <f t="array" ref="D5991">_xlfn.XLOOKUP(C5991,Customers!A:A,Customers!B:B)</f>
        <v>Customer 0180</v>
      </c>
      <c r="E5991" s="2" t="s">
        <v>1292</v>
      </c>
      <c r="F5991" s="2" t="str">
        <f t="array" ref="F5991">_xlfn.XLOOKUP(E5991,Restaurants!A:A,Restaurants!B:B)</f>
        <v>Restaurant 112</v>
      </c>
      <c r="G5991" s="2" t="s">
        <v>1267</v>
      </c>
      <c r="H5991" s="2" t="str">
        <f t="array" ref="H5991">_xlfn.XLOOKUP(G5991,Food_Menu!A:A,Food_Menu!B:B)</f>
        <v>Food Item 0212</v>
      </c>
      <c r="I5991" s="2">
        <f t="array" ref="I5991">_xlfn.XLOOKUP(G5991,Food_Menu!A:A,Food_Menu!D:D)</f>
        <v>187.71</v>
      </c>
      <c r="J5991" s="2" t="s">
        <v>409</v>
      </c>
      <c r="K5991" s="2" t="str">
        <f t="array" ref="K5991">_xlfn.XLOOKUP(J5991,Delivery_Partners!A:A,Delivery_Partners!B:B)</f>
        <v>Delivery Partner 073</v>
      </c>
      <c r="L5991" s="3">
        <v>2</v>
      </c>
      <c r="M5991" s="2" t="s">
        <v>23</v>
      </c>
      <c r="N5991" s="2" t="s">
        <v>24</v>
      </c>
      <c r="O5991" s="3">
        <v>27</v>
      </c>
      <c r="P5991" s="13">
        <f t="shared" si="1250"/>
        <v>375.42</v>
      </c>
      <c r="Q5991" s="13" t="str">
        <f t="shared" si="1251"/>
        <v>Fast</v>
      </c>
      <c r="S5991" s="21"/>
    </row>
    <row r="5992" customHeight="1" spans="1:19">
      <c r="A5992" s="2" t="s">
        <v>7952</v>
      </c>
      <c r="B5992" s="29" t="s">
        <v>821</v>
      </c>
      <c r="C5992" s="2" t="s">
        <v>695</v>
      </c>
      <c r="D5992" s="2" t="str">
        <f t="array" ref="D5992">_xlfn.XLOOKUP(C5992,Customers!A:A,Customers!B:B)</f>
        <v>Customer 0227</v>
      </c>
      <c r="E5992" s="2" t="s">
        <v>239</v>
      </c>
      <c r="F5992" s="2" t="str">
        <f t="array" ref="F5992">_xlfn.XLOOKUP(E5992,Restaurants!A:A,Restaurants!B:B)</f>
        <v>Restaurant 105</v>
      </c>
      <c r="G5992" s="2" t="s">
        <v>294</v>
      </c>
      <c r="H5992" s="2" t="str">
        <f t="array" ref="H5992">_xlfn.XLOOKUP(G5992,Food_Menu!A:A,Food_Menu!B:B)</f>
        <v>Food Item 0093</v>
      </c>
      <c r="I5992" s="2">
        <f t="array" ref="I5992">_xlfn.XLOOKUP(G5992,Food_Menu!A:A,Food_Menu!D:D)</f>
        <v>337.02</v>
      </c>
      <c r="J5992" s="2" t="s">
        <v>1239</v>
      </c>
      <c r="K5992" s="2" t="str">
        <f t="array" ref="K5992">_xlfn.XLOOKUP(J5992,Delivery_Partners!A:A,Delivery_Partners!B:B)</f>
        <v>Delivery Partner 136</v>
      </c>
      <c r="L5992" s="3">
        <v>1</v>
      </c>
      <c r="M5992" s="2" t="s">
        <v>23</v>
      </c>
      <c r="N5992" s="2" t="s">
        <v>74</v>
      </c>
      <c r="O5992" s="3">
        <v>21</v>
      </c>
      <c r="P5992" s="13">
        <f t="shared" si="1250"/>
        <v>337.02</v>
      </c>
      <c r="Q5992" s="13" t="str">
        <f t="shared" si="1251"/>
        <v>Fast</v>
      </c>
      <c r="S5992" s="21"/>
    </row>
    <row r="5993" customHeight="1" spans="1:19">
      <c r="A5993" s="2" t="s">
        <v>7953</v>
      </c>
      <c r="B5993" s="28">
        <v>45874</v>
      </c>
      <c r="C5993" s="2" t="s">
        <v>1190</v>
      </c>
      <c r="D5993" s="2" t="str">
        <f t="array" ref="D5993">_xlfn.XLOOKUP(C5993,Customers!A:A,Customers!B:B)</f>
        <v>Customer 0409</v>
      </c>
      <c r="E5993" s="2" t="s">
        <v>523</v>
      </c>
      <c r="F5993" s="2" t="str">
        <f t="array" ref="F5993">_xlfn.XLOOKUP(E5993,Restaurants!A:A,Restaurants!B:B)</f>
        <v>Restaurant 038</v>
      </c>
      <c r="G5993" s="2" t="s">
        <v>1749</v>
      </c>
      <c r="H5993" s="2" t="str">
        <f t="array" ref="H5993">_xlfn.XLOOKUP(G5993,Food_Menu!A:A,Food_Menu!B:B)</f>
        <v>Food Item 0002</v>
      </c>
      <c r="I5993" s="2">
        <f t="array" ref="I5993">_xlfn.XLOOKUP(G5993,Food_Menu!A:A,Food_Menu!D:D)</f>
        <v>89.4</v>
      </c>
      <c r="J5993" s="2" t="s">
        <v>718</v>
      </c>
      <c r="K5993" s="2" t="str">
        <f t="array" ref="K5993">_xlfn.XLOOKUP(J5993,Delivery_Partners!A:A,Delivery_Partners!B:B)</f>
        <v>Delivery Partner 071</v>
      </c>
      <c r="L5993" s="3">
        <v>3</v>
      </c>
      <c r="M5993" s="2" t="s">
        <v>23</v>
      </c>
      <c r="N5993" s="2" t="s">
        <v>24</v>
      </c>
      <c r="O5993" s="3">
        <v>45</v>
      </c>
      <c r="P5993" s="13">
        <f t="shared" si="1250"/>
        <v>268.2</v>
      </c>
      <c r="Q5993" s="13" t="str">
        <f t="shared" si="1251"/>
        <v>Normal</v>
      </c>
      <c r="S5993" s="21"/>
    </row>
    <row r="5994" customHeight="1" spans="1:19">
      <c r="A5994" s="2" t="s">
        <v>7954</v>
      </c>
      <c r="B5994" s="28">
        <v>45691</v>
      </c>
      <c r="C5994" s="2" t="s">
        <v>7698</v>
      </c>
      <c r="D5994" s="2" t="str">
        <f t="array" ref="D5994">_xlfn.XLOOKUP(C5994,Customers!A:A,Customers!B:B)</f>
        <v>Customer 0118</v>
      </c>
      <c r="E5994" s="2" t="s">
        <v>224</v>
      </c>
      <c r="F5994" s="2" t="str">
        <f t="array" ref="F5994">_xlfn.XLOOKUP(E5994,Restaurants!A:A,Restaurants!B:B)</f>
        <v>Restaurant 120</v>
      </c>
      <c r="G5994" s="2" t="s">
        <v>889</v>
      </c>
      <c r="H5994" s="2" t="str">
        <f t="array" ref="H5994">_xlfn.XLOOKUP(G5994,Food_Menu!A:A,Food_Menu!B:B)</f>
        <v>Food Item 0006</v>
      </c>
      <c r="I5994" s="2">
        <f t="array" ref="I5994">_xlfn.XLOOKUP(G5994,Food_Menu!A:A,Food_Menu!D:D)</f>
        <v>533.33</v>
      </c>
      <c r="J5994" s="2" t="s">
        <v>378</v>
      </c>
      <c r="K5994" s="2" t="str">
        <f t="array" ref="K5994">_xlfn.XLOOKUP(J5994,Delivery_Partners!A:A,Delivery_Partners!B:B)</f>
        <v>Delivery Partner 111</v>
      </c>
      <c r="L5994" s="3">
        <v>1</v>
      </c>
      <c r="M5994" s="2" t="s">
        <v>23</v>
      </c>
      <c r="N5994" s="2" t="s">
        <v>24</v>
      </c>
      <c r="O5994" s="3">
        <v>22</v>
      </c>
      <c r="P5994" s="13">
        <f t="shared" si="1250"/>
        <v>533.33</v>
      </c>
      <c r="Q5994" s="13" t="str">
        <f t="shared" si="1251"/>
        <v>Fast</v>
      </c>
      <c r="S5994" s="21"/>
    </row>
    <row r="5995" customHeight="1" spans="1:19">
      <c r="A5995" s="2" t="s">
        <v>7955</v>
      </c>
      <c r="B5995" s="29" t="s">
        <v>1049</v>
      </c>
      <c r="C5995" s="2" t="s">
        <v>2931</v>
      </c>
      <c r="D5995" s="2" t="str">
        <f t="array" ref="D5995">_xlfn.XLOOKUP(C5995,Customers!A:A,Customers!B:B)</f>
        <v>Customer 0831</v>
      </c>
      <c r="E5995" s="2" t="s">
        <v>984</v>
      </c>
      <c r="F5995" s="2" t="str">
        <f t="array" ref="F5995">_xlfn.XLOOKUP(E5995,Restaurants!A:A,Restaurants!B:B)</f>
        <v>Restaurant 034</v>
      </c>
      <c r="G5995" s="2" t="s">
        <v>1919</v>
      </c>
      <c r="H5995" s="2" t="str">
        <f t="array" ref="H5995">_xlfn.XLOOKUP(G5995,Food_Menu!A:A,Food_Menu!B:B)</f>
        <v>Food Item 0201</v>
      </c>
      <c r="I5995" s="2">
        <f t="array" ref="I5995">_xlfn.XLOOKUP(G5995,Food_Menu!A:A,Food_Menu!D:D)</f>
        <v>613.68</v>
      </c>
      <c r="J5995" s="2" t="s">
        <v>610</v>
      </c>
      <c r="K5995" s="2" t="str">
        <f t="array" ref="K5995">_xlfn.XLOOKUP(J5995,Delivery_Partners!A:A,Delivery_Partners!B:B)</f>
        <v>Delivery Partner 180</v>
      </c>
      <c r="L5995" s="3">
        <v>1</v>
      </c>
      <c r="M5995" s="2" t="s">
        <v>23</v>
      </c>
      <c r="N5995" s="2" t="s">
        <v>42</v>
      </c>
      <c r="O5995" s="3">
        <v>48</v>
      </c>
      <c r="P5995" s="13">
        <f t="shared" si="1250"/>
        <v>613.68</v>
      </c>
      <c r="Q5995" s="13" t="str">
        <f t="shared" si="1251"/>
        <v>Normal</v>
      </c>
      <c r="S5995" s="21"/>
    </row>
    <row r="5996" customHeight="1" spans="1:19">
      <c r="A5996" s="2" t="s">
        <v>7956</v>
      </c>
      <c r="B5996" s="29" t="s">
        <v>385</v>
      </c>
      <c r="C5996" s="2" t="s">
        <v>3372</v>
      </c>
      <c r="D5996" s="2" t="str">
        <f t="array" ref="D5996">_xlfn.XLOOKUP(C5996,Customers!A:A,Customers!B:B)</f>
        <v>Customer 0595</v>
      </c>
      <c r="E5996" s="2" t="s">
        <v>945</v>
      </c>
      <c r="F5996" s="2" t="str">
        <f t="array" ref="F5996">_xlfn.XLOOKUP(E5996,Restaurants!A:A,Restaurants!B:B)</f>
        <v>Restaurant 099</v>
      </c>
      <c r="G5996" s="2" t="s">
        <v>1386</v>
      </c>
      <c r="H5996" s="2" t="str">
        <f t="array" ref="H5996">_xlfn.XLOOKUP(G5996,Food_Menu!A:A,Food_Menu!B:B)</f>
        <v>Food Item 0035</v>
      </c>
      <c r="I5996" s="2">
        <f t="array" ref="I5996">_xlfn.XLOOKUP(G5996,Food_Menu!A:A,Food_Menu!D:D)</f>
        <v>634.81</v>
      </c>
      <c r="J5996" s="2" t="s">
        <v>1125</v>
      </c>
      <c r="K5996" s="2" t="str">
        <f t="array" ref="K5996">_xlfn.XLOOKUP(J5996,Delivery_Partners!A:A,Delivery_Partners!B:B)</f>
        <v>Delivery Partner 031</v>
      </c>
      <c r="L5996" s="3">
        <v>1</v>
      </c>
      <c r="M5996" s="2" t="s">
        <v>23</v>
      </c>
      <c r="N5996" s="2" t="s">
        <v>24</v>
      </c>
      <c r="O5996" s="3">
        <v>45</v>
      </c>
      <c r="P5996" s="13">
        <f t="shared" si="1250"/>
        <v>634.81</v>
      </c>
      <c r="Q5996" s="13" t="str">
        <f t="shared" si="1251"/>
        <v>Normal</v>
      </c>
      <c r="S5996" s="21"/>
    </row>
    <row r="5997" customHeight="1" spans="1:19">
      <c r="A5997" s="2" t="s">
        <v>7957</v>
      </c>
      <c r="B5997" s="28">
        <v>45814</v>
      </c>
      <c r="C5997" s="2" t="s">
        <v>3012</v>
      </c>
      <c r="D5997" s="2" t="str">
        <f t="array" ref="D5997">_xlfn.XLOOKUP(C5997,Customers!A:A,Customers!B:B)</f>
        <v>Customer 0054</v>
      </c>
      <c r="E5997" s="2" t="s">
        <v>71</v>
      </c>
      <c r="F5997" s="2" t="str">
        <f t="array" ref="F5997">_xlfn.XLOOKUP(E5997,Restaurants!A:A,Restaurants!B:B)</f>
        <v>Restaurant 013</v>
      </c>
      <c r="G5997" s="2" t="s">
        <v>2284</v>
      </c>
      <c r="H5997" s="2" t="str">
        <f t="array" ref="H5997">_xlfn.XLOOKUP(G5997,Food_Menu!A:A,Food_Menu!B:B)</f>
        <v>Food Item 0001</v>
      </c>
      <c r="I5997" s="2">
        <f t="array" ref="I5997">_xlfn.XLOOKUP(G5997,Food_Menu!A:A,Food_Menu!D:D)</f>
        <v>107.77</v>
      </c>
      <c r="J5997" s="2" t="s">
        <v>314</v>
      </c>
      <c r="K5997" s="2" t="str">
        <f t="array" ref="K5997">_xlfn.XLOOKUP(J5997,Delivery_Partners!A:A,Delivery_Partners!B:B)</f>
        <v>Delivery Partner 021</v>
      </c>
      <c r="L5997" s="3">
        <v>1</v>
      </c>
      <c r="M5997" s="2" t="s">
        <v>23</v>
      </c>
      <c r="N5997" s="2" t="s">
        <v>24</v>
      </c>
      <c r="O5997" s="3">
        <v>38</v>
      </c>
      <c r="P5997" s="13">
        <f t="shared" si="1250"/>
        <v>107.77</v>
      </c>
      <c r="Q5997" s="13" t="str">
        <f t="shared" si="1251"/>
        <v>Normal</v>
      </c>
      <c r="S5997" s="21"/>
    </row>
    <row r="5998" customHeight="1" spans="1:19">
      <c r="A5998" s="2" t="s">
        <v>7958</v>
      </c>
      <c r="B5998" s="29" t="s">
        <v>1412</v>
      </c>
      <c r="C5998" s="2" t="s">
        <v>120</v>
      </c>
      <c r="D5998" s="2" t="str">
        <f t="array" ref="D5998">_xlfn.XLOOKUP(C5998,Customers!A:A,Customers!B:B)</f>
        <v>Customer 0481</v>
      </c>
      <c r="E5998" s="2" t="s">
        <v>523</v>
      </c>
      <c r="F5998" s="2" t="str">
        <f t="array" ref="F5998">_xlfn.XLOOKUP(E5998,Restaurants!A:A,Restaurants!B:B)</f>
        <v>Restaurant 038</v>
      </c>
      <c r="G5998" s="2" t="s">
        <v>1025</v>
      </c>
      <c r="H5998" s="2" t="str">
        <f t="array" ref="H5998">_xlfn.XLOOKUP(G5998,Food_Menu!A:A,Food_Menu!B:B)</f>
        <v>Food Item 0047</v>
      </c>
      <c r="I5998" s="2">
        <f t="array" ref="I5998">_xlfn.XLOOKUP(G5998,Food_Menu!A:A,Food_Menu!D:D)</f>
        <v>547.46</v>
      </c>
      <c r="J5998" s="2" t="s">
        <v>435</v>
      </c>
      <c r="K5998" s="2" t="str">
        <f t="array" ref="K5998">_xlfn.XLOOKUP(J5998,Delivery_Partners!A:A,Delivery_Partners!B:B)</f>
        <v>Delivery Partner 040</v>
      </c>
      <c r="L5998" s="3">
        <v>2</v>
      </c>
      <c r="M5998" s="2" t="s">
        <v>23</v>
      </c>
      <c r="N5998" s="2" t="s">
        <v>42</v>
      </c>
      <c r="O5998" s="3">
        <v>35</v>
      </c>
      <c r="P5998" s="13">
        <f t="shared" si="1250"/>
        <v>1094.92</v>
      </c>
      <c r="Q5998" s="13" t="str">
        <f t="shared" si="1251"/>
        <v>Normal</v>
      </c>
      <c r="S5998" s="21"/>
    </row>
    <row r="5999" customHeight="1" spans="1:19">
      <c r="A5999" s="2" t="s">
        <v>7959</v>
      </c>
      <c r="B5999" s="28">
        <v>45995</v>
      </c>
      <c r="C5999" s="2" t="s">
        <v>5423</v>
      </c>
      <c r="D5999" s="2" t="str">
        <f t="array" ref="D5999">_xlfn.XLOOKUP(C5999,Customers!A:A,Customers!B:B)</f>
        <v>Customer 0996</v>
      </c>
      <c r="E5999" s="2" t="s">
        <v>177</v>
      </c>
      <c r="F5999" s="2" t="str">
        <f t="array" ref="F5999">_xlfn.XLOOKUP(E5999,Restaurants!A:A,Restaurants!B:B)</f>
        <v>Restaurant 070</v>
      </c>
      <c r="G5999" s="2" t="s">
        <v>835</v>
      </c>
      <c r="H5999" s="2" t="str">
        <f t="array" ref="H5999">_xlfn.XLOOKUP(G5999,Food_Menu!A:A,Food_Menu!B:B)</f>
        <v>Food Item 0048</v>
      </c>
      <c r="I5999" s="2">
        <f t="array" ref="I5999">_xlfn.XLOOKUP(G5999,Food_Menu!A:A,Food_Menu!D:D)</f>
        <v>226.31</v>
      </c>
      <c r="J5999" s="2" t="s">
        <v>112</v>
      </c>
      <c r="K5999" s="2" t="str">
        <f t="array" ref="K5999">_xlfn.XLOOKUP(J5999,Delivery_Partners!A:A,Delivery_Partners!B:B)</f>
        <v>Delivery Partner 028</v>
      </c>
      <c r="L5999" s="3">
        <v>1</v>
      </c>
      <c r="M5999" s="2" t="s">
        <v>23</v>
      </c>
      <c r="N5999" s="2" t="s">
        <v>24</v>
      </c>
      <c r="O5999" s="3">
        <v>24</v>
      </c>
      <c r="P5999" s="13">
        <f t="shared" si="1250"/>
        <v>226.31</v>
      </c>
      <c r="Q5999" s="13" t="str">
        <f t="shared" si="1251"/>
        <v>Fast</v>
      </c>
      <c r="S5999" s="21"/>
    </row>
    <row r="6000" customHeight="1" spans="1:19">
      <c r="A6000" s="2" t="s">
        <v>7960</v>
      </c>
      <c r="B6000" s="29" t="s">
        <v>1532</v>
      </c>
      <c r="C6000" s="2" t="s">
        <v>3589</v>
      </c>
      <c r="D6000" s="2" t="str">
        <f t="array" ref="D6000">_xlfn.XLOOKUP(C6000,Customers!A:A,Customers!B:B)</f>
        <v>Customer 1089</v>
      </c>
      <c r="E6000" s="2" t="s">
        <v>795</v>
      </c>
      <c r="F6000" s="2" t="str">
        <f t="array" ref="F6000">_xlfn.XLOOKUP(E6000,Restaurants!A:A,Restaurants!B:B)</f>
        <v>Restaurant 117</v>
      </c>
      <c r="G6000" s="2" t="s">
        <v>1554</v>
      </c>
      <c r="H6000" s="2" t="str">
        <f t="array" ref="H6000">_xlfn.XLOOKUP(G6000,Food_Menu!A:A,Food_Menu!B:B)</f>
        <v>Food Item 0018</v>
      </c>
      <c r="I6000" s="2">
        <f t="array" ref="I6000">_xlfn.XLOOKUP(G6000,Food_Menu!A:A,Food_Menu!D:D)</f>
        <v>648.66</v>
      </c>
      <c r="J6000" s="2" t="s">
        <v>485</v>
      </c>
      <c r="K6000" s="2" t="str">
        <f t="array" ref="K6000">_xlfn.XLOOKUP(J6000,Delivery_Partners!A:A,Delivery_Partners!B:B)</f>
        <v>Delivery Partner 150</v>
      </c>
      <c r="L6000" s="3">
        <v>1</v>
      </c>
      <c r="M6000" s="2" t="s">
        <v>23</v>
      </c>
      <c r="N6000" s="2" t="s">
        <v>42</v>
      </c>
      <c r="O6000" s="3">
        <v>44</v>
      </c>
      <c r="P6000" s="13">
        <f t="shared" si="1250"/>
        <v>648.66</v>
      </c>
      <c r="Q6000" s="13" t="str">
        <f t="shared" si="1251"/>
        <v>Normal</v>
      </c>
      <c r="S6000" s="21"/>
    </row>
    <row r="6001" customHeight="1" spans="1:19">
      <c r="A6001" s="2" t="s">
        <v>7961</v>
      </c>
      <c r="B6001" s="28">
        <v>45783</v>
      </c>
      <c r="C6001" s="2" t="s">
        <v>3430</v>
      </c>
      <c r="D6001" s="2" t="str">
        <f t="array" ref="D6001">_xlfn.XLOOKUP(C6001,Customers!A:A,Customers!B:B)</f>
        <v>Customer 1155</v>
      </c>
      <c r="E6001" s="2" t="s">
        <v>83</v>
      </c>
      <c r="F6001" s="2" t="str">
        <f t="array" ref="F6001">_xlfn.XLOOKUP(E6001,Restaurants!A:A,Restaurants!B:B)</f>
        <v>Restaurant 032</v>
      </c>
      <c r="G6001" s="2" t="s">
        <v>221</v>
      </c>
      <c r="H6001" s="2" t="str">
        <f t="array" ref="H6001">_xlfn.XLOOKUP(G6001,Food_Menu!A:A,Food_Menu!B:B)</f>
        <v>Food Item 0220</v>
      </c>
      <c r="I6001" s="2">
        <f t="array" ref="I6001">_xlfn.XLOOKUP(G6001,Food_Menu!A:A,Food_Menu!D:D)</f>
        <v>194.15</v>
      </c>
      <c r="J6001" s="2" t="s">
        <v>1698</v>
      </c>
      <c r="K6001" s="2" t="str">
        <f t="array" ref="K6001">_xlfn.XLOOKUP(J6001,Delivery_Partners!A:A,Delivery_Partners!B:B)</f>
        <v>Delivery Partner 158</v>
      </c>
      <c r="L6001" s="3">
        <v>2</v>
      </c>
      <c r="M6001" s="2" t="s">
        <v>23</v>
      </c>
      <c r="N6001" s="2" t="s">
        <v>74</v>
      </c>
      <c r="O6001" s="3">
        <v>30</v>
      </c>
      <c r="P6001" s="13">
        <f t="shared" si="1250"/>
        <v>388.3</v>
      </c>
      <c r="Q6001" s="13" t="str">
        <f t="shared" si="1251"/>
        <v>Fast</v>
      </c>
      <c r="S6001" s="21"/>
    </row>
    <row r="6002" customHeight="1" spans="1:19">
      <c r="A6002" s="2" t="s">
        <v>7962</v>
      </c>
      <c r="B6002" s="28">
        <v>45696</v>
      </c>
      <c r="C6002" s="2" t="s">
        <v>167</v>
      </c>
      <c r="D6002" s="2" t="str">
        <f t="array" ref="D6002">_xlfn.XLOOKUP(C6002,Customers!A:A,Customers!B:B)</f>
        <v>Customer 1108</v>
      </c>
      <c r="E6002" s="2" t="s">
        <v>289</v>
      </c>
      <c r="F6002" s="2" t="str">
        <f t="array" ref="F6002">_xlfn.XLOOKUP(E6002,Restaurants!A:A,Restaurants!B:B)</f>
        <v>Restaurant 052</v>
      </c>
      <c r="G6002" s="2" t="s">
        <v>1051</v>
      </c>
      <c r="H6002" s="2" t="str">
        <f t="array" ref="H6002">_xlfn.XLOOKUP(G6002,Food_Menu!A:A,Food_Menu!B:B)</f>
        <v>Food Item 0014</v>
      </c>
      <c r="I6002" s="2">
        <f t="array" ref="I6002">_xlfn.XLOOKUP(G6002,Food_Menu!A:A,Food_Menu!D:D)</f>
        <v>208.39</v>
      </c>
      <c r="J6002" s="2" t="s">
        <v>351</v>
      </c>
      <c r="K6002" s="2" t="str">
        <f t="array" ref="K6002">_xlfn.XLOOKUP(J6002,Delivery_Partners!A:A,Delivery_Partners!B:B)</f>
        <v>Delivery Partner 101</v>
      </c>
      <c r="L6002" s="3">
        <v>1</v>
      </c>
      <c r="M6002" s="2" t="s">
        <v>23</v>
      </c>
      <c r="N6002" s="2" t="s">
        <v>24</v>
      </c>
      <c r="O6002" s="3">
        <v>45</v>
      </c>
      <c r="P6002" s="13">
        <f t="shared" si="1250"/>
        <v>208.39</v>
      </c>
      <c r="Q6002" s="13" t="str">
        <f t="shared" si="1251"/>
        <v>Normal</v>
      </c>
      <c r="S6002" s="21"/>
    </row>
    <row r="6003" customHeight="1" spans="1:19">
      <c r="A6003" s="2" t="s">
        <v>7963</v>
      </c>
      <c r="B6003" s="29" t="s">
        <v>1202</v>
      </c>
      <c r="C6003" s="2" t="s">
        <v>1955</v>
      </c>
      <c r="D6003" s="2" t="str">
        <f t="array" ref="D6003">_xlfn.XLOOKUP(C6003,Customers!A:A,Customers!B:B)</f>
        <v>Customer 0730</v>
      </c>
      <c r="E6003" s="2" t="s">
        <v>917</v>
      </c>
      <c r="F6003" s="2" t="str">
        <f t="array" ref="F6003">_xlfn.XLOOKUP(E6003,Restaurants!A:A,Restaurants!B:B)</f>
        <v>Restaurant 102</v>
      </c>
      <c r="G6003" s="2" t="s">
        <v>992</v>
      </c>
      <c r="H6003" s="2" t="str">
        <f t="array" ref="H6003">_xlfn.XLOOKUP(G6003,Food_Menu!A:A,Food_Menu!B:B)</f>
        <v>Food Item 0161</v>
      </c>
      <c r="I6003" s="2">
        <f t="array" ref="I6003">_xlfn.XLOOKUP(G6003,Food_Menu!A:A,Food_Menu!D:D)</f>
        <v>102.18</v>
      </c>
      <c r="J6003" s="2" t="s">
        <v>741</v>
      </c>
      <c r="K6003" s="2" t="str">
        <f t="array" ref="K6003">_xlfn.XLOOKUP(J6003,Delivery_Partners!A:A,Delivery_Partners!B:B)</f>
        <v>Delivery Partner 024</v>
      </c>
      <c r="L6003" s="3">
        <v>1</v>
      </c>
      <c r="M6003" s="2" t="s">
        <v>23</v>
      </c>
      <c r="N6003" s="2" t="s">
        <v>55</v>
      </c>
      <c r="O6003" s="3">
        <v>54</v>
      </c>
      <c r="P6003" s="13">
        <f t="shared" si="1250"/>
        <v>102.18</v>
      </c>
      <c r="Q6003" s="13" t="str">
        <f t="shared" si="1251"/>
        <v>Normal</v>
      </c>
      <c r="S6003" s="21"/>
    </row>
    <row r="6004" customHeight="1" spans="1:19">
      <c r="A6004" s="2" t="s">
        <v>7964</v>
      </c>
      <c r="B6004" s="29" t="s">
        <v>2269</v>
      </c>
      <c r="C6004" s="2" t="s">
        <v>2358</v>
      </c>
      <c r="D6004" s="2" t="str">
        <f t="array" ref="D6004">_xlfn.XLOOKUP(C6004,Customers!A:A,Customers!B:B)</f>
        <v>Customer 1113</v>
      </c>
      <c r="E6004" s="2" t="s">
        <v>293</v>
      </c>
      <c r="F6004" s="2" t="str">
        <f t="array" ref="F6004">_xlfn.XLOOKUP(E6004,Restaurants!A:A,Restaurants!B:B)</f>
        <v>Restaurant 057</v>
      </c>
      <c r="G6004" s="2" t="s">
        <v>1040</v>
      </c>
      <c r="H6004" s="2" t="str">
        <f t="array" ref="H6004">_xlfn.XLOOKUP(G6004,Food_Menu!A:A,Food_Menu!B:B)</f>
        <v>Food Item 0185</v>
      </c>
      <c r="I6004" s="2">
        <f t="array" ref="I6004">_xlfn.XLOOKUP(G6004,Food_Menu!A:A,Food_Menu!D:D)</f>
        <v>565.74</v>
      </c>
      <c r="J6004" s="2" t="s">
        <v>520</v>
      </c>
      <c r="K6004" s="2" t="str">
        <f t="array" ref="K6004">_xlfn.XLOOKUP(J6004,Delivery_Partners!A:A,Delivery_Partners!B:B)</f>
        <v>Delivery Partner 154</v>
      </c>
      <c r="L6004" s="3">
        <v>1</v>
      </c>
      <c r="M6004" s="2" t="s">
        <v>23</v>
      </c>
      <c r="N6004" s="2" t="s">
        <v>24</v>
      </c>
      <c r="O6004" s="3">
        <v>33</v>
      </c>
      <c r="P6004" s="13">
        <f t="shared" si="1250"/>
        <v>565.74</v>
      </c>
      <c r="Q6004" s="13" t="str">
        <f t="shared" si="1251"/>
        <v>Normal</v>
      </c>
      <c r="S6004" s="21"/>
    </row>
    <row r="6005" customHeight="1" spans="1:19">
      <c r="A6005" s="2" t="s">
        <v>7965</v>
      </c>
      <c r="B6005" s="29" t="s">
        <v>2442</v>
      </c>
      <c r="C6005" s="2" t="s">
        <v>4107</v>
      </c>
      <c r="D6005" s="2" t="str">
        <f t="array" ref="D6005">_xlfn.XLOOKUP(C6005,Customers!A:A,Customers!B:B)</f>
        <v>Customer 1148</v>
      </c>
      <c r="E6005" s="2" t="s">
        <v>726</v>
      </c>
      <c r="F6005" s="2" t="str">
        <f t="array" ref="F6005">_xlfn.XLOOKUP(E6005,Restaurants!A:A,Restaurants!B:B)</f>
        <v>Restaurant 082</v>
      </c>
      <c r="G6005" s="2" t="s">
        <v>426</v>
      </c>
      <c r="H6005" s="2" t="str">
        <f t="array" ref="H6005">_xlfn.XLOOKUP(G6005,Food_Menu!A:A,Food_Menu!B:B)</f>
        <v>Food Item 0142</v>
      </c>
      <c r="I6005" s="2">
        <f t="array" ref="I6005">_xlfn.XLOOKUP(G6005,Food_Menu!A:A,Food_Menu!D:D)</f>
        <v>428.17</v>
      </c>
      <c r="J6005" s="2" t="s">
        <v>267</v>
      </c>
      <c r="K6005" s="2" t="str">
        <f t="array" ref="K6005">_xlfn.XLOOKUP(J6005,Delivery_Partners!A:A,Delivery_Partners!B:B)</f>
        <v>Delivery Partner 166</v>
      </c>
      <c r="L6005" s="3">
        <v>2</v>
      </c>
      <c r="M6005" s="2" t="s">
        <v>23</v>
      </c>
      <c r="N6005" s="2" t="s">
        <v>42</v>
      </c>
      <c r="O6005" s="3">
        <v>52</v>
      </c>
      <c r="P6005" s="13">
        <f t="shared" si="1250"/>
        <v>856.34</v>
      </c>
      <c r="Q6005" s="13" t="str">
        <f t="shared" si="1251"/>
        <v>Normal</v>
      </c>
      <c r="S6005" s="21"/>
    </row>
    <row r="6006" hidden="1" customHeight="1" spans="1:19">
      <c r="A6006" s="2" t="s">
        <v>7966</v>
      </c>
      <c r="B6006" s="28">
        <v>45844</v>
      </c>
      <c r="C6006" s="2" t="s">
        <v>450</v>
      </c>
      <c r="D6006" s="2" t="str">
        <f t="array" ref="D6006">_xlfn.XLOOKUP(C6006,Customers!A:A,Customers!B:B)</f>
        <v>Customer 0763</v>
      </c>
      <c r="E6006" s="2" t="s">
        <v>193</v>
      </c>
      <c r="F6006" s="2" t="str">
        <f t="array" ref="F6006">_xlfn.XLOOKUP(E6006,Restaurants!A:A,Restaurants!B:B)</f>
        <v>Restaurant 051</v>
      </c>
      <c r="G6006" s="2" t="s">
        <v>117</v>
      </c>
      <c r="H6006" s="2" t="str">
        <f t="array" ref="H6006">_xlfn.XLOOKUP(G6006,Food_Menu!A:A,Food_Menu!B:B)</f>
        <v>Food Item 0030</v>
      </c>
      <c r="I6006" s="2"/>
      <c r="J6006" s="2" t="s">
        <v>1193</v>
      </c>
      <c r="K6006" s="2" t="str">
        <f t="array" ref="K6006">_xlfn.XLOOKUP(J6006,Delivery_Partners!A:A,Delivery_Partners!B:B)</f>
        <v>Delivery Partner 074</v>
      </c>
      <c r="L6006" s="3">
        <v>1</v>
      </c>
      <c r="M6006" s="2" t="s">
        <v>189</v>
      </c>
      <c r="N6006" s="2" t="s">
        <v>24</v>
      </c>
      <c r="O6006" s="2"/>
    </row>
    <row r="6007" customHeight="1" spans="1:19">
      <c r="A6007" s="2" t="s">
        <v>7967</v>
      </c>
      <c r="B6007" s="28">
        <v>45996</v>
      </c>
      <c r="C6007" s="2" t="s">
        <v>934</v>
      </c>
      <c r="D6007" s="2" t="str">
        <f t="array" ref="D6007">_xlfn.XLOOKUP(C6007,Customers!A:A,Customers!B:B)</f>
        <v>Customer 0496</v>
      </c>
      <c r="E6007" s="2" t="s">
        <v>350</v>
      </c>
      <c r="F6007" s="2" t="str">
        <f t="array" ref="F6007">_xlfn.XLOOKUP(E6007,Restaurants!A:A,Restaurants!B:B)</f>
        <v>Restaurant 001</v>
      </c>
      <c r="G6007" s="2" t="s">
        <v>1608</v>
      </c>
      <c r="H6007" s="2" t="str">
        <f t="array" ref="H6007">_xlfn.XLOOKUP(G6007,Food_Menu!A:A,Food_Menu!B:B)</f>
        <v>Food Item 0160</v>
      </c>
      <c r="I6007" s="2">
        <f t="array" ref="I6007">_xlfn.XLOOKUP(G6007,Food_Menu!A:A,Food_Menu!D:D)</f>
        <v>297.4</v>
      </c>
      <c r="J6007" s="2" t="s">
        <v>613</v>
      </c>
      <c r="K6007" s="2" t="str">
        <f t="array" ref="K6007">_xlfn.XLOOKUP(J6007,Delivery_Partners!A:A,Delivery_Partners!B:B)</f>
        <v>Delivery Partner 121</v>
      </c>
      <c r="L6007" s="3">
        <v>4</v>
      </c>
      <c r="M6007" s="2" t="s">
        <v>23</v>
      </c>
      <c r="N6007" s="2" t="s">
        <v>24</v>
      </c>
      <c r="O6007" s="3">
        <v>43</v>
      </c>
      <c r="P6007" s="13">
        <f t="shared" ref="P6007:P6015" si="1252">I6007*L6007</f>
        <v>1189.6</v>
      </c>
      <c r="Q6007" s="13" t="str">
        <f t="shared" ref="Q6007:Q6015" si="1253">IF(O6007="","Not Delivered",IF(O6007&lt;=30,"Fast",IF(O6007&lt;=60,"Normal","Slow")))</f>
        <v>Normal</v>
      </c>
      <c r="S6007" s="21"/>
    </row>
    <row r="6008" customHeight="1" spans="1:19">
      <c r="A6008" s="2" t="s">
        <v>7968</v>
      </c>
      <c r="B6008" s="29" t="s">
        <v>780</v>
      </c>
      <c r="C6008" s="2" t="s">
        <v>1681</v>
      </c>
      <c r="D6008" s="2" t="str">
        <f t="array" ref="D6008">_xlfn.XLOOKUP(C6008,Customers!A:A,Customers!B:B)</f>
        <v>Customer 1160</v>
      </c>
      <c r="E6008" s="2" t="s">
        <v>984</v>
      </c>
      <c r="F6008" s="2" t="str">
        <f t="array" ref="F6008">_xlfn.XLOOKUP(E6008,Restaurants!A:A,Restaurants!B:B)</f>
        <v>Restaurant 034</v>
      </c>
      <c r="G6008" s="2" t="s">
        <v>90</v>
      </c>
      <c r="H6008" s="2" t="str">
        <f t="array" ref="H6008">_xlfn.XLOOKUP(G6008,Food_Menu!A:A,Food_Menu!B:B)</f>
        <v>Food Item 0073</v>
      </c>
      <c r="I6008" s="2">
        <f t="array" ref="I6008">_xlfn.XLOOKUP(G6008,Food_Menu!A:A,Food_Menu!D:D)</f>
        <v>365.69</v>
      </c>
      <c r="J6008" s="2" t="s">
        <v>203</v>
      </c>
      <c r="K6008" s="2" t="str">
        <f t="array" ref="K6008">_xlfn.XLOOKUP(J6008,Delivery_Partners!A:A,Delivery_Partners!B:B)</f>
        <v>Delivery Partner 110</v>
      </c>
      <c r="L6008" s="3">
        <v>3</v>
      </c>
      <c r="M6008" s="2" t="s">
        <v>23</v>
      </c>
      <c r="N6008" s="2" t="s">
        <v>74</v>
      </c>
      <c r="O6008" s="3">
        <v>20</v>
      </c>
      <c r="P6008" s="13">
        <f t="shared" si="1252"/>
        <v>1097.07</v>
      </c>
      <c r="Q6008" s="13" t="str">
        <f t="shared" si="1253"/>
        <v>Fast</v>
      </c>
      <c r="S6008" s="21"/>
    </row>
    <row r="6009" customHeight="1" spans="1:19">
      <c r="A6009" s="2" t="s">
        <v>7969</v>
      </c>
      <c r="B6009" s="29" t="s">
        <v>353</v>
      </c>
      <c r="C6009" s="2" t="s">
        <v>1344</v>
      </c>
      <c r="D6009" s="2" t="str">
        <f t="array" ref="D6009">_xlfn.XLOOKUP(C6009,Customers!A:A,Customers!B:B)</f>
        <v>Customer 0499</v>
      </c>
      <c r="E6009" s="2" t="s">
        <v>526</v>
      </c>
      <c r="F6009" s="2" t="str">
        <f t="array" ref="F6009">_xlfn.XLOOKUP(E6009,Restaurants!A:A,Restaurants!B:B)</f>
        <v>Restaurant 068</v>
      </c>
      <c r="G6009" s="2" t="s">
        <v>400</v>
      </c>
      <c r="H6009" s="2" t="str">
        <f t="array" ref="H6009">_xlfn.XLOOKUP(G6009,Food_Menu!A:A,Food_Menu!B:B)</f>
        <v>Food Item 0090</v>
      </c>
      <c r="I6009" s="2">
        <f t="array" ref="I6009">_xlfn.XLOOKUP(G6009,Food_Menu!A:A,Food_Menu!D:D)</f>
        <v>629.64</v>
      </c>
      <c r="J6009" s="2" t="s">
        <v>801</v>
      </c>
      <c r="K6009" s="2" t="str">
        <f t="array" ref="K6009">_xlfn.XLOOKUP(J6009,Delivery_Partners!A:A,Delivery_Partners!B:B)</f>
        <v>Delivery Partner 096</v>
      </c>
      <c r="L6009" s="3">
        <v>2</v>
      </c>
      <c r="M6009" s="2" t="s">
        <v>23</v>
      </c>
      <c r="N6009" s="2" t="s">
        <v>24</v>
      </c>
      <c r="O6009" s="3">
        <v>28</v>
      </c>
      <c r="P6009" s="13">
        <f t="shared" si="1252"/>
        <v>1259.28</v>
      </c>
      <c r="Q6009" s="13" t="str">
        <f t="shared" si="1253"/>
        <v>Fast</v>
      </c>
      <c r="S6009" s="21"/>
    </row>
    <row r="6010" customHeight="1" spans="1:19">
      <c r="A6010" s="2" t="s">
        <v>7970</v>
      </c>
      <c r="B6010" s="29" t="s">
        <v>1518</v>
      </c>
      <c r="C6010" s="2" t="s">
        <v>1979</v>
      </c>
      <c r="D6010" s="2" t="str">
        <f t="array" ref="D6010">_xlfn.XLOOKUP(C6010,Customers!A:A,Customers!B:B)</f>
        <v>Customer 0200</v>
      </c>
      <c r="E6010" s="2" t="s">
        <v>498</v>
      </c>
      <c r="F6010" s="2" t="str">
        <f t="array" ref="F6010">_xlfn.XLOOKUP(E6010,Restaurants!A:A,Restaurants!B:B)</f>
        <v>Restaurant 003</v>
      </c>
      <c r="G6010" s="2" t="s">
        <v>47</v>
      </c>
      <c r="H6010" s="2" t="str">
        <f t="array" ref="H6010">_xlfn.XLOOKUP(G6010,Food_Menu!A:A,Food_Menu!B:B)</f>
        <v>Food Item 0056</v>
      </c>
      <c r="I6010" s="2">
        <f t="array" ref="I6010">_xlfn.XLOOKUP(G6010,Food_Menu!A:A,Food_Menu!D:D)</f>
        <v>536.41</v>
      </c>
      <c r="J6010" s="2" t="s">
        <v>73</v>
      </c>
      <c r="K6010" s="2" t="str">
        <f t="array" ref="K6010">_xlfn.XLOOKUP(J6010,Delivery_Partners!A:A,Delivery_Partners!B:B)</f>
        <v>Delivery Partner 064</v>
      </c>
      <c r="L6010" s="3">
        <v>2</v>
      </c>
      <c r="M6010" s="2" t="s">
        <v>23</v>
      </c>
      <c r="N6010" s="2" t="s">
        <v>42</v>
      </c>
      <c r="O6010" s="3">
        <v>28</v>
      </c>
      <c r="P6010" s="13">
        <f t="shared" si="1252"/>
        <v>1072.82</v>
      </c>
      <c r="Q6010" s="13" t="str">
        <f t="shared" si="1253"/>
        <v>Fast</v>
      </c>
      <c r="S6010" s="21"/>
    </row>
    <row r="6011" customHeight="1" spans="1:19">
      <c r="A6011" s="2" t="s">
        <v>7971</v>
      </c>
      <c r="B6011" s="29" t="s">
        <v>1906</v>
      </c>
      <c r="C6011" s="2" t="s">
        <v>3666</v>
      </c>
      <c r="D6011" s="2" t="str">
        <f t="array" ref="D6011">_xlfn.XLOOKUP(C6011,Customers!A:A,Customers!B:B)</f>
        <v>Customer 0128</v>
      </c>
      <c r="E6011" s="2" t="s">
        <v>376</v>
      </c>
      <c r="F6011" s="2" t="str">
        <f t="array" ref="F6011">_xlfn.XLOOKUP(E6011,Restaurants!A:A,Restaurants!B:B)</f>
        <v>Restaurant 028</v>
      </c>
      <c r="G6011" s="2" t="s">
        <v>1086</v>
      </c>
      <c r="H6011" s="2" t="str">
        <f t="array" ref="H6011">_xlfn.XLOOKUP(G6011,Food_Menu!A:A,Food_Menu!B:B)</f>
        <v>Food Item 0173</v>
      </c>
      <c r="I6011" s="2">
        <f t="array" ref="I6011">_xlfn.XLOOKUP(G6011,Food_Menu!A:A,Food_Menu!D:D)</f>
        <v>407.21</v>
      </c>
      <c r="J6011" s="2" t="s">
        <v>62</v>
      </c>
      <c r="K6011" s="2" t="str">
        <f t="array" ref="K6011">_xlfn.XLOOKUP(J6011,Delivery_Partners!A:A,Delivery_Partners!B:B)</f>
        <v>Delivery Partner 051</v>
      </c>
      <c r="L6011" s="3">
        <v>2</v>
      </c>
      <c r="M6011" s="2" t="s">
        <v>23</v>
      </c>
      <c r="N6011" s="2" t="s">
        <v>24</v>
      </c>
      <c r="O6011" s="3">
        <v>52</v>
      </c>
      <c r="P6011" s="13">
        <f t="shared" si="1252"/>
        <v>814.42</v>
      </c>
      <c r="Q6011" s="13" t="str">
        <f t="shared" si="1253"/>
        <v>Normal</v>
      </c>
      <c r="S6011" s="21"/>
    </row>
    <row r="6012" customHeight="1" spans="1:19">
      <c r="A6012" s="2" t="s">
        <v>7972</v>
      </c>
      <c r="B6012" s="28">
        <v>45820</v>
      </c>
      <c r="C6012" s="2" t="s">
        <v>2165</v>
      </c>
      <c r="D6012" s="2" t="str">
        <f t="array" ref="D6012">_xlfn.XLOOKUP(C6012,Customers!A:A,Customers!B:B)</f>
        <v>Customer 0681</v>
      </c>
      <c r="E6012" s="2" t="s">
        <v>706</v>
      </c>
      <c r="F6012" s="2" t="str">
        <f t="array" ref="F6012">_xlfn.XLOOKUP(E6012,Restaurants!A:A,Restaurants!B:B)</f>
        <v>Restaurant 115</v>
      </c>
      <c r="G6012" s="2" t="s">
        <v>906</v>
      </c>
      <c r="H6012" s="2" t="str">
        <f t="array" ref="H6012">_xlfn.XLOOKUP(G6012,Food_Menu!A:A,Food_Menu!B:B)</f>
        <v>Food Item 0128</v>
      </c>
      <c r="I6012" s="2">
        <f t="array" ref="I6012">_xlfn.XLOOKUP(G6012,Food_Menu!A:A,Food_Menu!D:D)</f>
        <v>317.72</v>
      </c>
      <c r="J6012" s="2" t="s">
        <v>2409</v>
      </c>
      <c r="K6012" s="2" t="str">
        <f t="array" ref="K6012">_xlfn.XLOOKUP(J6012,Delivery_Partners!A:A,Delivery_Partners!B:B)</f>
        <v>Delivery Partner 050</v>
      </c>
      <c r="L6012" s="3">
        <v>3</v>
      </c>
      <c r="M6012" s="2" t="s">
        <v>23</v>
      </c>
      <c r="N6012" s="2" t="s">
        <v>74</v>
      </c>
      <c r="O6012" s="3">
        <v>32</v>
      </c>
      <c r="P6012" s="13">
        <f t="shared" si="1252"/>
        <v>953.16</v>
      </c>
      <c r="Q6012" s="13" t="str">
        <f t="shared" si="1253"/>
        <v>Normal</v>
      </c>
      <c r="S6012" s="21"/>
    </row>
    <row r="6013" customHeight="1" spans="1:19">
      <c r="A6013" s="2" t="s">
        <v>7973</v>
      </c>
      <c r="B6013" s="29" t="s">
        <v>858</v>
      </c>
      <c r="C6013" s="2" t="s">
        <v>1934</v>
      </c>
      <c r="D6013" s="2" t="str">
        <f t="array" ref="D6013">_xlfn.XLOOKUP(C6013,Customers!A:A,Customers!B:B)</f>
        <v>Customer 0043</v>
      </c>
      <c r="E6013" s="2" t="s">
        <v>302</v>
      </c>
      <c r="F6013" s="2" t="str">
        <f t="array" ref="F6013">_xlfn.XLOOKUP(E6013,Restaurants!A:A,Restaurants!B:B)</f>
        <v>Restaurant 002</v>
      </c>
      <c r="G6013" s="2" t="s">
        <v>1386</v>
      </c>
      <c r="H6013" s="2" t="str">
        <f t="array" ref="H6013">_xlfn.XLOOKUP(G6013,Food_Menu!A:A,Food_Menu!B:B)</f>
        <v>Food Item 0035</v>
      </c>
      <c r="I6013" s="2">
        <f t="array" ref="I6013">_xlfn.XLOOKUP(G6013,Food_Menu!A:A,Food_Menu!D:D)</f>
        <v>634.81</v>
      </c>
      <c r="J6013" s="2" t="s">
        <v>1557</v>
      </c>
      <c r="K6013" s="2" t="str">
        <f t="array" ref="K6013">_xlfn.XLOOKUP(J6013,Delivery_Partners!A:A,Delivery_Partners!B:B)</f>
        <v>Delivery Partner 065</v>
      </c>
      <c r="L6013" s="3">
        <v>2</v>
      </c>
      <c r="M6013" s="2" t="s">
        <v>23</v>
      </c>
      <c r="N6013" s="2" t="s">
        <v>55</v>
      </c>
      <c r="O6013" s="3">
        <v>44</v>
      </c>
      <c r="P6013" s="13">
        <f t="shared" si="1252"/>
        <v>1269.62</v>
      </c>
      <c r="Q6013" s="13" t="str">
        <f t="shared" si="1253"/>
        <v>Normal</v>
      </c>
      <c r="S6013" s="21"/>
    </row>
    <row r="6014" customHeight="1" spans="1:19">
      <c r="A6014" s="2" t="s">
        <v>7974</v>
      </c>
      <c r="B6014" s="29" t="s">
        <v>2866</v>
      </c>
      <c r="C6014" s="2" t="s">
        <v>5640</v>
      </c>
      <c r="D6014" s="2" t="str">
        <f t="array" ref="D6014">_xlfn.XLOOKUP(C6014,Customers!A:A,Customers!B:B)</f>
        <v>Customer 0143</v>
      </c>
      <c r="E6014" s="2" t="s">
        <v>1072</v>
      </c>
      <c r="F6014" s="2" t="str">
        <f t="array" ref="F6014">_xlfn.XLOOKUP(E6014,Restaurants!A:A,Restaurants!B:B)</f>
        <v>Restaurant 030</v>
      </c>
      <c r="G6014" s="2" t="s">
        <v>400</v>
      </c>
      <c r="H6014" s="2" t="str">
        <f t="array" ref="H6014">_xlfn.XLOOKUP(G6014,Food_Menu!A:A,Food_Menu!B:B)</f>
        <v>Food Item 0090</v>
      </c>
      <c r="I6014" s="2">
        <f t="array" ref="I6014">_xlfn.XLOOKUP(G6014,Food_Menu!A:A,Food_Menu!D:D)</f>
        <v>629.64</v>
      </c>
      <c r="J6014" s="2" t="s">
        <v>1325</v>
      </c>
      <c r="K6014" s="2" t="str">
        <f t="array" ref="K6014">_xlfn.XLOOKUP(J6014,Delivery_Partners!A:A,Delivery_Partners!B:B)</f>
        <v>Delivery Partner 137</v>
      </c>
      <c r="L6014" s="3">
        <v>1</v>
      </c>
      <c r="M6014" s="2" t="s">
        <v>23</v>
      </c>
      <c r="N6014" s="2" t="s">
        <v>55</v>
      </c>
      <c r="O6014" s="3">
        <v>35</v>
      </c>
      <c r="P6014" s="13">
        <f t="shared" si="1252"/>
        <v>629.64</v>
      </c>
      <c r="Q6014" s="13" t="str">
        <f t="shared" si="1253"/>
        <v>Normal</v>
      </c>
      <c r="S6014" s="21"/>
    </row>
    <row r="6015" customHeight="1" spans="1:19">
      <c r="A6015" s="2" t="s">
        <v>7975</v>
      </c>
      <c r="B6015" s="29" t="s">
        <v>787</v>
      </c>
      <c r="C6015" s="2" t="s">
        <v>2597</v>
      </c>
      <c r="D6015" s="2" t="str">
        <f t="array" ref="D6015">_xlfn.XLOOKUP(C6015,Customers!A:A,Customers!B:B)</f>
        <v>Customer 0294</v>
      </c>
      <c r="E6015" s="2" t="s">
        <v>131</v>
      </c>
      <c r="F6015" s="2" t="str">
        <f t="array" ref="F6015">_xlfn.XLOOKUP(E6015,Restaurants!A:A,Restaurants!B:B)</f>
        <v>Restaurant 075</v>
      </c>
      <c r="G6015" s="2" t="s">
        <v>1018</v>
      </c>
      <c r="H6015" s="2" t="str">
        <f t="array" ref="H6015">_xlfn.XLOOKUP(G6015,Food_Menu!A:A,Food_Menu!B:B)</f>
        <v>Food Item 0175</v>
      </c>
      <c r="I6015" s="2">
        <f t="array" ref="I6015">_xlfn.XLOOKUP(G6015,Food_Menu!A:A,Food_Menu!D:D)</f>
        <v>114.67</v>
      </c>
      <c r="J6015" s="2" t="s">
        <v>383</v>
      </c>
      <c r="K6015" s="2" t="str">
        <f t="array" ref="K6015">_xlfn.XLOOKUP(J6015,Delivery_Partners!A:A,Delivery_Partners!B:B)</f>
        <v>Delivery Partner 149</v>
      </c>
      <c r="L6015" s="3">
        <v>1</v>
      </c>
      <c r="M6015" s="2" t="s">
        <v>23</v>
      </c>
      <c r="N6015" s="2" t="s">
        <v>24</v>
      </c>
      <c r="O6015" s="3">
        <v>32</v>
      </c>
      <c r="P6015" s="13">
        <f t="shared" si="1252"/>
        <v>114.67</v>
      </c>
      <c r="Q6015" s="13" t="str">
        <f t="shared" si="1253"/>
        <v>Normal</v>
      </c>
      <c r="S6015" s="21"/>
    </row>
    <row r="6016" hidden="1" customHeight="1" spans="1:19">
      <c r="A6016" s="2" t="s">
        <v>7976</v>
      </c>
      <c r="B6016" s="29" t="s">
        <v>1049</v>
      </c>
      <c r="C6016" s="2" t="s">
        <v>3190</v>
      </c>
      <c r="D6016" s="2" t="str">
        <f t="array" ref="D6016">_xlfn.XLOOKUP(C6016,Customers!A:A,Customers!B:B)</f>
        <v>Customer 0636</v>
      </c>
      <c r="E6016" s="2" t="s">
        <v>526</v>
      </c>
      <c r="F6016" s="2" t="str">
        <f t="array" ref="F6016">_xlfn.XLOOKUP(E6016,Restaurants!A:A,Restaurants!B:B)</f>
        <v>Restaurant 068</v>
      </c>
      <c r="G6016" s="2" t="s">
        <v>340</v>
      </c>
      <c r="H6016" s="2" t="str">
        <f t="array" ref="H6016">_xlfn.XLOOKUP(G6016,Food_Menu!A:A,Food_Menu!B:B)</f>
        <v>Food Item 0207</v>
      </c>
      <c r="I6016" s="2"/>
      <c r="J6016" s="2" t="s">
        <v>314</v>
      </c>
      <c r="K6016" s="2" t="str">
        <f t="array" ref="K6016">_xlfn.XLOOKUP(J6016,Delivery_Partners!A:A,Delivery_Partners!B:B)</f>
        <v>Delivery Partner 021</v>
      </c>
      <c r="L6016" s="3">
        <v>2</v>
      </c>
      <c r="M6016" s="2" t="s">
        <v>189</v>
      </c>
      <c r="N6016" s="2" t="s">
        <v>55</v>
      </c>
      <c r="O6016" s="2"/>
    </row>
    <row r="6017" customHeight="1" spans="1:19">
      <c r="A6017" s="2" t="s">
        <v>7977</v>
      </c>
      <c r="B6017" s="29" t="s">
        <v>964</v>
      </c>
      <c r="C6017" s="2" t="s">
        <v>2031</v>
      </c>
      <c r="D6017" s="2" t="str">
        <f t="array" ref="D6017">_xlfn.XLOOKUP(C6017,Customers!A:A,Customers!B:B)</f>
        <v>Customer 0574</v>
      </c>
      <c r="E6017" s="2" t="s">
        <v>702</v>
      </c>
      <c r="F6017" s="2" t="str">
        <f t="array" ref="F6017">_xlfn.XLOOKUP(E6017,Restaurants!A:A,Restaurants!B:B)</f>
        <v>Restaurant 025</v>
      </c>
      <c r="G6017" s="2" t="s">
        <v>340</v>
      </c>
      <c r="H6017" s="2" t="str">
        <f t="array" ref="H6017">_xlfn.XLOOKUP(G6017,Food_Menu!A:A,Food_Menu!B:B)</f>
        <v>Food Item 0207</v>
      </c>
      <c r="I6017" s="2">
        <f t="array" ref="I6017">_xlfn.XLOOKUP(G6017,Food_Menu!A:A,Food_Menu!D:D)</f>
        <v>225.36</v>
      </c>
      <c r="J6017" s="2" t="s">
        <v>277</v>
      </c>
      <c r="K6017" s="2" t="str">
        <f t="array" ref="K6017">_xlfn.XLOOKUP(J6017,Delivery_Partners!A:A,Delivery_Partners!B:B)</f>
        <v>Delivery Partner 011</v>
      </c>
      <c r="L6017" s="3">
        <v>1</v>
      </c>
      <c r="M6017" s="2" t="s">
        <v>23</v>
      </c>
      <c r="N6017" s="2" t="s">
        <v>55</v>
      </c>
      <c r="O6017" s="3">
        <v>15</v>
      </c>
      <c r="P6017" s="13">
        <f t="shared" ref="P6017:P6023" si="1254">I6017*L6017</f>
        <v>225.36</v>
      </c>
      <c r="Q6017" s="13" t="str">
        <f t="shared" ref="Q6017:Q6023" si="1255">IF(O6017="","Not Delivered",IF(O6017&lt;=30,"Fast",IF(O6017&lt;=60,"Normal","Slow")))</f>
        <v>Fast</v>
      </c>
      <c r="S6017" s="21"/>
    </row>
    <row r="6018" customHeight="1" spans="1:19">
      <c r="A6018" s="2" t="s">
        <v>7978</v>
      </c>
      <c r="B6018" s="28">
        <v>45992</v>
      </c>
      <c r="C6018" s="2" t="s">
        <v>4104</v>
      </c>
      <c r="D6018" s="2" t="str">
        <f t="array" ref="D6018">_xlfn.XLOOKUP(C6018,Customers!A:A,Customers!B:B)</f>
        <v>Customer 0614</v>
      </c>
      <c r="E6018" s="2" t="s">
        <v>492</v>
      </c>
      <c r="F6018" s="2" t="str">
        <f t="array" ref="F6018">_xlfn.XLOOKUP(E6018,Restaurants!A:A,Restaurants!B:B)</f>
        <v>Restaurant 008</v>
      </c>
      <c r="G6018" s="2" t="s">
        <v>117</v>
      </c>
      <c r="H6018" s="2" t="str">
        <f t="array" ref="H6018">_xlfn.XLOOKUP(G6018,Food_Menu!A:A,Food_Menu!B:B)</f>
        <v>Food Item 0030</v>
      </c>
      <c r="I6018" s="2">
        <f t="array" ref="I6018">_xlfn.XLOOKUP(G6018,Food_Menu!A:A,Food_Menu!D:D)</f>
        <v>373.16</v>
      </c>
      <c r="J6018" s="2" t="s">
        <v>1350</v>
      </c>
      <c r="K6018" s="2" t="str">
        <f t="array" ref="K6018">_xlfn.XLOOKUP(J6018,Delivery_Partners!A:A,Delivery_Partners!B:B)</f>
        <v>Delivery Partner 087</v>
      </c>
      <c r="L6018" s="3">
        <v>2</v>
      </c>
      <c r="M6018" s="2" t="s">
        <v>23</v>
      </c>
      <c r="N6018" s="2" t="s">
        <v>55</v>
      </c>
      <c r="O6018" s="3">
        <v>32</v>
      </c>
      <c r="P6018" s="13">
        <f t="shared" si="1254"/>
        <v>746.32</v>
      </c>
      <c r="Q6018" s="13" t="str">
        <f t="shared" si="1255"/>
        <v>Normal</v>
      </c>
      <c r="S6018" s="21"/>
    </row>
    <row r="6019" customHeight="1" spans="1:19">
      <c r="A6019" s="2" t="s">
        <v>7979</v>
      </c>
      <c r="B6019" s="29" t="s">
        <v>1639</v>
      </c>
      <c r="C6019" s="2" t="s">
        <v>5211</v>
      </c>
      <c r="D6019" s="2" t="str">
        <f t="array" ref="D6019">_xlfn.XLOOKUP(C6019,Customers!A:A,Customers!B:B)</f>
        <v>Customer 0610</v>
      </c>
      <c r="E6019" s="2" t="s">
        <v>382</v>
      </c>
      <c r="F6019" s="2" t="str">
        <f t="array" ref="F6019">_xlfn.XLOOKUP(E6019,Restaurants!A:A,Restaurants!B:B)</f>
        <v>Restaurant 108</v>
      </c>
      <c r="G6019" s="2" t="s">
        <v>94</v>
      </c>
      <c r="H6019" s="2" t="str">
        <f t="array" ref="H6019">_xlfn.XLOOKUP(G6019,Food_Menu!A:A,Food_Menu!B:B)</f>
        <v>Food Item 0189</v>
      </c>
      <c r="I6019" s="2">
        <f t="array" ref="I6019">_xlfn.XLOOKUP(G6019,Food_Menu!A:A,Food_Menu!D:D)</f>
        <v>612.77</v>
      </c>
      <c r="J6019" s="2" t="s">
        <v>938</v>
      </c>
      <c r="K6019" s="2" t="str">
        <f t="array" ref="K6019">_xlfn.XLOOKUP(J6019,Delivery_Partners!A:A,Delivery_Partners!B:B)</f>
        <v>Delivery Partner 139</v>
      </c>
      <c r="L6019" s="3">
        <v>4</v>
      </c>
      <c r="M6019" s="2" t="s">
        <v>23</v>
      </c>
      <c r="N6019" s="2" t="s">
        <v>42</v>
      </c>
      <c r="O6019" s="3">
        <v>33</v>
      </c>
      <c r="P6019" s="13">
        <f t="shared" si="1254"/>
        <v>2451.08</v>
      </c>
      <c r="Q6019" s="13" t="str">
        <f t="shared" si="1255"/>
        <v>Normal</v>
      </c>
      <c r="S6019" s="21"/>
    </row>
    <row r="6020" customHeight="1" spans="1:19">
      <c r="A6020" s="2" t="s">
        <v>7980</v>
      </c>
      <c r="B6020" s="28">
        <v>45666</v>
      </c>
      <c r="C6020" s="2" t="s">
        <v>3059</v>
      </c>
      <c r="D6020" s="2" t="str">
        <f t="array" ref="D6020">_xlfn.XLOOKUP(C6020,Customers!A:A,Customers!B:B)</f>
        <v>Customer 1194</v>
      </c>
      <c r="E6020" s="2" t="s">
        <v>468</v>
      </c>
      <c r="F6020" s="2" t="str">
        <f t="array" ref="F6020">_xlfn.XLOOKUP(E6020,Restaurants!A:A,Restaurants!B:B)</f>
        <v>Restaurant 067</v>
      </c>
      <c r="G6020" s="2" t="s">
        <v>639</v>
      </c>
      <c r="H6020" s="2" t="str">
        <f t="array" ref="H6020">_xlfn.XLOOKUP(G6020,Food_Menu!A:A,Food_Menu!B:B)</f>
        <v>Food Item 0125</v>
      </c>
      <c r="I6020" s="2">
        <f t="array" ref="I6020">_xlfn.XLOOKUP(G6020,Food_Menu!A:A,Food_Menu!D:D)</f>
        <v>261.06</v>
      </c>
      <c r="J6020" s="2" t="s">
        <v>351</v>
      </c>
      <c r="K6020" s="2" t="str">
        <f t="array" ref="K6020">_xlfn.XLOOKUP(J6020,Delivery_Partners!A:A,Delivery_Partners!B:B)</f>
        <v>Delivery Partner 101</v>
      </c>
      <c r="L6020" s="3">
        <v>1</v>
      </c>
      <c r="M6020" s="2" t="s">
        <v>23</v>
      </c>
      <c r="N6020" s="2" t="s">
        <v>55</v>
      </c>
      <c r="O6020" s="3">
        <v>26</v>
      </c>
      <c r="P6020" s="13">
        <f t="shared" si="1254"/>
        <v>261.06</v>
      </c>
      <c r="Q6020" s="13" t="str">
        <f t="shared" si="1255"/>
        <v>Fast</v>
      </c>
      <c r="S6020" s="21"/>
    </row>
    <row r="6021" customHeight="1" spans="1:19">
      <c r="A6021" s="2" t="s">
        <v>7981</v>
      </c>
      <c r="B6021" s="29" t="s">
        <v>858</v>
      </c>
      <c r="C6021" s="2" t="s">
        <v>1814</v>
      </c>
      <c r="D6021" s="2" t="str">
        <f t="array" ref="D6021">_xlfn.XLOOKUP(C6021,Customers!A:A,Customers!B:B)</f>
        <v>Customer 0262</v>
      </c>
      <c r="E6021" s="2" t="s">
        <v>776</v>
      </c>
      <c r="F6021" s="2" t="str">
        <f t="array" ref="F6021">_xlfn.XLOOKUP(E6021,Restaurants!A:A,Restaurants!B:B)</f>
        <v>Restaurant 069</v>
      </c>
      <c r="G6021" s="2" t="s">
        <v>1723</v>
      </c>
      <c r="H6021" s="2" t="str">
        <f t="array" ref="H6021">_xlfn.XLOOKUP(G6021,Food_Menu!A:A,Food_Menu!B:B)</f>
        <v>Food Item 0163</v>
      </c>
      <c r="I6021" s="2">
        <f t="array" ref="I6021">_xlfn.XLOOKUP(G6021,Food_Menu!A:A,Food_Menu!D:D)</f>
        <v>132.59</v>
      </c>
      <c r="J6021" s="2" t="s">
        <v>485</v>
      </c>
      <c r="K6021" s="2" t="str">
        <f t="array" ref="K6021">_xlfn.XLOOKUP(J6021,Delivery_Partners!A:A,Delivery_Partners!B:B)</f>
        <v>Delivery Partner 150</v>
      </c>
      <c r="L6021" s="3">
        <v>1</v>
      </c>
      <c r="M6021" s="2" t="s">
        <v>23</v>
      </c>
      <c r="N6021" s="2" t="s">
        <v>24</v>
      </c>
      <c r="O6021" s="3">
        <v>38</v>
      </c>
      <c r="P6021" s="13">
        <f t="shared" si="1254"/>
        <v>132.59</v>
      </c>
      <c r="Q6021" s="13" t="str">
        <f t="shared" si="1255"/>
        <v>Normal</v>
      </c>
      <c r="S6021" s="21"/>
    </row>
    <row r="6022" customHeight="1" spans="1:19">
      <c r="A6022" s="2" t="s">
        <v>7982</v>
      </c>
      <c r="B6022" s="29" t="s">
        <v>141</v>
      </c>
      <c r="C6022" s="2" t="s">
        <v>5936</v>
      </c>
      <c r="D6022" s="2" t="str">
        <f t="array" ref="D6022">_xlfn.XLOOKUP(C6022,Customers!A:A,Customers!B:B)</f>
        <v>Customer 0569</v>
      </c>
      <c r="E6022" s="2" t="s">
        <v>335</v>
      </c>
      <c r="F6022" s="2" t="str">
        <f t="array" ref="F6022">_xlfn.XLOOKUP(E6022,Restaurants!A:A,Restaurants!B:B)</f>
        <v>Restaurant 007</v>
      </c>
      <c r="G6022" s="2" t="s">
        <v>1701</v>
      </c>
      <c r="H6022" s="2" t="str">
        <f t="array" ref="H6022">_xlfn.XLOOKUP(G6022,Food_Menu!A:A,Food_Menu!B:B)</f>
        <v>Food Item 0085</v>
      </c>
      <c r="I6022" s="2">
        <f t="array" ref="I6022">_xlfn.XLOOKUP(G6022,Food_Menu!A:A,Food_Menu!D:D)</f>
        <v>423.46</v>
      </c>
      <c r="J6022" s="2" t="s">
        <v>1045</v>
      </c>
      <c r="K6022" s="2" t="str">
        <f t="array" ref="K6022">_xlfn.XLOOKUP(J6022,Delivery_Partners!A:A,Delivery_Partners!B:B)</f>
        <v>Delivery Partner 129</v>
      </c>
      <c r="L6022" s="3">
        <v>1</v>
      </c>
      <c r="M6022" s="2" t="s">
        <v>23</v>
      </c>
      <c r="N6022" s="2" t="s">
        <v>42</v>
      </c>
      <c r="O6022" s="3">
        <v>60</v>
      </c>
      <c r="P6022" s="13">
        <f t="shared" si="1254"/>
        <v>423.46</v>
      </c>
      <c r="Q6022" s="13" t="str">
        <f t="shared" si="1255"/>
        <v>Normal</v>
      </c>
      <c r="S6022" s="21"/>
    </row>
    <row r="6023" customHeight="1" spans="1:19">
      <c r="A6023" s="2" t="s">
        <v>7983</v>
      </c>
      <c r="B6023" s="29" t="s">
        <v>605</v>
      </c>
      <c r="C6023" s="2" t="s">
        <v>3385</v>
      </c>
      <c r="D6023" s="2" t="str">
        <f t="array" ref="D6023">_xlfn.XLOOKUP(C6023,Customers!A:A,Customers!B:B)</f>
        <v>Customer 0736</v>
      </c>
      <c r="E6023" s="2" t="s">
        <v>281</v>
      </c>
      <c r="F6023" s="2" t="str">
        <f t="array" ref="F6023">_xlfn.XLOOKUP(E6023,Restaurants!A:A,Restaurants!B:B)</f>
        <v>Restaurant 026</v>
      </c>
      <c r="G6023" s="2" t="s">
        <v>557</v>
      </c>
      <c r="H6023" s="2" t="str">
        <f t="array" ref="H6023">_xlfn.XLOOKUP(G6023,Food_Menu!A:A,Food_Menu!B:B)</f>
        <v>Food Item 0144</v>
      </c>
      <c r="I6023" s="2">
        <f t="array" ref="I6023">_xlfn.XLOOKUP(G6023,Food_Menu!A:A,Food_Menu!D:D)</f>
        <v>277.13</v>
      </c>
      <c r="J6023" s="2" t="s">
        <v>544</v>
      </c>
      <c r="K6023" s="2" t="str">
        <f t="array" ref="K6023">_xlfn.XLOOKUP(J6023,Delivery_Partners!A:A,Delivery_Partners!B:B)</f>
        <v>Delivery Partner 128</v>
      </c>
      <c r="L6023" s="3">
        <v>1</v>
      </c>
      <c r="M6023" s="2" t="s">
        <v>23</v>
      </c>
      <c r="N6023" s="2" t="s">
        <v>55</v>
      </c>
      <c r="O6023" s="3">
        <v>54</v>
      </c>
      <c r="P6023" s="13">
        <f t="shared" si="1254"/>
        <v>277.13</v>
      </c>
      <c r="Q6023" s="13" t="str">
        <f t="shared" si="1255"/>
        <v>Normal</v>
      </c>
      <c r="S6023" s="21"/>
    </row>
    <row r="6024" hidden="1" customHeight="1" spans="1:19">
      <c r="A6024" s="2" t="s">
        <v>7984</v>
      </c>
      <c r="B6024" s="28">
        <v>45664</v>
      </c>
      <c r="C6024" s="2" t="s">
        <v>2134</v>
      </c>
      <c r="D6024" s="2" t="str">
        <f t="array" ref="D6024">_xlfn.XLOOKUP(C6024,Customers!A:A,Customers!B:B)</f>
        <v>Customer 0329</v>
      </c>
      <c r="E6024" s="2" t="s">
        <v>603</v>
      </c>
      <c r="F6024" s="2" t="str">
        <f t="array" ref="F6024">_xlfn.XLOOKUP(E6024,Restaurants!A:A,Restaurants!B:B)</f>
        <v>Restaurant 009</v>
      </c>
      <c r="G6024" s="2" t="s">
        <v>28</v>
      </c>
      <c r="H6024" s="2" t="str">
        <f t="array" ref="H6024">_xlfn.XLOOKUP(G6024,Food_Menu!A:A,Food_Menu!B:B)</f>
        <v>Food Item 0057</v>
      </c>
      <c r="I6024" s="2"/>
      <c r="J6024" s="2" t="s">
        <v>640</v>
      </c>
      <c r="K6024" s="2" t="str">
        <f t="array" ref="K6024">_xlfn.XLOOKUP(J6024,Delivery_Partners!A:A,Delivery_Partners!B:B)</f>
        <v>Delivery Partner 097</v>
      </c>
      <c r="L6024" s="3">
        <v>2</v>
      </c>
      <c r="M6024" s="2" t="s">
        <v>101</v>
      </c>
      <c r="N6024" s="2" t="s">
        <v>42</v>
      </c>
      <c r="O6024" s="2"/>
    </row>
    <row r="6025" hidden="1" customHeight="1" spans="1:19">
      <c r="A6025" s="2" t="s">
        <v>7985</v>
      </c>
      <c r="B6025" s="29" t="s">
        <v>780</v>
      </c>
      <c r="C6025" s="2" t="s">
        <v>1802</v>
      </c>
      <c r="D6025" s="2" t="str">
        <f t="array" ref="D6025">_xlfn.XLOOKUP(C6025,Customers!A:A,Customers!B:B)</f>
        <v>Customer 0218</v>
      </c>
      <c r="E6025" s="2" t="s">
        <v>807</v>
      </c>
      <c r="F6025" s="2" t="str">
        <f t="array" ref="F6025">_xlfn.XLOOKUP(E6025,Restaurants!A:A,Restaurants!B:B)</f>
        <v>Restaurant 118</v>
      </c>
      <c r="G6025" s="2" t="s">
        <v>318</v>
      </c>
      <c r="H6025" s="2" t="str">
        <f t="array" ref="H6025">_xlfn.XLOOKUP(G6025,Food_Menu!A:A,Food_Menu!B:B)</f>
        <v>Food Item 0115</v>
      </c>
      <c r="I6025" s="2"/>
      <c r="J6025" s="2" t="s">
        <v>271</v>
      </c>
      <c r="K6025" s="2" t="str">
        <f t="array" ref="K6025">_xlfn.XLOOKUP(J6025,Delivery_Partners!A:A,Delivery_Partners!B:B)</f>
        <v>Delivery Partner 010</v>
      </c>
      <c r="L6025" s="3">
        <v>1</v>
      </c>
      <c r="M6025" s="2" t="s">
        <v>101</v>
      </c>
      <c r="N6025" s="2" t="s">
        <v>74</v>
      </c>
      <c r="O6025" s="2"/>
    </row>
    <row r="6026" hidden="1" customHeight="1" spans="1:19">
      <c r="A6026" s="2" t="s">
        <v>7986</v>
      </c>
      <c r="B6026" s="29" t="s">
        <v>2209</v>
      </c>
      <c r="C6026" s="2" t="s">
        <v>3325</v>
      </c>
      <c r="D6026" s="2" t="str">
        <f t="array" ref="D6026">_xlfn.XLOOKUP(C6026,Customers!A:A,Customers!B:B)</f>
        <v>Customer 0056</v>
      </c>
      <c r="E6026" s="2" t="s">
        <v>814</v>
      </c>
      <c r="F6026" s="2" t="str">
        <f t="array" ref="F6026">_xlfn.XLOOKUP(E6026,Restaurants!A:A,Restaurants!B:B)</f>
        <v>Restaurant 093</v>
      </c>
      <c r="G6026" s="2" t="s">
        <v>303</v>
      </c>
      <c r="H6026" s="2" t="str">
        <f t="array" ref="H6026">_xlfn.XLOOKUP(G6026,Food_Menu!A:A,Food_Menu!B:B)</f>
        <v>Food Item 0050</v>
      </c>
      <c r="I6026" s="2"/>
      <c r="J6026" s="2" t="s">
        <v>2158</v>
      </c>
      <c r="K6026" s="2" t="str">
        <f t="array" ref="K6026">_xlfn.XLOOKUP(J6026,Delivery_Partners!A:A,Delivery_Partners!B:B)</f>
        <v>Delivery Partner 033</v>
      </c>
      <c r="L6026" s="3">
        <v>1</v>
      </c>
      <c r="M6026" s="2" t="s">
        <v>101</v>
      </c>
      <c r="N6026" s="2" t="s">
        <v>24</v>
      </c>
      <c r="O6026" s="2"/>
    </row>
    <row r="6027" customHeight="1" spans="1:19">
      <c r="A6027" s="2" t="s">
        <v>7987</v>
      </c>
      <c r="B6027" s="29" t="s">
        <v>209</v>
      </c>
      <c r="C6027" s="2" t="s">
        <v>1990</v>
      </c>
      <c r="D6027" s="2" t="str">
        <f t="array" ref="D6027">_xlfn.XLOOKUP(C6027,Customers!A:A,Customers!B:B)</f>
        <v>Customer 0392</v>
      </c>
      <c r="E6027" s="2" t="s">
        <v>157</v>
      </c>
      <c r="F6027" s="2" t="str">
        <f t="array" ref="F6027">_xlfn.XLOOKUP(E6027,Restaurants!A:A,Restaurants!B:B)</f>
        <v>Restaurant 066</v>
      </c>
      <c r="G6027" s="2" t="s">
        <v>2095</v>
      </c>
      <c r="H6027" s="2" t="str">
        <f t="array" ref="H6027">_xlfn.XLOOKUP(G6027,Food_Menu!A:A,Food_Menu!B:B)</f>
        <v>Food Item 0087</v>
      </c>
      <c r="I6027" s="2">
        <f t="array" ref="I6027">_xlfn.XLOOKUP(G6027,Food_Menu!A:A,Food_Menu!D:D)</f>
        <v>288.34</v>
      </c>
      <c r="J6027" s="2" t="s">
        <v>127</v>
      </c>
      <c r="K6027" s="2" t="str">
        <f t="array" ref="K6027">_xlfn.XLOOKUP(J6027,Delivery_Partners!A:A,Delivery_Partners!B:B)</f>
        <v>Delivery Partner 134</v>
      </c>
      <c r="L6027" s="3">
        <v>1</v>
      </c>
      <c r="M6027" s="2" t="s">
        <v>23</v>
      </c>
      <c r="N6027" s="2" t="s">
        <v>24</v>
      </c>
      <c r="O6027" s="3">
        <v>39</v>
      </c>
      <c r="P6027" s="13">
        <f t="shared" ref="P6027:P6028" si="1256">I6027*L6027</f>
        <v>288.34</v>
      </c>
      <c r="Q6027" s="13" t="str">
        <f t="shared" ref="Q6027:Q6028" si="1257">IF(O6027="","Not Delivered",IF(O6027&lt;=30,"Fast",IF(O6027&lt;=60,"Normal","Slow")))</f>
        <v>Normal</v>
      </c>
      <c r="S6027" s="21"/>
    </row>
    <row r="6028" customHeight="1" spans="1:19">
      <c r="A6028" s="2" t="s">
        <v>7988</v>
      </c>
      <c r="B6028" s="29" t="s">
        <v>284</v>
      </c>
      <c r="C6028" s="2" t="s">
        <v>445</v>
      </c>
      <c r="D6028" s="2" t="str">
        <f t="array" ref="D6028">_xlfn.XLOOKUP(C6028,Customers!A:A,Customers!B:B)</f>
        <v>Customer 0306</v>
      </c>
      <c r="E6028" s="2" t="s">
        <v>726</v>
      </c>
      <c r="F6028" s="2" t="str">
        <f t="array" ref="F6028">_xlfn.XLOOKUP(E6028,Restaurants!A:A,Restaurants!B:B)</f>
        <v>Restaurant 082</v>
      </c>
      <c r="G6028" s="2" t="s">
        <v>400</v>
      </c>
      <c r="H6028" s="2" t="str">
        <f t="array" ref="H6028">_xlfn.XLOOKUP(G6028,Food_Menu!A:A,Food_Menu!B:B)</f>
        <v>Food Item 0090</v>
      </c>
      <c r="I6028" s="2">
        <f t="array" ref="I6028">_xlfn.XLOOKUP(G6028,Food_Menu!A:A,Food_Menu!D:D)</f>
        <v>629.64</v>
      </c>
      <c r="J6028" s="2" t="s">
        <v>1090</v>
      </c>
      <c r="K6028" s="2" t="str">
        <f t="array" ref="K6028">_xlfn.XLOOKUP(J6028,Delivery_Partners!A:A,Delivery_Partners!B:B)</f>
        <v>Delivery Partner 056</v>
      </c>
      <c r="L6028" s="3">
        <v>1</v>
      </c>
      <c r="M6028" s="2" t="s">
        <v>23</v>
      </c>
      <c r="N6028" s="2" t="s">
        <v>24</v>
      </c>
      <c r="O6028" s="3">
        <v>43</v>
      </c>
      <c r="P6028" s="13">
        <f t="shared" si="1256"/>
        <v>629.64</v>
      </c>
      <c r="Q6028" s="13" t="str">
        <f t="shared" si="1257"/>
        <v>Normal</v>
      </c>
      <c r="S6028" s="21"/>
    </row>
    <row r="6029" hidden="1" customHeight="1" spans="1:19">
      <c r="A6029" s="2" t="s">
        <v>7989</v>
      </c>
      <c r="B6029" s="29" t="s">
        <v>730</v>
      </c>
      <c r="C6029" s="2" t="s">
        <v>2073</v>
      </c>
      <c r="D6029" s="2" t="str">
        <f t="array" ref="D6029">_xlfn.XLOOKUP(C6029,Customers!A:A,Customers!B:B)</f>
        <v>Customer 0235</v>
      </c>
      <c r="E6029" s="2" t="s">
        <v>950</v>
      </c>
      <c r="F6029" s="2" t="str">
        <f t="array" ref="F6029">_xlfn.XLOOKUP(E6029,Restaurants!A:A,Restaurants!B:B)</f>
        <v>Restaurant 020</v>
      </c>
      <c r="G6029" s="2" t="s">
        <v>856</v>
      </c>
      <c r="H6029" s="2" t="str">
        <f t="array" ref="H6029">_xlfn.XLOOKUP(G6029,Food_Menu!A:A,Food_Menu!B:B)</f>
        <v>Food Item 0191</v>
      </c>
      <c r="I6029" s="2"/>
      <c r="J6029" s="2" t="s">
        <v>323</v>
      </c>
      <c r="K6029" s="2" t="str">
        <f t="array" ref="K6029">_xlfn.XLOOKUP(J6029,Delivery_Partners!A:A,Delivery_Partners!B:B)</f>
        <v>Delivery Partner 131</v>
      </c>
      <c r="L6029" s="3">
        <v>1</v>
      </c>
      <c r="M6029" s="2" t="s">
        <v>101</v>
      </c>
      <c r="N6029" s="2" t="s">
        <v>55</v>
      </c>
      <c r="O6029" s="2"/>
    </row>
    <row r="6030" customHeight="1" spans="1:19">
      <c r="A6030" s="2" t="s">
        <v>7990</v>
      </c>
      <c r="B6030" s="28">
        <v>45996</v>
      </c>
      <c r="C6030" s="2" t="s">
        <v>3292</v>
      </c>
      <c r="D6030" s="2" t="str">
        <f t="array" ref="D6030">_xlfn.XLOOKUP(C6030,Customers!A:A,Customers!B:B)</f>
        <v>Customer 0326</v>
      </c>
      <c r="E6030" s="2" t="s">
        <v>372</v>
      </c>
      <c r="F6030" s="2" t="str">
        <f t="array" ref="F6030">_xlfn.XLOOKUP(E6030,Restaurants!A:A,Restaurants!B:B)</f>
        <v>Restaurant 119</v>
      </c>
      <c r="G6030" s="2" t="s">
        <v>147</v>
      </c>
      <c r="H6030" s="2" t="str">
        <f t="array" ref="H6030">_xlfn.XLOOKUP(G6030,Food_Menu!A:A,Food_Menu!B:B)</f>
        <v>Food Item 0139</v>
      </c>
      <c r="I6030" s="2">
        <f t="array" ref="I6030">_xlfn.XLOOKUP(G6030,Food_Menu!A:A,Food_Menu!D:D)</f>
        <v>296.6</v>
      </c>
      <c r="J6030" s="2" t="s">
        <v>583</v>
      </c>
      <c r="K6030" s="2" t="str">
        <f t="array" ref="K6030">_xlfn.XLOOKUP(J6030,Delivery_Partners!A:A,Delivery_Partners!B:B)</f>
        <v>Delivery Partner 062</v>
      </c>
      <c r="L6030" s="3">
        <v>1</v>
      </c>
      <c r="M6030" s="2" t="s">
        <v>23</v>
      </c>
      <c r="N6030" s="2" t="s">
        <v>24</v>
      </c>
      <c r="O6030" s="3">
        <v>37</v>
      </c>
      <c r="P6030" s="13">
        <f t="shared" ref="P6030:P6051" si="1258">I6030*L6030</f>
        <v>296.6</v>
      </c>
      <c r="Q6030" s="13" t="str">
        <f t="shared" ref="Q6030:Q6051" si="1259">IF(O6030="","Not Delivered",IF(O6030&lt;=30,"Fast",IF(O6030&lt;=60,"Normal","Slow")))</f>
        <v>Normal</v>
      </c>
      <c r="S6030" s="21"/>
    </row>
    <row r="6031" customHeight="1" spans="1:19">
      <c r="A6031" s="2" t="s">
        <v>7991</v>
      </c>
      <c r="B6031" s="29" t="s">
        <v>306</v>
      </c>
      <c r="C6031" s="2" t="s">
        <v>2927</v>
      </c>
      <c r="D6031" s="2" t="str">
        <f t="array" ref="D6031">_xlfn.XLOOKUP(C6031,Customers!A:A,Customers!B:B)</f>
        <v>Customer 0836</v>
      </c>
      <c r="E6031" s="2" t="s">
        <v>578</v>
      </c>
      <c r="F6031" s="2" t="str">
        <f t="array" ref="F6031">_xlfn.XLOOKUP(E6031,Restaurants!A:A,Restaurants!B:B)</f>
        <v>Restaurant 063</v>
      </c>
      <c r="G6031" s="2" t="s">
        <v>442</v>
      </c>
      <c r="H6031" s="2" t="str">
        <f t="array" ref="H6031">_xlfn.XLOOKUP(G6031,Food_Menu!A:A,Food_Menu!B:B)</f>
        <v>Food Item 0143</v>
      </c>
      <c r="I6031" s="2">
        <f t="array" ref="I6031">_xlfn.XLOOKUP(G6031,Food_Menu!A:A,Food_Menu!D:D)</f>
        <v>248.87</v>
      </c>
      <c r="J6031" s="2" t="s">
        <v>684</v>
      </c>
      <c r="K6031" s="2" t="str">
        <f t="array" ref="K6031">_xlfn.XLOOKUP(J6031,Delivery_Partners!A:A,Delivery_Partners!B:B)</f>
        <v>Delivery Partner 003</v>
      </c>
      <c r="L6031" s="3">
        <v>2</v>
      </c>
      <c r="M6031" s="2" t="s">
        <v>23</v>
      </c>
      <c r="N6031" s="2" t="s">
        <v>55</v>
      </c>
      <c r="O6031" s="3">
        <v>28</v>
      </c>
      <c r="P6031" s="13">
        <f t="shared" si="1258"/>
        <v>497.74</v>
      </c>
      <c r="Q6031" s="13" t="str">
        <f t="shared" si="1259"/>
        <v>Fast</v>
      </c>
      <c r="S6031" s="21"/>
    </row>
    <row r="6032" customHeight="1" spans="1:19">
      <c r="A6032" s="2" t="s">
        <v>7992</v>
      </c>
      <c r="B6032" s="29" t="s">
        <v>214</v>
      </c>
      <c r="C6032" s="2" t="s">
        <v>97</v>
      </c>
      <c r="D6032" s="2" t="str">
        <f t="array" ref="D6032">_xlfn.XLOOKUP(C6032,Customers!A:A,Customers!B:B)</f>
        <v>Customer 0994</v>
      </c>
      <c r="E6032" s="2" t="s">
        <v>110</v>
      </c>
      <c r="F6032" s="2" t="str">
        <f t="array" ref="F6032">_xlfn.XLOOKUP(E6032,Restaurants!A:A,Restaurants!B:B)</f>
        <v>Restaurant 062</v>
      </c>
      <c r="G6032" s="2" t="s">
        <v>1272</v>
      </c>
      <c r="H6032" s="2" t="str">
        <f t="array" ref="H6032">_xlfn.XLOOKUP(G6032,Food_Menu!A:A,Food_Menu!B:B)</f>
        <v>Food Item 0063</v>
      </c>
      <c r="I6032" s="2">
        <f t="array" ref="I6032">_xlfn.XLOOKUP(G6032,Food_Menu!A:A,Food_Menu!D:D)</f>
        <v>539.41</v>
      </c>
      <c r="J6032" s="2" t="s">
        <v>414</v>
      </c>
      <c r="K6032" s="2" t="str">
        <f t="array" ref="K6032">_xlfn.XLOOKUP(J6032,Delivery_Partners!A:A,Delivery_Partners!B:B)</f>
        <v>Delivery Partner 122</v>
      </c>
      <c r="L6032" s="3">
        <v>1</v>
      </c>
      <c r="M6032" s="2" t="s">
        <v>23</v>
      </c>
      <c r="N6032" s="2" t="s">
        <v>24</v>
      </c>
      <c r="O6032" s="3">
        <v>40</v>
      </c>
      <c r="P6032" s="13">
        <f t="shared" si="1258"/>
        <v>539.41</v>
      </c>
      <c r="Q6032" s="13" t="str">
        <f t="shared" si="1259"/>
        <v>Normal</v>
      </c>
      <c r="S6032" s="21"/>
    </row>
    <row r="6033" customHeight="1" spans="1:19">
      <c r="A6033" s="2" t="s">
        <v>7993</v>
      </c>
      <c r="B6033" s="29" t="s">
        <v>760</v>
      </c>
      <c r="C6033" s="2" t="s">
        <v>6288</v>
      </c>
      <c r="D6033" s="2" t="str">
        <f t="array" ref="D6033">_xlfn.XLOOKUP(C6033,Customers!A:A,Customers!B:B)</f>
        <v>Customer 0620</v>
      </c>
      <c r="E6033" s="2" t="s">
        <v>698</v>
      </c>
      <c r="F6033" s="2" t="str">
        <f t="array" ref="F6033">_xlfn.XLOOKUP(E6033,Restaurants!A:A,Restaurants!B:B)</f>
        <v>Restaurant 116</v>
      </c>
      <c r="G6033" s="2" t="s">
        <v>202</v>
      </c>
      <c r="H6033" s="2" t="str">
        <f t="array" ref="H6033">_xlfn.XLOOKUP(G6033,Food_Menu!A:A,Food_Menu!B:B)</f>
        <v>Food Item 0096</v>
      </c>
      <c r="I6033" s="2">
        <f t="array" ref="I6033">_xlfn.XLOOKUP(G6033,Food_Menu!A:A,Food_Menu!D:D)</f>
        <v>399.57</v>
      </c>
      <c r="J6033" s="2" t="s">
        <v>164</v>
      </c>
      <c r="K6033" s="2" t="str">
        <f t="array" ref="K6033">_xlfn.XLOOKUP(J6033,Delivery_Partners!A:A,Delivery_Partners!B:B)</f>
        <v>Delivery Partner 161</v>
      </c>
      <c r="L6033" s="3">
        <v>1</v>
      </c>
      <c r="M6033" s="2" t="s">
        <v>23</v>
      </c>
      <c r="N6033" s="2" t="s">
        <v>55</v>
      </c>
      <c r="O6033" s="3">
        <v>15</v>
      </c>
      <c r="P6033" s="13">
        <f t="shared" si="1258"/>
        <v>399.57</v>
      </c>
      <c r="Q6033" s="13" t="str">
        <f t="shared" si="1259"/>
        <v>Fast</v>
      </c>
      <c r="S6033" s="21"/>
    </row>
    <row r="6034" customHeight="1" spans="1:19">
      <c r="A6034" s="2" t="s">
        <v>7994</v>
      </c>
      <c r="B6034" s="28">
        <v>45839</v>
      </c>
      <c r="C6034" s="2" t="s">
        <v>2263</v>
      </c>
      <c r="D6034" s="2" t="str">
        <f t="array" ref="D6034">_xlfn.XLOOKUP(C6034,Customers!A:A,Customers!B:B)</f>
        <v>Customer 0080</v>
      </c>
      <c r="E6034" s="2" t="s">
        <v>98</v>
      </c>
      <c r="F6034" s="2" t="str">
        <f t="array" ref="F6034">_xlfn.XLOOKUP(E6034,Restaurants!A:A,Restaurants!B:B)</f>
        <v>Restaurant 012</v>
      </c>
      <c r="G6034" s="2" t="s">
        <v>717</v>
      </c>
      <c r="H6034" s="2" t="str">
        <f t="array" ref="H6034">_xlfn.XLOOKUP(G6034,Food_Menu!A:A,Food_Menu!B:B)</f>
        <v>Food Item 0105</v>
      </c>
      <c r="I6034" s="2">
        <f t="array" ref="I6034">_xlfn.XLOOKUP(G6034,Food_Menu!A:A,Food_Menu!D:D)</f>
        <v>415.74</v>
      </c>
      <c r="J6034" s="2" t="s">
        <v>35</v>
      </c>
      <c r="K6034" s="2" t="str">
        <f t="array" ref="K6034">_xlfn.XLOOKUP(J6034,Delivery_Partners!A:A,Delivery_Partners!B:B)</f>
        <v>Delivery Partner 081</v>
      </c>
      <c r="L6034" s="3">
        <v>1</v>
      </c>
      <c r="M6034" s="2" t="s">
        <v>23</v>
      </c>
      <c r="N6034" s="2" t="s">
        <v>24</v>
      </c>
      <c r="O6034" s="3">
        <v>39</v>
      </c>
      <c r="P6034" s="13">
        <f t="shared" si="1258"/>
        <v>415.74</v>
      </c>
      <c r="Q6034" s="13" t="str">
        <f t="shared" si="1259"/>
        <v>Normal</v>
      </c>
      <c r="S6034" s="21"/>
    </row>
    <row r="6035" customHeight="1" spans="1:19">
      <c r="A6035" s="2" t="s">
        <v>7995</v>
      </c>
      <c r="B6035" s="28">
        <v>45782</v>
      </c>
      <c r="C6035" s="2" t="s">
        <v>1338</v>
      </c>
      <c r="D6035" s="2" t="str">
        <f t="array" ref="D6035">_xlfn.XLOOKUP(C6035,Customers!A:A,Customers!B:B)</f>
        <v>Customer 0884</v>
      </c>
      <c r="E6035" s="2" t="s">
        <v>193</v>
      </c>
      <c r="F6035" s="2" t="str">
        <f t="array" ref="F6035">_xlfn.XLOOKUP(E6035,Restaurants!A:A,Restaurants!B:B)</f>
        <v>Restaurant 051</v>
      </c>
      <c r="G6035" s="2" t="s">
        <v>1086</v>
      </c>
      <c r="H6035" s="2" t="str">
        <f t="array" ref="H6035">_xlfn.XLOOKUP(G6035,Food_Menu!A:A,Food_Menu!B:B)</f>
        <v>Food Item 0173</v>
      </c>
      <c r="I6035" s="2">
        <f t="array" ref="I6035">_xlfn.XLOOKUP(G6035,Food_Menu!A:A,Food_Menu!D:D)</f>
        <v>407.21</v>
      </c>
      <c r="J6035" s="2" t="s">
        <v>741</v>
      </c>
      <c r="K6035" s="2" t="str">
        <f t="array" ref="K6035">_xlfn.XLOOKUP(J6035,Delivery_Partners!A:A,Delivery_Partners!B:B)</f>
        <v>Delivery Partner 024</v>
      </c>
      <c r="L6035" s="3">
        <v>2</v>
      </c>
      <c r="M6035" s="2" t="s">
        <v>23</v>
      </c>
      <c r="N6035" s="2" t="s">
        <v>24</v>
      </c>
      <c r="O6035" s="3">
        <v>15</v>
      </c>
      <c r="P6035" s="13">
        <f t="shared" si="1258"/>
        <v>814.42</v>
      </c>
      <c r="Q6035" s="13" t="str">
        <f t="shared" si="1259"/>
        <v>Fast</v>
      </c>
      <c r="S6035" s="21"/>
    </row>
    <row r="6036" customHeight="1" spans="1:19">
      <c r="A6036" s="2" t="s">
        <v>7996</v>
      </c>
      <c r="B6036" s="29" t="s">
        <v>3847</v>
      </c>
      <c r="C6036" s="2" t="s">
        <v>2227</v>
      </c>
      <c r="D6036" s="2" t="str">
        <f t="array" ref="D6036">_xlfn.XLOOKUP(C6036,Customers!A:A,Customers!B:B)</f>
        <v>Customer 0183</v>
      </c>
      <c r="E6036" s="2" t="s">
        <v>78</v>
      </c>
      <c r="F6036" s="2" t="str">
        <f t="array" ref="F6036">_xlfn.XLOOKUP(E6036,Restaurants!A:A,Restaurants!B:B)</f>
        <v>Restaurant 011</v>
      </c>
      <c r="G6036" s="2" t="s">
        <v>1498</v>
      </c>
      <c r="H6036" s="2" t="str">
        <f t="array" ref="H6036">_xlfn.XLOOKUP(G6036,Food_Menu!A:A,Food_Menu!B:B)</f>
        <v>Food Item 0041</v>
      </c>
      <c r="I6036" s="2">
        <f t="array" ref="I6036">_xlfn.XLOOKUP(G6036,Food_Menu!A:A,Food_Menu!D:D)</f>
        <v>514.31</v>
      </c>
      <c r="J6036" s="2" t="s">
        <v>54</v>
      </c>
      <c r="K6036" s="2" t="str">
        <f t="array" ref="K6036">_xlfn.XLOOKUP(J6036,Delivery_Partners!A:A,Delivery_Partners!B:B)</f>
        <v>Delivery Partner 075</v>
      </c>
      <c r="L6036" s="3">
        <v>2</v>
      </c>
      <c r="M6036" s="2" t="s">
        <v>23</v>
      </c>
      <c r="N6036" s="2" t="s">
        <v>55</v>
      </c>
      <c r="O6036" s="3">
        <v>39</v>
      </c>
      <c r="P6036" s="13">
        <f t="shared" si="1258"/>
        <v>1028.62</v>
      </c>
      <c r="Q6036" s="13" t="str">
        <f t="shared" si="1259"/>
        <v>Normal</v>
      </c>
      <c r="S6036" s="21"/>
    </row>
    <row r="6037" customHeight="1" spans="1:19">
      <c r="A6037" s="2" t="s">
        <v>7997</v>
      </c>
      <c r="B6037" s="29" t="s">
        <v>1222</v>
      </c>
      <c r="C6037" s="2" t="s">
        <v>775</v>
      </c>
      <c r="D6037" s="2" t="str">
        <f t="array" ref="D6037">_xlfn.XLOOKUP(C6037,Customers!A:A,Customers!B:B)</f>
        <v>Customer 0069</v>
      </c>
      <c r="E6037" s="2" t="s">
        <v>289</v>
      </c>
      <c r="F6037" s="2" t="str">
        <f t="array" ref="F6037">_xlfn.XLOOKUP(E6037,Restaurants!A:A,Restaurants!B:B)</f>
        <v>Restaurant 052</v>
      </c>
      <c r="G6037" s="2" t="s">
        <v>266</v>
      </c>
      <c r="H6037" s="2" t="str">
        <f t="array" ref="H6037">_xlfn.XLOOKUP(G6037,Food_Menu!A:A,Food_Menu!B:B)</f>
        <v>Food Item 0012</v>
      </c>
      <c r="I6037" s="2">
        <f t="array" ref="I6037">_xlfn.XLOOKUP(G6037,Food_Menu!A:A,Food_Menu!D:D)</f>
        <v>390.14</v>
      </c>
      <c r="J6037" s="2" t="s">
        <v>1319</v>
      </c>
      <c r="K6037" s="2" t="str">
        <f t="array" ref="K6037">_xlfn.XLOOKUP(J6037,Delivery_Partners!A:A,Delivery_Partners!B:B)</f>
        <v>Delivery Partner 173</v>
      </c>
      <c r="L6037" s="3">
        <v>1</v>
      </c>
      <c r="M6037" s="2" t="s">
        <v>23</v>
      </c>
      <c r="N6037" s="2" t="s">
        <v>55</v>
      </c>
      <c r="O6037" s="3">
        <v>24</v>
      </c>
      <c r="P6037" s="13">
        <f t="shared" si="1258"/>
        <v>390.14</v>
      </c>
      <c r="Q6037" s="13" t="str">
        <f t="shared" si="1259"/>
        <v>Fast</v>
      </c>
      <c r="S6037" s="21"/>
    </row>
    <row r="6038" customHeight="1" spans="1:19">
      <c r="A6038" s="2" t="s">
        <v>7998</v>
      </c>
      <c r="B6038" s="29" t="s">
        <v>1518</v>
      </c>
      <c r="C6038" s="2" t="s">
        <v>3953</v>
      </c>
      <c r="D6038" s="2" t="str">
        <f t="array" ref="D6038">_xlfn.XLOOKUP(C6038,Customers!A:A,Customers!B:B)</f>
        <v>Customer 0683</v>
      </c>
      <c r="E6038" s="2" t="s">
        <v>27</v>
      </c>
      <c r="F6038" s="2" t="str">
        <f t="array" ref="F6038">_xlfn.XLOOKUP(E6038,Restaurants!A:A,Restaurants!B:B)</f>
        <v>Restaurant 033</v>
      </c>
      <c r="G6038" s="2" t="s">
        <v>1506</v>
      </c>
      <c r="H6038" s="2" t="str">
        <f t="array" ref="H6038">_xlfn.XLOOKUP(G6038,Food_Menu!A:A,Food_Menu!B:B)</f>
        <v>Food Item 0112</v>
      </c>
      <c r="I6038" s="2">
        <f t="array" ref="I6038">_xlfn.XLOOKUP(G6038,Food_Menu!A:A,Food_Menu!D:D)</f>
        <v>97.22</v>
      </c>
      <c r="J6038" s="2" t="s">
        <v>347</v>
      </c>
      <c r="K6038" s="2" t="str">
        <f t="array" ref="K6038">_xlfn.XLOOKUP(J6038,Delivery_Partners!A:A,Delivery_Partners!B:B)</f>
        <v>Delivery Partner 058</v>
      </c>
      <c r="L6038" s="3">
        <v>2</v>
      </c>
      <c r="M6038" s="2" t="s">
        <v>23</v>
      </c>
      <c r="N6038" s="2" t="s">
        <v>24</v>
      </c>
      <c r="O6038" s="3">
        <v>51</v>
      </c>
      <c r="P6038" s="13">
        <f t="shared" si="1258"/>
        <v>194.44</v>
      </c>
      <c r="Q6038" s="13" t="str">
        <f t="shared" si="1259"/>
        <v>Normal</v>
      </c>
      <c r="S6038" s="21"/>
    </row>
    <row r="6039" customHeight="1" spans="1:19">
      <c r="A6039" s="2" t="s">
        <v>7999</v>
      </c>
      <c r="B6039" s="28">
        <v>45842</v>
      </c>
      <c r="C6039" s="2" t="s">
        <v>1381</v>
      </c>
      <c r="D6039" s="2" t="str">
        <f t="array" ref="D6039">_xlfn.XLOOKUP(C6039,Customers!A:A,Customers!B:B)</f>
        <v>Customer 0511</v>
      </c>
      <c r="E6039" s="2" t="s">
        <v>260</v>
      </c>
      <c r="F6039" s="2" t="str">
        <f t="array" ref="F6039">_xlfn.XLOOKUP(E6039,Restaurants!A:A,Restaurants!B:B)</f>
        <v>Restaurant 056</v>
      </c>
      <c r="G6039" s="2" t="s">
        <v>1135</v>
      </c>
      <c r="H6039" s="2" t="str">
        <f t="array" ref="H6039">_xlfn.XLOOKUP(G6039,Food_Menu!A:A,Food_Menu!B:B)</f>
        <v>Food Item 0179</v>
      </c>
      <c r="I6039" s="2">
        <f t="array" ref="I6039">_xlfn.XLOOKUP(G6039,Food_Menu!A:A,Food_Menu!D:D)</f>
        <v>330.25</v>
      </c>
      <c r="J6039" s="2" t="s">
        <v>231</v>
      </c>
      <c r="K6039" s="2" t="str">
        <f t="array" ref="K6039">_xlfn.XLOOKUP(J6039,Delivery_Partners!A:A,Delivery_Partners!B:B)</f>
        <v>Delivery Partner 013</v>
      </c>
      <c r="L6039" s="3">
        <v>2</v>
      </c>
      <c r="M6039" s="2" t="s">
        <v>23</v>
      </c>
      <c r="N6039" s="2" t="s">
        <v>55</v>
      </c>
      <c r="O6039" s="3">
        <v>37</v>
      </c>
      <c r="P6039" s="13">
        <f t="shared" si="1258"/>
        <v>660.5</v>
      </c>
      <c r="Q6039" s="13" t="str">
        <f t="shared" si="1259"/>
        <v>Normal</v>
      </c>
      <c r="S6039" s="21"/>
    </row>
    <row r="6040" customHeight="1" spans="1:19">
      <c r="A6040" s="2" t="s">
        <v>8000</v>
      </c>
      <c r="B6040" s="29" t="s">
        <v>501</v>
      </c>
      <c r="C6040" s="2" t="s">
        <v>3759</v>
      </c>
      <c r="D6040" s="2" t="str">
        <f t="array" ref="D6040">_xlfn.XLOOKUP(C6040,Customers!A:A,Customers!B:B)</f>
        <v>Customer 0375</v>
      </c>
      <c r="E6040" s="2" t="s">
        <v>674</v>
      </c>
      <c r="F6040" s="2" t="str">
        <f t="array" ref="F6040">_xlfn.XLOOKUP(E6040,Restaurants!A:A,Restaurants!B:B)</f>
        <v>Restaurant 085</v>
      </c>
      <c r="G6040" s="2" t="s">
        <v>789</v>
      </c>
      <c r="H6040" s="2" t="str">
        <f t="array" ref="H6040">_xlfn.XLOOKUP(G6040,Food_Menu!A:A,Food_Menu!B:B)</f>
        <v>Food Item 0162</v>
      </c>
      <c r="I6040" s="2">
        <f t="array" ref="I6040">_xlfn.XLOOKUP(G6040,Food_Menu!A:A,Food_Menu!D:D)</f>
        <v>422.16</v>
      </c>
      <c r="J6040" s="2" t="s">
        <v>938</v>
      </c>
      <c r="K6040" s="2" t="str">
        <f t="array" ref="K6040">_xlfn.XLOOKUP(J6040,Delivery_Partners!A:A,Delivery_Partners!B:B)</f>
        <v>Delivery Partner 139</v>
      </c>
      <c r="L6040" s="3">
        <v>3</v>
      </c>
      <c r="M6040" s="2" t="s">
        <v>23</v>
      </c>
      <c r="N6040" s="2" t="s">
        <v>24</v>
      </c>
      <c r="O6040" s="3">
        <v>36</v>
      </c>
      <c r="P6040" s="13">
        <f t="shared" si="1258"/>
        <v>1266.48</v>
      </c>
      <c r="Q6040" s="13" t="str">
        <f t="shared" si="1259"/>
        <v>Normal</v>
      </c>
      <c r="S6040" s="21"/>
    </row>
    <row r="6041" customHeight="1" spans="1:19">
      <c r="A6041" s="2" t="s">
        <v>8001</v>
      </c>
      <c r="B6041" s="29" t="s">
        <v>980</v>
      </c>
      <c r="C6041" s="2" t="s">
        <v>804</v>
      </c>
      <c r="D6041" s="2" t="str">
        <f t="array" ref="D6041">_xlfn.XLOOKUP(C6041,Customers!A:A,Customers!B:B)</f>
        <v>Customer 1161</v>
      </c>
      <c r="E6041" s="2" t="s">
        <v>984</v>
      </c>
      <c r="F6041" s="2" t="str">
        <f t="array" ref="F6041">_xlfn.XLOOKUP(E6041,Restaurants!A:A,Restaurants!B:B)</f>
        <v>Restaurant 034</v>
      </c>
      <c r="G6041" s="2" t="s">
        <v>1135</v>
      </c>
      <c r="H6041" s="2" t="str">
        <f t="array" ref="H6041">_xlfn.XLOOKUP(G6041,Food_Menu!A:A,Food_Menu!B:B)</f>
        <v>Food Item 0179</v>
      </c>
      <c r="I6041" s="2">
        <f t="array" ref="I6041">_xlfn.XLOOKUP(G6041,Food_Menu!A:A,Food_Menu!D:D)</f>
        <v>330.25</v>
      </c>
      <c r="J6041" s="2" t="s">
        <v>671</v>
      </c>
      <c r="K6041" s="2" t="str">
        <f t="array" ref="K6041">_xlfn.XLOOKUP(J6041,Delivery_Partners!A:A,Delivery_Partners!B:B)</f>
        <v>Delivery Partner 043</v>
      </c>
      <c r="L6041" s="3">
        <v>2</v>
      </c>
      <c r="M6041" s="2" t="s">
        <v>23</v>
      </c>
      <c r="N6041" s="2" t="s">
        <v>55</v>
      </c>
      <c r="O6041" s="3">
        <v>40</v>
      </c>
      <c r="P6041" s="13">
        <f t="shared" si="1258"/>
        <v>660.5</v>
      </c>
      <c r="Q6041" s="13" t="str">
        <f t="shared" si="1259"/>
        <v>Normal</v>
      </c>
      <c r="S6041" s="21"/>
    </row>
    <row r="6042" customHeight="1" spans="1:19">
      <c r="A6042" s="2" t="s">
        <v>8002</v>
      </c>
      <c r="B6042" s="29" t="s">
        <v>2269</v>
      </c>
      <c r="C6042" s="2" t="s">
        <v>991</v>
      </c>
      <c r="D6042" s="2" t="str">
        <f t="array" ref="D6042">_xlfn.XLOOKUP(C6042,Customers!A:A,Customers!B:B)</f>
        <v>Customer 0110</v>
      </c>
      <c r="E6042" s="2" t="s">
        <v>335</v>
      </c>
      <c r="F6042" s="2" t="str">
        <f t="array" ref="F6042">_xlfn.XLOOKUP(E6042,Restaurants!A:A,Restaurants!B:B)</f>
        <v>Restaurant 007</v>
      </c>
      <c r="G6042" s="2" t="s">
        <v>2095</v>
      </c>
      <c r="H6042" s="2" t="str">
        <f t="array" ref="H6042">_xlfn.XLOOKUP(G6042,Food_Menu!A:A,Food_Menu!B:B)</f>
        <v>Food Item 0087</v>
      </c>
      <c r="I6042" s="2">
        <f t="array" ref="I6042">_xlfn.XLOOKUP(G6042,Food_Menu!A:A,Food_Menu!D:D)</f>
        <v>288.34</v>
      </c>
      <c r="J6042" s="2" t="s">
        <v>663</v>
      </c>
      <c r="K6042" s="2" t="str">
        <f t="array" ref="K6042">_xlfn.XLOOKUP(J6042,Delivery_Partners!A:A,Delivery_Partners!B:B)</f>
        <v>Delivery Partner 007</v>
      </c>
      <c r="L6042" s="3">
        <v>2</v>
      </c>
      <c r="M6042" s="2" t="s">
        <v>23</v>
      </c>
      <c r="N6042" s="2" t="s">
        <v>24</v>
      </c>
      <c r="O6042" s="3">
        <v>25</v>
      </c>
      <c r="P6042" s="13">
        <f t="shared" si="1258"/>
        <v>576.68</v>
      </c>
      <c r="Q6042" s="13" t="str">
        <f t="shared" si="1259"/>
        <v>Fast</v>
      </c>
      <c r="S6042" s="21"/>
    </row>
    <row r="6043" customHeight="1" spans="1:19">
      <c r="A6043" s="2" t="s">
        <v>8003</v>
      </c>
      <c r="B6043" s="29" t="s">
        <v>411</v>
      </c>
      <c r="C6043" s="2" t="s">
        <v>3762</v>
      </c>
      <c r="D6043" s="2" t="str">
        <f t="array" ref="D6043">_xlfn.XLOOKUP(C6043,Customers!A:A,Customers!B:B)</f>
        <v>Customer 0065</v>
      </c>
      <c r="E6043" s="2" t="s">
        <v>950</v>
      </c>
      <c r="F6043" s="2" t="str">
        <f t="array" ref="F6043">_xlfn.XLOOKUP(E6043,Restaurants!A:A,Restaurants!B:B)</f>
        <v>Restaurant 020</v>
      </c>
      <c r="G6043" s="2" t="s">
        <v>861</v>
      </c>
      <c r="H6043" s="2" t="str">
        <f t="array" ref="H6043">_xlfn.XLOOKUP(G6043,Food_Menu!A:A,Food_Menu!B:B)</f>
        <v>Food Item 0051</v>
      </c>
      <c r="I6043" s="2">
        <f t="array" ref="I6043">_xlfn.XLOOKUP(G6043,Food_Menu!A:A,Food_Menu!D:D)</f>
        <v>516.47</v>
      </c>
      <c r="J6043" s="2" t="s">
        <v>693</v>
      </c>
      <c r="K6043" s="2" t="str">
        <f t="array" ref="K6043">_xlfn.XLOOKUP(J6043,Delivery_Partners!A:A,Delivery_Partners!B:B)</f>
        <v>Delivery Partner 125</v>
      </c>
      <c r="L6043" s="3">
        <v>1</v>
      </c>
      <c r="M6043" s="2" t="s">
        <v>23</v>
      </c>
      <c r="N6043" s="2" t="s">
        <v>24</v>
      </c>
      <c r="O6043" s="3">
        <v>49</v>
      </c>
      <c r="P6043" s="13">
        <f t="shared" si="1258"/>
        <v>516.47</v>
      </c>
      <c r="Q6043" s="13" t="str">
        <f t="shared" si="1259"/>
        <v>Normal</v>
      </c>
      <c r="S6043" s="21"/>
    </row>
    <row r="6044" customHeight="1" spans="1:19">
      <c r="A6044" s="2" t="s">
        <v>8004</v>
      </c>
      <c r="B6044" s="29" t="s">
        <v>1659</v>
      </c>
      <c r="C6044" s="2" t="s">
        <v>3257</v>
      </c>
      <c r="D6044" s="2" t="str">
        <f t="array" ref="D6044">_xlfn.XLOOKUP(C6044,Customers!A:A,Customers!B:B)</f>
        <v>Customer 0705</v>
      </c>
      <c r="E6044" s="2" t="s">
        <v>116</v>
      </c>
      <c r="F6044" s="2" t="str">
        <f t="array" ref="F6044">_xlfn.XLOOKUP(E6044,Restaurants!A:A,Restaurants!B:B)</f>
        <v>Restaurant 086</v>
      </c>
      <c r="G6044" s="2" t="s">
        <v>255</v>
      </c>
      <c r="H6044" s="2" t="str">
        <f t="array" ref="H6044">_xlfn.XLOOKUP(G6044,Food_Menu!A:A,Food_Menu!B:B)</f>
        <v>Food Item 0146</v>
      </c>
      <c r="I6044" s="2">
        <f t="array" ref="I6044">_xlfn.XLOOKUP(G6044,Food_Menu!A:A,Food_Menu!D:D)</f>
        <v>580.64</v>
      </c>
      <c r="J6044" s="2" t="s">
        <v>1120</v>
      </c>
      <c r="K6044" s="2" t="str">
        <f t="array" ref="K6044">_xlfn.XLOOKUP(J6044,Delivery_Partners!A:A,Delivery_Partners!B:B)</f>
        <v>Delivery Partner 061</v>
      </c>
      <c r="L6044" s="3">
        <v>1</v>
      </c>
      <c r="M6044" s="2" t="s">
        <v>23</v>
      </c>
      <c r="N6044" s="2" t="s">
        <v>42</v>
      </c>
      <c r="O6044" s="3">
        <v>44</v>
      </c>
      <c r="P6044" s="13">
        <f t="shared" si="1258"/>
        <v>580.64</v>
      </c>
      <c r="Q6044" s="13" t="str">
        <f t="shared" si="1259"/>
        <v>Normal</v>
      </c>
      <c r="S6044" s="21"/>
    </row>
    <row r="6045" customHeight="1" spans="1:19">
      <c r="A6045" s="2" t="s">
        <v>8005</v>
      </c>
      <c r="B6045" s="29" t="s">
        <v>629</v>
      </c>
      <c r="C6045" s="2" t="s">
        <v>600</v>
      </c>
      <c r="D6045" s="2" t="str">
        <f t="array" ref="D6045">_xlfn.XLOOKUP(C6045,Customers!A:A,Customers!B:B)</f>
        <v>Customer 0503</v>
      </c>
      <c r="E6045" s="2" t="s">
        <v>177</v>
      </c>
      <c r="F6045" s="2" t="str">
        <f t="array" ref="F6045">_xlfn.XLOOKUP(E6045,Restaurants!A:A,Restaurants!B:B)</f>
        <v>Restaurant 070</v>
      </c>
      <c r="G6045" s="2" t="s">
        <v>194</v>
      </c>
      <c r="H6045" s="2" t="str">
        <f t="array" ref="H6045">_xlfn.XLOOKUP(G6045,Food_Menu!A:A,Food_Menu!B:B)</f>
        <v>Food Item 0009</v>
      </c>
      <c r="I6045" s="2">
        <f t="array" ref="I6045">_xlfn.XLOOKUP(G6045,Food_Menu!A:A,Food_Menu!D:D)</f>
        <v>168.03</v>
      </c>
      <c r="J6045" s="2" t="s">
        <v>510</v>
      </c>
      <c r="K6045" s="2" t="str">
        <f t="array" ref="K6045">_xlfn.XLOOKUP(J6045,Delivery_Partners!A:A,Delivery_Partners!B:B)</f>
        <v>Delivery Partner 025</v>
      </c>
      <c r="L6045" s="3">
        <v>3</v>
      </c>
      <c r="M6045" s="2" t="s">
        <v>23</v>
      </c>
      <c r="N6045" s="2" t="s">
        <v>74</v>
      </c>
      <c r="O6045" s="3">
        <v>29</v>
      </c>
      <c r="P6045" s="13">
        <f t="shared" si="1258"/>
        <v>504.09</v>
      </c>
      <c r="Q6045" s="13" t="str">
        <f t="shared" si="1259"/>
        <v>Fast</v>
      </c>
      <c r="S6045" s="21"/>
    </row>
    <row r="6046" customHeight="1" spans="1:19">
      <c r="A6046" s="2" t="s">
        <v>8006</v>
      </c>
      <c r="B6046" s="29" t="s">
        <v>1872</v>
      </c>
      <c r="C6046" s="2" t="s">
        <v>4019</v>
      </c>
      <c r="D6046" s="2" t="str">
        <f t="array" ref="D6046">_xlfn.XLOOKUP(C6046,Customers!A:A,Customers!B:B)</f>
        <v>Customer 0962</v>
      </c>
      <c r="E6046" s="2" t="s">
        <v>807</v>
      </c>
      <c r="F6046" s="2" t="str">
        <f t="array" ref="F6046">_xlfn.XLOOKUP(E6046,Restaurants!A:A,Restaurants!B:B)</f>
        <v>Restaurant 118</v>
      </c>
      <c r="G6046" s="2" t="s">
        <v>72</v>
      </c>
      <c r="H6046" s="2" t="str">
        <f t="array" ref="H6046">_xlfn.XLOOKUP(G6046,Food_Menu!A:A,Food_Menu!B:B)</f>
        <v>Food Item 0198</v>
      </c>
      <c r="I6046" s="2">
        <f t="array" ref="I6046">_xlfn.XLOOKUP(G6046,Food_Menu!A:A,Food_Menu!D:D)</f>
        <v>221.88</v>
      </c>
      <c r="J6046" s="2" t="s">
        <v>271</v>
      </c>
      <c r="K6046" s="2" t="str">
        <f t="array" ref="K6046">_xlfn.XLOOKUP(J6046,Delivery_Partners!A:A,Delivery_Partners!B:B)</f>
        <v>Delivery Partner 010</v>
      </c>
      <c r="L6046" s="3">
        <v>1</v>
      </c>
      <c r="M6046" s="2" t="s">
        <v>23</v>
      </c>
      <c r="N6046" s="2" t="s">
        <v>24</v>
      </c>
      <c r="O6046" s="3">
        <v>23</v>
      </c>
      <c r="P6046" s="13">
        <f t="shared" si="1258"/>
        <v>221.88</v>
      </c>
      <c r="Q6046" s="13" t="str">
        <f t="shared" si="1259"/>
        <v>Fast</v>
      </c>
      <c r="S6046" s="21"/>
    </row>
    <row r="6047" customHeight="1" spans="1:19">
      <c r="A6047" s="2" t="s">
        <v>8007</v>
      </c>
      <c r="B6047" s="29" t="s">
        <v>296</v>
      </c>
      <c r="C6047" s="2" t="s">
        <v>2886</v>
      </c>
      <c r="D6047" s="2" t="str">
        <f t="array" ref="D6047">_xlfn.XLOOKUP(C6047,Customers!A:A,Customers!B:B)</f>
        <v>Customer 0049</v>
      </c>
      <c r="E6047" s="2" t="s">
        <v>382</v>
      </c>
      <c r="F6047" s="2" t="str">
        <f t="array" ref="F6047">_xlfn.XLOOKUP(E6047,Restaurants!A:A,Restaurants!B:B)</f>
        <v>Restaurant 108</v>
      </c>
      <c r="G6047" s="2" t="s">
        <v>1013</v>
      </c>
      <c r="H6047" s="2" t="str">
        <f t="array" ref="H6047">_xlfn.XLOOKUP(G6047,Food_Menu!A:A,Food_Menu!B:B)</f>
        <v>Food Item 0158</v>
      </c>
      <c r="I6047" s="2">
        <f t="array" ref="I6047">_xlfn.XLOOKUP(G6047,Food_Menu!A:A,Food_Menu!D:D)</f>
        <v>622.8</v>
      </c>
      <c r="J6047" s="2" t="s">
        <v>299</v>
      </c>
      <c r="K6047" s="2" t="str">
        <f t="array" ref="K6047">_xlfn.XLOOKUP(J6047,Delivery_Partners!A:A,Delivery_Partners!B:B)</f>
        <v>Delivery Partner 034</v>
      </c>
      <c r="L6047" s="3">
        <v>1</v>
      </c>
      <c r="M6047" s="2" t="s">
        <v>23</v>
      </c>
      <c r="N6047" s="2" t="s">
        <v>24</v>
      </c>
      <c r="O6047" s="3">
        <v>31</v>
      </c>
      <c r="P6047" s="13">
        <f t="shared" si="1258"/>
        <v>622.8</v>
      </c>
      <c r="Q6047" s="13" t="str">
        <f t="shared" si="1259"/>
        <v>Normal</v>
      </c>
      <c r="S6047" s="21"/>
    </row>
    <row r="6048" customHeight="1" spans="1:19">
      <c r="A6048" s="2" t="s">
        <v>8008</v>
      </c>
      <c r="B6048" s="28">
        <v>46000</v>
      </c>
      <c r="C6048" s="2" t="s">
        <v>2617</v>
      </c>
      <c r="D6048" s="2" t="str">
        <f t="array" ref="D6048">_xlfn.XLOOKUP(C6048,Customers!A:A,Customers!B:B)</f>
        <v>Customer 0504</v>
      </c>
      <c r="E6048" s="2" t="s">
        <v>950</v>
      </c>
      <c r="F6048" s="2" t="str">
        <f t="array" ref="F6048">_xlfn.XLOOKUP(E6048,Restaurants!A:A,Restaurants!B:B)</f>
        <v>Restaurant 020</v>
      </c>
      <c r="G6048" s="2" t="s">
        <v>122</v>
      </c>
      <c r="H6048" s="2" t="str">
        <f t="array" ref="H6048">_xlfn.XLOOKUP(G6048,Food_Menu!A:A,Food_Menu!B:B)</f>
        <v>Food Item 0111</v>
      </c>
      <c r="I6048" s="2">
        <f t="array" ref="I6048">_xlfn.XLOOKUP(G6048,Food_Menu!A:A,Food_Menu!D:D)</f>
        <v>237.65</v>
      </c>
      <c r="J6048" s="2" t="s">
        <v>226</v>
      </c>
      <c r="K6048" s="2" t="str">
        <f t="array" ref="K6048">_xlfn.XLOOKUP(J6048,Delivery_Partners!A:A,Delivery_Partners!B:B)</f>
        <v>Delivery Partner 027</v>
      </c>
      <c r="L6048" s="3">
        <v>2</v>
      </c>
      <c r="M6048" s="2" t="s">
        <v>23</v>
      </c>
      <c r="N6048" s="2" t="s">
        <v>42</v>
      </c>
      <c r="O6048" s="3">
        <v>34</v>
      </c>
      <c r="P6048" s="13">
        <f t="shared" si="1258"/>
        <v>475.3</v>
      </c>
      <c r="Q6048" s="13" t="str">
        <f t="shared" si="1259"/>
        <v>Normal</v>
      </c>
      <c r="S6048" s="21"/>
    </row>
    <row r="6049" customHeight="1" spans="1:19">
      <c r="A6049" s="2" t="s">
        <v>8009</v>
      </c>
      <c r="B6049" s="29" t="s">
        <v>879</v>
      </c>
      <c r="C6049" s="2" t="s">
        <v>2559</v>
      </c>
      <c r="D6049" s="2" t="str">
        <f t="array" ref="D6049">_xlfn.XLOOKUP(C6049,Customers!A:A,Customers!B:B)</f>
        <v>Customer 0176</v>
      </c>
      <c r="E6049" s="2" t="s">
        <v>552</v>
      </c>
      <c r="F6049" s="2" t="str">
        <f t="array" ref="F6049">_xlfn.XLOOKUP(E6049,Restaurants!A:A,Restaurants!B:B)</f>
        <v>Restaurant 089</v>
      </c>
      <c r="G6049" s="2" t="s">
        <v>722</v>
      </c>
      <c r="H6049" s="2" t="str">
        <f t="array" ref="H6049">_xlfn.XLOOKUP(G6049,Food_Menu!A:A,Food_Menu!B:B)</f>
        <v>Food Item 0044</v>
      </c>
      <c r="I6049" s="2">
        <f t="array" ref="I6049">_xlfn.XLOOKUP(G6049,Food_Menu!A:A,Food_Menu!D:D)</f>
        <v>334.07</v>
      </c>
      <c r="J6049" s="2" t="s">
        <v>684</v>
      </c>
      <c r="K6049" s="2" t="str">
        <f t="array" ref="K6049">_xlfn.XLOOKUP(J6049,Delivery_Partners!A:A,Delivery_Partners!B:B)</f>
        <v>Delivery Partner 003</v>
      </c>
      <c r="L6049" s="3">
        <v>3</v>
      </c>
      <c r="M6049" s="2" t="s">
        <v>23</v>
      </c>
      <c r="N6049" s="2" t="s">
        <v>74</v>
      </c>
      <c r="O6049" s="3">
        <v>22</v>
      </c>
      <c r="P6049" s="13">
        <f t="shared" si="1258"/>
        <v>1002.21</v>
      </c>
      <c r="Q6049" s="13" t="str">
        <f t="shared" si="1259"/>
        <v>Fast</v>
      </c>
      <c r="S6049" s="21"/>
    </row>
    <row r="6050" customHeight="1" spans="1:19">
      <c r="A6050" s="2" t="s">
        <v>8010</v>
      </c>
      <c r="B6050" s="28">
        <v>45993</v>
      </c>
      <c r="C6050" s="2" t="s">
        <v>7298</v>
      </c>
      <c r="D6050" s="2" t="str">
        <f t="array" ref="D6050">_xlfn.XLOOKUP(C6050,Customers!A:A,Customers!B:B)</f>
        <v>Customer 0050</v>
      </c>
      <c r="E6050" s="2" t="s">
        <v>78</v>
      </c>
      <c r="F6050" s="2" t="str">
        <f t="array" ref="F6050">_xlfn.XLOOKUP(E6050,Restaurants!A:A,Restaurants!B:B)</f>
        <v>Restaurant 011</v>
      </c>
      <c r="G6050" s="2" t="s">
        <v>47</v>
      </c>
      <c r="H6050" s="2" t="str">
        <f t="array" ref="H6050">_xlfn.XLOOKUP(G6050,Food_Menu!A:A,Food_Menu!B:B)</f>
        <v>Food Item 0056</v>
      </c>
      <c r="I6050" s="2">
        <f t="array" ref="I6050">_xlfn.XLOOKUP(G6050,Food_Menu!A:A,Food_Menu!D:D)</f>
        <v>536.41</v>
      </c>
      <c r="J6050" s="2" t="s">
        <v>1204</v>
      </c>
      <c r="K6050" s="2" t="str">
        <f t="array" ref="K6050">_xlfn.XLOOKUP(J6050,Delivery_Partners!A:A,Delivery_Partners!B:B)</f>
        <v>Delivery Partner 067</v>
      </c>
      <c r="L6050" s="3">
        <v>1</v>
      </c>
      <c r="M6050" s="2" t="s">
        <v>23</v>
      </c>
      <c r="N6050" s="2" t="s">
        <v>24</v>
      </c>
      <c r="O6050" s="3">
        <v>30</v>
      </c>
      <c r="P6050" s="13">
        <f t="shared" si="1258"/>
        <v>536.41</v>
      </c>
      <c r="Q6050" s="13" t="str">
        <f t="shared" si="1259"/>
        <v>Fast</v>
      </c>
      <c r="S6050" s="21"/>
    </row>
    <row r="6051" customHeight="1" spans="1:19">
      <c r="A6051" s="2" t="s">
        <v>8011</v>
      </c>
      <c r="B6051" s="29" t="s">
        <v>964</v>
      </c>
      <c r="C6051" s="2" t="s">
        <v>3289</v>
      </c>
      <c r="D6051" s="2" t="str">
        <f t="array" ref="D6051">_xlfn.XLOOKUP(C6051,Customers!A:A,Customers!B:B)</f>
        <v>Customer 0556</v>
      </c>
      <c r="E6051" s="2" t="s">
        <v>98</v>
      </c>
      <c r="F6051" s="2" t="str">
        <f t="array" ref="F6051">_xlfn.XLOOKUP(E6051,Restaurants!A:A,Restaurants!B:B)</f>
        <v>Restaurant 012</v>
      </c>
      <c r="G6051" s="2" t="s">
        <v>221</v>
      </c>
      <c r="H6051" s="2" t="str">
        <f t="array" ref="H6051">_xlfn.XLOOKUP(G6051,Food_Menu!A:A,Food_Menu!B:B)</f>
        <v>Food Item 0220</v>
      </c>
      <c r="I6051" s="2">
        <f t="array" ref="I6051">_xlfn.XLOOKUP(G6051,Food_Menu!A:A,Food_Menu!D:D)</f>
        <v>194.15</v>
      </c>
      <c r="J6051" s="2" t="s">
        <v>383</v>
      </c>
      <c r="K6051" s="2" t="str">
        <f t="array" ref="K6051">_xlfn.XLOOKUP(J6051,Delivery_Partners!A:A,Delivery_Partners!B:B)</f>
        <v>Delivery Partner 149</v>
      </c>
      <c r="L6051" s="3">
        <v>3</v>
      </c>
      <c r="M6051" s="2" t="s">
        <v>23</v>
      </c>
      <c r="N6051" s="2" t="s">
        <v>42</v>
      </c>
      <c r="O6051" s="3">
        <v>28</v>
      </c>
      <c r="P6051" s="13">
        <f t="shared" si="1258"/>
        <v>582.45</v>
      </c>
      <c r="Q6051" s="13" t="str">
        <f t="shared" si="1259"/>
        <v>Fast</v>
      </c>
      <c r="S6051" s="21"/>
    </row>
    <row r="6052" hidden="1" customHeight="1" spans="1:19">
      <c r="A6052" s="2" t="s">
        <v>8012</v>
      </c>
      <c r="B6052" s="29" t="s">
        <v>279</v>
      </c>
      <c r="C6052" s="2" t="s">
        <v>3252</v>
      </c>
      <c r="D6052" s="2" t="str">
        <f t="array" ref="D6052">_xlfn.XLOOKUP(C6052,Customers!A:A,Customers!B:B)</f>
        <v>Customer 0882</v>
      </c>
      <c r="E6052" s="2" t="s">
        <v>655</v>
      </c>
      <c r="F6052" s="2" t="str">
        <f t="array" ref="F6052">_xlfn.XLOOKUP(E6052,Restaurants!A:A,Restaurants!B:B)</f>
        <v>Restaurant 096</v>
      </c>
      <c r="G6052" s="2" t="s">
        <v>405</v>
      </c>
      <c r="H6052" s="2" t="str">
        <f t="array" ref="H6052">_xlfn.XLOOKUP(G6052,Food_Menu!A:A,Food_Menu!B:B)</f>
        <v>Food Item 0004</v>
      </c>
      <c r="I6052" s="2"/>
      <c r="J6052" s="2" t="s">
        <v>2005</v>
      </c>
      <c r="K6052" s="2" t="str">
        <f t="array" ref="K6052">_xlfn.XLOOKUP(J6052,Delivery_Partners!A:A,Delivery_Partners!B:B)</f>
        <v>Delivery Partner 072</v>
      </c>
      <c r="L6052" s="3">
        <v>1</v>
      </c>
      <c r="M6052" s="2" t="s">
        <v>101</v>
      </c>
      <c r="N6052" s="2" t="s">
        <v>24</v>
      </c>
      <c r="O6052" s="2"/>
    </row>
    <row r="6053" customHeight="1" spans="1:19">
      <c r="A6053" s="2" t="s">
        <v>8013</v>
      </c>
      <c r="B6053" s="29" t="s">
        <v>385</v>
      </c>
      <c r="C6053" s="2" t="s">
        <v>2761</v>
      </c>
      <c r="D6053" s="2" t="str">
        <f t="array" ref="D6053">_xlfn.XLOOKUP(C6053,Customers!A:A,Customers!B:B)</f>
        <v>Customer 0190</v>
      </c>
      <c r="E6053" s="2" t="s">
        <v>1022</v>
      </c>
      <c r="F6053" s="2" t="str">
        <f t="array" ref="F6053">_xlfn.XLOOKUP(E6053,Restaurants!A:A,Restaurants!B:B)</f>
        <v>Restaurant 049</v>
      </c>
      <c r="G6053" s="2" t="s">
        <v>172</v>
      </c>
      <c r="H6053" s="2" t="str">
        <f t="array" ref="H6053">_xlfn.XLOOKUP(G6053,Food_Menu!A:A,Food_Menu!B:B)</f>
        <v>Food Item 0003</v>
      </c>
      <c r="I6053" s="2">
        <f t="array" ref="I6053">_xlfn.XLOOKUP(G6053,Food_Menu!A:A,Food_Menu!D:D)</f>
        <v>349.88</v>
      </c>
      <c r="J6053" s="2" t="s">
        <v>663</v>
      </c>
      <c r="K6053" s="2" t="str">
        <f t="array" ref="K6053">_xlfn.XLOOKUP(J6053,Delivery_Partners!A:A,Delivery_Partners!B:B)</f>
        <v>Delivery Partner 007</v>
      </c>
      <c r="L6053" s="3">
        <v>3</v>
      </c>
      <c r="M6053" s="2" t="s">
        <v>23</v>
      </c>
      <c r="N6053" s="2" t="s">
        <v>24</v>
      </c>
      <c r="O6053" s="3">
        <v>33</v>
      </c>
      <c r="P6053" s="13">
        <f t="shared" ref="P6053:P6079" si="1260">I6053*L6053</f>
        <v>1049.64</v>
      </c>
      <c r="Q6053" s="13" t="str">
        <f t="shared" ref="Q6053:Q6079" si="1261">IF(O6053="","Not Delivered",IF(O6053&lt;=30,"Fast",IF(O6053&lt;=60,"Normal","Slow")))</f>
        <v>Normal</v>
      </c>
      <c r="S6053" s="21"/>
    </row>
    <row r="6054" customHeight="1" spans="1:19">
      <c r="A6054" s="2" t="s">
        <v>8014</v>
      </c>
      <c r="B6054" s="29" t="s">
        <v>1544</v>
      </c>
      <c r="C6054" s="2" t="s">
        <v>1876</v>
      </c>
      <c r="D6054" s="2" t="str">
        <f t="array" ref="D6054">_xlfn.XLOOKUP(C6054,Customers!A:A,Customers!B:B)</f>
        <v>Customer 1011</v>
      </c>
      <c r="E6054" s="2" t="s">
        <v>224</v>
      </c>
      <c r="F6054" s="2" t="str">
        <f t="array" ref="F6054">_xlfn.XLOOKUP(E6054,Restaurants!A:A,Restaurants!B:B)</f>
        <v>Restaurant 120</v>
      </c>
      <c r="G6054" s="2" t="s">
        <v>477</v>
      </c>
      <c r="H6054" s="2" t="str">
        <f t="array" ref="H6054">_xlfn.XLOOKUP(G6054,Food_Menu!A:A,Food_Menu!B:B)</f>
        <v>Food Item 0077</v>
      </c>
      <c r="I6054" s="2">
        <f t="array" ref="I6054">_xlfn.XLOOKUP(G6054,Food_Menu!A:A,Food_Menu!D:D)</f>
        <v>161.62</v>
      </c>
      <c r="J6054" s="2" t="s">
        <v>862</v>
      </c>
      <c r="K6054" s="2" t="str">
        <f t="array" ref="K6054">_xlfn.XLOOKUP(J6054,Delivery_Partners!A:A,Delivery_Partners!B:B)</f>
        <v>Delivery Partner 159</v>
      </c>
      <c r="L6054" s="3">
        <v>3</v>
      </c>
      <c r="M6054" s="2" t="s">
        <v>23</v>
      </c>
      <c r="N6054" s="2" t="s">
        <v>24</v>
      </c>
      <c r="O6054" s="3">
        <v>41</v>
      </c>
      <c r="P6054" s="13">
        <f t="shared" si="1260"/>
        <v>484.86</v>
      </c>
      <c r="Q6054" s="13" t="str">
        <f t="shared" si="1261"/>
        <v>Normal</v>
      </c>
      <c r="S6054" s="21"/>
    </row>
    <row r="6055" customHeight="1" spans="1:19">
      <c r="A6055" s="2" t="s">
        <v>8015</v>
      </c>
      <c r="B6055" s="29" t="s">
        <v>2247</v>
      </c>
      <c r="C6055" s="2" t="s">
        <v>2958</v>
      </c>
      <c r="D6055" s="2" t="str">
        <f t="array" ref="D6055">_xlfn.XLOOKUP(C6055,Customers!A:A,Customers!B:B)</f>
        <v>Customer 0623</v>
      </c>
      <c r="E6055" s="2" t="s">
        <v>350</v>
      </c>
      <c r="F6055" s="2" t="str">
        <f t="array" ref="F6055">_xlfn.XLOOKUP(E6055,Restaurants!A:A,Restaurants!B:B)</f>
        <v>Restaurant 001</v>
      </c>
      <c r="G6055" s="2" t="s">
        <v>861</v>
      </c>
      <c r="H6055" s="2" t="str">
        <f t="array" ref="H6055">_xlfn.XLOOKUP(G6055,Food_Menu!A:A,Food_Menu!B:B)</f>
        <v>Food Item 0051</v>
      </c>
      <c r="I6055" s="2">
        <f t="array" ref="I6055">_xlfn.XLOOKUP(G6055,Food_Menu!A:A,Food_Menu!D:D)</f>
        <v>516.47</v>
      </c>
      <c r="J6055" s="2" t="s">
        <v>91</v>
      </c>
      <c r="K6055" s="2" t="str">
        <f t="array" ref="K6055">_xlfn.XLOOKUP(J6055,Delivery_Partners!A:A,Delivery_Partners!B:B)</f>
        <v>Delivery Partner 114</v>
      </c>
      <c r="L6055" s="3">
        <v>2</v>
      </c>
      <c r="M6055" s="2" t="s">
        <v>23</v>
      </c>
      <c r="N6055" s="2" t="s">
        <v>55</v>
      </c>
      <c r="O6055" s="3">
        <v>35</v>
      </c>
      <c r="P6055" s="13">
        <f t="shared" si="1260"/>
        <v>1032.94</v>
      </c>
      <c r="Q6055" s="13" t="str">
        <f t="shared" si="1261"/>
        <v>Normal</v>
      </c>
      <c r="S6055" s="21"/>
    </row>
    <row r="6056" customHeight="1" spans="1:19">
      <c r="A6056" s="2" t="s">
        <v>8016</v>
      </c>
      <c r="B6056" s="28">
        <v>45873</v>
      </c>
      <c r="C6056" s="2" t="s">
        <v>2127</v>
      </c>
      <c r="D6056" s="2" t="str">
        <f t="array" ref="D6056">_xlfn.XLOOKUP(C6056,Customers!A:A,Customers!B:B)</f>
        <v>Customer 0577</v>
      </c>
      <c r="E6056" s="2" t="s">
        <v>249</v>
      </c>
      <c r="F6056" s="2" t="str">
        <f t="array" ref="F6056">_xlfn.XLOOKUP(E6056,Restaurants!A:A,Restaurants!B:B)</f>
        <v>Restaurant 061</v>
      </c>
      <c r="G6056" s="2" t="s">
        <v>153</v>
      </c>
      <c r="H6056" s="2" t="str">
        <f t="array" ref="H6056">_xlfn.XLOOKUP(G6056,Food_Menu!A:A,Food_Menu!B:B)</f>
        <v>Food Item 0149</v>
      </c>
      <c r="I6056" s="2">
        <f t="array" ref="I6056">_xlfn.XLOOKUP(G6056,Food_Menu!A:A,Food_Menu!D:D)</f>
        <v>238.55</v>
      </c>
      <c r="J6056" s="2" t="s">
        <v>401</v>
      </c>
      <c r="K6056" s="2" t="str">
        <f t="array" ref="K6056">_xlfn.XLOOKUP(J6056,Delivery_Partners!A:A,Delivery_Partners!B:B)</f>
        <v>Delivery Partner 174</v>
      </c>
      <c r="L6056" s="3">
        <v>3</v>
      </c>
      <c r="M6056" s="2" t="s">
        <v>23</v>
      </c>
      <c r="N6056" s="2" t="s">
        <v>55</v>
      </c>
      <c r="O6056" s="3">
        <v>40</v>
      </c>
      <c r="P6056" s="13">
        <f t="shared" si="1260"/>
        <v>715.65</v>
      </c>
      <c r="Q6056" s="13" t="str">
        <f t="shared" si="1261"/>
        <v>Normal</v>
      </c>
      <c r="S6056" s="21"/>
    </row>
    <row r="6057" customHeight="1" spans="1:19">
      <c r="A6057" s="2" t="s">
        <v>8017</v>
      </c>
      <c r="B6057" s="29" t="s">
        <v>1412</v>
      </c>
      <c r="C6057" s="2" t="s">
        <v>167</v>
      </c>
      <c r="D6057" s="2" t="str">
        <f t="array" ref="D6057">_xlfn.XLOOKUP(C6057,Customers!A:A,Customers!B:B)</f>
        <v>Customer 1108</v>
      </c>
      <c r="E6057" s="2" t="s">
        <v>66</v>
      </c>
      <c r="F6057" s="2" t="str">
        <f t="array" ref="F6057">_xlfn.XLOOKUP(E6057,Restaurants!A:A,Restaurants!B:B)</f>
        <v>Restaurant 037</v>
      </c>
      <c r="G6057" s="2" t="s">
        <v>683</v>
      </c>
      <c r="H6057" s="2" t="str">
        <f t="array" ref="H6057">_xlfn.XLOOKUP(G6057,Food_Menu!A:A,Food_Menu!B:B)</f>
        <v>Food Item 0010</v>
      </c>
      <c r="I6057" s="2">
        <f t="array" ref="I6057">_xlfn.XLOOKUP(G6057,Food_Menu!A:A,Food_Menu!D:D)</f>
        <v>253.04</v>
      </c>
      <c r="J6057" s="2" t="s">
        <v>499</v>
      </c>
      <c r="K6057" s="2" t="str">
        <f t="array" ref="K6057">_xlfn.XLOOKUP(J6057,Delivery_Partners!A:A,Delivery_Partners!B:B)</f>
        <v>Delivery Partner 105</v>
      </c>
      <c r="L6057" s="3">
        <v>4</v>
      </c>
      <c r="M6057" s="2" t="s">
        <v>23</v>
      </c>
      <c r="N6057" s="2" t="s">
        <v>55</v>
      </c>
      <c r="O6057" s="3">
        <v>38</v>
      </c>
      <c r="P6057" s="13">
        <f t="shared" si="1260"/>
        <v>1012.16</v>
      </c>
      <c r="Q6057" s="13" t="str">
        <f t="shared" si="1261"/>
        <v>Normal</v>
      </c>
      <c r="S6057" s="21"/>
    </row>
    <row r="6058" customHeight="1" spans="1:19">
      <c r="A6058" s="2" t="s">
        <v>8018</v>
      </c>
      <c r="B6058" s="28">
        <v>45839</v>
      </c>
      <c r="C6058" s="2" t="s">
        <v>2300</v>
      </c>
      <c r="D6058" s="2" t="str">
        <f t="array" ref="D6058">_xlfn.XLOOKUP(C6058,Customers!A:A,Customers!B:B)</f>
        <v>Customer 0395</v>
      </c>
      <c r="E6058" s="2" t="s">
        <v>372</v>
      </c>
      <c r="F6058" s="2" t="str">
        <f t="array" ref="F6058">_xlfn.XLOOKUP(E6058,Restaurants!A:A,Restaurants!B:B)</f>
        <v>Restaurant 119</v>
      </c>
      <c r="G6058" s="2" t="s">
        <v>1086</v>
      </c>
      <c r="H6058" s="2" t="str">
        <f t="array" ref="H6058">_xlfn.XLOOKUP(G6058,Food_Menu!A:A,Food_Menu!B:B)</f>
        <v>Food Item 0173</v>
      </c>
      <c r="I6058" s="2">
        <f t="array" ref="I6058">_xlfn.XLOOKUP(G6058,Food_Menu!A:A,Food_Menu!D:D)</f>
        <v>407.21</v>
      </c>
      <c r="J6058" s="2" t="s">
        <v>993</v>
      </c>
      <c r="K6058" s="2" t="str">
        <f t="array" ref="K6058">_xlfn.XLOOKUP(J6058,Delivery_Partners!A:A,Delivery_Partners!B:B)</f>
        <v>Delivery Partner 086</v>
      </c>
      <c r="L6058" s="3">
        <v>3</v>
      </c>
      <c r="M6058" s="2" t="s">
        <v>23</v>
      </c>
      <c r="N6058" s="2" t="s">
        <v>24</v>
      </c>
      <c r="O6058" s="3">
        <v>33</v>
      </c>
      <c r="P6058" s="13">
        <f t="shared" si="1260"/>
        <v>1221.63</v>
      </c>
      <c r="Q6058" s="13" t="str">
        <f t="shared" si="1261"/>
        <v>Normal</v>
      </c>
      <c r="S6058" s="21"/>
    </row>
    <row r="6059" customHeight="1" spans="1:19">
      <c r="A6059" s="2" t="s">
        <v>8019</v>
      </c>
      <c r="B6059" s="28">
        <v>45965</v>
      </c>
      <c r="C6059" s="2" t="s">
        <v>2973</v>
      </c>
      <c r="D6059" s="2" t="str">
        <f t="array" ref="D6059">_xlfn.XLOOKUP(C6059,Customers!A:A,Customers!B:B)</f>
        <v>Customer 0241</v>
      </c>
      <c r="E6059" s="2" t="s">
        <v>647</v>
      </c>
      <c r="F6059" s="2" t="str">
        <f t="array" ref="F6059">_xlfn.XLOOKUP(E6059,Restaurants!A:A,Restaurants!B:B)</f>
        <v>Restaurant 081</v>
      </c>
      <c r="G6059" s="2" t="s">
        <v>1086</v>
      </c>
      <c r="H6059" s="2" t="str">
        <f t="array" ref="H6059">_xlfn.XLOOKUP(G6059,Food_Menu!A:A,Food_Menu!B:B)</f>
        <v>Food Item 0173</v>
      </c>
      <c r="I6059" s="2">
        <f t="array" ref="I6059">_xlfn.XLOOKUP(G6059,Food_Menu!A:A,Food_Menu!D:D)</f>
        <v>407.21</v>
      </c>
      <c r="J6059" s="2" t="s">
        <v>842</v>
      </c>
      <c r="K6059" s="2" t="str">
        <f t="array" ref="K6059">_xlfn.XLOOKUP(J6059,Delivery_Partners!A:A,Delivery_Partners!B:B)</f>
        <v>Delivery Partner 093</v>
      </c>
      <c r="L6059" s="3">
        <v>1</v>
      </c>
      <c r="M6059" s="2" t="s">
        <v>23</v>
      </c>
      <c r="N6059" s="2" t="s">
        <v>24</v>
      </c>
      <c r="O6059" s="3">
        <v>43</v>
      </c>
      <c r="P6059" s="13">
        <f t="shared" si="1260"/>
        <v>407.21</v>
      </c>
      <c r="Q6059" s="13" t="str">
        <f t="shared" si="1261"/>
        <v>Normal</v>
      </c>
      <c r="S6059" s="21"/>
    </row>
    <row r="6060" customHeight="1" spans="1:19">
      <c r="A6060" s="2" t="s">
        <v>8020</v>
      </c>
      <c r="B6060" s="28">
        <v>45693</v>
      </c>
      <c r="C6060" s="2" t="s">
        <v>2745</v>
      </c>
      <c r="D6060" s="2" t="str">
        <f t="array" ref="D6060">_xlfn.XLOOKUP(C6060,Customers!A:A,Customers!B:B)</f>
        <v>Customer 0944</v>
      </c>
      <c r="E6060" s="2" t="s">
        <v>814</v>
      </c>
      <c r="F6060" s="2" t="str">
        <f t="array" ref="F6060">_xlfn.XLOOKUP(E6060,Restaurants!A:A,Restaurants!B:B)</f>
        <v>Restaurant 093</v>
      </c>
      <c r="G6060" s="2" t="s">
        <v>861</v>
      </c>
      <c r="H6060" s="2" t="str">
        <f t="array" ref="H6060">_xlfn.XLOOKUP(G6060,Food_Menu!A:A,Food_Menu!B:B)</f>
        <v>Food Item 0051</v>
      </c>
      <c r="I6060" s="2">
        <f t="array" ref="I6060">_xlfn.XLOOKUP(G6060,Food_Menu!A:A,Food_Menu!D:D)</f>
        <v>516.47</v>
      </c>
      <c r="J6060" s="2" t="s">
        <v>618</v>
      </c>
      <c r="K6060" s="2" t="str">
        <f t="array" ref="K6060">_xlfn.XLOOKUP(J6060,Delivery_Partners!A:A,Delivery_Partners!B:B)</f>
        <v>Delivery Partner 002</v>
      </c>
      <c r="L6060" s="3">
        <v>1</v>
      </c>
      <c r="M6060" s="2" t="s">
        <v>23</v>
      </c>
      <c r="N6060" s="2" t="s">
        <v>55</v>
      </c>
      <c r="O6060" s="3">
        <v>15</v>
      </c>
      <c r="P6060" s="13">
        <f t="shared" si="1260"/>
        <v>516.47</v>
      </c>
      <c r="Q6060" s="13" t="str">
        <f t="shared" si="1261"/>
        <v>Fast</v>
      </c>
      <c r="S6060" s="21"/>
    </row>
    <row r="6061" customHeight="1" spans="1:19">
      <c r="A6061" s="2" t="s">
        <v>8021</v>
      </c>
      <c r="B6061" s="29" t="s">
        <v>258</v>
      </c>
      <c r="C6061" s="2" t="s">
        <v>4933</v>
      </c>
      <c r="D6061" s="2" t="str">
        <f t="array" ref="D6061">_xlfn.XLOOKUP(C6061,Customers!A:A,Customers!B:B)</f>
        <v>Customer 0129</v>
      </c>
      <c r="E6061" s="2" t="s">
        <v>33</v>
      </c>
      <c r="F6061" s="2" t="str">
        <f t="array" ref="F6061">_xlfn.XLOOKUP(E6061,Restaurants!A:A,Restaurants!B:B)</f>
        <v>Restaurant 035</v>
      </c>
      <c r="G6061" s="2" t="s">
        <v>906</v>
      </c>
      <c r="H6061" s="2" t="str">
        <f t="array" ref="H6061">_xlfn.XLOOKUP(G6061,Food_Menu!A:A,Food_Menu!B:B)</f>
        <v>Food Item 0128</v>
      </c>
      <c r="I6061" s="2">
        <f t="array" ref="I6061">_xlfn.XLOOKUP(G6061,Food_Menu!A:A,Food_Menu!D:D)</f>
        <v>317.72</v>
      </c>
      <c r="J6061" s="2" t="s">
        <v>236</v>
      </c>
      <c r="K6061" s="2" t="str">
        <f t="array" ref="K6061">_xlfn.XLOOKUP(J6061,Delivery_Partners!A:A,Delivery_Partners!B:B)</f>
        <v>Delivery Partner 068</v>
      </c>
      <c r="L6061" s="3">
        <v>1</v>
      </c>
      <c r="M6061" s="2" t="s">
        <v>23</v>
      </c>
      <c r="N6061" s="2" t="s">
        <v>55</v>
      </c>
      <c r="O6061" s="3">
        <v>31</v>
      </c>
      <c r="P6061" s="13">
        <f t="shared" si="1260"/>
        <v>317.72</v>
      </c>
      <c r="Q6061" s="13" t="str">
        <f t="shared" si="1261"/>
        <v>Normal</v>
      </c>
      <c r="S6061" s="21"/>
    </row>
    <row r="6062" customHeight="1" spans="1:19">
      <c r="A6062" s="2" t="s">
        <v>8022</v>
      </c>
      <c r="B6062" s="29" t="s">
        <v>1823</v>
      </c>
      <c r="C6062" s="2" t="s">
        <v>626</v>
      </c>
      <c r="D6062" s="2" t="str">
        <f t="array" ref="D6062">_xlfn.XLOOKUP(C6062,Customers!A:A,Customers!B:B)</f>
        <v>Customer 1047</v>
      </c>
      <c r="E6062" s="2" t="s">
        <v>382</v>
      </c>
      <c r="F6062" s="2" t="str">
        <f t="array" ref="F6062">_xlfn.XLOOKUP(E6062,Restaurants!A:A,Restaurants!B:B)</f>
        <v>Restaurant 108</v>
      </c>
      <c r="G6062" s="2" t="s">
        <v>392</v>
      </c>
      <c r="H6062" s="2" t="str">
        <f t="array" ref="H6062">_xlfn.XLOOKUP(G6062,Food_Menu!A:A,Food_Menu!B:B)</f>
        <v>Food Item 0148</v>
      </c>
      <c r="I6062" s="2">
        <f t="array" ref="I6062">_xlfn.XLOOKUP(G6062,Food_Menu!A:A,Food_Menu!D:D)</f>
        <v>405.76</v>
      </c>
      <c r="J6062" s="2" t="s">
        <v>2141</v>
      </c>
      <c r="K6062" s="2" t="str">
        <f t="array" ref="K6062">_xlfn.XLOOKUP(J6062,Delivery_Partners!A:A,Delivery_Partners!B:B)</f>
        <v>Delivery Partner 080</v>
      </c>
      <c r="L6062" s="3">
        <v>1</v>
      </c>
      <c r="M6062" s="2" t="s">
        <v>23</v>
      </c>
      <c r="N6062" s="2" t="s">
        <v>24</v>
      </c>
      <c r="O6062" s="3">
        <v>28</v>
      </c>
      <c r="P6062" s="13">
        <f t="shared" si="1260"/>
        <v>405.76</v>
      </c>
      <c r="Q6062" s="13" t="str">
        <f t="shared" si="1261"/>
        <v>Fast</v>
      </c>
      <c r="S6062" s="21"/>
    </row>
    <row r="6063" customHeight="1" spans="1:19">
      <c r="A6063" s="2" t="s">
        <v>8023</v>
      </c>
      <c r="B6063" s="29" t="s">
        <v>1222</v>
      </c>
      <c r="C6063" s="2" t="s">
        <v>686</v>
      </c>
      <c r="D6063" s="2" t="str">
        <f t="array" ref="D6063">_xlfn.XLOOKUP(C6063,Customers!A:A,Customers!B:B)</f>
        <v>Customer 0991</v>
      </c>
      <c r="E6063" s="2" t="s">
        <v>245</v>
      </c>
      <c r="F6063" s="2" t="str">
        <f t="array" ref="F6063">_xlfn.XLOOKUP(E6063,Restaurants!A:A,Restaurants!B:B)</f>
        <v>Restaurant 101</v>
      </c>
      <c r="G6063" s="2" t="s">
        <v>1009</v>
      </c>
      <c r="H6063" s="2" t="str">
        <f t="array" ref="H6063">_xlfn.XLOOKUP(G6063,Food_Menu!A:A,Food_Menu!B:B)</f>
        <v>Food Item 0187</v>
      </c>
      <c r="I6063" s="2">
        <f t="array" ref="I6063">_xlfn.XLOOKUP(G6063,Food_Menu!A:A,Food_Menu!D:D)</f>
        <v>496.25</v>
      </c>
      <c r="J6063" s="2" t="s">
        <v>714</v>
      </c>
      <c r="K6063" s="2" t="str">
        <f t="array" ref="K6063">_xlfn.XLOOKUP(J6063,Delivery_Partners!A:A,Delivery_Partners!B:B)</f>
        <v>Delivery Partner 054</v>
      </c>
      <c r="L6063" s="3">
        <v>2</v>
      </c>
      <c r="M6063" s="2" t="s">
        <v>23</v>
      </c>
      <c r="N6063" s="2" t="s">
        <v>55</v>
      </c>
      <c r="O6063" s="3">
        <v>36</v>
      </c>
      <c r="P6063" s="13">
        <f t="shared" si="1260"/>
        <v>992.5</v>
      </c>
      <c r="Q6063" s="13" t="str">
        <f t="shared" si="1261"/>
        <v>Normal</v>
      </c>
      <c r="S6063" s="21"/>
    </row>
    <row r="6064" customHeight="1" spans="1:19">
      <c r="A6064" s="2" t="s">
        <v>8024</v>
      </c>
      <c r="B6064" s="29" t="s">
        <v>1705</v>
      </c>
      <c r="C6064" s="2" t="s">
        <v>2872</v>
      </c>
      <c r="D6064" s="2" t="str">
        <f t="array" ref="D6064">_xlfn.XLOOKUP(C6064,Customers!A:A,Customers!B:B)</f>
        <v>Customer 1173</v>
      </c>
      <c r="E6064" s="2" t="s">
        <v>358</v>
      </c>
      <c r="F6064" s="2" t="str">
        <f t="array" ref="F6064">_xlfn.XLOOKUP(E6064,Restaurants!A:A,Restaurants!B:B)</f>
        <v>Restaurant 095</v>
      </c>
      <c r="G6064" s="2" t="s">
        <v>789</v>
      </c>
      <c r="H6064" s="2" t="str">
        <f t="array" ref="H6064">_xlfn.XLOOKUP(G6064,Food_Menu!A:A,Food_Menu!B:B)</f>
        <v>Food Item 0162</v>
      </c>
      <c r="I6064" s="2">
        <f t="array" ref="I6064">_xlfn.XLOOKUP(G6064,Food_Menu!A:A,Food_Menu!D:D)</f>
        <v>422.16</v>
      </c>
      <c r="J6064" s="2" t="s">
        <v>1132</v>
      </c>
      <c r="K6064" s="2" t="str">
        <f t="array" ref="K6064">_xlfn.XLOOKUP(J6064,Delivery_Partners!A:A,Delivery_Partners!B:B)</f>
        <v>Delivery Partner 151</v>
      </c>
      <c r="L6064" s="3">
        <v>1</v>
      </c>
      <c r="M6064" s="2" t="s">
        <v>23</v>
      </c>
      <c r="N6064" s="2" t="s">
        <v>24</v>
      </c>
      <c r="O6064" s="3">
        <v>27</v>
      </c>
      <c r="P6064" s="13">
        <f t="shared" si="1260"/>
        <v>422.16</v>
      </c>
      <c r="Q6064" s="13" t="str">
        <f t="shared" si="1261"/>
        <v>Fast</v>
      </c>
      <c r="S6064" s="21"/>
    </row>
    <row r="6065" customHeight="1" spans="1:19">
      <c r="A6065" s="2" t="s">
        <v>8025</v>
      </c>
      <c r="B6065" s="28">
        <v>45910</v>
      </c>
      <c r="C6065" s="2" t="s">
        <v>1837</v>
      </c>
      <c r="D6065" s="2" t="str">
        <f t="array" ref="D6065">_xlfn.XLOOKUP(C6065,Customers!A:A,Customers!B:B)</f>
        <v>Customer 0553</v>
      </c>
      <c r="E6065" s="2" t="s">
        <v>797</v>
      </c>
      <c r="F6065" s="2" t="str">
        <f t="array" ref="F6065">_xlfn.XLOOKUP(E6065,Restaurants!A:A,Restaurants!B:B)</f>
        <v>Restaurant 058</v>
      </c>
      <c r="G6065" s="2" t="s">
        <v>1267</v>
      </c>
      <c r="H6065" s="2" t="str">
        <f t="array" ref="H6065">_xlfn.XLOOKUP(G6065,Food_Menu!A:A,Food_Menu!B:B)</f>
        <v>Food Item 0212</v>
      </c>
      <c r="I6065" s="2">
        <f t="array" ref="I6065">_xlfn.XLOOKUP(G6065,Food_Menu!A:A,Food_Menu!D:D)</f>
        <v>187.71</v>
      </c>
      <c r="J6065" s="2" t="s">
        <v>1319</v>
      </c>
      <c r="K6065" s="2" t="str">
        <f t="array" ref="K6065">_xlfn.XLOOKUP(J6065,Delivery_Partners!A:A,Delivery_Partners!B:B)</f>
        <v>Delivery Partner 173</v>
      </c>
      <c r="L6065" s="3">
        <v>3</v>
      </c>
      <c r="M6065" s="2" t="s">
        <v>23</v>
      </c>
      <c r="N6065" s="2" t="s">
        <v>42</v>
      </c>
      <c r="O6065" s="3">
        <v>42</v>
      </c>
      <c r="P6065" s="13">
        <f t="shared" si="1260"/>
        <v>563.13</v>
      </c>
      <c r="Q6065" s="13" t="str">
        <f t="shared" si="1261"/>
        <v>Normal</v>
      </c>
      <c r="S6065" s="21"/>
    </row>
    <row r="6066" customHeight="1" spans="1:19">
      <c r="A6066" s="2" t="s">
        <v>8026</v>
      </c>
      <c r="B6066" s="29" t="s">
        <v>733</v>
      </c>
      <c r="C6066" s="2" t="s">
        <v>961</v>
      </c>
      <c r="D6066" s="2" t="str">
        <f t="array" ref="D6066">_xlfn.XLOOKUP(C6066,Customers!A:A,Customers!B:B)</f>
        <v>Customer 0747</v>
      </c>
      <c r="E6066" s="2" t="s">
        <v>220</v>
      </c>
      <c r="F6066" s="2" t="str">
        <f t="array" ref="F6066">_xlfn.XLOOKUP(E6066,Restaurants!A:A,Restaurants!B:B)</f>
        <v>Restaurant 111</v>
      </c>
      <c r="G6066" s="2" t="s">
        <v>1285</v>
      </c>
      <c r="H6066" s="2" t="str">
        <f t="array" ref="H6066">_xlfn.XLOOKUP(G6066,Food_Menu!A:A,Food_Menu!B:B)</f>
        <v>Food Item 0026</v>
      </c>
      <c r="I6066" s="2">
        <f t="array" ref="I6066">_xlfn.XLOOKUP(G6066,Food_Menu!A:A,Food_Menu!D:D)</f>
        <v>535.49</v>
      </c>
      <c r="J6066" s="2" t="s">
        <v>1350</v>
      </c>
      <c r="K6066" s="2" t="str">
        <f t="array" ref="K6066">_xlfn.XLOOKUP(J6066,Delivery_Partners!A:A,Delivery_Partners!B:B)</f>
        <v>Delivery Partner 087</v>
      </c>
      <c r="L6066" s="3">
        <v>1</v>
      </c>
      <c r="M6066" s="2" t="s">
        <v>23</v>
      </c>
      <c r="N6066" s="2" t="s">
        <v>42</v>
      </c>
      <c r="O6066" s="3">
        <v>44</v>
      </c>
      <c r="P6066" s="13">
        <f t="shared" si="1260"/>
        <v>535.49</v>
      </c>
      <c r="Q6066" s="13" t="str">
        <f t="shared" si="1261"/>
        <v>Normal</v>
      </c>
      <c r="S6066" s="21"/>
    </row>
    <row r="6067" customHeight="1" spans="1:19">
      <c r="A6067" s="2" t="s">
        <v>8027</v>
      </c>
      <c r="B6067" s="29" t="s">
        <v>479</v>
      </c>
      <c r="C6067" s="2" t="s">
        <v>248</v>
      </c>
      <c r="D6067" s="2" t="str">
        <f t="array" ref="D6067">_xlfn.XLOOKUP(C6067,Customers!A:A,Customers!B:B)</f>
        <v>Customer 1060</v>
      </c>
      <c r="E6067" s="2" t="s">
        <v>647</v>
      </c>
      <c r="F6067" s="2" t="str">
        <f t="array" ref="F6067">_xlfn.XLOOKUP(E6067,Restaurants!A:A,Restaurants!B:B)</f>
        <v>Restaurant 081</v>
      </c>
      <c r="G6067" s="2" t="s">
        <v>561</v>
      </c>
      <c r="H6067" s="2" t="str">
        <f t="array" ref="H6067">_xlfn.XLOOKUP(G6067,Food_Menu!A:A,Food_Menu!B:B)</f>
        <v>Food Item 0135</v>
      </c>
      <c r="I6067" s="2">
        <f t="array" ref="I6067">_xlfn.XLOOKUP(G6067,Food_Menu!A:A,Food_Menu!D:D)</f>
        <v>217.07</v>
      </c>
      <c r="J6067" s="2" t="s">
        <v>923</v>
      </c>
      <c r="K6067" s="2" t="str">
        <f t="array" ref="K6067">_xlfn.XLOOKUP(J6067,Delivery_Partners!A:A,Delivery_Partners!B:B)</f>
        <v>Delivery Partner 142</v>
      </c>
      <c r="L6067" s="3">
        <v>1</v>
      </c>
      <c r="M6067" s="2" t="s">
        <v>23</v>
      </c>
      <c r="N6067" s="2" t="s">
        <v>24</v>
      </c>
      <c r="O6067" s="3">
        <v>18</v>
      </c>
      <c r="P6067" s="13">
        <f t="shared" si="1260"/>
        <v>217.07</v>
      </c>
      <c r="Q6067" s="13" t="str">
        <f t="shared" si="1261"/>
        <v>Fast</v>
      </c>
      <c r="S6067" s="21"/>
    </row>
    <row r="6068" customHeight="1" spans="1:19">
      <c r="A6068" s="2" t="s">
        <v>8028</v>
      </c>
      <c r="B6068" s="28">
        <v>45996</v>
      </c>
      <c r="C6068" s="2" t="s">
        <v>2057</v>
      </c>
      <c r="D6068" s="2" t="str">
        <f t="array" ref="D6068">_xlfn.XLOOKUP(C6068,Customers!A:A,Customers!B:B)</f>
        <v>Customer 0158</v>
      </c>
      <c r="E6068" s="2" t="s">
        <v>492</v>
      </c>
      <c r="F6068" s="2" t="str">
        <f t="array" ref="F6068">_xlfn.XLOOKUP(E6068,Restaurants!A:A,Restaurants!B:B)</f>
        <v>Restaurant 008</v>
      </c>
      <c r="G6068" s="2" t="s">
        <v>913</v>
      </c>
      <c r="H6068" s="2" t="str">
        <f t="array" ref="H6068">_xlfn.XLOOKUP(G6068,Food_Menu!A:A,Food_Menu!B:B)</f>
        <v>Food Item 0171</v>
      </c>
      <c r="I6068" s="2">
        <f t="array" ref="I6068">_xlfn.XLOOKUP(G6068,Food_Menu!A:A,Food_Menu!D:D)</f>
        <v>583.51</v>
      </c>
      <c r="J6068" s="2" t="s">
        <v>41</v>
      </c>
      <c r="K6068" s="2" t="str">
        <f t="array" ref="K6068">_xlfn.XLOOKUP(J6068,Delivery_Partners!A:A,Delivery_Partners!B:B)</f>
        <v>Delivery Partner 041</v>
      </c>
      <c r="L6068" s="3">
        <v>1</v>
      </c>
      <c r="M6068" s="2" t="s">
        <v>23</v>
      </c>
      <c r="N6068" s="2" t="s">
        <v>74</v>
      </c>
      <c r="O6068" s="3">
        <v>38</v>
      </c>
      <c r="P6068" s="13">
        <f t="shared" si="1260"/>
        <v>583.51</v>
      </c>
      <c r="Q6068" s="13" t="str">
        <f t="shared" si="1261"/>
        <v>Normal</v>
      </c>
      <c r="S6068" s="21"/>
    </row>
    <row r="6069" customHeight="1" spans="1:19">
      <c r="A6069" s="2" t="s">
        <v>8029</v>
      </c>
      <c r="B6069" s="29" t="s">
        <v>550</v>
      </c>
      <c r="C6069" s="2" t="s">
        <v>1078</v>
      </c>
      <c r="D6069" s="2" t="str">
        <f t="array" ref="D6069">_xlfn.XLOOKUP(C6069,Customers!A:A,Customers!B:B)</f>
        <v>Customer 0368</v>
      </c>
      <c r="E6069" s="2" t="s">
        <v>771</v>
      </c>
      <c r="F6069" s="2" t="str">
        <f t="array" ref="F6069">_xlfn.XLOOKUP(E6069,Restaurants!A:A,Restaurants!B:B)</f>
        <v>Restaurant 107</v>
      </c>
      <c r="G6069" s="2" t="s">
        <v>861</v>
      </c>
      <c r="H6069" s="2" t="str">
        <f t="array" ref="H6069">_xlfn.XLOOKUP(G6069,Food_Menu!A:A,Food_Menu!B:B)</f>
        <v>Food Item 0051</v>
      </c>
      <c r="I6069" s="2">
        <f t="array" ref="I6069">_xlfn.XLOOKUP(G6069,Food_Menu!A:A,Food_Menu!D:D)</f>
        <v>516.47</v>
      </c>
      <c r="J6069" s="2" t="s">
        <v>107</v>
      </c>
      <c r="K6069" s="2" t="str">
        <f t="array" ref="K6069">_xlfn.XLOOKUP(J6069,Delivery_Partners!A:A,Delivery_Partners!B:B)</f>
        <v>Delivery Partner 167</v>
      </c>
      <c r="L6069" s="3">
        <v>1</v>
      </c>
      <c r="M6069" s="2" t="s">
        <v>23</v>
      </c>
      <c r="N6069" s="2" t="s">
        <v>24</v>
      </c>
      <c r="O6069" s="3">
        <v>20</v>
      </c>
      <c r="P6069" s="13">
        <f t="shared" si="1260"/>
        <v>516.47</v>
      </c>
      <c r="Q6069" s="13" t="str">
        <f t="shared" si="1261"/>
        <v>Fast</v>
      </c>
      <c r="S6069" s="21"/>
    </row>
    <row r="6070" customHeight="1" spans="1:19">
      <c r="A6070" s="2" t="s">
        <v>8030</v>
      </c>
      <c r="B6070" s="28">
        <v>45722</v>
      </c>
      <c r="C6070" s="2" t="s">
        <v>1491</v>
      </c>
      <c r="D6070" s="2" t="str">
        <f t="array" ref="D6070">_xlfn.XLOOKUP(C6070,Customers!A:A,Customers!B:B)</f>
        <v>Customer 0567</v>
      </c>
      <c r="E6070" s="2" t="s">
        <v>498</v>
      </c>
      <c r="F6070" s="2" t="str">
        <f t="array" ref="F6070">_xlfn.XLOOKUP(E6070,Restaurants!A:A,Restaurants!B:B)</f>
        <v>Restaurant 003</v>
      </c>
      <c r="G6070" s="2" t="s">
        <v>198</v>
      </c>
      <c r="H6070" s="2" t="str">
        <f t="array" ref="H6070">_xlfn.XLOOKUP(G6070,Food_Menu!A:A,Food_Menu!B:B)</f>
        <v>Food Item 0049</v>
      </c>
      <c r="I6070" s="2">
        <f t="array" ref="I6070">_xlfn.XLOOKUP(G6070,Food_Menu!A:A,Food_Menu!D:D)</f>
        <v>504.81</v>
      </c>
      <c r="J6070" s="2" t="s">
        <v>1694</v>
      </c>
      <c r="K6070" s="2" t="str">
        <f t="array" ref="K6070">_xlfn.XLOOKUP(J6070,Delivery_Partners!A:A,Delivery_Partners!B:B)</f>
        <v>Delivery Partner 127</v>
      </c>
      <c r="L6070" s="3">
        <v>1</v>
      </c>
      <c r="M6070" s="2" t="s">
        <v>23</v>
      </c>
      <c r="N6070" s="2" t="s">
        <v>24</v>
      </c>
      <c r="O6070" s="3">
        <v>41</v>
      </c>
      <c r="P6070" s="13">
        <f t="shared" si="1260"/>
        <v>504.81</v>
      </c>
      <c r="Q6070" s="13" t="str">
        <f t="shared" si="1261"/>
        <v>Normal</v>
      </c>
      <c r="S6070" s="21"/>
    </row>
    <row r="6071" customHeight="1" spans="1:19">
      <c r="A6071" s="2" t="s">
        <v>8031</v>
      </c>
      <c r="B6071" s="28">
        <v>45903</v>
      </c>
      <c r="C6071" s="2" t="s">
        <v>1538</v>
      </c>
      <c r="D6071" s="2" t="str">
        <f t="array" ref="D6071">_xlfn.XLOOKUP(C6071,Customers!A:A,Customers!B:B)</f>
        <v>Customer 0754</v>
      </c>
      <c r="E6071" s="2" t="s">
        <v>726</v>
      </c>
      <c r="F6071" s="2" t="str">
        <f t="array" ref="F6071">_xlfn.XLOOKUP(E6071,Restaurants!A:A,Restaurants!B:B)</f>
        <v>Restaurant 082</v>
      </c>
      <c r="G6071" s="2" t="s">
        <v>524</v>
      </c>
      <c r="H6071" s="2" t="str">
        <f t="array" ref="H6071">_xlfn.XLOOKUP(G6071,Food_Menu!A:A,Food_Menu!B:B)</f>
        <v>Food Item 0021</v>
      </c>
      <c r="I6071" s="2">
        <f t="array" ref="I6071">_xlfn.XLOOKUP(G6071,Food_Menu!A:A,Food_Menu!D:D)</f>
        <v>572.3</v>
      </c>
      <c r="J6071" s="2" t="s">
        <v>1080</v>
      </c>
      <c r="K6071" s="2" t="str">
        <f t="array" ref="K6071">_xlfn.XLOOKUP(J6071,Delivery_Partners!A:A,Delivery_Partners!B:B)</f>
        <v>Delivery Partner 133</v>
      </c>
      <c r="L6071" s="3">
        <v>2</v>
      </c>
      <c r="M6071" s="2" t="s">
        <v>23</v>
      </c>
      <c r="N6071" s="2" t="s">
        <v>55</v>
      </c>
      <c r="O6071" s="3">
        <v>29</v>
      </c>
      <c r="P6071" s="13">
        <f t="shared" si="1260"/>
        <v>1144.6</v>
      </c>
      <c r="Q6071" s="13" t="str">
        <f t="shared" si="1261"/>
        <v>Fast</v>
      </c>
      <c r="S6071" s="21"/>
    </row>
    <row r="6072" customHeight="1" spans="1:19">
      <c r="A6072" s="2" t="s">
        <v>8032</v>
      </c>
      <c r="B6072" s="29" t="s">
        <v>399</v>
      </c>
      <c r="C6072" s="2" t="s">
        <v>1564</v>
      </c>
      <c r="D6072" s="2" t="str">
        <f t="array" ref="D6072">_xlfn.XLOOKUP(C6072,Customers!A:A,Customers!B:B)</f>
        <v>Customer 0816</v>
      </c>
      <c r="E6072" s="2" t="s">
        <v>1072</v>
      </c>
      <c r="F6072" s="2" t="str">
        <f t="array" ref="F6072">_xlfn.XLOOKUP(E6072,Restaurants!A:A,Restaurants!B:B)</f>
        <v>Restaurant 030</v>
      </c>
      <c r="G6072" s="2" t="s">
        <v>1177</v>
      </c>
      <c r="H6072" s="2" t="str">
        <f t="array" ref="H6072">_xlfn.XLOOKUP(G6072,Food_Menu!A:A,Food_Menu!B:B)</f>
        <v>Food Item 0217</v>
      </c>
      <c r="I6072" s="2">
        <f t="array" ref="I6072">_xlfn.XLOOKUP(G6072,Food_Menu!A:A,Food_Menu!D:D)</f>
        <v>222.6</v>
      </c>
      <c r="J6072" s="2" t="s">
        <v>1047</v>
      </c>
      <c r="K6072" s="2" t="str">
        <f t="array" ref="K6072">_xlfn.XLOOKUP(J6072,Delivery_Partners!A:A,Delivery_Partners!B:B)</f>
        <v>Delivery Partner 108</v>
      </c>
      <c r="L6072" s="3">
        <v>1</v>
      </c>
      <c r="M6072" s="2" t="s">
        <v>23</v>
      </c>
      <c r="N6072" s="2" t="s">
        <v>74</v>
      </c>
      <c r="O6072" s="3">
        <v>25</v>
      </c>
      <c r="P6072" s="13">
        <f t="shared" si="1260"/>
        <v>222.6</v>
      </c>
      <c r="Q6072" s="13" t="str">
        <f t="shared" si="1261"/>
        <v>Fast</v>
      </c>
      <c r="S6072" s="21"/>
    </row>
    <row r="6073" customHeight="1" spans="1:19">
      <c r="A6073" s="2" t="s">
        <v>8033</v>
      </c>
      <c r="B6073" s="28">
        <v>45718</v>
      </c>
      <c r="C6073" s="2" t="s">
        <v>167</v>
      </c>
      <c r="D6073" s="2" t="str">
        <f t="array" ref="D6073">_xlfn.XLOOKUP(C6073,Customers!A:A,Customers!B:B)</f>
        <v>Customer 1108</v>
      </c>
      <c r="E6073" s="2" t="s">
        <v>382</v>
      </c>
      <c r="F6073" s="2" t="str">
        <f t="array" ref="F6073">_xlfn.XLOOKUP(E6073,Restaurants!A:A,Restaurants!B:B)</f>
        <v>Restaurant 108</v>
      </c>
      <c r="G6073" s="2" t="s">
        <v>856</v>
      </c>
      <c r="H6073" s="2" t="str">
        <f t="array" ref="H6073">_xlfn.XLOOKUP(G6073,Food_Menu!A:A,Food_Menu!B:B)</f>
        <v>Food Item 0191</v>
      </c>
      <c r="I6073" s="2">
        <f t="array" ref="I6073">_xlfn.XLOOKUP(G6073,Food_Menu!A:A,Food_Menu!D:D)</f>
        <v>443.82</v>
      </c>
      <c r="J6073" s="2" t="s">
        <v>485</v>
      </c>
      <c r="K6073" s="2" t="str">
        <f t="array" ref="K6073">_xlfn.XLOOKUP(J6073,Delivery_Partners!A:A,Delivery_Partners!B:B)</f>
        <v>Delivery Partner 150</v>
      </c>
      <c r="L6073" s="3">
        <v>2</v>
      </c>
      <c r="M6073" s="2" t="s">
        <v>23</v>
      </c>
      <c r="N6073" s="2" t="s">
        <v>24</v>
      </c>
      <c r="O6073" s="3">
        <v>15</v>
      </c>
      <c r="P6073" s="13">
        <f t="shared" si="1260"/>
        <v>887.64</v>
      </c>
      <c r="Q6073" s="13" t="str">
        <f t="shared" si="1261"/>
        <v>Fast</v>
      </c>
      <c r="S6073" s="21"/>
    </row>
    <row r="6074" customHeight="1" spans="1:19">
      <c r="A6074" s="2" t="s">
        <v>8034</v>
      </c>
      <c r="B6074" s="29" t="s">
        <v>103</v>
      </c>
      <c r="C6074" s="2" t="s">
        <v>1999</v>
      </c>
      <c r="D6074" s="2" t="str">
        <f t="array" ref="D6074">_xlfn.XLOOKUP(C6074,Customers!A:A,Customers!B:B)</f>
        <v>Customer 0588</v>
      </c>
      <c r="E6074" s="2" t="s">
        <v>121</v>
      </c>
      <c r="F6074" s="2" t="str">
        <f t="array" ref="F6074">_xlfn.XLOOKUP(E6074,Restaurants!A:A,Restaurants!B:B)</f>
        <v>Restaurant 088</v>
      </c>
      <c r="G6074" s="2" t="s">
        <v>728</v>
      </c>
      <c r="H6074" s="2" t="str">
        <f t="array" ref="H6074">_xlfn.XLOOKUP(G6074,Food_Menu!A:A,Food_Menu!B:B)</f>
        <v>Food Item 0027</v>
      </c>
      <c r="I6074" s="2">
        <f t="array" ref="I6074">_xlfn.XLOOKUP(G6074,Food_Menu!A:A,Food_Menu!D:D)</f>
        <v>364.02</v>
      </c>
      <c r="J6074" s="2" t="s">
        <v>640</v>
      </c>
      <c r="K6074" s="2" t="str">
        <f t="array" ref="K6074">_xlfn.XLOOKUP(J6074,Delivery_Partners!A:A,Delivery_Partners!B:B)</f>
        <v>Delivery Partner 097</v>
      </c>
      <c r="L6074" s="3">
        <v>1</v>
      </c>
      <c r="M6074" s="2" t="s">
        <v>23</v>
      </c>
      <c r="N6074" s="2" t="s">
        <v>24</v>
      </c>
      <c r="O6074" s="3">
        <v>34</v>
      </c>
      <c r="P6074" s="13">
        <f t="shared" si="1260"/>
        <v>364.02</v>
      </c>
      <c r="Q6074" s="13" t="str">
        <f t="shared" si="1261"/>
        <v>Normal</v>
      </c>
      <c r="S6074" s="21"/>
    </row>
    <row r="6075" customHeight="1" spans="1:19">
      <c r="A6075" s="2" t="s">
        <v>8035</v>
      </c>
      <c r="B6075" s="28">
        <v>45719</v>
      </c>
      <c r="C6075" s="2" t="s">
        <v>70</v>
      </c>
      <c r="D6075" s="2" t="str">
        <f t="array" ref="D6075">_xlfn.XLOOKUP(C6075,Customers!A:A,Customers!B:B)</f>
        <v>Customer 0207</v>
      </c>
      <c r="E6075" s="2" t="s">
        <v>182</v>
      </c>
      <c r="F6075" s="2" t="str">
        <f t="array" ref="F6075">_xlfn.XLOOKUP(E6075,Restaurants!A:A,Restaurants!B:B)</f>
        <v>Restaurant 097</v>
      </c>
      <c r="G6075" s="2" t="s">
        <v>607</v>
      </c>
      <c r="H6075" s="2" t="str">
        <f t="array" ref="H6075">_xlfn.XLOOKUP(G6075,Food_Menu!A:A,Food_Menu!B:B)</f>
        <v>Food Item 0054</v>
      </c>
      <c r="I6075" s="2">
        <f t="array" ref="I6075">_xlfn.XLOOKUP(G6075,Food_Menu!A:A,Food_Menu!D:D)</f>
        <v>491.81</v>
      </c>
      <c r="J6075" s="2" t="s">
        <v>401</v>
      </c>
      <c r="K6075" s="2" t="str">
        <f t="array" ref="K6075">_xlfn.XLOOKUP(J6075,Delivery_Partners!A:A,Delivery_Partners!B:B)</f>
        <v>Delivery Partner 174</v>
      </c>
      <c r="L6075" s="3">
        <v>2</v>
      </c>
      <c r="M6075" s="2" t="s">
        <v>23</v>
      </c>
      <c r="N6075" s="2" t="s">
        <v>42</v>
      </c>
      <c r="O6075" s="3">
        <v>21</v>
      </c>
      <c r="P6075" s="13">
        <f t="shared" si="1260"/>
        <v>983.62</v>
      </c>
      <c r="Q6075" s="13" t="str">
        <f t="shared" si="1261"/>
        <v>Fast</v>
      </c>
      <c r="S6075" s="21"/>
    </row>
    <row r="6076" customHeight="1" spans="1:19">
      <c r="A6076" s="2" t="s">
        <v>8036</v>
      </c>
      <c r="B6076" s="28">
        <v>45668</v>
      </c>
      <c r="C6076" s="2" t="s">
        <v>3629</v>
      </c>
      <c r="D6076" s="2" t="str">
        <f t="array" ref="D6076">_xlfn.XLOOKUP(C6076,Customers!A:A,Customers!B:B)</f>
        <v>Customer 0228</v>
      </c>
      <c r="E6076" s="2" t="s">
        <v>1342</v>
      </c>
      <c r="F6076" s="2" t="str">
        <f t="array" ref="F6076">_xlfn.XLOOKUP(E6076,Restaurants!A:A,Restaurants!B:B)</f>
        <v>Restaurant 084</v>
      </c>
      <c r="G6076" s="2" t="s">
        <v>1575</v>
      </c>
      <c r="H6076" s="2" t="str">
        <f t="array" ref="H6076">_xlfn.XLOOKUP(G6076,Food_Menu!A:A,Food_Menu!B:B)</f>
        <v>Food Item 0101</v>
      </c>
      <c r="I6076" s="2">
        <f t="array" ref="I6076">_xlfn.XLOOKUP(G6076,Food_Menu!A:A,Food_Menu!D:D)</f>
        <v>140.64</v>
      </c>
      <c r="J6076" s="2" t="s">
        <v>988</v>
      </c>
      <c r="K6076" s="2" t="str">
        <f t="array" ref="K6076">_xlfn.XLOOKUP(J6076,Delivery_Partners!A:A,Delivery_Partners!B:B)</f>
        <v>Delivery Partner 120</v>
      </c>
      <c r="L6076" s="3">
        <v>2</v>
      </c>
      <c r="M6076" s="2" t="s">
        <v>23</v>
      </c>
      <c r="N6076" s="2" t="s">
        <v>24</v>
      </c>
      <c r="O6076" s="3">
        <v>17</v>
      </c>
      <c r="P6076" s="13">
        <f t="shared" si="1260"/>
        <v>281.28</v>
      </c>
      <c r="Q6076" s="13" t="str">
        <f t="shared" si="1261"/>
        <v>Fast</v>
      </c>
      <c r="S6076" s="21"/>
    </row>
    <row r="6077" customHeight="1" spans="1:19">
      <c r="A6077" s="2" t="s">
        <v>8037</v>
      </c>
      <c r="B6077" s="29" t="s">
        <v>2755</v>
      </c>
      <c r="C6077" s="2" t="s">
        <v>5392</v>
      </c>
      <c r="D6077" s="2" t="str">
        <f t="array" ref="D6077">_xlfn.XLOOKUP(C6077,Customers!A:A,Customers!B:B)</f>
        <v>Customer 0961</v>
      </c>
      <c r="E6077" s="2" t="s">
        <v>776</v>
      </c>
      <c r="F6077" s="2" t="str">
        <f t="array" ref="F6077">_xlfn.XLOOKUP(E6077,Restaurants!A:A,Restaurants!B:B)</f>
        <v>Restaurant 069</v>
      </c>
      <c r="G6077" s="2" t="s">
        <v>111</v>
      </c>
      <c r="H6077" s="2" t="str">
        <f t="array" ref="H6077">_xlfn.XLOOKUP(G6077,Food_Menu!A:A,Food_Menu!B:B)</f>
        <v>Food Item 0197</v>
      </c>
      <c r="I6077" s="2">
        <f t="array" ref="I6077">_xlfn.XLOOKUP(G6077,Food_Menu!A:A,Food_Menu!D:D)</f>
        <v>628.28</v>
      </c>
      <c r="J6077" s="2" t="s">
        <v>1683</v>
      </c>
      <c r="K6077" s="2" t="str">
        <f t="array" ref="K6077">_xlfn.XLOOKUP(J6077,Delivery_Partners!A:A,Delivery_Partners!B:B)</f>
        <v>Delivery Partner 082</v>
      </c>
      <c r="L6077" s="3">
        <v>1</v>
      </c>
      <c r="M6077" s="2" t="s">
        <v>23</v>
      </c>
      <c r="N6077" s="2" t="s">
        <v>42</v>
      </c>
      <c r="O6077" s="3">
        <v>37</v>
      </c>
      <c r="P6077" s="13">
        <f t="shared" si="1260"/>
        <v>628.28</v>
      </c>
      <c r="Q6077" s="13" t="str">
        <f t="shared" si="1261"/>
        <v>Normal</v>
      </c>
      <c r="S6077" s="21"/>
    </row>
    <row r="6078" customHeight="1" spans="1:19">
      <c r="A6078" s="2" t="s">
        <v>8038</v>
      </c>
      <c r="B6078" s="28">
        <v>45936</v>
      </c>
      <c r="C6078" s="2" t="s">
        <v>2990</v>
      </c>
      <c r="D6078" s="2" t="str">
        <f t="array" ref="D6078">_xlfn.XLOOKUP(C6078,Customers!A:A,Customers!B:B)</f>
        <v>Customer 0554</v>
      </c>
      <c r="E6078" s="2" t="s">
        <v>137</v>
      </c>
      <c r="F6078" s="2" t="str">
        <f t="array" ref="F6078">_xlfn.XLOOKUP(E6078,Restaurants!A:A,Restaurants!B:B)</f>
        <v>Restaurant 104</v>
      </c>
      <c r="G6078" s="2" t="s">
        <v>211</v>
      </c>
      <c r="H6078" s="2" t="str">
        <f t="array" ref="H6078">_xlfn.XLOOKUP(G6078,Food_Menu!A:A,Food_Menu!B:B)</f>
        <v>Food Item 0182</v>
      </c>
      <c r="I6078" s="2">
        <f t="array" ref="I6078">_xlfn.XLOOKUP(G6078,Food_Menu!A:A,Food_Menu!D:D)</f>
        <v>512.27</v>
      </c>
      <c r="J6078" s="2" t="s">
        <v>621</v>
      </c>
      <c r="K6078" s="2" t="str">
        <f t="array" ref="K6078">_xlfn.XLOOKUP(J6078,Delivery_Partners!A:A,Delivery_Partners!B:B)</f>
        <v>Delivery Partner 038</v>
      </c>
      <c r="L6078" s="3">
        <v>1</v>
      </c>
      <c r="M6078" s="2" t="s">
        <v>23</v>
      </c>
      <c r="N6078" s="2" t="s">
        <v>24</v>
      </c>
      <c r="O6078" s="3">
        <v>47</v>
      </c>
      <c r="P6078" s="13">
        <f t="shared" si="1260"/>
        <v>512.27</v>
      </c>
      <c r="Q6078" s="13" t="str">
        <f t="shared" si="1261"/>
        <v>Normal</v>
      </c>
      <c r="S6078" s="21"/>
    </row>
    <row r="6079" customHeight="1" spans="1:19">
      <c r="A6079" s="2" t="s">
        <v>8039</v>
      </c>
      <c r="B6079" s="29" t="s">
        <v>1612</v>
      </c>
      <c r="C6079" s="2" t="s">
        <v>4140</v>
      </c>
      <c r="D6079" s="2" t="str">
        <f t="array" ref="D6079">_xlfn.XLOOKUP(C6079,Customers!A:A,Customers!B:B)</f>
        <v>Customer 0758</v>
      </c>
      <c r="E6079" s="2" t="s">
        <v>666</v>
      </c>
      <c r="F6079" s="2" t="str">
        <f t="array" ref="F6079">_xlfn.XLOOKUP(E6079,Restaurants!A:A,Restaurants!B:B)</f>
        <v>Restaurant 036</v>
      </c>
      <c r="G6079" s="2" t="s">
        <v>1103</v>
      </c>
      <c r="H6079" s="2" t="str">
        <f t="array" ref="H6079">_xlfn.XLOOKUP(G6079,Food_Menu!A:A,Food_Menu!B:B)</f>
        <v>Food Item 0194</v>
      </c>
      <c r="I6079" s="2">
        <f t="array" ref="I6079">_xlfn.XLOOKUP(G6079,Food_Menu!A:A,Food_Menu!D:D)</f>
        <v>325.87</v>
      </c>
      <c r="J6079" s="2" t="s">
        <v>332</v>
      </c>
      <c r="K6079" s="2" t="str">
        <f t="array" ref="K6079">_xlfn.XLOOKUP(J6079,Delivery_Partners!A:A,Delivery_Partners!B:B)</f>
        <v>Delivery Partner 164</v>
      </c>
      <c r="L6079" s="3">
        <v>3</v>
      </c>
      <c r="M6079" s="2" t="s">
        <v>23</v>
      </c>
      <c r="N6079" s="2" t="s">
        <v>74</v>
      </c>
      <c r="O6079" s="3">
        <v>40</v>
      </c>
      <c r="P6079" s="13">
        <f t="shared" si="1260"/>
        <v>977.61</v>
      </c>
      <c r="Q6079" s="13" t="str">
        <f t="shared" si="1261"/>
        <v>Normal</v>
      </c>
      <c r="S6079" s="21"/>
    </row>
    <row r="6080" hidden="1" customHeight="1" spans="1:19">
      <c r="A6080" s="2" t="s">
        <v>8040</v>
      </c>
      <c r="B6080" s="29" t="s">
        <v>2130</v>
      </c>
      <c r="C6080" s="2" t="s">
        <v>3994</v>
      </c>
      <c r="D6080" s="2" t="str">
        <f t="array" ref="D6080">_xlfn.XLOOKUP(C6080,Customers!A:A,Customers!B:B)</f>
        <v>Customer 0676</v>
      </c>
      <c r="E6080" s="2" t="s">
        <v>345</v>
      </c>
      <c r="F6080" s="2" t="str">
        <f t="array" ref="F6080">_xlfn.XLOOKUP(E6080,Restaurants!A:A,Restaurants!B:B)</f>
        <v>Restaurant 064</v>
      </c>
      <c r="G6080" s="2" t="s">
        <v>431</v>
      </c>
      <c r="H6080" s="2" t="str">
        <f t="array" ref="H6080">_xlfn.XLOOKUP(G6080,Food_Menu!A:A,Food_Menu!B:B)</f>
        <v>Food Item 0183</v>
      </c>
      <c r="I6080" s="2"/>
      <c r="J6080" s="2" t="s">
        <v>277</v>
      </c>
      <c r="K6080" s="2" t="str">
        <f t="array" ref="K6080">_xlfn.XLOOKUP(J6080,Delivery_Partners!A:A,Delivery_Partners!B:B)</f>
        <v>Delivery Partner 011</v>
      </c>
      <c r="L6080" s="3">
        <v>2</v>
      </c>
      <c r="M6080" s="2" t="s">
        <v>101</v>
      </c>
      <c r="N6080" s="2" t="s">
        <v>24</v>
      </c>
      <c r="O6080" s="2"/>
    </row>
    <row r="6081" customHeight="1" spans="1:19">
      <c r="A6081" s="2" t="s">
        <v>8041</v>
      </c>
      <c r="B6081" s="28">
        <v>45759</v>
      </c>
      <c r="C6081" s="2" t="s">
        <v>1401</v>
      </c>
      <c r="D6081" s="2" t="str">
        <f t="array" ref="D6081">_xlfn.XLOOKUP(C6081,Customers!A:A,Customers!B:B)</f>
        <v>Customer 0976</v>
      </c>
      <c r="E6081" s="2" t="s">
        <v>666</v>
      </c>
      <c r="F6081" s="2" t="str">
        <f t="array" ref="F6081">_xlfn.XLOOKUP(E6081,Restaurants!A:A,Restaurants!B:B)</f>
        <v>Restaurant 036</v>
      </c>
      <c r="G6081" s="2" t="s">
        <v>147</v>
      </c>
      <c r="H6081" s="2" t="str">
        <f t="array" ref="H6081">_xlfn.XLOOKUP(G6081,Food_Menu!A:A,Food_Menu!B:B)</f>
        <v>Food Item 0139</v>
      </c>
      <c r="I6081" s="2">
        <f t="array" ref="I6081">_xlfn.XLOOKUP(G6081,Food_Menu!A:A,Food_Menu!D:D)</f>
        <v>296.6</v>
      </c>
      <c r="J6081" s="2" t="s">
        <v>1375</v>
      </c>
      <c r="K6081" s="2" t="str">
        <f t="array" ref="K6081">_xlfn.XLOOKUP(J6081,Delivery_Partners!A:A,Delivery_Partners!B:B)</f>
        <v>Delivery Partner 008</v>
      </c>
      <c r="L6081" s="3">
        <v>1</v>
      </c>
      <c r="M6081" s="2" t="s">
        <v>23</v>
      </c>
      <c r="N6081" s="2" t="s">
        <v>74</v>
      </c>
      <c r="O6081" s="3">
        <v>33</v>
      </c>
      <c r="P6081" s="13">
        <f t="shared" ref="P6081:P6094" si="1262">I6081*L6081</f>
        <v>296.6</v>
      </c>
      <c r="Q6081" s="13" t="str">
        <f t="shared" ref="Q6081:Q6094" si="1263">IF(O6081="","Not Delivered",IF(O6081&lt;=30,"Fast",IF(O6081&lt;=60,"Normal","Slow")))</f>
        <v>Normal</v>
      </c>
      <c r="S6081" s="21"/>
    </row>
    <row r="6082" customHeight="1" spans="1:19">
      <c r="A6082" s="2" t="s">
        <v>8042</v>
      </c>
      <c r="B6082" s="28">
        <v>45664</v>
      </c>
      <c r="C6082" s="2" t="s">
        <v>2001</v>
      </c>
      <c r="D6082" s="2" t="str">
        <f t="array" ref="D6082">_xlfn.XLOOKUP(C6082,Customers!A:A,Customers!B:B)</f>
        <v>Customer 0263</v>
      </c>
      <c r="E6082" s="2" t="s">
        <v>800</v>
      </c>
      <c r="F6082" s="2" t="str">
        <f t="array" ref="F6082">_xlfn.XLOOKUP(E6082,Restaurants!A:A,Restaurants!B:B)</f>
        <v>Restaurant 014</v>
      </c>
      <c r="G6082" s="2" t="s">
        <v>848</v>
      </c>
      <c r="H6082" s="2" t="str">
        <f t="array" ref="H6082">_xlfn.XLOOKUP(G6082,Food_Menu!A:A,Food_Menu!B:B)</f>
        <v>Food Item 0065</v>
      </c>
      <c r="I6082" s="2">
        <f t="array" ref="I6082">_xlfn.XLOOKUP(G6082,Food_Menu!A:A,Food_Menu!D:D)</f>
        <v>105.31</v>
      </c>
      <c r="J6082" s="2" t="s">
        <v>470</v>
      </c>
      <c r="K6082" s="2" t="str">
        <f t="array" ref="K6082">_xlfn.XLOOKUP(J6082,Delivery_Partners!A:A,Delivery_Partners!B:B)</f>
        <v>Delivery Partner 006</v>
      </c>
      <c r="L6082" s="3">
        <v>2</v>
      </c>
      <c r="M6082" s="2" t="s">
        <v>23</v>
      </c>
      <c r="N6082" s="2" t="s">
        <v>42</v>
      </c>
      <c r="O6082" s="3">
        <v>43</v>
      </c>
      <c r="P6082" s="13">
        <f t="shared" si="1262"/>
        <v>210.62</v>
      </c>
      <c r="Q6082" s="13" t="str">
        <f t="shared" si="1263"/>
        <v>Normal</v>
      </c>
      <c r="S6082" s="21"/>
    </row>
    <row r="6083" customHeight="1" spans="1:19">
      <c r="A6083" s="2" t="s">
        <v>8043</v>
      </c>
      <c r="B6083" s="29" t="s">
        <v>902</v>
      </c>
      <c r="C6083" s="2" t="s">
        <v>2156</v>
      </c>
      <c r="D6083" s="2" t="str">
        <f t="array" ref="D6083">_xlfn.XLOOKUP(C6083,Customers!A:A,Customers!B:B)</f>
        <v>Customer 0205</v>
      </c>
      <c r="E6083" s="2" t="s">
        <v>105</v>
      </c>
      <c r="F6083" s="2" t="str">
        <f t="array" ref="F6083">_xlfn.XLOOKUP(E6083,Restaurants!A:A,Restaurants!B:B)</f>
        <v>Restaurant 106</v>
      </c>
      <c r="G6083" s="2" t="s">
        <v>2199</v>
      </c>
      <c r="H6083" s="2" t="str">
        <f t="array" ref="H6083">_xlfn.XLOOKUP(G6083,Food_Menu!A:A,Food_Menu!B:B)</f>
        <v>Food Item 0133</v>
      </c>
      <c r="I6083" s="2">
        <f t="array" ref="I6083">_xlfn.XLOOKUP(G6083,Food_Menu!A:A,Food_Menu!D:D)</f>
        <v>587.31</v>
      </c>
      <c r="J6083" s="2" t="s">
        <v>80</v>
      </c>
      <c r="K6083" s="2" t="str">
        <f t="array" ref="K6083">_xlfn.XLOOKUP(J6083,Delivery_Partners!A:A,Delivery_Partners!B:B)</f>
        <v>Delivery Partner 020</v>
      </c>
      <c r="L6083" s="3">
        <v>1</v>
      </c>
      <c r="M6083" s="2" t="s">
        <v>23</v>
      </c>
      <c r="N6083" s="2" t="s">
        <v>74</v>
      </c>
      <c r="O6083" s="3">
        <v>33</v>
      </c>
      <c r="P6083" s="13">
        <f t="shared" si="1262"/>
        <v>587.31</v>
      </c>
      <c r="Q6083" s="13" t="str">
        <f t="shared" si="1263"/>
        <v>Normal</v>
      </c>
      <c r="S6083" s="21"/>
    </row>
    <row r="6084" customHeight="1" spans="1:19">
      <c r="A6084" s="2" t="s">
        <v>8044</v>
      </c>
      <c r="B6084" s="29" t="s">
        <v>3087</v>
      </c>
      <c r="C6084" s="2" t="s">
        <v>130</v>
      </c>
      <c r="D6084" s="2" t="str">
        <f t="array" ref="D6084">_xlfn.XLOOKUP(C6084,Customers!A:A,Customers!B:B)</f>
        <v>Customer 0881</v>
      </c>
      <c r="E6084" s="2" t="s">
        <v>1191</v>
      </c>
      <c r="F6084" s="2" t="str">
        <f t="array" ref="F6084">_xlfn.XLOOKUP(E6084,Restaurants!A:A,Restaurants!B:B)</f>
        <v>Restaurant 060</v>
      </c>
      <c r="G6084" s="2" t="s">
        <v>250</v>
      </c>
      <c r="H6084" s="2" t="str">
        <f t="array" ref="H6084">_xlfn.XLOOKUP(G6084,Food_Menu!A:A,Food_Menu!B:B)</f>
        <v>Food Item 0109</v>
      </c>
      <c r="I6084" s="2">
        <f t="array" ref="I6084">_xlfn.XLOOKUP(G6084,Food_Menu!A:A,Food_Menu!D:D)</f>
        <v>538.59</v>
      </c>
      <c r="J6084" s="2" t="s">
        <v>173</v>
      </c>
      <c r="K6084" s="2" t="str">
        <f t="array" ref="K6084">_xlfn.XLOOKUP(J6084,Delivery_Partners!A:A,Delivery_Partners!B:B)</f>
        <v>Delivery Partner 045</v>
      </c>
      <c r="L6084" s="3">
        <v>1</v>
      </c>
      <c r="M6084" s="2" t="s">
        <v>23</v>
      </c>
      <c r="N6084" s="2" t="s">
        <v>24</v>
      </c>
      <c r="O6084" s="3">
        <v>39</v>
      </c>
      <c r="P6084" s="13">
        <f t="shared" si="1262"/>
        <v>538.59</v>
      </c>
      <c r="Q6084" s="13" t="str">
        <f t="shared" si="1263"/>
        <v>Normal</v>
      </c>
      <c r="S6084" s="21"/>
    </row>
    <row r="6085" customHeight="1" spans="1:19">
      <c r="A6085" s="2" t="s">
        <v>8045</v>
      </c>
      <c r="B6085" s="28">
        <v>45727</v>
      </c>
      <c r="C6085" s="2" t="s">
        <v>956</v>
      </c>
      <c r="D6085" s="2" t="str">
        <f t="array" ref="D6085">_xlfn.XLOOKUP(C6085,Customers!A:A,Customers!B:B)</f>
        <v>Customer 0521</v>
      </c>
      <c r="E6085" s="2" t="s">
        <v>335</v>
      </c>
      <c r="F6085" s="2" t="str">
        <f t="array" ref="F6085">_xlfn.XLOOKUP(E6085,Restaurants!A:A,Restaurants!B:B)</f>
        <v>Restaurant 007</v>
      </c>
      <c r="G6085" s="2" t="s">
        <v>1973</v>
      </c>
      <c r="H6085" s="2" t="str">
        <f t="array" ref="H6085">_xlfn.XLOOKUP(G6085,Food_Menu!A:A,Food_Menu!B:B)</f>
        <v>Food Item 0210</v>
      </c>
      <c r="I6085" s="2">
        <f t="array" ref="I6085">_xlfn.XLOOKUP(G6085,Food_Menu!A:A,Food_Menu!D:D)</f>
        <v>331.49</v>
      </c>
      <c r="J6085" s="2" t="s">
        <v>251</v>
      </c>
      <c r="K6085" s="2" t="str">
        <f t="array" ref="K6085">_xlfn.XLOOKUP(J6085,Delivery_Partners!A:A,Delivery_Partners!B:B)</f>
        <v>Delivery Partner 089</v>
      </c>
      <c r="L6085" s="3">
        <v>1</v>
      </c>
      <c r="M6085" s="2" t="s">
        <v>23</v>
      </c>
      <c r="N6085" s="2" t="s">
        <v>24</v>
      </c>
      <c r="O6085" s="3">
        <v>30</v>
      </c>
      <c r="P6085" s="13">
        <f t="shared" si="1262"/>
        <v>331.49</v>
      </c>
      <c r="Q6085" s="13" t="str">
        <f t="shared" si="1263"/>
        <v>Fast</v>
      </c>
      <c r="S6085" s="21"/>
    </row>
    <row r="6086" customHeight="1" spans="1:19">
      <c r="A6086" s="2" t="s">
        <v>8046</v>
      </c>
      <c r="B6086" s="29" t="s">
        <v>1623</v>
      </c>
      <c r="C6086" s="2" t="s">
        <v>1940</v>
      </c>
      <c r="D6086" s="2" t="str">
        <f t="array" ref="D6086">_xlfn.XLOOKUP(C6086,Customers!A:A,Customers!B:B)</f>
        <v>Customer 0979</v>
      </c>
      <c r="E6086" s="2" t="s">
        <v>1711</v>
      </c>
      <c r="F6086" s="2" t="str">
        <f t="array" ref="F6086">_xlfn.XLOOKUP(E6086,Restaurants!A:A,Restaurants!B:B)</f>
        <v>Restaurant 100</v>
      </c>
      <c r="G6086" s="2" t="s">
        <v>1259</v>
      </c>
      <c r="H6086" s="2" t="str">
        <f t="array" ref="H6086">_xlfn.XLOOKUP(G6086,Food_Menu!A:A,Food_Menu!B:B)</f>
        <v>Food Item 0099</v>
      </c>
      <c r="I6086" s="2">
        <f t="array" ref="I6086">_xlfn.XLOOKUP(G6086,Food_Menu!A:A,Food_Menu!D:D)</f>
        <v>446.36</v>
      </c>
      <c r="J6086" s="2" t="s">
        <v>2409</v>
      </c>
      <c r="K6086" s="2" t="str">
        <f t="array" ref="K6086">_xlfn.XLOOKUP(J6086,Delivery_Partners!A:A,Delivery_Partners!B:B)</f>
        <v>Delivery Partner 050</v>
      </c>
      <c r="L6086" s="3">
        <v>2</v>
      </c>
      <c r="M6086" s="2" t="s">
        <v>23</v>
      </c>
      <c r="N6086" s="2" t="s">
        <v>24</v>
      </c>
      <c r="O6086" s="3">
        <v>30</v>
      </c>
      <c r="P6086" s="13">
        <f t="shared" si="1262"/>
        <v>892.72</v>
      </c>
      <c r="Q6086" s="13" t="str">
        <f t="shared" si="1263"/>
        <v>Fast</v>
      </c>
      <c r="S6086" s="21"/>
    </row>
    <row r="6087" customHeight="1" spans="1:19">
      <c r="A6087" s="2" t="s">
        <v>8047</v>
      </c>
      <c r="B6087" s="29" t="s">
        <v>760</v>
      </c>
      <c r="C6087" s="2" t="s">
        <v>2038</v>
      </c>
      <c r="D6087" s="2" t="str">
        <f t="array" ref="D6087">_xlfn.XLOOKUP(C6087,Customers!A:A,Customers!B:B)</f>
        <v>Customer 0155</v>
      </c>
      <c r="E6087" s="2" t="s">
        <v>298</v>
      </c>
      <c r="F6087" s="2" t="str">
        <f t="array" ref="F6087">_xlfn.XLOOKUP(E6087,Restaurants!A:A,Restaurants!B:B)</f>
        <v>Restaurant 113</v>
      </c>
      <c r="G6087" s="2" t="s">
        <v>852</v>
      </c>
      <c r="H6087" s="2" t="str">
        <f t="array" ref="H6087">_xlfn.XLOOKUP(G6087,Food_Menu!A:A,Food_Menu!B:B)</f>
        <v>Food Item 0167</v>
      </c>
      <c r="I6087" s="2">
        <f t="array" ref="I6087">_xlfn.XLOOKUP(G6087,Food_Menu!A:A,Food_Menu!D:D)</f>
        <v>250.66</v>
      </c>
      <c r="J6087" s="2" t="s">
        <v>1683</v>
      </c>
      <c r="K6087" s="2" t="str">
        <f t="array" ref="K6087">_xlfn.XLOOKUP(J6087,Delivery_Partners!A:A,Delivery_Partners!B:B)</f>
        <v>Delivery Partner 082</v>
      </c>
      <c r="L6087" s="3">
        <v>1</v>
      </c>
      <c r="M6087" s="2" t="s">
        <v>23</v>
      </c>
      <c r="N6087" s="2" t="s">
        <v>42</v>
      </c>
      <c r="O6087" s="3">
        <v>27</v>
      </c>
      <c r="P6087" s="13">
        <f t="shared" si="1262"/>
        <v>250.66</v>
      </c>
      <c r="Q6087" s="13" t="str">
        <f t="shared" si="1263"/>
        <v>Fast</v>
      </c>
      <c r="S6087" s="21"/>
    </row>
    <row r="6088" customHeight="1" spans="1:19">
      <c r="A6088" s="2" t="s">
        <v>8048</v>
      </c>
      <c r="B6088" s="29" t="s">
        <v>87</v>
      </c>
      <c r="C6088" s="2" t="s">
        <v>2800</v>
      </c>
      <c r="D6088" s="2" t="str">
        <f t="array" ref="D6088">_xlfn.XLOOKUP(C6088,Customers!A:A,Customers!B:B)</f>
        <v>Customer 0327</v>
      </c>
      <c r="E6088" s="2" t="s">
        <v>1173</v>
      </c>
      <c r="F6088" s="2" t="str">
        <f t="array" ref="F6088">_xlfn.XLOOKUP(E6088,Restaurants!A:A,Restaurants!B:B)</f>
        <v>Restaurant 080</v>
      </c>
      <c r="G6088" s="2" t="s">
        <v>225</v>
      </c>
      <c r="H6088" s="2" t="str">
        <f t="array" ref="H6088">_xlfn.XLOOKUP(G6088,Food_Menu!A:A,Food_Menu!B:B)</f>
        <v>Food Item 0039</v>
      </c>
      <c r="I6088" s="2">
        <f t="array" ref="I6088">_xlfn.XLOOKUP(G6088,Food_Menu!A:A,Food_Menu!D:D)</f>
        <v>557.2</v>
      </c>
      <c r="J6088" s="2" t="s">
        <v>35</v>
      </c>
      <c r="K6088" s="2" t="str">
        <f t="array" ref="K6088">_xlfn.XLOOKUP(J6088,Delivery_Partners!A:A,Delivery_Partners!B:B)</f>
        <v>Delivery Partner 081</v>
      </c>
      <c r="L6088" s="3">
        <v>1</v>
      </c>
      <c r="M6088" s="2" t="s">
        <v>23</v>
      </c>
      <c r="N6088" s="2" t="s">
        <v>24</v>
      </c>
      <c r="O6088" s="3">
        <v>42</v>
      </c>
      <c r="P6088" s="13">
        <f t="shared" si="1262"/>
        <v>557.2</v>
      </c>
      <c r="Q6088" s="13" t="str">
        <f t="shared" si="1263"/>
        <v>Normal</v>
      </c>
      <c r="S6088" s="21"/>
    </row>
    <row r="6089" customHeight="1" spans="1:19">
      <c r="A6089" s="2" t="s">
        <v>8049</v>
      </c>
      <c r="B6089" s="29" t="s">
        <v>550</v>
      </c>
      <c r="C6089" s="2" t="s">
        <v>1300</v>
      </c>
      <c r="D6089" s="2" t="str">
        <f t="array" ref="D6089">_xlfn.XLOOKUP(C6089,Customers!A:A,Customers!B:B)</f>
        <v>Customer 1153</v>
      </c>
      <c r="E6089" s="2" t="s">
        <v>658</v>
      </c>
      <c r="F6089" s="2" t="str">
        <f t="array" ref="F6089">_xlfn.XLOOKUP(E6089,Restaurants!A:A,Restaurants!B:B)</f>
        <v>Restaurant 040</v>
      </c>
      <c r="G6089" s="2" t="s">
        <v>1860</v>
      </c>
      <c r="H6089" s="2" t="str">
        <f t="array" ref="H6089">_xlfn.XLOOKUP(G6089,Food_Menu!A:A,Food_Menu!B:B)</f>
        <v>Food Item 0151</v>
      </c>
      <c r="I6089" s="2">
        <f t="array" ref="I6089">_xlfn.XLOOKUP(G6089,Food_Menu!A:A,Food_Menu!D:D)</f>
        <v>500.58</v>
      </c>
      <c r="J6089" s="2" t="s">
        <v>660</v>
      </c>
      <c r="K6089" s="2" t="str">
        <f t="array" ref="K6089">_xlfn.XLOOKUP(J6089,Delivery_Partners!A:A,Delivery_Partners!B:B)</f>
        <v>Delivery Partner 079</v>
      </c>
      <c r="L6089" s="3">
        <v>1</v>
      </c>
      <c r="M6089" s="2" t="s">
        <v>23</v>
      </c>
      <c r="N6089" s="2" t="s">
        <v>55</v>
      </c>
      <c r="O6089" s="3">
        <v>43</v>
      </c>
      <c r="P6089" s="13">
        <f t="shared" si="1262"/>
        <v>500.58</v>
      </c>
      <c r="Q6089" s="13" t="str">
        <f t="shared" si="1263"/>
        <v>Normal</v>
      </c>
      <c r="S6089" s="21"/>
    </row>
    <row r="6090" customHeight="1" spans="1:19">
      <c r="A6090" s="2" t="s">
        <v>8050</v>
      </c>
      <c r="B6090" s="29" t="s">
        <v>902</v>
      </c>
      <c r="C6090" s="2" t="s">
        <v>1050</v>
      </c>
      <c r="D6090" s="2" t="str">
        <f t="array" ref="D6090">_xlfn.XLOOKUP(C6090,Customers!A:A,Customers!B:B)</f>
        <v>Customer 1013</v>
      </c>
      <c r="E6090" s="2" t="s">
        <v>137</v>
      </c>
      <c r="F6090" s="2" t="str">
        <f t="array" ref="F6090">_xlfn.XLOOKUP(E6090,Restaurants!A:A,Restaurants!B:B)</f>
        <v>Restaurant 104</v>
      </c>
      <c r="G6090" s="2" t="s">
        <v>957</v>
      </c>
      <c r="H6090" s="2" t="str">
        <f t="array" ref="H6090">_xlfn.XLOOKUP(G6090,Food_Menu!A:A,Food_Menu!B:B)</f>
        <v>Food Item 0100</v>
      </c>
      <c r="I6090" s="2">
        <f t="array" ref="I6090">_xlfn.XLOOKUP(G6090,Food_Menu!A:A,Food_Menu!D:D)</f>
        <v>188.17</v>
      </c>
      <c r="J6090" s="2" t="s">
        <v>277</v>
      </c>
      <c r="K6090" s="2" t="str">
        <f t="array" ref="K6090">_xlfn.XLOOKUP(J6090,Delivery_Partners!A:A,Delivery_Partners!B:B)</f>
        <v>Delivery Partner 011</v>
      </c>
      <c r="L6090" s="3">
        <v>1</v>
      </c>
      <c r="M6090" s="2" t="s">
        <v>23</v>
      </c>
      <c r="N6090" s="2" t="s">
        <v>24</v>
      </c>
      <c r="O6090" s="3">
        <v>28</v>
      </c>
      <c r="P6090" s="13">
        <f t="shared" si="1262"/>
        <v>188.17</v>
      </c>
      <c r="Q6090" s="13" t="str">
        <f t="shared" si="1263"/>
        <v>Fast</v>
      </c>
      <c r="S6090" s="21"/>
    </row>
    <row r="6091" customHeight="1" spans="1:19">
      <c r="A6091" s="2" t="s">
        <v>8051</v>
      </c>
      <c r="B6091" s="29" t="s">
        <v>690</v>
      </c>
      <c r="C6091" s="2" t="s">
        <v>2939</v>
      </c>
      <c r="D6091" s="2" t="str">
        <f t="array" ref="D6091">_xlfn.XLOOKUP(C6091,Customers!A:A,Customers!B:B)</f>
        <v>Customer 0076</v>
      </c>
      <c r="E6091" s="2" t="s">
        <v>552</v>
      </c>
      <c r="F6091" s="2" t="str">
        <f t="array" ref="F6091">_xlfn.XLOOKUP(E6091,Restaurants!A:A,Restaurants!B:B)</f>
        <v>Restaurant 089</v>
      </c>
      <c r="G6091" s="2" t="s">
        <v>202</v>
      </c>
      <c r="H6091" s="2" t="str">
        <f t="array" ref="H6091">_xlfn.XLOOKUP(G6091,Food_Menu!A:A,Food_Menu!B:B)</f>
        <v>Food Item 0096</v>
      </c>
      <c r="I6091" s="2">
        <f t="array" ref="I6091">_xlfn.XLOOKUP(G6091,Food_Menu!A:A,Food_Menu!D:D)</f>
        <v>399.57</v>
      </c>
      <c r="J6091" s="2" t="s">
        <v>640</v>
      </c>
      <c r="K6091" s="2" t="str">
        <f t="array" ref="K6091">_xlfn.XLOOKUP(J6091,Delivery_Partners!A:A,Delivery_Partners!B:B)</f>
        <v>Delivery Partner 097</v>
      </c>
      <c r="L6091" s="3">
        <v>1</v>
      </c>
      <c r="M6091" s="2" t="s">
        <v>23</v>
      </c>
      <c r="N6091" s="2" t="s">
        <v>55</v>
      </c>
      <c r="O6091" s="3">
        <v>44</v>
      </c>
      <c r="P6091" s="13">
        <f t="shared" si="1262"/>
        <v>399.57</v>
      </c>
      <c r="Q6091" s="13" t="str">
        <f t="shared" si="1263"/>
        <v>Normal</v>
      </c>
      <c r="S6091" s="21"/>
    </row>
    <row r="6092" customHeight="1" spans="1:19">
      <c r="A6092" s="2" t="s">
        <v>8052</v>
      </c>
      <c r="B6092" s="29" t="s">
        <v>353</v>
      </c>
      <c r="C6092" s="2" t="s">
        <v>4189</v>
      </c>
      <c r="D6092" s="2" t="str">
        <f t="array" ref="D6092">_xlfn.XLOOKUP(C6092,Customers!A:A,Customers!B:B)</f>
        <v>Customer 0981</v>
      </c>
      <c r="E6092" s="2" t="s">
        <v>33</v>
      </c>
      <c r="F6092" s="2" t="str">
        <f t="array" ref="F6092">_xlfn.XLOOKUP(E6092,Restaurants!A:A,Restaurants!B:B)</f>
        <v>Restaurant 035</v>
      </c>
      <c r="G6092" s="2" t="s">
        <v>852</v>
      </c>
      <c r="H6092" s="2" t="str">
        <f t="array" ref="H6092">_xlfn.XLOOKUP(G6092,Food_Menu!A:A,Food_Menu!B:B)</f>
        <v>Food Item 0167</v>
      </c>
      <c r="I6092" s="2">
        <f t="array" ref="I6092">_xlfn.XLOOKUP(G6092,Food_Menu!A:A,Food_Menu!D:D)</f>
        <v>250.66</v>
      </c>
      <c r="J6092" s="2" t="s">
        <v>714</v>
      </c>
      <c r="K6092" s="2" t="str">
        <f t="array" ref="K6092">_xlfn.XLOOKUP(J6092,Delivery_Partners!A:A,Delivery_Partners!B:B)</f>
        <v>Delivery Partner 054</v>
      </c>
      <c r="L6092" s="3">
        <v>1</v>
      </c>
      <c r="M6092" s="2" t="s">
        <v>23</v>
      </c>
      <c r="N6092" s="2" t="s">
        <v>55</v>
      </c>
      <c r="O6092" s="3">
        <v>18</v>
      </c>
      <c r="P6092" s="13">
        <f t="shared" si="1262"/>
        <v>250.66</v>
      </c>
      <c r="Q6092" s="13" t="str">
        <f t="shared" si="1263"/>
        <v>Fast</v>
      </c>
      <c r="S6092" s="21"/>
    </row>
    <row r="6093" customHeight="1" spans="1:19">
      <c r="A6093" s="2" t="s">
        <v>8053</v>
      </c>
      <c r="B6093" s="29" t="s">
        <v>399</v>
      </c>
      <c r="C6093" s="2" t="s">
        <v>3028</v>
      </c>
      <c r="D6093" s="2" t="str">
        <f t="array" ref="D6093">_xlfn.XLOOKUP(C6093,Customers!A:A,Customers!B:B)</f>
        <v>Customer 0079</v>
      </c>
      <c r="E6093" s="2" t="s">
        <v>658</v>
      </c>
      <c r="F6093" s="2" t="str">
        <f t="array" ref="F6093">_xlfn.XLOOKUP(E6093,Restaurants!A:A,Restaurants!B:B)</f>
        <v>Restaurant 040</v>
      </c>
      <c r="G6093" s="2" t="s">
        <v>587</v>
      </c>
      <c r="H6093" s="2" t="str">
        <f t="array" ref="H6093">_xlfn.XLOOKUP(G6093,Food_Menu!A:A,Food_Menu!B:B)</f>
        <v>Food Item 0107</v>
      </c>
      <c r="I6093" s="2">
        <f t="array" ref="I6093">_xlfn.XLOOKUP(G6093,Food_Menu!A:A,Food_Menu!D:D)</f>
        <v>548.61</v>
      </c>
      <c r="J6093" s="2" t="s">
        <v>640</v>
      </c>
      <c r="K6093" s="2" t="str">
        <f t="array" ref="K6093">_xlfn.XLOOKUP(J6093,Delivery_Partners!A:A,Delivery_Partners!B:B)</f>
        <v>Delivery Partner 097</v>
      </c>
      <c r="L6093" s="3">
        <v>3</v>
      </c>
      <c r="M6093" s="2" t="s">
        <v>23</v>
      </c>
      <c r="N6093" s="2" t="s">
        <v>24</v>
      </c>
      <c r="O6093" s="3">
        <v>33</v>
      </c>
      <c r="P6093" s="13">
        <f t="shared" si="1262"/>
        <v>1645.83</v>
      </c>
      <c r="Q6093" s="13" t="str">
        <f t="shared" si="1263"/>
        <v>Normal</v>
      </c>
      <c r="S6093" s="21"/>
    </row>
    <row r="6094" customHeight="1" spans="1:19">
      <c r="A6094" s="2" t="s">
        <v>8054</v>
      </c>
      <c r="B6094" s="29" t="s">
        <v>3312</v>
      </c>
      <c r="C6094" s="2" t="s">
        <v>4300</v>
      </c>
      <c r="D6094" s="2" t="str">
        <f t="array" ref="D6094">_xlfn.XLOOKUP(C6094,Customers!A:A,Customers!B:B)</f>
        <v>Customer 0145</v>
      </c>
      <c r="E6094" s="2" t="s">
        <v>372</v>
      </c>
      <c r="F6094" s="2" t="str">
        <f t="array" ref="F6094">_xlfn.XLOOKUP(E6094,Restaurants!A:A,Restaurants!B:B)</f>
        <v>Restaurant 119</v>
      </c>
      <c r="G6094" s="2" t="s">
        <v>514</v>
      </c>
      <c r="H6094" s="2" t="str">
        <f t="array" ref="H6094">_xlfn.XLOOKUP(G6094,Food_Menu!A:A,Food_Menu!B:B)</f>
        <v>Food Item 0013</v>
      </c>
      <c r="I6094" s="2">
        <f t="array" ref="I6094">_xlfn.XLOOKUP(G6094,Food_Menu!A:A,Food_Menu!D:D)</f>
        <v>584.96</v>
      </c>
      <c r="J6094" s="2" t="s">
        <v>277</v>
      </c>
      <c r="K6094" s="2" t="str">
        <f t="array" ref="K6094">_xlfn.XLOOKUP(J6094,Delivery_Partners!A:A,Delivery_Partners!B:B)</f>
        <v>Delivery Partner 011</v>
      </c>
      <c r="L6094" s="3">
        <v>2</v>
      </c>
      <c r="M6094" s="2" t="s">
        <v>23</v>
      </c>
      <c r="N6094" s="2" t="s">
        <v>55</v>
      </c>
      <c r="O6094" s="3">
        <v>19</v>
      </c>
      <c r="P6094" s="13">
        <f t="shared" si="1262"/>
        <v>1169.92</v>
      </c>
      <c r="Q6094" s="13" t="str">
        <f t="shared" si="1263"/>
        <v>Fast</v>
      </c>
      <c r="S6094" s="21"/>
    </row>
    <row r="6095" hidden="1" customHeight="1" spans="1:19">
      <c r="A6095" s="2" t="s">
        <v>8055</v>
      </c>
      <c r="B6095" s="29" t="s">
        <v>1571</v>
      </c>
      <c r="C6095" s="2" t="s">
        <v>1203</v>
      </c>
      <c r="D6095" s="2" t="str">
        <f t="array" ref="D6095">_xlfn.XLOOKUP(C6095,Customers!A:A,Customers!B:B)</f>
        <v>Customer 1078</v>
      </c>
      <c r="E6095" s="2" t="s">
        <v>706</v>
      </c>
      <c r="F6095" s="2" t="str">
        <f t="array" ref="F6095">_xlfn.XLOOKUP(E6095,Restaurants!A:A,Restaurants!B:B)</f>
        <v>Restaurant 115</v>
      </c>
      <c r="G6095" s="2" t="s">
        <v>178</v>
      </c>
      <c r="H6095" s="2" t="str">
        <f t="array" ref="H6095">_xlfn.XLOOKUP(G6095,Food_Menu!A:A,Food_Menu!B:B)</f>
        <v>Food Item 0086</v>
      </c>
      <c r="I6095" s="2"/>
      <c r="J6095" s="2" t="s">
        <v>953</v>
      </c>
      <c r="K6095" s="2" t="str">
        <f t="array" ref="K6095">_xlfn.XLOOKUP(J6095,Delivery_Partners!A:A,Delivery_Partners!B:B)</f>
        <v>Delivery Partner 157</v>
      </c>
      <c r="L6095" s="3">
        <v>1</v>
      </c>
      <c r="M6095" s="2" t="s">
        <v>101</v>
      </c>
      <c r="N6095" s="2" t="s">
        <v>24</v>
      </c>
      <c r="O6095" s="2"/>
    </row>
    <row r="6096" customHeight="1" spans="1:19">
      <c r="A6096" s="2" t="s">
        <v>8056</v>
      </c>
      <c r="B6096" s="29" t="s">
        <v>846</v>
      </c>
      <c r="C6096" s="2" t="s">
        <v>2113</v>
      </c>
      <c r="D6096" s="2" t="str">
        <f t="array" ref="D6096">_xlfn.XLOOKUP(C6096,Customers!A:A,Customers!B:B)</f>
        <v>Customer 0152</v>
      </c>
      <c r="E6096" s="2" t="s">
        <v>726</v>
      </c>
      <c r="F6096" s="2" t="str">
        <f t="array" ref="F6096">_xlfn.XLOOKUP(E6096,Restaurants!A:A,Restaurants!B:B)</f>
        <v>Restaurant 082</v>
      </c>
      <c r="G6096" s="2" t="s">
        <v>1267</v>
      </c>
      <c r="H6096" s="2" t="str">
        <f t="array" ref="H6096">_xlfn.XLOOKUP(G6096,Food_Menu!A:A,Food_Menu!B:B)</f>
        <v>Food Item 0212</v>
      </c>
      <c r="I6096" s="2">
        <f t="array" ref="I6096">_xlfn.XLOOKUP(G6096,Food_Menu!A:A,Food_Menu!D:D)</f>
        <v>187.71</v>
      </c>
      <c r="J6096" s="2" t="s">
        <v>323</v>
      </c>
      <c r="K6096" s="2" t="str">
        <f t="array" ref="K6096">_xlfn.XLOOKUP(J6096,Delivery_Partners!A:A,Delivery_Partners!B:B)</f>
        <v>Delivery Partner 131</v>
      </c>
      <c r="L6096" s="3">
        <v>1</v>
      </c>
      <c r="M6096" s="2" t="s">
        <v>23</v>
      </c>
      <c r="N6096" s="2" t="s">
        <v>74</v>
      </c>
      <c r="O6096" s="3">
        <v>19</v>
      </c>
      <c r="P6096" s="13">
        <f t="shared" ref="P6096:P6097" si="1264">I6096*L6096</f>
        <v>187.71</v>
      </c>
      <c r="Q6096" s="13" t="str">
        <f t="shared" ref="Q6096:Q6097" si="1265">IF(O6096="","Not Delivered",IF(O6096&lt;=30,"Fast",IF(O6096&lt;=60,"Normal","Slow")))</f>
        <v>Fast</v>
      </c>
      <c r="S6096" s="21"/>
    </row>
    <row r="6097" customHeight="1" spans="1:19">
      <c r="A6097" s="2" t="s">
        <v>8057</v>
      </c>
      <c r="B6097" s="29" t="s">
        <v>490</v>
      </c>
      <c r="C6097" s="2" t="s">
        <v>1591</v>
      </c>
      <c r="D6097" s="2" t="str">
        <f t="array" ref="D6097">_xlfn.XLOOKUP(C6097,Customers!A:A,Customers!B:B)</f>
        <v>Customer 0361</v>
      </c>
      <c r="E6097" s="2" t="s">
        <v>506</v>
      </c>
      <c r="F6097" s="2" t="str">
        <f t="array" ref="F6097">_xlfn.XLOOKUP(E6097,Restaurants!A:A,Restaurants!B:B)</f>
        <v>Restaurant 005</v>
      </c>
      <c r="G6097" s="2" t="s">
        <v>650</v>
      </c>
      <c r="H6097" s="2" t="str">
        <f t="array" ref="H6097">_xlfn.XLOOKUP(G6097,Food_Menu!A:A,Food_Menu!B:B)</f>
        <v>Food Item 0209</v>
      </c>
      <c r="I6097" s="2">
        <f t="array" ref="I6097">_xlfn.XLOOKUP(G6097,Food_Menu!A:A,Food_Menu!D:D)</f>
        <v>533.6</v>
      </c>
      <c r="J6097" s="2" t="s">
        <v>262</v>
      </c>
      <c r="K6097" s="2" t="str">
        <f t="array" ref="K6097">_xlfn.XLOOKUP(J6097,Delivery_Partners!A:A,Delivery_Partners!B:B)</f>
        <v>Delivery Partner 063</v>
      </c>
      <c r="L6097" s="3">
        <v>1</v>
      </c>
      <c r="M6097" s="2" t="s">
        <v>23</v>
      </c>
      <c r="N6097" s="2" t="s">
        <v>74</v>
      </c>
      <c r="O6097" s="3">
        <v>27</v>
      </c>
      <c r="P6097" s="13">
        <f t="shared" si="1264"/>
        <v>533.6</v>
      </c>
      <c r="Q6097" s="13" t="str">
        <f t="shared" si="1265"/>
        <v>Fast</v>
      </c>
      <c r="S6097" s="21"/>
    </row>
    <row r="6098" hidden="1" customHeight="1" spans="1:19">
      <c r="A6098" s="2" t="s">
        <v>8058</v>
      </c>
      <c r="B6098" s="28">
        <v>45783</v>
      </c>
      <c r="C6098" s="2" t="s">
        <v>1950</v>
      </c>
      <c r="D6098" s="2" t="str">
        <f t="array" ref="D6098">_xlfn.XLOOKUP(C6098,Customers!A:A,Customers!B:B)</f>
        <v>Customer 0163</v>
      </c>
      <c r="E6098" s="2" t="s">
        <v>376</v>
      </c>
      <c r="F6098" s="2" t="str">
        <f t="array" ref="F6098">_xlfn.XLOOKUP(E6098,Restaurants!A:A,Restaurants!B:B)</f>
        <v>Restaurant 028</v>
      </c>
      <c r="G6098" s="2" t="s">
        <v>543</v>
      </c>
      <c r="H6098" s="2" t="str">
        <f t="array" ref="H6098">_xlfn.XLOOKUP(G6098,Food_Menu!A:A,Food_Menu!B:B)</f>
        <v>Food Item 0136</v>
      </c>
      <c r="I6098" s="2"/>
      <c r="J6098" s="2" t="s">
        <v>1557</v>
      </c>
      <c r="K6098" s="2" t="str">
        <f t="array" ref="K6098">_xlfn.XLOOKUP(J6098,Delivery_Partners!A:A,Delivery_Partners!B:B)</f>
        <v>Delivery Partner 065</v>
      </c>
      <c r="L6098" s="3">
        <v>3</v>
      </c>
      <c r="M6098" s="2" t="s">
        <v>101</v>
      </c>
      <c r="N6098" s="2" t="s">
        <v>24</v>
      </c>
      <c r="O6098" s="2"/>
    </row>
    <row r="6099" customHeight="1" spans="1:19">
      <c r="A6099" s="2" t="s">
        <v>8059</v>
      </c>
      <c r="B6099" s="28">
        <v>45783</v>
      </c>
      <c r="C6099" s="2" t="s">
        <v>1908</v>
      </c>
      <c r="D6099" s="2" t="str">
        <f t="array" ref="D6099">_xlfn.XLOOKUP(C6099,Customers!A:A,Customers!B:B)</f>
        <v>Customer 0717</v>
      </c>
      <c r="E6099" s="2" t="s">
        <v>46</v>
      </c>
      <c r="F6099" s="2" t="str">
        <f t="array" ref="F6099">_xlfn.XLOOKUP(E6099,Restaurants!A:A,Restaurants!B:B)</f>
        <v>Restaurant 043</v>
      </c>
      <c r="G6099" s="2" t="s">
        <v>1539</v>
      </c>
      <c r="H6099" s="2" t="str">
        <f t="array" ref="H6099">_xlfn.XLOOKUP(G6099,Food_Menu!A:A,Food_Menu!B:B)</f>
        <v>Food Item 0141</v>
      </c>
      <c r="I6099" s="2">
        <f t="array" ref="I6099">_xlfn.XLOOKUP(G6099,Food_Menu!A:A,Food_Menu!D:D)</f>
        <v>285.16</v>
      </c>
      <c r="J6099" s="2" t="s">
        <v>256</v>
      </c>
      <c r="K6099" s="2" t="str">
        <f t="array" ref="K6099">_xlfn.XLOOKUP(J6099,Delivery_Partners!A:A,Delivery_Partners!B:B)</f>
        <v>Delivery Partner 057</v>
      </c>
      <c r="L6099" s="3">
        <v>1</v>
      </c>
      <c r="M6099" s="2" t="s">
        <v>23</v>
      </c>
      <c r="N6099" s="2" t="s">
        <v>24</v>
      </c>
      <c r="O6099" s="3">
        <v>34</v>
      </c>
      <c r="P6099" s="13">
        <f t="shared" ref="P6099:P6102" si="1266">I6099*L6099</f>
        <v>285.16</v>
      </c>
      <c r="Q6099" s="13" t="str">
        <f t="shared" ref="Q6099:Q6102" si="1267">IF(O6099="","Not Delivered",IF(O6099&lt;=30,"Fast",IF(O6099&lt;=60,"Normal","Slow")))</f>
        <v>Normal</v>
      </c>
      <c r="S6099" s="21"/>
    </row>
    <row r="6100" customHeight="1" spans="1:19">
      <c r="A6100" s="2" t="s">
        <v>8060</v>
      </c>
      <c r="B6100" s="29" t="s">
        <v>429</v>
      </c>
      <c r="C6100" s="2" t="s">
        <v>775</v>
      </c>
      <c r="D6100" s="2" t="str">
        <f t="array" ref="D6100">_xlfn.XLOOKUP(C6100,Customers!A:A,Customers!B:B)</f>
        <v>Customer 0069</v>
      </c>
      <c r="E6100" s="2" t="s">
        <v>187</v>
      </c>
      <c r="F6100" s="2" t="str">
        <f t="array" ref="F6100">_xlfn.XLOOKUP(E6100,Restaurants!A:A,Restaurants!B:B)</f>
        <v>Restaurant 065</v>
      </c>
      <c r="G6100" s="2" t="s">
        <v>359</v>
      </c>
      <c r="H6100" s="2" t="str">
        <f t="array" ref="H6100">_xlfn.XLOOKUP(G6100,Food_Menu!A:A,Food_Menu!B:B)</f>
        <v>Food Item 0058</v>
      </c>
      <c r="I6100" s="2">
        <f t="array" ref="I6100">_xlfn.XLOOKUP(G6100,Food_Menu!A:A,Food_Menu!D:D)</f>
        <v>356</v>
      </c>
      <c r="J6100" s="2" t="s">
        <v>1372</v>
      </c>
      <c r="K6100" s="2" t="str">
        <f t="array" ref="K6100">_xlfn.XLOOKUP(J6100,Delivery_Partners!A:A,Delivery_Partners!B:B)</f>
        <v>Delivery Partner 179</v>
      </c>
      <c r="L6100" s="3">
        <v>2</v>
      </c>
      <c r="M6100" s="2" t="s">
        <v>23</v>
      </c>
      <c r="N6100" s="2" t="s">
        <v>55</v>
      </c>
      <c r="O6100" s="3">
        <v>28</v>
      </c>
      <c r="P6100" s="13">
        <f t="shared" si="1266"/>
        <v>712</v>
      </c>
      <c r="Q6100" s="13" t="str">
        <f t="shared" si="1267"/>
        <v>Fast</v>
      </c>
      <c r="S6100" s="21"/>
    </row>
    <row r="6101" customHeight="1" spans="1:19">
      <c r="A6101" s="2" t="s">
        <v>8061</v>
      </c>
      <c r="B6101" s="28">
        <v>45874</v>
      </c>
      <c r="C6101" s="2" t="s">
        <v>1427</v>
      </c>
      <c r="D6101" s="2" t="str">
        <f t="array" ref="D6101">_xlfn.XLOOKUP(C6101,Customers!A:A,Customers!B:B)</f>
        <v>Customer 0345</v>
      </c>
      <c r="E6101" s="2" t="s">
        <v>239</v>
      </c>
      <c r="F6101" s="2" t="str">
        <f t="array" ref="F6101">_xlfn.XLOOKUP(E6101,Restaurants!A:A,Restaurants!B:B)</f>
        <v>Restaurant 105</v>
      </c>
      <c r="G6101" s="2" t="s">
        <v>67</v>
      </c>
      <c r="H6101" s="2" t="str">
        <f t="array" ref="H6101">_xlfn.XLOOKUP(G6101,Food_Menu!A:A,Food_Menu!B:B)</f>
        <v>Food Item 0172</v>
      </c>
      <c r="I6101" s="2">
        <f t="array" ref="I6101">_xlfn.XLOOKUP(G6101,Food_Menu!A:A,Food_Menu!D:D)</f>
        <v>219.12</v>
      </c>
      <c r="J6101" s="2" t="s">
        <v>1694</v>
      </c>
      <c r="K6101" s="2" t="str">
        <f t="array" ref="K6101">_xlfn.XLOOKUP(J6101,Delivery_Partners!A:A,Delivery_Partners!B:B)</f>
        <v>Delivery Partner 127</v>
      </c>
      <c r="L6101" s="3">
        <v>1</v>
      </c>
      <c r="M6101" s="2" t="s">
        <v>23</v>
      </c>
      <c r="N6101" s="2" t="s">
        <v>42</v>
      </c>
      <c r="O6101" s="3">
        <v>33</v>
      </c>
      <c r="P6101" s="13">
        <f t="shared" si="1266"/>
        <v>219.12</v>
      </c>
      <c r="Q6101" s="13" t="str">
        <f t="shared" si="1267"/>
        <v>Normal</v>
      </c>
      <c r="S6101" s="21"/>
    </row>
    <row r="6102" customHeight="1" spans="1:19">
      <c r="A6102" s="2" t="s">
        <v>8062</v>
      </c>
      <c r="B6102" s="29" t="s">
        <v>821</v>
      </c>
      <c r="C6102" s="2" t="s">
        <v>1990</v>
      </c>
      <c r="D6102" s="2" t="str">
        <f t="array" ref="D6102">_xlfn.XLOOKUP(C6102,Customers!A:A,Customers!B:B)</f>
        <v>Customer 0392</v>
      </c>
      <c r="E6102" s="2" t="s">
        <v>917</v>
      </c>
      <c r="F6102" s="2" t="str">
        <f t="array" ref="F6102">_xlfn.XLOOKUP(E6102,Restaurants!A:A,Restaurants!B:B)</f>
        <v>Restaurant 102</v>
      </c>
      <c r="G6102" s="2" t="s">
        <v>216</v>
      </c>
      <c r="H6102" s="2" t="str">
        <f t="array" ref="H6102">_xlfn.XLOOKUP(G6102,Food_Menu!A:A,Food_Menu!B:B)</f>
        <v>Food Item 0132</v>
      </c>
      <c r="I6102" s="2">
        <f t="array" ref="I6102">_xlfn.XLOOKUP(G6102,Food_Menu!A:A,Food_Menu!D:D)</f>
        <v>597.76</v>
      </c>
      <c r="J6102" s="2" t="s">
        <v>443</v>
      </c>
      <c r="K6102" s="2" t="str">
        <f t="array" ref="K6102">_xlfn.XLOOKUP(J6102,Delivery_Partners!A:A,Delivery_Partners!B:B)</f>
        <v>Delivery Partner 083</v>
      </c>
      <c r="L6102" s="3">
        <v>2</v>
      </c>
      <c r="M6102" s="2" t="s">
        <v>23</v>
      </c>
      <c r="N6102" s="2" t="s">
        <v>74</v>
      </c>
      <c r="O6102" s="3">
        <v>15</v>
      </c>
      <c r="P6102" s="13">
        <f t="shared" si="1266"/>
        <v>1195.52</v>
      </c>
      <c r="Q6102" s="13" t="str">
        <f t="shared" si="1267"/>
        <v>Fast</v>
      </c>
      <c r="S6102" s="21"/>
    </row>
    <row r="6103" hidden="1" customHeight="1" spans="1:19">
      <c r="A6103" s="2" t="s">
        <v>8063</v>
      </c>
      <c r="B6103" s="28">
        <v>45966</v>
      </c>
      <c r="C6103" s="2" t="s">
        <v>1790</v>
      </c>
      <c r="D6103" s="2" t="str">
        <f t="array" ref="D6103">_xlfn.XLOOKUP(C6103,Customers!A:A,Customers!B:B)</f>
        <v>Customer 0779</v>
      </c>
      <c r="E6103" s="2" t="s">
        <v>27</v>
      </c>
      <c r="F6103" s="2" t="str">
        <f t="array" ref="F6103">_xlfn.XLOOKUP(E6103,Restaurants!A:A,Restaurants!B:B)</f>
        <v>Restaurant 033</v>
      </c>
      <c r="G6103" s="2" t="s">
        <v>194</v>
      </c>
      <c r="H6103" s="2" t="str">
        <f t="array" ref="H6103">_xlfn.XLOOKUP(G6103,Food_Menu!A:A,Food_Menu!B:B)</f>
        <v>Food Item 0009</v>
      </c>
      <c r="I6103" s="2"/>
      <c r="J6103" s="2" t="s">
        <v>448</v>
      </c>
      <c r="K6103" s="2" t="str">
        <f t="array" ref="K6103">_xlfn.XLOOKUP(J6103,Delivery_Partners!A:A,Delivery_Partners!B:B)</f>
        <v>Delivery Partner 117</v>
      </c>
      <c r="L6103" s="3">
        <v>2</v>
      </c>
      <c r="M6103" s="2" t="s">
        <v>189</v>
      </c>
      <c r="N6103" s="2" t="s">
        <v>24</v>
      </c>
      <c r="O6103" s="2"/>
    </row>
    <row r="6104" customHeight="1" spans="1:19">
      <c r="A6104" s="2" t="s">
        <v>8064</v>
      </c>
      <c r="B6104" s="29" t="s">
        <v>1162</v>
      </c>
      <c r="C6104" s="2" t="s">
        <v>2747</v>
      </c>
      <c r="D6104" s="2" t="str">
        <f t="array" ref="D6104">_xlfn.XLOOKUP(C6104,Customers!A:A,Customers!B:B)</f>
        <v>Customer 0596</v>
      </c>
      <c r="E6104" s="2" t="s">
        <v>800</v>
      </c>
      <c r="F6104" s="2" t="str">
        <f t="array" ref="F6104">_xlfn.XLOOKUP(E6104,Restaurants!A:A,Restaurants!B:B)</f>
        <v>Restaurant 014</v>
      </c>
      <c r="G6104" s="2" t="s">
        <v>650</v>
      </c>
      <c r="H6104" s="2" t="str">
        <f t="array" ref="H6104">_xlfn.XLOOKUP(G6104,Food_Menu!A:A,Food_Menu!B:B)</f>
        <v>Food Item 0209</v>
      </c>
      <c r="I6104" s="2">
        <f t="array" ref="I6104">_xlfn.XLOOKUP(G6104,Food_Menu!A:A,Food_Menu!D:D)</f>
        <v>533.6</v>
      </c>
      <c r="J6104" s="2" t="s">
        <v>133</v>
      </c>
      <c r="K6104" s="2" t="str">
        <f t="array" ref="K6104">_xlfn.XLOOKUP(J6104,Delivery_Partners!A:A,Delivery_Partners!B:B)</f>
        <v>Delivery Partner 012</v>
      </c>
      <c r="L6104" s="3">
        <v>2</v>
      </c>
      <c r="M6104" s="2" t="s">
        <v>23</v>
      </c>
      <c r="N6104" s="2" t="s">
        <v>24</v>
      </c>
      <c r="O6104" s="3">
        <v>15</v>
      </c>
      <c r="P6104" s="13">
        <f t="shared" ref="P6104:P6108" si="1268">I6104*L6104</f>
        <v>1067.2</v>
      </c>
      <c r="Q6104" s="13" t="str">
        <f t="shared" ref="Q6104:Q6108" si="1269">IF(O6104="","Not Delivered",IF(O6104&lt;=30,"Fast",IF(O6104&lt;=60,"Normal","Slow")))</f>
        <v>Fast</v>
      </c>
      <c r="S6104" s="21"/>
    </row>
    <row r="6105" customHeight="1" spans="1:19">
      <c r="A6105" s="2" t="s">
        <v>8065</v>
      </c>
      <c r="B6105" s="29" t="s">
        <v>817</v>
      </c>
      <c r="C6105" s="2" t="s">
        <v>26</v>
      </c>
      <c r="D6105" s="2" t="str">
        <f t="array" ref="D6105">_xlfn.XLOOKUP(C6105,Customers!A:A,Customers!B:B)</f>
        <v>Customer 0231</v>
      </c>
      <c r="E6105" s="2" t="s">
        <v>984</v>
      </c>
      <c r="F6105" s="2" t="str">
        <f t="array" ref="F6105">_xlfn.XLOOKUP(E6105,Restaurants!A:A,Restaurants!B:B)</f>
        <v>Restaurant 034</v>
      </c>
      <c r="G6105" s="2" t="s">
        <v>627</v>
      </c>
      <c r="H6105" s="2" t="str">
        <f t="array" ref="H6105">_xlfn.XLOOKUP(G6105,Food_Menu!A:A,Food_Menu!B:B)</f>
        <v>Food Item 0188</v>
      </c>
      <c r="I6105" s="2">
        <f t="array" ref="I6105">_xlfn.XLOOKUP(G6105,Food_Menu!A:A,Food_Menu!D:D)</f>
        <v>537.03</v>
      </c>
      <c r="J6105" s="2" t="s">
        <v>485</v>
      </c>
      <c r="K6105" s="2" t="str">
        <f t="array" ref="K6105">_xlfn.XLOOKUP(J6105,Delivery_Partners!A:A,Delivery_Partners!B:B)</f>
        <v>Delivery Partner 150</v>
      </c>
      <c r="L6105" s="3">
        <v>1</v>
      </c>
      <c r="M6105" s="2" t="s">
        <v>23</v>
      </c>
      <c r="N6105" s="2" t="s">
        <v>24</v>
      </c>
      <c r="O6105" s="3">
        <v>27</v>
      </c>
      <c r="P6105" s="13">
        <f t="shared" si="1268"/>
        <v>537.03</v>
      </c>
      <c r="Q6105" s="13" t="str">
        <f t="shared" si="1269"/>
        <v>Fast</v>
      </c>
      <c r="S6105" s="21"/>
    </row>
    <row r="6106" customHeight="1" spans="1:19">
      <c r="A6106" s="2" t="s">
        <v>8066</v>
      </c>
      <c r="B6106" s="29" t="s">
        <v>746</v>
      </c>
      <c r="C6106" s="2" t="s">
        <v>3855</v>
      </c>
      <c r="D6106" s="2" t="str">
        <f t="array" ref="D6106">_xlfn.XLOOKUP(C6106,Customers!A:A,Customers!B:B)</f>
        <v>Customer 0558</v>
      </c>
      <c r="E6106" s="2" t="s">
        <v>230</v>
      </c>
      <c r="F6106" s="2" t="str">
        <f t="array" ref="F6106">_xlfn.XLOOKUP(E6106,Restaurants!A:A,Restaurants!B:B)</f>
        <v>Restaurant 029</v>
      </c>
      <c r="G6106" s="2" t="s">
        <v>1554</v>
      </c>
      <c r="H6106" s="2" t="str">
        <f t="array" ref="H6106">_xlfn.XLOOKUP(G6106,Food_Menu!A:A,Food_Menu!B:B)</f>
        <v>Food Item 0018</v>
      </c>
      <c r="I6106" s="2">
        <f t="array" ref="I6106">_xlfn.XLOOKUP(G6106,Food_Menu!A:A,Food_Menu!D:D)</f>
        <v>648.66</v>
      </c>
      <c r="J6106" s="2" t="s">
        <v>1047</v>
      </c>
      <c r="K6106" s="2" t="str">
        <f t="array" ref="K6106">_xlfn.XLOOKUP(J6106,Delivery_Partners!A:A,Delivery_Partners!B:B)</f>
        <v>Delivery Partner 108</v>
      </c>
      <c r="L6106" s="3">
        <v>1</v>
      </c>
      <c r="M6106" s="2" t="s">
        <v>23</v>
      </c>
      <c r="N6106" s="2" t="s">
        <v>24</v>
      </c>
      <c r="O6106" s="3">
        <v>34</v>
      </c>
      <c r="P6106" s="13">
        <f t="shared" si="1268"/>
        <v>648.66</v>
      </c>
      <c r="Q6106" s="13" t="str">
        <f t="shared" si="1269"/>
        <v>Normal</v>
      </c>
      <c r="S6106" s="21"/>
    </row>
    <row r="6107" customHeight="1" spans="1:19">
      <c r="A6107" s="2" t="s">
        <v>8067</v>
      </c>
      <c r="B6107" s="28">
        <v>45973</v>
      </c>
      <c r="C6107" s="2" t="s">
        <v>4675</v>
      </c>
      <c r="D6107" s="2" t="str">
        <f t="array" ref="D6107">_xlfn.XLOOKUP(C6107,Customers!A:A,Customers!B:B)</f>
        <v>Customer 0551</v>
      </c>
      <c r="E6107" s="2" t="s">
        <v>382</v>
      </c>
      <c r="F6107" s="2" t="str">
        <f t="array" ref="F6107">_xlfn.XLOOKUP(E6107,Restaurants!A:A,Restaurants!B:B)</f>
        <v>Restaurant 108</v>
      </c>
      <c r="G6107" s="2" t="s">
        <v>617</v>
      </c>
      <c r="H6107" s="2" t="str">
        <f t="array" ref="H6107">_xlfn.XLOOKUP(G6107,Food_Menu!A:A,Food_Menu!B:B)</f>
        <v>Food Item 0092</v>
      </c>
      <c r="I6107" s="2">
        <f t="array" ref="I6107">_xlfn.XLOOKUP(G6107,Food_Menu!A:A,Food_Menu!D:D)</f>
        <v>238.18</v>
      </c>
      <c r="J6107" s="2" t="s">
        <v>1090</v>
      </c>
      <c r="K6107" s="2" t="str">
        <f t="array" ref="K6107">_xlfn.XLOOKUP(J6107,Delivery_Partners!A:A,Delivery_Partners!B:B)</f>
        <v>Delivery Partner 056</v>
      </c>
      <c r="L6107" s="3">
        <v>1</v>
      </c>
      <c r="M6107" s="2" t="s">
        <v>23</v>
      </c>
      <c r="N6107" s="2" t="s">
        <v>74</v>
      </c>
      <c r="O6107" s="3">
        <v>40</v>
      </c>
      <c r="P6107" s="13">
        <f t="shared" si="1268"/>
        <v>238.18</v>
      </c>
      <c r="Q6107" s="13" t="str">
        <f t="shared" si="1269"/>
        <v>Normal</v>
      </c>
      <c r="S6107" s="21"/>
    </row>
    <row r="6108" customHeight="1" spans="1:19">
      <c r="A6108" s="2" t="s">
        <v>8068</v>
      </c>
      <c r="B6108" s="29" t="s">
        <v>1447</v>
      </c>
      <c r="C6108" s="2" t="s">
        <v>4977</v>
      </c>
      <c r="D6108" s="2" t="str">
        <f t="array" ref="D6108">_xlfn.XLOOKUP(C6108,Customers!A:A,Customers!B:B)</f>
        <v>Customer 0425</v>
      </c>
      <c r="E6108" s="2" t="s">
        <v>302</v>
      </c>
      <c r="F6108" s="2" t="str">
        <f t="array" ref="F6108">_xlfn.XLOOKUP(E6108,Restaurants!A:A,Restaurants!B:B)</f>
        <v>Restaurant 002</v>
      </c>
      <c r="G6108" s="2" t="s">
        <v>920</v>
      </c>
      <c r="H6108" s="2" t="str">
        <f t="array" ref="H6108">_xlfn.XLOOKUP(G6108,Food_Menu!A:A,Food_Menu!B:B)</f>
        <v>Food Item 0164</v>
      </c>
      <c r="I6108" s="2">
        <f t="array" ref="I6108">_xlfn.XLOOKUP(G6108,Food_Menu!A:A,Food_Menu!D:D)</f>
        <v>389.25</v>
      </c>
      <c r="J6108" s="2" t="s">
        <v>693</v>
      </c>
      <c r="K6108" s="2" t="str">
        <f t="array" ref="K6108">_xlfn.XLOOKUP(J6108,Delivery_Partners!A:A,Delivery_Partners!B:B)</f>
        <v>Delivery Partner 125</v>
      </c>
      <c r="L6108" s="3">
        <v>4</v>
      </c>
      <c r="M6108" s="2" t="s">
        <v>23</v>
      </c>
      <c r="N6108" s="2" t="s">
        <v>74</v>
      </c>
      <c r="O6108" s="3">
        <v>38</v>
      </c>
      <c r="P6108" s="13">
        <f t="shared" si="1268"/>
        <v>1557</v>
      </c>
      <c r="Q6108" s="13" t="str">
        <f t="shared" si="1269"/>
        <v>Normal</v>
      </c>
      <c r="S6108" s="21"/>
    </row>
    <row r="6109" hidden="1" customHeight="1" spans="1:19">
      <c r="A6109" s="2" t="s">
        <v>8069</v>
      </c>
      <c r="B6109" s="29" t="s">
        <v>3312</v>
      </c>
      <c r="C6109" s="2" t="s">
        <v>2009</v>
      </c>
      <c r="D6109" s="2" t="str">
        <f t="array" ref="D6109">_xlfn.XLOOKUP(C6109,Customers!A:A,Customers!B:B)</f>
        <v>Customer 0641</v>
      </c>
      <c r="E6109" s="2" t="s">
        <v>1711</v>
      </c>
      <c r="F6109" s="2" t="str">
        <f t="array" ref="F6109">_xlfn.XLOOKUP(E6109,Restaurants!A:A,Restaurants!B:B)</f>
        <v>Restaurant 100</v>
      </c>
      <c r="G6109" s="2" t="s">
        <v>1723</v>
      </c>
      <c r="H6109" s="2" t="str">
        <f t="array" ref="H6109">_xlfn.XLOOKUP(G6109,Food_Menu!A:A,Food_Menu!B:B)</f>
        <v>Food Item 0163</v>
      </c>
      <c r="I6109" s="2"/>
      <c r="J6109" s="2" t="s">
        <v>618</v>
      </c>
      <c r="K6109" s="2" t="str">
        <f t="array" ref="K6109">_xlfn.XLOOKUP(J6109,Delivery_Partners!A:A,Delivery_Partners!B:B)</f>
        <v>Delivery Partner 002</v>
      </c>
      <c r="L6109" s="3">
        <v>1</v>
      </c>
      <c r="M6109" s="2" t="s">
        <v>101</v>
      </c>
      <c r="N6109" s="2" t="s">
        <v>24</v>
      </c>
      <c r="O6109" s="2"/>
    </row>
    <row r="6110" customHeight="1" spans="1:19">
      <c r="A6110" s="2" t="s">
        <v>8070</v>
      </c>
      <c r="B6110" s="28">
        <v>45998</v>
      </c>
      <c r="C6110" s="2" t="s">
        <v>1990</v>
      </c>
      <c r="D6110" s="2" t="str">
        <f t="array" ref="D6110">_xlfn.XLOOKUP(C6110,Customers!A:A,Customers!B:B)</f>
        <v>Customer 0392</v>
      </c>
      <c r="E6110" s="2" t="s">
        <v>20</v>
      </c>
      <c r="F6110" s="2" t="str">
        <f t="array" ref="F6110">_xlfn.XLOOKUP(E6110,Restaurants!A:A,Restaurants!B:B)</f>
        <v>Restaurant 079</v>
      </c>
      <c r="G6110" s="2" t="s">
        <v>466</v>
      </c>
      <c r="H6110" s="2" t="str">
        <f t="array" ref="H6110">_xlfn.XLOOKUP(G6110,Food_Menu!A:A,Food_Menu!B:B)</f>
        <v>Food Item 0037</v>
      </c>
      <c r="I6110" s="2">
        <f t="array" ref="I6110">_xlfn.XLOOKUP(G6110,Food_Menu!A:A,Food_Menu!D:D)</f>
        <v>570.62</v>
      </c>
      <c r="J6110" s="2" t="s">
        <v>251</v>
      </c>
      <c r="K6110" s="2" t="str">
        <f t="array" ref="K6110">_xlfn.XLOOKUP(J6110,Delivery_Partners!A:A,Delivery_Partners!B:B)</f>
        <v>Delivery Partner 089</v>
      </c>
      <c r="L6110" s="3">
        <v>2</v>
      </c>
      <c r="M6110" s="2" t="s">
        <v>23</v>
      </c>
      <c r="N6110" s="2" t="s">
        <v>24</v>
      </c>
      <c r="O6110" s="3">
        <v>52</v>
      </c>
      <c r="P6110" s="13">
        <f t="shared" ref="P6110:P6118" si="1270">I6110*L6110</f>
        <v>1141.24</v>
      </c>
      <c r="Q6110" s="13" t="str">
        <f t="shared" ref="Q6110:Q6118" si="1271">IF(O6110="","Not Delivered",IF(O6110&lt;=30,"Fast",IF(O6110&lt;=60,"Normal","Slow")))</f>
        <v>Normal</v>
      </c>
      <c r="S6110" s="21"/>
    </row>
    <row r="6111" customHeight="1" spans="1:19">
      <c r="A6111" s="2" t="s">
        <v>8071</v>
      </c>
      <c r="B6111" s="29" t="s">
        <v>380</v>
      </c>
      <c r="C6111" s="2" t="s">
        <v>773</v>
      </c>
      <c r="D6111" s="2" t="str">
        <f t="array" ref="D6111">_xlfn.XLOOKUP(C6111,Customers!A:A,Customers!B:B)</f>
        <v>Customer 0401</v>
      </c>
      <c r="E6111" s="2" t="s">
        <v>71</v>
      </c>
      <c r="F6111" s="2" t="str">
        <f t="array" ref="F6111">_xlfn.XLOOKUP(E6111,Restaurants!A:A,Restaurants!B:B)</f>
        <v>Restaurant 013</v>
      </c>
      <c r="G6111" s="2" t="s">
        <v>194</v>
      </c>
      <c r="H6111" s="2" t="str">
        <f t="array" ref="H6111">_xlfn.XLOOKUP(G6111,Food_Menu!A:A,Food_Menu!B:B)</f>
        <v>Food Item 0009</v>
      </c>
      <c r="I6111" s="2">
        <f t="array" ref="I6111">_xlfn.XLOOKUP(G6111,Food_Menu!A:A,Food_Menu!D:D)</f>
        <v>168.03</v>
      </c>
      <c r="J6111" s="2" t="s">
        <v>95</v>
      </c>
      <c r="K6111" s="2" t="str">
        <f t="array" ref="K6111">_xlfn.XLOOKUP(J6111,Delivery_Partners!A:A,Delivery_Partners!B:B)</f>
        <v>Delivery Partner 170</v>
      </c>
      <c r="L6111" s="3">
        <v>3</v>
      </c>
      <c r="M6111" s="2" t="s">
        <v>23</v>
      </c>
      <c r="N6111" s="2" t="s">
        <v>55</v>
      </c>
      <c r="O6111" s="3">
        <v>59</v>
      </c>
      <c r="P6111" s="13">
        <f t="shared" si="1270"/>
        <v>504.09</v>
      </c>
      <c r="Q6111" s="13" t="str">
        <f t="shared" si="1271"/>
        <v>Normal</v>
      </c>
      <c r="S6111" s="21"/>
    </row>
    <row r="6112" customHeight="1" spans="1:19">
      <c r="A6112" s="2" t="s">
        <v>8072</v>
      </c>
      <c r="B6112" s="29" t="s">
        <v>3171</v>
      </c>
      <c r="C6112" s="2" t="s">
        <v>886</v>
      </c>
      <c r="D6112" s="2" t="str">
        <f t="array" ref="D6112">_xlfn.XLOOKUP(C6112,Customers!A:A,Customers!B:B)</f>
        <v>Customer 0941</v>
      </c>
      <c r="E6112" s="2" t="s">
        <v>52</v>
      </c>
      <c r="F6112" s="2" t="str">
        <f t="array" ref="F6112">_xlfn.XLOOKUP(E6112,Restaurants!A:A,Restaurants!B:B)</f>
        <v>Restaurant 083</v>
      </c>
      <c r="G6112" s="2" t="s">
        <v>1177</v>
      </c>
      <c r="H6112" s="2" t="str">
        <f t="array" ref="H6112">_xlfn.XLOOKUP(G6112,Food_Menu!A:A,Food_Menu!B:B)</f>
        <v>Food Item 0217</v>
      </c>
      <c r="I6112" s="2">
        <f t="array" ref="I6112">_xlfn.XLOOKUP(G6112,Food_Menu!A:A,Food_Menu!D:D)</f>
        <v>222.6</v>
      </c>
      <c r="J6112" s="2" t="s">
        <v>1325</v>
      </c>
      <c r="K6112" s="2" t="str">
        <f t="array" ref="K6112">_xlfn.XLOOKUP(J6112,Delivery_Partners!A:A,Delivery_Partners!B:B)</f>
        <v>Delivery Partner 137</v>
      </c>
      <c r="L6112" s="3">
        <v>2</v>
      </c>
      <c r="M6112" s="2" t="s">
        <v>23</v>
      </c>
      <c r="N6112" s="2" t="s">
        <v>24</v>
      </c>
      <c r="O6112" s="3">
        <v>35</v>
      </c>
      <c r="P6112" s="13">
        <f t="shared" si="1270"/>
        <v>445.2</v>
      </c>
      <c r="Q6112" s="13" t="str">
        <f t="shared" si="1271"/>
        <v>Normal</v>
      </c>
      <c r="S6112" s="21"/>
    </row>
    <row r="6113" customHeight="1" spans="1:19">
      <c r="A6113" s="2" t="s">
        <v>8073</v>
      </c>
      <c r="B6113" s="29" t="s">
        <v>1148</v>
      </c>
      <c r="C6113" s="2" t="s">
        <v>2287</v>
      </c>
      <c r="D6113" s="2" t="str">
        <f t="array" ref="D6113">_xlfn.XLOOKUP(C6113,Customers!A:A,Customers!B:B)</f>
        <v>Customer 0303</v>
      </c>
      <c r="E6113" s="2" t="s">
        <v>177</v>
      </c>
      <c r="F6113" s="2" t="str">
        <f t="array" ref="F6113">_xlfn.XLOOKUP(E6113,Restaurants!A:A,Restaurants!B:B)</f>
        <v>Restaurant 070</v>
      </c>
      <c r="G6113" s="2" t="s">
        <v>111</v>
      </c>
      <c r="H6113" s="2" t="str">
        <f t="array" ref="H6113">_xlfn.XLOOKUP(G6113,Food_Menu!A:A,Food_Menu!B:B)</f>
        <v>Food Item 0197</v>
      </c>
      <c r="I6113" s="2">
        <f t="array" ref="I6113">_xlfn.XLOOKUP(G6113,Food_Menu!A:A,Food_Menu!D:D)</f>
        <v>628.28</v>
      </c>
      <c r="J6113" s="2" t="s">
        <v>1375</v>
      </c>
      <c r="K6113" s="2" t="str">
        <f t="array" ref="K6113">_xlfn.XLOOKUP(J6113,Delivery_Partners!A:A,Delivery_Partners!B:B)</f>
        <v>Delivery Partner 008</v>
      </c>
      <c r="L6113" s="3">
        <v>1</v>
      </c>
      <c r="M6113" s="2" t="s">
        <v>23</v>
      </c>
      <c r="N6113" s="2" t="s">
        <v>42</v>
      </c>
      <c r="O6113" s="3">
        <v>34</v>
      </c>
      <c r="P6113" s="13">
        <f t="shared" si="1270"/>
        <v>628.28</v>
      </c>
      <c r="Q6113" s="13" t="str">
        <f t="shared" si="1271"/>
        <v>Normal</v>
      </c>
      <c r="S6113" s="21"/>
    </row>
    <row r="6114" customHeight="1" spans="1:19">
      <c r="A6114" s="2" t="s">
        <v>8074</v>
      </c>
      <c r="B6114" s="28">
        <v>45694</v>
      </c>
      <c r="C6114" s="2" t="s">
        <v>2300</v>
      </c>
      <c r="D6114" s="2" t="str">
        <f t="array" ref="D6114">_xlfn.XLOOKUP(C6114,Customers!A:A,Customers!B:B)</f>
        <v>Customer 0395</v>
      </c>
      <c r="E6114" s="2" t="s">
        <v>350</v>
      </c>
      <c r="F6114" s="2" t="str">
        <f t="array" ref="F6114">_xlfn.XLOOKUP(E6114,Restaurants!A:A,Restaurants!B:B)</f>
        <v>Restaurant 001</v>
      </c>
      <c r="G6114" s="2" t="s">
        <v>1723</v>
      </c>
      <c r="H6114" s="2" t="str">
        <f t="array" ref="H6114">_xlfn.XLOOKUP(G6114,Food_Menu!A:A,Food_Menu!B:B)</f>
        <v>Food Item 0163</v>
      </c>
      <c r="I6114" s="2">
        <f t="array" ref="I6114">_xlfn.XLOOKUP(G6114,Food_Menu!A:A,Food_Menu!D:D)</f>
        <v>132.59</v>
      </c>
      <c r="J6114" s="2" t="s">
        <v>643</v>
      </c>
      <c r="K6114" s="2" t="str">
        <f t="array" ref="K6114">_xlfn.XLOOKUP(J6114,Delivery_Partners!A:A,Delivery_Partners!B:B)</f>
        <v>Delivery Partner 107</v>
      </c>
      <c r="L6114" s="3">
        <v>1</v>
      </c>
      <c r="M6114" s="2" t="s">
        <v>23</v>
      </c>
      <c r="N6114" s="2" t="s">
        <v>55</v>
      </c>
      <c r="O6114" s="3">
        <v>33</v>
      </c>
      <c r="P6114" s="13">
        <f t="shared" si="1270"/>
        <v>132.59</v>
      </c>
      <c r="Q6114" s="13" t="str">
        <f t="shared" si="1271"/>
        <v>Normal</v>
      </c>
      <c r="S6114" s="21"/>
    </row>
    <row r="6115" customHeight="1" spans="1:19">
      <c r="A6115" s="2" t="s">
        <v>8075</v>
      </c>
      <c r="B6115" s="29" t="s">
        <v>690</v>
      </c>
      <c r="C6115" s="2" t="s">
        <v>1607</v>
      </c>
      <c r="D6115" s="2" t="str">
        <f t="array" ref="D6115">_xlfn.XLOOKUP(C6115,Customers!A:A,Customers!B:B)</f>
        <v>Customer 0169</v>
      </c>
      <c r="E6115" s="2" t="s">
        <v>616</v>
      </c>
      <c r="F6115" s="2" t="str">
        <f t="array" ref="F6115">_xlfn.XLOOKUP(E6115,Restaurants!A:A,Restaurants!B:B)</f>
        <v>Restaurant 027</v>
      </c>
      <c r="G6115" s="2" t="s">
        <v>255</v>
      </c>
      <c r="H6115" s="2" t="str">
        <f t="array" ref="H6115">_xlfn.XLOOKUP(G6115,Food_Menu!A:A,Food_Menu!B:B)</f>
        <v>Food Item 0146</v>
      </c>
      <c r="I6115" s="2">
        <f t="array" ref="I6115">_xlfn.XLOOKUP(G6115,Food_Menu!A:A,Food_Menu!D:D)</f>
        <v>580.64</v>
      </c>
      <c r="J6115" s="2" t="s">
        <v>877</v>
      </c>
      <c r="K6115" s="2" t="str">
        <f t="array" ref="K6115">_xlfn.XLOOKUP(J6115,Delivery_Partners!A:A,Delivery_Partners!B:B)</f>
        <v>Delivery Partner 123</v>
      </c>
      <c r="L6115" s="3">
        <v>2</v>
      </c>
      <c r="M6115" s="2" t="s">
        <v>23</v>
      </c>
      <c r="N6115" s="2" t="s">
        <v>55</v>
      </c>
      <c r="O6115" s="3">
        <v>28</v>
      </c>
      <c r="P6115" s="13">
        <f t="shared" si="1270"/>
        <v>1161.28</v>
      </c>
      <c r="Q6115" s="13" t="str">
        <f t="shared" si="1271"/>
        <v>Fast</v>
      </c>
      <c r="S6115" s="21"/>
    </row>
    <row r="6116" customHeight="1" spans="1:19">
      <c r="A6116" s="2" t="s">
        <v>8076</v>
      </c>
      <c r="B6116" s="28">
        <v>45971</v>
      </c>
      <c r="C6116" s="2" t="s">
        <v>4915</v>
      </c>
      <c r="D6116" s="2" t="str">
        <f t="array" ref="D6116">_xlfn.XLOOKUP(C6116,Customers!A:A,Customers!B:B)</f>
        <v>Customer 0838</v>
      </c>
      <c r="E6116" s="2" t="s">
        <v>1060</v>
      </c>
      <c r="F6116" s="2" t="str">
        <f t="array" ref="F6116">_xlfn.XLOOKUP(E6116,Restaurants!A:A,Restaurants!B:B)</f>
        <v>Restaurant 042</v>
      </c>
      <c r="G6116" s="2" t="s">
        <v>1382</v>
      </c>
      <c r="H6116" s="2" t="str">
        <f t="array" ref="H6116">_xlfn.XLOOKUP(G6116,Food_Menu!A:A,Food_Menu!B:B)</f>
        <v>Food Item 0152</v>
      </c>
      <c r="I6116" s="2">
        <f t="array" ref="I6116">_xlfn.XLOOKUP(G6116,Food_Menu!A:A,Food_Menu!D:D)</f>
        <v>177.47</v>
      </c>
      <c r="J6116" s="2" t="s">
        <v>564</v>
      </c>
      <c r="K6116" s="2" t="str">
        <f t="array" ref="K6116">_xlfn.XLOOKUP(J6116,Delivery_Partners!A:A,Delivery_Partners!B:B)</f>
        <v>Delivery Partner 095</v>
      </c>
      <c r="L6116" s="3">
        <v>3</v>
      </c>
      <c r="M6116" s="2" t="s">
        <v>23</v>
      </c>
      <c r="N6116" s="2" t="s">
        <v>24</v>
      </c>
      <c r="O6116" s="3">
        <v>40</v>
      </c>
      <c r="P6116" s="13">
        <f t="shared" si="1270"/>
        <v>532.41</v>
      </c>
      <c r="Q6116" s="13" t="str">
        <f t="shared" si="1271"/>
        <v>Normal</v>
      </c>
      <c r="S6116" s="21"/>
    </row>
    <row r="6117" customHeight="1" spans="1:19">
      <c r="A6117" s="2" t="s">
        <v>8077</v>
      </c>
      <c r="B6117" s="29" t="s">
        <v>141</v>
      </c>
      <c r="C6117" s="2" t="s">
        <v>2591</v>
      </c>
      <c r="D6117" s="2" t="str">
        <f t="array" ref="D6117">_xlfn.XLOOKUP(C6117,Customers!A:A,Customers!B:B)</f>
        <v>Customer 0848</v>
      </c>
      <c r="E6117" s="2" t="s">
        <v>281</v>
      </c>
      <c r="F6117" s="2" t="str">
        <f t="array" ref="F6117">_xlfn.XLOOKUP(E6117,Restaurants!A:A,Restaurants!B:B)</f>
        <v>Restaurant 026</v>
      </c>
      <c r="G6117" s="2" t="s">
        <v>1575</v>
      </c>
      <c r="H6117" s="2" t="str">
        <f t="array" ref="H6117">_xlfn.XLOOKUP(G6117,Food_Menu!A:A,Food_Menu!B:B)</f>
        <v>Food Item 0101</v>
      </c>
      <c r="I6117" s="2">
        <f t="array" ref="I6117">_xlfn.XLOOKUP(G6117,Food_Menu!A:A,Food_Menu!D:D)</f>
        <v>140.64</v>
      </c>
      <c r="J6117" s="2" t="s">
        <v>347</v>
      </c>
      <c r="K6117" s="2" t="str">
        <f t="array" ref="K6117">_xlfn.XLOOKUP(J6117,Delivery_Partners!A:A,Delivery_Partners!B:B)</f>
        <v>Delivery Partner 058</v>
      </c>
      <c r="L6117" s="3">
        <v>4</v>
      </c>
      <c r="M6117" s="2" t="s">
        <v>23</v>
      </c>
      <c r="N6117" s="2" t="s">
        <v>55</v>
      </c>
      <c r="O6117" s="3">
        <v>50</v>
      </c>
      <c r="P6117" s="13">
        <f t="shared" si="1270"/>
        <v>562.56</v>
      </c>
      <c r="Q6117" s="13" t="str">
        <f t="shared" si="1271"/>
        <v>Normal</v>
      </c>
      <c r="S6117" s="21"/>
    </row>
    <row r="6118" customHeight="1" spans="1:19">
      <c r="A6118" s="2" t="s">
        <v>8078</v>
      </c>
      <c r="B6118" s="29" t="s">
        <v>1222</v>
      </c>
      <c r="C6118" s="2" t="s">
        <v>657</v>
      </c>
      <c r="D6118" s="2" t="str">
        <f t="array" ref="D6118">_xlfn.XLOOKUP(C6118,Customers!A:A,Customers!B:B)</f>
        <v>Customer 0814</v>
      </c>
      <c r="E6118" s="2" t="s">
        <v>177</v>
      </c>
      <c r="F6118" s="2" t="str">
        <f t="array" ref="F6118">_xlfn.XLOOKUP(E6118,Restaurants!A:A,Restaurants!B:B)</f>
        <v>Restaurant 070</v>
      </c>
      <c r="G6118" s="2" t="s">
        <v>1860</v>
      </c>
      <c r="H6118" s="2" t="str">
        <f t="array" ref="H6118">_xlfn.XLOOKUP(G6118,Food_Menu!A:A,Food_Menu!B:B)</f>
        <v>Food Item 0151</v>
      </c>
      <c r="I6118" s="2">
        <f t="array" ref="I6118">_xlfn.XLOOKUP(G6118,Food_Menu!A:A,Food_Menu!D:D)</f>
        <v>500.58</v>
      </c>
      <c r="J6118" s="2" t="s">
        <v>877</v>
      </c>
      <c r="K6118" s="2" t="str">
        <f t="array" ref="K6118">_xlfn.XLOOKUP(J6118,Delivery_Partners!A:A,Delivery_Partners!B:B)</f>
        <v>Delivery Partner 123</v>
      </c>
      <c r="L6118" s="3">
        <v>1</v>
      </c>
      <c r="M6118" s="2" t="s">
        <v>23</v>
      </c>
      <c r="N6118" s="2" t="s">
        <v>55</v>
      </c>
      <c r="O6118" s="3">
        <v>15</v>
      </c>
      <c r="P6118" s="13">
        <f t="shared" si="1270"/>
        <v>500.58</v>
      </c>
      <c r="Q6118" s="13" t="str">
        <f t="shared" si="1271"/>
        <v>Fast</v>
      </c>
      <c r="S6118" s="21"/>
    </row>
    <row r="6119" hidden="1" customHeight="1" spans="1:19">
      <c r="A6119" s="2" t="s">
        <v>8079</v>
      </c>
      <c r="B6119" s="29" t="s">
        <v>1631</v>
      </c>
      <c r="C6119" s="2" t="s">
        <v>4410</v>
      </c>
      <c r="D6119" s="2" t="str">
        <f t="array" ref="D6119">_xlfn.XLOOKUP(C6119,Customers!A:A,Customers!B:B)</f>
        <v>Customer 0202</v>
      </c>
      <c r="E6119" s="2" t="s">
        <v>712</v>
      </c>
      <c r="F6119" s="2" t="str">
        <f t="array" ref="F6119">_xlfn.XLOOKUP(E6119,Restaurants!A:A,Restaurants!B:B)</f>
        <v>Restaurant 074</v>
      </c>
      <c r="G6119" s="2" t="s">
        <v>106</v>
      </c>
      <c r="H6119" s="2" t="str">
        <f t="array" ref="H6119">_xlfn.XLOOKUP(G6119,Food_Menu!A:A,Food_Menu!B:B)</f>
        <v>Food Item 0067</v>
      </c>
      <c r="I6119" s="2"/>
      <c r="J6119" s="2" t="s">
        <v>1930</v>
      </c>
      <c r="K6119" s="2" t="str">
        <f t="array" ref="K6119">_xlfn.XLOOKUP(J6119,Delivery_Partners!A:A,Delivery_Partners!B:B)</f>
        <v>Delivery Partner 077</v>
      </c>
      <c r="L6119" s="3">
        <v>3</v>
      </c>
      <c r="M6119" s="2" t="s">
        <v>189</v>
      </c>
      <c r="N6119" s="2" t="s">
        <v>55</v>
      </c>
      <c r="O6119" s="2"/>
    </row>
    <row r="6120" customHeight="1" spans="1:19">
      <c r="A6120" s="2" t="s">
        <v>8080</v>
      </c>
      <c r="B6120" s="28">
        <v>45695</v>
      </c>
      <c r="C6120" s="2" t="s">
        <v>3294</v>
      </c>
      <c r="D6120" s="2" t="str">
        <f t="array" ref="D6120">_xlfn.XLOOKUP(C6120,Customers!A:A,Customers!B:B)</f>
        <v>Customer 0542</v>
      </c>
      <c r="E6120" s="2" t="s">
        <v>254</v>
      </c>
      <c r="F6120" s="2" t="str">
        <f t="array" ref="F6120">_xlfn.XLOOKUP(E6120,Restaurants!A:A,Restaurants!B:B)</f>
        <v>Restaurant 021</v>
      </c>
      <c r="G6120" s="2" t="s">
        <v>519</v>
      </c>
      <c r="H6120" s="2" t="str">
        <f t="array" ref="H6120">_xlfn.XLOOKUP(G6120,Food_Menu!A:A,Food_Menu!B:B)</f>
        <v>Food Item 0019</v>
      </c>
      <c r="I6120" s="2">
        <f t="array" ref="I6120">_xlfn.XLOOKUP(G6120,Food_Menu!A:A,Food_Menu!D:D)</f>
        <v>145.23</v>
      </c>
      <c r="J6120" s="2" t="s">
        <v>707</v>
      </c>
      <c r="K6120" s="2" t="str">
        <f t="array" ref="K6120">_xlfn.XLOOKUP(J6120,Delivery_Partners!A:A,Delivery_Partners!B:B)</f>
        <v>Delivery Partner 171</v>
      </c>
      <c r="L6120" s="3">
        <v>1</v>
      </c>
      <c r="M6120" s="2" t="s">
        <v>23</v>
      </c>
      <c r="N6120" s="2" t="s">
        <v>55</v>
      </c>
      <c r="O6120" s="3">
        <v>53</v>
      </c>
      <c r="P6120" s="13">
        <f>I6120*L6120</f>
        <v>145.23</v>
      </c>
      <c r="Q6120" s="13" t="str">
        <f>IF(O6120="","Not Delivered",IF(O6120&lt;=30,"Fast",IF(O6120&lt;=60,"Normal","Slow")))</f>
        <v>Normal</v>
      </c>
      <c r="S6120" s="21"/>
    </row>
    <row r="6121" hidden="1" customHeight="1" spans="1:19">
      <c r="A6121" s="2" t="s">
        <v>8081</v>
      </c>
      <c r="B6121" s="29" t="s">
        <v>2792</v>
      </c>
      <c r="C6121" s="2" t="s">
        <v>4242</v>
      </c>
      <c r="D6121" s="2" t="str">
        <f t="array" ref="D6121">_xlfn.XLOOKUP(C6121,Customers!A:A,Customers!B:B)</f>
        <v>Customer 0351</v>
      </c>
      <c r="E6121" s="2" t="s">
        <v>871</v>
      </c>
      <c r="F6121" s="2" t="str">
        <f t="array" ref="F6121">_xlfn.XLOOKUP(E6121,Restaurants!A:A,Restaurants!B:B)</f>
        <v>Restaurant 015</v>
      </c>
      <c r="G6121" s="2" t="s">
        <v>346</v>
      </c>
      <c r="H6121" s="2" t="str">
        <f t="array" ref="H6121">_xlfn.XLOOKUP(G6121,Food_Menu!A:A,Food_Menu!B:B)</f>
        <v>Food Item 0069</v>
      </c>
      <c r="I6121" s="2"/>
      <c r="J6121" s="2" t="s">
        <v>1132</v>
      </c>
      <c r="K6121" s="2" t="str">
        <f t="array" ref="K6121">_xlfn.XLOOKUP(J6121,Delivery_Partners!A:A,Delivery_Partners!B:B)</f>
        <v>Delivery Partner 151</v>
      </c>
      <c r="L6121" s="3">
        <v>2</v>
      </c>
      <c r="M6121" s="2" t="s">
        <v>101</v>
      </c>
      <c r="N6121" s="2" t="s">
        <v>74</v>
      </c>
      <c r="O6121" s="2"/>
    </row>
    <row r="6122" customHeight="1" spans="1:19">
      <c r="A6122" s="2" t="s">
        <v>8082</v>
      </c>
      <c r="B6122" s="29" t="s">
        <v>933</v>
      </c>
      <c r="C6122" s="2" t="s">
        <v>916</v>
      </c>
      <c r="D6122" s="2" t="str">
        <f t="array" ref="D6122">_xlfn.XLOOKUP(C6122,Customers!A:A,Customers!B:B)</f>
        <v>Customer 0917</v>
      </c>
      <c r="E6122" s="2" t="s">
        <v>20</v>
      </c>
      <c r="F6122" s="2" t="str">
        <f t="array" ref="F6122">_xlfn.XLOOKUP(E6122,Restaurants!A:A,Restaurants!B:B)</f>
        <v>Restaurant 079</v>
      </c>
      <c r="G6122" s="2" t="s">
        <v>848</v>
      </c>
      <c r="H6122" s="2" t="str">
        <f t="array" ref="H6122">_xlfn.XLOOKUP(G6122,Food_Menu!A:A,Food_Menu!B:B)</f>
        <v>Food Item 0065</v>
      </c>
      <c r="I6122" s="2">
        <f t="array" ref="I6122">_xlfn.XLOOKUP(G6122,Food_Menu!A:A,Food_Menu!D:D)</f>
        <v>105.31</v>
      </c>
      <c r="J6122" s="2" t="s">
        <v>332</v>
      </c>
      <c r="K6122" s="2" t="str">
        <f t="array" ref="K6122">_xlfn.XLOOKUP(J6122,Delivery_Partners!A:A,Delivery_Partners!B:B)</f>
        <v>Delivery Partner 164</v>
      </c>
      <c r="L6122" s="3">
        <v>1</v>
      </c>
      <c r="M6122" s="2" t="s">
        <v>23</v>
      </c>
      <c r="N6122" s="2" t="s">
        <v>24</v>
      </c>
      <c r="O6122" s="3">
        <v>40</v>
      </c>
      <c r="P6122" s="13">
        <f t="shared" ref="P6122:P6124" si="1272">I6122*L6122</f>
        <v>105.31</v>
      </c>
      <c r="Q6122" s="13" t="str">
        <f t="shared" ref="Q6122:Q6124" si="1273">IF(O6122="","Not Delivered",IF(O6122&lt;=30,"Fast",IF(O6122&lt;=60,"Normal","Slow")))</f>
        <v>Normal</v>
      </c>
      <c r="S6122" s="21"/>
    </row>
    <row r="6123" customHeight="1" spans="1:19">
      <c r="A6123" s="2" t="s">
        <v>8083</v>
      </c>
      <c r="B6123" s="28">
        <v>45812</v>
      </c>
      <c r="C6123" s="2" t="s">
        <v>3707</v>
      </c>
      <c r="D6123" s="2" t="str">
        <f t="array" ref="D6123">_xlfn.XLOOKUP(C6123,Customers!A:A,Customers!B:B)</f>
        <v>Customer 0405</v>
      </c>
      <c r="E6123" s="2" t="s">
        <v>293</v>
      </c>
      <c r="F6123" s="2" t="str">
        <f t="array" ref="F6123">_xlfn.XLOOKUP(E6123,Restaurants!A:A,Restaurants!B:B)</f>
        <v>Restaurant 057</v>
      </c>
      <c r="G6123" s="2" t="s">
        <v>106</v>
      </c>
      <c r="H6123" s="2" t="str">
        <f t="array" ref="H6123">_xlfn.XLOOKUP(G6123,Food_Menu!A:A,Food_Menu!B:B)</f>
        <v>Food Item 0067</v>
      </c>
      <c r="I6123" s="2">
        <f t="array" ref="I6123">_xlfn.XLOOKUP(G6123,Food_Menu!A:A,Food_Menu!D:D)</f>
        <v>575.59</v>
      </c>
      <c r="J6123" s="2" t="s">
        <v>1581</v>
      </c>
      <c r="K6123" s="2" t="str">
        <f t="array" ref="K6123">_xlfn.XLOOKUP(J6123,Delivery_Partners!A:A,Delivery_Partners!B:B)</f>
        <v>Delivery Partner 076</v>
      </c>
      <c r="L6123" s="3">
        <v>1</v>
      </c>
      <c r="M6123" s="2" t="s">
        <v>23</v>
      </c>
      <c r="N6123" s="2" t="s">
        <v>24</v>
      </c>
      <c r="O6123" s="3">
        <v>16</v>
      </c>
      <c r="P6123" s="13">
        <f t="shared" si="1272"/>
        <v>575.59</v>
      </c>
      <c r="Q6123" s="13" t="str">
        <f t="shared" si="1273"/>
        <v>Fast</v>
      </c>
      <c r="S6123" s="21"/>
    </row>
    <row r="6124" customHeight="1" spans="1:19">
      <c r="A6124" s="2" t="s">
        <v>8084</v>
      </c>
      <c r="B6124" s="29" t="s">
        <v>569</v>
      </c>
      <c r="C6124" s="2" t="s">
        <v>420</v>
      </c>
      <c r="D6124" s="2" t="str">
        <f t="array" ref="D6124">_xlfn.XLOOKUP(C6124,Customers!A:A,Customers!B:B)</f>
        <v>Customer 0500</v>
      </c>
      <c r="E6124" s="2" t="s">
        <v>83</v>
      </c>
      <c r="F6124" s="2" t="str">
        <f t="array" ref="F6124">_xlfn.XLOOKUP(E6124,Restaurants!A:A,Restaurants!B:B)</f>
        <v>Restaurant 032</v>
      </c>
      <c r="G6124" s="2" t="s">
        <v>2196</v>
      </c>
      <c r="H6124" s="2" t="str">
        <f t="array" ref="H6124">_xlfn.XLOOKUP(G6124,Food_Menu!A:A,Food_Menu!B:B)</f>
        <v>Food Item 0104</v>
      </c>
      <c r="I6124" s="2">
        <f t="array" ref="I6124">_xlfn.XLOOKUP(G6124,Food_Menu!A:A,Food_Menu!D:D)</f>
        <v>316.94</v>
      </c>
      <c r="J6124" s="2" t="s">
        <v>414</v>
      </c>
      <c r="K6124" s="2" t="str">
        <f t="array" ref="K6124">_xlfn.XLOOKUP(J6124,Delivery_Partners!A:A,Delivery_Partners!B:B)</f>
        <v>Delivery Partner 122</v>
      </c>
      <c r="L6124" s="3">
        <v>2</v>
      </c>
      <c r="M6124" s="2" t="s">
        <v>23</v>
      </c>
      <c r="N6124" s="2" t="s">
        <v>24</v>
      </c>
      <c r="O6124" s="3">
        <v>43</v>
      </c>
      <c r="P6124" s="13">
        <f t="shared" si="1272"/>
        <v>633.88</v>
      </c>
      <c r="Q6124" s="13" t="str">
        <f t="shared" si="1273"/>
        <v>Normal</v>
      </c>
      <c r="S6124" s="21"/>
    </row>
    <row r="6125" hidden="1" customHeight="1" spans="1:19">
      <c r="A6125" s="2" t="s">
        <v>8085</v>
      </c>
      <c r="B6125" s="28">
        <v>45809</v>
      </c>
      <c r="C6125" s="2" t="s">
        <v>1580</v>
      </c>
      <c r="D6125" s="2" t="str">
        <f t="array" ref="D6125">_xlfn.XLOOKUP(C6125,Customers!A:A,Customers!B:B)</f>
        <v>Customer 0546</v>
      </c>
      <c r="E6125" s="2" t="s">
        <v>488</v>
      </c>
      <c r="F6125" s="2" t="str">
        <f t="array" ref="F6125">_xlfn.XLOOKUP(E6125,Restaurants!A:A,Restaurants!B:B)</f>
        <v>Restaurant 031</v>
      </c>
      <c r="G6125" s="2" t="s">
        <v>158</v>
      </c>
      <c r="H6125" s="2" t="str">
        <f t="array" ref="H6125">_xlfn.XLOOKUP(G6125,Food_Menu!A:A,Food_Menu!B:B)</f>
        <v>Food Item 0029</v>
      </c>
      <c r="I6125" s="2"/>
      <c r="J6125" s="2" t="s">
        <v>588</v>
      </c>
      <c r="K6125" s="2" t="str">
        <f t="array" ref="K6125">_xlfn.XLOOKUP(J6125,Delivery_Partners!A:A,Delivery_Partners!B:B)</f>
        <v>Delivery Partner 026</v>
      </c>
      <c r="L6125" s="3">
        <v>1</v>
      </c>
      <c r="M6125" s="2" t="s">
        <v>101</v>
      </c>
      <c r="N6125" s="2" t="s">
        <v>55</v>
      </c>
      <c r="O6125" s="2"/>
    </row>
    <row r="6126" customHeight="1" spans="1:19">
      <c r="A6126" s="2" t="s">
        <v>8086</v>
      </c>
      <c r="B6126" s="29" t="s">
        <v>1639</v>
      </c>
      <c r="C6126" s="2" t="s">
        <v>3686</v>
      </c>
      <c r="D6126" s="2" t="str">
        <f t="array" ref="D6126">_xlfn.XLOOKUP(C6126,Customers!A:A,Customers!B:B)</f>
        <v>Customer 0913</v>
      </c>
      <c r="E6126" s="2" t="s">
        <v>506</v>
      </c>
      <c r="F6126" s="2" t="str">
        <f t="array" ref="F6126">_xlfn.XLOOKUP(E6126,Restaurants!A:A,Restaurants!B:B)</f>
        <v>Restaurant 005</v>
      </c>
      <c r="G6126" s="2" t="s">
        <v>400</v>
      </c>
      <c r="H6126" s="2" t="str">
        <f t="array" ref="H6126">_xlfn.XLOOKUP(G6126,Food_Menu!A:A,Food_Menu!B:B)</f>
        <v>Food Item 0090</v>
      </c>
      <c r="I6126" s="2">
        <f t="array" ref="I6126">_xlfn.XLOOKUP(G6126,Food_Menu!A:A,Food_Menu!D:D)</f>
        <v>629.64</v>
      </c>
      <c r="J6126" s="2" t="s">
        <v>1239</v>
      </c>
      <c r="K6126" s="2" t="str">
        <f t="array" ref="K6126">_xlfn.XLOOKUP(J6126,Delivery_Partners!A:A,Delivery_Partners!B:B)</f>
        <v>Delivery Partner 136</v>
      </c>
      <c r="L6126" s="3">
        <v>4</v>
      </c>
      <c r="M6126" s="2" t="s">
        <v>23</v>
      </c>
      <c r="N6126" s="2" t="s">
        <v>24</v>
      </c>
      <c r="O6126" s="3">
        <v>37</v>
      </c>
      <c r="P6126" s="13">
        <f t="shared" ref="P6126:P6132" si="1274">I6126*L6126</f>
        <v>2518.56</v>
      </c>
      <c r="Q6126" s="13" t="str">
        <f t="shared" ref="Q6126:Q6132" si="1275">IF(O6126="","Not Delivered",IF(O6126&lt;=30,"Fast",IF(O6126&lt;=60,"Normal","Slow")))</f>
        <v>Normal</v>
      </c>
      <c r="S6126" s="21"/>
    </row>
    <row r="6127" customHeight="1" spans="1:19">
      <c r="A6127" s="2" t="s">
        <v>8087</v>
      </c>
      <c r="B6127" s="29" t="s">
        <v>1648</v>
      </c>
      <c r="C6127" s="2" t="s">
        <v>59</v>
      </c>
      <c r="D6127" s="2" t="str">
        <f t="array" ref="D6127">_xlfn.XLOOKUP(C6127,Customers!A:A,Customers!B:B)</f>
        <v>Customer 0844</v>
      </c>
      <c r="E6127" s="2" t="s">
        <v>860</v>
      </c>
      <c r="F6127" s="2" t="str">
        <f t="array" ref="F6127">_xlfn.XLOOKUP(E6127,Restaurants!A:A,Restaurants!B:B)</f>
        <v>Restaurant 103</v>
      </c>
      <c r="G6127" s="2" t="s">
        <v>1185</v>
      </c>
      <c r="H6127" s="2" t="str">
        <f t="array" ref="H6127">_xlfn.XLOOKUP(G6127,Food_Menu!A:A,Food_Menu!B:B)</f>
        <v>Food Item 0103</v>
      </c>
      <c r="I6127" s="2">
        <f t="array" ref="I6127">_xlfn.XLOOKUP(G6127,Food_Menu!A:A,Food_Menu!D:D)</f>
        <v>421.35</v>
      </c>
      <c r="J6127" s="2" t="s">
        <v>1239</v>
      </c>
      <c r="K6127" s="2" t="str">
        <f t="array" ref="K6127">_xlfn.XLOOKUP(J6127,Delivery_Partners!A:A,Delivery_Partners!B:B)</f>
        <v>Delivery Partner 136</v>
      </c>
      <c r="L6127" s="3">
        <v>1</v>
      </c>
      <c r="M6127" s="2" t="s">
        <v>23</v>
      </c>
      <c r="N6127" s="2" t="s">
        <v>24</v>
      </c>
      <c r="O6127" s="3">
        <v>27</v>
      </c>
      <c r="P6127" s="13">
        <f t="shared" si="1274"/>
        <v>421.35</v>
      </c>
      <c r="Q6127" s="13" t="str">
        <f t="shared" si="1275"/>
        <v>Fast</v>
      </c>
      <c r="S6127" s="21"/>
    </row>
    <row r="6128" customHeight="1" spans="1:19">
      <c r="A6128" s="2" t="s">
        <v>8088</v>
      </c>
      <c r="B6128" s="29" t="s">
        <v>803</v>
      </c>
      <c r="C6128" s="2" t="s">
        <v>3141</v>
      </c>
      <c r="D6128" s="2" t="str">
        <f t="array" ref="D6128">_xlfn.XLOOKUP(C6128,Customers!A:A,Customers!B:B)</f>
        <v>Customer 0984</v>
      </c>
      <c r="E6128" s="2" t="s">
        <v>917</v>
      </c>
      <c r="F6128" s="2" t="str">
        <f t="array" ref="F6128">_xlfn.XLOOKUP(E6128,Restaurants!A:A,Restaurants!B:B)</f>
        <v>Restaurant 102</v>
      </c>
      <c r="G6128" s="2" t="s">
        <v>1094</v>
      </c>
      <c r="H6128" s="2" t="str">
        <f t="array" ref="H6128">_xlfn.XLOOKUP(G6128,Food_Menu!A:A,Food_Menu!B:B)</f>
        <v>Food Item 0042</v>
      </c>
      <c r="I6128" s="2">
        <f t="array" ref="I6128">_xlfn.XLOOKUP(G6128,Food_Menu!A:A,Food_Menu!D:D)</f>
        <v>160.06</v>
      </c>
      <c r="J6128" s="2" t="s">
        <v>341</v>
      </c>
      <c r="K6128" s="2" t="str">
        <f t="array" ref="K6128">_xlfn.XLOOKUP(J6128,Delivery_Partners!A:A,Delivery_Partners!B:B)</f>
        <v>Delivery Partner 140</v>
      </c>
      <c r="L6128" s="3">
        <v>3</v>
      </c>
      <c r="M6128" s="2" t="s">
        <v>23</v>
      </c>
      <c r="N6128" s="2" t="s">
        <v>24</v>
      </c>
      <c r="O6128" s="3">
        <v>40</v>
      </c>
      <c r="P6128" s="13">
        <f t="shared" si="1274"/>
        <v>480.18</v>
      </c>
      <c r="Q6128" s="13" t="str">
        <f t="shared" si="1275"/>
        <v>Normal</v>
      </c>
      <c r="S6128" s="21"/>
    </row>
    <row r="6129" customHeight="1" spans="1:19">
      <c r="A6129" s="2" t="s">
        <v>8089</v>
      </c>
      <c r="B6129" s="29" t="s">
        <v>1961</v>
      </c>
      <c r="C6129" s="2" t="s">
        <v>2888</v>
      </c>
      <c r="D6129" s="2" t="str">
        <f t="array" ref="D6129">_xlfn.XLOOKUP(C6129,Customers!A:A,Customers!B:B)</f>
        <v>Customer 0514</v>
      </c>
      <c r="E6129" s="2" t="s">
        <v>468</v>
      </c>
      <c r="F6129" s="2" t="str">
        <f t="array" ref="F6129">_xlfn.XLOOKUP(E6129,Restaurants!A:A,Restaurants!B:B)</f>
        <v>Restaurant 067</v>
      </c>
      <c r="G6129" s="2" t="s">
        <v>957</v>
      </c>
      <c r="H6129" s="2" t="str">
        <f t="array" ref="H6129">_xlfn.XLOOKUP(G6129,Food_Menu!A:A,Food_Menu!B:B)</f>
        <v>Food Item 0100</v>
      </c>
      <c r="I6129" s="2">
        <f t="array" ref="I6129">_xlfn.XLOOKUP(G6129,Food_Menu!A:A,Food_Menu!D:D)</f>
        <v>188.17</v>
      </c>
      <c r="J6129" s="2" t="s">
        <v>337</v>
      </c>
      <c r="K6129" s="2" t="str">
        <f t="array" ref="K6129">_xlfn.XLOOKUP(J6129,Delivery_Partners!A:A,Delivery_Partners!B:B)</f>
        <v>Delivery Partner 004</v>
      </c>
      <c r="L6129" s="3">
        <v>1</v>
      </c>
      <c r="M6129" s="2" t="s">
        <v>23</v>
      </c>
      <c r="N6129" s="2" t="s">
        <v>74</v>
      </c>
      <c r="O6129" s="3">
        <v>23</v>
      </c>
      <c r="P6129" s="13">
        <f t="shared" si="1274"/>
        <v>188.17</v>
      </c>
      <c r="Q6129" s="13" t="str">
        <f t="shared" si="1275"/>
        <v>Fast</v>
      </c>
      <c r="S6129" s="21"/>
    </row>
    <row r="6130" customHeight="1" spans="1:19">
      <c r="A6130" s="2" t="s">
        <v>8090</v>
      </c>
      <c r="B6130" s="29" t="s">
        <v>2442</v>
      </c>
      <c r="C6130" s="2" t="s">
        <v>3141</v>
      </c>
      <c r="D6130" s="2" t="str">
        <f t="array" ref="D6130">_xlfn.XLOOKUP(C6130,Customers!A:A,Customers!B:B)</f>
        <v>Customer 0984</v>
      </c>
      <c r="E6130" s="2" t="s">
        <v>1060</v>
      </c>
      <c r="F6130" s="2" t="str">
        <f t="array" ref="F6130">_xlfn.XLOOKUP(E6130,Restaurants!A:A,Restaurants!B:B)</f>
        <v>Restaurant 042</v>
      </c>
      <c r="G6130" s="2" t="s">
        <v>153</v>
      </c>
      <c r="H6130" s="2" t="str">
        <f t="array" ref="H6130">_xlfn.XLOOKUP(G6130,Food_Menu!A:A,Food_Menu!B:B)</f>
        <v>Food Item 0149</v>
      </c>
      <c r="I6130" s="2">
        <f t="array" ref="I6130">_xlfn.XLOOKUP(G6130,Food_Menu!A:A,Food_Menu!D:D)</f>
        <v>238.55</v>
      </c>
      <c r="J6130" s="2" t="s">
        <v>443</v>
      </c>
      <c r="K6130" s="2" t="str">
        <f t="array" ref="K6130">_xlfn.XLOOKUP(J6130,Delivery_Partners!A:A,Delivery_Partners!B:B)</f>
        <v>Delivery Partner 083</v>
      </c>
      <c r="L6130" s="3">
        <v>1</v>
      </c>
      <c r="M6130" s="2" t="s">
        <v>23</v>
      </c>
      <c r="N6130" s="2" t="s">
        <v>55</v>
      </c>
      <c r="O6130" s="3">
        <v>21</v>
      </c>
      <c r="P6130" s="13">
        <f t="shared" si="1274"/>
        <v>238.55</v>
      </c>
      <c r="Q6130" s="13" t="str">
        <f t="shared" si="1275"/>
        <v>Fast</v>
      </c>
      <c r="S6130" s="21"/>
    </row>
    <row r="6131" customHeight="1" spans="1:19">
      <c r="A6131" s="2" t="s">
        <v>8091</v>
      </c>
      <c r="B6131" s="28">
        <v>45911</v>
      </c>
      <c r="C6131" s="2" t="s">
        <v>1629</v>
      </c>
      <c r="D6131" s="2" t="str">
        <f t="array" ref="D6131">_xlfn.XLOOKUP(C6131,Customers!A:A,Customers!B:B)</f>
        <v>Customer 1046</v>
      </c>
      <c r="E6131" s="2" t="s">
        <v>281</v>
      </c>
      <c r="F6131" s="2" t="str">
        <f t="array" ref="F6131">_xlfn.XLOOKUP(E6131,Restaurants!A:A,Restaurants!B:B)</f>
        <v>Restaurant 026</v>
      </c>
      <c r="G6131" s="2" t="s">
        <v>447</v>
      </c>
      <c r="H6131" s="2" t="str">
        <f t="array" ref="H6131">_xlfn.XLOOKUP(G6131,Food_Menu!A:A,Food_Menu!B:B)</f>
        <v>Food Item 0091</v>
      </c>
      <c r="I6131" s="2">
        <f t="array" ref="I6131">_xlfn.XLOOKUP(G6131,Food_Menu!A:A,Food_Menu!D:D)</f>
        <v>434.43</v>
      </c>
      <c r="J6131" s="2" t="s">
        <v>2409</v>
      </c>
      <c r="K6131" s="2" t="str">
        <f t="array" ref="K6131">_xlfn.XLOOKUP(J6131,Delivery_Partners!A:A,Delivery_Partners!B:B)</f>
        <v>Delivery Partner 050</v>
      </c>
      <c r="L6131" s="3">
        <v>1</v>
      </c>
      <c r="M6131" s="2" t="s">
        <v>23</v>
      </c>
      <c r="N6131" s="2" t="s">
        <v>24</v>
      </c>
      <c r="O6131" s="3">
        <v>45</v>
      </c>
      <c r="P6131" s="13">
        <f t="shared" si="1274"/>
        <v>434.43</v>
      </c>
      <c r="Q6131" s="13" t="str">
        <f t="shared" si="1275"/>
        <v>Normal</v>
      </c>
      <c r="S6131" s="21"/>
    </row>
    <row r="6132" customHeight="1" spans="1:19">
      <c r="A6132" s="2" t="s">
        <v>8092</v>
      </c>
      <c r="B6132" s="29" t="s">
        <v>490</v>
      </c>
      <c r="C6132" s="2" t="s">
        <v>274</v>
      </c>
      <c r="D6132" s="2" t="str">
        <f t="array" ref="D6132">_xlfn.XLOOKUP(C6132,Customers!A:A,Customers!B:B)</f>
        <v>Customer 0629</v>
      </c>
      <c r="E6132" s="2" t="s">
        <v>66</v>
      </c>
      <c r="F6132" s="2" t="str">
        <f t="array" ref="F6132">_xlfn.XLOOKUP(E6132,Restaurants!A:A,Restaurants!B:B)</f>
        <v>Restaurant 037</v>
      </c>
      <c r="G6132" s="2" t="s">
        <v>2284</v>
      </c>
      <c r="H6132" s="2" t="str">
        <f t="array" ref="H6132">_xlfn.XLOOKUP(G6132,Food_Menu!A:A,Food_Menu!B:B)</f>
        <v>Food Item 0001</v>
      </c>
      <c r="I6132" s="2">
        <f t="array" ref="I6132">_xlfn.XLOOKUP(G6132,Food_Menu!A:A,Food_Menu!D:D)</f>
        <v>107.77</v>
      </c>
      <c r="J6132" s="2" t="s">
        <v>688</v>
      </c>
      <c r="K6132" s="2" t="str">
        <f t="array" ref="K6132">_xlfn.XLOOKUP(J6132,Delivery_Partners!A:A,Delivery_Partners!B:B)</f>
        <v>Delivery Partner 165</v>
      </c>
      <c r="L6132" s="3">
        <v>2</v>
      </c>
      <c r="M6132" s="2" t="s">
        <v>23</v>
      </c>
      <c r="N6132" s="2" t="s">
        <v>24</v>
      </c>
      <c r="O6132" s="3">
        <v>48</v>
      </c>
      <c r="P6132" s="13">
        <f t="shared" si="1274"/>
        <v>215.54</v>
      </c>
      <c r="Q6132" s="13" t="str">
        <f t="shared" si="1275"/>
        <v>Normal</v>
      </c>
      <c r="S6132" s="21"/>
    </row>
    <row r="6133" hidden="1" customHeight="1" spans="1:19">
      <c r="A6133" s="2" t="s">
        <v>8093</v>
      </c>
      <c r="B6133" s="29" t="s">
        <v>479</v>
      </c>
      <c r="C6133" s="2" t="s">
        <v>1564</v>
      </c>
      <c r="D6133" s="2" t="str">
        <f t="array" ref="D6133">_xlfn.XLOOKUP(C6133,Customers!A:A,Customers!B:B)</f>
        <v>Customer 0816</v>
      </c>
      <c r="E6133" s="2" t="s">
        <v>1292</v>
      </c>
      <c r="F6133" s="2" t="str">
        <f t="array" ref="F6133">_xlfn.XLOOKUP(E6133,Restaurants!A:A,Restaurants!B:B)</f>
        <v>Restaurant 112</v>
      </c>
      <c r="G6133" s="2" t="s">
        <v>1547</v>
      </c>
      <c r="H6133" s="2" t="str">
        <f t="array" ref="H6133">_xlfn.XLOOKUP(G6133,Food_Menu!A:A,Food_Menu!B:B)</f>
        <v>Food Item 0155</v>
      </c>
      <c r="I6133" s="2"/>
      <c r="J6133" s="2" t="s">
        <v>640</v>
      </c>
      <c r="K6133" s="2" t="str">
        <f t="array" ref="K6133">_xlfn.XLOOKUP(J6133,Delivery_Partners!A:A,Delivery_Partners!B:B)</f>
        <v>Delivery Partner 097</v>
      </c>
      <c r="L6133" s="3">
        <v>2</v>
      </c>
      <c r="M6133" s="2" t="s">
        <v>101</v>
      </c>
      <c r="N6133" s="2" t="s">
        <v>24</v>
      </c>
      <c r="O6133" s="2"/>
    </row>
    <row r="6134" hidden="1" customHeight="1" spans="1:19">
      <c r="A6134" s="2" t="s">
        <v>8094</v>
      </c>
      <c r="B6134" s="29" t="s">
        <v>911</v>
      </c>
      <c r="C6134" s="2" t="s">
        <v>1494</v>
      </c>
      <c r="D6134" s="2" t="str">
        <f t="array" ref="D6134">_xlfn.XLOOKUP(C6134,Customers!A:A,Customers!B:B)</f>
        <v>Customer 1092</v>
      </c>
      <c r="E6134" s="2" t="s">
        <v>78</v>
      </c>
      <c r="F6134" s="2" t="str">
        <f t="array" ref="F6134">_xlfn.XLOOKUP(E6134,Restaurants!A:A,Restaurants!B:B)</f>
        <v>Restaurant 011</v>
      </c>
      <c r="G6134" s="2" t="s">
        <v>906</v>
      </c>
      <c r="H6134" s="2" t="str">
        <f t="array" ref="H6134">_xlfn.XLOOKUP(G6134,Food_Menu!A:A,Food_Menu!B:B)</f>
        <v>Food Item 0128</v>
      </c>
      <c r="I6134" s="2"/>
      <c r="J6134" s="2" t="s">
        <v>378</v>
      </c>
      <c r="K6134" s="2" t="str">
        <f t="array" ref="K6134">_xlfn.XLOOKUP(J6134,Delivery_Partners!A:A,Delivery_Partners!B:B)</f>
        <v>Delivery Partner 111</v>
      </c>
      <c r="L6134" s="3">
        <v>1</v>
      </c>
      <c r="M6134" s="2" t="s">
        <v>101</v>
      </c>
      <c r="N6134" s="2" t="s">
        <v>42</v>
      </c>
      <c r="O6134" s="2"/>
    </row>
    <row r="6135" hidden="1" customHeight="1" spans="1:19">
      <c r="A6135" s="2" t="s">
        <v>8095</v>
      </c>
      <c r="B6135" s="29" t="s">
        <v>1906</v>
      </c>
      <c r="C6135" s="2" t="s">
        <v>2092</v>
      </c>
      <c r="D6135" s="2" t="str">
        <f t="array" ref="D6135">_xlfn.XLOOKUP(C6135,Customers!A:A,Customers!B:B)</f>
        <v>Customer 1007</v>
      </c>
      <c r="E6135" s="2" t="s">
        <v>945</v>
      </c>
      <c r="F6135" s="2" t="str">
        <f t="array" ref="F6135">_xlfn.XLOOKUP(E6135,Restaurants!A:A,Restaurants!B:B)</f>
        <v>Restaurant 099</v>
      </c>
      <c r="G6135" s="2" t="s">
        <v>294</v>
      </c>
      <c r="H6135" s="2" t="str">
        <f t="array" ref="H6135">_xlfn.XLOOKUP(G6135,Food_Menu!A:A,Food_Menu!B:B)</f>
        <v>Food Item 0093</v>
      </c>
      <c r="I6135" s="2"/>
      <c r="J6135" s="2" t="s">
        <v>660</v>
      </c>
      <c r="K6135" s="2" t="str">
        <f t="array" ref="K6135">_xlfn.XLOOKUP(J6135,Delivery_Partners!A:A,Delivery_Partners!B:B)</f>
        <v>Delivery Partner 079</v>
      </c>
      <c r="L6135" s="3">
        <v>1</v>
      </c>
      <c r="M6135" s="2" t="s">
        <v>189</v>
      </c>
      <c r="N6135" s="2" t="s">
        <v>74</v>
      </c>
      <c r="O6135" s="2"/>
    </row>
    <row r="6136" customHeight="1" spans="1:19">
      <c r="A6136" s="2" t="s">
        <v>8096</v>
      </c>
      <c r="B6136" s="29" t="s">
        <v>31</v>
      </c>
      <c r="C6136" s="2" t="s">
        <v>2018</v>
      </c>
      <c r="D6136" s="2" t="str">
        <f t="array" ref="D6136">_xlfn.XLOOKUP(C6136,Customers!A:A,Customers!B:B)</f>
        <v>Customer 0332</v>
      </c>
      <c r="E6136" s="2" t="s">
        <v>66</v>
      </c>
      <c r="F6136" s="2" t="str">
        <f t="array" ref="F6136">_xlfn.XLOOKUP(E6136,Restaurants!A:A,Restaurants!B:B)</f>
        <v>Restaurant 037</v>
      </c>
      <c r="G6136" s="2" t="s">
        <v>889</v>
      </c>
      <c r="H6136" s="2" t="str">
        <f t="array" ref="H6136">_xlfn.XLOOKUP(G6136,Food_Menu!A:A,Food_Menu!B:B)</f>
        <v>Food Item 0006</v>
      </c>
      <c r="I6136" s="2">
        <f t="array" ref="I6136">_xlfn.XLOOKUP(G6136,Food_Menu!A:A,Food_Menu!D:D)</f>
        <v>533.33</v>
      </c>
      <c r="J6136" s="2" t="s">
        <v>314</v>
      </c>
      <c r="K6136" s="2" t="str">
        <f t="array" ref="K6136">_xlfn.XLOOKUP(J6136,Delivery_Partners!A:A,Delivery_Partners!B:B)</f>
        <v>Delivery Partner 021</v>
      </c>
      <c r="L6136" s="3">
        <v>1</v>
      </c>
      <c r="M6136" s="2" t="s">
        <v>23</v>
      </c>
      <c r="N6136" s="2" t="s">
        <v>42</v>
      </c>
      <c r="O6136" s="3">
        <v>37</v>
      </c>
      <c r="P6136" s="13">
        <f t="shared" ref="P6136:P6138" si="1276">I6136*L6136</f>
        <v>533.33</v>
      </c>
      <c r="Q6136" s="13" t="str">
        <f t="shared" ref="Q6136:Q6138" si="1277">IF(O6136="","Not Delivered",IF(O6136&lt;=30,"Fast",IF(O6136&lt;=60,"Normal","Slow")))</f>
        <v>Normal</v>
      </c>
      <c r="S6136" s="21"/>
    </row>
    <row r="6137" customHeight="1" spans="1:19">
      <c r="A6137" s="2" t="s">
        <v>8097</v>
      </c>
      <c r="B6137" s="29" t="s">
        <v>501</v>
      </c>
      <c r="C6137" s="2" t="s">
        <v>912</v>
      </c>
      <c r="D6137" s="2" t="str">
        <f t="array" ref="D6137">_xlfn.XLOOKUP(C6137,Customers!A:A,Customers!B:B)</f>
        <v>Customer 0860</v>
      </c>
      <c r="E6137" s="2" t="s">
        <v>83</v>
      </c>
      <c r="F6137" s="2" t="str">
        <f t="array" ref="F6137">_xlfn.XLOOKUP(E6137,Restaurants!A:A,Restaurants!B:B)</f>
        <v>Restaurant 032</v>
      </c>
      <c r="G6137" s="2" t="s">
        <v>235</v>
      </c>
      <c r="H6137" s="2" t="str">
        <f t="array" ref="H6137">_xlfn.XLOOKUP(G6137,Food_Menu!A:A,Food_Menu!B:B)</f>
        <v>Food Item 0020</v>
      </c>
      <c r="I6137" s="2">
        <f t="array" ref="I6137">_xlfn.XLOOKUP(G6137,Food_Menu!A:A,Food_Menu!D:D)</f>
        <v>565.62</v>
      </c>
      <c r="J6137" s="2" t="s">
        <v>495</v>
      </c>
      <c r="K6137" s="2" t="str">
        <f t="array" ref="K6137">_xlfn.XLOOKUP(J6137,Delivery_Partners!A:A,Delivery_Partners!B:B)</f>
        <v>Delivery Partner 112</v>
      </c>
      <c r="L6137" s="3">
        <v>2</v>
      </c>
      <c r="M6137" s="2" t="s">
        <v>23</v>
      </c>
      <c r="N6137" s="2" t="s">
        <v>24</v>
      </c>
      <c r="O6137" s="3">
        <v>21</v>
      </c>
      <c r="P6137" s="13">
        <f t="shared" si="1276"/>
        <v>1131.24</v>
      </c>
      <c r="Q6137" s="13" t="str">
        <f t="shared" si="1277"/>
        <v>Fast</v>
      </c>
      <c r="S6137" s="21"/>
    </row>
    <row r="6138" customHeight="1" spans="1:19">
      <c r="A6138" s="2" t="s">
        <v>8098</v>
      </c>
      <c r="B6138" s="28">
        <v>45908</v>
      </c>
      <c r="C6138" s="2" t="s">
        <v>4288</v>
      </c>
      <c r="D6138" s="2" t="str">
        <f t="array" ref="D6138">_xlfn.XLOOKUP(C6138,Customers!A:A,Customers!B:B)</f>
        <v>Customer 0536</v>
      </c>
      <c r="E6138" s="2" t="s">
        <v>721</v>
      </c>
      <c r="F6138" s="2" t="str">
        <f t="array" ref="F6138">_xlfn.XLOOKUP(E6138,Restaurants!A:A,Restaurants!B:B)</f>
        <v>Restaurant 098</v>
      </c>
      <c r="G6138" s="2" t="s">
        <v>1554</v>
      </c>
      <c r="H6138" s="2" t="str">
        <f t="array" ref="H6138">_xlfn.XLOOKUP(G6138,Food_Menu!A:A,Food_Menu!B:B)</f>
        <v>Food Item 0018</v>
      </c>
      <c r="I6138" s="2">
        <f t="array" ref="I6138">_xlfn.XLOOKUP(G6138,Food_Menu!A:A,Food_Menu!D:D)</f>
        <v>648.66</v>
      </c>
      <c r="J6138" s="2" t="s">
        <v>203</v>
      </c>
      <c r="K6138" s="2" t="str">
        <f t="array" ref="K6138">_xlfn.XLOOKUP(J6138,Delivery_Partners!A:A,Delivery_Partners!B:B)</f>
        <v>Delivery Partner 110</v>
      </c>
      <c r="L6138" s="3">
        <v>2</v>
      </c>
      <c r="M6138" s="2" t="s">
        <v>23</v>
      </c>
      <c r="N6138" s="2" t="s">
        <v>74</v>
      </c>
      <c r="O6138" s="3">
        <v>50</v>
      </c>
      <c r="P6138" s="13">
        <f t="shared" si="1276"/>
        <v>1297.32</v>
      </c>
      <c r="Q6138" s="13" t="str">
        <f t="shared" si="1277"/>
        <v>Normal</v>
      </c>
      <c r="S6138" s="21"/>
    </row>
    <row r="6139" hidden="1" customHeight="1" spans="1:19">
      <c r="A6139" s="2" t="s">
        <v>8099</v>
      </c>
      <c r="B6139" s="29" t="s">
        <v>243</v>
      </c>
      <c r="C6139" s="2" t="s">
        <v>4122</v>
      </c>
      <c r="D6139" s="2" t="str">
        <f t="array" ref="D6139">_xlfn.XLOOKUP(C6139,Customers!A:A,Customers!B:B)</f>
        <v>Customer 0179</v>
      </c>
      <c r="E6139" s="2" t="s">
        <v>698</v>
      </c>
      <c r="F6139" s="2" t="str">
        <f t="array" ref="F6139">_xlfn.XLOOKUP(E6139,Restaurants!A:A,Restaurants!B:B)</f>
        <v>Restaurant 116</v>
      </c>
      <c r="G6139" s="2" t="s">
        <v>627</v>
      </c>
      <c r="H6139" s="2" t="str">
        <f t="array" ref="H6139">_xlfn.XLOOKUP(G6139,Food_Menu!A:A,Food_Menu!B:B)</f>
        <v>Food Item 0188</v>
      </c>
      <c r="I6139" s="2"/>
      <c r="J6139" s="2" t="s">
        <v>145</v>
      </c>
      <c r="K6139" s="2" t="str">
        <f t="array" ref="K6139">_xlfn.XLOOKUP(J6139,Delivery_Partners!A:A,Delivery_Partners!B:B)</f>
        <v>Delivery Partner 069</v>
      </c>
      <c r="L6139" s="3">
        <v>3</v>
      </c>
      <c r="M6139" s="2" t="s">
        <v>101</v>
      </c>
      <c r="N6139" s="2" t="s">
        <v>24</v>
      </c>
      <c r="O6139" s="2"/>
    </row>
    <row r="6140" customHeight="1" spans="1:19">
      <c r="A6140" s="2" t="s">
        <v>8100</v>
      </c>
      <c r="B6140" s="29" t="s">
        <v>2866</v>
      </c>
      <c r="C6140" s="2" t="s">
        <v>2778</v>
      </c>
      <c r="D6140" s="2" t="str">
        <f t="array" ref="D6140">_xlfn.XLOOKUP(C6140,Customers!A:A,Customers!B:B)</f>
        <v>Customer 0447</v>
      </c>
      <c r="E6140" s="2" t="s">
        <v>372</v>
      </c>
      <c r="F6140" s="2" t="str">
        <f t="array" ref="F6140">_xlfn.XLOOKUP(E6140,Restaurants!A:A,Restaurants!B:B)</f>
        <v>Restaurant 119</v>
      </c>
      <c r="G6140" s="2" t="s">
        <v>313</v>
      </c>
      <c r="H6140" s="2" t="str">
        <f t="array" ref="H6140">_xlfn.XLOOKUP(G6140,Food_Menu!A:A,Food_Menu!B:B)</f>
        <v>Food Item 0068</v>
      </c>
      <c r="I6140" s="2">
        <f t="array" ref="I6140">_xlfn.XLOOKUP(G6140,Food_Menu!A:A,Food_Menu!D:D)</f>
        <v>583.22</v>
      </c>
      <c r="J6140" s="2" t="s">
        <v>91</v>
      </c>
      <c r="K6140" s="2" t="str">
        <f t="array" ref="K6140">_xlfn.XLOOKUP(J6140,Delivery_Partners!A:A,Delivery_Partners!B:B)</f>
        <v>Delivery Partner 114</v>
      </c>
      <c r="L6140" s="3">
        <v>1</v>
      </c>
      <c r="M6140" s="2" t="s">
        <v>23</v>
      </c>
      <c r="N6140" s="2" t="s">
        <v>55</v>
      </c>
      <c r="O6140" s="3">
        <v>39</v>
      </c>
      <c r="P6140" s="13">
        <f t="shared" ref="P6140:P6149" si="1278">I6140*L6140</f>
        <v>583.22</v>
      </c>
      <c r="Q6140" s="13" t="str">
        <f t="shared" ref="Q6140:Q6149" si="1279">IF(O6140="","Not Delivered",IF(O6140&lt;=30,"Fast",IF(O6140&lt;=60,"Normal","Slow")))</f>
        <v>Normal</v>
      </c>
      <c r="S6140" s="21"/>
    </row>
    <row r="6141" customHeight="1" spans="1:19">
      <c r="A6141" s="2" t="s">
        <v>8101</v>
      </c>
      <c r="B6141" s="28">
        <v>45879</v>
      </c>
      <c r="C6141" s="2" t="s">
        <v>2548</v>
      </c>
      <c r="D6141" s="2" t="str">
        <f t="array" ref="D6141">_xlfn.XLOOKUP(C6141,Customers!A:A,Customers!B:B)</f>
        <v>Customer 1174</v>
      </c>
      <c r="E6141" s="2" t="s">
        <v>27</v>
      </c>
      <c r="F6141" s="2" t="str">
        <f t="array" ref="F6141">_xlfn.XLOOKUP(E6141,Restaurants!A:A,Restaurants!B:B)</f>
        <v>Restaurant 033</v>
      </c>
      <c r="G6141" s="2" t="s">
        <v>469</v>
      </c>
      <c r="H6141" s="2" t="str">
        <f t="array" ref="H6141">_xlfn.XLOOKUP(G6141,Food_Menu!A:A,Food_Menu!B:B)</f>
        <v>Food Item 0094</v>
      </c>
      <c r="I6141" s="2">
        <f t="array" ref="I6141">_xlfn.XLOOKUP(G6141,Food_Menu!A:A,Food_Menu!D:D)</f>
        <v>556.24</v>
      </c>
      <c r="J6141" s="2" t="s">
        <v>718</v>
      </c>
      <c r="K6141" s="2" t="str">
        <f t="array" ref="K6141">_xlfn.XLOOKUP(J6141,Delivery_Partners!A:A,Delivery_Partners!B:B)</f>
        <v>Delivery Partner 071</v>
      </c>
      <c r="L6141" s="3">
        <v>1</v>
      </c>
      <c r="M6141" s="2" t="s">
        <v>23</v>
      </c>
      <c r="N6141" s="2" t="s">
        <v>55</v>
      </c>
      <c r="O6141" s="3">
        <v>26</v>
      </c>
      <c r="P6141" s="13">
        <f t="shared" si="1278"/>
        <v>556.24</v>
      </c>
      <c r="Q6141" s="13" t="str">
        <f t="shared" si="1279"/>
        <v>Fast</v>
      </c>
      <c r="S6141" s="21"/>
    </row>
    <row r="6142" customHeight="1" spans="1:19">
      <c r="A6142" s="2" t="s">
        <v>8102</v>
      </c>
      <c r="B6142" s="28">
        <v>45881</v>
      </c>
      <c r="C6142" s="2" t="s">
        <v>2283</v>
      </c>
      <c r="D6142" s="2" t="str">
        <f t="array" ref="D6142">_xlfn.XLOOKUP(C6142,Customers!A:A,Customers!B:B)</f>
        <v>Customer 1150</v>
      </c>
      <c r="E6142" s="2" t="s">
        <v>548</v>
      </c>
      <c r="F6142" s="2" t="str">
        <f t="array" ref="F6142">_xlfn.XLOOKUP(E6142,Restaurants!A:A,Restaurants!B:B)</f>
        <v>Restaurant 071</v>
      </c>
      <c r="G6142" s="2" t="s">
        <v>1737</v>
      </c>
      <c r="H6142" s="2" t="str">
        <f t="array" ref="H6142">_xlfn.XLOOKUP(G6142,Food_Menu!A:A,Food_Menu!B:B)</f>
        <v>Food Item 0154</v>
      </c>
      <c r="I6142" s="2">
        <f t="array" ref="I6142">_xlfn.XLOOKUP(G6142,Food_Menu!A:A,Food_Menu!D:D)</f>
        <v>357.62</v>
      </c>
      <c r="J6142" s="2" t="s">
        <v>48</v>
      </c>
      <c r="K6142" s="2" t="str">
        <f t="array" ref="K6142">_xlfn.XLOOKUP(J6142,Delivery_Partners!A:A,Delivery_Partners!B:B)</f>
        <v>Delivery Partner 119</v>
      </c>
      <c r="L6142" s="3">
        <v>1</v>
      </c>
      <c r="M6142" s="2" t="s">
        <v>23</v>
      </c>
      <c r="N6142" s="2" t="s">
        <v>24</v>
      </c>
      <c r="O6142" s="3">
        <v>42</v>
      </c>
      <c r="P6142" s="13">
        <f t="shared" si="1278"/>
        <v>357.62</v>
      </c>
      <c r="Q6142" s="13" t="str">
        <f t="shared" si="1279"/>
        <v>Normal</v>
      </c>
      <c r="S6142" s="21"/>
    </row>
    <row r="6143" customHeight="1" spans="1:19">
      <c r="A6143" s="2" t="s">
        <v>8103</v>
      </c>
      <c r="B6143" s="29" t="s">
        <v>175</v>
      </c>
      <c r="C6143" s="2" t="s">
        <v>2745</v>
      </c>
      <c r="D6143" s="2" t="str">
        <f t="array" ref="D6143">_xlfn.XLOOKUP(C6143,Customers!A:A,Customers!B:B)</f>
        <v>Customer 0944</v>
      </c>
      <c r="E6143" s="2" t="s">
        <v>666</v>
      </c>
      <c r="F6143" s="2" t="str">
        <f t="array" ref="F6143">_xlfn.XLOOKUP(E6143,Restaurants!A:A,Restaurants!B:B)</f>
        <v>Restaurant 036</v>
      </c>
      <c r="G6143" s="2" t="s">
        <v>276</v>
      </c>
      <c r="H6143" s="2" t="str">
        <f t="array" ref="H6143">_xlfn.XLOOKUP(G6143,Food_Menu!A:A,Food_Menu!B:B)</f>
        <v>Food Item 0145</v>
      </c>
      <c r="I6143" s="2">
        <f t="array" ref="I6143">_xlfn.XLOOKUP(G6143,Food_Menu!A:A,Food_Menu!D:D)</f>
        <v>530.68</v>
      </c>
      <c r="J6143" s="2" t="s">
        <v>262</v>
      </c>
      <c r="K6143" s="2" t="str">
        <f t="array" ref="K6143">_xlfn.XLOOKUP(J6143,Delivery_Partners!A:A,Delivery_Partners!B:B)</f>
        <v>Delivery Partner 063</v>
      </c>
      <c r="L6143" s="3">
        <v>3</v>
      </c>
      <c r="M6143" s="2" t="s">
        <v>23</v>
      </c>
      <c r="N6143" s="2" t="s">
        <v>24</v>
      </c>
      <c r="O6143" s="3">
        <v>43</v>
      </c>
      <c r="P6143" s="13">
        <f t="shared" si="1278"/>
        <v>1592.04</v>
      </c>
      <c r="Q6143" s="13" t="str">
        <f t="shared" si="1279"/>
        <v>Normal</v>
      </c>
      <c r="S6143" s="21"/>
    </row>
    <row r="6144" customHeight="1" spans="1:19">
      <c r="A6144" s="2" t="s">
        <v>8104</v>
      </c>
      <c r="B6144" s="28">
        <v>45935</v>
      </c>
      <c r="C6144" s="2" t="s">
        <v>2108</v>
      </c>
      <c r="D6144" s="2" t="str">
        <f t="array" ref="D6144">_xlfn.XLOOKUP(C6144,Customers!A:A,Customers!B:B)</f>
        <v>Customer 1189</v>
      </c>
      <c r="E6144" s="2" t="s">
        <v>1450</v>
      </c>
      <c r="F6144" s="2" t="str">
        <f t="array" ref="F6144">_xlfn.XLOOKUP(E6144,Restaurants!A:A,Restaurants!B:B)</f>
        <v>Restaurant 024</v>
      </c>
      <c r="G6144" s="2" t="s">
        <v>1509</v>
      </c>
      <c r="H6144" s="2" t="str">
        <f t="array" ref="H6144">_xlfn.XLOOKUP(G6144,Food_Menu!A:A,Food_Menu!B:B)</f>
        <v>Food Item 0015</v>
      </c>
      <c r="I6144" s="2">
        <f t="array" ref="I6144">_xlfn.XLOOKUP(G6144,Food_Menu!A:A,Food_Menu!D:D)</f>
        <v>268.11</v>
      </c>
      <c r="J6144" s="2" t="s">
        <v>341</v>
      </c>
      <c r="K6144" s="2" t="str">
        <f t="array" ref="K6144">_xlfn.XLOOKUP(J6144,Delivery_Partners!A:A,Delivery_Partners!B:B)</f>
        <v>Delivery Partner 140</v>
      </c>
      <c r="L6144" s="3">
        <v>1</v>
      </c>
      <c r="M6144" s="2" t="s">
        <v>23</v>
      </c>
      <c r="N6144" s="2" t="s">
        <v>24</v>
      </c>
      <c r="O6144" s="3">
        <v>15</v>
      </c>
      <c r="P6144" s="13">
        <f t="shared" si="1278"/>
        <v>268.11</v>
      </c>
      <c r="Q6144" s="13" t="str">
        <f t="shared" si="1279"/>
        <v>Fast</v>
      </c>
      <c r="S6144" s="21"/>
    </row>
    <row r="6145" customHeight="1" spans="1:19">
      <c r="A6145" s="2" t="s">
        <v>8105</v>
      </c>
      <c r="B6145" s="28">
        <v>45720</v>
      </c>
      <c r="C6145" s="2" t="s">
        <v>2451</v>
      </c>
      <c r="D6145" s="2" t="str">
        <f t="array" ref="D6145">_xlfn.XLOOKUP(C6145,Customers!A:A,Customers!B:B)</f>
        <v>Customer 0688</v>
      </c>
      <c r="E6145" s="2" t="s">
        <v>275</v>
      </c>
      <c r="F6145" s="2" t="str">
        <f t="array" ref="F6145">_xlfn.XLOOKUP(E6145,Restaurants!A:A,Restaurants!B:B)</f>
        <v>Restaurant 047</v>
      </c>
      <c r="G6145" s="2" t="s">
        <v>53</v>
      </c>
      <c r="H6145" s="2" t="str">
        <f t="array" ref="H6145">_xlfn.XLOOKUP(G6145,Food_Menu!A:A,Food_Menu!B:B)</f>
        <v>Food Item 0205</v>
      </c>
      <c r="I6145" s="2">
        <f t="array" ref="I6145">_xlfn.XLOOKUP(G6145,Food_Menu!A:A,Food_Menu!D:D)</f>
        <v>175.36</v>
      </c>
      <c r="J6145" s="2" t="s">
        <v>286</v>
      </c>
      <c r="K6145" s="2" t="str">
        <f t="array" ref="K6145">_xlfn.XLOOKUP(J6145,Delivery_Partners!A:A,Delivery_Partners!B:B)</f>
        <v>Delivery Partner 160</v>
      </c>
      <c r="L6145" s="3">
        <v>1</v>
      </c>
      <c r="M6145" s="2" t="s">
        <v>23</v>
      </c>
      <c r="N6145" s="2" t="s">
        <v>42</v>
      </c>
      <c r="O6145" s="3">
        <v>27</v>
      </c>
      <c r="P6145" s="13">
        <f t="shared" si="1278"/>
        <v>175.36</v>
      </c>
      <c r="Q6145" s="13" t="str">
        <f t="shared" si="1279"/>
        <v>Fast</v>
      </c>
      <c r="S6145" s="21"/>
    </row>
    <row r="6146" customHeight="1" spans="1:19">
      <c r="A6146" s="2" t="s">
        <v>8106</v>
      </c>
      <c r="B6146" s="28">
        <v>45719</v>
      </c>
      <c r="C6146" s="2" t="s">
        <v>6143</v>
      </c>
      <c r="D6146" s="2" t="str">
        <f t="array" ref="D6146">_xlfn.XLOOKUP(C6146,Customers!A:A,Customers!B:B)</f>
        <v>Customer 0910</v>
      </c>
      <c r="E6146" s="2" t="s">
        <v>492</v>
      </c>
      <c r="F6146" s="2" t="str">
        <f t="array" ref="F6146">_xlfn.XLOOKUP(E6146,Restaurants!A:A,Restaurants!B:B)</f>
        <v>Restaurant 008</v>
      </c>
      <c r="G6146" s="2" t="s">
        <v>2324</v>
      </c>
      <c r="H6146" s="2" t="str">
        <f t="array" ref="H6146">_xlfn.XLOOKUP(G6146,Food_Menu!A:A,Food_Menu!B:B)</f>
        <v>Food Item 0059</v>
      </c>
      <c r="I6146" s="2">
        <f t="array" ref="I6146">_xlfn.XLOOKUP(G6146,Food_Menu!A:A,Food_Menu!D:D)</f>
        <v>524.23</v>
      </c>
      <c r="J6146" s="2" t="s">
        <v>1863</v>
      </c>
      <c r="K6146" s="2" t="str">
        <f t="array" ref="K6146">_xlfn.XLOOKUP(J6146,Delivery_Partners!A:A,Delivery_Partners!B:B)</f>
        <v>Delivery Partner 088</v>
      </c>
      <c r="L6146" s="3">
        <v>2</v>
      </c>
      <c r="M6146" s="2" t="s">
        <v>23</v>
      </c>
      <c r="N6146" s="2" t="s">
        <v>55</v>
      </c>
      <c r="O6146" s="3">
        <v>33</v>
      </c>
      <c r="P6146" s="13">
        <f t="shared" si="1278"/>
        <v>1048.46</v>
      </c>
      <c r="Q6146" s="13" t="str">
        <f t="shared" si="1279"/>
        <v>Normal</v>
      </c>
      <c r="S6146" s="21"/>
    </row>
    <row r="6147" customHeight="1" spans="1:19">
      <c r="A6147" s="2" t="s">
        <v>8107</v>
      </c>
      <c r="B6147" s="29" t="s">
        <v>44</v>
      </c>
      <c r="C6147" s="2" t="s">
        <v>2011</v>
      </c>
      <c r="D6147" s="2" t="str">
        <f t="array" ref="D6147">_xlfn.XLOOKUP(C6147,Customers!A:A,Customers!B:B)</f>
        <v>Customer 0199</v>
      </c>
      <c r="E6147" s="2" t="s">
        <v>950</v>
      </c>
      <c r="F6147" s="2" t="str">
        <f t="array" ref="F6147">_xlfn.XLOOKUP(E6147,Restaurants!A:A,Restaurants!B:B)</f>
        <v>Restaurant 020</v>
      </c>
      <c r="G6147" s="2" t="s">
        <v>985</v>
      </c>
      <c r="H6147" s="2" t="str">
        <f t="array" ref="H6147">_xlfn.XLOOKUP(G6147,Food_Menu!A:A,Food_Menu!B:B)</f>
        <v>Food Item 0169</v>
      </c>
      <c r="I6147" s="2">
        <f t="array" ref="I6147">_xlfn.XLOOKUP(G6147,Food_Menu!A:A,Food_Menu!D:D)</f>
        <v>94.12</v>
      </c>
      <c r="J6147" s="2" t="s">
        <v>337</v>
      </c>
      <c r="K6147" s="2" t="str">
        <f t="array" ref="K6147">_xlfn.XLOOKUP(J6147,Delivery_Partners!A:A,Delivery_Partners!B:B)</f>
        <v>Delivery Partner 004</v>
      </c>
      <c r="L6147" s="3">
        <v>2</v>
      </c>
      <c r="M6147" s="2" t="s">
        <v>23</v>
      </c>
      <c r="N6147" s="2" t="s">
        <v>74</v>
      </c>
      <c r="O6147" s="3">
        <v>29</v>
      </c>
      <c r="P6147" s="13">
        <f t="shared" si="1278"/>
        <v>188.24</v>
      </c>
      <c r="Q6147" s="13" t="str">
        <f t="shared" si="1279"/>
        <v>Fast</v>
      </c>
      <c r="S6147" s="21"/>
    </row>
    <row r="6148" customHeight="1" spans="1:19">
      <c r="A6148" s="2" t="s">
        <v>8108</v>
      </c>
      <c r="B6148" s="29" t="s">
        <v>653</v>
      </c>
      <c r="C6148" s="2" t="s">
        <v>19</v>
      </c>
      <c r="D6148" s="2" t="str">
        <f t="array" ref="D6148">_xlfn.XLOOKUP(C6148,Customers!A:A,Customers!B:B)</f>
        <v>Customer 0359</v>
      </c>
      <c r="E6148" s="2" t="s">
        <v>566</v>
      </c>
      <c r="F6148" s="2" t="str">
        <f t="array" ref="F6148">_xlfn.XLOOKUP(E6148,Restaurants!A:A,Restaurants!B:B)</f>
        <v>Restaurant 072</v>
      </c>
      <c r="G6148" s="2" t="s">
        <v>868</v>
      </c>
      <c r="H6148" s="2" t="str">
        <f t="array" ref="H6148">_xlfn.XLOOKUP(G6148,Food_Menu!A:A,Food_Menu!B:B)</f>
        <v>Food Item 0184</v>
      </c>
      <c r="I6148" s="2">
        <f t="array" ref="I6148">_xlfn.XLOOKUP(G6148,Food_Menu!A:A,Food_Menu!D:D)</f>
        <v>509.99</v>
      </c>
      <c r="J6148" s="2" t="s">
        <v>877</v>
      </c>
      <c r="K6148" s="2" t="str">
        <f t="array" ref="K6148">_xlfn.XLOOKUP(J6148,Delivery_Partners!A:A,Delivery_Partners!B:B)</f>
        <v>Delivery Partner 123</v>
      </c>
      <c r="L6148" s="3">
        <v>1</v>
      </c>
      <c r="M6148" s="2" t="s">
        <v>23</v>
      </c>
      <c r="N6148" s="2" t="s">
        <v>55</v>
      </c>
      <c r="O6148" s="3">
        <v>45</v>
      </c>
      <c r="P6148" s="13">
        <f t="shared" si="1278"/>
        <v>509.99</v>
      </c>
      <c r="Q6148" s="13" t="str">
        <f t="shared" si="1279"/>
        <v>Normal</v>
      </c>
      <c r="S6148" s="21"/>
    </row>
    <row r="6149" customHeight="1" spans="1:19">
      <c r="A6149" s="2" t="s">
        <v>8109</v>
      </c>
      <c r="B6149" s="28">
        <v>45876</v>
      </c>
      <c r="C6149" s="2" t="s">
        <v>1511</v>
      </c>
      <c r="D6149" s="2" t="str">
        <f t="array" ref="D6149">_xlfn.XLOOKUP(C6149,Customers!A:A,Customers!B:B)</f>
        <v>Customer 0208</v>
      </c>
      <c r="E6149" s="2" t="s">
        <v>52</v>
      </c>
      <c r="F6149" s="2" t="str">
        <f t="array" ref="F6149">_xlfn.XLOOKUP(E6149,Restaurants!A:A,Restaurants!B:B)</f>
        <v>Restaurant 083</v>
      </c>
      <c r="G6149" s="2" t="s">
        <v>1318</v>
      </c>
      <c r="H6149" s="2" t="str">
        <f t="array" ref="H6149">_xlfn.XLOOKUP(G6149,Food_Menu!A:A,Food_Menu!B:B)</f>
        <v>Food Item 0119</v>
      </c>
      <c r="I6149" s="2">
        <f t="array" ref="I6149">_xlfn.XLOOKUP(G6149,Food_Menu!A:A,Food_Menu!D:D)</f>
        <v>220.83</v>
      </c>
      <c r="J6149" s="2" t="s">
        <v>95</v>
      </c>
      <c r="K6149" s="2" t="str">
        <f t="array" ref="K6149">_xlfn.XLOOKUP(J6149,Delivery_Partners!A:A,Delivery_Partners!B:B)</f>
        <v>Delivery Partner 170</v>
      </c>
      <c r="L6149" s="3">
        <v>1</v>
      </c>
      <c r="M6149" s="2" t="s">
        <v>23</v>
      </c>
      <c r="N6149" s="2" t="s">
        <v>24</v>
      </c>
      <c r="O6149" s="3">
        <v>28</v>
      </c>
      <c r="P6149" s="13">
        <f t="shared" si="1278"/>
        <v>220.83</v>
      </c>
      <c r="Q6149" s="13" t="str">
        <f t="shared" si="1279"/>
        <v>Fast</v>
      </c>
      <c r="S6149" s="21"/>
    </row>
    <row r="6150" hidden="1" customHeight="1" spans="1:19">
      <c r="A6150" s="2" t="s">
        <v>8110</v>
      </c>
      <c r="B6150" s="29" t="s">
        <v>1459</v>
      </c>
      <c r="C6150" s="2" t="s">
        <v>903</v>
      </c>
      <c r="D6150" s="2" t="str">
        <f t="array" ref="D6150">_xlfn.XLOOKUP(C6150,Customers!A:A,Customers!B:B)</f>
        <v>Customer 1126</v>
      </c>
      <c r="E6150" s="2" t="s">
        <v>27</v>
      </c>
      <c r="F6150" s="2" t="str">
        <f t="array" ref="F6150">_xlfn.XLOOKUP(E6150,Restaurants!A:A,Restaurants!B:B)</f>
        <v>Restaurant 033</v>
      </c>
      <c r="G6150" s="2" t="s">
        <v>1336</v>
      </c>
      <c r="H6150" s="2" t="str">
        <f t="array" ref="H6150">_xlfn.XLOOKUP(G6150,Food_Menu!A:A,Food_Menu!B:B)</f>
        <v>Food Item 0036</v>
      </c>
      <c r="I6150" s="2"/>
      <c r="J6150" s="2" t="s">
        <v>544</v>
      </c>
      <c r="K6150" s="2" t="str">
        <f t="array" ref="K6150">_xlfn.XLOOKUP(J6150,Delivery_Partners!A:A,Delivery_Partners!B:B)</f>
        <v>Delivery Partner 128</v>
      </c>
      <c r="L6150" s="3">
        <v>2</v>
      </c>
      <c r="M6150" s="2" t="s">
        <v>189</v>
      </c>
      <c r="N6150" s="2" t="s">
        <v>24</v>
      </c>
      <c r="O6150" s="2"/>
    </row>
    <row r="6151" hidden="1" customHeight="1" spans="1:19">
      <c r="A6151" s="2" t="s">
        <v>8111</v>
      </c>
      <c r="B6151" s="29" t="s">
        <v>343</v>
      </c>
      <c r="C6151" s="2" t="s">
        <v>2050</v>
      </c>
      <c r="D6151" s="2" t="str">
        <f t="array" ref="D6151">_xlfn.XLOOKUP(C6151,Customers!A:A,Customers!B:B)</f>
        <v>Customer 0738</v>
      </c>
      <c r="E6151" s="2" t="s">
        <v>468</v>
      </c>
      <c r="F6151" s="2" t="str">
        <f t="array" ref="F6151">_xlfn.XLOOKUP(E6151,Restaurants!A:A,Restaurants!B:B)</f>
        <v>Restaurant 067</v>
      </c>
      <c r="G6151" s="2" t="s">
        <v>331</v>
      </c>
      <c r="H6151" s="2" t="str">
        <f t="array" ref="H6151">_xlfn.XLOOKUP(G6151,Food_Menu!A:A,Food_Menu!B:B)</f>
        <v>Food Item 0120</v>
      </c>
      <c r="I6151" s="2"/>
      <c r="J6151" s="2" t="s">
        <v>1557</v>
      </c>
      <c r="K6151" s="2" t="str">
        <f t="array" ref="K6151">_xlfn.XLOOKUP(J6151,Delivery_Partners!A:A,Delivery_Partners!B:B)</f>
        <v>Delivery Partner 065</v>
      </c>
      <c r="L6151" s="3">
        <v>2</v>
      </c>
      <c r="M6151" s="2" t="s">
        <v>189</v>
      </c>
      <c r="N6151" s="2" t="s">
        <v>55</v>
      </c>
      <c r="O6151" s="2"/>
    </row>
    <row r="6152" customHeight="1" spans="1:19">
      <c r="A6152" s="2" t="s">
        <v>8112</v>
      </c>
      <c r="B6152" s="29" t="s">
        <v>1709</v>
      </c>
      <c r="C6152" s="2" t="s">
        <v>4171</v>
      </c>
      <c r="D6152" s="2" t="str">
        <f t="array" ref="D6152">_xlfn.XLOOKUP(C6152,Customers!A:A,Customers!B:B)</f>
        <v>Customer 1120</v>
      </c>
      <c r="E6152" s="2" t="s">
        <v>586</v>
      </c>
      <c r="F6152" s="2" t="str">
        <f t="array" ref="F6152">_xlfn.XLOOKUP(E6152,Restaurants!A:A,Restaurants!B:B)</f>
        <v>Restaurant 092</v>
      </c>
      <c r="G6152" s="2" t="s">
        <v>607</v>
      </c>
      <c r="H6152" s="2" t="str">
        <f t="array" ref="H6152">_xlfn.XLOOKUP(G6152,Food_Menu!A:A,Food_Menu!B:B)</f>
        <v>Food Item 0054</v>
      </c>
      <c r="I6152" s="2">
        <f t="array" ref="I6152">_xlfn.XLOOKUP(G6152,Food_Menu!A:A,Food_Menu!D:D)</f>
        <v>491.81</v>
      </c>
      <c r="J6152" s="2" t="s">
        <v>592</v>
      </c>
      <c r="K6152" s="2" t="str">
        <f t="array" ref="K6152">_xlfn.XLOOKUP(J6152,Delivery_Partners!A:A,Delivery_Partners!B:B)</f>
        <v>Delivery Partner 102</v>
      </c>
      <c r="L6152" s="3">
        <v>1</v>
      </c>
      <c r="M6152" s="2" t="s">
        <v>23</v>
      </c>
      <c r="N6152" s="2" t="s">
        <v>24</v>
      </c>
      <c r="O6152" s="3">
        <v>34</v>
      </c>
      <c r="P6152" s="13">
        <f t="shared" ref="P6152:P6159" si="1280">I6152*L6152</f>
        <v>491.81</v>
      </c>
      <c r="Q6152" s="13" t="str">
        <f t="shared" ref="Q6152:Q6159" si="1281">IF(O6152="","Not Delivered",IF(O6152&lt;=30,"Fast",IF(O6152&lt;=60,"Normal","Slow")))</f>
        <v>Normal</v>
      </c>
      <c r="S6152" s="21"/>
    </row>
    <row r="6153" customHeight="1" spans="1:19">
      <c r="A6153" s="2" t="s">
        <v>8113</v>
      </c>
      <c r="B6153" s="28">
        <v>45778</v>
      </c>
      <c r="C6153" s="2" t="s">
        <v>420</v>
      </c>
      <c r="D6153" s="2" t="str">
        <f t="array" ref="D6153">_xlfn.XLOOKUP(C6153,Customers!A:A,Customers!B:B)</f>
        <v>Customer 0500</v>
      </c>
      <c r="E6153" s="2" t="s">
        <v>382</v>
      </c>
      <c r="F6153" s="2" t="str">
        <f t="array" ref="F6153">_xlfn.XLOOKUP(E6153,Restaurants!A:A,Restaurants!B:B)</f>
        <v>Restaurant 108</v>
      </c>
      <c r="G6153" s="2" t="s">
        <v>1009</v>
      </c>
      <c r="H6153" s="2" t="str">
        <f t="array" ref="H6153">_xlfn.XLOOKUP(G6153,Food_Menu!A:A,Food_Menu!B:B)</f>
        <v>Food Item 0187</v>
      </c>
      <c r="I6153" s="2">
        <f t="array" ref="I6153">_xlfn.XLOOKUP(G6153,Food_Menu!A:A,Food_Menu!D:D)</f>
        <v>496.25</v>
      </c>
      <c r="J6153" s="2" t="s">
        <v>397</v>
      </c>
      <c r="K6153" s="2" t="str">
        <f t="array" ref="K6153">_xlfn.XLOOKUP(J6153,Delivery_Partners!A:A,Delivery_Partners!B:B)</f>
        <v>Delivery Partner 066</v>
      </c>
      <c r="L6153" s="3">
        <v>1</v>
      </c>
      <c r="M6153" s="2" t="s">
        <v>23</v>
      </c>
      <c r="N6153" s="2" t="s">
        <v>24</v>
      </c>
      <c r="O6153" s="3">
        <v>44</v>
      </c>
      <c r="P6153" s="13">
        <f t="shared" si="1280"/>
        <v>496.25</v>
      </c>
      <c r="Q6153" s="13" t="str">
        <f t="shared" si="1281"/>
        <v>Normal</v>
      </c>
      <c r="S6153" s="21"/>
    </row>
    <row r="6154" customHeight="1" spans="1:19">
      <c r="A6154" s="2" t="s">
        <v>8114</v>
      </c>
      <c r="B6154" s="28">
        <v>45870</v>
      </c>
      <c r="C6154" s="2" t="s">
        <v>2531</v>
      </c>
      <c r="D6154" s="2" t="str">
        <f t="array" ref="D6154">_xlfn.XLOOKUP(C6154,Customers!A:A,Customers!B:B)</f>
        <v>Customer 0485</v>
      </c>
      <c r="E6154" s="2" t="s">
        <v>776</v>
      </c>
      <c r="F6154" s="2" t="str">
        <f t="array" ref="F6154">_xlfn.XLOOKUP(E6154,Restaurants!A:A,Restaurants!B:B)</f>
        <v>Restaurant 069</v>
      </c>
      <c r="G6154" s="2" t="s">
        <v>1210</v>
      </c>
      <c r="H6154" s="2" t="str">
        <f t="array" ref="H6154">_xlfn.XLOOKUP(G6154,Food_Menu!A:A,Food_Menu!B:B)</f>
        <v>Food Item 0166</v>
      </c>
      <c r="I6154" s="2">
        <f t="array" ref="I6154">_xlfn.XLOOKUP(G6154,Food_Menu!A:A,Food_Menu!D:D)</f>
        <v>321.44</v>
      </c>
      <c r="J6154" s="2" t="s">
        <v>341</v>
      </c>
      <c r="K6154" s="2" t="str">
        <f t="array" ref="K6154">_xlfn.XLOOKUP(J6154,Delivery_Partners!A:A,Delivery_Partners!B:B)</f>
        <v>Delivery Partner 140</v>
      </c>
      <c r="L6154" s="3">
        <v>1</v>
      </c>
      <c r="M6154" s="2" t="s">
        <v>23</v>
      </c>
      <c r="N6154" s="2" t="s">
        <v>24</v>
      </c>
      <c r="O6154" s="3">
        <v>17</v>
      </c>
      <c r="P6154" s="13">
        <f t="shared" si="1280"/>
        <v>321.44</v>
      </c>
      <c r="Q6154" s="13" t="str">
        <f t="shared" si="1281"/>
        <v>Fast</v>
      </c>
      <c r="S6154" s="21"/>
    </row>
    <row r="6155" customHeight="1" spans="1:19">
      <c r="A6155" s="2" t="s">
        <v>8115</v>
      </c>
      <c r="B6155" s="29" t="s">
        <v>846</v>
      </c>
      <c r="C6155" s="2" t="s">
        <v>3282</v>
      </c>
      <c r="D6155" s="2" t="str">
        <f t="array" ref="D6155">_xlfn.XLOOKUP(C6155,Customers!A:A,Customers!B:B)</f>
        <v>Customer 0812</v>
      </c>
      <c r="E6155" s="2" t="s">
        <v>230</v>
      </c>
      <c r="F6155" s="2" t="str">
        <f t="array" ref="F6155">_xlfn.XLOOKUP(E6155,Restaurants!A:A,Restaurants!B:B)</f>
        <v>Restaurant 029</v>
      </c>
      <c r="G6155" s="2" t="s">
        <v>211</v>
      </c>
      <c r="H6155" s="2" t="str">
        <f t="array" ref="H6155">_xlfn.XLOOKUP(G6155,Food_Menu!A:A,Food_Menu!B:B)</f>
        <v>Food Item 0182</v>
      </c>
      <c r="I6155" s="2">
        <f t="array" ref="I6155">_xlfn.XLOOKUP(G6155,Food_Menu!A:A,Food_Menu!D:D)</f>
        <v>512.27</v>
      </c>
      <c r="J6155" s="2" t="s">
        <v>323</v>
      </c>
      <c r="K6155" s="2" t="str">
        <f t="array" ref="K6155">_xlfn.XLOOKUP(J6155,Delivery_Partners!A:A,Delivery_Partners!B:B)</f>
        <v>Delivery Partner 131</v>
      </c>
      <c r="L6155" s="3">
        <v>2</v>
      </c>
      <c r="M6155" s="2" t="s">
        <v>23</v>
      </c>
      <c r="N6155" s="2" t="s">
        <v>55</v>
      </c>
      <c r="O6155" s="3">
        <v>34</v>
      </c>
      <c r="P6155" s="13">
        <f t="shared" si="1280"/>
        <v>1024.54</v>
      </c>
      <c r="Q6155" s="13" t="str">
        <f t="shared" si="1281"/>
        <v>Normal</v>
      </c>
      <c r="S6155" s="21"/>
    </row>
    <row r="6156" customHeight="1" spans="1:19">
      <c r="A6156" s="2" t="s">
        <v>8116</v>
      </c>
      <c r="B6156" s="28">
        <v>45667</v>
      </c>
      <c r="C6156" s="2" t="s">
        <v>2433</v>
      </c>
      <c r="D6156" s="2" t="str">
        <f t="array" ref="D6156">_xlfn.XLOOKUP(C6156,Customers!A:A,Customers!B:B)</f>
        <v>Customer 0682</v>
      </c>
      <c r="E6156" s="2" t="s">
        <v>116</v>
      </c>
      <c r="F6156" s="2" t="str">
        <f t="array" ref="F6156">_xlfn.XLOOKUP(E6156,Restaurants!A:A,Restaurants!B:B)</f>
        <v>Restaurant 086</v>
      </c>
      <c r="G6156" s="2" t="s">
        <v>431</v>
      </c>
      <c r="H6156" s="2" t="str">
        <f t="array" ref="H6156">_xlfn.XLOOKUP(G6156,Food_Menu!A:A,Food_Menu!B:B)</f>
        <v>Food Item 0183</v>
      </c>
      <c r="I6156" s="2">
        <f t="array" ref="I6156">_xlfn.XLOOKUP(G6156,Food_Menu!A:A,Food_Menu!D:D)</f>
        <v>645.58</v>
      </c>
      <c r="J6156" s="2" t="s">
        <v>597</v>
      </c>
      <c r="K6156" s="2" t="str">
        <f t="array" ref="K6156">_xlfn.XLOOKUP(J6156,Delivery_Partners!A:A,Delivery_Partners!B:B)</f>
        <v>Delivery Partner 113</v>
      </c>
      <c r="L6156" s="3">
        <v>1</v>
      </c>
      <c r="M6156" s="2" t="s">
        <v>23</v>
      </c>
      <c r="N6156" s="2" t="s">
        <v>55</v>
      </c>
      <c r="O6156" s="3">
        <v>26</v>
      </c>
      <c r="P6156" s="13">
        <f t="shared" si="1280"/>
        <v>645.58</v>
      </c>
      <c r="Q6156" s="13" t="str">
        <f t="shared" si="1281"/>
        <v>Fast</v>
      </c>
      <c r="S6156" s="21"/>
    </row>
    <row r="6157" customHeight="1" spans="1:19">
      <c r="A6157" s="2" t="s">
        <v>8117</v>
      </c>
      <c r="B6157" s="29" t="s">
        <v>879</v>
      </c>
      <c r="C6157" s="2" t="s">
        <v>2778</v>
      </c>
      <c r="D6157" s="2" t="str">
        <f t="array" ref="D6157">_xlfn.XLOOKUP(C6157,Customers!A:A,Customers!B:B)</f>
        <v>Customer 0447</v>
      </c>
      <c r="E6157" s="2" t="s">
        <v>254</v>
      </c>
      <c r="F6157" s="2" t="str">
        <f t="array" ref="F6157">_xlfn.XLOOKUP(E6157,Restaurants!A:A,Restaurants!B:B)</f>
        <v>Restaurant 021</v>
      </c>
      <c r="G6157" s="2" t="s">
        <v>1650</v>
      </c>
      <c r="H6157" s="2" t="str">
        <f t="array" ref="H6157">_xlfn.XLOOKUP(G6157,Food_Menu!A:A,Food_Menu!B:B)</f>
        <v>Food Item 0040</v>
      </c>
      <c r="I6157" s="2">
        <f t="array" ref="I6157">_xlfn.XLOOKUP(G6157,Food_Menu!A:A,Food_Menu!D:D)</f>
        <v>254.86</v>
      </c>
      <c r="J6157" s="2" t="s">
        <v>558</v>
      </c>
      <c r="K6157" s="2" t="str">
        <f t="array" ref="K6157">_xlfn.XLOOKUP(J6157,Delivery_Partners!A:A,Delivery_Partners!B:B)</f>
        <v>Delivery Partner 070</v>
      </c>
      <c r="L6157" s="3">
        <v>1</v>
      </c>
      <c r="M6157" s="2" t="s">
        <v>23</v>
      </c>
      <c r="N6157" s="2" t="s">
        <v>24</v>
      </c>
      <c r="O6157" s="3">
        <v>34</v>
      </c>
      <c r="P6157" s="13">
        <f t="shared" si="1280"/>
        <v>254.86</v>
      </c>
      <c r="Q6157" s="13" t="str">
        <f t="shared" si="1281"/>
        <v>Normal</v>
      </c>
      <c r="S6157" s="21"/>
    </row>
    <row r="6158" customHeight="1" spans="1:19">
      <c r="A6158" s="2" t="s">
        <v>8118</v>
      </c>
      <c r="B6158" s="29" t="s">
        <v>681</v>
      </c>
      <c r="C6158" s="2" t="s">
        <v>1640</v>
      </c>
      <c r="D6158" s="2" t="str">
        <f t="array" ref="D6158">_xlfn.XLOOKUP(C6158,Customers!A:A,Customers!B:B)</f>
        <v>Customer 0382</v>
      </c>
      <c r="E6158" s="2" t="s">
        <v>1765</v>
      </c>
      <c r="F6158" s="2" t="str">
        <f t="array" ref="F6158">_xlfn.XLOOKUP(E6158,Restaurants!A:A,Restaurants!B:B)</f>
        <v>Restaurant 017</v>
      </c>
      <c r="G6158" s="2" t="s">
        <v>969</v>
      </c>
      <c r="H6158" s="2" t="str">
        <f t="array" ref="H6158">_xlfn.XLOOKUP(G6158,Food_Menu!A:A,Food_Menu!B:B)</f>
        <v>Food Item 0007</v>
      </c>
      <c r="I6158" s="2">
        <f t="array" ref="I6158">_xlfn.XLOOKUP(G6158,Food_Menu!A:A,Food_Menu!D:D)</f>
        <v>210.13</v>
      </c>
      <c r="J6158" s="2" t="s">
        <v>1196</v>
      </c>
      <c r="K6158" s="2" t="str">
        <f t="array" ref="K6158">_xlfn.XLOOKUP(J6158,Delivery_Partners!A:A,Delivery_Partners!B:B)</f>
        <v>Delivery Partner 032</v>
      </c>
      <c r="L6158" s="3">
        <v>1</v>
      </c>
      <c r="M6158" s="2" t="s">
        <v>23</v>
      </c>
      <c r="N6158" s="2" t="s">
        <v>74</v>
      </c>
      <c r="O6158" s="3">
        <v>29</v>
      </c>
      <c r="P6158" s="13">
        <f t="shared" si="1280"/>
        <v>210.13</v>
      </c>
      <c r="Q6158" s="13" t="str">
        <f t="shared" si="1281"/>
        <v>Fast</v>
      </c>
      <c r="S6158" s="21"/>
    </row>
    <row r="6159" customHeight="1" spans="1:19">
      <c r="A6159" s="2" t="s">
        <v>8119</v>
      </c>
      <c r="B6159" s="28">
        <v>45755</v>
      </c>
      <c r="C6159" s="2" t="s">
        <v>3814</v>
      </c>
      <c r="D6159" s="2" t="str">
        <f t="array" ref="D6159">_xlfn.XLOOKUP(C6159,Customers!A:A,Customers!B:B)</f>
        <v>Customer 0616</v>
      </c>
      <c r="E6159" s="2" t="s">
        <v>537</v>
      </c>
      <c r="F6159" s="2" t="str">
        <f t="array" ref="F6159">_xlfn.XLOOKUP(E6159,Restaurants!A:A,Restaurants!B:B)</f>
        <v>Restaurant 044</v>
      </c>
      <c r="G6159" s="2" t="s">
        <v>377</v>
      </c>
      <c r="H6159" s="2" t="str">
        <f t="array" ref="H6159">_xlfn.XLOOKUP(G6159,Food_Menu!A:A,Food_Menu!B:B)</f>
        <v>Food Item 0138</v>
      </c>
      <c r="I6159" s="2">
        <f t="array" ref="I6159">_xlfn.XLOOKUP(G6159,Food_Menu!A:A,Food_Menu!D:D)</f>
        <v>153.3</v>
      </c>
      <c r="J6159" s="2" t="s">
        <v>378</v>
      </c>
      <c r="K6159" s="2" t="str">
        <f t="array" ref="K6159">_xlfn.XLOOKUP(J6159,Delivery_Partners!A:A,Delivery_Partners!B:B)</f>
        <v>Delivery Partner 111</v>
      </c>
      <c r="L6159" s="3">
        <v>4</v>
      </c>
      <c r="M6159" s="2" t="s">
        <v>23</v>
      </c>
      <c r="N6159" s="2" t="s">
        <v>74</v>
      </c>
      <c r="O6159" s="3">
        <v>36</v>
      </c>
      <c r="P6159" s="13">
        <f t="shared" si="1280"/>
        <v>613.2</v>
      </c>
      <c r="Q6159" s="13" t="str">
        <f t="shared" si="1281"/>
        <v>Normal</v>
      </c>
      <c r="S6159" s="21"/>
    </row>
    <row r="6160" hidden="1" customHeight="1" spans="1:19">
      <c r="A6160" s="2" t="s">
        <v>8120</v>
      </c>
      <c r="B6160" s="28">
        <v>45937</v>
      </c>
      <c r="C6160" s="2" t="s">
        <v>2132</v>
      </c>
      <c r="D6160" s="2" t="str">
        <f t="array" ref="D6160">_xlfn.XLOOKUP(C6160,Customers!A:A,Customers!B:B)</f>
        <v>Customer 0091</v>
      </c>
      <c r="E6160" s="2" t="s">
        <v>658</v>
      </c>
      <c r="F6160" s="2" t="str">
        <f t="array" ref="F6160">_xlfn.XLOOKUP(E6160,Restaurants!A:A,Restaurants!B:B)</f>
        <v>Restaurant 040</v>
      </c>
      <c r="G6160" s="2" t="s">
        <v>543</v>
      </c>
      <c r="H6160" s="2" t="str">
        <f t="array" ref="H6160">_xlfn.XLOOKUP(G6160,Food_Menu!A:A,Food_Menu!B:B)</f>
        <v>Food Item 0136</v>
      </c>
      <c r="I6160" s="2"/>
      <c r="J6160" s="2" t="s">
        <v>1120</v>
      </c>
      <c r="K6160" s="2" t="str">
        <f t="array" ref="K6160">_xlfn.XLOOKUP(J6160,Delivery_Partners!A:A,Delivery_Partners!B:B)</f>
        <v>Delivery Partner 061</v>
      </c>
      <c r="L6160" s="3">
        <v>1</v>
      </c>
      <c r="M6160" s="2" t="s">
        <v>101</v>
      </c>
      <c r="N6160" s="2" t="s">
        <v>42</v>
      </c>
      <c r="O6160" s="2"/>
    </row>
    <row r="6161" customHeight="1" spans="1:19">
      <c r="A6161" s="2" t="s">
        <v>8121</v>
      </c>
      <c r="B6161" s="29" t="s">
        <v>1202</v>
      </c>
      <c r="C6161" s="2" t="s">
        <v>1948</v>
      </c>
      <c r="D6161" s="2" t="str">
        <f t="array" ref="D6161">_xlfn.XLOOKUP(C6161,Customers!A:A,Customers!B:B)</f>
        <v>Customer 0226</v>
      </c>
      <c r="E6161" s="2" t="s">
        <v>93</v>
      </c>
      <c r="F6161" s="2" t="str">
        <f t="array" ref="F6161">_xlfn.XLOOKUP(E6161,Restaurants!A:A,Restaurants!B:B)</f>
        <v>Restaurant 018</v>
      </c>
      <c r="G6161" s="2" t="s">
        <v>856</v>
      </c>
      <c r="H6161" s="2" t="str">
        <f t="array" ref="H6161">_xlfn.XLOOKUP(G6161,Food_Menu!A:A,Food_Menu!B:B)</f>
        <v>Food Item 0191</v>
      </c>
      <c r="I6161" s="2">
        <f t="array" ref="I6161">_xlfn.XLOOKUP(G6161,Food_Menu!A:A,Food_Menu!D:D)</f>
        <v>443.82</v>
      </c>
      <c r="J6161" s="2" t="s">
        <v>22</v>
      </c>
      <c r="K6161" s="2" t="str">
        <f t="array" ref="K6161">_xlfn.XLOOKUP(J6161,Delivery_Partners!A:A,Delivery_Partners!B:B)</f>
        <v>Delivery Partner 163</v>
      </c>
      <c r="L6161" s="3">
        <v>1</v>
      </c>
      <c r="M6161" s="2" t="s">
        <v>23</v>
      </c>
      <c r="N6161" s="2" t="s">
        <v>24</v>
      </c>
      <c r="O6161" s="3">
        <v>37</v>
      </c>
      <c r="P6161" s="13">
        <f t="shared" ref="P6161:P6170" si="1282">I6161*L6161</f>
        <v>443.82</v>
      </c>
      <c r="Q6161" s="13" t="str">
        <f t="shared" ref="Q6161:Q6170" si="1283">IF(O6161="","Not Delivered",IF(O6161&lt;=30,"Fast",IF(O6161&lt;=60,"Normal","Slow")))</f>
        <v>Normal</v>
      </c>
      <c r="S6161" s="21"/>
    </row>
    <row r="6162" customHeight="1" spans="1:19">
      <c r="A6162" s="2" t="s">
        <v>8122</v>
      </c>
      <c r="B6162" s="29" t="s">
        <v>1709</v>
      </c>
      <c r="C6162" s="2" t="s">
        <v>1625</v>
      </c>
      <c r="D6162" s="2" t="str">
        <f t="array" ref="D6162">_xlfn.XLOOKUP(C6162,Customers!A:A,Customers!B:B)</f>
        <v>Customer 0053</v>
      </c>
      <c r="E6162" s="2" t="s">
        <v>335</v>
      </c>
      <c r="F6162" s="2" t="str">
        <f t="array" ref="F6162">_xlfn.XLOOKUP(E6162,Restaurants!A:A,Restaurants!B:B)</f>
        <v>Restaurant 007</v>
      </c>
      <c r="G6162" s="2" t="s">
        <v>1539</v>
      </c>
      <c r="H6162" s="2" t="str">
        <f t="array" ref="H6162">_xlfn.XLOOKUP(G6162,Food_Menu!A:A,Food_Menu!B:B)</f>
        <v>Food Item 0141</v>
      </c>
      <c r="I6162" s="2">
        <f t="array" ref="I6162">_xlfn.XLOOKUP(G6162,Food_Menu!A:A,Food_Menu!D:D)</f>
        <v>285.16</v>
      </c>
      <c r="J6162" s="2" t="s">
        <v>133</v>
      </c>
      <c r="K6162" s="2" t="str">
        <f t="array" ref="K6162">_xlfn.XLOOKUP(J6162,Delivery_Partners!A:A,Delivery_Partners!B:B)</f>
        <v>Delivery Partner 012</v>
      </c>
      <c r="L6162" s="3">
        <v>1</v>
      </c>
      <c r="M6162" s="2" t="s">
        <v>23</v>
      </c>
      <c r="N6162" s="2" t="s">
        <v>42</v>
      </c>
      <c r="O6162" s="3">
        <v>37</v>
      </c>
      <c r="P6162" s="13">
        <f t="shared" si="1282"/>
        <v>285.16</v>
      </c>
      <c r="Q6162" s="13" t="str">
        <f t="shared" si="1283"/>
        <v>Normal</v>
      </c>
      <c r="S6162" s="21"/>
    </row>
    <row r="6163" customHeight="1" spans="1:19">
      <c r="A6163" s="2" t="s">
        <v>8123</v>
      </c>
      <c r="B6163" s="28">
        <v>45848</v>
      </c>
      <c r="C6163" s="2" t="s">
        <v>3211</v>
      </c>
      <c r="D6163" s="2" t="str">
        <f t="array" ref="D6163">_xlfn.XLOOKUP(C6163,Customers!A:A,Customers!B:B)</f>
        <v>Customer 0187</v>
      </c>
      <c r="E6163" s="2" t="s">
        <v>152</v>
      </c>
      <c r="F6163" s="2" t="str">
        <f t="array" ref="F6163">_xlfn.XLOOKUP(E6163,Restaurants!A:A,Restaurants!B:B)</f>
        <v>Restaurant 114</v>
      </c>
      <c r="G6163" s="2" t="s">
        <v>34</v>
      </c>
      <c r="H6163" s="2" t="str">
        <f t="array" ref="H6163">_xlfn.XLOOKUP(G6163,Food_Menu!A:A,Food_Menu!B:B)</f>
        <v>Food Item 0177</v>
      </c>
      <c r="I6163" s="2">
        <f t="array" ref="I6163">_xlfn.XLOOKUP(G6163,Food_Menu!A:A,Food_Menu!D:D)</f>
        <v>268.83</v>
      </c>
      <c r="J6163" s="2" t="s">
        <v>808</v>
      </c>
      <c r="K6163" s="2" t="str">
        <f t="array" ref="K6163">_xlfn.XLOOKUP(J6163,Delivery_Partners!A:A,Delivery_Partners!B:B)</f>
        <v>Delivery Partner 153</v>
      </c>
      <c r="L6163" s="3">
        <v>2</v>
      </c>
      <c r="M6163" s="2" t="s">
        <v>23</v>
      </c>
      <c r="N6163" s="2" t="s">
        <v>55</v>
      </c>
      <c r="O6163" s="3">
        <v>42</v>
      </c>
      <c r="P6163" s="13">
        <f t="shared" si="1282"/>
        <v>537.66</v>
      </c>
      <c r="Q6163" s="13" t="str">
        <f t="shared" si="1283"/>
        <v>Normal</v>
      </c>
      <c r="S6163" s="21"/>
    </row>
    <row r="6164" customHeight="1" spans="1:19">
      <c r="A6164" s="2" t="s">
        <v>8124</v>
      </c>
      <c r="B6164" s="29" t="s">
        <v>2406</v>
      </c>
      <c r="C6164" s="2" t="s">
        <v>2599</v>
      </c>
      <c r="D6164" s="2" t="str">
        <f t="array" ref="D6164">_xlfn.XLOOKUP(C6164,Customers!A:A,Customers!B:B)</f>
        <v>Customer 0239</v>
      </c>
      <c r="E6164" s="2" t="s">
        <v>726</v>
      </c>
      <c r="F6164" s="2" t="str">
        <f t="array" ref="F6164">_xlfn.XLOOKUP(E6164,Restaurants!A:A,Restaurants!B:B)</f>
        <v>Restaurant 082</v>
      </c>
      <c r="G6164" s="2" t="s">
        <v>477</v>
      </c>
      <c r="H6164" s="2" t="str">
        <f t="array" ref="H6164">_xlfn.XLOOKUP(G6164,Food_Menu!A:A,Food_Menu!B:B)</f>
        <v>Food Item 0077</v>
      </c>
      <c r="I6164" s="2">
        <f t="array" ref="I6164">_xlfn.XLOOKUP(G6164,Food_Menu!A:A,Food_Menu!D:D)</f>
        <v>161.62</v>
      </c>
      <c r="J6164" s="2" t="s">
        <v>474</v>
      </c>
      <c r="K6164" s="2" t="str">
        <f t="array" ref="K6164">_xlfn.XLOOKUP(J6164,Delivery_Partners!A:A,Delivery_Partners!B:B)</f>
        <v>Delivery Partner 141</v>
      </c>
      <c r="L6164" s="3">
        <v>3</v>
      </c>
      <c r="M6164" s="2" t="s">
        <v>23</v>
      </c>
      <c r="N6164" s="2" t="s">
        <v>24</v>
      </c>
      <c r="O6164" s="3">
        <v>20</v>
      </c>
      <c r="P6164" s="13">
        <f t="shared" si="1282"/>
        <v>484.86</v>
      </c>
      <c r="Q6164" s="13" t="str">
        <f t="shared" si="1283"/>
        <v>Fast</v>
      </c>
      <c r="S6164" s="21"/>
    </row>
    <row r="6165" customHeight="1" spans="1:19">
      <c r="A6165" s="2" t="s">
        <v>8125</v>
      </c>
      <c r="B6165" s="29" t="s">
        <v>1961</v>
      </c>
      <c r="C6165" s="2" t="s">
        <v>2132</v>
      </c>
      <c r="D6165" s="2" t="str">
        <f t="array" ref="D6165">_xlfn.XLOOKUP(C6165,Customers!A:A,Customers!B:B)</f>
        <v>Customer 0091</v>
      </c>
      <c r="E6165" s="2" t="s">
        <v>634</v>
      </c>
      <c r="F6165" s="2" t="str">
        <f t="array" ref="F6165">_xlfn.XLOOKUP(E6165,Restaurants!A:A,Restaurants!B:B)</f>
        <v>Restaurant 087</v>
      </c>
      <c r="G6165" s="2" t="s">
        <v>553</v>
      </c>
      <c r="H6165" s="2" t="str">
        <f t="array" ref="H6165">_xlfn.XLOOKUP(G6165,Food_Menu!A:A,Food_Menu!B:B)</f>
        <v>Food Item 0028</v>
      </c>
      <c r="I6165" s="2">
        <f t="array" ref="I6165">_xlfn.XLOOKUP(G6165,Food_Menu!A:A,Food_Menu!D:D)</f>
        <v>607.73</v>
      </c>
      <c r="J6165" s="2" t="s">
        <v>842</v>
      </c>
      <c r="K6165" s="2" t="str">
        <f t="array" ref="K6165">_xlfn.XLOOKUP(J6165,Delivery_Partners!A:A,Delivery_Partners!B:B)</f>
        <v>Delivery Partner 093</v>
      </c>
      <c r="L6165" s="3">
        <v>4</v>
      </c>
      <c r="M6165" s="2" t="s">
        <v>23</v>
      </c>
      <c r="N6165" s="2" t="s">
        <v>55</v>
      </c>
      <c r="O6165" s="3">
        <v>41</v>
      </c>
      <c r="P6165" s="13">
        <f t="shared" si="1282"/>
        <v>2430.92</v>
      </c>
      <c r="Q6165" s="13" t="str">
        <f t="shared" si="1283"/>
        <v>Normal</v>
      </c>
      <c r="S6165" s="21"/>
    </row>
    <row r="6166" customHeight="1" spans="1:19">
      <c r="A6166" s="2" t="s">
        <v>8126</v>
      </c>
      <c r="B6166" s="29" t="s">
        <v>214</v>
      </c>
      <c r="C6166" s="2" t="s">
        <v>3948</v>
      </c>
      <c r="D6166" s="2" t="str">
        <f t="array" ref="D6166">_xlfn.XLOOKUP(C6166,Customers!A:A,Customers!B:B)</f>
        <v>Customer 0067</v>
      </c>
      <c r="E6166" s="2" t="s">
        <v>492</v>
      </c>
      <c r="F6166" s="2" t="str">
        <f t="array" ref="F6166">_xlfn.XLOOKUP(E6166,Restaurants!A:A,Restaurants!B:B)</f>
        <v>Restaurant 008</v>
      </c>
      <c r="G6166" s="2" t="s">
        <v>194</v>
      </c>
      <c r="H6166" s="2" t="str">
        <f t="array" ref="H6166">_xlfn.XLOOKUP(G6166,Food_Menu!A:A,Food_Menu!B:B)</f>
        <v>Food Item 0009</v>
      </c>
      <c r="I6166" s="2">
        <f t="array" ref="I6166">_xlfn.XLOOKUP(G6166,Food_Menu!A:A,Food_Menu!D:D)</f>
        <v>168.03</v>
      </c>
      <c r="J6166" s="2" t="s">
        <v>1372</v>
      </c>
      <c r="K6166" s="2" t="str">
        <f t="array" ref="K6166">_xlfn.XLOOKUP(J6166,Delivery_Partners!A:A,Delivery_Partners!B:B)</f>
        <v>Delivery Partner 179</v>
      </c>
      <c r="L6166" s="3">
        <v>1</v>
      </c>
      <c r="M6166" s="2" t="s">
        <v>23</v>
      </c>
      <c r="N6166" s="2" t="s">
        <v>74</v>
      </c>
      <c r="O6166" s="3">
        <v>17</v>
      </c>
      <c r="P6166" s="13">
        <f t="shared" si="1282"/>
        <v>168.03</v>
      </c>
      <c r="Q6166" s="13" t="str">
        <f t="shared" si="1283"/>
        <v>Fast</v>
      </c>
      <c r="S6166" s="21"/>
    </row>
    <row r="6167" customHeight="1" spans="1:19">
      <c r="A6167" s="2" t="s">
        <v>8127</v>
      </c>
      <c r="B6167" s="28">
        <v>45749</v>
      </c>
      <c r="C6167" s="2" t="s">
        <v>3141</v>
      </c>
      <c r="D6167" s="2" t="str">
        <f t="array" ref="D6167">_xlfn.XLOOKUP(C6167,Customers!A:A,Customers!B:B)</f>
        <v>Customer 0984</v>
      </c>
      <c r="E6167" s="2" t="s">
        <v>655</v>
      </c>
      <c r="F6167" s="2" t="str">
        <f t="array" ref="F6167">_xlfn.XLOOKUP(E6167,Restaurants!A:A,Restaurants!B:B)</f>
        <v>Restaurant 096</v>
      </c>
      <c r="G6167" s="2" t="s">
        <v>202</v>
      </c>
      <c r="H6167" s="2" t="str">
        <f t="array" ref="H6167">_xlfn.XLOOKUP(G6167,Food_Menu!A:A,Food_Menu!B:B)</f>
        <v>Food Item 0096</v>
      </c>
      <c r="I6167" s="2">
        <f t="array" ref="I6167">_xlfn.XLOOKUP(G6167,Food_Menu!A:A,Food_Menu!D:D)</f>
        <v>399.57</v>
      </c>
      <c r="J6167" s="2" t="s">
        <v>1045</v>
      </c>
      <c r="K6167" s="2" t="str">
        <f t="array" ref="K6167">_xlfn.XLOOKUP(J6167,Delivery_Partners!A:A,Delivery_Partners!B:B)</f>
        <v>Delivery Partner 129</v>
      </c>
      <c r="L6167" s="3">
        <v>1</v>
      </c>
      <c r="M6167" s="2" t="s">
        <v>23</v>
      </c>
      <c r="N6167" s="2" t="s">
        <v>24</v>
      </c>
      <c r="O6167" s="3">
        <v>15</v>
      </c>
      <c r="P6167" s="13">
        <f t="shared" si="1282"/>
        <v>399.57</v>
      </c>
      <c r="Q6167" s="13" t="str">
        <f t="shared" si="1283"/>
        <v>Fast</v>
      </c>
      <c r="S6167" s="21"/>
    </row>
    <row r="6168" customHeight="1" spans="1:19">
      <c r="A6168" s="2" t="s">
        <v>8128</v>
      </c>
      <c r="B6168" s="29" t="s">
        <v>1515</v>
      </c>
      <c r="C6168" s="2" t="s">
        <v>1422</v>
      </c>
      <c r="D6168" s="2" t="str">
        <f t="array" ref="D6168">_xlfn.XLOOKUP(C6168,Customers!A:A,Customers!B:B)</f>
        <v>Customer 0220</v>
      </c>
      <c r="E6168" s="2" t="s">
        <v>537</v>
      </c>
      <c r="F6168" s="2" t="str">
        <f t="array" ref="F6168">_xlfn.XLOOKUP(E6168,Restaurants!A:A,Restaurants!B:B)</f>
        <v>Restaurant 044</v>
      </c>
      <c r="G6168" s="2" t="s">
        <v>2284</v>
      </c>
      <c r="H6168" s="2" t="str">
        <f t="array" ref="H6168">_xlfn.XLOOKUP(G6168,Food_Menu!A:A,Food_Menu!B:B)</f>
        <v>Food Item 0001</v>
      </c>
      <c r="I6168" s="2">
        <f t="array" ref="I6168">_xlfn.XLOOKUP(G6168,Food_Menu!A:A,Food_Menu!D:D)</f>
        <v>107.77</v>
      </c>
      <c r="J6168" s="2" t="s">
        <v>1375</v>
      </c>
      <c r="K6168" s="2" t="str">
        <f t="array" ref="K6168">_xlfn.XLOOKUP(J6168,Delivery_Partners!A:A,Delivery_Partners!B:B)</f>
        <v>Delivery Partner 008</v>
      </c>
      <c r="L6168" s="3">
        <v>1</v>
      </c>
      <c r="M6168" s="2" t="s">
        <v>23</v>
      </c>
      <c r="N6168" s="2" t="s">
        <v>24</v>
      </c>
      <c r="O6168" s="3">
        <v>59</v>
      </c>
      <c r="P6168" s="13">
        <f t="shared" si="1282"/>
        <v>107.77</v>
      </c>
      <c r="Q6168" s="13" t="str">
        <f t="shared" si="1283"/>
        <v>Normal</v>
      </c>
      <c r="S6168" s="21"/>
    </row>
    <row r="6169" customHeight="1" spans="1:19">
      <c r="A6169" s="2" t="s">
        <v>8129</v>
      </c>
      <c r="B6169" s="28">
        <v>45816</v>
      </c>
      <c r="C6169" s="2" t="s">
        <v>2313</v>
      </c>
      <c r="D6169" s="2" t="str">
        <f t="array" ref="D6169">_xlfn.XLOOKUP(C6169,Customers!A:A,Customers!B:B)</f>
        <v>Customer 0667</v>
      </c>
      <c r="E6169" s="2" t="s">
        <v>1309</v>
      </c>
      <c r="F6169" s="2" t="str">
        <f t="array" ref="F6169">_xlfn.XLOOKUP(E6169,Restaurants!A:A,Restaurants!B:B)</f>
        <v>Restaurant 090</v>
      </c>
      <c r="G6169" s="2" t="s">
        <v>318</v>
      </c>
      <c r="H6169" s="2" t="str">
        <f t="array" ref="H6169">_xlfn.XLOOKUP(G6169,Food_Menu!A:A,Food_Menu!B:B)</f>
        <v>Food Item 0115</v>
      </c>
      <c r="I6169" s="2">
        <f t="array" ref="I6169">_xlfn.XLOOKUP(G6169,Food_Menu!A:A,Food_Menu!D:D)</f>
        <v>109.53</v>
      </c>
      <c r="J6169" s="2" t="s">
        <v>718</v>
      </c>
      <c r="K6169" s="2" t="str">
        <f t="array" ref="K6169">_xlfn.XLOOKUP(J6169,Delivery_Partners!A:A,Delivery_Partners!B:B)</f>
        <v>Delivery Partner 071</v>
      </c>
      <c r="L6169" s="3">
        <v>2</v>
      </c>
      <c r="M6169" s="2" t="s">
        <v>23</v>
      </c>
      <c r="N6169" s="2" t="s">
        <v>24</v>
      </c>
      <c r="O6169" s="3">
        <v>24</v>
      </c>
      <c r="P6169" s="13">
        <f t="shared" si="1282"/>
        <v>219.06</v>
      </c>
      <c r="Q6169" s="13" t="str">
        <f t="shared" si="1283"/>
        <v>Fast</v>
      </c>
      <c r="S6169" s="21"/>
    </row>
    <row r="6170" customHeight="1" spans="1:19">
      <c r="A6170" s="2" t="s">
        <v>8130</v>
      </c>
      <c r="B6170" s="29" t="s">
        <v>1659</v>
      </c>
      <c r="C6170" s="2" t="s">
        <v>3835</v>
      </c>
      <c r="D6170" s="2" t="str">
        <f t="array" ref="D6170">_xlfn.XLOOKUP(C6170,Customers!A:A,Customers!B:B)</f>
        <v>Customer 0119</v>
      </c>
      <c r="E6170" s="2" t="s">
        <v>89</v>
      </c>
      <c r="F6170" s="2" t="str">
        <f t="array" ref="F6170">_xlfn.XLOOKUP(E6170,Restaurants!A:A,Restaurants!B:B)</f>
        <v>Restaurant 059</v>
      </c>
      <c r="G6170" s="2" t="s">
        <v>290</v>
      </c>
      <c r="H6170" s="2" t="str">
        <f t="array" ref="H6170">_xlfn.XLOOKUP(G6170,Food_Menu!A:A,Food_Menu!B:B)</f>
        <v>Food Item 0089</v>
      </c>
      <c r="I6170" s="2">
        <f t="array" ref="I6170">_xlfn.XLOOKUP(G6170,Food_Menu!A:A,Food_Menu!D:D)</f>
        <v>262.73</v>
      </c>
      <c r="J6170" s="2" t="s">
        <v>241</v>
      </c>
      <c r="K6170" s="2" t="str">
        <f t="array" ref="K6170">_xlfn.XLOOKUP(J6170,Delivery_Partners!A:A,Delivery_Partners!B:B)</f>
        <v>Delivery Partner 152</v>
      </c>
      <c r="L6170" s="3">
        <v>2</v>
      </c>
      <c r="M6170" s="2" t="s">
        <v>23</v>
      </c>
      <c r="N6170" s="2" t="s">
        <v>55</v>
      </c>
      <c r="O6170" s="3">
        <v>30</v>
      </c>
      <c r="P6170" s="13">
        <f t="shared" si="1282"/>
        <v>525.46</v>
      </c>
      <c r="Q6170" s="13" t="str">
        <f t="shared" si="1283"/>
        <v>Fast</v>
      </c>
      <c r="S6170" s="21"/>
    </row>
    <row r="6171" hidden="1" customHeight="1" spans="1:19">
      <c r="A6171" s="2" t="s">
        <v>8131</v>
      </c>
      <c r="B6171" s="29" t="s">
        <v>353</v>
      </c>
      <c r="C6171" s="2" t="s">
        <v>4090</v>
      </c>
      <c r="D6171" s="2" t="str">
        <f t="array" ref="D6171">_xlfn.XLOOKUP(C6171,Customers!A:A,Customers!B:B)</f>
        <v>Customer 1137</v>
      </c>
      <c r="E6171" s="2" t="s">
        <v>1072</v>
      </c>
      <c r="F6171" s="2" t="str">
        <f t="array" ref="F6171">_xlfn.XLOOKUP(E6171,Restaurants!A:A,Restaurants!B:B)</f>
        <v>Restaurant 030</v>
      </c>
      <c r="G6171" s="2" t="s">
        <v>28</v>
      </c>
      <c r="H6171" s="2" t="str">
        <f t="array" ref="H6171">_xlfn.XLOOKUP(G6171,Food_Menu!A:A,Food_Menu!B:B)</f>
        <v>Food Item 0057</v>
      </c>
      <c r="I6171" s="2"/>
      <c r="J6171" s="2" t="s">
        <v>341</v>
      </c>
      <c r="K6171" s="2" t="str">
        <f t="array" ref="K6171">_xlfn.XLOOKUP(J6171,Delivery_Partners!A:A,Delivery_Partners!B:B)</f>
        <v>Delivery Partner 140</v>
      </c>
      <c r="L6171" s="3">
        <v>1</v>
      </c>
      <c r="M6171" s="2" t="s">
        <v>101</v>
      </c>
      <c r="N6171" s="2" t="s">
        <v>42</v>
      </c>
      <c r="O6171" s="2"/>
    </row>
    <row r="6172" customHeight="1" spans="1:19">
      <c r="A6172" s="2" t="s">
        <v>8132</v>
      </c>
      <c r="B6172" s="29" t="s">
        <v>2028</v>
      </c>
      <c r="C6172" s="2" t="s">
        <v>2606</v>
      </c>
      <c r="D6172" s="2" t="str">
        <f t="array" ref="D6172">_xlfn.XLOOKUP(C6172,Customers!A:A,Customers!B:B)</f>
        <v>Customer 0287</v>
      </c>
      <c r="E6172" s="2" t="s">
        <v>83</v>
      </c>
      <c r="F6172" s="2" t="str">
        <f t="array" ref="F6172">_xlfn.XLOOKUP(E6172,Restaurants!A:A,Restaurants!B:B)</f>
        <v>Restaurant 032</v>
      </c>
      <c r="G6172" s="2" t="s">
        <v>1794</v>
      </c>
      <c r="H6172" s="2" t="str">
        <f t="array" ref="H6172">_xlfn.XLOOKUP(G6172,Food_Menu!A:A,Food_Menu!B:B)</f>
        <v>Food Item 0131</v>
      </c>
      <c r="I6172" s="2">
        <f t="array" ref="I6172">_xlfn.XLOOKUP(G6172,Food_Menu!A:A,Food_Menu!D:D)</f>
        <v>201.22</v>
      </c>
      <c r="J6172" s="2" t="s">
        <v>432</v>
      </c>
      <c r="K6172" s="2" t="str">
        <f t="array" ref="K6172">_xlfn.XLOOKUP(J6172,Delivery_Partners!A:A,Delivery_Partners!B:B)</f>
        <v>Delivery Partner 029</v>
      </c>
      <c r="L6172" s="3">
        <v>1</v>
      </c>
      <c r="M6172" s="2" t="s">
        <v>23</v>
      </c>
      <c r="N6172" s="2" t="s">
        <v>24</v>
      </c>
      <c r="O6172" s="3">
        <v>30</v>
      </c>
      <c r="P6172" s="13">
        <f>I6172*L6172</f>
        <v>201.22</v>
      </c>
      <c r="Q6172" s="13" t="str">
        <f>IF(O6172="","Not Delivered",IF(O6172&lt;=30,"Fast",IF(O6172&lt;=60,"Normal","Slow")))</f>
        <v>Fast</v>
      </c>
      <c r="S6172" s="21"/>
    </row>
    <row r="6173" hidden="1" customHeight="1" spans="1:19">
      <c r="A6173" s="2" t="s">
        <v>8133</v>
      </c>
      <c r="B6173" s="28">
        <v>45668</v>
      </c>
      <c r="C6173" s="2" t="s">
        <v>4710</v>
      </c>
      <c r="D6173" s="2" t="str">
        <f t="array" ref="D6173">_xlfn.XLOOKUP(C6173,Customers!A:A,Customers!B:B)</f>
        <v>Customer 0900</v>
      </c>
      <c r="E6173" s="2" t="s">
        <v>1765</v>
      </c>
      <c r="F6173" s="2" t="str">
        <f t="array" ref="F6173">_xlfn.XLOOKUP(E6173,Restaurants!A:A,Restaurants!B:B)</f>
        <v>Restaurant 017</v>
      </c>
      <c r="G6173" s="2" t="s">
        <v>767</v>
      </c>
      <c r="H6173" s="2" t="str">
        <f t="array" ref="H6173">_xlfn.XLOOKUP(G6173,Food_Menu!A:A,Food_Menu!B:B)</f>
        <v>Food Item 0150</v>
      </c>
      <c r="I6173" s="2"/>
      <c r="J6173" s="2" t="s">
        <v>1125</v>
      </c>
      <c r="K6173" s="2" t="str">
        <f t="array" ref="K6173">_xlfn.XLOOKUP(J6173,Delivery_Partners!A:A,Delivery_Partners!B:B)</f>
        <v>Delivery Partner 031</v>
      </c>
      <c r="L6173" s="3">
        <v>1</v>
      </c>
      <c r="M6173" s="2" t="s">
        <v>189</v>
      </c>
      <c r="N6173" s="2" t="s">
        <v>24</v>
      </c>
      <c r="O6173" s="2"/>
    </row>
    <row r="6174" customHeight="1" spans="1:19">
      <c r="A6174" s="2" t="s">
        <v>8134</v>
      </c>
      <c r="B6174" s="28">
        <v>45997</v>
      </c>
      <c r="C6174" s="2" t="s">
        <v>285</v>
      </c>
      <c r="D6174" s="2" t="str">
        <f t="array" ref="D6174">_xlfn.XLOOKUP(C6174,Customers!A:A,Customers!B:B)</f>
        <v>Customer 0770</v>
      </c>
      <c r="E6174" s="2" t="s">
        <v>1711</v>
      </c>
      <c r="F6174" s="2" t="str">
        <f t="array" ref="F6174">_xlfn.XLOOKUP(E6174,Restaurants!A:A,Restaurants!B:B)</f>
        <v>Restaurant 100</v>
      </c>
      <c r="G6174" s="2" t="s">
        <v>194</v>
      </c>
      <c r="H6174" s="2" t="str">
        <f t="array" ref="H6174">_xlfn.XLOOKUP(G6174,Food_Menu!A:A,Food_Menu!B:B)</f>
        <v>Food Item 0009</v>
      </c>
      <c r="I6174" s="2">
        <f t="array" ref="I6174">_xlfn.XLOOKUP(G6174,Food_Menu!A:A,Food_Menu!D:D)</f>
        <v>168.03</v>
      </c>
      <c r="J6174" s="2" t="s">
        <v>107</v>
      </c>
      <c r="K6174" s="2" t="str">
        <f t="array" ref="K6174">_xlfn.XLOOKUP(J6174,Delivery_Partners!A:A,Delivery_Partners!B:B)</f>
        <v>Delivery Partner 167</v>
      </c>
      <c r="L6174" s="3">
        <v>2</v>
      </c>
      <c r="M6174" s="2" t="s">
        <v>23</v>
      </c>
      <c r="N6174" s="2" t="s">
        <v>74</v>
      </c>
      <c r="O6174" s="3">
        <v>38</v>
      </c>
      <c r="P6174" s="13">
        <f t="shared" ref="P6174:P6177" si="1284">I6174*L6174</f>
        <v>336.06</v>
      </c>
      <c r="Q6174" s="13" t="str">
        <f t="shared" ref="Q6174:Q6177" si="1285">IF(O6174="","Not Delivered",IF(O6174&lt;=30,"Fast",IF(O6174&lt;=60,"Normal","Slow")))</f>
        <v>Normal</v>
      </c>
      <c r="S6174" s="21"/>
    </row>
    <row r="6175" customHeight="1" spans="1:19">
      <c r="A6175" s="2" t="s">
        <v>8135</v>
      </c>
      <c r="B6175" s="29" t="s">
        <v>1447</v>
      </c>
      <c r="C6175" s="2" t="s">
        <v>2821</v>
      </c>
      <c r="D6175" s="2" t="str">
        <f t="array" ref="D6175">_xlfn.XLOOKUP(C6175,Customers!A:A,Customers!B:B)</f>
        <v>Customer 0923</v>
      </c>
      <c r="E6175" s="2" t="s">
        <v>289</v>
      </c>
      <c r="F6175" s="2" t="str">
        <f t="array" ref="F6175">_xlfn.XLOOKUP(E6175,Restaurants!A:A,Restaurants!B:B)</f>
        <v>Restaurant 052</v>
      </c>
      <c r="G6175" s="2" t="s">
        <v>717</v>
      </c>
      <c r="H6175" s="2" t="str">
        <f t="array" ref="H6175">_xlfn.XLOOKUP(G6175,Food_Menu!A:A,Food_Menu!B:B)</f>
        <v>Food Item 0105</v>
      </c>
      <c r="I6175" s="2">
        <f t="array" ref="I6175">_xlfn.XLOOKUP(G6175,Food_Menu!A:A,Food_Menu!D:D)</f>
        <v>415.74</v>
      </c>
      <c r="J6175" s="2" t="s">
        <v>3362</v>
      </c>
      <c r="K6175" s="2" t="str">
        <f t="array" ref="K6175">_xlfn.XLOOKUP(J6175,Delivery_Partners!A:A,Delivery_Partners!B:B)</f>
        <v>Delivery Partner 009</v>
      </c>
      <c r="L6175" s="3">
        <v>1</v>
      </c>
      <c r="M6175" s="2" t="s">
        <v>23</v>
      </c>
      <c r="N6175" s="2" t="s">
        <v>74</v>
      </c>
      <c r="O6175" s="3">
        <v>21</v>
      </c>
      <c r="P6175" s="13">
        <f t="shared" si="1284"/>
        <v>415.74</v>
      </c>
      <c r="Q6175" s="13" t="str">
        <f t="shared" si="1285"/>
        <v>Fast</v>
      </c>
      <c r="S6175" s="21"/>
    </row>
    <row r="6176" customHeight="1" spans="1:19">
      <c r="A6176" s="2" t="s">
        <v>8136</v>
      </c>
      <c r="B6176" s="28">
        <v>45993</v>
      </c>
      <c r="C6176" s="2" t="s">
        <v>1218</v>
      </c>
      <c r="D6176" s="2" t="str">
        <f t="array" ref="D6176">_xlfn.XLOOKUP(C6176,Customers!A:A,Customers!B:B)</f>
        <v>Customer 0755</v>
      </c>
      <c r="E6176" s="2" t="s">
        <v>265</v>
      </c>
      <c r="F6176" s="2" t="str">
        <f t="array" ref="F6176">_xlfn.XLOOKUP(E6176,Restaurants!A:A,Restaurants!B:B)</f>
        <v>Restaurant 094</v>
      </c>
      <c r="G6176" s="2" t="s">
        <v>340</v>
      </c>
      <c r="H6176" s="2" t="str">
        <f t="array" ref="H6176">_xlfn.XLOOKUP(G6176,Food_Menu!A:A,Food_Menu!B:B)</f>
        <v>Food Item 0207</v>
      </c>
      <c r="I6176" s="2">
        <f t="array" ref="I6176">_xlfn.XLOOKUP(G6176,Food_Menu!A:A,Food_Menu!D:D)</f>
        <v>225.36</v>
      </c>
      <c r="J6176" s="2" t="s">
        <v>707</v>
      </c>
      <c r="K6176" s="2" t="str">
        <f t="array" ref="K6176">_xlfn.XLOOKUP(J6176,Delivery_Partners!A:A,Delivery_Partners!B:B)</f>
        <v>Delivery Partner 171</v>
      </c>
      <c r="L6176" s="3">
        <v>1</v>
      </c>
      <c r="M6176" s="2" t="s">
        <v>23</v>
      </c>
      <c r="N6176" s="2" t="s">
        <v>74</v>
      </c>
      <c r="O6176" s="3">
        <v>30</v>
      </c>
      <c r="P6176" s="13">
        <f t="shared" si="1284"/>
        <v>225.36</v>
      </c>
      <c r="Q6176" s="13" t="str">
        <f t="shared" si="1285"/>
        <v>Fast</v>
      </c>
      <c r="S6176" s="21"/>
    </row>
    <row r="6177" customHeight="1" spans="1:19">
      <c r="A6177" s="2" t="s">
        <v>8137</v>
      </c>
      <c r="B6177" s="29" t="s">
        <v>209</v>
      </c>
      <c r="C6177" s="2" t="s">
        <v>1770</v>
      </c>
      <c r="D6177" s="2" t="str">
        <f t="array" ref="D6177">_xlfn.XLOOKUP(C6177,Customers!A:A,Customers!B:B)</f>
        <v>Customer 0611</v>
      </c>
      <c r="E6177" s="2" t="s">
        <v>1711</v>
      </c>
      <c r="F6177" s="2" t="str">
        <f t="array" ref="F6177">_xlfn.XLOOKUP(E6177,Restaurants!A:A,Restaurants!B:B)</f>
        <v>Restaurant 100</v>
      </c>
      <c r="G6177" s="2" t="s">
        <v>687</v>
      </c>
      <c r="H6177" s="2" t="str">
        <f t="array" ref="H6177">_xlfn.XLOOKUP(G6177,Food_Menu!A:A,Food_Menu!B:B)</f>
        <v>Food Item 0066</v>
      </c>
      <c r="I6177" s="2">
        <f t="array" ref="I6177">_xlfn.XLOOKUP(G6177,Food_Menu!A:A,Food_Menu!D:D)</f>
        <v>648.68</v>
      </c>
      <c r="J6177" s="2" t="s">
        <v>572</v>
      </c>
      <c r="K6177" s="2" t="str">
        <f t="array" ref="K6177">_xlfn.XLOOKUP(J6177,Delivery_Partners!A:A,Delivery_Partners!B:B)</f>
        <v>Delivery Partner 098</v>
      </c>
      <c r="L6177" s="3">
        <v>1</v>
      </c>
      <c r="M6177" s="2" t="s">
        <v>23</v>
      </c>
      <c r="N6177" s="2" t="s">
        <v>24</v>
      </c>
      <c r="O6177" s="3">
        <v>39</v>
      </c>
      <c r="P6177" s="13">
        <f t="shared" si="1284"/>
        <v>648.68</v>
      </c>
      <c r="Q6177" s="13" t="str">
        <f t="shared" si="1285"/>
        <v>Normal</v>
      </c>
      <c r="S6177" s="21"/>
    </row>
    <row r="6178" hidden="1" customHeight="1" spans="1:19">
      <c r="A6178" s="2" t="s">
        <v>8138</v>
      </c>
      <c r="B6178" s="29" t="s">
        <v>2247</v>
      </c>
      <c r="C6178" s="2" t="s">
        <v>3980</v>
      </c>
      <c r="D6178" s="2" t="str">
        <f t="array" ref="D6178">_xlfn.XLOOKUP(C6178,Customers!A:A,Customers!B:B)</f>
        <v>Customer 0927</v>
      </c>
      <c r="E6178" s="2" t="s">
        <v>254</v>
      </c>
      <c r="F6178" s="2" t="str">
        <f t="array" ref="F6178">_xlfn.XLOOKUP(E6178,Restaurants!A:A,Restaurants!B:B)</f>
        <v>Restaurant 021</v>
      </c>
      <c r="G6178" s="2" t="s">
        <v>67</v>
      </c>
      <c r="H6178" s="2" t="str">
        <f t="array" ref="H6178">_xlfn.XLOOKUP(G6178,Food_Menu!A:A,Food_Menu!B:B)</f>
        <v>Food Item 0172</v>
      </c>
      <c r="I6178" s="2"/>
      <c r="J6178" s="2" t="s">
        <v>1829</v>
      </c>
      <c r="K6178" s="2" t="str">
        <f t="array" ref="K6178">_xlfn.XLOOKUP(J6178,Delivery_Partners!A:A,Delivery_Partners!B:B)</f>
        <v>Delivery Partner 146</v>
      </c>
      <c r="L6178" s="3">
        <v>1</v>
      </c>
      <c r="M6178" s="2" t="s">
        <v>101</v>
      </c>
      <c r="N6178" s="2" t="s">
        <v>74</v>
      </c>
      <c r="O6178" s="2"/>
    </row>
    <row r="6179" customHeight="1" spans="1:19">
      <c r="A6179" s="2" t="s">
        <v>8139</v>
      </c>
      <c r="B6179" s="29" t="s">
        <v>1254</v>
      </c>
      <c r="C6179" s="2" t="s">
        <v>1940</v>
      </c>
      <c r="D6179" s="2" t="str">
        <f t="array" ref="D6179">_xlfn.XLOOKUP(C6179,Customers!A:A,Customers!B:B)</f>
        <v>Customer 0979</v>
      </c>
      <c r="E6179" s="2" t="s">
        <v>658</v>
      </c>
      <c r="F6179" s="2" t="str">
        <f t="array" ref="F6179">_xlfn.XLOOKUP(E6179,Restaurants!A:A,Restaurants!B:B)</f>
        <v>Restaurant 040</v>
      </c>
      <c r="G6179" s="2" t="s">
        <v>126</v>
      </c>
      <c r="H6179" s="2" t="str">
        <f t="array" ref="H6179">_xlfn.XLOOKUP(G6179,Food_Menu!A:A,Food_Menu!B:B)</f>
        <v>Food Item 0075</v>
      </c>
      <c r="I6179" s="2">
        <f t="array" ref="I6179">_xlfn.XLOOKUP(G6179,Food_Menu!A:A,Food_Menu!D:D)</f>
        <v>613.26</v>
      </c>
      <c r="J6179" s="2" t="s">
        <v>1233</v>
      </c>
      <c r="K6179" s="2" t="str">
        <f t="array" ref="K6179">_xlfn.XLOOKUP(J6179,Delivery_Partners!A:A,Delivery_Partners!B:B)</f>
        <v>Delivery Partner 039</v>
      </c>
      <c r="L6179" s="3">
        <v>1</v>
      </c>
      <c r="M6179" s="2" t="s">
        <v>23</v>
      </c>
      <c r="N6179" s="2" t="s">
        <v>24</v>
      </c>
      <c r="O6179" s="3">
        <v>37</v>
      </c>
      <c r="P6179" s="13">
        <f t="shared" ref="P6179:P6180" si="1286">I6179*L6179</f>
        <v>613.26</v>
      </c>
      <c r="Q6179" s="13" t="str">
        <f t="shared" ref="Q6179:Q6180" si="1287">IF(O6179="","Not Delivered",IF(O6179&lt;=30,"Fast",IF(O6179&lt;=60,"Normal","Slow")))</f>
        <v>Normal</v>
      </c>
      <c r="S6179" s="21"/>
    </row>
    <row r="6180" customHeight="1" spans="1:19">
      <c r="A6180" s="2" t="s">
        <v>8140</v>
      </c>
      <c r="B6180" s="29" t="s">
        <v>453</v>
      </c>
      <c r="C6180" s="2" t="s">
        <v>1826</v>
      </c>
      <c r="D6180" s="2" t="str">
        <f t="array" ref="D6180">_xlfn.XLOOKUP(C6180,Customers!A:A,Customers!B:B)</f>
        <v>Customer 0456</v>
      </c>
      <c r="E6180" s="2" t="s">
        <v>871</v>
      </c>
      <c r="F6180" s="2" t="str">
        <f t="array" ref="F6180">_xlfn.XLOOKUP(E6180,Restaurants!A:A,Restaurants!B:B)</f>
        <v>Restaurant 015</v>
      </c>
      <c r="G6180" s="2" t="s">
        <v>1951</v>
      </c>
      <c r="H6180" s="2" t="str">
        <f t="array" ref="H6180">_xlfn.XLOOKUP(G6180,Food_Menu!A:A,Food_Menu!B:B)</f>
        <v>Food Item 0060</v>
      </c>
      <c r="I6180" s="2">
        <f t="array" ref="I6180">_xlfn.XLOOKUP(G6180,Food_Menu!A:A,Food_Menu!D:D)</f>
        <v>246.78</v>
      </c>
      <c r="J6180" s="2" t="s">
        <v>583</v>
      </c>
      <c r="K6180" s="2" t="str">
        <f t="array" ref="K6180">_xlfn.XLOOKUP(J6180,Delivery_Partners!A:A,Delivery_Partners!B:B)</f>
        <v>Delivery Partner 062</v>
      </c>
      <c r="L6180" s="3">
        <v>2</v>
      </c>
      <c r="M6180" s="2" t="s">
        <v>23</v>
      </c>
      <c r="N6180" s="2" t="s">
        <v>24</v>
      </c>
      <c r="O6180" s="3">
        <v>44</v>
      </c>
      <c r="P6180" s="13">
        <f t="shared" si="1286"/>
        <v>493.56</v>
      </c>
      <c r="Q6180" s="13" t="str">
        <f t="shared" si="1287"/>
        <v>Normal</v>
      </c>
      <c r="S6180" s="21"/>
    </row>
    <row r="6181" hidden="1" customHeight="1" spans="1:19">
      <c r="A6181" s="2" t="s">
        <v>8141</v>
      </c>
      <c r="B6181" s="28">
        <v>45779</v>
      </c>
      <c r="C6181" s="2" t="s">
        <v>983</v>
      </c>
      <c r="D6181" s="2" t="str">
        <f t="array" ref="D6181">_xlfn.XLOOKUP(C6181,Customers!A:A,Customers!B:B)</f>
        <v>Customer 1131</v>
      </c>
      <c r="E6181" s="2" t="s">
        <v>302</v>
      </c>
      <c r="F6181" s="2" t="str">
        <f t="array" ref="F6181">_xlfn.XLOOKUP(E6181,Restaurants!A:A,Restaurants!B:B)</f>
        <v>Restaurant 002</v>
      </c>
      <c r="G6181" s="2" t="s">
        <v>94</v>
      </c>
      <c r="H6181" s="2" t="str">
        <f t="array" ref="H6181">_xlfn.XLOOKUP(G6181,Food_Menu!A:A,Food_Menu!B:B)</f>
        <v>Food Item 0189</v>
      </c>
      <c r="I6181" s="2"/>
      <c r="J6181" s="2" t="s">
        <v>502</v>
      </c>
      <c r="K6181" s="2" t="str">
        <f t="array" ref="K6181">_xlfn.XLOOKUP(J6181,Delivery_Partners!A:A,Delivery_Partners!B:B)</f>
        <v>Delivery Partner 132</v>
      </c>
      <c r="L6181" s="3">
        <v>2</v>
      </c>
      <c r="M6181" s="2" t="s">
        <v>189</v>
      </c>
      <c r="N6181" s="2" t="s">
        <v>24</v>
      </c>
      <c r="O6181" s="2"/>
    </row>
    <row r="6182" hidden="1" customHeight="1" spans="1:19">
      <c r="A6182" s="2" t="s">
        <v>8142</v>
      </c>
      <c r="B6182" s="29" t="s">
        <v>925</v>
      </c>
      <c r="C6182" s="2" t="s">
        <v>4064</v>
      </c>
      <c r="D6182" s="2" t="str">
        <f t="array" ref="D6182">_xlfn.XLOOKUP(C6182,Customers!A:A,Customers!B:B)</f>
        <v>Customer 1185</v>
      </c>
      <c r="E6182" s="2" t="s">
        <v>372</v>
      </c>
      <c r="F6182" s="2" t="str">
        <f t="array" ref="F6182">_xlfn.XLOOKUP(E6182,Restaurants!A:A,Restaurants!B:B)</f>
        <v>Restaurant 119</v>
      </c>
      <c r="G6182" s="2" t="s">
        <v>207</v>
      </c>
      <c r="H6182" s="2" t="str">
        <f t="array" ref="H6182">_xlfn.XLOOKUP(G6182,Food_Menu!A:A,Food_Menu!B:B)</f>
        <v>Food Item 0079</v>
      </c>
      <c r="I6182" s="2"/>
      <c r="J6182" s="2" t="s">
        <v>958</v>
      </c>
      <c r="K6182" s="2" t="str">
        <f t="array" ref="K6182">_xlfn.XLOOKUP(J6182,Delivery_Partners!A:A,Delivery_Partners!B:B)</f>
        <v>Delivery Partner 030</v>
      </c>
      <c r="L6182" s="3">
        <v>1</v>
      </c>
      <c r="M6182" s="2" t="s">
        <v>189</v>
      </c>
      <c r="N6182" s="2" t="s">
        <v>74</v>
      </c>
      <c r="O6182" s="2"/>
    </row>
    <row r="6183" customHeight="1" spans="1:19">
      <c r="A6183" s="2" t="s">
        <v>8143</v>
      </c>
      <c r="B6183" s="28">
        <v>45871</v>
      </c>
      <c r="C6183" s="2" t="s">
        <v>2561</v>
      </c>
      <c r="D6183" s="2" t="str">
        <f t="array" ref="D6183">_xlfn.XLOOKUP(C6183,Customers!A:A,Customers!B:B)</f>
        <v>Customer 0867</v>
      </c>
      <c r="E6183" s="2" t="s">
        <v>1173</v>
      </c>
      <c r="F6183" s="2" t="str">
        <f t="array" ref="F6183">_xlfn.XLOOKUP(E6183,Restaurants!A:A,Restaurants!B:B)</f>
        <v>Restaurant 080</v>
      </c>
      <c r="G6183" s="2" t="s">
        <v>856</v>
      </c>
      <c r="H6183" s="2" t="str">
        <f t="array" ref="H6183">_xlfn.XLOOKUP(G6183,Food_Menu!A:A,Food_Menu!B:B)</f>
        <v>Food Item 0191</v>
      </c>
      <c r="I6183" s="2">
        <f t="array" ref="I6183">_xlfn.XLOOKUP(G6183,Food_Menu!A:A,Food_Menu!D:D)</f>
        <v>443.82</v>
      </c>
      <c r="J6183" s="2" t="s">
        <v>85</v>
      </c>
      <c r="K6183" s="2" t="str">
        <f t="array" ref="K6183">_xlfn.XLOOKUP(J6183,Delivery_Partners!A:A,Delivery_Partners!B:B)</f>
        <v>Delivery Partner 019</v>
      </c>
      <c r="L6183" s="3">
        <v>1</v>
      </c>
      <c r="M6183" s="2" t="s">
        <v>23</v>
      </c>
      <c r="N6183" s="2" t="s">
        <v>24</v>
      </c>
      <c r="O6183" s="3">
        <v>31</v>
      </c>
      <c r="P6183" s="13">
        <f t="shared" ref="P6183:P6189" si="1288">I6183*L6183</f>
        <v>443.82</v>
      </c>
      <c r="Q6183" s="13" t="str">
        <f t="shared" ref="Q6183:Q6189" si="1289">IF(O6183="","Not Delivered",IF(O6183&lt;=30,"Fast",IF(O6183&lt;=60,"Normal","Slow")))</f>
        <v>Normal</v>
      </c>
      <c r="S6183" s="21"/>
    </row>
    <row r="6184" customHeight="1" spans="1:19">
      <c r="A6184" s="2" t="s">
        <v>8144</v>
      </c>
      <c r="B6184" s="29" t="s">
        <v>2186</v>
      </c>
      <c r="C6184" s="2" t="s">
        <v>1313</v>
      </c>
      <c r="D6184" s="2" t="str">
        <f t="array" ref="D6184">_xlfn.XLOOKUP(C6184,Customers!A:A,Customers!B:B)</f>
        <v>Customer 1115</v>
      </c>
      <c r="E6184" s="2" t="s">
        <v>1224</v>
      </c>
      <c r="F6184" s="2" t="str">
        <f t="array" ref="F6184">_xlfn.XLOOKUP(E6184,Restaurants!A:A,Restaurants!B:B)</f>
        <v>Restaurant 055</v>
      </c>
      <c r="G6184" s="2" t="s">
        <v>276</v>
      </c>
      <c r="H6184" s="2" t="str">
        <f t="array" ref="H6184">_xlfn.XLOOKUP(G6184,Food_Menu!A:A,Food_Menu!B:B)</f>
        <v>Food Item 0145</v>
      </c>
      <c r="I6184" s="2">
        <f t="array" ref="I6184">_xlfn.XLOOKUP(G6184,Food_Menu!A:A,Food_Menu!D:D)</f>
        <v>530.68</v>
      </c>
      <c r="J6184" s="2" t="s">
        <v>203</v>
      </c>
      <c r="K6184" s="2" t="str">
        <f t="array" ref="K6184">_xlfn.XLOOKUP(J6184,Delivery_Partners!A:A,Delivery_Partners!B:B)</f>
        <v>Delivery Partner 110</v>
      </c>
      <c r="L6184" s="3">
        <v>3</v>
      </c>
      <c r="M6184" s="2" t="s">
        <v>23</v>
      </c>
      <c r="N6184" s="2" t="s">
        <v>74</v>
      </c>
      <c r="O6184" s="3">
        <v>43</v>
      </c>
      <c r="P6184" s="13">
        <f t="shared" si="1288"/>
        <v>1592.04</v>
      </c>
      <c r="Q6184" s="13" t="str">
        <f t="shared" si="1289"/>
        <v>Normal</v>
      </c>
      <c r="S6184" s="21"/>
    </row>
    <row r="6185" customHeight="1" spans="1:19">
      <c r="A6185" s="2" t="s">
        <v>8145</v>
      </c>
      <c r="B6185" s="29" t="s">
        <v>2866</v>
      </c>
      <c r="C6185" s="2" t="s">
        <v>1328</v>
      </c>
      <c r="D6185" s="2" t="str">
        <f t="array" ref="D6185">_xlfn.XLOOKUP(C6185,Customers!A:A,Customers!B:B)</f>
        <v>Customer 0127</v>
      </c>
      <c r="E6185" s="2" t="s">
        <v>702</v>
      </c>
      <c r="F6185" s="2" t="str">
        <f t="array" ref="F6185">_xlfn.XLOOKUP(E6185,Restaurants!A:A,Restaurants!B:B)</f>
        <v>Restaurant 025</v>
      </c>
      <c r="G6185" s="2" t="s">
        <v>1135</v>
      </c>
      <c r="H6185" s="2" t="str">
        <f t="array" ref="H6185">_xlfn.XLOOKUP(G6185,Food_Menu!A:A,Food_Menu!B:B)</f>
        <v>Food Item 0179</v>
      </c>
      <c r="I6185" s="2">
        <f t="array" ref="I6185">_xlfn.XLOOKUP(G6185,Food_Menu!A:A,Food_Menu!D:D)</f>
        <v>330.25</v>
      </c>
      <c r="J6185" s="2" t="s">
        <v>618</v>
      </c>
      <c r="K6185" s="2" t="str">
        <f t="array" ref="K6185">_xlfn.XLOOKUP(J6185,Delivery_Partners!A:A,Delivery_Partners!B:B)</f>
        <v>Delivery Partner 002</v>
      </c>
      <c r="L6185" s="3">
        <v>3</v>
      </c>
      <c r="M6185" s="2" t="s">
        <v>23</v>
      </c>
      <c r="N6185" s="2" t="s">
        <v>74</v>
      </c>
      <c r="O6185" s="3">
        <v>44</v>
      </c>
      <c r="P6185" s="13">
        <f t="shared" si="1288"/>
        <v>990.75</v>
      </c>
      <c r="Q6185" s="13" t="str">
        <f t="shared" si="1289"/>
        <v>Normal</v>
      </c>
      <c r="S6185" s="21"/>
    </row>
    <row r="6186" customHeight="1" spans="1:19">
      <c r="A6186" s="2" t="s">
        <v>8146</v>
      </c>
      <c r="B6186" s="29" t="s">
        <v>141</v>
      </c>
      <c r="C6186" s="2" t="s">
        <v>609</v>
      </c>
      <c r="D6186" s="2" t="str">
        <f t="array" ref="D6186">_xlfn.XLOOKUP(C6186,Customers!A:A,Customers!B:B)</f>
        <v>Customer 0649</v>
      </c>
      <c r="E6186" s="2" t="s">
        <v>548</v>
      </c>
      <c r="F6186" s="2" t="str">
        <f t="array" ref="F6186">_xlfn.XLOOKUP(E6186,Restaurants!A:A,Restaurants!B:B)</f>
        <v>Restaurant 071</v>
      </c>
      <c r="G6186" s="2" t="s">
        <v>457</v>
      </c>
      <c r="H6186" s="2" t="str">
        <f t="array" ref="H6186">_xlfn.XLOOKUP(G6186,Food_Menu!A:A,Food_Menu!B:B)</f>
        <v>Food Item 0180</v>
      </c>
      <c r="I6186" s="2">
        <f t="array" ref="I6186">_xlfn.XLOOKUP(G6186,Food_Menu!A:A,Food_Menu!D:D)</f>
        <v>498.49</v>
      </c>
      <c r="J6186" s="2" t="s">
        <v>95</v>
      </c>
      <c r="K6186" s="2" t="str">
        <f t="array" ref="K6186">_xlfn.XLOOKUP(J6186,Delivery_Partners!A:A,Delivery_Partners!B:B)</f>
        <v>Delivery Partner 170</v>
      </c>
      <c r="L6186" s="3">
        <v>2</v>
      </c>
      <c r="M6186" s="2" t="s">
        <v>23</v>
      </c>
      <c r="N6186" s="2" t="s">
        <v>74</v>
      </c>
      <c r="O6186" s="3">
        <v>15</v>
      </c>
      <c r="P6186" s="13">
        <f t="shared" si="1288"/>
        <v>996.98</v>
      </c>
      <c r="Q6186" s="13" t="str">
        <f t="shared" si="1289"/>
        <v>Fast</v>
      </c>
      <c r="S6186" s="21"/>
    </row>
    <row r="6187" customHeight="1" spans="1:19">
      <c r="A6187" s="2" t="s">
        <v>8147</v>
      </c>
      <c r="B6187" s="29" t="s">
        <v>416</v>
      </c>
      <c r="C6187" s="2" t="s">
        <v>4616</v>
      </c>
      <c r="D6187" s="2" t="str">
        <f t="array" ref="D6187">_xlfn.XLOOKUP(C6187,Customers!A:A,Customers!B:B)</f>
        <v>Customer 0782</v>
      </c>
      <c r="E6187" s="2" t="s">
        <v>157</v>
      </c>
      <c r="F6187" s="2" t="str">
        <f t="array" ref="F6187">_xlfn.XLOOKUP(E6187,Restaurants!A:A,Restaurants!B:B)</f>
        <v>Restaurant 066</v>
      </c>
      <c r="G6187" s="2" t="s">
        <v>367</v>
      </c>
      <c r="H6187" s="2" t="str">
        <f t="array" ref="H6187">_xlfn.XLOOKUP(G6187,Food_Menu!A:A,Food_Menu!B:B)</f>
        <v>Food Item 0202</v>
      </c>
      <c r="I6187" s="2">
        <f t="array" ref="I6187">_xlfn.XLOOKUP(G6187,Food_Menu!A:A,Food_Menu!D:D)</f>
        <v>596.93</v>
      </c>
      <c r="J6187" s="2" t="s">
        <v>414</v>
      </c>
      <c r="K6187" s="2" t="str">
        <f t="array" ref="K6187">_xlfn.XLOOKUP(J6187,Delivery_Partners!A:A,Delivery_Partners!B:B)</f>
        <v>Delivery Partner 122</v>
      </c>
      <c r="L6187" s="3">
        <v>2</v>
      </c>
      <c r="M6187" s="2" t="s">
        <v>23</v>
      </c>
      <c r="N6187" s="2" t="s">
        <v>24</v>
      </c>
      <c r="O6187" s="3">
        <v>40</v>
      </c>
      <c r="P6187" s="13">
        <f t="shared" si="1288"/>
        <v>1193.86</v>
      </c>
      <c r="Q6187" s="13" t="str">
        <f t="shared" si="1289"/>
        <v>Normal</v>
      </c>
      <c r="S6187" s="21"/>
    </row>
    <row r="6188" customHeight="1" spans="1:19">
      <c r="A6188" s="2" t="s">
        <v>8148</v>
      </c>
      <c r="B6188" s="29" t="s">
        <v>311</v>
      </c>
      <c r="C6188" s="2" t="s">
        <v>3053</v>
      </c>
      <c r="D6188" s="2" t="str">
        <f t="array" ref="D6188">_xlfn.XLOOKUP(C6188,Customers!A:A,Customers!B:B)</f>
        <v>Customer 1114</v>
      </c>
      <c r="E6188" s="2" t="s">
        <v>616</v>
      </c>
      <c r="F6188" s="2" t="str">
        <f t="array" ref="F6188">_xlfn.XLOOKUP(E6188,Restaurants!A:A,Restaurants!B:B)</f>
        <v>Restaurant 027</v>
      </c>
      <c r="G6188" s="2" t="s">
        <v>670</v>
      </c>
      <c r="H6188" s="2" t="str">
        <f t="array" ref="H6188">_xlfn.XLOOKUP(G6188,Food_Menu!A:A,Food_Menu!B:B)</f>
        <v>Food Item 0123</v>
      </c>
      <c r="I6188" s="2">
        <f t="array" ref="I6188">_xlfn.XLOOKUP(G6188,Food_Menu!A:A,Food_Menu!D:D)</f>
        <v>256.27</v>
      </c>
      <c r="J6188" s="2" t="s">
        <v>1045</v>
      </c>
      <c r="K6188" s="2" t="str">
        <f t="array" ref="K6188">_xlfn.XLOOKUP(J6188,Delivery_Partners!A:A,Delivery_Partners!B:B)</f>
        <v>Delivery Partner 129</v>
      </c>
      <c r="L6188" s="3">
        <v>2</v>
      </c>
      <c r="M6188" s="2" t="s">
        <v>23</v>
      </c>
      <c r="N6188" s="2" t="s">
        <v>24</v>
      </c>
      <c r="O6188" s="3">
        <v>27</v>
      </c>
      <c r="P6188" s="13">
        <f t="shared" si="1288"/>
        <v>512.54</v>
      </c>
      <c r="Q6188" s="13" t="str">
        <f t="shared" si="1289"/>
        <v>Fast</v>
      </c>
      <c r="S6188" s="21"/>
    </row>
    <row r="6189" customHeight="1" spans="1:19">
      <c r="A6189" s="2" t="s">
        <v>8149</v>
      </c>
      <c r="B6189" s="28">
        <v>45664</v>
      </c>
      <c r="C6189" s="2" t="s">
        <v>4300</v>
      </c>
      <c r="D6189" s="2" t="str">
        <f t="array" ref="D6189">_xlfn.XLOOKUP(C6189,Customers!A:A,Customers!B:B)</f>
        <v>Customer 0145</v>
      </c>
      <c r="E6189" s="2" t="s">
        <v>302</v>
      </c>
      <c r="F6189" s="2" t="str">
        <f t="array" ref="F6189">_xlfn.XLOOKUP(E6189,Restaurants!A:A,Restaurants!B:B)</f>
        <v>Restaurant 002</v>
      </c>
      <c r="G6189" s="2" t="s">
        <v>1973</v>
      </c>
      <c r="H6189" s="2" t="str">
        <f t="array" ref="H6189">_xlfn.XLOOKUP(G6189,Food_Menu!A:A,Food_Menu!B:B)</f>
        <v>Food Item 0210</v>
      </c>
      <c r="I6189" s="2">
        <f t="array" ref="I6189">_xlfn.XLOOKUP(G6189,Food_Menu!A:A,Food_Menu!D:D)</f>
        <v>331.49</v>
      </c>
      <c r="J6189" s="2" t="s">
        <v>887</v>
      </c>
      <c r="K6189" s="2" t="str">
        <f t="array" ref="K6189">_xlfn.XLOOKUP(J6189,Delivery_Partners!A:A,Delivery_Partners!B:B)</f>
        <v>Delivery Partner 091</v>
      </c>
      <c r="L6189" s="3">
        <v>2</v>
      </c>
      <c r="M6189" s="2" t="s">
        <v>23</v>
      </c>
      <c r="N6189" s="2" t="s">
        <v>24</v>
      </c>
      <c r="O6189" s="3">
        <v>23</v>
      </c>
      <c r="P6189" s="13">
        <f t="shared" si="1288"/>
        <v>662.98</v>
      </c>
      <c r="Q6189" s="13" t="str">
        <f t="shared" si="1289"/>
        <v>Fast</v>
      </c>
      <c r="S6189" s="21"/>
    </row>
    <row r="6190" hidden="1" customHeight="1" spans="1:19">
      <c r="A6190" s="2" t="s">
        <v>8150</v>
      </c>
      <c r="B6190" s="29" t="s">
        <v>546</v>
      </c>
      <c r="C6190" s="2" t="s">
        <v>4514</v>
      </c>
      <c r="D6190" s="2" t="str">
        <f t="array" ref="D6190">_xlfn.XLOOKUP(C6190,Customers!A:A,Customers!B:B)</f>
        <v>Customer 0968</v>
      </c>
      <c r="E6190" s="2" t="s">
        <v>293</v>
      </c>
      <c r="F6190" s="2" t="str">
        <f t="array" ref="F6190">_xlfn.XLOOKUP(E6190,Restaurants!A:A,Restaurants!B:B)</f>
        <v>Restaurant 057</v>
      </c>
      <c r="G6190" s="2" t="s">
        <v>1051</v>
      </c>
      <c r="H6190" s="2" t="str">
        <f t="array" ref="H6190">_xlfn.XLOOKUP(G6190,Food_Menu!A:A,Food_Menu!B:B)</f>
        <v>Food Item 0014</v>
      </c>
      <c r="I6190" s="2"/>
      <c r="J6190" s="2" t="s">
        <v>597</v>
      </c>
      <c r="K6190" s="2" t="str">
        <f t="array" ref="K6190">_xlfn.XLOOKUP(J6190,Delivery_Partners!A:A,Delivery_Partners!B:B)</f>
        <v>Delivery Partner 113</v>
      </c>
      <c r="L6190" s="3">
        <v>1</v>
      </c>
      <c r="M6190" s="2" t="s">
        <v>101</v>
      </c>
      <c r="N6190" s="2" t="s">
        <v>24</v>
      </c>
      <c r="O6190" s="2"/>
    </row>
    <row r="6191" customHeight="1" spans="1:19">
      <c r="A6191" s="2" t="s">
        <v>8151</v>
      </c>
      <c r="B6191" s="28">
        <v>45667</v>
      </c>
      <c r="C6191" s="2" t="s">
        <v>1637</v>
      </c>
      <c r="D6191" s="2" t="str">
        <f t="array" ref="D6191">_xlfn.XLOOKUP(C6191,Customers!A:A,Customers!B:B)</f>
        <v>Customer 0093</v>
      </c>
      <c r="E6191" s="2" t="s">
        <v>110</v>
      </c>
      <c r="F6191" s="2" t="str">
        <f t="array" ref="F6191">_xlfn.XLOOKUP(E6191,Restaurants!A:A,Restaurants!B:B)</f>
        <v>Restaurant 062</v>
      </c>
      <c r="G6191" s="2" t="s">
        <v>250</v>
      </c>
      <c r="H6191" s="2" t="str">
        <f t="array" ref="H6191">_xlfn.XLOOKUP(G6191,Food_Menu!A:A,Food_Menu!B:B)</f>
        <v>Food Item 0109</v>
      </c>
      <c r="I6191" s="2">
        <f t="array" ref="I6191">_xlfn.XLOOKUP(G6191,Food_Menu!A:A,Food_Menu!D:D)</f>
        <v>538.59</v>
      </c>
      <c r="J6191" s="2" t="s">
        <v>541</v>
      </c>
      <c r="K6191" s="2" t="str">
        <f t="array" ref="K6191">_xlfn.XLOOKUP(J6191,Delivery_Partners!A:A,Delivery_Partners!B:B)</f>
        <v>Delivery Partner 172</v>
      </c>
      <c r="L6191" s="3">
        <v>1</v>
      </c>
      <c r="M6191" s="2" t="s">
        <v>23</v>
      </c>
      <c r="N6191" s="2" t="s">
        <v>24</v>
      </c>
      <c r="O6191" s="3">
        <v>37</v>
      </c>
      <c r="P6191" s="13">
        <f t="shared" ref="P6191:P6192" si="1290">I6191*L6191</f>
        <v>538.59</v>
      </c>
      <c r="Q6191" s="13" t="str">
        <f t="shared" ref="Q6191:Q6192" si="1291">IF(O6191="","Not Delivered",IF(O6191&lt;=30,"Fast",IF(O6191&lt;=60,"Normal","Slow")))</f>
        <v>Normal</v>
      </c>
      <c r="S6191" s="21"/>
    </row>
    <row r="6192" customHeight="1" spans="1:19">
      <c r="A6192" s="2" t="s">
        <v>8152</v>
      </c>
      <c r="B6192" s="29" t="s">
        <v>964</v>
      </c>
      <c r="C6192" s="2" t="s">
        <v>3562</v>
      </c>
      <c r="D6192" s="2" t="str">
        <f t="array" ref="D6192">_xlfn.XLOOKUP(C6192,Customers!A:A,Customers!B:B)</f>
        <v>Customer 0430</v>
      </c>
      <c r="E6192" s="2" t="s">
        <v>655</v>
      </c>
      <c r="F6192" s="2" t="str">
        <f t="array" ref="F6192">_xlfn.XLOOKUP(E6192,Restaurants!A:A,Restaurants!B:B)</f>
        <v>Restaurant 096</v>
      </c>
      <c r="G6192" s="2" t="s">
        <v>1414</v>
      </c>
      <c r="H6192" s="2" t="str">
        <f t="array" ref="H6192">_xlfn.XLOOKUP(G6192,Food_Menu!A:A,Food_Menu!B:B)</f>
        <v>Food Item 0088</v>
      </c>
      <c r="I6192" s="2">
        <f t="array" ref="I6192">_xlfn.XLOOKUP(G6192,Food_Menu!A:A,Food_Menu!D:D)</f>
        <v>171.05</v>
      </c>
      <c r="J6192" s="2" t="s">
        <v>1363</v>
      </c>
      <c r="K6192" s="2" t="str">
        <f t="array" ref="K6192">_xlfn.XLOOKUP(J6192,Delivery_Partners!A:A,Delivery_Partners!B:B)</f>
        <v>Delivery Partner 001</v>
      </c>
      <c r="L6192" s="3">
        <v>1</v>
      </c>
      <c r="M6192" s="2" t="s">
        <v>23</v>
      </c>
      <c r="N6192" s="2" t="s">
        <v>55</v>
      </c>
      <c r="O6192" s="3">
        <v>16</v>
      </c>
      <c r="P6192" s="13">
        <f t="shared" si="1290"/>
        <v>171.05</v>
      </c>
      <c r="Q6192" s="13" t="str">
        <f t="shared" si="1291"/>
        <v>Fast</v>
      </c>
      <c r="S6192" s="21"/>
    </row>
    <row r="6193" hidden="1" customHeight="1" spans="1:19">
      <c r="A6193" s="2" t="s">
        <v>8153</v>
      </c>
      <c r="B6193" s="28">
        <v>45933</v>
      </c>
      <c r="C6193" s="2" t="s">
        <v>4402</v>
      </c>
      <c r="D6193" s="2" t="str">
        <f t="array" ref="D6193">_xlfn.XLOOKUP(C6193,Customers!A:A,Customers!B:B)</f>
        <v>Customer 0832</v>
      </c>
      <c r="E6193" s="2" t="s">
        <v>669</v>
      </c>
      <c r="F6193" s="2" t="str">
        <f t="array" ref="F6193">_xlfn.XLOOKUP(E6193,Restaurants!A:A,Restaurants!B:B)</f>
        <v>Restaurant 048</v>
      </c>
      <c r="G6193" s="2" t="s">
        <v>841</v>
      </c>
      <c r="H6193" s="2" t="str">
        <f t="array" ref="H6193">_xlfn.XLOOKUP(G6193,Food_Menu!A:A,Food_Menu!B:B)</f>
        <v>Food Item 0022</v>
      </c>
      <c r="I6193" s="2"/>
      <c r="J6193" s="2" t="s">
        <v>173</v>
      </c>
      <c r="K6193" s="2" t="str">
        <f t="array" ref="K6193">_xlfn.XLOOKUP(J6193,Delivery_Partners!A:A,Delivery_Partners!B:B)</f>
        <v>Delivery Partner 045</v>
      </c>
      <c r="L6193" s="3">
        <v>2</v>
      </c>
      <c r="M6193" s="2" t="s">
        <v>101</v>
      </c>
      <c r="N6193" s="2" t="s">
        <v>42</v>
      </c>
      <c r="O6193" s="2"/>
    </row>
    <row r="6194" customHeight="1" spans="1:19">
      <c r="A6194" s="2" t="s">
        <v>8154</v>
      </c>
      <c r="B6194" s="28">
        <v>45939</v>
      </c>
      <c r="C6194" s="2" t="s">
        <v>5101</v>
      </c>
      <c r="D6194" s="2" t="str">
        <f t="array" ref="D6194">_xlfn.XLOOKUP(C6194,Customers!A:A,Customers!B:B)</f>
        <v>Customer 0350</v>
      </c>
      <c r="E6194" s="2" t="s">
        <v>98</v>
      </c>
      <c r="F6194" s="2" t="str">
        <f t="array" ref="F6194">_xlfn.XLOOKUP(E6194,Restaurants!A:A,Restaurants!B:B)</f>
        <v>Restaurant 012</v>
      </c>
      <c r="G6194" s="2" t="s">
        <v>2114</v>
      </c>
      <c r="H6194" s="2" t="str">
        <f t="array" ref="H6194">_xlfn.XLOOKUP(G6194,Food_Menu!A:A,Food_Menu!B:B)</f>
        <v>Food Item 0193</v>
      </c>
      <c r="I6194" s="2">
        <f t="array" ref="I6194">_xlfn.XLOOKUP(G6194,Food_Menu!A:A,Food_Menu!D:D)</f>
        <v>565.09</v>
      </c>
      <c r="J6194" s="2" t="s">
        <v>756</v>
      </c>
      <c r="K6194" s="2" t="str">
        <f t="array" ref="K6194">_xlfn.XLOOKUP(J6194,Delivery_Partners!A:A,Delivery_Partners!B:B)</f>
        <v>Delivery Partner 126</v>
      </c>
      <c r="L6194" s="3">
        <v>2</v>
      </c>
      <c r="M6194" s="2" t="s">
        <v>23</v>
      </c>
      <c r="N6194" s="2" t="s">
        <v>74</v>
      </c>
      <c r="O6194" s="3">
        <v>32</v>
      </c>
      <c r="P6194" s="13">
        <f t="shared" ref="P6194:P6195" si="1292">I6194*L6194</f>
        <v>1130.18</v>
      </c>
      <c r="Q6194" s="13" t="str">
        <f t="shared" ref="Q6194:Q6195" si="1293">IF(O6194="","Not Delivered",IF(O6194&lt;=30,"Fast",IF(O6194&lt;=60,"Normal","Slow")))</f>
        <v>Normal</v>
      </c>
      <c r="S6194" s="21"/>
    </row>
    <row r="6195" customHeight="1" spans="1:19">
      <c r="A6195" s="2" t="s">
        <v>8155</v>
      </c>
      <c r="B6195" s="29" t="s">
        <v>196</v>
      </c>
      <c r="C6195" s="2" t="s">
        <v>668</v>
      </c>
      <c r="D6195" s="2" t="str">
        <f t="array" ref="D6195">_xlfn.XLOOKUP(C6195,Customers!A:A,Customers!B:B)</f>
        <v>Customer 1002</v>
      </c>
      <c r="E6195" s="2" t="s">
        <v>105</v>
      </c>
      <c r="F6195" s="2" t="str">
        <f t="array" ref="F6195">_xlfn.XLOOKUP(E6195,Restaurants!A:A,Restaurants!B:B)</f>
        <v>Restaurant 106</v>
      </c>
      <c r="G6195" s="2" t="s">
        <v>34</v>
      </c>
      <c r="H6195" s="2" t="str">
        <f t="array" ref="H6195">_xlfn.XLOOKUP(G6195,Food_Menu!A:A,Food_Menu!B:B)</f>
        <v>Food Item 0177</v>
      </c>
      <c r="I6195" s="2">
        <f t="array" ref="I6195">_xlfn.XLOOKUP(G6195,Food_Menu!A:A,Food_Menu!D:D)</f>
        <v>268.83</v>
      </c>
      <c r="J6195" s="2" t="s">
        <v>427</v>
      </c>
      <c r="K6195" s="2" t="str">
        <f t="array" ref="K6195">_xlfn.XLOOKUP(J6195,Delivery_Partners!A:A,Delivery_Partners!B:B)</f>
        <v>Delivery Partner 023</v>
      </c>
      <c r="L6195" s="3">
        <v>4</v>
      </c>
      <c r="M6195" s="2" t="s">
        <v>23</v>
      </c>
      <c r="N6195" s="2" t="s">
        <v>24</v>
      </c>
      <c r="O6195" s="3">
        <v>47</v>
      </c>
      <c r="P6195" s="13">
        <f t="shared" si="1292"/>
        <v>1075.32</v>
      </c>
      <c r="Q6195" s="13" t="str">
        <f t="shared" si="1293"/>
        <v>Normal</v>
      </c>
      <c r="S6195" s="21"/>
    </row>
    <row r="6196" hidden="1" customHeight="1" spans="1:19">
      <c r="A6196" s="2" t="s">
        <v>8156</v>
      </c>
      <c r="B6196" s="29" t="s">
        <v>343</v>
      </c>
      <c r="C6196" s="2" t="s">
        <v>4195</v>
      </c>
      <c r="D6196" s="2" t="str">
        <f t="array" ref="D6196">_xlfn.XLOOKUP(C6196,Customers!A:A,Customers!B:B)</f>
        <v>Customer 1117</v>
      </c>
      <c r="E6196" s="2" t="s">
        <v>908</v>
      </c>
      <c r="F6196" s="2" t="str">
        <f t="array" ref="F6196">_xlfn.XLOOKUP(E6196,Restaurants!A:A,Restaurants!B:B)</f>
        <v>Restaurant 050</v>
      </c>
      <c r="G6196" s="2" t="s">
        <v>79</v>
      </c>
      <c r="H6196" s="2" t="str">
        <f t="array" ref="H6196">_xlfn.XLOOKUP(G6196,Food_Menu!A:A,Food_Menu!B:B)</f>
        <v>Food Item 0165</v>
      </c>
      <c r="I6196" s="2"/>
      <c r="J6196" s="2" t="s">
        <v>173</v>
      </c>
      <c r="K6196" s="2" t="str">
        <f t="array" ref="K6196">_xlfn.XLOOKUP(J6196,Delivery_Partners!A:A,Delivery_Partners!B:B)</f>
        <v>Delivery Partner 045</v>
      </c>
      <c r="L6196" s="3">
        <v>1</v>
      </c>
      <c r="M6196" s="2" t="s">
        <v>101</v>
      </c>
      <c r="N6196" s="2" t="s">
        <v>24</v>
      </c>
      <c r="O6196" s="2"/>
    </row>
    <row r="6197" hidden="1" customHeight="1" spans="1:19">
      <c r="A6197" s="2" t="s">
        <v>8157</v>
      </c>
      <c r="B6197" s="29" t="s">
        <v>1515</v>
      </c>
      <c r="C6197" s="2" t="s">
        <v>4797</v>
      </c>
      <c r="D6197" s="2" t="str">
        <f t="array" ref="D6197">_xlfn.XLOOKUP(C6197,Customers!A:A,Customers!B:B)</f>
        <v>Customer 0191</v>
      </c>
      <c r="E6197" s="2" t="s">
        <v>634</v>
      </c>
      <c r="F6197" s="2" t="str">
        <f t="array" ref="F6197">_xlfn.XLOOKUP(E6197,Restaurants!A:A,Restaurants!B:B)</f>
        <v>Restaurant 087</v>
      </c>
      <c r="G6197" s="2" t="s">
        <v>754</v>
      </c>
      <c r="H6197" s="2" t="str">
        <f t="array" ref="H6197">_xlfn.XLOOKUP(G6197,Food_Menu!A:A,Food_Menu!B:B)</f>
        <v>Food Item 0140</v>
      </c>
      <c r="I6197" s="2"/>
      <c r="J6197" s="2" t="s">
        <v>909</v>
      </c>
      <c r="K6197" s="2" t="str">
        <f t="array" ref="K6197">_xlfn.XLOOKUP(J6197,Delivery_Partners!A:A,Delivery_Partners!B:B)</f>
        <v>Delivery Partner 005</v>
      </c>
      <c r="L6197" s="3">
        <v>1</v>
      </c>
      <c r="M6197" s="2" t="s">
        <v>189</v>
      </c>
      <c r="N6197" s="2" t="s">
        <v>24</v>
      </c>
      <c r="O6197" s="2"/>
    </row>
    <row r="6198" customHeight="1" spans="1:19">
      <c r="A6198" s="2" t="s">
        <v>8158</v>
      </c>
      <c r="B6198" s="29" t="s">
        <v>850</v>
      </c>
      <c r="C6198" s="2" t="s">
        <v>4961</v>
      </c>
      <c r="D6198" s="2" t="str">
        <f t="array" ref="D6198">_xlfn.XLOOKUP(C6198,Customers!A:A,Customers!B:B)</f>
        <v>Customer 0310</v>
      </c>
      <c r="E6198" s="2" t="s">
        <v>747</v>
      </c>
      <c r="F6198" s="2" t="str">
        <f t="array" ref="F6198">_xlfn.XLOOKUP(E6198,Restaurants!A:A,Restaurants!B:B)</f>
        <v>Restaurant 006</v>
      </c>
      <c r="G6198" s="2" t="s">
        <v>2199</v>
      </c>
      <c r="H6198" s="2" t="str">
        <f t="array" ref="H6198">_xlfn.XLOOKUP(G6198,Food_Menu!A:A,Food_Menu!B:B)</f>
        <v>Food Item 0133</v>
      </c>
      <c r="I6198" s="2">
        <f t="array" ref="I6198">_xlfn.XLOOKUP(G6198,Food_Menu!A:A,Food_Menu!D:D)</f>
        <v>587.31</v>
      </c>
      <c r="J6198" s="2" t="s">
        <v>271</v>
      </c>
      <c r="K6198" s="2" t="str">
        <f t="array" ref="K6198">_xlfn.XLOOKUP(J6198,Delivery_Partners!A:A,Delivery_Partners!B:B)</f>
        <v>Delivery Partner 010</v>
      </c>
      <c r="L6198" s="3">
        <v>2</v>
      </c>
      <c r="M6198" s="2" t="s">
        <v>23</v>
      </c>
      <c r="N6198" s="2" t="s">
        <v>74</v>
      </c>
      <c r="O6198" s="3">
        <v>40</v>
      </c>
      <c r="P6198" s="13">
        <f t="shared" ref="P6198:P6205" si="1294">I6198*L6198</f>
        <v>1174.62</v>
      </c>
      <c r="Q6198" s="13" t="str">
        <f t="shared" ref="Q6198:Q6205" si="1295">IF(O6198="","Not Delivered",IF(O6198&lt;=30,"Fast",IF(O6198&lt;=60,"Normal","Slow")))</f>
        <v>Normal</v>
      </c>
      <c r="S6198" s="21"/>
    </row>
    <row r="6199" customHeight="1" spans="1:19">
      <c r="A6199" s="2" t="s">
        <v>8159</v>
      </c>
      <c r="B6199" s="28">
        <v>45846</v>
      </c>
      <c r="C6199" s="2" t="s">
        <v>2680</v>
      </c>
      <c r="D6199" s="2" t="str">
        <f t="array" ref="D6199">_xlfn.XLOOKUP(C6199,Customers!A:A,Customers!B:B)</f>
        <v>Customer 0089</v>
      </c>
      <c r="E6199" s="2" t="s">
        <v>506</v>
      </c>
      <c r="F6199" s="2" t="str">
        <f t="array" ref="F6199">_xlfn.XLOOKUP(E6199,Restaurants!A:A,Restaurants!B:B)</f>
        <v>Restaurant 005</v>
      </c>
      <c r="G6199" s="2" t="s">
        <v>413</v>
      </c>
      <c r="H6199" s="2" t="str">
        <f t="array" ref="H6199">_xlfn.XLOOKUP(G6199,Food_Menu!A:A,Food_Menu!B:B)</f>
        <v>Food Item 0084</v>
      </c>
      <c r="I6199" s="2">
        <f t="array" ref="I6199">_xlfn.XLOOKUP(G6199,Food_Menu!A:A,Food_Menu!D:D)</f>
        <v>587.45</v>
      </c>
      <c r="J6199" s="2" t="s">
        <v>2141</v>
      </c>
      <c r="K6199" s="2" t="str">
        <f t="array" ref="K6199">_xlfn.XLOOKUP(J6199,Delivery_Partners!A:A,Delivery_Partners!B:B)</f>
        <v>Delivery Partner 080</v>
      </c>
      <c r="L6199" s="3">
        <v>3</v>
      </c>
      <c r="M6199" s="2" t="s">
        <v>23</v>
      </c>
      <c r="N6199" s="2" t="s">
        <v>24</v>
      </c>
      <c r="O6199" s="3">
        <v>35</v>
      </c>
      <c r="P6199" s="13">
        <f t="shared" si="1294"/>
        <v>1762.35</v>
      </c>
      <c r="Q6199" s="13" t="str">
        <f t="shared" si="1295"/>
        <v>Normal</v>
      </c>
      <c r="S6199" s="21"/>
    </row>
    <row r="6200" customHeight="1" spans="1:19">
      <c r="A6200" s="2" t="s">
        <v>8160</v>
      </c>
      <c r="B6200" s="29" t="s">
        <v>243</v>
      </c>
      <c r="C6200" s="2" t="s">
        <v>1472</v>
      </c>
      <c r="D6200" s="2" t="str">
        <f t="array" ref="D6200">_xlfn.XLOOKUP(C6200,Customers!A:A,Customers!B:B)</f>
        <v>Customer 0853</v>
      </c>
      <c r="E6200" s="2" t="s">
        <v>498</v>
      </c>
      <c r="F6200" s="2" t="str">
        <f t="array" ref="F6200">_xlfn.XLOOKUP(E6200,Restaurants!A:A,Restaurants!B:B)</f>
        <v>Restaurant 003</v>
      </c>
      <c r="G6200" s="2" t="s">
        <v>1860</v>
      </c>
      <c r="H6200" s="2" t="str">
        <f t="array" ref="H6200">_xlfn.XLOOKUP(G6200,Food_Menu!A:A,Food_Menu!B:B)</f>
        <v>Food Item 0151</v>
      </c>
      <c r="I6200" s="2">
        <f t="array" ref="I6200">_xlfn.XLOOKUP(G6200,Food_Menu!A:A,Food_Menu!D:D)</f>
        <v>500.58</v>
      </c>
      <c r="J6200" s="2" t="s">
        <v>48</v>
      </c>
      <c r="K6200" s="2" t="str">
        <f t="array" ref="K6200">_xlfn.XLOOKUP(J6200,Delivery_Partners!A:A,Delivery_Partners!B:B)</f>
        <v>Delivery Partner 119</v>
      </c>
      <c r="L6200" s="3">
        <v>3</v>
      </c>
      <c r="M6200" s="2" t="s">
        <v>23</v>
      </c>
      <c r="N6200" s="2" t="s">
        <v>24</v>
      </c>
      <c r="O6200" s="3">
        <v>50</v>
      </c>
      <c r="P6200" s="13">
        <f t="shared" si="1294"/>
        <v>1501.74</v>
      </c>
      <c r="Q6200" s="13" t="str">
        <f t="shared" si="1295"/>
        <v>Normal</v>
      </c>
      <c r="S6200" s="21"/>
    </row>
    <row r="6201" customHeight="1" spans="1:19">
      <c r="A6201" s="2" t="s">
        <v>8161</v>
      </c>
      <c r="B6201" s="28">
        <v>45820</v>
      </c>
      <c r="C6201" s="2" t="s">
        <v>7059</v>
      </c>
      <c r="D6201" s="2" t="str">
        <f t="array" ref="D6201">_xlfn.XLOOKUP(C6201,Customers!A:A,Customers!B:B)</f>
        <v>Customer 1064</v>
      </c>
      <c r="E6201" s="2" t="s">
        <v>358</v>
      </c>
      <c r="F6201" s="2" t="str">
        <f t="array" ref="F6201">_xlfn.XLOOKUP(E6201,Restaurants!A:A,Restaurants!B:B)</f>
        <v>Restaurant 095</v>
      </c>
      <c r="G6201" s="2" t="s">
        <v>1516</v>
      </c>
      <c r="H6201" s="2" t="str">
        <f t="array" ref="H6201">_xlfn.XLOOKUP(G6201,Food_Menu!A:A,Food_Menu!B:B)</f>
        <v>Food Item 0215</v>
      </c>
      <c r="I6201" s="2">
        <f t="array" ref="I6201">_xlfn.XLOOKUP(G6201,Food_Menu!A:A,Food_Menu!D:D)</f>
        <v>131.38</v>
      </c>
      <c r="J6201" s="2" t="s">
        <v>85</v>
      </c>
      <c r="K6201" s="2" t="str">
        <f t="array" ref="K6201">_xlfn.XLOOKUP(J6201,Delivery_Partners!A:A,Delivery_Partners!B:B)</f>
        <v>Delivery Partner 019</v>
      </c>
      <c r="L6201" s="3">
        <v>1</v>
      </c>
      <c r="M6201" s="2" t="s">
        <v>23</v>
      </c>
      <c r="N6201" s="2" t="s">
        <v>24</v>
      </c>
      <c r="O6201" s="3">
        <v>58</v>
      </c>
      <c r="P6201" s="13">
        <f t="shared" si="1294"/>
        <v>131.38</v>
      </c>
      <c r="Q6201" s="13" t="str">
        <f t="shared" si="1295"/>
        <v>Normal</v>
      </c>
      <c r="S6201" s="21"/>
    </row>
    <row r="6202" customHeight="1" spans="1:19">
      <c r="A6202" s="2" t="s">
        <v>8162</v>
      </c>
      <c r="B6202" s="28">
        <v>45850</v>
      </c>
      <c r="C6202" s="2" t="s">
        <v>1274</v>
      </c>
      <c r="D6202" s="2" t="str">
        <f t="array" ref="D6202">_xlfn.XLOOKUP(C6202,Customers!A:A,Customers!B:B)</f>
        <v>Customer 0722</v>
      </c>
      <c r="E6202" s="2" t="s">
        <v>230</v>
      </c>
      <c r="F6202" s="2" t="str">
        <f t="array" ref="F6202">_xlfn.XLOOKUP(E6202,Restaurants!A:A,Restaurants!B:B)</f>
        <v>Restaurant 029</v>
      </c>
      <c r="G6202" s="2" t="s">
        <v>47</v>
      </c>
      <c r="H6202" s="2" t="str">
        <f t="array" ref="H6202">_xlfn.XLOOKUP(G6202,Food_Menu!A:A,Food_Menu!B:B)</f>
        <v>Food Item 0056</v>
      </c>
      <c r="I6202" s="2">
        <f t="array" ref="I6202">_xlfn.XLOOKUP(G6202,Food_Menu!A:A,Food_Menu!D:D)</f>
        <v>536.41</v>
      </c>
      <c r="J6202" s="2" t="s">
        <v>212</v>
      </c>
      <c r="K6202" s="2" t="str">
        <f t="array" ref="K6202">_xlfn.XLOOKUP(J6202,Delivery_Partners!A:A,Delivery_Partners!B:B)</f>
        <v>Delivery Partner 177</v>
      </c>
      <c r="L6202" s="3">
        <v>4</v>
      </c>
      <c r="M6202" s="2" t="s">
        <v>23</v>
      </c>
      <c r="N6202" s="2" t="s">
        <v>42</v>
      </c>
      <c r="O6202" s="3">
        <v>32</v>
      </c>
      <c r="P6202" s="13">
        <f t="shared" si="1294"/>
        <v>2145.64</v>
      </c>
      <c r="Q6202" s="13" t="str">
        <f t="shared" si="1295"/>
        <v>Normal</v>
      </c>
      <c r="S6202" s="21"/>
    </row>
    <row r="6203" customHeight="1" spans="1:19">
      <c r="A6203" s="2" t="s">
        <v>8163</v>
      </c>
      <c r="B6203" s="29" t="s">
        <v>228</v>
      </c>
      <c r="C6203" s="2" t="s">
        <v>5103</v>
      </c>
      <c r="D6203" s="2" t="str">
        <f t="array" ref="D6203">_xlfn.XLOOKUP(C6203,Customers!A:A,Customers!B:B)</f>
        <v>Customer 0159</v>
      </c>
      <c r="E6203" s="2" t="s">
        <v>358</v>
      </c>
      <c r="F6203" s="2" t="str">
        <f t="array" ref="F6203">_xlfn.XLOOKUP(E6203,Restaurants!A:A,Restaurants!B:B)</f>
        <v>Restaurant 095</v>
      </c>
      <c r="G6203" s="2" t="s">
        <v>126</v>
      </c>
      <c r="H6203" s="2" t="str">
        <f t="array" ref="H6203">_xlfn.XLOOKUP(G6203,Food_Menu!A:A,Food_Menu!B:B)</f>
        <v>Food Item 0075</v>
      </c>
      <c r="I6203" s="2">
        <f t="array" ref="I6203">_xlfn.XLOOKUP(G6203,Food_Menu!A:A,Food_Menu!D:D)</f>
        <v>613.26</v>
      </c>
      <c r="J6203" s="2" t="s">
        <v>341</v>
      </c>
      <c r="K6203" s="2" t="str">
        <f t="array" ref="K6203">_xlfn.XLOOKUP(J6203,Delivery_Partners!A:A,Delivery_Partners!B:B)</f>
        <v>Delivery Partner 140</v>
      </c>
      <c r="L6203" s="3">
        <v>4</v>
      </c>
      <c r="M6203" s="2" t="s">
        <v>23</v>
      </c>
      <c r="N6203" s="2" t="s">
        <v>24</v>
      </c>
      <c r="O6203" s="3">
        <v>26</v>
      </c>
      <c r="P6203" s="13">
        <f t="shared" si="1294"/>
        <v>2453.04</v>
      </c>
      <c r="Q6203" s="13" t="str">
        <f t="shared" si="1295"/>
        <v>Fast</v>
      </c>
      <c r="S6203" s="21"/>
    </row>
    <row r="6204" customHeight="1" spans="1:19">
      <c r="A6204" s="2" t="s">
        <v>8164</v>
      </c>
      <c r="B6204" s="29" t="s">
        <v>1872</v>
      </c>
      <c r="C6204" s="2" t="s">
        <v>3888</v>
      </c>
      <c r="D6204" s="2" t="str">
        <f t="array" ref="D6204">_xlfn.XLOOKUP(C6204,Customers!A:A,Customers!B:B)</f>
        <v>Customer 0209</v>
      </c>
      <c r="E6204" s="2" t="s">
        <v>152</v>
      </c>
      <c r="F6204" s="2" t="str">
        <f t="array" ref="F6204">_xlfn.XLOOKUP(E6204,Restaurants!A:A,Restaurants!B:B)</f>
        <v>Restaurant 114</v>
      </c>
      <c r="G6204" s="2" t="s">
        <v>99</v>
      </c>
      <c r="H6204" s="2" t="str">
        <f t="array" ref="H6204">_xlfn.XLOOKUP(G6204,Food_Menu!A:A,Food_Menu!B:B)</f>
        <v>Food Item 0025</v>
      </c>
      <c r="I6204" s="2">
        <f t="array" ref="I6204">_xlfn.XLOOKUP(G6204,Food_Menu!A:A,Food_Menu!D:D)</f>
        <v>246.71</v>
      </c>
      <c r="J6204" s="2" t="s">
        <v>988</v>
      </c>
      <c r="K6204" s="2" t="str">
        <f t="array" ref="K6204">_xlfn.XLOOKUP(J6204,Delivery_Partners!A:A,Delivery_Partners!B:B)</f>
        <v>Delivery Partner 120</v>
      </c>
      <c r="L6204" s="3">
        <v>4</v>
      </c>
      <c r="M6204" s="2" t="s">
        <v>23</v>
      </c>
      <c r="N6204" s="2" t="s">
        <v>74</v>
      </c>
      <c r="O6204" s="3">
        <v>40</v>
      </c>
      <c r="P6204" s="13">
        <f t="shared" si="1294"/>
        <v>986.84</v>
      </c>
      <c r="Q6204" s="13" t="str">
        <f t="shared" si="1295"/>
        <v>Normal</v>
      </c>
      <c r="S6204" s="21"/>
    </row>
    <row r="6205" customHeight="1" spans="1:19">
      <c r="A6205" s="2" t="s">
        <v>8165</v>
      </c>
      <c r="B6205" s="29" t="s">
        <v>31</v>
      </c>
      <c r="C6205" s="2" t="s">
        <v>1934</v>
      </c>
      <c r="D6205" s="2" t="str">
        <f t="array" ref="D6205">_xlfn.XLOOKUP(C6205,Customers!A:A,Customers!B:B)</f>
        <v>Customer 0043</v>
      </c>
      <c r="E6205" s="2" t="s">
        <v>1173</v>
      </c>
      <c r="F6205" s="2" t="str">
        <f t="array" ref="F6205">_xlfn.XLOOKUP(E6205,Restaurants!A:A,Restaurants!B:B)</f>
        <v>Restaurant 080</v>
      </c>
      <c r="G6205" s="2" t="s">
        <v>579</v>
      </c>
      <c r="H6205" s="2" t="str">
        <f t="array" ref="H6205">_xlfn.XLOOKUP(G6205,Food_Menu!A:A,Food_Menu!B:B)</f>
        <v>Food Item 0200</v>
      </c>
      <c r="I6205" s="2">
        <f t="array" ref="I6205">_xlfn.XLOOKUP(G6205,Food_Menu!A:A,Food_Menu!D:D)</f>
        <v>511.44</v>
      </c>
      <c r="J6205" s="2" t="s">
        <v>231</v>
      </c>
      <c r="K6205" s="2" t="str">
        <f t="array" ref="K6205">_xlfn.XLOOKUP(J6205,Delivery_Partners!A:A,Delivery_Partners!B:B)</f>
        <v>Delivery Partner 013</v>
      </c>
      <c r="L6205" s="3">
        <v>2</v>
      </c>
      <c r="M6205" s="2" t="s">
        <v>23</v>
      </c>
      <c r="N6205" s="2" t="s">
        <v>74</v>
      </c>
      <c r="O6205" s="3">
        <v>18</v>
      </c>
      <c r="P6205" s="13">
        <f t="shared" si="1294"/>
        <v>1022.88</v>
      </c>
      <c r="Q6205" s="13" t="str">
        <f t="shared" si="1295"/>
        <v>Fast</v>
      </c>
      <c r="S6205" s="21"/>
    </row>
    <row r="6206" hidden="1" customHeight="1" spans="1:19">
      <c r="A6206" s="2" t="s">
        <v>8166</v>
      </c>
      <c r="B6206" s="29" t="s">
        <v>974</v>
      </c>
      <c r="C6206" s="2" t="s">
        <v>1999</v>
      </c>
      <c r="D6206" s="2" t="str">
        <f t="array" ref="D6206">_xlfn.XLOOKUP(C6206,Customers!A:A,Customers!B:B)</f>
        <v>Customer 0588</v>
      </c>
      <c r="E6206" s="2" t="s">
        <v>372</v>
      </c>
      <c r="F6206" s="2" t="str">
        <f t="array" ref="F6206">_xlfn.XLOOKUP(E6206,Restaurants!A:A,Restaurants!B:B)</f>
        <v>Restaurant 119</v>
      </c>
      <c r="G6206" s="2" t="s">
        <v>751</v>
      </c>
      <c r="H6206" s="2" t="str">
        <f t="array" ref="H6206">_xlfn.XLOOKUP(G6206,Food_Menu!A:A,Food_Menu!B:B)</f>
        <v>Food Item 0117</v>
      </c>
      <c r="I6206" s="2"/>
      <c r="J6206" s="2" t="s">
        <v>1596</v>
      </c>
      <c r="K6206" s="2" t="str">
        <f t="array" ref="K6206">_xlfn.XLOOKUP(J6206,Delivery_Partners!A:A,Delivery_Partners!B:B)</f>
        <v>Delivery Partner 094</v>
      </c>
      <c r="L6206" s="3">
        <v>3</v>
      </c>
      <c r="M6206" s="2" t="s">
        <v>101</v>
      </c>
      <c r="N6206" s="2" t="s">
        <v>74</v>
      </c>
      <c r="O6206" s="2"/>
    </row>
    <row r="6207" customHeight="1" spans="1:19">
      <c r="A6207" s="2" t="s">
        <v>8167</v>
      </c>
      <c r="B6207" s="29" t="s">
        <v>403</v>
      </c>
      <c r="C6207" s="2" t="s">
        <v>2412</v>
      </c>
      <c r="D6207" s="2" t="str">
        <f t="array" ref="D6207">_xlfn.XLOOKUP(C6207,Customers!A:A,Customers!B:B)</f>
        <v>Customer 0866</v>
      </c>
      <c r="E6207" s="2" t="s">
        <v>1292</v>
      </c>
      <c r="F6207" s="2" t="str">
        <f t="array" ref="F6207">_xlfn.XLOOKUP(E6207,Restaurants!A:A,Restaurants!B:B)</f>
        <v>Restaurant 112</v>
      </c>
      <c r="G6207" s="2" t="s">
        <v>1794</v>
      </c>
      <c r="H6207" s="2" t="str">
        <f t="array" ref="H6207">_xlfn.XLOOKUP(G6207,Food_Menu!A:A,Food_Menu!B:B)</f>
        <v>Food Item 0131</v>
      </c>
      <c r="I6207" s="2">
        <f t="array" ref="I6207">_xlfn.XLOOKUP(G6207,Food_Menu!A:A,Food_Menu!D:D)</f>
        <v>201.22</v>
      </c>
      <c r="J6207" s="2" t="s">
        <v>267</v>
      </c>
      <c r="K6207" s="2" t="str">
        <f t="array" ref="K6207">_xlfn.XLOOKUP(J6207,Delivery_Partners!A:A,Delivery_Partners!B:B)</f>
        <v>Delivery Partner 166</v>
      </c>
      <c r="L6207" s="3">
        <v>1</v>
      </c>
      <c r="M6207" s="2" t="s">
        <v>23</v>
      </c>
      <c r="N6207" s="2" t="s">
        <v>24</v>
      </c>
      <c r="O6207" s="3">
        <v>51</v>
      </c>
      <c r="P6207" s="13">
        <f t="shared" ref="P6207:P6211" si="1296">I6207*L6207</f>
        <v>201.22</v>
      </c>
      <c r="Q6207" s="13" t="str">
        <f t="shared" ref="Q6207:Q6211" si="1297">IF(O6207="","Not Delivered",IF(O6207&lt;=30,"Fast",IF(O6207&lt;=60,"Normal","Slow")))</f>
        <v>Normal</v>
      </c>
      <c r="S6207" s="21"/>
    </row>
    <row r="6208" customHeight="1" spans="1:19">
      <c r="A6208" s="2" t="s">
        <v>8168</v>
      </c>
      <c r="B6208" s="29" t="s">
        <v>1380</v>
      </c>
      <c r="C6208" s="2" t="s">
        <v>3580</v>
      </c>
      <c r="D6208" s="2" t="str">
        <f t="array" ref="D6208">_xlfn.XLOOKUP(C6208,Customers!A:A,Customers!B:B)</f>
        <v>Customer 0181</v>
      </c>
      <c r="E6208" s="2" t="s">
        <v>634</v>
      </c>
      <c r="F6208" s="2" t="str">
        <f t="array" ref="F6208">_xlfn.XLOOKUP(E6208,Restaurants!A:A,Restaurants!B:B)</f>
        <v>Restaurant 087</v>
      </c>
      <c r="G6208" s="2" t="s">
        <v>2324</v>
      </c>
      <c r="H6208" s="2" t="str">
        <f t="array" ref="H6208">_xlfn.XLOOKUP(G6208,Food_Menu!A:A,Food_Menu!B:B)</f>
        <v>Food Item 0059</v>
      </c>
      <c r="I6208" s="2">
        <f t="array" ref="I6208">_xlfn.XLOOKUP(G6208,Food_Menu!A:A,Food_Menu!D:D)</f>
        <v>524.23</v>
      </c>
      <c r="J6208" s="2" t="s">
        <v>671</v>
      </c>
      <c r="K6208" s="2" t="str">
        <f t="array" ref="K6208">_xlfn.XLOOKUP(J6208,Delivery_Partners!A:A,Delivery_Partners!B:B)</f>
        <v>Delivery Partner 043</v>
      </c>
      <c r="L6208" s="3">
        <v>1</v>
      </c>
      <c r="M6208" s="2" t="s">
        <v>23</v>
      </c>
      <c r="N6208" s="2" t="s">
        <v>74</v>
      </c>
      <c r="O6208" s="3">
        <v>42</v>
      </c>
      <c r="P6208" s="13">
        <f t="shared" si="1296"/>
        <v>524.23</v>
      </c>
      <c r="Q6208" s="13" t="str">
        <f t="shared" si="1297"/>
        <v>Normal</v>
      </c>
      <c r="S6208" s="21"/>
    </row>
    <row r="6209" customHeight="1" spans="1:19">
      <c r="A6209" s="2" t="s">
        <v>8169</v>
      </c>
      <c r="B6209" s="29" t="s">
        <v>1639</v>
      </c>
      <c r="C6209" s="2" t="s">
        <v>4630</v>
      </c>
      <c r="D6209" s="2" t="str">
        <f t="array" ref="D6209">_xlfn.XLOOKUP(C6209,Customers!A:A,Customers!B:B)</f>
        <v>Customer 1018</v>
      </c>
      <c r="E6209" s="2" t="s">
        <v>182</v>
      </c>
      <c r="F6209" s="2" t="str">
        <f t="array" ref="F6209">_xlfn.XLOOKUP(E6209,Restaurants!A:A,Restaurants!B:B)</f>
        <v>Restaurant 097</v>
      </c>
      <c r="G6209" s="2" t="s">
        <v>194</v>
      </c>
      <c r="H6209" s="2" t="str">
        <f t="array" ref="H6209">_xlfn.XLOOKUP(G6209,Food_Menu!A:A,Food_Menu!B:B)</f>
        <v>Food Item 0009</v>
      </c>
      <c r="I6209" s="2">
        <f t="array" ref="I6209">_xlfn.XLOOKUP(G6209,Food_Menu!A:A,Food_Menu!D:D)</f>
        <v>168.03</v>
      </c>
      <c r="J6209" s="2" t="s">
        <v>572</v>
      </c>
      <c r="K6209" s="2" t="str">
        <f t="array" ref="K6209">_xlfn.XLOOKUP(J6209,Delivery_Partners!A:A,Delivery_Partners!B:B)</f>
        <v>Delivery Partner 098</v>
      </c>
      <c r="L6209" s="3">
        <v>1</v>
      </c>
      <c r="M6209" s="2" t="s">
        <v>23</v>
      </c>
      <c r="N6209" s="2" t="s">
        <v>24</v>
      </c>
      <c r="O6209" s="3">
        <v>25</v>
      </c>
      <c r="P6209" s="13">
        <f t="shared" si="1296"/>
        <v>168.03</v>
      </c>
      <c r="Q6209" s="13" t="str">
        <f t="shared" si="1297"/>
        <v>Fast</v>
      </c>
      <c r="S6209" s="21"/>
    </row>
    <row r="6210" customHeight="1" spans="1:19">
      <c r="A6210" s="2" t="s">
        <v>8170</v>
      </c>
      <c r="B6210" s="29" t="s">
        <v>419</v>
      </c>
      <c r="C6210" s="2" t="s">
        <v>2501</v>
      </c>
      <c r="D6210" s="2" t="str">
        <f t="array" ref="D6210">_xlfn.XLOOKUP(C6210,Customers!A:A,Customers!B:B)</f>
        <v>Customer 0304</v>
      </c>
      <c r="E6210" s="2" t="s">
        <v>366</v>
      </c>
      <c r="F6210" s="2" t="str">
        <f t="array" ref="F6210">_xlfn.XLOOKUP(E6210,Restaurants!A:A,Restaurants!B:B)</f>
        <v>Restaurant 073</v>
      </c>
      <c r="G6210" s="2" t="s">
        <v>823</v>
      </c>
      <c r="H6210" s="2" t="str">
        <f t="array" ref="H6210">_xlfn.XLOOKUP(G6210,Food_Menu!A:A,Food_Menu!B:B)</f>
        <v>Food Item 0178</v>
      </c>
      <c r="I6210" s="2">
        <f t="array" ref="I6210">_xlfn.XLOOKUP(G6210,Food_Menu!A:A,Food_Menu!D:D)</f>
        <v>461.95</v>
      </c>
      <c r="J6210" s="2" t="s">
        <v>592</v>
      </c>
      <c r="K6210" s="2" t="str">
        <f t="array" ref="K6210">_xlfn.XLOOKUP(J6210,Delivery_Partners!A:A,Delivery_Partners!B:B)</f>
        <v>Delivery Partner 102</v>
      </c>
      <c r="L6210" s="3">
        <v>1</v>
      </c>
      <c r="M6210" s="2" t="s">
        <v>23</v>
      </c>
      <c r="N6210" s="2" t="s">
        <v>24</v>
      </c>
      <c r="O6210" s="3">
        <v>73</v>
      </c>
      <c r="P6210" s="13">
        <f t="shared" si="1296"/>
        <v>461.95</v>
      </c>
      <c r="Q6210" s="13" t="str">
        <f t="shared" si="1297"/>
        <v>Slow</v>
      </c>
      <c r="S6210" s="21"/>
    </row>
    <row r="6211" customHeight="1" spans="1:19">
      <c r="A6211" s="2" t="s">
        <v>8171</v>
      </c>
      <c r="B6211" s="28">
        <v>45748</v>
      </c>
      <c r="C6211" s="2" t="s">
        <v>1282</v>
      </c>
      <c r="D6211" s="2" t="str">
        <f t="array" ref="D6211">_xlfn.XLOOKUP(C6211,Customers!A:A,Customers!B:B)</f>
        <v>Customer 0618</v>
      </c>
      <c r="E6211" s="2" t="s">
        <v>616</v>
      </c>
      <c r="F6211" s="2" t="str">
        <f t="array" ref="F6211">_xlfn.XLOOKUP(E6211,Restaurants!A:A,Restaurants!B:B)</f>
        <v>Restaurant 027</v>
      </c>
      <c r="G6211" s="2" t="s">
        <v>509</v>
      </c>
      <c r="H6211" s="2" t="str">
        <f t="array" ref="H6211">_xlfn.XLOOKUP(G6211,Food_Menu!A:A,Food_Menu!B:B)</f>
        <v>Food Item 0190</v>
      </c>
      <c r="I6211" s="2">
        <f t="array" ref="I6211">_xlfn.XLOOKUP(G6211,Food_Menu!A:A,Food_Menu!D:D)</f>
        <v>350.87</v>
      </c>
      <c r="J6211" s="2" t="s">
        <v>756</v>
      </c>
      <c r="K6211" s="2" t="str">
        <f t="array" ref="K6211">_xlfn.XLOOKUP(J6211,Delivery_Partners!A:A,Delivery_Partners!B:B)</f>
        <v>Delivery Partner 126</v>
      </c>
      <c r="L6211" s="3">
        <v>4</v>
      </c>
      <c r="M6211" s="2" t="s">
        <v>23</v>
      </c>
      <c r="N6211" s="2" t="s">
        <v>24</v>
      </c>
      <c r="O6211" s="3">
        <v>18</v>
      </c>
      <c r="P6211" s="13">
        <f t="shared" si="1296"/>
        <v>1403.48</v>
      </c>
      <c r="Q6211" s="13" t="str">
        <f t="shared" si="1297"/>
        <v>Fast</v>
      </c>
      <c r="S6211" s="21"/>
    </row>
    <row r="6212" hidden="1" customHeight="1" spans="1:19">
      <c r="A6212" s="2" t="s">
        <v>8172</v>
      </c>
      <c r="B6212" s="28">
        <v>45783</v>
      </c>
      <c r="C6212" s="2" t="s">
        <v>2154</v>
      </c>
      <c r="D6212" s="2" t="str">
        <f t="array" ref="D6212">_xlfn.XLOOKUP(C6212,Customers!A:A,Customers!B:B)</f>
        <v>Customer 0802</v>
      </c>
      <c r="E6212" s="2" t="s">
        <v>71</v>
      </c>
      <c r="F6212" s="2" t="str">
        <f t="array" ref="F6212">_xlfn.XLOOKUP(E6212,Restaurants!A:A,Restaurants!B:B)</f>
        <v>Restaurant 013</v>
      </c>
      <c r="G6212" s="2" t="s">
        <v>308</v>
      </c>
      <c r="H6212" s="2" t="str">
        <f t="array" ref="H6212">_xlfn.XLOOKUP(G6212,Food_Menu!A:A,Food_Menu!B:B)</f>
        <v>Food Item 0076</v>
      </c>
      <c r="I6212" s="2"/>
      <c r="J6212" s="2" t="s">
        <v>267</v>
      </c>
      <c r="K6212" s="2" t="str">
        <f t="array" ref="K6212">_xlfn.XLOOKUP(J6212,Delivery_Partners!A:A,Delivery_Partners!B:B)</f>
        <v>Delivery Partner 166</v>
      </c>
      <c r="L6212" s="3">
        <v>2</v>
      </c>
      <c r="M6212" s="2" t="s">
        <v>101</v>
      </c>
      <c r="N6212" s="2" t="s">
        <v>55</v>
      </c>
      <c r="O6212" s="2"/>
    </row>
    <row r="6213" customHeight="1" spans="1:19">
      <c r="A6213" s="2" t="s">
        <v>8173</v>
      </c>
      <c r="B6213" s="28">
        <v>45875</v>
      </c>
      <c r="C6213" s="2" t="s">
        <v>1199</v>
      </c>
      <c r="D6213" s="2" t="str">
        <f t="array" ref="D6213">_xlfn.XLOOKUP(C6213,Customers!A:A,Customers!B:B)</f>
        <v>Customer 0648</v>
      </c>
      <c r="E6213" s="2" t="s">
        <v>532</v>
      </c>
      <c r="F6213" s="2" t="str">
        <f t="array" ref="F6213">_xlfn.XLOOKUP(E6213,Restaurants!A:A,Restaurants!B:B)</f>
        <v>Restaurant 046</v>
      </c>
      <c r="G6213" s="2" t="s">
        <v>61</v>
      </c>
      <c r="H6213" s="2" t="str">
        <f t="array" ref="H6213">_xlfn.XLOOKUP(G6213,Food_Menu!A:A,Food_Menu!B:B)</f>
        <v>Food Item 0168</v>
      </c>
      <c r="I6213" s="2">
        <f t="array" ref="I6213">_xlfn.XLOOKUP(G6213,Food_Menu!A:A,Food_Menu!D:D)</f>
        <v>107.01</v>
      </c>
      <c r="J6213" s="2" t="s">
        <v>741</v>
      </c>
      <c r="K6213" s="2" t="str">
        <f t="array" ref="K6213">_xlfn.XLOOKUP(J6213,Delivery_Partners!A:A,Delivery_Partners!B:B)</f>
        <v>Delivery Partner 024</v>
      </c>
      <c r="L6213" s="3">
        <v>1</v>
      </c>
      <c r="M6213" s="2" t="s">
        <v>23</v>
      </c>
      <c r="N6213" s="2" t="s">
        <v>24</v>
      </c>
      <c r="O6213" s="3">
        <v>25</v>
      </c>
      <c r="P6213" s="13">
        <f t="shared" ref="P6213:P6218" si="1298">I6213*L6213</f>
        <v>107.01</v>
      </c>
      <c r="Q6213" s="13" t="str">
        <f t="shared" ref="Q6213:Q6218" si="1299">IF(O6213="","Not Delivered",IF(O6213&lt;=30,"Fast",IF(O6213&lt;=60,"Normal","Slow")))</f>
        <v>Fast</v>
      </c>
      <c r="S6213" s="21"/>
    </row>
    <row r="6214" customHeight="1" spans="1:19">
      <c r="A6214" s="2" t="s">
        <v>8174</v>
      </c>
      <c r="B6214" s="29" t="s">
        <v>1206</v>
      </c>
      <c r="C6214" s="2" t="s">
        <v>2031</v>
      </c>
      <c r="D6214" s="2" t="str">
        <f t="array" ref="D6214">_xlfn.XLOOKUP(C6214,Customers!A:A,Customers!B:B)</f>
        <v>Customer 0574</v>
      </c>
      <c r="E6214" s="2" t="s">
        <v>797</v>
      </c>
      <c r="F6214" s="2" t="str">
        <f t="array" ref="F6214">_xlfn.XLOOKUP(E6214,Restaurants!A:A,Restaurants!B:B)</f>
        <v>Restaurant 058</v>
      </c>
      <c r="G6214" s="2" t="s">
        <v>529</v>
      </c>
      <c r="H6214" s="2" t="str">
        <f t="array" ref="H6214">_xlfn.XLOOKUP(G6214,Food_Menu!A:A,Food_Menu!B:B)</f>
        <v>Food Item 0126</v>
      </c>
      <c r="I6214" s="2">
        <f t="array" ref="I6214">_xlfn.XLOOKUP(G6214,Food_Menu!A:A,Food_Menu!D:D)</f>
        <v>127.27</v>
      </c>
      <c r="J6214" s="2" t="s">
        <v>133</v>
      </c>
      <c r="K6214" s="2" t="str">
        <f t="array" ref="K6214">_xlfn.XLOOKUP(J6214,Delivery_Partners!A:A,Delivery_Partners!B:B)</f>
        <v>Delivery Partner 012</v>
      </c>
      <c r="L6214" s="3">
        <v>2</v>
      </c>
      <c r="M6214" s="2" t="s">
        <v>23</v>
      </c>
      <c r="N6214" s="2" t="s">
        <v>55</v>
      </c>
      <c r="O6214" s="3">
        <v>56</v>
      </c>
      <c r="P6214" s="13">
        <f t="shared" si="1298"/>
        <v>254.54</v>
      </c>
      <c r="Q6214" s="13" t="str">
        <f t="shared" si="1299"/>
        <v>Normal</v>
      </c>
      <c r="S6214" s="21"/>
    </row>
    <row r="6215" customHeight="1" spans="1:19">
      <c r="A6215" s="2" t="s">
        <v>8175</v>
      </c>
      <c r="B6215" s="28">
        <v>45690</v>
      </c>
      <c r="C6215" s="2" t="s">
        <v>3707</v>
      </c>
      <c r="D6215" s="2" t="str">
        <f t="array" ref="D6215">_xlfn.XLOOKUP(C6215,Customers!A:A,Customers!B:B)</f>
        <v>Customer 0405</v>
      </c>
      <c r="E6215" s="2" t="s">
        <v>1060</v>
      </c>
      <c r="F6215" s="2" t="str">
        <f t="array" ref="F6215">_xlfn.XLOOKUP(E6215,Restaurants!A:A,Restaurants!B:B)</f>
        <v>Restaurant 042</v>
      </c>
      <c r="G6215" s="2" t="s">
        <v>426</v>
      </c>
      <c r="H6215" s="2" t="str">
        <f t="array" ref="H6215">_xlfn.XLOOKUP(G6215,Food_Menu!A:A,Food_Menu!B:B)</f>
        <v>Food Item 0142</v>
      </c>
      <c r="I6215" s="2">
        <f t="array" ref="I6215">_xlfn.XLOOKUP(G6215,Food_Menu!A:A,Food_Menu!D:D)</f>
        <v>428.17</v>
      </c>
      <c r="J6215" s="2" t="s">
        <v>29</v>
      </c>
      <c r="K6215" s="2" t="str">
        <f t="array" ref="K6215">_xlfn.XLOOKUP(J6215,Delivery_Partners!A:A,Delivery_Partners!B:B)</f>
        <v>Delivery Partner 017</v>
      </c>
      <c r="L6215" s="3">
        <v>2</v>
      </c>
      <c r="M6215" s="2" t="s">
        <v>23</v>
      </c>
      <c r="N6215" s="2" t="s">
        <v>74</v>
      </c>
      <c r="O6215" s="3">
        <v>29</v>
      </c>
      <c r="P6215" s="13">
        <f t="shared" si="1298"/>
        <v>856.34</v>
      </c>
      <c r="Q6215" s="13" t="str">
        <f t="shared" si="1299"/>
        <v>Fast</v>
      </c>
      <c r="S6215" s="21"/>
    </row>
    <row r="6216" customHeight="1" spans="1:19">
      <c r="A6216" s="2" t="s">
        <v>8176</v>
      </c>
      <c r="B6216" s="29" t="s">
        <v>64</v>
      </c>
      <c r="C6216" s="2" t="s">
        <v>3671</v>
      </c>
      <c r="D6216" s="2" t="str">
        <f t="array" ref="D6216">_xlfn.XLOOKUP(C6216,Customers!A:A,Customers!B:B)</f>
        <v>Customer 0517</v>
      </c>
      <c r="E6216" s="2" t="s">
        <v>71</v>
      </c>
      <c r="F6216" s="2" t="str">
        <f t="array" ref="F6216">_xlfn.XLOOKUP(E6216,Restaurants!A:A,Restaurants!B:B)</f>
        <v>Restaurant 013</v>
      </c>
      <c r="G6216" s="2" t="s">
        <v>225</v>
      </c>
      <c r="H6216" s="2" t="str">
        <f t="array" ref="H6216">_xlfn.XLOOKUP(G6216,Food_Menu!A:A,Food_Menu!B:B)</f>
        <v>Food Item 0039</v>
      </c>
      <c r="I6216" s="2">
        <f t="array" ref="I6216">_xlfn.XLOOKUP(G6216,Food_Menu!A:A,Food_Menu!D:D)</f>
        <v>557.2</v>
      </c>
      <c r="J6216" s="2" t="s">
        <v>422</v>
      </c>
      <c r="K6216" s="2" t="str">
        <f t="array" ref="K6216">_xlfn.XLOOKUP(J6216,Delivery_Partners!A:A,Delivery_Partners!B:B)</f>
        <v>Delivery Partner 049</v>
      </c>
      <c r="L6216" s="3">
        <v>1</v>
      </c>
      <c r="M6216" s="2" t="s">
        <v>23</v>
      </c>
      <c r="N6216" s="2" t="s">
        <v>24</v>
      </c>
      <c r="O6216" s="3">
        <v>32</v>
      </c>
      <c r="P6216" s="13">
        <f t="shared" si="1298"/>
        <v>557.2</v>
      </c>
      <c r="Q6216" s="13" t="str">
        <f t="shared" si="1299"/>
        <v>Normal</v>
      </c>
      <c r="S6216" s="21"/>
    </row>
    <row r="6217" customHeight="1" spans="1:19">
      <c r="A6217" s="2" t="s">
        <v>8177</v>
      </c>
      <c r="B6217" s="28">
        <v>45966</v>
      </c>
      <c r="C6217" s="2" t="s">
        <v>2606</v>
      </c>
      <c r="D6217" s="2" t="str">
        <f t="array" ref="D6217">_xlfn.XLOOKUP(C6217,Customers!A:A,Customers!B:B)</f>
        <v>Customer 0287</v>
      </c>
      <c r="E6217" s="2" t="s">
        <v>249</v>
      </c>
      <c r="F6217" s="2" t="str">
        <f t="array" ref="F6217">_xlfn.XLOOKUP(E6217,Restaurants!A:A,Restaurants!B:B)</f>
        <v>Restaurant 061</v>
      </c>
      <c r="G6217" s="2" t="s">
        <v>543</v>
      </c>
      <c r="H6217" s="2" t="str">
        <f t="array" ref="H6217">_xlfn.XLOOKUP(G6217,Food_Menu!A:A,Food_Menu!B:B)</f>
        <v>Food Item 0136</v>
      </c>
      <c r="I6217" s="2">
        <f t="array" ref="I6217">_xlfn.XLOOKUP(G6217,Food_Menu!A:A,Food_Menu!D:D)</f>
        <v>319.29</v>
      </c>
      <c r="J6217" s="2" t="s">
        <v>73</v>
      </c>
      <c r="K6217" s="2" t="str">
        <f t="array" ref="K6217">_xlfn.XLOOKUP(J6217,Delivery_Partners!A:A,Delivery_Partners!B:B)</f>
        <v>Delivery Partner 064</v>
      </c>
      <c r="L6217" s="3">
        <v>2</v>
      </c>
      <c r="M6217" s="2" t="s">
        <v>23</v>
      </c>
      <c r="N6217" s="2" t="s">
        <v>24</v>
      </c>
      <c r="O6217" s="3">
        <v>15</v>
      </c>
      <c r="P6217" s="13">
        <f t="shared" si="1298"/>
        <v>638.58</v>
      </c>
      <c r="Q6217" s="13" t="str">
        <f t="shared" si="1299"/>
        <v>Fast</v>
      </c>
      <c r="S6217" s="21"/>
    </row>
    <row r="6218" customHeight="1" spans="1:19">
      <c r="A6218" s="2" t="s">
        <v>8178</v>
      </c>
      <c r="B6218" s="28">
        <v>45779</v>
      </c>
      <c r="C6218" s="2" t="s">
        <v>744</v>
      </c>
      <c r="D6218" s="2" t="str">
        <f t="array" ref="D6218">_xlfn.XLOOKUP(C6218,Customers!A:A,Customers!B:B)</f>
        <v>Customer 0354</v>
      </c>
      <c r="E6218" s="2" t="s">
        <v>1191</v>
      </c>
      <c r="F6218" s="2" t="str">
        <f t="array" ref="F6218">_xlfn.XLOOKUP(E6218,Restaurants!A:A,Restaurants!B:B)</f>
        <v>Restaurant 060</v>
      </c>
      <c r="G6218" s="2" t="s">
        <v>1336</v>
      </c>
      <c r="H6218" s="2" t="str">
        <f t="array" ref="H6218">_xlfn.XLOOKUP(G6218,Food_Menu!A:A,Food_Menu!B:B)</f>
        <v>Food Item 0036</v>
      </c>
      <c r="I6218" s="2">
        <f t="array" ref="I6218">_xlfn.XLOOKUP(G6218,Food_Menu!A:A,Food_Menu!D:D)</f>
        <v>542.95</v>
      </c>
      <c r="J6218" s="2" t="s">
        <v>862</v>
      </c>
      <c r="K6218" s="2" t="str">
        <f t="array" ref="K6218">_xlfn.XLOOKUP(J6218,Delivery_Partners!A:A,Delivery_Partners!B:B)</f>
        <v>Delivery Partner 159</v>
      </c>
      <c r="L6218" s="3">
        <v>1</v>
      </c>
      <c r="M6218" s="2" t="s">
        <v>23</v>
      </c>
      <c r="N6218" s="2" t="s">
        <v>74</v>
      </c>
      <c r="O6218" s="3">
        <v>60</v>
      </c>
      <c r="P6218" s="13">
        <f t="shared" si="1298"/>
        <v>542.95</v>
      </c>
      <c r="Q6218" s="13" t="str">
        <f t="shared" si="1299"/>
        <v>Normal</v>
      </c>
      <c r="S6218" s="21"/>
    </row>
    <row r="6219" hidden="1" customHeight="1" spans="1:19">
      <c r="A6219" s="2" t="s">
        <v>8179</v>
      </c>
      <c r="B6219" s="29" t="s">
        <v>2792</v>
      </c>
      <c r="C6219" s="2" t="s">
        <v>4595</v>
      </c>
      <c r="D6219" s="2" t="str">
        <f t="array" ref="D6219">_xlfn.XLOOKUP(C6219,Customers!A:A,Customers!B:B)</f>
        <v>Customer 0907</v>
      </c>
      <c r="E6219" s="2" t="s">
        <v>706</v>
      </c>
      <c r="F6219" s="2" t="str">
        <f t="array" ref="F6219">_xlfn.XLOOKUP(E6219,Restaurants!A:A,Restaurants!B:B)</f>
        <v>Restaurant 115</v>
      </c>
      <c r="G6219" s="2" t="s">
        <v>198</v>
      </c>
      <c r="H6219" s="2" t="str">
        <f t="array" ref="H6219">_xlfn.XLOOKUP(G6219,Food_Menu!A:A,Food_Menu!B:B)</f>
        <v>Food Item 0049</v>
      </c>
      <c r="I6219" s="2"/>
      <c r="J6219" s="2" t="s">
        <v>1596</v>
      </c>
      <c r="K6219" s="2" t="str">
        <f t="array" ref="K6219">_xlfn.XLOOKUP(J6219,Delivery_Partners!A:A,Delivery_Partners!B:B)</f>
        <v>Delivery Partner 094</v>
      </c>
      <c r="L6219" s="3">
        <v>2</v>
      </c>
      <c r="M6219" s="2" t="s">
        <v>189</v>
      </c>
      <c r="N6219" s="2" t="s">
        <v>42</v>
      </c>
      <c r="O6219" s="2"/>
    </row>
    <row r="6220" customHeight="1" spans="1:19">
      <c r="A6220" s="2" t="s">
        <v>8180</v>
      </c>
      <c r="B6220" s="28">
        <v>45753</v>
      </c>
      <c r="C6220" s="2" t="s">
        <v>248</v>
      </c>
      <c r="D6220" s="2" t="str">
        <f t="array" ref="D6220">_xlfn.XLOOKUP(C6220,Customers!A:A,Customers!B:B)</f>
        <v>Customer 1060</v>
      </c>
      <c r="E6220" s="2" t="s">
        <v>706</v>
      </c>
      <c r="F6220" s="2" t="str">
        <f t="array" ref="F6220">_xlfn.XLOOKUP(E6220,Restaurants!A:A,Restaurants!B:B)</f>
        <v>Restaurant 115</v>
      </c>
      <c r="G6220" s="2" t="s">
        <v>207</v>
      </c>
      <c r="H6220" s="2" t="str">
        <f t="array" ref="H6220">_xlfn.XLOOKUP(G6220,Food_Menu!A:A,Food_Menu!B:B)</f>
        <v>Food Item 0079</v>
      </c>
      <c r="I6220" s="2">
        <f t="array" ref="I6220">_xlfn.XLOOKUP(G6220,Food_Menu!A:A,Food_Menu!D:D)</f>
        <v>193.41</v>
      </c>
      <c r="J6220" s="2" t="s">
        <v>1146</v>
      </c>
      <c r="K6220" s="2" t="str">
        <f t="array" ref="K6220">_xlfn.XLOOKUP(J6220,Delivery_Partners!A:A,Delivery_Partners!B:B)</f>
        <v>Delivery Partner 135</v>
      </c>
      <c r="L6220" s="3">
        <v>2</v>
      </c>
      <c r="M6220" s="2" t="s">
        <v>23</v>
      </c>
      <c r="N6220" s="2" t="s">
        <v>24</v>
      </c>
      <c r="O6220" s="3">
        <v>41</v>
      </c>
      <c r="P6220" s="13">
        <f t="shared" ref="P6220:P6225" si="1300">I6220*L6220</f>
        <v>386.82</v>
      </c>
      <c r="Q6220" s="13" t="str">
        <f t="shared" ref="Q6220:Q6225" si="1301">IF(O6220="","Not Delivered",IF(O6220&lt;=30,"Fast",IF(O6220&lt;=60,"Normal","Slow")))</f>
        <v>Normal</v>
      </c>
      <c r="S6220" s="21"/>
    </row>
    <row r="6221" customHeight="1" spans="1:19">
      <c r="A6221" s="2" t="s">
        <v>8181</v>
      </c>
      <c r="B6221" s="28">
        <v>45669</v>
      </c>
      <c r="C6221" s="2" t="s">
        <v>2435</v>
      </c>
      <c r="D6221" s="2" t="str">
        <f t="array" ref="D6221">_xlfn.XLOOKUP(C6221,Customers!A:A,Customers!B:B)</f>
        <v>Customer 1020</v>
      </c>
      <c r="E6221" s="2" t="s">
        <v>712</v>
      </c>
      <c r="F6221" s="2" t="str">
        <f t="array" ref="F6221">_xlfn.XLOOKUP(E6221,Restaurants!A:A,Restaurants!B:B)</f>
        <v>Restaurant 074</v>
      </c>
      <c r="G6221" s="2" t="s">
        <v>835</v>
      </c>
      <c r="H6221" s="2" t="str">
        <f t="array" ref="H6221">_xlfn.XLOOKUP(G6221,Food_Menu!A:A,Food_Menu!B:B)</f>
        <v>Food Item 0048</v>
      </c>
      <c r="I6221" s="2">
        <f t="array" ref="I6221">_xlfn.XLOOKUP(G6221,Food_Menu!A:A,Food_Menu!D:D)</f>
        <v>226.31</v>
      </c>
      <c r="J6221" s="2" t="s">
        <v>567</v>
      </c>
      <c r="K6221" s="2" t="str">
        <f t="array" ref="K6221">_xlfn.XLOOKUP(J6221,Delivery_Partners!A:A,Delivery_Partners!B:B)</f>
        <v>Delivery Partner 104</v>
      </c>
      <c r="L6221" s="3">
        <v>1</v>
      </c>
      <c r="M6221" s="2" t="s">
        <v>23</v>
      </c>
      <c r="N6221" s="2" t="s">
        <v>24</v>
      </c>
      <c r="O6221" s="3">
        <v>35</v>
      </c>
      <c r="P6221" s="13">
        <f t="shared" si="1300"/>
        <v>226.31</v>
      </c>
      <c r="Q6221" s="13" t="str">
        <f t="shared" si="1301"/>
        <v>Normal</v>
      </c>
      <c r="S6221" s="21"/>
    </row>
    <row r="6222" customHeight="1" spans="1:19">
      <c r="A6222" s="2" t="s">
        <v>8182</v>
      </c>
      <c r="B6222" s="29" t="s">
        <v>2371</v>
      </c>
      <c r="C6222" s="2" t="s">
        <v>4439</v>
      </c>
      <c r="D6222" s="2" t="str">
        <f t="array" ref="D6222">_xlfn.XLOOKUP(C6222,Customers!A:A,Customers!B:B)</f>
        <v>Customer 0398</v>
      </c>
      <c r="E6222" s="2" t="s">
        <v>860</v>
      </c>
      <c r="F6222" s="2" t="str">
        <f t="array" ref="F6222">_xlfn.XLOOKUP(E6222,Restaurants!A:A,Restaurants!B:B)</f>
        <v>Restaurant 103</v>
      </c>
      <c r="G6222" s="2" t="s">
        <v>1919</v>
      </c>
      <c r="H6222" s="2" t="str">
        <f t="array" ref="H6222">_xlfn.XLOOKUP(G6222,Food_Menu!A:A,Food_Menu!B:B)</f>
        <v>Food Item 0201</v>
      </c>
      <c r="I6222" s="2">
        <f t="array" ref="I6222">_xlfn.XLOOKUP(G6222,Food_Menu!A:A,Food_Menu!D:D)</f>
        <v>613.68</v>
      </c>
      <c r="J6222" s="2" t="s">
        <v>541</v>
      </c>
      <c r="K6222" s="2" t="str">
        <f t="array" ref="K6222">_xlfn.XLOOKUP(J6222,Delivery_Partners!A:A,Delivery_Partners!B:B)</f>
        <v>Delivery Partner 172</v>
      </c>
      <c r="L6222" s="3">
        <v>1</v>
      </c>
      <c r="M6222" s="2" t="s">
        <v>23</v>
      </c>
      <c r="N6222" s="2" t="s">
        <v>24</v>
      </c>
      <c r="O6222" s="3">
        <v>28</v>
      </c>
      <c r="P6222" s="13">
        <f t="shared" si="1300"/>
        <v>613.68</v>
      </c>
      <c r="Q6222" s="13" t="str">
        <f t="shared" si="1301"/>
        <v>Fast</v>
      </c>
      <c r="S6222" s="21"/>
    </row>
    <row r="6223" customHeight="1" spans="1:19">
      <c r="A6223" s="2" t="s">
        <v>8183</v>
      </c>
      <c r="B6223" s="29" t="s">
        <v>419</v>
      </c>
      <c r="C6223" s="2" t="s">
        <v>929</v>
      </c>
      <c r="D6223" s="2" t="str">
        <f t="array" ref="D6223">_xlfn.XLOOKUP(C6223,Customers!A:A,Customers!B:B)</f>
        <v>Customer 0386</v>
      </c>
      <c r="E6223" s="2" t="s">
        <v>523</v>
      </c>
      <c r="F6223" s="2" t="str">
        <f t="array" ref="F6223">_xlfn.XLOOKUP(E6223,Restaurants!A:A,Restaurants!B:B)</f>
        <v>Restaurant 038</v>
      </c>
      <c r="G6223" s="2" t="s">
        <v>969</v>
      </c>
      <c r="H6223" s="2" t="str">
        <f t="array" ref="H6223">_xlfn.XLOOKUP(G6223,Food_Menu!A:A,Food_Menu!B:B)</f>
        <v>Food Item 0007</v>
      </c>
      <c r="I6223" s="2">
        <f t="array" ref="I6223">_xlfn.XLOOKUP(G6223,Food_Menu!A:A,Food_Menu!D:D)</f>
        <v>210.13</v>
      </c>
      <c r="J6223" s="2" t="s">
        <v>1286</v>
      </c>
      <c r="K6223" s="2" t="str">
        <f t="array" ref="K6223">_xlfn.XLOOKUP(J6223,Delivery_Partners!A:A,Delivery_Partners!B:B)</f>
        <v>Delivery Partner 060</v>
      </c>
      <c r="L6223" s="3">
        <v>2</v>
      </c>
      <c r="M6223" s="2" t="s">
        <v>23</v>
      </c>
      <c r="N6223" s="2" t="s">
        <v>24</v>
      </c>
      <c r="O6223" s="3">
        <v>15</v>
      </c>
      <c r="P6223" s="13">
        <f t="shared" si="1300"/>
        <v>420.26</v>
      </c>
      <c r="Q6223" s="13" t="str">
        <f t="shared" si="1301"/>
        <v>Fast</v>
      </c>
      <c r="S6223" s="21"/>
    </row>
    <row r="6224" customHeight="1" spans="1:19">
      <c r="A6224" s="2" t="s">
        <v>8184</v>
      </c>
      <c r="B6224" s="29" t="s">
        <v>974</v>
      </c>
      <c r="C6224" s="2" t="s">
        <v>2390</v>
      </c>
      <c r="D6224" s="2" t="str">
        <f t="array" ref="D6224">_xlfn.XLOOKUP(C6224,Customers!A:A,Customers!B:B)</f>
        <v>Customer 0070</v>
      </c>
      <c r="E6224" s="2" t="s">
        <v>795</v>
      </c>
      <c r="F6224" s="2" t="str">
        <f t="array" ref="F6224">_xlfn.XLOOKUP(E6224,Restaurants!A:A,Restaurants!B:B)</f>
        <v>Restaurant 117</v>
      </c>
      <c r="G6224" s="2" t="s">
        <v>591</v>
      </c>
      <c r="H6224" s="2" t="str">
        <f t="array" ref="H6224">_xlfn.XLOOKUP(G6224,Food_Menu!A:A,Food_Menu!B:B)</f>
        <v>Food Item 0199</v>
      </c>
      <c r="I6224" s="2">
        <f t="array" ref="I6224">_xlfn.XLOOKUP(G6224,Food_Menu!A:A,Food_Menu!D:D)</f>
        <v>484.48</v>
      </c>
      <c r="J6224" s="2" t="s">
        <v>613</v>
      </c>
      <c r="K6224" s="2" t="str">
        <f t="array" ref="K6224">_xlfn.XLOOKUP(J6224,Delivery_Partners!A:A,Delivery_Partners!B:B)</f>
        <v>Delivery Partner 121</v>
      </c>
      <c r="L6224" s="3">
        <v>3</v>
      </c>
      <c r="M6224" s="2" t="s">
        <v>23</v>
      </c>
      <c r="N6224" s="2" t="s">
        <v>24</v>
      </c>
      <c r="O6224" s="3">
        <v>32</v>
      </c>
      <c r="P6224" s="13">
        <f t="shared" si="1300"/>
        <v>1453.44</v>
      </c>
      <c r="Q6224" s="13" t="str">
        <f t="shared" si="1301"/>
        <v>Normal</v>
      </c>
      <c r="S6224" s="21"/>
    </row>
    <row r="6225" customHeight="1" spans="1:19">
      <c r="A6225" s="2" t="s">
        <v>8185</v>
      </c>
      <c r="B6225" s="29" t="s">
        <v>2448</v>
      </c>
      <c r="C6225" s="2" t="s">
        <v>2134</v>
      </c>
      <c r="D6225" s="2" t="str">
        <f t="array" ref="D6225">_xlfn.XLOOKUP(C6225,Customers!A:A,Customers!B:B)</f>
        <v>Customer 0329</v>
      </c>
      <c r="E6225" s="2" t="s">
        <v>298</v>
      </c>
      <c r="F6225" s="2" t="str">
        <f t="array" ref="F6225">_xlfn.XLOOKUP(E6225,Restaurants!A:A,Restaurants!B:B)</f>
        <v>Restaurant 113</v>
      </c>
      <c r="G6225" s="2" t="s">
        <v>675</v>
      </c>
      <c r="H6225" s="2" t="str">
        <f t="array" ref="H6225">_xlfn.XLOOKUP(G6225,Food_Menu!A:A,Food_Menu!B:B)</f>
        <v>Food Item 0034</v>
      </c>
      <c r="I6225" s="2">
        <f t="array" ref="I6225">_xlfn.XLOOKUP(G6225,Food_Menu!A:A,Food_Menu!D:D)</f>
        <v>185.13</v>
      </c>
      <c r="J6225" s="2" t="s">
        <v>2409</v>
      </c>
      <c r="K6225" s="2" t="str">
        <f t="array" ref="K6225">_xlfn.XLOOKUP(J6225,Delivery_Partners!A:A,Delivery_Partners!B:B)</f>
        <v>Delivery Partner 050</v>
      </c>
      <c r="L6225" s="3">
        <v>1</v>
      </c>
      <c r="M6225" s="2" t="s">
        <v>23</v>
      </c>
      <c r="N6225" s="2" t="s">
        <v>24</v>
      </c>
      <c r="O6225" s="3">
        <v>32</v>
      </c>
      <c r="P6225" s="13">
        <f t="shared" si="1300"/>
        <v>185.13</v>
      </c>
      <c r="Q6225" s="13" t="str">
        <f t="shared" si="1301"/>
        <v>Normal</v>
      </c>
      <c r="S6225" s="21"/>
    </row>
    <row r="6226" hidden="1" customHeight="1" spans="1:19">
      <c r="A6226" s="2" t="s">
        <v>8186</v>
      </c>
      <c r="B6226" s="28">
        <v>45880</v>
      </c>
      <c r="C6226" s="2" t="s">
        <v>560</v>
      </c>
      <c r="D6226" s="2" t="str">
        <f t="array" ref="D6226">_xlfn.XLOOKUP(C6226,Customers!A:A,Customers!B:B)</f>
        <v>Customer 0703</v>
      </c>
      <c r="E6226" s="2" t="s">
        <v>1031</v>
      </c>
      <c r="F6226" s="2" t="str">
        <f t="array" ref="F6226">_xlfn.XLOOKUP(E6226,Restaurants!A:A,Restaurants!B:B)</f>
        <v>Restaurant 016</v>
      </c>
      <c r="G6226" s="2" t="s">
        <v>1152</v>
      </c>
      <c r="H6226" s="2" t="str">
        <f t="array" ref="H6226">_xlfn.XLOOKUP(G6226,Food_Menu!A:A,Food_Menu!B:B)</f>
        <v>Food Item 0192</v>
      </c>
      <c r="I6226" s="2"/>
      <c r="J6226" s="2" t="s">
        <v>671</v>
      </c>
      <c r="K6226" s="2" t="str">
        <f t="array" ref="K6226">_xlfn.XLOOKUP(J6226,Delivery_Partners!A:A,Delivery_Partners!B:B)</f>
        <v>Delivery Partner 043</v>
      </c>
      <c r="L6226" s="3">
        <v>3</v>
      </c>
      <c r="M6226" s="2" t="s">
        <v>101</v>
      </c>
      <c r="N6226" s="2" t="s">
        <v>55</v>
      </c>
      <c r="O6226" s="2"/>
    </row>
    <row r="6227" customHeight="1" spans="1:19">
      <c r="A6227" s="2" t="s">
        <v>8187</v>
      </c>
      <c r="B6227" s="29" t="s">
        <v>733</v>
      </c>
      <c r="C6227" s="2" t="s">
        <v>1001</v>
      </c>
      <c r="D6227" s="2" t="str">
        <f t="array" ref="D6227">_xlfn.XLOOKUP(C6227,Customers!A:A,Customers!B:B)</f>
        <v>Customer 0322</v>
      </c>
      <c r="E6227" s="2" t="s">
        <v>674</v>
      </c>
      <c r="F6227" s="2" t="str">
        <f t="array" ref="F6227">_xlfn.XLOOKUP(E6227,Restaurants!A:A,Restaurants!B:B)</f>
        <v>Restaurant 085</v>
      </c>
      <c r="G6227" s="2" t="s">
        <v>126</v>
      </c>
      <c r="H6227" s="2" t="str">
        <f t="array" ref="H6227">_xlfn.XLOOKUP(G6227,Food_Menu!A:A,Food_Menu!B:B)</f>
        <v>Food Item 0075</v>
      </c>
      <c r="I6227" s="2">
        <f t="array" ref="I6227">_xlfn.XLOOKUP(G6227,Food_Menu!A:A,Food_Menu!D:D)</f>
        <v>613.26</v>
      </c>
      <c r="J6227" s="2" t="s">
        <v>212</v>
      </c>
      <c r="K6227" s="2" t="str">
        <f t="array" ref="K6227">_xlfn.XLOOKUP(J6227,Delivery_Partners!A:A,Delivery_Partners!B:B)</f>
        <v>Delivery Partner 177</v>
      </c>
      <c r="L6227" s="3">
        <v>2</v>
      </c>
      <c r="M6227" s="2" t="s">
        <v>23</v>
      </c>
      <c r="N6227" s="2" t="s">
        <v>24</v>
      </c>
      <c r="O6227" s="3">
        <v>61</v>
      </c>
      <c r="P6227" s="13">
        <f>I6227*L6227</f>
        <v>1226.52</v>
      </c>
      <c r="Q6227" s="13" t="str">
        <f>IF(O6227="","Not Delivered",IF(O6227&lt;=30,"Fast",IF(O6227&lt;=60,"Normal","Slow")))</f>
        <v>Slow</v>
      </c>
      <c r="S6227" s="21"/>
    </row>
    <row r="6228" hidden="1" customHeight="1" spans="1:19">
      <c r="A6228" s="2" t="s">
        <v>8188</v>
      </c>
      <c r="B6228" s="29" t="s">
        <v>974</v>
      </c>
      <c r="C6228" s="2" t="s">
        <v>130</v>
      </c>
      <c r="D6228" s="2" t="str">
        <f t="array" ref="D6228">_xlfn.XLOOKUP(C6228,Customers!A:A,Customers!B:B)</f>
        <v>Customer 0881</v>
      </c>
      <c r="E6228" s="2" t="s">
        <v>1224</v>
      </c>
      <c r="F6228" s="2" t="str">
        <f t="array" ref="F6228">_xlfn.XLOOKUP(E6228,Restaurants!A:A,Restaurants!B:B)</f>
        <v>Restaurant 055</v>
      </c>
      <c r="G6228" s="2" t="s">
        <v>659</v>
      </c>
      <c r="H6228" s="2" t="str">
        <f t="array" ref="H6228">_xlfn.XLOOKUP(G6228,Food_Menu!A:A,Food_Menu!B:B)</f>
        <v>Food Item 0203</v>
      </c>
      <c r="I6228" s="2"/>
      <c r="J6228" s="2" t="s">
        <v>909</v>
      </c>
      <c r="K6228" s="2" t="str">
        <f t="array" ref="K6228">_xlfn.XLOOKUP(J6228,Delivery_Partners!A:A,Delivery_Partners!B:B)</f>
        <v>Delivery Partner 005</v>
      </c>
      <c r="L6228" s="3">
        <v>1</v>
      </c>
      <c r="M6228" s="2" t="s">
        <v>189</v>
      </c>
      <c r="N6228" s="2" t="s">
        <v>24</v>
      </c>
      <c r="O6228" s="2"/>
    </row>
    <row r="6229" customHeight="1" spans="1:19">
      <c r="A6229" s="2" t="s">
        <v>8189</v>
      </c>
      <c r="B6229" s="29" t="s">
        <v>546</v>
      </c>
      <c r="C6229" s="2" t="s">
        <v>229</v>
      </c>
      <c r="D6229" s="2" t="str">
        <f t="array" ref="D6229">_xlfn.XLOOKUP(C6229,Customers!A:A,Customers!B:B)</f>
        <v>Customer 0061</v>
      </c>
      <c r="E6229" s="2" t="s">
        <v>83</v>
      </c>
      <c r="F6229" s="2" t="str">
        <f t="array" ref="F6229">_xlfn.XLOOKUP(E6229,Restaurants!A:A,Restaurants!B:B)</f>
        <v>Restaurant 032</v>
      </c>
      <c r="G6229" s="2" t="s">
        <v>1318</v>
      </c>
      <c r="H6229" s="2" t="str">
        <f t="array" ref="H6229">_xlfn.XLOOKUP(G6229,Food_Menu!A:A,Food_Menu!B:B)</f>
        <v>Food Item 0119</v>
      </c>
      <c r="I6229" s="2">
        <f t="array" ref="I6229">_xlfn.XLOOKUP(G6229,Food_Menu!A:A,Food_Menu!D:D)</f>
        <v>220.83</v>
      </c>
      <c r="J6229" s="2" t="s">
        <v>2409</v>
      </c>
      <c r="K6229" s="2" t="str">
        <f t="array" ref="K6229">_xlfn.XLOOKUP(J6229,Delivery_Partners!A:A,Delivery_Partners!B:B)</f>
        <v>Delivery Partner 050</v>
      </c>
      <c r="L6229" s="3">
        <v>1</v>
      </c>
      <c r="M6229" s="2" t="s">
        <v>23</v>
      </c>
      <c r="N6229" s="2" t="s">
        <v>24</v>
      </c>
      <c r="O6229" s="3">
        <v>45</v>
      </c>
      <c r="P6229" s="13">
        <f t="shared" ref="P6229:P6231" si="1302">I6229*L6229</f>
        <v>220.83</v>
      </c>
      <c r="Q6229" s="13" t="str">
        <f t="shared" ref="Q6229:Q6231" si="1303">IF(O6229="","Not Delivered",IF(O6229&lt;=30,"Fast",IF(O6229&lt;=60,"Normal","Slow")))</f>
        <v>Normal</v>
      </c>
      <c r="S6229" s="21"/>
    </row>
    <row r="6230" customHeight="1" spans="1:19">
      <c r="A6230" s="2" t="s">
        <v>8190</v>
      </c>
      <c r="B6230" s="29" t="s">
        <v>403</v>
      </c>
      <c r="C6230" s="2" t="s">
        <v>2793</v>
      </c>
      <c r="D6230" s="2" t="str">
        <f t="array" ref="D6230">_xlfn.XLOOKUP(C6230,Customers!A:A,Customers!B:B)</f>
        <v>Customer 0495</v>
      </c>
      <c r="E6230" s="2" t="s">
        <v>908</v>
      </c>
      <c r="F6230" s="2" t="str">
        <f t="array" ref="F6230">_xlfn.XLOOKUP(E6230,Restaurants!A:A,Restaurants!B:B)</f>
        <v>Restaurant 050</v>
      </c>
      <c r="G6230" s="2" t="s">
        <v>563</v>
      </c>
      <c r="H6230" s="2" t="str">
        <f t="array" ref="H6230">_xlfn.XLOOKUP(G6230,Food_Menu!A:A,Food_Menu!B:B)</f>
        <v>Food Item 0108</v>
      </c>
      <c r="I6230" s="2">
        <f t="array" ref="I6230">_xlfn.XLOOKUP(G6230,Food_Menu!A:A,Food_Menu!D:D)</f>
        <v>203.49</v>
      </c>
      <c r="J6230" s="2" t="s">
        <v>558</v>
      </c>
      <c r="K6230" s="2" t="str">
        <f t="array" ref="K6230">_xlfn.XLOOKUP(J6230,Delivery_Partners!A:A,Delivery_Partners!B:B)</f>
        <v>Delivery Partner 070</v>
      </c>
      <c r="L6230" s="3">
        <v>1</v>
      </c>
      <c r="M6230" s="2" t="s">
        <v>23</v>
      </c>
      <c r="N6230" s="2" t="s">
        <v>24</v>
      </c>
      <c r="O6230" s="3">
        <v>31</v>
      </c>
      <c r="P6230" s="13">
        <f t="shared" si="1302"/>
        <v>203.49</v>
      </c>
      <c r="Q6230" s="13" t="str">
        <f t="shared" si="1303"/>
        <v>Normal</v>
      </c>
      <c r="S6230" s="21"/>
    </row>
    <row r="6231" customHeight="1" spans="1:19">
      <c r="A6231" s="2" t="s">
        <v>8191</v>
      </c>
      <c r="B6231" s="29" t="s">
        <v>599</v>
      </c>
      <c r="C6231" s="2" t="s">
        <v>2705</v>
      </c>
      <c r="D6231" s="2" t="str">
        <f t="array" ref="D6231">_xlfn.XLOOKUP(C6231,Customers!A:A,Customers!B:B)</f>
        <v>Customer 0338</v>
      </c>
      <c r="E6231" s="2" t="s">
        <v>1209</v>
      </c>
      <c r="F6231" s="2" t="str">
        <f t="array" ref="F6231">_xlfn.XLOOKUP(E6231,Restaurants!A:A,Restaurants!B:B)</f>
        <v>Restaurant 109</v>
      </c>
      <c r="G6231" s="2" t="s">
        <v>158</v>
      </c>
      <c r="H6231" s="2" t="str">
        <f t="array" ref="H6231">_xlfn.XLOOKUP(G6231,Food_Menu!A:A,Food_Menu!B:B)</f>
        <v>Food Item 0029</v>
      </c>
      <c r="I6231" s="2">
        <f t="array" ref="I6231">_xlfn.XLOOKUP(G6231,Food_Menu!A:A,Food_Menu!D:D)</f>
        <v>434.93</v>
      </c>
      <c r="J6231" s="2" t="s">
        <v>510</v>
      </c>
      <c r="K6231" s="2" t="str">
        <f t="array" ref="K6231">_xlfn.XLOOKUP(J6231,Delivery_Partners!A:A,Delivery_Partners!B:B)</f>
        <v>Delivery Partner 025</v>
      </c>
      <c r="L6231" s="3">
        <v>1</v>
      </c>
      <c r="M6231" s="2" t="s">
        <v>23</v>
      </c>
      <c r="N6231" s="2" t="s">
        <v>55</v>
      </c>
      <c r="O6231" s="3">
        <v>19</v>
      </c>
      <c r="P6231" s="13">
        <f t="shared" si="1302"/>
        <v>434.93</v>
      </c>
      <c r="Q6231" s="13" t="str">
        <f t="shared" si="1303"/>
        <v>Fast</v>
      </c>
      <c r="S6231" s="21"/>
    </row>
    <row r="6232" hidden="1" customHeight="1" spans="1:19">
      <c r="A6232" s="2" t="s">
        <v>8192</v>
      </c>
      <c r="B6232" s="29" t="s">
        <v>1961</v>
      </c>
      <c r="C6232" s="2" t="s">
        <v>6141</v>
      </c>
      <c r="D6232" s="2" t="str">
        <f t="array" ref="D6232">_xlfn.XLOOKUP(C6232,Customers!A:A,Customers!B:B)</f>
        <v>Customer 0594</v>
      </c>
      <c r="E6232" s="2" t="s">
        <v>220</v>
      </c>
      <c r="F6232" s="2" t="str">
        <f t="array" ref="F6232">_xlfn.XLOOKUP(E6232,Restaurants!A:A,Restaurants!B:B)</f>
        <v>Restaurant 111</v>
      </c>
      <c r="G6232" s="2" t="s">
        <v>202</v>
      </c>
      <c r="H6232" s="2" t="str">
        <f t="array" ref="H6232">_xlfn.XLOOKUP(G6232,Food_Menu!A:A,Food_Menu!B:B)</f>
        <v>Food Item 0096</v>
      </c>
      <c r="I6232" s="2"/>
      <c r="J6232" s="2" t="s">
        <v>938</v>
      </c>
      <c r="K6232" s="2" t="str">
        <f t="array" ref="K6232">_xlfn.XLOOKUP(J6232,Delivery_Partners!A:A,Delivery_Partners!B:B)</f>
        <v>Delivery Partner 139</v>
      </c>
      <c r="L6232" s="3">
        <v>1</v>
      </c>
      <c r="M6232" s="2" t="s">
        <v>101</v>
      </c>
      <c r="N6232" s="2" t="s">
        <v>55</v>
      </c>
      <c r="O6232" s="2"/>
    </row>
    <row r="6233" customHeight="1" spans="1:19">
      <c r="A6233" s="2" t="s">
        <v>8193</v>
      </c>
      <c r="B6233" s="29" t="s">
        <v>594</v>
      </c>
      <c r="C6233" s="2" t="s">
        <v>859</v>
      </c>
      <c r="D6233" s="2" t="str">
        <f t="array" ref="D6233">_xlfn.XLOOKUP(C6233,Customers!A:A,Customers!B:B)</f>
        <v>Customer 0031</v>
      </c>
      <c r="E6233" s="2" t="s">
        <v>1060</v>
      </c>
      <c r="F6233" s="2" t="str">
        <f t="array" ref="F6233">_xlfn.XLOOKUP(E6233,Restaurants!A:A,Restaurants!B:B)</f>
        <v>Restaurant 042</v>
      </c>
      <c r="G6233" s="2" t="s">
        <v>670</v>
      </c>
      <c r="H6233" s="2" t="str">
        <f t="array" ref="H6233">_xlfn.XLOOKUP(G6233,Food_Menu!A:A,Food_Menu!B:B)</f>
        <v>Food Item 0123</v>
      </c>
      <c r="I6233" s="2">
        <f t="array" ref="I6233">_xlfn.XLOOKUP(G6233,Food_Menu!A:A,Food_Menu!D:D)</f>
        <v>256.27</v>
      </c>
      <c r="J6233" s="2" t="s">
        <v>1557</v>
      </c>
      <c r="K6233" s="2" t="str">
        <f t="array" ref="K6233">_xlfn.XLOOKUP(J6233,Delivery_Partners!A:A,Delivery_Partners!B:B)</f>
        <v>Delivery Partner 065</v>
      </c>
      <c r="L6233" s="3">
        <v>2</v>
      </c>
      <c r="M6233" s="2" t="s">
        <v>23</v>
      </c>
      <c r="N6233" s="2" t="s">
        <v>74</v>
      </c>
      <c r="O6233" s="3">
        <v>26</v>
      </c>
      <c r="P6233" s="13">
        <f t="shared" ref="P6233:P6245" si="1304">I6233*L6233</f>
        <v>512.54</v>
      </c>
      <c r="Q6233" s="13" t="str">
        <f t="shared" ref="Q6233:Q6245" si="1305">IF(O6233="","Not Delivered",IF(O6233&lt;=30,"Fast",IF(O6233&lt;=60,"Normal","Slow")))</f>
        <v>Fast</v>
      </c>
      <c r="S6233" s="21"/>
    </row>
    <row r="6234" customHeight="1" spans="1:19">
      <c r="A6234" s="2" t="s">
        <v>8194</v>
      </c>
      <c r="B6234" s="28">
        <v>45757</v>
      </c>
      <c r="C6234" s="2" t="s">
        <v>600</v>
      </c>
      <c r="D6234" s="2" t="str">
        <f t="array" ref="D6234">_xlfn.XLOOKUP(C6234,Customers!A:A,Customers!B:B)</f>
        <v>Customer 0503</v>
      </c>
      <c r="E6234" s="2" t="s">
        <v>260</v>
      </c>
      <c r="F6234" s="2" t="str">
        <f t="array" ref="F6234">_xlfn.XLOOKUP(E6234,Restaurants!A:A,Restaurants!B:B)</f>
        <v>Restaurant 056</v>
      </c>
      <c r="G6234" s="2" t="s">
        <v>1177</v>
      </c>
      <c r="H6234" s="2" t="str">
        <f t="array" ref="H6234">_xlfn.XLOOKUP(G6234,Food_Menu!A:A,Food_Menu!B:B)</f>
        <v>Food Item 0217</v>
      </c>
      <c r="I6234" s="2">
        <f t="array" ref="I6234">_xlfn.XLOOKUP(G6234,Food_Menu!A:A,Food_Menu!D:D)</f>
        <v>222.6</v>
      </c>
      <c r="J6234" s="2" t="s">
        <v>443</v>
      </c>
      <c r="K6234" s="2" t="str">
        <f t="array" ref="K6234">_xlfn.XLOOKUP(J6234,Delivery_Partners!A:A,Delivery_Partners!B:B)</f>
        <v>Delivery Partner 083</v>
      </c>
      <c r="L6234" s="3">
        <v>2</v>
      </c>
      <c r="M6234" s="2" t="s">
        <v>23</v>
      </c>
      <c r="N6234" s="2" t="s">
        <v>24</v>
      </c>
      <c r="O6234" s="3">
        <v>34</v>
      </c>
      <c r="P6234" s="13">
        <f t="shared" si="1304"/>
        <v>445.2</v>
      </c>
      <c r="Q6234" s="13" t="str">
        <f t="shared" si="1305"/>
        <v>Normal</v>
      </c>
      <c r="S6234" s="21"/>
    </row>
    <row r="6235" customHeight="1" spans="1:19">
      <c r="A6235" s="2" t="s">
        <v>8195</v>
      </c>
      <c r="B6235" s="29" t="s">
        <v>787</v>
      </c>
      <c r="C6235" s="2" t="s">
        <v>2189</v>
      </c>
      <c r="D6235" s="2" t="str">
        <f t="array" ref="D6235">_xlfn.XLOOKUP(C6235,Customers!A:A,Customers!B:B)</f>
        <v>Customer 0947</v>
      </c>
      <c r="E6235" s="2" t="s">
        <v>110</v>
      </c>
      <c r="F6235" s="2" t="str">
        <f t="array" ref="F6235">_xlfn.XLOOKUP(E6235,Restaurants!A:A,Restaurants!B:B)</f>
        <v>Restaurant 062</v>
      </c>
      <c r="G6235" s="2" t="s">
        <v>359</v>
      </c>
      <c r="H6235" s="2" t="str">
        <f t="array" ref="H6235">_xlfn.XLOOKUP(G6235,Food_Menu!A:A,Food_Menu!B:B)</f>
        <v>Food Item 0058</v>
      </c>
      <c r="I6235" s="2">
        <f t="array" ref="I6235">_xlfn.XLOOKUP(G6235,Food_Menu!A:A,Food_Menu!D:D)</f>
        <v>356</v>
      </c>
      <c r="J6235" s="2" t="s">
        <v>679</v>
      </c>
      <c r="K6235" s="2" t="str">
        <f t="array" ref="K6235">_xlfn.XLOOKUP(J6235,Delivery_Partners!A:A,Delivery_Partners!B:B)</f>
        <v>Delivery Partner 055</v>
      </c>
      <c r="L6235" s="3">
        <v>1</v>
      </c>
      <c r="M6235" s="2" t="s">
        <v>23</v>
      </c>
      <c r="N6235" s="2" t="s">
        <v>24</v>
      </c>
      <c r="O6235" s="3">
        <v>29</v>
      </c>
      <c r="P6235" s="13">
        <f t="shared" si="1304"/>
        <v>356</v>
      </c>
      <c r="Q6235" s="13" t="str">
        <f t="shared" si="1305"/>
        <v>Fast</v>
      </c>
      <c r="S6235" s="21"/>
    </row>
    <row r="6236" customHeight="1" spans="1:19">
      <c r="A6236" s="2" t="s">
        <v>8196</v>
      </c>
      <c r="B6236" s="29" t="s">
        <v>1108</v>
      </c>
      <c r="C6236" s="2" t="s">
        <v>766</v>
      </c>
      <c r="D6236" s="2" t="str">
        <f t="array" ref="D6236">_xlfn.XLOOKUP(C6236,Customers!A:A,Customers!B:B)</f>
        <v>Customer 1029</v>
      </c>
      <c r="E6236" s="2" t="s">
        <v>552</v>
      </c>
      <c r="F6236" s="2" t="str">
        <f t="array" ref="F6236">_xlfn.XLOOKUP(E6236,Restaurants!A:A,Restaurants!B:B)</f>
        <v>Restaurant 089</v>
      </c>
      <c r="G6236" s="2" t="s">
        <v>519</v>
      </c>
      <c r="H6236" s="2" t="str">
        <f t="array" ref="H6236">_xlfn.XLOOKUP(G6236,Food_Menu!A:A,Food_Menu!B:B)</f>
        <v>Food Item 0019</v>
      </c>
      <c r="I6236" s="2">
        <f t="array" ref="I6236">_xlfn.XLOOKUP(G6236,Food_Menu!A:A,Food_Menu!D:D)</f>
        <v>145.23</v>
      </c>
      <c r="J6236" s="2" t="s">
        <v>164</v>
      </c>
      <c r="K6236" s="2" t="str">
        <f t="array" ref="K6236">_xlfn.XLOOKUP(J6236,Delivery_Partners!A:A,Delivery_Partners!B:B)</f>
        <v>Delivery Partner 161</v>
      </c>
      <c r="L6236" s="3">
        <v>1</v>
      </c>
      <c r="M6236" s="2" t="s">
        <v>23</v>
      </c>
      <c r="N6236" s="2" t="s">
        <v>55</v>
      </c>
      <c r="O6236" s="3">
        <v>15</v>
      </c>
      <c r="P6236" s="13">
        <f t="shared" si="1304"/>
        <v>145.23</v>
      </c>
      <c r="Q6236" s="13" t="str">
        <f t="shared" si="1305"/>
        <v>Fast</v>
      </c>
      <c r="S6236" s="21"/>
    </row>
    <row r="6237" customHeight="1" spans="1:19">
      <c r="A6237" s="2" t="s">
        <v>8197</v>
      </c>
      <c r="B6237" s="29" t="s">
        <v>1108</v>
      </c>
      <c r="C6237" s="2" t="s">
        <v>1977</v>
      </c>
      <c r="D6237" s="2" t="str">
        <f t="array" ref="D6237">_xlfn.XLOOKUP(C6237,Customers!A:A,Customers!B:B)</f>
        <v>Customer 0308</v>
      </c>
      <c r="E6237" s="2" t="s">
        <v>797</v>
      </c>
      <c r="F6237" s="2" t="str">
        <f t="array" ref="F6237">_xlfn.XLOOKUP(E6237,Restaurants!A:A,Restaurants!B:B)</f>
        <v>Restaurant 058</v>
      </c>
      <c r="G6237" s="2" t="s">
        <v>47</v>
      </c>
      <c r="H6237" s="2" t="str">
        <f t="array" ref="H6237">_xlfn.XLOOKUP(G6237,Food_Menu!A:A,Food_Menu!B:B)</f>
        <v>Food Item 0056</v>
      </c>
      <c r="I6237" s="2">
        <f t="array" ref="I6237">_xlfn.XLOOKUP(G6237,Food_Menu!A:A,Food_Menu!D:D)</f>
        <v>536.41</v>
      </c>
      <c r="J6237" s="2" t="s">
        <v>1581</v>
      </c>
      <c r="K6237" s="2" t="str">
        <f t="array" ref="K6237">_xlfn.XLOOKUP(J6237,Delivery_Partners!A:A,Delivery_Partners!B:B)</f>
        <v>Delivery Partner 076</v>
      </c>
      <c r="L6237" s="3">
        <v>1</v>
      </c>
      <c r="M6237" s="2" t="s">
        <v>23</v>
      </c>
      <c r="N6237" s="2" t="s">
        <v>24</v>
      </c>
      <c r="O6237" s="3">
        <v>50</v>
      </c>
      <c r="P6237" s="13">
        <f t="shared" si="1304"/>
        <v>536.41</v>
      </c>
      <c r="Q6237" s="13" t="str">
        <f t="shared" si="1305"/>
        <v>Normal</v>
      </c>
      <c r="S6237" s="21"/>
    </row>
    <row r="6238" customHeight="1" spans="1:19">
      <c r="A6238" s="2" t="s">
        <v>8198</v>
      </c>
      <c r="B6238" s="28">
        <v>45816</v>
      </c>
      <c r="C6238" s="2" t="s">
        <v>357</v>
      </c>
      <c r="D6238" s="2" t="str">
        <f t="array" ref="D6238">_xlfn.XLOOKUP(C6238,Customers!A:A,Customers!B:B)</f>
        <v>Customer 0515</v>
      </c>
      <c r="E6238" s="2" t="s">
        <v>669</v>
      </c>
      <c r="F6238" s="2" t="str">
        <f t="array" ref="F6238">_xlfn.XLOOKUP(E6238,Restaurants!A:A,Restaurants!B:B)</f>
        <v>Restaurant 048</v>
      </c>
      <c r="G6238" s="2" t="s">
        <v>607</v>
      </c>
      <c r="H6238" s="2" t="str">
        <f t="array" ref="H6238">_xlfn.XLOOKUP(G6238,Food_Menu!A:A,Food_Menu!B:B)</f>
        <v>Food Item 0054</v>
      </c>
      <c r="I6238" s="2">
        <f t="array" ref="I6238">_xlfn.XLOOKUP(G6238,Food_Menu!A:A,Food_Menu!D:D)</f>
        <v>491.81</v>
      </c>
      <c r="J6238" s="2" t="s">
        <v>923</v>
      </c>
      <c r="K6238" s="2" t="str">
        <f t="array" ref="K6238">_xlfn.XLOOKUP(J6238,Delivery_Partners!A:A,Delivery_Partners!B:B)</f>
        <v>Delivery Partner 142</v>
      </c>
      <c r="L6238" s="3">
        <v>3</v>
      </c>
      <c r="M6238" s="2" t="s">
        <v>23</v>
      </c>
      <c r="N6238" s="2" t="s">
        <v>24</v>
      </c>
      <c r="O6238" s="3">
        <v>33</v>
      </c>
      <c r="P6238" s="13">
        <f t="shared" si="1304"/>
        <v>1475.43</v>
      </c>
      <c r="Q6238" s="13" t="str">
        <f t="shared" si="1305"/>
        <v>Normal</v>
      </c>
      <c r="S6238" s="21"/>
    </row>
    <row r="6239" customHeight="1" spans="1:19">
      <c r="A6239" s="2" t="s">
        <v>8199</v>
      </c>
      <c r="B6239" s="29" t="s">
        <v>516</v>
      </c>
      <c r="C6239" s="2" t="s">
        <v>2552</v>
      </c>
      <c r="D6239" s="2" t="str">
        <f t="array" ref="D6239">_xlfn.XLOOKUP(C6239,Customers!A:A,Customers!B:B)</f>
        <v>Customer 0829</v>
      </c>
      <c r="E6239" s="2" t="s">
        <v>220</v>
      </c>
      <c r="F6239" s="2" t="str">
        <f t="array" ref="F6239">_xlfn.XLOOKUP(E6239,Restaurants!A:A,Restaurants!B:B)</f>
        <v>Restaurant 111</v>
      </c>
      <c r="G6239" s="2" t="s">
        <v>650</v>
      </c>
      <c r="H6239" s="2" t="str">
        <f t="array" ref="H6239">_xlfn.XLOOKUP(G6239,Food_Menu!A:A,Food_Menu!B:B)</f>
        <v>Food Item 0209</v>
      </c>
      <c r="I6239" s="2">
        <f t="array" ref="I6239">_xlfn.XLOOKUP(G6239,Food_Menu!A:A,Food_Menu!D:D)</f>
        <v>533.6</v>
      </c>
      <c r="J6239" s="2" t="s">
        <v>597</v>
      </c>
      <c r="K6239" s="2" t="str">
        <f t="array" ref="K6239">_xlfn.XLOOKUP(J6239,Delivery_Partners!A:A,Delivery_Partners!B:B)</f>
        <v>Delivery Partner 113</v>
      </c>
      <c r="L6239" s="3">
        <v>3</v>
      </c>
      <c r="M6239" s="2" t="s">
        <v>23</v>
      </c>
      <c r="N6239" s="2" t="s">
        <v>55</v>
      </c>
      <c r="O6239" s="3">
        <v>31</v>
      </c>
      <c r="P6239" s="13">
        <f t="shared" si="1304"/>
        <v>1600.8</v>
      </c>
      <c r="Q6239" s="13" t="str">
        <f t="shared" si="1305"/>
        <v>Normal</v>
      </c>
      <c r="S6239" s="21"/>
    </row>
    <row r="6240" customHeight="1" spans="1:19">
      <c r="A6240" s="2" t="s">
        <v>8200</v>
      </c>
      <c r="B6240" s="28">
        <v>45782</v>
      </c>
      <c r="C6240" s="2" t="s">
        <v>2896</v>
      </c>
      <c r="D6240" s="2" t="str">
        <f t="array" ref="D6240">_xlfn.XLOOKUP(C6240,Customers!A:A,Customers!B:B)</f>
        <v>Customer 0557</v>
      </c>
      <c r="E6240" s="2" t="s">
        <v>623</v>
      </c>
      <c r="F6240" s="2" t="str">
        <f t="array" ref="F6240">_xlfn.XLOOKUP(E6240,Restaurants!A:A,Restaurants!B:B)</f>
        <v>Restaurant 045</v>
      </c>
      <c r="G6240" s="2" t="s">
        <v>675</v>
      </c>
      <c r="H6240" s="2" t="str">
        <f t="array" ref="H6240">_xlfn.XLOOKUP(G6240,Food_Menu!A:A,Food_Menu!B:B)</f>
        <v>Food Item 0034</v>
      </c>
      <c r="I6240" s="2">
        <f t="array" ref="I6240">_xlfn.XLOOKUP(G6240,Food_Menu!A:A,Food_Menu!D:D)</f>
        <v>185.13</v>
      </c>
      <c r="J6240" s="2" t="s">
        <v>1319</v>
      </c>
      <c r="K6240" s="2" t="str">
        <f t="array" ref="K6240">_xlfn.XLOOKUP(J6240,Delivery_Partners!A:A,Delivery_Partners!B:B)</f>
        <v>Delivery Partner 173</v>
      </c>
      <c r="L6240" s="3">
        <v>2</v>
      </c>
      <c r="M6240" s="2" t="s">
        <v>23</v>
      </c>
      <c r="N6240" s="2" t="s">
        <v>24</v>
      </c>
      <c r="O6240" s="3">
        <v>22</v>
      </c>
      <c r="P6240" s="13">
        <f t="shared" si="1304"/>
        <v>370.26</v>
      </c>
      <c r="Q6240" s="13" t="str">
        <f t="shared" si="1305"/>
        <v>Fast</v>
      </c>
      <c r="S6240" s="21"/>
    </row>
    <row r="6241" customHeight="1" spans="1:19">
      <c r="A6241" s="2" t="s">
        <v>8201</v>
      </c>
      <c r="B6241" s="29" t="s">
        <v>964</v>
      </c>
      <c r="C6241" s="2" t="s">
        <v>1024</v>
      </c>
      <c r="D6241" s="2" t="str">
        <f t="array" ref="D6241">_xlfn.XLOOKUP(C6241,Customers!A:A,Customers!B:B)</f>
        <v>Customer 0652</v>
      </c>
      <c r="E6241" s="2" t="s">
        <v>83</v>
      </c>
      <c r="F6241" s="2" t="str">
        <f t="array" ref="F6241">_xlfn.XLOOKUP(E6241,Restaurants!A:A,Restaurants!B:B)</f>
        <v>Restaurant 032</v>
      </c>
      <c r="G6241" s="2" t="s">
        <v>2055</v>
      </c>
      <c r="H6241" s="2" t="str">
        <f t="array" ref="H6241">_xlfn.XLOOKUP(G6241,Food_Menu!A:A,Food_Menu!B:B)</f>
        <v>Food Item 0219</v>
      </c>
      <c r="I6241" s="2">
        <f t="array" ref="I6241">_xlfn.XLOOKUP(G6241,Food_Menu!A:A,Food_Menu!D:D)</f>
        <v>256.46</v>
      </c>
      <c r="J6241" s="2" t="s">
        <v>139</v>
      </c>
      <c r="K6241" s="2" t="str">
        <f t="array" ref="K6241">_xlfn.XLOOKUP(J6241,Delivery_Partners!A:A,Delivery_Partners!B:B)</f>
        <v>Delivery Partner 109</v>
      </c>
      <c r="L6241" s="3">
        <v>1</v>
      </c>
      <c r="M6241" s="2" t="s">
        <v>23</v>
      </c>
      <c r="N6241" s="2" t="s">
        <v>24</v>
      </c>
      <c r="O6241" s="3">
        <v>29</v>
      </c>
      <c r="P6241" s="13">
        <f t="shared" si="1304"/>
        <v>256.46</v>
      </c>
      <c r="Q6241" s="13" t="str">
        <f t="shared" si="1305"/>
        <v>Fast</v>
      </c>
      <c r="S6241" s="21"/>
    </row>
    <row r="6242" customHeight="1" spans="1:19">
      <c r="A6242" s="2" t="s">
        <v>8202</v>
      </c>
      <c r="B6242" s="29" t="s">
        <v>760</v>
      </c>
      <c r="C6242" s="2" t="s">
        <v>1261</v>
      </c>
      <c r="D6242" s="2" t="str">
        <f t="array" ref="D6242">_xlfn.XLOOKUP(C6242,Customers!A:A,Customers!B:B)</f>
        <v>Customer 0410</v>
      </c>
      <c r="E6242" s="2" t="s">
        <v>658</v>
      </c>
      <c r="F6242" s="2" t="str">
        <f t="array" ref="F6242">_xlfn.XLOOKUP(E6242,Restaurants!A:A,Restaurants!B:B)</f>
        <v>Restaurant 040</v>
      </c>
      <c r="G6242" s="2" t="s">
        <v>99</v>
      </c>
      <c r="H6242" s="2" t="str">
        <f t="array" ref="H6242">_xlfn.XLOOKUP(G6242,Food_Menu!A:A,Food_Menu!B:B)</f>
        <v>Food Item 0025</v>
      </c>
      <c r="I6242" s="2">
        <f t="array" ref="I6242">_xlfn.XLOOKUP(G6242,Food_Menu!A:A,Food_Menu!D:D)</f>
        <v>246.71</v>
      </c>
      <c r="J6242" s="2" t="s">
        <v>1104</v>
      </c>
      <c r="K6242" s="2" t="str">
        <f t="array" ref="K6242">_xlfn.XLOOKUP(J6242,Delivery_Partners!A:A,Delivery_Partners!B:B)</f>
        <v>Delivery Partner 178</v>
      </c>
      <c r="L6242" s="3">
        <v>3</v>
      </c>
      <c r="M6242" s="2" t="s">
        <v>23</v>
      </c>
      <c r="N6242" s="2" t="s">
        <v>24</v>
      </c>
      <c r="O6242" s="3">
        <v>25</v>
      </c>
      <c r="P6242" s="13">
        <f t="shared" si="1304"/>
        <v>740.13</v>
      </c>
      <c r="Q6242" s="13" t="str">
        <f t="shared" si="1305"/>
        <v>Fast</v>
      </c>
      <c r="S6242" s="21"/>
    </row>
    <row r="6243" customHeight="1" spans="1:19">
      <c r="A6243" s="2" t="s">
        <v>8203</v>
      </c>
      <c r="B6243" s="29" t="s">
        <v>284</v>
      </c>
      <c r="C6243" s="2" t="s">
        <v>5042</v>
      </c>
      <c r="D6243" s="2" t="str">
        <f t="array" ref="D6243">_xlfn.XLOOKUP(C6243,Customers!A:A,Customers!B:B)</f>
        <v>Customer 1005</v>
      </c>
      <c r="E6243" s="2" t="s">
        <v>658</v>
      </c>
      <c r="F6243" s="2" t="str">
        <f t="array" ref="F6243">_xlfn.XLOOKUP(E6243,Restaurants!A:A,Restaurants!B:B)</f>
        <v>Restaurant 040</v>
      </c>
      <c r="G6243" s="2" t="s">
        <v>1135</v>
      </c>
      <c r="H6243" s="2" t="str">
        <f t="array" ref="H6243">_xlfn.XLOOKUP(G6243,Food_Menu!A:A,Food_Menu!B:B)</f>
        <v>Food Item 0179</v>
      </c>
      <c r="I6243" s="2">
        <f t="array" ref="I6243">_xlfn.XLOOKUP(G6243,Food_Menu!A:A,Food_Menu!D:D)</f>
        <v>330.25</v>
      </c>
      <c r="J6243" s="2" t="s">
        <v>756</v>
      </c>
      <c r="K6243" s="2" t="str">
        <f t="array" ref="K6243">_xlfn.XLOOKUP(J6243,Delivery_Partners!A:A,Delivery_Partners!B:B)</f>
        <v>Delivery Partner 126</v>
      </c>
      <c r="L6243" s="3">
        <v>2</v>
      </c>
      <c r="M6243" s="2" t="s">
        <v>23</v>
      </c>
      <c r="N6243" s="2" t="s">
        <v>24</v>
      </c>
      <c r="O6243" s="3">
        <v>21</v>
      </c>
      <c r="P6243" s="13">
        <f t="shared" si="1304"/>
        <v>660.5</v>
      </c>
      <c r="Q6243" s="13" t="str">
        <f t="shared" si="1305"/>
        <v>Fast</v>
      </c>
      <c r="S6243" s="21"/>
    </row>
    <row r="6244" customHeight="1" spans="1:19">
      <c r="A6244" s="2" t="s">
        <v>8204</v>
      </c>
      <c r="B6244" s="29" t="s">
        <v>1140</v>
      </c>
      <c r="C6244" s="2" t="s">
        <v>4140</v>
      </c>
      <c r="D6244" s="2" t="str">
        <f t="array" ref="D6244">_xlfn.XLOOKUP(C6244,Customers!A:A,Customers!B:B)</f>
        <v>Customer 0758</v>
      </c>
      <c r="E6244" s="2" t="s">
        <v>468</v>
      </c>
      <c r="F6244" s="2" t="str">
        <f t="array" ref="F6244">_xlfn.XLOOKUP(E6244,Restaurants!A:A,Restaurants!B:B)</f>
        <v>Restaurant 067</v>
      </c>
      <c r="G6244" s="2" t="s">
        <v>617</v>
      </c>
      <c r="H6244" s="2" t="str">
        <f t="array" ref="H6244">_xlfn.XLOOKUP(G6244,Food_Menu!A:A,Food_Menu!B:B)</f>
        <v>Food Item 0092</v>
      </c>
      <c r="I6244" s="2">
        <f t="array" ref="I6244">_xlfn.XLOOKUP(G6244,Food_Menu!A:A,Food_Menu!D:D)</f>
        <v>238.18</v>
      </c>
      <c r="J6244" s="2" t="s">
        <v>277</v>
      </c>
      <c r="K6244" s="2" t="str">
        <f t="array" ref="K6244">_xlfn.XLOOKUP(J6244,Delivery_Partners!A:A,Delivery_Partners!B:B)</f>
        <v>Delivery Partner 011</v>
      </c>
      <c r="L6244" s="3">
        <v>1</v>
      </c>
      <c r="M6244" s="2" t="s">
        <v>23</v>
      </c>
      <c r="N6244" s="2" t="s">
        <v>24</v>
      </c>
      <c r="O6244" s="3">
        <v>37</v>
      </c>
      <c r="P6244" s="13">
        <f t="shared" si="1304"/>
        <v>238.18</v>
      </c>
      <c r="Q6244" s="13" t="str">
        <f t="shared" si="1305"/>
        <v>Normal</v>
      </c>
      <c r="S6244" s="21"/>
    </row>
    <row r="6245" customHeight="1" spans="1:19">
      <c r="A6245" s="2" t="s">
        <v>8205</v>
      </c>
      <c r="B6245" s="29" t="s">
        <v>306</v>
      </c>
      <c r="C6245" s="2" t="s">
        <v>1300</v>
      </c>
      <c r="D6245" s="2" t="str">
        <f t="array" ref="D6245">_xlfn.XLOOKUP(C6245,Customers!A:A,Customers!B:B)</f>
        <v>Customer 1153</v>
      </c>
      <c r="E6245" s="2" t="s">
        <v>1173</v>
      </c>
      <c r="F6245" s="2" t="str">
        <f t="array" ref="F6245">_xlfn.XLOOKUP(E6245,Restaurants!A:A,Restaurants!B:B)</f>
        <v>Restaurant 080</v>
      </c>
      <c r="G6245" s="2" t="s">
        <v>266</v>
      </c>
      <c r="H6245" s="2" t="str">
        <f t="array" ref="H6245">_xlfn.XLOOKUP(G6245,Food_Menu!A:A,Food_Menu!B:B)</f>
        <v>Food Item 0012</v>
      </c>
      <c r="I6245" s="2">
        <f t="array" ref="I6245">_xlfn.XLOOKUP(G6245,Food_Menu!A:A,Food_Menu!D:D)</f>
        <v>390.14</v>
      </c>
      <c r="J6245" s="2" t="s">
        <v>432</v>
      </c>
      <c r="K6245" s="2" t="str">
        <f t="array" ref="K6245">_xlfn.XLOOKUP(J6245,Delivery_Partners!A:A,Delivery_Partners!B:B)</f>
        <v>Delivery Partner 029</v>
      </c>
      <c r="L6245" s="3">
        <v>1</v>
      </c>
      <c r="M6245" s="2" t="s">
        <v>23</v>
      </c>
      <c r="N6245" s="2" t="s">
        <v>24</v>
      </c>
      <c r="O6245" s="3">
        <v>29</v>
      </c>
      <c r="P6245" s="13">
        <f t="shared" si="1304"/>
        <v>390.14</v>
      </c>
      <c r="Q6245" s="13" t="str">
        <f t="shared" si="1305"/>
        <v>Fast</v>
      </c>
      <c r="S6245" s="21"/>
    </row>
    <row r="6246" hidden="1" customHeight="1" spans="1:19">
      <c r="A6246" s="2" t="s">
        <v>8206</v>
      </c>
      <c r="B6246" s="28">
        <v>45873</v>
      </c>
      <c r="C6246" s="2" t="s">
        <v>2173</v>
      </c>
      <c r="D6246" s="2" t="str">
        <f t="array" ref="D6246">_xlfn.XLOOKUP(C6246,Customers!A:A,Customers!B:B)</f>
        <v>Customer 0936</v>
      </c>
      <c r="E6246" s="2" t="s">
        <v>1765</v>
      </c>
      <c r="F6246" s="2" t="str">
        <f t="array" ref="F6246">_xlfn.XLOOKUP(E6246,Restaurants!A:A,Restaurants!B:B)</f>
        <v>Restaurant 017</v>
      </c>
      <c r="G6246" s="2" t="s">
        <v>543</v>
      </c>
      <c r="H6246" s="2" t="str">
        <f t="array" ref="H6246">_xlfn.XLOOKUP(G6246,Food_Menu!A:A,Food_Menu!B:B)</f>
        <v>Food Item 0136</v>
      </c>
      <c r="I6246" s="2"/>
      <c r="J6246" s="2" t="s">
        <v>154</v>
      </c>
      <c r="K6246" s="2" t="str">
        <f t="array" ref="K6246">_xlfn.XLOOKUP(J6246,Delivery_Partners!A:A,Delivery_Partners!B:B)</f>
        <v>Delivery Partner 143</v>
      </c>
      <c r="L6246" s="3">
        <v>1</v>
      </c>
      <c r="M6246" s="2" t="s">
        <v>101</v>
      </c>
      <c r="N6246" s="2" t="s">
        <v>55</v>
      </c>
      <c r="O6246" s="2"/>
    </row>
    <row r="6247" customHeight="1" spans="1:19">
      <c r="A6247" s="2" t="s">
        <v>8207</v>
      </c>
      <c r="B6247" s="28">
        <v>45694</v>
      </c>
      <c r="C6247" s="2" t="s">
        <v>3051</v>
      </c>
      <c r="D6247" s="2" t="str">
        <f t="array" ref="D6247">_xlfn.XLOOKUP(C6247,Customers!A:A,Customers!B:B)</f>
        <v>Customer 0441</v>
      </c>
      <c r="E6247" s="2" t="s">
        <v>771</v>
      </c>
      <c r="F6247" s="2" t="str">
        <f t="array" ref="F6247">_xlfn.XLOOKUP(E6247,Restaurants!A:A,Restaurants!B:B)</f>
        <v>Restaurant 107</v>
      </c>
      <c r="G6247" s="2" t="s">
        <v>992</v>
      </c>
      <c r="H6247" s="2" t="str">
        <f t="array" ref="H6247">_xlfn.XLOOKUP(G6247,Food_Menu!A:A,Food_Menu!B:B)</f>
        <v>Food Item 0161</v>
      </c>
      <c r="I6247" s="2">
        <f t="array" ref="I6247">_xlfn.XLOOKUP(G6247,Food_Menu!A:A,Food_Menu!D:D)</f>
        <v>102.18</v>
      </c>
      <c r="J6247" s="2" t="s">
        <v>3362</v>
      </c>
      <c r="K6247" s="2" t="str">
        <f t="array" ref="K6247">_xlfn.XLOOKUP(J6247,Delivery_Partners!A:A,Delivery_Partners!B:B)</f>
        <v>Delivery Partner 009</v>
      </c>
      <c r="L6247" s="3">
        <v>2</v>
      </c>
      <c r="M6247" s="2" t="s">
        <v>23</v>
      </c>
      <c r="N6247" s="2" t="s">
        <v>24</v>
      </c>
      <c r="O6247" s="3">
        <v>31</v>
      </c>
      <c r="P6247" s="13">
        <f t="shared" ref="P6247:P6251" si="1306">I6247*L6247</f>
        <v>204.36</v>
      </c>
      <c r="Q6247" s="13" t="str">
        <f t="shared" ref="Q6247:Q6251" si="1307">IF(O6247="","Not Delivered",IF(O6247&lt;=30,"Fast",IF(O6247&lt;=60,"Normal","Slow")))</f>
        <v>Normal</v>
      </c>
      <c r="S6247" s="21"/>
    </row>
    <row r="6248" customHeight="1" spans="1:19">
      <c r="A6248" s="2" t="s">
        <v>8208</v>
      </c>
      <c r="B6248" s="28">
        <v>45840</v>
      </c>
      <c r="C6248" s="2" t="s">
        <v>975</v>
      </c>
      <c r="D6248" s="2" t="str">
        <f t="array" ref="D6248">_xlfn.XLOOKUP(C6248,Customers!A:A,Customers!B:B)</f>
        <v>Customer 0394</v>
      </c>
      <c r="E6248" s="2" t="s">
        <v>488</v>
      </c>
      <c r="F6248" s="2" t="str">
        <f t="array" ref="F6248">_xlfn.XLOOKUP(E6248,Restaurants!A:A,Restaurants!B:B)</f>
        <v>Restaurant 031</v>
      </c>
      <c r="G6248" s="2" t="s">
        <v>1040</v>
      </c>
      <c r="H6248" s="2" t="str">
        <f t="array" ref="H6248">_xlfn.XLOOKUP(G6248,Food_Menu!A:A,Food_Menu!B:B)</f>
        <v>Food Item 0185</v>
      </c>
      <c r="I6248" s="2">
        <f t="array" ref="I6248">_xlfn.XLOOKUP(G6248,Food_Menu!A:A,Food_Menu!D:D)</f>
        <v>565.74</v>
      </c>
      <c r="J6248" s="2" t="s">
        <v>1290</v>
      </c>
      <c r="K6248" s="2" t="str">
        <f t="array" ref="K6248">_xlfn.XLOOKUP(J6248,Delivery_Partners!A:A,Delivery_Partners!B:B)</f>
        <v>Delivery Partner 035</v>
      </c>
      <c r="L6248" s="3">
        <v>1</v>
      </c>
      <c r="M6248" s="2" t="s">
        <v>23</v>
      </c>
      <c r="N6248" s="2" t="s">
        <v>24</v>
      </c>
      <c r="O6248" s="3">
        <v>36</v>
      </c>
      <c r="P6248" s="13">
        <f t="shared" si="1306"/>
        <v>565.74</v>
      </c>
      <c r="Q6248" s="13" t="str">
        <f t="shared" si="1307"/>
        <v>Normal</v>
      </c>
      <c r="S6248" s="21"/>
    </row>
    <row r="6249" customHeight="1" spans="1:19">
      <c r="A6249" s="2" t="s">
        <v>8209</v>
      </c>
      <c r="B6249" s="28">
        <v>45908</v>
      </c>
      <c r="C6249" s="2" t="s">
        <v>32</v>
      </c>
      <c r="D6249" s="2" t="str">
        <f t="array" ref="D6249">_xlfn.XLOOKUP(C6249,Customers!A:A,Customers!B:B)</f>
        <v>Customer 0107</v>
      </c>
      <c r="E6249" s="2" t="s">
        <v>800</v>
      </c>
      <c r="F6249" s="2" t="str">
        <f t="array" ref="F6249">_xlfn.XLOOKUP(E6249,Restaurants!A:A,Restaurants!B:B)</f>
        <v>Restaurant 014</v>
      </c>
      <c r="G6249" s="2" t="s">
        <v>1650</v>
      </c>
      <c r="H6249" s="2" t="str">
        <f t="array" ref="H6249">_xlfn.XLOOKUP(G6249,Food_Menu!A:A,Food_Menu!B:B)</f>
        <v>Food Item 0040</v>
      </c>
      <c r="I6249" s="2">
        <f t="array" ref="I6249">_xlfn.XLOOKUP(G6249,Food_Menu!A:A,Food_Menu!D:D)</f>
        <v>254.86</v>
      </c>
      <c r="J6249" s="2" t="s">
        <v>154</v>
      </c>
      <c r="K6249" s="2" t="str">
        <f t="array" ref="K6249">_xlfn.XLOOKUP(J6249,Delivery_Partners!A:A,Delivery_Partners!B:B)</f>
        <v>Delivery Partner 143</v>
      </c>
      <c r="L6249" s="3">
        <v>1</v>
      </c>
      <c r="M6249" s="2" t="s">
        <v>23</v>
      </c>
      <c r="N6249" s="2" t="s">
        <v>24</v>
      </c>
      <c r="O6249" s="3">
        <v>36</v>
      </c>
      <c r="P6249" s="13">
        <f t="shared" si="1306"/>
        <v>254.86</v>
      </c>
      <c r="Q6249" s="13" t="str">
        <f t="shared" si="1307"/>
        <v>Normal</v>
      </c>
      <c r="S6249" s="21"/>
    </row>
    <row r="6250" customHeight="1" spans="1:19">
      <c r="A6250" s="2" t="s">
        <v>8210</v>
      </c>
      <c r="B6250" s="29" t="s">
        <v>974</v>
      </c>
      <c r="C6250" s="2" t="s">
        <v>961</v>
      </c>
      <c r="D6250" s="2" t="str">
        <f t="array" ref="D6250">_xlfn.XLOOKUP(C6250,Customers!A:A,Customers!B:B)</f>
        <v>Customer 0747</v>
      </c>
      <c r="E6250" s="2" t="s">
        <v>647</v>
      </c>
      <c r="F6250" s="2" t="str">
        <f t="array" ref="F6250">_xlfn.XLOOKUP(E6250,Restaurants!A:A,Restaurants!B:B)</f>
        <v>Restaurant 081</v>
      </c>
      <c r="G6250" s="2" t="s">
        <v>543</v>
      </c>
      <c r="H6250" s="2" t="str">
        <f t="array" ref="H6250">_xlfn.XLOOKUP(G6250,Food_Menu!A:A,Food_Menu!B:B)</f>
        <v>Food Item 0136</v>
      </c>
      <c r="I6250" s="2">
        <f t="array" ref="I6250">_xlfn.XLOOKUP(G6250,Food_Menu!A:A,Food_Menu!D:D)</f>
        <v>319.29</v>
      </c>
      <c r="J6250" s="2" t="s">
        <v>73</v>
      </c>
      <c r="K6250" s="2" t="str">
        <f t="array" ref="K6250">_xlfn.XLOOKUP(J6250,Delivery_Partners!A:A,Delivery_Partners!B:B)</f>
        <v>Delivery Partner 064</v>
      </c>
      <c r="L6250" s="3">
        <v>1</v>
      </c>
      <c r="M6250" s="2" t="s">
        <v>23</v>
      </c>
      <c r="N6250" s="2" t="s">
        <v>24</v>
      </c>
      <c r="O6250" s="3">
        <v>40</v>
      </c>
      <c r="P6250" s="13">
        <f t="shared" si="1306"/>
        <v>319.29</v>
      </c>
      <c r="Q6250" s="13" t="str">
        <f t="shared" si="1307"/>
        <v>Normal</v>
      </c>
      <c r="S6250" s="21"/>
    </row>
    <row r="6251" customHeight="1" spans="1:19">
      <c r="A6251" s="2" t="s">
        <v>8211</v>
      </c>
      <c r="B6251" s="29" t="s">
        <v>103</v>
      </c>
      <c r="C6251" s="2" t="s">
        <v>4710</v>
      </c>
      <c r="D6251" s="2" t="str">
        <f t="array" ref="D6251">_xlfn.XLOOKUP(C6251,Customers!A:A,Customers!B:B)</f>
        <v>Customer 0900</v>
      </c>
      <c r="E6251" s="2" t="s">
        <v>281</v>
      </c>
      <c r="F6251" s="2" t="str">
        <f t="array" ref="F6251">_xlfn.XLOOKUP(E6251,Restaurants!A:A,Restaurants!B:B)</f>
        <v>Restaurant 026</v>
      </c>
      <c r="G6251" s="2" t="s">
        <v>529</v>
      </c>
      <c r="H6251" s="2" t="str">
        <f t="array" ref="H6251">_xlfn.XLOOKUP(G6251,Food_Menu!A:A,Food_Menu!B:B)</f>
        <v>Food Item 0126</v>
      </c>
      <c r="I6251" s="2">
        <f t="array" ref="I6251">_xlfn.XLOOKUP(G6251,Food_Menu!A:A,Food_Menu!D:D)</f>
        <v>127.27</v>
      </c>
      <c r="J6251" s="2" t="s">
        <v>435</v>
      </c>
      <c r="K6251" s="2" t="str">
        <f t="array" ref="K6251">_xlfn.XLOOKUP(J6251,Delivery_Partners!A:A,Delivery_Partners!B:B)</f>
        <v>Delivery Partner 040</v>
      </c>
      <c r="L6251" s="3">
        <v>1</v>
      </c>
      <c r="M6251" s="2" t="s">
        <v>23</v>
      </c>
      <c r="N6251" s="2" t="s">
        <v>24</v>
      </c>
      <c r="O6251" s="3">
        <v>25</v>
      </c>
      <c r="P6251" s="13">
        <f t="shared" si="1306"/>
        <v>127.27</v>
      </c>
      <c r="Q6251" s="13" t="str">
        <f t="shared" si="1307"/>
        <v>Fast</v>
      </c>
      <c r="S6251" s="21"/>
    </row>
    <row r="6252" hidden="1" customHeight="1" spans="1:19">
      <c r="A6252" s="2" t="s">
        <v>8212</v>
      </c>
      <c r="B6252" s="29" t="s">
        <v>416</v>
      </c>
      <c r="C6252" s="2" t="s">
        <v>171</v>
      </c>
      <c r="D6252" s="2" t="str">
        <f t="array" ref="D6252">_xlfn.XLOOKUP(C6252,Customers!A:A,Customers!B:B)</f>
        <v>Customer 0426</v>
      </c>
      <c r="E6252" s="2" t="s">
        <v>421</v>
      </c>
      <c r="F6252" s="2" t="str">
        <f t="array" ref="F6252">_xlfn.XLOOKUP(E6252,Restaurants!A:A,Restaurants!B:B)</f>
        <v>Restaurant 091</v>
      </c>
      <c r="G6252" s="2" t="s">
        <v>1560</v>
      </c>
      <c r="H6252" s="2" t="str">
        <f t="array" ref="H6252">_xlfn.XLOOKUP(G6252,Food_Menu!A:A,Food_Menu!B:B)</f>
        <v>Food Item 0098</v>
      </c>
      <c r="I6252" s="2"/>
      <c r="J6252" s="2" t="s">
        <v>651</v>
      </c>
      <c r="K6252" s="2" t="str">
        <f t="array" ref="K6252">_xlfn.XLOOKUP(J6252,Delivery_Partners!A:A,Delivery_Partners!B:B)</f>
        <v>Delivery Partner 036</v>
      </c>
      <c r="L6252" s="3">
        <v>2</v>
      </c>
      <c r="M6252" s="2" t="s">
        <v>189</v>
      </c>
      <c r="N6252" s="2" t="s">
        <v>74</v>
      </c>
      <c r="O6252" s="2"/>
    </row>
    <row r="6253" customHeight="1" spans="1:19">
      <c r="A6253" s="2" t="s">
        <v>8213</v>
      </c>
      <c r="B6253" s="29" t="s">
        <v>175</v>
      </c>
      <c r="C6253" s="2" t="s">
        <v>2120</v>
      </c>
      <c r="D6253" s="2" t="str">
        <f t="array" ref="D6253">_xlfn.XLOOKUP(C6253,Customers!A:A,Customers!B:B)</f>
        <v>Customer 0026</v>
      </c>
      <c r="E6253" s="2" t="s">
        <v>152</v>
      </c>
      <c r="F6253" s="2" t="str">
        <f t="array" ref="F6253">_xlfn.XLOOKUP(E6253,Restaurants!A:A,Restaurants!B:B)</f>
        <v>Restaurant 114</v>
      </c>
      <c r="G6253" s="2" t="s">
        <v>111</v>
      </c>
      <c r="H6253" s="2" t="str">
        <f t="array" ref="H6253">_xlfn.XLOOKUP(G6253,Food_Menu!A:A,Food_Menu!B:B)</f>
        <v>Food Item 0197</v>
      </c>
      <c r="I6253" s="2">
        <f t="array" ref="I6253">_xlfn.XLOOKUP(G6253,Food_Menu!A:A,Food_Menu!D:D)</f>
        <v>628.28</v>
      </c>
      <c r="J6253" s="2" t="s">
        <v>256</v>
      </c>
      <c r="K6253" s="2" t="str">
        <f t="array" ref="K6253">_xlfn.XLOOKUP(J6253,Delivery_Partners!A:A,Delivery_Partners!B:B)</f>
        <v>Delivery Partner 057</v>
      </c>
      <c r="L6253" s="3">
        <v>1</v>
      </c>
      <c r="M6253" s="2" t="s">
        <v>23</v>
      </c>
      <c r="N6253" s="2" t="s">
        <v>24</v>
      </c>
      <c r="O6253" s="3">
        <v>21</v>
      </c>
      <c r="P6253" s="13">
        <f t="shared" ref="P6253:P6255" si="1308">I6253*L6253</f>
        <v>628.28</v>
      </c>
      <c r="Q6253" s="13" t="str">
        <f t="shared" ref="Q6253:Q6255" si="1309">IF(O6253="","Not Delivered",IF(O6253&lt;=30,"Fast",IF(O6253&lt;=60,"Normal","Slow")))</f>
        <v>Fast</v>
      </c>
      <c r="S6253" s="21"/>
    </row>
    <row r="6254" customHeight="1" spans="1:19">
      <c r="A6254" s="2" t="s">
        <v>8214</v>
      </c>
      <c r="B6254" s="28">
        <v>45723</v>
      </c>
      <c r="C6254" s="2" t="s">
        <v>686</v>
      </c>
      <c r="D6254" s="2" t="str">
        <f t="array" ref="D6254">_xlfn.XLOOKUP(C6254,Customers!A:A,Customers!B:B)</f>
        <v>Customer 0991</v>
      </c>
      <c r="E6254" s="2" t="s">
        <v>1342</v>
      </c>
      <c r="F6254" s="2" t="str">
        <f t="array" ref="F6254">_xlfn.XLOOKUP(E6254,Restaurants!A:A,Restaurants!B:B)</f>
        <v>Restaurant 084</v>
      </c>
      <c r="G6254" s="2" t="s">
        <v>469</v>
      </c>
      <c r="H6254" s="2" t="str">
        <f t="array" ref="H6254">_xlfn.XLOOKUP(G6254,Food_Menu!A:A,Food_Menu!B:B)</f>
        <v>Food Item 0094</v>
      </c>
      <c r="I6254" s="2">
        <f t="array" ref="I6254">_xlfn.XLOOKUP(G6254,Food_Menu!A:A,Food_Menu!D:D)</f>
        <v>556.24</v>
      </c>
      <c r="J6254" s="2" t="s">
        <v>1132</v>
      </c>
      <c r="K6254" s="2" t="str">
        <f t="array" ref="K6254">_xlfn.XLOOKUP(J6254,Delivery_Partners!A:A,Delivery_Partners!B:B)</f>
        <v>Delivery Partner 151</v>
      </c>
      <c r="L6254" s="3">
        <v>1</v>
      </c>
      <c r="M6254" s="2" t="s">
        <v>23</v>
      </c>
      <c r="N6254" s="2" t="s">
        <v>74</v>
      </c>
      <c r="O6254" s="3">
        <v>36</v>
      </c>
      <c r="P6254" s="13">
        <f t="shared" si="1308"/>
        <v>556.24</v>
      </c>
      <c r="Q6254" s="13" t="str">
        <f t="shared" si="1309"/>
        <v>Normal</v>
      </c>
      <c r="S6254" s="21"/>
    </row>
    <row r="6255" customHeight="1" spans="1:19">
      <c r="A6255" s="2" t="s">
        <v>8215</v>
      </c>
      <c r="B6255" s="29" t="s">
        <v>180</v>
      </c>
      <c r="C6255" s="2" t="s">
        <v>3155</v>
      </c>
      <c r="D6255" s="2" t="str">
        <f t="array" ref="D6255">_xlfn.XLOOKUP(C6255,Customers!A:A,Customers!B:B)</f>
        <v>Customer 0268</v>
      </c>
      <c r="E6255" s="2" t="s">
        <v>265</v>
      </c>
      <c r="F6255" s="2" t="str">
        <f t="array" ref="F6255">_xlfn.XLOOKUP(E6255,Restaurants!A:A,Restaurants!B:B)</f>
        <v>Restaurant 094</v>
      </c>
      <c r="G6255" s="2" t="s">
        <v>413</v>
      </c>
      <c r="H6255" s="2" t="str">
        <f t="array" ref="H6255">_xlfn.XLOOKUP(G6255,Food_Menu!A:A,Food_Menu!B:B)</f>
        <v>Food Item 0084</v>
      </c>
      <c r="I6255" s="2">
        <f t="array" ref="I6255">_xlfn.XLOOKUP(G6255,Food_Menu!A:A,Food_Menu!D:D)</f>
        <v>587.45</v>
      </c>
      <c r="J6255" s="2" t="s">
        <v>443</v>
      </c>
      <c r="K6255" s="2" t="str">
        <f t="array" ref="K6255">_xlfn.XLOOKUP(J6255,Delivery_Partners!A:A,Delivery_Partners!B:B)</f>
        <v>Delivery Partner 083</v>
      </c>
      <c r="L6255" s="3">
        <v>2</v>
      </c>
      <c r="M6255" s="2" t="s">
        <v>23</v>
      </c>
      <c r="N6255" s="2" t="s">
        <v>74</v>
      </c>
      <c r="O6255" s="3">
        <v>21</v>
      </c>
      <c r="P6255" s="13">
        <f t="shared" si="1308"/>
        <v>1174.9</v>
      </c>
      <c r="Q6255" s="13" t="str">
        <f t="shared" si="1309"/>
        <v>Fast</v>
      </c>
      <c r="S6255" s="21"/>
    </row>
    <row r="6256" hidden="1" customHeight="1" spans="1:19">
      <c r="A6256" s="2" t="s">
        <v>8216</v>
      </c>
      <c r="B6256" s="29" t="s">
        <v>320</v>
      </c>
      <c r="C6256" s="2" t="s">
        <v>2036</v>
      </c>
      <c r="D6256" s="2" t="str">
        <f t="array" ref="D6256">_xlfn.XLOOKUP(C6256,Customers!A:A,Customers!B:B)</f>
        <v>Customer 0699</v>
      </c>
      <c r="E6256" s="2" t="s">
        <v>1191</v>
      </c>
      <c r="F6256" s="2" t="str">
        <f t="array" ref="F6256">_xlfn.XLOOKUP(E6256,Restaurants!A:A,Restaurants!B:B)</f>
        <v>Restaurant 060</v>
      </c>
      <c r="G6256" s="2" t="s">
        <v>815</v>
      </c>
      <c r="H6256" s="2" t="str">
        <f t="array" ref="H6256">_xlfn.XLOOKUP(G6256,Food_Menu!A:A,Food_Menu!B:B)</f>
        <v>Food Item 0116</v>
      </c>
      <c r="I6256" s="2"/>
      <c r="J6256" s="2" t="s">
        <v>541</v>
      </c>
      <c r="K6256" s="2" t="str">
        <f t="array" ref="K6256">_xlfn.XLOOKUP(J6256,Delivery_Partners!A:A,Delivery_Partners!B:B)</f>
        <v>Delivery Partner 172</v>
      </c>
      <c r="L6256" s="3">
        <v>4</v>
      </c>
      <c r="M6256" s="2" t="s">
        <v>101</v>
      </c>
      <c r="N6256" s="2" t="s">
        <v>24</v>
      </c>
      <c r="O6256" s="2"/>
    </row>
    <row r="6257" customHeight="1" spans="1:19">
      <c r="A6257" s="2" t="s">
        <v>8217</v>
      </c>
      <c r="B6257" s="29" t="s">
        <v>2484</v>
      </c>
      <c r="C6257" s="2" t="s">
        <v>1352</v>
      </c>
      <c r="D6257" s="2" t="str">
        <f t="array" ref="D6257">_xlfn.XLOOKUP(C6257,Customers!A:A,Customers!B:B)</f>
        <v>Customer 0064</v>
      </c>
      <c r="E6257" s="2" t="s">
        <v>1060</v>
      </c>
      <c r="F6257" s="2" t="str">
        <f t="array" ref="F6257">_xlfn.XLOOKUP(E6257,Restaurants!A:A,Restaurants!B:B)</f>
        <v>Restaurant 042</v>
      </c>
      <c r="G6257" s="2" t="s">
        <v>53</v>
      </c>
      <c r="H6257" s="2" t="str">
        <f t="array" ref="H6257">_xlfn.XLOOKUP(G6257,Food_Menu!A:A,Food_Menu!B:B)</f>
        <v>Food Item 0205</v>
      </c>
      <c r="I6257" s="2">
        <f t="array" ref="I6257">_xlfn.XLOOKUP(G6257,Food_Menu!A:A,Food_Menu!D:D)</f>
        <v>175.36</v>
      </c>
      <c r="J6257" s="2" t="s">
        <v>1045</v>
      </c>
      <c r="K6257" s="2" t="str">
        <f t="array" ref="K6257">_xlfn.XLOOKUP(J6257,Delivery_Partners!A:A,Delivery_Partners!B:B)</f>
        <v>Delivery Partner 129</v>
      </c>
      <c r="L6257" s="3">
        <v>1</v>
      </c>
      <c r="M6257" s="2" t="s">
        <v>23</v>
      </c>
      <c r="N6257" s="2" t="s">
        <v>24</v>
      </c>
      <c r="O6257" s="3">
        <v>46</v>
      </c>
      <c r="P6257" s="13">
        <f t="shared" ref="P6257:P6261" si="1310">I6257*L6257</f>
        <v>175.36</v>
      </c>
      <c r="Q6257" s="13" t="str">
        <f t="shared" ref="Q6257:Q6261" si="1311">IF(O6257="","Not Delivered",IF(O6257&lt;=30,"Fast",IF(O6257&lt;=60,"Normal","Slow")))</f>
        <v>Normal</v>
      </c>
      <c r="S6257" s="21"/>
    </row>
    <row r="6258" customHeight="1" spans="1:19">
      <c r="A6258" s="2" t="s">
        <v>8218</v>
      </c>
      <c r="B6258" s="28">
        <v>45849</v>
      </c>
      <c r="C6258" s="2" t="s">
        <v>2939</v>
      </c>
      <c r="D6258" s="2" t="str">
        <f t="array" ref="D6258">_xlfn.XLOOKUP(C6258,Customers!A:A,Customers!B:B)</f>
        <v>Customer 0076</v>
      </c>
      <c r="E6258" s="2" t="s">
        <v>712</v>
      </c>
      <c r="F6258" s="2" t="str">
        <f t="array" ref="F6258">_xlfn.XLOOKUP(E6258,Restaurants!A:A,Restaurants!B:B)</f>
        <v>Restaurant 074</v>
      </c>
      <c r="G6258" s="2" t="s">
        <v>856</v>
      </c>
      <c r="H6258" s="2" t="str">
        <f t="array" ref="H6258">_xlfn.XLOOKUP(G6258,Food_Menu!A:A,Food_Menu!B:B)</f>
        <v>Food Item 0191</v>
      </c>
      <c r="I6258" s="2">
        <f t="array" ref="I6258">_xlfn.XLOOKUP(G6258,Food_Menu!A:A,Food_Menu!D:D)</f>
        <v>443.82</v>
      </c>
      <c r="J6258" s="2" t="s">
        <v>422</v>
      </c>
      <c r="K6258" s="2" t="str">
        <f t="array" ref="K6258">_xlfn.XLOOKUP(J6258,Delivery_Partners!A:A,Delivery_Partners!B:B)</f>
        <v>Delivery Partner 049</v>
      </c>
      <c r="L6258" s="3">
        <v>1</v>
      </c>
      <c r="M6258" s="2" t="s">
        <v>23</v>
      </c>
      <c r="N6258" s="2" t="s">
        <v>24</v>
      </c>
      <c r="O6258" s="3">
        <v>42</v>
      </c>
      <c r="P6258" s="13">
        <f t="shared" si="1310"/>
        <v>443.82</v>
      </c>
      <c r="Q6258" s="13" t="str">
        <f t="shared" si="1311"/>
        <v>Normal</v>
      </c>
      <c r="S6258" s="21"/>
    </row>
    <row r="6259" customHeight="1" spans="1:19">
      <c r="A6259" s="2" t="s">
        <v>8219</v>
      </c>
      <c r="B6259" s="28">
        <v>45963</v>
      </c>
      <c r="C6259" s="2" t="s">
        <v>1203</v>
      </c>
      <c r="D6259" s="2" t="str">
        <f t="array" ref="D6259">_xlfn.XLOOKUP(C6259,Customers!A:A,Customers!B:B)</f>
        <v>Customer 1078</v>
      </c>
      <c r="E6259" s="2" t="s">
        <v>46</v>
      </c>
      <c r="F6259" s="2" t="str">
        <f t="array" ref="F6259">_xlfn.XLOOKUP(E6259,Restaurants!A:A,Restaurants!B:B)</f>
        <v>Restaurant 043</v>
      </c>
      <c r="G6259" s="2" t="s">
        <v>872</v>
      </c>
      <c r="H6259" s="2" t="str">
        <f t="array" ref="H6259">_xlfn.XLOOKUP(G6259,Food_Menu!A:A,Food_Menu!B:B)</f>
        <v>Food Item 0156</v>
      </c>
      <c r="I6259" s="2">
        <f t="array" ref="I6259">_xlfn.XLOOKUP(G6259,Food_Menu!A:A,Food_Menu!D:D)</f>
        <v>133.9</v>
      </c>
      <c r="J6259" s="2" t="s">
        <v>958</v>
      </c>
      <c r="K6259" s="2" t="str">
        <f t="array" ref="K6259">_xlfn.XLOOKUP(J6259,Delivery_Partners!A:A,Delivery_Partners!B:B)</f>
        <v>Delivery Partner 030</v>
      </c>
      <c r="L6259" s="3">
        <v>1</v>
      </c>
      <c r="M6259" s="2" t="s">
        <v>23</v>
      </c>
      <c r="N6259" s="2" t="s">
        <v>42</v>
      </c>
      <c r="O6259" s="3">
        <v>48</v>
      </c>
      <c r="P6259" s="13">
        <f t="shared" si="1310"/>
        <v>133.9</v>
      </c>
      <c r="Q6259" s="13" t="str">
        <f t="shared" si="1311"/>
        <v>Normal</v>
      </c>
      <c r="S6259" s="21"/>
    </row>
    <row r="6260" customHeight="1" spans="1:19">
      <c r="A6260" s="2" t="s">
        <v>8220</v>
      </c>
      <c r="B6260" s="28">
        <v>45935</v>
      </c>
      <c r="C6260" s="2" t="s">
        <v>162</v>
      </c>
      <c r="D6260" s="2" t="str">
        <f t="array" ref="D6260">_xlfn.XLOOKUP(C6260,Customers!A:A,Customers!B:B)</f>
        <v>Customer 0807</v>
      </c>
      <c r="E6260" s="2" t="s">
        <v>105</v>
      </c>
      <c r="F6260" s="2" t="str">
        <f t="array" ref="F6260">_xlfn.XLOOKUP(E6260,Restaurants!A:A,Restaurants!B:B)</f>
        <v>Restaurant 106</v>
      </c>
      <c r="G6260" s="2" t="s">
        <v>1554</v>
      </c>
      <c r="H6260" s="2" t="str">
        <f t="array" ref="H6260">_xlfn.XLOOKUP(G6260,Food_Menu!A:A,Food_Menu!B:B)</f>
        <v>Food Item 0018</v>
      </c>
      <c r="I6260" s="2">
        <f t="array" ref="I6260">_xlfn.XLOOKUP(G6260,Food_Menu!A:A,Food_Menu!D:D)</f>
        <v>648.66</v>
      </c>
      <c r="J6260" s="2" t="s">
        <v>95</v>
      </c>
      <c r="K6260" s="2" t="str">
        <f t="array" ref="K6260">_xlfn.XLOOKUP(J6260,Delivery_Partners!A:A,Delivery_Partners!B:B)</f>
        <v>Delivery Partner 170</v>
      </c>
      <c r="L6260" s="3">
        <v>1</v>
      </c>
      <c r="M6260" s="2" t="s">
        <v>23</v>
      </c>
      <c r="N6260" s="2" t="s">
        <v>74</v>
      </c>
      <c r="O6260" s="3">
        <v>31</v>
      </c>
      <c r="P6260" s="13">
        <f t="shared" si="1310"/>
        <v>648.66</v>
      </c>
      <c r="Q6260" s="13" t="str">
        <f t="shared" si="1311"/>
        <v>Normal</v>
      </c>
      <c r="S6260" s="21"/>
    </row>
    <row r="6261" customHeight="1" spans="1:19">
      <c r="A6261" s="2" t="s">
        <v>8221</v>
      </c>
      <c r="B6261" s="29" t="s">
        <v>594</v>
      </c>
      <c r="C6261" s="2" t="s">
        <v>1779</v>
      </c>
      <c r="D6261" s="2" t="str">
        <f t="array" ref="D6261">_xlfn.XLOOKUP(C6261,Customers!A:A,Customers!B:B)</f>
        <v>Customer 0007</v>
      </c>
      <c r="E6261" s="2" t="s">
        <v>293</v>
      </c>
      <c r="F6261" s="2" t="str">
        <f t="array" ref="F6261">_xlfn.XLOOKUP(E6261,Restaurants!A:A,Restaurants!B:B)</f>
        <v>Restaurant 057</v>
      </c>
      <c r="G6261" s="2" t="s">
        <v>106</v>
      </c>
      <c r="H6261" s="2" t="str">
        <f t="array" ref="H6261">_xlfn.XLOOKUP(G6261,Food_Menu!A:A,Food_Menu!B:B)</f>
        <v>Food Item 0067</v>
      </c>
      <c r="I6261" s="2">
        <f t="array" ref="I6261">_xlfn.XLOOKUP(G6261,Food_Menu!A:A,Food_Menu!D:D)</f>
        <v>575.59</v>
      </c>
      <c r="J6261" s="2" t="s">
        <v>22</v>
      </c>
      <c r="K6261" s="2" t="str">
        <f t="array" ref="K6261">_xlfn.XLOOKUP(J6261,Delivery_Partners!A:A,Delivery_Partners!B:B)</f>
        <v>Delivery Partner 163</v>
      </c>
      <c r="L6261" s="3">
        <v>3</v>
      </c>
      <c r="M6261" s="2" t="s">
        <v>23</v>
      </c>
      <c r="N6261" s="2" t="s">
        <v>55</v>
      </c>
      <c r="O6261" s="3">
        <v>46</v>
      </c>
      <c r="P6261" s="13">
        <f t="shared" si="1310"/>
        <v>1726.77</v>
      </c>
      <c r="Q6261" s="13" t="str">
        <f t="shared" si="1311"/>
        <v>Normal</v>
      </c>
      <c r="S6261" s="21"/>
    </row>
    <row r="6262" hidden="1" customHeight="1" spans="1:19">
      <c r="A6262" s="2" t="s">
        <v>8222</v>
      </c>
      <c r="B6262" s="29" t="s">
        <v>821</v>
      </c>
      <c r="C6262" s="2" t="s">
        <v>2242</v>
      </c>
      <c r="D6262" s="2" t="str">
        <f t="array" ref="D6262">_xlfn.XLOOKUP(C6262,Customers!A:A,Customers!B:B)</f>
        <v>Customer 0121</v>
      </c>
      <c r="E6262" s="2" t="s">
        <v>1191</v>
      </c>
      <c r="F6262" s="2" t="str">
        <f t="array" ref="F6262">_xlfn.XLOOKUP(E6262,Restaurants!A:A,Restaurants!B:B)</f>
        <v>Restaurant 060</v>
      </c>
      <c r="G6262" s="2" t="s">
        <v>405</v>
      </c>
      <c r="H6262" s="2" t="str">
        <f t="array" ref="H6262">_xlfn.XLOOKUP(G6262,Food_Menu!A:A,Food_Menu!B:B)</f>
        <v>Food Item 0004</v>
      </c>
      <c r="I6262" s="2"/>
      <c r="J6262" s="2" t="s">
        <v>427</v>
      </c>
      <c r="K6262" s="2" t="str">
        <f t="array" ref="K6262">_xlfn.XLOOKUP(J6262,Delivery_Partners!A:A,Delivery_Partners!B:B)</f>
        <v>Delivery Partner 023</v>
      </c>
      <c r="L6262" s="3">
        <v>4</v>
      </c>
      <c r="M6262" s="2" t="s">
        <v>101</v>
      </c>
      <c r="N6262" s="2" t="s">
        <v>74</v>
      </c>
      <c r="O6262" s="2"/>
    </row>
    <row r="6263" customHeight="1" spans="1:19">
      <c r="A6263" s="2" t="s">
        <v>8223</v>
      </c>
      <c r="B6263" s="29" t="s">
        <v>1393</v>
      </c>
      <c r="C6263" s="2" t="s">
        <v>2090</v>
      </c>
      <c r="D6263" s="2" t="str">
        <f t="array" ref="D6263">_xlfn.XLOOKUP(C6263,Customers!A:A,Customers!B:B)</f>
        <v>Customer 0592</v>
      </c>
      <c r="E6263" s="2" t="s">
        <v>647</v>
      </c>
      <c r="F6263" s="2" t="str">
        <f t="array" ref="F6263">_xlfn.XLOOKUP(E6263,Restaurants!A:A,Restaurants!B:B)</f>
        <v>Restaurant 081</v>
      </c>
      <c r="G6263" s="2" t="s">
        <v>524</v>
      </c>
      <c r="H6263" s="2" t="str">
        <f t="array" ref="H6263">_xlfn.XLOOKUP(G6263,Food_Menu!A:A,Food_Menu!B:B)</f>
        <v>Food Item 0021</v>
      </c>
      <c r="I6263" s="2">
        <f t="array" ref="I6263">_xlfn.XLOOKUP(G6263,Food_Menu!A:A,Food_Menu!D:D)</f>
        <v>572.3</v>
      </c>
      <c r="J6263" s="2" t="s">
        <v>347</v>
      </c>
      <c r="K6263" s="2" t="str">
        <f t="array" ref="K6263">_xlfn.XLOOKUP(J6263,Delivery_Partners!A:A,Delivery_Partners!B:B)</f>
        <v>Delivery Partner 058</v>
      </c>
      <c r="L6263" s="3">
        <v>1</v>
      </c>
      <c r="M6263" s="2" t="s">
        <v>23</v>
      </c>
      <c r="N6263" s="2" t="s">
        <v>42</v>
      </c>
      <c r="O6263" s="3">
        <v>29</v>
      </c>
      <c r="P6263" s="13">
        <f t="shared" ref="P6263:P6264" si="1312">I6263*L6263</f>
        <v>572.3</v>
      </c>
      <c r="Q6263" s="13" t="str">
        <f t="shared" ref="Q6263:Q6264" si="1313">IF(O6263="","Not Delivered",IF(O6263&lt;=30,"Fast",IF(O6263&lt;=60,"Normal","Slow")))</f>
        <v>Fast</v>
      </c>
      <c r="S6263" s="21"/>
    </row>
    <row r="6264" customHeight="1" spans="1:19">
      <c r="A6264" s="2" t="s">
        <v>8224</v>
      </c>
      <c r="B6264" s="28">
        <v>45780</v>
      </c>
      <c r="C6264" s="2" t="s">
        <v>965</v>
      </c>
      <c r="D6264" s="2" t="str">
        <f t="array" ref="D6264">_xlfn.XLOOKUP(C6264,Customers!A:A,Customers!B:B)</f>
        <v>Customer 0817</v>
      </c>
      <c r="E6264" s="2" t="s">
        <v>425</v>
      </c>
      <c r="F6264" s="2" t="str">
        <f t="array" ref="F6264">_xlfn.XLOOKUP(E6264,Restaurants!A:A,Restaurants!B:B)</f>
        <v>Restaurant 023</v>
      </c>
      <c r="G6264" s="2" t="s">
        <v>431</v>
      </c>
      <c r="H6264" s="2" t="str">
        <f t="array" ref="H6264">_xlfn.XLOOKUP(G6264,Food_Menu!A:A,Food_Menu!B:B)</f>
        <v>Food Item 0183</v>
      </c>
      <c r="I6264" s="2">
        <f t="array" ref="I6264">_xlfn.XLOOKUP(G6264,Food_Menu!A:A,Food_Menu!D:D)</f>
        <v>645.58</v>
      </c>
      <c r="J6264" s="2" t="s">
        <v>127</v>
      </c>
      <c r="K6264" s="2" t="str">
        <f t="array" ref="K6264">_xlfn.XLOOKUP(J6264,Delivery_Partners!A:A,Delivery_Partners!B:B)</f>
        <v>Delivery Partner 134</v>
      </c>
      <c r="L6264" s="3">
        <v>1</v>
      </c>
      <c r="M6264" s="2" t="s">
        <v>23</v>
      </c>
      <c r="N6264" s="2" t="s">
        <v>55</v>
      </c>
      <c r="O6264" s="3">
        <v>37</v>
      </c>
      <c r="P6264" s="13">
        <f t="shared" si="1312"/>
        <v>645.58</v>
      </c>
      <c r="Q6264" s="13" t="str">
        <f t="shared" si="1313"/>
        <v>Normal</v>
      </c>
      <c r="S6264" s="21"/>
    </row>
    <row r="6265" hidden="1" customHeight="1" spans="1:19">
      <c r="A6265" s="2" t="s">
        <v>8225</v>
      </c>
      <c r="B6265" s="29" t="s">
        <v>1823</v>
      </c>
      <c r="C6265" s="2" t="s">
        <v>476</v>
      </c>
      <c r="D6265" s="2" t="str">
        <f t="array" ref="D6265">_xlfn.XLOOKUP(C6265,Customers!A:A,Customers!B:B)</f>
        <v>Customer 0509</v>
      </c>
      <c r="E6265" s="2" t="s">
        <v>526</v>
      </c>
      <c r="F6265" s="2" t="str">
        <f t="array" ref="F6265">_xlfn.XLOOKUP(E6265,Restaurants!A:A,Restaurants!B:B)</f>
        <v>Restaurant 068</v>
      </c>
      <c r="G6265" s="2" t="s">
        <v>457</v>
      </c>
      <c r="H6265" s="2" t="str">
        <f t="array" ref="H6265">_xlfn.XLOOKUP(G6265,Food_Menu!A:A,Food_Menu!B:B)</f>
        <v>Food Item 0180</v>
      </c>
      <c r="I6265" s="2"/>
      <c r="J6265" s="2" t="s">
        <v>212</v>
      </c>
      <c r="K6265" s="2" t="str">
        <f t="array" ref="K6265">_xlfn.XLOOKUP(J6265,Delivery_Partners!A:A,Delivery_Partners!B:B)</f>
        <v>Delivery Partner 177</v>
      </c>
      <c r="L6265" s="3">
        <v>1</v>
      </c>
      <c r="M6265" s="2" t="s">
        <v>101</v>
      </c>
      <c r="N6265" s="2" t="s">
        <v>74</v>
      </c>
      <c r="O6265" s="2"/>
    </row>
    <row r="6266" customHeight="1" spans="1:19">
      <c r="A6266" s="2" t="s">
        <v>8226</v>
      </c>
      <c r="B6266" s="29" t="s">
        <v>325</v>
      </c>
      <c r="C6266" s="2" t="s">
        <v>2699</v>
      </c>
      <c r="D6266" s="2" t="str">
        <f t="array" ref="D6266">_xlfn.XLOOKUP(C6266,Customers!A:A,Customers!B:B)</f>
        <v>Customer 1048</v>
      </c>
      <c r="E6266" s="2" t="s">
        <v>421</v>
      </c>
      <c r="F6266" s="2" t="str">
        <f t="array" ref="F6266">_xlfn.XLOOKUP(E6266,Restaurants!A:A,Restaurants!B:B)</f>
        <v>Restaurant 091</v>
      </c>
      <c r="G6266" s="2" t="s">
        <v>132</v>
      </c>
      <c r="H6266" s="2" t="str">
        <f t="array" ref="H6266">_xlfn.XLOOKUP(G6266,Food_Menu!A:A,Food_Menu!B:B)</f>
        <v>Food Item 0023</v>
      </c>
      <c r="I6266" s="2">
        <f t="array" ref="I6266">_xlfn.XLOOKUP(G6266,Food_Menu!A:A,Food_Menu!D:D)</f>
        <v>276.1</v>
      </c>
      <c r="J6266" s="2" t="s">
        <v>22</v>
      </c>
      <c r="K6266" s="2" t="str">
        <f t="array" ref="K6266">_xlfn.XLOOKUP(J6266,Delivery_Partners!A:A,Delivery_Partners!B:B)</f>
        <v>Delivery Partner 163</v>
      </c>
      <c r="L6266" s="3">
        <v>2</v>
      </c>
      <c r="M6266" s="2" t="s">
        <v>23</v>
      </c>
      <c r="N6266" s="2" t="s">
        <v>24</v>
      </c>
      <c r="O6266" s="3">
        <v>28</v>
      </c>
      <c r="P6266" s="13">
        <f t="shared" ref="P6266:P6285" si="1314">I6266*L6266</f>
        <v>552.2</v>
      </c>
      <c r="Q6266" s="13" t="str">
        <f t="shared" ref="Q6266:Q6285" si="1315">IF(O6266="","Not Delivered",IF(O6266&lt;=30,"Fast",IF(O6266&lt;=60,"Normal","Slow")))</f>
        <v>Fast</v>
      </c>
      <c r="S6266" s="21"/>
    </row>
    <row r="6267" customHeight="1" spans="1:19">
      <c r="A6267" s="2" t="s">
        <v>8227</v>
      </c>
      <c r="B6267" s="29" t="s">
        <v>915</v>
      </c>
      <c r="C6267" s="2" t="s">
        <v>1055</v>
      </c>
      <c r="D6267" s="2" t="str">
        <f t="array" ref="D6267">_xlfn.XLOOKUP(C6267,Customers!A:A,Customers!B:B)</f>
        <v>Customer 0784</v>
      </c>
      <c r="E6267" s="2" t="s">
        <v>265</v>
      </c>
      <c r="F6267" s="2" t="str">
        <f t="array" ref="F6267">_xlfn.XLOOKUP(E6267,Restaurants!A:A,Restaurants!B:B)</f>
        <v>Restaurant 094</v>
      </c>
      <c r="G6267" s="2" t="s">
        <v>1575</v>
      </c>
      <c r="H6267" s="2" t="str">
        <f t="array" ref="H6267">_xlfn.XLOOKUP(G6267,Food_Menu!A:A,Food_Menu!B:B)</f>
        <v>Food Item 0101</v>
      </c>
      <c r="I6267" s="2">
        <f t="array" ref="I6267">_xlfn.XLOOKUP(G6267,Food_Menu!A:A,Food_Menu!D:D)</f>
        <v>140.64</v>
      </c>
      <c r="J6267" s="2" t="s">
        <v>374</v>
      </c>
      <c r="K6267" s="2" t="str">
        <f t="array" ref="K6267">_xlfn.XLOOKUP(J6267,Delivery_Partners!A:A,Delivery_Partners!B:B)</f>
        <v>Delivery Partner 052</v>
      </c>
      <c r="L6267" s="3">
        <v>1</v>
      </c>
      <c r="M6267" s="2" t="s">
        <v>23</v>
      </c>
      <c r="N6267" s="2" t="s">
        <v>24</v>
      </c>
      <c r="O6267" s="3">
        <v>43</v>
      </c>
      <c r="P6267" s="13">
        <f t="shared" si="1314"/>
        <v>140.64</v>
      </c>
      <c r="Q6267" s="13" t="str">
        <f t="shared" si="1315"/>
        <v>Normal</v>
      </c>
      <c r="S6267" s="21"/>
    </row>
    <row r="6268" customHeight="1" spans="1:19">
      <c r="A6268" s="2" t="s">
        <v>8228</v>
      </c>
      <c r="B6268" s="28">
        <v>45755</v>
      </c>
      <c r="C6268" s="2" t="s">
        <v>2050</v>
      </c>
      <c r="D6268" s="2" t="str">
        <f t="array" ref="D6268">_xlfn.XLOOKUP(C6268,Customers!A:A,Customers!B:B)</f>
        <v>Customer 0738</v>
      </c>
      <c r="E6268" s="2" t="s">
        <v>616</v>
      </c>
      <c r="F6268" s="2" t="str">
        <f t="array" ref="F6268">_xlfn.XLOOKUP(E6268,Restaurants!A:A,Restaurants!B:B)</f>
        <v>Restaurant 027</v>
      </c>
      <c r="G6268" s="2" t="s">
        <v>408</v>
      </c>
      <c r="H6268" s="2" t="str">
        <f t="array" ref="H6268">_xlfn.XLOOKUP(G6268,Food_Menu!A:A,Food_Menu!B:B)</f>
        <v>Food Item 0062</v>
      </c>
      <c r="I6268" s="2">
        <f t="array" ref="I6268">_xlfn.XLOOKUP(G6268,Food_Menu!A:A,Food_Menu!D:D)</f>
        <v>267</v>
      </c>
      <c r="J6268" s="2" t="s">
        <v>148</v>
      </c>
      <c r="K6268" s="2" t="str">
        <f t="array" ref="K6268">_xlfn.XLOOKUP(J6268,Delivery_Partners!A:A,Delivery_Partners!B:B)</f>
        <v>Delivery Partner 162</v>
      </c>
      <c r="L6268" s="3">
        <v>1</v>
      </c>
      <c r="M6268" s="2" t="s">
        <v>23</v>
      </c>
      <c r="N6268" s="2" t="s">
        <v>55</v>
      </c>
      <c r="O6268" s="3">
        <v>38</v>
      </c>
      <c r="P6268" s="13">
        <f t="shared" si="1314"/>
        <v>267</v>
      </c>
      <c r="Q6268" s="13" t="str">
        <f t="shared" si="1315"/>
        <v>Normal</v>
      </c>
      <c r="S6268" s="21"/>
    </row>
    <row r="6269" customHeight="1" spans="1:19">
      <c r="A6269" s="2" t="s">
        <v>8229</v>
      </c>
      <c r="B6269" s="29" t="s">
        <v>681</v>
      </c>
      <c r="C6269" s="2" t="s">
        <v>3320</v>
      </c>
      <c r="D6269" s="2" t="str">
        <f t="array" ref="D6269">_xlfn.XLOOKUP(C6269,Customers!A:A,Customers!B:B)</f>
        <v>Customer 0348</v>
      </c>
      <c r="E6269" s="2" t="s">
        <v>335</v>
      </c>
      <c r="F6269" s="2" t="str">
        <f t="array" ref="F6269">_xlfn.XLOOKUP(E6269,Restaurants!A:A,Restaurants!B:B)</f>
        <v>Restaurant 007</v>
      </c>
      <c r="G6269" s="2" t="s">
        <v>21</v>
      </c>
      <c r="H6269" s="2" t="str">
        <f t="array" ref="H6269">_xlfn.XLOOKUP(G6269,Food_Menu!A:A,Food_Menu!B:B)</f>
        <v>Food Item 0016</v>
      </c>
      <c r="I6269" s="2">
        <f t="array" ref="I6269">_xlfn.XLOOKUP(G6269,Food_Menu!A:A,Food_Menu!D:D)</f>
        <v>348.44</v>
      </c>
      <c r="J6269" s="2" t="s">
        <v>323</v>
      </c>
      <c r="K6269" s="2" t="str">
        <f t="array" ref="K6269">_xlfn.XLOOKUP(J6269,Delivery_Partners!A:A,Delivery_Partners!B:B)</f>
        <v>Delivery Partner 131</v>
      </c>
      <c r="L6269" s="3">
        <v>1</v>
      </c>
      <c r="M6269" s="2" t="s">
        <v>23</v>
      </c>
      <c r="N6269" s="2" t="s">
        <v>55</v>
      </c>
      <c r="O6269" s="3">
        <v>39</v>
      </c>
      <c r="P6269" s="13">
        <f t="shared" si="1314"/>
        <v>348.44</v>
      </c>
      <c r="Q6269" s="13" t="str">
        <f t="shared" si="1315"/>
        <v>Normal</v>
      </c>
      <c r="S6269" s="21"/>
    </row>
    <row r="6270" customHeight="1" spans="1:19">
      <c r="A6270" s="2" t="s">
        <v>8230</v>
      </c>
      <c r="B6270" s="29" t="s">
        <v>1872</v>
      </c>
      <c r="C6270" s="2" t="s">
        <v>2683</v>
      </c>
      <c r="D6270" s="2" t="str">
        <f t="array" ref="D6270">_xlfn.XLOOKUP(C6270,Customers!A:A,Customers!B:B)</f>
        <v>Customer 0819</v>
      </c>
      <c r="E6270" s="2" t="s">
        <v>1450</v>
      </c>
      <c r="F6270" s="2" t="str">
        <f t="array" ref="F6270">_xlfn.XLOOKUP(E6270,Restaurants!A:A,Restaurants!B:B)</f>
        <v>Restaurant 024</v>
      </c>
      <c r="G6270" s="2" t="s">
        <v>413</v>
      </c>
      <c r="H6270" s="2" t="str">
        <f t="array" ref="H6270">_xlfn.XLOOKUP(G6270,Food_Menu!A:A,Food_Menu!B:B)</f>
        <v>Food Item 0084</v>
      </c>
      <c r="I6270" s="2">
        <f t="array" ref="I6270">_xlfn.XLOOKUP(G6270,Food_Menu!A:A,Food_Menu!D:D)</f>
        <v>587.45</v>
      </c>
      <c r="J6270" s="2" t="s">
        <v>1408</v>
      </c>
      <c r="K6270" s="2" t="str">
        <f t="array" ref="K6270">_xlfn.XLOOKUP(J6270,Delivery_Partners!A:A,Delivery_Partners!B:B)</f>
        <v>Delivery Partner 084</v>
      </c>
      <c r="L6270" s="3">
        <v>2</v>
      </c>
      <c r="M6270" s="2" t="s">
        <v>23</v>
      </c>
      <c r="N6270" s="2" t="s">
        <v>24</v>
      </c>
      <c r="O6270" s="3">
        <v>25</v>
      </c>
      <c r="P6270" s="13">
        <f t="shared" si="1314"/>
        <v>1174.9</v>
      </c>
      <c r="Q6270" s="13" t="str">
        <f t="shared" si="1315"/>
        <v>Fast</v>
      </c>
      <c r="S6270" s="21"/>
    </row>
    <row r="6271" customHeight="1" spans="1:19">
      <c r="A6271" s="2" t="s">
        <v>8231</v>
      </c>
      <c r="B6271" s="29" t="s">
        <v>296</v>
      </c>
      <c r="C6271" s="2" t="s">
        <v>1486</v>
      </c>
      <c r="D6271" s="2" t="str">
        <f t="array" ref="D6271">_xlfn.XLOOKUP(C6271,Customers!A:A,Customers!B:B)</f>
        <v>Customer 1049</v>
      </c>
      <c r="E6271" s="2" t="s">
        <v>945</v>
      </c>
      <c r="F6271" s="2" t="str">
        <f t="array" ref="F6271">_xlfn.XLOOKUP(E6271,Restaurants!A:A,Restaurants!B:B)</f>
        <v>Restaurant 099</v>
      </c>
      <c r="G6271" s="2" t="s">
        <v>132</v>
      </c>
      <c r="H6271" s="2" t="str">
        <f t="array" ref="H6271">_xlfn.XLOOKUP(G6271,Food_Menu!A:A,Food_Menu!B:B)</f>
        <v>Food Item 0023</v>
      </c>
      <c r="I6271" s="2">
        <f t="array" ref="I6271">_xlfn.XLOOKUP(G6271,Food_Menu!A:A,Food_Menu!D:D)</f>
        <v>276.1</v>
      </c>
      <c r="J6271" s="2" t="s">
        <v>236</v>
      </c>
      <c r="K6271" s="2" t="str">
        <f t="array" ref="K6271">_xlfn.XLOOKUP(J6271,Delivery_Partners!A:A,Delivery_Partners!B:B)</f>
        <v>Delivery Partner 068</v>
      </c>
      <c r="L6271" s="3">
        <v>3</v>
      </c>
      <c r="M6271" s="2" t="s">
        <v>23</v>
      </c>
      <c r="N6271" s="2" t="s">
        <v>24</v>
      </c>
      <c r="O6271" s="3">
        <v>30</v>
      </c>
      <c r="P6271" s="13">
        <f t="shared" si="1314"/>
        <v>828.3</v>
      </c>
      <c r="Q6271" s="13" t="str">
        <f t="shared" si="1315"/>
        <v>Fast</v>
      </c>
      <c r="S6271" s="21"/>
    </row>
    <row r="6272" customHeight="1" spans="1:19">
      <c r="A6272" s="2" t="s">
        <v>8232</v>
      </c>
      <c r="B6272" s="28">
        <v>45905</v>
      </c>
      <c r="C6272" s="2" t="s">
        <v>3485</v>
      </c>
      <c r="D6272" s="2" t="str">
        <f t="array" ref="D6272">_xlfn.XLOOKUP(C6272,Customers!A:A,Customers!B:B)</f>
        <v>Customer 0059</v>
      </c>
      <c r="E6272" s="2" t="s">
        <v>83</v>
      </c>
      <c r="F6272" s="2" t="str">
        <f t="array" ref="F6272">_xlfn.XLOOKUP(E6272,Restaurants!A:A,Restaurants!B:B)</f>
        <v>Restaurant 032</v>
      </c>
      <c r="G6272" s="2" t="s">
        <v>789</v>
      </c>
      <c r="H6272" s="2" t="str">
        <f t="array" ref="H6272">_xlfn.XLOOKUP(G6272,Food_Menu!A:A,Food_Menu!B:B)</f>
        <v>Food Item 0162</v>
      </c>
      <c r="I6272" s="2">
        <f t="array" ref="I6272">_xlfn.XLOOKUP(G6272,Food_Menu!A:A,Food_Menu!D:D)</f>
        <v>422.16</v>
      </c>
      <c r="J6272" s="2" t="s">
        <v>811</v>
      </c>
      <c r="K6272" s="2" t="str">
        <f t="array" ref="K6272">_xlfn.XLOOKUP(J6272,Delivery_Partners!A:A,Delivery_Partners!B:B)</f>
        <v>Delivery Partner 147</v>
      </c>
      <c r="L6272" s="3">
        <v>1</v>
      </c>
      <c r="M6272" s="2" t="s">
        <v>23</v>
      </c>
      <c r="N6272" s="2" t="s">
        <v>24</v>
      </c>
      <c r="O6272" s="3">
        <v>34</v>
      </c>
      <c r="P6272" s="13">
        <f t="shared" si="1314"/>
        <v>422.16</v>
      </c>
      <c r="Q6272" s="13" t="str">
        <f t="shared" si="1315"/>
        <v>Normal</v>
      </c>
      <c r="S6272" s="21"/>
    </row>
    <row r="6273" customHeight="1" spans="1:19">
      <c r="A6273" s="2" t="s">
        <v>8233</v>
      </c>
      <c r="B6273" s="28">
        <v>45689</v>
      </c>
      <c r="C6273" s="2" t="s">
        <v>3252</v>
      </c>
      <c r="D6273" s="2" t="str">
        <f t="array" ref="D6273">_xlfn.XLOOKUP(C6273,Customers!A:A,Customers!B:B)</f>
        <v>Customer 0882</v>
      </c>
      <c r="E6273" s="2" t="s">
        <v>335</v>
      </c>
      <c r="F6273" s="2" t="str">
        <f t="array" ref="F6273">_xlfn.XLOOKUP(E6273,Restaurants!A:A,Restaurants!B:B)</f>
        <v>Restaurant 007</v>
      </c>
      <c r="G6273" s="2" t="s">
        <v>322</v>
      </c>
      <c r="H6273" s="2" t="str">
        <f t="array" ref="H6273">_xlfn.XLOOKUP(G6273,Food_Menu!A:A,Food_Menu!B:B)</f>
        <v>Food Item 0213</v>
      </c>
      <c r="I6273" s="2">
        <f t="array" ref="I6273">_xlfn.XLOOKUP(G6273,Food_Menu!A:A,Food_Menu!D:D)</f>
        <v>568.2</v>
      </c>
      <c r="J6273" s="2" t="s">
        <v>1132</v>
      </c>
      <c r="K6273" s="2" t="str">
        <f t="array" ref="K6273">_xlfn.XLOOKUP(J6273,Delivery_Partners!A:A,Delivery_Partners!B:B)</f>
        <v>Delivery Partner 151</v>
      </c>
      <c r="L6273" s="3">
        <v>2</v>
      </c>
      <c r="M6273" s="2" t="s">
        <v>23</v>
      </c>
      <c r="N6273" s="2" t="s">
        <v>24</v>
      </c>
      <c r="O6273" s="3">
        <v>39</v>
      </c>
      <c r="P6273" s="13">
        <f t="shared" si="1314"/>
        <v>1136.4</v>
      </c>
      <c r="Q6273" s="13" t="str">
        <f t="shared" si="1315"/>
        <v>Normal</v>
      </c>
      <c r="S6273" s="21"/>
    </row>
    <row r="6274" customHeight="1" spans="1:19">
      <c r="A6274" s="2" t="s">
        <v>8234</v>
      </c>
      <c r="B6274" s="28">
        <v>45817</v>
      </c>
      <c r="C6274" s="2" t="s">
        <v>2404</v>
      </c>
      <c r="D6274" s="2" t="str">
        <f t="array" ref="D6274">_xlfn.XLOOKUP(C6274,Customers!A:A,Customers!B:B)</f>
        <v>Customer 1056</v>
      </c>
      <c r="E6274" s="2" t="s">
        <v>566</v>
      </c>
      <c r="F6274" s="2" t="str">
        <f t="array" ref="F6274">_xlfn.XLOOKUP(E6274,Restaurants!A:A,Restaurants!B:B)</f>
        <v>Restaurant 072</v>
      </c>
      <c r="G6274" s="2" t="s">
        <v>294</v>
      </c>
      <c r="H6274" s="2" t="str">
        <f t="array" ref="H6274">_xlfn.XLOOKUP(G6274,Food_Menu!A:A,Food_Menu!B:B)</f>
        <v>Food Item 0093</v>
      </c>
      <c r="I6274" s="2">
        <f t="array" ref="I6274">_xlfn.XLOOKUP(G6274,Food_Menu!A:A,Food_Menu!D:D)</f>
        <v>337.02</v>
      </c>
      <c r="J6274" s="2" t="s">
        <v>688</v>
      </c>
      <c r="K6274" s="2" t="str">
        <f t="array" ref="K6274">_xlfn.XLOOKUP(J6274,Delivery_Partners!A:A,Delivery_Partners!B:B)</f>
        <v>Delivery Partner 165</v>
      </c>
      <c r="L6274" s="3">
        <v>3</v>
      </c>
      <c r="M6274" s="2" t="s">
        <v>23</v>
      </c>
      <c r="N6274" s="2" t="s">
        <v>24</v>
      </c>
      <c r="O6274" s="3">
        <v>25</v>
      </c>
      <c r="P6274" s="13">
        <f t="shared" si="1314"/>
        <v>1011.06</v>
      </c>
      <c r="Q6274" s="13" t="str">
        <f t="shared" si="1315"/>
        <v>Fast</v>
      </c>
      <c r="S6274" s="21"/>
    </row>
    <row r="6275" customHeight="1" spans="1:19">
      <c r="A6275" s="2" t="s">
        <v>8235</v>
      </c>
      <c r="B6275" s="29" t="s">
        <v>1202</v>
      </c>
      <c r="C6275" s="2" t="s">
        <v>4603</v>
      </c>
      <c r="D6275" s="2" t="str">
        <f t="array" ref="D6275">_xlfn.XLOOKUP(C6275,Customers!A:A,Customers!B:B)</f>
        <v>Customer 0519</v>
      </c>
      <c r="E6275" s="2" t="s">
        <v>105</v>
      </c>
      <c r="F6275" s="2" t="str">
        <f t="array" ref="F6275">_xlfn.XLOOKUP(E6275,Restaurants!A:A,Restaurants!B:B)</f>
        <v>Restaurant 106</v>
      </c>
      <c r="G6275" s="2" t="s">
        <v>607</v>
      </c>
      <c r="H6275" s="2" t="str">
        <f t="array" ref="H6275">_xlfn.XLOOKUP(G6275,Food_Menu!A:A,Food_Menu!B:B)</f>
        <v>Food Item 0054</v>
      </c>
      <c r="I6275" s="2">
        <f t="array" ref="I6275">_xlfn.XLOOKUP(G6275,Food_Menu!A:A,Food_Menu!D:D)</f>
        <v>491.81</v>
      </c>
      <c r="J6275" s="2" t="s">
        <v>1408</v>
      </c>
      <c r="K6275" s="2" t="str">
        <f t="array" ref="K6275">_xlfn.XLOOKUP(J6275,Delivery_Partners!A:A,Delivery_Partners!B:B)</f>
        <v>Delivery Partner 084</v>
      </c>
      <c r="L6275" s="3">
        <v>1</v>
      </c>
      <c r="M6275" s="2" t="s">
        <v>23</v>
      </c>
      <c r="N6275" s="2" t="s">
        <v>24</v>
      </c>
      <c r="O6275" s="3">
        <v>19</v>
      </c>
      <c r="P6275" s="13">
        <f t="shared" si="1314"/>
        <v>491.81</v>
      </c>
      <c r="Q6275" s="13" t="str">
        <f t="shared" si="1315"/>
        <v>Fast</v>
      </c>
      <c r="S6275" s="21"/>
    </row>
    <row r="6276" customHeight="1" spans="1:19">
      <c r="A6276" s="2" t="s">
        <v>8236</v>
      </c>
      <c r="B6276" s="28">
        <v>45748</v>
      </c>
      <c r="C6276" s="2" t="s">
        <v>3506</v>
      </c>
      <c r="D6276" s="2" t="str">
        <f t="array" ref="D6276">_xlfn.XLOOKUP(C6276,Customers!A:A,Customers!B:B)</f>
        <v>Customer 0920</v>
      </c>
      <c r="E6276" s="2" t="s">
        <v>616</v>
      </c>
      <c r="F6276" s="2" t="str">
        <f t="array" ref="F6276">_xlfn.XLOOKUP(E6276,Restaurants!A:A,Restaurants!B:B)</f>
        <v>Restaurant 027</v>
      </c>
      <c r="G6276" s="2" t="s">
        <v>748</v>
      </c>
      <c r="H6276" s="2" t="str">
        <f t="array" ref="H6276">_xlfn.XLOOKUP(G6276,Food_Menu!A:A,Food_Menu!B:B)</f>
        <v>Food Item 0110</v>
      </c>
      <c r="I6276" s="2">
        <f t="array" ref="I6276">_xlfn.XLOOKUP(G6276,Food_Menu!A:A,Food_Menu!D:D)</f>
        <v>384.6</v>
      </c>
      <c r="J6276" s="2" t="s">
        <v>422</v>
      </c>
      <c r="K6276" s="2" t="str">
        <f t="array" ref="K6276">_xlfn.XLOOKUP(J6276,Delivery_Partners!A:A,Delivery_Partners!B:B)</f>
        <v>Delivery Partner 049</v>
      </c>
      <c r="L6276" s="3">
        <v>3</v>
      </c>
      <c r="M6276" s="2" t="s">
        <v>23</v>
      </c>
      <c r="N6276" s="2" t="s">
        <v>24</v>
      </c>
      <c r="O6276" s="3">
        <v>15</v>
      </c>
      <c r="P6276" s="13">
        <f t="shared" si="1314"/>
        <v>1153.8</v>
      </c>
      <c r="Q6276" s="13" t="str">
        <f t="shared" si="1315"/>
        <v>Fast</v>
      </c>
      <c r="S6276" s="21"/>
    </row>
    <row r="6277" customHeight="1" spans="1:19">
      <c r="A6277" s="2" t="s">
        <v>8237</v>
      </c>
      <c r="B6277" s="28">
        <v>45841</v>
      </c>
      <c r="C6277" s="2" t="s">
        <v>3562</v>
      </c>
      <c r="D6277" s="2" t="str">
        <f t="array" ref="D6277">_xlfn.XLOOKUP(C6277,Customers!A:A,Customers!B:B)</f>
        <v>Customer 0430</v>
      </c>
      <c r="E6277" s="2" t="s">
        <v>747</v>
      </c>
      <c r="F6277" s="2" t="str">
        <f t="array" ref="F6277">_xlfn.XLOOKUP(E6277,Restaurants!A:A,Restaurants!B:B)</f>
        <v>Restaurant 006</v>
      </c>
      <c r="G6277" s="2" t="s">
        <v>322</v>
      </c>
      <c r="H6277" s="2" t="str">
        <f t="array" ref="H6277">_xlfn.XLOOKUP(G6277,Food_Menu!A:A,Food_Menu!B:B)</f>
        <v>Food Item 0213</v>
      </c>
      <c r="I6277" s="2">
        <f t="array" ref="I6277">_xlfn.XLOOKUP(G6277,Food_Menu!A:A,Food_Menu!D:D)</f>
        <v>568.2</v>
      </c>
      <c r="J6277" s="2" t="s">
        <v>953</v>
      </c>
      <c r="K6277" s="2" t="str">
        <f t="array" ref="K6277">_xlfn.XLOOKUP(J6277,Delivery_Partners!A:A,Delivery_Partners!B:B)</f>
        <v>Delivery Partner 157</v>
      </c>
      <c r="L6277" s="3">
        <v>2</v>
      </c>
      <c r="M6277" s="2" t="s">
        <v>23</v>
      </c>
      <c r="N6277" s="2" t="s">
        <v>24</v>
      </c>
      <c r="O6277" s="3">
        <v>44</v>
      </c>
      <c r="P6277" s="13">
        <f t="shared" si="1314"/>
        <v>1136.4</v>
      </c>
      <c r="Q6277" s="13" t="str">
        <f t="shared" si="1315"/>
        <v>Normal</v>
      </c>
      <c r="S6277" s="21"/>
    </row>
    <row r="6278" customHeight="1" spans="1:19">
      <c r="A6278" s="2" t="s">
        <v>8238</v>
      </c>
      <c r="B6278" s="28">
        <v>45850</v>
      </c>
      <c r="C6278" s="2" t="s">
        <v>2216</v>
      </c>
      <c r="D6278" s="2" t="str">
        <f t="array" ref="D6278">_xlfn.XLOOKUP(C6278,Customers!A:A,Customers!B:B)</f>
        <v>Customer 0232</v>
      </c>
      <c r="E6278" s="2" t="s">
        <v>1765</v>
      </c>
      <c r="F6278" s="2" t="str">
        <f t="array" ref="F6278">_xlfn.XLOOKUP(E6278,Restaurants!A:A,Restaurants!B:B)</f>
        <v>Restaurant 017</v>
      </c>
      <c r="G6278" s="2" t="s">
        <v>1336</v>
      </c>
      <c r="H6278" s="2" t="str">
        <f t="array" ref="H6278">_xlfn.XLOOKUP(G6278,Food_Menu!A:A,Food_Menu!B:B)</f>
        <v>Food Item 0036</v>
      </c>
      <c r="I6278" s="2">
        <f t="array" ref="I6278">_xlfn.XLOOKUP(G6278,Food_Menu!A:A,Food_Menu!D:D)</f>
        <v>542.95</v>
      </c>
      <c r="J6278" s="2" t="s">
        <v>679</v>
      </c>
      <c r="K6278" s="2" t="str">
        <f t="array" ref="K6278">_xlfn.XLOOKUP(J6278,Delivery_Partners!A:A,Delivery_Partners!B:B)</f>
        <v>Delivery Partner 055</v>
      </c>
      <c r="L6278" s="3">
        <v>1</v>
      </c>
      <c r="M6278" s="2" t="s">
        <v>23</v>
      </c>
      <c r="N6278" s="2" t="s">
        <v>24</v>
      </c>
      <c r="O6278" s="3">
        <v>46</v>
      </c>
      <c r="P6278" s="13">
        <f t="shared" si="1314"/>
        <v>542.95</v>
      </c>
      <c r="Q6278" s="13" t="str">
        <f t="shared" si="1315"/>
        <v>Normal</v>
      </c>
      <c r="S6278" s="21"/>
    </row>
    <row r="6279" customHeight="1" spans="1:19">
      <c r="A6279" s="2" t="s">
        <v>8239</v>
      </c>
      <c r="B6279" s="29" t="s">
        <v>2755</v>
      </c>
      <c r="C6279" s="2" t="s">
        <v>2956</v>
      </c>
      <c r="D6279" s="2" t="str">
        <f t="array" ref="D6279">_xlfn.XLOOKUP(C6279,Customers!A:A,Customers!B:B)</f>
        <v>Customer 0980</v>
      </c>
      <c r="E6279" s="2" t="s">
        <v>1031</v>
      </c>
      <c r="F6279" s="2" t="str">
        <f t="array" ref="F6279">_xlfn.XLOOKUP(E6279,Restaurants!A:A,Restaurants!B:B)</f>
        <v>Restaurant 016</v>
      </c>
      <c r="G6279" s="2" t="s">
        <v>767</v>
      </c>
      <c r="H6279" s="2" t="str">
        <f t="array" ref="H6279">_xlfn.XLOOKUP(G6279,Food_Menu!A:A,Food_Menu!B:B)</f>
        <v>Food Item 0150</v>
      </c>
      <c r="I6279" s="2">
        <f t="array" ref="I6279">_xlfn.XLOOKUP(G6279,Food_Menu!A:A,Food_Menu!D:D)</f>
        <v>110.4</v>
      </c>
      <c r="J6279" s="2" t="s">
        <v>1239</v>
      </c>
      <c r="K6279" s="2" t="str">
        <f t="array" ref="K6279">_xlfn.XLOOKUP(J6279,Delivery_Partners!A:A,Delivery_Partners!B:B)</f>
        <v>Delivery Partner 136</v>
      </c>
      <c r="L6279" s="3">
        <v>2</v>
      </c>
      <c r="M6279" s="2" t="s">
        <v>23</v>
      </c>
      <c r="N6279" s="2" t="s">
        <v>74</v>
      </c>
      <c r="O6279" s="3">
        <v>15</v>
      </c>
      <c r="P6279" s="13">
        <f t="shared" si="1314"/>
        <v>220.8</v>
      </c>
      <c r="Q6279" s="13" t="str">
        <f t="shared" si="1315"/>
        <v>Fast</v>
      </c>
      <c r="S6279" s="21"/>
    </row>
    <row r="6280" customHeight="1" spans="1:19">
      <c r="A6280" s="2" t="s">
        <v>8240</v>
      </c>
      <c r="B6280" s="28">
        <v>45965</v>
      </c>
      <c r="C6280" s="2" t="s">
        <v>404</v>
      </c>
      <c r="D6280" s="2" t="str">
        <f t="array" ref="D6280">_xlfn.XLOOKUP(C6280,Customers!A:A,Customers!B:B)</f>
        <v>Customer 0374</v>
      </c>
      <c r="E6280" s="2" t="s">
        <v>702</v>
      </c>
      <c r="F6280" s="2" t="str">
        <f t="array" ref="F6280">_xlfn.XLOOKUP(E6280,Restaurants!A:A,Restaurants!B:B)</f>
        <v>Restaurant 025</v>
      </c>
      <c r="G6280" s="2" t="s">
        <v>524</v>
      </c>
      <c r="H6280" s="2" t="str">
        <f t="array" ref="H6280">_xlfn.XLOOKUP(G6280,Food_Menu!A:A,Food_Menu!B:B)</f>
        <v>Food Item 0021</v>
      </c>
      <c r="I6280" s="2">
        <f t="array" ref="I6280">_xlfn.XLOOKUP(G6280,Food_Menu!A:A,Food_Menu!D:D)</f>
        <v>572.3</v>
      </c>
      <c r="J6280" s="2" t="s">
        <v>100</v>
      </c>
      <c r="K6280" s="2" t="str">
        <f t="array" ref="K6280">_xlfn.XLOOKUP(J6280,Delivery_Partners!A:A,Delivery_Partners!B:B)</f>
        <v>Delivery Partner 092</v>
      </c>
      <c r="L6280" s="3">
        <v>1</v>
      </c>
      <c r="M6280" s="2" t="s">
        <v>23</v>
      </c>
      <c r="N6280" s="2" t="s">
        <v>55</v>
      </c>
      <c r="O6280" s="3">
        <v>36</v>
      </c>
      <c r="P6280" s="13">
        <f t="shared" si="1314"/>
        <v>572.3</v>
      </c>
      <c r="Q6280" s="13" t="str">
        <f t="shared" si="1315"/>
        <v>Normal</v>
      </c>
      <c r="S6280" s="21"/>
    </row>
    <row r="6281" customHeight="1" spans="1:19">
      <c r="A6281" s="2" t="s">
        <v>8241</v>
      </c>
      <c r="B6281" s="28">
        <v>45846</v>
      </c>
      <c r="C6281" s="2" t="s">
        <v>394</v>
      </c>
      <c r="D6281" s="2" t="str">
        <f t="array" ref="D6281">_xlfn.XLOOKUP(C6281,Customers!A:A,Customers!B:B)</f>
        <v>Customer 0909</v>
      </c>
      <c r="E6281" s="2" t="s">
        <v>451</v>
      </c>
      <c r="F6281" s="2" t="str">
        <f t="array" ref="F6281">_xlfn.XLOOKUP(E6281,Restaurants!A:A,Restaurants!B:B)</f>
        <v>Restaurant 022</v>
      </c>
      <c r="G6281" s="2" t="s">
        <v>106</v>
      </c>
      <c r="H6281" s="2" t="str">
        <f t="array" ref="H6281">_xlfn.XLOOKUP(G6281,Food_Menu!A:A,Food_Menu!B:B)</f>
        <v>Food Item 0067</v>
      </c>
      <c r="I6281" s="2">
        <f t="array" ref="I6281">_xlfn.XLOOKUP(G6281,Food_Menu!A:A,Food_Menu!D:D)</f>
        <v>575.59</v>
      </c>
      <c r="J6281" s="2" t="s">
        <v>123</v>
      </c>
      <c r="K6281" s="2" t="str">
        <f t="array" ref="K6281">_xlfn.XLOOKUP(J6281,Delivery_Partners!A:A,Delivery_Partners!B:B)</f>
        <v>Delivery Partner 106</v>
      </c>
      <c r="L6281" s="3">
        <v>1</v>
      </c>
      <c r="M6281" s="2" t="s">
        <v>23</v>
      </c>
      <c r="N6281" s="2" t="s">
        <v>24</v>
      </c>
      <c r="O6281" s="3">
        <v>30</v>
      </c>
      <c r="P6281" s="13">
        <f t="shared" si="1314"/>
        <v>575.59</v>
      </c>
      <c r="Q6281" s="13" t="str">
        <f t="shared" si="1315"/>
        <v>Fast</v>
      </c>
      <c r="S6281" s="21"/>
    </row>
    <row r="6282" customHeight="1" spans="1:19">
      <c r="A6282" s="2" t="s">
        <v>8242</v>
      </c>
      <c r="B6282" s="28">
        <v>45752</v>
      </c>
      <c r="C6282" s="2" t="s">
        <v>1015</v>
      </c>
      <c r="D6282" s="2" t="str">
        <f t="array" ref="D6282">_xlfn.XLOOKUP(C6282,Customers!A:A,Customers!B:B)</f>
        <v>Customer 0379</v>
      </c>
      <c r="E6282" s="2" t="s">
        <v>39</v>
      </c>
      <c r="F6282" s="2" t="str">
        <f t="array" ref="F6282">_xlfn.XLOOKUP(E6282,Restaurants!A:A,Restaurants!B:B)</f>
        <v>Restaurant 077</v>
      </c>
      <c r="G6282" s="2" t="s">
        <v>1192</v>
      </c>
      <c r="H6282" s="2" t="str">
        <f t="array" ref="H6282">_xlfn.XLOOKUP(G6282,Food_Menu!A:A,Food_Menu!B:B)</f>
        <v>Food Item 0097</v>
      </c>
      <c r="I6282" s="2">
        <f t="array" ref="I6282">_xlfn.XLOOKUP(G6282,Food_Menu!A:A,Food_Menu!D:D)</f>
        <v>584.54</v>
      </c>
      <c r="J6282" s="2" t="s">
        <v>621</v>
      </c>
      <c r="K6282" s="2" t="str">
        <f t="array" ref="K6282">_xlfn.XLOOKUP(J6282,Delivery_Partners!A:A,Delivery_Partners!B:B)</f>
        <v>Delivery Partner 038</v>
      </c>
      <c r="L6282" s="3">
        <v>1</v>
      </c>
      <c r="M6282" s="2" t="s">
        <v>23</v>
      </c>
      <c r="N6282" s="2" t="s">
        <v>55</v>
      </c>
      <c r="O6282" s="3">
        <v>50</v>
      </c>
      <c r="P6282" s="13">
        <f t="shared" si="1314"/>
        <v>584.54</v>
      </c>
      <c r="Q6282" s="13" t="str">
        <f t="shared" si="1315"/>
        <v>Normal</v>
      </c>
      <c r="S6282" s="21"/>
    </row>
    <row r="6283" customHeight="1" spans="1:19">
      <c r="A6283" s="2" t="s">
        <v>8243</v>
      </c>
      <c r="B6283" s="28">
        <v>45811</v>
      </c>
      <c r="C6283" s="2" t="s">
        <v>894</v>
      </c>
      <c r="D6283" s="2" t="str">
        <f t="array" ref="D6283">_xlfn.XLOOKUP(C6283,Customers!A:A,Customers!B:B)</f>
        <v>Customer 0479</v>
      </c>
      <c r="E6283" s="2" t="s">
        <v>616</v>
      </c>
      <c r="F6283" s="2" t="str">
        <f t="array" ref="F6283">_xlfn.XLOOKUP(E6283,Restaurants!A:A,Restaurants!B:B)</f>
        <v>Restaurant 027</v>
      </c>
      <c r="G6283" s="2" t="s">
        <v>1701</v>
      </c>
      <c r="H6283" s="2" t="str">
        <f t="array" ref="H6283">_xlfn.XLOOKUP(G6283,Food_Menu!A:A,Food_Menu!B:B)</f>
        <v>Food Item 0085</v>
      </c>
      <c r="I6283" s="2">
        <f t="array" ref="I6283">_xlfn.XLOOKUP(G6283,Food_Menu!A:A,Food_Menu!D:D)</f>
        <v>423.46</v>
      </c>
      <c r="J6283" s="2" t="s">
        <v>173</v>
      </c>
      <c r="K6283" s="2" t="str">
        <f t="array" ref="K6283">_xlfn.XLOOKUP(J6283,Delivery_Partners!A:A,Delivery_Partners!B:B)</f>
        <v>Delivery Partner 045</v>
      </c>
      <c r="L6283" s="3">
        <v>2</v>
      </c>
      <c r="M6283" s="2" t="s">
        <v>23</v>
      </c>
      <c r="N6283" s="2" t="s">
        <v>24</v>
      </c>
      <c r="O6283" s="3">
        <v>32</v>
      </c>
      <c r="P6283" s="13">
        <f t="shared" si="1314"/>
        <v>846.92</v>
      </c>
      <c r="Q6283" s="13" t="str">
        <f t="shared" si="1315"/>
        <v>Normal</v>
      </c>
      <c r="S6283" s="21"/>
    </row>
    <row r="6284" customHeight="1" spans="1:19">
      <c r="A6284" s="2" t="s">
        <v>8244</v>
      </c>
      <c r="B6284" s="29" t="s">
        <v>1667</v>
      </c>
      <c r="C6284" s="2" t="s">
        <v>725</v>
      </c>
      <c r="D6284" s="2" t="str">
        <f t="array" ref="D6284">_xlfn.XLOOKUP(C6284,Customers!A:A,Customers!B:B)</f>
        <v>Customer 0823</v>
      </c>
      <c r="E6284" s="2" t="s">
        <v>157</v>
      </c>
      <c r="F6284" s="2" t="str">
        <f t="array" ref="F6284">_xlfn.XLOOKUP(E6284,Restaurants!A:A,Restaurants!B:B)</f>
        <v>Restaurant 066</v>
      </c>
      <c r="G6284" s="2" t="s">
        <v>1650</v>
      </c>
      <c r="H6284" s="2" t="str">
        <f t="array" ref="H6284">_xlfn.XLOOKUP(G6284,Food_Menu!A:A,Food_Menu!B:B)</f>
        <v>Food Item 0040</v>
      </c>
      <c r="I6284" s="2">
        <f t="array" ref="I6284">_xlfn.XLOOKUP(G6284,Food_Menu!A:A,Food_Menu!D:D)</f>
        <v>254.86</v>
      </c>
      <c r="J6284" s="2" t="s">
        <v>461</v>
      </c>
      <c r="K6284" s="2" t="str">
        <f t="array" ref="K6284">_xlfn.XLOOKUP(J6284,Delivery_Partners!A:A,Delivery_Partners!B:B)</f>
        <v>Delivery Partner 118</v>
      </c>
      <c r="L6284" s="3">
        <v>3</v>
      </c>
      <c r="M6284" s="2" t="s">
        <v>23</v>
      </c>
      <c r="N6284" s="2" t="s">
        <v>55</v>
      </c>
      <c r="O6284" s="3">
        <v>42</v>
      </c>
      <c r="P6284" s="13">
        <f t="shared" si="1314"/>
        <v>764.58</v>
      </c>
      <c r="Q6284" s="13" t="str">
        <f t="shared" si="1315"/>
        <v>Normal</v>
      </c>
      <c r="S6284" s="21"/>
    </row>
    <row r="6285" customHeight="1" spans="1:19">
      <c r="A6285" s="2" t="s">
        <v>8245</v>
      </c>
      <c r="B6285" s="29" t="s">
        <v>2195</v>
      </c>
      <c r="C6285" s="2" t="s">
        <v>1261</v>
      </c>
      <c r="D6285" s="2" t="str">
        <f t="array" ref="D6285">_xlfn.XLOOKUP(C6285,Customers!A:A,Customers!B:B)</f>
        <v>Customer 0410</v>
      </c>
      <c r="E6285" s="2" t="s">
        <v>1022</v>
      </c>
      <c r="F6285" s="2" t="str">
        <f t="array" ref="F6285">_xlfn.XLOOKUP(E6285,Restaurants!A:A,Restaurants!B:B)</f>
        <v>Restaurant 049</v>
      </c>
      <c r="G6285" s="2" t="s">
        <v>913</v>
      </c>
      <c r="H6285" s="2" t="str">
        <f t="array" ref="H6285">_xlfn.XLOOKUP(G6285,Food_Menu!A:A,Food_Menu!B:B)</f>
        <v>Food Item 0171</v>
      </c>
      <c r="I6285" s="2">
        <f t="array" ref="I6285">_xlfn.XLOOKUP(G6285,Food_Menu!A:A,Food_Menu!D:D)</f>
        <v>583.51</v>
      </c>
      <c r="J6285" s="2" t="s">
        <v>976</v>
      </c>
      <c r="K6285" s="2" t="str">
        <f t="array" ref="K6285">_xlfn.XLOOKUP(J6285,Delivery_Partners!A:A,Delivery_Partners!B:B)</f>
        <v>Delivery Partner 047</v>
      </c>
      <c r="L6285" s="3">
        <v>1</v>
      </c>
      <c r="M6285" s="2" t="s">
        <v>23</v>
      </c>
      <c r="N6285" s="2" t="s">
        <v>42</v>
      </c>
      <c r="O6285" s="3">
        <v>30</v>
      </c>
      <c r="P6285" s="13">
        <f t="shared" si="1314"/>
        <v>583.51</v>
      </c>
      <c r="Q6285" s="13" t="str">
        <f t="shared" si="1315"/>
        <v>Fast</v>
      </c>
      <c r="S6285" s="21"/>
    </row>
    <row r="6286" hidden="1" customHeight="1" spans="1:19">
      <c r="A6286" s="2" t="s">
        <v>8246</v>
      </c>
      <c r="B6286" s="29" t="s">
        <v>1551</v>
      </c>
      <c r="C6286" s="2" t="s">
        <v>259</v>
      </c>
      <c r="D6286" s="2" t="str">
        <f t="array" ref="D6286">_xlfn.XLOOKUP(C6286,Customers!A:A,Customers!B:B)</f>
        <v>Customer 0970</v>
      </c>
      <c r="E6286" s="2" t="s">
        <v>20</v>
      </c>
      <c r="F6286" s="2" t="str">
        <f t="array" ref="F6286">_xlfn.XLOOKUP(E6286,Restaurants!A:A,Restaurants!B:B)</f>
        <v>Restaurant 079</v>
      </c>
      <c r="G6286" s="2" t="s">
        <v>153</v>
      </c>
      <c r="H6286" s="2" t="str">
        <f t="array" ref="H6286">_xlfn.XLOOKUP(G6286,Food_Menu!A:A,Food_Menu!B:B)</f>
        <v>Food Item 0149</v>
      </c>
      <c r="I6286" s="2"/>
      <c r="J6286" s="2" t="s">
        <v>613</v>
      </c>
      <c r="K6286" s="2" t="str">
        <f t="array" ref="K6286">_xlfn.XLOOKUP(J6286,Delivery_Partners!A:A,Delivery_Partners!B:B)</f>
        <v>Delivery Partner 121</v>
      </c>
      <c r="L6286" s="3">
        <v>1</v>
      </c>
      <c r="M6286" s="2" t="s">
        <v>101</v>
      </c>
      <c r="N6286" s="2" t="s">
        <v>24</v>
      </c>
      <c r="O6286" s="2"/>
    </row>
    <row r="6287" customHeight="1" spans="1:19">
      <c r="A6287" s="2" t="s">
        <v>8247</v>
      </c>
      <c r="B6287" s="28">
        <v>45935</v>
      </c>
      <c r="C6287" s="2" t="s">
        <v>2041</v>
      </c>
      <c r="D6287" s="2" t="str">
        <f t="array" ref="D6287">_xlfn.XLOOKUP(C6287,Customers!A:A,Customers!B:B)</f>
        <v>Customer 0047</v>
      </c>
      <c r="E6287" s="2" t="s">
        <v>20</v>
      </c>
      <c r="F6287" s="2" t="str">
        <f t="array" ref="F6287">_xlfn.XLOOKUP(E6287,Restaurants!A:A,Restaurants!B:B)</f>
        <v>Restaurant 079</v>
      </c>
      <c r="G6287" s="2" t="s">
        <v>202</v>
      </c>
      <c r="H6287" s="2" t="str">
        <f t="array" ref="H6287">_xlfn.XLOOKUP(G6287,Food_Menu!A:A,Food_Menu!B:B)</f>
        <v>Food Item 0096</v>
      </c>
      <c r="I6287" s="2">
        <f t="array" ref="I6287">_xlfn.XLOOKUP(G6287,Food_Menu!A:A,Food_Menu!D:D)</f>
        <v>399.57</v>
      </c>
      <c r="J6287" s="2" t="s">
        <v>1372</v>
      </c>
      <c r="K6287" s="2" t="str">
        <f t="array" ref="K6287">_xlfn.XLOOKUP(J6287,Delivery_Partners!A:A,Delivery_Partners!B:B)</f>
        <v>Delivery Partner 179</v>
      </c>
      <c r="L6287" s="3">
        <v>1</v>
      </c>
      <c r="M6287" s="2" t="s">
        <v>23</v>
      </c>
      <c r="N6287" s="2" t="s">
        <v>24</v>
      </c>
      <c r="O6287" s="3">
        <v>44</v>
      </c>
      <c r="P6287" s="13">
        <f>I6287*L6287</f>
        <v>399.57</v>
      </c>
      <c r="Q6287" s="13" t="str">
        <f>IF(O6287="","Not Delivered",IF(O6287&lt;=30,"Fast",IF(O6287&lt;=60,"Normal","Slow")))</f>
        <v>Normal</v>
      </c>
      <c r="S6287" s="21"/>
    </row>
    <row r="6288" hidden="1" customHeight="1" spans="1:19">
      <c r="A6288" s="2" t="s">
        <v>8248</v>
      </c>
      <c r="B6288" s="29" t="s">
        <v>2195</v>
      </c>
      <c r="C6288" s="2" t="s">
        <v>223</v>
      </c>
      <c r="D6288" s="2" t="str">
        <f t="array" ref="D6288">_xlfn.XLOOKUP(C6288,Customers!A:A,Customers!B:B)</f>
        <v>Customer 0015</v>
      </c>
      <c r="E6288" s="2" t="s">
        <v>566</v>
      </c>
      <c r="F6288" s="2" t="str">
        <f t="array" ref="F6288">_xlfn.XLOOKUP(E6288,Restaurants!A:A,Restaurants!B:B)</f>
        <v>Restaurant 072</v>
      </c>
      <c r="G6288" s="2" t="s">
        <v>294</v>
      </c>
      <c r="H6288" s="2" t="str">
        <f t="array" ref="H6288">_xlfn.XLOOKUP(G6288,Food_Menu!A:A,Food_Menu!B:B)</f>
        <v>Food Item 0093</v>
      </c>
      <c r="I6288" s="2"/>
      <c r="J6288" s="2" t="s">
        <v>900</v>
      </c>
      <c r="K6288" s="2" t="str">
        <f t="array" ref="K6288">_xlfn.XLOOKUP(J6288,Delivery_Partners!A:A,Delivery_Partners!B:B)</f>
        <v>Delivery Partner 015</v>
      </c>
      <c r="L6288" s="3">
        <v>3</v>
      </c>
      <c r="M6288" s="2" t="s">
        <v>101</v>
      </c>
      <c r="N6288" s="2" t="s">
        <v>42</v>
      </c>
      <c r="O6288" s="2"/>
    </row>
    <row r="6289" customHeight="1" spans="1:19">
      <c r="A6289" s="2" t="s">
        <v>8249</v>
      </c>
      <c r="B6289" s="29" t="s">
        <v>1254</v>
      </c>
      <c r="C6289" s="2" t="s">
        <v>2295</v>
      </c>
      <c r="D6289" s="2" t="str">
        <f t="array" ref="D6289">_xlfn.XLOOKUP(C6289,Customers!A:A,Customers!B:B)</f>
        <v>Customer 0099</v>
      </c>
      <c r="E6289" s="2" t="s">
        <v>382</v>
      </c>
      <c r="F6289" s="2" t="str">
        <f t="array" ref="F6289">_xlfn.XLOOKUP(E6289,Restaurants!A:A,Restaurants!B:B)</f>
        <v>Restaurant 108</v>
      </c>
      <c r="G6289" s="2" t="s">
        <v>962</v>
      </c>
      <c r="H6289" s="2" t="str">
        <f t="array" ref="H6289">_xlfn.XLOOKUP(G6289,Food_Menu!A:A,Food_Menu!B:B)</f>
        <v>Food Item 0017</v>
      </c>
      <c r="I6289" s="2">
        <f t="array" ref="I6289">_xlfn.XLOOKUP(G6289,Food_Menu!A:A,Food_Menu!D:D)</f>
        <v>353.65</v>
      </c>
      <c r="J6289" s="2" t="s">
        <v>107</v>
      </c>
      <c r="K6289" s="2" t="str">
        <f t="array" ref="K6289">_xlfn.XLOOKUP(J6289,Delivery_Partners!A:A,Delivery_Partners!B:B)</f>
        <v>Delivery Partner 167</v>
      </c>
      <c r="L6289" s="3">
        <v>1</v>
      </c>
      <c r="M6289" s="2" t="s">
        <v>23</v>
      </c>
      <c r="N6289" s="2" t="s">
        <v>24</v>
      </c>
      <c r="O6289" s="3">
        <v>20</v>
      </c>
      <c r="P6289" s="13">
        <f t="shared" ref="P6289:P6298" si="1316">I6289*L6289</f>
        <v>353.65</v>
      </c>
      <c r="Q6289" s="13" t="str">
        <f t="shared" ref="Q6289:Q6298" si="1317">IF(O6289="","Not Delivered",IF(O6289&lt;=30,"Fast",IF(O6289&lt;=60,"Normal","Slow")))</f>
        <v>Fast</v>
      </c>
      <c r="S6289" s="21"/>
    </row>
    <row r="6290" customHeight="1" spans="1:19">
      <c r="A6290" s="2" t="s">
        <v>8250</v>
      </c>
      <c r="B6290" s="29" t="s">
        <v>700</v>
      </c>
      <c r="C6290" s="2" t="s">
        <v>1977</v>
      </c>
      <c r="D6290" s="2" t="str">
        <f t="array" ref="D6290">_xlfn.XLOOKUP(C6290,Customers!A:A,Customers!B:B)</f>
        <v>Customer 0308</v>
      </c>
      <c r="E6290" s="2" t="s">
        <v>1450</v>
      </c>
      <c r="F6290" s="2" t="str">
        <f t="array" ref="F6290">_xlfn.XLOOKUP(E6290,Restaurants!A:A,Restaurants!B:B)</f>
        <v>Restaurant 024</v>
      </c>
      <c r="G6290" s="2" t="s">
        <v>255</v>
      </c>
      <c r="H6290" s="2" t="str">
        <f t="array" ref="H6290">_xlfn.XLOOKUP(G6290,Food_Menu!A:A,Food_Menu!B:B)</f>
        <v>Food Item 0146</v>
      </c>
      <c r="I6290" s="2">
        <f t="array" ref="I6290">_xlfn.XLOOKUP(G6290,Food_Menu!A:A,Food_Menu!D:D)</f>
        <v>580.64</v>
      </c>
      <c r="J6290" s="2" t="s">
        <v>1125</v>
      </c>
      <c r="K6290" s="2" t="str">
        <f t="array" ref="K6290">_xlfn.XLOOKUP(J6290,Delivery_Partners!A:A,Delivery_Partners!B:B)</f>
        <v>Delivery Partner 031</v>
      </c>
      <c r="L6290" s="3">
        <v>3</v>
      </c>
      <c r="M6290" s="2" t="s">
        <v>23</v>
      </c>
      <c r="N6290" s="2" t="s">
        <v>74</v>
      </c>
      <c r="O6290" s="3">
        <v>49</v>
      </c>
      <c r="P6290" s="13">
        <f t="shared" si="1316"/>
        <v>1741.92</v>
      </c>
      <c r="Q6290" s="13" t="str">
        <f t="shared" si="1317"/>
        <v>Normal</v>
      </c>
      <c r="S6290" s="21"/>
    </row>
    <row r="6291" customHeight="1" spans="1:19">
      <c r="A6291" s="2" t="s">
        <v>8251</v>
      </c>
      <c r="B6291" s="29" t="s">
        <v>2371</v>
      </c>
      <c r="C6291" s="2" t="s">
        <v>3762</v>
      </c>
      <c r="D6291" s="2" t="str">
        <f t="array" ref="D6291">_xlfn.XLOOKUP(C6291,Customers!A:A,Customers!B:B)</f>
        <v>Customer 0065</v>
      </c>
      <c r="E6291" s="2" t="s">
        <v>578</v>
      </c>
      <c r="F6291" s="2" t="str">
        <f t="array" ref="F6291">_xlfn.XLOOKUP(E6291,Restaurants!A:A,Restaurants!B:B)</f>
        <v>Restaurant 063</v>
      </c>
      <c r="G6291" s="2" t="s">
        <v>861</v>
      </c>
      <c r="H6291" s="2" t="str">
        <f t="array" ref="H6291">_xlfn.XLOOKUP(G6291,Food_Menu!A:A,Food_Menu!B:B)</f>
        <v>Food Item 0051</v>
      </c>
      <c r="I6291" s="2">
        <f t="array" ref="I6291">_xlfn.XLOOKUP(G6291,Food_Menu!A:A,Food_Menu!D:D)</f>
        <v>516.47</v>
      </c>
      <c r="J6291" s="2" t="s">
        <v>510</v>
      </c>
      <c r="K6291" s="2" t="str">
        <f t="array" ref="K6291">_xlfn.XLOOKUP(J6291,Delivery_Partners!A:A,Delivery_Partners!B:B)</f>
        <v>Delivery Partner 025</v>
      </c>
      <c r="L6291" s="3">
        <v>1</v>
      </c>
      <c r="M6291" s="2" t="s">
        <v>23</v>
      </c>
      <c r="N6291" s="2" t="s">
        <v>74</v>
      </c>
      <c r="O6291" s="3">
        <v>23</v>
      </c>
      <c r="P6291" s="13">
        <f t="shared" si="1316"/>
        <v>516.47</v>
      </c>
      <c r="Q6291" s="13" t="str">
        <f t="shared" si="1317"/>
        <v>Fast</v>
      </c>
      <c r="S6291" s="21"/>
    </row>
    <row r="6292" customHeight="1" spans="1:19">
      <c r="A6292" s="2" t="s">
        <v>8252</v>
      </c>
      <c r="B6292" s="29" t="s">
        <v>1130</v>
      </c>
      <c r="C6292" s="2" t="s">
        <v>365</v>
      </c>
      <c r="D6292" s="2" t="str">
        <f t="array" ref="D6292">_xlfn.XLOOKUP(C6292,Customers!A:A,Customers!B:B)</f>
        <v>Customer 0457</v>
      </c>
      <c r="E6292" s="2" t="s">
        <v>669</v>
      </c>
      <c r="F6292" s="2" t="str">
        <f t="array" ref="F6292">_xlfn.XLOOKUP(E6292,Restaurants!A:A,Restaurants!B:B)</f>
        <v>Restaurant 048</v>
      </c>
      <c r="G6292" s="2" t="s">
        <v>106</v>
      </c>
      <c r="H6292" s="2" t="str">
        <f t="array" ref="H6292">_xlfn.XLOOKUP(G6292,Food_Menu!A:A,Food_Menu!B:B)</f>
        <v>Food Item 0067</v>
      </c>
      <c r="I6292" s="2">
        <f t="array" ref="I6292">_xlfn.XLOOKUP(G6292,Food_Menu!A:A,Food_Menu!D:D)</f>
        <v>575.59</v>
      </c>
      <c r="J6292" s="2" t="s">
        <v>1132</v>
      </c>
      <c r="K6292" s="2" t="str">
        <f t="array" ref="K6292">_xlfn.XLOOKUP(J6292,Delivery_Partners!A:A,Delivery_Partners!B:B)</f>
        <v>Delivery Partner 151</v>
      </c>
      <c r="L6292" s="3">
        <v>1</v>
      </c>
      <c r="M6292" s="2" t="s">
        <v>23</v>
      </c>
      <c r="N6292" s="2" t="s">
        <v>24</v>
      </c>
      <c r="O6292" s="3">
        <v>15</v>
      </c>
      <c r="P6292" s="13">
        <f t="shared" si="1316"/>
        <v>575.59</v>
      </c>
      <c r="Q6292" s="13" t="str">
        <f t="shared" si="1317"/>
        <v>Fast</v>
      </c>
      <c r="S6292" s="21"/>
    </row>
    <row r="6293" customHeight="1" spans="1:19">
      <c r="A6293" s="2" t="s">
        <v>8253</v>
      </c>
      <c r="B6293" s="28">
        <v>45937</v>
      </c>
      <c r="C6293" s="2" t="s">
        <v>321</v>
      </c>
      <c r="D6293" s="2" t="str">
        <f t="array" ref="D6293">_xlfn.XLOOKUP(C6293,Customers!A:A,Customers!B:B)</f>
        <v>Customer 0030</v>
      </c>
      <c r="E6293" s="2" t="s">
        <v>345</v>
      </c>
      <c r="F6293" s="2" t="str">
        <f t="array" ref="F6293">_xlfn.XLOOKUP(E6293,Restaurants!A:A,Restaurants!B:B)</f>
        <v>Restaurant 064</v>
      </c>
      <c r="G6293" s="2" t="s">
        <v>509</v>
      </c>
      <c r="H6293" s="2" t="str">
        <f t="array" ref="H6293">_xlfn.XLOOKUP(G6293,Food_Menu!A:A,Food_Menu!B:B)</f>
        <v>Food Item 0190</v>
      </c>
      <c r="I6293" s="2">
        <f t="array" ref="I6293">_xlfn.XLOOKUP(G6293,Food_Menu!A:A,Food_Menu!D:D)</f>
        <v>350.87</v>
      </c>
      <c r="J6293" s="2" t="s">
        <v>942</v>
      </c>
      <c r="K6293" s="2" t="str">
        <f t="array" ref="K6293">_xlfn.XLOOKUP(J6293,Delivery_Partners!A:A,Delivery_Partners!B:B)</f>
        <v>Delivery Partner 037</v>
      </c>
      <c r="L6293" s="3">
        <v>1</v>
      </c>
      <c r="M6293" s="2" t="s">
        <v>23</v>
      </c>
      <c r="N6293" s="2" t="s">
        <v>42</v>
      </c>
      <c r="O6293" s="3">
        <v>35</v>
      </c>
      <c r="P6293" s="13">
        <f t="shared" si="1316"/>
        <v>350.87</v>
      </c>
      <c r="Q6293" s="13" t="str">
        <f t="shared" si="1317"/>
        <v>Normal</v>
      </c>
      <c r="S6293" s="21"/>
    </row>
    <row r="6294" customHeight="1" spans="1:19">
      <c r="A6294" s="2" t="s">
        <v>8254</v>
      </c>
      <c r="B6294" s="29" t="s">
        <v>915</v>
      </c>
      <c r="C6294" s="2" t="s">
        <v>3915</v>
      </c>
      <c r="D6294" s="2" t="str">
        <f t="array" ref="D6294">_xlfn.XLOOKUP(C6294,Customers!A:A,Customers!B:B)</f>
        <v>Customer 0908</v>
      </c>
      <c r="E6294" s="2" t="s">
        <v>1765</v>
      </c>
      <c r="F6294" s="2" t="str">
        <f t="array" ref="F6294">_xlfn.XLOOKUP(E6294,Restaurants!A:A,Restaurants!B:B)</f>
        <v>Restaurant 017</v>
      </c>
      <c r="G6294" s="2" t="s">
        <v>426</v>
      </c>
      <c r="H6294" s="2" t="str">
        <f t="array" ref="H6294">_xlfn.XLOOKUP(G6294,Food_Menu!A:A,Food_Menu!B:B)</f>
        <v>Food Item 0142</v>
      </c>
      <c r="I6294" s="2">
        <f t="array" ref="I6294">_xlfn.XLOOKUP(G6294,Food_Menu!A:A,Food_Menu!D:D)</f>
        <v>428.17</v>
      </c>
      <c r="J6294" s="2" t="s">
        <v>448</v>
      </c>
      <c r="K6294" s="2" t="str">
        <f t="array" ref="K6294">_xlfn.XLOOKUP(J6294,Delivery_Partners!A:A,Delivery_Partners!B:B)</f>
        <v>Delivery Partner 117</v>
      </c>
      <c r="L6294" s="3">
        <v>1</v>
      </c>
      <c r="M6294" s="2" t="s">
        <v>23</v>
      </c>
      <c r="N6294" s="2" t="s">
        <v>74</v>
      </c>
      <c r="O6294" s="3">
        <v>41</v>
      </c>
      <c r="P6294" s="13">
        <f t="shared" si="1316"/>
        <v>428.17</v>
      </c>
      <c r="Q6294" s="13" t="str">
        <f t="shared" si="1317"/>
        <v>Normal</v>
      </c>
      <c r="S6294" s="21"/>
    </row>
    <row r="6295" customHeight="1" spans="1:19">
      <c r="A6295" s="2" t="s">
        <v>8255</v>
      </c>
      <c r="B6295" s="29" t="s">
        <v>1393</v>
      </c>
      <c r="C6295" s="2" t="s">
        <v>997</v>
      </c>
      <c r="D6295" s="2" t="str">
        <f t="array" ref="D6295">_xlfn.XLOOKUP(C6295,Customers!A:A,Customers!B:B)</f>
        <v>Customer 0184</v>
      </c>
      <c r="E6295" s="2" t="s">
        <v>518</v>
      </c>
      <c r="F6295" s="2" t="str">
        <f t="array" ref="F6295">_xlfn.XLOOKUP(E6295,Restaurants!A:A,Restaurants!B:B)</f>
        <v>Restaurant 039</v>
      </c>
      <c r="G6295" s="2" t="s">
        <v>1737</v>
      </c>
      <c r="H6295" s="2" t="str">
        <f t="array" ref="H6295">_xlfn.XLOOKUP(G6295,Food_Menu!A:A,Food_Menu!B:B)</f>
        <v>Food Item 0154</v>
      </c>
      <c r="I6295" s="2">
        <f t="array" ref="I6295">_xlfn.XLOOKUP(G6295,Food_Menu!A:A,Food_Menu!D:D)</f>
        <v>357.62</v>
      </c>
      <c r="J6295" s="2" t="s">
        <v>80</v>
      </c>
      <c r="K6295" s="2" t="str">
        <f t="array" ref="K6295">_xlfn.XLOOKUP(J6295,Delivery_Partners!A:A,Delivery_Partners!B:B)</f>
        <v>Delivery Partner 020</v>
      </c>
      <c r="L6295" s="3">
        <v>1</v>
      </c>
      <c r="M6295" s="2" t="s">
        <v>23</v>
      </c>
      <c r="N6295" s="2" t="s">
        <v>74</v>
      </c>
      <c r="O6295" s="3">
        <v>17</v>
      </c>
      <c r="P6295" s="13">
        <f t="shared" si="1316"/>
        <v>357.62</v>
      </c>
      <c r="Q6295" s="13" t="str">
        <f t="shared" si="1317"/>
        <v>Fast</v>
      </c>
      <c r="S6295" s="21"/>
    </row>
    <row r="6296" customHeight="1" spans="1:19">
      <c r="A6296" s="2" t="s">
        <v>8256</v>
      </c>
      <c r="B6296" s="28">
        <v>45936</v>
      </c>
      <c r="C6296" s="2" t="s">
        <v>2341</v>
      </c>
      <c r="D6296" s="2" t="str">
        <f t="array" ref="D6296">_xlfn.XLOOKUP(C6296,Customers!A:A,Customers!B:B)</f>
        <v>Customer 1167</v>
      </c>
      <c r="E6296" s="2" t="s">
        <v>298</v>
      </c>
      <c r="F6296" s="2" t="str">
        <f t="array" ref="F6296">_xlfn.XLOOKUP(E6296,Restaurants!A:A,Restaurants!B:B)</f>
        <v>Restaurant 113</v>
      </c>
      <c r="G6296" s="2" t="s">
        <v>2324</v>
      </c>
      <c r="H6296" s="2" t="str">
        <f t="array" ref="H6296">_xlfn.XLOOKUP(G6296,Food_Menu!A:A,Food_Menu!B:B)</f>
        <v>Food Item 0059</v>
      </c>
      <c r="I6296" s="2">
        <f t="array" ref="I6296">_xlfn.XLOOKUP(G6296,Food_Menu!A:A,Food_Menu!D:D)</f>
        <v>524.23</v>
      </c>
      <c r="J6296" s="2" t="s">
        <v>439</v>
      </c>
      <c r="K6296" s="2" t="str">
        <f t="array" ref="K6296">_xlfn.XLOOKUP(J6296,Delivery_Partners!A:A,Delivery_Partners!B:B)</f>
        <v>Delivery Partner 016</v>
      </c>
      <c r="L6296" s="3">
        <v>3</v>
      </c>
      <c r="M6296" s="2" t="s">
        <v>23</v>
      </c>
      <c r="N6296" s="2" t="s">
        <v>24</v>
      </c>
      <c r="O6296" s="3">
        <v>15</v>
      </c>
      <c r="P6296" s="13">
        <f t="shared" si="1316"/>
        <v>1572.69</v>
      </c>
      <c r="Q6296" s="13" t="str">
        <f t="shared" si="1317"/>
        <v>Fast</v>
      </c>
      <c r="S6296" s="21"/>
    </row>
    <row r="6297" customHeight="1" spans="1:19">
      <c r="A6297" s="2" t="s">
        <v>8257</v>
      </c>
      <c r="B6297" s="28">
        <v>45965</v>
      </c>
      <c r="C6297" s="2" t="s">
        <v>766</v>
      </c>
      <c r="D6297" s="2" t="str">
        <f t="array" ref="D6297">_xlfn.XLOOKUP(C6297,Customers!A:A,Customers!B:B)</f>
        <v>Customer 1029</v>
      </c>
      <c r="E6297" s="2" t="s">
        <v>182</v>
      </c>
      <c r="F6297" s="2" t="str">
        <f t="array" ref="F6297">_xlfn.XLOOKUP(E6297,Restaurants!A:A,Restaurants!B:B)</f>
        <v>Restaurant 097</v>
      </c>
      <c r="G6297" s="2" t="s">
        <v>122</v>
      </c>
      <c r="H6297" s="2" t="str">
        <f t="array" ref="H6297">_xlfn.XLOOKUP(G6297,Food_Menu!A:A,Food_Menu!B:B)</f>
        <v>Food Item 0111</v>
      </c>
      <c r="I6297" s="2">
        <f t="array" ref="I6297">_xlfn.XLOOKUP(G6297,Food_Menu!A:A,Food_Menu!D:D)</f>
        <v>237.65</v>
      </c>
      <c r="J6297" s="2" t="s">
        <v>942</v>
      </c>
      <c r="K6297" s="2" t="str">
        <f t="array" ref="K6297">_xlfn.XLOOKUP(J6297,Delivery_Partners!A:A,Delivery_Partners!B:B)</f>
        <v>Delivery Partner 037</v>
      </c>
      <c r="L6297" s="3">
        <v>1</v>
      </c>
      <c r="M6297" s="2" t="s">
        <v>23</v>
      </c>
      <c r="N6297" s="2" t="s">
        <v>24</v>
      </c>
      <c r="O6297" s="3">
        <v>29</v>
      </c>
      <c r="P6297" s="13">
        <f t="shared" si="1316"/>
        <v>237.65</v>
      </c>
      <c r="Q6297" s="13" t="str">
        <f t="shared" si="1317"/>
        <v>Fast</v>
      </c>
      <c r="S6297" s="21"/>
    </row>
    <row r="6298" customHeight="1" spans="1:19">
      <c r="A6298" s="2" t="s">
        <v>8258</v>
      </c>
      <c r="B6298" s="28">
        <v>45935</v>
      </c>
      <c r="C6298" s="2" t="s">
        <v>1163</v>
      </c>
      <c r="D6298" s="2" t="str">
        <f t="array" ref="D6298">_xlfn.XLOOKUP(C6298,Customers!A:A,Customers!B:B)</f>
        <v>Customer 0834</v>
      </c>
      <c r="E6298" s="2" t="s">
        <v>289</v>
      </c>
      <c r="F6298" s="2" t="str">
        <f t="array" ref="F6298">_xlfn.XLOOKUP(E6298,Restaurants!A:A,Restaurants!B:B)</f>
        <v>Restaurant 052</v>
      </c>
      <c r="G6298" s="2" t="s">
        <v>405</v>
      </c>
      <c r="H6298" s="2" t="str">
        <f t="array" ref="H6298">_xlfn.XLOOKUP(G6298,Food_Menu!A:A,Food_Menu!B:B)</f>
        <v>Food Item 0004</v>
      </c>
      <c r="I6298" s="2">
        <f t="array" ref="I6298">_xlfn.XLOOKUP(G6298,Food_Menu!A:A,Food_Menu!D:D)</f>
        <v>173.7</v>
      </c>
      <c r="J6298" s="2" t="s">
        <v>1596</v>
      </c>
      <c r="K6298" s="2" t="str">
        <f t="array" ref="K6298">_xlfn.XLOOKUP(J6298,Delivery_Partners!A:A,Delivery_Partners!B:B)</f>
        <v>Delivery Partner 094</v>
      </c>
      <c r="L6298" s="3">
        <v>1</v>
      </c>
      <c r="M6298" s="2" t="s">
        <v>23</v>
      </c>
      <c r="N6298" s="2" t="s">
        <v>24</v>
      </c>
      <c r="O6298" s="3">
        <v>27</v>
      </c>
      <c r="P6298" s="13">
        <f t="shared" si="1316"/>
        <v>173.7</v>
      </c>
      <c r="Q6298" s="13" t="str">
        <f t="shared" si="1317"/>
        <v>Fast</v>
      </c>
      <c r="S6298" s="21"/>
    </row>
    <row r="6299" hidden="1" customHeight="1" spans="1:19">
      <c r="A6299" s="2" t="s">
        <v>8259</v>
      </c>
      <c r="B6299" s="28">
        <v>45753</v>
      </c>
      <c r="C6299" s="2" t="s">
        <v>2236</v>
      </c>
      <c r="D6299" s="2" t="str">
        <f t="array" ref="D6299">_xlfn.XLOOKUP(C6299,Customers!A:A,Customers!B:B)</f>
        <v>Customer 0958</v>
      </c>
      <c r="E6299" s="2" t="s">
        <v>800</v>
      </c>
      <c r="F6299" s="2" t="str">
        <f t="array" ref="F6299">_xlfn.XLOOKUP(E6299,Restaurants!A:A,Restaurants!B:B)</f>
        <v>Restaurant 014</v>
      </c>
      <c r="G6299" s="2" t="s">
        <v>1016</v>
      </c>
      <c r="H6299" s="2" t="str">
        <f t="array" ref="H6299">_xlfn.XLOOKUP(G6299,Food_Menu!A:A,Food_Menu!B:B)</f>
        <v>Food Item 0055</v>
      </c>
      <c r="I6299" s="2"/>
      <c r="J6299" s="2" t="s">
        <v>458</v>
      </c>
      <c r="K6299" s="2" t="str">
        <f t="array" ref="K6299">_xlfn.XLOOKUP(J6299,Delivery_Partners!A:A,Delivery_Partners!B:B)</f>
        <v>Delivery Partner 053</v>
      </c>
      <c r="L6299" s="3">
        <v>2</v>
      </c>
      <c r="M6299" s="2" t="s">
        <v>101</v>
      </c>
      <c r="N6299" s="2" t="s">
        <v>55</v>
      </c>
      <c r="O6299" s="2"/>
    </row>
    <row r="6300" customHeight="1" spans="1:19">
      <c r="A6300" s="2" t="s">
        <v>8260</v>
      </c>
      <c r="B6300" s="29" t="s">
        <v>1417</v>
      </c>
      <c r="C6300" s="2" t="s">
        <v>3455</v>
      </c>
      <c r="D6300" s="2" t="str">
        <f t="array" ref="D6300">_xlfn.XLOOKUP(C6300,Customers!A:A,Customers!B:B)</f>
        <v>Customer 0930</v>
      </c>
      <c r="E6300" s="2" t="s">
        <v>446</v>
      </c>
      <c r="F6300" s="2" t="str">
        <f t="array" ref="F6300">_xlfn.XLOOKUP(E6300,Restaurants!A:A,Restaurants!B:B)</f>
        <v>Restaurant 078</v>
      </c>
      <c r="G6300" s="2" t="s">
        <v>34</v>
      </c>
      <c r="H6300" s="2" t="str">
        <f t="array" ref="H6300">_xlfn.XLOOKUP(G6300,Food_Menu!A:A,Food_Menu!B:B)</f>
        <v>Food Item 0177</v>
      </c>
      <c r="I6300" s="2">
        <f t="array" ref="I6300">_xlfn.XLOOKUP(G6300,Food_Menu!A:A,Food_Menu!D:D)</f>
        <v>268.83</v>
      </c>
      <c r="J6300" s="2" t="s">
        <v>41</v>
      </c>
      <c r="K6300" s="2" t="str">
        <f t="array" ref="K6300">_xlfn.XLOOKUP(J6300,Delivery_Partners!A:A,Delivery_Partners!B:B)</f>
        <v>Delivery Partner 041</v>
      </c>
      <c r="L6300" s="3">
        <v>1</v>
      </c>
      <c r="M6300" s="2" t="s">
        <v>23</v>
      </c>
      <c r="N6300" s="2" t="s">
        <v>24</v>
      </c>
      <c r="O6300" s="3">
        <v>35</v>
      </c>
      <c r="P6300" s="13">
        <f t="shared" ref="P6300:P6308" si="1318">I6300*L6300</f>
        <v>268.83</v>
      </c>
      <c r="Q6300" s="13" t="str">
        <f t="shared" ref="Q6300:Q6308" si="1319">IF(O6300="","Not Delivered",IF(O6300&lt;=30,"Fast",IF(O6300&lt;=60,"Normal","Slow")))</f>
        <v>Normal</v>
      </c>
      <c r="S6300" s="21"/>
    </row>
    <row r="6301" customHeight="1" spans="1:19">
      <c r="A6301" s="2" t="s">
        <v>8261</v>
      </c>
      <c r="B6301" s="29" t="s">
        <v>2130</v>
      </c>
      <c r="C6301" s="2" t="s">
        <v>1436</v>
      </c>
      <c r="D6301" s="2" t="str">
        <f t="array" ref="D6301">_xlfn.XLOOKUP(C6301,Customers!A:A,Customers!B:B)</f>
        <v>Customer 1015</v>
      </c>
      <c r="E6301" s="2" t="s">
        <v>66</v>
      </c>
      <c r="F6301" s="2" t="str">
        <f t="array" ref="F6301">_xlfn.XLOOKUP(E6301,Restaurants!A:A,Restaurants!B:B)</f>
        <v>Restaurant 037</v>
      </c>
      <c r="G6301" s="2" t="s">
        <v>717</v>
      </c>
      <c r="H6301" s="2" t="str">
        <f t="array" ref="H6301">_xlfn.XLOOKUP(G6301,Food_Menu!A:A,Food_Menu!B:B)</f>
        <v>Food Item 0105</v>
      </c>
      <c r="I6301" s="2">
        <f t="array" ref="I6301">_xlfn.XLOOKUP(G6301,Food_Menu!A:A,Food_Menu!D:D)</f>
        <v>415.74</v>
      </c>
      <c r="J6301" s="2" t="s">
        <v>1132</v>
      </c>
      <c r="K6301" s="2" t="str">
        <f t="array" ref="K6301">_xlfn.XLOOKUP(J6301,Delivery_Partners!A:A,Delivery_Partners!B:B)</f>
        <v>Delivery Partner 151</v>
      </c>
      <c r="L6301" s="3">
        <v>2</v>
      </c>
      <c r="M6301" s="2" t="s">
        <v>23</v>
      </c>
      <c r="N6301" s="2" t="s">
        <v>24</v>
      </c>
      <c r="O6301" s="3">
        <v>44</v>
      </c>
      <c r="P6301" s="13">
        <f t="shared" si="1318"/>
        <v>831.48</v>
      </c>
      <c r="Q6301" s="13" t="str">
        <f t="shared" si="1319"/>
        <v>Normal</v>
      </c>
      <c r="S6301" s="21"/>
    </row>
    <row r="6302" customHeight="1" spans="1:19">
      <c r="A6302" s="2" t="s">
        <v>8262</v>
      </c>
      <c r="B6302" s="28">
        <v>45998</v>
      </c>
      <c r="C6302" s="2" t="s">
        <v>2313</v>
      </c>
      <c r="D6302" s="2" t="str">
        <f t="array" ref="D6302">_xlfn.XLOOKUP(C6302,Customers!A:A,Customers!B:B)</f>
        <v>Customer 0667</v>
      </c>
      <c r="E6302" s="2" t="s">
        <v>658</v>
      </c>
      <c r="F6302" s="2" t="str">
        <f t="array" ref="F6302">_xlfn.XLOOKUP(E6302,Restaurants!A:A,Restaurants!B:B)</f>
        <v>Restaurant 040</v>
      </c>
      <c r="G6302" s="2" t="s">
        <v>754</v>
      </c>
      <c r="H6302" s="2" t="str">
        <f t="array" ref="H6302">_xlfn.XLOOKUP(G6302,Food_Menu!A:A,Food_Menu!B:B)</f>
        <v>Food Item 0140</v>
      </c>
      <c r="I6302" s="2">
        <f t="array" ref="I6302">_xlfn.XLOOKUP(G6302,Food_Menu!A:A,Food_Menu!D:D)</f>
        <v>408.22</v>
      </c>
      <c r="J6302" s="2" t="s">
        <v>1196</v>
      </c>
      <c r="K6302" s="2" t="str">
        <f t="array" ref="K6302">_xlfn.XLOOKUP(J6302,Delivery_Partners!A:A,Delivery_Partners!B:B)</f>
        <v>Delivery Partner 032</v>
      </c>
      <c r="L6302" s="3">
        <v>2</v>
      </c>
      <c r="M6302" s="2" t="s">
        <v>23</v>
      </c>
      <c r="N6302" s="2" t="s">
        <v>24</v>
      </c>
      <c r="O6302" s="3">
        <v>38</v>
      </c>
      <c r="P6302" s="13">
        <f t="shared" si="1318"/>
        <v>816.44</v>
      </c>
      <c r="Q6302" s="13" t="str">
        <f t="shared" si="1319"/>
        <v>Normal</v>
      </c>
      <c r="S6302" s="21"/>
    </row>
    <row r="6303" customHeight="1" spans="1:19">
      <c r="A6303" s="2" t="s">
        <v>8263</v>
      </c>
      <c r="B6303" s="28">
        <v>45723</v>
      </c>
      <c r="C6303" s="2" t="s">
        <v>2245</v>
      </c>
      <c r="D6303" s="2" t="str">
        <f t="array" ref="D6303">_xlfn.XLOOKUP(C6303,Customers!A:A,Customers!B:B)</f>
        <v>Customer 0749</v>
      </c>
      <c r="E6303" s="2" t="s">
        <v>98</v>
      </c>
      <c r="F6303" s="2" t="str">
        <f t="array" ref="F6303">_xlfn.XLOOKUP(E6303,Restaurants!A:A,Restaurants!B:B)</f>
        <v>Restaurant 012</v>
      </c>
      <c r="G6303" s="2" t="s">
        <v>1600</v>
      </c>
      <c r="H6303" s="2" t="str">
        <f t="array" ref="H6303">_xlfn.XLOOKUP(G6303,Food_Menu!A:A,Food_Menu!B:B)</f>
        <v>Food Item 0174</v>
      </c>
      <c r="I6303" s="2">
        <f t="array" ref="I6303">_xlfn.XLOOKUP(G6303,Food_Menu!A:A,Food_Menu!D:D)</f>
        <v>470.05</v>
      </c>
      <c r="J6303" s="2" t="s">
        <v>895</v>
      </c>
      <c r="K6303" s="2" t="str">
        <f t="array" ref="K6303">_xlfn.XLOOKUP(J6303,Delivery_Partners!A:A,Delivery_Partners!B:B)</f>
        <v>Delivery Partner 018</v>
      </c>
      <c r="L6303" s="3">
        <v>4</v>
      </c>
      <c r="M6303" s="2" t="s">
        <v>23</v>
      </c>
      <c r="N6303" s="2" t="s">
        <v>24</v>
      </c>
      <c r="O6303" s="3">
        <v>54</v>
      </c>
      <c r="P6303" s="13">
        <f t="shared" si="1318"/>
        <v>1880.2</v>
      </c>
      <c r="Q6303" s="13" t="str">
        <f t="shared" si="1319"/>
        <v>Normal</v>
      </c>
      <c r="S6303" s="21"/>
    </row>
    <row r="6304" customHeight="1" spans="1:19">
      <c r="A6304" s="2" t="s">
        <v>8264</v>
      </c>
      <c r="B6304" s="28">
        <v>45812</v>
      </c>
      <c r="C6304" s="2" t="s">
        <v>2054</v>
      </c>
      <c r="D6304" s="2" t="str">
        <f t="array" ref="D6304">_xlfn.XLOOKUP(C6304,Customers!A:A,Customers!B:B)</f>
        <v>Customer 0563</v>
      </c>
      <c r="E6304" s="2" t="s">
        <v>33</v>
      </c>
      <c r="F6304" s="2" t="str">
        <f t="array" ref="F6304">_xlfn.XLOOKUP(E6304,Restaurants!A:A,Restaurants!B:B)</f>
        <v>Restaurant 035</v>
      </c>
      <c r="G6304" s="2" t="s">
        <v>340</v>
      </c>
      <c r="H6304" s="2" t="str">
        <f t="array" ref="H6304">_xlfn.XLOOKUP(G6304,Food_Menu!A:A,Food_Menu!B:B)</f>
        <v>Food Item 0207</v>
      </c>
      <c r="I6304" s="2">
        <f t="array" ref="I6304">_xlfn.XLOOKUP(G6304,Food_Menu!A:A,Food_Menu!D:D)</f>
        <v>225.36</v>
      </c>
      <c r="J6304" s="2" t="s">
        <v>80</v>
      </c>
      <c r="K6304" s="2" t="str">
        <f t="array" ref="K6304">_xlfn.XLOOKUP(J6304,Delivery_Partners!A:A,Delivery_Partners!B:B)</f>
        <v>Delivery Partner 020</v>
      </c>
      <c r="L6304" s="3">
        <v>2</v>
      </c>
      <c r="M6304" s="2" t="s">
        <v>23</v>
      </c>
      <c r="N6304" s="2" t="s">
        <v>24</v>
      </c>
      <c r="O6304" s="3">
        <v>24</v>
      </c>
      <c r="P6304" s="13">
        <f t="shared" si="1318"/>
        <v>450.72</v>
      </c>
      <c r="Q6304" s="13" t="str">
        <f t="shared" si="1319"/>
        <v>Fast</v>
      </c>
      <c r="S6304" s="21"/>
    </row>
    <row r="6305" customHeight="1" spans="1:19">
      <c r="A6305" s="2" t="s">
        <v>8265</v>
      </c>
      <c r="B6305" s="28">
        <v>45669</v>
      </c>
      <c r="C6305" s="2" t="s">
        <v>2245</v>
      </c>
      <c r="D6305" s="2" t="str">
        <f t="array" ref="D6305">_xlfn.XLOOKUP(C6305,Customers!A:A,Customers!B:B)</f>
        <v>Customer 0749</v>
      </c>
      <c r="E6305" s="2" t="s">
        <v>281</v>
      </c>
      <c r="F6305" s="2" t="str">
        <f t="array" ref="F6305">_xlfn.XLOOKUP(E6305,Restaurants!A:A,Restaurants!B:B)</f>
        <v>Restaurant 026</v>
      </c>
      <c r="G6305" s="2" t="s">
        <v>1554</v>
      </c>
      <c r="H6305" s="2" t="str">
        <f t="array" ref="H6305">_xlfn.XLOOKUP(G6305,Food_Menu!A:A,Food_Menu!B:B)</f>
        <v>Food Item 0018</v>
      </c>
      <c r="I6305" s="2">
        <f t="array" ref="I6305">_xlfn.XLOOKUP(G6305,Food_Menu!A:A,Food_Menu!D:D)</f>
        <v>648.66</v>
      </c>
      <c r="J6305" s="2" t="s">
        <v>862</v>
      </c>
      <c r="K6305" s="2" t="str">
        <f t="array" ref="K6305">_xlfn.XLOOKUP(J6305,Delivery_Partners!A:A,Delivery_Partners!B:B)</f>
        <v>Delivery Partner 159</v>
      </c>
      <c r="L6305" s="3">
        <v>1</v>
      </c>
      <c r="M6305" s="2" t="s">
        <v>23</v>
      </c>
      <c r="N6305" s="2" t="s">
        <v>24</v>
      </c>
      <c r="O6305" s="3">
        <v>34</v>
      </c>
      <c r="P6305" s="13">
        <f t="shared" si="1318"/>
        <v>648.66</v>
      </c>
      <c r="Q6305" s="13" t="str">
        <f t="shared" si="1319"/>
        <v>Normal</v>
      </c>
      <c r="S6305" s="21"/>
    </row>
    <row r="6306" customHeight="1" spans="1:19">
      <c r="A6306" s="2" t="s">
        <v>8266</v>
      </c>
      <c r="B6306" s="28">
        <v>45901</v>
      </c>
      <c r="C6306" s="2" t="s">
        <v>1953</v>
      </c>
      <c r="D6306" s="2" t="str">
        <f t="array" ref="D6306">_xlfn.XLOOKUP(C6306,Customers!A:A,Customers!B:B)</f>
        <v>Customer 0458</v>
      </c>
      <c r="E6306" s="2" t="s">
        <v>506</v>
      </c>
      <c r="F6306" s="2" t="str">
        <f t="array" ref="F6306">_xlfn.XLOOKUP(E6306,Restaurants!A:A,Restaurants!B:B)</f>
        <v>Restaurant 005</v>
      </c>
      <c r="G6306" s="2" t="s">
        <v>906</v>
      </c>
      <c r="H6306" s="2" t="str">
        <f t="array" ref="H6306">_xlfn.XLOOKUP(G6306,Food_Menu!A:A,Food_Menu!B:B)</f>
        <v>Food Item 0128</v>
      </c>
      <c r="I6306" s="2">
        <f t="array" ref="I6306">_xlfn.XLOOKUP(G6306,Food_Menu!A:A,Food_Menu!D:D)</f>
        <v>317.72</v>
      </c>
      <c r="J6306" s="2" t="s">
        <v>993</v>
      </c>
      <c r="K6306" s="2" t="str">
        <f t="array" ref="K6306">_xlfn.XLOOKUP(J6306,Delivery_Partners!A:A,Delivery_Partners!B:B)</f>
        <v>Delivery Partner 086</v>
      </c>
      <c r="L6306" s="3">
        <v>1</v>
      </c>
      <c r="M6306" s="2" t="s">
        <v>23</v>
      </c>
      <c r="N6306" s="2" t="s">
        <v>24</v>
      </c>
      <c r="O6306" s="3">
        <v>16</v>
      </c>
      <c r="P6306" s="13">
        <f t="shared" si="1318"/>
        <v>317.72</v>
      </c>
      <c r="Q6306" s="13" t="str">
        <f t="shared" si="1319"/>
        <v>Fast</v>
      </c>
      <c r="S6306" s="21"/>
    </row>
    <row r="6307" customHeight="1" spans="1:19">
      <c r="A6307" s="2" t="s">
        <v>8267</v>
      </c>
      <c r="B6307" s="29" t="s">
        <v>690</v>
      </c>
      <c r="C6307" s="2" t="s">
        <v>5509</v>
      </c>
      <c r="D6307" s="2" t="str">
        <f t="array" ref="D6307">_xlfn.XLOOKUP(C6307,Customers!A:A,Customers!B:B)</f>
        <v>Customer 0149</v>
      </c>
      <c r="E6307" s="2" t="s">
        <v>548</v>
      </c>
      <c r="F6307" s="2" t="str">
        <f t="array" ref="F6307">_xlfn.XLOOKUP(E6307,Restaurants!A:A,Restaurants!B:B)</f>
        <v>Restaurant 071</v>
      </c>
      <c r="G6307" s="2" t="s">
        <v>2055</v>
      </c>
      <c r="H6307" s="2" t="str">
        <f t="array" ref="H6307">_xlfn.XLOOKUP(G6307,Food_Menu!A:A,Food_Menu!B:B)</f>
        <v>Food Item 0219</v>
      </c>
      <c r="I6307" s="2">
        <f t="array" ref="I6307">_xlfn.XLOOKUP(G6307,Food_Menu!A:A,Food_Menu!D:D)</f>
        <v>256.46</v>
      </c>
      <c r="J6307" s="2" t="s">
        <v>309</v>
      </c>
      <c r="K6307" s="2" t="str">
        <f t="array" ref="K6307">_xlfn.XLOOKUP(J6307,Delivery_Partners!A:A,Delivery_Partners!B:B)</f>
        <v>Delivery Partner 175</v>
      </c>
      <c r="L6307" s="3">
        <v>1</v>
      </c>
      <c r="M6307" s="2" t="s">
        <v>23</v>
      </c>
      <c r="N6307" s="2" t="s">
        <v>55</v>
      </c>
      <c r="O6307" s="3">
        <v>45</v>
      </c>
      <c r="P6307" s="13">
        <f t="shared" si="1318"/>
        <v>256.46</v>
      </c>
      <c r="Q6307" s="13" t="str">
        <f t="shared" si="1319"/>
        <v>Normal</v>
      </c>
      <c r="S6307" s="21"/>
    </row>
    <row r="6308" customHeight="1" spans="1:19">
      <c r="A6308" s="2" t="s">
        <v>8268</v>
      </c>
      <c r="B6308" s="28">
        <v>45719</v>
      </c>
      <c r="C6308" s="2" t="s">
        <v>3120</v>
      </c>
      <c r="D6308" s="2" t="str">
        <f t="array" ref="D6308">_xlfn.XLOOKUP(C6308,Customers!A:A,Customers!B:B)</f>
        <v>Customer 1118</v>
      </c>
      <c r="E6308" s="2" t="s">
        <v>795</v>
      </c>
      <c r="F6308" s="2" t="str">
        <f t="array" ref="F6308">_xlfn.XLOOKUP(E6308,Restaurants!A:A,Restaurants!B:B)</f>
        <v>Restaurant 117</v>
      </c>
      <c r="G6308" s="2" t="s">
        <v>722</v>
      </c>
      <c r="H6308" s="2" t="str">
        <f t="array" ref="H6308">_xlfn.XLOOKUP(G6308,Food_Menu!A:A,Food_Menu!B:B)</f>
        <v>Food Item 0044</v>
      </c>
      <c r="I6308" s="2">
        <f t="array" ref="I6308">_xlfn.XLOOKUP(G6308,Food_Menu!A:A,Food_Menu!D:D)</f>
        <v>334.07</v>
      </c>
      <c r="J6308" s="2" t="s">
        <v>1829</v>
      </c>
      <c r="K6308" s="2" t="str">
        <f t="array" ref="K6308">_xlfn.XLOOKUP(J6308,Delivery_Partners!A:A,Delivery_Partners!B:B)</f>
        <v>Delivery Partner 146</v>
      </c>
      <c r="L6308" s="3">
        <v>1</v>
      </c>
      <c r="M6308" s="2" t="s">
        <v>23</v>
      </c>
      <c r="N6308" s="2" t="s">
        <v>24</v>
      </c>
      <c r="O6308" s="3">
        <v>48</v>
      </c>
      <c r="P6308" s="13">
        <f t="shared" si="1318"/>
        <v>334.07</v>
      </c>
      <c r="Q6308" s="13" t="str">
        <f t="shared" si="1319"/>
        <v>Normal</v>
      </c>
      <c r="S6308" s="21"/>
    </row>
    <row r="6309" hidden="1" customHeight="1" spans="1:19">
      <c r="A6309" s="2" t="s">
        <v>8269</v>
      </c>
      <c r="B6309" s="28">
        <v>45879</v>
      </c>
      <c r="C6309" s="2" t="s">
        <v>2026</v>
      </c>
      <c r="D6309" s="2" t="str">
        <f t="array" ref="D6309">_xlfn.XLOOKUP(C6309,Customers!A:A,Customers!B:B)</f>
        <v>Customer 0839</v>
      </c>
      <c r="E6309" s="2" t="s">
        <v>1031</v>
      </c>
      <c r="F6309" s="2" t="str">
        <f t="array" ref="F6309">_xlfn.XLOOKUP(E6309,Restaurants!A:A,Restaurants!B:B)</f>
        <v>Restaurant 016</v>
      </c>
      <c r="G6309" s="2" t="s">
        <v>509</v>
      </c>
      <c r="H6309" s="2" t="str">
        <f t="array" ref="H6309">_xlfn.XLOOKUP(G6309,Food_Menu!A:A,Food_Menu!B:B)</f>
        <v>Food Item 0190</v>
      </c>
      <c r="I6309" s="2"/>
      <c r="J6309" s="2" t="s">
        <v>62</v>
      </c>
      <c r="K6309" s="2" t="str">
        <f t="array" ref="K6309">_xlfn.XLOOKUP(J6309,Delivery_Partners!A:A,Delivery_Partners!B:B)</f>
        <v>Delivery Partner 051</v>
      </c>
      <c r="L6309" s="3">
        <v>1</v>
      </c>
      <c r="M6309" s="2" t="s">
        <v>101</v>
      </c>
      <c r="N6309" s="2" t="s">
        <v>24</v>
      </c>
      <c r="O6309" s="2"/>
    </row>
    <row r="6310" customHeight="1" spans="1:19">
      <c r="A6310" s="2" t="s">
        <v>8270</v>
      </c>
      <c r="B6310" s="29" t="s">
        <v>817</v>
      </c>
      <c r="C6310" s="2" t="s">
        <v>2661</v>
      </c>
      <c r="D6310" s="2" t="str">
        <f t="array" ref="D6310">_xlfn.XLOOKUP(C6310,Customers!A:A,Customers!B:B)</f>
        <v>Customer 0846</v>
      </c>
      <c r="E6310" s="2" t="s">
        <v>335</v>
      </c>
      <c r="F6310" s="2" t="str">
        <f t="array" ref="F6310">_xlfn.XLOOKUP(E6310,Restaurants!A:A,Restaurants!B:B)</f>
        <v>Restaurant 007</v>
      </c>
      <c r="G6310" s="2" t="s">
        <v>906</v>
      </c>
      <c r="H6310" s="2" t="str">
        <f t="array" ref="H6310">_xlfn.XLOOKUP(G6310,Food_Menu!A:A,Food_Menu!B:B)</f>
        <v>Food Item 0128</v>
      </c>
      <c r="I6310" s="2">
        <f t="array" ref="I6310">_xlfn.XLOOKUP(G6310,Food_Menu!A:A,Food_Menu!D:D)</f>
        <v>317.72</v>
      </c>
      <c r="J6310" s="2" t="s">
        <v>154</v>
      </c>
      <c r="K6310" s="2" t="str">
        <f t="array" ref="K6310">_xlfn.XLOOKUP(J6310,Delivery_Partners!A:A,Delivery_Partners!B:B)</f>
        <v>Delivery Partner 143</v>
      </c>
      <c r="L6310" s="3">
        <v>1</v>
      </c>
      <c r="M6310" s="2" t="s">
        <v>23</v>
      </c>
      <c r="N6310" s="2" t="s">
        <v>24</v>
      </c>
      <c r="O6310" s="3">
        <v>34</v>
      </c>
      <c r="P6310" s="13">
        <f t="shared" ref="P6310:P6320" si="1320">I6310*L6310</f>
        <v>317.72</v>
      </c>
      <c r="Q6310" s="13" t="str">
        <f t="shared" ref="Q6310:Q6320" si="1321">IF(O6310="","Not Delivered",IF(O6310&lt;=30,"Fast",IF(O6310&lt;=60,"Normal","Slow")))</f>
        <v>Normal</v>
      </c>
      <c r="S6310" s="21"/>
    </row>
    <row r="6311" customHeight="1" spans="1:19">
      <c r="A6311" s="2" t="s">
        <v>8271</v>
      </c>
      <c r="B6311" s="29" t="s">
        <v>2406</v>
      </c>
      <c r="C6311" s="2" t="s">
        <v>784</v>
      </c>
      <c r="D6311" s="2" t="str">
        <f t="array" ref="D6311">_xlfn.XLOOKUP(C6311,Customers!A:A,Customers!B:B)</f>
        <v>Customer 0337</v>
      </c>
      <c r="E6311" s="2" t="s">
        <v>71</v>
      </c>
      <c r="F6311" s="2" t="str">
        <f t="array" ref="F6311">_xlfn.XLOOKUP(E6311,Restaurants!A:A,Restaurants!B:B)</f>
        <v>Restaurant 013</v>
      </c>
      <c r="G6311" s="2" t="s">
        <v>373</v>
      </c>
      <c r="H6311" s="2" t="str">
        <f t="array" ref="H6311">_xlfn.XLOOKUP(G6311,Food_Menu!A:A,Food_Menu!B:B)</f>
        <v>Food Item 0070</v>
      </c>
      <c r="I6311" s="2">
        <f t="array" ref="I6311">_xlfn.XLOOKUP(G6311,Food_Menu!A:A,Food_Menu!D:D)</f>
        <v>329.84</v>
      </c>
      <c r="J6311" s="2" t="s">
        <v>443</v>
      </c>
      <c r="K6311" s="2" t="str">
        <f t="array" ref="K6311">_xlfn.XLOOKUP(J6311,Delivery_Partners!A:A,Delivery_Partners!B:B)</f>
        <v>Delivery Partner 083</v>
      </c>
      <c r="L6311" s="3">
        <v>4</v>
      </c>
      <c r="M6311" s="2" t="s">
        <v>23</v>
      </c>
      <c r="N6311" s="2" t="s">
        <v>24</v>
      </c>
      <c r="O6311" s="3">
        <v>17</v>
      </c>
      <c r="P6311" s="13">
        <f t="shared" si="1320"/>
        <v>1319.36</v>
      </c>
      <c r="Q6311" s="13" t="str">
        <f t="shared" si="1321"/>
        <v>Fast</v>
      </c>
      <c r="S6311" s="21"/>
    </row>
    <row r="6312" customHeight="1" spans="1:19">
      <c r="A6312" s="2" t="s">
        <v>8272</v>
      </c>
      <c r="B6312" s="29" t="s">
        <v>2078</v>
      </c>
      <c r="C6312" s="2" t="s">
        <v>1975</v>
      </c>
      <c r="D6312" s="2" t="str">
        <f t="array" ref="D6312">_xlfn.XLOOKUP(C6312,Customers!A:A,Customers!B:B)</f>
        <v>Customer 0926</v>
      </c>
      <c r="E6312" s="2" t="s">
        <v>157</v>
      </c>
      <c r="F6312" s="2" t="str">
        <f t="array" ref="F6312">_xlfn.XLOOKUP(E6312,Restaurants!A:A,Restaurants!B:B)</f>
        <v>Restaurant 066</v>
      </c>
      <c r="G6312" s="2" t="s">
        <v>1086</v>
      </c>
      <c r="H6312" s="2" t="str">
        <f t="array" ref="H6312">_xlfn.XLOOKUP(G6312,Food_Menu!A:A,Food_Menu!B:B)</f>
        <v>Food Item 0173</v>
      </c>
      <c r="I6312" s="2">
        <f t="array" ref="I6312">_xlfn.XLOOKUP(G6312,Food_Menu!A:A,Food_Menu!D:D)</f>
        <v>407.21</v>
      </c>
      <c r="J6312" s="2" t="s">
        <v>351</v>
      </c>
      <c r="K6312" s="2" t="str">
        <f t="array" ref="K6312">_xlfn.XLOOKUP(J6312,Delivery_Partners!A:A,Delivery_Partners!B:B)</f>
        <v>Delivery Partner 101</v>
      </c>
      <c r="L6312" s="3">
        <v>3</v>
      </c>
      <c r="M6312" s="2" t="s">
        <v>23</v>
      </c>
      <c r="N6312" s="2" t="s">
        <v>24</v>
      </c>
      <c r="O6312" s="3">
        <v>34</v>
      </c>
      <c r="P6312" s="13">
        <f t="shared" si="1320"/>
        <v>1221.63</v>
      </c>
      <c r="Q6312" s="13" t="str">
        <f t="shared" si="1321"/>
        <v>Normal</v>
      </c>
      <c r="S6312" s="21"/>
    </row>
    <row r="6313" customHeight="1" spans="1:19">
      <c r="A6313" s="2" t="s">
        <v>8273</v>
      </c>
      <c r="B6313" s="29" t="s">
        <v>1148</v>
      </c>
      <c r="C6313" s="2" t="s">
        <v>2182</v>
      </c>
      <c r="D6313" s="2" t="str">
        <f t="array" ref="D6313">_xlfn.XLOOKUP(C6313,Customers!A:A,Customers!B:B)</f>
        <v>Customer 0624</v>
      </c>
      <c r="E6313" s="2" t="s">
        <v>1711</v>
      </c>
      <c r="F6313" s="2" t="str">
        <f t="array" ref="F6313">_xlfn.XLOOKUP(E6313,Restaurants!A:A,Restaurants!B:B)</f>
        <v>Restaurant 100</v>
      </c>
      <c r="G6313" s="2" t="s">
        <v>1152</v>
      </c>
      <c r="H6313" s="2" t="str">
        <f t="array" ref="H6313">_xlfn.XLOOKUP(G6313,Food_Menu!A:A,Food_Menu!B:B)</f>
        <v>Food Item 0192</v>
      </c>
      <c r="I6313" s="2">
        <f t="array" ref="I6313">_xlfn.XLOOKUP(G6313,Food_Menu!A:A,Food_Menu!D:D)</f>
        <v>373.52</v>
      </c>
      <c r="J6313" s="2" t="s">
        <v>801</v>
      </c>
      <c r="K6313" s="2" t="str">
        <f t="array" ref="K6313">_xlfn.XLOOKUP(J6313,Delivery_Partners!A:A,Delivery_Partners!B:B)</f>
        <v>Delivery Partner 096</v>
      </c>
      <c r="L6313" s="3">
        <v>1</v>
      </c>
      <c r="M6313" s="2" t="s">
        <v>23</v>
      </c>
      <c r="N6313" s="2" t="s">
        <v>55</v>
      </c>
      <c r="O6313" s="3">
        <v>27</v>
      </c>
      <c r="P6313" s="13">
        <f t="shared" si="1320"/>
        <v>373.52</v>
      </c>
      <c r="Q6313" s="13" t="str">
        <f t="shared" si="1321"/>
        <v>Fast</v>
      </c>
      <c r="S6313" s="21"/>
    </row>
    <row r="6314" customHeight="1" spans="1:19">
      <c r="A6314" s="2" t="s">
        <v>8274</v>
      </c>
      <c r="B6314" s="29" t="s">
        <v>1490</v>
      </c>
      <c r="C6314" s="2" t="s">
        <v>1894</v>
      </c>
      <c r="D6314" s="2" t="str">
        <f t="array" ref="D6314">_xlfn.XLOOKUP(C6314,Customers!A:A,Customers!B:B)</f>
        <v>Customer 0092</v>
      </c>
      <c r="E6314" s="2" t="s">
        <v>523</v>
      </c>
      <c r="F6314" s="2" t="str">
        <f t="array" ref="F6314">_xlfn.XLOOKUP(E6314,Restaurants!A:A,Restaurants!B:B)</f>
        <v>Restaurant 038</v>
      </c>
      <c r="G6314" s="2" t="s">
        <v>884</v>
      </c>
      <c r="H6314" s="2" t="str">
        <f t="array" ref="H6314">_xlfn.XLOOKUP(G6314,Food_Menu!A:A,Food_Menu!B:B)</f>
        <v>Food Item 0032</v>
      </c>
      <c r="I6314" s="2">
        <f t="array" ref="I6314">_xlfn.XLOOKUP(G6314,Food_Menu!A:A,Food_Menu!D:D)</f>
        <v>367.24</v>
      </c>
      <c r="J6314" s="2" t="s">
        <v>1325</v>
      </c>
      <c r="K6314" s="2" t="str">
        <f t="array" ref="K6314">_xlfn.XLOOKUP(J6314,Delivery_Partners!A:A,Delivery_Partners!B:B)</f>
        <v>Delivery Partner 137</v>
      </c>
      <c r="L6314" s="3">
        <v>4</v>
      </c>
      <c r="M6314" s="2" t="s">
        <v>23</v>
      </c>
      <c r="N6314" s="2" t="s">
        <v>55</v>
      </c>
      <c r="O6314" s="3">
        <v>46</v>
      </c>
      <c r="P6314" s="13">
        <f t="shared" si="1320"/>
        <v>1468.96</v>
      </c>
      <c r="Q6314" s="13" t="str">
        <f t="shared" si="1321"/>
        <v>Normal</v>
      </c>
      <c r="S6314" s="21"/>
    </row>
    <row r="6315" customHeight="1" spans="1:19">
      <c r="A6315" s="2" t="s">
        <v>8275</v>
      </c>
      <c r="B6315" s="28">
        <v>45842</v>
      </c>
      <c r="C6315" s="2" t="s">
        <v>1505</v>
      </c>
      <c r="D6315" s="2" t="str">
        <f t="array" ref="D6315">_xlfn.XLOOKUP(C6315,Customers!A:A,Customers!B:B)</f>
        <v>Customer 1146</v>
      </c>
      <c r="E6315" s="2" t="s">
        <v>871</v>
      </c>
      <c r="F6315" s="2" t="str">
        <f t="array" ref="F6315">_xlfn.XLOOKUP(E6315,Restaurants!A:A,Restaurants!B:B)</f>
        <v>Restaurant 015</v>
      </c>
      <c r="G6315" s="2" t="s">
        <v>767</v>
      </c>
      <c r="H6315" s="2" t="str">
        <f t="array" ref="H6315">_xlfn.XLOOKUP(G6315,Food_Menu!A:A,Food_Menu!B:B)</f>
        <v>Food Item 0150</v>
      </c>
      <c r="I6315" s="2">
        <f t="array" ref="I6315">_xlfn.XLOOKUP(G6315,Food_Menu!A:A,Food_Menu!D:D)</f>
        <v>110.4</v>
      </c>
      <c r="J6315" s="2" t="s">
        <v>621</v>
      </c>
      <c r="K6315" s="2" t="str">
        <f t="array" ref="K6315">_xlfn.XLOOKUP(J6315,Delivery_Partners!A:A,Delivery_Partners!B:B)</f>
        <v>Delivery Partner 038</v>
      </c>
      <c r="L6315" s="3">
        <v>2</v>
      </c>
      <c r="M6315" s="2" t="s">
        <v>23</v>
      </c>
      <c r="N6315" s="2" t="s">
        <v>24</v>
      </c>
      <c r="O6315" s="3">
        <v>30</v>
      </c>
      <c r="P6315" s="13">
        <f t="shared" si="1320"/>
        <v>220.8</v>
      </c>
      <c r="Q6315" s="13" t="str">
        <f t="shared" si="1321"/>
        <v>Fast</v>
      </c>
      <c r="S6315" s="21"/>
    </row>
    <row r="6316" customHeight="1" spans="1:19">
      <c r="A6316" s="2" t="s">
        <v>8276</v>
      </c>
      <c r="B6316" s="28">
        <v>45788</v>
      </c>
      <c r="C6316" s="2" t="s">
        <v>1886</v>
      </c>
      <c r="D6316" s="2" t="str">
        <f t="array" ref="D6316">_xlfn.XLOOKUP(C6316,Customers!A:A,Customers!B:B)</f>
        <v>Customer 1191</v>
      </c>
      <c r="E6316" s="2" t="s">
        <v>98</v>
      </c>
      <c r="F6316" s="2" t="str">
        <f t="array" ref="F6316">_xlfn.XLOOKUP(E6316,Restaurants!A:A,Restaurants!B:B)</f>
        <v>Restaurant 012</v>
      </c>
      <c r="G6316" s="2" t="s">
        <v>340</v>
      </c>
      <c r="H6316" s="2" t="str">
        <f t="array" ref="H6316">_xlfn.XLOOKUP(G6316,Food_Menu!A:A,Food_Menu!B:B)</f>
        <v>Food Item 0207</v>
      </c>
      <c r="I6316" s="2">
        <f t="array" ref="I6316">_xlfn.XLOOKUP(G6316,Food_Menu!A:A,Food_Menu!D:D)</f>
        <v>225.36</v>
      </c>
      <c r="J6316" s="2" t="s">
        <v>277</v>
      </c>
      <c r="K6316" s="2" t="str">
        <f t="array" ref="K6316">_xlfn.XLOOKUP(J6316,Delivery_Partners!A:A,Delivery_Partners!B:B)</f>
        <v>Delivery Partner 011</v>
      </c>
      <c r="L6316" s="3">
        <v>1</v>
      </c>
      <c r="M6316" s="2" t="s">
        <v>23</v>
      </c>
      <c r="N6316" s="2" t="s">
        <v>74</v>
      </c>
      <c r="O6316" s="3">
        <v>30</v>
      </c>
      <c r="P6316" s="13">
        <f t="shared" si="1320"/>
        <v>225.36</v>
      </c>
      <c r="Q6316" s="13" t="str">
        <f t="shared" si="1321"/>
        <v>Fast</v>
      </c>
      <c r="S6316" s="21"/>
    </row>
    <row r="6317" customHeight="1" spans="1:19">
      <c r="A6317" s="2" t="s">
        <v>8277</v>
      </c>
      <c r="B6317" s="28">
        <v>45870</v>
      </c>
      <c r="C6317" s="2" t="s">
        <v>2922</v>
      </c>
      <c r="D6317" s="2" t="str">
        <f t="array" ref="D6317">_xlfn.XLOOKUP(C6317,Customers!A:A,Customers!B:B)</f>
        <v>Customer 1045</v>
      </c>
      <c r="E6317" s="2" t="s">
        <v>366</v>
      </c>
      <c r="F6317" s="2" t="str">
        <f t="array" ref="F6317">_xlfn.XLOOKUP(E6317,Restaurants!A:A,Restaurants!B:B)</f>
        <v>Restaurant 073</v>
      </c>
      <c r="G6317" s="2" t="s">
        <v>1212</v>
      </c>
      <c r="H6317" s="2" t="str">
        <f t="array" ref="H6317">_xlfn.XLOOKUP(G6317,Food_Menu!A:A,Food_Menu!B:B)</f>
        <v>Food Item 0147</v>
      </c>
      <c r="I6317" s="2">
        <f t="array" ref="I6317">_xlfn.XLOOKUP(G6317,Food_Menu!A:A,Food_Menu!D:D)</f>
        <v>263.56</v>
      </c>
      <c r="J6317" s="2" t="s">
        <v>502</v>
      </c>
      <c r="K6317" s="2" t="str">
        <f t="array" ref="K6317">_xlfn.XLOOKUP(J6317,Delivery_Partners!A:A,Delivery_Partners!B:B)</f>
        <v>Delivery Partner 132</v>
      </c>
      <c r="L6317" s="3">
        <v>3</v>
      </c>
      <c r="M6317" s="2" t="s">
        <v>23</v>
      </c>
      <c r="N6317" s="2" t="s">
        <v>42</v>
      </c>
      <c r="O6317" s="3">
        <v>61</v>
      </c>
      <c r="P6317" s="13">
        <f t="shared" si="1320"/>
        <v>790.68</v>
      </c>
      <c r="Q6317" s="13" t="str">
        <f t="shared" si="1321"/>
        <v>Slow</v>
      </c>
      <c r="S6317" s="21"/>
    </row>
    <row r="6318" customHeight="1" spans="1:19">
      <c r="A6318" s="2" t="s">
        <v>8278</v>
      </c>
      <c r="B6318" s="29" t="s">
        <v>2049</v>
      </c>
      <c r="C6318" s="2" t="s">
        <v>2673</v>
      </c>
      <c r="D6318" s="2" t="str">
        <f t="array" ref="D6318">_xlfn.XLOOKUP(C6318,Customers!A:A,Customers!B:B)</f>
        <v>Customer 0570</v>
      </c>
      <c r="E6318" s="2" t="s">
        <v>46</v>
      </c>
      <c r="F6318" s="2" t="str">
        <f t="array" ref="F6318">_xlfn.XLOOKUP(E6318,Restaurants!A:A,Restaurants!B:B)</f>
        <v>Restaurant 043</v>
      </c>
      <c r="G6318" s="2" t="s">
        <v>631</v>
      </c>
      <c r="H6318" s="2" t="str">
        <f t="array" ref="H6318">_xlfn.XLOOKUP(G6318,Food_Menu!A:A,Food_Menu!B:B)</f>
        <v>Food Item 0121</v>
      </c>
      <c r="I6318" s="2">
        <f t="array" ref="I6318">_xlfn.XLOOKUP(G6318,Food_Menu!A:A,Food_Menu!D:D)</f>
        <v>249.48</v>
      </c>
      <c r="J6318" s="2" t="s">
        <v>541</v>
      </c>
      <c r="K6318" s="2" t="str">
        <f t="array" ref="K6318">_xlfn.XLOOKUP(J6318,Delivery_Partners!A:A,Delivery_Partners!B:B)</f>
        <v>Delivery Partner 172</v>
      </c>
      <c r="L6318" s="3">
        <v>4</v>
      </c>
      <c r="M6318" s="2" t="s">
        <v>23</v>
      </c>
      <c r="N6318" s="2" t="s">
        <v>74</v>
      </c>
      <c r="O6318" s="3">
        <v>45</v>
      </c>
      <c r="P6318" s="13">
        <f t="shared" si="1320"/>
        <v>997.92</v>
      </c>
      <c r="Q6318" s="13" t="str">
        <f t="shared" si="1321"/>
        <v>Normal</v>
      </c>
      <c r="S6318" s="21"/>
    </row>
    <row r="6319" customHeight="1" spans="1:19">
      <c r="A6319" s="2" t="s">
        <v>8279</v>
      </c>
      <c r="B6319" s="29" t="s">
        <v>1515</v>
      </c>
      <c r="C6319" s="2" t="s">
        <v>5448</v>
      </c>
      <c r="D6319" s="2" t="str">
        <f t="array" ref="D6319">_xlfn.XLOOKUP(C6319,Customers!A:A,Customers!B:B)</f>
        <v>Customer 0280</v>
      </c>
      <c r="E6319" s="2" t="s">
        <v>46</v>
      </c>
      <c r="F6319" s="2" t="str">
        <f t="array" ref="F6319">_xlfn.XLOOKUP(E6319,Restaurants!A:A,Restaurants!B:B)</f>
        <v>Restaurant 043</v>
      </c>
      <c r="G6319" s="2" t="s">
        <v>713</v>
      </c>
      <c r="H6319" s="2" t="str">
        <f t="array" ref="H6319">_xlfn.XLOOKUP(G6319,Food_Menu!A:A,Food_Menu!B:B)</f>
        <v>Food Item 0031</v>
      </c>
      <c r="I6319" s="2">
        <f t="array" ref="I6319">_xlfn.XLOOKUP(G6319,Food_Menu!A:A,Food_Menu!D:D)</f>
        <v>485.31</v>
      </c>
      <c r="J6319" s="2" t="s">
        <v>499</v>
      </c>
      <c r="K6319" s="2" t="str">
        <f t="array" ref="K6319">_xlfn.XLOOKUP(J6319,Delivery_Partners!A:A,Delivery_Partners!B:B)</f>
        <v>Delivery Partner 105</v>
      </c>
      <c r="L6319" s="3">
        <v>2</v>
      </c>
      <c r="M6319" s="2" t="s">
        <v>23</v>
      </c>
      <c r="N6319" s="2" t="s">
        <v>24</v>
      </c>
      <c r="O6319" s="3">
        <v>48</v>
      </c>
      <c r="P6319" s="13">
        <f t="shared" si="1320"/>
        <v>970.62</v>
      </c>
      <c r="Q6319" s="13" t="str">
        <f t="shared" si="1321"/>
        <v>Normal</v>
      </c>
      <c r="S6319" s="21"/>
    </row>
    <row r="6320" customHeight="1" spans="1:19">
      <c r="A6320" s="2" t="s">
        <v>8280</v>
      </c>
      <c r="B6320" s="29" t="s">
        <v>141</v>
      </c>
      <c r="C6320" s="2" t="s">
        <v>1798</v>
      </c>
      <c r="D6320" s="2" t="str">
        <f t="array" ref="D6320">_xlfn.XLOOKUP(C6320,Customers!A:A,Customers!B:B)</f>
        <v>Customer 0014</v>
      </c>
      <c r="E6320" s="2" t="s">
        <v>230</v>
      </c>
      <c r="F6320" s="2" t="str">
        <f t="array" ref="F6320">_xlfn.XLOOKUP(E6320,Restaurants!A:A,Restaurants!B:B)</f>
        <v>Restaurant 029</v>
      </c>
      <c r="G6320" s="2" t="s">
        <v>957</v>
      </c>
      <c r="H6320" s="2" t="str">
        <f t="array" ref="H6320">_xlfn.XLOOKUP(G6320,Food_Menu!A:A,Food_Menu!B:B)</f>
        <v>Food Item 0100</v>
      </c>
      <c r="I6320" s="2">
        <f t="array" ref="I6320">_xlfn.XLOOKUP(G6320,Food_Menu!A:A,Food_Menu!D:D)</f>
        <v>188.17</v>
      </c>
      <c r="J6320" s="2" t="s">
        <v>389</v>
      </c>
      <c r="K6320" s="2" t="str">
        <f t="array" ref="K6320">_xlfn.XLOOKUP(J6320,Delivery_Partners!A:A,Delivery_Partners!B:B)</f>
        <v>Delivery Partner 022</v>
      </c>
      <c r="L6320" s="3">
        <v>2</v>
      </c>
      <c r="M6320" s="2" t="s">
        <v>23</v>
      </c>
      <c r="N6320" s="2" t="s">
        <v>55</v>
      </c>
      <c r="O6320" s="3">
        <v>29</v>
      </c>
      <c r="P6320" s="13">
        <f t="shared" si="1320"/>
        <v>376.34</v>
      </c>
      <c r="Q6320" s="13" t="str">
        <f t="shared" si="1321"/>
        <v>Fast</v>
      </c>
      <c r="S6320" s="21"/>
    </row>
    <row r="6321" hidden="1" customHeight="1" spans="1:19">
      <c r="A6321" s="2" t="s">
        <v>8281</v>
      </c>
      <c r="B6321" s="28">
        <v>45870</v>
      </c>
      <c r="C6321" s="2" t="s">
        <v>1338</v>
      </c>
      <c r="D6321" s="2" t="str">
        <f t="array" ref="D6321">_xlfn.XLOOKUP(C6321,Customers!A:A,Customers!B:B)</f>
        <v>Customer 0884</v>
      </c>
      <c r="E6321" s="2" t="s">
        <v>382</v>
      </c>
      <c r="F6321" s="2" t="str">
        <f t="array" ref="F6321">_xlfn.XLOOKUP(E6321,Restaurants!A:A,Restaurants!B:B)</f>
        <v>Restaurant 108</v>
      </c>
      <c r="G6321" s="2" t="s">
        <v>579</v>
      </c>
      <c r="H6321" s="2" t="str">
        <f t="array" ref="H6321">_xlfn.XLOOKUP(G6321,Food_Menu!A:A,Food_Menu!B:B)</f>
        <v>Food Item 0200</v>
      </c>
      <c r="I6321" s="2"/>
      <c r="J6321" s="2" t="s">
        <v>314</v>
      </c>
      <c r="K6321" s="2" t="str">
        <f t="array" ref="K6321">_xlfn.XLOOKUP(J6321,Delivery_Partners!A:A,Delivery_Partners!B:B)</f>
        <v>Delivery Partner 021</v>
      </c>
      <c r="L6321" s="3">
        <v>1</v>
      </c>
      <c r="M6321" s="2" t="s">
        <v>101</v>
      </c>
      <c r="N6321" s="2" t="s">
        <v>55</v>
      </c>
      <c r="O6321" s="2"/>
    </row>
    <row r="6322" customHeight="1" spans="1:19">
      <c r="A6322" s="2" t="s">
        <v>8282</v>
      </c>
      <c r="B6322" s="28">
        <v>45933</v>
      </c>
      <c r="C6322" s="2" t="s">
        <v>4339</v>
      </c>
      <c r="D6322" s="2" t="str">
        <f t="array" ref="D6322">_xlfn.XLOOKUP(C6322,Customers!A:A,Customers!B:B)</f>
        <v>Customer 1070</v>
      </c>
      <c r="E6322" s="2" t="s">
        <v>623</v>
      </c>
      <c r="F6322" s="2" t="str">
        <f t="array" ref="F6322">_xlfn.XLOOKUP(E6322,Restaurants!A:A,Restaurants!B:B)</f>
        <v>Restaurant 045</v>
      </c>
      <c r="G6322" s="2" t="s">
        <v>1114</v>
      </c>
      <c r="H6322" s="2" t="str">
        <f t="array" ref="H6322">_xlfn.XLOOKUP(G6322,Food_Menu!A:A,Food_Menu!B:B)</f>
        <v>Food Item 0176</v>
      </c>
      <c r="I6322" s="2">
        <f t="array" ref="I6322">_xlfn.XLOOKUP(G6322,Food_Menu!A:A,Food_Menu!D:D)</f>
        <v>167.27</v>
      </c>
      <c r="J6322" s="2" t="s">
        <v>304</v>
      </c>
      <c r="K6322" s="2" t="str">
        <f t="array" ref="K6322">_xlfn.XLOOKUP(J6322,Delivery_Partners!A:A,Delivery_Partners!B:B)</f>
        <v>Delivery Partner 099</v>
      </c>
      <c r="L6322" s="3">
        <v>2</v>
      </c>
      <c r="M6322" s="2" t="s">
        <v>23</v>
      </c>
      <c r="N6322" s="2" t="s">
        <v>55</v>
      </c>
      <c r="O6322" s="3">
        <v>48</v>
      </c>
      <c r="P6322" s="13">
        <f t="shared" ref="P6322:P6324" si="1322">I6322*L6322</f>
        <v>334.54</v>
      </c>
      <c r="Q6322" s="13" t="str">
        <f t="shared" ref="Q6322:Q6324" si="1323">IF(O6322="","Not Delivered",IF(O6322&lt;=30,"Fast",IF(O6322&lt;=60,"Normal","Slow")))</f>
        <v>Normal</v>
      </c>
      <c r="S6322" s="21"/>
    </row>
    <row r="6323" customHeight="1" spans="1:19">
      <c r="A6323" s="2" t="s">
        <v>8283</v>
      </c>
      <c r="B6323" s="28">
        <v>46003</v>
      </c>
      <c r="C6323" s="2" t="s">
        <v>4198</v>
      </c>
      <c r="D6323" s="2" t="str">
        <f t="array" ref="D6323">_xlfn.XLOOKUP(C6323,Customers!A:A,Customers!B:B)</f>
        <v>Customer 0125</v>
      </c>
      <c r="E6323" s="2" t="s">
        <v>674</v>
      </c>
      <c r="F6323" s="2" t="str">
        <f t="array" ref="F6323">_xlfn.XLOOKUP(E6323,Restaurants!A:A,Restaurants!B:B)</f>
        <v>Restaurant 085</v>
      </c>
      <c r="G6323" s="2" t="s">
        <v>957</v>
      </c>
      <c r="H6323" s="2" t="str">
        <f t="array" ref="H6323">_xlfn.XLOOKUP(G6323,Food_Menu!A:A,Food_Menu!B:B)</f>
        <v>Food Item 0100</v>
      </c>
      <c r="I6323" s="2">
        <f t="array" ref="I6323">_xlfn.XLOOKUP(G6323,Food_Menu!A:A,Food_Menu!D:D)</f>
        <v>188.17</v>
      </c>
      <c r="J6323" s="2" t="s">
        <v>148</v>
      </c>
      <c r="K6323" s="2" t="str">
        <f t="array" ref="K6323">_xlfn.XLOOKUP(J6323,Delivery_Partners!A:A,Delivery_Partners!B:B)</f>
        <v>Delivery Partner 162</v>
      </c>
      <c r="L6323" s="3">
        <v>2</v>
      </c>
      <c r="M6323" s="2" t="s">
        <v>23</v>
      </c>
      <c r="N6323" s="2" t="s">
        <v>55</v>
      </c>
      <c r="O6323" s="3">
        <v>53</v>
      </c>
      <c r="P6323" s="13">
        <f t="shared" si="1322"/>
        <v>376.34</v>
      </c>
      <c r="Q6323" s="13" t="str">
        <f t="shared" si="1323"/>
        <v>Normal</v>
      </c>
      <c r="S6323" s="21"/>
    </row>
    <row r="6324" customHeight="1" spans="1:19">
      <c r="A6324" s="2" t="s">
        <v>8284</v>
      </c>
      <c r="B6324" s="28">
        <v>45997</v>
      </c>
      <c r="C6324" s="2" t="s">
        <v>88</v>
      </c>
      <c r="D6324" s="2" t="str">
        <f t="array" ref="D6324">_xlfn.XLOOKUP(C6324,Customers!A:A,Customers!B:B)</f>
        <v>Customer 0822</v>
      </c>
      <c r="E6324" s="2" t="s">
        <v>1309</v>
      </c>
      <c r="F6324" s="2" t="str">
        <f t="array" ref="F6324">_xlfn.XLOOKUP(E6324,Restaurants!A:A,Restaurants!B:B)</f>
        <v>Restaurant 090</v>
      </c>
      <c r="G6324" s="2" t="s">
        <v>313</v>
      </c>
      <c r="H6324" s="2" t="str">
        <f t="array" ref="H6324">_xlfn.XLOOKUP(G6324,Food_Menu!A:A,Food_Menu!B:B)</f>
        <v>Food Item 0068</v>
      </c>
      <c r="I6324" s="2">
        <f t="array" ref="I6324">_xlfn.XLOOKUP(G6324,Food_Menu!A:A,Food_Menu!D:D)</f>
        <v>583.22</v>
      </c>
      <c r="J6324" s="2" t="s">
        <v>378</v>
      </c>
      <c r="K6324" s="2" t="str">
        <f t="array" ref="K6324">_xlfn.XLOOKUP(J6324,Delivery_Partners!A:A,Delivery_Partners!B:B)</f>
        <v>Delivery Partner 111</v>
      </c>
      <c r="L6324" s="3">
        <v>2</v>
      </c>
      <c r="M6324" s="2" t="s">
        <v>23</v>
      </c>
      <c r="N6324" s="2" t="s">
        <v>24</v>
      </c>
      <c r="O6324" s="3">
        <v>20</v>
      </c>
      <c r="P6324" s="13">
        <f t="shared" si="1322"/>
        <v>1166.44</v>
      </c>
      <c r="Q6324" s="13" t="str">
        <f t="shared" si="1323"/>
        <v>Fast</v>
      </c>
      <c r="S6324" s="21"/>
    </row>
    <row r="6325" hidden="1" customHeight="1" spans="1:19">
      <c r="A6325" s="2" t="s">
        <v>8285</v>
      </c>
      <c r="B6325" s="29" t="s">
        <v>243</v>
      </c>
      <c r="C6325" s="2" t="s">
        <v>1324</v>
      </c>
      <c r="D6325" s="2" t="str">
        <f t="array" ref="D6325">_xlfn.XLOOKUP(C6325,Customers!A:A,Customers!B:B)</f>
        <v>Customer 0033</v>
      </c>
      <c r="E6325" s="2" t="s">
        <v>492</v>
      </c>
      <c r="F6325" s="2" t="str">
        <f t="array" ref="F6325">_xlfn.XLOOKUP(E6325,Restaurants!A:A,Restaurants!B:B)</f>
        <v>Restaurant 008</v>
      </c>
      <c r="G6325" s="2" t="s">
        <v>34</v>
      </c>
      <c r="H6325" s="2" t="str">
        <f t="array" ref="H6325">_xlfn.XLOOKUP(G6325,Food_Menu!A:A,Food_Menu!B:B)</f>
        <v>Food Item 0177</v>
      </c>
      <c r="I6325" s="2"/>
      <c r="J6325" s="2" t="s">
        <v>679</v>
      </c>
      <c r="K6325" s="2" t="str">
        <f t="array" ref="K6325">_xlfn.XLOOKUP(J6325,Delivery_Partners!A:A,Delivery_Partners!B:B)</f>
        <v>Delivery Partner 055</v>
      </c>
      <c r="L6325" s="3">
        <v>1</v>
      </c>
      <c r="M6325" s="2" t="s">
        <v>189</v>
      </c>
      <c r="N6325" s="2" t="s">
        <v>24</v>
      </c>
      <c r="O6325" s="2"/>
    </row>
    <row r="6326" customHeight="1" spans="1:19">
      <c r="A6326" s="2" t="s">
        <v>8286</v>
      </c>
      <c r="B6326" s="28">
        <v>45873</v>
      </c>
      <c r="C6326" s="2" t="s">
        <v>1942</v>
      </c>
      <c r="D6326" s="2" t="str">
        <f t="array" ref="D6326">_xlfn.XLOOKUP(C6326,Customers!A:A,Customers!B:B)</f>
        <v>Customer 0932</v>
      </c>
      <c r="E6326" s="2" t="s">
        <v>1072</v>
      </c>
      <c r="F6326" s="2" t="str">
        <f t="array" ref="F6326">_xlfn.XLOOKUP(E6326,Restaurants!A:A,Restaurants!B:B)</f>
        <v>Restaurant 030</v>
      </c>
      <c r="G6326" s="2" t="s">
        <v>322</v>
      </c>
      <c r="H6326" s="2" t="str">
        <f t="array" ref="H6326">_xlfn.XLOOKUP(G6326,Food_Menu!A:A,Food_Menu!B:B)</f>
        <v>Food Item 0213</v>
      </c>
      <c r="I6326" s="2">
        <f t="array" ref="I6326">_xlfn.XLOOKUP(G6326,Food_Menu!A:A,Food_Menu!D:D)</f>
        <v>568.2</v>
      </c>
      <c r="J6326" s="2" t="s">
        <v>495</v>
      </c>
      <c r="K6326" s="2" t="str">
        <f t="array" ref="K6326">_xlfn.XLOOKUP(J6326,Delivery_Partners!A:A,Delivery_Partners!B:B)</f>
        <v>Delivery Partner 112</v>
      </c>
      <c r="L6326" s="3">
        <v>2</v>
      </c>
      <c r="M6326" s="2" t="s">
        <v>23</v>
      </c>
      <c r="N6326" s="2" t="s">
        <v>42</v>
      </c>
      <c r="O6326" s="3">
        <v>24</v>
      </c>
      <c r="P6326" s="13">
        <f t="shared" ref="P6326:P6327" si="1324">I6326*L6326</f>
        <v>1136.4</v>
      </c>
      <c r="Q6326" s="13" t="str">
        <f t="shared" ref="Q6326:Q6327" si="1325">IF(O6326="","Not Delivered",IF(O6326&lt;=30,"Fast",IF(O6326&lt;=60,"Normal","Slow")))</f>
        <v>Fast</v>
      </c>
      <c r="S6326" s="21"/>
    </row>
    <row r="6327" customHeight="1" spans="1:19">
      <c r="A6327" s="2" t="s">
        <v>8287</v>
      </c>
      <c r="B6327" s="28">
        <v>45818</v>
      </c>
      <c r="C6327" s="2" t="s">
        <v>4541</v>
      </c>
      <c r="D6327" s="2" t="str">
        <f t="array" ref="D6327">_xlfn.XLOOKUP(C6327,Customers!A:A,Customers!B:B)</f>
        <v>Customer 0034</v>
      </c>
      <c r="E6327" s="2" t="s">
        <v>382</v>
      </c>
      <c r="F6327" s="2" t="str">
        <f t="array" ref="F6327">_xlfn.XLOOKUP(E6327,Restaurants!A:A,Restaurants!B:B)</f>
        <v>Restaurant 108</v>
      </c>
      <c r="G6327" s="2" t="s">
        <v>687</v>
      </c>
      <c r="H6327" s="2" t="str">
        <f t="array" ref="H6327">_xlfn.XLOOKUP(G6327,Food_Menu!A:A,Food_Menu!B:B)</f>
        <v>Food Item 0066</v>
      </c>
      <c r="I6327" s="2">
        <f t="array" ref="I6327">_xlfn.XLOOKUP(G6327,Food_Menu!A:A,Food_Menu!D:D)</f>
        <v>648.68</v>
      </c>
      <c r="J6327" s="2" t="s">
        <v>432</v>
      </c>
      <c r="K6327" s="2" t="str">
        <f t="array" ref="K6327">_xlfn.XLOOKUP(J6327,Delivery_Partners!A:A,Delivery_Partners!B:B)</f>
        <v>Delivery Partner 029</v>
      </c>
      <c r="L6327" s="3">
        <v>3</v>
      </c>
      <c r="M6327" s="2" t="s">
        <v>23</v>
      </c>
      <c r="N6327" s="2" t="s">
        <v>24</v>
      </c>
      <c r="O6327" s="3">
        <v>41</v>
      </c>
      <c r="P6327" s="13">
        <f t="shared" si="1324"/>
        <v>1946.04</v>
      </c>
      <c r="Q6327" s="13" t="str">
        <f t="shared" si="1325"/>
        <v>Normal</v>
      </c>
      <c r="S6327" s="21"/>
    </row>
    <row r="6328" hidden="1" customHeight="1" spans="1:19">
      <c r="A6328" s="2" t="s">
        <v>8288</v>
      </c>
      <c r="B6328" s="28">
        <v>45690</v>
      </c>
      <c r="C6328" s="2" t="s">
        <v>4048</v>
      </c>
      <c r="D6328" s="2" t="str">
        <f t="array" ref="D6328">_xlfn.XLOOKUP(C6328,Customers!A:A,Customers!B:B)</f>
        <v>Customer 1171</v>
      </c>
      <c r="E6328" s="2" t="s">
        <v>105</v>
      </c>
      <c r="F6328" s="2" t="str">
        <f t="array" ref="F6328">_xlfn.XLOOKUP(E6328,Restaurants!A:A,Restaurants!B:B)</f>
        <v>Restaurant 106</v>
      </c>
      <c r="G6328" s="2" t="s">
        <v>1135</v>
      </c>
      <c r="H6328" s="2" t="str">
        <f t="array" ref="H6328">_xlfn.XLOOKUP(G6328,Food_Menu!A:A,Food_Menu!B:B)</f>
        <v>Food Item 0179</v>
      </c>
      <c r="I6328" s="2"/>
      <c r="J6328" s="2" t="s">
        <v>1350</v>
      </c>
      <c r="K6328" s="2" t="str">
        <f t="array" ref="K6328">_xlfn.XLOOKUP(J6328,Delivery_Partners!A:A,Delivery_Partners!B:B)</f>
        <v>Delivery Partner 087</v>
      </c>
      <c r="L6328" s="3">
        <v>3</v>
      </c>
      <c r="M6328" s="2" t="s">
        <v>189</v>
      </c>
      <c r="N6328" s="2" t="s">
        <v>55</v>
      </c>
      <c r="O6328" s="2"/>
    </row>
    <row r="6329" customHeight="1" spans="1:19">
      <c r="A6329" s="2" t="s">
        <v>8289</v>
      </c>
      <c r="B6329" s="28">
        <v>45902</v>
      </c>
      <c r="C6329" s="2" t="s">
        <v>2156</v>
      </c>
      <c r="D6329" s="2" t="str">
        <f t="array" ref="D6329">_xlfn.XLOOKUP(C6329,Customers!A:A,Customers!B:B)</f>
        <v>Customer 0205</v>
      </c>
      <c r="E6329" s="2" t="s">
        <v>908</v>
      </c>
      <c r="F6329" s="2" t="str">
        <f t="array" ref="F6329">_xlfn.XLOOKUP(E6329,Restaurants!A:A,Restaurants!B:B)</f>
        <v>Restaurant 050</v>
      </c>
      <c r="G6329" s="2" t="s">
        <v>313</v>
      </c>
      <c r="H6329" s="2" t="str">
        <f t="array" ref="H6329">_xlfn.XLOOKUP(G6329,Food_Menu!A:A,Food_Menu!B:B)</f>
        <v>Food Item 0068</v>
      </c>
      <c r="I6329" s="2">
        <f t="array" ref="I6329">_xlfn.XLOOKUP(G6329,Food_Menu!A:A,Food_Menu!D:D)</f>
        <v>583.22</v>
      </c>
      <c r="J6329" s="2" t="s">
        <v>212</v>
      </c>
      <c r="K6329" s="2" t="str">
        <f t="array" ref="K6329">_xlfn.XLOOKUP(J6329,Delivery_Partners!A:A,Delivery_Partners!B:B)</f>
        <v>Delivery Partner 177</v>
      </c>
      <c r="L6329" s="3">
        <v>1</v>
      </c>
      <c r="M6329" s="2" t="s">
        <v>23</v>
      </c>
      <c r="N6329" s="2" t="s">
        <v>24</v>
      </c>
      <c r="O6329" s="3">
        <v>31</v>
      </c>
      <c r="P6329" s="13">
        <f t="shared" ref="P6329:P6338" si="1326">I6329*L6329</f>
        <v>583.22</v>
      </c>
      <c r="Q6329" s="13" t="str">
        <f t="shared" ref="Q6329:Q6338" si="1327">IF(O6329="","Not Delivered",IF(O6329&lt;=30,"Fast",IF(O6329&lt;=60,"Normal","Slow")))</f>
        <v>Normal</v>
      </c>
      <c r="S6329" s="21"/>
    </row>
    <row r="6330" customHeight="1" spans="1:19">
      <c r="A6330" s="2" t="s">
        <v>8290</v>
      </c>
      <c r="B6330" s="28">
        <v>45809</v>
      </c>
      <c r="C6330" s="2" t="s">
        <v>120</v>
      </c>
      <c r="D6330" s="2" t="str">
        <f t="array" ref="D6330">_xlfn.XLOOKUP(C6330,Customers!A:A,Customers!B:B)</f>
        <v>Customer 0481</v>
      </c>
      <c r="E6330" s="2" t="s">
        <v>60</v>
      </c>
      <c r="F6330" s="2" t="str">
        <f t="array" ref="F6330">_xlfn.XLOOKUP(E6330,Restaurants!A:A,Restaurants!B:B)</f>
        <v>Restaurant 019</v>
      </c>
      <c r="G6330" s="2" t="s">
        <v>431</v>
      </c>
      <c r="H6330" s="2" t="str">
        <f t="array" ref="H6330">_xlfn.XLOOKUP(G6330,Food_Menu!A:A,Food_Menu!B:B)</f>
        <v>Food Item 0183</v>
      </c>
      <c r="I6330" s="2">
        <f t="array" ref="I6330">_xlfn.XLOOKUP(G6330,Food_Menu!A:A,Food_Menu!D:D)</f>
        <v>645.58</v>
      </c>
      <c r="J6330" s="2" t="s">
        <v>91</v>
      </c>
      <c r="K6330" s="2" t="str">
        <f t="array" ref="K6330">_xlfn.XLOOKUP(J6330,Delivery_Partners!A:A,Delivery_Partners!B:B)</f>
        <v>Delivery Partner 114</v>
      </c>
      <c r="L6330" s="3">
        <v>1</v>
      </c>
      <c r="M6330" s="2" t="s">
        <v>23</v>
      </c>
      <c r="N6330" s="2" t="s">
        <v>24</v>
      </c>
      <c r="O6330" s="3">
        <v>31</v>
      </c>
      <c r="P6330" s="13">
        <f t="shared" si="1326"/>
        <v>645.58</v>
      </c>
      <c r="Q6330" s="13" t="str">
        <f t="shared" si="1327"/>
        <v>Normal</v>
      </c>
      <c r="S6330" s="21"/>
    </row>
    <row r="6331" customHeight="1" spans="1:19">
      <c r="A6331" s="2" t="s">
        <v>8291</v>
      </c>
      <c r="B6331" s="29" t="s">
        <v>1000</v>
      </c>
      <c r="C6331" s="2" t="s">
        <v>1163</v>
      </c>
      <c r="D6331" s="2" t="str">
        <f t="array" ref="D6331">_xlfn.XLOOKUP(C6331,Customers!A:A,Customers!B:B)</f>
        <v>Customer 0834</v>
      </c>
      <c r="E6331" s="2" t="s">
        <v>666</v>
      </c>
      <c r="F6331" s="2" t="str">
        <f t="array" ref="F6331">_xlfn.XLOOKUP(E6331,Restaurants!A:A,Restaurants!B:B)</f>
        <v>Restaurant 036</v>
      </c>
      <c r="G6331" s="2" t="s">
        <v>322</v>
      </c>
      <c r="H6331" s="2" t="str">
        <f t="array" ref="H6331">_xlfn.XLOOKUP(G6331,Food_Menu!A:A,Food_Menu!B:B)</f>
        <v>Food Item 0213</v>
      </c>
      <c r="I6331" s="2">
        <f t="array" ref="I6331">_xlfn.XLOOKUP(G6331,Food_Menu!A:A,Food_Menu!D:D)</f>
        <v>568.2</v>
      </c>
      <c r="J6331" s="2" t="s">
        <v>85</v>
      </c>
      <c r="K6331" s="2" t="str">
        <f t="array" ref="K6331">_xlfn.XLOOKUP(J6331,Delivery_Partners!A:A,Delivery_Partners!B:B)</f>
        <v>Delivery Partner 019</v>
      </c>
      <c r="L6331" s="3">
        <v>1</v>
      </c>
      <c r="M6331" s="2" t="s">
        <v>23</v>
      </c>
      <c r="N6331" s="2" t="s">
        <v>55</v>
      </c>
      <c r="O6331" s="3">
        <v>15</v>
      </c>
      <c r="P6331" s="13">
        <f t="shared" si="1326"/>
        <v>568.2</v>
      </c>
      <c r="Q6331" s="13" t="str">
        <f t="shared" si="1327"/>
        <v>Fast</v>
      </c>
      <c r="S6331" s="21"/>
    </row>
    <row r="6332" customHeight="1" spans="1:19">
      <c r="A6332" s="2" t="s">
        <v>8292</v>
      </c>
      <c r="B6332" s="28">
        <v>45725</v>
      </c>
      <c r="C6332" s="2" t="s">
        <v>2831</v>
      </c>
      <c r="D6332" s="2" t="str">
        <f t="array" ref="D6332">_xlfn.XLOOKUP(C6332,Customers!A:A,Customers!B:B)</f>
        <v>Customer 1016</v>
      </c>
      <c r="E6332" s="2" t="s">
        <v>152</v>
      </c>
      <c r="F6332" s="2" t="str">
        <f t="array" ref="F6332">_xlfn.XLOOKUP(E6332,Restaurants!A:A,Restaurants!B:B)</f>
        <v>Restaurant 114</v>
      </c>
      <c r="G6332" s="2" t="s">
        <v>255</v>
      </c>
      <c r="H6332" s="2" t="str">
        <f t="array" ref="H6332">_xlfn.XLOOKUP(G6332,Food_Menu!A:A,Food_Menu!B:B)</f>
        <v>Food Item 0146</v>
      </c>
      <c r="I6332" s="2">
        <f t="array" ref="I6332">_xlfn.XLOOKUP(G6332,Food_Menu!A:A,Food_Menu!D:D)</f>
        <v>580.64</v>
      </c>
      <c r="J6332" s="2" t="s">
        <v>942</v>
      </c>
      <c r="K6332" s="2" t="str">
        <f t="array" ref="K6332">_xlfn.XLOOKUP(J6332,Delivery_Partners!A:A,Delivery_Partners!B:B)</f>
        <v>Delivery Partner 037</v>
      </c>
      <c r="L6332" s="3">
        <v>2</v>
      </c>
      <c r="M6332" s="2" t="s">
        <v>23</v>
      </c>
      <c r="N6332" s="2" t="s">
        <v>55</v>
      </c>
      <c r="O6332" s="3">
        <v>24</v>
      </c>
      <c r="P6332" s="13">
        <f t="shared" si="1326"/>
        <v>1161.28</v>
      </c>
      <c r="Q6332" s="13" t="str">
        <f t="shared" si="1327"/>
        <v>Fast</v>
      </c>
      <c r="S6332" s="21"/>
    </row>
    <row r="6333" customHeight="1" spans="1:19">
      <c r="A6333" s="2" t="s">
        <v>8293</v>
      </c>
      <c r="B6333" s="29" t="s">
        <v>370</v>
      </c>
      <c r="C6333" s="2" t="s">
        <v>1235</v>
      </c>
      <c r="D6333" s="2" t="str">
        <f t="array" ref="D6333">_xlfn.XLOOKUP(C6333,Customers!A:A,Customers!B:B)</f>
        <v>Customer 0436</v>
      </c>
      <c r="E6333" s="2" t="s">
        <v>647</v>
      </c>
      <c r="F6333" s="2" t="str">
        <f t="array" ref="F6333">_xlfn.XLOOKUP(E6333,Restaurants!A:A,Restaurants!B:B)</f>
        <v>Restaurant 081</v>
      </c>
      <c r="G6333" s="2" t="s">
        <v>748</v>
      </c>
      <c r="H6333" s="2" t="str">
        <f t="array" ref="H6333">_xlfn.XLOOKUP(G6333,Food_Menu!A:A,Food_Menu!B:B)</f>
        <v>Food Item 0110</v>
      </c>
      <c r="I6333" s="2">
        <f t="array" ref="I6333">_xlfn.XLOOKUP(G6333,Food_Menu!A:A,Food_Menu!D:D)</f>
        <v>384.6</v>
      </c>
      <c r="J6333" s="2" t="s">
        <v>277</v>
      </c>
      <c r="K6333" s="2" t="str">
        <f t="array" ref="K6333">_xlfn.XLOOKUP(J6333,Delivery_Partners!A:A,Delivery_Partners!B:B)</f>
        <v>Delivery Partner 011</v>
      </c>
      <c r="L6333" s="3">
        <v>1</v>
      </c>
      <c r="M6333" s="2" t="s">
        <v>23</v>
      </c>
      <c r="N6333" s="2" t="s">
        <v>24</v>
      </c>
      <c r="O6333" s="3">
        <v>53</v>
      </c>
      <c r="P6333" s="13">
        <f t="shared" si="1326"/>
        <v>384.6</v>
      </c>
      <c r="Q6333" s="13" t="str">
        <f t="shared" si="1327"/>
        <v>Normal</v>
      </c>
      <c r="S6333" s="21"/>
    </row>
    <row r="6334" customHeight="1" spans="1:19">
      <c r="A6334" s="2" t="s">
        <v>8294</v>
      </c>
      <c r="B6334" s="28">
        <v>45789</v>
      </c>
      <c r="C6334" s="2" t="s">
        <v>6696</v>
      </c>
      <c r="D6334" s="2" t="str">
        <f t="array" ref="D6334">_xlfn.XLOOKUP(C6334,Customers!A:A,Customers!B:B)</f>
        <v>Customer 1177</v>
      </c>
      <c r="E6334" s="2" t="s">
        <v>465</v>
      </c>
      <c r="F6334" s="2" t="str">
        <f t="array" ref="F6334">_xlfn.XLOOKUP(E6334,Restaurants!A:A,Restaurants!B:B)</f>
        <v>Restaurant 010</v>
      </c>
      <c r="G6334" s="2" t="s">
        <v>373</v>
      </c>
      <c r="H6334" s="2" t="str">
        <f t="array" ref="H6334">_xlfn.XLOOKUP(G6334,Food_Menu!A:A,Food_Menu!B:B)</f>
        <v>Food Item 0070</v>
      </c>
      <c r="I6334" s="2">
        <f t="array" ref="I6334">_xlfn.XLOOKUP(G6334,Food_Menu!A:A,Food_Menu!D:D)</f>
        <v>329.84</v>
      </c>
      <c r="J6334" s="2" t="s">
        <v>409</v>
      </c>
      <c r="K6334" s="2" t="str">
        <f t="array" ref="K6334">_xlfn.XLOOKUP(J6334,Delivery_Partners!A:A,Delivery_Partners!B:B)</f>
        <v>Delivery Partner 073</v>
      </c>
      <c r="L6334" s="3">
        <v>3</v>
      </c>
      <c r="M6334" s="2" t="s">
        <v>23</v>
      </c>
      <c r="N6334" s="2" t="s">
        <v>24</v>
      </c>
      <c r="O6334" s="3">
        <v>41</v>
      </c>
      <c r="P6334" s="13">
        <f t="shared" si="1326"/>
        <v>989.52</v>
      </c>
      <c r="Q6334" s="13" t="str">
        <f t="shared" si="1327"/>
        <v>Normal</v>
      </c>
      <c r="S6334" s="21"/>
    </row>
    <row r="6335" customHeight="1" spans="1:19">
      <c r="A6335" s="2" t="s">
        <v>8295</v>
      </c>
      <c r="B6335" s="28">
        <v>45693</v>
      </c>
      <c r="C6335" s="2" t="s">
        <v>2424</v>
      </c>
      <c r="D6335" s="2" t="str">
        <f t="array" ref="D6335">_xlfn.XLOOKUP(C6335,Customers!A:A,Customers!B:B)</f>
        <v>Customer 0020</v>
      </c>
      <c r="E6335" s="2" t="s">
        <v>634</v>
      </c>
      <c r="F6335" s="2" t="str">
        <f t="array" ref="F6335">_xlfn.XLOOKUP(E6335,Restaurants!A:A,Restaurants!B:B)</f>
        <v>Restaurant 087</v>
      </c>
      <c r="G6335" s="2" t="s">
        <v>1051</v>
      </c>
      <c r="H6335" s="2" t="str">
        <f t="array" ref="H6335">_xlfn.XLOOKUP(G6335,Food_Menu!A:A,Food_Menu!B:B)</f>
        <v>Food Item 0014</v>
      </c>
      <c r="I6335" s="2">
        <f t="array" ref="I6335">_xlfn.XLOOKUP(G6335,Food_Menu!A:A,Food_Menu!D:D)</f>
        <v>208.39</v>
      </c>
      <c r="J6335" s="2" t="s">
        <v>671</v>
      </c>
      <c r="K6335" s="2" t="str">
        <f t="array" ref="K6335">_xlfn.XLOOKUP(J6335,Delivery_Partners!A:A,Delivery_Partners!B:B)</f>
        <v>Delivery Partner 043</v>
      </c>
      <c r="L6335" s="3">
        <v>2</v>
      </c>
      <c r="M6335" s="2" t="s">
        <v>23</v>
      </c>
      <c r="N6335" s="2" t="s">
        <v>24</v>
      </c>
      <c r="O6335" s="3">
        <v>46</v>
      </c>
      <c r="P6335" s="13">
        <f t="shared" si="1326"/>
        <v>416.78</v>
      </c>
      <c r="Q6335" s="13" t="str">
        <f t="shared" si="1327"/>
        <v>Normal</v>
      </c>
      <c r="S6335" s="21"/>
    </row>
    <row r="6336" customHeight="1" spans="1:19">
      <c r="A6336" s="2" t="s">
        <v>8296</v>
      </c>
      <c r="B6336" s="29" t="s">
        <v>1705</v>
      </c>
      <c r="C6336" s="2" t="s">
        <v>3538</v>
      </c>
      <c r="D6336" s="2" t="str">
        <f t="array" ref="D6336">_xlfn.XLOOKUP(C6336,Customers!A:A,Customers!B:B)</f>
        <v>Customer 0566</v>
      </c>
      <c r="E6336" s="2" t="s">
        <v>93</v>
      </c>
      <c r="F6336" s="2" t="str">
        <f t="array" ref="F6336">_xlfn.XLOOKUP(E6336,Restaurants!A:A,Restaurants!B:B)</f>
        <v>Restaurant 018</v>
      </c>
      <c r="G6336" s="2" t="s">
        <v>266</v>
      </c>
      <c r="H6336" s="2" t="str">
        <f t="array" ref="H6336">_xlfn.XLOOKUP(G6336,Food_Menu!A:A,Food_Menu!B:B)</f>
        <v>Food Item 0012</v>
      </c>
      <c r="I6336" s="2">
        <f t="array" ref="I6336">_xlfn.XLOOKUP(G6336,Food_Menu!A:A,Food_Menu!D:D)</f>
        <v>390.14</v>
      </c>
      <c r="J6336" s="2" t="s">
        <v>212</v>
      </c>
      <c r="K6336" s="2" t="str">
        <f t="array" ref="K6336">_xlfn.XLOOKUP(J6336,Delivery_Partners!A:A,Delivery_Partners!B:B)</f>
        <v>Delivery Partner 177</v>
      </c>
      <c r="L6336" s="3">
        <v>1</v>
      </c>
      <c r="M6336" s="2" t="s">
        <v>23</v>
      </c>
      <c r="N6336" s="2" t="s">
        <v>55</v>
      </c>
      <c r="O6336" s="3">
        <v>31</v>
      </c>
      <c r="P6336" s="13">
        <f t="shared" si="1326"/>
        <v>390.14</v>
      </c>
      <c r="Q6336" s="13" t="str">
        <f t="shared" si="1327"/>
        <v>Normal</v>
      </c>
      <c r="S6336" s="21"/>
    </row>
    <row r="6337" customHeight="1" spans="1:19">
      <c r="A6337" s="2" t="s">
        <v>8297</v>
      </c>
      <c r="B6337" s="28">
        <v>45723</v>
      </c>
      <c r="C6337" s="2" t="s">
        <v>1672</v>
      </c>
      <c r="D6337" s="2" t="str">
        <f t="array" ref="D6337">_xlfn.XLOOKUP(C6337,Customers!A:A,Customers!B:B)</f>
        <v>Customer 1186</v>
      </c>
      <c r="E6337" s="2" t="s">
        <v>66</v>
      </c>
      <c r="F6337" s="2" t="str">
        <f t="array" ref="F6337">_xlfn.XLOOKUP(E6337,Restaurants!A:A,Restaurants!B:B)</f>
        <v>Restaurant 037</v>
      </c>
      <c r="G6337" s="2" t="s">
        <v>868</v>
      </c>
      <c r="H6337" s="2" t="str">
        <f t="array" ref="H6337">_xlfn.XLOOKUP(G6337,Food_Menu!A:A,Food_Menu!B:B)</f>
        <v>Food Item 0184</v>
      </c>
      <c r="I6337" s="2">
        <f t="array" ref="I6337">_xlfn.XLOOKUP(G6337,Food_Menu!A:A,Food_Menu!D:D)</f>
        <v>509.99</v>
      </c>
      <c r="J6337" s="2" t="s">
        <v>347</v>
      </c>
      <c r="K6337" s="2" t="str">
        <f t="array" ref="K6337">_xlfn.XLOOKUP(J6337,Delivery_Partners!A:A,Delivery_Partners!B:B)</f>
        <v>Delivery Partner 058</v>
      </c>
      <c r="L6337" s="3">
        <v>2</v>
      </c>
      <c r="M6337" s="2" t="s">
        <v>23</v>
      </c>
      <c r="N6337" s="2" t="s">
        <v>24</v>
      </c>
      <c r="O6337" s="3">
        <v>32</v>
      </c>
      <c r="P6337" s="13">
        <f t="shared" si="1326"/>
        <v>1019.98</v>
      </c>
      <c r="Q6337" s="13" t="str">
        <f t="shared" si="1327"/>
        <v>Normal</v>
      </c>
      <c r="S6337" s="21"/>
    </row>
    <row r="6338" customHeight="1" spans="1:19">
      <c r="A6338" s="2" t="s">
        <v>8298</v>
      </c>
      <c r="B6338" s="29" t="s">
        <v>821</v>
      </c>
      <c r="C6338" s="2" t="s">
        <v>2134</v>
      </c>
      <c r="D6338" s="2" t="str">
        <f t="array" ref="D6338">_xlfn.XLOOKUP(C6338,Customers!A:A,Customers!B:B)</f>
        <v>Customer 0329</v>
      </c>
      <c r="E6338" s="2" t="s">
        <v>797</v>
      </c>
      <c r="F6338" s="2" t="str">
        <f t="array" ref="F6338">_xlfn.XLOOKUP(E6338,Restaurants!A:A,Restaurants!B:B)</f>
        <v>Restaurant 058</v>
      </c>
      <c r="G6338" s="2" t="s">
        <v>255</v>
      </c>
      <c r="H6338" s="2" t="str">
        <f t="array" ref="H6338">_xlfn.XLOOKUP(G6338,Food_Menu!A:A,Food_Menu!B:B)</f>
        <v>Food Item 0146</v>
      </c>
      <c r="I6338" s="2">
        <f t="array" ref="I6338">_xlfn.XLOOKUP(G6338,Food_Menu!A:A,Food_Menu!D:D)</f>
        <v>580.64</v>
      </c>
      <c r="J6338" s="2" t="s">
        <v>663</v>
      </c>
      <c r="K6338" s="2" t="str">
        <f t="array" ref="K6338">_xlfn.XLOOKUP(J6338,Delivery_Partners!A:A,Delivery_Partners!B:B)</f>
        <v>Delivery Partner 007</v>
      </c>
      <c r="L6338" s="3">
        <v>1</v>
      </c>
      <c r="M6338" s="2" t="s">
        <v>23</v>
      </c>
      <c r="N6338" s="2" t="s">
        <v>24</v>
      </c>
      <c r="O6338" s="3">
        <v>35</v>
      </c>
      <c r="P6338" s="13">
        <f t="shared" si="1326"/>
        <v>580.64</v>
      </c>
      <c r="Q6338" s="13" t="str">
        <f t="shared" si="1327"/>
        <v>Normal</v>
      </c>
      <c r="S6338" s="21"/>
    </row>
    <row r="6339" hidden="1" customHeight="1" spans="1:19">
      <c r="A6339" s="2" t="s">
        <v>8299</v>
      </c>
      <c r="B6339" s="29" t="s">
        <v>1003</v>
      </c>
      <c r="C6339" s="2" t="s">
        <v>2009</v>
      </c>
      <c r="D6339" s="2" t="str">
        <f t="array" ref="D6339">_xlfn.XLOOKUP(C6339,Customers!A:A,Customers!B:B)</f>
        <v>Customer 0641</v>
      </c>
      <c r="E6339" s="2" t="s">
        <v>46</v>
      </c>
      <c r="F6339" s="2" t="str">
        <f t="array" ref="F6339">_xlfn.XLOOKUP(E6339,Restaurants!A:A,Restaurants!B:B)</f>
        <v>Restaurant 043</v>
      </c>
      <c r="G6339" s="2" t="s">
        <v>303</v>
      </c>
      <c r="H6339" s="2" t="str">
        <f t="array" ref="H6339">_xlfn.XLOOKUP(G6339,Food_Menu!A:A,Food_Menu!B:B)</f>
        <v>Food Item 0050</v>
      </c>
      <c r="I6339" s="2"/>
      <c r="J6339" s="2" t="s">
        <v>660</v>
      </c>
      <c r="K6339" s="2" t="str">
        <f t="array" ref="K6339">_xlfn.XLOOKUP(J6339,Delivery_Partners!A:A,Delivery_Partners!B:B)</f>
        <v>Delivery Partner 079</v>
      </c>
      <c r="L6339" s="3">
        <v>1</v>
      </c>
      <c r="M6339" s="2" t="s">
        <v>101</v>
      </c>
      <c r="N6339" s="2" t="s">
        <v>24</v>
      </c>
      <c r="O6339" s="2"/>
    </row>
    <row r="6340" customHeight="1" spans="1:19">
      <c r="A6340" s="2" t="s">
        <v>8300</v>
      </c>
      <c r="B6340" s="29" t="s">
        <v>2049</v>
      </c>
      <c r="C6340" s="2" t="s">
        <v>4133</v>
      </c>
      <c r="D6340" s="2" t="str">
        <f t="array" ref="D6340">_xlfn.XLOOKUP(C6340,Customers!A:A,Customers!B:B)</f>
        <v>Customer 0534</v>
      </c>
      <c r="E6340" s="2" t="s">
        <v>1342</v>
      </c>
      <c r="F6340" s="2" t="str">
        <f t="array" ref="F6340">_xlfn.XLOOKUP(E6340,Restaurants!A:A,Restaurants!B:B)</f>
        <v>Restaurant 084</v>
      </c>
      <c r="G6340" s="2" t="s">
        <v>1180</v>
      </c>
      <c r="H6340" s="2" t="str">
        <f t="array" ref="H6340">_xlfn.XLOOKUP(G6340,Food_Menu!A:A,Food_Menu!B:B)</f>
        <v>Food Item 0122</v>
      </c>
      <c r="I6340" s="2">
        <f t="array" ref="I6340">_xlfn.XLOOKUP(G6340,Food_Menu!A:A,Food_Menu!D:D)</f>
        <v>199.81</v>
      </c>
      <c r="J6340" s="2" t="s">
        <v>1080</v>
      </c>
      <c r="K6340" s="2" t="str">
        <f t="array" ref="K6340">_xlfn.XLOOKUP(J6340,Delivery_Partners!A:A,Delivery_Partners!B:B)</f>
        <v>Delivery Partner 133</v>
      </c>
      <c r="L6340" s="3">
        <v>1</v>
      </c>
      <c r="M6340" s="2" t="s">
        <v>23</v>
      </c>
      <c r="N6340" s="2" t="s">
        <v>42</v>
      </c>
      <c r="O6340" s="3">
        <v>52</v>
      </c>
      <c r="P6340" s="13">
        <f t="shared" ref="P6340:P6342" si="1328">I6340*L6340</f>
        <v>199.81</v>
      </c>
      <c r="Q6340" s="13" t="str">
        <f t="shared" ref="Q6340:Q6342" si="1329">IF(O6340="","Not Delivered",IF(O6340&lt;=30,"Fast",IF(O6340&lt;=60,"Normal","Slow")))</f>
        <v>Normal</v>
      </c>
      <c r="S6340" s="21"/>
    </row>
    <row r="6341" customHeight="1" spans="1:19">
      <c r="A6341" s="2" t="s">
        <v>8301</v>
      </c>
      <c r="B6341" s="28">
        <v>45901</v>
      </c>
      <c r="C6341" s="2" t="s">
        <v>1304</v>
      </c>
      <c r="D6341" s="2" t="str">
        <f t="array" ref="D6341">_xlfn.XLOOKUP(C6341,Customers!A:A,Customers!B:B)</f>
        <v>Customer 0473</v>
      </c>
      <c r="E6341" s="2" t="s">
        <v>60</v>
      </c>
      <c r="F6341" s="2" t="str">
        <f t="array" ref="F6341">_xlfn.XLOOKUP(E6341,Restaurants!A:A,Restaurants!B:B)</f>
        <v>Restaurant 019</v>
      </c>
      <c r="G6341" s="2" t="s">
        <v>1103</v>
      </c>
      <c r="H6341" s="2" t="str">
        <f t="array" ref="H6341">_xlfn.XLOOKUP(G6341,Food_Menu!A:A,Food_Menu!B:B)</f>
        <v>Food Item 0194</v>
      </c>
      <c r="I6341" s="2">
        <f t="array" ref="I6341">_xlfn.XLOOKUP(G6341,Food_Menu!A:A,Food_Menu!D:D)</f>
        <v>325.87</v>
      </c>
      <c r="J6341" s="2" t="s">
        <v>1268</v>
      </c>
      <c r="K6341" s="2" t="str">
        <f t="array" ref="K6341">_xlfn.XLOOKUP(J6341,Delivery_Partners!A:A,Delivery_Partners!B:B)</f>
        <v>Delivery Partner 124</v>
      </c>
      <c r="L6341" s="3">
        <v>2</v>
      </c>
      <c r="M6341" s="2" t="s">
        <v>23</v>
      </c>
      <c r="N6341" s="2" t="s">
        <v>24</v>
      </c>
      <c r="O6341" s="3">
        <v>27</v>
      </c>
      <c r="P6341" s="13">
        <f t="shared" si="1328"/>
        <v>651.74</v>
      </c>
      <c r="Q6341" s="13" t="str">
        <f t="shared" si="1329"/>
        <v>Fast</v>
      </c>
      <c r="S6341" s="21"/>
    </row>
    <row r="6342" customHeight="1" spans="1:19">
      <c r="A6342" s="2" t="s">
        <v>8302</v>
      </c>
      <c r="B6342" s="29" t="s">
        <v>1092</v>
      </c>
      <c r="C6342" s="2" t="s">
        <v>2472</v>
      </c>
      <c r="D6342" s="2" t="str">
        <f t="array" ref="D6342">_xlfn.XLOOKUP(C6342,Customers!A:A,Customers!B:B)</f>
        <v>Customer 0922</v>
      </c>
      <c r="E6342" s="2" t="s">
        <v>105</v>
      </c>
      <c r="F6342" s="2" t="str">
        <f t="array" ref="F6342">_xlfn.XLOOKUP(E6342,Restaurants!A:A,Restaurants!B:B)</f>
        <v>Restaurant 106</v>
      </c>
      <c r="G6342" s="2" t="s">
        <v>442</v>
      </c>
      <c r="H6342" s="2" t="str">
        <f t="array" ref="H6342">_xlfn.XLOOKUP(G6342,Food_Menu!A:A,Food_Menu!B:B)</f>
        <v>Food Item 0143</v>
      </c>
      <c r="I6342" s="2">
        <f t="array" ref="I6342">_xlfn.XLOOKUP(G6342,Food_Menu!A:A,Food_Menu!D:D)</f>
        <v>248.87</v>
      </c>
      <c r="J6342" s="2" t="s">
        <v>118</v>
      </c>
      <c r="K6342" s="2" t="str">
        <f t="array" ref="K6342">_xlfn.XLOOKUP(J6342,Delivery_Partners!A:A,Delivery_Partners!B:B)</f>
        <v>Delivery Partner 176</v>
      </c>
      <c r="L6342" s="3">
        <v>3</v>
      </c>
      <c r="M6342" s="2" t="s">
        <v>23</v>
      </c>
      <c r="N6342" s="2" t="s">
        <v>24</v>
      </c>
      <c r="O6342" s="3">
        <v>33</v>
      </c>
      <c r="P6342" s="13">
        <f t="shared" si="1328"/>
        <v>746.61</v>
      </c>
      <c r="Q6342" s="13" t="str">
        <f t="shared" si="1329"/>
        <v>Normal</v>
      </c>
      <c r="S6342" s="21"/>
    </row>
    <row r="6343" hidden="1" customHeight="1" spans="1:19">
      <c r="A6343" s="2" t="s">
        <v>8303</v>
      </c>
      <c r="B6343" s="28">
        <v>45723</v>
      </c>
      <c r="C6343" s="2" t="s">
        <v>2958</v>
      </c>
      <c r="D6343" s="2" t="str">
        <f t="array" ref="D6343">_xlfn.XLOOKUP(C6343,Customers!A:A,Customers!B:B)</f>
        <v>Customer 0623</v>
      </c>
      <c r="E6343" s="2" t="s">
        <v>566</v>
      </c>
      <c r="F6343" s="2" t="str">
        <f t="array" ref="F6343">_xlfn.XLOOKUP(E6343,Restaurants!A:A,Restaurants!B:B)</f>
        <v>Restaurant 072</v>
      </c>
      <c r="G6343" s="2" t="s">
        <v>367</v>
      </c>
      <c r="H6343" s="2" t="str">
        <f t="array" ref="H6343">_xlfn.XLOOKUP(G6343,Food_Menu!A:A,Food_Menu!B:B)</f>
        <v>Food Item 0202</v>
      </c>
      <c r="I6343" s="2"/>
      <c r="J6343" s="2" t="s">
        <v>397</v>
      </c>
      <c r="K6343" s="2" t="str">
        <f t="array" ref="K6343">_xlfn.XLOOKUP(J6343,Delivery_Partners!A:A,Delivery_Partners!B:B)</f>
        <v>Delivery Partner 066</v>
      </c>
      <c r="L6343" s="3">
        <v>1</v>
      </c>
      <c r="M6343" s="2" t="s">
        <v>189</v>
      </c>
      <c r="N6343" s="2" t="s">
        <v>24</v>
      </c>
      <c r="O6343" s="2"/>
    </row>
    <row r="6344" customHeight="1" spans="1:19">
      <c r="A6344" s="2" t="s">
        <v>8304</v>
      </c>
      <c r="B6344" s="29" t="s">
        <v>1823</v>
      </c>
      <c r="C6344" s="2" t="s">
        <v>3090</v>
      </c>
      <c r="D6344" s="2" t="str">
        <f t="array" ref="D6344">_xlfn.XLOOKUP(C6344,Customers!A:A,Customers!B:B)</f>
        <v>Customer 0857</v>
      </c>
      <c r="E6344" s="2" t="s">
        <v>66</v>
      </c>
      <c r="F6344" s="2" t="str">
        <f t="array" ref="F6344">_xlfn.XLOOKUP(E6344,Restaurants!A:A,Restaurants!B:B)</f>
        <v>Restaurant 037</v>
      </c>
      <c r="G6344" s="2" t="s">
        <v>1285</v>
      </c>
      <c r="H6344" s="2" t="str">
        <f t="array" ref="H6344">_xlfn.XLOOKUP(G6344,Food_Menu!A:A,Food_Menu!B:B)</f>
        <v>Food Item 0026</v>
      </c>
      <c r="I6344" s="2">
        <f t="array" ref="I6344">_xlfn.XLOOKUP(G6344,Food_Menu!A:A,Food_Menu!D:D)</f>
        <v>535.49</v>
      </c>
      <c r="J6344" s="2" t="s">
        <v>564</v>
      </c>
      <c r="K6344" s="2" t="str">
        <f t="array" ref="K6344">_xlfn.XLOOKUP(J6344,Delivery_Partners!A:A,Delivery_Partners!B:B)</f>
        <v>Delivery Partner 095</v>
      </c>
      <c r="L6344" s="3">
        <v>2</v>
      </c>
      <c r="M6344" s="2" t="s">
        <v>23</v>
      </c>
      <c r="N6344" s="2" t="s">
        <v>24</v>
      </c>
      <c r="O6344" s="3">
        <v>15</v>
      </c>
      <c r="P6344" s="13">
        <f>I6344*L6344</f>
        <v>1070.98</v>
      </c>
      <c r="Q6344" s="13" t="str">
        <f>IF(O6344="","Not Delivered",IF(O6344&lt;=30,"Fast",IF(O6344&lt;=60,"Normal","Slow")))</f>
        <v>Fast</v>
      </c>
      <c r="S6344" s="21"/>
    </row>
    <row r="6345" hidden="1" customHeight="1" spans="1:19">
      <c r="A6345" s="2" t="s">
        <v>8305</v>
      </c>
      <c r="B6345" s="29" t="s">
        <v>974</v>
      </c>
      <c r="C6345" s="2" t="s">
        <v>2182</v>
      </c>
      <c r="D6345" s="2" t="str">
        <f t="array" ref="D6345">_xlfn.XLOOKUP(C6345,Customers!A:A,Customers!B:B)</f>
        <v>Customer 0624</v>
      </c>
      <c r="E6345" s="2" t="s">
        <v>706</v>
      </c>
      <c r="F6345" s="2" t="str">
        <f t="array" ref="F6345">_xlfn.XLOOKUP(E6345,Restaurants!A:A,Restaurants!B:B)</f>
        <v>Restaurant 115</v>
      </c>
      <c r="G6345" s="2" t="s">
        <v>962</v>
      </c>
      <c r="H6345" s="2" t="str">
        <f t="array" ref="H6345">_xlfn.XLOOKUP(G6345,Food_Menu!A:A,Food_Menu!B:B)</f>
        <v>Food Item 0017</v>
      </c>
      <c r="I6345" s="2"/>
      <c r="J6345" s="2" t="s">
        <v>351</v>
      </c>
      <c r="K6345" s="2" t="str">
        <f t="array" ref="K6345">_xlfn.XLOOKUP(J6345,Delivery_Partners!A:A,Delivery_Partners!B:B)</f>
        <v>Delivery Partner 101</v>
      </c>
      <c r="L6345" s="3">
        <v>1</v>
      </c>
      <c r="M6345" s="2" t="s">
        <v>101</v>
      </c>
      <c r="N6345" s="2" t="s">
        <v>24</v>
      </c>
      <c r="O6345" s="2"/>
    </row>
    <row r="6346" customHeight="1" spans="1:19">
      <c r="A6346" s="2" t="s">
        <v>8306</v>
      </c>
      <c r="B6346" s="29" t="s">
        <v>1823</v>
      </c>
      <c r="C6346" s="2" t="s">
        <v>2361</v>
      </c>
      <c r="D6346" s="2" t="str">
        <f t="array" ref="D6346">_xlfn.XLOOKUP(C6346,Customers!A:A,Customers!B:B)</f>
        <v>Customer 1197</v>
      </c>
      <c r="E6346" s="2" t="s">
        <v>797</v>
      </c>
      <c r="F6346" s="2" t="str">
        <f t="array" ref="F6346">_xlfn.XLOOKUP(E6346,Restaurants!A:A,Restaurants!B:B)</f>
        <v>Restaurant 058</v>
      </c>
      <c r="G6346" s="2" t="s">
        <v>1212</v>
      </c>
      <c r="H6346" s="2" t="str">
        <f t="array" ref="H6346">_xlfn.XLOOKUP(G6346,Food_Menu!A:A,Food_Menu!B:B)</f>
        <v>Food Item 0147</v>
      </c>
      <c r="I6346" s="2">
        <f t="array" ref="I6346">_xlfn.XLOOKUP(G6346,Food_Menu!A:A,Food_Menu!D:D)</f>
        <v>263.56</v>
      </c>
      <c r="J6346" s="2" t="s">
        <v>909</v>
      </c>
      <c r="K6346" s="2" t="str">
        <f t="array" ref="K6346">_xlfn.XLOOKUP(J6346,Delivery_Partners!A:A,Delivery_Partners!B:B)</f>
        <v>Delivery Partner 005</v>
      </c>
      <c r="L6346" s="3">
        <v>1</v>
      </c>
      <c r="M6346" s="2" t="s">
        <v>23</v>
      </c>
      <c r="N6346" s="2" t="s">
        <v>55</v>
      </c>
      <c r="O6346" s="3">
        <v>56</v>
      </c>
      <c r="P6346" s="13">
        <f t="shared" ref="P6346:P6374" si="1330">I6346*L6346</f>
        <v>263.56</v>
      </c>
      <c r="Q6346" s="13" t="str">
        <f t="shared" ref="Q6346:Q6374" si="1331">IF(O6346="","Not Delivered",IF(O6346&lt;=30,"Fast",IF(O6346&lt;=60,"Normal","Slow")))</f>
        <v>Normal</v>
      </c>
      <c r="S6346" s="21"/>
    </row>
    <row r="6347" customHeight="1" spans="1:19">
      <c r="A6347" s="2" t="s">
        <v>8307</v>
      </c>
      <c r="B6347" s="28">
        <v>45933</v>
      </c>
      <c r="C6347" s="2" t="s">
        <v>2529</v>
      </c>
      <c r="D6347" s="2" t="str">
        <f t="array" ref="D6347">_xlfn.XLOOKUP(C6347,Customers!A:A,Customers!B:B)</f>
        <v>Customer 0565</v>
      </c>
      <c r="E6347" s="2" t="s">
        <v>908</v>
      </c>
      <c r="F6347" s="2" t="str">
        <f t="array" ref="F6347">_xlfn.XLOOKUP(E6347,Restaurants!A:A,Restaurants!B:B)</f>
        <v>Restaurant 050</v>
      </c>
      <c r="G6347" s="2" t="s">
        <v>624</v>
      </c>
      <c r="H6347" s="2" t="str">
        <f t="array" ref="H6347">_xlfn.XLOOKUP(G6347,Food_Menu!A:A,Food_Menu!B:B)</f>
        <v>Food Item 0129</v>
      </c>
      <c r="I6347" s="2">
        <f t="array" ref="I6347">_xlfn.XLOOKUP(G6347,Food_Menu!A:A,Food_Menu!D:D)</f>
        <v>581.3</v>
      </c>
      <c r="J6347" s="2" t="s">
        <v>618</v>
      </c>
      <c r="K6347" s="2" t="str">
        <f t="array" ref="K6347">_xlfn.XLOOKUP(J6347,Delivery_Partners!A:A,Delivery_Partners!B:B)</f>
        <v>Delivery Partner 002</v>
      </c>
      <c r="L6347" s="3">
        <v>2</v>
      </c>
      <c r="M6347" s="2" t="s">
        <v>23</v>
      </c>
      <c r="N6347" s="2" t="s">
        <v>24</v>
      </c>
      <c r="O6347" s="3">
        <v>44</v>
      </c>
      <c r="P6347" s="13">
        <f t="shared" si="1330"/>
        <v>1162.6</v>
      </c>
      <c r="Q6347" s="13" t="str">
        <f t="shared" si="1331"/>
        <v>Normal</v>
      </c>
      <c r="S6347" s="21"/>
    </row>
    <row r="6348" customHeight="1" spans="1:19">
      <c r="A6348" s="2" t="s">
        <v>8308</v>
      </c>
      <c r="B6348" s="29" t="s">
        <v>1417</v>
      </c>
      <c r="C6348" s="2" t="s">
        <v>288</v>
      </c>
      <c r="D6348" s="2" t="str">
        <f t="array" ref="D6348">_xlfn.XLOOKUP(C6348,Customers!A:A,Customers!B:B)</f>
        <v>Customer 0956</v>
      </c>
      <c r="E6348" s="2" t="s">
        <v>498</v>
      </c>
      <c r="F6348" s="2" t="str">
        <f t="array" ref="F6348">_xlfn.XLOOKUP(E6348,Restaurants!A:A,Restaurants!B:B)</f>
        <v>Restaurant 003</v>
      </c>
      <c r="G6348" s="2" t="s">
        <v>1382</v>
      </c>
      <c r="H6348" s="2" t="str">
        <f t="array" ref="H6348">_xlfn.XLOOKUP(G6348,Food_Menu!A:A,Food_Menu!B:B)</f>
        <v>Food Item 0152</v>
      </c>
      <c r="I6348" s="2">
        <f t="array" ref="I6348">_xlfn.XLOOKUP(G6348,Food_Menu!A:A,Food_Menu!D:D)</f>
        <v>177.47</v>
      </c>
      <c r="J6348" s="2" t="s">
        <v>199</v>
      </c>
      <c r="K6348" s="2" t="str">
        <f t="array" ref="K6348">_xlfn.XLOOKUP(J6348,Delivery_Partners!A:A,Delivery_Partners!B:B)</f>
        <v>Delivery Partner 144</v>
      </c>
      <c r="L6348" s="3">
        <v>2</v>
      </c>
      <c r="M6348" s="2" t="s">
        <v>23</v>
      </c>
      <c r="N6348" s="2" t="s">
        <v>55</v>
      </c>
      <c r="O6348" s="3">
        <v>38</v>
      </c>
      <c r="P6348" s="13">
        <f t="shared" si="1330"/>
        <v>354.94</v>
      </c>
      <c r="Q6348" s="13" t="str">
        <f t="shared" si="1331"/>
        <v>Normal</v>
      </c>
      <c r="S6348" s="21"/>
    </row>
    <row r="6349" customHeight="1" spans="1:19">
      <c r="A6349" s="2" t="s">
        <v>8309</v>
      </c>
      <c r="B6349" s="28">
        <v>45967</v>
      </c>
      <c r="C6349" s="2" t="s">
        <v>3385</v>
      </c>
      <c r="D6349" s="2" t="str">
        <f t="array" ref="D6349">_xlfn.XLOOKUP(C6349,Customers!A:A,Customers!B:B)</f>
        <v>Customer 0736</v>
      </c>
      <c r="E6349" s="2" t="s">
        <v>224</v>
      </c>
      <c r="F6349" s="2" t="str">
        <f t="array" ref="F6349">_xlfn.XLOOKUP(E6349,Restaurants!A:A,Restaurants!B:B)</f>
        <v>Restaurant 120</v>
      </c>
      <c r="G6349" s="2" t="s">
        <v>596</v>
      </c>
      <c r="H6349" s="2" t="str">
        <f t="array" ref="H6349">_xlfn.XLOOKUP(G6349,Food_Menu!A:A,Food_Menu!B:B)</f>
        <v>Food Item 0216</v>
      </c>
      <c r="I6349" s="2">
        <f t="array" ref="I6349">_xlfn.XLOOKUP(G6349,Food_Menu!A:A,Food_Menu!D:D)</f>
        <v>488.7</v>
      </c>
      <c r="J6349" s="2" t="s">
        <v>558</v>
      </c>
      <c r="K6349" s="2" t="str">
        <f t="array" ref="K6349">_xlfn.XLOOKUP(J6349,Delivery_Partners!A:A,Delivery_Partners!B:B)</f>
        <v>Delivery Partner 070</v>
      </c>
      <c r="L6349" s="3">
        <v>3</v>
      </c>
      <c r="M6349" s="2" t="s">
        <v>23</v>
      </c>
      <c r="N6349" s="2" t="s">
        <v>24</v>
      </c>
      <c r="O6349" s="3">
        <v>57</v>
      </c>
      <c r="P6349" s="13">
        <f t="shared" si="1330"/>
        <v>1466.1</v>
      </c>
      <c r="Q6349" s="13" t="str">
        <f t="shared" si="1331"/>
        <v>Normal</v>
      </c>
      <c r="S6349" s="21"/>
    </row>
    <row r="6350" customHeight="1" spans="1:19">
      <c r="A6350" s="2" t="s">
        <v>8310</v>
      </c>
      <c r="B6350" s="29" t="s">
        <v>2741</v>
      </c>
      <c r="C6350" s="2" t="s">
        <v>4019</v>
      </c>
      <c r="D6350" s="2" t="str">
        <f t="array" ref="D6350">_xlfn.XLOOKUP(C6350,Customers!A:A,Customers!B:B)</f>
        <v>Customer 0962</v>
      </c>
      <c r="E6350" s="2" t="s">
        <v>917</v>
      </c>
      <c r="F6350" s="2" t="str">
        <f t="array" ref="F6350">_xlfn.XLOOKUP(E6350,Restaurants!A:A,Restaurants!B:B)</f>
        <v>Restaurant 102</v>
      </c>
      <c r="G6350" s="2" t="s">
        <v>966</v>
      </c>
      <c r="H6350" s="2" t="str">
        <f t="array" ref="H6350">_xlfn.XLOOKUP(G6350,Food_Menu!A:A,Food_Menu!B:B)</f>
        <v>Food Item 0024</v>
      </c>
      <c r="I6350" s="2">
        <f t="array" ref="I6350">_xlfn.XLOOKUP(G6350,Food_Menu!A:A,Food_Menu!D:D)</f>
        <v>375.96</v>
      </c>
      <c r="J6350" s="2" t="s">
        <v>1268</v>
      </c>
      <c r="K6350" s="2" t="str">
        <f t="array" ref="K6350">_xlfn.XLOOKUP(J6350,Delivery_Partners!A:A,Delivery_Partners!B:B)</f>
        <v>Delivery Partner 124</v>
      </c>
      <c r="L6350" s="3">
        <v>2</v>
      </c>
      <c r="M6350" s="2" t="s">
        <v>23</v>
      </c>
      <c r="N6350" s="2" t="s">
        <v>55</v>
      </c>
      <c r="O6350" s="3">
        <v>41</v>
      </c>
      <c r="P6350" s="13">
        <f t="shared" si="1330"/>
        <v>751.92</v>
      </c>
      <c r="Q6350" s="13" t="str">
        <f t="shared" si="1331"/>
        <v>Normal</v>
      </c>
      <c r="S6350" s="21"/>
    </row>
    <row r="6351" customHeight="1" spans="1:19">
      <c r="A6351" s="2" t="s">
        <v>8311</v>
      </c>
      <c r="B6351" s="29" t="s">
        <v>1187</v>
      </c>
      <c r="C6351" s="2" t="s">
        <v>2307</v>
      </c>
      <c r="D6351" s="2" t="str">
        <f t="array" ref="D6351">_xlfn.XLOOKUP(C6351,Customers!A:A,Customers!B:B)</f>
        <v>Customer 1063</v>
      </c>
      <c r="E6351" s="2" t="s">
        <v>451</v>
      </c>
      <c r="F6351" s="2" t="str">
        <f t="array" ref="F6351">_xlfn.XLOOKUP(E6351,Restaurants!A:A,Restaurants!B:B)</f>
        <v>Restaurant 022</v>
      </c>
      <c r="G6351" s="2" t="s">
        <v>53</v>
      </c>
      <c r="H6351" s="2" t="str">
        <f t="array" ref="H6351">_xlfn.XLOOKUP(G6351,Food_Menu!A:A,Food_Menu!B:B)</f>
        <v>Food Item 0205</v>
      </c>
      <c r="I6351" s="2">
        <f t="array" ref="I6351">_xlfn.XLOOKUP(G6351,Food_Menu!A:A,Food_Menu!D:D)</f>
        <v>175.36</v>
      </c>
      <c r="J6351" s="2" t="s">
        <v>707</v>
      </c>
      <c r="K6351" s="2" t="str">
        <f t="array" ref="K6351">_xlfn.XLOOKUP(J6351,Delivery_Partners!A:A,Delivery_Partners!B:B)</f>
        <v>Delivery Partner 171</v>
      </c>
      <c r="L6351" s="3">
        <v>1</v>
      </c>
      <c r="M6351" s="2" t="s">
        <v>23</v>
      </c>
      <c r="N6351" s="2" t="s">
        <v>24</v>
      </c>
      <c r="O6351" s="3">
        <v>45</v>
      </c>
      <c r="P6351" s="13">
        <f t="shared" si="1330"/>
        <v>175.36</v>
      </c>
      <c r="Q6351" s="13" t="str">
        <f t="shared" si="1331"/>
        <v>Normal</v>
      </c>
      <c r="S6351" s="21"/>
    </row>
    <row r="6352" customHeight="1" spans="1:19">
      <c r="A6352" s="2" t="s">
        <v>8312</v>
      </c>
      <c r="B6352" s="29" t="s">
        <v>1532</v>
      </c>
      <c r="C6352" s="2" t="s">
        <v>4060</v>
      </c>
      <c r="D6352" s="2" t="str">
        <f t="array" ref="D6352">_xlfn.XLOOKUP(C6352,Customers!A:A,Customers!B:B)</f>
        <v>Customer 0272</v>
      </c>
      <c r="E6352" s="2" t="s">
        <v>152</v>
      </c>
      <c r="F6352" s="2" t="str">
        <f t="array" ref="F6352">_xlfn.XLOOKUP(E6352,Restaurants!A:A,Restaurants!B:B)</f>
        <v>Restaurant 114</v>
      </c>
      <c r="G6352" s="2" t="s">
        <v>1051</v>
      </c>
      <c r="H6352" s="2" t="str">
        <f t="array" ref="H6352">_xlfn.XLOOKUP(G6352,Food_Menu!A:A,Food_Menu!B:B)</f>
        <v>Food Item 0014</v>
      </c>
      <c r="I6352" s="2">
        <f t="array" ref="I6352">_xlfn.XLOOKUP(G6352,Food_Menu!A:A,Food_Menu!D:D)</f>
        <v>208.39</v>
      </c>
      <c r="J6352" s="2" t="s">
        <v>173</v>
      </c>
      <c r="K6352" s="2" t="str">
        <f t="array" ref="K6352">_xlfn.XLOOKUP(J6352,Delivery_Partners!A:A,Delivery_Partners!B:B)</f>
        <v>Delivery Partner 045</v>
      </c>
      <c r="L6352" s="3">
        <v>1</v>
      </c>
      <c r="M6352" s="2" t="s">
        <v>23</v>
      </c>
      <c r="N6352" s="2" t="s">
        <v>74</v>
      </c>
      <c r="O6352" s="3">
        <v>37</v>
      </c>
      <c r="P6352" s="13">
        <f t="shared" si="1330"/>
        <v>208.39</v>
      </c>
      <c r="Q6352" s="13" t="str">
        <f t="shared" si="1331"/>
        <v>Normal</v>
      </c>
      <c r="S6352" s="21"/>
    </row>
    <row r="6353" customHeight="1" spans="1:19">
      <c r="A6353" s="2" t="s">
        <v>8313</v>
      </c>
      <c r="B6353" s="29" t="s">
        <v>3847</v>
      </c>
      <c r="C6353" s="2" t="s">
        <v>1756</v>
      </c>
      <c r="D6353" s="2" t="str">
        <f t="array" ref="D6353">_xlfn.XLOOKUP(C6353,Customers!A:A,Customers!B:B)</f>
        <v>Customer 0363</v>
      </c>
      <c r="E6353" s="2" t="s">
        <v>655</v>
      </c>
      <c r="F6353" s="2" t="str">
        <f t="array" ref="F6353">_xlfn.XLOOKUP(E6353,Restaurants!A:A,Restaurants!B:B)</f>
        <v>Restaurant 096</v>
      </c>
      <c r="G6353" s="2" t="s">
        <v>815</v>
      </c>
      <c r="H6353" s="2" t="str">
        <f t="array" ref="H6353">_xlfn.XLOOKUP(G6353,Food_Menu!A:A,Food_Menu!B:B)</f>
        <v>Food Item 0116</v>
      </c>
      <c r="I6353" s="2">
        <f t="array" ref="I6353">_xlfn.XLOOKUP(G6353,Food_Menu!A:A,Food_Menu!D:D)</f>
        <v>510.85</v>
      </c>
      <c r="J6353" s="2" t="s">
        <v>341</v>
      </c>
      <c r="K6353" s="2" t="str">
        <f t="array" ref="K6353">_xlfn.XLOOKUP(J6353,Delivery_Partners!A:A,Delivery_Partners!B:B)</f>
        <v>Delivery Partner 140</v>
      </c>
      <c r="L6353" s="3">
        <v>1</v>
      </c>
      <c r="M6353" s="2" t="s">
        <v>23</v>
      </c>
      <c r="N6353" s="2" t="s">
        <v>24</v>
      </c>
      <c r="O6353" s="3">
        <v>39</v>
      </c>
      <c r="P6353" s="13">
        <f t="shared" si="1330"/>
        <v>510.85</v>
      </c>
      <c r="Q6353" s="13" t="str">
        <f t="shared" si="1331"/>
        <v>Normal</v>
      </c>
      <c r="S6353" s="21"/>
    </row>
    <row r="6354" customHeight="1" spans="1:19">
      <c r="A6354" s="2" t="s">
        <v>8314</v>
      </c>
      <c r="B6354" s="29" t="s">
        <v>1551</v>
      </c>
      <c r="C6354" s="2" t="s">
        <v>2726</v>
      </c>
      <c r="D6354" s="2" t="str">
        <f t="array" ref="D6354">_xlfn.XLOOKUP(C6354,Customers!A:A,Customers!B:B)</f>
        <v>Customer 0362</v>
      </c>
      <c r="E6354" s="2" t="s">
        <v>193</v>
      </c>
      <c r="F6354" s="2" t="str">
        <f t="array" ref="F6354">_xlfn.XLOOKUP(E6354,Restaurants!A:A,Restaurants!B:B)</f>
        <v>Restaurant 051</v>
      </c>
      <c r="G6354" s="2" t="s">
        <v>868</v>
      </c>
      <c r="H6354" s="2" t="str">
        <f t="array" ref="H6354">_xlfn.XLOOKUP(G6354,Food_Menu!A:A,Food_Menu!B:B)</f>
        <v>Food Item 0184</v>
      </c>
      <c r="I6354" s="2">
        <f t="array" ref="I6354">_xlfn.XLOOKUP(G6354,Food_Menu!A:A,Food_Menu!D:D)</f>
        <v>509.99</v>
      </c>
      <c r="J6354" s="2" t="s">
        <v>1233</v>
      </c>
      <c r="K6354" s="2" t="str">
        <f t="array" ref="K6354">_xlfn.XLOOKUP(J6354,Delivery_Partners!A:A,Delivery_Partners!B:B)</f>
        <v>Delivery Partner 039</v>
      </c>
      <c r="L6354" s="3">
        <v>3</v>
      </c>
      <c r="M6354" s="2" t="s">
        <v>23</v>
      </c>
      <c r="N6354" s="2" t="s">
        <v>24</v>
      </c>
      <c r="O6354" s="3">
        <v>33</v>
      </c>
      <c r="P6354" s="13">
        <f t="shared" si="1330"/>
        <v>1529.97</v>
      </c>
      <c r="Q6354" s="13" t="str">
        <f t="shared" si="1331"/>
        <v>Normal</v>
      </c>
      <c r="S6354" s="21"/>
    </row>
    <row r="6355" customHeight="1" spans="1:19">
      <c r="A6355" s="2" t="s">
        <v>8315</v>
      </c>
      <c r="B6355" s="29" t="s">
        <v>1360</v>
      </c>
      <c r="C6355" s="2" t="s">
        <v>3414</v>
      </c>
      <c r="D6355" s="2" t="str">
        <f t="array" ref="D6355">_xlfn.XLOOKUP(C6355,Customers!A:A,Customers!B:B)</f>
        <v>Customer 0585</v>
      </c>
      <c r="E6355" s="2" t="s">
        <v>1292</v>
      </c>
      <c r="F6355" s="2" t="str">
        <f t="array" ref="F6355">_xlfn.XLOOKUP(E6355,Restaurants!A:A,Restaurants!B:B)</f>
        <v>Restaurant 112</v>
      </c>
      <c r="G6355" s="2" t="s">
        <v>767</v>
      </c>
      <c r="H6355" s="2" t="str">
        <f t="array" ref="H6355">_xlfn.XLOOKUP(G6355,Food_Menu!A:A,Food_Menu!B:B)</f>
        <v>Food Item 0150</v>
      </c>
      <c r="I6355" s="2">
        <f t="array" ref="I6355">_xlfn.XLOOKUP(G6355,Food_Menu!A:A,Food_Menu!D:D)</f>
        <v>110.4</v>
      </c>
      <c r="J6355" s="2" t="s">
        <v>127</v>
      </c>
      <c r="K6355" s="2" t="str">
        <f t="array" ref="K6355">_xlfn.XLOOKUP(J6355,Delivery_Partners!A:A,Delivery_Partners!B:B)</f>
        <v>Delivery Partner 134</v>
      </c>
      <c r="L6355" s="3">
        <v>2</v>
      </c>
      <c r="M6355" s="2" t="s">
        <v>23</v>
      </c>
      <c r="N6355" s="2" t="s">
        <v>24</v>
      </c>
      <c r="O6355" s="3">
        <v>45</v>
      </c>
      <c r="P6355" s="13">
        <f t="shared" si="1330"/>
        <v>220.8</v>
      </c>
      <c r="Q6355" s="13" t="str">
        <f t="shared" si="1331"/>
        <v>Normal</v>
      </c>
      <c r="S6355" s="21"/>
    </row>
    <row r="6356" customHeight="1" spans="1:19">
      <c r="A6356" s="2" t="s">
        <v>8316</v>
      </c>
      <c r="B6356" s="28">
        <v>45756</v>
      </c>
      <c r="C6356" s="2" t="s">
        <v>3073</v>
      </c>
      <c r="D6356" s="2" t="str">
        <f t="array" ref="D6356">_xlfn.XLOOKUP(C6356,Customers!A:A,Customers!B:B)</f>
        <v>Customer 0591</v>
      </c>
      <c r="E6356" s="2" t="s">
        <v>526</v>
      </c>
      <c r="F6356" s="2" t="str">
        <f t="array" ref="F6356">_xlfn.XLOOKUP(E6356,Restaurants!A:A,Restaurants!B:B)</f>
        <v>Restaurant 068</v>
      </c>
      <c r="G6356" s="2" t="s">
        <v>198</v>
      </c>
      <c r="H6356" s="2" t="str">
        <f t="array" ref="H6356">_xlfn.XLOOKUP(G6356,Food_Menu!A:A,Food_Menu!B:B)</f>
        <v>Food Item 0049</v>
      </c>
      <c r="I6356" s="2">
        <f t="array" ref="I6356">_xlfn.XLOOKUP(G6356,Food_Menu!A:A,Food_Menu!D:D)</f>
        <v>504.81</v>
      </c>
      <c r="J6356" s="2" t="s">
        <v>432</v>
      </c>
      <c r="K6356" s="2" t="str">
        <f t="array" ref="K6356">_xlfn.XLOOKUP(J6356,Delivery_Partners!A:A,Delivery_Partners!B:B)</f>
        <v>Delivery Partner 029</v>
      </c>
      <c r="L6356" s="3">
        <v>1</v>
      </c>
      <c r="M6356" s="2" t="s">
        <v>23</v>
      </c>
      <c r="N6356" s="2" t="s">
        <v>24</v>
      </c>
      <c r="O6356" s="3">
        <v>22</v>
      </c>
      <c r="P6356" s="13">
        <f t="shared" si="1330"/>
        <v>504.81</v>
      </c>
      <c r="Q6356" s="13" t="str">
        <f t="shared" si="1331"/>
        <v>Fast</v>
      </c>
      <c r="S6356" s="21"/>
    </row>
    <row r="6357" customHeight="1" spans="1:19">
      <c r="A6357" s="2" t="s">
        <v>8317</v>
      </c>
      <c r="B6357" s="28">
        <v>45819</v>
      </c>
      <c r="C6357" s="2" t="s">
        <v>606</v>
      </c>
      <c r="D6357" s="2" t="str">
        <f t="array" ref="D6357">_xlfn.XLOOKUP(C6357,Customers!A:A,Customers!B:B)</f>
        <v>Customer 0005</v>
      </c>
      <c r="E6357" s="2" t="s">
        <v>52</v>
      </c>
      <c r="F6357" s="2" t="str">
        <f t="array" ref="F6357">_xlfn.XLOOKUP(E6357,Restaurants!A:A,Restaurants!B:B)</f>
        <v>Restaurant 083</v>
      </c>
      <c r="G6357" s="2" t="s">
        <v>2199</v>
      </c>
      <c r="H6357" s="2" t="str">
        <f t="array" ref="H6357">_xlfn.XLOOKUP(G6357,Food_Menu!A:A,Food_Menu!B:B)</f>
        <v>Food Item 0133</v>
      </c>
      <c r="I6357" s="2">
        <f t="array" ref="I6357">_xlfn.XLOOKUP(G6357,Food_Menu!A:A,Food_Menu!D:D)</f>
        <v>587.31</v>
      </c>
      <c r="J6357" s="2" t="s">
        <v>679</v>
      </c>
      <c r="K6357" s="2" t="str">
        <f t="array" ref="K6357">_xlfn.XLOOKUP(J6357,Delivery_Partners!A:A,Delivery_Partners!B:B)</f>
        <v>Delivery Partner 055</v>
      </c>
      <c r="L6357" s="3">
        <v>1</v>
      </c>
      <c r="M6357" s="2" t="s">
        <v>23</v>
      </c>
      <c r="N6357" s="2" t="s">
        <v>24</v>
      </c>
      <c r="O6357" s="3">
        <v>40</v>
      </c>
      <c r="P6357" s="13">
        <f t="shared" si="1330"/>
        <v>587.31</v>
      </c>
      <c r="Q6357" s="13" t="str">
        <f t="shared" si="1331"/>
        <v>Normal</v>
      </c>
      <c r="S6357" s="21"/>
    </row>
    <row r="6358" customHeight="1" spans="1:19">
      <c r="A6358" s="2" t="s">
        <v>8318</v>
      </c>
      <c r="B6358" s="28">
        <v>45667</v>
      </c>
      <c r="C6358" s="2" t="s">
        <v>317</v>
      </c>
      <c r="D6358" s="2" t="str">
        <f t="array" ref="D6358">_xlfn.XLOOKUP(C6358,Customers!A:A,Customers!B:B)</f>
        <v>Customer 1075</v>
      </c>
      <c r="E6358" s="2" t="s">
        <v>451</v>
      </c>
      <c r="F6358" s="2" t="str">
        <f t="array" ref="F6358">_xlfn.XLOOKUP(E6358,Restaurants!A:A,Restaurants!B:B)</f>
        <v>Restaurant 022</v>
      </c>
      <c r="G6358" s="2" t="s">
        <v>591</v>
      </c>
      <c r="H6358" s="2" t="str">
        <f t="array" ref="H6358">_xlfn.XLOOKUP(G6358,Food_Menu!A:A,Food_Menu!B:B)</f>
        <v>Food Item 0199</v>
      </c>
      <c r="I6358" s="2">
        <f t="array" ref="I6358">_xlfn.XLOOKUP(G6358,Food_Menu!A:A,Food_Menu!D:D)</f>
        <v>484.48</v>
      </c>
      <c r="J6358" s="2" t="s">
        <v>368</v>
      </c>
      <c r="K6358" s="2" t="str">
        <f t="array" ref="K6358">_xlfn.XLOOKUP(J6358,Delivery_Partners!A:A,Delivery_Partners!B:B)</f>
        <v>Delivery Partner 085</v>
      </c>
      <c r="L6358" s="3">
        <v>1</v>
      </c>
      <c r="M6358" s="2" t="s">
        <v>23</v>
      </c>
      <c r="N6358" s="2" t="s">
        <v>74</v>
      </c>
      <c r="O6358" s="3">
        <v>25</v>
      </c>
      <c r="P6358" s="13">
        <f t="shared" si="1330"/>
        <v>484.48</v>
      </c>
      <c r="Q6358" s="13" t="str">
        <f t="shared" si="1331"/>
        <v>Fast</v>
      </c>
      <c r="S6358" s="21"/>
    </row>
    <row r="6359" customHeight="1" spans="1:19">
      <c r="A6359" s="2" t="s">
        <v>8319</v>
      </c>
      <c r="B6359" s="29" t="s">
        <v>2823</v>
      </c>
      <c r="C6359" s="2" t="s">
        <v>3234</v>
      </c>
      <c r="D6359" s="2" t="str">
        <f t="array" ref="D6359">_xlfn.XLOOKUP(C6359,Customers!A:A,Customers!B:B)</f>
        <v>Customer 1032</v>
      </c>
      <c r="E6359" s="2" t="s">
        <v>800</v>
      </c>
      <c r="F6359" s="2" t="str">
        <f t="array" ref="F6359">_xlfn.XLOOKUP(E6359,Restaurants!A:A,Restaurants!B:B)</f>
        <v>Restaurant 014</v>
      </c>
      <c r="G6359" s="2" t="s">
        <v>336</v>
      </c>
      <c r="H6359" s="2" t="str">
        <f t="array" ref="H6359">_xlfn.XLOOKUP(G6359,Food_Menu!A:A,Food_Menu!B:B)</f>
        <v>Food Item 0045</v>
      </c>
      <c r="I6359" s="2">
        <f t="array" ref="I6359">_xlfn.XLOOKUP(G6359,Food_Menu!A:A,Food_Menu!D:D)</f>
        <v>263.72</v>
      </c>
      <c r="J6359" s="2" t="s">
        <v>1863</v>
      </c>
      <c r="K6359" s="2" t="str">
        <f t="array" ref="K6359">_xlfn.XLOOKUP(J6359,Delivery_Partners!A:A,Delivery_Partners!B:B)</f>
        <v>Delivery Partner 088</v>
      </c>
      <c r="L6359" s="3">
        <v>2</v>
      </c>
      <c r="M6359" s="2" t="s">
        <v>23</v>
      </c>
      <c r="N6359" s="2" t="s">
        <v>24</v>
      </c>
      <c r="O6359" s="3">
        <v>41</v>
      </c>
      <c r="P6359" s="13">
        <f t="shared" si="1330"/>
        <v>527.44</v>
      </c>
      <c r="Q6359" s="13" t="str">
        <f t="shared" si="1331"/>
        <v>Normal</v>
      </c>
      <c r="S6359" s="21"/>
    </row>
    <row r="6360" customHeight="1" spans="1:19">
      <c r="A6360" s="2" t="s">
        <v>8320</v>
      </c>
      <c r="B6360" s="28">
        <v>45992</v>
      </c>
      <c r="C6360" s="2" t="s">
        <v>1274</v>
      </c>
      <c r="D6360" s="2" t="str">
        <f t="array" ref="D6360">_xlfn.XLOOKUP(C6360,Customers!A:A,Customers!B:B)</f>
        <v>Customer 0722</v>
      </c>
      <c r="E6360" s="2" t="s">
        <v>345</v>
      </c>
      <c r="F6360" s="2" t="str">
        <f t="array" ref="F6360">_xlfn.XLOOKUP(E6360,Restaurants!A:A,Restaurants!B:B)</f>
        <v>Restaurant 064</v>
      </c>
      <c r="G6360" s="2" t="s">
        <v>340</v>
      </c>
      <c r="H6360" s="2" t="str">
        <f t="array" ref="H6360">_xlfn.XLOOKUP(G6360,Food_Menu!A:A,Food_Menu!B:B)</f>
        <v>Food Item 0207</v>
      </c>
      <c r="I6360" s="2">
        <f t="array" ref="I6360">_xlfn.XLOOKUP(G6360,Food_Menu!A:A,Food_Menu!D:D)</f>
        <v>225.36</v>
      </c>
      <c r="J6360" s="2" t="s">
        <v>470</v>
      </c>
      <c r="K6360" s="2" t="str">
        <f t="array" ref="K6360">_xlfn.XLOOKUP(J6360,Delivery_Partners!A:A,Delivery_Partners!B:B)</f>
        <v>Delivery Partner 006</v>
      </c>
      <c r="L6360" s="3">
        <v>1</v>
      </c>
      <c r="M6360" s="2" t="s">
        <v>23</v>
      </c>
      <c r="N6360" s="2" t="s">
        <v>74</v>
      </c>
      <c r="O6360" s="3">
        <v>64</v>
      </c>
      <c r="P6360" s="13">
        <f t="shared" si="1330"/>
        <v>225.36</v>
      </c>
      <c r="Q6360" s="13" t="str">
        <f t="shared" si="1331"/>
        <v>Slow</v>
      </c>
      <c r="S6360" s="21"/>
    </row>
    <row r="6361" customHeight="1" spans="1:19">
      <c r="A6361" s="2" t="s">
        <v>8321</v>
      </c>
      <c r="B6361" s="28">
        <v>45696</v>
      </c>
      <c r="C6361" s="2" t="s">
        <v>1078</v>
      </c>
      <c r="D6361" s="2" t="str">
        <f t="array" ref="D6361">_xlfn.XLOOKUP(C6361,Customers!A:A,Customers!B:B)</f>
        <v>Customer 0368</v>
      </c>
      <c r="E6361" s="2" t="s">
        <v>658</v>
      </c>
      <c r="F6361" s="2" t="str">
        <f t="array" ref="F6361">_xlfn.XLOOKUP(E6361,Restaurants!A:A,Restaurants!B:B)</f>
        <v>Restaurant 040</v>
      </c>
      <c r="G6361" s="2" t="s">
        <v>557</v>
      </c>
      <c r="H6361" s="2" t="str">
        <f t="array" ref="H6361">_xlfn.XLOOKUP(G6361,Food_Menu!A:A,Food_Menu!B:B)</f>
        <v>Food Item 0144</v>
      </c>
      <c r="I6361" s="2">
        <f t="array" ref="I6361">_xlfn.XLOOKUP(G6361,Food_Menu!A:A,Food_Menu!D:D)</f>
        <v>277.13</v>
      </c>
      <c r="J6361" s="2" t="s">
        <v>808</v>
      </c>
      <c r="K6361" s="2" t="str">
        <f t="array" ref="K6361">_xlfn.XLOOKUP(J6361,Delivery_Partners!A:A,Delivery_Partners!B:B)</f>
        <v>Delivery Partner 153</v>
      </c>
      <c r="L6361" s="3">
        <v>3</v>
      </c>
      <c r="M6361" s="2" t="s">
        <v>23</v>
      </c>
      <c r="N6361" s="2" t="s">
        <v>24</v>
      </c>
      <c r="O6361" s="3">
        <v>43</v>
      </c>
      <c r="P6361" s="13">
        <f t="shared" si="1330"/>
        <v>831.39</v>
      </c>
      <c r="Q6361" s="13" t="str">
        <f t="shared" si="1331"/>
        <v>Normal</v>
      </c>
      <c r="S6361" s="21"/>
    </row>
    <row r="6362" customHeight="1" spans="1:19">
      <c r="A6362" s="2" t="s">
        <v>8322</v>
      </c>
      <c r="B6362" s="29" t="s">
        <v>980</v>
      </c>
      <c r="C6362" s="2" t="s">
        <v>2862</v>
      </c>
      <c r="D6362" s="2" t="str">
        <f t="array" ref="D6362">_xlfn.XLOOKUP(C6362,Customers!A:A,Customers!B:B)</f>
        <v>Customer 0992</v>
      </c>
      <c r="E6362" s="2" t="s">
        <v>807</v>
      </c>
      <c r="F6362" s="2" t="str">
        <f t="array" ref="F6362">_xlfn.XLOOKUP(E6362,Restaurants!A:A,Restaurants!B:B)</f>
        <v>Restaurant 118</v>
      </c>
      <c r="G6362" s="2" t="s">
        <v>235</v>
      </c>
      <c r="H6362" s="2" t="str">
        <f t="array" ref="H6362">_xlfn.XLOOKUP(G6362,Food_Menu!A:A,Food_Menu!B:B)</f>
        <v>Food Item 0020</v>
      </c>
      <c r="I6362" s="2">
        <f t="array" ref="I6362">_xlfn.XLOOKUP(G6362,Food_Menu!A:A,Food_Menu!D:D)</f>
        <v>565.62</v>
      </c>
      <c r="J6362" s="2" t="s">
        <v>618</v>
      </c>
      <c r="K6362" s="2" t="str">
        <f t="array" ref="K6362">_xlfn.XLOOKUP(J6362,Delivery_Partners!A:A,Delivery_Partners!B:B)</f>
        <v>Delivery Partner 002</v>
      </c>
      <c r="L6362" s="3">
        <v>1</v>
      </c>
      <c r="M6362" s="2" t="s">
        <v>23</v>
      </c>
      <c r="N6362" s="2" t="s">
        <v>55</v>
      </c>
      <c r="O6362" s="3">
        <v>49</v>
      </c>
      <c r="P6362" s="13">
        <f t="shared" si="1330"/>
        <v>565.62</v>
      </c>
      <c r="Q6362" s="13" t="str">
        <f t="shared" si="1331"/>
        <v>Normal</v>
      </c>
      <c r="S6362" s="21"/>
    </row>
    <row r="6363" customHeight="1" spans="1:19">
      <c r="A6363" s="2" t="s">
        <v>8323</v>
      </c>
      <c r="B6363" s="28">
        <v>45908</v>
      </c>
      <c r="C6363" s="2" t="s">
        <v>3292</v>
      </c>
      <c r="D6363" s="2" t="str">
        <f t="array" ref="D6363">_xlfn.XLOOKUP(C6363,Customers!A:A,Customers!B:B)</f>
        <v>Customer 0326</v>
      </c>
      <c r="E6363" s="2" t="s">
        <v>78</v>
      </c>
      <c r="F6363" s="2" t="str">
        <f t="array" ref="F6363">_xlfn.XLOOKUP(E6363,Restaurants!A:A,Restaurants!B:B)</f>
        <v>Restaurant 011</v>
      </c>
      <c r="G6363" s="2" t="s">
        <v>635</v>
      </c>
      <c r="H6363" s="2" t="str">
        <f t="array" ref="H6363">_xlfn.XLOOKUP(G6363,Food_Menu!A:A,Food_Menu!B:B)</f>
        <v>Food Item 0074</v>
      </c>
      <c r="I6363" s="2">
        <f t="array" ref="I6363">_xlfn.XLOOKUP(G6363,Food_Menu!A:A,Food_Menu!D:D)</f>
        <v>205.43</v>
      </c>
      <c r="J6363" s="2" t="s">
        <v>862</v>
      </c>
      <c r="K6363" s="2" t="str">
        <f t="array" ref="K6363">_xlfn.XLOOKUP(J6363,Delivery_Partners!A:A,Delivery_Partners!B:B)</f>
        <v>Delivery Partner 159</v>
      </c>
      <c r="L6363" s="3">
        <v>2</v>
      </c>
      <c r="M6363" s="2" t="s">
        <v>23</v>
      </c>
      <c r="N6363" s="2" t="s">
        <v>55</v>
      </c>
      <c r="O6363" s="3">
        <v>46</v>
      </c>
      <c r="P6363" s="13">
        <f t="shared" si="1330"/>
        <v>410.86</v>
      </c>
      <c r="Q6363" s="13" t="str">
        <f t="shared" si="1331"/>
        <v>Normal</v>
      </c>
      <c r="S6363" s="21"/>
    </row>
    <row r="6364" customHeight="1" spans="1:19">
      <c r="A6364" s="2" t="s">
        <v>8324</v>
      </c>
      <c r="B6364" s="29" t="s">
        <v>1410</v>
      </c>
      <c r="C6364" s="2" t="s">
        <v>197</v>
      </c>
      <c r="D6364" s="2" t="str">
        <f t="array" ref="D6364">_xlfn.XLOOKUP(C6364,Customers!A:A,Customers!B:B)</f>
        <v>Customer 0367</v>
      </c>
      <c r="E6364" s="2" t="s">
        <v>586</v>
      </c>
      <c r="F6364" s="2" t="str">
        <f t="array" ref="F6364">_xlfn.XLOOKUP(E6364,Restaurants!A:A,Restaurants!B:B)</f>
        <v>Restaurant 092</v>
      </c>
      <c r="G6364" s="2" t="s">
        <v>509</v>
      </c>
      <c r="H6364" s="2" t="str">
        <f t="array" ref="H6364">_xlfn.XLOOKUP(G6364,Food_Menu!A:A,Food_Menu!B:B)</f>
        <v>Food Item 0190</v>
      </c>
      <c r="I6364" s="2">
        <f t="array" ref="I6364">_xlfn.XLOOKUP(G6364,Food_Menu!A:A,Food_Menu!D:D)</f>
        <v>350.87</v>
      </c>
      <c r="J6364" s="2" t="s">
        <v>621</v>
      </c>
      <c r="K6364" s="2" t="str">
        <f t="array" ref="K6364">_xlfn.XLOOKUP(J6364,Delivery_Partners!A:A,Delivery_Partners!B:B)</f>
        <v>Delivery Partner 038</v>
      </c>
      <c r="L6364" s="3">
        <v>1</v>
      </c>
      <c r="M6364" s="2" t="s">
        <v>23</v>
      </c>
      <c r="N6364" s="2" t="s">
        <v>24</v>
      </c>
      <c r="O6364" s="3">
        <v>15</v>
      </c>
      <c r="P6364" s="13">
        <f t="shared" si="1330"/>
        <v>350.87</v>
      </c>
      <c r="Q6364" s="13" t="str">
        <f t="shared" si="1331"/>
        <v>Fast</v>
      </c>
      <c r="S6364" s="21"/>
    </row>
    <row r="6365" customHeight="1" spans="1:19">
      <c r="A6365" s="2" t="s">
        <v>8325</v>
      </c>
      <c r="B6365" s="29" t="s">
        <v>821</v>
      </c>
      <c r="C6365" s="2" t="s">
        <v>3365</v>
      </c>
      <c r="D6365" s="2" t="str">
        <f t="array" ref="D6365">_xlfn.XLOOKUP(C6365,Customers!A:A,Customers!B:B)</f>
        <v>Customer 1198</v>
      </c>
      <c r="E6365" s="2" t="s">
        <v>366</v>
      </c>
      <c r="F6365" s="2" t="str">
        <f t="array" ref="F6365">_xlfn.XLOOKUP(E6365,Restaurants!A:A,Restaurants!B:B)</f>
        <v>Restaurant 073</v>
      </c>
      <c r="G6365" s="2" t="s">
        <v>126</v>
      </c>
      <c r="H6365" s="2" t="str">
        <f t="array" ref="H6365">_xlfn.XLOOKUP(G6365,Food_Menu!A:A,Food_Menu!B:B)</f>
        <v>Food Item 0075</v>
      </c>
      <c r="I6365" s="2">
        <f t="array" ref="I6365">_xlfn.XLOOKUP(G6365,Food_Menu!A:A,Food_Menu!D:D)</f>
        <v>613.26</v>
      </c>
      <c r="J6365" s="2" t="s">
        <v>544</v>
      </c>
      <c r="K6365" s="2" t="str">
        <f t="array" ref="K6365">_xlfn.XLOOKUP(J6365,Delivery_Partners!A:A,Delivery_Partners!B:B)</f>
        <v>Delivery Partner 128</v>
      </c>
      <c r="L6365" s="3">
        <v>1</v>
      </c>
      <c r="M6365" s="2" t="s">
        <v>23</v>
      </c>
      <c r="N6365" s="2" t="s">
        <v>24</v>
      </c>
      <c r="O6365" s="3">
        <v>33</v>
      </c>
      <c r="P6365" s="13">
        <f t="shared" si="1330"/>
        <v>613.26</v>
      </c>
      <c r="Q6365" s="13" t="str">
        <f t="shared" si="1331"/>
        <v>Normal</v>
      </c>
      <c r="S6365" s="21"/>
    </row>
    <row r="6366" customHeight="1" spans="1:19">
      <c r="A6366" s="2" t="s">
        <v>8326</v>
      </c>
      <c r="B6366" s="29" t="s">
        <v>850</v>
      </c>
      <c r="C6366" s="2" t="s">
        <v>1889</v>
      </c>
      <c r="D6366" s="2" t="str">
        <f t="array" ref="D6366">_xlfn.XLOOKUP(C6366,Customers!A:A,Customers!B:B)</f>
        <v>Customer 1109</v>
      </c>
      <c r="E6366" s="2" t="s">
        <v>105</v>
      </c>
      <c r="F6366" s="2" t="str">
        <f t="array" ref="F6366">_xlfn.XLOOKUP(E6366,Restaurants!A:A,Restaurants!B:B)</f>
        <v>Restaurant 106</v>
      </c>
      <c r="G6366" s="2" t="s">
        <v>650</v>
      </c>
      <c r="H6366" s="2" t="str">
        <f t="array" ref="H6366">_xlfn.XLOOKUP(G6366,Food_Menu!A:A,Food_Menu!B:B)</f>
        <v>Food Item 0209</v>
      </c>
      <c r="I6366" s="2">
        <f t="array" ref="I6366">_xlfn.XLOOKUP(G6366,Food_Menu!A:A,Food_Menu!D:D)</f>
        <v>533.6</v>
      </c>
      <c r="J6366" s="2" t="s">
        <v>1045</v>
      </c>
      <c r="K6366" s="2" t="str">
        <f t="array" ref="K6366">_xlfn.XLOOKUP(J6366,Delivery_Partners!A:A,Delivery_Partners!B:B)</f>
        <v>Delivery Partner 129</v>
      </c>
      <c r="L6366" s="3">
        <v>1</v>
      </c>
      <c r="M6366" s="2" t="s">
        <v>23</v>
      </c>
      <c r="N6366" s="2" t="s">
        <v>24</v>
      </c>
      <c r="O6366" s="3">
        <v>40</v>
      </c>
      <c r="P6366" s="13">
        <f t="shared" si="1330"/>
        <v>533.6</v>
      </c>
      <c r="Q6366" s="13" t="str">
        <f t="shared" si="1331"/>
        <v>Normal</v>
      </c>
      <c r="S6366" s="21"/>
    </row>
    <row r="6367" customHeight="1" spans="1:19">
      <c r="A6367" s="2" t="s">
        <v>8327</v>
      </c>
      <c r="B6367" s="29" t="s">
        <v>2078</v>
      </c>
      <c r="C6367" s="2" t="s">
        <v>65</v>
      </c>
      <c r="D6367" s="2" t="str">
        <f t="array" ref="D6367">_xlfn.XLOOKUP(C6367,Customers!A:A,Customers!B:B)</f>
        <v>Customer 0702</v>
      </c>
      <c r="E6367" s="2" t="s">
        <v>224</v>
      </c>
      <c r="F6367" s="2" t="str">
        <f t="array" ref="F6367">_xlfn.XLOOKUP(E6367,Restaurants!A:A,Restaurants!B:B)</f>
        <v>Restaurant 120</v>
      </c>
      <c r="G6367" s="2" t="s">
        <v>294</v>
      </c>
      <c r="H6367" s="2" t="str">
        <f t="array" ref="H6367">_xlfn.XLOOKUP(G6367,Food_Menu!A:A,Food_Menu!B:B)</f>
        <v>Food Item 0093</v>
      </c>
      <c r="I6367" s="2">
        <f t="array" ref="I6367">_xlfn.XLOOKUP(G6367,Food_Menu!A:A,Food_Menu!D:D)</f>
        <v>337.02</v>
      </c>
      <c r="J6367" s="2" t="s">
        <v>443</v>
      </c>
      <c r="K6367" s="2" t="str">
        <f t="array" ref="K6367">_xlfn.XLOOKUP(J6367,Delivery_Partners!A:A,Delivery_Partners!B:B)</f>
        <v>Delivery Partner 083</v>
      </c>
      <c r="L6367" s="3">
        <v>1</v>
      </c>
      <c r="M6367" s="2" t="s">
        <v>23</v>
      </c>
      <c r="N6367" s="2" t="s">
        <v>24</v>
      </c>
      <c r="O6367" s="3">
        <v>15</v>
      </c>
      <c r="P6367" s="13">
        <f t="shared" si="1330"/>
        <v>337.02</v>
      </c>
      <c r="Q6367" s="13" t="str">
        <f t="shared" si="1331"/>
        <v>Fast</v>
      </c>
      <c r="S6367" s="21"/>
    </row>
    <row r="6368" customHeight="1" spans="1:19">
      <c r="A6368" s="2" t="s">
        <v>8328</v>
      </c>
      <c r="B6368" s="28">
        <v>45697</v>
      </c>
      <c r="C6368" s="2" t="s">
        <v>654</v>
      </c>
      <c r="D6368" s="2" t="str">
        <f t="array" ref="D6368">_xlfn.XLOOKUP(C6368,Customers!A:A,Customers!B:B)</f>
        <v>Customer 0204</v>
      </c>
      <c r="E6368" s="2" t="s">
        <v>239</v>
      </c>
      <c r="F6368" s="2" t="str">
        <f t="array" ref="F6368">_xlfn.XLOOKUP(E6368,Restaurants!A:A,Restaurants!B:B)</f>
        <v>Restaurant 105</v>
      </c>
      <c r="G6368" s="2" t="s">
        <v>308</v>
      </c>
      <c r="H6368" s="2" t="str">
        <f t="array" ref="H6368">_xlfn.XLOOKUP(G6368,Food_Menu!A:A,Food_Menu!B:B)</f>
        <v>Food Item 0076</v>
      </c>
      <c r="I6368" s="2">
        <f t="array" ref="I6368">_xlfn.XLOOKUP(G6368,Food_Menu!A:A,Food_Menu!D:D)</f>
        <v>82.28</v>
      </c>
      <c r="J6368" s="2" t="s">
        <v>640</v>
      </c>
      <c r="K6368" s="2" t="str">
        <f t="array" ref="K6368">_xlfn.XLOOKUP(J6368,Delivery_Partners!A:A,Delivery_Partners!B:B)</f>
        <v>Delivery Partner 097</v>
      </c>
      <c r="L6368" s="3">
        <v>4</v>
      </c>
      <c r="M6368" s="2" t="s">
        <v>23</v>
      </c>
      <c r="N6368" s="2" t="s">
        <v>55</v>
      </c>
      <c r="O6368" s="3">
        <v>32</v>
      </c>
      <c r="P6368" s="13">
        <f t="shared" si="1330"/>
        <v>329.12</v>
      </c>
      <c r="Q6368" s="13" t="str">
        <f t="shared" si="1331"/>
        <v>Normal</v>
      </c>
      <c r="S6368" s="21"/>
    </row>
    <row r="6369" customHeight="1" spans="1:19">
      <c r="A6369" s="2" t="s">
        <v>8329</v>
      </c>
      <c r="B6369" s="28">
        <v>46000</v>
      </c>
      <c r="C6369" s="2" t="s">
        <v>4982</v>
      </c>
      <c r="D6369" s="2" t="str">
        <f t="array" ref="D6369">_xlfn.XLOOKUP(C6369,Customers!A:A,Customers!B:B)</f>
        <v>Customer 0148</v>
      </c>
      <c r="E6369" s="2" t="s">
        <v>623</v>
      </c>
      <c r="F6369" s="2" t="str">
        <f t="array" ref="F6369">_xlfn.XLOOKUP(E6369,Restaurants!A:A,Restaurants!B:B)</f>
        <v>Restaurant 045</v>
      </c>
      <c r="G6369" s="2" t="s">
        <v>627</v>
      </c>
      <c r="H6369" s="2" t="str">
        <f t="array" ref="H6369">_xlfn.XLOOKUP(G6369,Food_Menu!A:A,Food_Menu!B:B)</f>
        <v>Food Item 0188</v>
      </c>
      <c r="I6369" s="2">
        <f t="array" ref="I6369">_xlfn.XLOOKUP(G6369,Food_Menu!A:A,Food_Menu!D:D)</f>
        <v>537.03</v>
      </c>
      <c r="J6369" s="2" t="s">
        <v>636</v>
      </c>
      <c r="K6369" s="2" t="str">
        <f t="array" ref="K6369">_xlfn.XLOOKUP(J6369,Delivery_Partners!A:A,Delivery_Partners!B:B)</f>
        <v>Delivery Partner 014</v>
      </c>
      <c r="L6369" s="3">
        <v>2</v>
      </c>
      <c r="M6369" s="2" t="s">
        <v>23</v>
      </c>
      <c r="N6369" s="2" t="s">
        <v>24</v>
      </c>
      <c r="O6369" s="3">
        <v>34</v>
      </c>
      <c r="P6369" s="13">
        <f t="shared" si="1330"/>
        <v>1074.06</v>
      </c>
      <c r="Q6369" s="13" t="str">
        <f t="shared" si="1331"/>
        <v>Normal</v>
      </c>
      <c r="S6369" s="21"/>
    </row>
    <row r="6370" customHeight="1" spans="1:19">
      <c r="A6370" s="2" t="s">
        <v>8330</v>
      </c>
      <c r="B6370" s="29" t="s">
        <v>1222</v>
      </c>
      <c r="C6370" s="2" t="s">
        <v>2499</v>
      </c>
      <c r="D6370" s="2" t="str">
        <f t="array" ref="D6370">_xlfn.XLOOKUP(C6370,Customers!A:A,Customers!B:B)</f>
        <v>Customer 1158</v>
      </c>
      <c r="E6370" s="2" t="s">
        <v>1342</v>
      </c>
      <c r="F6370" s="2" t="str">
        <f t="array" ref="F6370">_xlfn.XLOOKUP(E6370,Restaurants!A:A,Restaurants!B:B)</f>
        <v>Restaurant 084</v>
      </c>
      <c r="G6370" s="2" t="s">
        <v>1086</v>
      </c>
      <c r="H6370" s="2" t="str">
        <f t="array" ref="H6370">_xlfn.XLOOKUP(G6370,Food_Menu!A:A,Food_Menu!B:B)</f>
        <v>Food Item 0173</v>
      </c>
      <c r="I6370" s="2">
        <f t="array" ref="I6370">_xlfn.XLOOKUP(G6370,Food_Menu!A:A,Food_Menu!D:D)</f>
        <v>407.21</v>
      </c>
      <c r="J6370" s="2" t="s">
        <v>22</v>
      </c>
      <c r="K6370" s="2" t="str">
        <f t="array" ref="K6370">_xlfn.XLOOKUP(J6370,Delivery_Partners!A:A,Delivery_Partners!B:B)</f>
        <v>Delivery Partner 163</v>
      </c>
      <c r="L6370" s="3">
        <v>1</v>
      </c>
      <c r="M6370" s="2" t="s">
        <v>23</v>
      </c>
      <c r="N6370" s="2" t="s">
        <v>55</v>
      </c>
      <c r="O6370" s="3">
        <v>20</v>
      </c>
      <c r="P6370" s="13">
        <f t="shared" si="1330"/>
        <v>407.21</v>
      </c>
      <c r="Q6370" s="13" t="str">
        <f t="shared" si="1331"/>
        <v>Fast</v>
      </c>
      <c r="S6370" s="21"/>
    </row>
    <row r="6371" customHeight="1" spans="1:19">
      <c r="A6371" s="2" t="s">
        <v>8331</v>
      </c>
      <c r="B6371" s="29" t="s">
        <v>403</v>
      </c>
      <c r="C6371" s="2" t="s">
        <v>2578</v>
      </c>
      <c r="D6371" s="2" t="str">
        <f t="array" ref="D6371">_xlfn.XLOOKUP(C6371,Customers!A:A,Customers!B:B)</f>
        <v>Customer 0319</v>
      </c>
      <c r="E6371" s="2" t="s">
        <v>950</v>
      </c>
      <c r="F6371" s="2" t="str">
        <f t="array" ref="F6371">_xlfn.XLOOKUP(E6371,Restaurants!A:A,Restaurants!B:B)</f>
        <v>Restaurant 020</v>
      </c>
      <c r="G6371" s="2" t="s">
        <v>1475</v>
      </c>
      <c r="H6371" s="2" t="str">
        <f t="array" ref="H6371">_xlfn.XLOOKUP(G6371,Food_Menu!A:A,Food_Menu!B:B)</f>
        <v>Food Item 0053</v>
      </c>
      <c r="I6371" s="2">
        <f t="array" ref="I6371">_xlfn.XLOOKUP(G6371,Food_Menu!A:A,Food_Menu!D:D)</f>
        <v>308.97</v>
      </c>
      <c r="J6371" s="2" t="s">
        <v>389</v>
      </c>
      <c r="K6371" s="2" t="str">
        <f t="array" ref="K6371">_xlfn.XLOOKUP(J6371,Delivery_Partners!A:A,Delivery_Partners!B:B)</f>
        <v>Delivery Partner 022</v>
      </c>
      <c r="L6371" s="3">
        <v>1</v>
      </c>
      <c r="M6371" s="2" t="s">
        <v>23</v>
      </c>
      <c r="N6371" s="2" t="s">
        <v>24</v>
      </c>
      <c r="O6371" s="3">
        <v>23</v>
      </c>
      <c r="P6371" s="13">
        <f t="shared" si="1330"/>
        <v>308.97</v>
      </c>
      <c r="Q6371" s="13" t="str">
        <f t="shared" si="1331"/>
        <v>Fast</v>
      </c>
      <c r="S6371" s="21"/>
    </row>
    <row r="6372" customHeight="1" spans="1:19">
      <c r="A6372" s="2" t="s">
        <v>8332</v>
      </c>
      <c r="B6372" s="28">
        <v>46001</v>
      </c>
      <c r="C6372" s="2" t="s">
        <v>716</v>
      </c>
      <c r="D6372" s="2" t="str">
        <f t="array" ref="D6372">_xlfn.XLOOKUP(C6372,Customers!A:A,Customers!B:B)</f>
        <v>Customer 0818</v>
      </c>
      <c r="E6372" s="2" t="s">
        <v>89</v>
      </c>
      <c r="F6372" s="2" t="str">
        <f t="array" ref="F6372">_xlfn.XLOOKUP(E6372,Restaurants!A:A,Restaurants!B:B)</f>
        <v>Restaurant 059</v>
      </c>
      <c r="G6372" s="2" t="s">
        <v>67</v>
      </c>
      <c r="H6372" s="2" t="str">
        <f t="array" ref="H6372">_xlfn.XLOOKUP(G6372,Food_Menu!A:A,Food_Menu!B:B)</f>
        <v>Food Item 0172</v>
      </c>
      <c r="I6372" s="2">
        <f t="array" ref="I6372">_xlfn.XLOOKUP(G6372,Food_Menu!A:A,Food_Menu!D:D)</f>
        <v>219.12</v>
      </c>
      <c r="J6372" s="2" t="s">
        <v>48</v>
      </c>
      <c r="K6372" s="2" t="str">
        <f t="array" ref="K6372">_xlfn.XLOOKUP(J6372,Delivery_Partners!A:A,Delivery_Partners!B:B)</f>
        <v>Delivery Partner 119</v>
      </c>
      <c r="L6372" s="3">
        <v>1</v>
      </c>
      <c r="M6372" s="2" t="s">
        <v>23</v>
      </c>
      <c r="N6372" s="2" t="s">
        <v>74</v>
      </c>
      <c r="O6372" s="3">
        <v>51</v>
      </c>
      <c r="P6372" s="13">
        <f t="shared" si="1330"/>
        <v>219.12</v>
      </c>
      <c r="Q6372" s="13" t="str">
        <f t="shared" si="1331"/>
        <v>Normal</v>
      </c>
      <c r="S6372" s="21"/>
    </row>
    <row r="6373" customHeight="1" spans="1:19">
      <c r="A6373" s="2" t="s">
        <v>8333</v>
      </c>
      <c r="B6373" s="28">
        <v>45845</v>
      </c>
      <c r="C6373" s="2" t="s">
        <v>2376</v>
      </c>
      <c r="D6373" s="2" t="str">
        <f t="array" ref="D6373">_xlfn.XLOOKUP(C6373,Customers!A:A,Customers!B:B)</f>
        <v>Customer 0424</v>
      </c>
      <c r="E6373" s="2" t="s">
        <v>27</v>
      </c>
      <c r="F6373" s="2" t="str">
        <f t="array" ref="F6373">_xlfn.XLOOKUP(E6373,Restaurants!A:A,Restaurants!B:B)</f>
        <v>Restaurant 033</v>
      </c>
      <c r="G6373" s="2" t="s">
        <v>47</v>
      </c>
      <c r="H6373" s="2" t="str">
        <f t="array" ref="H6373">_xlfn.XLOOKUP(G6373,Food_Menu!A:A,Food_Menu!B:B)</f>
        <v>Food Item 0056</v>
      </c>
      <c r="I6373" s="2">
        <f t="array" ref="I6373">_xlfn.XLOOKUP(G6373,Food_Menu!A:A,Food_Menu!D:D)</f>
        <v>536.41</v>
      </c>
      <c r="J6373" s="2" t="s">
        <v>1363</v>
      </c>
      <c r="K6373" s="2" t="str">
        <f t="array" ref="K6373">_xlfn.XLOOKUP(J6373,Delivery_Partners!A:A,Delivery_Partners!B:B)</f>
        <v>Delivery Partner 001</v>
      </c>
      <c r="L6373" s="3">
        <v>2</v>
      </c>
      <c r="M6373" s="2" t="s">
        <v>23</v>
      </c>
      <c r="N6373" s="2" t="s">
        <v>74</v>
      </c>
      <c r="O6373" s="3">
        <v>15</v>
      </c>
      <c r="P6373" s="13">
        <f t="shared" si="1330"/>
        <v>1072.82</v>
      </c>
      <c r="Q6373" s="13" t="str">
        <f t="shared" si="1331"/>
        <v>Fast</v>
      </c>
      <c r="S6373" s="21"/>
    </row>
    <row r="6374" customHeight="1" spans="1:19">
      <c r="A6374" s="2" t="s">
        <v>8334</v>
      </c>
      <c r="B6374" s="29" t="s">
        <v>599</v>
      </c>
      <c r="C6374" s="2" t="s">
        <v>2747</v>
      </c>
      <c r="D6374" s="2" t="str">
        <f t="array" ref="D6374">_xlfn.XLOOKUP(C6374,Customers!A:A,Customers!B:B)</f>
        <v>Customer 0596</v>
      </c>
      <c r="E6374" s="2" t="s">
        <v>488</v>
      </c>
      <c r="F6374" s="2" t="str">
        <f t="array" ref="F6374">_xlfn.XLOOKUP(E6374,Restaurants!A:A,Restaurants!B:B)</f>
        <v>Restaurant 031</v>
      </c>
      <c r="G6374" s="2" t="s">
        <v>72</v>
      </c>
      <c r="H6374" s="2" t="str">
        <f t="array" ref="H6374">_xlfn.XLOOKUP(G6374,Food_Menu!A:A,Food_Menu!B:B)</f>
        <v>Food Item 0198</v>
      </c>
      <c r="I6374" s="2">
        <f t="array" ref="I6374">_xlfn.XLOOKUP(G6374,Food_Menu!A:A,Food_Menu!D:D)</f>
        <v>221.88</v>
      </c>
      <c r="J6374" s="2" t="s">
        <v>1146</v>
      </c>
      <c r="K6374" s="2" t="str">
        <f t="array" ref="K6374">_xlfn.XLOOKUP(J6374,Delivery_Partners!A:A,Delivery_Partners!B:B)</f>
        <v>Delivery Partner 135</v>
      </c>
      <c r="L6374" s="3">
        <v>1</v>
      </c>
      <c r="M6374" s="2" t="s">
        <v>23</v>
      </c>
      <c r="N6374" s="2" t="s">
        <v>24</v>
      </c>
      <c r="O6374" s="3">
        <v>38</v>
      </c>
      <c r="P6374" s="13">
        <f t="shared" si="1330"/>
        <v>221.88</v>
      </c>
      <c r="Q6374" s="13" t="str">
        <f t="shared" si="1331"/>
        <v>Normal</v>
      </c>
      <c r="S6374" s="21"/>
    </row>
    <row r="6375" hidden="1" customHeight="1" spans="1:19">
      <c r="A6375" s="2" t="s">
        <v>8335</v>
      </c>
      <c r="B6375" s="29" t="s">
        <v>1144</v>
      </c>
      <c r="C6375" s="2" t="s">
        <v>981</v>
      </c>
      <c r="D6375" s="2" t="str">
        <f t="array" ref="D6375">_xlfn.XLOOKUP(C6375,Customers!A:A,Customers!B:B)</f>
        <v>Customer 1184</v>
      </c>
      <c r="E6375" s="2" t="s">
        <v>776</v>
      </c>
      <c r="F6375" s="2" t="str">
        <f t="array" ref="F6375">_xlfn.XLOOKUP(E6375,Restaurants!A:A,Restaurants!B:B)</f>
        <v>Restaurant 069</v>
      </c>
      <c r="G6375" s="2" t="s">
        <v>1749</v>
      </c>
      <c r="H6375" s="2" t="str">
        <f t="array" ref="H6375">_xlfn.XLOOKUP(G6375,Food_Menu!A:A,Food_Menu!B:B)</f>
        <v>Food Item 0002</v>
      </c>
      <c r="I6375" s="2"/>
      <c r="J6375" s="2" t="s">
        <v>1557</v>
      </c>
      <c r="K6375" s="2" t="str">
        <f t="array" ref="K6375">_xlfn.XLOOKUP(J6375,Delivery_Partners!A:A,Delivery_Partners!B:B)</f>
        <v>Delivery Partner 065</v>
      </c>
      <c r="L6375" s="3">
        <v>1</v>
      </c>
      <c r="M6375" s="2" t="s">
        <v>101</v>
      </c>
      <c r="N6375" s="2" t="s">
        <v>42</v>
      </c>
      <c r="O6375" s="2"/>
    </row>
    <row r="6376" hidden="1" customHeight="1" spans="1:19">
      <c r="A6376" s="2" t="s">
        <v>8336</v>
      </c>
      <c r="B6376" s="29" t="s">
        <v>677</v>
      </c>
      <c r="C6376" s="2" t="s">
        <v>987</v>
      </c>
      <c r="D6376" s="2" t="str">
        <f t="array" ref="D6376">_xlfn.XLOOKUP(C6376,Customers!A:A,Customers!B:B)</f>
        <v>Customer 0712</v>
      </c>
      <c r="E6376" s="2" t="s">
        <v>1031</v>
      </c>
      <c r="F6376" s="2" t="str">
        <f t="array" ref="F6376">_xlfn.XLOOKUP(E6376,Restaurants!A:A,Restaurants!B:B)</f>
        <v>Restaurant 016</v>
      </c>
      <c r="G6376" s="2" t="s">
        <v>255</v>
      </c>
      <c r="H6376" s="2" t="str">
        <f t="array" ref="H6376">_xlfn.XLOOKUP(G6376,Food_Menu!A:A,Food_Menu!B:B)</f>
        <v>Food Item 0146</v>
      </c>
      <c r="I6376" s="2"/>
      <c r="J6376" s="2" t="s">
        <v>1350</v>
      </c>
      <c r="K6376" s="2" t="str">
        <f t="array" ref="K6376">_xlfn.XLOOKUP(J6376,Delivery_Partners!A:A,Delivery_Partners!B:B)</f>
        <v>Delivery Partner 087</v>
      </c>
      <c r="L6376" s="3">
        <v>1</v>
      </c>
      <c r="M6376" s="2" t="s">
        <v>101</v>
      </c>
      <c r="N6376" s="2" t="s">
        <v>24</v>
      </c>
      <c r="O6376" s="2"/>
    </row>
    <row r="6377" customHeight="1" spans="1:19">
      <c r="A6377" s="2" t="s">
        <v>8337</v>
      </c>
      <c r="B6377" s="28">
        <v>45725</v>
      </c>
      <c r="C6377" s="2" t="s">
        <v>3671</v>
      </c>
      <c r="D6377" s="2" t="str">
        <f t="array" ref="D6377">_xlfn.XLOOKUP(C6377,Customers!A:A,Customers!B:B)</f>
        <v>Customer 0517</v>
      </c>
      <c r="E6377" s="2" t="s">
        <v>776</v>
      </c>
      <c r="F6377" s="2" t="str">
        <f t="array" ref="F6377">_xlfn.XLOOKUP(E6377,Restaurants!A:A,Restaurants!B:B)</f>
        <v>Restaurant 069</v>
      </c>
      <c r="G6377" s="2" t="s">
        <v>1386</v>
      </c>
      <c r="H6377" s="2" t="str">
        <f t="array" ref="H6377">_xlfn.XLOOKUP(G6377,Food_Menu!A:A,Food_Menu!B:B)</f>
        <v>Food Item 0035</v>
      </c>
      <c r="I6377" s="2">
        <f t="array" ref="I6377">_xlfn.XLOOKUP(G6377,Food_Menu!A:A,Food_Menu!D:D)</f>
        <v>634.81</v>
      </c>
      <c r="J6377" s="2" t="s">
        <v>909</v>
      </c>
      <c r="K6377" s="2" t="str">
        <f t="array" ref="K6377">_xlfn.XLOOKUP(J6377,Delivery_Partners!A:A,Delivery_Partners!B:B)</f>
        <v>Delivery Partner 005</v>
      </c>
      <c r="L6377" s="3">
        <v>3</v>
      </c>
      <c r="M6377" s="2" t="s">
        <v>23</v>
      </c>
      <c r="N6377" s="2" t="s">
        <v>24</v>
      </c>
      <c r="O6377" s="3">
        <v>52</v>
      </c>
      <c r="P6377" s="13">
        <f t="shared" ref="P6377:P6382" si="1332">I6377*L6377</f>
        <v>1904.43</v>
      </c>
      <c r="Q6377" s="13" t="str">
        <f t="shared" ref="Q6377:Q6382" si="1333">IF(O6377="","Not Delivered",IF(O6377&lt;=30,"Fast",IF(O6377&lt;=60,"Normal","Slow")))</f>
        <v>Normal</v>
      </c>
      <c r="S6377" s="21"/>
    </row>
    <row r="6378" customHeight="1" spans="1:19">
      <c r="A6378" s="2" t="s">
        <v>8338</v>
      </c>
      <c r="B6378" s="29" t="s">
        <v>933</v>
      </c>
      <c r="C6378" s="2" t="s">
        <v>1344</v>
      </c>
      <c r="D6378" s="2" t="str">
        <f t="array" ref="D6378">_xlfn.XLOOKUP(C6378,Customers!A:A,Customers!B:B)</f>
        <v>Customer 0499</v>
      </c>
      <c r="E6378" s="2" t="s">
        <v>1022</v>
      </c>
      <c r="F6378" s="2" t="str">
        <f t="array" ref="F6378">_xlfn.XLOOKUP(E6378,Restaurants!A:A,Restaurants!B:B)</f>
        <v>Restaurant 049</v>
      </c>
      <c r="G6378" s="2" t="s">
        <v>153</v>
      </c>
      <c r="H6378" s="2" t="str">
        <f t="array" ref="H6378">_xlfn.XLOOKUP(G6378,Food_Menu!A:A,Food_Menu!B:B)</f>
        <v>Food Item 0149</v>
      </c>
      <c r="I6378" s="2">
        <f t="array" ref="I6378">_xlfn.XLOOKUP(G6378,Food_Menu!A:A,Food_Menu!D:D)</f>
        <v>238.55</v>
      </c>
      <c r="J6378" s="2" t="s">
        <v>435</v>
      </c>
      <c r="K6378" s="2" t="str">
        <f t="array" ref="K6378">_xlfn.XLOOKUP(J6378,Delivery_Partners!A:A,Delivery_Partners!B:B)</f>
        <v>Delivery Partner 040</v>
      </c>
      <c r="L6378" s="3">
        <v>1</v>
      </c>
      <c r="M6378" s="2" t="s">
        <v>23</v>
      </c>
      <c r="N6378" s="2" t="s">
        <v>42</v>
      </c>
      <c r="O6378" s="3">
        <v>30</v>
      </c>
      <c r="P6378" s="13">
        <f t="shared" si="1332"/>
        <v>238.55</v>
      </c>
      <c r="Q6378" s="13" t="str">
        <f t="shared" si="1333"/>
        <v>Fast</v>
      </c>
      <c r="S6378" s="21"/>
    </row>
    <row r="6379" customHeight="1" spans="1:19">
      <c r="A6379" s="2" t="s">
        <v>8339</v>
      </c>
      <c r="B6379" s="29" t="s">
        <v>1551</v>
      </c>
      <c r="C6379" s="2" t="s">
        <v>1315</v>
      </c>
      <c r="D6379" s="2" t="str">
        <f t="array" ref="D6379">_xlfn.XLOOKUP(C6379,Customers!A:A,Customers!B:B)</f>
        <v>Customer 0277</v>
      </c>
      <c r="E6379" s="2" t="s">
        <v>376</v>
      </c>
      <c r="F6379" s="2" t="str">
        <f t="array" ref="F6379">_xlfn.XLOOKUP(E6379,Restaurants!A:A,Restaurants!B:B)</f>
        <v>Restaurant 028</v>
      </c>
      <c r="G6379" s="2" t="s">
        <v>596</v>
      </c>
      <c r="H6379" s="2" t="str">
        <f t="array" ref="H6379">_xlfn.XLOOKUP(G6379,Food_Menu!A:A,Food_Menu!B:B)</f>
        <v>Food Item 0216</v>
      </c>
      <c r="I6379" s="2">
        <f t="array" ref="I6379">_xlfn.XLOOKUP(G6379,Food_Menu!A:A,Food_Menu!D:D)</f>
        <v>488.7</v>
      </c>
      <c r="J6379" s="2" t="s">
        <v>660</v>
      </c>
      <c r="K6379" s="2" t="str">
        <f t="array" ref="K6379">_xlfn.XLOOKUP(J6379,Delivery_Partners!A:A,Delivery_Partners!B:B)</f>
        <v>Delivery Partner 079</v>
      </c>
      <c r="L6379" s="3">
        <v>2</v>
      </c>
      <c r="M6379" s="2" t="s">
        <v>23</v>
      </c>
      <c r="N6379" s="2" t="s">
        <v>24</v>
      </c>
      <c r="O6379" s="3">
        <v>24</v>
      </c>
      <c r="P6379" s="13">
        <f t="shared" si="1332"/>
        <v>977.4</v>
      </c>
      <c r="Q6379" s="13" t="str">
        <f t="shared" si="1333"/>
        <v>Fast</v>
      </c>
      <c r="S6379" s="21"/>
    </row>
    <row r="6380" customHeight="1" spans="1:19">
      <c r="A6380" s="2" t="s">
        <v>8340</v>
      </c>
      <c r="B6380" s="29" t="s">
        <v>1659</v>
      </c>
      <c r="C6380" s="2" t="s">
        <v>1232</v>
      </c>
      <c r="D6380" s="2" t="str">
        <f t="array" ref="D6380">_xlfn.XLOOKUP(C6380,Customers!A:A,Customers!B:B)</f>
        <v>Customer 0668</v>
      </c>
      <c r="E6380" s="2" t="s">
        <v>526</v>
      </c>
      <c r="F6380" s="2" t="str">
        <f t="array" ref="F6380">_xlfn.XLOOKUP(E6380,Restaurants!A:A,Restaurants!B:B)</f>
        <v>Restaurant 068</v>
      </c>
      <c r="G6380" s="2" t="s">
        <v>1212</v>
      </c>
      <c r="H6380" s="2" t="str">
        <f t="array" ref="H6380">_xlfn.XLOOKUP(G6380,Food_Menu!A:A,Food_Menu!B:B)</f>
        <v>Food Item 0147</v>
      </c>
      <c r="I6380" s="2">
        <f t="array" ref="I6380">_xlfn.XLOOKUP(G6380,Food_Menu!A:A,Food_Menu!D:D)</f>
        <v>263.56</v>
      </c>
      <c r="J6380" s="2" t="s">
        <v>168</v>
      </c>
      <c r="K6380" s="2" t="str">
        <f t="array" ref="K6380">_xlfn.XLOOKUP(J6380,Delivery_Partners!A:A,Delivery_Partners!B:B)</f>
        <v>Delivery Partner 130</v>
      </c>
      <c r="L6380" s="3">
        <v>3</v>
      </c>
      <c r="M6380" s="2" t="s">
        <v>23</v>
      </c>
      <c r="N6380" s="2" t="s">
        <v>55</v>
      </c>
      <c r="O6380" s="3">
        <v>35</v>
      </c>
      <c r="P6380" s="13">
        <f t="shared" si="1332"/>
        <v>790.68</v>
      </c>
      <c r="Q6380" s="13" t="str">
        <f t="shared" si="1333"/>
        <v>Normal</v>
      </c>
      <c r="S6380" s="21"/>
    </row>
    <row r="6381" customHeight="1" spans="1:19">
      <c r="A6381" s="2" t="s">
        <v>8341</v>
      </c>
      <c r="B6381" s="28">
        <v>45870</v>
      </c>
      <c r="C6381" s="2" t="s">
        <v>1271</v>
      </c>
      <c r="D6381" s="2" t="str">
        <f t="array" ref="D6381">_xlfn.XLOOKUP(C6381,Customers!A:A,Customers!B:B)</f>
        <v>Customer 0684</v>
      </c>
      <c r="E6381" s="2" t="s">
        <v>421</v>
      </c>
      <c r="F6381" s="2" t="str">
        <f t="array" ref="F6381">_xlfn.XLOOKUP(E6381,Restaurants!A:A,Restaurants!B:B)</f>
        <v>Restaurant 091</v>
      </c>
      <c r="G6381" s="2" t="s">
        <v>202</v>
      </c>
      <c r="H6381" s="2" t="str">
        <f t="array" ref="H6381">_xlfn.XLOOKUP(G6381,Food_Menu!A:A,Food_Menu!B:B)</f>
        <v>Food Item 0096</v>
      </c>
      <c r="I6381" s="2">
        <f t="array" ref="I6381">_xlfn.XLOOKUP(G6381,Food_Menu!A:A,Food_Menu!D:D)</f>
        <v>399.57</v>
      </c>
      <c r="J6381" s="2" t="s">
        <v>1047</v>
      </c>
      <c r="K6381" s="2" t="str">
        <f t="array" ref="K6381">_xlfn.XLOOKUP(J6381,Delivery_Partners!A:A,Delivery_Partners!B:B)</f>
        <v>Delivery Partner 108</v>
      </c>
      <c r="L6381" s="3">
        <v>1</v>
      </c>
      <c r="M6381" s="2" t="s">
        <v>23</v>
      </c>
      <c r="N6381" s="2" t="s">
        <v>24</v>
      </c>
      <c r="O6381" s="3">
        <v>30</v>
      </c>
      <c r="P6381" s="13">
        <f t="shared" si="1332"/>
        <v>399.57</v>
      </c>
      <c r="Q6381" s="13" t="str">
        <f t="shared" si="1333"/>
        <v>Fast</v>
      </c>
      <c r="S6381" s="21"/>
    </row>
    <row r="6382" customHeight="1" spans="1:19">
      <c r="A6382" s="2" t="s">
        <v>8342</v>
      </c>
      <c r="B6382" s="29" t="s">
        <v>2442</v>
      </c>
      <c r="C6382" s="2" t="s">
        <v>115</v>
      </c>
      <c r="D6382" s="2" t="str">
        <f t="array" ref="D6382">_xlfn.XLOOKUP(C6382,Customers!A:A,Customers!B:B)</f>
        <v>Customer 0115</v>
      </c>
      <c r="E6382" s="2" t="s">
        <v>712</v>
      </c>
      <c r="F6382" s="2" t="str">
        <f t="array" ref="F6382">_xlfn.XLOOKUP(E6382,Restaurants!A:A,Restaurants!B:B)</f>
        <v>Restaurant 074</v>
      </c>
      <c r="G6382" s="2" t="s">
        <v>211</v>
      </c>
      <c r="H6382" s="2" t="str">
        <f t="array" ref="H6382">_xlfn.XLOOKUP(G6382,Food_Menu!A:A,Food_Menu!B:B)</f>
        <v>Food Item 0182</v>
      </c>
      <c r="I6382" s="2">
        <f t="array" ref="I6382">_xlfn.XLOOKUP(G6382,Food_Menu!A:A,Food_Menu!D:D)</f>
        <v>512.27</v>
      </c>
      <c r="J6382" s="2" t="s">
        <v>976</v>
      </c>
      <c r="K6382" s="2" t="str">
        <f t="array" ref="K6382">_xlfn.XLOOKUP(J6382,Delivery_Partners!A:A,Delivery_Partners!B:B)</f>
        <v>Delivery Partner 047</v>
      </c>
      <c r="L6382" s="3">
        <v>1</v>
      </c>
      <c r="M6382" s="2" t="s">
        <v>23</v>
      </c>
      <c r="N6382" s="2" t="s">
        <v>74</v>
      </c>
      <c r="O6382" s="3">
        <v>28</v>
      </c>
      <c r="P6382" s="13">
        <f t="shared" si="1332"/>
        <v>512.27</v>
      </c>
      <c r="Q6382" s="13" t="str">
        <f t="shared" si="1333"/>
        <v>Fast</v>
      </c>
      <c r="S6382" s="21"/>
    </row>
    <row r="6383" hidden="1" customHeight="1" spans="1:19">
      <c r="A6383" s="2" t="s">
        <v>8343</v>
      </c>
      <c r="B6383" s="29" t="s">
        <v>2078</v>
      </c>
      <c r="C6383" s="2" t="s">
        <v>1207</v>
      </c>
      <c r="D6383" s="2" t="str">
        <f t="array" ref="D6383">_xlfn.XLOOKUP(C6383,Customers!A:A,Customers!B:B)</f>
        <v>Customer 0486</v>
      </c>
      <c r="E6383" s="2" t="s">
        <v>78</v>
      </c>
      <c r="F6383" s="2" t="str">
        <f t="array" ref="F6383">_xlfn.XLOOKUP(E6383,Restaurants!A:A,Restaurants!B:B)</f>
        <v>Restaurant 011</v>
      </c>
      <c r="G6383" s="2" t="s">
        <v>941</v>
      </c>
      <c r="H6383" s="2" t="str">
        <f t="array" ref="H6383">_xlfn.XLOOKUP(G6383,Food_Menu!A:A,Food_Menu!B:B)</f>
        <v>Food Item 0043</v>
      </c>
      <c r="I6383" s="2"/>
      <c r="J6383" s="2" t="s">
        <v>1047</v>
      </c>
      <c r="K6383" s="2" t="str">
        <f t="array" ref="K6383">_xlfn.XLOOKUP(J6383,Delivery_Partners!A:A,Delivery_Partners!B:B)</f>
        <v>Delivery Partner 108</v>
      </c>
      <c r="L6383" s="3">
        <v>1</v>
      </c>
      <c r="M6383" s="2" t="s">
        <v>189</v>
      </c>
      <c r="N6383" s="2" t="s">
        <v>24</v>
      </c>
      <c r="O6383" s="2"/>
    </row>
    <row r="6384" customHeight="1" spans="1:19">
      <c r="A6384" s="2" t="s">
        <v>8344</v>
      </c>
      <c r="B6384" s="29" t="s">
        <v>343</v>
      </c>
      <c r="C6384" s="2" t="s">
        <v>1678</v>
      </c>
      <c r="D6384" s="2" t="str">
        <f t="array" ref="D6384">_xlfn.XLOOKUP(C6384,Customers!A:A,Customers!B:B)</f>
        <v>Customer 0774</v>
      </c>
      <c r="E6384" s="2" t="s">
        <v>526</v>
      </c>
      <c r="F6384" s="2" t="str">
        <f t="array" ref="F6384">_xlfn.XLOOKUP(E6384,Restaurants!A:A,Restaurants!B:B)</f>
        <v>Restaurant 068</v>
      </c>
      <c r="G6384" s="2" t="s">
        <v>331</v>
      </c>
      <c r="H6384" s="2" t="str">
        <f t="array" ref="H6384">_xlfn.XLOOKUP(G6384,Food_Menu!A:A,Food_Menu!B:B)</f>
        <v>Food Item 0120</v>
      </c>
      <c r="I6384" s="2">
        <f t="array" ref="I6384">_xlfn.XLOOKUP(G6384,Food_Menu!A:A,Food_Menu!D:D)</f>
        <v>569.73</v>
      </c>
      <c r="J6384" s="2" t="s">
        <v>41</v>
      </c>
      <c r="K6384" s="2" t="str">
        <f t="array" ref="K6384">_xlfn.XLOOKUP(J6384,Delivery_Partners!A:A,Delivery_Partners!B:B)</f>
        <v>Delivery Partner 041</v>
      </c>
      <c r="L6384" s="3">
        <v>2</v>
      </c>
      <c r="M6384" s="2" t="s">
        <v>23</v>
      </c>
      <c r="N6384" s="2" t="s">
        <v>24</v>
      </c>
      <c r="O6384" s="3">
        <v>25</v>
      </c>
      <c r="P6384" s="13">
        <f>I6384*L6384</f>
        <v>1139.46</v>
      </c>
      <c r="Q6384" s="13" t="str">
        <f>IF(O6384="","Not Delivered",IF(O6384&lt;=30,"Fast",IF(O6384&lt;=60,"Normal","Slow")))</f>
        <v>Fast</v>
      </c>
      <c r="S6384" s="21"/>
    </row>
    <row r="6385" hidden="1" customHeight="1" spans="1:19">
      <c r="A6385" s="2" t="s">
        <v>8345</v>
      </c>
      <c r="B6385" s="28">
        <v>45905</v>
      </c>
      <c r="C6385" s="2" t="s">
        <v>6018</v>
      </c>
      <c r="D6385" s="2" t="str">
        <f t="array" ref="D6385">_xlfn.XLOOKUP(C6385,Customers!A:A,Customers!B:B)</f>
        <v>Customer 0066</v>
      </c>
      <c r="E6385" s="2" t="s">
        <v>131</v>
      </c>
      <c r="F6385" s="2" t="str">
        <f t="array" ref="F6385">_xlfn.XLOOKUP(E6385,Restaurants!A:A,Restaurants!B:B)</f>
        <v>Restaurant 075</v>
      </c>
      <c r="G6385" s="2" t="s">
        <v>322</v>
      </c>
      <c r="H6385" s="2" t="str">
        <f t="array" ref="H6385">_xlfn.XLOOKUP(G6385,Food_Menu!A:A,Food_Menu!B:B)</f>
        <v>Food Item 0213</v>
      </c>
      <c r="I6385" s="2"/>
      <c r="J6385" s="2" t="s">
        <v>481</v>
      </c>
      <c r="K6385" s="2" t="str">
        <f t="array" ref="K6385">_xlfn.XLOOKUP(J6385,Delivery_Partners!A:A,Delivery_Partners!B:B)</f>
        <v>Delivery Partner 100</v>
      </c>
      <c r="L6385" s="3">
        <v>1</v>
      </c>
      <c r="M6385" s="2" t="s">
        <v>101</v>
      </c>
      <c r="N6385" s="2" t="s">
        <v>24</v>
      </c>
      <c r="O6385" s="2"/>
    </row>
    <row r="6386" hidden="1" customHeight="1" spans="1:19">
      <c r="A6386" s="2" t="s">
        <v>8346</v>
      </c>
      <c r="B6386" s="29" t="s">
        <v>411</v>
      </c>
      <c r="C6386" s="2" t="s">
        <v>682</v>
      </c>
      <c r="D6386" s="2" t="str">
        <f t="array" ref="D6386">_xlfn.XLOOKUP(C6386,Customers!A:A,Customers!B:B)</f>
        <v>Customer 1172</v>
      </c>
      <c r="E6386" s="2" t="s">
        <v>52</v>
      </c>
      <c r="F6386" s="2" t="str">
        <f t="array" ref="F6386">_xlfn.XLOOKUP(E6386,Restaurants!A:A,Restaurants!B:B)</f>
        <v>Restaurant 083</v>
      </c>
      <c r="G6386" s="2" t="s">
        <v>207</v>
      </c>
      <c r="H6386" s="2" t="str">
        <f t="array" ref="H6386">_xlfn.XLOOKUP(G6386,Food_Menu!A:A,Food_Menu!B:B)</f>
        <v>Food Item 0079</v>
      </c>
      <c r="I6386" s="2"/>
      <c r="J6386" s="2" t="s">
        <v>572</v>
      </c>
      <c r="K6386" s="2" t="str">
        <f t="array" ref="K6386">_xlfn.XLOOKUP(J6386,Delivery_Partners!A:A,Delivery_Partners!B:B)</f>
        <v>Delivery Partner 098</v>
      </c>
      <c r="L6386" s="3">
        <v>1</v>
      </c>
      <c r="M6386" s="2" t="s">
        <v>189</v>
      </c>
      <c r="N6386" s="2" t="s">
        <v>55</v>
      </c>
      <c r="O6386" s="2"/>
    </row>
    <row r="6387" customHeight="1" spans="1:19">
      <c r="A6387" s="2" t="s">
        <v>8347</v>
      </c>
      <c r="B6387" s="29" t="s">
        <v>1254</v>
      </c>
      <c r="C6387" s="2" t="s">
        <v>4147</v>
      </c>
      <c r="D6387" s="2" t="str">
        <f t="array" ref="D6387">_xlfn.XLOOKUP(C6387,Customers!A:A,Customers!B:B)</f>
        <v>Customer 1034</v>
      </c>
      <c r="E6387" s="2" t="s">
        <v>289</v>
      </c>
      <c r="F6387" s="2" t="str">
        <f t="array" ref="F6387">_xlfn.XLOOKUP(E6387,Restaurants!A:A,Restaurants!B:B)</f>
        <v>Restaurant 052</v>
      </c>
      <c r="G6387" s="2" t="s">
        <v>889</v>
      </c>
      <c r="H6387" s="2" t="str">
        <f t="array" ref="H6387">_xlfn.XLOOKUP(G6387,Food_Menu!A:A,Food_Menu!B:B)</f>
        <v>Food Item 0006</v>
      </c>
      <c r="I6387" s="2">
        <f t="array" ref="I6387">_xlfn.XLOOKUP(G6387,Food_Menu!A:A,Food_Menu!D:D)</f>
        <v>533.33</v>
      </c>
      <c r="J6387" s="2" t="s">
        <v>41</v>
      </c>
      <c r="K6387" s="2" t="str">
        <f t="array" ref="K6387">_xlfn.XLOOKUP(J6387,Delivery_Partners!A:A,Delivery_Partners!B:B)</f>
        <v>Delivery Partner 041</v>
      </c>
      <c r="L6387" s="3">
        <v>1</v>
      </c>
      <c r="M6387" s="2" t="s">
        <v>23</v>
      </c>
      <c r="N6387" s="2" t="s">
        <v>55</v>
      </c>
      <c r="O6387" s="3">
        <v>40</v>
      </c>
      <c r="P6387" s="13">
        <f t="shared" ref="P6387:P6390" si="1334">I6387*L6387</f>
        <v>533.33</v>
      </c>
      <c r="Q6387" s="13" t="str">
        <f t="shared" ref="Q6387:Q6390" si="1335">IF(O6387="","Not Delivered",IF(O6387&lt;=30,"Fast",IF(O6387&lt;=60,"Normal","Slow")))</f>
        <v>Normal</v>
      </c>
      <c r="S6387" s="21"/>
    </row>
    <row r="6388" customHeight="1" spans="1:19">
      <c r="A6388" s="2" t="s">
        <v>8348</v>
      </c>
      <c r="B6388" s="28">
        <v>45881</v>
      </c>
      <c r="C6388" s="2" t="s">
        <v>737</v>
      </c>
      <c r="D6388" s="2" t="str">
        <f t="array" ref="D6388">_xlfn.XLOOKUP(C6388,Customers!A:A,Customers!B:B)</f>
        <v>Customer 0765</v>
      </c>
      <c r="E6388" s="2" t="s">
        <v>98</v>
      </c>
      <c r="F6388" s="2" t="str">
        <f t="array" ref="F6388">_xlfn.XLOOKUP(E6388,Restaurants!A:A,Restaurants!B:B)</f>
        <v>Restaurant 012</v>
      </c>
      <c r="G6388" s="2" t="s">
        <v>1560</v>
      </c>
      <c r="H6388" s="2" t="str">
        <f t="array" ref="H6388">_xlfn.XLOOKUP(G6388,Food_Menu!A:A,Food_Menu!B:B)</f>
        <v>Food Item 0098</v>
      </c>
      <c r="I6388" s="2">
        <f t="array" ref="I6388">_xlfn.XLOOKUP(G6388,Food_Menu!A:A,Food_Menu!D:D)</f>
        <v>463.29</v>
      </c>
      <c r="J6388" s="2" t="s">
        <v>942</v>
      </c>
      <c r="K6388" s="2" t="str">
        <f t="array" ref="K6388">_xlfn.XLOOKUP(J6388,Delivery_Partners!A:A,Delivery_Partners!B:B)</f>
        <v>Delivery Partner 037</v>
      </c>
      <c r="L6388" s="3">
        <v>2</v>
      </c>
      <c r="M6388" s="2" t="s">
        <v>23</v>
      </c>
      <c r="N6388" s="2" t="s">
        <v>55</v>
      </c>
      <c r="O6388" s="3">
        <v>23</v>
      </c>
      <c r="P6388" s="13">
        <f t="shared" si="1334"/>
        <v>926.58</v>
      </c>
      <c r="Q6388" s="13" t="str">
        <f t="shared" si="1335"/>
        <v>Fast</v>
      </c>
      <c r="S6388" s="21"/>
    </row>
    <row r="6389" customHeight="1" spans="1:19">
      <c r="A6389" s="2" t="s">
        <v>8349</v>
      </c>
      <c r="B6389" s="28">
        <v>45691</v>
      </c>
      <c r="C6389" s="2" t="s">
        <v>788</v>
      </c>
      <c r="D6389" s="2" t="str">
        <f t="array" ref="D6389">_xlfn.XLOOKUP(C6389,Customers!A:A,Customers!B:B)</f>
        <v>Customer 0019</v>
      </c>
      <c r="E6389" s="2" t="s">
        <v>1031</v>
      </c>
      <c r="F6389" s="2" t="str">
        <f t="array" ref="F6389">_xlfn.XLOOKUP(E6389,Restaurants!A:A,Restaurants!B:B)</f>
        <v>Restaurant 016</v>
      </c>
      <c r="G6389" s="2" t="s">
        <v>587</v>
      </c>
      <c r="H6389" s="2" t="str">
        <f t="array" ref="H6389">_xlfn.XLOOKUP(G6389,Food_Menu!A:A,Food_Menu!B:B)</f>
        <v>Food Item 0107</v>
      </c>
      <c r="I6389" s="2">
        <f t="array" ref="I6389">_xlfn.XLOOKUP(G6389,Food_Menu!A:A,Food_Menu!D:D)</f>
        <v>548.61</v>
      </c>
      <c r="J6389" s="2" t="s">
        <v>1596</v>
      </c>
      <c r="K6389" s="2" t="str">
        <f t="array" ref="K6389">_xlfn.XLOOKUP(J6389,Delivery_Partners!A:A,Delivery_Partners!B:B)</f>
        <v>Delivery Partner 094</v>
      </c>
      <c r="L6389" s="3">
        <v>2</v>
      </c>
      <c r="M6389" s="2" t="s">
        <v>23</v>
      </c>
      <c r="N6389" s="2" t="s">
        <v>24</v>
      </c>
      <c r="O6389" s="3">
        <v>20</v>
      </c>
      <c r="P6389" s="13">
        <f t="shared" si="1334"/>
        <v>1097.22</v>
      </c>
      <c r="Q6389" s="13" t="str">
        <f t="shared" si="1335"/>
        <v>Fast</v>
      </c>
      <c r="S6389" s="21"/>
    </row>
    <row r="6390" customHeight="1" spans="1:19">
      <c r="A6390" s="2" t="s">
        <v>8350</v>
      </c>
      <c r="B6390" s="29" t="s">
        <v>2146</v>
      </c>
      <c r="C6390" s="2" t="s">
        <v>3989</v>
      </c>
      <c r="D6390" s="2" t="str">
        <f t="array" ref="D6390">_xlfn.XLOOKUP(C6390,Customers!A:A,Customers!B:B)</f>
        <v>Customer 0622</v>
      </c>
      <c r="E6390" s="2" t="s">
        <v>658</v>
      </c>
      <c r="F6390" s="2" t="str">
        <f t="array" ref="F6390">_xlfn.XLOOKUP(E6390,Restaurants!A:A,Restaurants!B:B)</f>
        <v>Restaurant 040</v>
      </c>
      <c r="G6390" s="2" t="s">
        <v>1135</v>
      </c>
      <c r="H6390" s="2" t="str">
        <f t="array" ref="H6390">_xlfn.XLOOKUP(G6390,Food_Menu!A:A,Food_Menu!B:B)</f>
        <v>Food Item 0179</v>
      </c>
      <c r="I6390" s="2">
        <f t="array" ref="I6390">_xlfn.XLOOKUP(G6390,Food_Menu!A:A,Food_Menu!D:D)</f>
        <v>330.25</v>
      </c>
      <c r="J6390" s="2" t="s">
        <v>123</v>
      </c>
      <c r="K6390" s="2" t="str">
        <f t="array" ref="K6390">_xlfn.XLOOKUP(J6390,Delivery_Partners!A:A,Delivery_Partners!B:B)</f>
        <v>Delivery Partner 106</v>
      </c>
      <c r="L6390" s="3">
        <v>1</v>
      </c>
      <c r="M6390" s="2" t="s">
        <v>23</v>
      </c>
      <c r="N6390" s="2" t="s">
        <v>24</v>
      </c>
      <c r="O6390" s="3">
        <v>22</v>
      </c>
      <c r="P6390" s="13">
        <f t="shared" si="1334"/>
        <v>330.25</v>
      </c>
      <c r="Q6390" s="13" t="str">
        <f t="shared" si="1335"/>
        <v>Fast</v>
      </c>
      <c r="S6390" s="21"/>
    </row>
    <row r="6391" hidden="1" customHeight="1" spans="1:19">
      <c r="A6391" s="2" t="s">
        <v>8351</v>
      </c>
      <c r="B6391" s="28">
        <v>45964</v>
      </c>
      <c r="C6391" s="2" t="s">
        <v>3522</v>
      </c>
      <c r="D6391" s="2" t="str">
        <f t="array" ref="D6391">_xlfn.XLOOKUP(C6391,Customers!A:A,Customers!B:B)</f>
        <v>Customer 1079</v>
      </c>
      <c r="E6391" s="2" t="s">
        <v>39</v>
      </c>
      <c r="F6391" s="2" t="str">
        <f t="array" ref="F6391">_xlfn.XLOOKUP(E6391,Restaurants!A:A,Restaurants!B:B)</f>
        <v>Restaurant 077</v>
      </c>
      <c r="G6391" s="2" t="s">
        <v>823</v>
      </c>
      <c r="H6391" s="2" t="str">
        <f t="array" ref="H6391">_xlfn.XLOOKUP(G6391,Food_Menu!A:A,Food_Menu!B:B)</f>
        <v>Food Item 0178</v>
      </c>
      <c r="I6391" s="2"/>
      <c r="J6391" s="2" t="s">
        <v>212</v>
      </c>
      <c r="K6391" s="2" t="str">
        <f t="array" ref="K6391">_xlfn.XLOOKUP(J6391,Delivery_Partners!A:A,Delivery_Partners!B:B)</f>
        <v>Delivery Partner 177</v>
      </c>
      <c r="L6391" s="3">
        <v>2</v>
      </c>
      <c r="M6391" s="2" t="s">
        <v>101</v>
      </c>
      <c r="N6391" s="2" t="s">
        <v>55</v>
      </c>
      <c r="O6391" s="2"/>
    </row>
    <row r="6392" hidden="1" customHeight="1" spans="1:19">
      <c r="A6392" s="2" t="s">
        <v>8352</v>
      </c>
      <c r="B6392" s="29" t="s">
        <v>150</v>
      </c>
      <c r="C6392" s="2" t="s">
        <v>219</v>
      </c>
      <c r="D6392" s="2" t="str">
        <f t="array" ref="D6392">_xlfn.XLOOKUP(C6392,Customers!A:A,Customers!B:B)</f>
        <v>Customer 0028</v>
      </c>
      <c r="E6392" s="2" t="s">
        <v>552</v>
      </c>
      <c r="F6392" s="2" t="str">
        <f t="array" ref="F6392">_xlfn.XLOOKUP(E6392,Restaurants!A:A,Restaurants!B:B)</f>
        <v>Restaurant 089</v>
      </c>
      <c r="G6392" s="2" t="s">
        <v>126</v>
      </c>
      <c r="H6392" s="2" t="str">
        <f t="array" ref="H6392">_xlfn.XLOOKUP(G6392,Food_Menu!A:A,Food_Menu!B:B)</f>
        <v>Food Item 0075</v>
      </c>
      <c r="I6392" s="2"/>
      <c r="J6392" s="2" t="s">
        <v>1122</v>
      </c>
      <c r="K6392" s="2" t="str">
        <f t="array" ref="K6392">_xlfn.XLOOKUP(J6392,Delivery_Partners!A:A,Delivery_Partners!B:B)</f>
        <v>Delivery Partner 090</v>
      </c>
      <c r="L6392" s="3">
        <v>1</v>
      </c>
      <c r="M6392" s="2" t="s">
        <v>189</v>
      </c>
      <c r="N6392" s="2" t="s">
        <v>24</v>
      </c>
      <c r="O6392" s="2"/>
    </row>
    <row r="6393" customHeight="1" spans="1:19">
      <c r="A6393" s="2" t="s">
        <v>8353</v>
      </c>
      <c r="B6393" s="29" t="s">
        <v>3171</v>
      </c>
      <c r="C6393" s="2" t="s">
        <v>978</v>
      </c>
      <c r="D6393" s="2" t="str">
        <f t="array" ref="D6393">_xlfn.XLOOKUP(C6393,Customers!A:A,Customers!B:B)</f>
        <v>Customer 0951</v>
      </c>
      <c r="E6393" s="2" t="s">
        <v>647</v>
      </c>
      <c r="F6393" s="2" t="str">
        <f t="array" ref="F6393">_xlfn.XLOOKUP(E6393,Restaurants!A:A,Restaurants!B:B)</f>
        <v>Restaurant 081</v>
      </c>
      <c r="G6393" s="2" t="s">
        <v>913</v>
      </c>
      <c r="H6393" s="2" t="str">
        <f t="array" ref="H6393">_xlfn.XLOOKUP(G6393,Food_Menu!A:A,Food_Menu!B:B)</f>
        <v>Food Item 0171</v>
      </c>
      <c r="I6393" s="2">
        <f t="array" ref="I6393">_xlfn.XLOOKUP(G6393,Food_Menu!A:A,Food_Menu!D:D)</f>
        <v>583.51</v>
      </c>
      <c r="J6393" s="2" t="s">
        <v>35</v>
      </c>
      <c r="K6393" s="2" t="str">
        <f t="array" ref="K6393">_xlfn.XLOOKUP(J6393,Delivery_Partners!A:A,Delivery_Partners!B:B)</f>
        <v>Delivery Partner 081</v>
      </c>
      <c r="L6393" s="3">
        <v>1</v>
      </c>
      <c r="M6393" s="2" t="s">
        <v>23</v>
      </c>
      <c r="N6393" s="2" t="s">
        <v>24</v>
      </c>
      <c r="O6393" s="3">
        <v>44</v>
      </c>
      <c r="P6393" s="13">
        <f t="shared" ref="P6393:P6406" si="1336">I6393*L6393</f>
        <v>583.51</v>
      </c>
      <c r="Q6393" s="13" t="str">
        <f t="shared" ref="Q6393:Q6406" si="1337">IF(O6393="","Not Delivered",IF(O6393&lt;=30,"Fast",IF(O6393&lt;=60,"Normal","Slow")))</f>
        <v>Normal</v>
      </c>
      <c r="S6393" s="21"/>
    </row>
    <row r="6394" customHeight="1" spans="1:19">
      <c r="A6394" s="2" t="s">
        <v>8354</v>
      </c>
      <c r="B6394" s="29" t="s">
        <v>1823</v>
      </c>
      <c r="C6394" s="2" t="s">
        <v>513</v>
      </c>
      <c r="D6394" s="2" t="str">
        <f t="array" ref="D6394">_xlfn.XLOOKUP(C6394,Customers!A:A,Customers!B:B)</f>
        <v>Customer 1008</v>
      </c>
      <c r="E6394" s="2" t="s">
        <v>523</v>
      </c>
      <c r="F6394" s="2" t="str">
        <f t="array" ref="F6394">_xlfn.XLOOKUP(E6394,Restaurants!A:A,Restaurants!B:B)</f>
        <v>Restaurant 038</v>
      </c>
      <c r="G6394" s="2" t="s">
        <v>884</v>
      </c>
      <c r="H6394" s="2" t="str">
        <f t="array" ref="H6394">_xlfn.XLOOKUP(G6394,Food_Menu!A:A,Food_Menu!B:B)</f>
        <v>Food Item 0032</v>
      </c>
      <c r="I6394" s="2">
        <f t="array" ref="I6394">_xlfn.XLOOKUP(G6394,Food_Menu!A:A,Food_Menu!D:D)</f>
        <v>367.24</v>
      </c>
      <c r="J6394" s="2" t="s">
        <v>993</v>
      </c>
      <c r="K6394" s="2" t="str">
        <f t="array" ref="K6394">_xlfn.XLOOKUP(J6394,Delivery_Partners!A:A,Delivery_Partners!B:B)</f>
        <v>Delivery Partner 086</v>
      </c>
      <c r="L6394" s="3">
        <v>1</v>
      </c>
      <c r="M6394" s="2" t="s">
        <v>23</v>
      </c>
      <c r="N6394" s="2" t="s">
        <v>24</v>
      </c>
      <c r="O6394" s="3">
        <v>38</v>
      </c>
      <c r="P6394" s="13">
        <f t="shared" si="1336"/>
        <v>367.24</v>
      </c>
      <c r="Q6394" s="13" t="str">
        <f t="shared" si="1337"/>
        <v>Normal</v>
      </c>
      <c r="S6394" s="21"/>
    </row>
    <row r="6395" customHeight="1" spans="1:19">
      <c r="A6395" s="2" t="s">
        <v>8355</v>
      </c>
      <c r="B6395" s="28">
        <v>46001</v>
      </c>
      <c r="C6395" s="2" t="s">
        <v>2132</v>
      </c>
      <c r="D6395" s="2" t="str">
        <f t="array" ref="D6395">_xlfn.XLOOKUP(C6395,Customers!A:A,Customers!B:B)</f>
        <v>Customer 0091</v>
      </c>
      <c r="E6395" s="2" t="s">
        <v>1176</v>
      </c>
      <c r="F6395" s="2" t="str">
        <f t="array" ref="F6395">_xlfn.XLOOKUP(E6395,Restaurants!A:A,Restaurants!B:B)</f>
        <v>Restaurant 053</v>
      </c>
      <c r="G6395" s="2" t="s">
        <v>1094</v>
      </c>
      <c r="H6395" s="2" t="str">
        <f t="array" ref="H6395">_xlfn.XLOOKUP(G6395,Food_Menu!A:A,Food_Menu!B:B)</f>
        <v>Food Item 0042</v>
      </c>
      <c r="I6395" s="2">
        <f t="array" ref="I6395">_xlfn.XLOOKUP(G6395,Food_Menu!A:A,Food_Menu!D:D)</f>
        <v>160.06</v>
      </c>
      <c r="J6395" s="2" t="s">
        <v>1698</v>
      </c>
      <c r="K6395" s="2" t="str">
        <f t="array" ref="K6395">_xlfn.XLOOKUP(J6395,Delivery_Partners!A:A,Delivery_Partners!B:B)</f>
        <v>Delivery Partner 158</v>
      </c>
      <c r="L6395" s="3">
        <v>2</v>
      </c>
      <c r="M6395" s="2" t="s">
        <v>23</v>
      </c>
      <c r="N6395" s="2" t="s">
        <v>42</v>
      </c>
      <c r="O6395" s="3">
        <v>41</v>
      </c>
      <c r="P6395" s="13">
        <f t="shared" si="1336"/>
        <v>320.12</v>
      </c>
      <c r="Q6395" s="13" t="str">
        <f t="shared" si="1337"/>
        <v>Normal</v>
      </c>
      <c r="S6395" s="21"/>
    </row>
    <row r="6396" customHeight="1" spans="1:19">
      <c r="A6396" s="2" t="s">
        <v>8356</v>
      </c>
      <c r="B6396" s="28">
        <v>45909</v>
      </c>
      <c r="C6396" s="2" t="s">
        <v>1315</v>
      </c>
      <c r="D6396" s="2" t="str">
        <f t="array" ref="D6396">_xlfn.XLOOKUP(C6396,Customers!A:A,Customers!B:B)</f>
        <v>Customer 0277</v>
      </c>
      <c r="E6396" s="2" t="s">
        <v>747</v>
      </c>
      <c r="F6396" s="2" t="str">
        <f t="array" ref="F6396">_xlfn.XLOOKUP(E6396,Restaurants!A:A,Restaurants!B:B)</f>
        <v>Restaurant 006</v>
      </c>
      <c r="G6396" s="2" t="s">
        <v>2199</v>
      </c>
      <c r="H6396" s="2" t="str">
        <f t="array" ref="H6396">_xlfn.XLOOKUP(G6396,Food_Menu!A:A,Food_Menu!B:B)</f>
        <v>Food Item 0133</v>
      </c>
      <c r="I6396" s="2">
        <f t="array" ref="I6396">_xlfn.XLOOKUP(G6396,Food_Menu!A:A,Food_Menu!D:D)</f>
        <v>587.31</v>
      </c>
      <c r="J6396" s="2" t="s">
        <v>1090</v>
      </c>
      <c r="K6396" s="2" t="str">
        <f t="array" ref="K6396">_xlfn.XLOOKUP(J6396,Delivery_Partners!A:A,Delivery_Partners!B:B)</f>
        <v>Delivery Partner 056</v>
      </c>
      <c r="L6396" s="3">
        <v>2</v>
      </c>
      <c r="M6396" s="2" t="s">
        <v>23</v>
      </c>
      <c r="N6396" s="2" t="s">
        <v>24</v>
      </c>
      <c r="O6396" s="3">
        <v>34</v>
      </c>
      <c r="P6396" s="13">
        <f t="shared" si="1336"/>
        <v>1174.62</v>
      </c>
      <c r="Q6396" s="13" t="str">
        <f t="shared" si="1337"/>
        <v>Normal</v>
      </c>
      <c r="S6396" s="21"/>
    </row>
    <row r="6397" customHeight="1" spans="1:19">
      <c r="A6397" s="2" t="s">
        <v>8357</v>
      </c>
      <c r="B6397" s="28">
        <v>45910</v>
      </c>
      <c r="C6397" s="2" t="s">
        <v>2421</v>
      </c>
      <c r="D6397" s="2" t="str">
        <f t="array" ref="D6397">_xlfn.XLOOKUP(C6397,Customers!A:A,Customers!B:B)</f>
        <v>Customer 0869</v>
      </c>
      <c r="E6397" s="2" t="s">
        <v>655</v>
      </c>
      <c r="F6397" s="2" t="str">
        <f t="array" ref="F6397">_xlfn.XLOOKUP(E6397,Restaurants!A:A,Restaurants!B:B)</f>
        <v>Restaurant 096</v>
      </c>
      <c r="G6397" s="2" t="s">
        <v>872</v>
      </c>
      <c r="H6397" s="2" t="str">
        <f t="array" ref="H6397">_xlfn.XLOOKUP(G6397,Food_Menu!A:A,Food_Menu!B:B)</f>
        <v>Food Item 0156</v>
      </c>
      <c r="I6397" s="2">
        <f t="array" ref="I6397">_xlfn.XLOOKUP(G6397,Food_Menu!A:A,Food_Menu!D:D)</f>
        <v>133.9</v>
      </c>
      <c r="J6397" s="2" t="s">
        <v>145</v>
      </c>
      <c r="K6397" s="2" t="str">
        <f t="array" ref="K6397">_xlfn.XLOOKUP(J6397,Delivery_Partners!A:A,Delivery_Partners!B:B)</f>
        <v>Delivery Partner 069</v>
      </c>
      <c r="L6397" s="3">
        <v>1</v>
      </c>
      <c r="M6397" s="2" t="s">
        <v>23</v>
      </c>
      <c r="N6397" s="2" t="s">
        <v>24</v>
      </c>
      <c r="O6397" s="3">
        <v>40</v>
      </c>
      <c r="P6397" s="13">
        <f t="shared" si="1336"/>
        <v>133.9</v>
      </c>
      <c r="Q6397" s="13" t="str">
        <f t="shared" si="1337"/>
        <v>Normal</v>
      </c>
      <c r="S6397" s="21"/>
    </row>
    <row r="6398" customHeight="1" spans="1:19">
      <c r="A6398" s="2" t="s">
        <v>8358</v>
      </c>
      <c r="B6398" s="29" t="s">
        <v>403</v>
      </c>
      <c r="C6398" s="2" t="s">
        <v>3695</v>
      </c>
      <c r="D6398" s="2" t="str">
        <f t="array" ref="D6398">_xlfn.XLOOKUP(C6398,Customers!A:A,Customers!B:B)</f>
        <v>Customer 1094</v>
      </c>
      <c r="E6398" s="2" t="s">
        <v>46</v>
      </c>
      <c r="F6398" s="2" t="str">
        <f t="array" ref="F6398">_xlfn.XLOOKUP(E6398,Restaurants!A:A,Restaurants!B:B)</f>
        <v>Restaurant 043</v>
      </c>
      <c r="G6398" s="2" t="s">
        <v>823</v>
      </c>
      <c r="H6398" s="2" t="str">
        <f t="array" ref="H6398">_xlfn.XLOOKUP(G6398,Food_Menu!A:A,Food_Menu!B:B)</f>
        <v>Food Item 0178</v>
      </c>
      <c r="I6398" s="2">
        <f t="array" ref="I6398">_xlfn.XLOOKUP(G6398,Food_Menu!A:A,Food_Menu!D:D)</f>
        <v>461.95</v>
      </c>
      <c r="J6398" s="2" t="s">
        <v>1204</v>
      </c>
      <c r="K6398" s="2" t="str">
        <f t="array" ref="K6398">_xlfn.XLOOKUP(J6398,Delivery_Partners!A:A,Delivery_Partners!B:B)</f>
        <v>Delivery Partner 067</v>
      </c>
      <c r="L6398" s="3">
        <v>1</v>
      </c>
      <c r="M6398" s="2" t="s">
        <v>23</v>
      </c>
      <c r="N6398" s="2" t="s">
        <v>74</v>
      </c>
      <c r="O6398" s="3">
        <v>40</v>
      </c>
      <c r="P6398" s="13">
        <f t="shared" si="1336"/>
        <v>461.95</v>
      </c>
      <c r="Q6398" s="13" t="str">
        <f t="shared" si="1337"/>
        <v>Normal</v>
      </c>
      <c r="S6398" s="21"/>
    </row>
    <row r="6399" customHeight="1" spans="1:19">
      <c r="A6399" s="2" t="s">
        <v>8359</v>
      </c>
      <c r="B6399" s="29" t="s">
        <v>955</v>
      </c>
      <c r="C6399" s="2" t="s">
        <v>1975</v>
      </c>
      <c r="D6399" s="2" t="str">
        <f t="array" ref="D6399">_xlfn.XLOOKUP(C6399,Customers!A:A,Customers!B:B)</f>
        <v>Customer 0926</v>
      </c>
      <c r="E6399" s="2" t="s">
        <v>110</v>
      </c>
      <c r="F6399" s="2" t="str">
        <f t="array" ref="F6399">_xlfn.XLOOKUP(E6399,Restaurants!A:A,Restaurants!B:B)</f>
        <v>Restaurant 062</v>
      </c>
      <c r="G6399" s="2" t="s">
        <v>183</v>
      </c>
      <c r="H6399" s="2" t="str">
        <f t="array" ref="H6399">_xlfn.XLOOKUP(G6399,Food_Menu!A:A,Food_Menu!B:B)</f>
        <v>Food Item 0137</v>
      </c>
      <c r="I6399" s="2">
        <f t="array" ref="I6399">_xlfn.XLOOKUP(G6399,Food_Menu!A:A,Food_Menu!D:D)</f>
        <v>200.4</v>
      </c>
      <c r="J6399" s="2" t="s">
        <v>597</v>
      </c>
      <c r="K6399" s="2" t="str">
        <f t="array" ref="K6399">_xlfn.XLOOKUP(J6399,Delivery_Partners!A:A,Delivery_Partners!B:B)</f>
        <v>Delivery Partner 113</v>
      </c>
      <c r="L6399" s="3">
        <v>1</v>
      </c>
      <c r="M6399" s="2" t="s">
        <v>23</v>
      </c>
      <c r="N6399" s="2" t="s">
        <v>24</v>
      </c>
      <c r="O6399" s="3">
        <v>26</v>
      </c>
      <c r="P6399" s="13">
        <f t="shared" si="1336"/>
        <v>200.4</v>
      </c>
      <c r="Q6399" s="13" t="str">
        <f t="shared" si="1337"/>
        <v>Fast</v>
      </c>
      <c r="S6399" s="21"/>
    </row>
    <row r="6400" customHeight="1" spans="1:19">
      <c r="A6400" s="2" t="s">
        <v>8360</v>
      </c>
      <c r="B6400" s="29" t="s">
        <v>1000</v>
      </c>
      <c r="C6400" s="2" t="s">
        <v>280</v>
      </c>
      <c r="D6400" s="2" t="str">
        <f t="array" ref="D6400">_xlfn.XLOOKUP(C6400,Customers!A:A,Customers!B:B)</f>
        <v>Customer 0631</v>
      </c>
      <c r="E6400" s="2" t="s">
        <v>143</v>
      </c>
      <c r="F6400" s="2" t="str">
        <f t="array" ref="F6400">_xlfn.XLOOKUP(E6400,Restaurants!A:A,Restaurants!B:B)</f>
        <v>Restaurant 054</v>
      </c>
      <c r="G6400" s="2" t="s">
        <v>158</v>
      </c>
      <c r="H6400" s="2" t="str">
        <f t="array" ref="H6400">_xlfn.XLOOKUP(G6400,Food_Menu!A:A,Food_Menu!B:B)</f>
        <v>Food Item 0029</v>
      </c>
      <c r="I6400" s="2">
        <f t="array" ref="I6400">_xlfn.XLOOKUP(G6400,Food_Menu!A:A,Food_Menu!D:D)</f>
        <v>434.93</v>
      </c>
      <c r="J6400" s="2" t="s">
        <v>756</v>
      </c>
      <c r="K6400" s="2" t="str">
        <f t="array" ref="K6400">_xlfn.XLOOKUP(J6400,Delivery_Partners!A:A,Delivery_Partners!B:B)</f>
        <v>Delivery Partner 126</v>
      </c>
      <c r="L6400" s="3">
        <v>1</v>
      </c>
      <c r="M6400" s="2" t="s">
        <v>23</v>
      </c>
      <c r="N6400" s="2" t="s">
        <v>24</v>
      </c>
      <c r="O6400" s="3">
        <v>22</v>
      </c>
      <c r="P6400" s="13">
        <f t="shared" si="1336"/>
        <v>434.93</v>
      </c>
      <c r="Q6400" s="13" t="str">
        <f t="shared" si="1337"/>
        <v>Fast</v>
      </c>
      <c r="S6400" s="21"/>
    </row>
    <row r="6401" customHeight="1" spans="1:19">
      <c r="A6401" s="2" t="s">
        <v>8361</v>
      </c>
      <c r="B6401" s="28">
        <v>45750</v>
      </c>
      <c r="C6401" s="2" t="s">
        <v>4096</v>
      </c>
      <c r="D6401" s="2" t="str">
        <f t="array" ref="D6401">_xlfn.XLOOKUP(C6401,Customers!A:A,Customers!B:B)</f>
        <v>Customer 0723</v>
      </c>
      <c r="E6401" s="2" t="s">
        <v>33</v>
      </c>
      <c r="F6401" s="2" t="str">
        <f t="array" ref="F6401">_xlfn.XLOOKUP(E6401,Restaurants!A:A,Restaurants!B:B)</f>
        <v>Restaurant 035</v>
      </c>
      <c r="G6401" s="2" t="s">
        <v>153</v>
      </c>
      <c r="H6401" s="2" t="str">
        <f t="array" ref="H6401">_xlfn.XLOOKUP(G6401,Food_Menu!A:A,Food_Menu!B:B)</f>
        <v>Food Item 0149</v>
      </c>
      <c r="I6401" s="2">
        <f t="array" ref="I6401">_xlfn.XLOOKUP(G6401,Food_Menu!A:A,Food_Menu!D:D)</f>
        <v>238.55</v>
      </c>
      <c r="J6401" s="2" t="s">
        <v>1350</v>
      </c>
      <c r="K6401" s="2" t="str">
        <f t="array" ref="K6401">_xlfn.XLOOKUP(J6401,Delivery_Partners!A:A,Delivery_Partners!B:B)</f>
        <v>Delivery Partner 087</v>
      </c>
      <c r="L6401" s="3">
        <v>1</v>
      </c>
      <c r="M6401" s="2" t="s">
        <v>23</v>
      </c>
      <c r="N6401" s="2" t="s">
        <v>24</v>
      </c>
      <c r="O6401" s="3">
        <v>51</v>
      </c>
      <c r="P6401" s="13">
        <f t="shared" si="1336"/>
        <v>238.55</v>
      </c>
      <c r="Q6401" s="13" t="str">
        <f t="shared" si="1337"/>
        <v>Normal</v>
      </c>
      <c r="S6401" s="21"/>
    </row>
    <row r="6402" customHeight="1" spans="1:19">
      <c r="A6402" s="2" t="s">
        <v>8362</v>
      </c>
      <c r="B6402" s="29" t="s">
        <v>311</v>
      </c>
      <c r="C6402" s="2" t="s">
        <v>1562</v>
      </c>
      <c r="D6402" s="2" t="str">
        <f t="array" ref="D6402">_xlfn.XLOOKUP(C6402,Customers!A:A,Customers!B:B)</f>
        <v>Customer 0630</v>
      </c>
      <c r="E6402" s="2" t="s">
        <v>254</v>
      </c>
      <c r="F6402" s="2" t="str">
        <f t="array" ref="F6402">_xlfn.XLOOKUP(E6402,Restaurants!A:A,Restaurants!B:B)</f>
        <v>Restaurant 021</v>
      </c>
      <c r="G6402" s="2" t="s">
        <v>1809</v>
      </c>
      <c r="H6402" s="2" t="str">
        <f t="array" ref="H6402">_xlfn.XLOOKUP(G6402,Food_Menu!A:A,Food_Menu!B:B)</f>
        <v>Food Item 0095</v>
      </c>
      <c r="I6402" s="2">
        <f t="array" ref="I6402">_xlfn.XLOOKUP(G6402,Food_Menu!A:A,Food_Menu!D:D)</f>
        <v>461.01</v>
      </c>
      <c r="J6402" s="2" t="s">
        <v>1246</v>
      </c>
      <c r="K6402" s="2" t="str">
        <f t="array" ref="K6402">_xlfn.XLOOKUP(J6402,Delivery_Partners!A:A,Delivery_Partners!B:B)</f>
        <v>Delivery Partner 048</v>
      </c>
      <c r="L6402" s="3">
        <v>1</v>
      </c>
      <c r="M6402" s="2" t="s">
        <v>23</v>
      </c>
      <c r="N6402" s="2" t="s">
        <v>74</v>
      </c>
      <c r="O6402" s="3">
        <v>37</v>
      </c>
      <c r="P6402" s="13">
        <f t="shared" si="1336"/>
        <v>461.01</v>
      </c>
      <c r="Q6402" s="13" t="str">
        <f t="shared" si="1337"/>
        <v>Normal</v>
      </c>
      <c r="S6402" s="21"/>
    </row>
    <row r="6403" customHeight="1" spans="1:19">
      <c r="A6403" s="2" t="s">
        <v>8363</v>
      </c>
      <c r="B6403" s="28">
        <v>45932</v>
      </c>
      <c r="C6403" s="2" t="s">
        <v>1057</v>
      </c>
      <c r="D6403" s="2" t="str">
        <f t="array" ref="D6403">_xlfn.XLOOKUP(C6403,Customers!A:A,Customers!B:B)</f>
        <v>Customer 0694</v>
      </c>
      <c r="E6403" s="2" t="s">
        <v>706</v>
      </c>
      <c r="F6403" s="2" t="str">
        <f t="array" ref="F6403">_xlfn.XLOOKUP(E6403,Restaurants!A:A,Restaurants!B:B)</f>
        <v>Restaurant 115</v>
      </c>
      <c r="G6403" s="2" t="s">
        <v>2324</v>
      </c>
      <c r="H6403" s="2" t="str">
        <f t="array" ref="H6403">_xlfn.XLOOKUP(G6403,Food_Menu!A:A,Food_Menu!B:B)</f>
        <v>Food Item 0059</v>
      </c>
      <c r="I6403" s="2">
        <f t="array" ref="I6403">_xlfn.XLOOKUP(G6403,Food_Menu!A:A,Food_Menu!D:D)</f>
        <v>524.23</v>
      </c>
      <c r="J6403" s="2" t="s">
        <v>1268</v>
      </c>
      <c r="K6403" s="2" t="str">
        <f t="array" ref="K6403">_xlfn.XLOOKUP(J6403,Delivery_Partners!A:A,Delivery_Partners!B:B)</f>
        <v>Delivery Partner 124</v>
      </c>
      <c r="L6403" s="3">
        <v>1</v>
      </c>
      <c r="M6403" s="2" t="s">
        <v>23</v>
      </c>
      <c r="N6403" s="2" t="s">
        <v>42</v>
      </c>
      <c r="O6403" s="3">
        <v>48</v>
      </c>
      <c r="P6403" s="13">
        <f t="shared" si="1336"/>
        <v>524.23</v>
      </c>
      <c r="Q6403" s="13" t="str">
        <f t="shared" si="1337"/>
        <v>Normal</v>
      </c>
      <c r="S6403" s="21"/>
    </row>
    <row r="6404" customHeight="1" spans="1:19">
      <c r="A6404" s="2" t="s">
        <v>8364</v>
      </c>
      <c r="B6404" s="28">
        <v>45848</v>
      </c>
      <c r="C6404" s="2" t="s">
        <v>2784</v>
      </c>
      <c r="D6404" s="2" t="str">
        <f t="array" ref="D6404">_xlfn.XLOOKUP(C6404,Customers!A:A,Customers!B:B)</f>
        <v>Customer 0925</v>
      </c>
      <c r="E6404" s="2" t="s">
        <v>871</v>
      </c>
      <c r="F6404" s="2" t="str">
        <f t="array" ref="F6404">_xlfn.XLOOKUP(E6404,Restaurants!A:A,Restaurants!B:B)</f>
        <v>Restaurant 015</v>
      </c>
      <c r="G6404" s="2" t="s">
        <v>126</v>
      </c>
      <c r="H6404" s="2" t="str">
        <f t="array" ref="H6404">_xlfn.XLOOKUP(G6404,Food_Menu!A:A,Food_Menu!B:B)</f>
        <v>Food Item 0075</v>
      </c>
      <c r="I6404" s="2">
        <f t="array" ref="I6404">_xlfn.XLOOKUP(G6404,Food_Menu!A:A,Food_Menu!D:D)</f>
        <v>613.26</v>
      </c>
      <c r="J6404" s="2" t="s">
        <v>2409</v>
      </c>
      <c r="K6404" s="2" t="str">
        <f t="array" ref="K6404">_xlfn.XLOOKUP(J6404,Delivery_Partners!A:A,Delivery_Partners!B:B)</f>
        <v>Delivery Partner 050</v>
      </c>
      <c r="L6404" s="3">
        <v>1</v>
      </c>
      <c r="M6404" s="2" t="s">
        <v>23</v>
      </c>
      <c r="N6404" s="2" t="s">
        <v>55</v>
      </c>
      <c r="O6404" s="3">
        <v>22</v>
      </c>
      <c r="P6404" s="13">
        <f t="shared" si="1336"/>
        <v>613.26</v>
      </c>
      <c r="Q6404" s="13" t="str">
        <f t="shared" si="1337"/>
        <v>Fast</v>
      </c>
      <c r="S6404" s="21"/>
    </row>
    <row r="6405" customHeight="1" spans="1:19">
      <c r="A6405" s="2" t="s">
        <v>8365</v>
      </c>
      <c r="B6405" s="28">
        <v>45659</v>
      </c>
      <c r="C6405" s="2" t="s">
        <v>1230</v>
      </c>
      <c r="D6405" s="2" t="str">
        <f t="array" ref="D6405">_xlfn.XLOOKUP(C6405,Customers!A:A,Customers!B:B)</f>
        <v>Customer 0060</v>
      </c>
      <c r="E6405" s="2" t="s">
        <v>152</v>
      </c>
      <c r="F6405" s="2" t="str">
        <f t="array" ref="F6405">_xlfn.XLOOKUP(E6405,Restaurants!A:A,Restaurants!B:B)</f>
        <v>Restaurant 114</v>
      </c>
      <c r="G6405" s="2" t="s">
        <v>1135</v>
      </c>
      <c r="H6405" s="2" t="str">
        <f t="array" ref="H6405">_xlfn.XLOOKUP(G6405,Food_Menu!A:A,Food_Menu!B:B)</f>
        <v>Food Item 0179</v>
      </c>
      <c r="I6405" s="2">
        <f t="array" ref="I6405">_xlfn.XLOOKUP(G6405,Food_Menu!A:A,Food_Menu!D:D)</f>
        <v>330.25</v>
      </c>
      <c r="J6405" s="2" t="s">
        <v>148</v>
      </c>
      <c r="K6405" s="2" t="str">
        <f t="array" ref="K6405">_xlfn.XLOOKUP(J6405,Delivery_Partners!A:A,Delivery_Partners!B:B)</f>
        <v>Delivery Partner 162</v>
      </c>
      <c r="L6405" s="3">
        <v>1</v>
      </c>
      <c r="M6405" s="2" t="s">
        <v>23</v>
      </c>
      <c r="N6405" s="2" t="s">
        <v>42</v>
      </c>
      <c r="O6405" s="3">
        <v>30</v>
      </c>
      <c r="P6405" s="13">
        <f t="shared" si="1336"/>
        <v>330.25</v>
      </c>
      <c r="Q6405" s="13" t="str">
        <f t="shared" si="1337"/>
        <v>Fast</v>
      </c>
      <c r="S6405" s="21"/>
    </row>
    <row r="6406" customHeight="1" spans="1:19">
      <c r="A6406" s="2" t="s">
        <v>8366</v>
      </c>
      <c r="B6406" s="29" t="s">
        <v>1648</v>
      </c>
      <c r="C6406" s="2" t="s">
        <v>855</v>
      </c>
      <c r="D6406" s="2" t="str">
        <f t="array" ref="D6406">_xlfn.XLOOKUP(C6406,Customers!A:A,Customers!B:B)</f>
        <v>Customer 0252</v>
      </c>
      <c r="E6406" s="2" t="s">
        <v>800</v>
      </c>
      <c r="F6406" s="2" t="str">
        <f t="array" ref="F6406">_xlfn.XLOOKUP(E6406,Restaurants!A:A,Restaurants!B:B)</f>
        <v>Restaurant 014</v>
      </c>
      <c r="G6406" s="2" t="s">
        <v>1650</v>
      </c>
      <c r="H6406" s="2" t="str">
        <f t="array" ref="H6406">_xlfn.XLOOKUP(G6406,Food_Menu!A:A,Food_Menu!B:B)</f>
        <v>Food Item 0040</v>
      </c>
      <c r="I6406" s="2">
        <f t="array" ref="I6406">_xlfn.XLOOKUP(G6406,Food_Menu!A:A,Food_Menu!D:D)</f>
        <v>254.86</v>
      </c>
      <c r="J6406" s="2" t="s">
        <v>597</v>
      </c>
      <c r="K6406" s="2" t="str">
        <f t="array" ref="K6406">_xlfn.XLOOKUP(J6406,Delivery_Partners!A:A,Delivery_Partners!B:B)</f>
        <v>Delivery Partner 113</v>
      </c>
      <c r="L6406" s="3">
        <v>1</v>
      </c>
      <c r="M6406" s="2" t="s">
        <v>23</v>
      </c>
      <c r="N6406" s="2" t="s">
        <v>24</v>
      </c>
      <c r="O6406" s="3">
        <v>18</v>
      </c>
      <c r="P6406" s="13">
        <f t="shared" si="1336"/>
        <v>254.86</v>
      </c>
      <c r="Q6406" s="13" t="str">
        <f t="shared" si="1337"/>
        <v>Fast</v>
      </c>
      <c r="S6406" s="21"/>
    </row>
    <row r="6407" hidden="1" customHeight="1" spans="1:19">
      <c r="A6407" s="2" t="s">
        <v>8367</v>
      </c>
      <c r="B6407" s="29" t="s">
        <v>1906</v>
      </c>
      <c r="C6407" s="2" t="s">
        <v>1119</v>
      </c>
      <c r="D6407" s="2" t="str">
        <f t="array" ref="D6407">_xlfn.XLOOKUP(C6407,Customers!A:A,Customers!B:B)</f>
        <v>Customer 0072</v>
      </c>
      <c r="E6407" s="2" t="s">
        <v>98</v>
      </c>
      <c r="F6407" s="2" t="str">
        <f t="array" ref="F6407">_xlfn.XLOOKUP(E6407,Restaurants!A:A,Restaurants!B:B)</f>
        <v>Restaurant 012</v>
      </c>
      <c r="G6407" s="2" t="s">
        <v>1785</v>
      </c>
      <c r="H6407" s="2" t="str">
        <f t="array" ref="H6407">_xlfn.XLOOKUP(G6407,Food_Menu!A:A,Food_Menu!B:B)</f>
        <v>Food Item 0124</v>
      </c>
      <c r="I6407" s="2"/>
      <c r="J6407" s="2" t="s">
        <v>2141</v>
      </c>
      <c r="K6407" s="2" t="str">
        <f t="array" ref="K6407">_xlfn.XLOOKUP(J6407,Delivery_Partners!A:A,Delivery_Partners!B:B)</f>
        <v>Delivery Partner 080</v>
      </c>
      <c r="L6407" s="3">
        <v>2</v>
      </c>
      <c r="M6407" s="2" t="s">
        <v>101</v>
      </c>
      <c r="N6407" s="2" t="s">
        <v>42</v>
      </c>
      <c r="O6407" s="2"/>
    </row>
    <row r="6408" customHeight="1" spans="1:19">
      <c r="A6408" s="2" t="s">
        <v>8368</v>
      </c>
      <c r="B6408" s="28">
        <v>45970</v>
      </c>
      <c r="C6408" s="2" t="s">
        <v>288</v>
      </c>
      <c r="D6408" s="2" t="str">
        <f t="array" ref="D6408">_xlfn.XLOOKUP(C6408,Customers!A:A,Customers!B:B)</f>
        <v>Customer 0956</v>
      </c>
      <c r="E6408" s="2" t="s">
        <v>1209</v>
      </c>
      <c r="F6408" s="2" t="str">
        <f t="array" ref="F6408">_xlfn.XLOOKUP(E6408,Restaurants!A:A,Restaurants!B:B)</f>
        <v>Restaurant 109</v>
      </c>
      <c r="G6408" s="2" t="s">
        <v>519</v>
      </c>
      <c r="H6408" s="2" t="str">
        <f t="array" ref="H6408">_xlfn.XLOOKUP(G6408,Food_Menu!A:A,Food_Menu!B:B)</f>
        <v>Food Item 0019</v>
      </c>
      <c r="I6408" s="2">
        <f t="array" ref="I6408">_xlfn.XLOOKUP(G6408,Food_Menu!A:A,Food_Menu!D:D)</f>
        <v>145.23</v>
      </c>
      <c r="J6408" s="2" t="s">
        <v>1716</v>
      </c>
      <c r="K6408" s="2" t="str">
        <f t="array" ref="K6408">_xlfn.XLOOKUP(J6408,Delivery_Partners!A:A,Delivery_Partners!B:B)</f>
        <v>Delivery Partner 042</v>
      </c>
      <c r="L6408" s="3">
        <v>1</v>
      </c>
      <c r="M6408" s="2" t="s">
        <v>23</v>
      </c>
      <c r="N6408" s="2" t="s">
        <v>42</v>
      </c>
      <c r="O6408" s="3">
        <v>28</v>
      </c>
      <c r="P6408" s="13">
        <f t="shared" ref="P6408:P6413" si="1338">I6408*L6408</f>
        <v>145.23</v>
      </c>
      <c r="Q6408" s="13" t="str">
        <f t="shared" ref="Q6408:Q6413" si="1339">IF(O6408="","Not Delivered",IF(O6408&lt;=30,"Fast",IF(O6408&lt;=60,"Normal","Slow")))</f>
        <v>Fast</v>
      </c>
      <c r="S6408" s="21"/>
    </row>
    <row r="6409" customHeight="1" spans="1:19">
      <c r="A6409" s="2" t="s">
        <v>8369</v>
      </c>
      <c r="B6409" s="29" t="s">
        <v>1027</v>
      </c>
      <c r="C6409" s="2" t="s">
        <v>2903</v>
      </c>
      <c r="D6409" s="2" t="str">
        <f t="array" ref="D6409">_xlfn.XLOOKUP(C6409,Customers!A:A,Customers!B:B)</f>
        <v>Customer 0873</v>
      </c>
      <c r="E6409" s="2" t="s">
        <v>152</v>
      </c>
      <c r="F6409" s="2" t="str">
        <f t="array" ref="F6409">_xlfn.XLOOKUP(E6409,Restaurants!A:A,Restaurants!B:B)</f>
        <v>Restaurant 114</v>
      </c>
      <c r="G6409" s="2" t="s">
        <v>1608</v>
      </c>
      <c r="H6409" s="2" t="str">
        <f t="array" ref="H6409">_xlfn.XLOOKUP(G6409,Food_Menu!A:A,Food_Menu!B:B)</f>
        <v>Food Item 0160</v>
      </c>
      <c r="I6409" s="2">
        <f t="array" ref="I6409">_xlfn.XLOOKUP(G6409,Food_Menu!A:A,Food_Menu!D:D)</f>
        <v>297.4</v>
      </c>
      <c r="J6409" s="2" t="s">
        <v>1325</v>
      </c>
      <c r="K6409" s="2" t="str">
        <f t="array" ref="K6409">_xlfn.XLOOKUP(J6409,Delivery_Partners!A:A,Delivery_Partners!B:B)</f>
        <v>Delivery Partner 137</v>
      </c>
      <c r="L6409" s="3">
        <v>2</v>
      </c>
      <c r="M6409" s="2" t="s">
        <v>23</v>
      </c>
      <c r="N6409" s="2" t="s">
        <v>24</v>
      </c>
      <c r="O6409" s="3">
        <v>28</v>
      </c>
      <c r="P6409" s="13">
        <f t="shared" si="1338"/>
        <v>594.8</v>
      </c>
      <c r="Q6409" s="13" t="str">
        <f t="shared" si="1339"/>
        <v>Fast</v>
      </c>
      <c r="S6409" s="21"/>
    </row>
    <row r="6410" customHeight="1" spans="1:19">
      <c r="A6410" s="2" t="s">
        <v>8370</v>
      </c>
      <c r="B6410" s="28">
        <v>45751</v>
      </c>
      <c r="C6410" s="2" t="s">
        <v>1352</v>
      </c>
      <c r="D6410" s="2" t="str">
        <f t="array" ref="D6410">_xlfn.XLOOKUP(C6410,Customers!A:A,Customers!B:B)</f>
        <v>Customer 0064</v>
      </c>
      <c r="E6410" s="2" t="s">
        <v>382</v>
      </c>
      <c r="F6410" s="2" t="str">
        <f t="array" ref="F6410">_xlfn.XLOOKUP(E6410,Restaurants!A:A,Restaurants!B:B)</f>
        <v>Restaurant 108</v>
      </c>
      <c r="G6410" s="2" t="s">
        <v>1044</v>
      </c>
      <c r="H6410" s="2" t="str">
        <f t="array" ref="H6410">_xlfn.XLOOKUP(G6410,Food_Menu!A:A,Food_Menu!B:B)</f>
        <v>Food Item 0033</v>
      </c>
      <c r="I6410" s="2">
        <f t="array" ref="I6410">_xlfn.XLOOKUP(G6410,Food_Menu!A:A,Food_Menu!D:D)</f>
        <v>595.57</v>
      </c>
      <c r="J6410" s="2" t="s">
        <v>203</v>
      </c>
      <c r="K6410" s="2" t="str">
        <f t="array" ref="K6410">_xlfn.XLOOKUP(J6410,Delivery_Partners!A:A,Delivery_Partners!B:B)</f>
        <v>Delivery Partner 110</v>
      </c>
      <c r="L6410" s="3">
        <v>1</v>
      </c>
      <c r="M6410" s="2" t="s">
        <v>23</v>
      </c>
      <c r="N6410" s="2" t="s">
        <v>24</v>
      </c>
      <c r="O6410" s="3">
        <v>58</v>
      </c>
      <c r="P6410" s="13">
        <f t="shared" si="1338"/>
        <v>595.57</v>
      </c>
      <c r="Q6410" s="13" t="str">
        <f t="shared" si="1339"/>
        <v>Normal</v>
      </c>
      <c r="S6410" s="21"/>
    </row>
    <row r="6411" customHeight="1" spans="1:19">
      <c r="A6411" s="2" t="s">
        <v>8371</v>
      </c>
      <c r="B6411" s="28">
        <v>45693</v>
      </c>
      <c r="C6411" s="2" t="s">
        <v>1328</v>
      </c>
      <c r="D6411" s="2" t="str">
        <f t="array" ref="D6411">_xlfn.XLOOKUP(C6411,Customers!A:A,Customers!B:B)</f>
        <v>Customer 0127</v>
      </c>
      <c r="E6411" s="2" t="s">
        <v>265</v>
      </c>
      <c r="F6411" s="2" t="str">
        <f t="array" ref="F6411">_xlfn.XLOOKUP(E6411,Restaurants!A:A,Restaurants!B:B)</f>
        <v>Restaurant 094</v>
      </c>
      <c r="G6411" s="2" t="s">
        <v>340</v>
      </c>
      <c r="H6411" s="2" t="str">
        <f t="array" ref="H6411">_xlfn.XLOOKUP(G6411,Food_Menu!A:A,Food_Menu!B:B)</f>
        <v>Food Item 0207</v>
      </c>
      <c r="I6411" s="2">
        <f t="array" ref="I6411">_xlfn.XLOOKUP(G6411,Food_Menu!A:A,Food_Menu!D:D)</f>
        <v>225.36</v>
      </c>
      <c r="J6411" s="2" t="s">
        <v>862</v>
      </c>
      <c r="K6411" s="2" t="str">
        <f t="array" ref="K6411">_xlfn.XLOOKUP(J6411,Delivery_Partners!A:A,Delivery_Partners!B:B)</f>
        <v>Delivery Partner 159</v>
      </c>
      <c r="L6411" s="3">
        <v>1</v>
      </c>
      <c r="M6411" s="2" t="s">
        <v>23</v>
      </c>
      <c r="N6411" s="2" t="s">
        <v>24</v>
      </c>
      <c r="O6411" s="3">
        <v>43</v>
      </c>
      <c r="P6411" s="13">
        <f t="shared" si="1338"/>
        <v>225.36</v>
      </c>
      <c r="Q6411" s="13" t="str">
        <f t="shared" si="1339"/>
        <v>Normal</v>
      </c>
      <c r="S6411" s="21"/>
    </row>
    <row r="6412" customHeight="1" spans="1:19">
      <c r="A6412" s="2" t="s">
        <v>8372</v>
      </c>
      <c r="B6412" s="29" t="s">
        <v>180</v>
      </c>
      <c r="C6412" s="2" t="s">
        <v>1371</v>
      </c>
      <c r="D6412" s="2" t="str">
        <f t="array" ref="D6412">_xlfn.XLOOKUP(C6412,Customers!A:A,Customers!B:B)</f>
        <v>Customer 0318</v>
      </c>
      <c r="E6412" s="2" t="s">
        <v>1191</v>
      </c>
      <c r="F6412" s="2" t="str">
        <f t="array" ref="F6412">_xlfn.XLOOKUP(E6412,Restaurants!A:A,Restaurants!B:B)</f>
        <v>Restaurant 060</v>
      </c>
      <c r="G6412" s="2" t="s">
        <v>355</v>
      </c>
      <c r="H6412" s="2" t="str">
        <f t="array" ref="H6412">_xlfn.XLOOKUP(G6412,Food_Menu!A:A,Food_Menu!B:B)</f>
        <v>Food Item 0195</v>
      </c>
      <c r="I6412" s="2">
        <f t="array" ref="I6412">_xlfn.XLOOKUP(G6412,Food_Menu!A:A,Food_Menu!D:D)</f>
        <v>547.24</v>
      </c>
      <c r="J6412" s="2" t="s">
        <v>544</v>
      </c>
      <c r="K6412" s="2" t="str">
        <f t="array" ref="K6412">_xlfn.XLOOKUP(J6412,Delivery_Partners!A:A,Delivery_Partners!B:B)</f>
        <v>Delivery Partner 128</v>
      </c>
      <c r="L6412" s="3">
        <v>1</v>
      </c>
      <c r="M6412" s="2" t="s">
        <v>23</v>
      </c>
      <c r="N6412" s="2" t="s">
        <v>55</v>
      </c>
      <c r="O6412" s="3">
        <v>43</v>
      </c>
      <c r="P6412" s="13">
        <f t="shared" si="1338"/>
        <v>547.24</v>
      </c>
      <c r="Q6412" s="13" t="str">
        <f t="shared" si="1339"/>
        <v>Normal</v>
      </c>
      <c r="S6412" s="21"/>
    </row>
    <row r="6413" customHeight="1" spans="1:19">
      <c r="A6413" s="2" t="s">
        <v>8373</v>
      </c>
      <c r="B6413" s="29" t="s">
        <v>846</v>
      </c>
      <c r="C6413" s="2" t="s">
        <v>3549</v>
      </c>
      <c r="D6413" s="2" t="str">
        <f t="array" ref="D6413">_xlfn.XLOOKUP(C6413,Customers!A:A,Customers!B:B)</f>
        <v>Customer 0291</v>
      </c>
      <c r="E6413" s="2" t="s">
        <v>71</v>
      </c>
      <c r="F6413" s="2" t="str">
        <f t="array" ref="F6413">_xlfn.XLOOKUP(E6413,Restaurants!A:A,Restaurants!B:B)</f>
        <v>Restaurant 013</v>
      </c>
      <c r="G6413" s="2" t="s">
        <v>94</v>
      </c>
      <c r="H6413" s="2" t="str">
        <f t="array" ref="H6413">_xlfn.XLOOKUP(G6413,Food_Menu!A:A,Food_Menu!B:B)</f>
        <v>Food Item 0189</v>
      </c>
      <c r="I6413" s="2">
        <f t="array" ref="I6413">_xlfn.XLOOKUP(G6413,Food_Menu!A:A,Food_Menu!D:D)</f>
        <v>612.77</v>
      </c>
      <c r="J6413" s="2" t="s">
        <v>154</v>
      </c>
      <c r="K6413" s="2" t="str">
        <f t="array" ref="K6413">_xlfn.XLOOKUP(J6413,Delivery_Partners!A:A,Delivery_Partners!B:B)</f>
        <v>Delivery Partner 143</v>
      </c>
      <c r="L6413" s="3">
        <v>1</v>
      </c>
      <c r="M6413" s="2" t="s">
        <v>23</v>
      </c>
      <c r="N6413" s="2" t="s">
        <v>24</v>
      </c>
      <c r="O6413" s="3">
        <v>21</v>
      </c>
      <c r="P6413" s="13">
        <f t="shared" si="1338"/>
        <v>612.77</v>
      </c>
      <c r="Q6413" s="13" t="str">
        <f t="shared" si="1339"/>
        <v>Fast</v>
      </c>
      <c r="S6413" s="21"/>
    </row>
    <row r="6414" hidden="1" customHeight="1" spans="1:19">
      <c r="A6414" s="2" t="s">
        <v>8374</v>
      </c>
      <c r="B6414" s="29" t="s">
        <v>1162</v>
      </c>
      <c r="C6414" s="2" t="s">
        <v>2182</v>
      </c>
      <c r="D6414" s="2" t="str">
        <f t="array" ref="D6414">_xlfn.XLOOKUP(C6414,Customers!A:A,Customers!B:B)</f>
        <v>Customer 0624</v>
      </c>
      <c r="E6414" s="2" t="s">
        <v>548</v>
      </c>
      <c r="F6414" s="2" t="str">
        <f t="array" ref="F6414">_xlfn.XLOOKUP(E6414,Restaurants!A:A,Restaurants!B:B)</f>
        <v>Restaurant 071</v>
      </c>
      <c r="G6414" s="2" t="s">
        <v>477</v>
      </c>
      <c r="H6414" s="2" t="str">
        <f t="array" ref="H6414">_xlfn.XLOOKUP(G6414,Food_Menu!A:A,Food_Menu!B:B)</f>
        <v>Food Item 0077</v>
      </c>
      <c r="I6414" s="2"/>
      <c r="J6414" s="2" t="s">
        <v>29</v>
      </c>
      <c r="K6414" s="2" t="str">
        <f t="array" ref="K6414">_xlfn.XLOOKUP(J6414,Delivery_Partners!A:A,Delivery_Partners!B:B)</f>
        <v>Delivery Partner 017</v>
      </c>
      <c r="L6414" s="3">
        <v>2</v>
      </c>
      <c r="M6414" s="2" t="s">
        <v>189</v>
      </c>
      <c r="N6414" s="2" t="s">
        <v>24</v>
      </c>
      <c r="O6414" s="2"/>
    </row>
    <row r="6415" customHeight="1" spans="1:19">
      <c r="A6415" s="2" t="s">
        <v>8375</v>
      </c>
      <c r="B6415" s="28">
        <v>45784</v>
      </c>
      <c r="C6415" s="2" t="s">
        <v>349</v>
      </c>
      <c r="D6415" s="2" t="str">
        <f t="array" ref="D6415">_xlfn.XLOOKUP(C6415,Customers!A:A,Customers!B:B)</f>
        <v>Customer 0599</v>
      </c>
      <c r="E6415" s="2" t="s">
        <v>578</v>
      </c>
      <c r="F6415" s="2" t="str">
        <f t="array" ref="F6415">_xlfn.XLOOKUP(E6415,Restaurants!A:A,Restaurants!B:B)</f>
        <v>Restaurant 063</v>
      </c>
      <c r="G6415" s="2" t="s">
        <v>1086</v>
      </c>
      <c r="H6415" s="2" t="str">
        <f t="array" ref="H6415">_xlfn.XLOOKUP(G6415,Food_Menu!A:A,Food_Menu!B:B)</f>
        <v>Food Item 0173</v>
      </c>
      <c r="I6415" s="2">
        <f t="array" ref="I6415">_xlfn.XLOOKUP(G6415,Food_Menu!A:A,Food_Menu!D:D)</f>
        <v>407.21</v>
      </c>
      <c r="J6415" s="2" t="s">
        <v>909</v>
      </c>
      <c r="K6415" s="2" t="str">
        <f t="array" ref="K6415">_xlfn.XLOOKUP(J6415,Delivery_Partners!A:A,Delivery_Partners!B:B)</f>
        <v>Delivery Partner 005</v>
      </c>
      <c r="L6415" s="3">
        <v>1</v>
      </c>
      <c r="M6415" s="2" t="s">
        <v>23</v>
      </c>
      <c r="N6415" s="2" t="s">
        <v>74</v>
      </c>
      <c r="O6415" s="3">
        <v>47</v>
      </c>
      <c r="P6415" s="13">
        <f t="shared" ref="P6415:P6420" si="1340">I6415*L6415</f>
        <v>407.21</v>
      </c>
      <c r="Q6415" s="13" t="str">
        <f t="shared" ref="Q6415:Q6420" si="1341">IF(O6415="","Not Delivered",IF(O6415&lt;=30,"Fast",IF(O6415&lt;=60,"Normal","Slow")))</f>
        <v>Normal</v>
      </c>
      <c r="S6415" s="21"/>
    </row>
    <row r="6416" customHeight="1" spans="1:19">
      <c r="A6416" s="2" t="s">
        <v>8376</v>
      </c>
      <c r="B6416" s="28">
        <v>45721</v>
      </c>
      <c r="C6416" s="2" t="s">
        <v>3562</v>
      </c>
      <c r="D6416" s="2" t="str">
        <f t="array" ref="D6416">_xlfn.XLOOKUP(C6416,Customers!A:A,Customers!B:B)</f>
        <v>Customer 0430</v>
      </c>
      <c r="E6416" s="2" t="s">
        <v>552</v>
      </c>
      <c r="F6416" s="2" t="str">
        <f t="array" ref="F6416">_xlfn.XLOOKUP(E6416,Restaurants!A:A,Restaurants!B:B)</f>
        <v>Restaurant 089</v>
      </c>
      <c r="G6416" s="2" t="s">
        <v>117</v>
      </c>
      <c r="H6416" s="2" t="str">
        <f t="array" ref="H6416">_xlfn.XLOOKUP(G6416,Food_Menu!A:A,Food_Menu!B:B)</f>
        <v>Food Item 0030</v>
      </c>
      <c r="I6416" s="2">
        <f t="array" ref="I6416">_xlfn.XLOOKUP(G6416,Food_Menu!A:A,Food_Menu!D:D)</f>
        <v>373.16</v>
      </c>
      <c r="J6416" s="2" t="s">
        <v>48</v>
      </c>
      <c r="K6416" s="2" t="str">
        <f t="array" ref="K6416">_xlfn.XLOOKUP(J6416,Delivery_Partners!A:A,Delivery_Partners!B:B)</f>
        <v>Delivery Partner 119</v>
      </c>
      <c r="L6416" s="3">
        <v>1</v>
      </c>
      <c r="M6416" s="2" t="s">
        <v>23</v>
      </c>
      <c r="N6416" s="2" t="s">
        <v>24</v>
      </c>
      <c r="O6416" s="3">
        <v>15</v>
      </c>
      <c r="P6416" s="13">
        <f t="shared" si="1340"/>
        <v>373.16</v>
      </c>
      <c r="Q6416" s="13" t="str">
        <f t="shared" si="1341"/>
        <v>Fast</v>
      </c>
      <c r="S6416" s="21"/>
    </row>
    <row r="6417" customHeight="1" spans="1:19">
      <c r="A6417" s="2" t="s">
        <v>8377</v>
      </c>
      <c r="B6417" s="29" t="s">
        <v>550</v>
      </c>
      <c r="C6417" s="2" t="s">
        <v>142</v>
      </c>
      <c r="D6417" s="2" t="str">
        <f t="array" ref="D6417">_xlfn.XLOOKUP(C6417,Customers!A:A,Customers!B:B)</f>
        <v>Customer 0197</v>
      </c>
      <c r="E6417" s="2" t="s">
        <v>506</v>
      </c>
      <c r="F6417" s="2" t="str">
        <f t="array" ref="F6417">_xlfn.XLOOKUP(E6417,Restaurants!A:A,Restaurants!B:B)</f>
        <v>Restaurant 005</v>
      </c>
      <c r="G6417" s="2" t="s">
        <v>1833</v>
      </c>
      <c r="H6417" s="2" t="str">
        <f t="array" ref="H6417">_xlfn.XLOOKUP(G6417,Food_Menu!A:A,Food_Menu!B:B)</f>
        <v>Food Item 0064</v>
      </c>
      <c r="I6417" s="2">
        <f t="array" ref="I6417">_xlfn.XLOOKUP(G6417,Food_Menu!A:A,Food_Menu!D:D)</f>
        <v>129.48</v>
      </c>
      <c r="J6417" s="2" t="s">
        <v>1363</v>
      </c>
      <c r="K6417" s="2" t="str">
        <f t="array" ref="K6417">_xlfn.XLOOKUP(J6417,Delivery_Partners!A:A,Delivery_Partners!B:B)</f>
        <v>Delivery Partner 001</v>
      </c>
      <c r="L6417" s="3">
        <v>1</v>
      </c>
      <c r="M6417" s="2" t="s">
        <v>23</v>
      </c>
      <c r="N6417" s="2" t="s">
        <v>24</v>
      </c>
      <c r="O6417" s="3">
        <v>29</v>
      </c>
      <c r="P6417" s="13">
        <f t="shared" si="1340"/>
        <v>129.48</v>
      </c>
      <c r="Q6417" s="13" t="str">
        <f t="shared" si="1341"/>
        <v>Fast</v>
      </c>
      <c r="S6417" s="21"/>
    </row>
    <row r="6418" customHeight="1" spans="1:19">
      <c r="A6418" s="2" t="s">
        <v>8378</v>
      </c>
      <c r="B6418" s="28">
        <v>45902</v>
      </c>
      <c r="C6418" s="2" t="s">
        <v>1466</v>
      </c>
      <c r="D6418" s="2" t="str">
        <f t="array" ref="D6418">_xlfn.XLOOKUP(C6418,Customers!A:A,Customers!B:B)</f>
        <v>Customer 0780</v>
      </c>
      <c r="E6418" s="2" t="s">
        <v>465</v>
      </c>
      <c r="F6418" s="2" t="str">
        <f t="array" ref="F6418">_xlfn.XLOOKUP(E6418,Restaurants!A:A,Restaurants!B:B)</f>
        <v>Restaurant 010</v>
      </c>
      <c r="G6418" s="2" t="s">
        <v>117</v>
      </c>
      <c r="H6418" s="2" t="str">
        <f t="array" ref="H6418">_xlfn.XLOOKUP(G6418,Food_Menu!A:A,Food_Menu!B:B)</f>
        <v>Food Item 0030</v>
      </c>
      <c r="I6418" s="2">
        <f t="array" ref="I6418">_xlfn.XLOOKUP(G6418,Food_Menu!A:A,Food_Menu!D:D)</f>
        <v>373.16</v>
      </c>
      <c r="J6418" s="2" t="s">
        <v>164</v>
      </c>
      <c r="K6418" s="2" t="str">
        <f t="array" ref="K6418">_xlfn.XLOOKUP(J6418,Delivery_Partners!A:A,Delivery_Partners!B:B)</f>
        <v>Delivery Partner 161</v>
      </c>
      <c r="L6418" s="3">
        <v>1</v>
      </c>
      <c r="M6418" s="2" t="s">
        <v>23</v>
      </c>
      <c r="N6418" s="2" t="s">
        <v>24</v>
      </c>
      <c r="O6418" s="3">
        <v>25</v>
      </c>
      <c r="P6418" s="13">
        <f t="shared" si="1340"/>
        <v>373.16</v>
      </c>
      <c r="Q6418" s="13" t="str">
        <f t="shared" si="1341"/>
        <v>Fast</v>
      </c>
      <c r="S6418" s="21"/>
    </row>
    <row r="6419" customHeight="1" spans="1:19">
      <c r="A6419" s="2" t="s">
        <v>8379</v>
      </c>
      <c r="B6419" s="29" t="s">
        <v>980</v>
      </c>
      <c r="C6419" s="2" t="s">
        <v>4601</v>
      </c>
      <c r="D6419" s="2" t="str">
        <f t="array" ref="D6419">_xlfn.XLOOKUP(C6419,Customers!A:A,Customers!B:B)</f>
        <v>Customer 0948</v>
      </c>
      <c r="E6419" s="2" t="s">
        <v>548</v>
      </c>
      <c r="F6419" s="2" t="str">
        <f t="array" ref="F6419">_xlfn.XLOOKUP(E6419,Restaurants!A:A,Restaurants!B:B)</f>
        <v>Restaurant 071</v>
      </c>
      <c r="G6419" s="2" t="s">
        <v>266</v>
      </c>
      <c r="H6419" s="2" t="str">
        <f t="array" ref="H6419">_xlfn.XLOOKUP(G6419,Food_Menu!A:A,Food_Menu!B:B)</f>
        <v>Food Item 0012</v>
      </c>
      <c r="I6419" s="2">
        <f t="array" ref="I6419">_xlfn.XLOOKUP(G6419,Food_Menu!A:A,Food_Menu!D:D)</f>
        <v>390.14</v>
      </c>
      <c r="J6419" s="2" t="s">
        <v>862</v>
      </c>
      <c r="K6419" s="2" t="str">
        <f t="array" ref="K6419">_xlfn.XLOOKUP(J6419,Delivery_Partners!A:A,Delivery_Partners!B:B)</f>
        <v>Delivery Partner 159</v>
      </c>
      <c r="L6419" s="3">
        <v>3</v>
      </c>
      <c r="M6419" s="2" t="s">
        <v>23</v>
      </c>
      <c r="N6419" s="2" t="s">
        <v>74</v>
      </c>
      <c r="O6419" s="3">
        <v>24</v>
      </c>
      <c r="P6419" s="13">
        <f t="shared" si="1340"/>
        <v>1170.42</v>
      </c>
      <c r="Q6419" s="13" t="str">
        <f t="shared" si="1341"/>
        <v>Fast</v>
      </c>
      <c r="S6419" s="21"/>
    </row>
    <row r="6420" customHeight="1" spans="1:19">
      <c r="A6420" s="2" t="s">
        <v>8380</v>
      </c>
      <c r="B6420" s="29" t="s">
        <v>569</v>
      </c>
      <c r="C6420" s="2" t="s">
        <v>2398</v>
      </c>
      <c r="D6420" s="2" t="str">
        <f t="array" ref="D6420">_xlfn.XLOOKUP(C6420,Customers!A:A,Customers!B:B)</f>
        <v>Customer 0769</v>
      </c>
      <c r="E6420" s="2" t="s">
        <v>860</v>
      </c>
      <c r="F6420" s="2" t="str">
        <f t="array" ref="F6420">_xlfn.XLOOKUP(E6420,Restaurants!A:A,Restaurants!B:B)</f>
        <v>Restaurant 103</v>
      </c>
      <c r="G6420" s="2" t="s">
        <v>946</v>
      </c>
      <c r="H6420" s="2" t="str">
        <f t="array" ref="H6420">_xlfn.XLOOKUP(G6420,Food_Menu!A:A,Food_Menu!B:B)</f>
        <v>Food Item 0081</v>
      </c>
      <c r="I6420" s="2">
        <f t="array" ref="I6420">_xlfn.XLOOKUP(G6420,Food_Menu!A:A,Food_Menu!D:D)</f>
        <v>453.95</v>
      </c>
      <c r="J6420" s="2" t="s">
        <v>123</v>
      </c>
      <c r="K6420" s="2" t="str">
        <f t="array" ref="K6420">_xlfn.XLOOKUP(J6420,Delivery_Partners!A:A,Delivery_Partners!B:B)</f>
        <v>Delivery Partner 106</v>
      </c>
      <c r="L6420" s="3">
        <v>4</v>
      </c>
      <c r="M6420" s="2" t="s">
        <v>23</v>
      </c>
      <c r="N6420" s="2" t="s">
        <v>55</v>
      </c>
      <c r="O6420" s="3">
        <v>30</v>
      </c>
      <c r="P6420" s="13">
        <f t="shared" si="1340"/>
        <v>1815.8</v>
      </c>
      <c r="Q6420" s="13" t="str">
        <f t="shared" si="1341"/>
        <v>Fast</v>
      </c>
      <c r="S6420" s="21"/>
    </row>
    <row r="6421" hidden="1" customHeight="1" spans="1:19">
      <c r="A6421" s="2" t="s">
        <v>8381</v>
      </c>
      <c r="B6421" s="28">
        <v>45873</v>
      </c>
      <c r="C6421" s="2" t="s">
        <v>1124</v>
      </c>
      <c r="D6421" s="2" t="str">
        <f t="array" ref="D6421">_xlfn.XLOOKUP(C6421,Customers!A:A,Customers!B:B)</f>
        <v>Customer 0969</v>
      </c>
      <c r="E6421" s="2" t="s">
        <v>1292</v>
      </c>
      <c r="F6421" s="2" t="str">
        <f t="array" ref="F6421">_xlfn.XLOOKUP(E6421,Restaurants!A:A,Restaurants!B:B)</f>
        <v>Restaurant 112</v>
      </c>
      <c r="G6421" s="2" t="s">
        <v>1378</v>
      </c>
      <c r="H6421" s="2" t="str">
        <f t="array" ref="H6421">_xlfn.XLOOKUP(G6421,Food_Menu!A:A,Food_Menu!B:B)</f>
        <v>Food Item 0127</v>
      </c>
      <c r="I6421" s="2"/>
      <c r="J6421" s="2" t="s">
        <v>502</v>
      </c>
      <c r="K6421" s="2" t="str">
        <f t="array" ref="K6421">_xlfn.XLOOKUP(J6421,Delivery_Partners!A:A,Delivery_Partners!B:B)</f>
        <v>Delivery Partner 132</v>
      </c>
      <c r="L6421" s="3">
        <v>1</v>
      </c>
      <c r="M6421" s="2" t="s">
        <v>101</v>
      </c>
      <c r="N6421" s="2" t="s">
        <v>55</v>
      </c>
      <c r="O6421" s="2"/>
    </row>
    <row r="6422" customHeight="1" spans="1:19">
      <c r="A6422" s="2" t="s">
        <v>8382</v>
      </c>
      <c r="B6422" s="29" t="s">
        <v>1254</v>
      </c>
      <c r="C6422" s="2" t="s">
        <v>5780</v>
      </c>
      <c r="D6422" s="2" t="str">
        <f t="array" ref="D6422">_xlfn.XLOOKUP(C6422,Customers!A:A,Customers!B:B)</f>
        <v>Customer 1097</v>
      </c>
      <c r="E6422" s="2" t="s">
        <v>776</v>
      </c>
      <c r="F6422" s="2" t="str">
        <f t="array" ref="F6422">_xlfn.XLOOKUP(E6422,Restaurants!A:A,Restaurants!B:B)</f>
        <v>Restaurant 069</v>
      </c>
      <c r="G6422" s="2" t="s">
        <v>509</v>
      </c>
      <c r="H6422" s="2" t="str">
        <f t="array" ref="H6422">_xlfn.XLOOKUP(G6422,Food_Menu!A:A,Food_Menu!B:B)</f>
        <v>Food Item 0190</v>
      </c>
      <c r="I6422" s="2">
        <f t="array" ref="I6422">_xlfn.XLOOKUP(G6422,Food_Menu!A:A,Food_Menu!D:D)</f>
        <v>350.87</v>
      </c>
      <c r="J6422" s="2" t="s">
        <v>1581</v>
      </c>
      <c r="K6422" s="2" t="str">
        <f t="array" ref="K6422">_xlfn.XLOOKUP(J6422,Delivery_Partners!A:A,Delivery_Partners!B:B)</f>
        <v>Delivery Partner 076</v>
      </c>
      <c r="L6422" s="3">
        <v>1</v>
      </c>
      <c r="M6422" s="2" t="s">
        <v>23</v>
      </c>
      <c r="N6422" s="2" t="s">
        <v>24</v>
      </c>
      <c r="O6422" s="3">
        <v>20</v>
      </c>
      <c r="P6422" s="13">
        <f t="shared" ref="P6422:P6428" si="1342">I6422*L6422</f>
        <v>350.87</v>
      </c>
      <c r="Q6422" s="13" t="str">
        <f t="shared" ref="Q6422:Q6428" si="1343">IF(O6422="","Not Delivered",IF(O6422&lt;=30,"Fast",IF(O6422&lt;=60,"Normal","Slow")))</f>
        <v>Fast</v>
      </c>
      <c r="S6422" s="21"/>
    </row>
    <row r="6423" customHeight="1" spans="1:19">
      <c r="A6423" s="2" t="s">
        <v>8383</v>
      </c>
      <c r="B6423" s="28">
        <v>46003</v>
      </c>
      <c r="C6423" s="2" t="s">
        <v>1876</v>
      </c>
      <c r="D6423" s="2" t="str">
        <f t="array" ref="D6423">_xlfn.XLOOKUP(C6423,Customers!A:A,Customers!B:B)</f>
        <v>Customer 1011</v>
      </c>
      <c r="E6423" s="2" t="s">
        <v>623</v>
      </c>
      <c r="F6423" s="2" t="str">
        <f t="array" ref="F6423">_xlfn.XLOOKUP(E6423,Restaurants!A:A,Restaurants!B:B)</f>
        <v>Restaurant 045</v>
      </c>
      <c r="G6423" s="2" t="s">
        <v>2712</v>
      </c>
      <c r="H6423" s="2" t="str">
        <f t="array" ref="H6423">_xlfn.XLOOKUP(G6423,Food_Menu!A:A,Food_Menu!B:B)</f>
        <v>Food Item 0008</v>
      </c>
      <c r="I6423" s="2">
        <f t="array" ref="I6423">_xlfn.XLOOKUP(G6423,Food_Menu!A:A,Food_Menu!D:D)</f>
        <v>417.54</v>
      </c>
      <c r="J6423" s="2" t="s">
        <v>1319</v>
      </c>
      <c r="K6423" s="2" t="str">
        <f t="array" ref="K6423">_xlfn.XLOOKUP(J6423,Delivery_Partners!A:A,Delivery_Partners!B:B)</f>
        <v>Delivery Partner 173</v>
      </c>
      <c r="L6423" s="3">
        <v>1</v>
      </c>
      <c r="M6423" s="2" t="s">
        <v>23</v>
      </c>
      <c r="N6423" s="2" t="s">
        <v>24</v>
      </c>
      <c r="O6423" s="3">
        <v>38</v>
      </c>
      <c r="P6423" s="13">
        <f t="shared" si="1342"/>
        <v>417.54</v>
      </c>
      <c r="Q6423" s="13" t="str">
        <f t="shared" si="1343"/>
        <v>Normal</v>
      </c>
      <c r="S6423" s="21"/>
    </row>
    <row r="6424" customHeight="1" spans="1:19">
      <c r="A6424" s="2" t="s">
        <v>8384</v>
      </c>
      <c r="B6424" s="29" t="s">
        <v>1671</v>
      </c>
      <c r="C6424" s="2" t="s">
        <v>4616</v>
      </c>
      <c r="D6424" s="2" t="str">
        <f t="array" ref="D6424">_xlfn.XLOOKUP(C6424,Customers!A:A,Customers!B:B)</f>
        <v>Customer 0782</v>
      </c>
      <c r="E6424" s="2" t="s">
        <v>293</v>
      </c>
      <c r="F6424" s="2" t="str">
        <f t="array" ref="F6424">_xlfn.XLOOKUP(E6424,Restaurants!A:A,Restaurants!B:B)</f>
        <v>Restaurant 057</v>
      </c>
      <c r="G6424" s="2" t="s">
        <v>400</v>
      </c>
      <c r="H6424" s="2" t="str">
        <f t="array" ref="H6424">_xlfn.XLOOKUP(G6424,Food_Menu!A:A,Food_Menu!B:B)</f>
        <v>Food Item 0090</v>
      </c>
      <c r="I6424" s="2">
        <f t="array" ref="I6424">_xlfn.XLOOKUP(G6424,Food_Menu!A:A,Food_Menu!D:D)</f>
        <v>629.64</v>
      </c>
      <c r="J6424" s="2" t="s">
        <v>663</v>
      </c>
      <c r="K6424" s="2" t="str">
        <f t="array" ref="K6424">_xlfn.XLOOKUP(J6424,Delivery_Partners!A:A,Delivery_Partners!B:B)</f>
        <v>Delivery Partner 007</v>
      </c>
      <c r="L6424" s="3">
        <v>1</v>
      </c>
      <c r="M6424" s="2" t="s">
        <v>23</v>
      </c>
      <c r="N6424" s="2" t="s">
        <v>55</v>
      </c>
      <c r="O6424" s="3">
        <v>48</v>
      </c>
      <c r="P6424" s="13">
        <f t="shared" si="1342"/>
        <v>629.64</v>
      </c>
      <c r="Q6424" s="13" t="str">
        <f t="shared" si="1343"/>
        <v>Normal</v>
      </c>
      <c r="S6424" s="21"/>
    </row>
    <row r="6425" customHeight="1" spans="1:19">
      <c r="A6425" s="2" t="s">
        <v>8385</v>
      </c>
      <c r="B6425" s="29" t="s">
        <v>955</v>
      </c>
      <c r="C6425" s="2" t="s">
        <v>1230</v>
      </c>
      <c r="D6425" s="2" t="str">
        <f t="array" ref="D6425">_xlfn.XLOOKUP(C6425,Customers!A:A,Customers!B:B)</f>
        <v>Customer 0060</v>
      </c>
      <c r="E6425" s="2" t="s">
        <v>110</v>
      </c>
      <c r="F6425" s="2" t="str">
        <f t="array" ref="F6425">_xlfn.XLOOKUP(E6425,Restaurants!A:A,Restaurants!B:B)</f>
        <v>Restaurant 062</v>
      </c>
      <c r="G6425" s="2" t="s">
        <v>1013</v>
      </c>
      <c r="H6425" s="2" t="str">
        <f t="array" ref="H6425">_xlfn.XLOOKUP(G6425,Food_Menu!A:A,Food_Menu!B:B)</f>
        <v>Food Item 0158</v>
      </c>
      <c r="I6425" s="2">
        <f t="array" ref="I6425">_xlfn.XLOOKUP(G6425,Food_Menu!A:A,Food_Menu!D:D)</f>
        <v>622.8</v>
      </c>
      <c r="J6425" s="2" t="s">
        <v>458</v>
      </c>
      <c r="K6425" s="2" t="str">
        <f t="array" ref="K6425">_xlfn.XLOOKUP(J6425,Delivery_Partners!A:A,Delivery_Partners!B:B)</f>
        <v>Delivery Partner 053</v>
      </c>
      <c r="L6425" s="3">
        <v>1</v>
      </c>
      <c r="M6425" s="2" t="s">
        <v>23</v>
      </c>
      <c r="N6425" s="2" t="s">
        <v>42</v>
      </c>
      <c r="O6425" s="3">
        <v>15</v>
      </c>
      <c r="P6425" s="13">
        <f t="shared" si="1342"/>
        <v>622.8</v>
      </c>
      <c r="Q6425" s="13" t="str">
        <f t="shared" si="1343"/>
        <v>Fast</v>
      </c>
      <c r="S6425" s="21"/>
    </row>
    <row r="6426" customHeight="1" spans="1:19">
      <c r="A6426" s="2" t="s">
        <v>8386</v>
      </c>
      <c r="B6426" s="29" t="s">
        <v>1202</v>
      </c>
      <c r="C6426" s="2" t="s">
        <v>156</v>
      </c>
      <c r="D6426" s="2" t="str">
        <f t="array" ref="D6426">_xlfn.XLOOKUP(C6426,Customers!A:A,Customers!B:B)</f>
        <v>Customer 0402</v>
      </c>
      <c r="E6426" s="2" t="s">
        <v>131</v>
      </c>
      <c r="F6426" s="2" t="str">
        <f t="array" ref="F6426">_xlfn.XLOOKUP(E6426,Restaurants!A:A,Restaurants!B:B)</f>
        <v>Restaurant 075</v>
      </c>
      <c r="G6426" s="2" t="s">
        <v>336</v>
      </c>
      <c r="H6426" s="2" t="str">
        <f t="array" ref="H6426">_xlfn.XLOOKUP(G6426,Food_Menu!A:A,Food_Menu!B:B)</f>
        <v>Food Item 0045</v>
      </c>
      <c r="I6426" s="2">
        <f t="array" ref="I6426">_xlfn.XLOOKUP(G6426,Food_Menu!A:A,Food_Menu!D:D)</f>
        <v>263.72</v>
      </c>
      <c r="J6426" s="2" t="s">
        <v>756</v>
      </c>
      <c r="K6426" s="2" t="str">
        <f t="array" ref="K6426">_xlfn.XLOOKUP(J6426,Delivery_Partners!A:A,Delivery_Partners!B:B)</f>
        <v>Delivery Partner 126</v>
      </c>
      <c r="L6426" s="3">
        <v>1</v>
      </c>
      <c r="M6426" s="2" t="s">
        <v>23</v>
      </c>
      <c r="N6426" s="2" t="s">
        <v>24</v>
      </c>
      <c r="O6426" s="3">
        <v>37</v>
      </c>
      <c r="P6426" s="13">
        <f t="shared" si="1342"/>
        <v>263.72</v>
      </c>
      <c r="Q6426" s="13" t="str">
        <f t="shared" si="1343"/>
        <v>Normal</v>
      </c>
      <c r="S6426" s="21"/>
    </row>
    <row r="6427" customHeight="1" spans="1:19">
      <c r="A6427" s="2" t="s">
        <v>8387</v>
      </c>
      <c r="B6427" s="29" t="s">
        <v>31</v>
      </c>
      <c r="C6427" s="2" t="s">
        <v>2888</v>
      </c>
      <c r="D6427" s="2" t="str">
        <f t="array" ref="D6427">_xlfn.XLOOKUP(C6427,Customers!A:A,Customers!B:B)</f>
        <v>Customer 0514</v>
      </c>
      <c r="E6427" s="2" t="s">
        <v>376</v>
      </c>
      <c r="F6427" s="2" t="str">
        <f t="array" ref="F6427">_xlfn.XLOOKUP(E6427,Restaurants!A:A,Restaurants!B:B)</f>
        <v>Restaurant 028</v>
      </c>
      <c r="G6427" s="2" t="s">
        <v>1723</v>
      </c>
      <c r="H6427" s="2" t="str">
        <f t="array" ref="H6427">_xlfn.XLOOKUP(G6427,Food_Menu!A:A,Food_Menu!B:B)</f>
        <v>Food Item 0163</v>
      </c>
      <c r="I6427" s="2">
        <f t="array" ref="I6427">_xlfn.XLOOKUP(G6427,Food_Menu!A:A,Food_Menu!D:D)</f>
        <v>132.59</v>
      </c>
      <c r="J6427" s="2" t="s">
        <v>923</v>
      </c>
      <c r="K6427" s="2" t="str">
        <f t="array" ref="K6427">_xlfn.XLOOKUP(J6427,Delivery_Partners!A:A,Delivery_Partners!B:B)</f>
        <v>Delivery Partner 142</v>
      </c>
      <c r="L6427" s="3">
        <v>1</v>
      </c>
      <c r="M6427" s="2" t="s">
        <v>23</v>
      </c>
      <c r="N6427" s="2" t="s">
        <v>24</v>
      </c>
      <c r="O6427" s="3">
        <v>41</v>
      </c>
      <c r="P6427" s="13">
        <f t="shared" si="1342"/>
        <v>132.59</v>
      </c>
      <c r="Q6427" s="13" t="str">
        <f t="shared" si="1343"/>
        <v>Normal</v>
      </c>
      <c r="S6427" s="21"/>
    </row>
    <row r="6428" customHeight="1" spans="1:19">
      <c r="A6428" s="2" t="s">
        <v>8388</v>
      </c>
      <c r="B6428" s="28">
        <v>45720</v>
      </c>
      <c r="C6428" s="2" t="s">
        <v>701</v>
      </c>
      <c r="D6428" s="2" t="str">
        <f t="array" ref="D6428">_xlfn.XLOOKUP(C6428,Customers!A:A,Customers!B:B)</f>
        <v>Customer 0856</v>
      </c>
      <c r="E6428" s="2" t="s">
        <v>275</v>
      </c>
      <c r="F6428" s="2" t="str">
        <f t="array" ref="F6428">_xlfn.XLOOKUP(E6428,Restaurants!A:A,Restaurants!B:B)</f>
        <v>Restaurant 047</v>
      </c>
      <c r="G6428" s="2" t="s">
        <v>529</v>
      </c>
      <c r="H6428" s="2" t="str">
        <f t="array" ref="H6428">_xlfn.XLOOKUP(G6428,Food_Menu!A:A,Food_Menu!B:B)</f>
        <v>Food Item 0126</v>
      </c>
      <c r="I6428" s="2">
        <f t="array" ref="I6428">_xlfn.XLOOKUP(G6428,Food_Menu!A:A,Food_Menu!D:D)</f>
        <v>127.27</v>
      </c>
      <c r="J6428" s="2" t="s">
        <v>217</v>
      </c>
      <c r="K6428" s="2" t="str">
        <f t="array" ref="K6428">_xlfn.XLOOKUP(J6428,Delivery_Partners!A:A,Delivery_Partners!B:B)</f>
        <v>Delivery Partner 044</v>
      </c>
      <c r="L6428" s="3">
        <v>1</v>
      </c>
      <c r="M6428" s="2" t="s">
        <v>23</v>
      </c>
      <c r="N6428" s="2" t="s">
        <v>55</v>
      </c>
      <c r="O6428" s="3">
        <v>40</v>
      </c>
      <c r="P6428" s="13">
        <f t="shared" si="1342"/>
        <v>127.27</v>
      </c>
      <c r="Q6428" s="13" t="str">
        <f t="shared" si="1343"/>
        <v>Normal</v>
      </c>
      <c r="S6428" s="21"/>
    </row>
    <row r="6429" hidden="1" customHeight="1" spans="1:19">
      <c r="A6429" s="2" t="s">
        <v>8389</v>
      </c>
      <c r="B6429" s="29" t="s">
        <v>1642</v>
      </c>
      <c r="C6429" s="2" t="s">
        <v>4858</v>
      </c>
      <c r="D6429" s="2" t="str">
        <f t="array" ref="D6429">_xlfn.XLOOKUP(C6429,Customers!A:A,Customers!B:B)</f>
        <v>Customer 1017</v>
      </c>
      <c r="E6429" s="2" t="s">
        <v>187</v>
      </c>
      <c r="F6429" s="2" t="str">
        <f t="array" ref="F6429">_xlfn.XLOOKUP(E6429,Restaurants!A:A,Restaurants!B:B)</f>
        <v>Restaurant 065</v>
      </c>
      <c r="G6429" s="2" t="s">
        <v>1785</v>
      </c>
      <c r="H6429" s="2" t="str">
        <f t="array" ref="H6429">_xlfn.XLOOKUP(G6429,Food_Menu!A:A,Food_Menu!B:B)</f>
        <v>Food Item 0124</v>
      </c>
      <c r="I6429" s="2"/>
      <c r="J6429" s="2" t="s">
        <v>1160</v>
      </c>
      <c r="K6429" s="2" t="str">
        <f t="array" ref="K6429">_xlfn.XLOOKUP(J6429,Delivery_Partners!A:A,Delivery_Partners!B:B)</f>
        <v>Delivery Partner 145</v>
      </c>
      <c r="L6429" s="3">
        <v>1</v>
      </c>
      <c r="M6429" s="2" t="s">
        <v>189</v>
      </c>
      <c r="N6429" s="2" t="s">
        <v>55</v>
      </c>
      <c r="O6429" s="2"/>
    </row>
    <row r="6430" customHeight="1" spans="1:19">
      <c r="A6430" s="2" t="s">
        <v>8390</v>
      </c>
      <c r="B6430" s="29" t="s">
        <v>1222</v>
      </c>
      <c r="C6430" s="2" t="s">
        <v>2398</v>
      </c>
      <c r="D6430" s="2" t="str">
        <f t="array" ref="D6430">_xlfn.XLOOKUP(C6430,Customers!A:A,Customers!B:B)</f>
        <v>Customer 0769</v>
      </c>
      <c r="E6430" s="2" t="s">
        <v>860</v>
      </c>
      <c r="F6430" s="2" t="str">
        <f t="array" ref="F6430">_xlfn.XLOOKUP(E6430,Restaurants!A:A,Restaurants!B:B)</f>
        <v>Restaurant 103</v>
      </c>
      <c r="G6430" s="2" t="s">
        <v>553</v>
      </c>
      <c r="H6430" s="2" t="str">
        <f t="array" ref="H6430">_xlfn.XLOOKUP(G6430,Food_Menu!A:A,Food_Menu!B:B)</f>
        <v>Food Item 0028</v>
      </c>
      <c r="I6430" s="2">
        <f t="array" ref="I6430">_xlfn.XLOOKUP(G6430,Food_Menu!A:A,Food_Menu!D:D)</f>
        <v>607.73</v>
      </c>
      <c r="J6430" s="2" t="s">
        <v>443</v>
      </c>
      <c r="K6430" s="2" t="str">
        <f t="array" ref="K6430">_xlfn.XLOOKUP(J6430,Delivery_Partners!A:A,Delivery_Partners!B:B)</f>
        <v>Delivery Partner 083</v>
      </c>
      <c r="L6430" s="3">
        <v>2</v>
      </c>
      <c r="M6430" s="2" t="s">
        <v>23</v>
      </c>
      <c r="N6430" s="2" t="s">
        <v>24</v>
      </c>
      <c r="O6430" s="3">
        <v>28</v>
      </c>
      <c r="P6430" s="13">
        <f t="shared" ref="P6430:P6439" si="1344">I6430*L6430</f>
        <v>1215.46</v>
      </c>
      <c r="Q6430" s="13" t="str">
        <f t="shared" ref="Q6430:Q6439" si="1345">IF(O6430="","Not Delivered",IF(O6430&lt;=30,"Fast",IF(O6430&lt;=60,"Normal","Slow")))</f>
        <v>Fast</v>
      </c>
      <c r="S6430" s="21"/>
    </row>
    <row r="6431" customHeight="1" spans="1:19">
      <c r="A6431" s="2" t="s">
        <v>8391</v>
      </c>
      <c r="B6431" s="29" t="s">
        <v>1370</v>
      </c>
      <c r="C6431" s="2" t="s">
        <v>1235</v>
      </c>
      <c r="D6431" s="2" t="str">
        <f t="array" ref="D6431">_xlfn.XLOOKUP(C6431,Customers!A:A,Customers!B:B)</f>
        <v>Customer 0436</v>
      </c>
      <c r="E6431" s="2" t="s">
        <v>182</v>
      </c>
      <c r="F6431" s="2" t="str">
        <f t="array" ref="F6431">_xlfn.XLOOKUP(E6431,Restaurants!A:A,Restaurants!B:B)</f>
        <v>Restaurant 097</v>
      </c>
      <c r="G6431" s="2" t="s">
        <v>466</v>
      </c>
      <c r="H6431" s="2" t="str">
        <f t="array" ref="H6431">_xlfn.XLOOKUP(G6431,Food_Menu!A:A,Food_Menu!B:B)</f>
        <v>Food Item 0037</v>
      </c>
      <c r="I6431" s="2">
        <f t="array" ref="I6431">_xlfn.XLOOKUP(G6431,Food_Menu!A:A,Food_Menu!D:D)</f>
        <v>570.62</v>
      </c>
      <c r="J6431" s="2" t="s">
        <v>184</v>
      </c>
      <c r="K6431" s="2" t="str">
        <f t="array" ref="K6431">_xlfn.XLOOKUP(J6431,Delivery_Partners!A:A,Delivery_Partners!B:B)</f>
        <v>Delivery Partner 155</v>
      </c>
      <c r="L6431" s="3">
        <v>3</v>
      </c>
      <c r="M6431" s="2" t="s">
        <v>23</v>
      </c>
      <c r="N6431" s="2" t="s">
        <v>24</v>
      </c>
      <c r="O6431" s="3">
        <v>44</v>
      </c>
      <c r="P6431" s="13">
        <f t="shared" si="1344"/>
        <v>1711.86</v>
      </c>
      <c r="Q6431" s="13" t="str">
        <f t="shared" si="1345"/>
        <v>Normal</v>
      </c>
      <c r="S6431" s="21"/>
    </row>
    <row r="6432" customHeight="1" spans="1:19">
      <c r="A6432" s="2" t="s">
        <v>8392</v>
      </c>
      <c r="B6432" s="29" t="s">
        <v>858</v>
      </c>
      <c r="C6432" s="2" t="s">
        <v>3077</v>
      </c>
      <c r="D6432" s="2" t="str">
        <f t="array" ref="D6432">_xlfn.XLOOKUP(C6432,Customers!A:A,Customers!B:B)</f>
        <v>Customer 0946</v>
      </c>
      <c r="E6432" s="2" t="s">
        <v>421</v>
      </c>
      <c r="F6432" s="2" t="str">
        <f t="array" ref="F6432">_xlfn.XLOOKUP(E6432,Restaurants!A:A,Restaurants!B:B)</f>
        <v>Restaurant 091</v>
      </c>
      <c r="G6432" s="2" t="s">
        <v>1103</v>
      </c>
      <c r="H6432" s="2" t="str">
        <f t="array" ref="H6432">_xlfn.XLOOKUP(G6432,Food_Menu!A:A,Food_Menu!B:B)</f>
        <v>Food Item 0194</v>
      </c>
      <c r="I6432" s="2">
        <f t="array" ref="I6432">_xlfn.XLOOKUP(G6432,Food_Menu!A:A,Food_Menu!D:D)</f>
        <v>325.87</v>
      </c>
      <c r="J6432" s="2" t="s">
        <v>422</v>
      </c>
      <c r="K6432" s="2" t="str">
        <f t="array" ref="K6432">_xlfn.XLOOKUP(J6432,Delivery_Partners!A:A,Delivery_Partners!B:B)</f>
        <v>Delivery Partner 049</v>
      </c>
      <c r="L6432" s="3">
        <v>1</v>
      </c>
      <c r="M6432" s="2" t="s">
        <v>23</v>
      </c>
      <c r="N6432" s="2" t="s">
        <v>24</v>
      </c>
      <c r="O6432" s="3">
        <v>39</v>
      </c>
      <c r="P6432" s="13">
        <f t="shared" si="1344"/>
        <v>325.87</v>
      </c>
      <c r="Q6432" s="13" t="str">
        <f t="shared" si="1345"/>
        <v>Normal</v>
      </c>
      <c r="S6432" s="21"/>
    </row>
    <row r="6433" customHeight="1" spans="1:19">
      <c r="A6433" s="2" t="s">
        <v>8393</v>
      </c>
      <c r="B6433" s="29" t="s">
        <v>783</v>
      </c>
      <c r="C6433" s="2" t="s">
        <v>2749</v>
      </c>
      <c r="D6433" s="2" t="str">
        <f t="array" ref="D6433">_xlfn.XLOOKUP(C6433,Customers!A:A,Customers!B:B)</f>
        <v>Customer 0835</v>
      </c>
      <c r="E6433" s="2" t="s">
        <v>281</v>
      </c>
      <c r="F6433" s="2" t="str">
        <f t="array" ref="F6433">_xlfn.XLOOKUP(E6433,Restaurants!A:A,Restaurants!B:B)</f>
        <v>Restaurant 026</v>
      </c>
      <c r="G6433" s="2" t="s">
        <v>2114</v>
      </c>
      <c r="H6433" s="2" t="str">
        <f t="array" ref="H6433">_xlfn.XLOOKUP(G6433,Food_Menu!A:A,Food_Menu!B:B)</f>
        <v>Food Item 0193</v>
      </c>
      <c r="I6433" s="2">
        <f t="array" ref="I6433">_xlfn.XLOOKUP(G6433,Food_Menu!A:A,Food_Menu!D:D)</f>
        <v>565.09</v>
      </c>
      <c r="J6433" s="2" t="s">
        <v>693</v>
      </c>
      <c r="K6433" s="2" t="str">
        <f t="array" ref="K6433">_xlfn.XLOOKUP(J6433,Delivery_Partners!A:A,Delivery_Partners!B:B)</f>
        <v>Delivery Partner 125</v>
      </c>
      <c r="L6433" s="3">
        <v>2</v>
      </c>
      <c r="M6433" s="2" t="s">
        <v>23</v>
      </c>
      <c r="N6433" s="2" t="s">
        <v>74</v>
      </c>
      <c r="O6433" s="3">
        <v>15</v>
      </c>
      <c r="P6433" s="13">
        <f t="shared" si="1344"/>
        <v>1130.18</v>
      </c>
      <c r="Q6433" s="13" t="str">
        <f t="shared" si="1345"/>
        <v>Fast</v>
      </c>
      <c r="S6433" s="21"/>
    </row>
    <row r="6434" customHeight="1" spans="1:19">
      <c r="A6434" s="2" t="s">
        <v>8394</v>
      </c>
      <c r="B6434" s="29" t="s">
        <v>516</v>
      </c>
      <c r="C6434" s="2" t="s">
        <v>2236</v>
      </c>
      <c r="D6434" s="2" t="str">
        <f t="array" ref="D6434">_xlfn.XLOOKUP(C6434,Customers!A:A,Customers!B:B)</f>
        <v>Customer 0958</v>
      </c>
      <c r="E6434" s="2" t="s">
        <v>1022</v>
      </c>
      <c r="F6434" s="2" t="str">
        <f t="array" ref="F6434">_xlfn.XLOOKUP(E6434,Restaurants!A:A,Restaurants!B:B)</f>
        <v>Restaurant 049</v>
      </c>
      <c r="G6434" s="2" t="s">
        <v>957</v>
      </c>
      <c r="H6434" s="2" t="str">
        <f t="array" ref="H6434">_xlfn.XLOOKUP(G6434,Food_Menu!A:A,Food_Menu!B:B)</f>
        <v>Food Item 0100</v>
      </c>
      <c r="I6434" s="2">
        <f t="array" ref="I6434">_xlfn.XLOOKUP(G6434,Food_Menu!A:A,Food_Menu!D:D)</f>
        <v>188.17</v>
      </c>
      <c r="J6434" s="2" t="s">
        <v>621</v>
      </c>
      <c r="K6434" s="2" t="str">
        <f t="array" ref="K6434">_xlfn.XLOOKUP(J6434,Delivery_Partners!A:A,Delivery_Partners!B:B)</f>
        <v>Delivery Partner 038</v>
      </c>
      <c r="L6434" s="3">
        <v>1</v>
      </c>
      <c r="M6434" s="2" t="s">
        <v>23</v>
      </c>
      <c r="N6434" s="2" t="s">
        <v>24</v>
      </c>
      <c r="O6434" s="3">
        <v>32</v>
      </c>
      <c r="P6434" s="13">
        <f t="shared" si="1344"/>
        <v>188.17</v>
      </c>
      <c r="Q6434" s="13" t="str">
        <f t="shared" si="1345"/>
        <v>Normal</v>
      </c>
      <c r="S6434" s="21"/>
    </row>
    <row r="6435" customHeight="1" spans="1:19">
      <c r="A6435" s="2" t="s">
        <v>8395</v>
      </c>
      <c r="B6435" s="29" t="s">
        <v>1187</v>
      </c>
      <c r="C6435" s="2" t="s">
        <v>4663</v>
      </c>
      <c r="D6435" s="2" t="str">
        <f t="array" ref="D6435">_xlfn.XLOOKUP(C6435,Customers!A:A,Customers!B:B)</f>
        <v>Customer 0708</v>
      </c>
      <c r="E6435" s="2" t="s">
        <v>468</v>
      </c>
      <c r="F6435" s="2" t="str">
        <f t="array" ref="F6435">_xlfn.XLOOKUP(E6435,Restaurants!A:A,Restaurants!B:B)</f>
        <v>Restaurant 067</v>
      </c>
      <c r="G6435" s="2" t="s">
        <v>216</v>
      </c>
      <c r="H6435" s="2" t="str">
        <f t="array" ref="H6435">_xlfn.XLOOKUP(G6435,Food_Menu!A:A,Food_Menu!B:B)</f>
        <v>Food Item 0132</v>
      </c>
      <c r="I6435" s="2">
        <f t="array" ref="I6435">_xlfn.XLOOKUP(G6435,Food_Menu!A:A,Food_Menu!D:D)</f>
        <v>597.76</v>
      </c>
      <c r="J6435" s="2" t="s">
        <v>510</v>
      </c>
      <c r="K6435" s="2" t="str">
        <f t="array" ref="K6435">_xlfn.XLOOKUP(J6435,Delivery_Partners!A:A,Delivery_Partners!B:B)</f>
        <v>Delivery Partner 025</v>
      </c>
      <c r="L6435" s="3">
        <v>1</v>
      </c>
      <c r="M6435" s="2" t="s">
        <v>23</v>
      </c>
      <c r="N6435" s="2" t="s">
        <v>55</v>
      </c>
      <c r="O6435" s="3">
        <v>36</v>
      </c>
      <c r="P6435" s="13">
        <f t="shared" si="1344"/>
        <v>597.76</v>
      </c>
      <c r="Q6435" s="13" t="str">
        <f t="shared" si="1345"/>
        <v>Normal</v>
      </c>
      <c r="S6435" s="21"/>
    </row>
    <row r="6436" customHeight="1" spans="1:19">
      <c r="A6436" s="2" t="s">
        <v>8396</v>
      </c>
      <c r="B6436" s="28">
        <v>45904</v>
      </c>
      <c r="C6436" s="2" t="s">
        <v>4386</v>
      </c>
      <c r="D6436" s="2" t="str">
        <f t="array" ref="D6436">_xlfn.XLOOKUP(C6436,Customers!A:A,Customers!B:B)</f>
        <v>Customer 0777</v>
      </c>
      <c r="E6436" s="2" t="s">
        <v>795</v>
      </c>
      <c r="F6436" s="2" t="str">
        <f t="array" ref="F6436">_xlfn.XLOOKUP(E6436,Restaurants!A:A,Restaurants!B:B)</f>
        <v>Restaurant 117</v>
      </c>
      <c r="G6436" s="2" t="s">
        <v>331</v>
      </c>
      <c r="H6436" s="2" t="str">
        <f t="array" ref="H6436">_xlfn.XLOOKUP(G6436,Food_Menu!A:A,Food_Menu!B:B)</f>
        <v>Food Item 0120</v>
      </c>
      <c r="I6436" s="2">
        <f t="array" ref="I6436">_xlfn.XLOOKUP(G6436,Food_Menu!A:A,Food_Menu!D:D)</f>
        <v>569.73</v>
      </c>
      <c r="J6436" s="2" t="s">
        <v>1694</v>
      </c>
      <c r="K6436" s="2" t="str">
        <f t="array" ref="K6436">_xlfn.XLOOKUP(J6436,Delivery_Partners!A:A,Delivery_Partners!B:B)</f>
        <v>Delivery Partner 127</v>
      </c>
      <c r="L6436" s="3">
        <v>2</v>
      </c>
      <c r="M6436" s="2" t="s">
        <v>23</v>
      </c>
      <c r="N6436" s="2" t="s">
        <v>24</v>
      </c>
      <c r="O6436" s="3">
        <v>22</v>
      </c>
      <c r="P6436" s="13">
        <f t="shared" si="1344"/>
        <v>1139.46</v>
      </c>
      <c r="Q6436" s="13" t="str">
        <f t="shared" si="1345"/>
        <v>Fast</v>
      </c>
      <c r="S6436" s="21"/>
    </row>
    <row r="6437" customHeight="1" spans="1:19">
      <c r="A6437" s="2" t="s">
        <v>8397</v>
      </c>
      <c r="B6437" s="29" t="s">
        <v>730</v>
      </c>
      <c r="C6437" s="2" t="s">
        <v>3094</v>
      </c>
      <c r="D6437" s="2" t="str">
        <f t="array" ref="D6437">_xlfn.XLOOKUP(C6437,Customers!A:A,Customers!B:B)</f>
        <v>Customer 0417</v>
      </c>
      <c r="E6437" s="2" t="s">
        <v>46</v>
      </c>
      <c r="F6437" s="2" t="str">
        <f t="array" ref="F6437">_xlfn.XLOOKUP(E6437,Restaurants!A:A,Restaurants!B:B)</f>
        <v>Restaurant 043</v>
      </c>
      <c r="G6437" s="2" t="s">
        <v>1530</v>
      </c>
      <c r="H6437" s="2" t="str">
        <f t="array" ref="H6437">_xlfn.XLOOKUP(G6437,Food_Menu!A:A,Food_Menu!B:B)</f>
        <v>Food Item 0114</v>
      </c>
      <c r="I6437" s="2">
        <f t="array" ref="I6437">_xlfn.XLOOKUP(G6437,Food_Menu!A:A,Food_Menu!D:D)</f>
        <v>180.58</v>
      </c>
      <c r="J6437" s="2" t="s">
        <v>877</v>
      </c>
      <c r="K6437" s="2" t="str">
        <f t="array" ref="K6437">_xlfn.XLOOKUP(J6437,Delivery_Partners!A:A,Delivery_Partners!B:B)</f>
        <v>Delivery Partner 123</v>
      </c>
      <c r="L6437" s="3">
        <v>1</v>
      </c>
      <c r="M6437" s="2" t="s">
        <v>23</v>
      </c>
      <c r="N6437" s="2" t="s">
        <v>42</v>
      </c>
      <c r="O6437" s="3">
        <v>32</v>
      </c>
      <c r="P6437" s="13">
        <f t="shared" si="1344"/>
        <v>180.58</v>
      </c>
      <c r="Q6437" s="13" t="str">
        <f t="shared" si="1345"/>
        <v>Normal</v>
      </c>
      <c r="S6437" s="21"/>
    </row>
    <row r="6438" customHeight="1" spans="1:19">
      <c r="A6438" s="2" t="s">
        <v>8398</v>
      </c>
      <c r="B6438" s="29" t="s">
        <v>416</v>
      </c>
      <c r="C6438" s="2" t="s">
        <v>3777</v>
      </c>
      <c r="D6438" s="2" t="str">
        <f t="array" ref="D6438">_xlfn.XLOOKUP(C6438,Customers!A:A,Customers!B:B)</f>
        <v>Customer 0480</v>
      </c>
      <c r="E6438" s="2" t="s">
        <v>220</v>
      </c>
      <c r="F6438" s="2" t="str">
        <f t="array" ref="F6438">_xlfn.XLOOKUP(E6438,Restaurants!A:A,Restaurants!B:B)</f>
        <v>Restaurant 111</v>
      </c>
      <c r="G6438" s="2" t="s">
        <v>282</v>
      </c>
      <c r="H6438" s="2" t="str">
        <f t="array" ref="H6438">_xlfn.XLOOKUP(G6438,Food_Menu!A:A,Food_Menu!B:B)</f>
        <v>Food Item 0157</v>
      </c>
      <c r="I6438" s="2">
        <f t="array" ref="I6438">_xlfn.XLOOKUP(G6438,Food_Menu!A:A,Food_Menu!D:D)</f>
        <v>278.37</v>
      </c>
      <c r="J6438" s="2" t="s">
        <v>458</v>
      </c>
      <c r="K6438" s="2" t="str">
        <f t="array" ref="K6438">_xlfn.XLOOKUP(J6438,Delivery_Partners!A:A,Delivery_Partners!B:B)</f>
        <v>Delivery Partner 053</v>
      </c>
      <c r="L6438" s="3">
        <v>3</v>
      </c>
      <c r="M6438" s="2" t="s">
        <v>23</v>
      </c>
      <c r="N6438" s="2" t="s">
        <v>74</v>
      </c>
      <c r="O6438" s="3">
        <v>41</v>
      </c>
      <c r="P6438" s="13">
        <f t="shared" si="1344"/>
        <v>835.11</v>
      </c>
      <c r="Q6438" s="13" t="str">
        <f t="shared" si="1345"/>
        <v>Normal</v>
      </c>
      <c r="S6438" s="21"/>
    </row>
    <row r="6439" customHeight="1" spans="1:19">
      <c r="A6439" s="2" t="s">
        <v>8399</v>
      </c>
      <c r="B6439" s="28">
        <v>45963</v>
      </c>
      <c r="C6439" s="2" t="s">
        <v>2018</v>
      </c>
      <c r="D6439" s="2" t="str">
        <f t="array" ref="D6439">_xlfn.XLOOKUP(C6439,Customers!A:A,Customers!B:B)</f>
        <v>Customer 0332</v>
      </c>
      <c r="E6439" s="2" t="s">
        <v>1309</v>
      </c>
      <c r="F6439" s="2" t="str">
        <f t="array" ref="F6439">_xlfn.XLOOKUP(E6439,Restaurants!A:A,Restaurants!B:B)</f>
        <v>Restaurant 090</v>
      </c>
      <c r="G6439" s="2" t="s">
        <v>639</v>
      </c>
      <c r="H6439" s="2" t="str">
        <f t="array" ref="H6439">_xlfn.XLOOKUP(G6439,Food_Menu!A:A,Food_Menu!B:B)</f>
        <v>Food Item 0125</v>
      </c>
      <c r="I6439" s="2">
        <f t="array" ref="I6439">_xlfn.XLOOKUP(G6439,Food_Menu!A:A,Food_Menu!D:D)</f>
        <v>261.06</v>
      </c>
      <c r="J6439" s="2" t="s">
        <v>139</v>
      </c>
      <c r="K6439" s="2" t="str">
        <f t="array" ref="K6439">_xlfn.XLOOKUP(J6439,Delivery_Partners!A:A,Delivery_Partners!B:B)</f>
        <v>Delivery Partner 109</v>
      </c>
      <c r="L6439" s="3">
        <v>3</v>
      </c>
      <c r="M6439" s="2" t="s">
        <v>23</v>
      </c>
      <c r="N6439" s="2" t="s">
        <v>24</v>
      </c>
      <c r="O6439" s="3">
        <v>25</v>
      </c>
      <c r="P6439" s="13">
        <f t="shared" si="1344"/>
        <v>783.18</v>
      </c>
      <c r="Q6439" s="13" t="str">
        <f t="shared" si="1345"/>
        <v>Fast</v>
      </c>
      <c r="S6439" s="21"/>
    </row>
    <row r="6440" hidden="1" customHeight="1" spans="1:19">
      <c r="A6440" s="2" t="s">
        <v>8400</v>
      </c>
      <c r="B6440" s="28">
        <v>45756</v>
      </c>
      <c r="C6440" s="2" t="s">
        <v>1418</v>
      </c>
      <c r="D6440" s="2" t="str">
        <f t="array" ref="D6440">_xlfn.XLOOKUP(C6440,Customers!A:A,Customers!B:B)</f>
        <v>Customer 0309</v>
      </c>
      <c r="E6440" s="2" t="s">
        <v>39</v>
      </c>
      <c r="F6440" s="2" t="str">
        <f t="array" ref="F6440">_xlfn.XLOOKUP(E6440,Restaurants!A:A,Restaurants!B:B)</f>
        <v>Restaurant 077</v>
      </c>
      <c r="G6440" s="2" t="s">
        <v>553</v>
      </c>
      <c r="H6440" s="2" t="str">
        <f t="array" ref="H6440">_xlfn.XLOOKUP(G6440,Food_Menu!A:A,Food_Menu!B:B)</f>
        <v>Food Item 0028</v>
      </c>
      <c r="I6440" s="2"/>
      <c r="J6440" s="2" t="s">
        <v>95</v>
      </c>
      <c r="K6440" s="2" t="str">
        <f t="array" ref="K6440">_xlfn.XLOOKUP(J6440,Delivery_Partners!A:A,Delivery_Partners!B:B)</f>
        <v>Delivery Partner 170</v>
      </c>
      <c r="L6440" s="3">
        <v>1</v>
      </c>
      <c r="M6440" s="2" t="s">
        <v>101</v>
      </c>
      <c r="N6440" s="2" t="s">
        <v>24</v>
      </c>
      <c r="O6440" s="2"/>
    </row>
    <row r="6441" customHeight="1" spans="1:19">
      <c r="A6441" s="2" t="s">
        <v>8401</v>
      </c>
      <c r="B6441" s="28">
        <v>45717</v>
      </c>
      <c r="C6441" s="2" t="s">
        <v>1055</v>
      </c>
      <c r="D6441" s="2" t="str">
        <f t="array" ref="D6441">_xlfn.XLOOKUP(C6441,Customers!A:A,Customers!B:B)</f>
        <v>Customer 0784</v>
      </c>
      <c r="E6441" s="2" t="s">
        <v>674</v>
      </c>
      <c r="F6441" s="2" t="str">
        <f t="array" ref="F6441">_xlfn.XLOOKUP(E6441,Restaurants!A:A,Restaurants!B:B)</f>
        <v>Restaurant 085</v>
      </c>
      <c r="G6441" s="2" t="s">
        <v>519</v>
      </c>
      <c r="H6441" s="2" t="str">
        <f t="array" ref="H6441">_xlfn.XLOOKUP(G6441,Food_Menu!A:A,Food_Menu!B:B)</f>
        <v>Food Item 0019</v>
      </c>
      <c r="I6441" s="2">
        <f t="array" ref="I6441">_xlfn.XLOOKUP(G6441,Food_Menu!A:A,Food_Menu!D:D)</f>
        <v>145.23</v>
      </c>
      <c r="J6441" s="2" t="s">
        <v>1120</v>
      </c>
      <c r="K6441" s="2" t="str">
        <f t="array" ref="K6441">_xlfn.XLOOKUP(J6441,Delivery_Partners!A:A,Delivery_Partners!B:B)</f>
        <v>Delivery Partner 061</v>
      </c>
      <c r="L6441" s="3">
        <v>1</v>
      </c>
      <c r="M6441" s="2" t="s">
        <v>23</v>
      </c>
      <c r="N6441" s="2" t="s">
        <v>55</v>
      </c>
      <c r="O6441" s="3">
        <v>23</v>
      </c>
      <c r="P6441" s="13">
        <f t="shared" ref="P6441:P6442" si="1346">I6441*L6441</f>
        <v>145.23</v>
      </c>
      <c r="Q6441" s="13" t="str">
        <f t="shared" ref="Q6441:Q6442" si="1347">IF(O6441="","Not Delivered",IF(O6441&lt;=30,"Fast",IF(O6441&lt;=60,"Normal","Slow")))</f>
        <v>Fast</v>
      </c>
      <c r="S6441" s="21"/>
    </row>
    <row r="6442" customHeight="1" spans="1:19">
      <c r="A6442" s="2" t="s">
        <v>8402</v>
      </c>
      <c r="B6442" s="29" t="s">
        <v>1384</v>
      </c>
      <c r="C6442" s="2" t="s">
        <v>1722</v>
      </c>
      <c r="D6442" s="2" t="str">
        <f t="array" ref="D6442">_xlfn.XLOOKUP(C6442,Customers!A:A,Customers!B:B)</f>
        <v>Customer 0461</v>
      </c>
      <c r="E6442" s="2" t="s">
        <v>655</v>
      </c>
      <c r="F6442" s="2" t="str">
        <f t="array" ref="F6442">_xlfn.XLOOKUP(E6442,Restaurants!A:A,Restaurants!B:B)</f>
        <v>Restaurant 096</v>
      </c>
      <c r="G6442" s="2" t="s">
        <v>627</v>
      </c>
      <c r="H6442" s="2" t="str">
        <f t="array" ref="H6442">_xlfn.XLOOKUP(G6442,Food_Menu!A:A,Food_Menu!B:B)</f>
        <v>Food Item 0188</v>
      </c>
      <c r="I6442" s="2">
        <f t="array" ref="I6442">_xlfn.XLOOKUP(G6442,Food_Menu!A:A,Food_Menu!D:D)</f>
        <v>537.03</v>
      </c>
      <c r="J6442" s="2" t="s">
        <v>887</v>
      </c>
      <c r="K6442" s="2" t="str">
        <f t="array" ref="K6442">_xlfn.XLOOKUP(J6442,Delivery_Partners!A:A,Delivery_Partners!B:B)</f>
        <v>Delivery Partner 091</v>
      </c>
      <c r="L6442" s="3">
        <v>1</v>
      </c>
      <c r="M6442" s="2" t="s">
        <v>23</v>
      </c>
      <c r="N6442" s="2" t="s">
        <v>55</v>
      </c>
      <c r="O6442" s="3">
        <v>20</v>
      </c>
      <c r="P6442" s="13">
        <f t="shared" si="1346"/>
        <v>537.03</v>
      </c>
      <c r="Q6442" s="13" t="str">
        <f t="shared" si="1347"/>
        <v>Fast</v>
      </c>
      <c r="S6442" s="21"/>
    </row>
    <row r="6443" hidden="1" customHeight="1" spans="1:19">
      <c r="A6443" s="2" t="s">
        <v>8403</v>
      </c>
      <c r="B6443" s="29" t="s">
        <v>1137</v>
      </c>
      <c r="C6443" s="2" t="s">
        <v>536</v>
      </c>
      <c r="D6443" s="2" t="str">
        <f t="array" ref="D6443">_xlfn.XLOOKUP(C6443,Customers!A:A,Customers!B:B)</f>
        <v>Customer 0161</v>
      </c>
      <c r="E6443" s="2" t="s">
        <v>1342</v>
      </c>
      <c r="F6443" s="2" t="str">
        <f t="array" ref="F6443">_xlfn.XLOOKUP(E6443,Restaurants!A:A,Restaurants!B:B)</f>
        <v>Restaurant 084</v>
      </c>
      <c r="G6443" s="2" t="s">
        <v>1723</v>
      </c>
      <c r="H6443" s="2" t="str">
        <f t="array" ref="H6443">_xlfn.XLOOKUP(G6443,Food_Menu!A:A,Food_Menu!B:B)</f>
        <v>Food Item 0163</v>
      </c>
      <c r="I6443" s="2"/>
      <c r="J6443" s="2" t="s">
        <v>621</v>
      </c>
      <c r="K6443" s="2" t="str">
        <f t="array" ref="K6443">_xlfn.XLOOKUP(J6443,Delivery_Partners!A:A,Delivery_Partners!B:B)</f>
        <v>Delivery Partner 038</v>
      </c>
      <c r="L6443" s="3">
        <v>3</v>
      </c>
      <c r="M6443" s="2" t="s">
        <v>189</v>
      </c>
      <c r="N6443" s="2" t="s">
        <v>55</v>
      </c>
      <c r="O6443" s="2"/>
    </row>
    <row r="6444" customHeight="1" spans="1:19">
      <c r="A6444" s="2" t="s">
        <v>8404</v>
      </c>
      <c r="B6444" s="29" t="s">
        <v>161</v>
      </c>
      <c r="C6444" s="2" t="s">
        <v>1934</v>
      </c>
      <c r="D6444" s="2" t="str">
        <f t="array" ref="D6444">_xlfn.XLOOKUP(C6444,Customers!A:A,Customers!B:B)</f>
        <v>Customer 0043</v>
      </c>
      <c r="E6444" s="2" t="s">
        <v>647</v>
      </c>
      <c r="F6444" s="2" t="str">
        <f t="array" ref="F6444">_xlfn.XLOOKUP(E6444,Restaurants!A:A,Restaurants!B:B)</f>
        <v>Restaurant 081</v>
      </c>
      <c r="G6444" s="2" t="s">
        <v>722</v>
      </c>
      <c r="H6444" s="2" t="str">
        <f t="array" ref="H6444">_xlfn.XLOOKUP(G6444,Food_Menu!A:A,Food_Menu!B:B)</f>
        <v>Food Item 0044</v>
      </c>
      <c r="I6444" s="2">
        <f t="array" ref="I6444">_xlfn.XLOOKUP(G6444,Food_Menu!A:A,Food_Menu!D:D)</f>
        <v>334.07</v>
      </c>
      <c r="J6444" s="2" t="s">
        <v>1596</v>
      </c>
      <c r="K6444" s="2" t="str">
        <f t="array" ref="K6444">_xlfn.XLOOKUP(J6444,Delivery_Partners!A:A,Delivery_Partners!B:B)</f>
        <v>Delivery Partner 094</v>
      </c>
      <c r="L6444" s="3">
        <v>1</v>
      </c>
      <c r="M6444" s="2" t="s">
        <v>23</v>
      </c>
      <c r="N6444" s="2" t="s">
        <v>24</v>
      </c>
      <c r="O6444" s="3">
        <v>49</v>
      </c>
      <c r="P6444" s="13">
        <f t="shared" ref="P6444:P6446" si="1348">I6444*L6444</f>
        <v>334.07</v>
      </c>
      <c r="Q6444" s="13" t="str">
        <f t="shared" ref="Q6444:Q6446" si="1349">IF(O6444="","Not Delivered",IF(O6444&lt;=30,"Fast",IF(O6444&lt;=60,"Normal","Slow")))</f>
        <v>Normal</v>
      </c>
      <c r="S6444" s="21"/>
    </row>
    <row r="6445" customHeight="1" spans="1:19">
      <c r="A6445" s="2" t="s">
        <v>8405</v>
      </c>
      <c r="B6445" s="28">
        <v>45725</v>
      </c>
      <c r="C6445" s="2" t="s">
        <v>1284</v>
      </c>
      <c r="D6445" s="2" t="str">
        <f t="array" ref="D6445">_xlfn.XLOOKUP(C6445,Customers!A:A,Customers!B:B)</f>
        <v>Customer 1033</v>
      </c>
      <c r="E6445" s="2" t="s">
        <v>532</v>
      </c>
      <c r="F6445" s="2" t="str">
        <f t="array" ref="F6445">_xlfn.XLOOKUP(E6445,Restaurants!A:A,Restaurants!B:B)</f>
        <v>Restaurant 046</v>
      </c>
      <c r="G6445" s="2" t="s">
        <v>1051</v>
      </c>
      <c r="H6445" s="2" t="str">
        <f t="array" ref="H6445">_xlfn.XLOOKUP(G6445,Food_Menu!A:A,Food_Menu!B:B)</f>
        <v>Food Item 0014</v>
      </c>
      <c r="I6445" s="2">
        <f t="array" ref="I6445">_xlfn.XLOOKUP(G6445,Food_Menu!A:A,Food_Menu!D:D)</f>
        <v>208.39</v>
      </c>
      <c r="J6445" s="2" t="s">
        <v>286</v>
      </c>
      <c r="K6445" s="2" t="str">
        <f t="array" ref="K6445">_xlfn.XLOOKUP(J6445,Delivery_Partners!A:A,Delivery_Partners!B:B)</f>
        <v>Delivery Partner 160</v>
      </c>
      <c r="L6445" s="3">
        <v>2</v>
      </c>
      <c r="M6445" s="2" t="s">
        <v>23</v>
      </c>
      <c r="N6445" s="2" t="s">
        <v>55</v>
      </c>
      <c r="O6445" s="3">
        <v>21</v>
      </c>
      <c r="P6445" s="13">
        <f t="shared" si="1348"/>
        <v>416.78</v>
      </c>
      <c r="Q6445" s="13" t="str">
        <f t="shared" si="1349"/>
        <v>Fast</v>
      </c>
      <c r="S6445" s="21"/>
    </row>
    <row r="6446" customHeight="1" spans="1:19">
      <c r="A6446" s="2" t="s">
        <v>8406</v>
      </c>
      <c r="B6446" s="28">
        <v>45697</v>
      </c>
      <c r="C6446" s="2" t="s">
        <v>3273</v>
      </c>
      <c r="D6446" s="2" t="str">
        <f t="array" ref="D6446">_xlfn.XLOOKUP(C6446,Customers!A:A,Customers!B:B)</f>
        <v>Customer 0523</v>
      </c>
      <c r="E6446" s="2" t="s">
        <v>289</v>
      </c>
      <c r="F6446" s="2" t="str">
        <f t="array" ref="F6446">_xlfn.XLOOKUP(E6446,Restaurants!A:A,Restaurants!B:B)</f>
        <v>Restaurant 052</v>
      </c>
      <c r="G6446" s="2" t="s">
        <v>198</v>
      </c>
      <c r="H6446" s="2" t="str">
        <f t="array" ref="H6446">_xlfn.XLOOKUP(G6446,Food_Menu!A:A,Food_Menu!B:B)</f>
        <v>Food Item 0049</v>
      </c>
      <c r="I6446" s="2">
        <f t="array" ref="I6446">_xlfn.XLOOKUP(G6446,Food_Menu!A:A,Food_Menu!D:D)</f>
        <v>504.81</v>
      </c>
      <c r="J6446" s="2" t="s">
        <v>1481</v>
      </c>
      <c r="K6446" s="2" t="str">
        <f t="array" ref="K6446">_xlfn.XLOOKUP(J6446,Delivery_Partners!A:A,Delivery_Partners!B:B)</f>
        <v>Delivery Partner 115</v>
      </c>
      <c r="L6446" s="3">
        <v>1</v>
      </c>
      <c r="M6446" s="2" t="s">
        <v>23</v>
      </c>
      <c r="N6446" s="2" t="s">
        <v>55</v>
      </c>
      <c r="O6446" s="3">
        <v>46</v>
      </c>
      <c r="P6446" s="13">
        <f t="shared" si="1348"/>
        <v>504.81</v>
      </c>
      <c r="Q6446" s="13" t="str">
        <f t="shared" si="1349"/>
        <v>Normal</v>
      </c>
      <c r="S6446" s="21"/>
    </row>
    <row r="6447" hidden="1" customHeight="1" spans="1:19">
      <c r="A6447" s="2" t="s">
        <v>8407</v>
      </c>
      <c r="B6447" s="29" t="s">
        <v>902</v>
      </c>
      <c r="C6447" s="2" t="s">
        <v>456</v>
      </c>
      <c r="D6447" s="2" t="str">
        <f t="array" ref="D6447">_xlfn.XLOOKUP(C6447,Customers!A:A,Customers!B:B)</f>
        <v>Customer 0692</v>
      </c>
      <c r="E6447" s="2" t="s">
        <v>566</v>
      </c>
      <c r="F6447" s="2" t="str">
        <f t="array" ref="F6447">_xlfn.XLOOKUP(E6447,Restaurants!A:A,Restaurants!B:B)</f>
        <v>Restaurant 072</v>
      </c>
      <c r="G6447" s="2" t="s">
        <v>906</v>
      </c>
      <c r="H6447" s="2" t="str">
        <f t="array" ref="H6447">_xlfn.XLOOKUP(G6447,Food_Menu!A:A,Food_Menu!B:B)</f>
        <v>Food Item 0128</v>
      </c>
      <c r="I6447" s="2"/>
      <c r="J6447" s="2" t="s">
        <v>588</v>
      </c>
      <c r="K6447" s="2" t="str">
        <f t="array" ref="K6447">_xlfn.XLOOKUP(J6447,Delivery_Partners!A:A,Delivery_Partners!B:B)</f>
        <v>Delivery Partner 026</v>
      </c>
      <c r="L6447" s="3">
        <v>2</v>
      </c>
      <c r="M6447" s="2" t="s">
        <v>101</v>
      </c>
      <c r="N6447" s="2" t="s">
        <v>24</v>
      </c>
      <c r="O6447" s="2"/>
    </row>
    <row r="6448" customHeight="1" spans="1:19">
      <c r="A6448" s="2" t="s">
        <v>8408</v>
      </c>
      <c r="B6448" s="29" t="s">
        <v>2209</v>
      </c>
      <c r="C6448" s="2" t="s">
        <v>2753</v>
      </c>
      <c r="D6448" s="2" t="str">
        <f t="array" ref="D6448">_xlfn.XLOOKUP(C6448,Customers!A:A,Customers!B:B)</f>
        <v>Customer 1086</v>
      </c>
      <c r="E6448" s="2" t="s">
        <v>917</v>
      </c>
      <c r="F6448" s="2" t="str">
        <f t="array" ref="F6448">_xlfn.XLOOKUP(E6448,Restaurants!A:A,Restaurants!B:B)</f>
        <v>Restaurant 102</v>
      </c>
      <c r="G6448" s="2" t="s">
        <v>624</v>
      </c>
      <c r="H6448" s="2" t="str">
        <f t="array" ref="H6448">_xlfn.XLOOKUP(G6448,Food_Menu!A:A,Food_Menu!B:B)</f>
        <v>Food Item 0129</v>
      </c>
      <c r="I6448" s="2">
        <f t="array" ref="I6448">_xlfn.XLOOKUP(G6448,Food_Menu!A:A,Food_Menu!D:D)</f>
        <v>581.3</v>
      </c>
      <c r="J6448" s="2" t="s">
        <v>127</v>
      </c>
      <c r="K6448" s="2" t="str">
        <f t="array" ref="K6448">_xlfn.XLOOKUP(J6448,Delivery_Partners!A:A,Delivery_Partners!B:B)</f>
        <v>Delivery Partner 134</v>
      </c>
      <c r="L6448" s="3">
        <v>1</v>
      </c>
      <c r="M6448" s="2" t="s">
        <v>23</v>
      </c>
      <c r="N6448" s="2" t="s">
        <v>24</v>
      </c>
      <c r="O6448" s="3">
        <v>15</v>
      </c>
      <c r="P6448" s="13">
        <f>I6448*L6448</f>
        <v>581.3</v>
      </c>
      <c r="Q6448" s="13" t="str">
        <f>IF(O6448="","Not Delivered",IF(O6448&lt;=30,"Fast",IF(O6448&lt;=60,"Normal","Slow")))</f>
        <v>Fast</v>
      </c>
      <c r="S6448" s="21"/>
    </row>
    <row r="6449" hidden="1" customHeight="1" spans="1:19">
      <c r="A6449" s="2" t="s">
        <v>8409</v>
      </c>
      <c r="B6449" s="29" t="s">
        <v>1459</v>
      </c>
      <c r="C6449" s="2" t="s">
        <v>1403</v>
      </c>
      <c r="D6449" s="2" t="str">
        <f t="array" ref="D6449">_xlfn.XLOOKUP(C6449,Customers!A:A,Customers!B:B)</f>
        <v>Customer 0134</v>
      </c>
      <c r="E6449" s="2" t="s">
        <v>20</v>
      </c>
      <c r="F6449" s="2" t="str">
        <f t="array" ref="F6449">_xlfn.XLOOKUP(E6449,Restaurants!A:A,Restaurants!B:B)</f>
        <v>Restaurant 079</v>
      </c>
      <c r="G6449" s="2" t="s">
        <v>881</v>
      </c>
      <c r="H6449" s="2" t="str">
        <f t="array" ref="H6449">_xlfn.XLOOKUP(G6449,Food_Menu!A:A,Food_Menu!B:B)</f>
        <v>Food Item 0038</v>
      </c>
      <c r="I6449" s="2"/>
      <c r="J6449" s="2" t="s">
        <v>1581</v>
      </c>
      <c r="K6449" s="2" t="str">
        <f t="array" ref="K6449">_xlfn.XLOOKUP(J6449,Delivery_Partners!A:A,Delivery_Partners!B:B)</f>
        <v>Delivery Partner 076</v>
      </c>
      <c r="L6449" s="3">
        <v>2</v>
      </c>
      <c r="M6449" s="2" t="s">
        <v>101</v>
      </c>
      <c r="N6449" s="2" t="s">
        <v>74</v>
      </c>
      <c r="O6449" s="2"/>
    </row>
    <row r="6450" hidden="1" customHeight="1" spans="1:19">
      <c r="A6450" s="2" t="s">
        <v>8410</v>
      </c>
      <c r="B6450" s="29" t="s">
        <v>1532</v>
      </c>
      <c r="C6450" s="2" t="s">
        <v>2565</v>
      </c>
      <c r="D6450" s="2" t="str">
        <f t="array" ref="D6450">_xlfn.XLOOKUP(C6450,Customers!A:A,Customers!B:B)</f>
        <v>Customer 1125</v>
      </c>
      <c r="E6450" s="2" t="s">
        <v>372</v>
      </c>
      <c r="F6450" s="2" t="str">
        <f t="array" ref="F6450">_xlfn.XLOOKUP(E6450,Restaurants!A:A,Restaurants!B:B)</f>
        <v>Restaurant 119</v>
      </c>
      <c r="G6450" s="2" t="s">
        <v>225</v>
      </c>
      <c r="H6450" s="2" t="str">
        <f t="array" ref="H6450">_xlfn.XLOOKUP(G6450,Food_Menu!A:A,Food_Menu!B:B)</f>
        <v>Food Item 0039</v>
      </c>
      <c r="I6450" s="2"/>
      <c r="J6450" s="2" t="s">
        <v>337</v>
      </c>
      <c r="K6450" s="2" t="str">
        <f t="array" ref="K6450">_xlfn.XLOOKUP(J6450,Delivery_Partners!A:A,Delivery_Partners!B:B)</f>
        <v>Delivery Partner 004</v>
      </c>
      <c r="L6450" s="3">
        <v>2</v>
      </c>
      <c r="M6450" s="2" t="s">
        <v>189</v>
      </c>
      <c r="N6450" s="2" t="s">
        <v>24</v>
      </c>
      <c r="O6450" s="2"/>
    </row>
    <row r="6451" hidden="1" customHeight="1" spans="1:19">
      <c r="A6451" s="2" t="s">
        <v>8411</v>
      </c>
      <c r="B6451" s="28">
        <v>45847</v>
      </c>
      <c r="C6451" s="2" t="s">
        <v>1700</v>
      </c>
      <c r="D6451" s="2" t="str">
        <f t="array" ref="D6451">_xlfn.XLOOKUP(C6451,Customers!A:A,Customers!B:B)</f>
        <v>Customer 0845</v>
      </c>
      <c r="E6451" s="2" t="s">
        <v>726</v>
      </c>
      <c r="F6451" s="2" t="str">
        <f t="array" ref="F6451">_xlfn.XLOOKUP(E6451,Restaurants!A:A,Restaurants!B:B)</f>
        <v>Restaurant 082</v>
      </c>
      <c r="G6451" s="2" t="s">
        <v>998</v>
      </c>
      <c r="H6451" s="2" t="str">
        <f t="array" ref="H6451">_xlfn.XLOOKUP(G6451,Food_Menu!A:A,Food_Menu!B:B)</f>
        <v>Food Item 0046</v>
      </c>
      <c r="I6451" s="2"/>
      <c r="J6451" s="2" t="s">
        <v>597</v>
      </c>
      <c r="K6451" s="2" t="str">
        <f t="array" ref="K6451">_xlfn.XLOOKUP(J6451,Delivery_Partners!A:A,Delivery_Partners!B:B)</f>
        <v>Delivery Partner 113</v>
      </c>
      <c r="L6451" s="3">
        <v>1</v>
      </c>
      <c r="M6451" s="2" t="s">
        <v>101</v>
      </c>
      <c r="N6451" s="2" t="s">
        <v>24</v>
      </c>
      <c r="O6451" s="2"/>
    </row>
    <row r="6452" customHeight="1" spans="1:19">
      <c r="A6452" s="2" t="s">
        <v>8412</v>
      </c>
      <c r="B6452" s="29" t="s">
        <v>58</v>
      </c>
      <c r="C6452" s="2" t="s">
        <v>2398</v>
      </c>
      <c r="D6452" s="2" t="str">
        <f t="array" ref="D6452">_xlfn.XLOOKUP(C6452,Customers!A:A,Customers!B:B)</f>
        <v>Customer 0769</v>
      </c>
      <c r="E6452" s="2" t="s">
        <v>1022</v>
      </c>
      <c r="F6452" s="2" t="str">
        <f t="array" ref="F6452">_xlfn.XLOOKUP(E6452,Restaurants!A:A,Restaurants!B:B)</f>
        <v>Restaurant 049</v>
      </c>
      <c r="G6452" s="2" t="s">
        <v>1560</v>
      </c>
      <c r="H6452" s="2" t="str">
        <f t="array" ref="H6452">_xlfn.XLOOKUP(G6452,Food_Menu!A:A,Food_Menu!B:B)</f>
        <v>Food Item 0098</v>
      </c>
      <c r="I6452" s="2">
        <f t="array" ref="I6452">_xlfn.XLOOKUP(G6452,Food_Menu!A:A,Food_Menu!D:D)</f>
        <v>463.29</v>
      </c>
      <c r="J6452" s="2" t="s">
        <v>714</v>
      </c>
      <c r="K6452" s="2" t="str">
        <f t="array" ref="K6452">_xlfn.XLOOKUP(J6452,Delivery_Partners!A:A,Delivery_Partners!B:B)</f>
        <v>Delivery Partner 054</v>
      </c>
      <c r="L6452" s="3">
        <v>1</v>
      </c>
      <c r="M6452" s="2" t="s">
        <v>23</v>
      </c>
      <c r="N6452" s="2" t="s">
        <v>74</v>
      </c>
      <c r="O6452" s="3">
        <v>28</v>
      </c>
      <c r="P6452" s="13">
        <f t="shared" ref="P6452:P6453" si="1350">I6452*L6452</f>
        <v>463.29</v>
      </c>
      <c r="Q6452" s="13" t="str">
        <f t="shared" ref="Q6452:Q6453" si="1351">IF(O6452="","Not Delivered",IF(O6452&lt;=30,"Fast",IF(O6452&lt;=60,"Normal","Slow")))</f>
        <v>Fast</v>
      </c>
      <c r="S6452" s="21"/>
    </row>
    <row r="6453" customHeight="1" spans="1:19">
      <c r="A6453" s="2" t="s">
        <v>8413</v>
      </c>
      <c r="B6453" s="28">
        <v>45700</v>
      </c>
      <c r="C6453" s="2" t="s">
        <v>642</v>
      </c>
      <c r="D6453" s="2" t="str">
        <f t="array" ref="D6453">_xlfn.XLOOKUP(C6453,Customers!A:A,Customers!B:B)</f>
        <v>Customer 0518</v>
      </c>
      <c r="E6453" s="2" t="s">
        <v>177</v>
      </c>
      <c r="F6453" s="2" t="str">
        <f t="array" ref="F6453">_xlfn.XLOOKUP(E6453,Restaurants!A:A,Restaurants!B:B)</f>
        <v>Restaurant 070</v>
      </c>
      <c r="G6453" s="2" t="s">
        <v>138</v>
      </c>
      <c r="H6453" s="2" t="str">
        <f t="array" ref="H6453">_xlfn.XLOOKUP(G6453,Food_Menu!A:A,Food_Menu!B:B)</f>
        <v>Food Item 0052</v>
      </c>
      <c r="I6453" s="2">
        <f t="array" ref="I6453">_xlfn.XLOOKUP(G6453,Food_Menu!A:A,Food_Menu!D:D)</f>
        <v>531.45</v>
      </c>
      <c r="J6453" s="2" t="s">
        <v>309</v>
      </c>
      <c r="K6453" s="2" t="str">
        <f t="array" ref="K6453">_xlfn.XLOOKUP(J6453,Delivery_Partners!A:A,Delivery_Partners!B:B)</f>
        <v>Delivery Partner 175</v>
      </c>
      <c r="L6453" s="3">
        <v>1</v>
      </c>
      <c r="M6453" s="2" t="s">
        <v>23</v>
      </c>
      <c r="N6453" s="2" t="s">
        <v>55</v>
      </c>
      <c r="O6453" s="3">
        <v>34</v>
      </c>
      <c r="P6453" s="13">
        <f t="shared" si="1350"/>
        <v>531.45</v>
      </c>
      <c r="Q6453" s="13" t="str">
        <f t="shared" si="1351"/>
        <v>Normal</v>
      </c>
      <c r="S6453" s="21"/>
    </row>
    <row r="6454" hidden="1" customHeight="1" spans="1:19">
      <c r="A6454" s="2" t="s">
        <v>8414</v>
      </c>
      <c r="B6454" s="28">
        <v>45901</v>
      </c>
      <c r="C6454" s="2" t="s">
        <v>2591</v>
      </c>
      <c r="D6454" s="2" t="str">
        <f t="array" ref="D6454">_xlfn.XLOOKUP(C6454,Customers!A:A,Customers!B:B)</f>
        <v>Customer 0848</v>
      </c>
      <c r="E6454" s="2" t="s">
        <v>131</v>
      </c>
      <c r="F6454" s="2" t="str">
        <f t="array" ref="F6454">_xlfn.XLOOKUP(E6454,Restaurants!A:A,Restaurants!B:B)</f>
        <v>Restaurant 075</v>
      </c>
      <c r="G6454" s="2" t="s">
        <v>1575</v>
      </c>
      <c r="H6454" s="2" t="str">
        <f t="array" ref="H6454">_xlfn.XLOOKUP(G6454,Food_Menu!A:A,Food_Menu!B:B)</f>
        <v>Food Item 0101</v>
      </c>
      <c r="I6454" s="2"/>
      <c r="J6454" s="2" t="s">
        <v>610</v>
      </c>
      <c r="K6454" s="2" t="str">
        <f t="array" ref="K6454">_xlfn.XLOOKUP(J6454,Delivery_Partners!A:A,Delivery_Partners!B:B)</f>
        <v>Delivery Partner 180</v>
      </c>
      <c r="L6454" s="3">
        <v>1</v>
      </c>
      <c r="M6454" s="2" t="s">
        <v>101</v>
      </c>
      <c r="N6454" s="2" t="s">
        <v>55</v>
      </c>
      <c r="O6454" s="2"/>
    </row>
    <row r="6455" customHeight="1" spans="1:19">
      <c r="A6455" s="2" t="s">
        <v>8415</v>
      </c>
      <c r="B6455" s="29" t="s">
        <v>504</v>
      </c>
      <c r="C6455" s="2" t="s">
        <v>3057</v>
      </c>
      <c r="D6455" s="2" t="str">
        <f t="array" ref="D6455">_xlfn.XLOOKUP(C6455,Customers!A:A,Customers!B:B)</f>
        <v>Customer 0245</v>
      </c>
      <c r="E6455" s="2" t="s">
        <v>239</v>
      </c>
      <c r="F6455" s="2" t="str">
        <f t="array" ref="F6455">_xlfn.XLOOKUP(E6455,Restaurants!A:A,Restaurants!B:B)</f>
        <v>Restaurant 105</v>
      </c>
      <c r="G6455" s="2" t="s">
        <v>405</v>
      </c>
      <c r="H6455" s="2" t="str">
        <f t="array" ref="H6455">_xlfn.XLOOKUP(G6455,Food_Menu!A:A,Food_Menu!B:B)</f>
        <v>Food Item 0004</v>
      </c>
      <c r="I6455" s="2">
        <f t="array" ref="I6455">_xlfn.XLOOKUP(G6455,Food_Menu!A:A,Food_Menu!D:D)</f>
        <v>173.7</v>
      </c>
      <c r="J6455" s="2" t="s">
        <v>613</v>
      </c>
      <c r="K6455" s="2" t="str">
        <f t="array" ref="K6455">_xlfn.XLOOKUP(J6455,Delivery_Partners!A:A,Delivery_Partners!B:B)</f>
        <v>Delivery Partner 121</v>
      </c>
      <c r="L6455" s="3">
        <v>2</v>
      </c>
      <c r="M6455" s="2" t="s">
        <v>23</v>
      </c>
      <c r="N6455" s="2" t="s">
        <v>42</v>
      </c>
      <c r="O6455" s="3">
        <v>37</v>
      </c>
      <c r="P6455" s="13">
        <f t="shared" ref="P6455:P6459" si="1352">I6455*L6455</f>
        <v>347.4</v>
      </c>
      <c r="Q6455" s="13" t="str">
        <f t="shared" ref="Q6455:Q6459" si="1353">IF(O6455="","Not Delivered",IF(O6455&lt;=30,"Fast",IF(O6455&lt;=60,"Normal","Slow")))</f>
        <v>Normal</v>
      </c>
      <c r="S6455" s="21"/>
    </row>
    <row r="6456" customHeight="1" spans="1:19">
      <c r="A6456" s="2" t="s">
        <v>8416</v>
      </c>
      <c r="B6456" s="29" t="s">
        <v>605</v>
      </c>
      <c r="C6456" s="2" t="s">
        <v>1756</v>
      </c>
      <c r="D6456" s="2" t="str">
        <f t="array" ref="D6456">_xlfn.XLOOKUP(C6456,Customers!A:A,Customers!B:B)</f>
        <v>Customer 0363</v>
      </c>
      <c r="E6456" s="2" t="s">
        <v>488</v>
      </c>
      <c r="F6456" s="2" t="str">
        <f t="array" ref="F6456">_xlfn.XLOOKUP(E6456,Restaurants!A:A,Restaurants!B:B)</f>
        <v>Restaurant 031</v>
      </c>
      <c r="G6456" s="2" t="s">
        <v>1083</v>
      </c>
      <c r="H6456" s="2" t="str">
        <f t="array" ref="H6456">_xlfn.XLOOKUP(G6456,Food_Menu!A:A,Food_Menu!B:B)</f>
        <v>Food Item 0206</v>
      </c>
      <c r="I6456" s="2">
        <f t="array" ref="I6456">_xlfn.XLOOKUP(G6456,Food_Menu!A:A,Food_Menu!D:D)</f>
        <v>635.73</v>
      </c>
      <c r="J6456" s="2" t="s">
        <v>91</v>
      </c>
      <c r="K6456" s="2" t="str">
        <f t="array" ref="K6456">_xlfn.XLOOKUP(J6456,Delivery_Partners!A:A,Delivery_Partners!B:B)</f>
        <v>Delivery Partner 114</v>
      </c>
      <c r="L6456" s="3">
        <v>1</v>
      </c>
      <c r="M6456" s="2" t="s">
        <v>23</v>
      </c>
      <c r="N6456" s="2" t="s">
        <v>24</v>
      </c>
      <c r="O6456" s="3">
        <v>54</v>
      </c>
      <c r="P6456" s="13">
        <f t="shared" si="1352"/>
        <v>635.73</v>
      </c>
      <c r="Q6456" s="13" t="str">
        <f t="shared" si="1353"/>
        <v>Normal</v>
      </c>
      <c r="S6456" s="21"/>
    </row>
    <row r="6457" customHeight="1" spans="1:19">
      <c r="A6457" s="2" t="s">
        <v>8417</v>
      </c>
      <c r="B6457" s="29" t="s">
        <v>44</v>
      </c>
      <c r="C6457" s="2" t="s">
        <v>2710</v>
      </c>
      <c r="D6457" s="2" t="str">
        <f t="array" ref="D6457">_xlfn.XLOOKUP(C6457,Customers!A:A,Customers!B:B)</f>
        <v>Customer 1154</v>
      </c>
      <c r="E6457" s="2" t="s">
        <v>1072</v>
      </c>
      <c r="F6457" s="2" t="str">
        <f t="array" ref="F6457">_xlfn.XLOOKUP(E6457,Restaurants!A:A,Restaurants!B:B)</f>
        <v>Restaurant 030</v>
      </c>
      <c r="G6457" s="2" t="s">
        <v>111</v>
      </c>
      <c r="H6457" s="2" t="str">
        <f t="array" ref="H6457">_xlfn.XLOOKUP(G6457,Food_Menu!A:A,Food_Menu!B:B)</f>
        <v>Food Item 0197</v>
      </c>
      <c r="I6457" s="2">
        <f t="array" ref="I6457">_xlfn.XLOOKUP(G6457,Food_Menu!A:A,Food_Menu!D:D)</f>
        <v>628.28</v>
      </c>
      <c r="J6457" s="2" t="s">
        <v>679</v>
      </c>
      <c r="K6457" s="2" t="str">
        <f t="array" ref="K6457">_xlfn.XLOOKUP(J6457,Delivery_Partners!A:A,Delivery_Partners!B:B)</f>
        <v>Delivery Partner 055</v>
      </c>
      <c r="L6457" s="3">
        <v>3</v>
      </c>
      <c r="M6457" s="2" t="s">
        <v>23</v>
      </c>
      <c r="N6457" s="2" t="s">
        <v>55</v>
      </c>
      <c r="O6457" s="3">
        <v>25</v>
      </c>
      <c r="P6457" s="13">
        <f t="shared" si="1352"/>
        <v>1884.84</v>
      </c>
      <c r="Q6457" s="13" t="str">
        <f t="shared" si="1353"/>
        <v>Fast</v>
      </c>
      <c r="S6457" s="21"/>
    </row>
    <row r="6458" customHeight="1" spans="1:19">
      <c r="A6458" s="2" t="s">
        <v>8418</v>
      </c>
      <c r="B6458" s="29" t="s">
        <v>1248</v>
      </c>
      <c r="C6458" s="2" t="s">
        <v>3048</v>
      </c>
      <c r="D6458" s="2" t="str">
        <f t="array" ref="D6458">_xlfn.XLOOKUP(C6458,Customers!A:A,Customers!B:B)</f>
        <v>Customer 0331</v>
      </c>
      <c r="E6458" s="2" t="s">
        <v>702</v>
      </c>
      <c r="F6458" s="2" t="str">
        <f t="array" ref="F6458">_xlfn.XLOOKUP(E6458,Restaurants!A:A,Restaurants!B:B)</f>
        <v>Restaurant 025</v>
      </c>
      <c r="G6458" s="2" t="s">
        <v>126</v>
      </c>
      <c r="H6458" s="2" t="str">
        <f t="array" ref="H6458">_xlfn.XLOOKUP(G6458,Food_Menu!A:A,Food_Menu!B:B)</f>
        <v>Food Item 0075</v>
      </c>
      <c r="I6458" s="2">
        <f t="array" ref="I6458">_xlfn.XLOOKUP(G6458,Food_Menu!A:A,Food_Menu!D:D)</f>
        <v>613.26</v>
      </c>
      <c r="J6458" s="2" t="s">
        <v>231</v>
      </c>
      <c r="K6458" s="2" t="str">
        <f t="array" ref="K6458">_xlfn.XLOOKUP(J6458,Delivery_Partners!A:A,Delivery_Partners!B:B)</f>
        <v>Delivery Partner 013</v>
      </c>
      <c r="L6458" s="3">
        <v>1</v>
      </c>
      <c r="M6458" s="2" t="s">
        <v>23</v>
      </c>
      <c r="N6458" s="2" t="s">
        <v>24</v>
      </c>
      <c r="O6458" s="3">
        <v>36</v>
      </c>
      <c r="P6458" s="13">
        <f t="shared" si="1352"/>
        <v>613.26</v>
      </c>
      <c r="Q6458" s="13" t="str">
        <f t="shared" si="1353"/>
        <v>Normal</v>
      </c>
      <c r="S6458" s="21"/>
    </row>
    <row r="6459" customHeight="1" spans="1:19">
      <c r="A6459" s="2" t="s">
        <v>8419</v>
      </c>
      <c r="B6459" s="28">
        <v>45880</v>
      </c>
      <c r="C6459" s="2" t="s">
        <v>4084</v>
      </c>
      <c r="D6459" s="2" t="str">
        <f t="array" ref="D6459">_xlfn.XLOOKUP(C6459,Customers!A:A,Customers!B:B)</f>
        <v>Customer 0864</v>
      </c>
      <c r="E6459" s="2" t="s">
        <v>335</v>
      </c>
      <c r="F6459" s="2" t="str">
        <f t="array" ref="F6459">_xlfn.XLOOKUP(E6459,Restaurants!A:A,Restaurants!B:B)</f>
        <v>Restaurant 007</v>
      </c>
      <c r="G6459" s="2" t="s">
        <v>34</v>
      </c>
      <c r="H6459" s="2" t="str">
        <f t="array" ref="H6459">_xlfn.XLOOKUP(G6459,Food_Menu!A:A,Food_Menu!B:B)</f>
        <v>Food Item 0177</v>
      </c>
      <c r="I6459" s="2">
        <f t="array" ref="I6459">_xlfn.XLOOKUP(G6459,Food_Menu!A:A,Food_Menu!D:D)</f>
        <v>268.83</v>
      </c>
      <c r="J6459" s="2" t="s">
        <v>277</v>
      </c>
      <c r="K6459" s="2" t="str">
        <f t="array" ref="K6459">_xlfn.XLOOKUP(J6459,Delivery_Partners!A:A,Delivery_Partners!B:B)</f>
        <v>Delivery Partner 011</v>
      </c>
      <c r="L6459" s="3">
        <v>3</v>
      </c>
      <c r="M6459" s="2" t="s">
        <v>23</v>
      </c>
      <c r="N6459" s="2" t="s">
        <v>42</v>
      </c>
      <c r="O6459" s="3">
        <v>40</v>
      </c>
      <c r="P6459" s="13">
        <f t="shared" si="1352"/>
        <v>806.49</v>
      </c>
      <c r="Q6459" s="13" t="str">
        <f t="shared" si="1353"/>
        <v>Normal</v>
      </c>
      <c r="S6459" s="21"/>
    </row>
    <row r="6460" hidden="1" customHeight="1" spans="1:19">
      <c r="A6460" s="2" t="s">
        <v>8420</v>
      </c>
      <c r="B6460" s="28">
        <v>45781</v>
      </c>
      <c r="C6460" s="2" t="s">
        <v>4195</v>
      </c>
      <c r="D6460" s="2" t="str">
        <f t="array" ref="D6460">_xlfn.XLOOKUP(C6460,Customers!A:A,Customers!B:B)</f>
        <v>Customer 1117</v>
      </c>
      <c r="E6460" s="2" t="s">
        <v>726</v>
      </c>
      <c r="F6460" s="2" t="str">
        <f t="array" ref="F6460">_xlfn.XLOOKUP(E6460,Restaurants!A:A,Restaurants!B:B)</f>
        <v>Restaurant 082</v>
      </c>
      <c r="G6460" s="2" t="s">
        <v>144</v>
      </c>
      <c r="H6460" s="2" t="str">
        <f t="array" ref="H6460">_xlfn.XLOOKUP(G6460,Food_Menu!A:A,Food_Menu!B:B)</f>
        <v>Food Item 0118</v>
      </c>
      <c r="I6460" s="2"/>
      <c r="J6460" s="2" t="s">
        <v>1408</v>
      </c>
      <c r="K6460" s="2" t="str">
        <f t="array" ref="K6460">_xlfn.XLOOKUP(J6460,Delivery_Partners!A:A,Delivery_Partners!B:B)</f>
        <v>Delivery Partner 084</v>
      </c>
      <c r="L6460" s="3">
        <v>3</v>
      </c>
      <c r="M6460" s="2" t="s">
        <v>189</v>
      </c>
      <c r="N6460" s="2" t="s">
        <v>24</v>
      </c>
      <c r="O6460" s="2"/>
    </row>
    <row r="6461" customHeight="1" spans="1:19">
      <c r="A6461" s="2" t="s">
        <v>8421</v>
      </c>
      <c r="B6461" s="29" t="s">
        <v>135</v>
      </c>
      <c r="C6461" s="2" t="s">
        <v>987</v>
      </c>
      <c r="D6461" s="2" t="str">
        <f t="array" ref="D6461">_xlfn.XLOOKUP(C6461,Customers!A:A,Customers!B:B)</f>
        <v>Customer 0712</v>
      </c>
      <c r="E6461" s="2" t="s">
        <v>698</v>
      </c>
      <c r="F6461" s="2" t="str">
        <f t="array" ref="F6461">_xlfn.XLOOKUP(E6461,Restaurants!A:A,Restaurants!B:B)</f>
        <v>Restaurant 116</v>
      </c>
      <c r="G6461" s="2" t="s">
        <v>969</v>
      </c>
      <c r="H6461" s="2" t="str">
        <f t="array" ref="H6461">_xlfn.XLOOKUP(G6461,Food_Menu!A:A,Food_Menu!B:B)</f>
        <v>Food Item 0007</v>
      </c>
      <c r="I6461" s="2">
        <f t="array" ref="I6461">_xlfn.XLOOKUP(G6461,Food_Menu!A:A,Food_Menu!D:D)</f>
        <v>210.13</v>
      </c>
      <c r="J6461" s="2" t="s">
        <v>347</v>
      </c>
      <c r="K6461" s="2" t="str">
        <f t="array" ref="K6461">_xlfn.XLOOKUP(J6461,Delivery_Partners!A:A,Delivery_Partners!B:B)</f>
        <v>Delivery Partner 058</v>
      </c>
      <c r="L6461" s="3">
        <v>2</v>
      </c>
      <c r="M6461" s="2" t="s">
        <v>23</v>
      </c>
      <c r="N6461" s="2" t="s">
        <v>24</v>
      </c>
      <c r="O6461" s="3">
        <v>48</v>
      </c>
      <c r="P6461" s="13">
        <f t="shared" ref="P6461:P6467" si="1354">I6461*L6461</f>
        <v>420.26</v>
      </c>
      <c r="Q6461" s="13" t="str">
        <f t="shared" ref="Q6461:Q6467" si="1355">IF(O6461="","Not Delivered",IF(O6461&lt;=30,"Fast",IF(O6461&lt;=60,"Normal","Slow")))</f>
        <v>Normal</v>
      </c>
      <c r="S6461" s="21"/>
    </row>
    <row r="6462" customHeight="1" spans="1:19">
      <c r="A6462" s="2" t="s">
        <v>8422</v>
      </c>
      <c r="B6462" s="29" t="s">
        <v>419</v>
      </c>
      <c r="C6462" s="2" t="s">
        <v>691</v>
      </c>
      <c r="D6462" s="2" t="str">
        <f t="array" ref="D6462">_xlfn.XLOOKUP(C6462,Customers!A:A,Customers!B:B)</f>
        <v>Customer 0358</v>
      </c>
      <c r="E6462" s="2" t="s">
        <v>712</v>
      </c>
      <c r="F6462" s="2" t="str">
        <f t="array" ref="F6462">_xlfn.XLOOKUP(E6462,Restaurants!A:A,Restaurants!B:B)</f>
        <v>Restaurant 074</v>
      </c>
      <c r="G6462" s="2" t="s">
        <v>1272</v>
      </c>
      <c r="H6462" s="2" t="str">
        <f t="array" ref="H6462">_xlfn.XLOOKUP(G6462,Food_Menu!A:A,Food_Menu!B:B)</f>
        <v>Food Item 0063</v>
      </c>
      <c r="I6462" s="2">
        <f t="array" ref="I6462">_xlfn.XLOOKUP(G6462,Food_Menu!A:A,Food_Menu!D:D)</f>
        <v>539.41</v>
      </c>
      <c r="J6462" s="2" t="s">
        <v>1319</v>
      </c>
      <c r="K6462" s="2" t="str">
        <f t="array" ref="K6462">_xlfn.XLOOKUP(J6462,Delivery_Partners!A:A,Delivery_Partners!B:B)</f>
        <v>Delivery Partner 173</v>
      </c>
      <c r="L6462" s="3">
        <v>4</v>
      </c>
      <c r="M6462" s="2" t="s">
        <v>23</v>
      </c>
      <c r="N6462" s="2" t="s">
        <v>24</v>
      </c>
      <c r="O6462" s="3">
        <v>30</v>
      </c>
      <c r="P6462" s="13">
        <f t="shared" si="1354"/>
        <v>2157.64</v>
      </c>
      <c r="Q6462" s="13" t="str">
        <f t="shared" si="1355"/>
        <v>Fast</v>
      </c>
      <c r="S6462" s="21"/>
    </row>
    <row r="6463" customHeight="1" spans="1:19">
      <c r="A6463" s="2" t="s">
        <v>8423</v>
      </c>
      <c r="B6463" s="29" t="s">
        <v>1612</v>
      </c>
      <c r="C6463" s="2" t="s">
        <v>1598</v>
      </c>
      <c r="D6463" s="2" t="str">
        <f t="array" ref="D6463">_xlfn.XLOOKUP(C6463,Customers!A:A,Customers!B:B)</f>
        <v>Customer 1019</v>
      </c>
      <c r="E6463" s="2" t="s">
        <v>492</v>
      </c>
      <c r="F6463" s="2" t="str">
        <f t="array" ref="F6463">_xlfn.XLOOKUP(E6463,Restaurants!A:A,Restaurants!B:B)</f>
        <v>Restaurant 008</v>
      </c>
      <c r="G6463" s="2" t="s">
        <v>514</v>
      </c>
      <c r="H6463" s="2" t="str">
        <f t="array" ref="H6463">_xlfn.XLOOKUP(G6463,Food_Menu!A:A,Food_Menu!B:B)</f>
        <v>Food Item 0013</v>
      </c>
      <c r="I6463" s="2">
        <f t="array" ref="I6463">_xlfn.XLOOKUP(G6463,Food_Menu!A:A,Food_Menu!D:D)</f>
        <v>584.96</v>
      </c>
      <c r="J6463" s="2" t="s">
        <v>458</v>
      </c>
      <c r="K6463" s="2" t="str">
        <f t="array" ref="K6463">_xlfn.XLOOKUP(J6463,Delivery_Partners!A:A,Delivery_Partners!B:B)</f>
        <v>Delivery Partner 053</v>
      </c>
      <c r="L6463" s="3">
        <v>1</v>
      </c>
      <c r="M6463" s="2" t="s">
        <v>23</v>
      </c>
      <c r="N6463" s="2" t="s">
        <v>24</v>
      </c>
      <c r="O6463" s="3">
        <v>43</v>
      </c>
      <c r="P6463" s="13">
        <f t="shared" si="1354"/>
        <v>584.96</v>
      </c>
      <c r="Q6463" s="13" t="str">
        <f t="shared" si="1355"/>
        <v>Normal</v>
      </c>
      <c r="S6463" s="21"/>
    </row>
    <row r="6464" customHeight="1" spans="1:19">
      <c r="A6464" s="2" t="s">
        <v>8424</v>
      </c>
      <c r="B6464" s="29" t="s">
        <v>1604</v>
      </c>
      <c r="C6464" s="2" t="s">
        <v>2862</v>
      </c>
      <c r="D6464" s="2" t="str">
        <f t="array" ref="D6464">_xlfn.XLOOKUP(C6464,Customers!A:A,Customers!B:B)</f>
        <v>Customer 0992</v>
      </c>
      <c r="E6464" s="2" t="s">
        <v>537</v>
      </c>
      <c r="F6464" s="2" t="str">
        <f t="array" ref="F6464">_xlfn.XLOOKUP(E6464,Restaurants!A:A,Restaurants!B:B)</f>
        <v>Restaurant 044</v>
      </c>
      <c r="G6464" s="2" t="s">
        <v>872</v>
      </c>
      <c r="H6464" s="2" t="str">
        <f t="array" ref="H6464">_xlfn.XLOOKUP(G6464,Food_Menu!A:A,Food_Menu!B:B)</f>
        <v>Food Item 0156</v>
      </c>
      <c r="I6464" s="2">
        <f t="array" ref="I6464">_xlfn.XLOOKUP(G6464,Food_Menu!A:A,Food_Menu!D:D)</f>
        <v>133.9</v>
      </c>
      <c r="J6464" s="2" t="s">
        <v>1233</v>
      </c>
      <c r="K6464" s="2" t="str">
        <f t="array" ref="K6464">_xlfn.XLOOKUP(J6464,Delivery_Partners!A:A,Delivery_Partners!B:B)</f>
        <v>Delivery Partner 039</v>
      </c>
      <c r="L6464" s="3">
        <v>2</v>
      </c>
      <c r="M6464" s="2" t="s">
        <v>23</v>
      </c>
      <c r="N6464" s="2" t="s">
        <v>24</v>
      </c>
      <c r="O6464" s="3">
        <v>24</v>
      </c>
      <c r="P6464" s="13">
        <f t="shared" si="1354"/>
        <v>267.8</v>
      </c>
      <c r="Q6464" s="13" t="str">
        <f t="shared" si="1355"/>
        <v>Fast</v>
      </c>
      <c r="S6464" s="21"/>
    </row>
    <row r="6465" customHeight="1" spans="1:19">
      <c r="A6465" s="2" t="s">
        <v>8425</v>
      </c>
      <c r="B6465" s="29" t="s">
        <v>2406</v>
      </c>
      <c r="C6465" s="2" t="s">
        <v>5011</v>
      </c>
      <c r="D6465" s="2" t="str">
        <f t="array" ref="D6465">_xlfn.XLOOKUP(C6465,Customers!A:A,Customers!B:B)</f>
        <v>Customer 0653</v>
      </c>
      <c r="E6465" s="2" t="s">
        <v>1209</v>
      </c>
      <c r="F6465" s="2" t="str">
        <f t="array" ref="F6465">_xlfn.XLOOKUP(E6465,Restaurants!A:A,Restaurants!B:B)</f>
        <v>Restaurant 109</v>
      </c>
      <c r="G6465" s="2" t="s">
        <v>1086</v>
      </c>
      <c r="H6465" s="2" t="str">
        <f t="array" ref="H6465">_xlfn.XLOOKUP(G6465,Food_Menu!A:A,Food_Menu!B:B)</f>
        <v>Food Item 0173</v>
      </c>
      <c r="I6465" s="2">
        <f t="array" ref="I6465">_xlfn.XLOOKUP(G6465,Food_Menu!A:A,Food_Menu!D:D)</f>
        <v>407.21</v>
      </c>
      <c r="J6465" s="2" t="s">
        <v>327</v>
      </c>
      <c r="K6465" s="2" t="str">
        <f t="array" ref="K6465">_xlfn.XLOOKUP(J6465,Delivery_Partners!A:A,Delivery_Partners!B:B)</f>
        <v>Delivery Partner 148</v>
      </c>
      <c r="L6465" s="3">
        <v>1</v>
      </c>
      <c r="M6465" s="2" t="s">
        <v>23</v>
      </c>
      <c r="N6465" s="2" t="s">
        <v>55</v>
      </c>
      <c r="O6465" s="3">
        <v>34</v>
      </c>
      <c r="P6465" s="13">
        <f t="shared" si="1354"/>
        <v>407.21</v>
      </c>
      <c r="Q6465" s="13" t="str">
        <f t="shared" si="1355"/>
        <v>Normal</v>
      </c>
      <c r="S6465" s="21"/>
    </row>
    <row r="6466" customHeight="1" spans="1:19">
      <c r="A6466" s="2" t="s">
        <v>8426</v>
      </c>
      <c r="B6466" s="29" t="s">
        <v>150</v>
      </c>
      <c r="C6466" s="2" t="s">
        <v>575</v>
      </c>
      <c r="D6466" s="2" t="str">
        <f t="array" ref="D6466">_xlfn.XLOOKUP(C6466,Customers!A:A,Customers!B:B)</f>
        <v>Customer 0138</v>
      </c>
      <c r="E6466" s="2" t="s">
        <v>335</v>
      </c>
      <c r="F6466" s="2" t="str">
        <f t="array" ref="F6466">_xlfn.XLOOKUP(E6466,Restaurants!A:A,Restaurants!B:B)</f>
        <v>Restaurant 007</v>
      </c>
      <c r="G6466" s="2" t="s">
        <v>543</v>
      </c>
      <c r="H6466" s="2" t="str">
        <f t="array" ref="H6466">_xlfn.XLOOKUP(G6466,Food_Menu!A:A,Food_Menu!B:B)</f>
        <v>Food Item 0136</v>
      </c>
      <c r="I6466" s="2">
        <f t="array" ref="I6466">_xlfn.XLOOKUP(G6466,Food_Menu!A:A,Food_Menu!D:D)</f>
        <v>319.29</v>
      </c>
      <c r="J6466" s="2" t="s">
        <v>1132</v>
      </c>
      <c r="K6466" s="2" t="str">
        <f t="array" ref="K6466">_xlfn.XLOOKUP(J6466,Delivery_Partners!A:A,Delivery_Partners!B:B)</f>
        <v>Delivery Partner 151</v>
      </c>
      <c r="L6466" s="3">
        <v>1</v>
      </c>
      <c r="M6466" s="2" t="s">
        <v>23</v>
      </c>
      <c r="N6466" s="2" t="s">
        <v>55</v>
      </c>
      <c r="O6466" s="3">
        <v>41</v>
      </c>
      <c r="P6466" s="13">
        <f t="shared" si="1354"/>
        <v>319.29</v>
      </c>
      <c r="Q6466" s="13" t="str">
        <f t="shared" si="1355"/>
        <v>Normal</v>
      </c>
      <c r="S6466" s="21"/>
    </row>
    <row r="6467" customHeight="1" spans="1:19">
      <c r="A6467" s="2" t="s">
        <v>8427</v>
      </c>
      <c r="B6467" s="29" t="s">
        <v>380</v>
      </c>
      <c r="C6467" s="2" t="s">
        <v>1553</v>
      </c>
      <c r="D6467" s="2" t="str">
        <f t="array" ref="D6467">_xlfn.XLOOKUP(C6467,Customers!A:A,Customers!B:B)</f>
        <v>Customer 0530</v>
      </c>
      <c r="E6467" s="2" t="s">
        <v>712</v>
      </c>
      <c r="F6467" s="2" t="str">
        <f t="array" ref="F6467">_xlfn.XLOOKUP(E6467,Restaurants!A:A,Restaurants!B:B)</f>
        <v>Restaurant 074</v>
      </c>
      <c r="G6467" s="2" t="s">
        <v>1749</v>
      </c>
      <c r="H6467" s="2" t="str">
        <f t="array" ref="H6467">_xlfn.XLOOKUP(G6467,Food_Menu!A:A,Food_Menu!B:B)</f>
        <v>Food Item 0002</v>
      </c>
      <c r="I6467" s="2">
        <f t="array" ref="I6467">_xlfn.XLOOKUP(G6467,Food_Menu!A:A,Food_Menu!D:D)</f>
        <v>89.4</v>
      </c>
      <c r="J6467" s="2" t="s">
        <v>236</v>
      </c>
      <c r="K6467" s="2" t="str">
        <f t="array" ref="K6467">_xlfn.XLOOKUP(J6467,Delivery_Partners!A:A,Delivery_Partners!B:B)</f>
        <v>Delivery Partner 068</v>
      </c>
      <c r="L6467" s="3">
        <v>2</v>
      </c>
      <c r="M6467" s="2" t="s">
        <v>23</v>
      </c>
      <c r="N6467" s="2" t="s">
        <v>24</v>
      </c>
      <c r="O6467" s="3">
        <v>47</v>
      </c>
      <c r="P6467" s="13">
        <f t="shared" si="1354"/>
        <v>178.8</v>
      </c>
      <c r="Q6467" s="13" t="str">
        <f t="shared" si="1355"/>
        <v>Normal</v>
      </c>
      <c r="S6467" s="21"/>
    </row>
    <row r="6468" hidden="1" customHeight="1" spans="1:19">
      <c r="A6468" s="2" t="s">
        <v>8428</v>
      </c>
      <c r="B6468" s="29" t="s">
        <v>730</v>
      </c>
      <c r="C6468" s="2" t="s">
        <v>642</v>
      </c>
      <c r="D6468" s="2" t="str">
        <f t="array" ref="D6468">_xlfn.XLOOKUP(C6468,Customers!A:A,Customers!B:B)</f>
        <v>Customer 0518</v>
      </c>
      <c r="E6468" s="2" t="s">
        <v>1176</v>
      </c>
      <c r="F6468" s="2" t="str">
        <f t="array" ref="F6468">_xlfn.XLOOKUP(E6468,Restaurants!A:A,Restaurants!B:B)</f>
        <v>Restaurant 053</v>
      </c>
      <c r="G6468" s="2" t="s">
        <v>138</v>
      </c>
      <c r="H6468" s="2" t="str">
        <f t="array" ref="H6468">_xlfn.XLOOKUP(G6468,Food_Menu!A:A,Food_Menu!B:B)</f>
        <v>Food Item 0052</v>
      </c>
      <c r="I6468" s="2"/>
      <c r="J6468" s="2" t="s">
        <v>900</v>
      </c>
      <c r="K6468" s="2" t="str">
        <f t="array" ref="K6468">_xlfn.XLOOKUP(J6468,Delivery_Partners!A:A,Delivery_Partners!B:B)</f>
        <v>Delivery Partner 015</v>
      </c>
      <c r="L6468" s="3">
        <v>3</v>
      </c>
      <c r="M6468" s="2" t="s">
        <v>101</v>
      </c>
      <c r="N6468" s="2" t="s">
        <v>74</v>
      </c>
      <c r="O6468" s="2"/>
    </row>
    <row r="6469" hidden="1" customHeight="1" spans="1:19">
      <c r="A6469" s="2" t="s">
        <v>8429</v>
      </c>
      <c r="B6469" s="28">
        <v>45936</v>
      </c>
      <c r="C6469" s="2" t="s">
        <v>3629</v>
      </c>
      <c r="D6469" s="2" t="str">
        <f t="array" ref="D6469">_xlfn.XLOOKUP(C6469,Customers!A:A,Customers!B:B)</f>
        <v>Customer 0228</v>
      </c>
      <c r="E6469" s="2" t="s">
        <v>220</v>
      </c>
      <c r="F6469" s="2" t="str">
        <f t="array" ref="F6469">_xlfn.XLOOKUP(E6469,Restaurants!A:A,Restaurants!B:B)</f>
        <v>Restaurant 111</v>
      </c>
      <c r="G6469" s="2" t="s">
        <v>2196</v>
      </c>
      <c r="H6469" s="2" t="str">
        <f t="array" ref="H6469">_xlfn.XLOOKUP(G6469,Food_Menu!A:A,Food_Menu!B:B)</f>
        <v>Food Item 0104</v>
      </c>
      <c r="I6469" s="2"/>
      <c r="J6469" s="2" t="s">
        <v>895</v>
      </c>
      <c r="K6469" s="2" t="str">
        <f t="array" ref="K6469">_xlfn.XLOOKUP(J6469,Delivery_Partners!A:A,Delivery_Partners!B:B)</f>
        <v>Delivery Partner 018</v>
      </c>
      <c r="L6469" s="3">
        <v>4</v>
      </c>
      <c r="M6469" s="2" t="s">
        <v>101</v>
      </c>
      <c r="N6469" s="2" t="s">
        <v>42</v>
      </c>
      <c r="O6469" s="2"/>
    </row>
    <row r="6470" customHeight="1" spans="1:19">
      <c r="A6470" s="2" t="s">
        <v>8430</v>
      </c>
      <c r="B6470" s="28">
        <v>45659</v>
      </c>
      <c r="C6470" s="2" t="s">
        <v>1257</v>
      </c>
      <c r="D6470" s="2" t="str">
        <f t="array" ref="D6470">_xlfn.XLOOKUP(C6470,Customers!A:A,Customers!B:B)</f>
        <v>Customer 0483</v>
      </c>
      <c r="E6470" s="2" t="s">
        <v>110</v>
      </c>
      <c r="F6470" s="2" t="str">
        <f t="array" ref="F6470">_xlfn.XLOOKUP(E6470,Restaurants!A:A,Restaurants!B:B)</f>
        <v>Restaurant 062</v>
      </c>
      <c r="G6470" s="2" t="s">
        <v>884</v>
      </c>
      <c r="H6470" s="2" t="str">
        <f t="array" ref="H6470">_xlfn.XLOOKUP(G6470,Food_Menu!A:A,Food_Menu!B:B)</f>
        <v>Food Item 0032</v>
      </c>
      <c r="I6470" s="2">
        <f t="array" ref="I6470">_xlfn.XLOOKUP(G6470,Food_Menu!A:A,Food_Menu!D:D)</f>
        <v>367.24</v>
      </c>
      <c r="J6470" s="2" t="s">
        <v>1596</v>
      </c>
      <c r="K6470" s="2" t="str">
        <f t="array" ref="K6470">_xlfn.XLOOKUP(J6470,Delivery_Partners!A:A,Delivery_Partners!B:B)</f>
        <v>Delivery Partner 094</v>
      </c>
      <c r="L6470" s="3">
        <v>2</v>
      </c>
      <c r="M6470" s="2" t="s">
        <v>23</v>
      </c>
      <c r="N6470" s="2" t="s">
        <v>24</v>
      </c>
      <c r="O6470" s="3">
        <v>34</v>
      </c>
      <c r="P6470" s="13">
        <f t="shared" ref="P6470:P6476" si="1356">I6470*L6470</f>
        <v>734.48</v>
      </c>
      <c r="Q6470" s="13" t="str">
        <f t="shared" ref="Q6470:Q6476" si="1357">IF(O6470="","Not Delivered",IF(O6470&lt;=30,"Fast",IF(O6470&lt;=60,"Normal","Slow")))</f>
        <v>Normal</v>
      </c>
      <c r="S6470" s="21"/>
    </row>
    <row r="6471" customHeight="1" spans="1:19">
      <c r="A6471" s="2" t="s">
        <v>8431</v>
      </c>
      <c r="B6471" s="29" t="s">
        <v>2406</v>
      </c>
      <c r="C6471" s="2" t="s">
        <v>7688</v>
      </c>
      <c r="D6471" s="2" t="str">
        <f t="array" ref="D6471">_xlfn.XLOOKUP(C6471,Customers!A:A,Customers!B:B)</f>
        <v>Customer 0185</v>
      </c>
      <c r="E6471" s="2" t="s">
        <v>526</v>
      </c>
      <c r="F6471" s="2" t="str">
        <f t="array" ref="F6471">_xlfn.XLOOKUP(E6471,Restaurants!A:A,Restaurants!B:B)</f>
        <v>Restaurant 068</v>
      </c>
      <c r="G6471" s="2" t="s">
        <v>966</v>
      </c>
      <c r="H6471" s="2" t="str">
        <f t="array" ref="H6471">_xlfn.XLOOKUP(G6471,Food_Menu!A:A,Food_Menu!B:B)</f>
        <v>Food Item 0024</v>
      </c>
      <c r="I6471" s="2">
        <f t="array" ref="I6471">_xlfn.XLOOKUP(G6471,Food_Menu!A:A,Food_Menu!D:D)</f>
        <v>375.96</v>
      </c>
      <c r="J6471" s="2" t="s">
        <v>953</v>
      </c>
      <c r="K6471" s="2" t="str">
        <f t="array" ref="K6471">_xlfn.XLOOKUP(J6471,Delivery_Partners!A:A,Delivery_Partners!B:B)</f>
        <v>Delivery Partner 157</v>
      </c>
      <c r="L6471" s="3">
        <v>3</v>
      </c>
      <c r="M6471" s="2" t="s">
        <v>23</v>
      </c>
      <c r="N6471" s="2" t="s">
        <v>24</v>
      </c>
      <c r="O6471" s="3">
        <v>42</v>
      </c>
      <c r="P6471" s="13">
        <f t="shared" si="1356"/>
        <v>1127.88</v>
      </c>
      <c r="Q6471" s="13" t="str">
        <f t="shared" si="1357"/>
        <v>Normal</v>
      </c>
      <c r="S6471" s="21"/>
    </row>
    <row r="6472" customHeight="1" spans="1:19">
      <c r="A6472" s="2" t="s">
        <v>8432</v>
      </c>
      <c r="B6472" s="29" t="s">
        <v>1523</v>
      </c>
      <c r="C6472" s="2" t="s">
        <v>4402</v>
      </c>
      <c r="D6472" s="2" t="str">
        <f t="array" ref="D6472">_xlfn.XLOOKUP(C6472,Customers!A:A,Customers!B:B)</f>
        <v>Customer 0832</v>
      </c>
      <c r="E6472" s="2" t="s">
        <v>634</v>
      </c>
      <c r="F6472" s="2" t="str">
        <f t="array" ref="F6472">_xlfn.XLOOKUP(E6472,Restaurants!A:A,Restaurants!B:B)</f>
        <v>Restaurant 087</v>
      </c>
      <c r="G6472" s="2" t="s">
        <v>106</v>
      </c>
      <c r="H6472" s="2" t="str">
        <f t="array" ref="H6472">_xlfn.XLOOKUP(G6472,Food_Menu!A:A,Food_Menu!B:B)</f>
        <v>Food Item 0067</v>
      </c>
      <c r="I6472" s="2">
        <f t="array" ref="I6472">_xlfn.XLOOKUP(G6472,Food_Menu!A:A,Food_Menu!D:D)</f>
        <v>575.59</v>
      </c>
      <c r="J6472" s="2" t="s">
        <v>558</v>
      </c>
      <c r="K6472" s="2" t="str">
        <f t="array" ref="K6472">_xlfn.XLOOKUP(J6472,Delivery_Partners!A:A,Delivery_Partners!B:B)</f>
        <v>Delivery Partner 070</v>
      </c>
      <c r="L6472" s="3">
        <v>2</v>
      </c>
      <c r="M6472" s="2" t="s">
        <v>23</v>
      </c>
      <c r="N6472" s="2" t="s">
        <v>55</v>
      </c>
      <c r="O6472" s="3">
        <v>61</v>
      </c>
      <c r="P6472" s="13">
        <f t="shared" si="1356"/>
        <v>1151.18</v>
      </c>
      <c r="Q6472" s="13" t="str">
        <f t="shared" si="1357"/>
        <v>Slow</v>
      </c>
      <c r="S6472" s="21"/>
    </row>
    <row r="6473" customHeight="1" spans="1:19">
      <c r="A6473" s="2" t="s">
        <v>8433</v>
      </c>
      <c r="B6473" s="29" t="s">
        <v>1137</v>
      </c>
      <c r="C6473" s="2" t="s">
        <v>4603</v>
      </c>
      <c r="D6473" s="2" t="str">
        <f t="array" ref="D6473">_xlfn.XLOOKUP(C6473,Customers!A:A,Customers!B:B)</f>
        <v>Customer 0519</v>
      </c>
      <c r="E6473" s="2" t="s">
        <v>945</v>
      </c>
      <c r="F6473" s="2" t="str">
        <f t="array" ref="F6473">_xlfn.XLOOKUP(E6473,Restaurants!A:A,Restaurants!B:B)</f>
        <v>Restaurant 099</v>
      </c>
      <c r="G6473" s="2" t="s">
        <v>1794</v>
      </c>
      <c r="H6473" s="2" t="str">
        <f t="array" ref="H6473">_xlfn.XLOOKUP(G6473,Food_Menu!A:A,Food_Menu!B:B)</f>
        <v>Food Item 0131</v>
      </c>
      <c r="I6473" s="2">
        <f t="array" ref="I6473">_xlfn.XLOOKUP(G6473,Food_Menu!A:A,Food_Menu!D:D)</f>
        <v>201.22</v>
      </c>
      <c r="J6473" s="2" t="s">
        <v>337</v>
      </c>
      <c r="K6473" s="2" t="str">
        <f t="array" ref="K6473">_xlfn.XLOOKUP(J6473,Delivery_Partners!A:A,Delivery_Partners!B:B)</f>
        <v>Delivery Partner 004</v>
      </c>
      <c r="L6473" s="3">
        <v>2</v>
      </c>
      <c r="M6473" s="2" t="s">
        <v>23</v>
      </c>
      <c r="N6473" s="2" t="s">
        <v>24</v>
      </c>
      <c r="O6473" s="3">
        <v>45</v>
      </c>
      <c r="P6473" s="13">
        <f t="shared" si="1356"/>
        <v>402.44</v>
      </c>
      <c r="Q6473" s="13" t="str">
        <f t="shared" si="1357"/>
        <v>Normal</v>
      </c>
      <c r="S6473" s="21"/>
    </row>
    <row r="6474" customHeight="1" spans="1:19">
      <c r="A6474" s="2" t="s">
        <v>8434</v>
      </c>
      <c r="B6474" s="28">
        <v>45912</v>
      </c>
      <c r="C6474" s="2" t="s">
        <v>3183</v>
      </c>
      <c r="D6474" s="2" t="str">
        <f t="array" ref="D6474">_xlfn.XLOOKUP(C6474,Customers!A:A,Customers!B:B)</f>
        <v>Customer 0877</v>
      </c>
      <c r="E6474" s="2" t="s">
        <v>110</v>
      </c>
      <c r="F6474" s="2" t="str">
        <f t="array" ref="F6474">_xlfn.XLOOKUP(E6474,Restaurants!A:A,Restaurants!B:B)</f>
        <v>Restaurant 062</v>
      </c>
      <c r="G6474" s="2" t="s">
        <v>235</v>
      </c>
      <c r="H6474" s="2" t="str">
        <f t="array" ref="H6474">_xlfn.XLOOKUP(G6474,Food_Menu!A:A,Food_Menu!B:B)</f>
        <v>Food Item 0020</v>
      </c>
      <c r="I6474" s="2">
        <f t="array" ref="I6474">_xlfn.XLOOKUP(G6474,Food_Menu!A:A,Food_Menu!D:D)</f>
        <v>565.62</v>
      </c>
      <c r="J6474" s="2" t="s">
        <v>236</v>
      </c>
      <c r="K6474" s="2" t="str">
        <f t="array" ref="K6474">_xlfn.XLOOKUP(J6474,Delivery_Partners!A:A,Delivery_Partners!B:B)</f>
        <v>Delivery Partner 068</v>
      </c>
      <c r="L6474" s="3">
        <v>1</v>
      </c>
      <c r="M6474" s="2" t="s">
        <v>23</v>
      </c>
      <c r="N6474" s="2" t="s">
        <v>24</v>
      </c>
      <c r="O6474" s="3">
        <v>40</v>
      </c>
      <c r="P6474" s="13">
        <f t="shared" si="1356"/>
        <v>565.62</v>
      </c>
      <c r="Q6474" s="13" t="str">
        <f t="shared" si="1357"/>
        <v>Normal</v>
      </c>
      <c r="S6474" s="21"/>
    </row>
    <row r="6475" customHeight="1" spans="1:19">
      <c r="A6475" s="2" t="s">
        <v>8435</v>
      </c>
      <c r="B6475" s="29" t="s">
        <v>411</v>
      </c>
      <c r="C6475" s="2" t="s">
        <v>1113</v>
      </c>
      <c r="D6475" s="2" t="str">
        <f t="array" ref="D6475">_xlfn.XLOOKUP(C6475,Customers!A:A,Customers!B:B)</f>
        <v>Customer 0548</v>
      </c>
      <c r="E6475" s="2" t="s">
        <v>634</v>
      </c>
      <c r="F6475" s="2" t="str">
        <f t="array" ref="F6475">_xlfn.XLOOKUP(E6475,Restaurants!A:A,Restaurants!B:B)</f>
        <v>Restaurant 087</v>
      </c>
      <c r="G6475" s="2" t="s">
        <v>221</v>
      </c>
      <c r="H6475" s="2" t="str">
        <f t="array" ref="H6475">_xlfn.XLOOKUP(G6475,Food_Menu!A:A,Food_Menu!B:B)</f>
        <v>Food Item 0220</v>
      </c>
      <c r="I6475" s="2">
        <f t="array" ref="I6475">_xlfn.XLOOKUP(G6475,Food_Menu!A:A,Food_Menu!D:D)</f>
        <v>194.15</v>
      </c>
      <c r="J6475" s="2" t="s">
        <v>1363</v>
      </c>
      <c r="K6475" s="2" t="str">
        <f t="array" ref="K6475">_xlfn.XLOOKUP(J6475,Delivery_Partners!A:A,Delivery_Partners!B:B)</f>
        <v>Delivery Partner 001</v>
      </c>
      <c r="L6475" s="3">
        <v>1</v>
      </c>
      <c r="M6475" s="2" t="s">
        <v>23</v>
      </c>
      <c r="N6475" s="2" t="s">
        <v>55</v>
      </c>
      <c r="O6475" s="3">
        <v>19</v>
      </c>
      <c r="P6475" s="13">
        <f t="shared" si="1356"/>
        <v>194.15</v>
      </c>
      <c r="Q6475" s="13" t="str">
        <f t="shared" si="1357"/>
        <v>Fast</v>
      </c>
      <c r="S6475" s="21"/>
    </row>
    <row r="6476" customHeight="1" spans="1:19">
      <c r="A6476" s="2" t="s">
        <v>8436</v>
      </c>
      <c r="B6476" s="29" t="s">
        <v>1003</v>
      </c>
      <c r="C6476" s="2" t="s">
        <v>3090</v>
      </c>
      <c r="D6476" s="2" t="str">
        <f t="array" ref="D6476">_xlfn.XLOOKUP(C6476,Customers!A:A,Customers!B:B)</f>
        <v>Customer 0857</v>
      </c>
      <c r="E6476" s="2" t="s">
        <v>182</v>
      </c>
      <c r="F6476" s="2" t="str">
        <f t="array" ref="F6476">_xlfn.XLOOKUP(E6476,Restaurants!A:A,Restaurants!B:B)</f>
        <v>Restaurant 097</v>
      </c>
      <c r="G6476" s="2" t="s">
        <v>1575</v>
      </c>
      <c r="H6476" s="2" t="str">
        <f t="array" ref="H6476">_xlfn.XLOOKUP(G6476,Food_Menu!A:A,Food_Menu!B:B)</f>
        <v>Food Item 0101</v>
      </c>
      <c r="I6476" s="2">
        <f t="array" ref="I6476">_xlfn.XLOOKUP(G6476,Food_Menu!A:A,Food_Menu!D:D)</f>
        <v>140.64</v>
      </c>
      <c r="J6476" s="2" t="s">
        <v>1930</v>
      </c>
      <c r="K6476" s="2" t="str">
        <f t="array" ref="K6476">_xlfn.XLOOKUP(J6476,Delivery_Partners!A:A,Delivery_Partners!B:B)</f>
        <v>Delivery Partner 077</v>
      </c>
      <c r="L6476" s="3">
        <v>1</v>
      </c>
      <c r="M6476" s="2" t="s">
        <v>23</v>
      </c>
      <c r="N6476" s="2" t="s">
        <v>55</v>
      </c>
      <c r="O6476" s="3">
        <v>25</v>
      </c>
      <c r="P6476" s="13">
        <f t="shared" si="1356"/>
        <v>140.64</v>
      </c>
      <c r="Q6476" s="13" t="str">
        <f t="shared" si="1357"/>
        <v>Fast</v>
      </c>
      <c r="S6476" s="21"/>
    </row>
    <row r="6477" hidden="1" customHeight="1" spans="1:19">
      <c r="A6477" s="2" t="s">
        <v>8437</v>
      </c>
      <c r="B6477" s="29" t="s">
        <v>1532</v>
      </c>
      <c r="C6477" s="2" t="s">
        <v>2486</v>
      </c>
      <c r="D6477" s="2" t="str">
        <f t="array" ref="D6477">_xlfn.XLOOKUP(C6477,Customers!A:A,Customers!B:B)</f>
        <v>Customer 0880</v>
      </c>
      <c r="E6477" s="2" t="s">
        <v>345</v>
      </c>
      <c r="F6477" s="2" t="str">
        <f t="array" ref="F6477">_xlfn.XLOOKUP(E6477,Restaurants!A:A,Restaurants!B:B)</f>
        <v>Restaurant 064</v>
      </c>
      <c r="G6477" s="2" t="s">
        <v>881</v>
      </c>
      <c r="H6477" s="2" t="str">
        <f t="array" ref="H6477">_xlfn.XLOOKUP(G6477,Food_Menu!A:A,Food_Menu!B:B)</f>
        <v>Food Item 0038</v>
      </c>
      <c r="I6477" s="2"/>
      <c r="J6477" s="2" t="s">
        <v>993</v>
      </c>
      <c r="K6477" s="2" t="str">
        <f t="array" ref="K6477">_xlfn.XLOOKUP(J6477,Delivery_Partners!A:A,Delivery_Partners!B:B)</f>
        <v>Delivery Partner 086</v>
      </c>
      <c r="L6477" s="3">
        <v>2</v>
      </c>
      <c r="M6477" s="2" t="s">
        <v>101</v>
      </c>
      <c r="N6477" s="2" t="s">
        <v>55</v>
      </c>
      <c r="O6477" s="2"/>
    </row>
    <row r="6478" customHeight="1" spans="1:19">
      <c r="A6478" s="2" t="s">
        <v>8438</v>
      </c>
      <c r="B6478" s="29" t="s">
        <v>1639</v>
      </c>
      <c r="C6478" s="2" t="s">
        <v>326</v>
      </c>
      <c r="D6478" s="2" t="str">
        <f t="array" ref="D6478">_xlfn.XLOOKUP(C6478,Customers!A:A,Customers!B:B)</f>
        <v>Customer 0193</v>
      </c>
      <c r="E6478" s="2" t="s">
        <v>116</v>
      </c>
      <c r="F6478" s="2" t="str">
        <f t="array" ref="F6478">_xlfn.XLOOKUP(E6478,Restaurants!A:A,Restaurants!B:B)</f>
        <v>Restaurant 086</v>
      </c>
      <c r="G6478" s="2" t="s">
        <v>240</v>
      </c>
      <c r="H6478" s="2" t="str">
        <f t="array" ref="H6478">_xlfn.XLOOKUP(G6478,Food_Menu!A:A,Food_Menu!B:B)</f>
        <v>Food Item 0005</v>
      </c>
      <c r="I6478" s="2">
        <f t="array" ref="I6478">_xlfn.XLOOKUP(G6478,Food_Menu!A:A,Food_Menu!D:D)</f>
        <v>481.92</v>
      </c>
      <c r="J6478" s="2" t="s">
        <v>502</v>
      </c>
      <c r="K6478" s="2" t="str">
        <f t="array" ref="K6478">_xlfn.XLOOKUP(J6478,Delivery_Partners!A:A,Delivery_Partners!B:B)</f>
        <v>Delivery Partner 132</v>
      </c>
      <c r="L6478" s="3">
        <v>2</v>
      </c>
      <c r="M6478" s="2" t="s">
        <v>23</v>
      </c>
      <c r="N6478" s="2" t="s">
        <v>42</v>
      </c>
      <c r="O6478" s="3">
        <v>46</v>
      </c>
      <c r="P6478" s="13">
        <f>I6478*L6478</f>
        <v>963.84</v>
      </c>
      <c r="Q6478" s="13" t="str">
        <f>IF(O6478="","Not Delivered",IF(O6478&lt;=30,"Fast",IF(O6478&lt;=60,"Normal","Slow")))</f>
        <v>Normal</v>
      </c>
      <c r="S6478" s="21"/>
    </row>
    <row r="6479" hidden="1" customHeight="1" spans="1:19">
      <c r="A6479" s="2" t="s">
        <v>8439</v>
      </c>
      <c r="B6479" s="29" t="s">
        <v>681</v>
      </c>
      <c r="C6479" s="2" t="s">
        <v>4234</v>
      </c>
      <c r="D6479" s="2" t="str">
        <f t="array" ref="D6479">_xlfn.XLOOKUP(C6479,Customers!A:A,Customers!B:B)</f>
        <v>Customer 0531</v>
      </c>
      <c r="E6479" s="2" t="s">
        <v>537</v>
      </c>
      <c r="F6479" s="2" t="str">
        <f t="array" ref="F6479">_xlfn.XLOOKUP(E6479,Restaurants!A:A,Restaurants!B:B)</f>
        <v>Restaurant 044</v>
      </c>
      <c r="G6479" s="2" t="s">
        <v>84</v>
      </c>
      <c r="H6479" s="2" t="str">
        <f t="array" ref="H6479">_xlfn.XLOOKUP(G6479,Food_Menu!A:A,Food_Menu!B:B)</f>
        <v>Food Item 0211</v>
      </c>
      <c r="I6479" s="2"/>
      <c r="J6479" s="2" t="s">
        <v>231</v>
      </c>
      <c r="K6479" s="2" t="str">
        <f t="array" ref="K6479">_xlfn.XLOOKUP(J6479,Delivery_Partners!A:A,Delivery_Partners!B:B)</f>
        <v>Delivery Partner 013</v>
      </c>
      <c r="L6479" s="3">
        <v>2</v>
      </c>
      <c r="M6479" s="2" t="s">
        <v>189</v>
      </c>
      <c r="N6479" s="2" t="s">
        <v>55</v>
      </c>
      <c r="O6479" s="2"/>
    </row>
    <row r="6480" customHeight="1" spans="1:19">
      <c r="A6480" s="2" t="s">
        <v>8440</v>
      </c>
      <c r="B6480" s="29" t="s">
        <v>1635</v>
      </c>
      <c r="C6480" s="2" t="s">
        <v>4710</v>
      </c>
      <c r="D6480" s="2" t="str">
        <f t="array" ref="D6480">_xlfn.XLOOKUP(C6480,Customers!A:A,Customers!B:B)</f>
        <v>Customer 0900</v>
      </c>
      <c r="E6480" s="2" t="s">
        <v>46</v>
      </c>
      <c r="F6480" s="2" t="str">
        <f t="array" ref="F6480">_xlfn.XLOOKUP(E6480,Restaurants!A:A,Restaurants!B:B)</f>
        <v>Restaurant 043</v>
      </c>
      <c r="G6480" s="2" t="s">
        <v>1794</v>
      </c>
      <c r="H6480" s="2" t="str">
        <f t="array" ref="H6480">_xlfn.XLOOKUP(G6480,Food_Menu!A:A,Food_Menu!B:B)</f>
        <v>Food Item 0131</v>
      </c>
      <c r="I6480" s="2">
        <f t="array" ref="I6480">_xlfn.XLOOKUP(G6480,Food_Menu!A:A,Food_Menu!D:D)</f>
        <v>201.22</v>
      </c>
      <c r="J6480" s="2" t="s">
        <v>1350</v>
      </c>
      <c r="K6480" s="2" t="str">
        <f t="array" ref="K6480">_xlfn.XLOOKUP(J6480,Delivery_Partners!A:A,Delivery_Partners!B:B)</f>
        <v>Delivery Partner 087</v>
      </c>
      <c r="L6480" s="3">
        <v>4</v>
      </c>
      <c r="M6480" s="2" t="s">
        <v>23</v>
      </c>
      <c r="N6480" s="2" t="s">
        <v>24</v>
      </c>
      <c r="O6480" s="3">
        <v>43</v>
      </c>
      <c r="P6480" s="13">
        <f t="shared" ref="P6480:P6485" si="1358">I6480*L6480</f>
        <v>804.88</v>
      </c>
      <c r="Q6480" s="13" t="str">
        <f t="shared" ref="Q6480:Q6485" si="1359">IF(O6480="","Not Delivered",IF(O6480&lt;=30,"Fast",IF(O6480&lt;=60,"Normal","Slow")))</f>
        <v>Normal</v>
      </c>
      <c r="S6480" s="21"/>
    </row>
    <row r="6481" customHeight="1" spans="1:19">
      <c r="A6481" s="2" t="s">
        <v>8441</v>
      </c>
      <c r="B6481" s="29" t="s">
        <v>1642</v>
      </c>
      <c r="C6481" s="2" t="s">
        <v>987</v>
      </c>
      <c r="D6481" s="2" t="str">
        <f t="array" ref="D6481">_xlfn.XLOOKUP(C6481,Customers!A:A,Customers!B:B)</f>
        <v>Customer 0712</v>
      </c>
      <c r="E6481" s="2" t="s">
        <v>350</v>
      </c>
      <c r="F6481" s="2" t="str">
        <f t="array" ref="F6481">_xlfn.XLOOKUP(E6481,Restaurants!A:A,Restaurants!B:B)</f>
        <v>Restaurant 001</v>
      </c>
      <c r="G6481" s="2" t="s">
        <v>856</v>
      </c>
      <c r="H6481" s="2" t="str">
        <f t="array" ref="H6481">_xlfn.XLOOKUP(G6481,Food_Menu!A:A,Food_Menu!B:B)</f>
        <v>Food Item 0191</v>
      </c>
      <c r="I6481" s="2">
        <f t="array" ref="I6481">_xlfn.XLOOKUP(G6481,Food_Menu!A:A,Food_Menu!D:D)</f>
        <v>443.82</v>
      </c>
      <c r="J6481" s="2" t="s">
        <v>1196</v>
      </c>
      <c r="K6481" s="2" t="str">
        <f t="array" ref="K6481">_xlfn.XLOOKUP(J6481,Delivery_Partners!A:A,Delivery_Partners!B:B)</f>
        <v>Delivery Partner 032</v>
      </c>
      <c r="L6481" s="3">
        <v>2</v>
      </c>
      <c r="M6481" s="2" t="s">
        <v>23</v>
      </c>
      <c r="N6481" s="2" t="s">
        <v>24</v>
      </c>
      <c r="O6481" s="3">
        <v>36</v>
      </c>
      <c r="P6481" s="13">
        <f t="shared" si="1358"/>
        <v>887.64</v>
      </c>
      <c r="Q6481" s="13" t="str">
        <f t="shared" si="1359"/>
        <v>Normal</v>
      </c>
      <c r="S6481" s="21"/>
    </row>
    <row r="6482" customHeight="1" spans="1:19">
      <c r="A6482" s="2" t="s">
        <v>8442</v>
      </c>
      <c r="B6482" s="28">
        <v>45963</v>
      </c>
      <c r="C6482" s="2" t="s">
        <v>460</v>
      </c>
      <c r="D6482" s="2" t="str">
        <f t="array" ref="D6482">_xlfn.XLOOKUP(C6482,Customers!A:A,Customers!B:B)</f>
        <v>Customer 0266</v>
      </c>
      <c r="E6482" s="2" t="s">
        <v>647</v>
      </c>
      <c r="F6482" s="2" t="str">
        <f t="array" ref="F6482">_xlfn.XLOOKUP(E6482,Restaurants!A:A,Restaurants!B:B)</f>
        <v>Restaurant 081</v>
      </c>
      <c r="G6482" s="2" t="s">
        <v>913</v>
      </c>
      <c r="H6482" s="2" t="str">
        <f t="array" ref="H6482">_xlfn.XLOOKUP(G6482,Food_Menu!A:A,Food_Menu!B:B)</f>
        <v>Food Item 0171</v>
      </c>
      <c r="I6482" s="2">
        <f t="array" ref="I6482">_xlfn.XLOOKUP(G6482,Food_Menu!A:A,Food_Menu!D:D)</f>
        <v>583.51</v>
      </c>
      <c r="J6482" s="2" t="s">
        <v>1408</v>
      </c>
      <c r="K6482" s="2" t="str">
        <f t="array" ref="K6482">_xlfn.XLOOKUP(J6482,Delivery_Partners!A:A,Delivery_Partners!B:B)</f>
        <v>Delivery Partner 084</v>
      </c>
      <c r="L6482" s="3">
        <v>2</v>
      </c>
      <c r="M6482" s="2" t="s">
        <v>23</v>
      </c>
      <c r="N6482" s="2" t="s">
        <v>55</v>
      </c>
      <c r="O6482" s="3">
        <v>39</v>
      </c>
      <c r="P6482" s="13">
        <f t="shared" si="1358"/>
        <v>1167.02</v>
      </c>
      <c r="Q6482" s="13" t="str">
        <f t="shared" si="1359"/>
        <v>Normal</v>
      </c>
      <c r="S6482" s="21"/>
    </row>
    <row r="6483" customHeight="1" spans="1:19">
      <c r="A6483" s="2" t="s">
        <v>8443</v>
      </c>
      <c r="B6483" s="29" t="s">
        <v>1671</v>
      </c>
      <c r="C6483" s="2" t="s">
        <v>301</v>
      </c>
      <c r="D6483" s="2" t="str">
        <f t="array" ref="D6483">_xlfn.XLOOKUP(C6483,Customers!A:A,Customers!B:B)</f>
        <v>Customer 1000</v>
      </c>
      <c r="E6483" s="2" t="s">
        <v>488</v>
      </c>
      <c r="F6483" s="2" t="str">
        <f t="array" ref="F6483">_xlfn.XLOOKUP(E6483,Restaurants!A:A,Restaurants!B:B)</f>
        <v>Restaurant 031</v>
      </c>
      <c r="G6483" s="2" t="s">
        <v>1177</v>
      </c>
      <c r="H6483" s="2" t="str">
        <f t="array" ref="H6483">_xlfn.XLOOKUP(G6483,Food_Menu!A:A,Food_Menu!B:B)</f>
        <v>Food Item 0217</v>
      </c>
      <c r="I6483" s="2">
        <f t="array" ref="I6483">_xlfn.XLOOKUP(G6483,Food_Menu!A:A,Food_Menu!D:D)</f>
        <v>222.6</v>
      </c>
      <c r="J6483" s="2" t="s">
        <v>1104</v>
      </c>
      <c r="K6483" s="2" t="str">
        <f t="array" ref="K6483">_xlfn.XLOOKUP(J6483,Delivery_Partners!A:A,Delivery_Partners!B:B)</f>
        <v>Delivery Partner 178</v>
      </c>
      <c r="L6483" s="3">
        <v>2</v>
      </c>
      <c r="M6483" s="2" t="s">
        <v>23</v>
      </c>
      <c r="N6483" s="2" t="s">
        <v>55</v>
      </c>
      <c r="O6483" s="3">
        <v>32</v>
      </c>
      <c r="P6483" s="13">
        <f t="shared" si="1358"/>
        <v>445.2</v>
      </c>
      <c r="Q6483" s="13" t="str">
        <f t="shared" si="1359"/>
        <v>Normal</v>
      </c>
      <c r="S6483" s="21"/>
    </row>
    <row r="6484" customHeight="1" spans="1:19">
      <c r="A6484" s="2" t="s">
        <v>8444</v>
      </c>
      <c r="B6484" s="29" t="s">
        <v>980</v>
      </c>
      <c r="C6484" s="2" t="s">
        <v>270</v>
      </c>
      <c r="D6484" s="2" t="str">
        <f t="array" ref="D6484">_xlfn.XLOOKUP(C6484,Customers!A:A,Customers!B:B)</f>
        <v>Customer 0240</v>
      </c>
      <c r="E6484" s="2" t="s">
        <v>721</v>
      </c>
      <c r="F6484" s="2" t="str">
        <f t="array" ref="F6484">_xlfn.XLOOKUP(E6484,Restaurants!A:A,Restaurants!B:B)</f>
        <v>Restaurant 098</v>
      </c>
      <c r="G6484" s="2" t="s">
        <v>2157</v>
      </c>
      <c r="H6484" s="2" t="str">
        <f t="array" ref="H6484">_xlfn.XLOOKUP(G6484,Food_Menu!A:A,Food_Menu!B:B)</f>
        <v>Food Item 0196</v>
      </c>
      <c r="I6484" s="2">
        <f t="array" ref="I6484">_xlfn.XLOOKUP(G6484,Food_Menu!A:A,Food_Menu!D:D)</f>
        <v>535.63</v>
      </c>
      <c r="J6484" s="2" t="s">
        <v>127</v>
      </c>
      <c r="K6484" s="2" t="str">
        <f t="array" ref="K6484">_xlfn.XLOOKUP(J6484,Delivery_Partners!A:A,Delivery_Partners!B:B)</f>
        <v>Delivery Partner 134</v>
      </c>
      <c r="L6484" s="3">
        <v>2</v>
      </c>
      <c r="M6484" s="2" t="s">
        <v>23</v>
      </c>
      <c r="N6484" s="2" t="s">
        <v>42</v>
      </c>
      <c r="O6484" s="3">
        <v>28</v>
      </c>
      <c r="P6484" s="13">
        <f t="shared" si="1358"/>
        <v>1071.26</v>
      </c>
      <c r="Q6484" s="13" t="str">
        <f t="shared" si="1359"/>
        <v>Fast</v>
      </c>
      <c r="S6484" s="21"/>
    </row>
    <row r="6485" customHeight="1" spans="1:19">
      <c r="A6485" s="2" t="s">
        <v>8445</v>
      </c>
      <c r="B6485" s="29" t="s">
        <v>191</v>
      </c>
      <c r="C6485" s="2" t="s">
        <v>2082</v>
      </c>
      <c r="D6485" s="2" t="str">
        <f t="array" ref="D6485">_xlfn.XLOOKUP(C6485,Customers!A:A,Customers!B:B)</f>
        <v>Customer 1193</v>
      </c>
      <c r="E6485" s="2" t="s">
        <v>706</v>
      </c>
      <c r="F6485" s="2" t="str">
        <f t="array" ref="F6485">_xlfn.XLOOKUP(E6485,Restaurants!A:A,Restaurants!B:B)</f>
        <v>Restaurant 115</v>
      </c>
      <c r="G6485" s="2" t="s">
        <v>985</v>
      </c>
      <c r="H6485" s="2" t="str">
        <f t="array" ref="H6485">_xlfn.XLOOKUP(G6485,Food_Menu!A:A,Food_Menu!B:B)</f>
        <v>Food Item 0169</v>
      </c>
      <c r="I6485" s="2">
        <f t="array" ref="I6485">_xlfn.XLOOKUP(G6485,Food_Menu!A:A,Food_Menu!D:D)</f>
        <v>94.12</v>
      </c>
      <c r="J6485" s="2" t="s">
        <v>241</v>
      </c>
      <c r="K6485" s="2" t="str">
        <f t="array" ref="K6485">_xlfn.XLOOKUP(J6485,Delivery_Partners!A:A,Delivery_Partners!B:B)</f>
        <v>Delivery Partner 152</v>
      </c>
      <c r="L6485" s="3">
        <v>1</v>
      </c>
      <c r="M6485" s="2" t="s">
        <v>23</v>
      </c>
      <c r="N6485" s="2" t="s">
        <v>24</v>
      </c>
      <c r="O6485" s="3">
        <v>23</v>
      </c>
      <c r="P6485" s="13">
        <f t="shared" si="1358"/>
        <v>94.12</v>
      </c>
      <c r="Q6485" s="13" t="str">
        <f t="shared" si="1359"/>
        <v>Fast</v>
      </c>
      <c r="S6485" s="21"/>
    </row>
    <row r="6486" hidden="1" customHeight="1" spans="1:19">
      <c r="A6486" s="2" t="s">
        <v>8446</v>
      </c>
      <c r="B6486" s="28">
        <v>45938</v>
      </c>
      <c r="C6486" s="2" t="s">
        <v>234</v>
      </c>
      <c r="D6486" s="2" t="str">
        <f t="array" ref="D6486">_xlfn.XLOOKUP(C6486,Customers!A:A,Customers!B:B)</f>
        <v>Customer 0849</v>
      </c>
      <c r="E6486" s="2" t="s">
        <v>105</v>
      </c>
      <c r="F6486" s="2" t="str">
        <f t="array" ref="F6486">_xlfn.XLOOKUP(E6486,Restaurants!A:A,Restaurants!B:B)</f>
        <v>Restaurant 106</v>
      </c>
      <c r="G6486" s="2" t="s">
        <v>627</v>
      </c>
      <c r="H6486" s="2" t="str">
        <f t="array" ref="H6486">_xlfn.XLOOKUP(G6486,Food_Menu!A:A,Food_Menu!B:B)</f>
        <v>Food Item 0188</v>
      </c>
      <c r="I6486" s="2"/>
      <c r="J6486" s="2" t="s">
        <v>663</v>
      </c>
      <c r="K6486" s="2" t="str">
        <f t="array" ref="K6486">_xlfn.XLOOKUP(J6486,Delivery_Partners!A:A,Delivery_Partners!B:B)</f>
        <v>Delivery Partner 007</v>
      </c>
      <c r="L6486" s="3">
        <v>4</v>
      </c>
      <c r="M6486" s="2" t="s">
        <v>101</v>
      </c>
      <c r="N6486" s="2" t="s">
        <v>55</v>
      </c>
      <c r="O6486" s="2"/>
    </row>
    <row r="6487" customHeight="1" spans="1:19">
      <c r="A6487" s="2" t="s">
        <v>8447</v>
      </c>
      <c r="B6487" s="29" t="s">
        <v>1092</v>
      </c>
      <c r="C6487" s="2" t="s">
        <v>8448</v>
      </c>
      <c r="D6487" s="2" t="str">
        <f t="array" ref="D6487">_xlfn.XLOOKUP(C6487,Customers!A:A,Customers!B:B)</f>
        <v>Customer 0388</v>
      </c>
      <c r="E6487" s="2" t="s">
        <v>984</v>
      </c>
      <c r="F6487" s="2" t="str">
        <f t="array" ref="F6487">_xlfn.XLOOKUP(E6487,Restaurants!A:A,Restaurants!B:B)</f>
        <v>Restaurant 034</v>
      </c>
      <c r="G6487" s="2" t="s">
        <v>94</v>
      </c>
      <c r="H6487" s="2" t="str">
        <f t="array" ref="H6487">_xlfn.XLOOKUP(G6487,Food_Menu!A:A,Food_Menu!B:B)</f>
        <v>Food Item 0189</v>
      </c>
      <c r="I6487" s="2">
        <f t="array" ref="I6487">_xlfn.XLOOKUP(G6487,Food_Menu!A:A,Food_Menu!D:D)</f>
        <v>612.77</v>
      </c>
      <c r="J6487" s="2" t="s">
        <v>898</v>
      </c>
      <c r="K6487" s="2" t="str">
        <f t="array" ref="K6487">_xlfn.XLOOKUP(J6487,Delivery_Partners!A:A,Delivery_Partners!B:B)</f>
        <v>Delivery Partner 138</v>
      </c>
      <c r="L6487" s="3">
        <v>2</v>
      </c>
      <c r="M6487" s="2" t="s">
        <v>23</v>
      </c>
      <c r="N6487" s="2" t="s">
        <v>74</v>
      </c>
      <c r="O6487" s="3">
        <v>34</v>
      </c>
      <c r="P6487" s="13">
        <f t="shared" ref="P6487:P6489" si="1360">I6487*L6487</f>
        <v>1225.54</v>
      </c>
      <c r="Q6487" s="13" t="str">
        <f t="shared" ref="Q6487:Q6489" si="1361">IF(O6487="","Not Delivered",IF(O6487&lt;=30,"Fast",IF(O6487&lt;=60,"Normal","Slow")))</f>
        <v>Normal</v>
      </c>
      <c r="S6487" s="21"/>
    </row>
    <row r="6488" customHeight="1" spans="1:19">
      <c r="A6488" s="2" t="s">
        <v>8449</v>
      </c>
      <c r="B6488" s="29" t="s">
        <v>1648</v>
      </c>
      <c r="C6488" s="2" t="s">
        <v>3106</v>
      </c>
      <c r="D6488" s="2" t="str">
        <f t="array" ref="D6488">_xlfn.XLOOKUP(C6488,Customers!A:A,Customers!B:B)</f>
        <v>Customer 0234</v>
      </c>
      <c r="E6488" s="2" t="s">
        <v>20</v>
      </c>
      <c r="F6488" s="2" t="str">
        <f t="array" ref="F6488">_xlfn.XLOOKUP(E6488,Restaurants!A:A,Restaurants!B:B)</f>
        <v>Restaurant 079</v>
      </c>
      <c r="G6488" s="2" t="s">
        <v>28</v>
      </c>
      <c r="H6488" s="2" t="str">
        <f t="array" ref="H6488">_xlfn.XLOOKUP(G6488,Food_Menu!A:A,Food_Menu!B:B)</f>
        <v>Food Item 0057</v>
      </c>
      <c r="I6488" s="2">
        <f t="array" ref="I6488">_xlfn.XLOOKUP(G6488,Food_Menu!A:A,Food_Menu!D:D)</f>
        <v>302.55</v>
      </c>
      <c r="J6488" s="2" t="s">
        <v>159</v>
      </c>
      <c r="K6488" s="2" t="str">
        <f t="array" ref="K6488">_xlfn.XLOOKUP(J6488,Delivery_Partners!A:A,Delivery_Partners!B:B)</f>
        <v>Delivery Partner 156</v>
      </c>
      <c r="L6488" s="3">
        <v>2</v>
      </c>
      <c r="M6488" s="2" t="s">
        <v>23</v>
      </c>
      <c r="N6488" s="2" t="s">
        <v>24</v>
      </c>
      <c r="O6488" s="3">
        <v>22</v>
      </c>
      <c r="P6488" s="13">
        <f t="shared" si="1360"/>
        <v>605.1</v>
      </c>
      <c r="Q6488" s="13" t="str">
        <f t="shared" si="1361"/>
        <v>Fast</v>
      </c>
      <c r="S6488" s="21"/>
    </row>
    <row r="6489" customHeight="1" spans="1:19">
      <c r="A6489" s="2" t="s">
        <v>8450</v>
      </c>
      <c r="B6489" s="28">
        <v>45996</v>
      </c>
      <c r="C6489" s="2" t="s">
        <v>8451</v>
      </c>
      <c r="D6489" s="2" t="str">
        <f t="array" ref="D6489">_xlfn.XLOOKUP(C6489,Customers!A:A,Customers!B:B)</f>
        <v>Customer 1083</v>
      </c>
      <c r="E6489" s="2" t="s">
        <v>421</v>
      </c>
      <c r="F6489" s="2" t="str">
        <f t="array" ref="F6489">_xlfn.XLOOKUP(E6489,Restaurants!A:A,Restaurants!B:B)</f>
        <v>Restaurant 091</v>
      </c>
      <c r="G6489" s="2" t="s">
        <v>1794</v>
      </c>
      <c r="H6489" s="2" t="str">
        <f t="array" ref="H6489">_xlfn.XLOOKUP(G6489,Food_Menu!A:A,Food_Menu!B:B)</f>
        <v>Food Item 0131</v>
      </c>
      <c r="I6489" s="2">
        <f t="array" ref="I6489">_xlfn.XLOOKUP(G6489,Food_Menu!A:A,Food_Menu!D:D)</f>
        <v>201.22</v>
      </c>
      <c r="J6489" s="2" t="s">
        <v>613</v>
      </c>
      <c r="K6489" s="2" t="str">
        <f t="array" ref="K6489">_xlfn.XLOOKUP(J6489,Delivery_Partners!A:A,Delivery_Partners!B:B)</f>
        <v>Delivery Partner 121</v>
      </c>
      <c r="L6489" s="3">
        <v>1</v>
      </c>
      <c r="M6489" s="2" t="s">
        <v>23</v>
      </c>
      <c r="N6489" s="2" t="s">
        <v>24</v>
      </c>
      <c r="O6489" s="3">
        <v>38</v>
      </c>
      <c r="P6489" s="13">
        <f t="shared" si="1360"/>
        <v>201.22</v>
      </c>
      <c r="Q6489" s="13" t="str">
        <f t="shared" si="1361"/>
        <v>Normal</v>
      </c>
      <c r="S6489" s="21"/>
    </row>
    <row r="6490" hidden="1" customHeight="1" spans="1:19">
      <c r="A6490" s="2" t="s">
        <v>8452</v>
      </c>
      <c r="B6490" s="28">
        <v>45778</v>
      </c>
      <c r="C6490" s="2" t="s">
        <v>274</v>
      </c>
      <c r="D6490" s="2" t="str">
        <f t="array" ref="D6490">_xlfn.XLOOKUP(C6490,Customers!A:A,Customers!B:B)</f>
        <v>Customer 0629</v>
      </c>
      <c r="E6490" s="2" t="s">
        <v>249</v>
      </c>
      <c r="F6490" s="2" t="str">
        <f t="array" ref="F6490">_xlfn.XLOOKUP(E6490,Restaurants!A:A,Restaurants!B:B)</f>
        <v>Restaurant 061</v>
      </c>
      <c r="G6490" s="2" t="s">
        <v>1177</v>
      </c>
      <c r="H6490" s="2" t="str">
        <f t="array" ref="H6490">_xlfn.XLOOKUP(G6490,Food_Menu!A:A,Food_Menu!B:B)</f>
        <v>Food Item 0217</v>
      </c>
      <c r="I6490" s="2"/>
      <c r="J6490" s="2" t="s">
        <v>474</v>
      </c>
      <c r="K6490" s="2" t="str">
        <f t="array" ref="K6490">_xlfn.XLOOKUP(J6490,Delivery_Partners!A:A,Delivery_Partners!B:B)</f>
        <v>Delivery Partner 141</v>
      </c>
      <c r="L6490" s="3">
        <v>1</v>
      </c>
      <c r="M6490" s="2" t="s">
        <v>189</v>
      </c>
      <c r="N6490" s="2" t="s">
        <v>74</v>
      </c>
      <c r="O6490" s="2"/>
    </row>
    <row r="6491" customHeight="1" spans="1:19">
      <c r="A6491" s="2" t="s">
        <v>8453</v>
      </c>
      <c r="B6491" s="28">
        <v>45748</v>
      </c>
      <c r="C6491" s="2" t="s">
        <v>4514</v>
      </c>
      <c r="D6491" s="2" t="str">
        <f t="array" ref="D6491">_xlfn.XLOOKUP(C6491,Customers!A:A,Customers!B:B)</f>
        <v>Customer 0968</v>
      </c>
      <c r="E6491" s="2" t="s">
        <v>110</v>
      </c>
      <c r="F6491" s="2" t="str">
        <f t="array" ref="F6491">_xlfn.XLOOKUP(E6491,Restaurants!A:A,Restaurants!B:B)</f>
        <v>Restaurant 062</v>
      </c>
      <c r="G6491" s="2" t="s">
        <v>856</v>
      </c>
      <c r="H6491" s="2" t="str">
        <f t="array" ref="H6491">_xlfn.XLOOKUP(G6491,Food_Menu!A:A,Food_Menu!B:B)</f>
        <v>Food Item 0191</v>
      </c>
      <c r="I6491" s="2">
        <f t="array" ref="I6491">_xlfn.XLOOKUP(G6491,Food_Menu!A:A,Food_Menu!D:D)</f>
        <v>443.82</v>
      </c>
      <c r="J6491" s="2" t="s">
        <v>3362</v>
      </c>
      <c r="K6491" s="2" t="str">
        <f t="array" ref="K6491">_xlfn.XLOOKUP(J6491,Delivery_Partners!A:A,Delivery_Partners!B:B)</f>
        <v>Delivery Partner 009</v>
      </c>
      <c r="L6491" s="3">
        <v>3</v>
      </c>
      <c r="M6491" s="2" t="s">
        <v>23</v>
      </c>
      <c r="N6491" s="2" t="s">
        <v>74</v>
      </c>
      <c r="O6491" s="3">
        <v>33</v>
      </c>
      <c r="P6491" s="13">
        <f t="shared" ref="P6491:P6499" si="1362">I6491*L6491</f>
        <v>1331.46</v>
      </c>
      <c r="Q6491" s="13" t="str">
        <f t="shared" ref="Q6491:Q6499" si="1363">IF(O6491="","Not Delivered",IF(O6491&lt;=30,"Fast",IF(O6491&lt;=60,"Normal","Slow")))</f>
        <v>Normal</v>
      </c>
      <c r="S6491" s="21"/>
    </row>
    <row r="6492" customHeight="1" spans="1:19">
      <c r="A6492" s="2" t="s">
        <v>8454</v>
      </c>
      <c r="B6492" s="28">
        <v>45759</v>
      </c>
      <c r="C6492" s="2" t="s">
        <v>181</v>
      </c>
      <c r="D6492" s="2" t="str">
        <f t="array" ref="D6492">_xlfn.XLOOKUP(C6492,Customers!A:A,Customers!B:B)</f>
        <v>Customer 0999</v>
      </c>
      <c r="E6492" s="2" t="s">
        <v>1176</v>
      </c>
      <c r="F6492" s="2" t="str">
        <f t="array" ref="F6492">_xlfn.XLOOKUP(E6492,Restaurants!A:A,Restaurants!B:B)</f>
        <v>Restaurant 053</v>
      </c>
      <c r="G6492" s="2" t="s">
        <v>966</v>
      </c>
      <c r="H6492" s="2" t="str">
        <f t="array" ref="H6492">_xlfn.XLOOKUP(G6492,Food_Menu!A:A,Food_Menu!B:B)</f>
        <v>Food Item 0024</v>
      </c>
      <c r="I6492" s="2">
        <f t="array" ref="I6492">_xlfn.XLOOKUP(G6492,Food_Menu!A:A,Food_Menu!D:D)</f>
        <v>375.96</v>
      </c>
      <c r="J6492" s="2" t="s">
        <v>1080</v>
      </c>
      <c r="K6492" s="2" t="str">
        <f t="array" ref="K6492">_xlfn.XLOOKUP(J6492,Delivery_Partners!A:A,Delivery_Partners!B:B)</f>
        <v>Delivery Partner 133</v>
      </c>
      <c r="L6492" s="3">
        <v>3</v>
      </c>
      <c r="M6492" s="2" t="s">
        <v>23</v>
      </c>
      <c r="N6492" s="2" t="s">
        <v>24</v>
      </c>
      <c r="O6492" s="3">
        <v>55</v>
      </c>
      <c r="P6492" s="13">
        <f t="shared" si="1362"/>
        <v>1127.88</v>
      </c>
      <c r="Q6492" s="13" t="str">
        <f t="shared" si="1363"/>
        <v>Normal</v>
      </c>
      <c r="S6492" s="21"/>
    </row>
    <row r="6493" customHeight="1" spans="1:19">
      <c r="A6493" s="2" t="s">
        <v>8455</v>
      </c>
      <c r="B6493" s="29" t="s">
        <v>1523</v>
      </c>
      <c r="C6493" s="2" t="s">
        <v>2517</v>
      </c>
      <c r="D6493" s="2" t="str">
        <f t="array" ref="D6493">_xlfn.XLOOKUP(C6493,Customers!A:A,Customers!B:B)</f>
        <v>Customer 0082</v>
      </c>
      <c r="E6493" s="2" t="s">
        <v>523</v>
      </c>
      <c r="F6493" s="2" t="str">
        <f t="array" ref="F6493">_xlfn.XLOOKUP(E6493,Restaurants!A:A,Restaurants!B:B)</f>
        <v>Restaurant 038</v>
      </c>
      <c r="G6493" s="2" t="s">
        <v>99</v>
      </c>
      <c r="H6493" s="2" t="str">
        <f t="array" ref="H6493">_xlfn.XLOOKUP(G6493,Food_Menu!A:A,Food_Menu!B:B)</f>
        <v>Food Item 0025</v>
      </c>
      <c r="I6493" s="2">
        <f t="array" ref="I6493">_xlfn.XLOOKUP(G6493,Food_Menu!A:A,Food_Menu!D:D)</f>
        <v>246.71</v>
      </c>
      <c r="J6493" s="2" t="s">
        <v>1132</v>
      </c>
      <c r="K6493" s="2" t="str">
        <f t="array" ref="K6493">_xlfn.XLOOKUP(J6493,Delivery_Partners!A:A,Delivery_Partners!B:B)</f>
        <v>Delivery Partner 151</v>
      </c>
      <c r="L6493" s="3">
        <v>4</v>
      </c>
      <c r="M6493" s="2" t="s">
        <v>23</v>
      </c>
      <c r="N6493" s="2" t="s">
        <v>24</v>
      </c>
      <c r="O6493" s="3">
        <v>15</v>
      </c>
      <c r="P6493" s="13">
        <f t="shared" si="1362"/>
        <v>986.84</v>
      </c>
      <c r="Q6493" s="13" t="str">
        <f t="shared" si="1363"/>
        <v>Fast</v>
      </c>
      <c r="S6493" s="21"/>
    </row>
    <row r="6494" customHeight="1" spans="1:19">
      <c r="A6494" s="2" t="s">
        <v>8456</v>
      </c>
      <c r="B6494" s="29" t="s">
        <v>760</v>
      </c>
      <c r="C6494" s="2" t="s">
        <v>711</v>
      </c>
      <c r="D6494" s="2" t="str">
        <f t="array" ref="D6494">_xlfn.XLOOKUP(C6494,Customers!A:A,Customers!B:B)</f>
        <v>Customer 0821</v>
      </c>
      <c r="E6494" s="2" t="s">
        <v>776</v>
      </c>
      <c r="F6494" s="2" t="str">
        <f t="array" ref="F6494">_xlfn.XLOOKUP(E6494,Restaurants!A:A,Restaurants!B:B)</f>
        <v>Restaurant 069</v>
      </c>
      <c r="G6494" s="2" t="s">
        <v>336</v>
      </c>
      <c r="H6494" s="2" t="str">
        <f t="array" ref="H6494">_xlfn.XLOOKUP(G6494,Food_Menu!A:A,Food_Menu!B:B)</f>
        <v>Food Item 0045</v>
      </c>
      <c r="I6494" s="2">
        <f t="array" ref="I6494">_xlfn.XLOOKUP(G6494,Food_Menu!A:A,Food_Menu!D:D)</f>
        <v>263.72</v>
      </c>
      <c r="J6494" s="2" t="s">
        <v>1716</v>
      </c>
      <c r="K6494" s="2" t="str">
        <f t="array" ref="K6494">_xlfn.XLOOKUP(J6494,Delivery_Partners!A:A,Delivery_Partners!B:B)</f>
        <v>Delivery Partner 042</v>
      </c>
      <c r="L6494" s="3">
        <v>2</v>
      </c>
      <c r="M6494" s="2" t="s">
        <v>23</v>
      </c>
      <c r="N6494" s="2" t="s">
        <v>55</v>
      </c>
      <c r="O6494" s="3">
        <v>32</v>
      </c>
      <c r="P6494" s="13">
        <f t="shared" si="1362"/>
        <v>527.44</v>
      </c>
      <c r="Q6494" s="13" t="str">
        <f t="shared" si="1363"/>
        <v>Normal</v>
      </c>
      <c r="S6494" s="21"/>
    </row>
    <row r="6495" customHeight="1" spans="1:19">
      <c r="A6495" s="2" t="s">
        <v>8457</v>
      </c>
      <c r="B6495" s="29" t="s">
        <v>858</v>
      </c>
      <c r="C6495" s="2" t="s">
        <v>773</v>
      </c>
      <c r="D6495" s="2" t="str">
        <f t="array" ref="D6495">_xlfn.XLOOKUP(C6495,Customers!A:A,Customers!B:B)</f>
        <v>Customer 0401</v>
      </c>
      <c r="E6495" s="2" t="s">
        <v>372</v>
      </c>
      <c r="F6495" s="2" t="str">
        <f t="array" ref="F6495">_xlfn.XLOOKUP(E6495,Restaurants!A:A,Restaurants!B:B)</f>
        <v>Restaurant 119</v>
      </c>
      <c r="G6495" s="2" t="s">
        <v>920</v>
      </c>
      <c r="H6495" s="2" t="str">
        <f t="array" ref="H6495">_xlfn.XLOOKUP(G6495,Food_Menu!A:A,Food_Menu!B:B)</f>
        <v>Food Item 0164</v>
      </c>
      <c r="I6495" s="2">
        <f t="array" ref="I6495">_xlfn.XLOOKUP(G6495,Food_Menu!A:A,Food_Menu!D:D)</f>
        <v>389.25</v>
      </c>
      <c r="J6495" s="2" t="s">
        <v>368</v>
      </c>
      <c r="K6495" s="2" t="str">
        <f t="array" ref="K6495">_xlfn.XLOOKUP(J6495,Delivery_Partners!A:A,Delivery_Partners!B:B)</f>
        <v>Delivery Partner 085</v>
      </c>
      <c r="L6495" s="3">
        <v>2</v>
      </c>
      <c r="M6495" s="2" t="s">
        <v>23</v>
      </c>
      <c r="N6495" s="2" t="s">
        <v>24</v>
      </c>
      <c r="O6495" s="3">
        <v>46</v>
      </c>
      <c r="P6495" s="13">
        <f t="shared" si="1362"/>
        <v>778.5</v>
      </c>
      <c r="Q6495" s="13" t="str">
        <f t="shared" si="1363"/>
        <v>Normal</v>
      </c>
      <c r="S6495" s="21"/>
    </row>
    <row r="6496" customHeight="1" spans="1:19">
      <c r="A6496" s="2" t="s">
        <v>8458</v>
      </c>
      <c r="B6496" s="29" t="s">
        <v>258</v>
      </c>
      <c r="C6496" s="2" t="s">
        <v>3014</v>
      </c>
      <c r="D6496" s="2" t="str">
        <f t="array" ref="D6496">_xlfn.XLOOKUP(C6496,Customers!A:A,Customers!B:B)</f>
        <v>Customer 1090</v>
      </c>
      <c r="E6496" s="2" t="s">
        <v>616</v>
      </c>
      <c r="F6496" s="2" t="str">
        <f t="array" ref="F6496">_xlfn.XLOOKUP(E6496,Restaurants!A:A,Restaurants!B:B)</f>
        <v>Restaurant 027</v>
      </c>
      <c r="G6496" s="2" t="s">
        <v>2095</v>
      </c>
      <c r="H6496" s="2" t="str">
        <f t="array" ref="H6496">_xlfn.XLOOKUP(G6496,Food_Menu!A:A,Food_Menu!B:B)</f>
        <v>Food Item 0087</v>
      </c>
      <c r="I6496" s="2">
        <f t="array" ref="I6496">_xlfn.XLOOKUP(G6496,Food_Menu!A:A,Food_Menu!D:D)</f>
        <v>288.34</v>
      </c>
      <c r="J6496" s="2" t="s">
        <v>1930</v>
      </c>
      <c r="K6496" s="2" t="str">
        <f t="array" ref="K6496">_xlfn.XLOOKUP(J6496,Delivery_Partners!A:A,Delivery_Partners!B:B)</f>
        <v>Delivery Partner 077</v>
      </c>
      <c r="L6496" s="3">
        <v>1</v>
      </c>
      <c r="M6496" s="2" t="s">
        <v>23</v>
      </c>
      <c r="N6496" s="2" t="s">
        <v>24</v>
      </c>
      <c r="O6496" s="3">
        <v>35</v>
      </c>
      <c r="P6496" s="13">
        <f t="shared" si="1362"/>
        <v>288.34</v>
      </c>
      <c r="Q6496" s="13" t="str">
        <f t="shared" si="1363"/>
        <v>Normal</v>
      </c>
      <c r="S6496" s="21"/>
    </row>
    <row r="6497" customHeight="1" spans="1:19">
      <c r="A6497" s="2" t="s">
        <v>8459</v>
      </c>
      <c r="B6497" s="28">
        <v>45962</v>
      </c>
      <c r="C6497" s="2" t="s">
        <v>2001</v>
      </c>
      <c r="D6497" s="2" t="str">
        <f t="array" ref="D6497">_xlfn.XLOOKUP(C6497,Customers!A:A,Customers!B:B)</f>
        <v>Customer 0263</v>
      </c>
      <c r="E6497" s="2" t="s">
        <v>747</v>
      </c>
      <c r="F6497" s="2" t="str">
        <f t="array" ref="F6497">_xlfn.XLOOKUP(E6497,Restaurants!A:A,Restaurants!B:B)</f>
        <v>Restaurant 006</v>
      </c>
      <c r="G6497" s="2" t="s">
        <v>147</v>
      </c>
      <c r="H6497" s="2" t="str">
        <f t="array" ref="H6497">_xlfn.XLOOKUP(G6497,Food_Menu!A:A,Food_Menu!B:B)</f>
        <v>Food Item 0139</v>
      </c>
      <c r="I6497" s="2">
        <f t="array" ref="I6497">_xlfn.XLOOKUP(G6497,Food_Menu!A:A,Food_Menu!D:D)</f>
        <v>296.6</v>
      </c>
      <c r="J6497" s="2" t="s">
        <v>895</v>
      </c>
      <c r="K6497" s="2" t="str">
        <f t="array" ref="K6497">_xlfn.XLOOKUP(J6497,Delivery_Partners!A:A,Delivery_Partners!B:B)</f>
        <v>Delivery Partner 018</v>
      </c>
      <c r="L6497" s="3">
        <v>2</v>
      </c>
      <c r="M6497" s="2" t="s">
        <v>23</v>
      </c>
      <c r="N6497" s="2" t="s">
        <v>24</v>
      </c>
      <c r="O6497" s="3">
        <v>27</v>
      </c>
      <c r="P6497" s="13">
        <f t="shared" si="1362"/>
        <v>593.2</v>
      </c>
      <c r="Q6497" s="13" t="str">
        <f t="shared" si="1363"/>
        <v>Fast</v>
      </c>
      <c r="S6497" s="21"/>
    </row>
    <row r="6498" customHeight="1" spans="1:19">
      <c r="A6498" s="2" t="s">
        <v>8460</v>
      </c>
      <c r="B6498" s="29" t="s">
        <v>733</v>
      </c>
      <c r="C6498" s="2" t="s">
        <v>5082</v>
      </c>
      <c r="D6498" s="2" t="str">
        <f t="array" ref="D6498">_xlfn.XLOOKUP(C6498,Customers!A:A,Customers!B:B)</f>
        <v>Customer 0041</v>
      </c>
      <c r="E6498" s="2" t="s">
        <v>335</v>
      </c>
      <c r="F6498" s="2" t="str">
        <f t="array" ref="F6498">_xlfn.XLOOKUP(E6498,Restaurants!A:A,Restaurants!B:B)</f>
        <v>Restaurant 007</v>
      </c>
      <c r="G6498" s="2" t="s">
        <v>713</v>
      </c>
      <c r="H6498" s="2" t="str">
        <f t="array" ref="H6498">_xlfn.XLOOKUP(G6498,Food_Menu!A:A,Food_Menu!B:B)</f>
        <v>Food Item 0031</v>
      </c>
      <c r="I6498" s="2">
        <f t="array" ref="I6498">_xlfn.XLOOKUP(G6498,Food_Menu!A:A,Food_Menu!D:D)</f>
        <v>485.31</v>
      </c>
      <c r="J6498" s="2" t="s">
        <v>741</v>
      </c>
      <c r="K6498" s="2" t="str">
        <f t="array" ref="K6498">_xlfn.XLOOKUP(J6498,Delivery_Partners!A:A,Delivery_Partners!B:B)</f>
        <v>Delivery Partner 024</v>
      </c>
      <c r="L6498" s="3">
        <v>1</v>
      </c>
      <c r="M6498" s="2" t="s">
        <v>23</v>
      </c>
      <c r="N6498" s="2" t="s">
        <v>55</v>
      </c>
      <c r="O6498" s="3">
        <v>35</v>
      </c>
      <c r="P6498" s="13">
        <f t="shared" si="1362"/>
        <v>485.31</v>
      </c>
      <c r="Q6498" s="13" t="str">
        <f t="shared" si="1363"/>
        <v>Normal</v>
      </c>
      <c r="S6498" s="21"/>
    </row>
    <row r="6499" customHeight="1" spans="1:19">
      <c r="A6499" s="2" t="s">
        <v>8461</v>
      </c>
      <c r="B6499" s="28">
        <v>45839</v>
      </c>
      <c r="C6499" s="2" t="s">
        <v>3902</v>
      </c>
      <c r="D6499" s="2" t="str">
        <f t="array" ref="D6499">_xlfn.XLOOKUP(C6499,Customers!A:A,Customers!B:B)</f>
        <v>Customer 0798</v>
      </c>
      <c r="E6499" s="2" t="s">
        <v>177</v>
      </c>
      <c r="F6499" s="2" t="str">
        <f t="array" ref="F6499">_xlfn.XLOOKUP(E6499,Restaurants!A:A,Restaurants!B:B)</f>
        <v>Restaurant 070</v>
      </c>
      <c r="G6499" s="2" t="s">
        <v>1051</v>
      </c>
      <c r="H6499" s="2" t="str">
        <f t="array" ref="H6499">_xlfn.XLOOKUP(G6499,Food_Menu!A:A,Food_Menu!B:B)</f>
        <v>Food Item 0014</v>
      </c>
      <c r="I6499" s="2">
        <f t="array" ref="I6499">_xlfn.XLOOKUP(G6499,Food_Menu!A:A,Food_Menu!D:D)</f>
        <v>208.39</v>
      </c>
      <c r="J6499" s="2" t="s">
        <v>679</v>
      </c>
      <c r="K6499" s="2" t="str">
        <f t="array" ref="K6499">_xlfn.XLOOKUP(J6499,Delivery_Partners!A:A,Delivery_Partners!B:B)</f>
        <v>Delivery Partner 055</v>
      </c>
      <c r="L6499" s="3">
        <v>3</v>
      </c>
      <c r="M6499" s="2" t="s">
        <v>23</v>
      </c>
      <c r="N6499" s="2" t="s">
        <v>24</v>
      </c>
      <c r="O6499" s="3">
        <v>47</v>
      </c>
      <c r="P6499" s="13">
        <f t="shared" si="1362"/>
        <v>625.17</v>
      </c>
      <c r="Q6499" s="13" t="str">
        <f t="shared" si="1363"/>
        <v>Normal</v>
      </c>
      <c r="S6499" s="21"/>
    </row>
    <row r="6500" hidden="1" customHeight="1" spans="1:19">
      <c r="A6500" s="2" t="s">
        <v>8462</v>
      </c>
      <c r="B6500" s="29" t="s">
        <v>2448</v>
      </c>
      <c r="C6500" s="2" t="s">
        <v>176</v>
      </c>
      <c r="D6500" s="2" t="str">
        <f t="array" ref="D6500">_xlfn.XLOOKUP(C6500,Customers!A:A,Customers!B:B)</f>
        <v>Customer 0663</v>
      </c>
      <c r="E6500" s="2" t="s">
        <v>27</v>
      </c>
      <c r="F6500" s="2" t="str">
        <f t="array" ref="F6500">_xlfn.XLOOKUP(E6500,Restaurants!A:A,Restaurants!B:B)</f>
        <v>Restaurant 033</v>
      </c>
      <c r="G6500" s="2" t="s">
        <v>1807</v>
      </c>
      <c r="H6500" s="2" t="str">
        <f t="array" ref="H6500">_xlfn.XLOOKUP(G6500,Food_Menu!A:A,Food_Menu!B:B)</f>
        <v>Food Item 0170</v>
      </c>
      <c r="I6500" s="2"/>
      <c r="J6500" s="2" t="s">
        <v>80</v>
      </c>
      <c r="K6500" s="2" t="str">
        <f t="array" ref="K6500">_xlfn.XLOOKUP(J6500,Delivery_Partners!A:A,Delivery_Partners!B:B)</f>
        <v>Delivery Partner 020</v>
      </c>
      <c r="L6500" s="3">
        <v>1</v>
      </c>
      <c r="M6500" s="2" t="s">
        <v>101</v>
      </c>
      <c r="N6500" s="2" t="s">
        <v>24</v>
      </c>
      <c r="O6500" s="2"/>
    </row>
    <row r="6501" customHeight="1" spans="1:19">
      <c r="A6501" s="2" t="s">
        <v>8463</v>
      </c>
      <c r="B6501" s="29" t="s">
        <v>1417</v>
      </c>
      <c r="C6501" s="2" t="s">
        <v>2313</v>
      </c>
      <c r="D6501" s="2" t="str">
        <f t="array" ref="D6501">_xlfn.XLOOKUP(C6501,Customers!A:A,Customers!B:B)</f>
        <v>Customer 0667</v>
      </c>
      <c r="E6501" s="2" t="s">
        <v>260</v>
      </c>
      <c r="F6501" s="2" t="str">
        <f t="array" ref="F6501">_xlfn.XLOOKUP(E6501,Restaurants!A:A,Restaurants!B:B)</f>
        <v>Restaurant 056</v>
      </c>
      <c r="G6501" s="2" t="s">
        <v>848</v>
      </c>
      <c r="H6501" s="2" t="str">
        <f t="array" ref="H6501">_xlfn.XLOOKUP(G6501,Food_Menu!A:A,Food_Menu!B:B)</f>
        <v>Food Item 0065</v>
      </c>
      <c r="I6501" s="2">
        <f t="array" ref="I6501">_xlfn.XLOOKUP(G6501,Food_Menu!A:A,Food_Menu!D:D)</f>
        <v>105.31</v>
      </c>
      <c r="J6501" s="2" t="s">
        <v>887</v>
      </c>
      <c r="K6501" s="2" t="str">
        <f t="array" ref="K6501">_xlfn.XLOOKUP(J6501,Delivery_Partners!A:A,Delivery_Partners!B:B)</f>
        <v>Delivery Partner 091</v>
      </c>
      <c r="L6501" s="3">
        <v>3</v>
      </c>
      <c r="M6501" s="2" t="s">
        <v>23</v>
      </c>
      <c r="N6501" s="2" t="s">
        <v>24</v>
      </c>
      <c r="O6501" s="3">
        <v>48</v>
      </c>
      <c r="P6501" s="13">
        <f>I6501*L6501</f>
        <v>315.93</v>
      </c>
      <c r="Q6501" s="13" t="str">
        <f>IF(O6501="","Not Delivered",IF(O6501&lt;=30,"Fast",IF(O6501&lt;=60,"Normal","Slow")))</f>
        <v>Normal</v>
      </c>
      <c r="S6501" s="21"/>
    </row>
    <row r="6502" hidden="1" customHeight="1" spans="1:19">
      <c r="A6502" s="2" t="s">
        <v>8464</v>
      </c>
      <c r="B6502" s="29" t="s">
        <v>1412</v>
      </c>
      <c r="C6502" s="2" t="s">
        <v>2355</v>
      </c>
      <c r="D6502" s="2" t="str">
        <f t="array" ref="D6502">_xlfn.XLOOKUP(C6502,Customers!A:A,Customers!B:B)</f>
        <v>Customer 0316</v>
      </c>
      <c r="E6502" s="2" t="s">
        <v>706</v>
      </c>
      <c r="F6502" s="2" t="str">
        <f t="array" ref="F6502">_xlfn.XLOOKUP(E6502,Restaurants!A:A,Restaurants!B:B)</f>
        <v>Restaurant 115</v>
      </c>
      <c r="G6502" s="2" t="s">
        <v>683</v>
      </c>
      <c r="H6502" s="2" t="str">
        <f t="array" ref="H6502">_xlfn.XLOOKUP(G6502,Food_Menu!A:A,Food_Menu!B:B)</f>
        <v>Food Item 0010</v>
      </c>
      <c r="I6502" s="2"/>
      <c r="J6502" s="2" t="s">
        <v>277</v>
      </c>
      <c r="K6502" s="2" t="str">
        <f t="array" ref="K6502">_xlfn.XLOOKUP(J6502,Delivery_Partners!A:A,Delivery_Partners!B:B)</f>
        <v>Delivery Partner 011</v>
      </c>
      <c r="L6502" s="3">
        <v>1</v>
      </c>
      <c r="M6502" s="2" t="s">
        <v>101</v>
      </c>
      <c r="N6502" s="2" t="s">
        <v>55</v>
      </c>
      <c r="O6502" s="2"/>
    </row>
    <row r="6503" customHeight="1" spans="1:19">
      <c r="A6503" s="2" t="s">
        <v>8465</v>
      </c>
      <c r="B6503" s="28">
        <v>45781</v>
      </c>
      <c r="C6503" s="2" t="s">
        <v>6141</v>
      </c>
      <c r="D6503" s="2" t="str">
        <f t="array" ref="D6503">_xlfn.XLOOKUP(C6503,Customers!A:A,Customers!B:B)</f>
        <v>Customer 0594</v>
      </c>
      <c r="E6503" s="2" t="s">
        <v>465</v>
      </c>
      <c r="F6503" s="2" t="str">
        <f t="array" ref="F6503">_xlfn.XLOOKUP(E6503,Restaurants!A:A,Restaurants!B:B)</f>
        <v>Restaurant 010</v>
      </c>
      <c r="G6503" s="2" t="s">
        <v>835</v>
      </c>
      <c r="H6503" s="2" t="str">
        <f t="array" ref="H6503">_xlfn.XLOOKUP(G6503,Food_Menu!A:A,Food_Menu!B:B)</f>
        <v>Food Item 0048</v>
      </c>
      <c r="I6503" s="2">
        <f t="array" ref="I6503">_xlfn.XLOOKUP(G6503,Food_Menu!A:A,Food_Menu!D:D)</f>
        <v>226.31</v>
      </c>
      <c r="J6503" s="2" t="s">
        <v>684</v>
      </c>
      <c r="K6503" s="2" t="str">
        <f t="array" ref="K6503">_xlfn.XLOOKUP(J6503,Delivery_Partners!A:A,Delivery_Partners!B:B)</f>
        <v>Delivery Partner 003</v>
      </c>
      <c r="L6503" s="3">
        <v>1</v>
      </c>
      <c r="M6503" s="2" t="s">
        <v>23</v>
      </c>
      <c r="N6503" s="2" t="s">
        <v>42</v>
      </c>
      <c r="O6503" s="3">
        <v>32</v>
      </c>
      <c r="P6503" s="13">
        <f t="shared" ref="P6503:P6505" si="1364">I6503*L6503</f>
        <v>226.31</v>
      </c>
      <c r="Q6503" s="13" t="str">
        <f t="shared" ref="Q6503:Q6505" si="1365">IF(O6503="","Not Delivered",IF(O6503&lt;=30,"Fast",IF(O6503&lt;=60,"Normal","Slow")))</f>
        <v>Normal</v>
      </c>
      <c r="S6503" s="21"/>
    </row>
    <row r="6504" customHeight="1" spans="1:19">
      <c r="A6504" s="2" t="s">
        <v>8466</v>
      </c>
      <c r="B6504" s="28">
        <v>45847</v>
      </c>
      <c r="C6504" s="2" t="s">
        <v>2499</v>
      </c>
      <c r="D6504" s="2" t="str">
        <f t="array" ref="D6504">_xlfn.XLOOKUP(C6504,Customers!A:A,Customers!B:B)</f>
        <v>Customer 1158</v>
      </c>
      <c r="E6504" s="2" t="s">
        <v>254</v>
      </c>
      <c r="F6504" s="2" t="str">
        <f t="array" ref="F6504">_xlfn.XLOOKUP(E6504,Restaurants!A:A,Restaurants!B:B)</f>
        <v>Restaurant 021</v>
      </c>
      <c r="G6504" s="2" t="s">
        <v>826</v>
      </c>
      <c r="H6504" s="2" t="str">
        <f t="array" ref="H6504">_xlfn.XLOOKUP(G6504,Food_Menu!A:A,Food_Menu!B:B)</f>
        <v>Food Item 0072</v>
      </c>
      <c r="I6504" s="2">
        <f t="array" ref="I6504">_xlfn.XLOOKUP(G6504,Food_Menu!A:A,Food_Menu!D:D)</f>
        <v>154.11</v>
      </c>
      <c r="J6504" s="2" t="s">
        <v>91</v>
      </c>
      <c r="K6504" s="2" t="str">
        <f t="array" ref="K6504">_xlfn.XLOOKUP(J6504,Delivery_Partners!A:A,Delivery_Partners!B:B)</f>
        <v>Delivery Partner 114</v>
      </c>
      <c r="L6504" s="3">
        <v>2</v>
      </c>
      <c r="M6504" s="2" t="s">
        <v>23</v>
      </c>
      <c r="N6504" s="2" t="s">
        <v>55</v>
      </c>
      <c r="O6504" s="3">
        <v>32</v>
      </c>
      <c r="P6504" s="13">
        <f t="shared" si="1364"/>
        <v>308.22</v>
      </c>
      <c r="Q6504" s="13" t="str">
        <f t="shared" si="1365"/>
        <v>Normal</v>
      </c>
      <c r="S6504" s="21"/>
    </row>
    <row r="6505" customHeight="1" spans="1:19">
      <c r="A6505" s="2" t="s">
        <v>8467</v>
      </c>
      <c r="B6505" s="28">
        <v>45819</v>
      </c>
      <c r="C6505" s="2" t="s">
        <v>916</v>
      </c>
      <c r="D6505" s="2" t="str">
        <f t="array" ref="D6505">_xlfn.XLOOKUP(C6505,Customers!A:A,Customers!B:B)</f>
        <v>Customer 0917</v>
      </c>
      <c r="E6505" s="2" t="s">
        <v>281</v>
      </c>
      <c r="F6505" s="2" t="str">
        <f t="array" ref="F6505">_xlfn.XLOOKUP(E6505,Restaurants!A:A,Restaurants!B:B)</f>
        <v>Restaurant 026</v>
      </c>
      <c r="G6505" s="2" t="s">
        <v>400</v>
      </c>
      <c r="H6505" s="2" t="str">
        <f t="array" ref="H6505">_xlfn.XLOOKUP(G6505,Food_Menu!A:A,Food_Menu!B:B)</f>
        <v>Food Item 0090</v>
      </c>
      <c r="I6505" s="2">
        <f t="array" ref="I6505">_xlfn.XLOOKUP(G6505,Food_Menu!A:A,Food_Menu!D:D)</f>
        <v>629.64</v>
      </c>
      <c r="J6505" s="2" t="s">
        <v>68</v>
      </c>
      <c r="K6505" s="2" t="str">
        <f t="array" ref="K6505">_xlfn.XLOOKUP(J6505,Delivery_Partners!A:A,Delivery_Partners!B:B)</f>
        <v>Delivery Partner 046</v>
      </c>
      <c r="L6505" s="3">
        <v>2</v>
      </c>
      <c r="M6505" s="2" t="s">
        <v>23</v>
      </c>
      <c r="N6505" s="2" t="s">
        <v>24</v>
      </c>
      <c r="O6505" s="3">
        <v>25</v>
      </c>
      <c r="P6505" s="13">
        <f t="shared" si="1364"/>
        <v>1259.28</v>
      </c>
      <c r="Q6505" s="13" t="str">
        <f t="shared" si="1365"/>
        <v>Fast</v>
      </c>
      <c r="S6505" s="21"/>
    </row>
    <row r="6506" hidden="1" customHeight="1" spans="1:19">
      <c r="A6506" s="2" t="s">
        <v>8468</v>
      </c>
      <c r="B6506" s="29" t="s">
        <v>1823</v>
      </c>
      <c r="C6506" s="2" t="s">
        <v>2240</v>
      </c>
      <c r="D6506" s="2" t="str">
        <f t="array" ref="D6506">_xlfn.XLOOKUP(C6506,Customers!A:A,Customers!B:B)</f>
        <v>Customer 1182</v>
      </c>
      <c r="E6506" s="2" t="s">
        <v>1224</v>
      </c>
      <c r="F6506" s="2" t="str">
        <f t="array" ref="F6506">_xlfn.XLOOKUP(E6506,Restaurants!A:A,Restaurants!B:B)</f>
        <v>Restaurant 055</v>
      </c>
      <c r="G6506" s="2" t="s">
        <v>72</v>
      </c>
      <c r="H6506" s="2" t="str">
        <f t="array" ref="H6506">_xlfn.XLOOKUP(G6506,Food_Menu!A:A,Food_Menu!B:B)</f>
        <v>Food Item 0198</v>
      </c>
      <c r="I6506" s="2"/>
      <c r="J6506" s="2" t="s">
        <v>145</v>
      </c>
      <c r="K6506" s="2" t="str">
        <f t="array" ref="K6506">_xlfn.XLOOKUP(J6506,Delivery_Partners!A:A,Delivery_Partners!B:B)</f>
        <v>Delivery Partner 069</v>
      </c>
      <c r="L6506" s="3">
        <v>2</v>
      </c>
      <c r="M6506" s="2" t="s">
        <v>101</v>
      </c>
      <c r="N6506" s="2" t="s">
        <v>74</v>
      </c>
      <c r="O6506" s="2"/>
    </row>
    <row r="6507" customHeight="1" spans="1:19">
      <c r="A6507" s="2" t="s">
        <v>8469</v>
      </c>
      <c r="B6507" s="29" t="s">
        <v>1515</v>
      </c>
      <c r="C6507" s="2" t="s">
        <v>1772</v>
      </c>
      <c r="D6507" s="2" t="str">
        <f t="array" ref="D6507">_xlfn.XLOOKUP(C6507,Customers!A:A,Customers!B:B)</f>
        <v>Customer 0400</v>
      </c>
      <c r="E6507" s="2" t="s">
        <v>1342</v>
      </c>
      <c r="F6507" s="2" t="str">
        <f t="array" ref="F6507">_xlfn.XLOOKUP(E6507,Restaurants!A:A,Restaurants!B:B)</f>
        <v>Restaurant 084</v>
      </c>
      <c r="G6507" s="2" t="s">
        <v>722</v>
      </c>
      <c r="H6507" s="2" t="str">
        <f t="array" ref="H6507">_xlfn.XLOOKUP(G6507,Food_Menu!A:A,Food_Menu!B:B)</f>
        <v>Food Item 0044</v>
      </c>
      <c r="I6507" s="2">
        <f t="array" ref="I6507">_xlfn.XLOOKUP(G6507,Food_Menu!A:A,Food_Menu!D:D)</f>
        <v>334.07</v>
      </c>
      <c r="J6507" s="2" t="s">
        <v>1120</v>
      </c>
      <c r="K6507" s="2" t="str">
        <f t="array" ref="K6507">_xlfn.XLOOKUP(J6507,Delivery_Partners!A:A,Delivery_Partners!B:B)</f>
        <v>Delivery Partner 061</v>
      </c>
      <c r="L6507" s="3">
        <v>2</v>
      </c>
      <c r="M6507" s="2" t="s">
        <v>23</v>
      </c>
      <c r="N6507" s="2" t="s">
        <v>74</v>
      </c>
      <c r="O6507" s="3">
        <v>32</v>
      </c>
      <c r="P6507" s="13">
        <f t="shared" ref="P6507:P6510" si="1366">I6507*L6507</f>
        <v>668.14</v>
      </c>
      <c r="Q6507" s="13" t="str">
        <f t="shared" ref="Q6507:Q6510" si="1367">IF(O6507="","Not Delivered",IF(O6507&lt;=30,"Fast",IF(O6507&lt;=60,"Normal","Slow")))</f>
        <v>Normal</v>
      </c>
      <c r="S6507" s="21"/>
    </row>
    <row r="6508" customHeight="1" spans="1:19">
      <c r="A6508" s="2" t="s">
        <v>8470</v>
      </c>
      <c r="B6508" s="29" t="s">
        <v>1000</v>
      </c>
      <c r="C6508" s="2" t="s">
        <v>2922</v>
      </c>
      <c r="D6508" s="2" t="str">
        <f t="array" ref="D6508">_xlfn.XLOOKUP(C6508,Customers!A:A,Customers!B:B)</f>
        <v>Customer 1045</v>
      </c>
      <c r="E6508" s="2" t="s">
        <v>451</v>
      </c>
      <c r="F6508" s="2" t="str">
        <f t="array" ref="F6508">_xlfn.XLOOKUP(E6508,Restaurants!A:A,Restaurants!B:B)</f>
        <v>Restaurant 022</v>
      </c>
      <c r="G6508" s="2" t="s">
        <v>2199</v>
      </c>
      <c r="H6508" s="2" t="str">
        <f t="array" ref="H6508">_xlfn.XLOOKUP(G6508,Food_Menu!A:A,Food_Menu!B:B)</f>
        <v>Food Item 0133</v>
      </c>
      <c r="I6508" s="2">
        <f t="array" ref="I6508">_xlfn.XLOOKUP(G6508,Food_Menu!A:A,Food_Menu!D:D)</f>
        <v>587.31</v>
      </c>
      <c r="J6508" s="2" t="s">
        <v>368</v>
      </c>
      <c r="K6508" s="2" t="str">
        <f t="array" ref="K6508">_xlfn.XLOOKUP(J6508,Delivery_Partners!A:A,Delivery_Partners!B:B)</f>
        <v>Delivery Partner 085</v>
      </c>
      <c r="L6508" s="3">
        <v>2</v>
      </c>
      <c r="M6508" s="2" t="s">
        <v>23</v>
      </c>
      <c r="N6508" s="2" t="s">
        <v>24</v>
      </c>
      <c r="O6508" s="3">
        <v>21</v>
      </c>
      <c r="P6508" s="13">
        <f t="shared" si="1366"/>
        <v>1174.62</v>
      </c>
      <c r="Q6508" s="13" t="str">
        <f t="shared" si="1367"/>
        <v>Fast</v>
      </c>
      <c r="S6508" s="21"/>
    </row>
    <row r="6509" customHeight="1" spans="1:19">
      <c r="A6509" s="2" t="s">
        <v>8471</v>
      </c>
      <c r="B6509" s="29" t="s">
        <v>1148</v>
      </c>
      <c r="C6509" s="2" t="s">
        <v>3303</v>
      </c>
      <c r="D6509" s="2" t="str">
        <f t="array" ref="D6509">_xlfn.XLOOKUP(C6509,Customers!A:A,Customers!B:B)</f>
        <v>Customer 0460</v>
      </c>
      <c r="E6509" s="2" t="s">
        <v>71</v>
      </c>
      <c r="F6509" s="2" t="str">
        <f t="array" ref="F6509">_xlfn.XLOOKUP(E6509,Restaurants!A:A,Restaurants!B:B)</f>
        <v>Restaurant 013</v>
      </c>
      <c r="G6509" s="2" t="s">
        <v>261</v>
      </c>
      <c r="H6509" s="2" t="str">
        <f t="array" ref="H6509">_xlfn.XLOOKUP(G6509,Food_Menu!A:A,Food_Menu!B:B)</f>
        <v>Food Item 0061</v>
      </c>
      <c r="I6509" s="2">
        <f t="array" ref="I6509">_xlfn.XLOOKUP(G6509,Food_Menu!A:A,Food_Menu!D:D)</f>
        <v>538.21</v>
      </c>
      <c r="J6509" s="2" t="s">
        <v>1408</v>
      </c>
      <c r="K6509" s="2" t="str">
        <f t="array" ref="K6509">_xlfn.XLOOKUP(J6509,Delivery_Partners!A:A,Delivery_Partners!B:B)</f>
        <v>Delivery Partner 084</v>
      </c>
      <c r="L6509" s="3">
        <v>1</v>
      </c>
      <c r="M6509" s="2" t="s">
        <v>23</v>
      </c>
      <c r="N6509" s="2" t="s">
        <v>74</v>
      </c>
      <c r="O6509" s="3">
        <v>45</v>
      </c>
      <c r="P6509" s="13">
        <f t="shared" si="1366"/>
        <v>538.21</v>
      </c>
      <c r="Q6509" s="13" t="str">
        <f t="shared" si="1367"/>
        <v>Normal</v>
      </c>
      <c r="S6509" s="21"/>
    </row>
    <row r="6510" customHeight="1" spans="1:19">
      <c r="A6510" s="2" t="s">
        <v>8472</v>
      </c>
      <c r="B6510" s="29" t="s">
        <v>1346</v>
      </c>
      <c r="C6510" s="2" t="s">
        <v>3978</v>
      </c>
      <c r="D6510" s="2" t="str">
        <f t="array" ref="D6510">_xlfn.XLOOKUP(C6510,Customers!A:A,Customers!B:B)</f>
        <v>Customer 1123</v>
      </c>
      <c r="E6510" s="2" t="s">
        <v>78</v>
      </c>
      <c r="F6510" s="2" t="str">
        <f t="array" ref="F6510">_xlfn.XLOOKUP(E6510,Restaurants!A:A,Restaurants!B:B)</f>
        <v>Restaurant 011</v>
      </c>
      <c r="G6510" s="2" t="s">
        <v>748</v>
      </c>
      <c r="H6510" s="2" t="str">
        <f t="array" ref="H6510">_xlfn.XLOOKUP(G6510,Food_Menu!A:A,Food_Menu!B:B)</f>
        <v>Food Item 0110</v>
      </c>
      <c r="I6510" s="2">
        <f t="array" ref="I6510">_xlfn.XLOOKUP(G6510,Food_Menu!A:A,Food_Menu!D:D)</f>
        <v>384.6</v>
      </c>
      <c r="J6510" s="2" t="s">
        <v>741</v>
      </c>
      <c r="K6510" s="2" t="str">
        <f t="array" ref="K6510">_xlfn.XLOOKUP(J6510,Delivery_Partners!A:A,Delivery_Partners!B:B)</f>
        <v>Delivery Partner 024</v>
      </c>
      <c r="L6510" s="3">
        <v>3</v>
      </c>
      <c r="M6510" s="2" t="s">
        <v>23</v>
      </c>
      <c r="N6510" s="2" t="s">
        <v>24</v>
      </c>
      <c r="O6510" s="3">
        <v>40</v>
      </c>
      <c r="P6510" s="13">
        <f t="shared" si="1366"/>
        <v>1153.8</v>
      </c>
      <c r="Q6510" s="13" t="str">
        <f t="shared" si="1367"/>
        <v>Normal</v>
      </c>
      <c r="S6510" s="21"/>
    </row>
    <row r="6511" hidden="1" customHeight="1" spans="1:19">
      <c r="A6511" s="2" t="s">
        <v>8473</v>
      </c>
      <c r="B6511" s="29" t="s">
        <v>971</v>
      </c>
      <c r="C6511" s="2" t="s">
        <v>1962</v>
      </c>
      <c r="D6511" s="2" t="str">
        <f t="array" ref="D6511">_xlfn.XLOOKUP(C6511,Customers!A:A,Customers!B:B)</f>
        <v>Customer 1039</v>
      </c>
      <c r="E6511" s="2" t="s">
        <v>182</v>
      </c>
      <c r="F6511" s="2" t="str">
        <f t="array" ref="F6511">_xlfn.XLOOKUP(E6511,Restaurants!A:A,Restaurants!B:B)</f>
        <v>Restaurant 097</v>
      </c>
      <c r="G6511" s="2" t="s">
        <v>687</v>
      </c>
      <c r="H6511" s="2" t="str">
        <f t="array" ref="H6511">_xlfn.XLOOKUP(G6511,Food_Menu!A:A,Food_Menu!B:B)</f>
        <v>Food Item 0066</v>
      </c>
      <c r="I6511" s="2"/>
      <c r="J6511" s="2" t="s">
        <v>1363</v>
      </c>
      <c r="K6511" s="2" t="str">
        <f t="array" ref="K6511">_xlfn.XLOOKUP(J6511,Delivery_Partners!A:A,Delivery_Partners!B:B)</f>
        <v>Delivery Partner 001</v>
      </c>
      <c r="L6511" s="3">
        <v>4</v>
      </c>
      <c r="M6511" s="2" t="s">
        <v>101</v>
      </c>
      <c r="N6511" s="2" t="s">
        <v>24</v>
      </c>
      <c r="O6511" s="2"/>
    </row>
    <row r="6512" customHeight="1" spans="1:19">
      <c r="A6512" s="2" t="s">
        <v>8474</v>
      </c>
      <c r="B6512" s="29" t="s">
        <v>3459</v>
      </c>
      <c r="C6512" s="2" t="s">
        <v>6542</v>
      </c>
      <c r="D6512" s="2" t="str">
        <f t="array" ref="D6512">_xlfn.XLOOKUP(C6512,Customers!A:A,Customers!B:B)</f>
        <v>Customer 0198</v>
      </c>
      <c r="E6512" s="2" t="s">
        <v>819</v>
      </c>
      <c r="F6512" s="2" t="str">
        <f t="array" ref="F6512">_xlfn.XLOOKUP(E6512,Restaurants!A:A,Restaurants!B:B)</f>
        <v>Restaurant 004</v>
      </c>
      <c r="G6512" s="2" t="s">
        <v>308</v>
      </c>
      <c r="H6512" s="2" t="str">
        <f t="array" ref="H6512">_xlfn.XLOOKUP(G6512,Food_Menu!A:A,Food_Menu!B:B)</f>
        <v>Food Item 0076</v>
      </c>
      <c r="I6512" s="2">
        <f t="array" ref="I6512">_xlfn.XLOOKUP(G6512,Food_Menu!A:A,Food_Menu!D:D)</f>
        <v>82.28</v>
      </c>
      <c r="J6512" s="2" t="s">
        <v>2141</v>
      </c>
      <c r="K6512" s="2" t="str">
        <f t="array" ref="K6512">_xlfn.XLOOKUP(J6512,Delivery_Partners!A:A,Delivery_Partners!B:B)</f>
        <v>Delivery Partner 080</v>
      </c>
      <c r="L6512" s="3">
        <v>2</v>
      </c>
      <c r="M6512" s="2" t="s">
        <v>23</v>
      </c>
      <c r="N6512" s="2" t="s">
        <v>55</v>
      </c>
      <c r="O6512" s="3">
        <v>37</v>
      </c>
      <c r="P6512" s="13">
        <f t="shared" ref="P6512:P6515" si="1368">I6512*L6512</f>
        <v>164.56</v>
      </c>
      <c r="Q6512" s="13" t="str">
        <f t="shared" ref="Q6512:Q6515" si="1369">IF(O6512="","Not Delivered",IF(O6512&lt;=30,"Fast",IF(O6512&lt;=60,"Normal","Slow")))</f>
        <v>Normal</v>
      </c>
      <c r="S6512" s="21"/>
    </row>
    <row r="6513" customHeight="1" spans="1:19">
      <c r="A6513" s="2" t="s">
        <v>8475</v>
      </c>
      <c r="B6513" s="29" t="s">
        <v>700</v>
      </c>
      <c r="C6513" s="2" t="s">
        <v>2341</v>
      </c>
      <c r="D6513" s="2" t="str">
        <f t="array" ref="D6513">_xlfn.XLOOKUP(C6513,Customers!A:A,Customers!B:B)</f>
        <v>Customer 1167</v>
      </c>
      <c r="E6513" s="2" t="s">
        <v>750</v>
      </c>
      <c r="F6513" s="2" t="str">
        <f t="array" ref="F6513">_xlfn.XLOOKUP(E6513,Restaurants!A:A,Restaurants!B:B)</f>
        <v>Restaurant 076</v>
      </c>
      <c r="G6513" s="2" t="s">
        <v>216</v>
      </c>
      <c r="H6513" s="2" t="str">
        <f t="array" ref="H6513">_xlfn.XLOOKUP(G6513,Food_Menu!A:A,Food_Menu!B:B)</f>
        <v>Food Item 0132</v>
      </c>
      <c r="I6513" s="2">
        <f t="array" ref="I6513">_xlfn.XLOOKUP(G6513,Food_Menu!A:A,Food_Menu!D:D)</f>
        <v>597.76</v>
      </c>
      <c r="J6513" s="2" t="s">
        <v>592</v>
      </c>
      <c r="K6513" s="2" t="str">
        <f t="array" ref="K6513">_xlfn.XLOOKUP(J6513,Delivery_Partners!A:A,Delivery_Partners!B:B)</f>
        <v>Delivery Partner 102</v>
      </c>
      <c r="L6513" s="3">
        <v>1</v>
      </c>
      <c r="M6513" s="2" t="s">
        <v>23</v>
      </c>
      <c r="N6513" s="2" t="s">
        <v>55</v>
      </c>
      <c r="O6513" s="3">
        <v>23</v>
      </c>
      <c r="P6513" s="13">
        <f t="shared" si="1368"/>
        <v>597.76</v>
      </c>
      <c r="Q6513" s="13" t="str">
        <f t="shared" si="1369"/>
        <v>Fast</v>
      </c>
      <c r="S6513" s="21"/>
    </row>
    <row r="6514" customHeight="1" spans="1:19">
      <c r="A6514" s="2" t="s">
        <v>8476</v>
      </c>
      <c r="B6514" s="28">
        <v>45931</v>
      </c>
      <c r="C6514" s="2" t="s">
        <v>3023</v>
      </c>
      <c r="D6514" s="2" t="str">
        <f t="array" ref="D6514">_xlfn.XLOOKUP(C6514,Customers!A:A,Customers!B:B)</f>
        <v>Customer 0729</v>
      </c>
      <c r="E6514" s="2" t="s">
        <v>177</v>
      </c>
      <c r="F6514" s="2" t="str">
        <f t="array" ref="F6514">_xlfn.XLOOKUP(E6514,Restaurants!A:A,Restaurants!B:B)</f>
        <v>Restaurant 070</v>
      </c>
      <c r="G6514" s="2" t="s">
        <v>692</v>
      </c>
      <c r="H6514" s="2" t="str">
        <f t="array" ref="H6514">_xlfn.XLOOKUP(G6514,Food_Menu!A:A,Food_Menu!B:B)</f>
        <v>Food Item 0130</v>
      </c>
      <c r="I6514" s="2">
        <f t="array" ref="I6514">_xlfn.XLOOKUP(G6514,Food_Menu!A:A,Food_Menu!D:D)</f>
        <v>112.66</v>
      </c>
      <c r="J6514" s="2" t="s">
        <v>938</v>
      </c>
      <c r="K6514" s="2" t="str">
        <f t="array" ref="K6514">_xlfn.XLOOKUP(J6514,Delivery_Partners!A:A,Delivery_Partners!B:B)</f>
        <v>Delivery Partner 139</v>
      </c>
      <c r="L6514" s="3">
        <v>2</v>
      </c>
      <c r="M6514" s="2" t="s">
        <v>23</v>
      </c>
      <c r="N6514" s="2" t="s">
        <v>42</v>
      </c>
      <c r="O6514" s="3">
        <v>28</v>
      </c>
      <c r="P6514" s="13">
        <f t="shared" si="1368"/>
        <v>225.32</v>
      </c>
      <c r="Q6514" s="13" t="str">
        <f t="shared" si="1369"/>
        <v>Fast</v>
      </c>
      <c r="S6514" s="21"/>
    </row>
    <row r="6515" customHeight="1" spans="1:19">
      <c r="A6515" s="2" t="s">
        <v>8477</v>
      </c>
      <c r="B6515" s="29" t="s">
        <v>399</v>
      </c>
      <c r="C6515" s="2" t="s">
        <v>1942</v>
      </c>
      <c r="D6515" s="2" t="str">
        <f t="array" ref="D6515">_xlfn.XLOOKUP(C6515,Customers!A:A,Customers!B:B)</f>
        <v>Customer 0932</v>
      </c>
      <c r="E6515" s="2" t="s">
        <v>71</v>
      </c>
      <c r="F6515" s="2" t="str">
        <f t="array" ref="F6515">_xlfn.XLOOKUP(E6515,Restaurants!A:A,Restaurants!B:B)</f>
        <v>Restaurant 013</v>
      </c>
      <c r="G6515" s="2" t="s">
        <v>117</v>
      </c>
      <c r="H6515" s="2" t="str">
        <f t="array" ref="H6515">_xlfn.XLOOKUP(G6515,Food_Menu!A:A,Food_Menu!B:B)</f>
        <v>Food Item 0030</v>
      </c>
      <c r="I6515" s="2">
        <f t="array" ref="I6515">_xlfn.XLOOKUP(G6515,Food_Menu!A:A,Food_Menu!D:D)</f>
        <v>373.16</v>
      </c>
      <c r="J6515" s="2" t="s">
        <v>651</v>
      </c>
      <c r="K6515" s="2" t="str">
        <f t="array" ref="K6515">_xlfn.XLOOKUP(J6515,Delivery_Partners!A:A,Delivery_Partners!B:B)</f>
        <v>Delivery Partner 036</v>
      </c>
      <c r="L6515" s="3">
        <v>1</v>
      </c>
      <c r="M6515" s="2" t="s">
        <v>23</v>
      </c>
      <c r="N6515" s="2" t="s">
        <v>24</v>
      </c>
      <c r="O6515" s="3">
        <v>43</v>
      </c>
      <c r="P6515" s="13">
        <f t="shared" si="1368"/>
        <v>373.16</v>
      </c>
      <c r="Q6515" s="13" t="str">
        <f t="shared" si="1369"/>
        <v>Normal</v>
      </c>
      <c r="S6515" s="21"/>
    </row>
    <row r="6516" hidden="1" customHeight="1" spans="1:19">
      <c r="A6516" s="2" t="s">
        <v>8478</v>
      </c>
      <c r="B6516" s="28">
        <v>45877</v>
      </c>
      <c r="C6516" s="2" t="s">
        <v>840</v>
      </c>
      <c r="D6516" s="2" t="str">
        <f t="array" ref="D6516">_xlfn.XLOOKUP(C6516,Customers!A:A,Customers!B:B)</f>
        <v>Customer 0695</v>
      </c>
      <c r="E6516" s="2" t="s">
        <v>468</v>
      </c>
      <c r="F6516" s="2" t="str">
        <f t="array" ref="F6516">_xlfn.XLOOKUP(E6516,Restaurants!A:A,Restaurants!B:B)</f>
        <v>Restaurant 067</v>
      </c>
      <c r="G6516" s="2" t="s">
        <v>1386</v>
      </c>
      <c r="H6516" s="2" t="str">
        <f t="array" ref="H6516">_xlfn.XLOOKUP(G6516,Food_Menu!A:A,Food_Menu!B:B)</f>
        <v>Food Item 0035</v>
      </c>
      <c r="I6516" s="2"/>
      <c r="J6516" s="2" t="s">
        <v>439</v>
      </c>
      <c r="K6516" s="2" t="str">
        <f t="array" ref="K6516">_xlfn.XLOOKUP(J6516,Delivery_Partners!A:A,Delivery_Partners!B:B)</f>
        <v>Delivery Partner 016</v>
      </c>
      <c r="L6516" s="3">
        <v>4</v>
      </c>
      <c r="M6516" s="2" t="s">
        <v>101</v>
      </c>
      <c r="N6516" s="2" t="s">
        <v>42</v>
      </c>
      <c r="O6516" s="2"/>
    </row>
    <row r="6517" customHeight="1" spans="1:19">
      <c r="A6517" s="2" t="s">
        <v>8479</v>
      </c>
      <c r="B6517" s="29" t="s">
        <v>243</v>
      </c>
      <c r="C6517" s="2" t="s">
        <v>2595</v>
      </c>
      <c r="D6517" s="2" t="str">
        <f t="array" ref="D6517">_xlfn.XLOOKUP(C6517,Customers!A:A,Customers!B:B)</f>
        <v>Customer 0261</v>
      </c>
      <c r="E6517" s="2" t="s">
        <v>33</v>
      </c>
      <c r="F6517" s="2" t="str">
        <f t="array" ref="F6517">_xlfn.XLOOKUP(E6517,Restaurants!A:A,Restaurants!B:B)</f>
        <v>Restaurant 035</v>
      </c>
      <c r="G6517" s="2" t="s">
        <v>607</v>
      </c>
      <c r="H6517" s="2" t="str">
        <f t="array" ref="H6517">_xlfn.XLOOKUP(G6517,Food_Menu!A:A,Food_Menu!B:B)</f>
        <v>Food Item 0054</v>
      </c>
      <c r="I6517" s="2">
        <f t="array" ref="I6517">_xlfn.XLOOKUP(G6517,Food_Menu!A:A,Food_Menu!D:D)</f>
        <v>491.81</v>
      </c>
      <c r="J6517" s="2" t="s">
        <v>1047</v>
      </c>
      <c r="K6517" s="2" t="str">
        <f t="array" ref="K6517">_xlfn.XLOOKUP(J6517,Delivery_Partners!A:A,Delivery_Partners!B:B)</f>
        <v>Delivery Partner 108</v>
      </c>
      <c r="L6517" s="3">
        <v>1</v>
      </c>
      <c r="M6517" s="2" t="s">
        <v>23</v>
      </c>
      <c r="N6517" s="2" t="s">
        <v>42</v>
      </c>
      <c r="O6517" s="3">
        <v>29</v>
      </c>
      <c r="P6517" s="13">
        <f>I6517*L6517</f>
        <v>491.81</v>
      </c>
      <c r="Q6517" s="13" t="str">
        <f>IF(O6517="","Not Delivered",IF(O6517&lt;=30,"Fast",IF(O6517&lt;=60,"Normal","Slow")))</f>
        <v>Fast</v>
      </c>
      <c r="S6517" s="21"/>
    </row>
    <row r="6518" hidden="1" customHeight="1" spans="1:19">
      <c r="A6518" s="2" t="s">
        <v>8480</v>
      </c>
      <c r="B6518" s="29" t="s">
        <v>325</v>
      </c>
      <c r="C6518" s="2" t="s">
        <v>2240</v>
      </c>
      <c r="D6518" s="2" t="str">
        <f t="array" ref="D6518">_xlfn.XLOOKUP(C6518,Customers!A:A,Customers!B:B)</f>
        <v>Customer 1182</v>
      </c>
      <c r="E6518" s="2" t="s">
        <v>110</v>
      </c>
      <c r="F6518" s="2" t="str">
        <f t="array" ref="F6518">_xlfn.XLOOKUP(E6518,Restaurants!A:A,Restaurants!B:B)</f>
        <v>Restaurant 062</v>
      </c>
      <c r="G6518" s="2" t="s">
        <v>72</v>
      </c>
      <c r="H6518" s="2" t="str">
        <f t="array" ref="H6518">_xlfn.XLOOKUP(G6518,Food_Menu!A:A,Food_Menu!B:B)</f>
        <v>Food Item 0198</v>
      </c>
      <c r="I6518" s="2"/>
      <c r="J6518" s="2" t="s">
        <v>22</v>
      </c>
      <c r="K6518" s="2" t="str">
        <f t="array" ref="K6518">_xlfn.XLOOKUP(J6518,Delivery_Partners!A:A,Delivery_Partners!B:B)</f>
        <v>Delivery Partner 163</v>
      </c>
      <c r="L6518" s="3">
        <v>1</v>
      </c>
      <c r="M6518" s="2" t="s">
        <v>101</v>
      </c>
      <c r="N6518" s="2" t="s">
        <v>24</v>
      </c>
      <c r="O6518" s="2"/>
    </row>
    <row r="6519" customHeight="1" spans="1:19">
      <c r="A6519" s="2" t="s">
        <v>8481</v>
      </c>
      <c r="B6519" s="29" t="s">
        <v>1248</v>
      </c>
      <c r="C6519" s="2" t="s">
        <v>292</v>
      </c>
      <c r="D6519" s="2" t="str">
        <f t="array" ref="D6519">_xlfn.XLOOKUP(C6519,Customers!A:A,Customers!B:B)</f>
        <v>Customer 0136</v>
      </c>
      <c r="E6519" s="2" t="s">
        <v>1765</v>
      </c>
      <c r="F6519" s="2" t="str">
        <f t="array" ref="F6519">_xlfn.XLOOKUP(E6519,Restaurants!A:A,Restaurants!B:B)</f>
        <v>Restaurant 017</v>
      </c>
      <c r="G6519" s="2" t="s">
        <v>373</v>
      </c>
      <c r="H6519" s="2" t="str">
        <f t="array" ref="H6519">_xlfn.XLOOKUP(G6519,Food_Menu!A:A,Food_Menu!B:B)</f>
        <v>Food Item 0070</v>
      </c>
      <c r="I6519" s="2">
        <f t="array" ref="I6519">_xlfn.XLOOKUP(G6519,Food_Menu!A:A,Food_Menu!D:D)</f>
        <v>329.84</v>
      </c>
      <c r="J6519" s="2" t="s">
        <v>217</v>
      </c>
      <c r="K6519" s="2" t="str">
        <f t="array" ref="K6519">_xlfn.XLOOKUP(J6519,Delivery_Partners!A:A,Delivery_Partners!B:B)</f>
        <v>Delivery Partner 044</v>
      </c>
      <c r="L6519" s="3">
        <v>1</v>
      </c>
      <c r="M6519" s="2" t="s">
        <v>23</v>
      </c>
      <c r="N6519" s="2" t="s">
        <v>55</v>
      </c>
      <c r="O6519" s="3">
        <v>34</v>
      </c>
      <c r="P6519" s="13">
        <f t="shared" ref="P6519:P6531" si="1370">I6519*L6519</f>
        <v>329.84</v>
      </c>
      <c r="Q6519" s="13" t="str">
        <f t="shared" ref="Q6519:Q6531" si="1371">IF(O6519="","Not Delivered",IF(O6519&lt;=30,"Fast",IF(O6519&lt;=60,"Normal","Slow")))</f>
        <v>Normal</v>
      </c>
      <c r="S6519" s="21"/>
    </row>
    <row r="6520" customHeight="1" spans="1:19">
      <c r="A6520" s="2" t="s">
        <v>8482</v>
      </c>
      <c r="B6520" s="29" t="s">
        <v>44</v>
      </c>
      <c r="C6520" s="2" t="s">
        <v>3705</v>
      </c>
      <c r="D6520" s="2" t="str">
        <f t="array" ref="D6520">_xlfn.XLOOKUP(C6520,Customers!A:A,Customers!B:B)</f>
        <v>Customer 0971</v>
      </c>
      <c r="E6520" s="2" t="s">
        <v>647</v>
      </c>
      <c r="F6520" s="2" t="str">
        <f t="array" ref="F6520">_xlfn.XLOOKUP(E6520,Restaurants!A:A,Restaurants!B:B)</f>
        <v>Restaurant 081</v>
      </c>
      <c r="G6520" s="2" t="s">
        <v>906</v>
      </c>
      <c r="H6520" s="2" t="str">
        <f t="array" ref="H6520">_xlfn.XLOOKUP(G6520,Food_Menu!A:A,Food_Menu!B:B)</f>
        <v>Food Item 0128</v>
      </c>
      <c r="I6520" s="2">
        <f t="array" ref="I6520">_xlfn.XLOOKUP(G6520,Food_Menu!A:A,Food_Menu!D:D)</f>
        <v>317.72</v>
      </c>
      <c r="J6520" s="2" t="s">
        <v>439</v>
      </c>
      <c r="K6520" s="2" t="str">
        <f t="array" ref="K6520">_xlfn.XLOOKUP(J6520,Delivery_Partners!A:A,Delivery_Partners!B:B)</f>
        <v>Delivery Partner 016</v>
      </c>
      <c r="L6520" s="3">
        <v>2</v>
      </c>
      <c r="M6520" s="2" t="s">
        <v>23</v>
      </c>
      <c r="N6520" s="2" t="s">
        <v>24</v>
      </c>
      <c r="O6520" s="3">
        <v>23</v>
      </c>
      <c r="P6520" s="13">
        <f t="shared" si="1370"/>
        <v>635.44</v>
      </c>
      <c r="Q6520" s="13" t="str">
        <f t="shared" si="1371"/>
        <v>Fast</v>
      </c>
      <c r="S6520" s="21"/>
    </row>
    <row r="6521" customHeight="1" spans="1:19">
      <c r="A6521" s="2" t="s">
        <v>8483</v>
      </c>
      <c r="B6521" s="28">
        <v>45936</v>
      </c>
      <c r="C6521" s="2" t="s">
        <v>855</v>
      </c>
      <c r="D6521" s="2" t="str">
        <f t="array" ref="D6521">_xlfn.XLOOKUP(C6521,Customers!A:A,Customers!B:B)</f>
        <v>Customer 0252</v>
      </c>
      <c r="E6521" s="2" t="s">
        <v>655</v>
      </c>
      <c r="F6521" s="2" t="str">
        <f t="array" ref="F6521">_xlfn.XLOOKUP(E6521,Restaurants!A:A,Restaurants!B:B)</f>
        <v>Restaurant 096</v>
      </c>
      <c r="G6521" s="2" t="s">
        <v>1259</v>
      </c>
      <c r="H6521" s="2" t="str">
        <f t="array" ref="H6521">_xlfn.XLOOKUP(G6521,Food_Menu!A:A,Food_Menu!B:B)</f>
        <v>Food Item 0099</v>
      </c>
      <c r="I6521" s="2">
        <f t="array" ref="I6521">_xlfn.XLOOKUP(G6521,Food_Menu!A:A,Food_Menu!D:D)</f>
        <v>446.36</v>
      </c>
      <c r="J6521" s="2" t="s">
        <v>409</v>
      </c>
      <c r="K6521" s="2" t="str">
        <f t="array" ref="K6521">_xlfn.XLOOKUP(J6521,Delivery_Partners!A:A,Delivery_Partners!B:B)</f>
        <v>Delivery Partner 073</v>
      </c>
      <c r="L6521" s="3">
        <v>2</v>
      </c>
      <c r="M6521" s="2" t="s">
        <v>23</v>
      </c>
      <c r="N6521" s="2" t="s">
        <v>24</v>
      </c>
      <c r="O6521" s="3">
        <v>33</v>
      </c>
      <c r="P6521" s="13">
        <f t="shared" si="1370"/>
        <v>892.72</v>
      </c>
      <c r="Q6521" s="13" t="str">
        <f t="shared" si="1371"/>
        <v>Normal</v>
      </c>
      <c r="S6521" s="21"/>
    </row>
    <row r="6522" customHeight="1" spans="1:19">
      <c r="A6522" s="2" t="s">
        <v>8484</v>
      </c>
      <c r="B6522" s="29" t="s">
        <v>915</v>
      </c>
      <c r="C6522" s="2" t="s">
        <v>2147</v>
      </c>
      <c r="D6522" s="2" t="str">
        <f t="array" ref="D6522">_xlfn.XLOOKUP(C6522,Customers!A:A,Customers!B:B)</f>
        <v>Customer 0943</v>
      </c>
      <c r="E6522" s="2" t="s">
        <v>350</v>
      </c>
      <c r="F6522" s="2" t="str">
        <f t="array" ref="F6522">_xlfn.XLOOKUP(E6522,Restaurants!A:A,Restaurants!B:B)</f>
        <v>Restaurant 001</v>
      </c>
      <c r="G6522" s="2" t="s">
        <v>533</v>
      </c>
      <c r="H6522" s="2" t="str">
        <f t="array" ref="H6522">_xlfn.XLOOKUP(G6522,Food_Menu!A:A,Food_Menu!B:B)</f>
        <v>Food Item 0078</v>
      </c>
      <c r="I6522" s="2">
        <f t="array" ref="I6522">_xlfn.XLOOKUP(G6522,Food_Menu!A:A,Food_Menu!D:D)</f>
        <v>220.49</v>
      </c>
      <c r="J6522" s="2" t="s">
        <v>351</v>
      </c>
      <c r="K6522" s="2" t="str">
        <f t="array" ref="K6522">_xlfn.XLOOKUP(J6522,Delivery_Partners!A:A,Delivery_Partners!B:B)</f>
        <v>Delivery Partner 101</v>
      </c>
      <c r="L6522" s="3">
        <v>2</v>
      </c>
      <c r="M6522" s="2" t="s">
        <v>23</v>
      </c>
      <c r="N6522" s="2" t="s">
        <v>24</v>
      </c>
      <c r="O6522" s="3">
        <v>40</v>
      </c>
      <c r="P6522" s="13">
        <f t="shared" si="1370"/>
        <v>440.98</v>
      </c>
      <c r="Q6522" s="13" t="str">
        <f t="shared" si="1371"/>
        <v>Normal</v>
      </c>
      <c r="S6522" s="21"/>
    </row>
    <row r="6523" customHeight="1" spans="1:19">
      <c r="A6523" s="2" t="s">
        <v>8485</v>
      </c>
      <c r="B6523" s="29" t="s">
        <v>704</v>
      </c>
      <c r="C6523" s="2" t="s">
        <v>487</v>
      </c>
      <c r="D6523" s="2" t="str">
        <f t="array" ref="D6523">_xlfn.XLOOKUP(C6523,Customers!A:A,Customers!B:B)</f>
        <v>Customer 0508</v>
      </c>
      <c r="E6523" s="2" t="s">
        <v>345</v>
      </c>
      <c r="F6523" s="2" t="str">
        <f t="array" ref="F6523">_xlfn.XLOOKUP(E6523,Restaurants!A:A,Restaurants!B:B)</f>
        <v>Restaurant 064</v>
      </c>
      <c r="G6523" s="2" t="s">
        <v>194</v>
      </c>
      <c r="H6523" s="2" t="str">
        <f t="array" ref="H6523">_xlfn.XLOOKUP(G6523,Food_Menu!A:A,Food_Menu!B:B)</f>
        <v>Food Item 0009</v>
      </c>
      <c r="I6523" s="2">
        <f t="array" ref="I6523">_xlfn.XLOOKUP(G6523,Food_Menu!A:A,Food_Menu!D:D)</f>
        <v>168.03</v>
      </c>
      <c r="J6523" s="2" t="s">
        <v>597</v>
      </c>
      <c r="K6523" s="2" t="str">
        <f t="array" ref="K6523">_xlfn.XLOOKUP(J6523,Delivery_Partners!A:A,Delivery_Partners!B:B)</f>
        <v>Delivery Partner 113</v>
      </c>
      <c r="L6523" s="3">
        <v>1</v>
      </c>
      <c r="M6523" s="2" t="s">
        <v>23</v>
      </c>
      <c r="N6523" s="2" t="s">
        <v>42</v>
      </c>
      <c r="O6523" s="3">
        <v>39</v>
      </c>
      <c r="P6523" s="13">
        <f t="shared" si="1370"/>
        <v>168.03</v>
      </c>
      <c r="Q6523" s="13" t="str">
        <f t="shared" si="1371"/>
        <v>Normal</v>
      </c>
      <c r="S6523" s="21"/>
    </row>
    <row r="6524" customHeight="1" spans="1:19">
      <c r="A6524" s="2" t="s">
        <v>8486</v>
      </c>
      <c r="B6524" s="29" t="s">
        <v>1659</v>
      </c>
      <c r="C6524" s="2" t="s">
        <v>1610</v>
      </c>
      <c r="D6524" s="2" t="str">
        <f t="array" ref="D6524">_xlfn.XLOOKUP(C6524,Customers!A:A,Customers!B:B)</f>
        <v>Customer 0284</v>
      </c>
      <c r="E6524" s="2" t="s">
        <v>446</v>
      </c>
      <c r="F6524" s="2" t="str">
        <f t="array" ref="F6524">_xlfn.XLOOKUP(E6524,Restaurants!A:A,Restaurants!B:B)</f>
        <v>Restaurant 078</v>
      </c>
      <c r="G6524" s="2" t="s">
        <v>1560</v>
      </c>
      <c r="H6524" s="2" t="str">
        <f t="array" ref="H6524">_xlfn.XLOOKUP(G6524,Food_Menu!A:A,Food_Menu!B:B)</f>
        <v>Food Item 0098</v>
      </c>
      <c r="I6524" s="2">
        <f t="array" ref="I6524">_xlfn.XLOOKUP(G6524,Food_Menu!A:A,Food_Menu!D:D)</f>
        <v>463.29</v>
      </c>
      <c r="J6524" s="2" t="s">
        <v>314</v>
      </c>
      <c r="K6524" s="2" t="str">
        <f t="array" ref="K6524">_xlfn.XLOOKUP(J6524,Delivery_Partners!A:A,Delivery_Partners!B:B)</f>
        <v>Delivery Partner 021</v>
      </c>
      <c r="L6524" s="3">
        <v>3</v>
      </c>
      <c r="M6524" s="2" t="s">
        <v>23</v>
      </c>
      <c r="N6524" s="2" t="s">
        <v>55</v>
      </c>
      <c r="O6524" s="3">
        <v>15</v>
      </c>
      <c r="P6524" s="13">
        <f t="shared" si="1370"/>
        <v>1389.87</v>
      </c>
      <c r="Q6524" s="13" t="str">
        <f t="shared" si="1371"/>
        <v>Fast</v>
      </c>
      <c r="S6524" s="21"/>
    </row>
    <row r="6525" customHeight="1" spans="1:19">
      <c r="A6525" s="2" t="s">
        <v>8487</v>
      </c>
      <c r="B6525" s="29" t="s">
        <v>681</v>
      </c>
      <c r="C6525" s="2" t="s">
        <v>2274</v>
      </c>
      <c r="D6525" s="2" t="str">
        <f t="array" ref="D6525">_xlfn.XLOOKUP(C6525,Customers!A:A,Customers!B:B)</f>
        <v>Customer 0285</v>
      </c>
      <c r="E6525" s="2" t="s">
        <v>350</v>
      </c>
      <c r="F6525" s="2" t="str">
        <f t="array" ref="F6525">_xlfn.XLOOKUP(E6525,Restaurants!A:A,Restaurants!B:B)</f>
        <v>Restaurant 001</v>
      </c>
      <c r="G6525" s="2" t="s">
        <v>221</v>
      </c>
      <c r="H6525" s="2" t="str">
        <f t="array" ref="H6525">_xlfn.XLOOKUP(G6525,Food_Menu!A:A,Food_Menu!B:B)</f>
        <v>Food Item 0220</v>
      </c>
      <c r="I6525" s="2">
        <f t="array" ref="I6525">_xlfn.XLOOKUP(G6525,Food_Menu!A:A,Food_Menu!D:D)</f>
        <v>194.15</v>
      </c>
      <c r="J6525" s="2" t="s">
        <v>48</v>
      </c>
      <c r="K6525" s="2" t="str">
        <f t="array" ref="K6525">_xlfn.XLOOKUP(J6525,Delivery_Partners!A:A,Delivery_Partners!B:B)</f>
        <v>Delivery Partner 119</v>
      </c>
      <c r="L6525" s="3">
        <v>1</v>
      </c>
      <c r="M6525" s="2" t="s">
        <v>23</v>
      </c>
      <c r="N6525" s="2" t="s">
        <v>55</v>
      </c>
      <c r="O6525" s="3">
        <v>37</v>
      </c>
      <c r="P6525" s="13">
        <f t="shared" si="1370"/>
        <v>194.15</v>
      </c>
      <c r="Q6525" s="13" t="str">
        <f t="shared" si="1371"/>
        <v>Normal</v>
      </c>
      <c r="S6525" s="21"/>
    </row>
    <row r="6526" customHeight="1" spans="1:19">
      <c r="A6526" s="2" t="s">
        <v>8488</v>
      </c>
      <c r="B6526" s="28">
        <v>45728</v>
      </c>
      <c r="C6526" s="2" t="s">
        <v>1819</v>
      </c>
      <c r="D6526" s="2" t="str">
        <f t="array" ref="D6526">_xlfn.XLOOKUP(C6526,Customers!A:A,Customers!B:B)</f>
        <v>Customer 0384</v>
      </c>
      <c r="E6526" s="2" t="s">
        <v>634</v>
      </c>
      <c r="F6526" s="2" t="str">
        <f t="array" ref="F6526">_xlfn.XLOOKUP(E6526,Restaurants!A:A,Restaurants!B:B)</f>
        <v>Restaurant 087</v>
      </c>
      <c r="G6526" s="2" t="s">
        <v>340</v>
      </c>
      <c r="H6526" s="2" t="str">
        <f t="array" ref="H6526">_xlfn.XLOOKUP(G6526,Food_Menu!A:A,Food_Menu!B:B)</f>
        <v>Food Item 0207</v>
      </c>
      <c r="I6526" s="2">
        <f t="array" ref="I6526">_xlfn.XLOOKUP(G6526,Food_Menu!A:A,Food_Menu!D:D)</f>
        <v>225.36</v>
      </c>
      <c r="J6526" s="2" t="s">
        <v>583</v>
      </c>
      <c r="K6526" s="2" t="str">
        <f t="array" ref="K6526">_xlfn.XLOOKUP(J6526,Delivery_Partners!A:A,Delivery_Partners!B:B)</f>
        <v>Delivery Partner 062</v>
      </c>
      <c r="L6526" s="3">
        <v>1</v>
      </c>
      <c r="M6526" s="2" t="s">
        <v>23</v>
      </c>
      <c r="N6526" s="2" t="s">
        <v>24</v>
      </c>
      <c r="O6526" s="3">
        <v>35</v>
      </c>
      <c r="P6526" s="13">
        <f t="shared" si="1370"/>
        <v>225.36</v>
      </c>
      <c r="Q6526" s="13" t="str">
        <f t="shared" si="1371"/>
        <v>Normal</v>
      </c>
      <c r="S6526" s="21"/>
    </row>
    <row r="6527" customHeight="1" spans="1:19">
      <c r="A6527" s="2" t="s">
        <v>8489</v>
      </c>
      <c r="B6527" s="29" t="s">
        <v>1566</v>
      </c>
      <c r="C6527" s="2" t="s">
        <v>344</v>
      </c>
      <c r="D6527" s="2" t="str">
        <f t="array" ref="D6527">_xlfn.XLOOKUP(C6527,Customers!A:A,Customers!B:B)</f>
        <v>Customer 1082</v>
      </c>
      <c r="E6527" s="2" t="s">
        <v>157</v>
      </c>
      <c r="F6527" s="2" t="str">
        <f t="array" ref="F6527">_xlfn.XLOOKUP(E6527,Restaurants!A:A,Restaurants!B:B)</f>
        <v>Restaurant 066</v>
      </c>
      <c r="G6527" s="2" t="s">
        <v>106</v>
      </c>
      <c r="H6527" s="2" t="str">
        <f t="array" ref="H6527">_xlfn.XLOOKUP(G6527,Food_Menu!A:A,Food_Menu!B:B)</f>
        <v>Food Item 0067</v>
      </c>
      <c r="I6527" s="2">
        <f t="array" ref="I6527">_xlfn.XLOOKUP(G6527,Food_Menu!A:A,Food_Menu!D:D)</f>
        <v>575.59</v>
      </c>
      <c r="J6527" s="2" t="s">
        <v>470</v>
      </c>
      <c r="K6527" s="2" t="str">
        <f t="array" ref="K6527">_xlfn.XLOOKUP(J6527,Delivery_Partners!A:A,Delivery_Partners!B:B)</f>
        <v>Delivery Partner 006</v>
      </c>
      <c r="L6527" s="3">
        <v>2</v>
      </c>
      <c r="M6527" s="2" t="s">
        <v>23</v>
      </c>
      <c r="N6527" s="2" t="s">
        <v>55</v>
      </c>
      <c r="O6527" s="3">
        <v>15</v>
      </c>
      <c r="P6527" s="13">
        <f t="shared" si="1370"/>
        <v>1151.18</v>
      </c>
      <c r="Q6527" s="13" t="str">
        <f t="shared" si="1371"/>
        <v>Fast</v>
      </c>
      <c r="S6527" s="21"/>
    </row>
    <row r="6528" customHeight="1" spans="1:19">
      <c r="A6528" s="2" t="s">
        <v>8490</v>
      </c>
      <c r="B6528" s="28">
        <v>45870</v>
      </c>
      <c r="C6528" s="2" t="s">
        <v>1172</v>
      </c>
      <c r="D6528" s="2" t="str">
        <f t="array" ref="D6528">_xlfn.XLOOKUP(C6528,Customers!A:A,Customers!B:B)</f>
        <v>Customer 0924</v>
      </c>
      <c r="E6528" s="2" t="s">
        <v>66</v>
      </c>
      <c r="F6528" s="2" t="str">
        <f t="array" ref="F6528">_xlfn.XLOOKUP(E6528,Restaurants!A:A,Restaurants!B:B)</f>
        <v>Restaurant 037</v>
      </c>
      <c r="G6528" s="2" t="s">
        <v>144</v>
      </c>
      <c r="H6528" s="2" t="str">
        <f t="array" ref="H6528">_xlfn.XLOOKUP(G6528,Food_Menu!A:A,Food_Menu!B:B)</f>
        <v>Food Item 0118</v>
      </c>
      <c r="I6528" s="2">
        <f t="array" ref="I6528">_xlfn.XLOOKUP(G6528,Food_Menu!A:A,Food_Menu!D:D)</f>
        <v>301.92</v>
      </c>
      <c r="J6528" s="2" t="s">
        <v>107</v>
      </c>
      <c r="K6528" s="2" t="str">
        <f t="array" ref="K6528">_xlfn.XLOOKUP(J6528,Delivery_Partners!A:A,Delivery_Partners!B:B)</f>
        <v>Delivery Partner 167</v>
      </c>
      <c r="L6528" s="3">
        <v>1</v>
      </c>
      <c r="M6528" s="2" t="s">
        <v>23</v>
      </c>
      <c r="N6528" s="2" t="s">
        <v>42</v>
      </c>
      <c r="O6528" s="3">
        <v>25</v>
      </c>
      <c r="P6528" s="13">
        <f t="shared" si="1370"/>
        <v>301.92</v>
      </c>
      <c r="Q6528" s="13" t="str">
        <f t="shared" si="1371"/>
        <v>Fast</v>
      </c>
      <c r="S6528" s="21"/>
    </row>
    <row r="6529" customHeight="1" spans="1:19">
      <c r="A6529" s="2" t="s">
        <v>8491</v>
      </c>
      <c r="B6529" s="29" t="s">
        <v>129</v>
      </c>
      <c r="C6529" s="2" t="s">
        <v>3608</v>
      </c>
      <c r="D6529" s="2" t="str">
        <f t="array" ref="D6529">_xlfn.XLOOKUP(C6529,Customers!A:A,Customers!B:B)</f>
        <v>Customer 0805</v>
      </c>
      <c r="E6529" s="2" t="s">
        <v>797</v>
      </c>
      <c r="F6529" s="2" t="str">
        <f t="array" ref="F6529">_xlfn.XLOOKUP(E6529,Restaurants!A:A,Restaurants!B:B)</f>
        <v>Restaurant 058</v>
      </c>
      <c r="G6529" s="2" t="s">
        <v>1833</v>
      </c>
      <c r="H6529" s="2" t="str">
        <f t="array" ref="H6529">_xlfn.XLOOKUP(G6529,Food_Menu!A:A,Food_Menu!B:B)</f>
        <v>Food Item 0064</v>
      </c>
      <c r="I6529" s="2">
        <f t="array" ref="I6529">_xlfn.XLOOKUP(G6529,Food_Menu!A:A,Food_Menu!D:D)</f>
        <v>129.48</v>
      </c>
      <c r="J6529" s="2" t="s">
        <v>640</v>
      </c>
      <c r="K6529" s="2" t="str">
        <f t="array" ref="K6529">_xlfn.XLOOKUP(J6529,Delivery_Partners!A:A,Delivery_Partners!B:B)</f>
        <v>Delivery Partner 097</v>
      </c>
      <c r="L6529" s="3">
        <v>2</v>
      </c>
      <c r="M6529" s="2" t="s">
        <v>23</v>
      </c>
      <c r="N6529" s="2" t="s">
        <v>74</v>
      </c>
      <c r="O6529" s="3">
        <v>41</v>
      </c>
      <c r="P6529" s="13">
        <f t="shared" si="1370"/>
        <v>258.96</v>
      </c>
      <c r="Q6529" s="13" t="str">
        <f t="shared" si="1371"/>
        <v>Normal</v>
      </c>
      <c r="S6529" s="21"/>
    </row>
    <row r="6530" customHeight="1" spans="1:19">
      <c r="A6530" s="2" t="s">
        <v>8492</v>
      </c>
      <c r="B6530" s="29" t="s">
        <v>512</v>
      </c>
      <c r="C6530" s="2" t="s">
        <v>3878</v>
      </c>
      <c r="D6530" s="2" t="str">
        <f t="array" ref="D6530">_xlfn.XLOOKUP(C6530,Customers!A:A,Customers!B:B)</f>
        <v>Customer 0756</v>
      </c>
      <c r="E6530" s="2" t="s">
        <v>726</v>
      </c>
      <c r="F6530" s="2" t="str">
        <f t="array" ref="F6530">_xlfn.XLOOKUP(E6530,Restaurants!A:A,Restaurants!B:B)</f>
        <v>Restaurant 082</v>
      </c>
      <c r="G6530" s="2" t="s">
        <v>659</v>
      </c>
      <c r="H6530" s="2" t="str">
        <f t="array" ref="H6530">_xlfn.XLOOKUP(G6530,Food_Menu!A:A,Food_Menu!B:B)</f>
        <v>Food Item 0203</v>
      </c>
      <c r="I6530" s="2">
        <f t="array" ref="I6530">_xlfn.XLOOKUP(G6530,Food_Menu!A:A,Food_Menu!D:D)</f>
        <v>406.91</v>
      </c>
      <c r="J6530" s="2" t="s">
        <v>679</v>
      </c>
      <c r="K6530" s="2" t="str">
        <f t="array" ref="K6530">_xlfn.XLOOKUP(J6530,Delivery_Partners!A:A,Delivery_Partners!B:B)</f>
        <v>Delivery Partner 055</v>
      </c>
      <c r="L6530" s="3">
        <v>1</v>
      </c>
      <c r="M6530" s="2" t="s">
        <v>23</v>
      </c>
      <c r="N6530" s="2" t="s">
        <v>42</v>
      </c>
      <c r="O6530" s="3">
        <v>52</v>
      </c>
      <c r="P6530" s="13">
        <f t="shared" si="1370"/>
        <v>406.91</v>
      </c>
      <c r="Q6530" s="13" t="str">
        <f t="shared" si="1371"/>
        <v>Normal</v>
      </c>
      <c r="S6530" s="21"/>
    </row>
    <row r="6531" customHeight="1" spans="1:19">
      <c r="A6531" s="2" t="s">
        <v>8493</v>
      </c>
      <c r="B6531" s="29" t="s">
        <v>1162</v>
      </c>
      <c r="C6531" s="2" t="s">
        <v>2815</v>
      </c>
      <c r="D6531" s="2" t="str">
        <f t="array" ref="D6531">_xlfn.XLOOKUP(C6531,Customers!A:A,Customers!B:B)</f>
        <v>Customer 0501</v>
      </c>
      <c r="E6531" s="2" t="s">
        <v>446</v>
      </c>
      <c r="F6531" s="2" t="str">
        <f t="array" ref="F6531">_xlfn.XLOOKUP(E6531,Restaurants!A:A,Restaurants!B:B)</f>
        <v>Restaurant 078</v>
      </c>
      <c r="G6531" s="2" t="s">
        <v>670</v>
      </c>
      <c r="H6531" s="2" t="str">
        <f t="array" ref="H6531">_xlfn.XLOOKUP(G6531,Food_Menu!A:A,Food_Menu!B:B)</f>
        <v>Food Item 0123</v>
      </c>
      <c r="I6531" s="2">
        <f t="array" ref="I6531">_xlfn.XLOOKUP(G6531,Food_Menu!A:A,Food_Menu!D:D)</f>
        <v>256.27</v>
      </c>
      <c r="J6531" s="2" t="s">
        <v>811</v>
      </c>
      <c r="K6531" s="2" t="str">
        <f t="array" ref="K6531">_xlfn.XLOOKUP(J6531,Delivery_Partners!A:A,Delivery_Partners!B:B)</f>
        <v>Delivery Partner 147</v>
      </c>
      <c r="L6531" s="3">
        <v>2</v>
      </c>
      <c r="M6531" s="2" t="s">
        <v>23</v>
      </c>
      <c r="N6531" s="2" t="s">
        <v>24</v>
      </c>
      <c r="O6531" s="3">
        <v>15</v>
      </c>
      <c r="P6531" s="13">
        <f t="shared" si="1370"/>
        <v>512.54</v>
      </c>
      <c r="Q6531" s="13" t="str">
        <f t="shared" si="1371"/>
        <v>Fast</v>
      </c>
      <c r="S6531" s="21"/>
    </row>
    <row r="6532" hidden="1" customHeight="1" spans="1:19">
      <c r="A6532" s="2" t="s">
        <v>8494</v>
      </c>
      <c r="B6532" s="28">
        <v>46003</v>
      </c>
      <c r="C6532" s="2" t="s">
        <v>344</v>
      </c>
      <c r="D6532" s="2" t="str">
        <f t="array" ref="D6532">_xlfn.XLOOKUP(C6532,Customers!A:A,Customers!B:B)</f>
        <v>Customer 1082</v>
      </c>
      <c r="E6532" s="2" t="s">
        <v>265</v>
      </c>
      <c r="F6532" s="2" t="str">
        <f t="array" ref="F6532">_xlfn.XLOOKUP(E6532,Restaurants!A:A,Restaurants!B:B)</f>
        <v>Restaurant 094</v>
      </c>
      <c r="G6532" s="2" t="s">
        <v>659</v>
      </c>
      <c r="H6532" s="2" t="str">
        <f t="array" ref="H6532">_xlfn.XLOOKUP(G6532,Food_Menu!A:A,Food_Menu!B:B)</f>
        <v>Food Item 0203</v>
      </c>
      <c r="I6532" s="2"/>
      <c r="J6532" s="2" t="s">
        <v>199</v>
      </c>
      <c r="K6532" s="2" t="str">
        <f t="array" ref="K6532">_xlfn.XLOOKUP(J6532,Delivery_Partners!A:A,Delivery_Partners!B:B)</f>
        <v>Delivery Partner 144</v>
      </c>
      <c r="L6532" s="3">
        <v>1</v>
      </c>
      <c r="M6532" s="2" t="s">
        <v>101</v>
      </c>
      <c r="N6532" s="2" t="s">
        <v>74</v>
      </c>
      <c r="O6532" s="2"/>
    </row>
    <row r="6533" customHeight="1" spans="1:19">
      <c r="A6533" s="2" t="s">
        <v>8495</v>
      </c>
      <c r="B6533" s="29" t="s">
        <v>2013</v>
      </c>
      <c r="C6533" s="2" t="s">
        <v>2134</v>
      </c>
      <c r="D6533" s="2" t="str">
        <f t="array" ref="D6533">_xlfn.XLOOKUP(C6533,Customers!A:A,Customers!B:B)</f>
        <v>Customer 0329</v>
      </c>
      <c r="E6533" s="2" t="s">
        <v>506</v>
      </c>
      <c r="F6533" s="2" t="str">
        <f t="array" ref="F6533">_xlfn.XLOOKUP(E6533,Restaurants!A:A,Restaurants!B:B)</f>
        <v>Restaurant 005</v>
      </c>
      <c r="G6533" s="2" t="s">
        <v>627</v>
      </c>
      <c r="H6533" s="2" t="str">
        <f t="array" ref="H6533">_xlfn.XLOOKUP(G6533,Food_Menu!A:A,Food_Menu!B:B)</f>
        <v>Food Item 0188</v>
      </c>
      <c r="I6533" s="2">
        <f t="array" ref="I6533">_xlfn.XLOOKUP(G6533,Food_Menu!A:A,Food_Menu!D:D)</f>
        <v>537.03</v>
      </c>
      <c r="J6533" s="2" t="s">
        <v>621</v>
      </c>
      <c r="K6533" s="2" t="str">
        <f t="array" ref="K6533">_xlfn.XLOOKUP(J6533,Delivery_Partners!A:A,Delivery_Partners!B:B)</f>
        <v>Delivery Partner 038</v>
      </c>
      <c r="L6533" s="3">
        <v>1</v>
      </c>
      <c r="M6533" s="2" t="s">
        <v>23</v>
      </c>
      <c r="N6533" s="2" t="s">
        <v>42</v>
      </c>
      <c r="O6533" s="3">
        <v>15</v>
      </c>
      <c r="P6533" s="13">
        <f t="shared" ref="P6533:P6541" si="1372">I6533*L6533</f>
        <v>537.03</v>
      </c>
      <c r="Q6533" s="13" t="str">
        <f t="shared" ref="Q6533:Q6541" si="1373">IF(O6533="","Not Delivered",IF(O6533&lt;=30,"Fast",IF(O6533&lt;=60,"Normal","Slow")))</f>
        <v>Fast</v>
      </c>
      <c r="S6533" s="21"/>
    </row>
    <row r="6534" customHeight="1" spans="1:19">
      <c r="A6534" s="2" t="s">
        <v>8496</v>
      </c>
      <c r="B6534" s="29" t="s">
        <v>1855</v>
      </c>
      <c r="C6534" s="2" t="s">
        <v>761</v>
      </c>
      <c r="D6534" s="2" t="str">
        <f t="array" ref="D6534">_xlfn.XLOOKUP(C6534,Customers!A:A,Customers!B:B)</f>
        <v>Customer 1132</v>
      </c>
      <c r="E6534" s="2" t="s">
        <v>358</v>
      </c>
      <c r="F6534" s="2" t="str">
        <f t="array" ref="F6534">_xlfn.XLOOKUP(E6534,Restaurants!A:A,Restaurants!B:B)</f>
        <v>Restaurant 095</v>
      </c>
      <c r="G6534" s="2" t="s">
        <v>90</v>
      </c>
      <c r="H6534" s="2" t="str">
        <f t="array" ref="H6534">_xlfn.XLOOKUP(G6534,Food_Menu!A:A,Food_Menu!B:B)</f>
        <v>Food Item 0073</v>
      </c>
      <c r="I6534" s="2">
        <f t="array" ref="I6534">_xlfn.XLOOKUP(G6534,Food_Menu!A:A,Food_Menu!D:D)</f>
        <v>365.69</v>
      </c>
      <c r="J6534" s="2" t="s">
        <v>1319</v>
      </c>
      <c r="K6534" s="2" t="str">
        <f t="array" ref="K6534">_xlfn.XLOOKUP(J6534,Delivery_Partners!A:A,Delivery_Partners!B:B)</f>
        <v>Delivery Partner 173</v>
      </c>
      <c r="L6534" s="3">
        <v>1</v>
      </c>
      <c r="M6534" s="2" t="s">
        <v>23</v>
      </c>
      <c r="N6534" s="2" t="s">
        <v>24</v>
      </c>
      <c r="O6534" s="3">
        <v>52</v>
      </c>
      <c r="P6534" s="13">
        <f t="shared" si="1372"/>
        <v>365.69</v>
      </c>
      <c r="Q6534" s="13" t="str">
        <f t="shared" si="1373"/>
        <v>Normal</v>
      </c>
      <c r="S6534" s="21"/>
    </row>
    <row r="6535" customHeight="1" spans="1:19">
      <c r="A6535" s="2" t="s">
        <v>8497</v>
      </c>
      <c r="B6535" s="29" t="s">
        <v>504</v>
      </c>
      <c r="C6535" s="2" t="s">
        <v>365</v>
      </c>
      <c r="D6535" s="2" t="str">
        <f t="array" ref="D6535">_xlfn.XLOOKUP(C6535,Customers!A:A,Customers!B:B)</f>
        <v>Customer 0457</v>
      </c>
      <c r="E6535" s="2" t="s">
        <v>506</v>
      </c>
      <c r="F6535" s="2" t="str">
        <f t="array" ref="F6535">_xlfn.XLOOKUP(E6535,Restaurants!A:A,Restaurants!B:B)</f>
        <v>Restaurant 005</v>
      </c>
      <c r="G6535" s="2" t="s">
        <v>1575</v>
      </c>
      <c r="H6535" s="2" t="str">
        <f t="array" ref="H6535">_xlfn.XLOOKUP(G6535,Food_Menu!A:A,Food_Menu!B:B)</f>
        <v>Food Item 0101</v>
      </c>
      <c r="I6535" s="2">
        <f t="array" ref="I6535">_xlfn.XLOOKUP(G6535,Food_Menu!A:A,Food_Menu!D:D)</f>
        <v>140.64</v>
      </c>
      <c r="J6535" s="2" t="s">
        <v>801</v>
      </c>
      <c r="K6535" s="2" t="str">
        <f t="array" ref="K6535">_xlfn.XLOOKUP(J6535,Delivery_Partners!A:A,Delivery_Partners!B:B)</f>
        <v>Delivery Partner 096</v>
      </c>
      <c r="L6535" s="3">
        <v>2</v>
      </c>
      <c r="M6535" s="2" t="s">
        <v>23</v>
      </c>
      <c r="N6535" s="2" t="s">
        <v>55</v>
      </c>
      <c r="O6535" s="3">
        <v>32</v>
      </c>
      <c r="P6535" s="13">
        <f t="shared" si="1372"/>
        <v>281.28</v>
      </c>
      <c r="Q6535" s="13" t="str">
        <f t="shared" si="1373"/>
        <v>Normal</v>
      </c>
      <c r="S6535" s="21"/>
    </row>
    <row r="6536" customHeight="1" spans="1:19">
      <c r="A6536" s="2" t="s">
        <v>8498</v>
      </c>
      <c r="B6536" s="28">
        <v>45937</v>
      </c>
      <c r="C6536" s="2" t="s">
        <v>1261</v>
      </c>
      <c r="D6536" s="2" t="str">
        <f t="array" ref="D6536">_xlfn.XLOOKUP(C6536,Customers!A:A,Customers!B:B)</f>
        <v>Customer 0410</v>
      </c>
      <c r="E6536" s="2" t="s">
        <v>20</v>
      </c>
      <c r="F6536" s="2" t="str">
        <f t="array" ref="F6536">_xlfn.XLOOKUP(E6536,Restaurants!A:A,Restaurants!B:B)</f>
        <v>Restaurant 079</v>
      </c>
      <c r="G6536" s="2" t="s">
        <v>529</v>
      </c>
      <c r="H6536" s="2" t="str">
        <f t="array" ref="H6536">_xlfn.XLOOKUP(G6536,Food_Menu!A:A,Food_Menu!B:B)</f>
        <v>Food Item 0126</v>
      </c>
      <c r="I6536" s="2">
        <f t="array" ref="I6536">_xlfn.XLOOKUP(G6536,Food_Menu!A:A,Food_Menu!D:D)</f>
        <v>127.27</v>
      </c>
      <c r="J6536" s="2" t="s">
        <v>1246</v>
      </c>
      <c r="K6536" s="2" t="str">
        <f t="array" ref="K6536">_xlfn.XLOOKUP(J6536,Delivery_Partners!A:A,Delivery_Partners!B:B)</f>
        <v>Delivery Partner 048</v>
      </c>
      <c r="L6536" s="3">
        <v>1</v>
      </c>
      <c r="M6536" s="2" t="s">
        <v>23</v>
      </c>
      <c r="N6536" s="2" t="s">
        <v>24</v>
      </c>
      <c r="O6536" s="3">
        <v>26</v>
      </c>
      <c r="P6536" s="13">
        <f t="shared" si="1372"/>
        <v>127.27</v>
      </c>
      <c r="Q6536" s="13" t="str">
        <f t="shared" si="1373"/>
        <v>Fast</v>
      </c>
      <c r="S6536" s="21"/>
    </row>
    <row r="6537" customHeight="1" spans="1:19">
      <c r="A6537" s="2" t="s">
        <v>8499</v>
      </c>
      <c r="B6537" s="29" t="s">
        <v>1410</v>
      </c>
      <c r="C6537" s="2" t="s">
        <v>2769</v>
      </c>
      <c r="D6537" s="2" t="str">
        <f t="array" ref="D6537">_xlfn.XLOOKUP(C6537,Customers!A:A,Customers!B:B)</f>
        <v>Customer 0572</v>
      </c>
      <c r="E6537" s="2" t="s">
        <v>1060</v>
      </c>
      <c r="F6537" s="2" t="str">
        <f t="array" ref="F6537">_xlfn.XLOOKUP(E6537,Restaurants!A:A,Restaurants!B:B)</f>
        <v>Restaurant 042</v>
      </c>
      <c r="G6537" s="2" t="s">
        <v>1016</v>
      </c>
      <c r="H6537" s="2" t="str">
        <f t="array" ref="H6537">_xlfn.XLOOKUP(G6537,Food_Menu!A:A,Food_Menu!B:B)</f>
        <v>Food Item 0055</v>
      </c>
      <c r="I6537" s="2">
        <f t="array" ref="I6537">_xlfn.XLOOKUP(G6537,Food_Menu!A:A,Food_Menu!D:D)</f>
        <v>601.63</v>
      </c>
      <c r="J6537" s="2" t="s">
        <v>35</v>
      </c>
      <c r="K6537" s="2" t="str">
        <f t="array" ref="K6537">_xlfn.XLOOKUP(J6537,Delivery_Partners!A:A,Delivery_Partners!B:B)</f>
        <v>Delivery Partner 081</v>
      </c>
      <c r="L6537" s="3">
        <v>1</v>
      </c>
      <c r="M6537" s="2" t="s">
        <v>23</v>
      </c>
      <c r="N6537" s="2" t="s">
        <v>55</v>
      </c>
      <c r="O6537" s="3">
        <v>39</v>
      </c>
      <c r="P6537" s="13">
        <f t="shared" si="1372"/>
        <v>601.63</v>
      </c>
      <c r="Q6537" s="13" t="str">
        <f t="shared" si="1373"/>
        <v>Normal</v>
      </c>
      <c r="S6537" s="21"/>
    </row>
    <row r="6538" customHeight="1" spans="1:19">
      <c r="A6538" s="2" t="s">
        <v>8500</v>
      </c>
      <c r="B6538" s="28">
        <v>45845</v>
      </c>
      <c r="C6538" s="2" t="s">
        <v>1367</v>
      </c>
      <c r="D6538" s="2" t="str">
        <f t="array" ref="D6538">_xlfn.XLOOKUP(C6538,Customers!A:A,Customers!B:B)</f>
        <v>Customer 0899</v>
      </c>
      <c r="E6538" s="2" t="s">
        <v>492</v>
      </c>
      <c r="F6538" s="2" t="str">
        <f t="array" ref="F6538">_xlfn.XLOOKUP(E6538,Restaurants!A:A,Restaurants!B:B)</f>
        <v>Restaurant 008</v>
      </c>
      <c r="G6538" s="2" t="s">
        <v>431</v>
      </c>
      <c r="H6538" s="2" t="str">
        <f t="array" ref="H6538">_xlfn.XLOOKUP(G6538,Food_Menu!A:A,Food_Menu!B:B)</f>
        <v>Food Item 0183</v>
      </c>
      <c r="I6538" s="2">
        <f t="array" ref="I6538">_xlfn.XLOOKUP(G6538,Food_Menu!A:A,Food_Menu!D:D)</f>
        <v>645.58</v>
      </c>
      <c r="J6538" s="2" t="s">
        <v>299</v>
      </c>
      <c r="K6538" s="2" t="str">
        <f t="array" ref="K6538">_xlfn.XLOOKUP(J6538,Delivery_Partners!A:A,Delivery_Partners!B:B)</f>
        <v>Delivery Partner 034</v>
      </c>
      <c r="L6538" s="3">
        <v>1</v>
      </c>
      <c r="M6538" s="2" t="s">
        <v>23</v>
      </c>
      <c r="N6538" s="2" t="s">
        <v>24</v>
      </c>
      <c r="O6538" s="3">
        <v>23</v>
      </c>
      <c r="P6538" s="13">
        <f t="shared" si="1372"/>
        <v>645.58</v>
      </c>
      <c r="Q6538" s="13" t="str">
        <f t="shared" si="1373"/>
        <v>Fast</v>
      </c>
      <c r="S6538" s="21"/>
    </row>
    <row r="6539" customHeight="1" spans="1:19">
      <c r="A6539" s="2" t="s">
        <v>8501</v>
      </c>
      <c r="B6539" s="29" t="s">
        <v>1635</v>
      </c>
      <c r="C6539" s="2" t="s">
        <v>3090</v>
      </c>
      <c r="D6539" s="2" t="str">
        <f t="array" ref="D6539">_xlfn.XLOOKUP(C6539,Customers!A:A,Customers!B:B)</f>
        <v>Customer 0857</v>
      </c>
      <c r="E6539" s="2" t="s">
        <v>52</v>
      </c>
      <c r="F6539" s="2" t="str">
        <f t="array" ref="F6539">_xlfn.XLOOKUP(E6539,Restaurants!A:A,Restaurants!B:B)</f>
        <v>Restaurant 083</v>
      </c>
      <c r="G6539" s="2" t="s">
        <v>639</v>
      </c>
      <c r="H6539" s="2" t="str">
        <f t="array" ref="H6539">_xlfn.XLOOKUP(G6539,Food_Menu!A:A,Food_Menu!B:B)</f>
        <v>Food Item 0125</v>
      </c>
      <c r="I6539" s="2">
        <f t="array" ref="I6539">_xlfn.XLOOKUP(G6539,Food_Menu!A:A,Food_Menu!D:D)</f>
        <v>261.06</v>
      </c>
      <c r="J6539" s="2" t="s">
        <v>808</v>
      </c>
      <c r="K6539" s="2" t="str">
        <f t="array" ref="K6539">_xlfn.XLOOKUP(J6539,Delivery_Partners!A:A,Delivery_Partners!B:B)</f>
        <v>Delivery Partner 153</v>
      </c>
      <c r="L6539" s="3">
        <v>1</v>
      </c>
      <c r="M6539" s="2" t="s">
        <v>23</v>
      </c>
      <c r="N6539" s="2" t="s">
        <v>55</v>
      </c>
      <c r="O6539" s="3">
        <v>41</v>
      </c>
      <c r="P6539" s="13">
        <f t="shared" si="1372"/>
        <v>261.06</v>
      </c>
      <c r="Q6539" s="13" t="str">
        <f t="shared" si="1373"/>
        <v>Normal</v>
      </c>
      <c r="S6539" s="21"/>
    </row>
    <row r="6540" customHeight="1" spans="1:19">
      <c r="A6540" s="2" t="s">
        <v>8502</v>
      </c>
      <c r="B6540" s="29" t="s">
        <v>1635</v>
      </c>
      <c r="C6540" s="2" t="s">
        <v>3503</v>
      </c>
      <c r="D6540" s="2" t="str">
        <f t="array" ref="D6540">_xlfn.XLOOKUP(C6540,Customers!A:A,Customers!B:B)</f>
        <v>Customer 0921</v>
      </c>
      <c r="E6540" s="2" t="s">
        <v>468</v>
      </c>
      <c r="F6540" s="2" t="str">
        <f t="array" ref="F6540">_xlfn.XLOOKUP(E6540,Restaurants!A:A,Restaurants!B:B)</f>
        <v>Restaurant 067</v>
      </c>
      <c r="G6540" s="2" t="s">
        <v>998</v>
      </c>
      <c r="H6540" s="2" t="str">
        <f t="array" ref="H6540">_xlfn.XLOOKUP(G6540,Food_Menu!A:A,Food_Menu!B:B)</f>
        <v>Food Item 0046</v>
      </c>
      <c r="I6540" s="2">
        <f t="array" ref="I6540">_xlfn.XLOOKUP(G6540,Food_Menu!A:A,Food_Menu!D:D)</f>
        <v>300.6</v>
      </c>
      <c r="J6540" s="2" t="s">
        <v>422</v>
      </c>
      <c r="K6540" s="2" t="str">
        <f t="array" ref="K6540">_xlfn.XLOOKUP(J6540,Delivery_Partners!A:A,Delivery_Partners!B:B)</f>
        <v>Delivery Partner 049</v>
      </c>
      <c r="L6540" s="3">
        <v>1</v>
      </c>
      <c r="M6540" s="2" t="s">
        <v>23</v>
      </c>
      <c r="N6540" s="2" t="s">
        <v>24</v>
      </c>
      <c r="O6540" s="3">
        <v>34</v>
      </c>
      <c r="P6540" s="13">
        <f t="shared" si="1372"/>
        <v>300.6</v>
      </c>
      <c r="Q6540" s="13" t="str">
        <f t="shared" si="1373"/>
        <v>Normal</v>
      </c>
      <c r="S6540" s="21"/>
    </row>
    <row r="6541" customHeight="1" spans="1:19">
      <c r="A6541" s="2" t="s">
        <v>8503</v>
      </c>
      <c r="B6541" s="28">
        <v>45846</v>
      </c>
      <c r="C6541" s="2" t="s">
        <v>1983</v>
      </c>
      <c r="D6541" s="2" t="str">
        <f t="array" ref="D6541">_xlfn.XLOOKUP(C6541,Customers!A:A,Customers!B:B)</f>
        <v>Customer 0108</v>
      </c>
      <c r="E6541" s="2" t="s">
        <v>1173</v>
      </c>
      <c r="F6541" s="2" t="str">
        <f t="array" ref="F6541">_xlfn.XLOOKUP(E6541,Restaurants!A:A,Restaurants!B:B)</f>
        <v>Restaurant 080</v>
      </c>
      <c r="G6541" s="2" t="s">
        <v>587</v>
      </c>
      <c r="H6541" s="2" t="str">
        <f t="array" ref="H6541">_xlfn.XLOOKUP(G6541,Food_Menu!A:A,Food_Menu!B:B)</f>
        <v>Food Item 0107</v>
      </c>
      <c r="I6541" s="2">
        <f t="array" ref="I6541">_xlfn.XLOOKUP(G6541,Food_Menu!A:A,Food_Menu!D:D)</f>
        <v>548.61</v>
      </c>
      <c r="J6541" s="2" t="s">
        <v>660</v>
      </c>
      <c r="K6541" s="2" t="str">
        <f t="array" ref="K6541">_xlfn.XLOOKUP(J6541,Delivery_Partners!A:A,Delivery_Partners!B:B)</f>
        <v>Delivery Partner 079</v>
      </c>
      <c r="L6541" s="3">
        <v>2</v>
      </c>
      <c r="M6541" s="2" t="s">
        <v>23</v>
      </c>
      <c r="N6541" s="2" t="s">
        <v>42</v>
      </c>
      <c r="O6541" s="3">
        <v>15</v>
      </c>
      <c r="P6541" s="13">
        <f t="shared" si="1372"/>
        <v>1097.22</v>
      </c>
      <c r="Q6541" s="13" t="str">
        <f t="shared" si="1373"/>
        <v>Fast</v>
      </c>
      <c r="S6541" s="21"/>
    </row>
    <row r="6542" hidden="1" customHeight="1" spans="1:19">
      <c r="A6542" s="2" t="s">
        <v>8504</v>
      </c>
      <c r="B6542" s="29" t="s">
        <v>411</v>
      </c>
      <c r="C6542" s="2" t="s">
        <v>2333</v>
      </c>
      <c r="D6542" s="2" t="str">
        <f t="array" ref="D6542">_xlfn.XLOOKUP(C6542,Customers!A:A,Customers!B:B)</f>
        <v>Customer 0194</v>
      </c>
      <c r="E6542" s="2" t="s">
        <v>532</v>
      </c>
      <c r="F6542" s="2" t="str">
        <f t="array" ref="F6542">_xlfn.XLOOKUP(E6542,Restaurants!A:A,Restaurants!B:B)</f>
        <v>Restaurant 046</v>
      </c>
      <c r="G6542" s="2" t="s">
        <v>2703</v>
      </c>
      <c r="H6542" s="2" t="str">
        <f t="array" ref="H6542">_xlfn.XLOOKUP(G6542,Food_Menu!A:A,Food_Menu!B:B)</f>
        <v>Food Item 0181</v>
      </c>
      <c r="I6542" s="2"/>
      <c r="J6542" s="2" t="s">
        <v>231</v>
      </c>
      <c r="K6542" s="2" t="str">
        <f t="array" ref="K6542">_xlfn.XLOOKUP(J6542,Delivery_Partners!A:A,Delivery_Partners!B:B)</f>
        <v>Delivery Partner 013</v>
      </c>
      <c r="L6542" s="3">
        <v>1</v>
      </c>
      <c r="M6542" s="2" t="s">
        <v>101</v>
      </c>
      <c r="N6542" s="2" t="s">
        <v>24</v>
      </c>
      <c r="O6542" s="2"/>
    </row>
    <row r="6543" customHeight="1" spans="1:19">
      <c r="A6543" s="2" t="s">
        <v>8505</v>
      </c>
      <c r="B6543" s="29" t="s">
        <v>243</v>
      </c>
      <c r="C6543" s="2" t="s">
        <v>1598</v>
      </c>
      <c r="D6543" s="2" t="str">
        <f t="array" ref="D6543">_xlfn.XLOOKUP(C6543,Customers!A:A,Customers!B:B)</f>
        <v>Customer 1019</v>
      </c>
      <c r="E6543" s="2" t="s">
        <v>984</v>
      </c>
      <c r="F6543" s="2" t="str">
        <f t="array" ref="F6543">_xlfn.XLOOKUP(E6543,Restaurants!A:A,Restaurants!B:B)</f>
        <v>Restaurant 034</v>
      </c>
      <c r="G6543" s="2" t="s">
        <v>469</v>
      </c>
      <c r="H6543" s="2" t="str">
        <f t="array" ref="H6543">_xlfn.XLOOKUP(G6543,Food_Menu!A:A,Food_Menu!B:B)</f>
        <v>Food Item 0094</v>
      </c>
      <c r="I6543" s="2">
        <f t="array" ref="I6543">_xlfn.XLOOKUP(G6543,Food_Menu!A:A,Food_Menu!D:D)</f>
        <v>556.24</v>
      </c>
      <c r="J6543" s="2" t="s">
        <v>95</v>
      </c>
      <c r="K6543" s="2" t="str">
        <f t="array" ref="K6543">_xlfn.XLOOKUP(J6543,Delivery_Partners!A:A,Delivery_Partners!B:B)</f>
        <v>Delivery Partner 170</v>
      </c>
      <c r="L6543" s="3">
        <v>1</v>
      </c>
      <c r="M6543" s="2" t="s">
        <v>23</v>
      </c>
      <c r="N6543" s="2" t="s">
        <v>24</v>
      </c>
      <c r="O6543" s="3">
        <v>37</v>
      </c>
      <c r="P6543" s="13">
        <f t="shared" ref="P6543:P6548" si="1374">I6543*L6543</f>
        <v>556.24</v>
      </c>
      <c r="Q6543" s="13" t="str">
        <f t="shared" ref="Q6543:Q6548" si="1375">IF(O6543="","Not Delivered",IF(O6543&lt;=30,"Fast",IF(O6543&lt;=60,"Normal","Slow")))</f>
        <v>Normal</v>
      </c>
      <c r="S6543" s="21"/>
    </row>
    <row r="6544" customHeight="1" spans="1:19">
      <c r="A6544" s="2" t="s">
        <v>8506</v>
      </c>
      <c r="B6544" s="28">
        <v>45840</v>
      </c>
      <c r="C6544" s="2" t="s">
        <v>381</v>
      </c>
      <c r="D6544" s="2" t="str">
        <f t="array" ref="D6544">_xlfn.XLOOKUP(C6544,Customers!A:A,Customers!B:B)</f>
        <v>Customer 1178</v>
      </c>
      <c r="E6544" s="2" t="s">
        <v>131</v>
      </c>
      <c r="F6544" s="2" t="str">
        <f t="array" ref="F6544">_xlfn.XLOOKUP(E6544,Restaurants!A:A,Restaurants!B:B)</f>
        <v>Restaurant 075</v>
      </c>
      <c r="G6544" s="2" t="s">
        <v>282</v>
      </c>
      <c r="H6544" s="2" t="str">
        <f t="array" ref="H6544">_xlfn.XLOOKUP(G6544,Food_Menu!A:A,Food_Menu!B:B)</f>
        <v>Food Item 0157</v>
      </c>
      <c r="I6544" s="2">
        <f t="array" ref="I6544">_xlfn.XLOOKUP(G6544,Food_Menu!A:A,Food_Menu!D:D)</f>
        <v>278.37</v>
      </c>
      <c r="J6544" s="2" t="s">
        <v>679</v>
      </c>
      <c r="K6544" s="2" t="str">
        <f t="array" ref="K6544">_xlfn.XLOOKUP(J6544,Delivery_Partners!A:A,Delivery_Partners!B:B)</f>
        <v>Delivery Partner 055</v>
      </c>
      <c r="L6544" s="3">
        <v>2</v>
      </c>
      <c r="M6544" s="2" t="s">
        <v>23</v>
      </c>
      <c r="N6544" s="2" t="s">
        <v>24</v>
      </c>
      <c r="O6544" s="3">
        <v>48</v>
      </c>
      <c r="P6544" s="13">
        <f t="shared" si="1374"/>
        <v>556.74</v>
      </c>
      <c r="Q6544" s="13" t="str">
        <f t="shared" si="1375"/>
        <v>Normal</v>
      </c>
      <c r="S6544" s="21"/>
    </row>
    <row r="6545" customHeight="1" spans="1:19">
      <c r="A6545" s="2" t="s">
        <v>8507</v>
      </c>
      <c r="B6545" s="29" t="s">
        <v>2741</v>
      </c>
      <c r="C6545" s="2" t="s">
        <v>2339</v>
      </c>
      <c r="D6545" s="2" t="str">
        <f t="array" ref="D6545">_xlfn.XLOOKUP(C6545,Customers!A:A,Customers!B:B)</f>
        <v>Customer 0154</v>
      </c>
      <c r="E6545" s="2" t="s">
        <v>281</v>
      </c>
      <c r="F6545" s="2" t="str">
        <f t="array" ref="F6545">_xlfn.XLOOKUP(E6545,Restaurants!A:A,Restaurants!B:B)</f>
        <v>Restaurant 026</v>
      </c>
      <c r="G6545" s="2" t="s">
        <v>1177</v>
      </c>
      <c r="H6545" s="2" t="str">
        <f t="array" ref="H6545">_xlfn.XLOOKUP(G6545,Food_Menu!A:A,Food_Menu!B:B)</f>
        <v>Food Item 0217</v>
      </c>
      <c r="I6545" s="2">
        <f t="array" ref="I6545">_xlfn.XLOOKUP(G6545,Food_Menu!A:A,Food_Menu!D:D)</f>
        <v>222.6</v>
      </c>
      <c r="J6545" s="2" t="s">
        <v>461</v>
      </c>
      <c r="K6545" s="2" t="str">
        <f t="array" ref="K6545">_xlfn.XLOOKUP(J6545,Delivery_Partners!A:A,Delivery_Partners!B:B)</f>
        <v>Delivery Partner 118</v>
      </c>
      <c r="L6545" s="3">
        <v>1</v>
      </c>
      <c r="M6545" s="2" t="s">
        <v>23</v>
      </c>
      <c r="N6545" s="2" t="s">
        <v>24</v>
      </c>
      <c r="O6545" s="3">
        <v>39</v>
      </c>
      <c r="P6545" s="13">
        <f t="shared" si="1374"/>
        <v>222.6</v>
      </c>
      <c r="Q6545" s="13" t="str">
        <f t="shared" si="1375"/>
        <v>Normal</v>
      </c>
      <c r="S6545" s="21"/>
    </row>
    <row r="6546" customHeight="1" spans="1:19">
      <c r="A6546" s="2" t="s">
        <v>8508</v>
      </c>
      <c r="B6546" s="29" t="s">
        <v>1631</v>
      </c>
      <c r="C6546" s="2" t="s">
        <v>238</v>
      </c>
      <c r="D6546" s="2" t="str">
        <f t="array" ref="D6546">_xlfn.XLOOKUP(C6546,Customers!A:A,Customers!B:B)</f>
        <v>Customer 1085</v>
      </c>
      <c r="E6546" s="2" t="s">
        <v>721</v>
      </c>
      <c r="F6546" s="2" t="str">
        <f t="array" ref="F6546">_xlfn.XLOOKUP(E6546,Restaurants!A:A,Restaurants!B:B)</f>
        <v>Restaurant 098</v>
      </c>
      <c r="G6546" s="2" t="s">
        <v>635</v>
      </c>
      <c r="H6546" s="2" t="str">
        <f t="array" ref="H6546">_xlfn.XLOOKUP(G6546,Food_Menu!A:A,Food_Menu!B:B)</f>
        <v>Food Item 0074</v>
      </c>
      <c r="I6546" s="2">
        <f t="array" ref="I6546">_xlfn.XLOOKUP(G6546,Food_Menu!A:A,Food_Menu!D:D)</f>
        <v>205.43</v>
      </c>
      <c r="J6546" s="2" t="s">
        <v>73</v>
      </c>
      <c r="K6546" s="2" t="str">
        <f t="array" ref="K6546">_xlfn.XLOOKUP(J6546,Delivery_Partners!A:A,Delivery_Partners!B:B)</f>
        <v>Delivery Partner 064</v>
      </c>
      <c r="L6546" s="3">
        <v>2</v>
      </c>
      <c r="M6546" s="2" t="s">
        <v>23</v>
      </c>
      <c r="N6546" s="2" t="s">
        <v>55</v>
      </c>
      <c r="O6546" s="3">
        <v>48</v>
      </c>
      <c r="P6546" s="13">
        <f t="shared" si="1374"/>
        <v>410.86</v>
      </c>
      <c r="Q6546" s="13" t="str">
        <f t="shared" si="1375"/>
        <v>Normal</v>
      </c>
      <c r="S6546" s="21"/>
    </row>
    <row r="6547" customHeight="1" spans="1:19">
      <c r="A6547" s="2" t="s">
        <v>8509</v>
      </c>
      <c r="B6547" s="28">
        <v>45845</v>
      </c>
      <c r="C6547" s="2" t="s">
        <v>4206</v>
      </c>
      <c r="D6547" s="2" t="str">
        <f t="array" ref="D6547">_xlfn.XLOOKUP(C6547,Customers!A:A,Customers!B:B)</f>
        <v>Customer 0315</v>
      </c>
      <c r="E6547" s="2" t="s">
        <v>726</v>
      </c>
      <c r="F6547" s="2" t="str">
        <f t="array" ref="F6547">_xlfn.XLOOKUP(E6547,Restaurants!A:A,Restaurants!B:B)</f>
        <v>Restaurant 082</v>
      </c>
      <c r="G6547" s="2" t="s">
        <v>221</v>
      </c>
      <c r="H6547" s="2" t="str">
        <f t="array" ref="H6547">_xlfn.XLOOKUP(G6547,Food_Menu!A:A,Food_Menu!B:B)</f>
        <v>Food Item 0220</v>
      </c>
      <c r="I6547" s="2">
        <f t="array" ref="I6547">_xlfn.XLOOKUP(G6547,Food_Menu!A:A,Food_Menu!D:D)</f>
        <v>194.15</v>
      </c>
      <c r="J6547" s="2" t="s">
        <v>592</v>
      </c>
      <c r="K6547" s="2" t="str">
        <f t="array" ref="K6547">_xlfn.XLOOKUP(J6547,Delivery_Partners!A:A,Delivery_Partners!B:B)</f>
        <v>Delivery Partner 102</v>
      </c>
      <c r="L6547" s="3">
        <v>2</v>
      </c>
      <c r="M6547" s="2" t="s">
        <v>23</v>
      </c>
      <c r="N6547" s="2" t="s">
        <v>24</v>
      </c>
      <c r="O6547" s="3">
        <v>24</v>
      </c>
      <c r="P6547" s="13">
        <f t="shared" si="1374"/>
        <v>388.3</v>
      </c>
      <c r="Q6547" s="13" t="str">
        <f t="shared" si="1375"/>
        <v>Fast</v>
      </c>
      <c r="S6547" s="21"/>
    </row>
    <row r="6548" customHeight="1" spans="1:19">
      <c r="A6548" s="2" t="s">
        <v>8510</v>
      </c>
      <c r="B6548" s="28">
        <v>45694</v>
      </c>
      <c r="C6548" s="2" t="s">
        <v>1850</v>
      </c>
      <c r="D6548" s="2" t="str">
        <f t="array" ref="D6548">_xlfn.XLOOKUP(C6548,Customers!A:A,Customers!B:B)</f>
        <v>Customer 1176</v>
      </c>
      <c r="E6548" s="2" t="s">
        <v>224</v>
      </c>
      <c r="F6548" s="2" t="str">
        <f t="array" ref="F6548">_xlfn.XLOOKUP(E6548,Restaurants!A:A,Restaurants!B:B)</f>
        <v>Restaurant 120</v>
      </c>
      <c r="G6548" s="2" t="s">
        <v>617</v>
      </c>
      <c r="H6548" s="2" t="str">
        <f t="array" ref="H6548">_xlfn.XLOOKUP(G6548,Food_Menu!A:A,Food_Menu!B:B)</f>
        <v>Food Item 0092</v>
      </c>
      <c r="I6548" s="2">
        <f t="array" ref="I6548">_xlfn.XLOOKUP(G6548,Food_Menu!A:A,Food_Menu!D:D)</f>
        <v>238.18</v>
      </c>
      <c r="J6548" s="2" t="s">
        <v>351</v>
      </c>
      <c r="K6548" s="2" t="str">
        <f t="array" ref="K6548">_xlfn.XLOOKUP(J6548,Delivery_Partners!A:A,Delivery_Partners!B:B)</f>
        <v>Delivery Partner 101</v>
      </c>
      <c r="L6548" s="3">
        <v>2</v>
      </c>
      <c r="M6548" s="2" t="s">
        <v>23</v>
      </c>
      <c r="N6548" s="2" t="s">
        <v>24</v>
      </c>
      <c r="O6548" s="3">
        <v>44</v>
      </c>
      <c r="P6548" s="13">
        <f t="shared" si="1374"/>
        <v>476.36</v>
      </c>
      <c r="Q6548" s="13" t="str">
        <f t="shared" si="1375"/>
        <v>Normal</v>
      </c>
      <c r="S6548" s="21"/>
    </row>
    <row r="6549" hidden="1" customHeight="1" spans="1:19">
      <c r="A6549" s="2" t="s">
        <v>8511</v>
      </c>
      <c r="B6549" s="29" t="s">
        <v>1872</v>
      </c>
      <c r="C6549" s="2" t="s">
        <v>2082</v>
      </c>
      <c r="D6549" s="2" t="str">
        <f t="array" ref="D6549">_xlfn.XLOOKUP(C6549,Customers!A:A,Customers!B:B)</f>
        <v>Customer 1193</v>
      </c>
      <c r="E6549" s="2" t="s">
        <v>819</v>
      </c>
      <c r="F6549" s="2" t="str">
        <f t="array" ref="F6549">_xlfn.XLOOKUP(E6549,Restaurants!A:A,Restaurants!B:B)</f>
        <v>Restaurant 004</v>
      </c>
      <c r="G6549" s="2" t="s">
        <v>1785</v>
      </c>
      <c r="H6549" s="2" t="str">
        <f t="array" ref="H6549">_xlfn.XLOOKUP(G6549,Food_Menu!A:A,Food_Menu!B:B)</f>
        <v>Food Item 0124</v>
      </c>
      <c r="I6549" s="2"/>
      <c r="J6549" s="2" t="s">
        <v>458</v>
      </c>
      <c r="K6549" s="2" t="str">
        <f t="array" ref="K6549">_xlfn.XLOOKUP(J6549,Delivery_Partners!A:A,Delivery_Partners!B:B)</f>
        <v>Delivery Partner 053</v>
      </c>
      <c r="L6549" s="3">
        <v>1</v>
      </c>
      <c r="M6549" s="2" t="s">
        <v>101</v>
      </c>
      <c r="N6549" s="2" t="s">
        <v>42</v>
      </c>
      <c r="O6549" s="2"/>
    </row>
    <row r="6550" customHeight="1" spans="1:19">
      <c r="A6550" s="2" t="s">
        <v>8512</v>
      </c>
      <c r="B6550" s="28">
        <v>45875</v>
      </c>
      <c r="C6550" s="2" t="s">
        <v>737</v>
      </c>
      <c r="D6550" s="2" t="str">
        <f t="array" ref="D6550">_xlfn.XLOOKUP(C6550,Customers!A:A,Customers!B:B)</f>
        <v>Customer 0765</v>
      </c>
      <c r="E6550" s="2" t="s">
        <v>548</v>
      </c>
      <c r="F6550" s="2" t="str">
        <f t="array" ref="F6550">_xlfn.XLOOKUP(E6550,Restaurants!A:A,Restaurants!B:B)</f>
        <v>Restaurant 071</v>
      </c>
      <c r="G6550" s="2" t="s">
        <v>913</v>
      </c>
      <c r="H6550" s="2" t="str">
        <f t="array" ref="H6550">_xlfn.XLOOKUP(G6550,Food_Menu!A:A,Food_Menu!B:B)</f>
        <v>Food Item 0171</v>
      </c>
      <c r="I6550" s="2">
        <f t="array" ref="I6550">_xlfn.XLOOKUP(G6550,Food_Menu!A:A,Food_Menu!D:D)</f>
        <v>583.51</v>
      </c>
      <c r="J6550" s="2" t="s">
        <v>1443</v>
      </c>
      <c r="K6550" s="2" t="str">
        <f t="array" ref="K6550">_xlfn.XLOOKUP(J6550,Delivery_Partners!A:A,Delivery_Partners!B:B)</f>
        <v>Delivery Partner 078</v>
      </c>
      <c r="L6550" s="3">
        <v>1</v>
      </c>
      <c r="M6550" s="2" t="s">
        <v>23</v>
      </c>
      <c r="N6550" s="2" t="s">
        <v>55</v>
      </c>
      <c r="O6550" s="3">
        <v>15</v>
      </c>
      <c r="P6550" s="13">
        <f t="shared" ref="P6550:P6552" si="1376">I6550*L6550</f>
        <v>583.51</v>
      </c>
      <c r="Q6550" s="13" t="str">
        <f t="shared" ref="Q6550:Q6552" si="1377">IF(O6550="","Not Delivered",IF(O6550&lt;=30,"Fast",IF(O6550&lt;=60,"Normal","Slow")))</f>
        <v>Fast</v>
      </c>
      <c r="S6550" s="21"/>
    </row>
    <row r="6551" customHeight="1" spans="1:19">
      <c r="A6551" s="2" t="s">
        <v>8513</v>
      </c>
      <c r="B6551" s="29" t="s">
        <v>479</v>
      </c>
      <c r="C6551" s="2" t="s">
        <v>8514</v>
      </c>
      <c r="D6551" s="2" t="str">
        <f t="array" ref="D6551">_xlfn.XLOOKUP(C6551,Customers!A:A,Customers!B:B)</f>
        <v>Customer 0229</v>
      </c>
      <c r="E6551" s="2" t="s">
        <v>468</v>
      </c>
      <c r="F6551" s="2" t="str">
        <f t="array" ref="F6551">_xlfn.XLOOKUP(E6551,Restaurants!A:A,Restaurants!B:B)</f>
        <v>Restaurant 067</v>
      </c>
      <c r="G6551" s="2" t="s">
        <v>1509</v>
      </c>
      <c r="H6551" s="2" t="str">
        <f t="array" ref="H6551">_xlfn.XLOOKUP(G6551,Food_Menu!A:A,Food_Menu!B:B)</f>
        <v>Food Item 0015</v>
      </c>
      <c r="I6551" s="2">
        <f t="array" ref="I6551">_xlfn.XLOOKUP(G6551,Food_Menu!A:A,Food_Menu!D:D)</f>
        <v>268.11</v>
      </c>
      <c r="J6551" s="2" t="s">
        <v>1047</v>
      </c>
      <c r="K6551" s="2" t="str">
        <f t="array" ref="K6551">_xlfn.XLOOKUP(J6551,Delivery_Partners!A:A,Delivery_Partners!B:B)</f>
        <v>Delivery Partner 108</v>
      </c>
      <c r="L6551" s="3">
        <v>1</v>
      </c>
      <c r="M6551" s="2" t="s">
        <v>23</v>
      </c>
      <c r="N6551" s="2" t="s">
        <v>24</v>
      </c>
      <c r="O6551" s="3">
        <v>48</v>
      </c>
      <c r="P6551" s="13">
        <f t="shared" si="1376"/>
        <v>268.11</v>
      </c>
      <c r="Q6551" s="13" t="str">
        <f t="shared" si="1377"/>
        <v>Normal</v>
      </c>
      <c r="S6551" s="21"/>
    </row>
    <row r="6552" customHeight="1" spans="1:19">
      <c r="A6552" s="2" t="s">
        <v>8515</v>
      </c>
      <c r="B6552" s="28">
        <v>45839</v>
      </c>
      <c r="C6552" s="2" t="s">
        <v>3077</v>
      </c>
      <c r="D6552" s="2" t="str">
        <f t="array" ref="D6552">_xlfn.XLOOKUP(C6552,Customers!A:A,Customers!B:B)</f>
        <v>Customer 0946</v>
      </c>
      <c r="E6552" s="2" t="s">
        <v>860</v>
      </c>
      <c r="F6552" s="2" t="str">
        <f t="array" ref="F6552">_xlfn.XLOOKUP(E6552,Restaurants!A:A,Restaurants!B:B)</f>
        <v>Restaurant 103</v>
      </c>
      <c r="G6552" s="2" t="s">
        <v>1547</v>
      </c>
      <c r="H6552" s="2" t="str">
        <f t="array" ref="H6552">_xlfn.XLOOKUP(G6552,Food_Menu!A:A,Food_Menu!B:B)</f>
        <v>Food Item 0155</v>
      </c>
      <c r="I6552" s="2">
        <f t="array" ref="I6552">_xlfn.XLOOKUP(G6552,Food_Menu!A:A,Food_Menu!D:D)</f>
        <v>185.15</v>
      </c>
      <c r="J6552" s="2" t="s">
        <v>435</v>
      </c>
      <c r="K6552" s="2" t="str">
        <f t="array" ref="K6552">_xlfn.XLOOKUP(J6552,Delivery_Partners!A:A,Delivery_Partners!B:B)</f>
        <v>Delivery Partner 040</v>
      </c>
      <c r="L6552" s="3">
        <v>1</v>
      </c>
      <c r="M6552" s="2" t="s">
        <v>23</v>
      </c>
      <c r="N6552" s="2" t="s">
        <v>24</v>
      </c>
      <c r="O6552" s="3">
        <v>39</v>
      </c>
      <c r="P6552" s="13">
        <f t="shared" si="1376"/>
        <v>185.15</v>
      </c>
      <c r="Q6552" s="13" t="str">
        <f t="shared" si="1377"/>
        <v>Normal</v>
      </c>
      <c r="S6552" s="21"/>
    </row>
    <row r="6553" hidden="1" customHeight="1" spans="1:19">
      <c r="A6553" s="2" t="s">
        <v>8516</v>
      </c>
      <c r="B6553" s="29" t="s">
        <v>2741</v>
      </c>
      <c r="C6553" s="2" t="s">
        <v>2222</v>
      </c>
      <c r="D6553" s="2" t="str">
        <f t="array" ref="D6553">_xlfn.XLOOKUP(C6553,Customers!A:A,Customers!B:B)</f>
        <v>Customer 0122</v>
      </c>
      <c r="E6553" s="2" t="s">
        <v>193</v>
      </c>
      <c r="F6553" s="2" t="str">
        <f t="array" ref="F6553">_xlfn.XLOOKUP(E6553,Restaurants!A:A,Restaurants!B:B)</f>
        <v>Restaurant 051</v>
      </c>
      <c r="G6553" s="2" t="s">
        <v>639</v>
      </c>
      <c r="H6553" s="2" t="str">
        <f t="array" ref="H6553">_xlfn.XLOOKUP(G6553,Food_Menu!A:A,Food_Menu!B:B)</f>
        <v>Food Item 0125</v>
      </c>
      <c r="I6553" s="2"/>
      <c r="J6553" s="2" t="s">
        <v>741</v>
      </c>
      <c r="K6553" s="2" t="str">
        <f t="array" ref="K6553">_xlfn.XLOOKUP(J6553,Delivery_Partners!A:A,Delivery_Partners!B:B)</f>
        <v>Delivery Partner 024</v>
      </c>
      <c r="L6553" s="3">
        <v>3</v>
      </c>
      <c r="M6553" s="2" t="s">
        <v>101</v>
      </c>
      <c r="N6553" s="2" t="s">
        <v>74</v>
      </c>
      <c r="O6553" s="2"/>
    </row>
    <row r="6554" customHeight="1" spans="1:19">
      <c r="A6554" s="2" t="s">
        <v>8517</v>
      </c>
      <c r="B6554" s="28">
        <v>45909</v>
      </c>
      <c r="C6554" s="2" t="s">
        <v>156</v>
      </c>
      <c r="D6554" s="2" t="str">
        <f t="array" ref="D6554">_xlfn.XLOOKUP(C6554,Customers!A:A,Customers!B:B)</f>
        <v>Customer 0402</v>
      </c>
      <c r="E6554" s="2" t="s">
        <v>298</v>
      </c>
      <c r="F6554" s="2" t="str">
        <f t="array" ref="F6554">_xlfn.XLOOKUP(E6554,Restaurants!A:A,Restaurants!B:B)</f>
        <v>Restaurant 113</v>
      </c>
      <c r="G6554" s="2" t="s">
        <v>276</v>
      </c>
      <c r="H6554" s="2" t="str">
        <f t="array" ref="H6554">_xlfn.XLOOKUP(G6554,Food_Menu!A:A,Food_Menu!B:B)</f>
        <v>Food Item 0145</v>
      </c>
      <c r="I6554" s="2">
        <f t="array" ref="I6554">_xlfn.XLOOKUP(G6554,Food_Menu!A:A,Food_Menu!D:D)</f>
        <v>530.68</v>
      </c>
      <c r="J6554" s="2" t="s">
        <v>2158</v>
      </c>
      <c r="K6554" s="2" t="str">
        <f t="array" ref="K6554">_xlfn.XLOOKUP(J6554,Delivery_Partners!A:A,Delivery_Partners!B:B)</f>
        <v>Delivery Partner 033</v>
      </c>
      <c r="L6554" s="3">
        <v>1</v>
      </c>
      <c r="M6554" s="2" t="s">
        <v>23</v>
      </c>
      <c r="N6554" s="2" t="s">
        <v>24</v>
      </c>
      <c r="O6554" s="3">
        <v>31</v>
      </c>
      <c r="P6554" s="13">
        <f t="shared" ref="P6554:P6555" si="1378">I6554*L6554</f>
        <v>530.68</v>
      </c>
      <c r="Q6554" s="13" t="str">
        <f t="shared" ref="Q6554:Q6555" si="1379">IF(O6554="","Not Delivered",IF(O6554&lt;=30,"Fast",IF(O6554&lt;=60,"Normal","Slow")))</f>
        <v>Normal</v>
      </c>
      <c r="S6554" s="21"/>
    </row>
    <row r="6555" customHeight="1" spans="1:19">
      <c r="A6555" s="2" t="s">
        <v>8518</v>
      </c>
      <c r="B6555" s="28">
        <v>46001</v>
      </c>
      <c r="C6555" s="2" t="s">
        <v>2859</v>
      </c>
      <c r="D6555" s="2" t="str">
        <f t="array" ref="D6555">_xlfn.XLOOKUP(C6555,Customers!A:A,Customers!B:B)</f>
        <v>Customer 0767</v>
      </c>
      <c r="E6555" s="2" t="s">
        <v>230</v>
      </c>
      <c r="F6555" s="2" t="str">
        <f t="array" ref="F6555">_xlfn.XLOOKUP(E6555,Restaurants!A:A,Restaurants!B:B)</f>
        <v>Restaurant 029</v>
      </c>
      <c r="G6555" s="2" t="s">
        <v>1973</v>
      </c>
      <c r="H6555" s="2" t="str">
        <f t="array" ref="H6555">_xlfn.XLOOKUP(G6555,Food_Menu!A:A,Food_Menu!B:B)</f>
        <v>Food Item 0210</v>
      </c>
      <c r="I6555" s="2">
        <f t="array" ref="I6555">_xlfn.XLOOKUP(G6555,Food_Menu!A:A,Food_Menu!D:D)</f>
        <v>331.49</v>
      </c>
      <c r="J6555" s="2" t="s">
        <v>54</v>
      </c>
      <c r="K6555" s="2" t="str">
        <f t="array" ref="K6555">_xlfn.XLOOKUP(J6555,Delivery_Partners!A:A,Delivery_Partners!B:B)</f>
        <v>Delivery Partner 075</v>
      </c>
      <c r="L6555" s="3">
        <v>1</v>
      </c>
      <c r="M6555" s="2" t="s">
        <v>23</v>
      </c>
      <c r="N6555" s="2" t="s">
        <v>24</v>
      </c>
      <c r="O6555" s="3">
        <v>23</v>
      </c>
      <c r="P6555" s="13">
        <f t="shared" si="1378"/>
        <v>331.49</v>
      </c>
      <c r="Q6555" s="13" t="str">
        <f t="shared" si="1379"/>
        <v>Fast</v>
      </c>
      <c r="S6555" s="21"/>
    </row>
    <row r="6556" hidden="1" customHeight="1" spans="1:19">
      <c r="A6556" s="2" t="s">
        <v>8519</v>
      </c>
      <c r="B6556" s="29" t="s">
        <v>1412</v>
      </c>
      <c r="C6556" s="2" t="s">
        <v>2517</v>
      </c>
      <c r="D6556" s="2" t="str">
        <f t="array" ref="D6556">_xlfn.XLOOKUP(C6556,Customers!A:A,Customers!B:B)</f>
        <v>Customer 0082</v>
      </c>
      <c r="E6556" s="2" t="s">
        <v>860</v>
      </c>
      <c r="F6556" s="2" t="str">
        <f t="array" ref="F6556">_xlfn.XLOOKUP(E6556,Restaurants!A:A,Restaurants!B:B)</f>
        <v>Restaurant 103</v>
      </c>
      <c r="G6556" s="2" t="s">
        <v>587</v>
      </c>
      <c r="H6556" s="2" t="str">
        <f t="array" ref="H6556">_xlfn.XLOOKUP(G6556,Food_Menu!A:A,Food_Menu!B:B)</f>
        <v>Food Item 0107</v>
      </c>
      <c r="I6556" s="2"/>
      <c r="J6556" s="2" t="s">
        <v>1233</v>
      </c>
      <c r="K6556" s="2" t="str">
        <f t="array" ref="K6556">_xlfn.XLOOKUP(J6556,Delivery_Partners!A:A,Delivery_Partners!B:B)</f>
        <v>Delivery Partner 039</v>
      </c>
      <c r="L6556" s="3">
        <v>2</v>
      </c>
      <c r="M6556" s="2" t="s">
        <v>101</v>
      </c>
      <c r="N6556" s="2" t="s">
        <v>24</v>
      </c>
      <c r="O6556" s="2"/>
    </row>
    <row r="6557" hidden="1" customHeight="1" spans="1:19">
      <c r="A6557" s="2" t="s">
        <v>8520</v>
      </c>
      <c r="B6557" s="29" t="s">
        <v>2069</v>
      </c>
      <c r="C6557" s="2" t="s">
        <v>2213</v>
      </c>
      <c r="D6557" s="2" t="str">
        <f t="array" ref="D6557">_xlfn.XLOOKUP(C6557,Customers!A:A,Customers!B:B)</f>
        <v>Customer 0472</v>
      </c>
      <c r="E6557" s="2" t="s">
        <v>578</v>
      </c>
      <c r="F6557" s="2" t="str">
        <f t="array" ref="F6557">_xlfn.XLOOKUP(E6557,Restaurants!A:A,Restaurants!B:B)</f>
        <v>Restaurant 063</v>
      </c>
      <c r="G6557" s="2" t="s">
        <v>246</v>
      </c>
      <c r="H6557" s="2" t="str">
        <f t="array" ref="H6557">_xlfn.XLOOKUP(G6557,Food_Menu!A:A,Food_Menu!B:B)</f>
        <v>Food Item 0204</v>
      </c>
      <c r="I6557" s="2"/>
      <c r="J6557" s="2" t="s">
        <v>374</v>
      </c>
      <c r="K6557" s="2" t="str">
        <f t="array" ref="K6557">_xlfn.XLOOKUP(J6557,Delivery_Partners!A:A,Delivery_Partners!B:B)</f>
        <v>Delivery Partner 052</v>
      </c>
      <c r="L6557" s="3">
        <v>2</v>
      </c>
      <c r="M6557" s="2" t="s">
        <v>101</v>
      </c>
      <c r="N6557" s="2" t="s">
        <v>55</v>
      </c>
      <c r="O6557" s="2"/>
    </row>
    <row r="6558" customHeight="1" spans="1:19">
      <c r="A6558" s="2" t="s">
        <v>8521</v>
      </c>
      <c r="B6558" s="29" t="s">
        <v>1490</v>
      </c>
      <c r="C6558" s="2" t="s">
        <v>2474</v>
      </c>
      <c r="D6558" s="2" t="str">
        <f t="array" ref="D6558">_xlfn.XLOOKUP(C6558,Customers!A:A,Customers!B:B)</f>
        <v>Customer 0957</v>
      </c>
      <c r="E6558" s="2" t="s">
        <v>152</v>
      </c>
      <c r="F6558" s="2" t="str">
        <f t="array" ref="F6558">_xlfn.XLOOKUP(E6558,Restaurants!A:A,Restaurants!B:B)</f>
        <v>Restaurant 114</v>
      </c>
      <c r="G6558" s="2" t="s">
        <v>639</v>
      </c>
      <c r="H6558" s="2" t="str">
        <f t="array" ref="H6558">_xlfn.XLOOKUP(G6558,Food_Menu!A:A,Food_Menu!B:B)</f>
        <v>Food Item 0125</v>
      </c>
      <c r="I6558" s="2">
        <f t="array" ref="I6558">_xlfn.XLOOKUP(G6558,Food_Menu!A:A,Food_Menu!D:D)</f>
        <v>261.06</v>
      </c>
      <c r="J6558" s="2" t="s">
        <v>1268</v>
      </c>
      <c r="K6558" s="2" t="str">
        <f t="array" ref="K6558">_xlfn.XLOOKUP(J6558,Delivery_Partners!A:A,Delivery_Partners!B:B)</f>
        <v>Delivery Partner 124</v>
      </c>
      <c r="L6558" s="3">
        <v>3</v>
      </c>
      <c r="M6558" s="2" t="s">
        <v>23</v>
      </c>
      <c r="N6558" s="2" t="s">
        <v>24</v>
      </c>
      <c r="O6558" s="3">
        <v>42</v>
      </c>
      <c r="P6558" s="13">
        <f t="shared" ref="P6558:P6563" si="1380">I6558*L6558</f>
        <v>783.18</v>
      </c>
      <c r="Q6558" s="13" t="str">
        <f t="shared" ref="Q6558:Q6563" si="1381">IF(O6558="","Not Delivered",IF(O6558&lt;=30,"Fast",IF(O6558&lt;=60,"Normal","Slow")))</f>
        <v>Normal</v>
      </c>
      <c r="S6558" s="21"/>
    </row>
    <row r="6559" customHeight="1" spans="1:19">
      <c r="A6559" s="2" t="s">
        <v>8522</v>
      </c>
      <c r="B6559" s="29" t="s">
        <v>44</v>
      </c>
      <c r="C6559" s="2" t="s">
        <v>2999</v>
      </c>
      <c r="D6559" s="2" t="str">
        <f t="array" ref="D6559">_xlfn.XLOOKUP(C6559,Customers!A:A,Customers!B:B)</f>
        <v>Customer 0111</v>
      </c>
      <c r="E6559" s="2" t="s">
        <v>616</v>
      </c>
      <c r="F6559" s="2" t="str">
        <f t="array" ref="F6559">_xlfn.XLOOKUP(E6559,Restaurants!A:A,Restaurants!B:B)</f>
        <v>Restaurant 027</v>
      </c>
      <c r="G6559" s="2" t="s">
        <v>835</v>
      </c>
      <c r="H6559" s="2" t="str">
        <f t="array" ref="H6559">_xlfn.XLOOKUP(G6559,Food_Menu!A:A,Food_Menu!B:B)</f>
        <v>Food Item 0048</v>
      </c>
      <c r="I6559" s="2">
        <f t="array" ref="I6559">_xlfn.XLOOKUP(G6559,Food_Menu!A:A,Food_Menu!D:D)</f>
        <v>226.31</v>
      </c>
      <c r="J6559" s="2" t="s">
        <v>613</v>
      </c>
      <c r="K6559" s="2" t="str">
        <f t="array" ref="K6559">_xlfn.XLOOKUP(J6559,Delivery_Partners!A:A,Delivery_Partners!B:B)</f>
        <v>Delivery Partner 121</v>
      </c>
      <c r="L6559" s="3">
        <v>1</v>
      </c>
      <c r="M6559" s="2" t="s">
        <v>23</v>
      </c>
      <c r="N6559" s="2" t="s">
        <v>42</v>
      </c>
      <c r="O6559" s="3">
        <v>36</v>
      </c>
      <c r="P6559" s="13">
        <f t="shared" si="1380"/>
        <v>226.31</v>
      </c>
      <c r="Q6559" s="13" t="str">
        <f t="shared" si="1381"/>
        <v>Normal</v>
      </c>
      <c r="S6559" s="21"/>
    </row>
    <row r="6560" customHeight="1" spans="1:19">
      <c r="A6560" s="2" t="s">
        <v>8523</v>
      </c>
      <c r="B6560" s="29" t="s">
        <v>2755</v>
      </c>
      <c r="C6560" s="2" t="s">
        <v>3051</v>
      </c>
      <c r="D6560" s="2" t="str">
        <f t="array" ref="D6560">_xlfn.XLOOKUP(C6560,Customers!A:A,Customers!B:B)</f>
        <v>Customer 0441</v>
      </c>
      <c r="E6560" s="2" t="s">
        <v>83</v>
      </c>
      <c r="F6560" s="2" t="str">
        <f t="array" ref="F6560">_xlfn.XLOOKUP(E6560,Restaurants!A:A,Restaurants!B:B)</f>
        <v>Restaurant 032</v>
      </c>
      <c r="G6560" s="2" t="s">
        <v>557</v>
      </c>
      <c r="H6560" s="2" t="str">
        <f t="array" ref="H6560">_xlfn.XLOOKUP(G6560,Food_Menu!A:A,Food_Menu!B:B)</f>
        <v>Food Item 0144</v>
      </c>
      <c r="I6560" s="2">
        <f t="array" ref="I6560">_xlfn.XLOOKUP(G6560,Food_Menu!A:A,Food_Menu!D:D)</f>
        <v>277.13</v>
      </c>
      <c r="J6560" s="2" t="s">
        <v>95</v>
      </c>
      <c r="K6560" s="2" t="str">
        <f t="array" ref="K6560">_xlfn.XLOOKUP(J6560,Delivery_Partners!A:A,Delivery_Partners!B:B)</f>
        <v>Delivery Partner 170</v>
      </c>
      <c r="L6560" s="3">
        <v>3</v>
      </c>
      <c r="M6560" s="2" t="s">
        <v>23</v>
      </c>
      <c r="N6560" s="2" t="s">
        <v>24</v>
      </c>
      <c r="O6560" s="3">
        <v>37</v>
      </c>
      <c r="P6560" s="13">
        <f t="shared" si="1380"/>
        <v>831.39</v>
      </c>
      <c r="Q6560" s="13" t="str">
        <f t="shared" si="1381"/>
        <v>Normal</v>
      </c>
      <c r="S6560" s="21"/>
    </row>
    <row r="6561" customHeight="1" spans="1:19">
      <c r="A6561" s="2" t="s">
        <v>8524</v>
      </c>
      <c r="B6561" s="29" t="s">
        <v>479</v>
      </c>
      <c r="C6561" s="2" t="s">
        <v>606</v>
      </c>
      <c r="D6561" s="2" t="str">
        <f t="array" ref="D6561">_xlfn.XLOOKUP(C6561,Customers!A:A,Customers!B:B)</f>
        <v>Customer 0005</v>
      </c>
      <c r="E6561" s="2" t="s">
        <v>526</v>
      </c>
      <c r="F6561" s="2" t="str">
        <f t="array" ref="F6561">_xlfn.XLOOKUP(E6561,Restaurants!A:A,Restaurants!B:B)</f>
        <v>Restaurant 068</v>
      </c>
      <c r="G6561" s="2" t="s">
        <v>1094</v>
      </c>
      <c r="H6561" s="2" t="str">
        <f t="array" ref="H6561">_xlfn.XLOOKUP(G6561,Food_Menu!A:A,Food_Menu!B:B)</f>
        <v>Food Item 0042</v>
      </c>
      <c r="I6561" s="2">
        <f t="array" ref="I6561">_xlfn.XLOOKUP(G6561,Food_Menu!A:A,Food_Menu!D:D)</f>
        <v>160.06</v>
      </c>
      <c r="J6561" s="2" t="s">
        <v>898</v>
      </c>
      <c r="K6561" s="2" t="str">
        <f t="array" ref="K6561">_xlfn.XLOOKUP(J6561,Delivery_Partners!A:A,Delivery_Partners!B:B)</f>
        <v>Delivery Partner 138</v>
      </c>
      <c r="L6561" s="3">
        <v>2</v>
      </c>
      <c r="M6561" s="2" t="s">
        <v>23</v>
      </c>
      <c r="N6561" s="2" t="s">
        <v>55</v>
      </c>
      <c r="O6561" s="3">
        <v>31</v>
      </c>
      <c r="P6561" s="13">
        <f t="shared" si="1380"/>
        <v>320.12</v>
      </c>
      <c r="Q6561" s="13" t="str">
        <f t="shared" si="1381"/>
        <v>Normal</v>
      </c>
      <c r="S6561" s="21"/>
    </row>
    <row r="6562" customHeight="1" spans="1:19">
      <c r="A6562" s="2" t="s">
        <v>8525</v>
      </c>
      <c r="B6562" s="28">
        <v>45814</v>
      </c>
      <c r="C6562" s="2" t="s">
        <v>1868</v>
      </c>
      <c r="D6562" s="2" t="str">
        <f t="array" ref="D6562">_xlfn.XLOOKUP(C6562,Customers!A:A,Customers!B:B)</f>
        <v>Customer 0790</v>
      </c>
      <c r="E6562" s="2" t="s">
        <v>468</v>
      </c>
      <c r="F6562" s="2" t="str">
        <f t="array" ref="F6562">_xlfn.XLOOKUP(E6562,Restaurants!A:A,Restaurants!B:B)</f>
        <v>Restaurant 067</v>
      </c>
      <c r="G6562" s="2" t="s">
        <v>72</v>
      </c>
      <c r="H6562" s="2" t="str">
        <f t="array" ref="H6562">_xlfn.XLOOKUP(G6562,Food_Menu!A:A,Food_Menu!B:B)</f>
        <v>Food Item 0198</v>
      </c>
      <c r="I6562" s="2">
        <f t="array" ref="I6562">_xlfn.XLOOKUP(G6562,Food_Menu!A:A,Food_Menu!D:D)</f>
        <v>221.88</v>
      </c>
      <c r="J6562" s="2" t="s">
        <v>1930</v>
      </c>
      <c r="K6562" s="2" t="str">
        <f t="array" ref="K6562">_xlfn.XLOOKUP(J6562,Delivery_Partners!A:A,Delivery_Partners!B:B)</f>
        <v>Delivery Partner 077</v>
      </c>
      <c r="L6562" s="3">
        <v>2</v>
      </c>
      <c r="M6562" s="2" t="s">
        <v>23</v>
      </c>
      <c r="N6562" s="2" t="s">
        <v>24</v>
      </c>
      <c r="O6562" s="3">
        <v>48</v>
      </c>
      <c r="P6562" s="13">
        <f t="shared" si="1380"/>
        <v>443.76</v>
      </c>
      <c r="Q6562" s="13" t="str">
        <f t="shared" si="1381"/>
        <v>Normal</v>
      </c>
      <c r="S6562" s="21"/>
    </row>
    <row r="6563" customHeight="1" spans="1:19">
      <c r="A6563" s="2" t="s">
        <v>8526</v>
      </c>
      <c r="B6563" s="28">
        <v>45879</v>
      </c>
      <c r="C6563" s="2" t="s">
        <v>1012</v>
      </c>
      <c r="D6563" s="2" t="str">
        <f t="array" ref="D6563">_xlfn.XLOOKUP(C6563,Customers!A:A,Customers!B:B)</f>
        <v>Customer 0095</v>
      </c>
      <c r="E6563" s="2" t="s">
        <v>93</v>
      </c>
      <c r="F6563" s="2" t="str">
        <f t="array" ref="F6563">_xlfn.XLOOKUP(E6563,Restaurants!A:A,Restaurants!B:B)</f>
        <v>Restaurant 018</v>
      </c>
      <c r="G6563" s="2" t="s">
        <v>675</v>
      </c>
      <c r="H6563" s="2" t="str">
        <f t="array" ref="H6563">_xlfn.XLOOKUP(G6563,Food_Menu!A:A,Food_Menu!B:B)</f>
        <v>Food Item 0034</v>
      </c>
      <c r="I6563" s="2">
        <f t="array" ref="I6563">_xlfn.XLOOKUP(G6563,Food_Menu!A:A,Food_Menu!D:D)</f>
        <v>185.13</v>
      </c>
      <c r="J6563" s="2" t="s">
        <v>723</v>
      </c>
      <c r="K6563" s="2" t="str">
        <f t="array" ref="K6563">_xlfn.XLOOKUP(J6563,Delivery_Partners!A:A,Delivery_Partners!B:B)</f>
        <v>Delivery Partner 168</v>
      </c>
      <c r="L6563" s="3">
        <v>1</v>
      </c>
      <c r="M6563" s="2" t="s">
        <v>23</v>
      </c>
      <c r="N6563" s="2" t="s">
        <v>74</v>
      </c>
      <c r="O6563" s="3">
        <v>42</v>
      </c>
      <c r="P6563" s="13">
        <f t="shared" si="1380"/>
        <v>185.13</v>
      </c>
      <c r="Q6563" s="13" t="str">
        <f t="shared" si="1381"/>
        <v>Normal</v>
      </c>
      <c r="S6563" s="21"/>
    </row>
    <row r="6564" hidden="1" customHeight="1" spans="1:19">
      <c r="A6564" s="2" t="s">
        <v>8527</v>
      </c>
      <c r="B6564" s="29" t="s">
        <v>2078</v>
      </c>
      <c r="C6564" s="2" t="s">
        <v>2705</v>
      </c>
      <c r="D6564" s="2" t="str">
        <f t="array" ref="D6564">_xlfn.XLOOKUP(C6564,Customers!A:A,Customers!B:B)</f>
        <v>Customer 0338</v>
      </c>
      <c r="E6564" s="2" t="s">
        <v>20</v>
      </c>
      <c r="F6564" s="2" t="str">
        <f t="array" ref="F6564">_xlfn.XLOOKUP(E6564,Restaurants!A:A,Restaurants!B:B)</f>
        <v>Restaurant 079</v>
      </c>
      <c r="G6564" s="2" t="s">
        <v>748</v>
      </c>
      <c r="H6564" s="2" t="str">
        <f t="array" ref="H6564">_xlfn.XLOOKUP(G6564,Food_Menu!A:A,Food_Menu!B:B)</f>
        <v>Food Item 0110</v>
      </c>
      <c r="I6564" s="2"/>
      <c r="J6564" s="2" t="s">
        <v>267</v>
      </c>
      <c r="K6564" s="2" t="str">
        <f t="array" ref="K6564">_xlfn.XLOOKUP(J6564,Delivery_Partners!A:A,Delivery_Partners!B:B)</f>
        <v>Delivery Partner 166</v>
      </c>
      <c r="L6564" s="3">
        <v>1</v>
      </c>
      <c r="M6564" s="2" t="s">
        <v>101</v>
      </c>
      <c r="N6564" s="2" t="s">
        <v>24</v>
      </c>
      <c r="O6564" s="2"/>
    </row>
    <row r="6565" customHeight="1" spans="1:19">
      <c r="A6565" s="2" t="s">
        <v>8528</v>
      </c>
      <c r="B6565" s="29" t="s">
        <v>325</v>
      </c>
      <c r="C6565" s="2" t="s">
        <v>5319</v>
      </c>
      <c r="D6565" s="2" t="str">
        <f t="array" ref="D6565">_xlfn.XLOOKUP(C6565,Customers!A:A,Customers!B:B)</f>
        <v>Customer 0628</v>
      </c>
      <c r="E6565" s="2" t="s">
        <v>1022</v>
      </c>
      <c r="F6565" s="2" t="str">
        <f t="array" ref="F6565">_xlfn.XLOOKUP(E6565,Restaurants!A:A,Restaurants!B:B)</f>
        <v>Restaurant 049</v>
      </c>
      <c r="G6565" s="2" t="s">
        <v>2703</v>
      </c>
      <c r="H6565" s="2" t="str">
        <f t="array" ref="H6565">_xlfn.XLOOKUP(G6565,Food_Menu!A:A,Food_Menu!B:B)</f>
        <v>Food Item 0181</v>
      </c>
      <c r="I6565" s="2">
        <f t="array" ref="I6565">_xlfn.XLOOKUP(G6565,Food_Menu!A:A,Food_Menu!D:D)</f>
        <v>574.53</v>
      </c>
      <c r="J6565" s="2" t="s">
        <v>435</v>
      </c>
      <c r="K6565" s="2" t="str">
        <f t="array" ref="K6565">_xlfn.XLOOKUP(J6565,Delivery_Partners!A:A,Delivery_Partners!B:B)</f>
        <v>Delivery Partner 040</v>
      </c>
      <c r="L6565" s="3">
        <v>1</v>
      </c>
      <c r="M6565" s="2" t="s">
        <v>23</v>
      </c>
      <c r="N6565" s="2" t="s">
        <v>24</v>
      </c>
      <c r="O6565" s="3">
        <v>33</v>
      </c>
      <c r="P6565" s="13">
        <f t="shared" ref="P6565:P6566" si="1382">I6565*L6565</f>
        <v>574.53</v>
      </c>
      <c r="Q6565" s="13" t="str">
        <f t="shared" ref="Q6565:Q6566" si="1383">IF(O6565="","Not Delivered",IF(O6565&lt;=30,"Fast",IF(O6565&lt;=60,"Normal","Slow")))</f>
        <v>Normal</v>
      </c>
      <c r="S6565" s="21"/>
    </row>
    <row r="6566" customHeight="1" spans="1:19">
      <c r="A6566" s="2" t="s">
        <v>8529</v>
      </c>
      <c r="B6566" s="28">
        <v>45810</v>
      </c>
      <c r="C6566" s="2" t="s">
        <v>2383</v>
      </c>
      <c r="D6566" s="2" t="str">
        <f t="array" ref="D6566">_xlfn.XLOOKUP(C6566,Customers!A:A,Customers!B:B)</f>
        <v>Customer 0258</v>
      </c>
      <c r="E6566" s="2" t="s">
        <v>60</v>
      </c>
      <c r="F6566" s="2" t="str">
        <f t="array" ref="F6566">_xlfn.XLOOKUP(E6566,Restaurants!A:A,Restaurants!B:B)</f>
        <v>Restaurant 019</v>
      </c>
      <c r="G6566" s="2" t="s">
        <v>172</v>
      </c>
      <c r="H6566" s="2" t="str">
        <f t="array" ref="H6566">_xlfn.XLOOKUP(G6566,Food_Menu!A:A,Food_Menu!B:B)</f>
        <v>Food Item 0003</v>
      </c>
      <c r="I6566" s="2">
        <f t="array" ref="I6566">_xlfn.XLOOKUP(G6566,Food_Menu!A:A,Food_Menu!D:D)</f>
        <v>349.88</v>
      </c>
      <c r="J6566" s="2" t="s">
        <v>1125</v>
      </c>
      <c r="K6566" s="2" t="str">
        <f t="array" ref="K6566">_xlfn.XLOOKUP(J6566,Delivery_Partners!A:A,Delivery_Partners!B:B)</f>
        <v>Delivery Partner 031</v>
      </c>
      <c r="L6566" s="3">
        <v>2</v>
      </c>
      <c r="M6566" s="2" t="s">
        <v>23</v>
      </c>
      <c r="N6566" s="2" t="s">
        <v>24</v>
      </c>
      <c r="O6566" s="3">
        <v>15</v>
      </c>
      <c r="P6566" s="13">
        <f t="shared" si="1382"/>
        <v>699.76</v>
      </c>
      <c r="Q6566" s="13" t="str">
        <f t="shared" si="1383"/>
        <v>Fast</v>
      </c>
      <c r="S6566" s="21"/>
    </row>
    <row r="6567" hidden="1" customHeight="1" spans="1:19">
      <c r="A6567" s="2" t="s">
        <v>8530</v>
      </c>
      <c r="B6567" s="28">
        <v>45666</v>
      </c>
      <c r="C6567" s="2" t="s">
        <v>781</v>
      </c>
      <c r="D6567" s="2" t="str">
        <f t="array" ref="D6567">_xlfn.XLOOKUP(C6567,Customers!A:A,Customers!B:B)</f>
        <v>Customer 0278</v>
      </c>
      <c r="E6567" s="2" t="s">
        <v>110</v>
      </c>
      <c r="F6567" s="2" t="str">
        <f t="array" ref="F6567">_xlfn.XLOOKUP(E6567,Restaurants!A:A,Restaurants!B:B)</f>
        <v>Restaurant 062</v>
      </c>
      <c r="G6567" s="2" t="s">
        <v>563</v>
      </c>
      <c r="H6567" s="2" t="str">
        <f t="array" ref="H6567">_xlfn.XLOOKUP(G6567,Food_Menu!A:A,Food_Menu!B:B)</f>
        <v>Food Item 0108</v>
      </c>
      <c r="I6567" s="2"/>
      <c r="J6567" s="2" t="s">
        <v>286</v>
      </c>
      <c r="K6567" s="2" t="str">
        <f t="array" ref="K6567">_xlfn.XLOOKUP(J6567,Delivery_Partners!A:A,Delivery_Partners!B:B)</f>
        <v>Delivery Partner 160</v>
      </c>
      <c r="L6567" s="3">
        <v>1</v>
      </c>
      <c r="M6567" s="2" t="s">
        <v>101</v>
      </c>
      <c r="N6567" s="2" t="s">
        <v>24</v>
      </c>
      <c r="O6567" s="2"/>
    </row>
    <row r="6568" customHeight="1" spans="1:19">
      <c r="A6568" s="2" t="s">
        <v>8531</v>
      </c>
      <c r="B6568" s="29" t="s">
        <v>955</v>
      </c>
      <c r="C6568" s="2" t="s">
        <v>668</v>
      </c>
      <c r="D6568" s="2" t="str">
        <f t="array" ref="D6568">_xlfn.XLOOKUP(C6568,Customers!A:A,Customers!B:B)</f>
        <v>Customer 1002</v>
      </c>
      <c r="E6568" s="2" t="s">
        <v>1342</v>
      </c>
      <c r="F6568" s="2" t="str">
        <f t="array" ref="F6568">_xlfn.XLOOKUP(E6568,Restaurants!A:A,Restaurants!B:B)</f>
        <v>Restaurant 084</v>
      </c>
      <c r="G6568" s="2" t="s">
        <v>1506</v>
      </c>
      <c r="H6568" s="2" t="str">
        <f t="array" ref="H6568">_xlfn.XLOOKUP(G6568,Food_Menu!A:A,Food_Menu!B:B)</f>
        <v>Food Item 0112</v>
      </c>
      <c r="I6568" s="2">
        <f t="array" ref="I6568">_xlfn.XLOOKUP(G6568,Food_Menu!A:A,Food_Menu!D:D)</f>
        <v>97.22</v>
      </c>
      <c r="J6568" s="2" t="s">
        <v>164</v>
      </c>
      <c r="K6568" s="2" t="str">
        <f t="array" ref="K6568">_xlfn.XLOOKUP(J6568,Delivery_Partners!A:A,Delivery_Partners!B:B)</f>
        <v>Delivery Partner 161</v>
      </c>
      <c r="L6568" s="3">
        <v>1</v>
      </c>
      <c r="M6568" s="2" t="s">
        <v>23</v>
      </c>
      <c r="N6568" s="2" t="s">
        <v>24</v>
      </c>
      <c r="O6568" s="3">
        <v>31</v>
      </c>
      <c r="P6568" s="13">
        <f>I6568*L6568</f>
        <v>97.22</v>
      </c>
      <c r="Q6568" s="13" t="str">
        <f>IF(O6568="","Not Delivered",IF(O6568&lt;=30,"Fast",IF(O6568&lt;=60,"Normal","Slow")))</f>
        <v>Normal</v>
      </c>
      <c r="S6568" s="21"/>
    </row>
    <row r="6569" hidden="1" customHeight="1" spans="1:19">
      <c r="A6569" s="2" t="s">
        <v>8532</v>
      </c>
      <c r="B6569" s="28">
        <v>45663</v>
      </c>
      <c r="C6569" s="2" t="s">
        <v>1244</v>
      </c>
      <c r="D6569" s="2" t="str">
        <f t="array" ref="D6569">_xlfn.XLOOKUP(C6569,Customers!A:A,Customers!B:B)</f>
        <v>Customer 0934</v>
      </c>
      <c r="E6569" s="2" t="s">
        <v>819</v>
      </c>
      <c r="F6569" s="2" t="str">
        <f t="array" ref="F6569">_xlfn.XLOOKUP(E6569,Restaurants!A:A,Restaurants!B:B)</f>
        <v>Restaurant 004</v>
      </c>
      <c r="G6569" s="2" t="s">
        <v>126</v>
      </c>
      <c r="H6569" s="2" t="str">
        <f t="array" ref="H6569">_xlfn.XLOOKUP(G6569,Food_Menu!A:A,Food_Menu!B:B)</f>
        <v>Food Item 0075</v>
      </c>
      <c r="I6569" s="2"/>
      <c r="J6569" s="2" t="s">
        <v>808</v>
      </c>
      <c r="K6569" s="2" t="str">
        <f t="array" ref="K6569">_xlfn.XLOOKUP(J6569,Delivery_Partners!A:A,Delivery_Partners!B:B)</f>
        <v>Delivery Partner 153</v>
      </c>
      <c r="L6569" s="3">
        <v>1</v>
      </c>
      <c r="M6569" s="2" t="s">
        <v>101</v>
      </c>
      <c r="N6569" s="2" t="s">
        <v>24</v>
      </c>
      <c r="O6569" s="2"/>
    </row>
    <row r="6570" customHeight="1" spans="1:19">
      <c r="A6570" s="2" t="s">
        <v>8533</v>
      </c>
      <c r="B6570" s="28">
        <v>45965</v>
      </c>
      <c r="C6570" s="2" t="s">
        <v>51</v>
      </c>
      <c r="D6570" s="2" t="str">
        <f t="array" ref="D6570">_xlfn.XLOOKUP(C6570,Customers!A:A,Customers!B:B)</f>
        <v>Customer 0097</v>
      </c>
      <c r="E6570" s="2" t="s">
        <v>220</v>
      </c>
      <c r="F6570" s="2" t="str">
        <f t="array" ref="F6570">_xlfn.XLOOKUP(E6570,Restaurants!A:A,Restaurants!B:B)</f>
        <v>Restaurant 111</v>
      </c>
      <c r="G6570" s="2" t="s">
        <v>153</v>
      </c>
      <c r="H6570" s="2" t="str">
        <f t="array" ref="H6570">_xlfn.XLOOKUP(G6570,Food_Menu!A:A,Food_Menu!B:B)</f>
        <v>Food Item 0149</v>
      </c>
      <c r="I6570" s="2">
        <f t="array" ref="I6570">_xlfn.XLOOKUP(G6570,Food_Menu!A:A,Food_Menu!D:D)</f>
        <v>238.55</v>
      </c>
      <c r="J6570" s="2" t="s">
        <v>443</v>
      </c>
      <c r="K6570" s="2" t="str">
        <f t="array" ref="K6570">_xlfn.XLOOKUP(J6570,Delivery_Partners!A:A,Delivery_Partners!B:B)</f>
        <v>Delivery Partner 083</v>
      </c>
      <c r="L6570" s="3">
        <v>3</v>
      </c>
      <c r="M6570" s="2" t="s">
        <v>23</v>
      </c>
      <c r="N6570" s="2" t="s">
        <v>55</v>
      </c>
      <c r="O6570" s="3">
        <v>27</v>
      </c>
      <c r="P6570" s="13">
        <f t="shared" ref="P6570:P6593" si="1384">I6570*L6570</f>
        <v>715.65</v>
      </c>
      <c r="Q6570" s="13" t="str">
        <f t="shared" ref="Q6570:Q6593" si="1385">IF(O6570="","Not Delivered",IF(O6570&lt;=30,"Fast",IF(O6570&lt;=60,"Normal","Slow")))</f>
        <v>Fast</v>
      </c>
      <c r="S6570" s="21"/>
    </row>
    <row r="6571" customHeight="1" spans="1:19">
      <c r="A6571" s="2" t="s">
        <v>8534</v>
      </c>
      <c r="B6571" s="29" t="s">
        <v>1635</v>
      </c>
      <c r="C6571" s="2" t="s">
        <v>8535</v>
      </c>
      <c r="D6571" s="2" t="str">
        <f t="array" ref="D6571">_xlfn.XLOOKUP(C6571,Customers!A:A,Customers!B:B)</f>
        <v>Customer 1030</v>
      </c>
      <c r="E6571" s="2" t="s">
        <v>712</v>
      </c>
      <c r="F6571" s="2" t="str">
        <f t="array" ref="F6571">_xlfn.XLOOKUP(E6571,Restaurants!A:A,Restaurants!B:B)</f>
        <v>Restaurant 074</v>
      </c>
      <c r="G6571" s="2" t="s">
        <v>826</v>
      </c>
      <c r="H6571" s="2" t="str">
        <f t="array" ref="H6571">_xlfn.XLOOKUP(G6571,Food_Menu!A:A,Food_Menu!B:B)</f>
        <v>Food Item 0072</v>
      </c>
      <c r="I6571" s="2">
        <f t="array" ref="I6571">_xlfn.XLOOKUP(G6571,Food_Menu!A:A,Food_Menu!D:D)</f>
        <v>154.11</v>
      </c>
      <c r="J6571" s="2" t="s">
        <v>159</v>
      </c>
      <c r="K6571" s="2" t="str">
        <f t="array" ref="K6571">_xlfn.XLOOKUP(J6571,Delivery_Partners!A:A,Delivery_Partners!B:B)</f>
        <v>Delivery Partner 156</v>
      </c>
      <c r="L6571" s="3">
        <v>1</v>
      </c>
      <c r="M6571" s="2" t="s">
        <v>23</v>
      </c>
      <c r="N6571" s="2" t="s">
        <v>24</v>
      </c>
      <c r="O6571" s="3">
        <v>27</v>
      </c>
      <c r="P6571" s="13">
        <f t="shared" si="1384"/>
        <v>154.11</v>
      </c>
      <c r="Q6571" s="13" t="str">
        <f t="shared" si="1385"/>
        <v>Fast</v>
      </c>
      <c r="S6571" s="21"/>
    </row>
    <row r="6572" customHeight="1" spans="1:19">
      <c r="A6572" s="2" t="s">
        <v>8536</v>
      </c>
      <c r="B6572" s="29" t="s">
        <v>58</v>
      </c>
      <c r="C6572" s="2" t="s">
        <v>5962</v>
      </c>
      <c r="D6572" s="2" t="str">
        <f t="array" ref="D6572">_xlfn.XLOOKUP(C6572,Customers!A:A,Customers!B:B)</f>
        <v>Customer 0562</v>
      </c>
      <c r="E6572" s="2" t="s">
        <v>83</v>
      </c>
      <c r="F6572" s="2" t="str">
        <f t="array" ref="F6572">_xlfn.XLOOKUP(E6572,Restaurants!A:A,Restaurants!B:B)</f>
        <v>Restaurant 032</v>
      </c>
      <c r="G6572" s="2" t="s">
        <v>1164</v>
      </c>
      <c r="H6572" s="2" t="str">
        <f t="array" ref="H6572">_xlfn.XLOOKUP(G6572,Food_Menu!A:A,Food_Menu!B:B)</f>
        <v>Food Item 0083</v>
      </c>
      <c r="I6572" s="2">
        <f t="array" ref="I6572">_xlfn.XLOOKUP(G6572,Food_Menu!A:A,Food_Menu!D:D)</f>
        <v>430.56</v>
      </c>
      <c r="J6572" s="2" t="s">
        <v>938</v>
      </c>
      <c r="K6572" s="2" t="str">
        <f t="array" ref="K6572">_xlfn.XLOOKUP(J6572,Delivery_Partners!A:A,Delivery_Partners!B:B)</f>
        <v>Delivery Partner 139</v>
      </c>
      <c r="L6572" s="3">
        <v>1</v>
      </c>
      <c r="M6572" s="2" t="s">
        <v>23</v>
      </c>
      <c r="N6572" s="2" t="s">
        <v>24</v>
      </c>
      <c r="O6572" s="3">
        <v>23</v>
      </c>
      <c r="P6572" s="13">
        <f t="shared" si="1384"/>
        <v>430.56</v>
      </c>
      <c r="Q6572" s="13" t="str">
        <f t="shared" si="1385"/>
        <v>Fast</v>
      </c>
      <c r="S6572" s="21"/>
    </row>
    <row r="6573" customHeight="1" spans="1:19">
      <c r="A6573" s="2" t="s">
        <v>8537</v>
      </c>
      <c r="B6573" s="29" t="s">
        <v>1709</v>
      </c>
      <c r="C6573" s="2" t="s">
        <v>4315</v>
      </c>
      <c r="D6573" s="2" t="str">
        <f t="array" ref="D6573">_xlfn.XLOOKUP(C6573,Customers!A:A,Customers!B:B)</f>
        <v>Customer 0174</v>
      </c>
      <c r="E6573" s="2" t="s">
        <v>421</v>
      </c>
      <c r="F6573" s="2" t="str">
        <f t="array" ref="F6573">_xlfn.XLOOKUP(E6573,Restaurants!A:A,Restaurants!B:B)</f>
        <v>Restaurant 091</v>
      </c>
      <c r="G6573" s="2" t="s">
        <v>261</v>
      </c>
      <c r="H6573" s="2" t="str">
        <f t="array" ref="H6573">_xlfn.XLOOKUP(G6573,Food_Menu!A:A,Food_Menu!B:B)</f>
        <v>Food Item 0061</v>
      </c>
      <c r="I6573" s="2">
        <f t="array" ref="I6573">_xlfn.XLOOKUP(G6573,Food_Menu!A:A,Food_Menu!D:D)</f>
        <v>538.21</v>
      </c>
      <c r="J6573" s="2" t="s">
        <v>127</v>
      </c>
      <c r="K6573" s="2" t="str">
        <f t="array" ref="K6573">_xlfn.XLOOKUP(J6573,Delivery_Partners!A:A,Delivery_Partners!B:B)</f>
        <v>Delivery Partner 134</v>
      </c>
      <c r="L6573" s="3">
        <v>2</v>
      </c>
      <c r="M6573" s="2" t="s">
        <v>23</v>
      </c>
      <c r="N6573" s="2" t="s">
        <v>24</v>
      </c>
      <c r="O6573" s="3">
        <v>20</v>
      </c>
      <c r="P6573" s="13">
        <f t="shared" si="1384"/>
        <v>1076.42</v>
      </c>
      <c r="Q6573" s="13" t="str">
        <f t="shared" si="1385"/>
        <v>Fast</v>
      </c>
      <c r="S6573" s="21"/>
    </row>
    <row r="6574" customHeight="1" spans="1:19">
      <c r="A6574" s="2" t="s">
        <v>8538</v>
      </c>
      <c r="B6574" s="28">
        <v>45782</v>
      </c>
      <c r="C6574" s="2" t="s">
        <v>3589</v>
      </c>
      <c r="D6574" s="2" t="str">
        <f t="array" ref="D6574">_xlfn.XLOOKUP(C6574,Customers!A:A,Customers!B:B)</f>
        <v>Customer 1089</v>
      </c>
      <c r="E6574" s="2" t="s">
        <v>917</v>
      </c>
      <c r="F6574" s="2" t="str">
        <f t="array" ref="F6574">_xlfn.XLOOKUP(E6574,Restaurants!A:A,Restaurants!B:B)</f>
        <v>Restaurant 102</v>
      </c>
      <c r="G6574" s="2" t="s">
        <v>377</v>
      </c>
      <c r="H6574" s="2" t="str">
        <f t="array" ref="H6574">_xlfn.XLOOKUP(G6574,Food_Menu!A:A,Food_Menu!B:B)</f>
        <v>Food Item 0138</v>
      </c>
      <c r="I6574" s="2">
        <f t="array" ref="I6574">_xlfn.XLOOKUP(G6574,Food_Menu!A:A,Food_Menu!D:D)</f>
        <v>153.3</v>
      </c>
      <c r="J6574" s="2" t="s">
        <v>139</v>
      </c>
      <c r="K6574" s="2" t="str">
        <f t="array" ref="K6574">_xlfn.XLOOKUP(J6574,Delivery_Partners!A:A,Delivery_Partners!B:B)</f>
        <v>Delivery Partner 109</v>
      </c>
      <c r="L6574" s="3">
        <v>3</v>
      </c>
      <c r="M6574" s="2" t="s">
        <v>23</v>
      </c>
      <c r="N6574" s="2" t="s">
        <v>24</v>
      </c>
      <c r="O6574" s="3">
        <v>24</v>
      </c>
      <c r="P6574" s="13">
        <f t="shared" si="1384"/>
        <v>459.9</v>
      </c>
      <c r="Q6574" s="13" t="str">
        <f t="shared" si="1385"/>
        <v>Fast</v>
      </c>
      <c r="S6574" s="21"/>
    </row>
    <row r="6575" customHeight="1" spans="1:19">
      <c r="A6575" s="2" t="s">
        <v>8539</v>
      </c>
      <c r="B6575" s="29" t="s">
        <v>2406</v>
      </c>
      <c r="C6575" s="2" t="s">
        <v>3707</v>
      </c>
      <c r="D6575" s="2" t="str">
        <f t="array" ref="D6575">_xlfn.XLOOKUP(C6575,Customers!A:A,Customers!B:B)</f>
        <v>Customer 0405</v>
      </c>
      <c r="E6575" s="2" t="s">
        <v>706</v>
      </c>
      <c r="F6575" s="2" t="str">
        <f t="array" ref="F6575">_xlfn.XLOOKUP(E6575,Restaurants!A:A,Restaurants!B:B)</f>
        <v>Restaurant 115</v>
      </c>
      <c r="G6575" s="2" t="s">
        <v>355</v>
      </c>
      <c r="H6575" s="2" t="str">
        <f t="array" ref="H6575">_xlfn.XLOOKUP(G6575,Food_Menu!A:A,Food_Menu!B:B)</f>
        <v>Food Item 0195</v>
      </c>
      <c r="I6575" s="2">
        <f t="array" ref="I6575">_xlfn.XLOOKUP(G6575,Food_Menu!A:A,Food_Menu!D:D)</f>
        <v>547.24</v>
      </c>
      <c r="J6575" s="2" t="s">
        <v>422</v>
      </c>
      <c r="K6575" s="2" t="str">
        <f t="array" ref="K6575">_xlfn.XLOOKUP(J6575,Delivery_Partners!A:A,Delivery_Partners!B:B)</f>
        <v>Delivery Partner 049</v>
      </c>
      <c r="L6575" s="3">
        <v>2</v>
      </c>
      <c r="M6575" s="2" t="s">
        <v>23</v>
      </c>
      <c r="N6575" s="2" t="s">
        <v>74</v>
      </c>
      <c r="O6575" s="3">
        <v>38</v>
      </c>
      <c r="P6575" s="13">
        <f t="shared" si="1384"/>
        <v>1094.48</v>
      </c>
      <c r="Q6575" s="13" t="str">
        <f t="shared" si="1385"/>
        <v>Normal</v>
      </c>
      <c r="S6575" s="21"/>
    </row>
    <row r="6576" customHeight="1" spans="1:19">
      <c r="A6576" s="2" t="s">
        <v>8540</v>
      </c>
      <c r="B6576" s="28">
        <v>45784</v>
      </c>
      <c r="C6576" s="2" t="s">
        <v>3327</v>
      </c>
      <c r="D6576" s="2" t="str">
        <f t="array" ref="D6576">_xlfn.XLOOKUP(C6576,Customers!A:A,Customers!B:B)</f>
        <v>Customer 0391</v>
      </c>
      <c r="E6576" s="2" t="s">
        <v>358</v>
      </c>
      <c r="F6576" s="2" t="str">
        <f t="array" ref="F6576">_xlfn.XLOOKUP(E6576,Restaurants!A:A,Restaurants!B:B)</f>
        <v>Restaurant 095</v>
      </c>
      <c r="G6576" s="2" t="s">
        <v>1650</v>
      </c>
      <c r="H6576" s="2" t="str">
        <f t="array" ref="H6576">_xlfn.XLOOKUP(G6576,Food_Menu!A:A,Food_Menu!B:B)</f>
        <v>Food Item 0040</v>
      </c>
      <c r="I6576" s="2">
        <f t="array" ref="I6576">_xlfn.XLOOKUP(G6576,Food_Menu!A:A,Food_Menu!D:D)</f>
        <v>254.86</v>
      </c>
      <c r="J6576" s="2" t="s">
        <v>1146</v>
      </c>
      <c r="K6576" s="2" t="str">
        <f t="array" ref="K6576">_xlfn.XLOOKUP(J6576,Delivery_Partners!A:A,Delivery_Partners!B:B)</f>
        <v>Delivery Partner 135</v>
      </c>
      <c r="L6576" s="3">
        <v>1</v>
      </c>
      <c r="M6576" s="2" t="s">
        <v>23</v>
      </c>
      <c r="N6576" s="2" t="s">
        <v>24</v>
      </c>
      <c r="O6576" s="3">
        <v>29</v>
      </c>
      <c r="P6576" s="13">
        <f t="shared" si="1384"/>
        <v>254.86</v>
      </c>
      <c r="Q6576" s="13" t="str">
        <f t="shared" si="1385"/>
        <v>Fast</v>
      </c>
      <c r="S6576" s="21"/>
    </row>
    <row r="6577" customHeight="1" spans="1:19">
      <c r="A6577" s="2" t="s">
        <v>8541</v>
      </c>
      <c r="B6577" s="28">
        <v>45847</v>
      </c>
      <c r="C6577" s="2" t="s">
        <v>2559</v>
      </c>
      <c r="D6577" s="2" t="str">
        <f t="array" ref="D6577">_xlfn.XLOOKUP(C6577,Customers!A:A,Customers!B:B)</f>
        <v>Customer 0176</v>
      </c>
      <c r="E6577" s="2" t="s">
        <v>702</v>
      </c>
      <c r="F6577" s="2" t="str">
        <f t="array" ref="F6577">_xlfn.XLOOKUP(E6577,Restaurants!A:A,Restaurants!B:B)</f>
        <v>Restaurant 025</v>
      </c>
      <c r="G6577" s="2" t="s">
        <v>447</v>
      </c>
      <c r="H6577" s="2" t="str">
        <f t="array" ref="H6577">_xlfn.XLOOKUP(G6577,Food_Menu!A:A,Food_Menu!B:B)</f>
        <v>Food Item 0091</v>
      </c>
      <c r="I6577" s="2">
        <f t="array" ref="I6577">_xlfn.XLOOKUP(G6577,Food_Menu!A:A,Food_Menu!D:D)</f>
        <v>434.43</v>
      </c>
      <c r="J6577" s="2" t="s">
        <v>862</v>
      </c>
      <c r="K6577" s="2" t="str">
        <f t="array" ref="K6577">_xlfn.XLOOKUP(J6577,Delivery_Partners!A:A,Delivery_Partners!B:B)</f>
        <v>Delivery Partner 159</v>
      </c>
      <c r="L6577" s="3">
        <v>1</v>
      </c>
      <c r="M6577" s="2" t="s">
        <v>23</v>
      </c>
      <c r="N6577" s="2" t="s">
        <v>42</v>
      </c>
      <c r="O6577" s="3">
        <v>29</v>
      </c>
      <c r="P6577" s="13">
        <f t="shared" si="1384"/>
        <v>434.43</v>
      </c>
      <c r="Q6577" s="13" t="str">
        <f t="shared" si="1385"/>
        <v>Fast</v>
      </c>
      <c r="S6577" s="21"/>
    </row>
    <row r="6578" customHeight="1" spans="1:19">
      <c r="A6578" s="2" t="s">
        <v>8542</v>
      </c>
      <c r="B6578" s="28">
        <v>45872</v>
      </c>
      <c r="C6578" s="2" t="s">
        <v>7059</v>
      </c>
      <c r="D6578" s="2" t="str">
        <f t="array" ref="D6578">_xlfn.XLOOKUP(C6578,Customers!A:A,Customers!B:B)</f>
        <v>Customer 1064</v>
      </c>
      <c r="E6578" s="2" t="s">
        <v>950</v>
      </c>
      <c r="F6578" s="2" t="str">
        <f t="array" ref="F6578">_xlfn.XLOOKUP(E6578,Restaurants!A:A,Restaurants!B:B)</f>
        <v>Restaurant 020</v>
      </c>
      <c r="G6578" s="2" t="s">
        <v>303</v>
      </c>
      <c r="H6578" s="2" t="str">
        <f t="array" ref="H6578">_xlfn.XLOOKUP(G6578,Food_Menu!A:A,Food_Menu!B:B)</f>
        <v>Food Item 0050</v>
      </c>
      <c r="I6578" s="2">
        <f t="array" ref="I6578">_xlfn.XLOOKUP(G6578,Food_Menu!A:A,Food_Menu!D:D)</f>
        <v>122.02</v>
      </c>
      <c r="J6578" s="2" t="s">
        <v>286</v>
      </c>
      <c r="K6578" s="2" t="str">
        <f t="array" ref="K6578">_xlfn.XLOOKUP(J6578,Delivery_Partners!A:A,Delivery_Partners!B:B)</f>
        <v>Delivery Partner 160</v>
      </c>
      <c r="L6578" s="3">
        <v>1</v>
      </c>
      <c r="M6578" s="2" t="s">
        <v>23</v>
      </c>
      <c r="N6578" s="2" t="s">
        <v>24</v>
      </c>
      <c r="O6578" s="3">
        <v>27</v>
      </c>
      <c r="P6578" s="13">
        <f t="shared" si="1384"/>
        <v>122.02</v>
      </c>
      <c r="Q6578" s="13" t="str">
        <f t="shared" si="1385"/>
        <v>Fast</v>
      </c>
      <c r="S6578" s="21"/>
    </row>
    <row r="6579" customHeight="1" spans="1:19">
      <c r="A6579" s="2" t="s">
        <v>8543</v>
      </c>
      <c r="B6579" s="29" t="s">
        <v>214</v>
      </c>
      <c r="C6579" s="2" t="s">
        <v>1427</v>
      </c>
      <c r="D6579" s="2" t="str">
        <f t="array" ref="D6579">_xlfn.XLOOKUP(C6579,Customers!A:A,Customers!B:B)</f>
        <v>Customer 0345</v>
      </c>
      <c r="E6579" s="2" t="s">
        <v>281</v>
      </c>
      <c r="F6579" s="2" t="str">
        <f t="array" ref="F6579">_xlfn.XLOOKUP(E6579,Restaurants!A:A,Restaurants!B:B)</f>
        <v>Restaurant 026</v>
      </c>
      <c r="G6579" s="2" t="s">
        <v>607</v>
      </c>
      <c r="H6579" s="2" t="str">
        <f t="array" ref="H6579">_xlfn.XLOOKUP(G6579,Food_Menu!A:A,Food_Menu!B:B)</f>
        <v>Food Item 0054</v>
      </c>
      <c r="I6579" s="2">
        <f t="array" ref="I6579">_xlfn.XLOOKUP(G6579,Food_Menu!A:A,Food_Menu!D:D)</f>
        <v>491.81</v>
      </c>
      <c r="J6579" s="2" t="s">
        <v>1047</v>
      </c>
      <c r="K6579" s="2" t="str">
        <f t="array" ref="K6579">_xlfn.XLOOKUP(J6579,Delivery_Partners!A:A,Delivery_Partners!B:B)</f>
        <v>Delivery Partner 108</v>
      </c>
      <c r="L6579" s="3">
        <v>1</v>
      </c>
      <c r="M6579" s="2" t="s">
        <v>23</v>
      </c>
      <c r="N6579" s="2" t="s">
        <v>24</v>
      </c>
      <c r="O6579" s="3">
        <v>38</v>
      </c>
      <c r="P6579" s="13">
        <f t="shared" si="1384"/>
        <v>491.81</v>
      </c>
      <c r="Q6579" s="13" t="str">
        <f t="shared" si="1385"/>
        <v>Normal</v>
      </c>
      <c r="S6579" s="21"/>
    </row>
    <row r="6580" customHeight="1" spans="1:19">
      <c r="A6580" s="2" t="s">
        <v>8544</v>
      </c>
      <c r="B6580" s="29" t="s">
        <v>191</v>
      </c>
      <c r="C6580" s="2" t="s">
        <v>844</v>
      </c>
      <c r="D6580" s="2" t="str">
        <f t="array" ref="D6580">_xlfn.XLOOKUP(C6580,Customers!A:A,Customers!B:B)</f>
        <v>Customer 0711</v>
      </c>
      <c r="E6580" s="2" t="s">
        <v>105</v>
      </c>
      <c r="F6580" s="2" t="str">
        <f t="array" ref="F6580">_xlfn.XLOOKUP(E6580,Restaurants!A:A,Restaurants!B:B)</f>
        <v>Restaurant 106</v>
      </c>
      <c r="G6580" s="2" t="s">
        <v>438</v>
      </c>
      <c r="H6580" s="2" t="str">
        <f t="array" ref="H6580">_xlfn.XLOOKUP(G6580,Food_Menu!A:A,Food_Menu!B:B)</f>
        <v>Food Item 0214</v>
      </c>
      <c r="I6580" s="2">
        <f t="array" ref="I6580">_xlfn.XLOOKUP(G6580,Food_Menu!A:A,Food_Menu!D:D)</f>
        <v>371.13</v>
      </c>
      <c r="J6580" s="2" t="s">
        <v>1375</v>
      </c>
      <c r="K6580" s="2" t="str">
        <f t="array" ref="K6580">_xlfn.XLOOKUP(J6580,Delivery_Partners!A:A,Delivery_Partners!B:B)</f>
        <v>Delivery Partner 008</v>
      </c>
      <c r="L6580" s="3">
        <v>1</v>
      </c>
      <c r="M6580" s="2" t="s">
        <v>23</v>
      </c>
      <c r="N6580" s="2" t="s">
        <v>74</v>
      </c>
      <c r="O6580" s="3">
        <v>40</v>
      </c>
      <c r="P6580" s="13">
        <f t="shared" si="1384"/>
        <v>371.13</v>
      </c>
      <c r="Q6580" s="13" t="str">
        <f t="shared" si="1385"/>
        <v>Normal</v>
      </c>
      <c r="S6580" s="21"/>
    </row>
    <row r="6581" customHeight="1" spans="1:19">
      <c r="A6581" s="2" t="s">
        <v>8545</v>
      </c>
      <c r="B6581" s="28">
        <v>45788</v>
      </c>
      <c r="C6581" s="2" t="s">
        <v>3873</v>
      </c>
      <c r="D6581" s="2" t="str">
        <f t="array" ref="D6581">_xlfn.XLOOKUP(C6581,Customers!A:A,Customers!B:B)</f>
        <v>Customer 0288</v>
      </c>
      <c r="E6581" s="2" t="s">
        <v>66</v>
      </c>
      <c r="F6581" s="2" t="str">
        <f t="array" ref="F6581">_xlfn.XLOOKUP(E6581,Restaurants!A:A,Restaurants!B:B)</f>
        <v>Restaurant 037</v>
      </c>
      <c r="G6581" s="2" t="s">
        <v>282</v>
      </c>
      <c r="H6581" s="2" t="str">
        <f t="array" ref="H6581">_xlfn.XLOOKUP(G6581,Food_Menu!A:A,Food_Menu!B:B)</f>
        <v>Food Item 0157</v>
      </c>
      <c r="I6581" s="2">
        <f t="array" ref="I6581">_xlfn.XLOOKUP(G6581,Food_Menu!A:A,Food_Menu!D:D)</f>
        <v>278.37</v>
      </c>
      <c r="J6581" s="2" t="s">
        <v>127</v>
      </c>
      <c r="K6581" s="2" t="str">
        <f t="array" ref="K6581">_xlfn.XLOOKUP(J6581,Delivery_Partners!A:A,Delivery_Partners!B:B)</f>
        <v>Delivery Partner 134</v>
      </c>
      <c r="L6581" s="3">
        <v>1</v>
      </c>
      <c r="M6581" s="2" t="s">
        <v>23</v>
      </c>
      <c r="N6581" s="2" t="s">
        <v>55</v>
      </c>
      <c r="O6581" s="3">
        <v>15</v>
      </c>
      <c r="P6581" s="13">
        <f t="shared" si="1384"/>
        <v>278.37</v>
      </c>
      <c r="Q6581" s="13" t="str">
        <f t="shared" si="1385"/>
        <v>Fast</v>
      </c>
      <c r="S6581" s="21"/>
    </row>
    <row r="6582" customHeight="1" spans="1:19">
      <c r="A6582" s="2" t="s">
        <v>8546</v>
      </c>
      <c r="B6582" s="29" t="s">
        <v>690</v>
      </c>
      <c r="C6582" s="2" t="s">
        <v>317</v>
      </c>
      <c r="D6582" s="2" t="str">
        <f t="array" ref="D6582">_xlfn.XLOOKUP(C6582,Customers!A:A,Customers!B:B)</f>
        <v>Customer 1075</v>
      </c>
      <c r="E6582" s="2" t="s">
        <v>658</v>
      </c>
      <c r="F6582" s="2" t="str">
        <f t="array" ref="F6582">_xlfn.XLOOKUP(E6582,Restaurants!A:A,Restaurants!B:B)</f>
        <v>Restaurant 040</v>
      </c>
      <c r="G6582" s="2" t="s">
        <v>1569</v>
      </c>
      <c r="H6582" s="2" t="str">
        <f t="array" ref="H6582">_xlfn.XLOOKUP(G6582,Food_Menu!A:A,Food_Menu!B:B)</f>
        <v>Food Item 0208</v>
      </c>
      <c r="I6582" s="2">
        <f t="array" ref="I6582">_xlfn.XLOOKUP(G6582,Food_Menu!A:A,Food_Menu!D:D)</f>
        <v>493.1</v>
      </c>
      <c r="J6582" s="2" t="s">
        <v>68</v>
      </c>
      <c r="K6582" s="2" t="str">
        <f t="array" ref="K6582">_xlfn.XLOOKUP(J6582,Delivery_Partners!A:A,Delivery_Partners!B:B)</f>
        <v>Delivery Partner 046</v>
      </c>
      <c r="L6582" s="3">
        <v>1</v>
      </c>
      <c r="M6582" s="2" t="s">
        <v>23</v>
      </c>
      <c r="N6582" s="2" t="s">
        <v>55</v>
      </c>
      <c r="O6582" s="3">
        <v>26</v>
      </c>
      <c r="P6582" s="13">
        <f t="shared" si="1384"/>
        <v>493.1</v>
      </c>
      <c r="Q6582" s="13" t="str">
        <f t="shared" si="1385"/>
        <v>Fast</v>
      </c>
      <c r="S6582" s="21"/>
    </row>
    <row r="6583" customHeight="1" spans="1:19">
      <c r="A6583" s="2" t="s">
        <v>8547</v>
      </c>
      <c r="B6583" s="29" t="s">
        <v>501</v>
      </c>
      <c r="C6583" s="2" t="s">
        <v>1151</v>
      </c>
      <c r="D6583" s="2" t="str">
        <f t="array" ref="D6583">_xlfn.XLOOKUP(C6583,Customers!A:A,Customers!B:B)</f>
        <v>Customer 0945</v>
      </c>
      <c r="E6583" s="2" t="s">
        <v>771</v>
      </c>
      <c r="F6583" s="2" t="str">
        <f t="array" ref="F6583">_xlfn.XLOOKUP(E6583,Restaurants!A:A,Restaurants!B:B)</f>
        <v>Restaurant 107</v>
      </c>
      <c r="G6583" s="2" t="s">
        <v>754</v>
      </c>
      <c r="H6583" s="2" t="str">
        <f t="array" ref="H6583">_xlfn.XLOOKUP(G6583,Food_Menu!A:A,Food_Menu!B:B)</f>
        <v>Food Item 0140</v>
      </c>
      <c r="I6583" s="2">
        <f t="array" ref="I6583">_xlfn.XLOOKUP(G6583,Food_Menu!A:A,Food_Menu!D:D)</f>
        <v>408.22</v>
      </c>
      <c r="J6583" s="2" t="s">
        <v>942</v>
      </c>
      <c r="K6583" s="2" t="str">
        <f t="array" ref="K6583">_xlfn.XLOOKUP(J6583,Delivery_Partners!A:A,Delivery_Partners!B:B)</f>
        <v>Delivery Partner 037</v>
      </c>
      <c r="L6583" s="3">
        <v>1</v>
      </c>
      <c r="M6583" s="2" t="s">
        <v>23</v>
      </c>
      <c r="N6583" s="2" t="s">
        <v>24</v>
      </c>
      <c r="O6583" s="3">
        <v>34</v>
      </c>
      <c r="P6583" s="13">
        <f t="shared" si="1384"/>
        <v>408.22</v>
      </c>
      <c r="Q6583" s="13" t="str">
        <f t="shared" si="1385"/>
        <v>Normal</v>
      </c>
      <c r="S6583" s="21"/>
    </row>
    <row r="6584" customHeight="1" spans="1:19">
      <c r="A6584" s="2" t="s">
        <v>8548</v>
      </c>
      <c r="B6584" s="29" t="s">
        <v>1778</v>
      </c>
      <c r="C6584" s="2" t="s">
        <v>1067</v>
      </c>
      <c r="D6584" s="2" t="str">
        <f t="array" ref="D6584">_xlfn.XLOOKUP(C6584,Customers!A:A,Customers!B:B)</f>
        <v>Customer 0604</v>
      </c>
      <c r="E6584" s="2" t="s">
        <v>702</v>
      </c>
      <c r="F6584" s="2" t="str">
        <f t="array" ref="F6584">_xlfn.XLOOKUP(E6584,Restaurants!A:A,Restaurants!B:B)</f>
        <v>Restaurant 025</v>
      </c>
      <c r="G6584" s="2" t="s">
        <v>1212</v>
      </c>
      <c r="H6584" s="2" t="str">
        <f t="array" ref="H6584">_xlfn.XLOOKUP(G6584,Food_Menu!A:A,Food_Menu!B:B)</f>
        <v>Food Item 0147</v>
      </c>
      <c r="I6584" s="2">
        <f t="array" ref="I6584">_xlfn.XLOOKUP(G6584,Food_Menu!A:A,Food_Menu!D:D)</f>
        <v>263.56</v>
      </c>
      <c r="J6584" s="2" t="s">
        <v>900</v>
      </c>
      <c r="K6584" s="2" t="str">
        <f t="array" ref="K6584">_xlfn.XLOOKUP(J6584,Delivery_Partners!A:A,Delivery_Partners!B:B)</f>
        <v>Delivery Partner 015</v>
      </c>
      <c r="L6584" s="3">
        <v>2</v>
      </c>
      <c r="M6584" s="2" t="s">
        <v>23</v>
      </c>
      <c r="N6584" s="2" t="s">
        <v>42</v>
      </c>
      <c r="O6584" s="3">
        <v>40</v>
      </c>
      <c r="P6584" s="13">
        <f t="shared" si="1384"/>
        <v>527.12</v>
      </c>
      <c r="Q6584" s="13" t="str">
        <f t="shared" si="1385"/>
        <v>Normal</v>
      </c>
      <c r="S6584" s="21"/>
    </row>
    <row r="6585" customHeight="1" spans="1:19">
      <c r="A6585" s="2" t="s">
        <v>8549</v>
      </c>
      <c r="B6585" s="29" t="s">
        <v>325</v>
      </c>
      <c r="C6585" s="2" t="s">
        <v>3301</v>
      </c>
      <c r="D6585" s="2" t="str">
        <f t="array" ref="D6585">_xlfn.XLOOKUP(C6585,Customers!A:A,Customers!B:B)</f>
        <v>Customer 0415</v>
      </c>
      <c r="E6585" s="2" t="s">
        <v>1022</v>
      </c>
      <c r="F6585" s="2" t="str">
        <f t="array" ref="F6585">_xlfn.XLOOKUP(E6585,Restaurants!A:A,Restaurants!B:B)</f>
        <v>Restaurant 049</v>
      </c>
      <c r="G6585" s="2" t="s">
        <v>1013</v>
      </c>
      <c r="H6585" s="2" t="str">
        <f t="array" ref="H6585">_xlfn.XLOOKUP(G6585,Food_Menu!A:A,Food_Menu!B:B)</f>
        <v>Food Item 0158</v>
      </c>
      <c r="I6585" s="2">
        <f t="array" ref="I6585">_xlfn.XLOOKUP(G6585,Food_Menu!A:A,Food_Menu!D:D)</f>
        <v>622.8</v>
      </c>
      <c r="J6585" s="2" t="s">
        <v>432</v>
      </c>
      <c r="K6585" s="2" t="str">
        <f t="array" ref="K6585">_xlfn.XLOOKUP(J6585,Delivery_Partners!A:A,Delivery_Partners!B:B)</f>
        <v>Delivery Partner 029</v>
      </c>
      <c r="L6585" s="3">
        <v>1</v>
      </c>
      <c r="M6585" s="2" t="s">
        <v>23</v>
      </c>
      <c r="N6585" s="2" t="s">
        <v>74</v>
      </c>
      <c r="O6585" s="3">
        <v>37</v>
      </c>
      <c r="P6585" s="13">
        <f t="shared" si="1384"/>
        <v>622.8</v>
      </c>
      <c r="Q6585" s="13" t="str">
        <f t="shared" si="1385"/>
        <v>Normal</v>
      </c>
      <c r="S6585" s="21"/>
    </row>
    <row r="6586" customHeight="1" spans="1:19">
      <c r="A6586" s="2" t="s">
        <v>8550</v>
      </c>
      <c r="B6586" s="29" t="s">
        <v>911</v>
      </c>
      <c r="C6586" s="2" t="s">
        <v>758</v>
      </c>
      <c r="D6586" s="2" t="str">
        <f t="array" ref="D6586">_xlfn.XLOOKUP(C6586,Customers!A:A,Customers!B:B)</f>
        <v>Customer 0787</v>
      </c>
      <c r="E6586" s="2" t="s">
        <v>666</v>
      </c>
      <c r="F6586" s="2" t="str">
        <f t="array" ref="F6586">_xlfn.XLOOKUP(E6586,Restaurants!A:A,Restaurants!B:B)</f>
        <v>Restaurant 036</v>
      </c>
      <c r="G6586" s="2" t="s">
        <v>557</v>
      </c>
      <c r="H6586" s="2" t="str">
        <f t="array" ref="H6586">_xlfn.XLOOKUP(G6586,Food_Menu!A:A,Food_Menu!B:B)</f>
        <v>Food Item 0144</v>
      </c>
      <c r="I6586" s="2">
        <f t="array" ref="I6586">_xlfn.XLOOKUP(G6586,Food_Menu!A:A,Food_Menu!D:D)</f>
        <v>277.13</v>
      </c>
      <c r="J6586" s="2" t="s">
        <v>251</v>
      </c>
      <c r="K6586" s="2" t="str">
        <f t="array" ref="K6586">_xlfn.XLOOKUP(J6586,Delivery_Partners!A:A,Delivery_Partners!B:B)</f>
        <v>Delivery Partner 089</v>
      </c>
      <c r="L6586" s="3">
        <v>4</v>
      </c>
      <c r="M6586" s="2" t="s">
        <v>23</v>
      </c>
      <c r="N6586" s="2" t="s">
        <v>24</v>
      </c>
      <c r="O6586" s="3">
        <v>45</v>
      </c>
      <c r="P6586" s="13">
        <f t="shared" si="1384"/>
        <v>1108.52</v>
      </c>
      <c r="Q6586" s="13" t="str">
        <f t="shared" si="1385"/>
        <v>Normal</v>
      </c>
      <c r="S6586" s="21"/>
    </row>
    <row r="6587" customHeight="1" spans="1:19">
      <c r="A6587" s="2" t="s">
        <v>8551</v>
      </c>
      <c r="B6587" s="28">
        <v>45871</v>
      </c>
      <c r="C6587" s="2" t="s">
        <v>3372</v>
      </c>
      <c r="D6587" s="2" t="str">
        <f t="array" ref="D6587">_xlfn.XLOOKUP(C6587,Customers!A:A,Customers!B:B)</f>
        <v>Customer 0595</v>
      </c>
      <c r="E6587" s="2" t="s">
        <v>66</v>
      </c>
      <c r="F6587" s="2" t="str">
        <f t="array" ref="F6587">_xlfn.XLOOKUP(E6587,Restaurants!A:A,Restaurants!B:B)</f>
        <v>Restaurant 037</v>
      </c>
      <c r="G6587" s="2" t="s">
        <v>2703</v>
      </c>
      <c r="H6587" s="2" t="str">
        <f t="array" ref="H6587">_xlfn.XLOOKUP(G6587,Food_Menu!A:A,Food_Menu!B:B)</f>
        <v>Food Item 0181</v>
      </c>
      <c r="I6587" s="2">
        <f t="array" ref="I6587">_xlfn.XLOOKUP(G6587,Food_Menu!A:A,Food_Menu!D:D)</f>
        <v>574.53</v>
      </c>
      <c r="J6587" s="2" t="s">
        <v>2409</v>
      </c>
      <c r="K6587" s="2" t="str">
        <f t="array" ref="K6587">_xlfn.XLOOKUP(J6587,Delivery_Partners!A:A,Delivery_Partners!B:B)</f>
        <v>Delivery Partner 050</v>
      </c>
      <c r="L6587" s="3">
        <v>3</v>
      </c>
      <c r="M6587" s="2" t="s">
        <v>23</v>
      </c>
      <c r="N6587" s="2" t="s">
        <v>24</v>
      </c>
      <c r="O6587" s="3">
        <v>18</v>
      </c>
      <c r="P6587" s="13">
        <f t="shared" si="1384"/>
        <v>1723.59</v>
      </c>
      <c r="Q6587" s="13" t="str">
        <f t="shared" si="1385"/>
        <v>Fast</v>
      </c>
      <c r="S6587" s="21"/>
    </row>
    <row r="6588" customHeight="1" spans="1:19">
      <c r="A6588" s="2" t="s">
        <v>8552</v>
      </c>
      <c r="B6588" s="28">
        <v>45786</v>
      </c>
      <c r="C6588" s="2" t="s">
        <v>2718</v>
      </c>
      <c r="D6588" s="2" t="str">
        <f t="array" ref="D6588">_xlfn.XLOOKUP(C6588,Customers!A:A,Customers!B:B)</f>
        <v>Customer 1130</v>
      </c>
      <c r="E6588" s="2" t="s">
        <v>566</v>
      </c>
      <c r="F6588" s="2" t="str">
        <f t="array" ref="F6588">_xlfn.XLOOKUP(E6588,Restaurants!A:A,Restaurants!B:B)</f>
        <v>Restaurant 072</v>
      </c>
      <c r="G6588" s="2" t="s">
        <v>826</v>
      </c>
      <c r="H6588" s="2" t="str">
        <f t="array" ref="H6588">_xlfn.XLOOKUP(G6588,Food_Menu!A:A,Food_Menu!B:B)</f>
        <v>Food Item 0072</v>
      </c>
      <c r="I6588" s="2">
        <f t="array" ref="I6588">_xlfn.XLOOKUP(G6588,Food_Menu!A:A,Food_Menu!D:D)</f>
        <v>154.11</v>
      </c>
      <c r="J6588" s="2" t="s">
        <v>145</v>
      </c>
      <c r="K6588" s="2" t="str">
        <f t="array" ref="K6588">_xlfn.XLOOKUP(J6588,Delivery_Partners!A:A,Delivery_Partners!B:B)</f>
        <v>Delivery Partner 069</v>
      </c>
      <c r="L6588" s="3">
        <v>1</v>
      </c>
      <c r="M6588" s="2" t="s">
        <v>23</v>
      </c>
      <c r="N6588" s="2" t="s">
        <v>42</v>
      </c>
      <c r="O6588" s="3">
        <v>40</v>
      </c>
      <c r="P6588" s="13">
        <f t="shared" si="1384"/>
        <v>154.11</v>
      </c>
      <c r="Q6588" s="13" t="str">
        <f t="shared" si="1385"/>
        <v>Normal</v>
      </c>
      <c r="S6588" s="21"/>
    </row>
    <row r="6589" customHeight="1" spans="1:19">
      <c r="A6589" s="2" t="s">
        <v>8553</v>
      </c>
      <c r="B6589" s="29" t="s">
        <v>830</v>
      </c>
      <c r="C6589" s="2" t="s">
        <v>1524</v>
      </c>
      <c r="D6589" s="2" t="str">
        <f t="array" ref="D6589">_xlfn.XLOOKUP(C6589,Customers!A:A,Customers!B:B)</f>
        <v>Customer 0809</v>
      </c>
      <c r="E6589" s="2" t="s">
        <v>552</v>
      </c>
      <c r="F6589" s="2" t="str">
        <f t="array" ref="F6589">_xlfn.XLOOKUP(E6589,Restaurants!A:A,Restaurants!B:B)</f>
        <v>Restaurant 089</v>
      </c>
      <c r="G6589" s="2" t="s">
        <v>132</v>
      </c>
      <c r="H6589" s="2" t="str">
        <f t="array" ref="H6589">_xlfn.XLOOKUP(G6589,Food_Menu!A:A,Food_Menu!B:B)</f>
        <v>Food Item 0023</v>
      </c>
      <c r="I6589" s="2">
        <f t="array" ref="I6589">_xlfn.XLOOKUP(G6589,Food_Menu!A:A,Food_Menu!D:D)</f>
        <v>276.1</v>
      </c>
      <c r="J6589" s="2" t="s">
        <v>842</v>
      </c>
      <c r="K6589" s="2" t="str">
        <f t="array" ref="K6589">_xlfn.XLOOKUP(J6589,Delivery_Partners!A:A,Delivery_Partners!B:B)</f>
        <v>Delivery Partner 093</v>
      </c>
      <c r="L6589" s="3">
        <v>1</v>
      </c>
      <c r="M6589" s="2" t="s">
        <v>23</v>
      </c>
      <c r="N6589" s="2" t="s">
        <v>24</v>
      </c>
      <c r="O6589" s="3">
        <v>60</v>
      </c>
      <c r="P6589" s="13">
        <f t="shared" si="1384"/>
        <v>276.1</v>
      </c>
      <c r="Q6589" s="13" t="str">
        <f t="shared" si="1385"/>
        <v>Normal</v>
      </c>
      <c r="S6589" s="21"/>
    </row>
    <row r="6590" customHeight="1" spans="1:19">
      <c r="A6590" s="2" t="s">
        <v>8554</v>
      </c>
      <c r="B6590" s="29" t="s">
        <v>1667</v>
      </c>
      <c r="C6590" s="2" t="s">
        <v>1324</v>
      </c>
      <c r="D6590" s="2" t="str">
        <f t="array" ref="D6590">_xlfn.XLOOKUP(C6590,Customers!A:A,Customers!B:B)</f>
        <v>Customer 0033</v>
      </c>
      <c r="E6590" s="2" t="s">
        <v>83</v>
      </c>
      <c r="F6590" s="2" t="str">
        <f t="array" ref="F6590">_xlfn.XLOOKUP(E6590,Restaurants!A:A,Restaurants!B:B)</f>
        <v>Restaurant 032</v>
      </c>
      <c r="G6590" s="2" t="s">
        <v>563</v>
      </c>
      <c r="H6590" s="2" t="str">
        <f t="array" ref="H6590">_xlfn.XLOOKUP(G6590,Food_Menu!A:A,Food_Menu!B:B)</f>
        <v>Food Item 0108</v>
      </c>
      <c r="I6590" s="2">
        <f t="array" ref="I6590">_xlfn.XLOOKUP(G6590,Food_Menu!A:A,Food_Menu!D:D)</f>
        <v>203.49</v>
      </c>
      <c r="J6590" s="2" t="s">
        <v>564</v>
      </c>
      <c r="K6590" s="2" t="str">
        <f t="array" ref="K6590">_xlfn.XLOOKUP(J6590,Delivery_Partners!A:A,Delivery_Partners!B:B)</f>
        <v>Delivery Partner 095</v>
      </c>
      <c r="L6590" s="3">
        <v>4</v>
      </c>
      <c r="M6590" s="2" t="s">
        <v>23</v>
      </c>
      <c r="N6590" s="2" t="s">
        <v>24</v>
      </c>
      <c r="O6590" s="3">
        <v>36</v>
      </c>
      <c r="P6590" s="13">
        <f t="shared" si="1384"/>
        <v>813.96</v>
      </c>
      <c r="Q6590" s="13" t="str">
        <f t="shared" si="1385"/>
        <v>Normal</v>
      </c>
      <c r="S6590" s="21"/>
    </row>
    <row r="6591" customHeight="1" spans="1:19">
      <c r="A6591" s="2" t="s">
        <v>8555</v>
      </c>
      <c r="B6591" s="28">
        <v>45694</v>
      </c>
      <c r="C6591" s="2" t="s">
        <v>7739</v>
      </c>
      <c r="D6591" s="2" t="str">
        <f t="array" ref="D6591">_xlfn.XLOOKUP(C6591,Customers!A:A,Customers!B:B)</f>
        <v>Customer 0987</v>
      </c>
      <c r="E6591" s="2" t="s">
        <v>506</v>
      </c>
      <c r="F6591" s="2" t="str">
        <f t="array" ref="F6591">_xlfn.XLOOKUP(E6591,Restaurants!A:A,Restaurants!B:B)</f>
        <v>Restaurant 005</v>
      </c>
      <c r="G6591" s="2" t="s">
        <v>2284</v>
      </c>
      <c r="H6591" s="2" t="str">
        <f t="array" ref="H6591">_xlfn.XLOOKUP(G6591,Food_Menu!A:A,Food_Menu!B:B)</f>
        <v>Food Item 0001</v>
      </c>
      <c r="I6591" s="2">
        <f t="array" ref="I6591">_xlfn.XLOOKUP(G6591,Food_Menu!A:A,Food_Menu!D:D)</f>
        <v>107.77</v>
      </c>
      <c r="J6591" s="2" t="s">
        <v>54</v>
      </c>
      <c r="K6591" s="2" t="str">
        <f t="array" ref="K6591">_xlfn.XLOOKUP(J6591,Delivery_Partners!A:A,Delivery_Partners!B:B)</f>
        <v>Delivery Partner 075</v>
      </c>
      <c r="L6591" s="3">
        <v>3</v>
      </c>
      <c r="M6591" s="2" t="s">
        <v>23</v>
      </c>
      <c r="N6591" s="2" t="s">
        <v>24</v>
      </c>
      <c r="O6591" s="3">
        <v>36</v>
      </c>
      <c r="P6591" s="13">
        <f t="shared" si="1384"/>
        <v>323.31</v>
      </c>
      <c r="Q6591" s="13" t="str">
        <f t="shared" si="1385"/>
        <v>Normal</v>
      </c>
      <c r="S6591" s="21"/>
    </row>
    <row r="6592" customHeight="1" spans="1:19">
      <c r="A6592" s="2" t="s">
        <v>8556</v>
      </c>
      <c r="B6592" s="28">
        <v>45782</v>
      </c>
      <c r="C6592" s="2" t="s">
        <v>2216</v>
      </c>
      <c r="D6592" s="2" t="str">
        <f t="array" ref="D6592">_xlfn.XLOOKUP(C6592,Customers!A:A,Customers!B:B)</f>
        <v>Customer 0232</v>
      </c>
      <c r="E6592" s="2" t="s">
        <v>39</v>
      </c>
      <c r="F6592" s="2" t="str">
        <f t="array" ref="F6592">_xlfn.XLOOKUP(E6592,Restaurants!A:A,Restaurants!B:B)</f>
        <v>Restaurant 077</v>
      </c>
      <c r="G6592" s="2" t="s">
        <v>582</v>
      </c>
      <c r="H6592" s="2" t="str">
        <f t="array" ref="H6592">_xlfn.XLOOKUP(G6592,Food_Menu!A:A,Food_Menu!B:B)</f>
        <v>Food Item 0011</v>
      </c>
      <c r="I6592" s="2">
        <f t="array" ref="I6592">_xlfn.XLOOKUP(G6592,Food_Menu!A:A,Food_Menu!D:D)</f>
        <v>586.61</v>
      </c>
      <c r="J6592" s="2" t="s">
        <v>1683</v>
      </c>
      <c r="K6592" s="2" t="str">
        <f t="array" ref="K6592">_xlfn.XLOOKUP(J6592,Delivery_Partners!A:A,Delivery_Partners!B:B)</f>
        <v>Delivery Partner 082</v>
      </c>
      <c r="L6592" s="3">
        <v>1</v>
      </c>
      <c r="M6592" s="2" t="s">
        <v>23</v>
      </c>
      <c r="N6592" s="2" t="s">
        <v>24</v>
      </c>
      <c r="O6592" s="3">
        <v>41</v>
      </c>
      <c r="P6592" s="13">
        <f t="shared" si="1384"/>
        <v>586.61</v>
      </c>
      <c r="Q6592" s="13" t="str">
        <f t="shared" si="1385"/>
        <v>Normal</v>
      </c>
      <c r="S6592" s="21"/>
    </row>
    <row r="6593" customHeight="1" spans="1:19">
      <c r="A6593" s="2" t="s">
        <v>8557</v>
      </c>
      <c r="B6593" s="29" t="s">
        <v>2604</v>
      </c>
      <c r="C6593" s="2" t="s">
        <v>2726</v>
      </c>
      <c r="D6593" s="2" t="str">
        <f t="array" ref="D6593">_xlfn.XLOOKUP(C6593,Customers!A:A,Customers!B:B)</f>
        <v>Customer 0362</v>
      </c>
      <c r="E6593" s="2" t="s">
        <v>157</v>
      </c>
      <c r="F6593" s="2" t="str">
        <f t="array" ref="F6593">_xlfn.XLOOKUP(E6593,Restaurants!A:A,Restaurants!B:B)</f>
        <v>Restaurant 066</v>
      </c>
      <c r="G6593" s="2" t="s">
        <v>266</v>
      </c>
      <c r="H6593" s="2" t="str">
        <f t="array" ref="H6593">_xlfn.XLOOKUP(G6593,Food_Menu!A:A,Food_Menu!B:B)</f>
        <v>Food Item 0012</v>
      </c>
      <c r="I6593" s="2">
        <f t="array" ref="I6593">_xlfn.XLOOKUP(G6593,Food_Menu!A:A,Food_Menu!D:D)</f>
        <v>390.14</v>
      </c>
      <c r="J6593" s="2" t="s">
        <v>286</v>
      </c>
      <c r="K6593" s="2" t="str">
        <f t="array" ref="K6593">_xlfn.XLOOKUP(J6593,Delivery_Partners!A:A,Delivery_Partners!B:B)</f>
        <v>Delivery Partner 160</v>
      </c>
      <c r="L6593" s="3">
        <v>1</v>
      </c>
      <c r="M6593" s="2" t="s">
        <v>23</v>
      </c>
      <c r="N6593" s="2" t="s">
        <v>24</v>
      </c>
      <c r="O6593" s="3">
        <v>28</v>
      </c>
      <c r="P6593" s="13">
        <f t="shared" si="1384"/>
        <v>390.14</v>
      </c>
      <c r="Q6593" s="13" t="str">
        <f t="shared" si="1385"/>
        <v>Fast</v>
      </c>
      <c r="S6593" s="21"/>
    </row>
    <row r="6594" hidden="1" customHeight="1" spans="1:19">
      <c r="A6594" s="2" t="s">
        <v>8558</v>
      </c>
      <c r="B6594" s="28">
        <v>45719</v>
      </c>
      <c r="C6594" s="2" t="s">
        <v>1502</v>
      </c>
      <c r="D6594" s="2" t="str">
        <f t="array" ref="D6594">_xlfn.XLOOKUP(C6594,Customers!A:A,Customers!B:B)</f>
        <v>Customer 0524</v>
      </c>
      <c r="E6594" s="2" t="s">
        <v>1173</v>
      </c>
      <c r="F6594" s="2" t="str">
        <f t="array" ref="F6594">_xlfn.XLOOKUP(E6594,Restaurants!A:A,Restaurants!B:B)</f>
        <v>Restaurant 080</v>
      </c>
      <c r="G6594" s="2" t="s">
        <v>1554</v>
      </c>
      <c r="H6594" s="2" t="str">
        <f t="array" ref="H6594">_xlfn.XLOOKUP(G6594,Food_Menu!A:A,Food_Menu!B:B)</f>
        <v>Food Item 0018</v>
      </c>
      <c r="I6594" s="2"/>
      <c r="J6594" s="2" t="s">
        <v>62</v>
      </c>
      <c r="K6594" s="2" t="str">
        <f t="array" ref="K6594">_xlfn.XLOOKUP(J6594,Delivery_Partners!A:A,Delivery_Partners!B:B)</f>
        <v>Delivery Partner 051</v>
      </c>
      <c r="L6594" s="3">
        <v>4</v>
      </c>
      <c r="M6594" s="2" t="s">
        <v>101</v>
      </c>
      <c r="N6594" s="2" t="s">
        <v>24</v>
      </c>
      <c r="O6594" s="2"/>
    </row>
    <row r="6595" customHeight="1" spans="1:19">
      <c r="A6595" s="2" t="s">
        <v>8559</v>
      </c>
      <c r="B6595" s="28">
        <v>46003</v>
      </c>
      <c r="C6595" s="2" t="s">
        <v>855</v>
      </c>
      <c r="D6595" s="2" t="str">
        <f t="array" ref="D6595">_xlfn.XLOOKUP(C6595,Customers!A:A,Customers!B:B)</f>
        <v>Customer 0252</v>
      </c>
      <c r="E6595" s="2" t="s">
        <v>1224</v>
      </c>
      <c r="F6595" s="2" t="str">
        <f t="array" ref="F6595">_xlfn.XLOOKUP(E6595,Restaurants!A:A,Restaurants!B:B)</f>
        <v>Restaurant 055</v>
      </c>
      <c r="G6595" s="2" t="s">
        <v>872</v>
      </c>
      <c r="H6595" s="2" t="str">
        <f t="array" ref="H6595">_xlfn.XLOOKUP(G6595,Food_Menu!A:A,Food_Menu!B:B)</f>
        <v>Food Item 0156</v>
      </c>
      <c r="I6595" s="2">
        <f t="array" ref="I6595">_xlfn.XLOOKUP(G6595,Food_Menu!A:A,Food_Menu!D:D)</f>
        <v>133.9</v>
      </c>
      <c r="J6595" s="2" t="s">
        <v>684</v>
      </c>
      <c r="K6595" s="2" t="str">
        <f t="array" ref="K6595">_xlfn.XLOOKUP(J6595,Delivery_Partners!A:A,Delivery_Partners!B:B)</f>
        <v>Delivery Partner 003</v>
      </c>
      <c r="L6595" s="3">
        <v>2</v>
      </c>
      <c r="M6595" s="2" t="s">
        <v>23</v>
      </c>
      <c r="N6595" s="2" t="s">
        <v>24</v>
      </c>
      <c r="O6595" s="3">
        <v>36</v>
      </c>
      <c r="P6595" s="13">
        <f>I6595*L6595</f>
        <v>267.8</v>
      </c>
      <c r="Q6595" s="13" t="str">
        <f>IF(O6595="","Not Delivered",IF(O6595&lt;=30,"Fast",IF(O6595&lt;=60,"Normal","Slow")))</f>
        <v>Normal</v>
      </c>
      <c r="S6595" s="21"/>
    </row>
    <row r="6596" hidden="1" customHeight="1" spans="1:19">
      <c r="A6596" s="2" t="s">
        <v>8560</v>
      </c>
      <c r="B6596" s="29" t="s">
        <v>175</v>
      </c>
      <c r="C6596" s="2" t="s">
        <v>983</v>
      </c>
      <c r="D6596" s="2" t="str">
        <f t="array" ref="D6596">_xlfn.XLOOKUP(C6596,Customers!A:A,Customers!B:B)</f>
        <v>Customer 1131</v>
      </c>
      <c r="E6596" s="2" t="s">
        <v>265</v>
      </c>
      <c r="F6596" s="2" t="str">
        <f t="array" ref="F6596">_xlfn.XLOOKUP(E6596,Restaurants!A:A,Restaurants!B:B)</f>
        <v>Restaurant 094</v>
      </c>
      <c r="G6596" s="2" t="s">
        <v>216</v>
      </c>
      <c r="H6596" s="2" t="str">
        <f t="array" ref="H6596">_xlfn.XLOOKUP(G6596,Food_Menu!A:A,Food_Menu!B:B)</f>
        <v>Food Item 0132</v>
      </c>
      <c r="I6596" s="2"/>
      <c r="J6596" s="2" t="s">
        <v>1160</v>
      </c>
      <c r="K6596" s="2" t="str">
        <f t="array" ref="K6596">_xlfn.XLOOKUP(J6596,Delivery_Partners!A:A,Delivery_Partners!B:B)</f>
        <v>Delivery Partner 145</v>
      </c>
      <c r="L6596" s="3">
        <v>2</v>
      </c>
      <c r="M6596" s="2" t="s">
        <v>101</v>
      </c>
      <c r="N6596" s="2" t="s">
        <v>24</v>
      </c>
      <c r="O6596" s="2"/>
    </row>
    <row r="6597" customHeight="1" spans="1:19">
      <c r="A6597" s="2" t="s">
        <v>8561</v>
      </c>
      <c r="B6597" s="29" t="s">
        <v>858</v>
      </c>
      <c r="C6597" s="2" t="s">
        <v>2796</v>
      </c>
      <c r="D6597" s="2" t="str">
        <f t="array" ref="D6597">_xlfn.XLOOKUP(C6597,Customers!A:A,Customers!B:B)</f>
        <v>Customer 1175</v>
      </c>
      <c r="E6597" s="2" t="s">
        <v>131</v>
      </c>
      <c r="F6597" s="2" t="str">
        <f t="array" ref="F6597">_xlfn.XLOOKUP(E6597,Restaurants!A:A,Restaurants!B:B)</f>
        <v>Restaurant 075</v>
      </c>
      <c r="G6597" s="2" t="s">
        <v>1083</v>
      </c>
      <c r="H6597" s="2" t="str">
        <f t="array" ref="H6597">_xlfn.XLOOKUP(G6597,Food_Menu!A:A,Food_Menu!B:B)</f>
        <v>Food Item 0206</v>
      </c>
      <c r="I6597" s="2">
        <f t="array" ref="I6597">_xlfn.XLOOKUP(G6597,Food_Menu!A:A,Food_Menu!D:D)</f>
        <v>635.73</v>
      </c>
      <c r="J6597" s="2" t="s">
        <v>900</v>
      </c>
      <c r="K6597" s="2" t="str">
        <f t="array" ref="K6597">_xlfn.XLOOKUP(J6597,Delivery_Partners!A:A,Delivery_Partners!B:B)</f>
        <v>Delivery Partner 015</v>
      </c>
      <c r="L6597" s="3">
        <v>1</v>
      </c>
      <c r="M6597" s="2" t="s">
        <v>23</v>
      </c>
      <c r="N6597" s="2" t="s">
        <v>24</v>
      </c>
      <c r="O6597" s="3">
        <v>40</v>
      </c>
      <c r="P6597" s="13">
        <f t="shared" ref="P6597:P6606" si="1386">I6597*L6597</f>
        <v>635.73</v>
      </c>
      <c r="Q6597" s="13" t="str">
        <f t="shared" ref="Q6597:Q6606" si="1387">IF(O6597="","Not Delivered",IF(O6597&lt;=30,"Fast",IF(O6597&lt;=60,"Normal","Slow")))</f>
        <v>Normal</v>
      </c>
      <c r="S6597" s="21"/>
    </row>
    <row r="6598" customHeight="1" spans="1:19">
      <c r="A6598" s="2" t="s">
        <v>8562</v>
      </c>
      <c r="B6598" s="29" t="s">
        <v>103</v>
      </c>
      <c r="C6598" s="2" t="s">
        <v>3211</v>
      </c>
      <c r="D6598" s="2" t="str">
        <f t="array" ref="D6598">_xlfn.XLOOKUP(C6598,Customers!A:A,Customers!B:B)</f>
        <v>Customer 0187</v>
      </c>
      <c r="E6598" s="2" t="s">
        <v>421</v>
      </c>
      <c r="F6598" s="2" t="str">
        <f t="array" ref="F6598">_xlfn.XLOOKUP(E6598,Restaurants!A:A,Restaurants!B:B)</f>
        <v>Restaurant 091</v>
      </c>
      <c r="G6598" s="2" t="s">
        <v>1833</v>
      </c>
      <c r="H6598" s="2" t="str">
        <f t="array" ref="H6598">_xlfn.XLOOKUP(G6598,Food_Menu!A:A,Food_Menu!B:B)</f>
        <v>Food Item 0064</v>
      </c>
      <c r="I6598" s="2">
        <f t="array" ref="I6598">_xlfn.XLOOKUP(G6598,Food_Menu!A:A,Food_Menu!D:D)</f>
        <v>129.48</v>
      </c>
      <c r="J6598" s="2" t="s">
        <v>341</v>
      </c>
      <c r="K6598" s="2" t="str">
        <f t="array" ref="K6598">_xlfn.XLOOKUP(J6598,Delivery_Partners!A:A,Delivery_Partners!B:B)</f>
        <v>Delivery Partner 140</v>
      </c>
      <c r="L6598" s="3">
        <v>2</v>
      </c>
      <c r="M6598" s="2" t="s">
        <v>23</v>
      </c>
      <c r="N6598" s="2" t="s">
        <v>55</v>
      </c>
      <c r="O6598" s="3">
        <v>42</v>
      </c>
      <c r="P6598" s="13">
        <f t="shared" si="1386"/>
        <v>258.96</v>
      </c>
      <c r="Q6598" s="13" t="str">
        <f t="shared" si="1387"/>
        <v>Normal</v>
      </c>
      <c r="S6598" s="21"/>
    </row>
    <row r="6599" customHeight="1" spans="1:19">
      <c r="A6599" s="2" t="s">
        <v>8563</v>
      </c>
      <c r="B6599" s="29" t="s">
        <v>599</v>
      </c>
      <c r="C6599" s="2" t="s">
        <v>2503</v>
      </c>
      <c r="D6599" s="2" t="str">
        <f t="array" ref="D6599">_xlfn.XLOOKUP(C6599,Customers!A:A,Customers!B:B)</f>
        <v>Customer 0385</v>
      </c>
      <c r="E6599" s="2" t="s">
        <v>121</v>
      </c>
      <c r="F6599" s="2" t="str">
        <f t="array" ref="F6599">_xlfn.XLOOKUP(E6599,Restaurants!A:A,Restaurants!B:B)</f>
        <v>Restaurant 088</v>
      </c>
      <c r="G6599" s="2" t="s">
        <v>90</v>
      </c>
      <c r="H6599" s="2" t="str">
        <f t="array" ref="H6599">_xlfn.XLOOKUP(G6599,Food_Menu!A:A,Food_Menu!B:B)</f>
        <v>Food Item 0073</v>
      </c>
      <c r="I6599" s="2">
        <f t="array" ref="I6599">_xlfn.XLOOKUP(G6599,Food_Menu!A:A,Food_Menu!D:D)</f>
        <v>365.69</v>
      </c>
      <c r="J6599" s="2" t="s">
        <v>1142</v>
      </c>
      <c r="K6599" s="2" t="str">
        <f t="array" ref="K6599">_xlfn.XLOOKUP(J6599,Delivery_Partners!A:A,Delivery_Partners!B:B)</f>
        <v>Delivery Partner 059</v>
      </c>
      <c r="L6599" s="3">
        <v>2</v>
      </c>
      <c r="M6599" s="2" t="s">
        <v>23</v>
      </c>
      <c r="N6599" s="2" t="s">
        <v>55</v>
      </c>
      <c r="O6599" s="3">
        <v>16</v>
      </c>
      <c r="P6599" s="13">
        <f t="shared" si="1386"/>
        <v>731.38</v>
      </c>
      <c r="Q6599" s="13" t="str">
        <f t="shared" si="1387"/>
        <v>Fast</v>
      </c>
      <c r="S6599" s="21"/>
    </row>
    <row r="6600" customHeight="1" spans="1:19">
      <c r="A6600" s="2" t="s">
        <v>8564</v>
      </c>
      <c r="B6600" s="29" t="s">
        <v>817</v>
      </c>
      <c r="C6600" s="2" t="s">
        <v>4765</v>
      </c>
      <c r="D6600" s="2" t="str">
        <f t="array" ref="D6600">_xlfn.XLOOKUP(C6600,Customers!A:A,Customers!B:B)</f>
        <v>Customer 0445</v>
      </c>
      <c r="E6600" s="2" t="s">
        <v>1191</v>
      </c>
      <c r="F6600" s="2" t="str">
        <f t="array" ref="F6600">_xlfn.XLOOKUP(E6600,Restaurants!A:A,Restaurants!B:B)</f>
        <v>Restaurant 060</v>
      </c>
      <c r="G6600" s="2" t="s">
        <v>563</v>
      </c>
      <c r="H6600" s="2" t="str">
        <f t="array" ref="H6600">_xlfn.XLOOKUP(G6600,Food_Menu!A:A,Food_Menu!B:B)</f>
        <v>Food Item 0108</v>
      </c>
      <c r="I6600" s="2">
        <f t="array" ref="I6600">_xlfn.XLOOKUP(G6600,Food_Menu!A:A,Food_Menu!D:D)</f>
        <v>203.49</v>
      </c>
      <c r="J6600" s="2" t="s">
        <v>241</v>
      </c>
      <c r="K6600" s="2" t="str">
        <f t="array" ref="K6600">_xlfn.XLOOKUP(J6600,Delivery_Partners!A:A,Delivery_Partners!B:B)</f>
        <v>Delivery Partner 152</v>
      </c>
      <c r="L6600" s="3">
        <v>1</v>
      </c>
      <c r="M6600" s="2" t="s">
        <v>23</v>
      </c>
      <c r="N6600" s="2" t="s">
        <v>24</v>
      </c>
      <c r="O6600" s="3">
        <v>37</v>
      </c>
      <c r="P6600" s="13">
        <f t="shared" si="1386"/>
        <v>203.49</v>
      </c>
      <c r="Q6600" s="13" t="str">
        <f t="shared" si="1387"/>
        <v>Normal</v>
      </c>
      <c r="S6600" s="21"/>
    </row>
    <row r="6601" customHeight="1" spans="1:19">
      <c r="A6601" s="2" t="s">
        <v>8565</v>
      </c>
      <c r="B6601" s="28">
        <v>45699</v>
      </c>
      <c r="C6601" s="2" t="s">
        <v>3690</v>
      </c>
      <c r="D6601" s="2" t="str">
        <f t="array" ref="D6601">_xlfn.XLOOKUP(C6601,Customers!A:A,Customers!B:B)</f>
        <v>Customer 0806</v>
      </c>
      <c r="E6601" s="2" t="s">
        <v>518</v>
      </c>
      <c r="F6601" s="2" t="str">
        <f t="array" ref="F6601">_xlfn.XLOOKUP(E6601,Restaurants!A:A,Restaurants!B:B)</f>
        <v>Restaurant 039</v>
      </c>
      <c r="G6601" s="2" t="s">
        <v>67</v>
      </c>
      <c r="H6601" s="2" t="str">
        <f t="array" ref="H6601">_xlfn.XLOOKUP(G6601,Food_Menu!A:A,Food_Menu!B:B)</f>
        <v>Food Item 0172</v>
      </c>
      <c r="I6601" s="2">
        <f t="array" ref="I6601">_xlfn.XLOOKUP(G6601,Food_Menu!A:A,Food_Menu!D:D)</f>
        <v>219.12</v>
      </c>
      <c r="J6601" s="2" t="s">
        <v>1125</v>
      </c>
      <c r="K6601" s="2" t="str">
        <f t="array" ref="K6601">_xlfn.XLOOKUP(J6601,Delivery_Partners!A:A,Delivery_Partners!B:B)</f>
        <v>Delivery Partner 031</v>
      </c>
      <c r="L6601" s="3">
        <v>2</v>
      </c>
      <c r="M6601" s="2" t="s">
        <v>23</v>
      </c>
      <c r="N6601" s="2" t="s">
        <v>24</v>
      </c>
      <c r="O6601" s="3">
        <v>32</v>
      </c>
      <c r="P6601" s="13">
        <f t="shared" si="1386"/>
        <v>438.24</v>
      </c>
      <c r="Q6601" s="13" t="str">
        <f t="shared" si="1387"/>
        <v>Normal</v>
      </c>
      <c r="S6601" s="21"/>
    </row>
    <row r="6602" customHeight="1" spans="1:19">
      <c r="A6602" s="2" t="s">
        <v>8566</v>
      </c>
      <c r="B6602" s="29" t="s">
        <v>960</v>
      </c>
      <c r="C6602" s="2" t="s">
        <v>1374</v>
      </c>
      <c r="D6602" s="2" t="str">
        <f t="array" ref="D6602">_xlfn.XLOOKUP(C6602,Customers!A:A,Customers!B:B)</f>
        <v>Customer 0718</v>
      </c>
      <c r="E6602" s="2" t="s">
        <v>177</v>
      </c>
      <c r="F6602" s="2" t="str">
        <f t="array" ref="F6602">_xlfn.XLOOKUP(E6602,Restaurants!A:A,Restaurants!B:B)</f>
        <v>Restaurant 070</v>
      </c>
      <c r="G6602" s="2" t="s">
        <v>53</v>
      </c>
      <c r="H6602" s="2" t="str">
        <f t="array" ref="H6602">_xlfn.XLOOKUP(G6602,Food_Menu!A:A,Food_Menu!B:B)</f>
        <v>Food Item 0205</v>
      </c>
      <c r="I6602" s="2">
        <f t="array" ref="I6602">_xlfn.XLOOKUP(G6602,Food_Menu!A:A,Food_Menu!D:D)</f>
        <v>175.36</v>
      </c>
      <c r="J6602" s="2" t="s">
        <v>958</v>
      </c>
      <c r="K6602" s="2" t="str">
        <f t="array" ref="K6602">_xlfn.XLOOKUP(J6602,Delivery_Partners!A:A,Delivery_Partners!B:B)</f>
        <v>Delivery Partner 030</v>
      </c>
      <c r="L6602" s="3">
        <v>1</v>
      </c>
      <c r="M6602" s="2" t="s">
        <v>23</v>
      </c>
      <c r="N6602" s="2" t="s">
        <v>42</v>
      </c>
      <c r="O6602" s="3">
        <v>53</v>
      </c>
      <c r="P6602" s="13">
        <f t="shared" si="1386"/>
        <v>175.36</v>
      </c>
      <c r="Q6602" s="13" t="str">
        <f t="shared" si="1387"/>
        <v>Normal</v>
      </c>
      <c r="S6602" s="21"/>
    </row>
    <row r="6603" customHeight="1" spans="1:19">
      <c r="A6603" s="2" t="s">
        <v>8567</v>
      </c>
      <c r="B6603" s="28">
        <v>45784</v>
      </c>
      <c r="C6603" s="2" t="s">
        <v>657</v>
      </c>
      <c r="D6603" s="2" t="str">
        <f t="array" ref="D6603">_xlfn.XLOOKUP(C6603,Customers!A:A,Customers!B:B)</f>
        <v>Customer 0814</v>
      </c>
      <c r="E6603" s="2" t="s">
        <v>39</v>
      </c>
      <c r="F6603" s="2" t="str">
        <f t="array" ref="F6603">_xlfn.XLOOKUP(E6603,Restaurants!A:A,Restaurants!B:B)</f>
        <v>Restaurant 077</v>
      </c>
      <c r="G6603" s="2" t="s">
        <v>992</v>
      </c>
      <c r="H6603" s="2" t="str">
        <f t="array" ref="H6603">_xlfn.XLOOKUP(G6603,Food_Menu!A:A,Food_Menu!B:B)</f>
        <v>Food Item 0161</v>
      </c>
      <c r="I6603" s="2">
        <f t="array" ref="I6603">_xlfn.XLOOKUP(G6603,Food_Menu!A:A,Food_Menu!D:D)</f>
        <v>102.18</v>
      </c>
      <c r="J6603" s="2" t="s">
        <v>1193</v>
      </c>
      <c r="K6603" s="2" t="str">
        <f t="array" ref="K6603">_xlfn.XLOOKUP(J6603,Delivery_Partners!A:A,Delivery_Partners!B:B)</f>
        <v>Delivery Partner 074</v>
      </c>
      <c r="L6603" s="3">
        <v>1</v>
      </c>
      <c r="M6603" s="2" t="s">
        <v>23</v>
      </c>
      <c r="N6603" s="2" t="s">
        <v>55</v>
      </c>
      <c r="O6603" s="3">
        <v>51</v>
      </c>
      <c r="P6603" s="13">
        <f t="shared" si="1386"/>
        <v>102.18</v>
      </c>
      <c r="Q6603" s="13" t="str">
        <f t="shared" si="1387"/>
        <v>Normal</v>
      </c>
      <c r="S6603" s="21"/>
    </row>
    <row r="6604" customHeight="1" spans="1:19">
      <c r="A6604" s="2" t="s">
        <v>8568</v>
      </c>
      <c r="B6604" s="29" t="s">
        <v>1823</v>
      </c>
      <c r="C6604" s="2" t="s">
        <v>2842</v>
      </c>
      <c r="D6604" s="2" t="str">
        <f t="array" ref="D6604">_xlfn.XLOOKUP(C6604,Customers!A:A,Customers!B:B)</f>
        <v>Customer 0038</v>
      </c>
      <c r="E6604" s="2" t="s">
        <v>776</v>
      </c>
      <c r="F6604" s="2" t="str">
        <f t="array" ref="F6604">_xlfn.XLOOKUP(E6604,Restaurants!A:A,Restaurants!B:B)</f>
        <v>Restaurant 069</v>
      </c>
      <c r="G6604" s="2" t="s">
        <v>1506</v>
      </c>
      <c r="H6604" s="2" t="str">
        <f t="array" ref="H6604">_xlfn.XLOOKUP(G6604,Food_Menu!A:A,Food_Menu!B:B)</f>
        <v>Food Item 0112</v>
      </c>
      <c r="I6604" s="2">
        <f t="array" ref="I6604">_xlfn.XLOOKUP(G6604,Food_Menu!A:A,Food_Menu!D:D)</f>
        <v>97.22</v>
      </c>
      <c r="J6604" s="2" t="s">
        <v>1581</v>
      </c>
      <c r="K6604" s="2" t="str">
        <f t="array" ref="K6604">_xlfn.XLOOKUP(J6604,Delivery_Partners!A:A,Delivery_Partners!B:B)</f>
        <v>Delivery Partner 076</v>
      </c>
      <c r="L6604" s="3">
        <v>2</v>
      </c>
      <c r="M6604" s="2" t="s">
        <v>23</v>
      </c>
      <c r="N6604" s="2" t="s">
        <v>42</v>
      </c>
      <c r="O6604" s="3">
        <v>45</v>
      </c>
      <c r="P6604" s="13">
        <f t="shared" si="1386"/>
        <v>194.44</v>
      </c>
      <c r="Q6604" s="13" t="str">
        <f t="shared" si="1387"/>
        <v>Normal</v>
      </c>
      <c r="S6604" s="21"/>
    </row>
    <row r="6605" customHeight="1" spans="1:19">
      <c r="A6605" s="2" t="s">
        <v>8569</v>
      </c>
      <c r="B6605" s="29" t="s">
        <v>1410</v>
      </c>
      <c r="C6605" s="2" t="s">
        <v>1169</v>
      </c>
      <c r="D6605" s="2" t="str">
        <f t="array" ref="D6605">_xlfn.XLOOKUP(C6605,Customers!A:A,Customers!B:B)</f>
        <v>Customer 0617</v>
      </c>
      <c r="E6605" s="2" t="s">
        <v>578</v>
      </c>
      <c r="F6605" s="2" t="str">
        <f t="array" ref="F6605">_xlfn.XLOOKUP(E6605,Restaurants!A:A,Restaurants!B:B)</f>
        <v>Restaurant 063</v>
      </c>
      <c r="G6605" s="2" t="s">
        <v>596</v>
      </c>
      <c r="H6605" s="2" t="str">
        <f t="array" ref="H6605">_xlfn.XLOOKUP(G6605,Food_Menu!A:A,Food_Menu!B:B)</f>
        <v>Food Item 0216</v>
      </c>
      <c r="I6605" s="2">
        <f t="array" ref="I6605">_xlfn.XLOOKUP(G6605,Food_Menu!A:A,Food_Menu!D:D)</f>
        <v>488.7</v>
      </c>
      <c r="J6605" s="2" t="s">
        <v>168</v>
      </c>
      <c r="K6605" s="2" t="str">
        <f t="array" ref="K6605">_xlfn.XLOOKUP(J6605,Delivery_Partners!A:A,Delivery_Partners!B:B)</f>
        <v>Delivery Partner 130</v>
      </c>
      <c r="L6605" s="3">
        <v>2</v>
      </c>
      <c r="M6605" s="2" t="s">
        <v>23</v>
      </c>
      <c r="N6605" s="2" t="s">
        <v>74</v>
      </c>
      <c r="O6605" s="3">
        <v>50</v>
      </c>
      <c r="P6605" s="13">
        <f t="shared" si="1386"/>
        <v>977.4</v>
      </c>
      <c r="Q6605" s="13" t="str">
        <f t="shared" si="1387"/>
        <v>Normal</v>
      </c>
      <c r="S6605" s="21"/>
    </row>
    <row r="6606" customHeight="1" spans="1:19">
      <c r="A6606" s="2" t="s">
        <v>8570</v>
      </c>
      <c r="B6606" s="28">
        <v>45912</v>
      </c>
      <c r="C6606" s="2" t="s">
        <v>3886</v>
      </c>
      <c r="D6606" s="2" t="str">
        <f t="array" ref="D6606">_xlfn.XLOOKUP(C6606,Customers!A:A,Customers!B:B)</f>
        <v>Customer 0254</v>
      </c>
      <c r="E6606" s="2" t="s">
        <v>1060</v>
      </c>
      <c r="F6606" s="2" t="str">
        <f t="array" ref="F6606">_xlfn.XLOOKUP(E6606,Restaurants!A:A,Restaurants!B:B)</f>
        <v>Restaurant 042</v>
      </c>
      <c r="G6606" s="2" t="s">
        <v>1650</v>
      </c>
      <c r="H6606" s="2" t="str">
        <f t="array" ref="H6606">_xlfn.XLOOKUP(G6606,Food_Menu!A:A,Food_Menu!B:B)</f>
        <v>Food Item 0040</v>
      </c>
      <c r="I6606" s="2">
        <f t="array" ref="I6606">_xlfn.XLOOKUP(G6606,Food_Menu!A:A,Food_Menu!D:D)</f>
        <v>254.86</v>
      </c>
      <c r="J6606" s="2" t="s">
        <v>448</v>
      </c>
      <c r="K6606" s="2" t="str">
        <f t="array" ref="K6606">_xlfn.XLOOKUP(J6606,Delivery_Partners!A:A,Delivery_Partners!B:B)</f>
        <v>Delivery Partner 117</v>
      </c>
      <c r="L6606" s="3">
        <v>4</v>
      </c>
      <c r="M6606" s="2" t="s">
        <v>23</v>
      </c>
      <c r="N6606" s="2" t="s">
        <v>24</v>
      </c>
      <c r="O6606" s="3">
        <v>31</v>
      </c>
      <c r="P6606" s="13">
        <f t="shared" si="1386"/>
        <v>1019.44</v>
      </c>
      <c r="Q6606" s="13" t="str">
        <f t="shared" si="1387"/>
        <v>Normal</v>
      </c>
      <c r="S6606" s="21"/>
    </row>
    <row r="6607" hidden="1" customHeight="1" spans="1:19">
      <c r="A6607" s="2" t="s">
        <v>8571</v>
      </c>
      <c r="B6607" s="29" t="s">
        <v>2442</v>
      </c>
      <c r="C6607" s="2" t="s">
        <v>1082</v>
      </c>
      <c r="D6607" s="2" t="str">
        <f t="array" ref="D6607">_xlfn.XLOOKUP(C6607,Customers!A:A,Customers!B:B)</f>
        <v>Customer 0275</v>
      </c>
      <c r="E6607" s="2" t="s">
        <v>1765</v>
      </c>
      <c r="F6607" s="2" t="str">
        <f t="array" ref="F6607">_xlfn.XLOOKUP(E6607,Restaurants!A:A,Restaurants!B:B)</f>
        <v>Restaurant 017</v>
      </c>
      <c r="G6607" s="2" t="s">
        <v>2196</v>
      </c>
      <c r="H6607" s="2" t="str">
        <f t="array" ref="H6607">_xlfn.XLOOKUP(G6607,Food_Menu!A:A,Food_Menu!B:B)</f>
        <v>Food Item 0104</v>
      </c>
      <c r="I6607" s="2"/>
      <c r="J6607" s="2" t="s">
        <v>1372</v>
      </c>
      <c r="K6607" s="2" t="str">
        <f t="array" ref="K6607">_xlfn.XLOOKUP(J6607,Delivery_Partners!A:A,Delivery_Partners!B:B)</f>
        <v>Delivery Partner 179</v>
      </c>
      <c r="L6607" s="3">
        <v>2</v>
      </c>
      <c r="M6607" s="2" t="s">
        <v>189</v>
      </c>
      <c r="N6607" s="2" t="s">
        <v>24</v>
      </c>
      <c r="O6607" s="2"/>
    </row>
    <row r="6608" customHeight="1" spans="1:19">
      <c r="A6608" s="2" t="s">
        <v>8572</v>
      </c>
      <c r="B6608" s="29" t="s">
        <v>320</v>
      </c>
      <c r="C6608" s="2" t="s">
        <v>3455</v>
      </c>
      <c r="D6608" s="2" t="str">
        <f t="array" ref="D6608">_xlfn.XLOOKUP(C6608,Customers!A:A,Customers!B:B)</f>
        <v>Customer 0930</v>
      </c>
      <c r="E6608" s="2" t="s">
        <v>289</v>
      </c>
      <c r="F6608" s="2" t="str">
        <f t="array" ref="F6608">_xlfn.XLOOKUP(E6608,Restaurants!A:A,Restaurants!B:B)</f>
        <v>Restaurant 052</v>
      </c>
      <c r="G6608" s="2" t="s">
        <v>1016</v>
      </c>
      <c r="H6608" s="2" t="str">
        <f t="array" ref="H6608">_xlfn.XLOOKUP(G6608,Food_Menu!A:A,Food_Menu!B:B)</f>
        <v>Food Item 0055</v>
      </c>
      <c r="I6608" s="2">
        <f t="array" ref="I6608">_xlfn.XLOOKUP(G6608,Food_Menu!A:A,Food_Menu!D:D)</f>
        <v>601.63</v>
      </c>
      <c r="J6608" s="2" t="s">
        <v>414</v>
      </c>
      <c r="K6608" s="2" t="str">
        <f t="array" ref="K6608">_xlfn.XLOOKUP(J6608,Delivery_Partners!A:A,Delivery_Partners!B:B)</f>
        <v>Delivery Partner 122</v>
      </c>
      <c r="L6608" s="3">
        <v>1</v>
      </c>
      <c r="M6608" s="2" t="s">
        <v>23</v>
      </c>
      <c r="N6608" s="2" t="s">
        <v>24</v>
      </c>
      <c r="O6608" s="3">
        <v>32</v>
      </c>
      <c r="P6608" s="13">
        <f t="shared" ref="P6608:P6610" si="1388">I6608*L6608</f>
        <v>601.63</v>
      </c>
      <c r="Q6608" s="13" t="str">
        <f t="shared" ref="Q6608:Q6610" si="1389">IF(O6608="","Not Delivered",IF(O6608&lt;=30,"Fast",IF(O6608&lt;=60,"Normal","Slow")))</f>
        <v>Normal</v>
      </c>
      <c r="S6608" s="21"/>
    </row>
    <row r="6609" customHeight="1" spans="1:19">
      <c r="A6609" s="2" t="s">
        <v>8573</v>
      </c>
      <c r="B6609" s="29" t="s">
        <v>879</v>
      </c>
      <c r="C6609" s="2" t="s">
        <v>210</v>
      </c>
      <c r="D6609" s="2" t="str">
        <f t="array" ref="D6609">_xlfn.XLOOKUP(C6609,Customers!A:A,Customers!B:B)</f>
        <v>Customer 0170</v>
      </c>
      <c r="E6609" s="2" t="s">
        <v>105</v>
      </c>
      <c r="F6609" s="2" t="str">
        <f t="array" ref="F6609">_xlfn.XLOOKUP(E6609,Restaurants!A:A,Restaurants!B:B)</f>
        <v>Restaurant 106</v>
      </c>
      <c r="G6609" s="2" t="s">
        <v>466</v>
      </c>
      <c r="H6609" s="2" t="str">
        <f t="array" ref="H6609">_xlfn.XLOOKUP(G6609,Food_Menu!A:A,Food_Menu!B:B)</f>
        <v>Food Item 0037</v>
      </c>
      <c r="I6609" s="2">
        <f t="array" ref="I6609">_xlfn.XLOOKUP(G6609,Food_Menu!A:A,Food_Menu!D:D)</f>
        <v>570.62</v>
      </c>
      <c r="J6609" s="2" t="s">
        <v>942</v>
      </c>
      <c r="K6609" s="2" t="str">
        <f t="array" ref="K6609">_xlfn.XLOOKUP(J6609,Delivery_Partners!A:A,Delivery_Partners!B:B)</f>
        <v>Delivery Partner 037</v>
      </c>
      <c r="L6609" s="3">
        <v>1</v>
      </c>
      <c r="M6609" s="2" t="s">
        <v>23</v>
      </c>
      <c r="N6609" s="2" t="s">
        <v>24</v>
      </c>
      <c r="O6609" s="3">
        <v>23</v>
      </c>
      <c r="P6609" s="13">
        <f t="shared" si="1388"/>
        <v>570.62</v>
      </c>
      <c r="Q6609" s="13" t="str">
        <f t="shared" si="1389"/>
        <v>Fast</v>
      </c>
      <c r="S6609" s="21"/>
    </row>
    <row r="6610" customHeight="1" spans="1:19">
      <c r="A6610" s="2" t="s">
        <v>8574</v>
      </c>
      <c r="B6610" s="28">
        <v>45996</v>
      </c>
      <c r="C6610" s="2" t="s">
        <v>2842</v>
      </c>
      <c r="D6610" s="2" t="str">
        <f t="array" ref="D6610">_xlfn.XLOOKUP(C6610,Customers!A:A,Customers!B:B)</f>
        <v>Customer 0038</v>
      </c>
      <c r="E6610" s="2" t="s">
        <v>634</v>
      </c>
      <c r="F6610" s="2" t="str">
        <f t="array" ref="F6610">_xlfn.XLOOKUP(E6610,Restaurants!A:A,Restaurants!B:B)</f>
        <v>Restaurant 087</v>
      </c>
      <c r="G6610" s="2" t="s">
        <v>1414</v>
      </c>
      <c r="H6610" s="2" t="str">
        <f t="array" ref="H6610">_xlfn.XLOOKUP(G6610,Food_Menu!A:A,Food_Menu!B:B)</f>
        <v>Food Item 0088</v>
      </c>
      <c r="I6610" s="2">
        <f t="array" ref="I6610">_xlfn.XLOOKUP(G6610,Food_Menu!A:A,Food_Menu!D:D)</f>
        <v>171.05</v>
      </c>
      <c r="J6610" s="2" t="s">
        <v>439</v>
      </c>
      <c r="K6610" s="2" t="str">
        <f t="array" ref="K6610">_xlfn.XLOOKUP(J6610,Delivery_Partners!A:A,Delivery_Partners!B:B)</f>
        <v>Delivery Partner 016</v>
      </c>
      <c r="L6610" s="3">
        <v>1</v>
      </c>
      <c r="M6610" s="2" t="s">
        <v>23</v>
      </c>
      <c r="N6610" s="2" t="s">
        <v>55</v>
      </c>
      <c r="O6610" s="3">
        <v>36</v>
      </c>
      <c r="P6610" s="13">
        <f t="shared" si="1388"/>
        <v>171.05</v>
      </c>
      <c r="Q6610" s="13" t="str">
        <f t="shared" si="1389"/>
        <v>Normal</v>
      </c>
      <c r="S6610" s="21"/>
    </row>
    <row r="6611" hidden="1" customHeight="1" spans="1:19">
      <c r="A6611" s="2" t="s">
        <v>8575</v>
      </c>
      <c r="B6611" s="28">
        <v>45993</v>
      </c>
      <c r="C6611" s="2" t="s">
        <v>3414</v>
      </c>
      <c r="D6611" s="2" t="str">
        <f t="array" ref="D6611">_xlfn.XLOOKUP(C6611,Customers!A:A,Customers!B:B)</f>
        <v>Customer 0585</v>
      </c>
      <c r="E6611" s="2" t="s">
        <v>421</v>
      </c>
      <c r="F6611" s="2" t="str">
        <f t="array" ref="F6611">_xlfn.XLOOKUP(E6611,Restaurants!A:A,Restaurants!B:B)</f>
        <v>Restaurant 091</v>
      </c>
      <c r="G6611" s="2" t="s">
        <v>985</v>
      </c>
      <c r="H6611" s="2" t="str">
        <f t="array" ref="H6611">_xlfn.XLOOKUP(G6611,Food_Menu!A:A,Food_Menu!B:B)</f>
        <v>Food Item 0169</v>
      </c>
      <c r="I6611" s="2"/>
      <c r="J6611" s="2" t="s">
        <v>1246</v>
      </c>
      <c r="K6611" s="2" t="str">
        <f t="array" ref="K6611">_xlfn.XLOOKUP(J6611,Delivery_Partners!A:A,Delivery_Partners!B:B)</f>
        <v>Delivery Partner 048</v>
      </c>
      <c r="L6611" s="3">
        <v>1</v>
      </c>
      <c r="M6611" s="2" t="s">
        <v>101</v>
      </c>
      <c r="N6611" s="2" t="s">
        <v>24</v>
      </c>
      <c r="O6611" s="2"/>
    </row>
    <row r="6612" hidden="1" customHeight="1" spans="1:19">
      <c r="A6612" s="2" t="s">
        <v>8576</v>
      </c>
      <c r="B6612" s="29" t="s">
        <v>2247</v>
      </c>
      <c r="C6612" s="2" t="s">
        <v>1968</v>
      </c>
      <c r="D6612" s="2" t="str">
        <f t="array" ref="D6612">_xlfn.XLOOKUP(C6612,Customers!A:A,Customers!B:B)</f>
        <v>Customer 0883</v>
      </c>
      <c r="E6612" s="2" t="s">
        <v>552</v>
      </c>
      <c r="F6612" s="2" t="str">
        <f t="array" ref="F6612">_xlfn.XLOOKUP(E6612,Restaurants!A:A,Restaurants!B:B)</f>
        <v>Restaurant 089</v>
      </c>
      <c r="G6612" s="2" t="s">
        <v>163</v>
      </c>
      <c r="H6612" s="2" t="str">
        <f t="array" ref="H6612">_xlfn.XLOOKUP(G6612,Food_Menu!A:A,Food_Menu!B:B)</f>
        <v>Food Item 0071</v>
      </c>
      <c r="I6612" s="2"/>
      <c r="J6612" s="2" t="s">
        <v>1104</v>
      </c>
      <c r="K6612" s="2" t="str">
        <f t="array" ref="K6612">_xlfn.XLOOKUP(J6612,Delivery_Partners!A:A,Delivery_Partners!B:B)</f>
        <v>Delivery Partner 178</v>
      </c>
      <c r="L6612" s="3">
        <v>2</v>
      </c>
      <c r="M6612" s="2" t="s">
        <v>101</v>
      </c>
      <c r="N6612" s="2" t="s">
        <v>74</v>
      </c>
      <c r="O6612" s="2"/>
    </row>
    <row r="6613" customHeight="1" spans="1:19">
      <c r="A6613" s="2" t="s">
        <v>8577</v>
      </c>
      <c r="B6613" s="28">
        <v>45658</v>
      </c>
      <c r="C6613" s="2" t="s">
        <v>4104</v>
      </c>
      <c r="D6613" s="2" t="str">
        <f t="array" ref="D6613">_xlfn.XLOOKUP(C6613,Customers!A:A,Customers!B:B)</f>
        <v>Customer 0614</v>
      </c>
      <c r="E6613" s="2" t="s">
        <v>220</v>
      </c>
      <c r="F6613" s="2" t="str">
        <f t="array" ref="F6613">_xlfn.XLOOKUP(E6613,Restaurants!A:A,Restaurants!B:B)</f>
        <v>Restaurant 111</v>
      </c>
      <c r="G6613" s="2" t="s">
        <v>2703</v>
      </c>
      <c r="H6613" s="2" t="str">
        <f t="array" ref="H6613">_xlfn.XLOOKUP(G6613,Food_Menu!A:A,Food_Menu!B:B)</f>
        <v>Food Item 0181</v>
      </c>
      <c r="I6613" s="2">
        <f t="array" ref="I6613">_xlfn.XLOOKUP(G6613,Food_Menu!A:A,Food_Menu!D:D)</f>
        <v>574.53</v>
      </c>
      <c r="J6613" s="2" t="s">
        <v>938</v>
      </c>
      <c r="K6613" s="2" t="str">
        <f t="array" ref="K6613">_xlfn.XLOOKUP(J6613,Delivery_Partners!A:A,Delivery_Partners!B:B)</f>
        <v>Delivery Partner 139</v>
      </c>
      <c r="L6613" s="3">
        <v>1</v>
      </c>
      <c r="M6613" s="2" t="s">
        <v>23</v>
      </c>
      <c r="N6613" s="2" t="s">
        <v>55</v>
      </c>
      <c r="O6613" s="3">
        <v>34</v>
      </c>
      <c r="P6613" s="13">
        <f t="shared" ref="P6613:P6624" si="1390">I6613*L6613</f>
        <v>574.53</v>
      </c>
      <c r="Q6613" s="13" t="str">
        <f t="shared" ref="Q6613:Q6624" si="1391">IF(O6613="","Not Delivered",IF(O6613&lt;=30,"Fast",IF(O6613&lt;=60,"Normal","Slow")))</f>
        <v>Normal</v>
      </c>
      <c r="S6613" s="21"/>
    </row>
    <row r="6614" customHeight="1" spans="1:19">
      <c r="A6614" s="2" t="s">
        <v>8578</v>
      </c>
      <c r="B6614" s="28">
        <v>46000</v>
      </c>
      <c r="C6614" s="2" t="s">
        <v>2333</v>
      </c>
      <c r="D6614" s="2" t="str">
        <f t="array" ref="D6614">_xlfn.XLOOKUP(C6614,Customers!A:A,Customers!B:B)</f>
        <v>Customer 0194</v>
      </c>
      <c r="E6614" s="2" t="s">
        <v>376</v>
      </c>
      <c r="F6614" s="2" t="str">
        <f t="array" ref="F6614">_xlfn.XLOOKUP(E6614,Restaurants!A:A,Restaurants!B:B)</f>
        <v>Restaurant 028</v>
      </c>
      <c r="G6614" s="2" t="s">
        <v>561</v>
      </c>
      <c r="H6614" s="2" t="str">
        <f t="array" ref="H6614">_xlfn.XLOOKUP(G6614,Food_Menu!A:A,Food_Menu!B:B)</f>
        <v>Food Item 0135</v>
      </c>
      <c r="I6614" s="2">
        <f t="array" ref="I6614">_xlfn.XLOOKUP(G6614,Food_Menu!A:A,Food_Menu!D:D)</f>
        <v>217.07</v>
      </c>
      <c r="J6614" s="2" t="s">
        <v>127</v>
      </c>
      <c r="K6614" s="2" t="str">
        <f t="array" ref="K6614">_xlfn.XLOOKUP(J6614,Delivery_Partners!A:A,Delivery_Partners!B:B)</f>
        <v>Delivery Partner 134</v>
      </c>
      <c r="L6614" s="3">
        <v>1</v>
      </c>
      <c r="M6614" s="2" t="s">
        <v>23</v>
      </c>
      <c r="N6614" s="2" t="s">
        <v>74</v>
      </c>
      <c r="O6614" s="3">
        <v>36</v>
      </c>
      <c r="P6614" s="13">
        <f t="shared" si="1390"/>
        <v>217.07</v>
      </c>
      <c r="Q6614" s="13" t="str">
        <f t="shared" si="1391"/>
        <v>Normal</v>
      </c>
      <c r="S6614" s="21"/>
    </row>
    <row r="6615" customHeight="1" spans="1:19">
      <c r="A6615" s="2" t="s">
        <v>8579</v>
      </c>
      <c r="B6615" s="28">
        <v>45664</v>
      </c>
      <c r="C6615" s="2" t="s">
        <v>1159</v>
      </c>
      <c r="D6615" s="2" t="str">
        <f t="array" ref="D6615">_xlfn.XLOOKUP(C6615,Customers!A:A,Customers!B:B)</f>
        <v>Customer 0929</v>
      </c>
      <c r="E6615" s="2" t="s">
        <v>634</v>
      </c>
      <c r="F6615" s="2" t="str">
        <f t="array" ref="F6615">_xlfn.XLOOKUP(E6615,Restaurants!A:A,Restaurants!B:B)</f>
        <v>Restaurant 087</v>
      </c>
      <c r="G6615" s="2" t="s">
        <v>872</v>
      </c>
      <c r="H6615" s="2" t="str">
        <f t="array" ref="H6615">_xlfn.XLOOKUP(G6615,Food_Menu!A:A,Food_Menu!B:B)</f>
        <v>Food Item 0156</v>
      </c>
      <c r="I6615" s="2">
        <f t="array" ref="I6615">_xlfn.XLOOKUP(G6615,Food_Menu!A:A,Food_Menu!D:D)</f>
        <v>133.9</v>
      </c>
      <c r="J6615" s="2" t="s">
        <v>422</v>
      </c>
      <c r="K6615" s="2" t="str">
        <f t="array" ref="K6615">_xlfn.XLOOKUP(J6615,Delivery_Partners!A:A,Delivery_Partners!B:B)</f>
        <v>Delivery Partner 049</v>
      </c>
      <c r="L6615" s="3">
        <v>1</v>
      </c>
      <c r="M6615" s="2" t="s">
        <v>23</v>
      </c>
      <c r="N6615" s="2" t="s">
        <v>55</v>
      </c>
      <c r="O6615" s="3">
        <v>46</v>
      </c>
      <c r="P6615" s="13">
        <f t="shared" si="1390"/>
        <v>133.9</v>
      </c>
      <c r="Q6615" s="13" t="str">
        <f t="shared" si="1391"/>
        <v>Normal</v>
      </c>
      <c r="S6615" s="21"/>
    </row>
    <row r="6616" customHeight="1" spans="1:19">
      <c r="A6616" s="2" t="s">
        <v>8580</v>
      </c>
      <c r="B6616" s="29" t="s">
        <v>1251</v>
      </c>
      <c r="C6616" s="2" t="s">
        <v>4035</v>
      </c>
      <c r="D6616" s="2" t="str">
        <f t="array" ref="D6616">_xlfn.XLOOKUP(C6616,Customers!A:A,Customers!B:B)</f>
        <v>Customer 0459</v>
      </c>
      <c r="E6616" s="2" t="s">
        <v>603</v>
      </c>
      <c r="F6616" s="2" t="str">
        <f t="array" ref="F6616">_xlfn.XLOOKUP(E6616,Restaurants!A:A,Restaurants!B:B)</f>
        <v>Restaurant 009</v>
      </c>
      <c r="G6616" s="2" t="s">
        <v>607</v>
      </c>
      <c r="H6616" s="2" t="str">
        <f t="array" ref="H6616">_xlfn.XLOOKUP(G6616,Food_Menu!A:A,Food_Menu!B:B)</f>
        <v>Food Item 0054</v>
      </c>
      <c r="I6616" s="2">
        <f t="array" ref="I6616">_xlfn.XLOOKUP(G6616,Food_Menu!A:A,Food_Menu!D:D)</f>
        <v>491.81</v>
      </c>
      <c r="J6616" s="2" t="s">
        <v>368</v>
      </c>
      <c r="K6616" s="2" t="str">
        <f t="array" ref="K6616">_xlfn.XLOOKUP(J6616,Delivery_Partners!A:A,Delivery_Partners!B:B)</f>
        <v>Delivery Partner 085</v>
      </c>
      <c r="L6616" s="3">
        <v>1</v>
      </c>
      <c r="M6616" s="2" t="s">
        <v>23</v>
      </c>
      <c r="N6616" s="2" t="s">
        <v>24</v>
      </c>
      <c r="O6616" s="3">
        <v>28</v>
      </c>
      <c r="P6616" s="13">
        <f t="shared" si="1390"/>
        <v>491.81</v>
      </c>
      <c r="Q6616" s="13" t="str">
        <f t="shared" si="1391"/>
        <v>Fast</v>
      </c>
      <c r="S6616" s="21"/>
    </row>
    <row r="6617" customHeight="1" spans="1:19">
      <c r="A6617" s="2" t="s">
        <v>8581</v>
      </c>
      <c r="B6617" s="29" t="s">
        <v>191</v>
      </c>
      <c r="C6617" s="2" t="s">
        <v>3911</v>
      </c>
      <c r="D6617" s="2" t="str">
        <f t="array" ref="D6617">_xlfn.XLOOKUP(C6617,Customers!A:A,Customers!B:B)</f>
        <v>Customer 0852</v>
      </c>
      <c r="E6617" s="2" t="s">
        <v>1072</v>
      </c>
      <c r="F6617" s="2" t="str">
        <f t="array" ref="F6617">_xlfn.XLOOKUP(E6617,Restaurants!A:A,Restaurants!B:B)</f>
        <v>Restaurant 030</v>
      </c>
      <c r="G6617" s="2" t="s">
        <v>509</v>
      </c>
      <c r="H6617" s="2" t="str">
        <f t="array" ref="H6617">_xlfn.XLOOKUP(G6617,Food_Menu!A:A,Food_Menu!B:B)</f>
        <v>Food Item 0190</v>
      </c>
      <c r="I6617" s="2">
        <f t="array" ref="I6617">_xlfn.XLOOKUP(G6617,Food_Menu!A:A,Food_Menu!D:D)</f>
        <v>350.87</v>
      </c>
      <c r="J6617" s="2" t="s">
        <v>1694</v>
      </c>
      <c r="K6617" s="2" t="str">
        <f t="array" ref="K6617">_xlfn.XLOOKUP(J6617,Delivery_Partners!A:A,Delivery_Partners!B:B)</f>
        <v>Delivery Partner 127</v>
      </c>
      <c r="L6617" s="3">
        <v>1</v>
      </c>
      <c r="M6617" s="2" t="s">
        <v>23</v>
      </c>
      <c r="N6617" s="2" t="s">
        <v>24</v>
      </c>
      <c r="O6617" s="3">
        <v>20</v>
      </c>
      <c r="P6617" s="13">
        <f t="shared" si="1390"/>
        <v>350.87</v>
      </c>
      <c r="Q6617" s="13" t="str">
        <f t="shared" si="1391"/>
        <v>Fast</v>
      </c>
      <c r="S6617" s="21"/>
    </row>
    <row r="6618" customHeight="1" spans="1:19">
      <c r="A6618" s="2" t="s">
        <v>8582</v>
      </c>
      <c r="B6618" s="29" t="s">
        <v>1370</v>
      </c>
      <c r="C6618" s="2" t="s">
        <v>4966</v>
      </c>
      <c r="D6618" s="2" t="str">
        <f t="array" ref="D6618">_xlfn.XLOOKUP(C6618,Customers!A:A,Customers!B:B)</f>
        <v>Customer 0243</v>
      </c>
      <c r="E6618" s="2" t="s">
        <v>819</v>
      </c>
      <c r="F6618" s="2" t="str">
        <f t="array" ref="F6618">_xlfn.XLOOKUP(E6618,Restaurants!A:A,Restaurants!B:B)</f>
        <v>Restaurant 004</v>
      </c>
      <c r="G6618" s="2" t="s">
        <v>336</v>
      </c>
      <c r="H6618" s="2" t="str">
        <f t="array" ref="H6618">_xlfn.XLOOKUP(G6618,Food_Menu!A:A,Food_Menu!B:B)</f>
        <v>Food Item 0045</v>
      </c>
      <c r="I6618" s="2">
        <f t="array" ref="I6618">_xlfn.XLOOKUP(G6618,Food_Menu!A:A,Food_Menu!D:D)</f>
        <v>263.72</v>
      </c>
      <c r="J6618" s="2" t="s">
        <v>707</v>
      </c>
      <c r="K6618" s="2" t="str">
        <f t="array" ref="K6618">_xlfn.XLOOKUP(J6618,Delivery_Partners!A:A,Delivery_Partners!B:B)</f>
        <v>Delivery Partner 171</v>
      </c>
      <c r="L6618" s="3">
        <v>2</v>
      </c>
      <c r="M6618" s="2" t="s">
        <v>23</v>
      </c>
      <c r="N6618" s="2" t="s">
        <v>42</v>
      </c>
      <c r="O6618" s="3">
        <v>43</v>
      </c>
      <c r="P6618" s="13">
        <f t="shared" si="1390"/>
        <v>527.44</v>
      </c>
      <c r="Q6618" s="13" t="str">
        <f t="shared" si="1391"/>
        <v>Normal</v>
      </c>
      <c r="S6618" s="21"/>
    </row>
    <row r="6619" customHeight="1" spans="1:19">
      <c r="A6619" s="2" t="s">
        <v>8583</v>
      </c>
      <c r="B6619" s="29" t="s">
        <v>1872</v>
      </c>
      <c r="C6619" s="2" t="s">
        <v>1388</v>
      </c>
      <c r="D6619" s="2" t="str">
        <f t="array" ref="D6619">_xlfn.XLOOKUP(C6619,Customers!A:A,Customers!B:B)</f>
        <v>Customer 1095</v>
      </c>
      <c r="E6619" s="2" t="s">
        <v>289</v>
      </c>
      <c r="F6619" s="2" t="str">
        <f t="array" ref="F6619">_xlfn.XLOOKUP(E6619,Restaurants!A:A,Restaurants!B:B)</f>
        <v>Restaurant 052</v>
      </c>
      <c r="G6619" s="2" t="s">
        <v>188</v>
      </c>
      <c r="H6619" s="2" t="str">
        <f t="array" ref="H6619">_xlfn.XLOOKUP(G6619,Food_Menu!A:A,Food_Menu!B:B)</f>
        <v>Food Item 0082</v>
      </c>
      <c r="I6619" s="2">
        <f t="array" ref="I6619">_xlfn.XLOOKUP(G6619,Food_Menu!A:A,Food_Menu!D:D)</f>
        <v>266.68</v>
      </c>
      <c r="J6619" s="2" t="s">
        <v>123</v>
      </c>
      <c r="K6619" s="2" t="str">
        <f t="array" ref="K6619">_xlfn.XLOOKUP(J6619,Delivery_Partners!A:A,Delivery_Partners!B:B)</f>
        <v>Delivery Partner 106</v>
      </c>
      <c r="L6619" s="3">
        <v>1</v>
      </c>
      <c r="M6619" s="2" t="s">
        <v>23</v>
      </c>
      <c r="N6619" s="2" t="s">
        <v>24</v>
      </c>
      <c r="O6619" s="3">
        <v>45</v>
      </c>
      <c r="P6619" s="13">
        <f t="shared" si="1390"/>
        <v>266.68</v>
      </c>
      <c r="Q6619" s="13" t="str">
        <f t="shared" si="1391"/>
        <v>Normal</v>
      </c>
      <c r="S6619" s="21"/>
    </row>
    <row r="6620" customHeight="1" spans="1:19">
      <c r="A6620" s="2" t="s">
        <v>8584</v>
      </c>
      <c r="B6620" s="29" t="s">
        <v>316</v>
      </c>
      <c r="C6620" s="2" t="s">
        <v>5469</v>
      </c>
      <c r="D6620" s="2" t="str">
        <f t="array" ref="D6620">_xlfn.XLOOKUP(C6620,Customers!A:A,Customers!B:B)</f>
        <v>Customer 0341</v>
      </c>
      <c r="E6620" s="2" t="s">
        <v>1765</v>
      </c>
      <c r="F6620" s="2" t="str">
        <f t="array" ref="F6620">_xlfn.XLOOKUP(E6620,Restaurants!A:A,Restaurants!B:B)</f>
        <v>Restaurant 017</v>
      </c>
      <c r="G6620" s="2" t="s">
        <v>1086</v>
      </c>
      <c r="H6620" s="2" t="str">
        <f t="array" ref="H6620">_xlfn.XLOOKUP(G6620,Food_Menu!A:A,Food_Menu!B:B)</f>
        <v>Food Item 0173</v>
      </c>
      <c r="I6620" s="2">
        <f t="array" ref="I6620">_xlfn.XLOOKUP(G6620,Food_Menu!A:A,Food_Menu!D:D)</f>
        <v>407.21</v>
      </c>
      <c r="J6620" s="2" t="s">
        <v>337</v>
      </c>
      <c r="K6620" s="2" t="str">
        <f t="array" ref="K6620">_xlfn.XLOOKUP(J6620,Delivery_Partners!A:A,Delivery_Partners!B:B)</f>
        <v>Delivery Partner 004</v>
      </c>
      <c r="L6620" s="3">
        <v>3</v>
      </c>
      <c r="M6620" s="2" t="s">
        <v>23</v>
      </c>
      <c r="N6620" s="2" t="s">
        <v>74</v>
      </c>
      <c r="O6620" s="3">
        <v>39</v>
      </c>
      <c r="P6620" s="13">
        <f t="shared" si="1390"/>
        <v>1221.63</v>
      </c>
      <c r="Q6620" s="13" t="str">
        <f t="shared" si="1391"/>
        <v>Normal</v>
      </c>
      <c r="S6620" s="21"/>
    </row>
    <row r="6621" customHeight="1" spans="1:19">
      <c r="A6621" s="2" t="s">
        <v>8585</v>
      </c>
      <c r="B6621" s="29" t="s">
        <v>2028</v>
      </c>
      <c r="C6621" s="2" t="s">
        <v>1432</v>
      </c>
      <c r="D6621" s="2" t="str">
        <f t="array" ref="D6621">_xlfn.XLOOKUP(C6621,Customers!A:A,Customers!B:B)</f>
        <v>Customer 1166</v>
      </c>
      <c r="E6621" s="2" t="s">
        <v>275</v>
      </c>
      <c r="F6621" s="2" t="str">
        <f t="array" ref="F6621">_xlfn.XLOOKUP(E6621,Restaurants!A:A,Restaurants!B:B)</f>
        <v>Restaurant 047</v>
      </c>
      <c r="G6621" s="2" t="s">
        <v>1382</v>
      </c>
      <c r="H6621" s="2" t="str">
        <f t="array" ref="H6621">_xlfn.XLOOKUP(G6621,Food_Menu!A:A,Food_Menu!B:B)</f>
        <v>Food Item 0152</v>
      </c>
      <c r="I6621" s="2">
        <f t="array" ref="I6621">_xlfn.XLOOKUP(G6621,Food_Menu!A:A,Food_Menu!D:D)</f>
        <v>177.47</v>
      </c>
      <c r="J6621" s="2" t="s">
        <v>520</v>
      </c>
      <c r="K6621" s="2" t="str">
        <f t="array" ref="K6621">_xlfn.XLOOKUP(J6621,Delivery_Partners!A:A,Delivery_Partners!B:B)</f>
        <v>Delivery Partner 154</v>
      </c>
      <c r="L6621" s="3">
        <v>1</v>
      </c>
      <c r="M6621" s="2" t="s">
        <v>23</v>
      </c>
      <c r="N6621" s="2" t="s">
        <v>24</v>
      </c>
      <c r="O6621" s="3">
        <v>21</v>
      </c>
      <c r="P6621" s="13">
        <f t="shared" si="1390"/>
        <v>177.47</v>
      </c>
      <c r="Q6621" s="13" t="str">
        <f t="shared" si="1391"/>
        <v>Fast</v>
      </c>
      <c r="S6621" s="21"/>
    </row>
    <row r="6622" customHeight="1" spans="1:19">
      <c r="A6622" s="2" t="s">
        <v>8586</v>
      </c>
      <c r="B6622" s="28">
        <v>45690</v>
      </c>
      <c r="C6622" s="2" t="s">
        <v>3172</v>
      </c>
      <c r="D6622" s="2" t="str">
        <f t="array" ref="D6622">_xlfn.XLOOKUP(C6622,Customers!A:A,Customers!B:B)</f>
        <v>Customer 0453</v>
      </c>
      <c r="E6622" s="2" t="s">
        <v>1765</v>
      </c>
      <c r="F6622" s="2" t="str">
        <f t="array" ref="F6622">_xlfn.XLOOKUP(E6622,Restaurants!A:A,Restaurants!B:B)</f>
        <v>Restaurant 017</v>
      </c>
      <c r="G6622" s="2" t="s">
        <v>687</v>
      </c>
      <c r="H6622" s="2" t="str">
        <f t="array" ref="H6622">_xlfn.XLOOKUP(G6622,Food_Menu!A:A,Food_Menu!B:B)</f>
        <v>Food Item 0066</v>
      </c>
      <c r="I6622" s="2">
        <f t="array" ref="I6622">_xlfn.XLOOKUP(G6622,Food_Menu!A:A,Food_Menu!D:D)</f>
        <v>648.68</v>
      </c>
      <c r="J6622" s="2" t="s">
        <v>534</v>
      </c>
      <c r="K6622" s="2" t="str">
        <f t="array" ref="K6622">_xlfn.XLOOKUP(J6622,Delivery_Partners!A:A,Delivery_Partners!B:B)</f>
        <v>Delivery Partner 169</v>
      </c>
      <c r="L6622" s="3">
        <v>2</v>
      </c>
      <c r="M6622" s="2" t="s">
        <v>23</v>
      </c>
      <c r="N6622" s="2" t="s">
        <v>55</v>
      </c>
      <c r="O6622" s="3">
        <v>33</v>
      </c>
      <c r="P6622" s="13">
        <f t="shared" si="1390"/>
        <v>1297.36</v>
      </c>
      <c r="Q6622" s="13" t="str">
        <f t="shared" si="1391"/>
        <v>Normal</v>
      </c>
      <c r="S6622" s="21"/>
    </row>
    <row r="6623" customHeight="1" spans="1:19">
      <c r="A6623" s="2" t="s">
        <v>8587</v>
      </c>
      <c r="B6623" s="28">
        <v>45992</v>
      </c>
      <c r="C6623" s="2" t="s">
        <v>2094</v>
      </c>
      <c r="D6623" s="2" t="str">
        <f t="array" ref="D6623">_xlfn.XLOOKUP(C6623,Customers!A:A,Customers!B:B)</f>
        <v>Customer 0874</v>
      </c>
      <c r="E6623" s="2" t="s">
        <v>506</v>
      </c>
      <c r="F6623" s="2" t="str">
        <f t="array" ref="F6623">_xlfn.XLOOKUP(E6623,Restaurants!A:A,Restaurants!B:B)</f>
        <v>Restaurant 005</v>
      </c>
      <c r="G6623" s="2" t="s">
        <v>2324</v>
      </c>
      <c r="H6623" s="2" t="str">
        <f t="array" ref="H6623">_xlfn.XLOOKUP(G6623,Food_Menu!A:A,Food_Menu!B:B)</f>
        <v>Food Item 0059</v>
      </c>
      <c r="I6623" s="2">
        <f t="array" ref="I6623">_xlfn.XLOOKUP(G6623,Food_Menu!A:A,Food_Menu!D:D)</f>
        <v>524.23</v>
      </c>
      <c r="J6623" s="2" t="s">
        <v>663</v>
      </c>
      <c r="K6623" s="2" t="str">
        <f t="array" ref="K6623">_xlfn.XLOOKUP(J6623,Delivery_Partners!A:A,Delivery_Partners!B:B)</f>
        <v>Delivery Partner 007</v>
      </c>
      <c r="L6623" s="3">
        <v>3</v>
      </c>
      <c r="M6623" s="2" t="s">
        <v>23</v>
      </c>
      <c r="N6623" s="2" t="s">
        <v>24</v>
      </c>
      <c r="O6623" s="3">
        <v>38</v>
      </c>
      <c r="P6623" s="13">
        <f t="shared" si="1390"/>
        <v>1572.69</v>
      </c>
      <c r="Q6623" s="13" t="str">
        <f t="shared" si="1391"/>
        <v>Normal</v>
      </c>
      <c r="S6623" s="21"/>
    </row>
    <row r="6624" customHeight="1" spans="1:19">
      <c r="A6624" s="2" t="s">
        <v>8588</v>
      </c>
      <c r="B6624" s="29" t="s">
        <v>1705</v>
      </c>
      <c r="C6624" s="2" t="s">
        <v>1008</v>
      </c>
      <c r="D6624" s="2" t="str">
        <f t="array" ref="D6624">_xlfn.XLOOKUP(C6624,Customers!A:A,Customers!B:B)</f>
        <v>Customer 0603</v>
      </c>
      <c r="E6624" s="2" t="s">
        <v>797</v>
      </c>
      <c r="F6624" s="2" t="str">
        <f t="array" ref="F6624">_xlfn.XLOOKUP(E6624,Restaurants!A:A,Restaurants!B:B)</f>
        <v>Restaurant 058</v>
      </c>
      <c r="G6624" s="2" t="s">
        <v>202</v>
      </c>
      <c r="H6624" s="2" t="str">
        <f t="array" ref="H6624">_xlfn.XLOOKUP(G6624,Food_Menu!A:A,Food_Menu!B:B)</f>
        <v>Food Item 0096</v>
      </c>
      <c r="I6624" s="2">
        <f t="array" ref="I6624">_xlfn.XLOOKUP(G6624,Food_Menu!A:A,Food_Menu!D:D)</f>
        <v>399.57</v>
      </c>
      <c r="J6624" s="2" t="s">
        <v>718</v>
      </c>
      <c r="K6624" s="2" t="str">
        <f t="array" ref="K6624">_xlfn.XLOOKUP(J6624,Delivery_Partners!A:A,Delivery_Partners!B:B)</f>
        <v>Delivery Partner 071</v>
      </c>
      <c r="L6624" s="3">
        <v>3</v>
      </c>
      <c r="M6624" s="2" t="s">
        <v>23</v>
      </c>
      <c r="N6624" s="2" t="s">
        <v>55</v>
      </c>
      <c r="O6624" s="3">
        <v>22</v>
      </c>
      <c r="P6624" s="13">
        <f t="shared" si="1390"/>
        <v>1198.71</v>
      </c>
      <c r="Q6624" s="13" t="str">
        <f t="shared" si="1391"/>
        <v>Fast</v>
      </c>
      <c r="S6624" s="21"/>
    </row>
    <row r="6625" hidden="1" customHeight="1" spans="1:19">
      <c r="A6625" s="2" t="s">
        <v>8589</v>
      </c>
      <c r="B6625" s="29" t="s">
        <v>1612</v>
      </c>
      <c r="C6625" s="2" t="s">
        <v>1894</v>
      </c>
      <c r="D6625" s="2" t="str">
        <f t="array" ref="D6625">_xlfn.XLOOKUP(C6625,Customers!A:A,Customers!B:B)</f>
        <v>Customer 0092</v>
      </c>
      <c r="E6625" s="2" t="s">
        <v>908</v>
      </c>
      <c r="F6625" s="2" t="str">
        <f t="array" ref="F6625">_xlfn.XLOOKUP(E6625,Restaurants!A:A,Restaurants!B:B)</f>
        <v>Restaurant 050</v>
      </c>
      <c r="G6625" s="2" t="s">
        <v>1259</v>
      </c>
      <c r="H6625" s="2" t="str">
        <f t="array" ref="H6625">_xlfn.XLOOKUP(G6625,Food_Menu!A:A,Food_Menu!B:B)</f>
        <v>Food Item 0099</v>
      </c>
      <c r="I6625" s="2"/>
      <c r="J6625" s="2" t="s">
        <v>212</v>
      </c>
      <c r="K6625" s="2" t="str">
        <f t="array" ref="K6625">_xlfn.XLOOKUP(J6625,Delivery_Partners!A:A,Delivery_Partners!B:B)</f>
        <v>Delivery Partner 177</v>
      </c>
      <c r="L6625" s="3">
        <v>3</v>
      </c>
      <c r="M6625" s="2" t="s">
        <v>101</v>
      </c>
      <c r="N6625" s="2" t="s">
        <v>42</v>
      </c>
      <c r="O6625" s="2"/>
    </row>
    <row r="6626" customHeight="1" spans="1:19">
      <c r="A6626" s="2" t="s">
        <v>8590</v>
      </c>
      <c r="B6626" s="29" t="s">
        <v>730</v>
      </c>
      <c r="C6626" s="2" t="s">
        <v>7698</v>
      </c>
      <c r="D6626" s="2" t="str">
        <f t="array" ref="D6626">_xlfn.XLOOKUP(C6626,Customers!A:A,Customers!B:B)</f>
        <v>Customer 0118</v>
      </c>
      <c r="E6626" s="2" t="s">
        <v>193</v>
      </c>
      <c r="F6626" s="2" t="str">
        <f t="array" ref="F6626">_xlfn.XLOOKUP(E6626,Restaurants!A:A,Restaurants!B:B)</f>
        <v>Restaurant 051</v>
      </c>
      <c r="G6626" s="2" t="s">
        <v>1051</v>
      </c>
      <c r="H6626" s="2" t="str">
        <f t="array" ref="H6626">_xlfn.XLOOKUP(G6626,Food_Menu!A:A,Food_Menu!B:B)</f>
        <v>Food Item 0014</v>
      </c>
      <c r="I6626" s="2">
        <f t="array" ref="I6626">_xlfn.XLOOKUP(G6626,Food_Menu!A:A,Food_Menu!D:D)</f>
        <v>208.39</v>
      </c>
      <c r="J6626" s="2" t="s">
        <v>541</v>
      </c>
      <c r="K6626" s="2" t="str">
        <f t="array" ref="K6626">_xlfn.XLOOKUP(J6626,Delivery_Partners!A:A,Delivery_Partners!B:B)</f>
        <v>Delivery Partner 172</v>
      </c>
      <c r="L6626" s="3">
        <v>1</v>
      </c>
      <c r="M6626" s="2" t="s">
        <v>23</v>
      </c>
      <c r="N6626" s="2" t="s">
        <v>24</v>
      </c>
      <c r="O6626" s="3">
        <v>33</v>
      </c>
      <c r="P6626" s="13">
        <f t="shared" ref="P6626:P6642" si="1392">I6626*L6626</f>
        <v>208.39</v>
      </c>
      <c r="Q6626" s="13" t="str">
        <f t="shared" ref="Q6626:Q6642" si="1393">IF(O6626="","Not Delivered",IF(O6626&lt;=30,"Fast",IF(O6626&lt;=60,"Normal","Slow")))</f>
        <v>Normal</v>
      </c>
      <c r="S6626" s="21"/>
    </row>
    <row r="6627" customHeight="1" spans="1:19">
      <c r="A6627" s="2" t="s">
        <v>8591</v>
      </c>
      <c r="B6627" s="29" t="s">
        <v>1042</v>
      </c>
      <c r="C6627" s="2" t="s">
        <v>441</v>
      </c>
      <c r="D6627" s="2" t="str">
        <f t="array" ref="D6627">_xlfn.XLOOKUP(C6627,Customers!A:A,Customers!B:B)</f>
        <v>Customer 0487</v>
      </c>
      <c r="E6627" s="2" t="s">
        <v>1060</v>
      </c>
      <c r="F6627" s="2" t="str">
        <f t="array" ref="F6627">_xlfn.XLOOKUP(E6627,Restaurants!A:A,Restaurants!B:B)</f>
        <v>Restaurant 042</v>
      </c>
      <c r="G6627" s="2" t="s">
        <v>607</v>
      </c>
      <c r="H6627" s="2" t="str">
        <f t="array" ref="H6627">_xlfn.XLOOKUP(G6627,Food_Menu!A:A,Food_Menu!B:B)</f>
        <v>Food Item 0054</v>
      </c>
      <c r="I6627" s="2">
        <f t="array" ref="I6627">_xlfn.XLOOKUP(G6627,Food_Menu!A:A,Food_Menu!D:D)</f>
        <v>491.81</v>
      </c>
      <c r="J6627" s="2" t="s">
        <v>401</v>
      </c>
      <c r="K6627" s="2" t="str">
        <f t="array" ref="K6627">_xlfn.XLOOKUP(J6627,Delivery_Partners!A:A,Delivery_Partners!B:B)</f>
        <v>Delivery Partner 174</v>
      </c>
      <c r="L6627" s="3">
        <v>1</v>
      </c>
      <c r="M6627" s="2" t="s">
        <v>23</v>
      </c>
      <c r="N6627" s="2" t="s">
        <v>74</v>
      </c>
      <c r="O6627" s="3">
        <v>49</v>
      </c>
      <c r="P6627" s="13">
        <f t="shared" si="1392"/>
        <v>491.81</v>
      </c>
      <c r="Q6627" s="13" t="str">
        <f t="shared" si="1393"/>
        <v>Normal</v>
      </c>
      <c r="S6627" s="21"/>
    </row>
    <row r="6628" customHeight="1" spans="1:19">
      <c r="A6628" s="2" t="s">
        <v>8592</v>
      </c>
      <c r="B6628" s="28">
        <v>45938</v>
      </c>
      <c r="C6628" s="2" t="s">
        <v>2216</v>
      </c>
      <c r="D6628" s="2" t="str">
        <f t="array" ref="D6628">_xlfn.XLOOKUP(C6628,Customers!A:A,Customers!B:B)</f>
        <v>Customer 0232</v>
      </c>
      <c r="E6628" s="2" t="s">
        <v>908</v>
      </c>
      <c r="F6628" s="2" t="str">
        <f t="array" ref="F6628">_xlfn.XLOOKUP(E6628,Restaurants!A:A,Restaurants!B:B)</f>
        <v>Restaurant 050</v>
      </c>
      <c r="G6628" s="2" t="s">
        <v>1386</v>
      </c>
      <c r="H6628" s="2" t="str">
        <f t="array" ref="H6628">_xlfn.XLOOKUP(G6628,Food_Menu!A:A,Food_Menu!B:B)</f>
        <v>Food Item 0035</v>
      </c>
      <c r="I6628" s="2">
        <f t="array" ref="I6628">_xlfn.XLOOKUP(G6628,Food_Menu!A:A,Food_Menu!D:D)</f>
        <v>634.81</v>
      </c>
      <c r="J6628" s="2" t="s">
        <v>118</v>
      </c>
      <c r="K6628" s="2" t="str">
        <f t="array" ref="K6628">_xlfn.XLOOKUP(J6628,Delivery_Partners!A:A,Delivery_Partners!B:B)</f>
        <v>Delivery Partner 176</v>
      </c>
      <c r="L6628" s="3">
        <v>2</v>
      </c>
      <c r="M6628" s="2" t="s">
        <v>23</v>
      </c>
      <c r="N6628" s="2" t="s">
        <v>55</v>
      </c>
      <c r="O6628" s="3">
        <v>38</v>
      </c>
      <c r="P6628" s="13">
        <f t="shared" si="1392"/>
        <v>1269.62</v>
      </c>
      <c r="Q6628" s="13" t="str">
        <f t="shared" si="1393"/>
        <v>Normal</v>
      </c>
      <c r="S6628" s="21"/>
    </row>
    <row r="6629" customHeight="1" spans="1:19">
      <c r="A6629" s="2" t="s">
        <v>8593</v>
      </c>
      <c r="B6629" s="29" t="s">
        <v>1029</v>
      </c>
      <c r="C6629" s="2" t="s">
        <v>1462</v>
      </c>
      <c r="D6629" s="2" t="str">
        <f t="array" ref="D6629">_xlfn.XLOOKUP(C6629,Customers!A:A,Customers!B:B)</f>
        <v>Customer 0731</v>
      </c>
      <c r="E6629" s="2" t="s">
        <v>350</v>
      </c>
      <c r="F6629" s="2" t="str">
        <f t="array" ref="F6629">_xlfn.XLOOKUP(E6629,Restaurants!A:A,Restaurants!B:B)</f>
        <v>Restaurant 001</v>
      </c>
      <c r="G6629" s="2" t="s">
        <v>675</v>
      </c>
      <c r="H6629" s="2" t="str">
        <f t="array" ref="H6629">_xlfn.XLOOKUP(G6629,Food_Menu!A:A,Food_Menu!B:B)</f>
        <v>Food Item 0034</v>
      </c>
      <c r="I6629" s="2">
        <f t="array" ref="I6629">_xlfn.XLOOKUP(G6629,Food_Menu!A:A,Food_Menu!D:D)</f>
        <v>185.13</v>
      </c>
      <c r="J6629" s="2" t="s">
        <v>909</v>
      </c>
      <c r="K6629" s="2" t="str">
        <f t="array" ref="K6629">_xlfn.XLOOKUP(J6629,Delivery_Partners!A:A,Delivery_Partners!B:B)</f>
        <v>Delivery Partner 005</v>
      </c>
      <c r="L6629" s="3">
        <v>1</v>
      </c>
      <c r="M6629" s="2" t="s">
        <v>23</v>
      </c>
      <c r="N6629" s="2" t="s">
        <v>24</v>
      </c>
      <c r="O6629" s="3">
        <v>28</v>
      </c>
      <c r="P6629" s="13">
        <f t="shared" si="1392"/>
        <v>185.13</v>
      </c>
      <c r="Q6629" s="13" t="str">
        <f t="shared" si="1393"/>
        <v>Fast</v>
      </c>
      <c r="S6629" s="21"/>
    </row>
    <row r="6630" customHeight="1" spans="1:19">
      <c r="A6630" s="2" t="s">
        <v>8594</v>
      </c>
      <c r="B6630" s="29" t="s">
        <v>3847</v>
      </c>
      <c r="C6630" s="2" t="s">
        <v>2731</v>
      </c>
      <c r="D6630" s="2" t="str">
        <f t="array" ref="D6630">_xlfn.XLOOKUP(C6630,Customers!A:A,Customers!B:B)</f>
        <v>Customer 0166</v>
      </c>
      <c r="E6630" s="2" t="s">
        <v>797</v>
      </c>
      <c r="F6630" s="2" t="str">
        <f t="array" ref="F6630">_xlfn.XLOOKUP(E6630,Restaurants!A:A,Restaurants!B:B)</f>
        <v>Restaurant 058</v>
      </c>
      <c r="G6630" s="2" t="s">
        <v>533</v>
      </c>
      <c r="H6630" s="2" t="str">
        <f t="array" ref="H6630">_xlfn.XLOOKUP(G6630,Food_Menu!A:A,Food_Menu!B:B)</f>
        <v>Food Item 0078</v>
      </c>
      <c r="I6630" s="2">
        <f t="array" ref="I6630">_xlfn.XLOOKUP(G6630,Food_Menu!A:A,Food_Menu!D:D)</f>
        <v>220.49</v>
      </c>
      <c r="J6630" s="2" t="s">
        <v>112</v>
      </c>
      <c r="K6630" s="2" t="str">
        <f t="array" ref="K6630">_xlfn.XLOOKUP(J6630,Delivery_Partners!A:A,Delivery_Partners!B:B)</f>
        <v>Delivery Partner 028</v>
      </c>
      <c r="L6630" s="3">
        <v>2</v>
      </c>
      <c r="M6630" s="2" t="s">
        <v>23</v>
      </c>
      <c r="N6630" s="2" t="s">
        <v>74</v>
      </c>
      <c r="O6630" s="3">
        <v>33</v>
      </c>
      <c r="P6630" s="13">
        <f t="shared" si="1392"/>
        <v>440.98</v>
      </c>
      <c r="Q6630" s="13" t="str">
        <f t="shared" si="1393"/>
        <v>Normal</v>
      </c>
      <c r="S6630" s="21"/>
    </row>
    <row r="6631" customHeight="1" spans="1:19">
      <c r="A6631" s="2" t="s">
        <v>8595</v>
      </c>
      <c r="B6631" s="28">
        <v>45970</v>
      </c>
      <c r="C6631" s="2" t="s">
        <v>4118</v>
      </c>
      <c r="D6631" s="2" t="str">
        <f t="array" ref="D6631">_xlfn.XLOOKUP(C6631,Customers!A:A,Customers!B:B)</f>
        <v>Customer 0709</v>
      </c>
      <c r="E6631" s="2" t="s">
        <v>917</v>
      </c>
      <c r="F6631" s="2" t="str">
        <f t="array" ref="F6631">_xlfn.XLOOKUP(E6631,Restaurants!A:A,Restaurants!B:B)</f>
        <v>Restaurant 102</v>
      </c>
      <c r="G6631" s="2" t="s">
        <v>2712</v>
      </c>
      <c r="H6631" s="2" t="str">
        <f t="array" ref="H6631">_xlfn.XLOOKUP(G6631,Food_Menu!A:A,Food_Menu!B:B)</f>
        <v>Food Item 0008</v>
      </c>
      <c r="I6631" s="2">
        <f t="array" ref="I6631">_xlfn.XLOOKUP(G6631,Food_Menu!A:A,Food_Menu!D:D)</f>
        <v>417.54</v>
      </c>
      <c r="J6631" s="2" t="s">
        <v>1122</v>
      </c>
      <c r="K6631" s="2" t="str">
        <f t="array" ref="K6631">_xlfn.XLOOKUP(J6631,Delivery_Partners!A:A,Delivery_Partners!B:B)</f>
        <v>Delivery Partner 090</v>
      </c>
      <c r="L6631" s="3">
        <v>2</v>
      </c>
      <c r="M6631" s="2" t="s">
        <v>23</v>
      </c>
      <c r="N6631" s="2" t="s">
        <v>42</v>
      </c>
      <c r="O6631" s="3">
        <v>27</v>
      </c>
      <c r="P6631" s="13">
        <f t="shared" si="1392"/>
        <v>835.08</v>
      </c>
      <c r="Q6631" s="13" t="str">
        <f t="shared" si="1393"/>
        <v>Fast</v>
      </c>
      <c r="S6631" s="21"/>
    </row>
    <row r="6632" customHeight="1" spans="1:19">
      <c r="A6632" s="2" t="s">
        <v>8596</v>
      </c>
      <c r="B6632" s="29" t="s">
        <v>166</v>
      </c>
      <c r="C6632" s="2" t="s">
        <v>4029</v>
      </c>
      <c r="D6632" s="2" t="str">
        <f t="array" ref="D6632">_xlfn.XLOOKUP(C6632,Customers!A:A,Customers!B:B)</f>
        <v>Customer 0246</v>
      </c>
      <c r="E6632" s="2" t="s">
        <v>1765</v>
      </c>
      <c r="F6632" s="2" t="str">
        <f t="array" ref="F6632">_xlfn.XLOOKUP(E6632,Restaurants!A:A,Restaurants!B:B)</f>
        <v>Restaurant 017</v>
      </c>
      <c r="G6632" s="2" t="s">
        <v>153</v>
      </c>
      <c r="H6632" s="2" t="str">
        <f t="array" ref="H6632">_xlfn.XLOOKUP(G6632,Food_Menu!A:A,Food_Menu!B:B)</f>
        <v>Food Item 0149</v>
      </c>
      <c r="I6632" s="2">
        <f t="array" ref="I6632">_xlfn.XLOOKUP(G6632,Food_Menu!A:A,Food_Menu!D:D)</f>
        <v>238.55</v>
      </c>
      <c r="J6632" s="2" t="s">
        <v>139</v>
      </c>
      <c r="K6632" s="2" t="str">
        <f t="array" ref="K6632">_xlfn.XLOOKUP(J6632,Delivery_Partners!A:A,Delivery_Partners!B:B)</f>
        <v>Delivery Partner 109</v>
      </c>
      <c r="L6632" s="3">
        <v>1</v>
      </c>
      <c r="M6632" s="2" t="s">
        <v>23</v>
      </c>
      <c r="N6632" s="2" t="s">
        <v>24</v>
      </c>
      <c r="O6632" s="3">
        <v>30</v>
      </c>
      <c r="P6632" s="13">
        <f t="shared" si="1392"/>
        <v>238.55</v>
      </c>
      <c r="Q6632" s="13" t="str">
        <f t="shared" si="1393"/>
        <v>Fast</v>
      </c>
      <c r="S6632" s="21"/>
    </row>
    <row r="6633" customHeight="1" spans="1:19">
      <c r="A6633" s="2" t="s">
        <v>8597</v>
      </c>
      <c r="B6633" s="28">
        <v>45720</v>
      </c>
      <c r="C6633" s="2" t="s">
        <v>1802</v>
      </c>
      <c r="D6633" s="2" t="str">
        <f t="array" ref="D6633">_xlfn.XLOOKUP(C6633,Customers!A:A,Customers!B:B)</f>
        <v>Customer 0218</v>
      </c>
      <c r="E6633" s="2" t="s">
        <v>93</v>
      </c>
      <c r="F6633" s="2" t="str">
        <f t="array" ref="F6633">_xlfn.XLOOKUP(E6633,Restaurants!A:A,Restaurants!B:B)</f>
        <v>Restaurant 018</v>
      </c>
      <c r="G6633" s="2" t="s">
        <v>392</v>
      </c>
      <c r="H6633" s="2" t="str">
        <f t="array" ref="H6633">_xlfn.XLOOKUP(G6633,Food_Menu!A:A,Food_Menu!B:B)</f>
        <v>Food Item 0148</v>
      </c>
      <c r="I6633" s="2">
        <f t="array" ref="I6633">_xlfn.XLOOKUP(G6633,Food_Menu!A:A,Food_Menu!D:D)</f>
        <v>405.76</v>
      </c>
      <c r="J6633" s="2" t="s">
        <v>409</v>
      </c>
      <c r="K6633" s="2" t="str">
        <f t="array" ref="K6633">_xlfn.XLOOKUP(J6633,Delivery_Partners!A:A,Delivery_Partners!B:B)</f>
        <v>Delivery Partner 073</v>
      </c>
      <c r="L6633" s="3">
        <v>1</v>
      </c>
      <c r="M6633" s="2" t="s">
        <v>23</v>
      </c>
      <c r="N6633" s="2" t="s">
        <v>24</v>
      </c>
      <c r="O6633" s="3">
        <v>44</v>
      </c>
      <c r="P6633" s="13">
        <f t="shared" si="1392"/>
        <v>405.76</v>
      </c>
      <c r="Q6633" s="13" t="str">
        <f t="shared" si="1393"/>
        <v>Normal</v>
      </c>
      <c r="S6633" s="21"/>
    </row>
    <row r="6634" customHeight="1" spans="1:19">
      <c r="A6634" s="2" t="s">
        <v>8598</v>
      </c>
      <c r="B6634" s="29" t="s">
        <v>2049</v>
      </c>
      <c r="C6634" s="2" t="s">
        <v>3051</v>
      </c>
      <c r="D6634" s="2" t="str">
        <f t="array" ref="D6634">_xlfn.XLOOKUP(C6634,Customers!A:A,Customers!B:B)</f>
        <v>Customer 0441</v>
      </c>
      <c r="E6634" s="2" t="s">
        <v>265</v>
      </c>
      <c r="F6634" s="2" t="str">
        <f t="array" ref="F6634">_xlfn.XLOOKUP(E6634,Restaurants!A:A,Restaurants!B:B)</f>
        <v>Restaurant 094</v>
      </c>
      <c r="G6634" s="2" t="s">
        <v>198</v>
      </c>
      <c r="H6634" s="2" t="str">
        <f t="array" ref="H6634">_xlfn.XLOOKUP(G6634,Food_Menu!A:A,Food_Menu!B:B)</f>
        <v>Food Item 0049</v>
      </c>
      <c r="I6634" s="2">
        <f t="array" ref="I6634">_xlfn.XLOOKUP(G6634,Food_Menu!A:A,Food_Menu!D:D)</f>
        <v>504.81</v>
      </c>
      <c r="J6634" s="2" t="s">
        <v>422</v>
      </c>
      <c r="K6634" s="2" t="str">
        <f t="array" ref="K6634">_xlfn.XLOOKUP(J6634,Delivery_Partners!A:A,Delivery_Partners!B:B)</f>
        <v>Delivery Partner 049</v>
      </c>
      <c r="L6634" s="3">
        <v>2</v>
      </c>
      <c r="M6634" s="2" t="s">
        <v>23</v>
      </c>
      <c r="N6634" s="2" t="s">
        <v>74</v>
      </c>
      <c r="O6634" s="3">
        <v>15</v>
      </c>
      <c r="P6634" s="13">
        <f t="shared" si="1392"/>
        <v>1009.62</v>
      </c>
      <c r="Q6634" s="13" t="str">
        <f t="shared" si="1393"/>
        <v>Fast</v>
      </c>
      <c r="S6634" s="21"/>
    </row>
    <row r="6635" customHeight="1" spans="1:19">
      <c r="A6635" s="2" t="s">
        <v>8599</v>
      </c>
      <c r="B6635" s="29" t="s">
        <v>2069</v>
      </c>
      <c r="C6635" s="2" t="s">
        <v>547</v>
      </c>
      <c r="D6635" s="2" t="str">
        <f t="array" ref="D6635">_xlfn.XLOOKUP(C6635,Customers!A:A,Customers!B:B)</f>
        <v>Customer 0700</v>
      </c>
      <c r="E6635" s="2" t="s">
        <v>249</v>
      </c>
      <c r="F6635" s="2" t="str">
        <f t="array" ref="F6635">_xlfn.XLOOKUP(E6635,Restaurants!A:A,Restaurants!B:B)</f>
        <v>Restaurant 061</v>
      </c>
      <c r="G6635" s="2" t="s">
        <v>2114</v>
      </c>
      <c r="H6635" s="2" t="str">
        <f t="array" ref="H6635">_xlfn.XLOOKUP(G6635,Food_Menu!A:A,Food_Menu!B:B)</f>
        <v>Food Item 0193</v>
      </c>
      <c r="I6635" s="2">
        <f t="array" ref="I6635">_xlfn.XLOOKUP(G6635,Food_Menu!A:A,Food_Menu!D:D)</f>
        <v>565.09</v>
      </c>
      <c r="J6635" s="2" t="s">
        <v>68</v>
      </c>
      <c r="K6635" s="2" t="str">
        <f t="array" ref="K6635">_xlfn.XLOOKUP(J6635,Delivery_Partners!A:A,Delivery_Partners!B:B)</f>
        <v>Delivery Partner 046</v>
      </c>
      <c r="L6635" s="3">
        <v>2</v>
      </c>
      <c r="M6635" s="2" t="s">
        <v>23</v>
      </c>
      <c r="N6635" s="2" t="s">
        <v>55</v>
      </c>
      <c r="O6635" s="3">
        <v>51</v>
      </c>
      <c r="P6635" s="13">
        <f t="shared" si="1392"/>
        <v>1130.18</v>
      </c>
      <c r="Q6635" s="13" t="str">
        <f t="shared" si="1393"/>
        <v>Normal</v>
      </c>
      <c r="S6635" s="21"/>
    </row>
    <row r="6636" customHeight="1" spans="1:19">
      <c r="A6636" s="2" t="s">
        <v>8600</v>
      </c>
      <c r="B6636" s="28">
        <v>45813</v>
      </c>
      <c r="C6636" s="2" t="s">
        <v>3777</v>
      </c>
      <c r="D6636" s="2" t="str">
        <f t="array" ref="D6636">_xlfn.XLOOKUP(C6636,Customers!A:A,Customers!B:B)</f>
        <v>Customer 0480</v>
      </c>
      <c r="E6636" s="2" t="s">
        <v>488</v>
      </c>
      <c r="F6636" s="2" t="str">
        <f t="array" ref="F6636">_xlfn.XLOOKUP(E6636,Restaurants!A:A,Restaurants!B:B)</f>
        <v>Restaurant 031</v>
      </c>
      <c r="G6636" s="2" t="s">
        <v>1794</v>
      </c>
      <c r="H6636" s="2" t="str">
        <f t="array" ref="H6636">_xlfn.XLOOKUP(G6636,Food_Menu!A:A,Food_Menu!B:B)</f>
        <v>Food Item 0131</v>
      </c>
      <c r="I6636" s="2">
        <f t="array" ref="I6636">_xlfn.XLOOKUP(G6636,Food_Menu!A:A,Food_Menu!D:D)</f>
        <v>201.22</v>
      </c>
      <c r="J6636" s="2" t="s">
        <v>139</v>
      </c>
      <c r="K6636" s="2" t="str">
        <f t="array" ref="K6636">_xlfn.XLOOKUP(J6636,Delivery_Partners!A:A,Delivery_Partners!B:B)</f>
        <v>Delivery Partner 109</v>
      </c>
      <c r="L6636" s="3">
        <v>2</v>
      </c>
      <c r="M6636" s="2" t="s">
        <v>23</v>
      </c>
      <c r="N6636" s="2" t="s">
        <v>24</v>
      </c>
      <c r="O6636" s="3">
        <v>61</v>
      </c>
      <c r="P6636" s="13">
        <f t="shared" si="1392"/>
        <v>402.44</v>
      </c>
      <c r="Q6636" s="13" t="str">
        <f t="shared" si="1393"/>
        <v>Slow</v>
      </c>
      <c r="S6636" s="21"/>
    </row>
    <row r="6637" customHeight="1" spans="1:19">
      <c r="A6637" s="2" t="s">
        <v>8601</v>
      </c>
      <c r="B6637" s="29" t="s">
        <v>385</v>
      </c>
      <c r="C6637" s="2" t="s">
        <v>1918</v>
      </c>
      <c r="D6637" s="2" t="str">
        <f t="array" ref="D6637">_xlfn.XLOOKUP(C6637,Customers!A:A,Customers!B:B)</f>
        <v>Customer 0420</v>
      </c>
      <c r="E6637" s="2" t="s">
        <v>358</v>
      </c>
      <c r="F6637" s="2" t="str">
        <f t="array" ref="F6637">_xlfn.XLOOKUP(E6637,Restaurants!A:A,Restaurants!B:B)</f>
        <v>Restaurant 095</v>
      </c>
      <c r="G6637" s="2" t="s">
        <v>373</v>
      </c>
      <c r="H6637" s="2" t="str">
        <f t="array" ref="H6637">_xlfn.XLOOKUP(G6637,Food_Menu!A:A,Food_Menu!B:B)</f>
        <v>Food Item 0070</v>
      </c>
      <c r="I6637" s="2">
        <f t="array" ref="I6637">_xlfn.XLOOKUP(G6637,Food_Menu!A:A,Food_Menu!D:D)</f>
        <v>329.84</v>
      </c>
      <c r="J6637" s="2" t="s">
        <v>212</v>
      </c>
      <c r="K6637" s="2" t="str">
        <f t="array" ref="K6637">_xlfn.XLOOKUP(J6637,Delivery_Partners!A:A,Delivery_Partners!B:B)</f>
        <v>Delivery Partner 177</v>
      </c>
      <c r="L6637" s="3">
        <v>2</v>
      </c>
      <c r="M6637" s="2" t="s">
        <v>23</v>
      </c>
      <c r="N6637" s="2" t="s">
        <v>24</v>
      </c>
      <c r="O6637" s="3">
        <v>37</v>
      </c>
      <c r="P6637" s="13">
        <f t="shared" si="1392"/>
        <v>659.68</v>
      </c>
      <c r="Q6637" s="13" t="str">
        <f t="shared" si="1393"/>
        <v>Normal</v>
      </c>
      <c r="S6637" s="21"/>
    </row>
    <row r="6638" customHeight="1" spans="1:19">
      <c r="A6638" s="2" t="s">
        <v>8602</v>
      </c>
      <c r="B6638" s="29" t="s">
        <v>361</v>
      </c>
      <c r="C6638" s="2" t="s">
        <v>1190</v>
      </c>
      <c r="D6638" s="2" t="str">
        <f t="array" ref="D6638">_xlfn.XLOOKUP(C6638,Customers!A:A,Customers!B:B)</f>
        <v>Customer 0409</v>
      </c>
      <c r="E6638" s="2" t="s">
        <v>518</v>
      </c>
      <c r="F6638" s="2" t="str">
        <f t="array" ref="F6638">_xlfn.XLOOKUP(E6638,Restaurants!A:A,Restaurants!B:B)</f>
        <v>Restaurant 039</v>
      </c>
      <c r="G6638" s="2" t="s">
        <v>941</v>
      </c>
      <c r="H6638" s="2" t="str">
        <f t="array" ref="H6638">_xlfn.XLOOKUP(G6638,Food_Menu!A:A,Food_Menu!B:B)</f>
        <v>Food Item 0043</v>
      </c>
      <c r="I6638" s="2">
        <f t="array" ref="I6638">_xlfn.XLOOKUP(G6638,Food_Menu!A:A,Food_Menu!D:D)</f>
        <v>255.02</v>
      </c>
      <c r="J6638" s="2" t="s">
        <v>383</v>
      </c>
      <c r="K6638" s="2" t="str">
        <f t="array" ref="K6638">_xlfn.XLOOKUP(J6638,Delivery_Partners!A:A,Delivery_Partners!B:B)</f>
        <v>Delivery Partner 149</v>
      </c>
      <c r="L6638" s="3">
        <v>1</v>
      </c>
      <c r="M6638" s="2" t="s">
        <v>23</v>
      </c>
      <c r="N6638" s="2" t="s">
        <v>55</v>
      </c>
      <c r="O6638" s="3">
        <v>25</v>
      </c>
      <c r="P6638" s="13">
        <f t="shared" si="1392"/>
        <v>255.02</v>
      </c>
      <c r="Q6638" s="13" t="str">
        <f t="shared" si="1393"/>
        <v>Fast</v>
      </c>
      <c r="S6638" s="21"/>
    </row>
    <row r="6639" customHeight="1" spans="1:19">
      <c r="A6639" s="2" t="s">
        <v>8603</v>
      </c>
      <c r="B6639" s="29" t="s">
        <v>1384</v>
      </c>
      <c r="C6639" s="2" t="s">
        <v>7313</v>
      </c>
      <c r="D6639" s="2" t="str">
        <f t="array" ref="D6639">_xlfn.XLOOKUP(C6639,Customers!A:A,Customers!B:B)</f>
        <v>Customer 0407</v>
      </c>
      <c r="E6639" s="2" t="s">
        <v>366</v>
      </c>
      <c r="F6639" s="2" t="str">
        <f t="array" ref="F6639">_xlfn.XLOOKUP(E6639,Restaurants!A:A,Restaurants!B:B)</f>
        <v>Restaurant 073</v>
      </c>
      <c r="G6639" s="2" t="s">
        <v>1809</v>
      </c>
      <c r="H6639" s="2" t="str">
        <f t="array" ref="H6639">_xlfn.XLOOKUP(G6639,Food_Menu!A:A,Food_Menu!B:B)</f>
        <v>Food Item 0095</v>
      </c>
      <c r="I6639" s="2">
        <f t="array" ref="I6639">_xlfn.XLOOKUP(G6639,Food_Menu!A:A,Food_Menu!D:D)</f>
        <v>461.01</v>
      </c>
      <c r="J6639" s="2" t="s">
        <v>1196</v>
      </c>
      <c r="K6639" s="2" t="str">
        <f t="array" ref="K6639">_xlfn.XLOOKUP(J6639,Delivery_Partners!A:A,Delivery_Partners!B:B)</f>
        <v>Delivery Partner 032</v>
      </c>
      <c r="L6639" s="3">
        <v>1</v>
      </c>
      <c r="M6639" s="2" t="s">
        <v>23</v>
      </c>
      <c r="N6639" s="2" t="s">
        <v>24</v>
      </c>
      <c r="O6639" s="3">
        <v>49</v>
      </c>
      <c r="P6639" s="13">
        <f t="shared" si="1392"/>
        <v>461.01</v>
      </c>
      <c r="Q6639" s="13" t="str">
        <f t="shared" si="1393"/>
        <v>Normal</v>
      </c>
      <c r="S6639" s="21"/>
    </row>
    <row r="6640" customHeight="1" spans="1:19">
      <c r="A6640" s="2" t="s">
        <v>8604</v>
      </c>
      <c r="B6640" s="29" t="s">
        <v>1127</v>
      </c>
      <c r="C6640" s="2" t="s">
        <v>2531</v>
      </c>
      <c r="D6640" s="2" t="str">
        <f t="array" ref="D6640">_xlfn.XLOOKUP(C6640,Customers!A:A,Customers!B:B)</f>
        <v>Customer 0485</v>
      </c>
      <c r="E6640" s="2" t="s">
        <v>468</v>
      </c>
      <c r="F6640" s="2" t="str">
        <f t="array" ref="F6640">_xlfn.XLOOKUP(E6640,Restaurants!A:A,Restaurants!B:B)</f>
        <v>Restaurant 067</v>
      </c>
      <c r="G6640" s="2" t="s">
        <v>1267</v>
      </c>
      <c r="H6640" s="2" t="str">
        <f t="array" ref="H6640">_xlfn.XLOOKUP(G6640,Food_Menu!A:A,Food_Menu!B:B)</f>
        <v>Food Item 0212</v>
      </c>
      <c r="I6640" s="2">
        <f t="array" ref="I6640">_xlfn.XLOOKUP(G6640,Food_Menu!A:A,Food_Menu!D:D)</f>
        <v>187.71</v>
      </c>
      <c r="J6640" s="2" t="s">
        <v>226</v>
      </c>
      <c r="K6640" s="2" t="str">
        <f t="array" ref="K6640">_xlfn.XLOOKUP(J6640,Delivery_Partners!A:A,Delivery_Partners!B:B)</f>
        <v>Delivery Partner 027</v>
      </c>
      <c r="L6640" s="3">
        <v>1</v>
      </c>
      <c r="M6640" s="2" t="s">
        <v>23</v>
      </c>
      <c r="N6640" s="2" t="s">
        <v>24</v>
      </c>
      <c r="O6640" s="3">
        <v>38</v>
      </c>
      <c r="P6640" s="13">
        <f t="shared" si="1392"/>
        <v>187.71</v>
      </c>
      <c r="Q6640" s="13" t="str">
        <f t="shared" si="1393"/>
        <v>Normal</v>
      </c>
      <c r="S6640" s="21"/>
    </row>
    <row r="6641" customHeight="1" spans="1:19">
      <c r="A6641" s="2" t="s">
        <v>8605</v>
      </c>
      <c r="B6641" s="29" t="s">
        <v>311</v>
      </c>
      <c r="C6641" s="2" t="s">
        <v>1354</v>
      </c>
      <c r="D6641" s="2" t="str">
        <f t="array" ref="D6641">_xlfn.XLOOKUP(C6641,Customers!A:A,Customers!B:B)</f>
        <v>Customer 1001</v>
      </c>
      <c r="E6641" s="2" t="s">
        <v>254</v>
      </c>
      <c r="F6641" s="2" t="str">
        <f t="array" ref="F6641">_xlfn.XLOOKUP(E6641,Restaurants!A:A,Restaurants!B:B)</f>
        <v>Restaurant 021</v>
      </c>
      <c r="G6641" s="2" t="s">
        <v>2284</v>
      </c>
      <c r="H6641" s="2" t="str">
        <f t="array" ref="H6641">_xlfn.XLOOKUP(G6641,Food_Menu!A:A,Food_Menu!B:B)</f>
        <v>Food Item 0001</v>
      </c>
      <c r="I6641" s="2">
        <f t="array" ref="I6641">_xlfn.XLOOKUP(G6641,Food_Menu!A:A,Food_Menu!D:D)</f>
        <v>107.77</v>
      </c>
      <c r="J6641" s="2" t="s">
        <v>1246</v>
      </c>
      <c r="K6641" s="2" t="str">
        <f t="array" ref="K6641">_xlfn.XLOOKUP(J6641,Delivery_Partners!A:A,Delivery_Partners!B:B)</f>
        <v>Delivery Partner 048</v>
      </c>
      <c r="L6641" s="3">
        <v>1</v>
      </c>
      <c r="M6641" s="2" t="s">
        <v>23</v>
      </c>
      <c r="N6641" s="2" t="s">
        <v>24</v>
      </c>
      <c r="O6641" s="3">
        <v>29</v>
      </c>
      <c r="P6641" s="13">
        <f t="shared" si="1392"/>
        <v>107.77</v>
      </c>
      <c r="Q6641" s="13" t="str">
        <f t="shared" si="1393"/>
        <v>Fast</v>
      </c>
      <c r="S6641" s="21"/>
    </row>
    <row r="6642" customHeight="1" spans="1:19">
      <c r="A6642" s="2" t="s">
        <v>8606</v>
      </c>
      <c r="B6642" s="28">
        <v>45939</v>
      </c>
      <c r="C6642" s="2" t="s">
        <v>1057</v>
      </c>
      <c r="D6642" s="2" t="str">
        <f t="array" ref="D6642">_xlfn.XLOOKUP(C6642,Customers!A:A,Customers!B:B)</f>
        <v>Customer 0694</v>
      </c>
      <c r="E6642" s="2" t="s">
        <v>421</v>
      </c>
      <c r="F6642" s="2" t="str">
        <f t="array" ref="F6642">_xlfn.XLOOKUP(E6642,Restaurants!A:A,Restaurants!B:B)</f>
        <v>Restaurant 091</v>
      </c>
      <c r="G6642" s="2" t="s">
        <v>240</v>
      </c>
      <c r="H6642" s="2" t="str">
        <f t="array" ref="H6642">_xlfn.XLOOKUP(G6642,Food_Menu!A:A,Food_Menu!B:B)</f>
        <v>Food Item 0005</v>
      </c>
      <c r="I6642" s="2">
        <f t="array" ref="I6642">_xlfn.XLOOKUP(G6642,Food_Menu!A:A,Food_Menu!D:D)</f>
        <v>481.92</v>
      </c>
      <c r="J6642" s="2" t="s">
        <v>502</v>
      </c>
      <c r="K6642" s="2" t="str">
        <f t="array" ref="K6642">_xlfn.XLOOKUP(J6642,Delivery_Partners!A:A,Delivery_Partners!B:B)</f>
        <v>Delivery Partner 132</v>
      </c>
      <c r="L6642" s="3">
        <v>2</v>
      </c>
      <c r="M6642" s="2" t="s">
        <v>23</v>
      </c>
      <c r="N6642" s="2" t="s">
        <v>24</v>
      </c>
      <c r="O6642" s="3">
        <v>23</v>
      </c>
      <c r="P6642" s="13">
        <f t="shared" si="1392"/>
        <v>963.84</v>
      </c>
      <c r="Q6642" s="13" t="str">
        <f t="shared" si="1393"/>
        <v>Fast</v>
      </c>
      <c r="S6642" s="21"/>
    </row>
    <row r="6643" hidden="1" customHeight="1" spans="1:19">
      <c r="A6643" s="2" t="s">
        <v>8607</v>
      </c>
      <c r="B6643" s="29" t="s">
        <v>1566</v>
      </c>
      <c r="C6643" s="2" t="s">
        <v>417</v>
      </c>
      <c r="D6643" s="2" t="str">
        <f t="array" ref="D6643">_xlfn.XLOOKUP(C6643,Customers!A:A,Customers!B:B)</f>
        <v>Customer 0507</v>
      </c>
      <c r="E6643" s="2" t="s">
        <v>131</v>
      </c>
      <c r="F6643" s="2" t="str">
        <f t="array" ref="F6643">_xlfn.XLOOKUP(E6643,Restaurants!A:A,Restaurants!B:B)</f>
        <v>Restaurant 075</v>
      </c>
      <c r="G6643" s="2" t="s">
        <v>447</v>
      </c>
      <c r="H6643" s="2" t="str">
        <f t="array" ref="H6643">_xlfn.XLOOKUP(G6643,Food_Menu!A:A,Food_Menu!B:B)</f>
        <v>Food Item 0091</v>
      </c>
      <c r="I6643" s="2"/>
      <c r="J6643" s="2" t="s">
        <v>618</v>
      </c>
      <c r="K6643" s="2" t="str">
        <f t="array" ref="K6643">_xlfn.XLOOKUP(J6643,Delivery_Partners!A:A,Delivery_Partners!B:B)</f>
        <v>Delivery Partner 002</v>
      </c>
      <c r="L6643" s="3">
        <v>2</v>
      </c>
      <c r="M6643" s="2" t="s">
        <v>101</v>
      </c>
      <c r="N6643" s="2" t="s">
        <v>55</v>
      </c>
      <c r="O6643" s="2"/>
    </row>
    <row r="6644" customHeight="1" spans="1:19">
      <c r="A6644" s="2" t="s">
        <v>8608</v>
      </c>
      <c r="B6644" s="28">
        <v>45758</v>
      </c>
      <c r="C6644" s="2" t="s">
        <v>4710</v>
      </c>
      <c r="D6644" s="2" t="str">
        <f t="array" ref="D6644">_xlfn.XLOOKUP(C6644,Customers!A:A,Customers!B:B)</f>
        <v>Customer 0900</v>
      </c>
      <c r="E6644" s="2" t="s">
        <v>281</v>
      </c>
      <c r="F6644" s="2" t="str">
        <f t="array" ref="F6644">_xlfn.XLOOKUP(E6644,Restaurants!A:A,Restaurants!B:B)</f>
        <v>Restaurant 026</v>
      </c>
      <c r="G6644" s="2" t="s">
        <v>659</v>
      </c>
      <c r="H6644" s="2" t="str">
        <f t="array" ref="H6644">_xlfn.XLOOKUP(G6644,Food_Menu!A:A,Food_Menu!B:B)</f>
        <v>Food Item 0203</v>
      </c>
      <c r="I6644" s="2">
        <f t="array" ref="I6644">_xlfn.XLOOKUP(G6644,Food_Menu!A:A,Food_Menu!D:D)</f>
        <v>406.91</v>
      </c>
      <c r="J6644" s="2" t="s">
        <v>1694</v>
      </c>
      <c r="K6644" s="2" t="str">
        <f t="array" ref="K6644">_xlfn.XLOOKUP(J6644,Delivery_Partners!A:A,Delivery_Partners!B:B)</f>
        <v>Delivery Partner 127</v>
      </c>
      <c r="L6644" s="3">
        <v>3</v>
      </c>
      <c r="M6644" s="2" t="s">
        <v>23</v>
      </c>
      <c r="N6644" s="2" t="s">
        <v>55</v>
      </c>
      <c r="O6644" s="3">
        <v>37</v>
      </c>
      <c r="P6644" s="13">
        <f t="shared" ref="P6644:P6654" si="1394">I6644*L6644</f>
        <v>1220.73</v>
      </c>
      <c r="Q6644" s="13" t="str">
        <f t="shared" ref="Q6644:Q6654" si="1395">IF(O6644="","Not Delivered",IF(O6644&lt;=30,"Fast",IF(O6644&lt;=60,"Normal","Slow")))</f>
        <v>Normal</v>
      </c>
      <c r="S6644" s="21"/>
    </row>
    <row r="6645" customHeight="1" spans="1:19">
      <c r="A6645" s="2" t="s">
        <v>8609</v>
      </c>
      <c r="B6645" s="29" t="s">
        <v>2792</v>
      </c>
      <c r="C6645" s="2" t="s">
        <v>794</v>
      </c>
      <c r="D6645" s="2" t="str">
        <f t="array" ref="D6645">_xlfn.XLOOKUP(C6645,Customers!A:A,Customers!B:B)</f>
        <v>Customer 0633</v>
      </c>
      <c r="E6645" s="2" t="s">
        <v>421</v>
      </c>
      <c r="F6645" s="2" t="str">
        <f t="array" ref="F6645">_xlfn.XLOOKUP(E6645,Restaurants!A:A,Restaurants!B:B)</f>
        <v>Restaurant 091</v>
      </c>
      <c r="G6645" s="2" t="s">
        <v>408</v>
      </c>
      <c r="H6645" s="2" t="str">
        <f t="array" ref="H6645">_xlfn.XLOOKUP(G6645,Food_Menu!A:A,Food_Menu!B:B)</f>
        <v>Food Item 0062</v>
      </c>
      <c r="I6645" s="2">
        <f t="array" ref="I6645">_xlfn.XLOOKUP(G6645,Food_Menu!A:A,Food_Menu!D:D)</f>
        <v>267</v>
      </c>
      <c r="J6645" s="2" t="s">
        <v>499</v>
      </c>
      <c r="K6645" s="2" t="str">
        <f t="array" ref="K6645">_xlfn.XLOOKUP(J6645,Delivery_Partners!A:A,Delivery_Partners!B:B)</f>
        <v>Delivery Partner 105</v>
      </c>
      <c r="L6645" s="3">
        <v>1</v>
      </c>
      <c r="M6645" s="2" t="s">
        <v>23</v>
      </c>
      <c r="N6645" s="2" t="s">
        <v>55</v>
      </c>
      <c r="O6645" s="3">
        <v>46</v>
      </c>
      <c r="P6645" s="13">
        <f t="shared" si="1394"/>
        <v>267</v>
      </c>
      <c r="Q6645" s="13" t="str">
        <f t="shared" si="1395"/>
        <v>Normal</v>
      </c>
      <c r="S6645" s="21"/>
    </row>
    <row r="6646" customHeight="1" spans="1:19">
      <c r="A6646" s="2" t="s">
        <v>8610</v>
      </c>
      <c r="B6646" s="28">
        <v>45722</v>
      </c>
      <c r="C6646" s="2" t="s">
        <v>1407</v>
      </c>
      <c r="D6646" s="2" t="str">
        <f t="array" ref="D6646">_xlfn.XLOOKUP(C6646,Customers!A:A,Customers!B:B)</f>
        <v>Customer 1139</v>
      </c>
      <c r="E6646" s="2" t="s">
        <v>131</v>
      </c>
      <c r="F6646" s="2" t="str">
        <f t="array" ref="F6646">_xlfn.XLOOKUP(E6646,Restaurants!A:A,Restaurants!B:B)</f>
        <v>Restaurant 075</v>
      </c>
      <c r="G6646" s="2" t="s">
        <v>79</v>
      </c>
      <c r="H6646" s="2" t="str">
        <f t="array" ref="H6646">_xlfn.XLOOKUP(G6646,Food_Menu!A:A,Food_Menu!B:B)</f>
        <v>Food Item 0165</v>
      </c>
      <c r="I6646" s="2">
        <f t="array" ref="I6646">_xlfn.XLOOKUP(G6646,Food_Menu!A:A,Food_Menu!D:D)</f>
        <v>508.61</v>
      </c>
      <c r="J6646" s="2" t="s">
        <v>48</v>
      </c>
      <c r="K6646" s="2" t="str">
        <f t="array" ref="K6646">_xlfn.XLOOKUP(J6646,Delivery_Partners!A:A,Delivery_Partners!B:B)</f>
        <v>Delivery Partner 119</v>
      </c>
      <c r="L6646" s="3">
        <v>1</v>
      </c>
      <c r="M6646" s="2" t="s">
        <v>23</v>
      </c>
      <c r="N6646" s="2" t="s">
        <v>24</v>
      </c>
      <c r="O6646" s="3">
        <v>38</v>
      </c>
      <c r="P6646" s="13">
        <f t="shared" si="1394"/>
        <v>508.61</v>
      </c>
      <c r="Q6646" s="13" t="str">
        <f t="shared" si="1395"/>
        <v>Normal</v>
      </c>
      <c r="S6646" s="21"/>
    </row>
    <row r="6647" customHeight="1" spans="1:19">
      <c r="A6647" s="2" t="s">
        <v>8611</v>
      </c>
      <c r="B6647" s="28">
        <v>45998</v>
      </c>
      <c r="C6647" s="2" t="s">
        <v>3994</v>
      </c>
      <c r="D6647" s="2" t="str">
        <f t="array" ref="D6647">_xlfn.XLOOKUP(C6647,Customers!A:A,Customers!B:B)</f>
        <v>Customer 0676</v>
      </c>
      <c r="E6647" s="2" t="s">
        <v>860</v>
      </c>
      <c r="F6647" s="2" t="str">
        <f t="array" ref="F6647">_xlfn.XLOOKUP(E6647,Restaurants!A:A,Restaurants!B:B)</f>
        <v>Restaurant 103</v>
      </c>
      <c r="G6647" s="2" t="s">
        <v>1378</v>
      </c>
      <c r="H6647" s="2" t="str">
        <f t="array" ref="H6647">_xlfn.XLOOKUP(G6647,Food_Menu!A:A,Food_Menu!B:B)</f>
        <v>Food Item 0127</v>
      </c>
      <c r="I6647" s="2">
        <f t="array" ref="I6647">_xlfn.XLOOKUP(G6647,Food_Menu!A:A,Food_Menu!D:D)</f>
        <v>170.36</v>
      </c>
      <c r="J6647" s="2" t="s">
        <v>184</v>
      </c>
      <c r="K6647" s="2" t="str">
        <f t="array" ref="K6647">_xlfn.XLOOKUP(J6647,Delivery_Partners!A:A,Delivery_Partners!B:B)</f>
        <v>Delivery Partner 155</v>
      </c>
      <c r="L6647" s="3">
        <v>1</v>
      </c>
      <c r="M6647" s="2" t="s">
        <v>23</v>
      </c>
      <c r="N6647" s="2" t="s">
        <v>24</v>
      </c>
      <c r="O6647" s="3">
        <v>40</v>
      </c>
      <c r="P6647" s="13">
        <f t="shared" si="1394"/>
        <v>170.36</v>
      </c>
      <c r="Q6647" s="13" t="str">
        <f t="shared" si="1395"/>
        <v>Normal</v>
      </c>
      <c r="S6647" s="21"/>
    </row>
    <row r="6648" customHeight="1" spans="1:19">
      <c r="A6648" s="2" t="s">
        <v>8612</v>
      </c>
      <c r="B6648" s="29" t="s">
        <v>1642</v>
      </c>
      <c r="C6648" s="2" t="s">
        <v>1856</v>
      </c>
      <c r="D6648" s="2" t="str">
        <f t="array" ref="D6648">_xlfn.XLOOKUP(C6648,Customers!A:A,Customers!B:B)</f>
        <v>Customer 0260</v>
      </c>
      <c r="E6648" s="2" t="s">
        <v>945</v>
      </c>
      <c r="F6648" s="2" t="str">
        <f t="array" ref="F6648">_xlfn.XLOOKUP(E6648,Restaurants!A:A,Restaurants!B:B)</f>
        <v>Restaurant 099</v>
      </c>
      <c r="G6648" s="2" t="s">
        <v>722</v>
      </c>
      <c r="H6648" s="2" t="str">
        <f t="array" ref="H6648">_xlfn.XLOOKUP(G6648,Food_Menu!A:A,Food_Menu!B:B)</f>
        <v>Food Item 0044</v>
      </c>
      <c r="I6648" s="2">
        <f t="array" ref="I6648">_xlfn.XLOOKUP(G6648,Food_Menu!A:A,Food_Menu!D:D)</f>
        <v>334.07</v>
      </c>
      <c r="J6648" s="2" t="s">
        <v>643</v>
      </c>
      <c r="K6648" s="2" t="str">
        <f t="array" ref="K6648">_xlfn.XLOOKUP(J6648,Delivery_Partners!A:A,Delivery_Partners!B:B)</f>
        <v>Delivery Partner 107</v>
      </c>
      <c r="L6648" s="3">
        <v>1</v>
      </c>
      <c r="M6648" s="2" t="s">
        <v>23</v>
      </c>
      <c r="N6648" s="2" t="s">
        <v>42</v>
      </c>
      <c r="O6648" s="3">
        <v>31</v>
      </c>
      <c r="P6648" s="13">
        <f t="shared" si="1394"/>
        <v>334.07</v>
      </c>
      <c r="Q6648" s="13" t="str">
        <f t="shared" si="1395"/>
        <v>Normal</v>
      </c>
      <c r="S6648" s="21"/>
    </row>
    <row r="6649" customHeight="1" spans="1:19">
      <c r="A6649" s="2" t="s">
        <v>8613</v>
      </c>
      <c r="B6649" s="29" t="s">
        <v>915</v>
      </c>
      <c r="C6649" s="2" t="s">
        <v>3994</v>
      </c>
      <c r="D6649" s="2" t="str">
        <f t="array" ref="D6649">_xlfn.XLOOKUP(C6649,Customers!A:A,Customers!B:B)</f>
        <v>Customer 0676</v>
      </c>
      <c r="E6649" s="2" t="s">
        <v>518</v>
      </c>
      <c r="F6649" s="2" t="str">
        <f t="array" ref="F6649">_xlfn.XLOOKUP(E6649,Restaurants!A:A,Restaurants!B:B)</f>
        <v>Restaurant 039</v>
      </c>
      <c r="G6649" s="2" t="s">
        <v>579</v>
      </c>
      <c r="H6649" s="2" t="str">
        <f t="array" ref="H6649">_xlfn.XLOOKUP(G6649,Food_Menu!A:A,Food_Menu!B:B)</f>
        <v>Food Item 0200</v>
      </c>
      <c r="I6649" s="2">
        <f t="array" ref="I6649">_xlfn.XLOOKUP(G6649,Food_Menu!A:A,Food_Menu!D:D)</f>
        <v>511.44</v>
      </c>
      <c r="J6649" s="2" t="s">
        <v>495</v>
      </c>
      <c r="K6649" s="2" t="str">
        <f t="array" ref="K6649">_xlfn.XLOOKUP(J6649,Delivery_Partners!A:A,Delivery_Partners!B:B)</f>
        <v>Delivery Partner 112</v>
      </c>
      <c r="L6649" s="3">
        <v>1</v>
      </c>
      <c r="M6649" s="2" t="s">
        <v>23</v>
      </c>
      <c r="N6649" s="2" t="s">
        <v>55</v>
      </c>
      <c r="O6649" s="3">
        <v>45</v>
      </c>
      <c r="P6649" s="13">
        <f t="shared" si="1394"/>
        <v>511.44</v>
      </c>
      <c r="Q6649" s="13" t="str">
        <f t="shared" si="1395"/>
        <v>Normal</v>
      </c>
      <c r="S6649" s="21"/>
    </row>
    <row r="6650" customHeight="1" spans="1:19">
      <c r="A6650" s="2" t="s">
        <v>8614</v>
      </c>
      <c r="B6650" s="29" t="s">
        <v>1222</v>
      </c>
      <c r="C6650" s="2" t="s">
        <v>1159</v>
      </c>
      <c r="D6650" s="2" t="str">
        <f t="array" ref="D6650">_xlfn.XLOOKUP(C6650,Customers!A:A,Customers!B:B)</f>
        <v>Customer 0929</v>
      </c>
      <c r="E6650" s="2" t="s">
        <v>298</v>
      </c>
      <c r="F6650" s="2" t="str">
        <f t="array" ref="F6650">_xlfn.XLOOKUP(E6650,Restaurants!A:A,Restaurants!B:B)</f>
        <v>Restaurant 113</v>
      </c>
      <c r="G6650" s="2" t="s">
        <v>1336</v>
      </c>
      <c r="H6650" s="2" t="str">
        <f t="array" ref="H6650">_xlfn.XLOOKUP(G6650,Food_Menu!A:A,Food_Menu!B:B)</f>
        <v>Food Item 0036</v>
      </c>
      <c r="I6650" s="2">
        <f t="array" ref="I6650">_xlfn.XLOOKUP(G6650,Food_Menu!A:A,Food_Menu!D:D)</f>
        <v>542.95</v>
      </c>
      <c r="J6650" s="2" t="s">
        <v>1350</v>
      </c>
      <c r="K6650" s="2" t="str">
        <f t="array" ref="K6650">_xlfn.XLOOKUP(J6650,Delivery_Partners!A:A,Delivery_Partners!B:B)</f>
        <v>Delivery Partner 087</v>
      </c>
      <c r="L6650" s="3">
        <v>1</v>
      </c>
      <c r="M6650" s="2" t="s">
        <v>23</v>
      </c>
      <c r="N6650" s="2" t="s">
        <v>24</v>
      </c>
      <c r="O6650" s="3">
        <v>33</v>
      </c>
      <c r="P6650" s="13">
        <f t="shared" si="1394"/>
        <v>542.95</v>
      </c>
      <c r="Q6650" s="13" t="str">
        <f t="shared" si="1395"/>
        <v>Normal</v>
      </c>
      <c r="S6650" s="21"/>
    </row>
    <row r="6651" customHeight="1" spans="1:19">
      <c r="A6651" s="2" t="s">
        <v>8615</v>
      </c>
      <c r="B6651" s="29" t="s">
        <v>1648</v>
      </c>
      <c r="C6651" s="2" t="s">
        <v>77</v>
      </c>
      <c r="D6651" s="2" t="str">
        <f t="array" ref="D6651">_xlfn.XLOOKUP(C6651,Customers!A:A,Customers!B:B)</f>
        <v>Customer 0256</v>
      </c>
      <c r="E6651" s="2" t="s">
        <v>506</v>
      </c>
      <c r="F6651" s="2" t="str">
        <f t="array" ref="F6651">_xlfn.XLOOKUP(E6651,Restaurants!A:A,Restaurants!B:B)</f>
        <v>Restaurant 005</v>
      </c>
      <c r="G6651" s="2" t="s">
        <v>1506</v>
      </c>
      <c r="H6651" s="2" t="str">
        <f t="array" ref="H6651">_xlfn.XLOOKUP(G6651,Food_Menu!A:A,Food_Menu!B:B)</f>
        <v>Food Item 0112</v>
      </c>
      <c r="I6651" s="2">
        <f t="array" ref="I6651">_xlfn.XLOOKUP(G6651,Food_Menu!A:A,Food_Menu!D:D)</f>
        <v>97.22</v>
      </c>
      <c r="J6651" s="2" t="s">
        <v>461</v>
      </c>
      <c r="K6651" s="2" t="str">
        <f t="array" ref="K6651">_xlfn.XLOOKUP(J6651,Delivery_Partners!A:A,Delivery_Partners!B:B)</f>
        <v>Delivery Partner 118</v>
      </c>
      <c r="L6651" s="3">
        <v>1</v>
      </c>
      <c r="M6651" s="2" t="s">
        <v>23</v>
      </c>
      <c r="N6651" s="2" t="s">
        <v>55</v>
      </c>
      <c r="O6651" s="3">
        <v>57</v>
      </c>
      <c r="P6651" s="13">
        <f t="shared" si="1394"/>
        <v>97.22</v>
      </c>
      <c r="Q6651" s="13" t="str">
        <f t="shared" si="1395"/>
        <v>Normal</v>
      </c>
      <c r="S6651" s="21"/>
    </row>
    <row r="6652" customHeight="1" spans="1:19">
      <c r="A6652" s="2" t="s">
        <v>8616</v>
      </c>
      <c r="B6652" s="29" t="s">
        <v>1447</v>
      </c>
      <c r="C6652" s="2" t="s">
        <v>4966</v>
      </c>
      <c r="D6652" s="2" t="str">
        <f t="array" ref="D6652">_xlfn.XLOOKUP(C6652,Customers!A:A,Customers!B:B)</f>
        <v>Customer 0243</v>
      </c>
      <c r="E6652" s="2" t="s">
        <v>952</v>
      </c>
      <c r="F6652" s="2" t="str">
        <f t="array" ref="F6652">_xlfn.XLOOKUP(E6652,Restaurants!A:A,Restaurants!B:B)</f>
        <v>Restaurant 041</v>
      </c>
      <c r="G6652" s="2" t="s">
        <v>255</v>
      </c>
      <c r="H6652" s="2" t="str">
        <f t="array" ref="H6652">_xlfn.XLOOKUP(G6652,Food_Menu!A:A,Food_Menu!B:B)</f>
        <v>Food Item 0146</v>
      </c>
      <c r="I6652" s="2">
        <f t="array" ref="I6652">_xlfn.XLOOKUP(G6652,Food_Menu!A:A,Food_Menu!D:D)</f>
        <v>580.64</v>
      </c>
      <c r="J6652" s="2" t="s">
        <v>145</v>
      </c>
      <c r="K6652" s="2" t="str">
        <f t="array" ref="K6652">_xlfn.XLOOKUP(J6652,Delivery_Partners!A:A,Delivery_Partners!B:B)</f>
        <v>Delivery Partner 069</v>
      </c>
      <c r="L6652" s="3">
        <v>1</v>
      </c>
      <c r="M6652" s="2" t="s">
        <v>23</v>
      </c>
      <c r="N6652" s="2" t="s">
        <v>24</v>
      </c>
      <c r="O6652" s="3">
        <v>27</v>
      </c>
      <c r="P6652" s="13">
        <f t="shared" si="1394"/>
        <v>580.64</v>
      </c>
      <c r="Q6652" s="13" t="str">
        <f t="shared" si="1395"/>
        <v>Fast</v>
      </c>
      <c r="S6652" s="21"/>
    </row>
    <row r="6653" customHeight="1" spans="1:19">
      <c r="A6653" s="2" t="s">
        <v>8617</v>
      </c>
      <c r="B6653" s="28">
        <v>45818</v>
      </c>
      <c r="C6653" s="2" t="s">
        <v>3161</v>
      </c>
      <c r="D6653" s="2" t="str">
        <f t="array" ref="D6653">_xlfn.XLOOKUP(C6653,Customers!A:A,Customers!B:B)</f>
        <v>Customer 0720</v>
      </c>
      <c r="E6653" s="2" t="s">
        <v>366</v>
      </c>
      <c r="F6653" s="2" t="str">
        <f t="array" ref="F6653">_xlfn.XLOOKUP(E6653,Restaurants!A:A,Restaurants!B:B)</f>
        <v>Restaurant 073</v>
      </c>
      <c r="G6653" s="2" t="s">
        <v>153</v>
      </c>
      <c r="H6653" s="2" t="str">
        <f t="array" ref="H6653">_xlfn.XLOOKUP(G6653,Food_Menu!A:A,Food_Menu!B:B)</f>
        <v>Food Item 0149</v>
      </c>
      <c r="I6653" s="2">
        <f t="array" ref="I6653">_xlfn.XLOOKUP(G6653,Food_Menu!A:A,Food_Menu!D:D)</f>
        <v>238.55</v>
      </c>
      <c r="J6653" s="2" t="s">
        <v>133</v>
      </c>
      <c r="K6653" s="2" t="str">
        <f t="array" ref="K6653">_xlfn.XLOOKUP(J6653,Delivery_Partners!A:A,Delivery_Partners!B:B)</f>
        <v>Delivery Partner 012</v>
      </c>
      <c r="L6653" s="3">
        <v>2</v>
      </c>
      <c r="M6653" s="2" t="s">
        <v>23</v>
      </c>
      <c r="N6653" s="2" t="s">
        <v>24</v>
      </c>
      <c r="O6653" s="3">
        <v>40</v>
      </c>
      <c r="P6653" s="13">
        <f t="shared" si="1394"/>
        <v>477.1</v>
      </c>
      <c r="Q6653" s="13" t="str">
        <f t="shared" si="1395"/>
        <v>Normal</v>
      </c>
      <c r="S6653" s="21"/>
    </row>
    <row r="6654" customHeight="1" spans="1:19">
      <c r="A6654" s="2" t="s">
        <v>8618</v>
      </c>
      <c r="B6654" s="29" t="s">
        <v>569</v>
      </c>
      <c r="C6654" s="2" t="s">
        <v>633</v>
      </c>
      <c r="D6654" s="2" t="str">
        <f t="array" ref="D6654">_xlfn.XLOOKUP(C6654,Customers!A:A,Customers!B:B)</f>
        <v>Customer 1062</v>
      </c>
      <c r="E6654" s="2" t="s">
        <v>187</v>
      </c>
      <c r="F6654" s="2" t="str">
        <f t="array" ref="F6654">_xlfn.XLOOKUP(E6654,Restaurants!A:A,Restaurants!B:B)</f>
        <v>Restaurant 065</v>
      </c>
      <c r="G6654" s="2" t="s">
        <v>627</v>
      </c>
      <c r="H6654" s="2" t="str">
        <f t="array" ref="H6654">_xlfn.XLOOKUP(G6654,Food_Menu!A:A,Food_Menu!B:B)</f>
        <v>Food Item 0188</v>
      </c>
      <c r="I6654" s="2">
        <f t="array" ref="I6654">_xlfn.XLOOKUP(G6654,Food_Menu!A:A,Food_Menu!D:D)</f>
        <v>537.03</v>
      </c>
      <c r="J6654" s="2" t="s">
        <v>909</v>
      </c>
      <c r="K6654" s="2" t="str">
        <f t="array" ref="K6654">_xlfn.XLOOKUP(J6654,Delivery_Partners!A:A,Delivery_Partners!B:B)</f>
        <v>Delivery Partner 005</v>
      </c>
      <c r="L6654" s="3">
        <v>2</v>
      </c>
      <c r="M6654" s="2" t="s">
        <v>23</v>
      </c>
      <c r="N6654" s="2" t="s">
        <v>42</v>
      </c>
      <c r="O6654" s="3">
        <v>61</v>
      </c>
      <c r="P6654" s="13">
        <f t="shared" si="1394"/>
        <v>1074.06</v>
      </c>
      <c r="Q6654" s="13" t="str">
        <f t="shared" si="1395"/>
        <v>Slow</v>
      </c>
      <c r="S6654" s="21"/>
    </row>
    <row r="6655" hidden="1" customHeight="1" spans="1:19">
      <c r="A6655" s="2" t="s">
        <v>8619</v>
      </c>
      <c r="B6655" s="29" t="s">
        <v>1265</v>
      </c>
      <c r="C6655" s="2" t="s">
        <v>156</v>
      </c>
      <c r="D6655" s="2" t="str">
        <f t="array" ref="D6655">_xlfn.XLOOKUP(C6655,Customers!A:A,Customers!B:B)</f>
        <v>Customer 0402</v>
      </c>
      <c r="E6655" s="2" t="s">
        <v>376</v>
      </c>
      <c r="F6655" s="2" t="str">
        <f t="array" ref="F6655">_xlfn.XLOOKUP(E6655,Restaurants!A:A,Restaurants!B:B)</f>
        <v>Restaurant 028</v>
      </c>
      <c r="G6655" s="2" t="s">
        <v>872</v>
      </c>
      <c r="H6655" s="2" t="str">
        <f t="array" ref="H6655">_xlfn.XLOOKUP(G6655,Food_Menu!A:A,Food_Menu!B:B)</f>
        <v>Food Item 0156</v>
      </c>
      <c r="I6655" s="2"/>
      <c r="J6655" s="2" t="s">
        <v>1045</v>
      </c>
      <c r="K6655" s="2" t="str">
        <f t="array" ref="K6655">_xlfn.XLOOKUP(J6655,Delivery_Partners!A:A,Delivery_Partners!B:B)</f>
        <v>Delivery Partner 129</v>
      </c>
      <c r="L6655" s="3">
        <v>1</v>
      </c>
      <c r="M6655" s="2" t="s">
        <v>189</v>
      </c>
      <c r="N6655" s="2" t="s">
        <v>24</v>
      </c>
      <c r="O6655" s="2"/>
    </row>
    <row r="6656" customHeight="1" spans="1:19">
      <c r="A6656" s="2" t="s">
        <v>8620</v>
      </c>
      <c r="B6656" s="29" t="s">
        <v>196</v>
      </c>
      <c r="C6656" s="2" t="s">
        <v>2102</v>
      </c>
      <c r="D6656" s="2" t="str">
        <f t="array" ref="D6656">_xlfn.XLOOKUP(C6656,Customers!A:A,Customers!B:B)</f>
        <v>Customer 0609</v>
      </c>
      <c r="E6656" s="2" t="s">
        <v>1450</v>
      </c>
      <c r="F6656" s="2" t="str">
        <f t="array" ref="F6656">_xlfn.XLOOKUP(E6656,Restaurants!A:A,Restaurants!B:B)</f>
        <v>Restaurant 024</v>
      </c>
      <c r="G6656" s="2" t="s">
        <v>276</v>
      </c>
      <c r="H6656" s="2" t="str">
        <f t="array" ref="H6656">_xlfn.XLOOKUP(G6656,Food_Menu!A:A,Food_Menu!B:B)</f>
        <v>Food Item 0145</v>
      </c>
      <c r="I6656" s="2">
        <f t="array" ref="I6656">_xlfn.XLOOKUP(G6656,Food_Menu!A:A,Food_Menu!D:D)</f>
        <v>530.68</v>
      </c>
      <c r="J6656" s="2" t="s">
        <v>1481</v>
      </c>
      <c r="K6656" s="2" t="str">
        <f t="array" ref="K6656">_xlfn.XLOOKUP(J6656,Delivery_Partners!A:A,Delivery_Partners!B:B)</f>
        <v>Delivery Partner 115</v>
      </c>
      <c r="L6656" s="3">
        <v>2</v>
      </c>
      <c r="M6656" s="2" t="s">
        <v>23</v>
      </c>
      <c r="N6656" s="2" t="s">
        <v>24</v>
      </c>
      <c r="O6656" s="3">
        <v>44</v>
      </c>
      <c r="P6656" s="13">
        <f t="shared" ref="P6656:P6657" si="1396">I6656*L6656</f>
        <v>1061.36</v>
      </c>
      <c r="Q6656" s="13" t="str">
        <f t="shared" ref="Q6656:Q6657" si="1397">IF(O6656="","Not Delivered",IF(O6656&lt;=30,"Fast",IF(O6656&lt;=60,"Normal","Slow")))</f>
        <v>Normal</v>
      </c>
      <c r="S6656" s="21"/>
    </row>
    <row r="6657" customHeight="1" spans="1:19">
      <c r="A6657" s="2" t="s">
        <v>8621</v>
      </c>
      <c r="B6657" s="28">
        <v>45971</v>
      </c>
      <c r="C6657" s="2" t="s">
        <v>758</v>
      </c>
      <c r="D6657" s="2" t="str">
        <f t="array" ref="D6657">_xlfn.XLOOKUP(C6657,Customers!A:A,Customers!B:B)</f>
        <v>Customer 0787</v>
      </c>
      <c r="E6657" s="2" t="s">
        <v>265</v>
      </c>
      <c r="F6657" s="2" t="str">
        <f t="array" ref="F6657">_xlfn.XLOOKUP(E6657,Restaurants!A:A,Restaurants!B:B)</f>
        <v>Restaurant 094</v>
      </c>
      <c r="G6657" s="2" t="s">
        <v>675</v>
      </c>
      <c r="H6657" s="2" t="str">
        <f t="array" ref="H6657">_xlfn.XLOOKUP(G6657,Food_Menu!A:A,Food_Menu!B:B)</f>
        <v>Food Item 0034</v>
      </c>
      <c r="I6657" s="2">
        <f t="array" ref="I6657">_xlfn.XLOOKUP(G6657,Food_Menu!A:A,Food_Menu!D:D)</f>
        <v>185.13</v>
      </c>
      <c r="J6657" s="2" t="s">
        <v>1193</v>
      </c>
      <c r="K6657" s="2" t="str">
        <f t="array" ref="K6657">_xlfn.XLOOKUP(J6657,Delivery_Partners!A:A,Delivery_Partners!B:B)</f>
        <v>Delivery Partner 074</v>
      </c>
      <c r="L6657" s="3">
        <v>1</v>
      </c>
      <c r="M6657" s="2" t="s">
        <v>23</v>
      </c>
      <c r="N6657" s="2" t="s">
        <v>42</v>
      </c>
      <c r="O6657" s="3">
        <v>39</v>
      </c>
      <c r="P6657" s="13">
        <f t="shared" si="1396"/>
        <v>185.13</v>
      </c>
      <c r="Q6657" s="13" t="str">
        <f t="shared" si="1397"/>
        <v>Normal</v>
      </c>
      <c r="S6657" s="21"/>
    </row>
    <row r="6658" hidden="1" customHeight="1" spans="1:19">
      <c r="A6658" s="2" t="s">
        <v>8622</v>
      </c>
      <c r="B6658" s="28">
        <v>45750</v>
      </c>
      <c r="C6658" s="2" t="s">
        <v>3101</v>
      </c>
      <c r="D6658" s="2" t="str">
        <f t="array" ref="D6658">_xlfn.XLOOKUP(C6658,Customers!A:A,Customers!B:B)</f>
        <v>Customer 0797</v>
      </c>
      <c r="E6658" s="2" t="s">
        <v>105</v>
      </c>
      <c r="F6658" s="2" t="str">
        <f t="array" ref="F6658">_xlfn.XLOOKUP(E6658,Restaurants!A:A,Restaurants!B:B)</f>
        <v>Restaurant 106</v>
      </c>
      <c r="G6658" s="2" t="s">
        <v>313</v>
      </c>
      <c r="H6658" s="2" t="str">
        <f t="array" ref="H6658">_xlfn.XLOOKUP(G6658,Food_Menu!A:A,Food_Menu!B:B)</f>
        <v>Food Item 0068</v>
      </c>
      <c r="I6658" s="2"/>
      <c r="J6658" s="2" t="s">
        <v>1146</v>
      </c>
      <c r="K6658" s="2" t="str">
        <f t="array" ref="K6658">_xlfn.XLOOKUP(J6658,Delivery_Partners!A:A,Delivery_Partners!B:B)</f>
        <v>Delivery Partner 135</v>
      </c>
      <c r="L6658" s="3">
        <v>1</v>
      </c>
      <c r="M6658" s="2" t="s">
        <v>101</v>
      </c>
      <c r="N6658" s="2" t="s">
        <v>24</v>
      </c>
      <c r="O6658" s="2"/>
    </row>
    <row r="6659" hidden="1" customHeight="1" spans="1:19">
      <c r="A6659" s="2" t="s">
        <v>8623</v>
      </c>
      <c r="B6659" s="29" t="s">
        <v>1412</v>
      </c>
      <c r="C6659" s="2" t="s">
        <v>1480</v>
      </c>
      <c r="D6659" s="2" t="str">
        <f t="array" ref="D6659">_xlfn.XLOOKUP(C6659,Customers!A:A,Customers!B:B)</f>
        <v>Customer 0175</v>
      </c>
      <c r="E6659" s="2" t="s">
        <v>726</v>
      </c>
      <c r="F6659" s="2" t="str">
        <f t="array" ref="F6659">_xlfn.XLOOKUP(E6659,Restaurants!A:A,Restaurants!B:B)</f>
        <v>Restaurant 082</v>
      </c>
      <c r="G6659" s="2" t="s">
        <v>477</v>
      </c>
      <c r="H6659" s="2" t="str">
        <f t="array" ref="H6659">_xlfn.XLOOKUP(G6659,Food_Menu!A:A,Food_Menu!B:B)</f>
        <v>Food Item 0077</v>
      </c>
      <c r="I6659" s="2"/>
      <c r="J6659" s="2" t="s">
        <v>993</v>
      </c>
      <c r="K6659" s="2" t="str">
        <f t="array" ref="K6659">_xlfn.XLOOKUP(J6659,Delivery_Partners!A:A,Delivery_Partners!B:B)</f>
        <v>Delivery Partner 086</v>
      </c>
      <c r="L6659" s="3">
        <v>2</v>
      </c>
      <c r="M6659" s="2" t="s">
        <v>101</v>
      </c>
      <c r="N6659" s="2" t="s">
        <v>55</v>
      </c>
      <c r="O6659" s="2"/>
    </row>
    <row r="6660" customHeight="1" spans="1:19">
      <c r="A6660" s="2" t="s">
        <v>8624</v>
      </c>
      <c r="B6660" s="28">
        <v>45906</v>
      </c>
      <c r="C6660" s="2" t="s">
        <v>2456</v>
      </c>
      <c r="D6660" s="2" t="str">
        <f t="array" ref="D6660">_xlfn.XLOOKUP(C6660,Customers!A:A,Customers!B:B)</f>
        <v>Customer 0475</v>
      </c>
      <c r="E6660" s="2" t="s">
        <v>345</v>
      </c>
      <c r="F6660" s="2" t="str">
        <f t="array" ref="F6660">_xlfn.XLOOKUP(E6660,Restaurants!A:A,Restaurants!B:B)</f>
        <v>Restaurant 064</v>
      </c>
      <c r="G6660" s="2" t="s">
        <v>188</v>
      </c>
      <c r="H6660" s="2" t="str">
        <f t="array" ref="H6660">_xlfn.XLOOKUP(G6660,Food_Menu!A:A,Food_Menu!B:B)</f>
        <v>Food Item 0082</v>
      </c>
      <c r="I6660" s="2">
        <f t="array" ref="I6660">_xlfn.XLOOKUP(G6660,Food_Menu!A:A,Food_Menu!D:D)</f>
        <v>266.68</v>
      </c>
      <c r="J6660" s="2" t="s">
        <v>68</v>
      </c>
      <c r="K6660" s="2" t="str">
        <f t="array" ref="K6660">_xlfn.XLOOKUP(J6660,Delivery_Partners!A:A,Delivery_Partners!B:B)</f>
        <v>Delivery Partner 046</v>
      </c>
      <c r="L6660" s="3">
        <v>1</v>
      </c>
      <c r="M6660" s="2" t="s">
        <v>23</v>
      </c>
      <c r="N6660" s="2" t="s">
        <v>24</v>
      </c>
      <c r="O6660" s="3">
        <v>28</v>
      </c>
      <c r="P6660" s="13">
        <f t="shared" ref="P6660:P6667" si="1398">I6660*L6660</f>
        <v>266.68</v>
      </c>
      <c r="Q6660" s="13" t="str">
        <f t="shared" ref="Q6660:Q6667" si="1399">IF(O6660="","Not Delivered",IF(O6660&lt;=30,"Fast",IF(O6660&lt;=60,"Normal","Slow")))</f>
        <v>Fast</v>
      </c>
      <c r="S6660" s="21"/>
    </row>
    <row r="6661" customHeight="1" spans="1:19">
      <c r="A6661" s="2" t="s">
        <v>8625</v>
      </c>
      <c r="B6661" s="29" t="s">
        <v>1370</v>
      </c>
      <c r="C6661" s="2" t="s">
        <v>2082</v>
      </c>
      <c r="D6661" s="2" t="str">
        <f t="array" ref="D6661">_xlfn.XLOOKUP(C6661,Customers!A:A,Customers!B:B)</f>
        <v>Customer 1193</v>
      </c>
      <c r="E6661" s="2" t="s">
        <v>814</v>
      </c>
      <c r="F6661" s="2" t="str">
        <f t="array" ref="F6661">_xlfn.XLOOKUP(E6661,Restaurants!A:A,Restaurants!B:B)</f>
        <v>Restaurant 093</v>
      </c>
      <c r="G6661" s="2" t="s">
        <v>99</v>
      </c>
      <c r="H6661" s="2" t="str">
        <f t="array" ref="H6661">_xlfn.XLOOKUP(G6661,Food_Menu!A:A,Food_Menu!B:B)</f>
        <v>Food Item 0025</v>
      </c>
      <c r="I6661" s="2">
        <f t="array" ref="I6661">_xlfn.XLOOKUP(G6661,Food_Menu!A:A,Food_Menu!D:D)</f>
        <v>246.71</v>
      </c>
      <c r="J6661" s="2" t="s">
        <v>123</v>
      </c>
      <c r="K6661" s="2" t="str">
        <f t="array" ref="K6661">_xlfn.XLOOKUP(J6661,Delivery_Partners!A:A,Delivery_Partners!B:B)</f>
        <v>Delivery Partner 106</v>
      </c>
      <c r="L6661" s="3">
        <v>2</v>
      </c>
      <c r="M6661" s="2" t="s">
        <v>23</v>
      </c>
      <c r="N6661" s="2" t="s">
        <v>74</v>
      </c>
      <c r="O6661" s="3">
        <v>17</v>
      </c>
      <c r="P6661" s="13">
        <f t="shared" si="1398"/>
        <v>493.42</v>
      </c>
      <c r="Q6661" s="13" t="str">
        <f t="shared" si="1399"/>
        <v>Fast</v>
      </c>
      <c r="S6661" s="21"/>
    </row>
    <row r="6662" customHeight="1" spans="1:19">
      <c r="A6662" s="2" t="s">
        <v>8626</v>
      </c>
      <c r="B6662" s="28">
        <v>46001</v>
      </c>
      <c r="C6662" s="2" t="s">
        <v>3831</v>
      </c>
      <c r="D6662" s="2" t="str">
        <f t="array" ref="D6662">_xlfn.XLOOKUP(C6662,Customers!A:A,Customers!B:B)</f>
        <v>Customer 1067</v>
      </c>
      <c r="E6662" s="2" t="s">
        <v>230</v>
      </c>
      <c r="F6662" s="2" t="str">
        <f t="array" ref="F6662">_xlfn.XLOOKUP(E6662,Restaurants!A:A,Restaurants!B:B)</f>
        <v>Restaurant 029</v>
      </c>
      <c r="G6662" s="2" t="s">
        <v>524</v>
      </c>
      <c r="H6662" s="2" t="str">
        <f t="array" ref="H6662">_xlfn.XLOOKUP(G6662,Food_Menu!A:A,Food_Menu!B:B)</f>
        <v>Food Item 0021</v>
      </c>
      <c r="I6662" s="2">
        <f t="array" ref="I6662">_xlfn.XLOOKUP(G6662,Food_Menu!A:A,Food_Menu!D:D)</f>
        <v>572.3</v>
      </c>
      <c r="J6662" s="2" t="s">
        <v>145</v>
      </c>
      <c r="K6662" s="2" t="str">
        <f t="array" ref="K6662">_xlfn.XLOOKUP(J6662,Delivery_Partners!A:A,Delivery_Partners!B:B)</f>
        <v>Delivery Partner 069</v>
      </c>
      <c r="L6662" s="3">
        <v>1</v>
      </c>
      <c r="M6662" s="2" t="s">
        <v>23</v>
      </c>
      <c r="N6662" s="2" t="s">
        <v>24</v>
      </c>
      <c r="O6662" s="3">
        <v>43</v>
      </c>
      <c r="P6662" s="13">
        <f t="shared" si="1398"/>
        <v>572.3</v>
      </c>
      <c r="Q6662" s="13" t="str">
        <f t="shared" si="1399"/>
        <v>Normal</v>
      </c>
      <c r="S6662" s="21"/>
    </row>
    <row r="6663" customHeight="1" spans="1:19">
      <c r="A6663" s="2" t="s">
        <v>8627</v>
      </c>
      <c r="B6663" s="28">
        <v>45753</v>
      </c>
      <c r="C6663" s="2" t="s">
        <v>3980</v>
      </c>
      <c r="D6663" s="2" t="str">
        <f t="array" ref="D6663">_xlfn.XLOOKUP(C6663,Customers!A:A,Customers!B:B)</f>
        <v>Customer 0927</v>
      </c>
      <c r="E6663" s="2" t="s">
        <v>795</v>
      </c>
      <c r="F6663" s="2" t="str">
        <f t="array" ref="F6663">_xlfn.XLOOKUP(E6663,Restaurants!A:A,Restaurants!B:B)</f>
        <v>Restaurant 117</v>
      </c>
      <c r="G6663" s="2" t="s">
        <v>1192</v>
      </c>
      <c r="H6663" s="2" t="str">
        <f t="array" ref="H6663">_xlfn.XLOOKUP(G6663,Food_Menu!A:A,Food_Menu!B:B)</f>
        <v>Food Item 0097</v>
      </c>
      <c r="I6663" s="2">
        <f t="array" ref="I6663">_xlfn.XLOOKUP(G6663,Food_Menu!A:A,Food_Menu!D:D)</f>
        <v>584.54</v>
      </c>
      <c r="J6663" s="2" t="s">
        <v>118</v>
      </c>
      <c r="K6663" s="2" t="str">
        <f t="array" ref="K6663">_xlfn.XLOOKUP(J6663,Delivery_Partners!A:A,Delivery_Partners!B:B)</f>
        <v>Delivery Partner 176</v>
      </c>
      <c r="L6663" s="3">
        <v>1</v>
      </c>
      <c r="M6663" s="2" t="s">
        <v>23</v>
      </c>
      <c r="N6663" s="2" t="s">
        <v>74</v>
      </c>
      <c r="O6663" s="3">
        <v>17</v>
      </c>
      <c r="P6663" s="13">
        <f t="shared" si="1398"/>
        <v>584.54</v>
      </c>
      <c r="Q6663" s="13" t="str">
        <f t="shared" si="1399"/>
        <v>Fast</v>
      </c>
      <c r="S6663" s="21"/>
    </row>
    <row r="6664" customHeight="1" spans="1:19">
      <c r="A6664" s="2" t="s">
        <v>8628</v>
      </c>
      <c r="B6664" s="28">
        <v>45691</v>
      </c>
      <c r="C6664" s="2" t="s">
        <v>321</v>
      </c>
      <c r="D6664" s="2" t="str">
        <f t="array" ref="D6664">_xlfn.XLOOKUP(C6664,Customers!A:A,Customers!B:B)</f>
        <v>Customer 0030</v>
      </c>
      <c r="E6664" s="2" t="s">
        <v>871</v>
      </c>
      <c r="F6664" s="2" t="str">
        <f t="array" ref="F6664">_xlfn.XLOOKUP(E6664,Restaurants!A:A,Restaurants!B:B)</f>
        <v>Restaurant 015</v>
      </c>
      <c r="G6664" s="2" t="s">
        <v>1608</v>
      </c>
      <c r="H6664" s="2" t="str">
        <f t="array" ref="H6664">_xlfn.XLOOKUP(G6664,Food_Menu!A:A,Food_Menu!B:B)</f>
        <v>Food Item 0160</v>
      </c>
      <c r="I6664" s="2">
        <f t="array" ref="I6664">_xlfn.XLOOKUP(G6664,Food_Menu!A:A,Food_Menu!D:D)</f>
        <v>297.4</v>
      </c>
      <c r="J6664" s="2" t="s">
        <v>168</v>
      </c>
      <c r="K6664" s="2" t="str">
        <f t="array" ref="K6664">_xlfn.XLOOKUP(J6664,Delivery_Partners!A:A,Delivery_Partners!B:B)</f>
        <v>Delivery Partner 130</v>
      </c>
      <c r="L6664" s="3">
        <v>1</v>
      </c>
      <c r="M6664" s="2" t="s">
        <v>23</v>
      </c>
      <c r="N6664" s="2" t="s">
        <v>24</v>
      </c>
      <c r="O6664" s="3">
        <v>43</v>
      </c>
      <c r="P6664" s="13">
        <f t="shared" si="1398"/>
        <v>297.4</v>
      </c>
      <c r="Q6664" s="13" t="str">
        <f t="shared" si="1399"/>
        <v>Normal</v>
      </c>
      <c r="S6664" s="21"/>
    </row>
    <row r="6665" customHeight="1" spans="1:19">
      <c r="A6665" s="2" t="s">
        <v>8629</v>
      </c>
      <c r="B6665" s="29" t="s">
        <v>1429</v>
      </c>
      <c r="C6665" s="2" t="s">
        <v>2815</v>
      </c>
      <c r="D6665" s="2" t="str">
        <f t="array" ref="D6665">_xlfn.XLOOKUP(C6665,Customers!A:A,Customers!B:B)</f>
        <v>Customer 0501</v>
      </c>
      <c r="E6665" s="2" t="s">
        <v>548</v>
      </c>
      <c r="F6665" s="2" t="str">
        <f t="array" ref="F6665">_xlfn.XLOOKUP(E6665,Restaurants!A:A,Restaurants!B:B)</f>
        <v>Restaurant 071</v>
      </c>
      <c r="G6665" s="2" t="s">
        <v>2157</v>
      </c>
      <c r="H6665" s="2" t="str">
        <f t="array" ref="H6665">_xlfn.XLOOKUP(G6665,Food_Menu!A:A,Food_Menu!B:B)</f>
        <v>Food Item 0196</v>
      </c>
      <c r="I6665" s="2">
        <f t="array" ref="I6665">_xlfn.XLOOKUP(G6665,Food_Menu!A:A,Food_Menu!D:D)</f>
        <v>535.63</v>
      </c>
      <c r="J6665" s="2" t="s">
        <v>1146</v>
      </c>
      <c r="K6665" s="2" t="str">
        <f t="array" ref="K6665">_xlfn.XLOOKUP(J6665,Delivery_Partners!A:A,Delivery_Partners!B:B)</f>
        <v>Delivery Partner 135</v>
      </c>
      <c r="L6665" s="3">
        <v>1</v>
      </c>
      <c r="M6665" s="2" t="s">
        <v>23</v>
      </c>
      <c r="N6665" s="2" t="s">
        <v>42</v>
      </c>
      <c r="O6665" s="3">
        <v>31</v>
      </c>
      <c r="P6665" s="13">
        <f t="shared" si="1398"/>
        <v>535.63</v>
      </c>
      <c r="Q6665" s="13" t="str">
        <f t="shared" si="1399"/>
        <v>Normal</v>
      </c>
      <c r="S6665" s="21"/>
    </row>
    <row r="6666" customHeight="1" spans="1:19">
      <c r="A6666" s="2" t="s">
        <v>8630</v>
      </c>
      <c r="B6666" s="29" t="s">
        <v>681</v>
      </c>
      <c r="C6666" s="2" t="s">
        <v>3732</v>
      </c>
      <c r="D6666" s="2" t="str">
        <f t="array" ref="D6666">_xlfn.XLOOKUP(C6666,Customers!A:A,Customers!B:B)</f>
        <v>Customer 0062</v>
      </c>
      <c r="E6666" s="2" t="s">
        <v>952</v>
      </c>
      <c r="F6666" s="2" t="str">
        <f t="array" ref="F6666">_xlfn.XLOOKUP(E6666,Restaurants!A:A,Restaurants!B:B)</f>
        <v>Restaurant 041</v>
      </c>
      <c r="G6666" s="2" t="s">
        <v>340</v>
      </c>
      <c r="H6666" s="2" t="str">
        <f t="array" ref="H6666">_xlfn.XLOOKUP(G6666,Food_Menu!A:A,Food_Menu!B:B)</f>
        <v>Food Item 0207</v>
      </c>
      <c r="I6666" s="2">
        <f t="array" ref="I6666">_xlfn.XLOOKUP(G6666,Food_Menu!A:A,Food_Menu!D:D)</f>
        <v>225.36</v>
      </c>
      <c r="J6666" s="2" t="s">
        <v>1268</v>
      </c>
      <c r="K6666" s="2" t="str">
        <f t="array" ref="K6666">_xlfn.XLOOKUP(J6666,Delivery_Partners!A:A,Delivery_Partners!B:B)</f>
        <v>Delivery Partner 124</v>
      </c>
      <c r="L6666" s="3">
        <v>1</v>
      </c>
      <c r="M6666" s="2" t="s">
        <v>23</v>
      </c>
      <c r="N6666" s="2" t="s">
        <v>42</v>
      </c>
      <c r="O6666" s="3">
        <v>24</v>
      </c>
      <c r="P6666" s="13">
        <f t="shared" si="1398"/>
        <v>225.36</v>
      </c>
      <c r="Q6666" s="13" t="str">
        <f t="shared" si="1399"/>
        <v>Fast</v>
      </c>
      <c r="S6666" s="21"/>
    </row>
    <row r="6667" customHeight="1" spans="1:19">
      <c r="A6667" s="2" t="s">
        <v>8631</v>
      </c>
      <c r="B6667" s="29" t="s">
        <v>594</v>
      </c>
      <c r="C6667" s="2" t="s">
        <v>2726</v>
      </c>
      <c r="D6667" s="2" t="str">
        <f t="array" ref="D6667">_xlfn.XLOOKUP(C6667,Customers!A:A,Customers!B:B)</f>
        <v>Customer 0362</v>
      </c>
      <c r="E6667" s="2" t="s">
        <v>1209</v>
      </c>
      <c r="F6667" s="2" t="str">
        <f t="array" ref="F6667">_xlfn.XLOOKUP(E6667,Restaurants!A:A,Restaurants!B:B)</f>
        <v>Restaurant 109</v>
      </c>
      <c r="G6667" s="2" t="s">
        <v>762</v>
      </c>
      <c r="H6667" s="2" t="str">
        <f t="array" ref="H6667">_xlfn.XLOOKUP(G6667,Food_Menu!A:A,Food_Menu!B:B)</f>
        <v>Food Item 0106</v>
      </c>
      <c r="I6667" s="2">
        <f t="array" ref="I6667">_xlfn.XLOOKUP(G6667,Food_Menu!A:A,Food_Menu!D:D)</f>
        <v>115.23</v>
      </c>
      <c r="J6667" s="2" t="s">
        <v>1268</v>
      </c>
      <c r="K6667" s="2" t="str">
        <f t="array" ref="K6667">_xlfn.XLOOKUP(J6667,Delivery_Partners!A:A,Delivery_Partners!B:B)</f>
        <v>Delivery Partner 124</v>
      </c>
      <c r="L6667" s="3">
        <v>1</v>
      </c>
      <c r="M6667" s="2" t="s">
        <v>23</v>
      </c>
      <c r="N6667" s="2" t="s">
        <v>24</v>
      </c>
      <c r="O6667" s="3">
        <v>52</v>
      </c>
      <c r="P6667" s="13">
        <f t="shared" si="1398"/>
        <v>115.23</v>
      </c>
      <c r="Q6667" s="13" t="str">
        <f t="shared" si="1399"/>
        <v>Normal</v>
      </c>
      <c r="S6667" s="21"/>
    </row>
    <row r="6668" hidden="1" customHeight="1" spans="1:19">
      <c r="A6668" s="2" t="s">
        <v>8632</v>
      </c>
      <c r="B6668" s="28">
        <v>45970</v>
      </c>
      <c r="C6668" s="2" t="s">
        <v>705</v>
      </c>
      <c r="D6668" s="2" t="str">
        <f t="array" ref="D6668">_xlfn.XLOOKUP(C6668,Customers!A:A,Customers!B:B)</f>
        <v>Customer 1038</v>
      </c>
      <c r="E6668" s="2" t="s">
        <v>1072</v>
      </c>
      <c r="F6668" s="2" t="str">
        <f t="array" ref="F6668">_xlfn.XLOOKUP(E6668,Restaurants!A:A,Restaurants!B:B)</f>
        <v>Restaurant 030</v>
      </c>
      <c r="G6668" s="2" t="s">
        <v>72</v>
      </c>
      <c r="H6668" s="2" t="str">
        <f t="array" ref="H6668">_xlfn.XLOOKUP(G6668,Food_Menu!A:A,Food_Menu!B:B)</f>
        <v>Food Item 0198</v>
      </c>
      <c r="I6668" s="2"/>
      <c r="J6668" s="2" t="s">
        <v>341</v>
      </c>
      <c r="K6668" s="2" t="str">
        <f t="array" ref="K6668">_xlfn.XLOOKUP(J6668,Delivery_Partners!A:A,Delivery_Partners!B:B)</f>
        <v>Delivery Partner 140</v>
      </c>
      <c r="L6668" s="3">
        <v>1</v>
      </c>
      <c r="M6668" s="2" t="s">
        <v>101</v>
      </c>
      <c r="N6668" s="2" t="s">
        <v>55</v>
      </c>
      <c r="O6668" s="2"/>
    </row>
    <row r="6669" customHeight="1" spans="1:19">
      <c r="A6669" s="2" t="s">
        <v>8633</v>
      </c>
      <c r="B6669" s="28">
        <v>45881</v>
      </c>
      <c r="C6669" s="2" t="s">
        <v>1102</v>
      </c>
      <c r="D6669" s="2" t="str">
        <f t="array" ref="D6669">_xlfn.XLOOKUP(C6669,Customers!A:A,Customers!B:B)</f>
        <v>Customer 0466</v>
      </c>
      <c r="E6669" s="2" t="s">
        <v>446</v>
      </c>
      <c r="F6669" s="2" t="str">
        <f t="array" ref="F6669">_xlfn.XLOOKUP(E6669,Restaurants!A:A,Restaurants!B:B)</f>
        <v>Restaurant 078</v>
      </c>
      <c r="G6669" s="2" t="s">
        <v>1575</v>
      </c>
      <c r="H6669" s="2" t="str">
        <f t="array" ref="H6669">_xlfn.XLOOKUP(G6669,Food_Menu!A:A,Food_Menu!B:B)</f>
        <v>Food Item 0101</v>
      </c>
      <c r="I6669" s="2">
        <f t="array" ref="I6669">_xlfn.XLOOKUP(G6669,Food_Menu!A:A,Food_Menu!D:D)</f>
        <v>140.64</v>
      </c>
      <c r="J6669" s="2" t="s">
        <v>1443</v>
      </c>
      <c r="K6669" s="2" t="str">
        <f t="array" ref="K6669">_xlfn.XLOOKUP(J6669,Delivery_Partners!A:A,Delivery_Partners!B:B)</f>
        <v>Delivery Partner 078</v>
      </c>
      <c r="L6669" s="3">
        <v>1</v>
      </c>
      <c r="M6669" s="2" t="s">
        <v>23</v>
      </c>
      <c r="N6669" s="2" t="s">
        <v>24</v>
      </c>
      <c r="O6669" s="3">
        <v>27</v>
      </c>
      <c r="P6669" s="13">
        <f t="shared" ref="P6669:P6691" si="1400">I6669*L6669</f>
        <v>140.64</v>
      </c>
      <c r="Q6669" s="13" t="str">
        <f t="shared" ref="Q6669:Q6691" si="1401">IF(O6669="","Not Delivered",IF(O6669&lt;=30,"Fast",IF(O6669&lt;=60,"Normal","Slow")))</f>
        <v>Fast</v>
      </c>
      <c r="S6669" s="21"/>
    </row>
    <row r="6670" customHeight="1" spans="1:19">
      <c r="A6670" s="2" t="s">
        <v>8634</v>
      </c>
      <c r="B6670" s="29" t="s">
        <v>64</v>
      </c>
      <c r="C6670" s="2" t="s">
        <v>6323</v>
      </c>
      <c r="D6670" s="2" t="str">
        <f t="array" ref="D6670">_xlfn.XLOOKUP(C6670,Customers!A:A,Customers!B:B)</f>
        <v>Customer 0203</v>
      </c>
      <c r="E6670" s="2" t="s">
        <v>60</v>
      </c>
      <c r="F6670" s="2" t="str">
        <f t="array" ref="F6670">_xlfn.XLOOKUP(E6670,Restaurants!A:A,Restaurants!B:B)</f>
        <v>Restaurant 019</v>
      </c>
      <c r="G6670" s="2" t="s">
        <v>717</v>
      </c>
      <c r="H6670" s="2" t="str">
        <f t="array" ref="H6670">_xlfn.XLOOKUP(G6670,Food_Menu!A:A,Food_Menu!B:B)</f>
        <v>Food Item 0105</v>
      </c>
      <c r="I6670" s="2">
        <f t="array" ref="I6670">_xlfn.XLOOKUP(G6670,Food_Menu!A:A,Food_Menu!D:D)</f>
        <v>415.74</v>
      </c>
      <c r="J6670" s="2" t="s">
        <v>327</v>
      </c>
      <c r="K6670" s="2" t="str">
        <f t="array" ref="K6670">_xlfn.XLOOKUP(J6670,Delivery_Partners!A:A,Delivery_Partners!B:B)</f>
        <v>Delivery Partner 148</v>
      </c>
      <c r="L6670" s="3">
        <v>2</v>
      </c>
      <c r="M6670" s="2" t="s">
        <v>23</v>
      </c>
      <c r="N6670" s="2" t="s">
        <v>24</v>
      </c>
      <c r="O6670" s="3">
        <v>28</v>
      </c>
      <c r="P6670" s="13">
        <f t="shared" si="1400"/>
        <v>831.48</v>
      </c>
      <c r="Q6670" s="13" t="str">
        <f t="shared" si="1401"/>
        <v>Fast</v>
      </c>
      <c r="S6670" s="21"/>
    </row>
    <row r="6671" customHeight="1" spans="1:19">
      <c r="A6671" s="2" t="s">
        <v>8635</v>
      </c>
      <c r="B6671" s="29" t="s">
        <v>399</v>
      </c>
      <c r="C6671" s="2" t="s">
        <v>2412</v>
      </c>
      <c r="D6671" s="2" t="str">
        <f t="array" ref="D6671">_xlfn.XLOOKUP(C6671,Customers!A:A,Customers!B:B)</f>
        <v>Customer 0866</v>
      </c>
      <c r="E6671" s="2" t="s">
        <v>451</v>
      </c>
      <c r="F6671" s="2" t="str">
        <f t="array" ref="F6671">_xlfn.XLOOKUP(E6671,Restaurants!A:A,Restaurants!B:B)</f>
        <v>Restaurant 022</v>
      </c>
      <c r="G6671" s="2" t="s">
        <v>1025</v>
      </c>
      <c r="H6671" s="2" t="str">
        <f t="array" ref="H6671">_xlfn.XLOOKUP(G6671,Food_Menu!A:A,Food_Menu!B:B)</f>
        <v>Food Item 0047</v>
      </c>
      <c r="I6671" s="2">
        <f t="array" ref="I6671">_xlfn.XLOOKUP(G6671,Food_Menu!A:A,Food_Menu!D:D)</f>
        <v>547.46</v>
      </c>
      <c r="J6671" s="2" t="s">
        <v>663</v>
      </c>
      <c r="K6671" s="2" t="str">
        <f t="array" ref="K6671">_xlfn.XLOOKUP(J6671,Delivery_Partners!A:A,Delivery_Partners!B:B)</f>
        <v>Delivery Partner 007</v>
      </c>
      <c r="L6671" s="3">
        <v>2</v>
      </c>
      <c r="M6671" s="2" t="s">
        <v>23</v>
      </c>
      <c r="N6671" s="2" t="s">
        <v>24</v>
      </c>
      <c r="O6671" s="3">
        <v>37</v>
      </c>
      <c r="P6671" s="13">
        <f t="shared" si="1400"/>
        <v>1094.92</v>
      </c>
      <c r="Q6671" s="13" t="str">
        <f t="shared" si="1401"/>
        <v>Normal</v>
      </c>
      <c r="S6671" s="21"/>
    </row>
    <row r="6672" customHeight="1" spans="1:19">
      <c r="A6672" s="2" t="s">
        <v>8636</v>
      </c>
      <c r="B6672" s="28">
        <v>45938</v>
      </c>
      <c r="C6672" s="2" t="s">
        <v>2396</v>
      </c>
      <c r="D6672" s="2" t="str">
        <f t="array" ref="D6672">_xlfn.XLOOKUP(C6672,Customers!A:A,Customers!B:B)</f>
        <v>Customer 0911</v>
      </c>
      <c r="E6672" s="2" t="s">
        <v>908</v>
      </c>
      <c r="F6672" s="2" t="str">
        <f t="array" ref="F6672">_xlfn.XLOOKUP(E6672,Restaurants!A:A,Restaurants!B:B)</f>
        <v>Restaurant 050</v>
      </c>
      <c r="G6672" s="2" t="s">
        <v>147</v>
      </c>
      <c r="H6672" s="2" t="str">
        <f t="array" ref="H6672">_xlfn.XLOOKUP(G6672,Food_Menu!A:A,Food_Menu!B:B)</f>
        <v>Food Item 0139</v>
      </c>
      <c r="I6672" s="2">
        <f t="array" ref="I6672">_xlfn.XLOOKUP(G6672,Food_Menu!A:A,Food_Menu!D:D)</f>
        <v>296.6</v>
      </c>
      <c r="J6672" s="2" t="s">
        <v>988</v>
      </c>
      <c r="K6672" s="2" t="str">
        <f t="array" ref="K6672">_xlfn.XLOOKUP(J6672,Delivery_Partners!A:A,Delivery_Partners!B:B)</f>
        <v>Delivery Partner 120</v>
      </c>
      <c r="L6672" s="3">
        <v>3</v>
      </c>
      <c r="M6672" s="2" t="s">
        <v>23</v>
      </c>
      <c r="N6672" s="2" t="s">
        <v>55</v>
      </c>
      <c r="O6672" s="3">
        <v>28</v>
      </c>
      <c r="P6672" s="13">
        <f t="shared" si="1400"/>
        <v>889.8</v>
      </c>
      <c r="Q6672" s="13" t="str">
        <f t="shared" si="1401"/>
        <v>Fast</v>
      </c>
      <c r="S6672" s="21"/>
    </row>
    <row r="6673" customHeight="1" spans="1:19">
      <c r="A6673" s="2" t="s">
        <v>8637</v>
      </c>
      <c r="B6673" s="29" t="s">
        <v>1875</v>
      </c>
      <c r="C6673" s="2" t="s">
        <v>758</v>
      </c>
      <c r="D6673" s="2" t="str">
        <f t="array" ref="D6673">_xlfn.XLOOKUP(C6673,Customers!A:A,Customers!B:B)</f>
        <v>Customer 0787</v>
      </c>
      <c r="E6673" s="2" t="s">
        <v>655</v>
      </c>
      <c r="F6673" s="2" t="str">
        <f t="array" ref="F6673">_xlfn.XLOOKUP(E6673,Restaurants!A:A,Restaurants!B:B)</f>
        <v>Restaurant 096</v>
      </c>
      <c r="G6673" s="2" t="s">
        <v>346</v>
      </c>
      <c r="H6673" s="2" t="str">
        <f t="array" ref="H6673">_xlfn.XLOOKUP(G6673,Food_Menu!A:A,Food_Menu!B:B)</f>
        <v>Food Item 0069</v>
      </c>
      <c r="I6673" s="2">
        <f t="array" ref="I6673">_xlfn.XLOOKUP(G6673,Food_Menu!A:A,Food_Menu!D:D)</f>
        <v>622.23</v>
      </c>
      <c r="J6673" s="2" t="s">
        <v>640</v>
      </c>
      <c r="K6673" s="2" t="str">
        <f t="array" ref="K6673">_xlfn.XLOOKUP(J6673,Delivery_Partners!A:A,Delivery_Partners!B:B)</f>
        <v>Delivery Partner 097</v>
      </c>
      <c r="L6673" s="3">
        <v>2</v>
      </c>
      <c r="M6673" s="2" t="s">
        <v>23</v>
      </c>
      <c r="N6673" s="2" t="s">
        <v>24</v>
      </c>
      <c r="O6673" s="3">
        <v>53</v>
      </c>
      <c r="P6673" s="13">
        <f t="shared" si="1400"/>
        <v>1244.46</v>
      </c>
      <c r="Q6673" s="13" t="str">
        <f t="shared" si="1401"/>
        <v>Normal</v>
      </c>
      <c r="S6673" s="21"/>
    </row>
    <row r="6674" customHeight="1" spans="1:19">
      <c r="A6674" s="2" t="s">
        <v>8638</v>
      </c>
      <c r="B6674" s="29" t="s">
        <v>645</v>
      </c>
      <c r="C6674" s="2" t="s">
        <v>3705</v>
      </c>
      <c r="D6674" s="2" t="str">
        <f t="array" ref="D6674">_xlfn.XLOOKUP(C6674,Customers!A:A,Customers!B:B)</f>
        <v>Customer 0971</v>
      </c>
      <c r="E6674" s="2" t="s">
        <v>984</v>
      </c>
      <c r="F6674" s="2" t="str">
        <f t="array" ref="F6674">_xlfn.XLOOKUP(E6674,Restaurants!A:A,Restaurants!B:B)</f>
        <v>Restaurant 034</v>
      </c>
      <c r="G6674" s="2" t="s">
        <v>587</v>
      </c>
      <c r="H6674" s="2" t="str">
        <f t="array" ref="H6674">_xlfn.XLOOKUP(G6674,Food_Menu!A:A,Food_Menu!B:B)</f>
        <v>Food Item 0107</v>
      </c>
      <c r="I6674" s="2">
        <f t="array" ref="I6674">_xlfn.XLOOKUP(G6674,Food_Menu!A:A,Food_Menu!D:D)</f>
        <v>548.61</v>
      </c>
      <c r="J6674" s="2" t="s">
        <v>618</v>
      </c>
      <c r="K6674" s="2" t="str">
        <f t="array" ref="K6674">_xlfn.XLOOKUP(J6674,Delivery_Partners!A:A,Delivery_Partners!B:B)</f>
        <v>Delivery Partner 002</v>
      </c>
      <c r="L6674" s="3">
        <v>3</v>
      </c>
      <c r="M6674" s="2" t="s">
        <v>23</v>
      </c>
      <c r="N6674" s="2" t="s">
        <v>55</v>
      </c>
      <c r="O6674" s="3">
        <v>19</v>
      </c>
      <c r="P6674" s="13">
        <f t="shared" si="1400"/>
        <v>1645.83</v>
      </c>
      <c r="Q6674" s="13" t="str">
        <f t="shared" si="1401"/>
        <v>Fast</v>
      </c>
      <c r="S6674" s="21"/>
    </row>
    <row r="6675" customHeight="1" spans="1:19">
      <c r="A6675" s="2" t="s">
        <v>8639</v>
      </c>
      <c r="B6675" s="28">
        <v>45910</v>
      </c>
      <c r="C6675" s="2" t="s">
        <v>339</v>
      </c>
      <c r="D6675" s="2" t="str">
        <f t="array" ref="D6675">_xlfn.XLOOKUP(C6675,Customers!A:A,Customers!B:B)</f>
        <v>Customer 0843</v>
      </c>
      <c r="E6675" s="2" t="s">
        <v>1342</v>
      </c>
      <c r="F6675" s="2" t="str">
        <f t="array" ref="F6675">_xlfn.XLOOKUP(E6675,Restaurants!A:A,Restaurants!B:B)</f>
        <v>Restaurant 084</v>
      </c>
      <c r="G6675" s="2" t="s">
        <v>340</v>
      </c>
      <c r="H6675" s="2" t="str">
        <f t="array" ref="H6675">_xlfn.XLOOKUP(G6675,Food_Menu!A:A,Food_Menu!B:B)</f>
        <v>Food Item 0207</v>
      </c>
      <c r="I6675" s="2">
        <f t="array" ref="I6675">_xlfn.XLOOKUP(G6675,Food_Menu!A:A,Food_Menu!D:D)</f>
        <v>225.36</v>
      </c>
      <c r="J6675" s="2" t="s">
        <v>48</v>
      </c>
      <c r="K6675" s="2" t="str">
        <f t="array" ref="K6675">_xlfn.XLOOKUP(J6675,Delivery_Partners!A:A,Delivery_Partners!B:B)</f>
        <v>Delivery Partner 119</v>
      </c>
      <c r="L6675" s="3">
        <v>2</v>
      </c>
      <c r="M6675" s="2" t="s">
        <v>23</v>
      </c>
      <c r="N6675" s="2" t="s">
        <v>42</v>
      </c>
      <c r="O6675" s="3">
        <v>84</v>
      </c>
      <c r="P6675" s="13">
        <f t="shared" si="1400"/>
        <v>450.72</v>
      </c>
      <c r="Q6675" s="13" t="str">
        <f t="shared" si="1401"/>
        <v>Slow</v>
      </c>
      <c r="S6675" s="21"/>
    </row>
    <row r="6676" customHeight="1" spans="1:19">
      <c r="A6676" s="2" t="s">
        <v>8640</v>
      </c>
      <c r="B6676" s="29" t="s">
        <v>516</v>
      </c>
      <c r="C6676" s="2" t="s">
        <v>1568</v>
      </c>
      <c r="D6676" s="2" t="str">
        <f t="array" ref="D6676">_xlfn.XLOOKUP(C6676,Customers!A:A,Customers!B:B)</f>
        <v>Customer 0762</v>
      </c>
      <c r="E6676" s="2" t="s">
        <v>776</v>
      </c>
      <c r="F6676" s="2" t="str">
        <f t="array" ref="F6676">_xlfn.XLOOKUP(E6676,Restaurants!A:A,Restaurants!B:B)</f>
        <v>Restaurant 069</v>
      </c>
      <c r="G6676" s="2" t="s">
        <v>631</v>
      </c>
      <c r="H6676" s="2" t="str">
        <f t="array" ref="H6676">_xlfn.XLOOKUP(G6676,Food_Menu!A:A,Food_Menu!B:B)</f>
        <v>Food Item 0121</v>
      </c>
      <c r="I6676" s="2">
        <f t="array" ref="I6676">_xlfn.XLOOKUP(G6676,Food_Menu!A:A,Food_Menu!D:D)</f>
        <v>249.48</v>
      </c>
      <c r="J6676" s="2" t="s">
        <v>1363</v>
      </c>
      <c r="K6676" s="2" t="str">
        <f t="array" ref="K6676">_xlfn.XLOOKUP(J6676,Delivery_Partners!A:A,Delivery_Partners!B:B)</f>
        <v>Delivery Partner 001</v>
      </c>
      <c r="L6676" s="3">
        <v>2</v>
      </c>
      <c r="M6676" s="2" t="s">
        <v>23</v>
      </c>
      <c r="N6676" s="2" t="s">
        <v>24</v>
      </c>
      <c r="O6676" s="3">
        <v>22</v>
      </c>
      <c r="P6676" s="13">
        <f t="shared" si="1400"/>
        <v>498.96</v>
      </c>
      <c r="Q6676" s="13" t="str">
        <f t="shared" si="1401"/>
        <v>Fast</v>
      </c>
      <c r="S6676" s="21"/>
    </row>
    <row r="6677" customHeight="1" spans="1:19">
      <c r="A6677" s="2" t="s">
        <v>8641</v>
      </c>
      <c r="B6677" s="29" t="s">
        <v>1108</v>
      </c>
      <c r="C6677" s="2" t="s">
        <v>3831</v>
      </c>
      <c r="D6677" s="2" t="str">
        <f t="array" ref="D6677">_xlfn.XLOOKUP(C6677,Customers!A:A,Customers!B:B)</f>
        <v>Customer 1067</v>
      </c>
      <c r="E6677" s="2" t="s">
        <v>807</v>
      </c>
      <c r="F6677" s="2" t="str">
        <f t="array" ref="F6677">_xlfn.XLOOKUP(E6677,Restaurants!A:A,Restaurants!B:B)</f>
        <v>Restaurant 118</v>
      </c>
      <c r="G6677" s="2" t="s">
        <v>106</v>
      </c>
      <c r="H6677" s="2" t="str">
        <f t="array" ref="H6677">_xlfn.XLOOKUP(G6677,Food_Menu!A:A,Food_Menu!B:B)</f>
        <v>Food Item 0067</v>
      </c>
      <c r="I6677" s="2">
        <f t="array" ref="I6677">_xlfn.XLOOKUP(G6677,Food_Menu!A:A,Food_Menu!D:D)</f>
        <v>575.59</v>
      </c>
      <c r="J6677" s="2" t="s">
        <v>1694</v>
      </c>
      <c r="K6677" s="2" t="str">
        <f t="array" ref="K6677">_xlfn.XLOOKUP(J6677,Delivery_Partners!A:A,Delivery_Partners!B:B)</f>
        <v>Delivery Partner 127</v>
      </c>
      <c r="L6677" s="3">
        <v>2</v>
      </c>
      <c r="M6677" s="2" t="s">
        <v>23</v>
      </c>
      <c r="N6677" s="2" t="s">
        <v>24</v>
      </c>
      <c r="O6677" s="3">
        <v>70</v>
      </c>
      <c r="P6677" s="13">
        <f t="shared" si="1400"/>
        <v>1151.18</v>
      </c>
      <c r="Q6677" s="13" t="str">
        <f t="shared" si="1401"/>
        <v>Slow</v>
      </c>
      <c r="S6677" s="21"/>
    </row>
    <row r="6678" customHeight="1" spans="1:19">
      <c r="A6678" s="2" t="s">
        <v>8642</v>
      </c>
      <c r="B6678" s="28">
        <v>45753</v>
      </c>
      <c r="C6678" s="2" t="s">
        <v>6180</v>
      </c>
      <c r="D6678" s="2" t="str">
        <f t="array" ref="D6678">_xlfn.XLOOKUP(C6678,Customers!A:A,Customers!B:B)</f>
        <v>Customer 0389</v>
      </c>
      <c r="E6678" s="2" t="s">
        <v>66</v>
      </c>
      <c r="F6678" s="2" t="str">
        <f t="array" ref="F6678">_xlfn.XLOOKUP(E6678,Restaurants!A:A,Restaurants!B:B)</f>
        <v>Restaurant 037</v>
      </c>
      <c r="G6678" s="2" t="s">
        <v>392</v>
      </c>
      <c r="H6678" s="2" t="str">
        <f t="array" ref="H6678">_xlfn.XLOOKUP(G6678,Food_Menu!A:A,Food_Menu!B:B)</f>
        <v>Food Item 0148</v>
      </c>
      <c r="I6678" s="2">
        <f t="array" ref="I6678">_xlfn.XLOOKUP(G6678,Food_Menu!A:A,Food_Menu!D:D)</f>
        <v>405.76</v>
      </c>
      <c r="J6678" s="2" t="s">
        <v>564</v>
      </c>
      <c r="K6678" s="2" t="str">
        <f t="array" ref="K6678">_xlfn.XLOOKUP(J6678,Delivery_Partners!A:A,Delivery_Partners!B:B)</f>
        <v>Delivery Partner 095</v>
      </c>
      <c r="L6678" s="3">
        <v>2</v>
      </c>
      <c r="M6678" s="2" t="s">
        <v>23</v>
      </c>
      <c r="N6678" s="2" t="s">
        <v>55</v>
      </c>
      <c r="O6678" s="3">
        <v>48</v>
      </c>
      <c r="P6678" s="13">
        <f t="shared" si="1400"/>
        <v>811.52</v>
      </c>
      <c r="Q6678" s="13" t="str">
        <f t="shared" si="1401"/>
        <v>Normal</v>
      </c>
      <c r="S6678" s="21"/>
    </row>
    <row r="6679" customHeight="1" spans="1:19">
      <c r="A6679" s="2" t="s">
        <v>8643</v>
      </c>
      <c r="B6679" s="29" t="s">
        <v>2209</v>
      </c>
      <c r="C6679" s="2" t="s">
        <v>1113</v>
      </c>
      <c r="D6679" s="2" t="str">
        <f t="array" ref="D6679">_xlfn.XLOOKUP(C6679,Customers!A:A,Customers!B:B)</f>
        <v>Customer 0548</v>
      </c>
      <c r="E6679" s="2" t="s">
        <v>1072</v>
      </c>
      <c r="F6679" s="2" t="str">
        <f t="array" ref="F6679">_xlfn.XLOOKUP(E6679,Restaurants!A:A,Restaurants!B:B)</f>
        <v>Restaurant 030</v>
      </c>
      <c r="G6679" s="2" t="s">
        <v>992</v>
      </c>
      <c r="H6679" s="2" t="str">
        <f t="array" ref="H6679">_xlfn.XLOOKUP(G6679,Food_Menu!A:A,Food_Menu!B:B)</f>
        <v>Food Item 0161</v>
      </c>
      <c r="I6679" s="2">
        <f t="array" ref="I6679">_xlfn.XLOOKUP(G6679,Food_Menu!A:A,Food_Menu!D:D)</f>
        <v>102.18</v>
      </c>
      <c r="J6679" s="2" t="s">
        <v>203</v>
      </c>
      <c r="K6679" s="2" t="str">
        <f t="array" ref="K6679">_xlfn.XLOOKUP(J6679,Delivery_Partners!A:A,Delivery_Partners!B:B)</f>
        <v>Delivery Partner 110</v>
      </c>
      <c r="L6679" s="3">
        <v>2</v>
      </c>
      <c r="M6679" s="2" t="s">
        <v>23</v>
      </c>
      <c r="N6679" s="2" t="s">
        <v>24</v>
      </c>
      <c r="O6679" s="3">
        <v>34</v>
      </c>
      <c r="P6679" s="13">
        <f t="shared" si="1400"/>
        <v>204.36</v>
      </c>
      <c r="Q6679" s="13" t="str">
        <f t="shared" si="1401"/>
        <v>Normal</v>
      </c>
      <c r="S6679" s="21"/>
    </row>
    <row r="6680" customHeight="1" spans="1:19">
      <c r="A6680" s="2" t="s">
        <v>8644</v>
      </c>
      <c r="B6680" s="29" t="s">
        <v>1140</v>
      </c>
      <c r="C6680" s="2" t="s">
        <v>3994</v>
      </c>
      <c r="D6680" s="2" t="str">
        <f t="array" ref="D6680">_xlfn.XLOOKUP(C6680,Customers!A:A,Customers!B:B)</f>
        <v>Customer 0676</v>
      </c>
      <c r="E6680" s="2" t="s">
        <v>1209</v>
      </c>
      <c r="F6680" s="2" t="str">
        <f t="array" ref="F6680">_xlfn.XLOOKUP(E6680,Restaurants!A:A,Restaurants!B:B)</f>
        <v>Restaurant 109</v>
      </c>
      <c r="G6680" s="2" t="s">
        <v>40</v>
      </c>
      <c r="H6680" s="2" t="str">
        <f t="array" ref="H6680">_xlfn.XLOOKUP(G6680,Food_Menu!A:A,Food_Menu!B:B)</f>
        <v>Food Item 0134</v>
      </c>
      <c r="I6680" s="2">
        <f t="array" ref="I6680">_xlfn.XLOOKUP(G6680,Food_Menu!A:A,Food_Menu!D:D)</f>
        <v>467.29</v>
      </c>
      <c r="J6680" s="2" t="s">
        <v>203</v>
      </c>
      <c r="K6680" s="2" t="str">
        <f t="array" ref="K6680">_xlfn.XLOOKUP(J6680,Delivery_Partners!A:A,Delivery_Partners!B:B)</f>
        <v>Delivery Partner 110</v>
      </c>
      <c r="L6680" s="3">
        <v>3</v>
      </c>
      <c r="M6680" s="2" t="s">
        <v>23</v>
      </c>
      <c r="N6680" s="2" t="s">
        <v>24</v>
      </c>
      <c r="O6680" s="3">
        <v>38</v>
      </c>
      <c r="P6680" s="13">
        <f t="shared" si="1400"/>
        <v>1401.87</v>
      </c>
      <c r="Q6680" s="13" t="str">
        <f t="shared" si="1401"/>
        <v>Normal</v>
      </c>
      <c r="S6680" s="21"/>
    </row>
    <row r="6681" customHeight="1" spans="1:19">
      <c r="A6681" s="2" t="s">
        <v>8645</v>
      </c>
      <c r="B6681" s="28">
        <v>45815</v>
      </c>
      <c r="C6681" s="2" t="s">
        <v>1944</v>
      </c>
      <c r="D6681" s="2" t="str">
        <f t="array" ref="D6681">_xlfn.XLOOKUP(C6681,Customers!A:A,Customers!B:B)</f>
        <v>Customer 0804</v>
      </c>
      <c r="E6681" s="2" t="s">
        <v>658</v>
      </c>
      <c r="F6681" s="2" t="str">
        <f t="array" ref="F6681">_xlfn.XLOOKUP(E6681,Restaurants!A:A,Restaurants!B:B)</f>
        <v>Restaurant 040</v>
      </c>
      <c r="G6681" s="2" t="s">
        <v>683</v>
      </c>
      <c r="H6681" s="2" t="str">
        <f t="array" ref="H6681">_xlfn.XLOOKUP(G6681,Food_Menu!A:A,Food_Menu!B:B)</f>
        <v>Food Item 0010</v>
      </c>
      <c r="I6681" s="2">
        <f t="array" ref="I6681">_xlfn.XLOOKUP(G6681,Food_Menu!A:A,Food_Menu!D:D)</f>
        <v>253.04</v>
      </c>
      <c r="J6681" s="2" t="s">
        <v>679</v>
      </c>
      <c r="K6681" s="2" t="str">
        <f t="array" ref="K6681">_xlfn.XLOOKUP(J6681,Delivery_Partners!A:A,Delivery_Partners!B:B)</f>
        <v>Delivery Partner 055</v>
      </c>
      <c r="L6681" s="3">
        <v>1</v>
      </c>
      <c r="M6681" s="2" t="s">
        <v>23</v>
      </c>
      <c r="N6681" s="2" t="s">
        <v>24</v>
      </c>
      <c r="O6681" s="3">
        <v>30</v>
      </c>
      <c r="P6681" s="13">
        <f t="shared" si="1400"/>
        <v>253.04</v>
      </c>
      <c r="Q6681" s="13" t="str">
        <f t="shared" si="1401"/>
        <v>Fast</v>
      </c>
      <c r="S6681" s="21"/>
    </row>
    <row r="6682" customHeight="1" spans="1:19">
      <c r="A6682" s="2" t="s">
        <v>8646</v>
      </c>
      <c r="B6682" s="29" t="s">
        <v>1187</v>
      </c>
      <c r="C6682" s="2" t="s">
        <v>2769</v>
      </c>
      <c r="D6682" s="2" t="str">
        <f t="array" ref="D6682">_xlfn.XLOOKUP(C6682,Customers!A:A,Customers!B:B)</f>
        <v>Customer 0572</v>
      </c>
      <c r="E6682" s="2" t="s">
        <v>281</v>
      </c>
      <c r="F6682" s="2" t="str">
        <f t="array" ref="F6682">_xlfn.XLOOKUP(E6682,Restaurants!A:A,Restaurants!B:B)</f>
        <v>Restaurant 026</v>
      </c>
      <c r="G6682" s="2" t="s">
        <v>303</v>
      </c>
      <c r="H6682" s="2" t="str">
        <f t="array" ref="H6682">_xlfn.XLOOKUP(G6682,Food_Menu!A:A,Food_Menu!B:B)</f>
        <v>Food Item 0050</v>
      </c>
      <c r="I6682" s="2">
        <f t="array" ref="I6682">_xlfn.XLOOKUP(G6682,Food_Menu!A:A,Food_Menu!D:D)</f>
        <v>122.02</v>
      </c>
      <c r="J6682" s="2" t="s">
        <v>597</v>
      </c>
      <c r="K6682" s="2" t="str">
        <f t="array" ref="K6682">_xlfn.XLOOKUP(J6682,Delivery_Partners!A:A,Delivery_Partners!B:B)</f>
        <v>Delivery Partner 113</v>
      </c>
      <c r="L6682" s="3">
        <v>4</v>
      </c>
      <c r="M6682" s="2" t="s">
        <v>23</v>
      </c>
      <c r="N6682" s="2" t="s">
        <v>24</v>
      </c>
      <c r="O6682" s="3">
        <v>39</v>
      </c>
      <c r="P6682" s="13">
        <f t="shared" si="1400"/>
        <v>488.08</v>
      </c>
      <c r="Q6682" s="13" t="str">
        <f t="shared" si="1401"/>
        <v>Normal</v>
      </c>
      <c r="S6682" s="21"/>
    </row>
    <row r="6683" customHeight="1" spans="1:19">
      <c r="A6683" s="2" t="s">
        <v>8647</v>
      </c>
      <c r="B6683" s="29" t="s">
        <v>196</v>
      </c>
      <c r="C6683" s="2" t="s">
        <v>1553</v>
      </c>
      <c r="D6683" s="2" t="str">
        <f t="array" ref="D6683">_xlfn.XLOOKUP(C6683,Customers!A:A,Customers!B:B)</f>
        <v>Customer 0530</v>
      </c>
      <c r="E6683" s="2" t="s">
        <v>945</v>
      </c>
      <c r="F6683" s="2" t="str">
        <f t="array" ref="F6683">_xlfn.XLOOKUP(E6683,Restaurants!A:A,Restaurants!B:B)</f>
        <v>Restaurant 099</v>
      </c>
      <c r="G6683" s="2" t="s">
        <v>158</v>
      </c>
      <c r="H6683" s="2" t="str">
        <f t="array" ref="H6683">_xlfn.XLOOKUP(G6683,Food_Menu!A:A,Food_Menu!B:B)</f>
        <v>Food Item 0029</v>
      </c>
      <c r="I6683" s="2">
        <f t="array" ref="I6683">_xlfn.XLOOKUP(G6683,Food_Menu!A:A,Food_Menu!D:D)</f>
        <v>434.93</v>
      </c>
      <c r="J6683" s="2" t="s">
        <v>435</v>
      </c>
      <c r="K6683" s="2" t="str">
        <f t="array" ref="K6683">_xlfn.XLOOKUP(J6683,Delivery_Partners!A:A,Delivery_Partners!B:B)</f>
        <v>Delivery Partner 040</v>
      </c>
      <c r="L6683" s="3">
        <v>1</v>
      </c>
      <c r="M6683" s="2" t="s">
        <v>23</v>
      </c>
      <c r="N6683" s="2" t="s">
        <v>55</v>
      </c>
      <c r="O6683" s="3">
        <v>26</v>
      </c>
      <c r="P6683" s="13">
        <f t="shared" si="1400"/>
        <v>434.93</v>
      </c>
      <c r="Q6683" s="13" t="str">
        <f t="shared" si="1401"/>
        <v>Fast</v>
      </c>
      <c r="S6683" s="21"/>
    </row>
    <row r="6684" customHeight="1" spans="1:19">
      <c r="A6684" s="2" t="s">
        <v>8648</v>
      </c>
      <c r="B6684" s="28">
        <v>45720</v>
      </c>
      <c r="C6684" s="2" t="s">
        <v>2011</v>
      </c>
      <c r="D6684" s="2" t="str">
        <f t="array" ref="D6684">_xlfn.XLOOKUP(C6684,Customers!A:A,Customers!B:B)</f>
        <v>Customer 0199</v>
      </c>
      <c r="E6684" s="2" t="s">
        <v>721</v>
      </c>
      <c r="F6684" s="2" t="str">
        <f t="array" ref="F6684">_xlfn.XLOOKUP(E6684,Restaurants!A:A,Restaurants!B:B)</f>
        <v>Restaurant 098</v>
      </c>
      <c r="G6684" s="2" t="s">
        <v>84</v>
      </c>
      <c r="H6684" s="2" t="str">
        <f t="array" ref="H6684">_xlfn.XLOOKUP(G6684,Food_Menu!A:A,Food_Menu!B:B)</f>
        <v>Food Item 0211</v>
      </c>
      <c r="I6684" s="2">
        <f t="array" ref="I6684">_xlfn.XLOOKUP(G6684,Food_Menu!A:A,Food_Menu!D:D)</f>
        <v>200.38</v>
      </c>
      <c r="J6684" s="2" t="s">
        <v>1325</v>
      </c>
      <c r="K6684" s="2" t="str">
        <f t="array" ref="K6684">_xlfn.XLOOKUP(J6684,Delivery_Partners!A:A,Delivery_Partners!B:B)</f>
        <v>Delivery Partner 137</v>
      </c>
      <c r="L6684" s="3">
        <v>1</v>
      </c>
      <c r="M6684" s="2" t="s">
        <v>23</v>
      </c>
      <c r="N6684" s="2" t="s">
        <v>24</v>
      </c>
      <c r="O6684" s="3">
        <v>44</v>
      </c>
      <c r="P6684" s="13">
        <f t="shared" si="1400"/>
        <v>200.38</v>
      </c>
      <c r="Q6684" s="13" t="str">
        <f t="shared" si="1401"/>
        <v>Normal</v>
      </c>
      <c r="S6684" s="21"/>
    </row>
    <row r="6685" customHeight="1" spans="1:19">
      <c r="A6685" s="2" t="s">
        <v>8649</v>
      </c>
      <c r="B6685" s="28">
        <v>45780</v>
      </c>
      <c r="C6685" s="2" t="s">
        <v>2789</v>
      </c>
      <c r="D6685" s="2" t="str">
        <f t="array" ref="D6685">_xlfn.XLOOKUP(C6685,Customers!A:A,Customers!B:B)</f>
        <v>Customer 0766</v>
      </c>
      <c r="E6685" s="2" t="s">
        <v>492</v>
      </c>
      <c r="F6685" s="2" t="str">
        <f t="array" ref="F6685">_xlfn.XLOOKUP(E6685,Restaurants!A:A,Restaurants!B:B)</f>
        <v>Restaurant 008</v>
      </c>
      <c r="G6685" s="2" t="s">
        <v>346</v>
      </c>
      <c r="H6685" s="2" t="str">
        <f t="array" ref="H6685">_xlfn.XLOOKUP(G6685,Food_Menu!A:A,Food_Menu!B:B)</f>
        <v>Food Item 0069</v>
      </c>
      <c r="I6685" s="2">
        <f t="array" ref="I6685">_xlfn.XLOOKUP(G6685,Food_Menu!A:A,Food_Menu!D:D)</f>
        <v>622.23</v>
      </c>
      <c r="J6685" s="2" t="s">
        <v>29</v>
      </c>
      <c r="K6685" s="2" t="str">
        <f t="array" ref="K6685">_xlfn.XLOOKUP(J6685,Delivery_Partners!A:A,Delivery_Partners!B:B)</f>
        <v>Delivery Partner 017</v>
      </c>
      <c r="L6685" s="3">
        <v>1</v>
      </c>
      <c r="M6685" s="2" t="s">
        <v>23</v>
      </c>
      <c r="N6685" s="2" t="s">
        <v>74</v>
      </c>
      <c r="O6685" s="3">
        <v>37</v>
      </c>
      <c r="P6685" s="13">
        <f t="shared" si="1400"/>
        <v>622.23</v>
      </c>
      <c r="Q6685" s="13" t="str">
        <f t="shared" si="1401"/>
        <v>Normal</v>
      </c>
      <c r="S6685" s="21"/>
    </row>
    <row r="6686" customHeight="1" spans="1:19">
      <c r="A6686" s="2" t="s">
        <v>8650</v>
      </c>
      <c r="B6686" s="29" t="s">
        <v>645</v>
      </c>
      <c r="C6686" s="2" t="s">
        <v>5509</v>
      </c>
      <c r="D6686" s="2" t="str">
        <f t="array" ref="D6686">_xlfn.XLOOKUP(C6686,Customers!A:A,Customers!B:B)</f>
        <v>Customer 0149</v>
      </c>
      <c r="E6686" s="2" t="s">
        <v>860</v>
      </c>
      <c r="F6686" s="2" t="str">
        <f t="array" ref="F6686">_xlfn.XLOOKUP(E6686,Restaurants!A:A,Restaurants!B:B)</f>
        <v>Restaurant 103</v>
      </c>
      <c r="G6686" s="2" t="s">
        <v>717</v>
      </c>
      <c r="H6686" s="2" t="str">
        <f t="array" ref="H6686">_xlfn.XLOOKUP(G6686,Food_Menu!A:A,Food_Menu!B:B)</f>
        <v>Food Item 0105</v>
      </c>
      <c r="I6686" s="2">
        <f t="array" ref="I6686">_xlfn.XLOOKUP(G6686,Food_Menu!A:A,Food_Menu!D:D)</f>
        <v>415.74</v>
      </c>
      <c r="J6686" s="2" t="s">
        <v>588</v>
      </c>
      <c r="K6686" s="2" t="str">
        <f t="array" ref="K6686">_xlfn.XLOOKUP(J6686,Delivery_Partners!A:A,Delivery_Partners!B:B)</f>
        <v>Delivery Partner 026</v>
      </c>
      <c r="L6686" s="3">
        <v>2</v>
      </c>
      <c r="M6686" s="2" t="s">
        <v>23</v>
      </c>
      <c r="N6686" s="2" t="s">
        <v>55</v>
      </c>
      <c r="O6686" s="3">
        <v>23</v>
      </c>
      <c r="P6686" s="13">
        <f t="shared" si="1400"/>
        <v>831.48</v>
      </c>
      <c r="Q6686" s="13" t="str">
        <f t="shared" si="1401"/>
        <v>Fast</v>
      </c>
      <c r="S6686" s="21"/>
    </row>
    <row r="6687" customHeight="1" spans="1:19">
      <c r="A6687" s="2" t="s">
        <v>8651</v>
      </c>
      <c r="B6687" s="28">
        <v>45881</v>
      </c>
      <c r="C6687" s="2" t="s">
        <v>2673</v>
      </c>
      <c r="D6687" s="2" t="str">
        <f t="array" ref="D6687">_xlfn.XLOOKUP(C6687,Customers!A:A,Customers!B:B)</f>
        <v>Customer 0570</v>
      </c>
      <c r="E6687" s="2" t="s">
        <v>750</v>
      </c>
      <c r="F6687" s="2" t="str">
        <f t="array" ref="F6687">_xlfn.XLOOKUP(E6687,Restaurants!A:A,Restaurants!B:B)</f>
        <v>Restaurant 076</v>
      </c>
      <c r="G6687" s="2" t="s">
        <v>591</v>
      </c>
      <c r="H6687" s="2" t="str">
        <f t="array" ref="H6687">_xlfn.XLOOKUP(G6687,Food_Menu!A:A,Food_Menu!B:B)</f>
        <v>Food Item 0199</v>
      </c>
      <c r="I6687" s="2">
        <f t="array" ref="I6687">_xlfn.XLOOKUP(G6687,Food_Menu!A:A,Food_Menu!D:D)</f>
        <v>484.48</v>
      </c>
      <c r="J6687" s="2" t="s">
        <v>1694</v>
      </c>
      <c r="K6687" s="2" t="str">
        <f t="array" ref="K6687">_xlfn.XLOOKUP(J6687,Delivery_Partners!A:A,Delivery_Partners!B:B)</f>
        <v>Delivery Partner 127</v>
      </c>
      <c r="L6687" s="3">
        <v>1</v>
      </c>
      <c r="M6687" s="2" t="s">
        <v>23</v>
      </c>
      <c r="N6687" s="2" t="s">
        <v>74</v>
      </c>
      <c r="O6687" s="3">
        <v>40</v>
      </c>
      <c r="P6687" s="13">
        <f t="shared" si="1400"/>
        <v>484.48</v>
      </c>
      <c r="Q6687" s="13" t="str">
        <f t="shared" si="1401"/>
        <v>Normal</v>
      </c>
      <c r="S6687" s="21"/>
    </row>
    <row r="6688" customHeight="1" spans="1:19">
      <c r="A6688" s="2" t="s">
        <v>8652</v>
      </c>
      <c r="B6688" s="28">
        <v>45969</v>
      </c>
      <c r="C6688" s="2" t="s">
        <v>480</v>
      </c>
      <c r="D6688" s="2" t="str">
        <f t="array" ref="D6688">_xlfn.XLOOKUP(C6688,Customers!A:A,Customers!B:B)</f>
        <v>Customer 0491</v>
      </c>
      <c r="E6688" s="2" t="s">
        <v>984</v>
      </c>
      <c r="F6688" s="2" t="str">
        <f t="array" ref="F6688">_xlfn.XLOOKUP(E6688,Restaurants!A:A,Restaurants!B:B)</f>
        <v>Restaurant 034</v>
      </c>
      <c r="G6688" s="2" t="s">
        <v>2055</v>
      </c>
      <c r="H6688" s="2" t="str">
        <f t="array" ref="H6688">_xlfn.XLOOKUP(G6688,Food_Menu!A:A,Food_Menu!B:B)</f>
        <v>Food Item 0219</v>
      </c>
      <c r="I6688" s="2">
        <f t="array" ref="I6688">_xlfn.XLOOKUP(G6688,Food_Menu!A:A,Food_Menu!D:D)</f>
        <v>256.46</v>
      </c>
      <c r="J6688" s="2" t="s">
        <v>277</v>
      </c>
      <c r="K6688" s="2" t="str">
        <f t="array" ref="K6688">_xlfn.XLOOKUP(J6688,Delivery_Partners!A:A,Delivery_Partners!B:B)</f>
        <v>Delivery Partner 011</v>
      </c>
      <c r="L6688" s="3">
        <v>1</v>
      </c>
      <c r="M6688" s="2" t="s">
        <v>23</v>
      </c>
      <c r="N6688" s="2" t="s">
        <v>55</v>
      </c>
      <c r="O6688" s="3">
        <v>39</v>
      </c>
      <c r="P6688" s="13">
        <f t="shared" si="1400"/>
        <v>256.46</v>
      </c>
      <c r="Q6688" s="13" t="str">
        <f t="shared" si="1401"/>
        <v>Normal</v>
      </c>
      <c r="S6688" s="21"/>
    </row>
    <row r="6689" customHeight="1" spans="1:19">
      <c r="A6689" s="2" t="s">
        <v>8653</v>
      </c>
      <c r="B6689" s="29" t="s">
        <v>2003</v>
      </c>
      <c r="C6689" s="2" t="s">
        <v>1942</v>
      </c>
      <c r="D6689" s="2" t="str">
        <f t="array" ref="D6689">_xlfn.XLOOKUP(C6689,Customers!A:A,Customers!B:B)</f>
        <v>Customer 0932</v>
      </c>
      <c r="E6689" s="2" t="s">
        <v>187</v>
      </c>
      <c r="F6689" s="2" t="str">
        <f t="array" ref="F6689">_xlfn.XLOOKUP(E6689,Restaurants!A:A,Restaurants!B:B)</f>
        <v>Restaurant 065</v>
      </c>
      <c r="G6689" s="2" t="s">
        <v>198</v>
      </c>
      <c r="H6689" s="2" t="str">
        <f t="array" ref="H6689">_xlfn.XLOOKUP(G6689,Food_Menu!A:A,Food_Menu!B:B)</f>
        <v>Food Item 0049</v>
      </c>
      <c r="I6689" s="2">
        <f t="array" ref="I6689">_xlfn.XLOOKUP(G6689,Food_Menu!A:A,Food_Menu!D:D)</f>
        <v>504.81</v>
      </c>
      <c r="J6689" s="2" t="s">
        <v>309</v>
      </c>
      <c r="K6689" s="2" t="str">
        <f t="array" ref="K6689">_xlfn.XLOOKUP(J6689,Delivery_Partners!A:A,Delivery_Partners!B:B)</f>
        <v>Delivery Partner 175</v>
      </c>
      <c r="L6689" s="3">
        <v>1</v>
      </c>
      <c r="M6689" s="2" t="s">
        <v>23</v>
      </c>
      <c r="N6689" s="2" t="s">
        <v>24</v>
      </c>
      <c r="O6689" s="3">
        <v>26</v>
      </c>
      <c r="P6689" s="13">
        <f t="shared" si="1400"/>
        <v>504.81</v>
      </c>
      <c r="Q6689" s="13" t="str">
        <f t="shared" si="1401"/>
        <v>Fast</v>
      </c>
      <c r="S6689" s="21"/>
    </row>
    <row r="6690" customHeight="1" spans="1:19">
      <c r="A6690" s="2" t="s">
        <v>8654</v>
      </c>
      <c r="B6690" s="28">
        <v>45874</v>
      </c>
      <c r="C6690" s="2" t="s">
        <v>2769</v>
      </c>
      <c r="D6690" s="2" t="str">
        <f t="array" ref="D6690">_xlfn.XLOOKUP(C6690,Customers!A:A,Customers!B:B)</f>
        <v>Customer 0572</v>
      </c>
      <c r="E6690" s="2" t="s">
        <v>230</v>
      </c>
      <c r="F6690" s="2" t="str">
        <f t="array" ref="F6690">_xlfn.XLOOKUP(E6690,Restaurants!A:A,Restaurants!B:B)</f>
        <v>Restaurant 029</v>
      </c>
      <c r="G6690" s="2" t="s">
        <v>509</v>
      </c>
      <c r="H6690" s="2" t="str">
        <f t="array" ref="H6690">_xlfn.XLOOKUP(G6690,Food_Menu!A:A,Food_Menu!B:B)</f>
        <v>Food Item 0190</v>
      </c>
      <c r="I6690" s="2">
        <f t="array" ref="I6690">_xlfn.XLOOKUP(G6690,Food_Menu!A:A,Food_Menu!D:D)</f>
        <v>350.87</v>
      </c>
      <c r="J6690" s="2" t="s">
        <v>470</v>
      </c>
      <c r="K6690" s="2" t="str">
        <f t="array" ref="K6690">_xlfn.XLOOKUP(J6690,Delivery_Partners!A:A,Delivery_Partners!B:B)</f>
        <v>Delivery Partner 006</v>
      </c>
      <c r="L6690" s="3">
        <v>2</v>
      </c>
      <c r="M6690" s="2" t="s">
        <v>23</v>
      </c>
      <c r="N6690" s="2" t="s">
        <v>24</v>
      </c>
      <c r="O6690" s="3">
        <v>30</v>
      </c>
      <c r="P6690" s="13">
        <f t="shared" si="1400"/>
        <v>701.74</v>
      </c>
      <c r="Q6690" s="13" t="str">
        <f t="shared" si="1401"/>
        <v>Fast</v>
      </c>
      <c r="S6690" s="21"/>
    </row>
    <row r="6691" customHeight="1" spans="1:19">
      <c r="A6691" s="2" t="s">
        <v>8655</v>
      </c>
      <c r="B6691" s="29" t="s">
        <v>677</v>
      </c>
      <c r="C6691" s="2" t="s">
        <v>1779</v>
      </c>
      <c r="D6691" s="2" t="str">
        <f t="array" ref="D6691">_xlfn.XLOOKUP(C6691,Customers!A:A,Customers!B:B)</f>
        <v>Customer 0007</v>
      </c>
      <c r="E6691" s="2" t="s">
        <v>254</v>
      </c>
      <c r="F6691" s="2" t="str">
        <f t="array" ref="F6691">_xlfn.XLOOKUP(E6691,Restaurants!A:A,Restaurants!B:B)</f>
        <v>Restaurant 021</v>
      </c>
      <c r="G6691" s="2" t="s">
        <v>1608</v>
      </c>
      <c r="H6691" s="2" t="str">
        <f t="array" ref="H6691">_xlfn.XLOOKUP(G6691,Food_Menu!A:A,Food_Menu!B:B)</f>
        <v>Food Item 0160</v>
      </c>
      <c r="I6691" s="2">
        <f t="array" ref="I6691">_xlfn.XLOOKUP(G6691,Food_Menu!A:A,Food_Menu!D:D)</f>
        <v>297.4</v>
      </c>
      <c r="J6691" s="2" t="s">
        <v>564</v>
      </c>
      <c r="K6691" s="2" t="str">
        <f t="array" ref="K6691">_xlfn.XLOOKUP(J6691,Delivery_Partners!A:A,Delivery_Partners!B:B)</f>
        <v>Delivery Partner 095</v>
      </c>
      <c r="L6691" s="3">
        <v>1</v>
      </c>
      <c r="M6691" s="2" t="s">
        <v>23</v>
      </c>
      <c r="N6691" s="2" t="s">
        <v>24</v>
      </c>
      <c r="O6691" s="3">
        <v>41</v>
      </c>
      <c r="P6691" s="13">
        <f t="shared" si="1400"/>
        <v>297.4</v>
      </c>
      <c r="Q6691" s="13" t="str">
        <f t="shared" si="1401"/>
        <v>Normal</v>
      </c>
      <c r="S6691" s="21"/>
    </row>
    <row r="6692" hidden="1" customHeight="1" spans="1:19">
      <c r="A6692" s="2" t="s">
        <v>8656</v>
      </c>
      <c r="B6692" s="29" t="s">
        <v>730</v>
      </c>
      <c r="C6692" s="2" t="s">
        <v>1549</v>
      </c>
      <c r="D6692" s="2" t="str">
        <f t="array" ref="D6692">_xlfn.XLOOKUP(C6692,Customers!A:A,Customers!B:B)</f>
        <v>Customer 0608</v>
      </c>
      <c r="E6692" s="2" t="s">
        <v>1031</v>
      </c>
      <c r="F6692" s="2" t="str">
        <f t="array" ref="F6692">_xlfn.XLOOKUP(E6692,Restaurants!A:A,Restaurants!B:B)</f>
        <v>Restaurant 016</v>
      </c>
      <c r="G6692" s="2" t="s">
        <v>543</v>
      </c>
      <c r="H6692" s="2" t="str">
        <f t="array" ref="H6692">_xlfn.XLOOKUP(G6692,Food_Menu!A:A,Food_Menu!B:B)</f>
        <v>Food Item 0136</v>
      </c>
      <c r="I6692" s="2"/>
      <c r="J6692" s="2" t="s">
        <v>1104</v>
      </c>
      <c r="K6692" s="2" t="str">
        <f t="array" ref="K6692">_xlfn.XLOOKUP(J6692,Delivery_Partners!A:A,Delivery_Partners!B:B)</f>
        <v>Delivery Partner 178</v>
      </c>
      <c r="L6692" s="3">
        <v>2</v>
      </c>
      <c r="M6692" s="2" t="s">
        <v>101</v>
      </c>
      <c r="N6692" s="2" t="s">
        <v>55</v>
      </c>
      <c r="O6692" s="2"/>
    </row>
    <row r="6693" customHeight="1" spans="1:19">
      <c r="A6693" s="2" t="s">
        <v>8657</v>
      </c>
      <c r="B6693" s="28">
        <v>45998</v>
      </c>
      <c r="C6693" s="2" t="s">
        <v>2780</v>
      </c>
      <c r="D6693" s="2" t="str">
        <f t="array" ref="D6693">_xlfn.XLOOKUP(C6693,Customers!A:A,Customers!B:B)</f>
        <v>Customer 0259</v>
      </c>
      <c r="E6693" s="2" t="s">
        <v>950</v>
      </c>
      <c r="F6693" s="2" t="str">
        <f t="array" ref="F6693">_xlfn.XLOOKUP(E6693,Restaurants!A:A,Restaurants!B:B)</f>
        <v>Restaurant 020</v>
      </c>
      <c r="G6693" s="2" t="s">
        <v>466</v>
      </c>
      <c r="H6693" s="2" t="str">
        <f t="array" ref="H6693">_xlfn.XLOOKUP(G6693,Food_Menu!A:A,Food_Menu!B:B)</f>
        <v>Food Item 0037</v>
      </c>
      <c r="I6693" s="2">
        <f t="array" ref="I6693">_xlfn.XLOOKUP(G6693,Food_Menu!A:A,Food_Menu!D:D)</f>
        <v>570.62</v>
      </c>
      <c r="J6693" s="2" t="s">
        <v>414</v>
      </c>
      <c r="K6693" s="2" t="str">
        <f t="array" ref="K6693">_xlfn.XLOOKUP(J6693,Delivery_Partners!A:A,Delivery_Partners!B:B)</f>
        <v>Delivery Partner 122</v>
      </c>
      <c r="L6693" s="3">
        <v>2</v>
      </c>
      <c r="M6693" s="2" t="s">
        <v>23</v>
      </c>
      <c r="N6693" s="2" t="s">
        <v>55</v>
      </c>
      <c r="O6693" s="3">
        <v>33</v>
      </c>
      <c r="P6693" s="13">
        <f>I6693*L6693</f>
        <v>1141.24</v>
      </c>
      <c r="Q6693" s="13" t="str">
        <f>IF(O6693="","Not Delivered",IF(O6693&lt;=30,"Fast",IF(O6693&lt;=60,"Normal","Slow")))</f>
        <v>Normal</v>
      </c>
      <c r="S6693" s="21"/>
    </row>
    <row r="6694" hidden="1" customHeight="1" spans="1:19">
      <c r="A6694" s="2" t="s">
        <v>8658</v>
      </c>
      <c r="B6694" s="28">
        <v>45904</v>
      </c>
      <c r="C6694" s="2" t="s">
        <v>365</v>
      </c>
      <c r="D6694" s="2" t="str">
        <f t="array" ref="D6694">_xlfn.XLOOKUP(C6694,Customers!A:A,Customers!B:B)</f>
        <v>Customer 0457</v>
      </c>
      <c r="E6694" s="2" t="s">
        <v>177</v>
      </c>
      <c r="F6694" s="2" t="str">
        <f t="array" ref="F6694">_xlfn.XLOOKUP(E6694,Restaurants!A:A,Restaurants!B:B)</f>
        <v>Restaurant 070</v>
      </c>
      <c r="G6694" s="2" t="s">
        <v>1063</v>
      </c>
      <c r="H6694" s="2" t="str">
        <f t="array" ref="H6694">_xlfn.XLOOKUP(G6694,Food_Menu!A:A,Food_Menu!B:B)</f>
        <v>Food Item 0153</v>
      </c>
      <c r="I6694" s="2"/>
      <c r="J6694" s="2" t="s">
        <v>91</v>
      </c>
      <c r="K6694" s="2" t="str">
        <f t="array" ref="K6694">_xlfn.XLOOKUP(J6694,Delivery_Partners!A:A,Delivery_Partners!B:B)</f>
        <v>Delivery Partner 114</v>
      </c>
      <c r="L6694" s="3">
        <v>2</v>
      </c>
      <c r="M6694" s="2" t="s">
        <v>101</v>
      </c>
      <c r="N6694" s="2" t="s">
        <v>24</v>
      </c>
      <c r="O6694" s="2"/>
    </row>
    <row r="6695" hidden="1" customHeight="1" spans="1:19">
      <c r="A6695" s="2" t="s">
        <v>8659</v>
      </c>
      <c r="B6695" s="28">
        <v>45842</v>
      </c>
      <c r="C6695" s="2" t="s">
        <v>968</v>
      </c>
      <c r="D6695" s="2" t="str">
        <f t="array" ref="D6695">_xlfn.XLOOKUP(C6695,Customers!A:A,Customers!B:B)</f>
        <v>Customer 0356</v>
      </c>
      <c r="E6695" s="2" t="s">
        <v>721</v>
      </c>
      <c r="F6695" s="2" t="str">
        <f t="array" ref="F6695">_xlfn.XLOOKUP(E6695,Restaurants!A:A,Restaurants!B:B)</f>
        <v>Restaurant 098</v>
      </c>
      <c r="G6695" s="2" t="s">
        <v>561</v>
      </c>
      <c r="H6695" s="2" t="str">
        <f t="array" ref="H6695">_xlfn.XLOOKUP(G6695,Food_Menu!A:A,Food_Menu!B:B)</f>
        <v>Food Item 0135</v>
      </c>
      <c r="I6695" s="2"/>
      <c r="J6695" s="2" t="s">
        <v>693</v>
      </c>
      <c r="K6695" s="2" t="str">
        <f t="array" ref="K6695">_xlfn.XLOOKUP(J6695,Delivery_Partners!A:A,Delivery_Partners!B:B)</f>
        <v>Delivery Partner 125</v>
      </c>
      <c r="L6695" s="3">
        <v>2</v>
      </c>
      <c r="M6695" s="2" t="s">
        <v>189</v>
      </c>
      <c r="N6695" s="2" t="s">
        <v>55</v>
      </c>
      <c r="O6695" s="2"/>
    </row>
    <row r="6696" customHeight="1" spans="1:19">
      <c r="A6696" s="2" t="s">
        <v>8660</v>
      </c>
      <c r="B6696" s="29" t="s">
        <v>936</v>
      </c>
      <c r="C6696" s="2" t="s">
        <v>1979</v>
      </c>
      <c r="D6696" s="2" t="str">
        <f t="array" ref="D6696">_xlfn.XLOOKUP(C6696,Customers!A:A,Customers!B:B)</f>
        <v>Customer 0200</v>
      </c>
      <c r="E6696" s="2" t="s">
        <v>89</v>
      </c>
      <c r="F6696" s="2" t="str">
        <f t="array" ref="F6696">_xlfn.XLOOKUP(E6696,Restaurants!A:A,Restaurants!B:B)</f>
        <v>Restaurant 059</v>
      </c>
      <c r="G6696" s="2" t="s">
        <v>1259</v>
      </c>
      <c r="H6696" s="2" t="str">
        <f t="array" ref="H6696">_xlfn.XLOOKUP(G6696,Food_Menu!A:A,Food_Menu!B:B)</f>
        <v>Food Item 0099</v>
      </c>
      <c r="I6696" s="2">
        <f t="array" ref="I6696">_xlfn.XLOOKUP(G6696,Food_Menu!A:A,Food_Menu!D:D)</f>
        <v>446.36</v>
      </c>
      <c r="J6696" s="2" t="s">
        <v>544</v>
      </c>
      <c r="K6696" s="2" t="str">
        <f t="array" ref="K6696">_xlfn.XLOOKUP(J6696,Delivery_Partners!A:A,Delivery_Partners!B:B)</f>
        <v>Delivery Partner 128</v>
      </c>
      <c r="L6696" s="3">
        <v>1</v>
      </c>
      <c r="M6696" s="2" t="s">
        <v>23</v>
      </c>
      <c r="N6696" s="2" t="s">
        <v>24</v>
      </c>
      <c r="O6696" s="3">
        <v>51</v>
      </c>
      <c r="P6696" s="13">
        <f t="shared" ref="P6696:P6699" si="1402">I6696*L6696</f>
        <v>446.36</v>
      </c>
      <c r="Q6696" s="13" t="str">
        <f t="shared" ref="Q6696:Q6699" si="1403">IF(O6696="","Not Delivered",IF(O6696&lt;=30,"Fast",IF(O6696&lt;=60,"Normal","Slow")))</f>
        <v>Normal</v>
      </c>
      <c r="S6696" s="21"/>
    </row>
    <row r="6697" customHeight="1" spans="1:19">
      <c r="A6697" s="2" t="s">
        <v>8661</v>
      </c>
      <c r="B6697" s="29" t="s">
        <v>3459</v>
      </c>
      <c r="C6697" s="2" t="s">
        <v>3453</v>
      </c>
      <c r="D6697" s="2" t="str">
        <f t="array" ref="D6697">_xlfn.XLOOKUP(C6697,Customers!A:A,Customers!B:B)</f>
        <v>Customer 1135</v>
      </c>
      <c r="E6697" s="2" t="s">
        <v>302</v>
      </c>
      <c r="F6697" s="2" t="str">
        <f t="array" ref="F6697">_xlfn.XLOOKUP(E6697,Restaurants!A:A,Restaurants!B:B)</f>
        <v>Restaurant 002</v>
      </c>
      <c r="G6697" s="2" t="s">
        <v>692</v>
      </c>
      <c r="H6697" s="2" t="str">
        <f t="array" ref="H6697">_xlfn.XLOOKUP(G6697,Food_Menu!A:A,Food_Menu!B:B)</f>
        <v>Food Item 0130</v>
      </c>
      <c r="I6697" s="2">
        <f t="array" ref="I6697">_xlfn.XLOOKUP(G6697,Food_Menu!A:A,Food_Menu!D:D)</f>
        <v>112.66</v>
      </c>
      <c r="J6697" s="2" t="s">
        <v>958</v>
      </c>
      <c r="K6697" s="2" t="str">
        <f t="array" ref="K6697">_xlfn.XLOOKUP(J6697,Delivery_Partners!A:A,Delivery_Partners!B:B)</f>
        <v>Delivery Partner 030</v>
      </c>
      <c r="L6697" s="3">
        <v>4</v>
      </c>
      <c r="M6697" s="2" t="s">
        <v>23</v>
      </c>
      <c r="N6697" s="2" t="s">
        <v>55</v>
      </c>
      <c r="O6697" s="3">
        <v>40</v>
      </c>
      <c r="P6697" s="13">
        <f t="shared" si="1402"/>
        <v>450.64</v>
      </c>
      <c r="Q6697" s="13" t="str">
        <f t="shared" si="1403"/>
        <v>Normal</v>
      </c>
      <c r="S6697" s="21"/>
    </row>
    <row r="6698" customHeight="1" spans="1:19">
      <c r="A6698" s="2" t="s">
        <v>8662</v>
      </c>
      <c r="B6698" s="29" t="s">
        <v>1447</v>
      </c>
      <c r="C6698" s="2" t="s">
        <v>3447</v>
      </c>
      <c r="D6698" s="2" t="str">
        <f t="array" ref="D6698">_xlfn.XLOOKUP(C6698,Customers!A:A,Customers!B:B)</f>
        <v>Customer 0305</v>
      </c>
      <c r="E6698" s="2" t="s">
        <v>289</v>
      </c>
      <c r="F6698" s="2" t="str">
        <f t="array" ref="F6698">_xlfn.XLOOKUP(E6698,Restaurants!A:A,Restaurants!B:B)</f>
        <v>Restaurant 052</v>
      </c>
      <c r="G6698" s="2" t="s">
        <v>1025</v>
      </c>
      <c r="H6698" s="2" t="str">
        <f t="array" ref="H6698">_xlfn.XLOOKUP(G6698,Food_Menu!A:A,Food_Menu!B:B)</f>
        <v>Food Item 0047</v>
      </c>
      <c r="I6698" s="2">
        <f t="array" ref="I6698">_xlfn.XLOOKUP(G6698,Food_Menu!A:A,Food_Menu!D:D)</f>
        <v>547.46</v>
      </c>
      <c r="J6698" s="2" t="s">
        <v>1090</v>
      </c>
      <c r="K6698" s="2" t="str">
        <f t="array" ref="K6698">_xlfn.XLOOKUP(J6698,Delivery_Partners!A:A,Delivery_Partners!B:B)</f>
        <v>Delivery Partner 056</v>
      </c>
      <c r="L6698" s="3">
        <v>3</v>
      </c>
      <c r="M6698" s="2" t="s">
        <v>23</v>
      </c>
      <c r="N6698" s="2" t="s">
        <v>24</v>
      </c>
      <c r="O6698" s="3">
        <v>24</v>
      </c>
      <c r="P6698" s="13">
        <f t="shared" si="1402"/>
        <v>1642.38</v>
      </c>
      <c r="Q6698" s="13" t="str">
        <f t="shared" si="1403"/>
        <v>Fast</v>
      </c>
      <c r="S6698" s="21"/>
    </row>
    <row r="6699" customHeight="1" spans="1:19">
      <c r="A6699" s="2" t="s">
        <v>8663</v>
      </c>
      <c r="B6699" s="29" t="s">
        <v>933</v>
      </c>
      <c r="C6699" s="2" t="s">
        <v>2102</v>
      </c>
      <c r="D6699" s="2" t="str">
        <f t="array" ref="D6699">_xlfn.XLOOKUP(C6699,Customers!A:A,Customers!B:B)</f>
        <v>Customer 0609</v>
      </c>
      <c r="E6699" s="2" t="s">
        <v>1309</v>
      </c>
      <c r="F6699" s="2" t="str">
        <f t="array" ref="F6699">_xlfn.XLOOKUP(E6699,Restaurants!A:A,Restaurants!B:B)</f>
        <v>Restaurant 090</v>
      </c>
      <c r="G6699" s="2" t="s">
        <v>183</v>
      </c>
      <c r="H6699" s="2" t="str">
        <f t="array" ref="H6699">_xlfn.XLOOKUP(G6699,Food_Menu!A:A,Food_Menu!B:B)</f>
        <v>Food Item 0137</v>
      </c>
      <c r="I6699" s="2">
        <f t="array" ref="I6699">_xlfn.XLOOKUP(G6699,Food_Menu!A:A,Food_Menu!D:D)</f>
        <v>200.4</v>
      </c>
      <c r="J6699" s="2" t="s">
        <v>1290</v>
      </c>
      <c r="K6699" s="2" t="str">
        <f t="array" ref="K6699">_xlfn.XLOOKUP(J6699,Delivery_Partners!A:A,Delivery_Partners!B:B)</f>
        <v>Delivery Partner 035</v>
      </c>
      <c r="L6699" s="3">
        <v>1</v>
      </c>
      <c r="M6699" s="2" t="s">
        <v>23</v>
      </c>
      <c r="N6699" s="2" t="s">
        <v>24</v>
      </c>
      <c r="O6699" s="3">
        <v>46</v>
      </c>
      <c r="P6699" s="13">
        <f t="shared" si="1402"/>
        <v>200.4</v>
      </c>
      <c r="Q6699" s="13" t="str">
        <f t="shared" si="1403"/>
        <v>Normal</v>
      </c>
      <c r="S6699" s="21"/>
    </row>
    <row r="6700" hidden="1" customHeight="1" spans="1:19">
      <c r="A6700" s="2" t="s">
        <v>8664</v>
      </c>
      <c r="B6700" s="28">
        <v>45907</v>
      </c>
      <c r="C6700" s="2" t="s">
        <v>97</v>
      </c>
      <c r="D6700" s="2" t="str">
        <f t="array" ref="D6700">_xlfn.XLOOKUP(C6700,Customers!A:A,Customers!B:B)</f>
        <v>Customer 0994</v>
      </c>
      <c r="E6700" s="2" t="s">
        <v>245</v>
      </c>
      <c r="F6700" s="2" t="str">
        <f t="array" ref="F6700">_xlfn.XLOOKUP(E6700,Restaurants!A:A,Restaurants!B:B)</f>
        <v>Restaurant 101</v>
      </c>
      <c r="G6700" s="2" t="s">
        <v>675</v>
      </c>
      <c r="H6700" s="2" t="str">
        <f t="array" ref="H6700">_xlfn.XLOOKUP(G6700,Food_Menu!A:A,Food_Menu!B:B)</f>
        <v>Food Item 0034</v>
      </c>
      <c r="I6700" s="2"/>
      <c r="J6700" s="2" t="s">
        <v>1233</v>
      </c>
      <c r="K6700" s="2" t="str">
        <f t="array" ref="K6700">_xlfn.XLOOKUP(J6700,Delivery_Partners!A:A,Delivery_Partners!B:B)</f>
        <v>Delivery Partner 039</v>
      </c>
      <c r="L6700" s="3">
        <v>1</v>
      </c>
      <c r="M6700" s="2" t="s">
        <v>101</v>
      </c>
      <c r="N6700" s="2" t="s">
        <v>24</v>
      </c>
      <c r="O6700" s="2"/>
    </row>
    <row r="6701" hidden="1" customHeight="1" spans="1:19">
      <c r="A6701" s="2" t="s">
        <v>8665</v>
      </c>
      <c r="B6701" s="29" t="s">
        <v>990</v>
      </c>
      <c r="C6701" s="2" t="s">
        <v>581</v>
      </c>
      <c r="D6701" s="2" t="str">
        <f t="array" ref="D6701">_xlfn.XLOOKUP(C6701,Customers!A:A,Customers!B:B)</f>
        <v>Customer 0438</v>
      </c>
      <c r="E6701" s="2" t="s">
        <v>121</v>
      </c>
      <c r="F6701" s="2" t="str">
        <f t="array" ref="F6701">_xlfn.XLOOKUP(E6701,Restaurants!A:A,Restaurants!B:B)</f>
        <v>Restaurant 088</v>
      </c>
      <c r="G6701" s="2" t="s">
        <v>1272</v>
      </c>
      <c r="H6701" s="2" t="str">
        <f t="array" ref="H6701">_xlfn.XLOOKUP(G6701,Food_Menu!A:A,Food_Menu!B:B)</f>
        <v>Food Item 0063</v>
      </c>
      <c r="I6701" s="2"/>
      <c r="J6701" s="2" t="s">
        <v>621</v>
      </c>
      <c r="K6701" s="2" t="str">
        <f t="array" ref="K6701">_xlfn.XLOOKUP(J6701,Delivery_Partners!A:A,Delivery_Partners!B:B)</f>
        <v>Delivery Partner 038</v>
      </c>
      <c r="L6701" s="3">
        <v>1</v>
      </c>
      <c r="M6701" s="2" t="s">
        <v>101</v>
      </c>
      <c r="N6701" s="2" t="s">
        <v>74</v>
      </c>
      <c r="O6701" s="2"/>
    </row>
    <row r="6702" customHeight="1" spans="1:19">
      <c r="A6702" s="2" t="s">
        <v>8666</v>
      </c>
      <c r="B6702" s="29" t="s">
        <v>955</v>
      </c>
      <c r="C6702" s="2" t="s">
        <v>2565</v>
      </c>
      <c r="D6702" s="2" t="str">
        <f t="array" ref="D6702">_xlfn.XLOOKUP(C6702,Customers!A:A,Customers!B:B)</f>
        <v>Customer 1125</v>
      </c>
      <c r="E6702" s="2" t="s">
        <v>623</v>
      </c>
      <c r="F6702" s="2" t="str">
        <f t="array" ref="F6702">_xlfn.XLOOKUP(E6702,Restaurants!A:A,Restaurants!B:B)</f>
        <v>Restaurant 045</v>
      </c>
      <c r="G6702" s="2" t="s">
        <v>250</v>
      </c>
      <c r="H6702" s="2" t="str">
        <f t="array" ref="H6702">_xlfn.XLOOKUP(G6702,Food_Menu!A:A,Food_Menu!B:B)</f>
        <v>Food Item 0109</v>
      </c>
      <c r="I6702" s="2">
        <f t="array" ref="I6702">_xlfn.XLOOKUP(G6702,Food_Menu!A:A,Food_Menu!D:D)</f>
        <v>538.59</v>
      </c>
      <c r="J6702" s="2" t="s">
        <v>1481</v>
      </c>
      <c r="K6702" s="2" t="str">
        <f t="array" ref="K6702">_xlfn.XLOOKUP(J6702,Delivery_Partners!A:A,Delivery_Partners!B:B)</f>
        <v>Delivery Partner 115</v>
      </c>
      <c r="L6702" s="3">
        <v>3</v>
      </c>
      <c r="M6702" s="2" t="s">
        <v>23</v>
      </c>
      <c r="N6702" s="2" t="s">
        <v>55</v>
      </c>
      <c r="O6702" s="3">
        <v>27</v>
      </c>
      <c r="P6702" s="13">
        <f t="shared" ref="P6702:P6705" si="1404">I6702*L6702</f>
        <v>1615.77</v>
      </c>
      <c r="Q6702" s="13" t="str">
        <f t="shared" ref="Q6702:Q6705" si="1405">IF(O6702="","Not Delivered",IF(O6702&lt;=30,"Fast",IF(O6702&lt;=60,"Normal","Slow")))</f>
        <v>Fast</v>
      </c>
      <c r="S6702" s="21"/>
    </row>
    <row r="6703" customHeight="1" spans="1:19">
      <c r="A6703" s="2" t="s">
        <v>8667</v>
      </c>
      <c r="B6703" s="29" t="s">
        <v>1206</v>
      </c>
      <c r="C6703" s="2" t="s">
        <v>1207</v>
      </c>
      <c r="D6703" s="2" t="str">
        <f t="array" ref="D6703">_xlfn.XLOOKUP(C6703,Customers!A:A,Customers!B:B)</f>
        <v>Customer 0486</v>
      </c>
      <c r="E6703" s="2" t="s">
        <v>446</v>
      </c>
      <c r="F6703" s="2" t="str">
        <f t="array" ref="F6703">_xlfn.XLOOKUP(E6703,Restaurants!A:A,Restaurants!B:B)</f>
        <v>Restaurant 078</v>
      </c>
      <c r="G6703" s="2" t="s">
        <v>1336</v>
      </c>
      <c r="H6703" s="2" t="str">
        <f t="array" ref="H6703">_xlfn.XLOOKUP(G6703,Food_Menu!A:A,Food_Menu!B:B)</f>
        <v>Food Item 0036</v>
      </c>
      <c r="I6703" s="2">
        <f t="array" ref="I6703">_xlfn.XLOOKUP(G6703,Food_Menu!A:A,Food_Menu!D:D)</f>
        <v>542.95</v>
      </c>
      <c r="J6703" s="2" t="s">
        <v>723</v>
      </c>
      <c r="K6703" s="2" t="str">
        <f t="array" ref="K6703">_xlfn.XLOOKUP(J6703,Delivery_Partners!A:A,Delivery_Partners!B:B)</f>
        <v>Delivery Partner 168</v>
      </c>
      <c r="L6703" s="3">
        <v>2</v>
      </c>
      <c r="M6703" s="2" t="s">
        <v>23</v>
      </c>
      <c r="N6703" s="2" t="s">
        <v>24</v>
      </c>
      <c r="O6703" s="3">
        <v>28</v>
      </c>
      <c r="P6703" s="13">
        <f t="shared" si="1404"/>
        <v>1085.9</v>
      </c>
      <c r="Q6703" s="13" t="str">
        <f t="shared" si="1405"/>
        <v>Fast</v>
      </c>
      <c r="S6703" s="21"/>
    </row>
    <row r="6704" customHeight="1" spans="1:19">
      <c r="A6704" s="2" t="s">
        <v>8668</v>
      </c>
      <c r="B6704" s="29" t="s">
        <v>353</v>
      </c>
      <c r="C6704" s="2" t="s">
        <v>4090</v>
      </c>
      <c r="D6704" s="2" t="str">
        <f t="array" ref="D6704">_xlfn.XLOOKUP(C6704,Customers!A:A,Customers!B:B)</f>
        <v>Customer 1137</v>
      </c>
      <c r="E6704" s="2" t="s">
        <v>603</v>
      </c>
      <c r="F6704" s="2" t="str">
        <f t="array" ref="F6704">_xlfn.XLOOKUP(E6704,Restaurants!A:A,Restaurants!B:B)</f>
        <v>Restaurant 009</v>
      </c>
      <c r="G6704" s="2" t="s">
        <v>367</v>
      </c>
      <c r="H6704" s="2" t="str">
        <f t="array" ref="H6704">_xlfn.XLOOKUP(G6704,Food_Menu!A:A,Food_Menu!B:B)</f>
        <v>Food Item 0202</v>
      </c>
      <c r="I6704" s="2">
        <f t="array" ref="I6704">_xlfn.XLOOKUP(G6704,Food_Menu!A:A,Food_Menu!D:D)</f>
        <v>596.93</v>
      </c>
      <c r="J6704" s="2" t="s">
        <v>351</v>
      </c>
      <c r="K6704" s="2" t="str">
        <f t="array" ref="K6704">_xlfn.XLOOKUP(J6704,Delivery_Partners!A:A,Delivery_Partners!B:B)</f>
        <v>Delivery Partner 101</v>
      </c>
      <c r="L6704" s="3">
        <v>3</v>
      </c>
      <c r="M6704" s="2" t="s">
        <v>23</v>
      </c>
      <c r="N6704" s="2" t="s">
        <v>24</v>
      </c>
      <c r="O6704" s="3">
        <v>27</v>
      </c>
      <c r="P6704" s="13">
        <f t="shared" si="1404"/>
        <v>1790.79</v>
      </c>
      <c r="Q6704" s="13" t="str">
        <f t="shared" si="1405"/>
        <v>Fast</v>
      </c>
      <c r="S6704" s="21"/>
    </row>
    <row r="6705" customHeight="1" spans="1:19">
      <c r="A6705" s="2" t="s">
        <v>8669</v>
      </c>
      <c r="B6705" s="28">
        <v>45697</v>
      </c>
      <c r="C6705" s="2" t="s">
        <v>865</v>
      </c>
      <c r="D6705" s="2" t="str">
        <f t="array" ref="D6705">_xlfn.XLOOKUP(C6705,Customers!A:A,Customers!B:B)</f>
        <v>Customer 0543</v>
      </c>
      <c r="E6705" s="2" t="s">
        <v>908</v>
      </c>
      <c r="F6705" s="2" t="str">
        <f t="array" ref="F6705">_xlfn.XLOOKUP(E6705,Restaurants!A:A,Restaurants!B:B)</f>
        <v>Restaurant 050</v>
      </c>
      <c r="G6705" s="2" t="s">
        <v>2157</v>
      </c>
      <c r="H6705" s="2" t="str">
        <f t="array" ref="H6705">_xlfn.XLOOKUP(G6705,Food_Menu!A:A,Food_Menu!B:B)</f>
        <v>Food Item 0196</v>
      </c>
      <c r="I6705" s="2">
        <f t="array" ref="I6705">_xlfn.XLOOKUP(G6705,Food_Menu!A:A,Food_Menu!D:D)</f>
        <v>535.63</v>
      </c>
      <c r="J6705" s="2" t="s">
        <v>684</v>
      </c>
      <c r="K6705" s="2" t="str">
        <f t="array" ref="K6705">_xlfn.XLOOKUP(J6705,Delivery_Partners!A:A,Delivery_Partners!B:B)</f>
        <v>Delivery Partner 003</v>
      </c>
      <c r="L6705" s="3">
        <v>4</v>
      </c>
      <c r="M6705" s="2" t="s">
        <v>23</v>
      </c>
      <c r="N6705" s="2" t="s">
        <v>24</v>
      </c>
      <c r="O6705" s="3">
        <v>19</v>
      </c>
      <c r="P6705" s="13">
        <f t="shared" si="1404"/>
        <v>2142.52</v>
      </c>
      <c r="Q6705" s="13" t="str">
        <f t="shared" si="1405"/>
        <v>Fast</v>
      </c>
      <c r="S6705" s="21"/>
    </row>
    <row r="6706" hidden="1" customHeight="1" spans="1:19">
      <c r="A6706" s="2" t="s">
        <v>8670</v>
      </c>
      <c r="B6706" s="29" t="s">
        <v>1518</v>
      </c>
      <c r="C6706" s="2" t="s">
        <v>1804</v>
      </c>
      <c r="D6706" s="2" t="str">
        <f t="array" ref="D6706">_xlfn.XLOOKUP(C6706,Customers!A:A,Customers!B:B)</f>
        <v>Customer 0018</v>
      </c>
      <c r="E6706" s="2" t="s">
        <v>187</v>
      </c>
      <c r="F6706" s="2" t="str">
        <f t="array" ref="F6706">_xlfn.XLOOKUP(E6706,Restaurants!A:A,Restaurants!B:B)</f>
        <v>Restaurant 065</v>
      </c>
      <c r="G6706" s="2" t="s">
        <v>717</v>
      </c>
      <c r="H6706" s="2" t="str">
        <f t="array" ref="H6706">_xlfn.XLOOKUP(G6706,Food_Menu!A:A,Food_Menu!B:B)</f>
        <v>Food Item 0105</v>
      </c>
      <c r="I6706" s="2"/>
      <c r="J6706" s="2" t="s">
        <v>693</v>
      </c>
      <c r="K6706" s="2" t="str">
        <f t="array" ref="K6706">_xlfn.XLOOKUP(J6706,Delivery_Partners!A:A,Delivery_Partners!B:B)</f>
        <v>Delivery Partner 125</v>
      </c>
      <c r="L6706" s="3">
        <v>2</v>
      </c>
      <c r="M6706" s="2" t="s">
        <v>101</v>
      </c>
      <c r="N6706" s="2" t="s">
        <v>24</v>
      </c>
      <c r="O6706" s="2"/>
    </row>
    <row r="6707" customHeight="1" spans="1:19">
      <c r="A6707" s="2" t="s">
        <v>8671</v>
      </c>
      <c r="B6707" s="29" t="s">
        <v>1875</v>
      </c>
      <c r="C6707" s="2" t="s">
        <v>1690</v>
      </c>
      <c r="D6707" s="2" t="str">
        <f t="array" ref="D6707">_xlfn.XLOOKUP(C6707,Customers!A:A,Customers!B:B)</f>
        <v>Customer 1042</v>
      </c>
      <c r="E6707" s="2" t="s">
        <v>819</v>
      </c>
      <c r="F6707" s="2" t="str">
        <f t="array" ref="F6707">_xlfn.XLOOKUP(E6707,Restaurants!A:A,Restaurants!B:B)</f>
        <v>Restaurant 004</v>
      </c>
      <c r="G6707" s="2" t="s">
        <v>529</v>
      </c>
      <c r="H6707" s="2" t="str">
        <f t="array" ref="H6707">_xlfn.XLOOKUP(G6707,Food_Menu!A:A,Food_Menu!B:B)</f>
        <v>Food Item 0126</v>
      </c>
      <c r="I6707" s="2">
        <f t="array" ref="I6707">_xlfn.XLOOKUP(G6707,Food_Menu!A:A,Food_Menu!D:D)</f>
        <v>127.27</v>
      </c>
      <c r="J6707" s="2" t="s">
        <v>572</v>
      </c>
      <c r="K6707" s="2" t="str">
        <f t="array" ref="K6707">_xlfn.XLOOKUP(J6707,Delivery_Partners!A:A,Delivery_Partners!B:B)</f>
        <v>Delivery Partner 098</v>
      </c>
      <c r="L6707" s="3">
        <v>1</v>
      </c>
      <c r="M6707" s="2" t="s">
        <v>23</v>
      </c>
      <c r="N6707" s="2" t="s">
        <v>55</v>
      </c>
      <c r="O6707" s="3">
        <v>23</v>
      </c>
      <c r="P6707" s="13">
        <f t="shared" ref="P6707:P6719" si="1406">I6707*L6707</f>
        <v>127.27</v>
      </c>
      <c r="Q6707" s="13" t="str">
        <f t="shared" ref="Q6707:Q6719" si="1407">IF(O6707="","Not Delivered",IF(O6707&lt;=30,"Fast",IF(O6707&lt;=60,"Normal","Slow")))</f>
        <v>Fast</v>
      </c>
      <c r="S6707" s="21"/>
    </row>
    <row r="6708" customHeight="1" spans="1:19">
      <c r="A6708" s="2" t="s">
        <v>8672</v>
      </c>
      <c r="B6708" s="28">
        <v>45968</v>
      </c>
      <c r="C6708" s="2" t="s">
        <v>940</v>
      </c>
      <c r="D6708" s="2" t="str">
        <f t="array" ref="D6708">_xlfn.XLOOKUP(C6708,Customers!A:A,Customers!B:B)</f>
        <v>Customer 1037</v>
      </c>
      <c r="E6708" s="2" t="s">
        <v>302</v>
      </c>
      <c r="F6708" s="2" t="str">
        <f t="array" ref="F6708">_xlfn.XLOOKUP(E6708,Restaurants!A:A,Restaurants!B:B)</f>
        <v>Restaurant 002</v>
      </c>
      <c r="G6708" s="2" t="s">
        <v>848</v>
      </c>
      <c r="H6708" s="2" t="str">
        <f t="array" ref="H6708">_xlfn.XLOOKUP(G6708,Food_Menu!A:A,Food_Menu!B:B)</f>
        <v>Food Item 0065</v>
      </c>
      <c r="I6708" s="2">
        <f t="array" ref="I6708">_xlfn.XLOOKUP(G6708,Food_Menu!A:A,Food_Menu!D:D)</f>
        <v>105.31</v>
      </c>
      <c r="J6708" s="2" t="s">
        <v>341</v>
      </c>
      <c r="K6708" s="2" t="str">
        <f t="array" ref="K6708">_xlfn.XLOOKUP(J6708,Delivery_Partners!A:A,Delivery_Partners!B:B)</f>
        <v>Delivery Partner 140</v>
      </c>
      <c r="L6708" s="3">
        <v>1</v>
      </c>
      <c r="M6708" s="2" t="s">
        <v>23</v>
      </c>
      <c r="N6708" s="2" t="s">
        <v>24</v>
      </c>
      <c r="O6708" s="3">
        <v>42</v>
      </c>
      <c r="P6708" s="13">
        <f t="shared" si="1406"/>
        <v>105.31</v>
      </c>
      <c r="Q6708" s="13" t="str">
        <f t="shared" si="1407"/>
        <v>Normal</v>
      </c>
      <c r="S6708" s="21"/>
    </row>
    <row r="6709" customHeight="1" spans="1:19">
      <c r="A6709" s="2" t="s">
        <v>8673</v>
      </c>
      <c r="B6709" s="28">
        <v>45849</v>
      </c>
      <c r="C6709" s="2" t="s">
        <v>3430</v>
      </c>
      <c r="D6709" s="2" t="str">
        <f t="array" ref="D6709">_xlfn.XLOOKUP(C6709,Customers!A:A,Customers!B:B)</f>
        <v>Customer 1155</v>
      </c>
      <c r="E6709" s="2" t="s">
        <v>182</v>
      </c>
      <c r="F6709" s="2" t="str">
        <f t="array" ref="F6709">_xlfn.XLOOKUP(E6709,Restaurants!A:A,Restaurants!B:B)</f>
        <v>Restaurant 097</v>
      </c>
      <c r="G6709" s="2" t="s">
        <v>1025</v>
      </c>
      <c r="H6709" s="2" t="str">
        <f t="array" ref="H6709">_xlfn.XLOOKUP(G6709,Food_Menu!A:A,Food_Menu!B:B)</f>
        <v>Food Item 0047</v>
      </c>
      <c r="I6709" s="2">
        <f t="array" ref="I6709">_xlfn.XLOOKUP(G6709,Food_Menu!A:A,Food_Menu!D:D)</f>
        <v>547.46</v>
      </c>
      <c r="J6709" s="2" t="s">
        <v>236</v>
      </c>
      <c r="K6709" s="2" t="str">
        <f t="array" ref="K6709">_xlfn.XLOOKUP(J6709,Delivery_Partners!A:A,Delivery_Partners!B:B)</f>
        <v>Delivery Partner 068</v>
      </c>
      <c r="L6709" s="3">
        <v>1</v>
      </c>
      <c r="M6709" s="2" t="s">
        <v>23</v>
      </c>
      <c r="N6709" s="2" t="s">
        <v>55</v>
      </c>
      <c r="O6709" s="3">
        <v>22</v>
      </c>
      <c r="P6709" s="13">
        <f t="shared" si="1406"/>
        <v>547.46</v>
      </c>
      <c r="Q6709" s="13" t="str">
        <f t="shared" si="1407"/>
        <v>Fast</v>
      </c>
      <c r="S6709" s="21"/>
    </row>
    <row r="6710" customHeight="1" spans="1:19">
      <c r="A6710" s="2" t="s">
        <v>8674</v>
      </c>
      <c r="B6710" s="29" t="s">
        <v>1265</v>
      </c>
      <c r="C6710" s="2" t="s">
        <v>5509</v>
      </c>
      <c r="D6710" s="2" t="str">
        <f t="array" ref="D6710">_xlfn.XLOOKUP(C6710,Customers!A:A,Customers!B:B)</f>
        <v>Customer 0149</v>
      </c>
      <c r="E6710" s="2" t="s">
        <v>616</v>
      </c>
      <c r="F6710" s="2" t="str">
        <f t="array" ref="F6710">_xlfn.XLOOKUP(E6710,Restaurants!A:A,Restaurants!B:B)</f>
        <v>Restaurant 027</v>
      </c>
      <c r="G6710" s="2" t="s">
        <v>1267</v>
      </c>
      <c r="H6710" s="2" t="str">
        <f t="array" ref="H6710">_xlfn.XLOOKUP(G6710,Food_Menu!A:A,Food_Menu!B:B)</f>
        <v>Food Item 0212</v>
      </c>
      <c r="I6710" s="2">
        <f t="array" ref="I6710">_xlfn.XLOOKUP(G6710,Food_Menu!A:A,Food_Menu!D:D)</f>
        <v>187.71</v>
      </c>
      <c r="J6710" s="2" t="s">
        <v>1443</v>
      </c>
      <c r="K6710" s="2" t="str">
        <f t="array" ref="K6710">_xlfn.XLOOKUP(J6710,Delivery_Partners!A:A,Delivery_Partners!B:B)</f>
        <v>Delivery Partner 078</v>
      </c>
      <c r="L6710" s="3">
        <v>1</v>
      </c>
      <c r="M6710" s="2" t="s">
        <v>23</v>
      </c>
      <c r="N6710" s="2" t="s">
        <v>24</v>
      </c>
      <c r="O6710" s="3">
        <v>27</v>
      </c>
      <c r="P6710" s="13">
        <f t="shared" si="1406"/>
        <v>187.71</v>
      </c>
      <c r="Q6710" s="13" t="str">
        <f t="shared" si="1407"/>
        <v>Fast</v>
      </c>
      <c r="S6710" s="21"/>
    </row>
    <row r="6711" customHeight="1" spans="1:19">
      <c r="A6711" s="2" t="s">
        <v>8675</v>
      </c>
      <c r="B6711" s="28">
        <v>45901</v>
      </c>
      <c r="C6711" s="2" t="s">
        <v>1050</v>
      </c>
      <c r="D6711" s="2" t="str">
        <f t="array" ref="D6711">_xlfn.XLOOKUP(C6711,Customers!A:A,Customers!B:B)</f>
        <v>Customer 1013</v>
      </c>
      <c r="E6711" s="2" t="s">
        <v>1031</v>
      </c>
      <c r="F6711" s="2" t="str">
        <f t="array" ref="F6711">_xlfn.XLOOKUP(E6711,Restaurants!A:A,Restaurants!B:B)</f>
        <v>Restaurant 016</v>
      </c>
      <c r="G6711" s="2" t="s">
        <v>447</v>
      </c>
      <c r="H6711" s="2" t="str">
        <f t="array" ref="H6711">_xlfn.XLOOKUP(G6711,Food_Menu!A:A,Food_Menu!B:B)</f>
        <v>Food Item 0091</v>
      </c>
      <c r="I6711" s="2">
        <f t="array" ref="I6711">_xlfn.XLOOKUP(G6711,Food_Menu!A:A,Food_Menu!D:D)</f>
        <v>434.43</v>
      </c>
      <c r="J6711" s="2" t="s">
        <v>48</v>
      </c>
      <c r="K6711" s="2" t="str">
        <f t="array" ref="K6711">_xlfn.XLOOKUP(J6711,Delivery_Partners!A:A,Delivery_Partners!B:B)</f>
        <v>Delivery Partner 119</v>
      </c>
      <c r="L6711" s="3">
        <v>1</v>
      </c>
      <c r="M6711" s="2" t="s">
        <v>23</v>
      </c>
      <c r="N6711" s="2" t="s">
        <v>42</v>
      </c>
      <c r="O6711" s="3">
        <v>35</v>
      </c>
      <c r="P6711" s="13">
        <f t="shared" si="1406"/>
        <v>434.43</v>
      </c>
      <c r="Q6711" s="13" t="str">
        <f t="shared" si="1407"/>
        <v>Normal</v>
      </c>
      <c r="S6711" s="21"/>
    </row>
    <row r="6712" customHeight="1" spans="1:19">
      <c r="A6712" s="2" t="s">
        <v>8676</v>
      </c>
      <c r="B6712" s="28">
        <v>45970</v>
      </c>
      <c r="C6712" s="2" t="s">
        <v>1261</v>
      </c>
      <c r="D6712" s="2" t="str">
        <f t="array" ref="D6712">_xlfn.XLOOKUP(C6712,Customers!A:A,Customers!B:B)</f>
        <v>Customer 0410</v>
      </c>
      <c r="E6712" s="2" t="s">
        <v>566</v>
      </c>
      <c r="F6712" s="2" t="str">
        <f t="array" ref="F6712">_xlfn.XLOOKUP(E6712,Restaurants!A:A,Restaurants!B:B)</f>
        <v>Restaurant 072</v>
      </c>
      <c r="G6712" s="2" t="s">
        <v>1973</v>
      </c>
      <c r="H6712" s="2" t="str">
        <f t="array" ref="H6712">_xlfn.XLOOKUP(G6712,Food_Menu!A:A,Food_Menu!B:B)</f>
        <v>Food Item 0210</v>
      </c>
      <c r="I6712" s="2">
        <f t="array" ref="I6712">_xlfn.XLOOKUP(G6712,Food_Menu!A:A,Food_Menu!D:D)</f>
        <v>331.49</v>
      </c>
      <c r="J6712" s="2" t="s">
        <v>544</v>
      </c>
      <c r="K6712" s="2" t="str">
        <f t="array" ref="K6712">_xlfn.XLOOKUP(J6712,Delivery_Partners!A:A,Delivery_Partners!B:B)</f>
        <v>Delivery Partner 128</v>
      </c>
      <c r="L6712" s="3">
        <v>1</v>
      </c>
      <c r="M6712" s="2" t="s">
        <v>23</v>
      </c>
      <c r="N6712" s="2" t="s">
        <v>24</v>
      </c>
      <c r="O6712" s="3">
        <v>57</v>
      </c>
      <c r="P6712" s="13">
        <f t="shared" si="1406"/>
        <v>331.49</v>
      </c>
      <c r="Q6712" s="13" t="str">
        <f t="shared" si="1407"/>
        <v>Normal</v>
      </c>
      <c r="S6712" s="21"/>
    </row>
    <row r="6713" customHeight="1" spans="1:19">
      <c r="A6713" s="2" t="s">
        <v>8677</v>
      </c>
      <c r="B6713" s="28">
        <v>45668</v>
      </c>
      <c r="C6713" s="2" t="s">
        <v>4863</v>
      </c>
      <c r="D6713" s="2" t="str">
        <f t="array" ref="D6713">_xlfn.XLOOKUP(C6713,Customers!A:A,Customers!B:B)</f>
        <v>Customer 1010</v>
      </c>
      <c r="E6713" s="2" t="s">
        <v>984</v>
      </c>
      <c r="F6713" s="2" t="str">
        <f t="array" ref="F6713">_xlfn.XLOOKUP(E6713,Restaurants!A:A,Restaurants!B:B)</f>
        <v>Restaurant 034</v>
      </c>
      <c r="G6713" s="2" t="s">
        <v>1509</v>
      </c>
      <c r="H6713" s="2" t="str">
        <f t="array" ref="H6713">_xlfn.XLOOKUP(G6713,Food_Menu!A:A,Food_Menu!B:B)</f>
        <v>Food Item 0015</v>
      </c>
      <c r="I6713" s="2">
        <f t="array" ref="I6713">_xlfn.XLOOKUP(G6713,Food_Menu!A:A,Food_Menu!D:D)</f>
        <v>268.11</v>
      </c>
      <c r="J6713" s="2" t="s">
        <v>435</v>
      </c>
      <c r="K6713" s="2" t="str">
        <f t="array" ref="K6713">_xlfn.XLOOKUP(J6713,Delivery_Partners!A:A,Delivery_Partners!B:B)</f>
        <v>Delivery Partner 040</v>
      </c>
      <c r="L6713" s="3">
        <v>2</v>
      </c>
      <c r="M6713" s="2" t="s">
        <v>23</v>
      </c>
      <c r="N6713" s="2" t="s">
        <v>24</v>
      </c>
      <c r="O6713" s="3">
        <v>27</v>
      </c>
      <c r="P6713" s="13">
        <f t="shared" si="1406"/>
        <v>536.22</v>
      </c>
      <c r="Q6713" s="13" t="str">
        <f t="shared" si="1407"/>
        <v>Fast</v>
      </c>
      <c r="S6713" s="21"/>
    </row>
    <row r="6714" customHeight="1" spans="1:19">
      <c r="A6714" s="2" t="s">
        <v>8678</v>
      </c>
      <c r="B6714" s="29" t="s">
        <v>370</v>
      </c>
      <c r="C6714" s="2" t="s">
        <v>838</v>
      </c>
      <c r="D6714" s="2" t="str">
        <f t="array" ref="D6714">_xlfn.XLOOKUP(C6714,Customers!A:A,Customers!B:B)</f>
        <v>Customer 1157</v>
      </c>
      <c r="E6714" s="2" t="s">
        <v>807</v>
      </c>
      <c r="F6714" s="2" t="str">
        <f t="array" ref="F6714">_xlfn.XLOOKUP(E6714,Restaurants!A:A,Restaurants!B:B)</f>
        <v>Restaurant 118</v>
      </c>
      <c r="G6714" s="2" t="s">
        <v>966</v>
      </c>
      <c r="H6714" s="2" t="str">
        <f t="array" ref="H6714">_xlfn.XLOOKUP(G6714,Food_Menu!A:A,Food_Menu!B:B)</f>
        <v>Food Item 0024</v>
      </c>
      <c r="I6714" s="2">
        <f t="array" ref="I6714">_xlfn.XLOOKUP(G6714,Food_Menu!A:A,Food_Menu!D:D)</f>
        <v>375.96</v>
      </c>
      <c r="J6714" s="2" t="s">
        <v>123</v>
      </c>
      <c r="K6714" s="2" t="str">
        <f t="array" ref="K6714">_xlfn.XLOOKUP(J6714,Delivery_Partners!A:A,Delivery_Partners!B:B)</f>
        <v>Delivery Partner 106</v>
      </c>
      <c r="L6714" s="3">
        <v>1</v>
      </c>
      <c r="M6714" s="2" t="s">
        <v>23</v>
      </c>
      <c r="N6714" s="2" t="s">
        <v>24</v>
      </c>
      <c r="O6714" s="3">
        <v>18</v>
      </c>
      <c r="P6714" s="13">
        <f t="shared" si="1406"/>
        <v>375.96</v>
      </c>
      <c r="Q6714" s="13" t="str">
        <f t="shared" si="1407"/>
        <v>Fast</v>
      </c>
      <c r="S6714" s="21"/>
    </row>
    <row r="6715" customHeight="1" spans="1:19">
      <c r="A6715" s="2" t="s">
        <v>8679</v>
      </c>
      <c r="B6715" s="28">
        <v>45664</v>
      </c>
      <c r="C6715" s="2" t="s">
        <v>2599</v>
      </c>
      <c r="D6715" s="2" t="str">
        <f t="array" ref="D6715">_xlfn.XLOOKUP(C6715,Customers!A:A,Customers!B:B)</f>
        <v>Customer 0239</v>
      </c>
      <c r="E6715" s="2" t="s">
        <v>152</v>
      </c>
      <c r="F6715" s="2" t="str">
        <f t="array" ref="F6715">_xlfn.XLOOKUP(E6715,Restaurants!A:A,Restaurants!B:B)</f>
        <v>Restaurant 114</v>
      </c>
      <c r="G6715" s="2" t="s">
        <v>717</v>
      </c>
      <c r="H6715" s="2" t="str">
        <f t="array" ref="H6715">_xlfn.XLOOKUP(G6715,Food_Menu!A:A,Food_Menu!B:B)</f>
        <v>Food Item 0105</v>
      </c>
      <c r="I6715" s="2">
        <f t="array" ref="I6715">_xlfn.XLOOKUP(G6715,Food_Menu!A:A,Food_Menu!D:D)</f>
        <v>415.74</v>
      </c>
      <c r="J6715" s="2" t="s">
        <v>401</v>
      </c>
      <c r="K6715" s="2" t="str">
        <f t="array" ref="K6715">_xlfn.XLOOKUP(J6715,Delivery_Partners!A:A,Delivery_Partners!B:B)</f>
        <v>Delivery Partner 174</v>
      </c>
      <c r="L6715" s="3">
        <v>2</v>
      </c>
      <c r="M6715" s="2" t="s">
        <v>23</v>
      </c>
      <c r="N6715" s="2" t="s">
        <v>42</v>
      </c>
      <c r="O6715" s="3">
        <v>19</v>
      </c>
      <c r="P6715" s="13">
        <f t="shared" si="1406"/>
        <v>831.48</v>
      </c>
      <c r="Q6715" s="13" t="str">
        <f t="shared" si="1407"/>
        <v>Fast</v>
      </c>
      <c r="S6715" s="21"/>
    </row>
    <row r="6716" customHeight="1" spans="1:19">
      <c r="A6716" s="2" t="s">
        <v>8680</v>
      </c>
      <c r="B6716" s="28">
        <v>45721</v>
      </c>
      <c r="C6716" s="2" t="s">
        <v>4636</v>
      </c>
      <c r="D6716" s="2" t="str">
        <f t="array" ref="D6716">_xlfn.XLOOKUP(C6716,Customers!A:A,Customers!B:B)</f>
        <v>Customer 0446</v>
      </c>
      <c r="E6716" s="2" t="s">
        <v>945</v>
      </c>
      <c r="F6716" s="2" t="str">
        <f t="array" ref="F6716">_xlfn.XLOOKUP(E6716,Restaurants!A:A,Restaurants!B:B)</f>
        <v>Restaurant 099</v>
      </c>
      <c r="G6716" s="2" t="s">
        <v>1086</v>
      </c>
      <c r="H6716" s="2" t="str">
        <f t="array" ref="H6716">_xlfn.XLOOKUP(G6716,Food_Menu!A:A,Food_Menu!B:B)</f>
        <v>Food Item 0173</v>
      </c>
      <c r="I6716" s="2">
        <f t="array" ref="I6716">_xlfn.XLOOKUP(G6716,Food_Menu!A:A,Food_Menu!D:D)</f>
        <v>407.21</v>
      </c>
      <c r="J6716" s="2" t="s">
        <v>133</v>
      </c>
      <c r="K6716" s="2" t="str">
        <f t="array" ref="K6716">_xlfn.XLOOKUP(J6716,Delivery_Partners!A:A,Delivery_Partners!B:B)</f>
        <v>Delivery Partner 012</v>
      </c>
      <c r="L6716" s="3">
        <v>3</v>
      </c>
      <c r="M6716" s="2" t="s">
        <v>23</v>
      </c>
      <c r="N6716" s="2" t="s">
        <v>74</v>
      </c>
      <c r="O6716" s="3">
        <v>25</v>
      </c>
      <c r="P6716" s="13">
        <f t="shared" si="1406"/>
        <v>1221.63</v>
      </c>
      <c r="Q6716" s="13" t="str">
        <f t="shared" si="1407"/>
        <v>Fast</v>
      </c>
      <c r="S6716" s="21"/>
    </row>
    <row r="6717" customHeight="1" spans="1:19">
      <c r="A6717" s="2" t="s">
        <v>8681</v>
      </c>
      <c r="B6717" s="28">
        <v>45725</v>
      </c>
      <c r="C6717" s="2" t="s">
        <v>2252</v>
      </c>
      <c r="D6717" s="2" t="str">
        <f t="array" ref="D6717">_xlfn.XLOOKUP(C6717,Customers!A:A,Customers!B:B)</f>
        <v>Customer 0323</v>
      </c>
      <c r="E6717" s="2" t="s">
        <v>66</v>
      </c>
      <c r="F6717" s="2" t="str">
        <f t="array" ref="F6717">_xlfn.XLOOKUP(E6717,Restaurants!A:A,Restaurants!B:B)</f>
        <v>Restaurant 037</v>
      </c>
      <c r="G6717" s="2" t="s">
        <v>469</v>
      </c>
      <c r="H6717" s="2" t="str">
        <f t="array" ref="H6717">_xlfn.XLOOKUP(G6717,Food_Menu!A:A,Food_Menu!B:B)</f>
        <v>Food Item 0094</v>
      </c>
      <c r="I6717" s="2">
        <f t="array" ref="I6717">_xlfn.XLOOKUP(G6717,Food_Menu!A:A,Food_Menu!D:D)</f>
        <v>556.24</v>
      </c>
      <c r="J6717" s="2" t="s">
        <v>1286</v>
      </c>
      <c r="K6717" s="2" t="str">
        <f t="array" ref="K6717">_xlfn.XLOOKUP(J6717,Delivery_Partners!A:A,Delivery_Partners!B:B)</f>
        <v>Delivery Partner 060</v>
      </c>
      <c r="L6717" s="3">
        <v>1</v>
      </c>
      <c r="M6717" s="2" t="s">
        <v>23</v>
      </c>
      <c r="N6717" s="2" t="s">
        <v>24</v>
      </c>
      <c r="O6717" s="3">
        <v>27</v>
      </c>
      <c r="P6717" s="13">
        <f t="shared" si="1406"/>
        <v>556.24</v>
      </c>
      <c r="Q6717" s="13" t="str">
        <f t="shared" si="1407"/>
        <v>Fast</v>
      </c>
      <c r="S6717" s="21"/>
    </row>
    <row r="6718" customHeight="1" spans="1:19">
      <c r="A6718" s="2" t="s">
        <v>8682</v>
      </c>
      <c r="B6718" s="29" t="s">
        <v>1855</v>
      </c>
      <c r="C6718" s="2" t="s">
        <v>1500</v>
      </c>
      <c r="D6718" s="2" t="str">
        <f t="array" ref="D6718">_xlfn.XLOOKUP(C6718,Customers!A:A,Customers!B:B)</f>
        <v>Customer 0366</v>
      </c>
      <c r="E6718" s="2" t="s">
        <v>105</v>
      </c>
      <c r="F6718" s="2" t="str">
        <f t="array" ref="F6718">_xlfn.XLOOKUP(E6718,Restaurants!A:A,Restaurants!B:B)</f>
        <v>Restaurant 106</v>
      </c>
      <c r="G6718" s="2" t="s">
        <v>1040</v>
      </c>
      <c r="H6718" s="2" t="str">
        <f t="array" ref="H6718">_xlfn.XLOOKUP(G6718,Food_Menu!A:A,Food_Menu!B:B)</f>
        <v>Food Item 0185</v>
      </c>
      <c r="I6718" s="2">
        <f t="array" ref="I6718">_xlfn.XLOOKUP(G6718,Food_Menu!A:A,Food_Menu!D:D)</f>
        <v>565.74</v>
      </c>
      <c r="J6718" s="2" t="s">
        <v>640</v>
      </c>
      <c r="K6718" s="2" t="str">
        <f t="array" ref="K6718">_xlfn.XLOOKUP(J6718,Delivery_Partners!A:A,Delivery_Partners!B:B)</f>
        <v>Delivery Partner 097</v>
      </c>
      <c r="L6718" s="3">
        <v>1</v>
      </c>
      <c r="M6718" s="2" t="s">
        <v>23</v>
      </c>
      <c r="N6718" s="2" t="s">
        <v>24</v>
      </c>
      <c r="O6718" s="3">
        <v>63</v>
      </c>
      <c r="P6718" s="13">
        <f t="shared" si="1406"/>
        <v>565.74</v>
      </c>
      <c r="Q6718" s="13" t="str">
        <f t="shared" si="1407"/>
        <v>Slow</v>
      </c>
      <c r="S6718" s="21"/>
    </row>
    <row r="6719" customHeight="1" spans="1:19">
      <c r="A6719" s="2" t="s">
        <v>8683</v>
      </c>
      <c r="B6719" s="29" t="s">
        <v>2028</v>
      </c>
      <c r="C6719" s="2" t="s">
        <v>2278</v>
      </c>
      <c r="D6719" s="2" t="str">
        <f t="array" ref="D6719">_xlfn.XLOOKUP(C6719,Customers!A:A,Customers!B:B)</f>
        <v>Customer 0716</v>
      </c>
      <c r="E6719" s="2" t="s">
        <v>488</v>
      </c>
      <c r="F6719" s="2" t="str">
        <f t="array" ref="F6719">_xlfn.XLOOKUP(E6719,Restaurants!A:A,Restaurants!B:B)</f>
        <v>Restaurant 031</v>
      </c>
      <c r="G6719" s="2" t="s">
        <v>117</v>
      </c>
      <c r="H6719" s="2" t="str">
        <f t="array" ref="H6719">_xlfn.XLOOKUP(G6719,Food_Menu!A:A,Food_Menu!B:B)</f>
        <v>Food Item 0030</v>
      </c>
      <c r="I6719" s="2">
        <f t="array" ref="I6719">_xlfn.XLOOKUP(G6719,Food_Menu!A:A,Food_Menu!D:D)</f>
        <v>373.16</v>
      </c>
      <c r="J6719" s="2" t="s">
        <v>107</v>
      </c>
      <c r="K6719" s="2" t="str">
        <f t="array" ref="K6719">_xlfn.XLOOKUP(J6719,Delivery_Partners!A:A,Delivery_Partners!B:B)</f>
        <v>Delivery Partner 167</v>
      </c>
      <c r="L6719" s="3">
        <v>1</v>
      </c>
      <c r="M6719" s="2" t="s">
        <v>23</v>
      </c>
      <c r="N6719" s="2" t="s">
        <v>55</v>
      </c>
      <c r="O6719" s="3">
        <v>47</v>
      </c>
      <c r="P6719" s="13">
        <f t="shared" si="1406"/>
        <v>373.16</v>
      </c>
      <c r="Q6719" s="13" t="str">
        <f t="shared" si="1407"/>
        <v>Normal</v>
      </c>
      <c r="S6719" s="21"/>
    </row>
    <row r="6720" hidden="1" customHeight="1" spans="1:19">
      <c r="A6720" s="2" t="s">
        <v>8684</v>
      </c>
      <c r="B6720" s="29" t="s">
        <v>429</v>
      </c>
      <c r="C6720" s="2" t="s">
        <v>2793</v>
      </c>
      <c r="D6720" s="2" t="str">
        <f t="array" ref="D6720">_xlfn.XLOOKUP(C6720,Customers!A:A,Customers!B:B)</f>
        <v>Customer 0495</v>
      </c>
      <c r="E6720" s="2" t="s">
        <v>230</v>
      </c>
      <c r="F6720" s="2" t="str">
        <f t="array" ref="F6720">_xlfn.XLOOKUP(E6720,Restaurants!A:A,Restaurants!B:B)</f>
        <v>Restaurant 029</v>
      </c>
      <c r="G6720" s="2" t="s">
        <v>94</v>
      </c>
      <c r="H6720" s="2" t="str">
        <f t="array" ref="H6720">_xlfn.XLOOKUP(G6720,Food_Menu!A:A,Food_Menu!B:B)</f>
        <v>Food Item 0189</v>
      </c>
      <c r="I6720" s="2"/>
      <c r="J6720" s="2" t="s">
        <v>309</v>
      </c>
      <c r="K6720" s="2" t="str">
        <f t="array" ref="K6720">_xlfn.XLOOKUP(J6720,Delivery_Partners!A:A,Delivery_Partners!B:B)</f>
        <v>Delivery Partner 175</v>
      </c>
      <c r="L6720" s="3">
        <v>3</v>
      </c>
      <c r="M6720" s="2" t="s">
        <v>101</v>
      </c>
      <c r="N6720" s="2" t="s">
        <v>24</v>
      </c>
      <c r="O6720" s="2"/>
    </row>
    <row r="6721" customHeight="1" spans="1:19">
      <c r="A6721" s="2" t="s">
        <v>8685</v>
      </c>
      <c r="B6721" s="29" t="s">
        <v>1108</v>
      </c>
      <c r="C6721" s="2" t="s">
        <v>1897</v>
      </c>
      <c r="D6721" s="2" t="str">
        <f t="array" ref="D6721">_xlfn.XLOOKUP(C6721,Customers!A:A,Customers!B:B)</f>
        <v>Customer 0788</v>
      </c>
      <c r="E6721" s="2" t="s">
        <v>795</v>
      </c>
      <c r="F6721" s="2" t="str">
        <f t="array" ref="F6721">_xlfn.XLOOKUP(E6721,Restaurants!A:A,Restaurants!B:B)</f>
        <v>Restaurant 117</v>
      </c>
      <c r="G6721" s="2" t="s">
        <v>1560</v>
      </c>
      <c r="H6721" s="2" t="str">
        <f t="array" ref="H6721">_xlfn.XLOOKUP(G6721,Food_Menu!A:A,Food_Menu!B:B)</f>
        <v>Food Item 0098</v>
      </c>
      <c r="I6721" s="2">
        <f t="array" ref="I6721">_xlfn.XLOOKUP(G6721,Food_Menu!A:A,Food_Menu!D:D)</f>
        <v>463.29</v>
      </c>
      <c r="J6721" s="2" t="s">
        <v>643</v>
      </c>
      <c r="K6721" s="2" t="str">
        <f t="array" ref="K6721">_xlfn.XLOOKUP(J6721,Delivery_Partners!A:A,Delivery_Partners!B:B)</f>
        <v>Delivery Partner 107</v>
      </c>
      <c r="L6721" s="3">
        <v>2</v>
      </c>
      <c r="M6721" s="2" t="s">
        <v>23</v>
      </c>
      <c r="N6721" s="2" t="s">
        <v>24</v>
      </c>
      <c r="O6721" s="3">
        <v>57</v>
      </c>
      <c r="P6721" s="13">
        <f t="shared" ref="P6721:P6764" si="1408">I6721*L6721</f>
        <v>926.58</v>
      </c>
      <c r="Q6721" s="13" t="str">
        <f t="shared" ref="Q6721:Q6764" si="1409">IF(O6721="","Not Delivered",IF(O6721&lt;=30,"Fast",IF(O6721&lt;=60,"Normal","Slow")))</f>
        <v>Normal</v>
      </c>
      <c r="S6721" s="21"/>
    </row>
    <row r="6722" customHeight="1" spans="1:19">
      <c r="A6722" s="2" t="s">
        <v>8686</v>
      </c>
      <c r="B6722" s="29" t="s">
        <v>1027</v>
      </c>
      <c r="C6722" s="2" t="s">
        <v>297</v>
      </c>
      <c r="D6722" s="2" t="str">
        <f t="array" ref="D6722">_xlfn.XLOOKUP(C6722,Customers!A:A,Customers!B:B)</f>
        <v>Customer 0810</v>
      </c>
      <c r="E6722" s="2" t="s">
        <v>647</v>
      </c>
      <c r="F6722" s="2" t="str">
        <f t="array" ref="F6722">_xlfn.XLOOKUP(E6722,Restaurants!A:A,Restaurants!B:B)</f>
        <v>Restaurant 081</v>
      </c>
      <c r="G6722" s="2" t="s">
        <v>1272</v>
      </c>
      <c r="H6722" s="2" t="str">
        <f t="array" ref="H6722">_xlfn.XLOOKUP(G6722,Food_Menu!A:A,Food_Menu!B:B)</f>
        <v>Food Item 0063</v>
      </c>
      <c r="I6722" s="2">
        <f t="array" ref="I6722">_xlfn.XLOOKUP(G6722,Food_Menu!A:A,Food_Menu!D:D)</f>
        <v>539.41</v>
      </c>
      <c r="J6722" s="2" t="s">
        <v>304</v>
      </c>
      <c r="K6722" s="2" t="str">
        <f t="array" ref="K6722">_xlfn.XLOOKUP(J6722,Delivery_Partners!A:A,Delivery_Partners!B:B)</f>
        <v>Delivery Partner 099</v>
      </c>
      <c r="L6722" s="3">
        <v>1</v>
      </c>
      <c r="M6722" s="2" t="s">
        <v>23</v>
      </c>
      <c r="N6722" s="2" t="s">
        <v>24</v>
      </c>
      <c r="O6722" s="3">
        <v>28</v>
      </c>
      <c r="P6722" s="13">
        <f t="shared" si="1408"/>
        <v>539.41</v>
      </c>
      <c r="Q6722" s="13" t="str">
        <f t="shared" si="1409"/>
        <v>Fast</v>
      </c>
      <c r="S6722" s="21"/>
    </row>
    <row r="6723" customHeight="1" spans="1:19">
      <c r="A6723" s="2" t="s">
        <v>8687</v>
      </c>
      <c r="B6723" s="28">
        <v>45992</v>
      </c>
      <c r="C6723" s="2" t="s">
        <v>2205</v>
      </c>
      <c r="D6723" s="2" t="str">
        <f t="array" ref="D6723">_xlfn.XLOOKUP(C6723,Customers!A:A,Customers!B:B)</f>
        <v>Customer 0244</v>
      </c>
      <c r="E6723" s="2" t="s">
        <v>78</v>
      </c>
      <c r="F6723" s="2" t="str">
        <f t="array" ref="F6723">_xlfn.XLOOKUP(E6723,Restaurants!A:A,Restaurants!B:B)</f>
        <v>Restaurant 011</v>
      </c>
      <c r="G6723" s="2" t="s">
        <v>1539</v>
      </c>
      <c r="H6723" s="2" t="str">
        <f t="array" ref="H6723">_xlfn.XLOOKUP(G6723,Food_Menu!A:A,Food_Menu!B:B)</f>
        <v>Food Item 0141</v>
      </c>
      <c r="I6723" s="2">
        <f t="array" ref="I6723">_xlfn.XLOOKUP(G6723,Food_Menu!A:A,Food_Menu!D:D)</f>
        <v>285.16</v>
      </c>
      <c r="J6723" s="2" t="s">
        <v>54</v>
      </c>
      <c r="K6723" s="2" t="str">
        <f t="array" ref="K6723">_xlfn.XLOOKUP(J6723,Delivery_Partners!A:A,Delivery_Partners!B:B)</f>
        <v>Delivery Partner 075</v>
      </c>
      <c r="L6723" s="3">
        <v>2</v>
      </c>
      <c r="M6723" s="2" t="s">
        <v>23</v>
      </c>
      <c r="N6723" s="2" t="s">
        <v>24</v>
      </c>
      <c r="O6723" s="3">
        <v>30</v>
      </c>
      <c r="P6723" s="13">
        <f t="shared" si="1408"/>
        <v>570.32</v>
      </c>
      <c r="Q6723" s="13" t="str">
        <f t="shared" si="1409"/>
        <v>Fast</v>
      </c>
      <c r="S6723" s="21"/>
    </row>
    <row r="6724" customHeight="1" spans="1:19">
      <c r="A6724" s="2" t="s">
        <v>8688</v>
      </c>
      <c r="B6724" s="29" t="s">
        <v>166</v>
      </c>
      <c r="C6724" s="2" t="s">
        <v>1625</v>
      </c>
      <c r="D6724" s="2" t="str">
        <f t="array" ref="D6724">_xlfn.XLOOKUP(C6724,Customers!A:A,Customers!B:B)</f>
        <v>Customer 0053</v>
      </c>
      <c r="E6724" s="2" t="s">
        <v>771</v>
      </c>
      <c r="F6724" s="2" t="str">
        <f t="array" ref="F6724">_xlfn.XLOOKUP(E6724,Restaurants!A:A,Restaurants!B:B)</f>
        <v>Restaurant 107</v>
      </c>
      <c r="G6724" s="2" t="s">
        <v>67</v>
      </c>
      <c r="H6724" s="2" t="str">
        <f t="array" ref="H6724">_xlfn.XLOOKUP(G6724,Food_Menu!A:A,Food_Menu!B:B)</f>
        <v>Food Item 0172</v>
      </c>
      <c r="I6724" s="2">
        <f t="array" ref="I6724">_xlfn.XLOOKUP(G6724,Food_Menu!A:A,Food_Menu!D:D)</f>
        <v>219.12</v>
      </c>
      <c r="J6724" s="2" t="s">
        <v>35</v>
      </c>
      <c r="K6724" s="2" t="str">
        <f t="array" ref="K6724">_xlfn.XLOOKUP(J6724,Delivery_Partners!A:A,Delivery_Partners!B:B)</f>
        <v>Delivery Partner 081</v>
      </c>
      <c r="L6724" s="3">
        <v>2</v>
      </c>
      <c r="M6724" s="2" t="s">
        <v>23</v>
      </c>
      <c r="N6724" s="2" t="s">
        <v>55</v>
      </c>
      <c r="O6724" s="3">
        <v>29</v>
      </c>
      <c r="P6724" s="13">
        <f t="shared" si="1408"/>
        <v>438.24</v>
      </c>
      <c r="Q6724" s="13" t="str">
        <f t="shared" si="1409"/>
        <v>Fast</v>
      </c>
      <c r="S6724" s="21"/>
    </row>
    <row r="6725" customHeight="1" spans="1:19">
      <c r="A6725" s="2" t="s">
        <v>8689</v>
      </c>
      <c r="B6725" s="28">
        <v>45753</v>
      </c>
      <c r="C6725" s="2" t="s">
        <v>1445</v>
      </c>
      <c r="D6725" s="2" t="str">
        <f t="array" ref="D6725">_xlfn.XLOOKUP(C6725,Customers!A:A,Customers!B:B)</f>
        <v>Customer 0896</v>
      </c>
      <c r="E6725" s="2" t="s">
        <v>950</v>
      </c>
      <c r="F6725" s="2" t="str">
        <f t="array" ref="F6725">_xlfn.XLOOKUP(E6725,Restaurants!A:A,Restaurants!B:B)</f>
        <v>Restaurant 020</v>
      </c>
      <c r="G6725" s="2" t="s">
        <v>53</v>
      </c>
      <c r="H6725" s="2" t="str">
        <f t="array" ref="H6725">_xlfn.XLOOKUP(G6725,Food_Menu!A:A,Food_Menu!B:B)</f>
        <v>Food Item 0205</v>
      </c>
      <c r="I6725" s="2">
        <f t="array" ref="I6725">_xlfn.XLOOKUP(G6725,Food_Menu!A:A,Food_Menu!D:D)</f>
        <v>175.36</v>
      </c>
      <c r="J6725" s="2" t="s">
        <v>1080</v>
      </c>
      <c r="K6725" s="2" t="str">
        <f t="array" ref="K6725">_xlfn.XLOOKUP(J6725,Delivery_Partners!A:A,Delivery_Partners!B:B)</f>
        <v>Delivery Partner 133</v>
      </c>
      <c r="L6725" s="3">
        <v>1</v>
      </c>
      <c r="M6725" s="2" t="s">
        <v>23</v>
      </c>
      <c r="N6725" s="2" t="s">
        <v>24</v>
      </c>
      <c r="O6725" s="3">
        <v>47</v>
      </c>
      <c r="P6725" s="13">
        <f t="shared" si="1408"/>
        <v>175.36</v>
      </c>
      <c r="Q6725" s="13" t="str">
        <f t="shared" si="1409"/>
        <v>Normal</v>
      </c>
      <c r="S6725" s="21"/>
    </row>
    <row r="6726" customHeight="1" spans="1:19">
      <c r="A6726" s="2" t="s">
        <v>8690</v>
      </c>
      <c r="B6726" s="28">
        <v>45815</v>
      </c>
      <c r="C6726" s="2" t="s">
        <v>1802</v>
      </c>
      <c r="D6726" s="2" t="str">
        <f t="array" ref="D6726">_xlfn.XLOOKUP(C6726,Customers!A:A,Customers!B:B)</f>
        <v>Customer 0218</v>
      </c>
      <c r="E6726" s="2" t="s">
        <v>726</v>
      </c>
      <c r="F6726" s="2" t="str">
        <f t="array" ref="F6726">_xlfn.XLOOKUP(E6726,Restaurants!A:A,Restaurants!B:B)</f>
        <v>Restaurant 082</v>
      </c>
      <c r="G6726" s="2" t="s">
        <v>235</v>
      </c>
      <c r="H6726" s="2" t="str">
        <f t="array" ref="H6726">_xlfn.XLOOKUP(G6726,Food_Menu!A:A,Food_Menu!B:B)</f>
        <v>Food Item 0020</v>
      </c>
      <c r="I6726" s="2">
        <f t="array" ref="I6726">_xlfn.XLOOKUP(G6726,Food_Menu!A:A,Food_Menu!D:D)</f>
        <v>565.62</v>
      </c>
      <c r="J6726" s="2" t="s">
        <v>572</v>
      </c>
      <c r="K6726" s="2" t="str">
        <f t="array" ref="K6726">_xlfn.XLOOKUP(J6726,Delivery_Partners!A:A,Delivery_Partners!B:B)</f>
        <v>Delivery Partner 098</v>
      </c>
      <c r="L6726" s="3">
        <v>2</v>
      </c>
      <c r="M6726" s="2" t="s">
        <v>23</v>
      </c>
      <c r="N6726" s="2" t="s">
        <v>24</v>
      </c>
      <c r="O6726" s="3">
        <v>34</v>
      </c>
      <c r="P6726" s="13">
        <f t="shared" si="1408"/>
        <v>1131.24</v>
      </c>
      <c r="Q6726" s="13" t="str">
        <f t="shared" si="1409"/>
        <v>Normal</v>
      </c>
      <c r="S6726" s="21"/>
    </row>
    <row r="6727" customHeight="1" spans="1:19">
      <c r="A6727" s="2" t="s">
        <v>8691</v>
      </c>
      <c r="B6727" s="29" t="s">
        <v>1346</v>
      </c>
      <c r="C6727" s="2" t="s">
        <v>270</v>
      </c>
      <c r="D6727" s="2" t="str">
        <f t="array" ref="D6727">_xlfn.XLOOKUP(C6727,Customers!A:A,Customers!B:B)</f>
        <v>Customer 0240</v>
      </c>
      <c r="E6727" s="2" t="s">
        <v>1176</v>
      </c>
      <c r="F6727" s="2" t="str">
        <f t="array" ref="F6727">_xlfn.XLOOKUP(E6727,Restaurants!A:A,Restaurants!B:B)</f>
        <v>Restaurant 053</v>
      </c>
      <c r="G6727" s="2" t="s">
        <v>1547</v>
      </c>
      <c r="H6727" s="2" t="str">
        <f t="array" ref="H6727">_xlfn.XLOOKUP(G6727,Food_Menu!A:A,Food_Menu!B:B)</f>
        <v>Food Item 0155</v>
      </c>
      <c r="I6727" s="2">
        <f t="array" ref="I6727">_xlfn.XLOOKUP(G6727,Food_Menu!A:A,Food_Menu!D:D)</f>
        <v>185.15</v>
      </c>
      <c r="J6727" s="2" t="s">
        <v>481</v>
      </c>
      <c r="K6727" s="2" t="str">
        <f t="array" ref="K6727">_xlfn.XLOOKUP(J6727,Delivery_Partners!A:A,Delivery_Partners!B:B)</f>
        <v>Delivery Partner 100</v>
      </c>
      <c r="L6727" s="3">
        <v>1</v>
      </c>
      <c r="M6727" s="2" t="s">
        <v>23</v>
      </c>
      <c r="N6727" s="2" t="s">
        <v>24</v>
      </c>
      <c r="O6727" s="3">
        <v>53</v>
      </c>
      <c r="P6727" s="13">
        <f t="shared" si="1408"/>
        <v>185.15</v>
      </c>
      <c r="Q6727" s="13" t="str">
        <f t="shared" si="1409"/>
        <v>Normal</v>
      </c>
      <c r="S6727" s="21"/>
    </row>
    <row r="6728" customHeight="1" spans="1:19">
      <c r="A6728" s="2" t="s">
        <v>8692</v>
      </c>
      <c r="B6728" s="29" t="s">
        <v>103</v>
      </c>
      <c r="C6728" s="2" t="s">
        <v>1274</v>
      </c>
      <c r="D6728" s="2" t="str">
        <f t="array" ref="D6728">_xlfn.XLOOKUP(C6728,Customers!A:A,Customers!B:B)</f>
        <v>Customer 0722</v>
      </c>
      <c r="E6728" s="2" t="s">
        <v>498</v>
      </c>
      <c r="F6728" s="2" t="str">
        <f t="array" ref="F6728">_xlfn.XLOOKUP(E6728,Restaurants!A:A,Restaurants!B:B)</f>
        <v>Restaurant 003</v>
      </c>
      <c r="G6728" s="2" t="s">
        <v>373</v>
      </c>
      <c r="H6728" s="2" t="str">
        <f t="array" ref="H6728">_xlfn.XLOOKUP(G6728,Food_Menu!A:A,Food_Menu!B:B)</f>
        <v>Food Item 0070</v>
      </c>
      <c r="I6728" s="2">
        <f t="array" ref="I6728">_xlfn.XLOOKUP(G6728,Food_Menu!A:A,Food_Menu!D:D)</f>
        <v>329.84</v>
      </c>
      <c r="J6728" s="2" t="s">
        <v>241</v>
      </c>
      <c r="K6728" s="2" t="str">
        <f t="array" ref="K6728">_xlfn.XLOOKUP(J6728,Delivery_Partners!A:A,Delivery_Partners!B:B)</f>
        <v>Delivery Partner 152</v>
      </c>
      <c r="L6728" s="3">
        <v>1</v>
      </c>
      <c r="M6728" s="2" t="s">
        <v>23</v>
      </c>
      <c r="N6728" s="2" t="s">
        <v>24</v>
      </c>
      <c r="O6728" s="3">
        <v>40</v>
      </c>
      <c r="P6728" s="13">
        <f t="shared" si="1408"/>
        <v>329.84</v>
      </c>
      <c r="Q6728" s="13" t="str">
        <f t="shared" si="1409"/>
        <v>Normal</v>
      </c>
      <c r="S6728" s="21"/>
    </row>
    <row r="6729" customHeight="1" spans="1:19">
      <c r="A6729" s="2" t="s">
        <v>8693</v>
      </c>
      <c r="B6729" s="29" t="s">
        <v>483</v>
      </c>
      <c r="C6729" s="2" t="s">
        <v>2355</v>
      </c>
      <c r="D6729" s="2" t="str">
        <f t="array" ref="D6729">_xlfn.XLOOKUP(C6729,Customers!A:A,Customers!B:B)</f>
        <v>Customer 0316</v>
      </c>
      <c r="E6729" s="2" t="s">
        <v>358</v>
      </c>
      <c r="F6729" s="2" t="str">
        <f t="array" ref="F6729">_xlfn.XLOOKUP(E6729,Restaurants!A:A,Restaurants!B:B)</f>
        <v>Restaurant 095</v>
      </c>
      <c r="G6729" s="2" t="s">
        <v>122</v>
      </c>
      <c r="H6729" s="2" t="str">
        <f t="array" ref="H6729">_xlfn.XLOOKUP(G6729,Food_Menu!A:A,Food_Menu!B:B)</f>
        <v>Food Item 0111</v>
      </c>
      <c r="I6729" s="2">
        <f t="array" ref="I6729">_xlfn.XLOOKUP(G6729,Food_Menu!A:A,Food_Menu!D:D)</f>
        <v>237.65</v>
      </c>
      <c r="J6729" s="2" t="s">
        <v>510</v>
      </c>
      <c r="K6729" s="2" t="str">
        <f t="array" ref="K6729">_xlfn.XLOOKUP(J6729,Delivery_Partners!A:A,Delivery_Partners!B:B)</f>
        <v>Delivery Partner 025</v>
      </c>
      <c r="L6729" s="3">
        <v>3</v>
      </c>
      <c r="M6729" s="2" t="s">
        <v>23</v>
      </c>
      <c r="N6729" s="2" t="s">
        <v>42</v>
      </c>
      <c r="O6729" s="3">
        <v>46</v>
      </c>
      <c r="P6729" s="13">
        <f t="shared" si="1408"/>
        <v>712.95</v>
      </c>
      <c r="Q6729" s="13" t="str">
        <f t="shared" si="1409"/>
        <v>Normal</v>
      </c>
      <c r="S6729" s="21"/>
    </row>
    <row r="6730" customHeight="1" spans="1:19">
      <c r="A6730" s="2" t="s">
        <v>8694</v>
      </c>
      <c r="B6730" s="29" t="s">
        <v>2582</v>
      </c>
      <c r="C6730" s="2" t="s">
        <v>3629</v>
      </c>
      <c r="D6730" s="2" t="str">
        <f t="array" ref="D6730">_xlfn.XLOOKUP(C6730,Customers!A:A,Customers!B:B)</f>
        <v>Customer 0228</v>
      </c>
      <c r="E6730" s="2" t="s">
        <v>52</v>
      </c>
      <c r="F6730" s="2" t="str">
        <f t="array" ref="F6730">_xlfn.XLOOKUP(E6730,Restaurants!A:A,Restaurants!B:B)</f>
        <v>Restaurant 083</v>
      </c>
      <c r="G6730" s="2" t="s">
        <v>363</v>
      </c>
      <c r="H6730" s="2" t="str">
        <f t="array" ref="H6730">_xlfn.XLOOKUP(G6730,Food_Menu!A:A,Food_Menu!B:B)</f>
        <v>Food Item 0102</v>
      </c>
      <c r="I6730" s="2">
        <f t="array" ref="I6730">_xlfn.XLOOKUP(G6730,Food_Menu!A:A,Food_Menu!D:D)</f>
        <v>630.13</v>
      </c>
      <c r="J6730" s="2" t="s">
        <v>1319</v>
      </c>
      <c r="K6730" s="2" t="str">
        <f t="array" ref="K6730">_xlfn.XLOOKUP(J6730,Delivery_Partners!A:A,Delivery_Partners!B:B)</f>
        <v>Delivery Partner 173</v>
      </c>
      <c r="L6730" s="3">
        <v>1</v>
      </c>
      <c r="M6730" s="2" t="s">
        <v>23</v>
      </c>
      <c r="N6730" s="2" t="s">
        <v>24</v>
      </c>
      <c r="O6730" s="3">
        <v>15</v>
      </c>
      <c r="P6730" s="13">
        <f t="shared" si="1408"/>
        <v>630.13</v>
      </c>
      <c r="Q6730" s="13" t="str">
        <f t="shared" si="1409"/>
        <v>Fast</v>
      </c>
      <c r="S6730" s="21"/>
    </row>
    <row r="6731" customHeight="1" spans="1:19">
      <c r="A6731" s="2" t="s">
        <v>8695</v>
      </c>
      <c r="B6731" s="28">
        <v>45661</v>
      </c>
      <c r="C6731" s="2" t="s">
        <v>391</v>
      </c>
      <c r="D6731" s="2" t="str">
        <f t="array" ref="D6731">_xlfn.XLOOKUP(C6731,Customers!A:A,Customers!B:B)</f>
        <v>Customer 0369</v>
      </c>
      <c r="E6731" s="2" t="s">
        <v>771</v>
      </c>
      <c r="F6731" s="2" t="str">
        <f t="array" ref="F6731">_xlfn.XLOOKUP(E6731,Restaurants!A:A,Restaurants!B:B)</f>
        <v>Restaurant 107</v>
      </c>
      <c r="G6731" s="2" t="s">
        <v>1807</v>
      </c>
      <c r="H6731" s="2" t="str">
        <f t="array" ref="H6731">_xlfn.XLOOKUP(G6731,Food_Menu!A:A,Food_Menu!B:B)</f>
        <v>Food Item 0170</v>
      </c>
      <c r="I6731" s="2">
        <f t="array" ref="I6731">_xlfn.XLOOKUP(G6731,Food_Menu!A:A,Food_Menu!D:D)</f>
        <v>325.12</v>
      </c>
      <c r="J6731" s="2" t="s">
        <v>1694</v>
      </c>
      <c r="K6731" s="2" t="str">
        <f t="array" ref="K6731">_xlfn.XLOOKUP(J6731,Delivery_Partners!A:A,Delivery_Partners!B:B)</f>
        <v>Delivery Partner 127</v>
      </c>
      <c r="L6731" s="3">
        <v>3</v>
      </c>
      <c r="M6731" s="2" t="s">
        <v>23</v>
      </c>
      <c r="N6731" s="2" t="s">
        <v>42</v>
      </c>
      <c r="O6731" s="3">
        <v>15</v>
      </c>
      <c r="P6731" s="13">
        <f t="shared" si="1408"/>
        <v>975.36</v>
      </c>
      <c r="Q6731" s="13" t="str">
        <f t="shared" si="1409"/>
        <v>Fast</v>
      </c>
      <c r="S6731" s="21"/>
    </row>
    <row r="6732" customHeight="1" spans="1:19">
      <c r="A6732" s="2" t="s">
        <v>8696</v>
      </c>
      <c r="B6732" s="29" t="s">
        <v>504</v>
      </c>
      <c r="C6732" s="2" t="s">
        <v>5319</v>
      </c>
      <c r="D6732" s="2" t="str">
        <f t="array" ref="D6732">_xlfn.XLOOKUP(C6732,Customers!A:A,Customers!B:B)</f>
        <v>Customer 0628</v>
      </c>
      <c r="E6732" s="2" t="s">
        <v>712</v>
      </c>
      <c r="F6732" s="2" t="str">
        <f t="array" ref="F6732">_xlfn.XLOOKUP(E6732,Restaurants!A:A,Restaurants!B:B)</f>
        <v>Restaurant 074</v>
      </c>
      <c r="G6732" s="2" t="s">
        <v>1414</v>
      </c>
      <c r="H6732" s="2" t="str">
        <f t="array" ref="H6732">_xlfn.XLOOKUP(G6732,Food_Menu!A:A,Food_Menu!B:B)</f>
        <v>Food Item 0088</v>
      </c>
      <c r="I6732" s="2">
        <f t="array" ref="I6732">_xlfn.XLOOKUP(G6732,Food_Menu!A:A,Food_Menu!D:D)</f>
        <v>171.05</v>
      </c>
      <c r="J6732" s="2" t="s">
        <v>123</v>
      </c>
      <c r="K6732" s="2" t="str">
        <f t="array" ref="K6732">_xlfn.XLOOKUP(J6732,Delivery_Partners!A:A,Delivery_Partners!B:B)</f>
        <v>Delivery Partner 106</v>
      </c>
      <c r="L6732" s="3">
        <v>2</v>
      </c>
      <c r="M6732" s="2" t="s">
        <v>23</v>
      </c>
      <c r="N6732" s="2" t="s">
        <v>74</v>
      </c>
      <c r="O6732" s="3">
        <v>15</v>
      </c>
      <c r="P6732" s="13">
        <f t="shared" si="1408"/>
        <v>342.1</v>
      </c>
      <c r="Q6732" s="13" t="str">
        <f t="shared" si="1409"/>
        <v>Fast</v>
      </c>
      <c r="S6732" s="21"/>
    </row>
    <row r="6733" customHeight="1" spans="1:19">
      <c r="A6733" s="2" t="s">
        <v>8697</v>
      </c>
      <c r="B6733" s="28">
        <v>45696</v>
      </c>
      <c r="C6733" s="2" t="s">
        <v>2831</v>
      </c>
      <c r="D6733" s="2" t="str">
        <f t="array" ref="D6733">_xlfn.XLOOKUP(C6733,Customers!A:A,Customers!B:B)</f>
        <v>Customer 1016</v>
      </c>
      <c r="E6733" s="2" t="s">
        <v>421</v>
      </c>
      <c r="F6733" s="2" t="str">
        <f t="array" ref="F6733">_xlfn.XLOOKUP(E6733,Restaurants!A:A,Restaurants!B:B)</f>
        <v>Restaurant 091</v>
      </c>
      <c r="G6733" s="2" t="s">
        <v>408</v>
      </c>
      <c r="H6733" s="2" t="str">
        <f t="array" ref="H6733">_xlfn.XLOOKUP(G6733,Food_Menu!A:A,Food_Menu!B:B)</f>
        <v>Food Item 0062</v>
      </c>
      <c r="I6733" s="2">
        <f t="array" ref="I6733">_xlfn.XLOOKUP(G6733,Food_Menu!A:A,Food_Menu!D:D)</f>
        <v>267</v>
      </c>
      <c r="J6733" s="2" t="s">
        <v>499</v>
      </c>
      <c r="K6733" s="2" t="str">
        <f t="array" ref="K6733">_xlfn.XLOOKUP(J6733,Delivery_Partners!A:A,Delivery_Partners!B:B)</f>
        <v>Delivery Partner 105</v>
      </c>
      <c r="L6733" s="3">
        <v>1</v>
      </c>
      <c r="M6733" s="2" t="s">
        <v>23</v>
      </c>
      <c r="N6733" s="2" t="s">
        <v>24</v>
      </c>
      <c r="O6733" s="3">
        <v>30</v>
      </c>
      <c r="P6733" s="13">
        <f t="shared" si="1408"/>
        <v>267</v>
      </c>
      <c r="Q6733" s="13" t="str">
        <f t="shared" si="1409"/>
        <v>Fast</v>
      </c>
      <c r="S6733" s="21"/>
    </row>
    <row r="6734" customHeight="1" spans="1:19">
      <c r="A6734" s="2" t="s">
        <v>8698</v>
      </c>
      <c r="B6734" s="29" t="s">
        <v>1836</v>
      </c>
      <c r="C6734" s="2" t="s">
        <v>5955</v>
      </c>
      <c r="D6734" s="2" t="str">
        <f t="array" ref="D6734">_xlfn.XLOOKUP(C6734,Customers!A:A,Customers!B:B)</f>
        <v>Customer 1187</v>
      </c>
      <c r="E6734" s="2" t="s">
        <v>1209</v>
      </c>
      <c r="F6734" s="2" t="str">
        <f t="array" ref="F6734">_xlfn.XLOOKUP(E6734,Restaurants!A:A,Restaurants!B:B)</f>
        <v>Restaurant 109</v>
      </c>
      <c r="G6734" s="2" t="s">
        <v>563</v>
      </c>
      <c r="H6734" s="2" t="str">
        <f t="array" ref="H6734">_xlfn.XLOOKUP(G6734,Food_Menu!A:A,Food_Menu!B:B)</f>
        <v>Food Item 0108</v>
      </c>
      <c r="I6734" s="2">
        <f t="array" ref="I6734">_xlfn.XLOOKUP(G6734,Food_Menu!A:A,Food_Menu!D:D)</f>
        <v>203.49</v>
      </c>
      <c r="J6734" s="2" t="s">
        <v>567</v>
      </c>
      <c r="K6734" s="2" t="str">
        <f t="array" ref="K6734">_xlfn.XLOOKUP(J6734,Delivery_Partners!A:A,Delivery_Partners!B:B)</f>
        <v>Delivery Partner 104</v>
      </c>
      <c r="L6734" s="3">
        <v>2</v>
      </c>
      <c r="M6734" s="2" t="s">
        <v>23</v>
      </c>
      <c r="N6734" s="2" t="s">
        <v>74</v>
      </c>
      <c r="O6734" s="3">
        <v>17</v>
      </c>
      <c r="P6734" s="13">
        <f t="shared" si="1408"/>
        <v>406.98</v>
      </c>
      <c r="Q6734" s="13" t="str">
        <f t="shared" si="1409"/>
        <v>Fast</v>
      </c>
      <c r="S6734" s="21"/>
    </row>
    <row r="6735" customHeight="1" spans="1:19">
      <c r="A6735" s="2" t="s">
        <v>8699</v>
      </c>
      <c r="B6735" s="29" t="s">
        <v>1384</v>
      </c>
      <c r="C6735" s="2" t="s">
        <v>2386</v>
      </c>
      <c r="D6735" s="2" t="str">
        <f t="array" ref="D6735">_xlfn.XLOOKUP(C6735,Customers!A:A,Customers!B:B)</f>
        <v>Customer 0879</v>
      </c>
      <c r="E6735" s="2" t="s">
        <v>807</v>
      </c>
      <c r="F6735" s="2" t="str">
        <f t="array" ref="F6735">_xlfn.XLOOKUP(E6735,Restaurants!A:A,Restaurants!B:B)</f>
        <v>Restaurant 118</v>
      </c>
      <c r="G6735" s="2" t="s">
        <v>392</v>
      </c>
      <c r="H6735" s="2" t="str">
        <f t="array" ref="H6735">_xlfn.XLOOKUP(G6735,Food_Menu!A:A,Food_Menu!B:B)</f>
        <v>Food Item 0148</v>
      </c>
      <c r="I6735" s="2">
        <f t="array" ref="I6735">_xlfn.XLOOKUP(G6735,Food_Menu!A:A,Food_Menu!D:D)</f>
        <v>405.76</v>
      </c>
      <c r="J6735" s="2" t="s">
        <v>592</v>
      </c>
      <c r="K6735" s="2" t="str">
        <f t="array" ref="K6735">_xlfn.XLOOKUP(J6735,Delivery_Partners!A:A,Delivery_Partners!B:B)</f>
        <v>Delivery Partner 102</v>
      </c>
      <c r="L6735" s="3">
        <v>1</v>
      </c>
      <c r="M6735" s="2" t="s">
        <v>23</v>
      </c>
      <c r="N6735" s="2" t="s">
        <v>24</v>
      </c>
      <c r="O6735" s="3">
        <v>50</v>
      </c>
      <c r="P6735" s="13">
        <f t="shared" si="1408"/>
        <v>405.76</v>
      </c>
      <c r="Q6735" s="13" t="str">
        <f t="shared" si="1409"/>
        <v>Normal</v>
      </c>
      <c r="S6735" s="21"/>
    </row>
    <row r="6736" customHeight="1" spans="1:19">
      <c r="A6736" s="2" t="s">
        <v>8700</v>
      </c>
      <c r="B6736" s="28">
        <v>45697</v>
      </c>
      <c r="C6736" s="2" t="s">
        <v>3522</v>
      </c>
      <c r="D6736" s="2" t="str">
        <f t="array" ref="D6736">_xlfn.XLOOKUP(C6736,Customers!A:A,Customers!B:B)</f>
        <v>Customer 1079</v>
      </c>
      <c r="E6736" s="2" t="s">
        <v>526</v>
      </c>
      <c r="F6736" s="2" t="str">
        <f t="array" ref="F6736">_xlfn.XLOOKUP(E6736,Restaurants!A:A,Restaurants!B:B)</f>
        <v>Restaurant 068</v>
      </c>
      <c r="G6736" s="2" t="s">
        <v>1009</v>
      </c>
      <c r="H6736" s="2" t="str">
        <f t="array" ref="H6736">_xlfn.XLOOKUP(G6736,Food_Menu!A:A,Food_Menu!B:B)</f>
        <v>Food Item 0187</v>
      </c>
      <c r="I6736" s="2">
        <f t="array" ref="I6736">_xlfn.XLOOKUP(G6736,Food_Menu!A:A,Food_Menu!D:D)</f>
        <v>496.25</v>
      </c>
      <c r="J6736" s="2" t="s">
        <v>73</v>
      </c>
      <c r="K6736" s="2" t="str">
        <f t="array" ref="K6736">_xlfn.XLOOKUP(J6736,Delivery_Partners!A:A,Delivery_Partners!B:B)</f>
        <v>Delivery Partner 064</v>
      </c>
      <c r="L6736" s="3">
        <v>1</v>
      </c>
      <c r="M6736" s="2" t="s">
        <v>23</v>
      </c>
      <c r="N6736" s="2" t="s">
        <v>24</v>
      </c>
      <c r="O6736" s="3">
        <v>33</v>
      </c>
      <c r="P6736" s="13">
        <f t="shared" si="1408"/>
        <v>496.25</v>
      </c>
      <c r="Q6736" s="13" t="str">
        <f t="shared" si="1409"/>
        <v>Normal</v>
      </c>
      <c r="S6736" s="21"/>
    </row>
    <row r="6737" customHeight="1" spans="1:19">
      <c r="A6737" s="2" t="s">
        <v>8701</v>
      </c>
      <c r="B6737" s="29" t="s">
        <v>228</v>
      </c>
      <c r="C6737" s="2" t="s">
        <v>1595</v>
      </c>
      <c r="D6737" s="2" t="str">
        <f t="array" ref="D6737">_xlfn.XLOOKUP(C6737,Customers!A:A,Customers!B:B)</f>
        <v>Customer 0637</v>
      </c>
      <c r="E6737" s="2" t="s">
        <v>498</v>
      </c>
      <c r="F6737" s="2" t="str">
        <f t="array" ref="F6737">_xlfn.XLOOKUP(E6737,Restaurants!A:A,Restaurants!B:B)</f>
        <v>Restaurant 003</v>
      </c>
      <c r="G6737" s="2" t="s">
        <v>1749</v>
      </c>
      <c r="H6737" s="2" t="str">
        <f t="array" ref="H6737">_xlfn.XLOOKUP(G6737,Food_Menu!A:A,Food_Menu!B:B)</f>
        <v>Food Item 0002</v>
      </c>
      <c r="I6737" s="2">
        <f t="array" ref="I6737">_xlfn.XLOOKUP(G6737,Food_Menu!A:A,Food_Menu!D:D)</f>
        <v>89.4</v>
      </c>
      <c r="J6737" s="2" t="s">
        <v>1080</v>
      </c>
      <c r="K6737" s="2" t="str">
        <f t="array" ref="K6737">_xlfn.XLOOKUP(J6737,Delivery_Partners!A:A,Delivery_Partners!B:B)</f>
        <v>Delivery Partner 133</v>
      </c>
      <c r="L6737" s="3">
        <v>1</v>
      </c>
      <c r="M6737" s="2" t="s">
        <v>23</v>
      </c>
      <c r="N6737" s="2" t="s">
        <v>55</v>
      </c>
      <c r="O6737" s="3">
        <v>42</v>
      </c>
      <c r="P6737" s="13">
        <f t="shared" si="1408"/>
        <v>89.4</v>
      </c>
      <c r="Q6737" s="13" t="str">
        <f t="shared" si="1409"/>
        <v>Normal</v>
      </c>
      <c r="S6737" s="21"/>
    </row>
    <row r="6738" customHeight="1" spans="1:19">
      <c r="A6738" s="2" t="s">
        <v>8702</v>
      </c>
      <c r="B6738" s="29" t="s">
        <v>1202</v>
      </c>
      <c r="C6738" s="2" t="s">
        <v>125</v>
      </c>
      <c r="D6738" s="2" t="str">
        <f t="array" ref="D6738">_xlfn.XLOOKUP(C6738,Customers!A:A,Customers!B:B)</f>
        <v>Customer 0490</v>
      </c>
      <c r="E6738" s="2" t="s">
        <v>1060</v>
      </c>
      <c r="F6738" s="2" t="str">
        <f t="array" ref="F6738">_xlfn.XLOOKUP(E6738,Restaurants!A:A,Restaurants!B:B)</f>
        <v>Restaurant 042</v>
      </c>
      <c r="G6738" s="2" t="s">
        <v>529</v>
      </c>
      <c r="H6738" s="2" t="str">
        <f t="array" ref="H6738">_xlfn.XLOOKUP(G6738,Food_Menu!A:A,Food_Menu!B:B)</f>
        <v>Food Item 0126</v>
      </c>
      <c r="I6738" s="2">
        <f t="array" ref="I6738">_xlfn.XLOOKUP(G6738,Food_Menu!A:A,Food_Menu!D:D)</f>
        <v>127.27</v>
      </c>
      <c r="J6738" s="2" t="s">
        <v>68</v>
      </c>
      <c r="K6738" s="2" t="str">
        <f t="array" ref="K6738">_xlfn.XLOOKUP(J6738,Delivery_Partners!A:A,Delivery_Partners!B:B)</f>
        <v>Delivery Partner 046</v>
      </c>
      <c r="L6738" s="3">
        <v>3</v>
      </c>
      <c r="M6738" s="2" t="s">
        <v>23</v>
      </c>
      <c r="N6738" s="2" t="s">
        <v>24</v>
      </c>
      <c r="O6738" s="3">
        <v>29</v>
      </c>
      <c r="P6738" s="13">
        <f t="shared" si="1408"/>
        <v>381.81</v>
      </c>
      <c r="Q6738" s="13" t="str">
        <f t="shared" si="1409"/>
        <v>Fast</v>
      </c>
      <c r="S6738" s="21"/>
    </row>
    <row r="6739" customHeight="1" spans="1:19">
      <c r="A6739" s="2" t="s">
        <v>8703</v>
      </c>
      <c r="B6739" s="28">
        <v>45932</v>
      </c>
      <c r="C6739" s="2" t="s">
        <v>3141</v>
      </c>
      <c r="D6739" s="2" t="str">
        <f t="array" ref="D6739">_xlfn.XLOOKUP(C6739,Customers!A:A,Customers!B:B)</f>
        <v>Customer 0984</v>
      </c>
      <c r="E6739" s="2" t="s">
        <v>131</v>
      </c>
      <c r="F6739" s="2" t="str">
        <f t="array" ref="F6739">_xlfn.XLOOKUP(E6739,Restaurants!A:A,Restaurants!B:B)</f>
        <v>Restaurant 075</v>
      </c>
      <c r="G6739" s="2" t="s">
        <v>21</v>
      </c>
      <c r="H6739" s="2" t="str">
        <f t="array" ref="H6739">_xlfn.XLOOKUP(G6739,Food_Menu!A:A,Food_Menu!B:B)</f>
        <v>Food Item 0016</v>
      </c>
      <c r="I6739" s="2">
        <f t="array" ref="I6739">_xlfn.XLOOKUP(G6739,Food_Menu!A:A,Food_Menu!D:D)</f>
        <v>348.44</v>
      </c>
      <c r="J6739" s="2" t="s">
        <v>461</v>
      </c>
      <c r="K6739" s="2" t="str">
        <f t="array" ref="K6739">_xlfn.XLOOKUP(J6739,Delivery_Partners!A:A,Delivery_Partners!B:B)</f>
        <v>Delivery Partner 118</v>
      </c>
      <c r="L6739" s="3">
        <v>3</v>
      </c>
      <c r="M6739" s="2" t="s">
        <v>23</v>
      </c>
      <c r="N6739" s="2" t="s">
        <v>55</v>
      </c>
      <c r="O6739" s="3">
        <v>45</v>
      </c>
      <c r="P6739" s="13">
        <f t="shared" si="1408"/>
        <v>1045.32</v>
      </c>
      <c r="Q6739" s="13" t="str">
        <f t="shared" si="1409"/>
        <v>Normal</v>
      </c>
      <c r="S6739" s="21"/>
    </row>
    <row r="6740" customHeight="1" spans="1:19">
      <c r="A6740" s="2" t="s">
        <v>8704</v>
      </c>
      <c r="B6740" s="29" t="s">
        <v>284</v>
      </c>
      <c r="C6740" s="2" t="s">
        <v>1756</v>
      </c>
      <c r="D6740" s="2" t="str">
        <f t="array" ref="D6740">_xlfn.XLOOKUP(C6740,Customers!A:A,Customers!B:B)</f>
        <v>Customer 0363</v>
      </c>
      <c r="E6740" s="2" t="s">
        <v>800</v>
      </c>
      <c r="F6740" s="2" t="str">
        <f t="array" ref="F6740">_xlfn.XLOOKUP(E6740,Restaurants!A:A,Restaurants!B:B)</f>
        <v>Restaurant 014</v>
      </c>
      <c r="G6740" s="2" t="s">
        <v>183</v>
      </c>
      <c r="H6740" s="2" t="str">
        <f t="array" ref="H6740">_xlfn.XLOOKUP(G6740,Food_Menu!A:A,Food_Menu!B:B)</f>
        <v>Food Item 0137</v>
      </c>
      <c r="I6740" s="2">
        <f t="array" ref="I6740">_xlfn.XLOOKUP(G6740,Food_Menu!A:A,Food_Menu!D:D)</f>
        <v>200.4</v>
      </c>
      <c r="J6740" s="2" t="s">
        <v>564</v>
      </c>
      <c r="K6740" s="2" t="str">
        <f t="array" ref="K6740">_xlfn.XLOOKUP(J6740,Delivery_Partners!A:A,Delivery_Partners!B:B)</f>
        <v>Delivery Partner 095</v>
      </c>
      <c r="L6740" s="3">
        <v>1</v>
      </c>
      <c r="M6740" s="2" t="s">
        <v>23</v>
      </c>
      <c r="N6740" s="2" t="s">
        <v>74</v>
      </c>
      <c r="O6740" s="3">
        <v>15</v>
      </c>
      <c r="P6740" s="13">
        <f t="shared" si="1408"/>
        <v>200.4</v>
      </c>
      <c r="Q6740" s="13" t="str">
        <f t="shared" si="1409"/>
        <v>Fast</v>
      </c>
      <c r="S6740" s="21"/>
    </row>
    <row r="6741" customHeight="1" spans="1:19">
      <c r="A6741" s="2" t="s">
        <v>8705</v>
      </c>
      <c r="B6741" s="29" t="s">
        <v>879</v>
      </c>
      <c r="C6741" s="2" t="s">
        <v>1401</v>
      </c>
      <c r="D6741" s="2" t="str">
        <f t="array" ref="D6741">_xlfn.XLOOKUP(C6741,Customers!A:A,Customers!B:B)</f>
        <v>Customer 0976</v>
      </c>
      <c r="E6741" s="2" t="s">
        <v>800</v>
      </c>
      <c r="F6741" s="2" t="str">
        <f t="array" ref="F6741">_xlfn.XLOOKUP(E6741,Restaurants!A:A,Restaurants!B:B)</f>
        <v>Restaurant 014</v>
      </c>
      <c r="G6741" s="2" t="s">
        <v>377</v>
      </c>
      <c r="H6741" s="2" t="str">
        <f t="array" ref="H6741">_xlfn.XLOOKUP(G6741,Food_Menu!A:A,Food_Menu!B:B)</f>
        <v>Food Item 0138</v>
      </c>
      <c r="I6741" s="2">
        <f t="array" ref="I6741">_xlfn.XLOOKUP(G6741,Food_Menu!A:A,Food_Menu!D:D)</f>
        <v>153.3</v>
      </c>
      <c r="J6741" s="2" t="s">
        <v>397</v>
      </c>
      <c r="K6741" s="2" t="str">
        <f t="array" ref="K6741">_xlfn.XLOOKUP(J6741,Delivery_Partners!A:A,Delivery_Partners!B:B)</f>
        <v>Delivery Partner 066</v>
      </c>
      <c r="L6741" s="3">
        <v>1</v>
      </c>
      <c r="M6741" s="2" t="s">
        <v>23</v>
      </c>
      <c r="N6741" s="2" t="s">
        <v>74</v>
      </c>
      <c r="O6741" s="3">
        <v>34</v>
      </c>
      <c r="P6741" s="13">
        <f t="shared" si="1408"/>
        <v>153.3</v>
      </c>
      <c r="Q6741" s="13" t="str">
        <f t="shared" si="1409"/>
        <v>Normal</v>
      </c>
      <c r="S6741" s="21"/>
    </row>
    <row r="6742" customHeight="1" spans="1:19">
      <c r="A6742" s="2" t="s">
        <v>8706</v>
      </c>
      <c r="B6742" s="29" t="s">
        <v>846</v>
      </c>
      <c r="C6742" s="2" t="s">
        <v>3365</v>
      </c>
      <c r="D6742" s="2" t="str">
        <f t="array" ref="D6742">_xlfn.XLOOKUP(C6742,Customers!A:A,Customers!B:B)</f>
        <v>Customer 1198</v>
      </c>
      <c r="E6742" s="2" t="s">
        <v>669</v>
      </c>
      <c r="F6742" s="2" t="str">
        <f t="array" ref="F6742">_xlfn.XLOOKUP(E6742,Restaurants!A:A,Restaurants!B:B)</f>
        <v>Restaurant 048</v>
      </c>
      <c r="G6742" s="2" t="s">
        <v>94</v>
      </c>
      <c r="H6742" s="2" t="str">
        <f t="array" ref="H6742">_xlfn.XLOOKUP(G6742,Food_Menu!A:A,Food_Menu!B:B)</f>
        <v>Food Item 0189</v>
      </c>
      <c r="I6742" s="2">
        <f t="array" ref="I6742">_xlfn.XLOOKUP(G6742,Food_Menu!A:A,Food_Menu!D:D)</f>
        <v>612.77</v>
      </c>
      <c r="J6742" s="2" t="s">
        <v>1160</v>
      </c>
      <c r="K6742" s="2" t="str">
        <f t="array" ref="K6742">_xlfn.XLOOKUP(J6742,Delivery_Partners!A:A,Delivery_Partners!B:B)</f>
        <v>Delivery Partner 145</v>
      </c>
      <c r="L6742" s="3">
        <v>4</v>
      </c>
      <c r="M6742" s="2" t="s">
        <v>23</v>
      </c>
      <c r="N6742" s="2" t="s">
        <v>55</v>
      </c>
      <c r="O6742" s="3">
        <v>41</v>
      </c>
      <c r="P6742" s="13">
        <f t="shared" si="1408"/>
        <v>2451.08</v>
      </c>
      <c r="Q6742" s="13" t="str">
        <f t="shared" si="1409"/>
        <v>Normal</v>
      </c>
      <c r="S6742" s="21"/>
    </row>
    <row r="6743" customHeight="1" spans="1:19">
      <c r="A6743" s="2" t="s">
        <v>8707</v>
      </c>
      <c r="B6743" s="29" t="s">
        <v>1515</v>
      </c>
      <c r="C6743" s="2" t="s">
        <v>1062</v>
      </c>
      <c r="D6743" s="2" t="str">
        <f t="array" ref="D6743">_xlfn.XLOOKUP(C6743,Customers!A:A,Customers!B:B)</f>
        <v>Customer 0468</v>
      </c>
      <c r="E6743" s="2" t="s">
        <v>738</v>
      </c>
      <c r="F6743" s="2" t="str">
        <f t="array" ref="F6743">_xlfn.XLOOKUP(E6743,Restaurants!A:A,Restaurants!B:B)</f>
        <v>Restaurant 110</v>
      </c>
      <c r="G6743" s="2" t="s">
        <v>941</v>
      </c>
      <c r="H6743" s="2" t="str">
        <f t="array" ref="H6743">_xlfn.XLOOKUP(G6743,Food_Menu!A:A,Food_Menu!B:B)</f>
        <v>Food Item 0043</v>
      </c>
      <c r="I6743" s="2">
        <f t="array" ref="I6743">_xlfn.XLOOKUP(G6743,Food_Menu!A:A,Food_Menu!D:D)</f>
        <v>255.02</v>
      </c>
      <c r="J6743" s="2" t="s">
        <v>347</v>
      </c>
      <c r="K6743" s="2" t="str">
        <f t="array" ref="K6743">_xlfn.XLOOKUP(J6743,Delivery_Partners!A:A,Delivery_Partners!B:B)</f>
        <v>Delivery Partner 058</v>
      </c>
      <c r="L6743" s="3">
        <v>2</v>
      </c>
      <c r="M6743" s="2" t="s">
        <v>23</v>
      </c>
      <c r="N6743" s="2" t="s">
        <v>55</v>
      </c>
      <c r="O6743" s="3">
        <v>42</v>
      </c>
      <c r="P6743" s="13">
        <f t="shared" si="1408"/>
        <v>510.04</v>
      </c>
      <c r="Q6743" s="13" t="str">
        <f t="shared" si="1409"/>
        <v>Normal</v>
      </c>
      <c r="S6743" s="21"/>
    </row>
    <row r="6744" customHeight="1" spans="1:19">
      <c r="A6744" s="2" t="s">
        <v>8708</v>
      </c>
      <c r="B6744" s="29" t="s">
        <v>3087</v>
      </c>
      <c r="C6744" s="2" t="s">
        <v>1398</v>
      </c>
      <c r="D6744" s="2" t="str">
        <f t="array" ref="D6744">_xlfn.XLOOKUP(C6744,Customers!A:A,Customers!B:B)</f>
        <v>Customer 0761</v>
      </c>
      <c r="E6744" s="2" t="s">
        <v>518</v>
      </c>
      <c r="F6744" s="2" t="str">
        <f t="array" ref="F6744">_xlfn.XLOOKUP(E6744,Restaurants!A:A,Restaurants!B:B)</f>
        <v>Restaurant 039</v>
      </c>
      <c r="G6744" s="2" t="s">
        <v>1018</v>
      </c>
      <c r="H6744" s="2" t="str">
        <f t="array" ref="H6744">_xlfn.XLOOKUP(G6744,Food_Menu!A:A,Food_Menu!B:B)</f>
        <v>Food Item 0175</v>
      </c>
      <c r="I6744" s="2">
        <f t="array" ref="I6744">_xlfn.XLOOKUP(G6744,Food_Menu!A:A,Food_Menu!D:D)</f>
        <v>114.67</v>
      </c>
      <c r="J6744" s="2" t="s">
        <v>48</v>
      </c>
      <c r="K6744" s="2" t="str">
        <f t="array" ref="K6744">_xlfn.XLOOKUP(J6744,Delivery_Partners!A:A,Delivery_Partners!B:B)</f>
        <v>Delivery Partner 119</v>
      </c>
      <c r="L6744" s="3">
        <v>1</v>
      </c>
      <c r="M6744" s="2" t="s">
        <v>23</v>
      </c>
      <c r="N6744" s="2" t="s">
        <v>55</v>
      </c>
      <c r="O6744" s="3">
        <v>31</v>
      </c>
      <c r="P6744" s="13">
        <f t="shared" si="1408"/>
        <v>114.67</v>
      </c>
      <c r="Q6744" s="13" t="str">
        <f t="shared" si="1409"/>
        <v>Normal</v>
      </c>
      <c r="S6744" s="21"/>
    </row>
    <row r="6745" customHeight="1" spans="1:19">
      <c r="A6745" s="2" t="s">
        <v>8709</v>
      </c>
      <c r="B6745" s="28">
        <v>45998</v>
      </c>
      <c r="C6745" s="2" t="s">
        <v>1972</v>
      </c>
      <c r="D6745" s="2" t="str">
        <f t="array" ref="D6745">_xlfn.XLOOKUP(C6745,Customers!A:A,Customers!B:B)</f>
        <v>Customer 0938</v>
      </c>
      <c r="E6745" s="2" t="s">
        <v>298</v>
      </c>
      <c r="F6745" s="2" t="str">
        <f t="array" ref="F6745">_xlfn.XLOOKUP(E6745,Restaurants!A:A,Restaurants!B:B)</f>
        <v>Restaurant 113</v>
      </c>
      <c r="G6745" s="2" t="s">
        <v>1382</v>
      </c>
      <c r="H6745" s="2" t="str">
        <f t="array" ref="H6745">_xlfn.XLOOKUP(G6745,Food_Menu!A:A,Food_Menu!B:B)</f>
        <v>Food Item 0152</v>
      </c>
      <c r="I6745" s="2">
        <f t="array" ref="I6745">_xlfn.XLOOKUP(G6745,Food_Menu!A:A,Food_Menu!D:D)</f>
        <v>177.47</v>
      </c>
      <c r="J6745" s="2" t="s">
        <v>68</v>
      </c>
      <c r="K6745" s="2" t="str">
        <f t="array" ref="K6745">_xlfn.XLOOKUP(J6745,Delivery_Partners!A:A,Delivery_Partners!B:B)</f>
        <v>Delivery Partner 046</v>
      </c>
      <c r="L6745" s="3">
        <v>1</v>
      </c>
      <c r="M6745" s="2" t="s">
        <v>23</v>
      </c>
      <c r="N6745" s="2" t="s">
        <v>24</v>
      </c>
      <c r="O6745" s="3">
        <v>15</v>
      </c>
      <c r="P6745" s="13">
        <f t="shared" si="1408"/>
        <v>177.47</v>
      </c>
      <c r="Q6745" s="13" t="str">
        <f t="shared" si="1409"/>
        <v>Fast</v>
      </c>
      <c r="S6745" s="21"/>
    </row>
    <row r="6746" customHeight="1" spans="1:19">
      <c r="A6746" s="2" t="s">
        <v>8710</v>
      </c>
      <c r="B6746" s="29" t="s">
        <v>1429</v>
      </c>
      <c r="C6746" s="2" t="s">
        <v>886</v>
      </c>
      <c r="D6746" s="2" t="str">
        <f t="array" ref="D6746">_xlfn.XLOOKUP(C6746,Customers!A:A,Customers!B:B)</f>
        <v>Customer 0941</v>
      </c>
      <c r="E6746" s="2" t="s">
        <v>182</v>
      </c>
      <c r="F6746" s="2" t="str">
        <f t="array" ref="F6746">_xlfn.XLOOKUP(E6746,Restaurants!A:A,Restaurants!B:B)</f>
        <v>Restaurant 097</v>
      </c>
      <c r="G6746" s="2" t="s">
        <v>1212</v>
      </c>
      <c r="H6746" s="2" t="str">
        <f t="array" ref="H6746">_xlfn.XLOOKUP(G6746,Food_Menu!A:A,Food_Menu!B:B)</f>
        <v>Food Item 0147</v>
      </c>
      <c r="I6746" s="2">
        <f t="array" ref="I6746">_xlfn.XLOOKUP(G6746,Food_Menu!A:A,Food_Menu!D:D)</f>
        <v>263.56</v>
      </c>
      <c r="J6746" s="2" t="s">
        <v>942</v>
      </c>
      <c r="K6746" s="2" t="str">
        <f t="array" ref="K6746">_xlfn.XLOOKUP(J6746,Delivery_Partners!A:A,Delivery_Partners!B:B)</f>
        <v>Delivery Partner 037</v>
      </c>
      <c r="L6746" s="3">
        <v>1</v>
      </c>
      <c r="M6746" s="2" t="s">
        <v>23</v>
      </c>
      <c r="N6746" s="2" t="s">
        <v>24</v>
      </c>
      <c r="O6746" s="3">
        <v>47</v>
      </c>
      <c r="P6746" s="13">
        <f t="shared" si="1408"/>
        <v>263.56</v>
      </c>
      <c r="Q6746" s="13" t="str">
        <f t="shared" si="1409"/>
        <v>Normal</v>
      </c>
      <c r="S6746" s="21"/>
    </row>
    <row r="6747" customHeight="1" spans="1:19">
      <c r="A6747" s="2" t="s">
        <v>8711</v>
      </c>
      <c r="B6747" s="29" t="s">
        <v>1370</v>
      </c>
      <c r="C6747" s="2" t="s">
        <v>434</v>
      </c>
      <c r="D6747" s="2" t="str">
        <f t="array" ref="D6747">_xlfn.XLOOKUP(C6747,Customers!A:A,Customers!B:B)</f>
        <v>Customer 0248</v>
      </c>
      <c r="E6747" s="2" t="s">
        <v>66</v>
      </c>
      <c r="F6747" s="2" t="str">
        <f t="array" ref="F6747">_xlfn.XLOOKUP(E6747,Restaurants!A:A,Restaurants!B:B)</f>
        <v>Restaurant 037</v>
      </c>
      <c r="G6747" s="2" t="s">
        <v>1539</v>
      </c>
      <c r="H6747" s="2" t="str">
        <f t="array" ref="H6747">_xlfn.XLOOKUP(G6747,Food_Menu!A:A,Food_Menu!B:B)</f>
        <v>Food Item 0141</v>
      </c>
      <c r="I6747" s="2">
        <f t="array" ref="I6747">_xlfn.XLOOKUP(G6747,Food_Menu!A:A,Food_Menu!D:D)</f>
        <v>285.16</v>
      </c>
      <c r="J6747" s="2" t="s">
        <v>567</v>
      </c>
      <c r="K6747" s="2" t="str">
        <f t="array" ref="K6747">_xlfn.XLOOKUP(J6747,Delivery_Partners!A:A,Delivery_Partners!B:B)</f>
        <v>Delivery Partner 104</v>
      </c>
      <c r="L6747" s="3">
        <v>1</v>
      </c>
      <c r="M6747" s="2" t="s">
        <v>23</v>
      </c>
      <c r="N6747" s="2" t="s">
        <v>55</v>
      </c>
      <c r="O6747" s="3">
        <v>30</v>
      </c>
      <c r="P6747" s="13">
        <f t="shared" si="1408"/>
        <v>285.16</v>
      </c>
      <c r="Q6747" s="13" t="str">
        <f t="shared" si="1409"/>
        <v>Fast</v>
      </c>
      <c r="S6747" s="21"/>
    </row>
    <row r="6748" customHeight="1" spans="1:19">
      <c r="A6748" s="2" t="s">
        <v>8712</v>
      </c>
      <c r="B6748" s="28">
        <v>45759</v>
      </c>
      <c r="C6748" s="2" t="s">
        <v>1618</v>
      </c>
      <c r="D6748" s="2" t="str">
        <f t="array" ref="D6748">_xlfn.XLOOKUP(C6748,Customers!A:A,Customers!B:B)</f>
        <v>Customer 1156</v>
      </c>
      <c r="E6748" s="2" t="s">
        <v>376</v>
      </c>
      <c r="F6748" s="2" t="str">
        <f t="array" ref="F6748">_xlfn.XLOOKUP(E6748,Restaurants!A:A,Restaurants!B:B)</f>
        <v>Restaurant 028</v>
      </c>
      <c r="G6748" s="2" t="s">
        <v>631</v>
      </c>
      <c r="H6748" s="2" t="str">
        <f t="array" ref="H6748">_xlfn.XLOOKUP(G6748,Food_Menu!A:A,Food_Menu!B:B)</f>
        <v>Food Item 0121</v>
      </c>
      <c r="I6748" s="2">
        <f t="array" ref="I6748">_xlfn.XLOOKUP(G6748,Food_Menu!A:A,Food_Menu!D:D)</f>
        <v>249.48</v>
      </c>
      <c r="J6748" s="2" t="s">
        <v>118</v>
      </c>
      <c r="K6748" s="2" t="str">
        <f t="array" ref="K6748">_xlfn.XLOOKUP(J6748,Delivery_Partners!A:A,Delivery_Partners!B:B)</f>
        <v>Delivery Partner 176</v>
      </c>
      <c r="L6748" s="3">
        <v>1</v>
      </c>
      <c r="M6748" s="2" t="s">
        <v>23</v>
      </c>
      <c r="N6748" s="2" t="s">
        <v>24</v>
      </c>
      <c r="O6748" s="3">
        <v>31</v>
      </c>
      <c r="P6748" s="13">
        <f t="shared" si="1408"/>
        <v>249.48</v>
      </c>
      <c r="Q6748" s="13" t="str">
        <f t="shared" si="1409"/>
        <v>Normal</v>
      </c>
      <c r="S6748" s="21"/>
    </row>
    <row r="6749" customHeight="1" spans="1:19">
      <c r="A6749" s="2" t="s">
        <v>8713</v>
      </c>
      <c r="B6749" s="29" t="s">
        <v>787</v>
      </c>
      <c r="C6749" s="2" t="s">
        <v>1067</v>
      </c>
      <c r="D6749" s="2" t="str">
        <f t="array" ref="D6749">_xlfn.XLOOKUP(C6749,Customers!A:A,Customers!B:B)</f>
        <v>Customer 0604</v>
      </c>
      <c r="E6749" s="2" t="s">
        <v>1711</v>
      </c>
      <c r="F6749" s="2" t="str">
        <f t="array" ref="F6749">_xlfn.XLOOKUP(E6749,Restaurants!A:A,Restaurants!B:B)</f>
        <v>Restaurant 100</v>
      </c>
      <c r="G6749" s="2" t="s">
        <v>1509</v>
      </c>
      <c r="H6749" s="2" t="str">
        <f t="array" ref="H6749">_xlfn.XLOOKUP(G6749,Food_Menu!A:A,Food_Menu!B:B)</f>
        <v>Food Item 0015</v>
      </c>
      <c r="I6749" s="2">
        <f t="array" ref="I6749">_xlfn.XLOOKUP(G6749,Food_Menu!A:A,Food_Menu!D:D)</f>
        <v>268.11</v>
      </c>
      <c r="J6749" s="2" t="s">
        <v>714</v>
      </c>
      <c r="K6749" s="2" t="str">
        <f t="array" ref="K6749">_xlfn.XLOOKUP(J6749,Delivery_Partners!A:A,Delivery_Partners!B:B)</f>
        <v>Delivery Partner 054</v>
      </c>
      <c r="L6749" s="3">
        <v>2</v>
      </c>
      <c r="M6749" s="2" t="s">
        <v>23</v>
      </c>
      <c r="N6749" s="2" t="s">
        <v>55</v>
      </c>
      <c r="O6749" s="3">
        <v>62</v>
      </c>
      <c r="P6749" s="13">
        <f t="shared" si="1408"/>
        <v>536.22</v>
      </c>
      <c r="Q6749" s="13" t="str">
        <f t="shared" si="1409"/>
        <v>Slow</v>
      </c>
      <c r="S6749" s="21"/>
    </row>
    <row r="6750" customHeight="1" spans="1:19">
      <c r="A6750" s="2" t="s">
        <v>8714</v>
      </c>
      <c r="B6750" s="28">
        <v>45992</v>
      </c>
      <c r="C6750" s="2" t="s">
        <v>6550</v>
      </c>
      <c r="D6750" s="2" t="str">
        <f t="array" ref="D6750">_xlfn.XLOOKUP(C6750,Customers!A:A,Customers!B:B)</f>
        <v>Customer 0051</v>
      </c>
      <c r="E6750" s="2" t="s">
        <v>421</v>
      </c>
      <c r="F6750" s="2" t="str">
        <f t="array" ref="F6750">_xlfn.XLOOKUP(E6750,Restaurants!A:A,Restaurants!B:B)</f>
        <v>Restaurant 091</v>
      </c>
      <c r="G6750" s="2" t="s">
        <v>1135</v>
      </c>
      <c r="H6750" s="2" t="str">
        <f t="array" ref="H6750">_xlfn.XLOOKUP(G6750,Food_Menu!A:A,Food_Menu!B:B)</f>
        <v>Food Item 0179</v>
      </c>
      <c r="I6750" s="2">
        <f t="array" ref="I6750">_xlfn.XLOOKUP(G6750,Food_Menu!A:A,Food_Menu!D:D)</f>
        <v>330.25</v>
      </c>
      <c r="J6750" s="2" t="s">
        <v>314</v>
      </c>
      <c r="K6750" s="2" t="str">
        <f t="array" ref="K6750">_xlfn.XLOOKUP(J6750,Delivery_Partners!A:A,Delivery_Partners!B:B)</f>
        <v>Delivery Partner 021</v>
      </c>
      <c r="L6750" s="3">
        <v>2</v>
      </c>
      <c r="M6750" s="2" t="s">
        <v>23</v>
      </c>
      <c r="N6750" s="2" t="s">
        <v>24</v>
      </c>
      <c r="O6750" s="3">
        <v>36</v>
      </c>
      <c r="P6750" s="13">
        <f t="shared" si="1408"/>
        <v>660.5</v>
      </c>
      <c r="Q6750" s="13" t="str">
        <f t="shared" si="1409"/>
        <v>Normal</v>
      </c>
      <c r="S6750" s="21"/>
    </row>
    <row r="6751" customHeight="1" spans="1:19">
      <c r="A6751" s="2" t="s">
        <v>8715</v>
      </c>
      <c r="B6751" s="28">
        <v>45814</v>
      </c>
      <c r="C6751" s="2" t="s">
        <v>2920</v>
      </c>
      <c r="D6751" s="2" t="str">
        <f t="array" ref="D6751">_xlfn.XLOOKUP(C6751,Customers!A:A,Customers!B:B)</f>
        <v>Customer 0142</v>
      </c>
      <c r="E6751" s="2" t="s">
        <v>750</v>
      </c>
      <c r="F6751" s="2" t="str">
        <f t="array" ref="F6751">_xlfn.XLOOKUP(E6751,Restaurants!A:A,Restaurants!B:B)</f>
        <v>Restaurant 076</v>
      </c>
      <c r="G6751" s="2" t="s">
        <v>2095</v>
      </c>
      <c r="H6751" s="2" t="str">
        <f t="array" ref="H6751">_xlfn.XLOOKUP(G6751,Food_Menu!A:A,Food_Menu!B:B)</f>
        <v>Food Item 0087</v>
      </c>
      <c r="I6751" s="2">
        <f t="array" ref="I6751">_xlfn.XLOOKUP(G6751,Food_Menu!A:A,Food_Menu!D:D)</f>
        <v>288.34</v>
      </c>
      <c r="J6751" s="2" t="s">
        <v>389</v>
      </c>
      <c r="K6751" s="2" t="str">
        <f t="array" ref="K6751">_xlfn.XLOOKUP(J6751,Delivery_Partners!A:A,Delivery_Partners!B:B)</f>
        <v>Delivery Partner 022</v>
      </c>
      <c r="L6751" s="3">
        <v>1</v>
      </c>
      <c r="M6751" s="2" t="s">
        <v>23</v>
      </c>
      <c r="N6751" s="2" t="s">
        <v>55</v>
      </c>
      <c r="O6751" s="3">
        <v>29</v>
      </c>
      <c r="P6751" s="13">
        <f t="shared" si="1408"/>
        <v>288.34</v>
      </c>
      <c r="Q6751" s="13" t="str">
        <f t="shared" si="1409"/>
        <v>Fast</v>
      </c>
      <c r="S6751" s="21"/>
    </row>
    <row r="6752" customHeight="1" spans="1:19">
      <c r="A6752" s="2" t="s">
        <v>8716</v>
      </c>
      <c r="B6752" s="28">
        <v>45910</v>
      </c>
      <c r="C6752" s="2" t="s">
        <v>2094</v>
      </c>
      <c r="D6752" s="2" t="str">
        <f t="array" ref="D6752">_xlfn.XLOOKUP(C6752,Customers!A:A,Customers!B:B)</f>
        <v>Customer 0874</v>
      </c>
      <c r="E6752" s="2" t="s">
        <v>807</v>
      </c>
      <c r="F6752" s="2" t="str">
        <f t="array" ref="F6752">_xlfn.XLOOKUP(E6752,Restaurants!A:A,Restaurants!B:B)</f>
        <v>Restaurant 118</v>
      </c>
      <c r="G6752" s="2" t="s">
        <v>132</v>
      </c>
      <c r="H6752" s="2" t="str">
        <f t="array" ref="H6752">_xlfn.XLOOKUP(G6752,Food_Menu!A:A,Food_Menu!B:B)</f>
        <v>Food Item 0023</v>
      </c>
      <c r="I6752" s="2">
        <f t="array" ref="I6752">_xlfn.XLOOKUP(G6752,Food_Menu!A:A,Food_Menu!D:D)</f>
        <v>276.1</v>
      </c>
      <c r="J6752" s="2" t="s">
        <v>251</v>
      </c>
      <c r="K6752" s="2" t="str">
        <f t="array" ref="K6752">_xlfn.XLOOKUP(J6752,Delivery_Partners!A:A,Delivery_Partners!B:B)</f>
        <v>Delivery Partner 089</v>
      </c>
      <c r="L6752" s="3">
        <v>2</v>
      </c>
      <c r="M6752" s="2" t="s">
        <v>23</v>
      </c>
      <c r="N6752" s="2" t="s">
        <v>24</v>
      </c>
      <c r="O6752" s="3">
        <v>28</v>
      </c>
      <c r="P6752" s="13">
        <f t="shared" si="1408"/>
        <v>552.2</v>
      </c>
      <c r="Q6752" s="13" t="str">
        <f t="shared" si="1409"/>
        <v>Fast</v>
      </c>
      <c r="S6752" s="21"/>
    </row>
    <row r="6753" customHeight="1" spans="1:19">
      <c r="A6753" s="2" t="s">
        <v>8717</v>
      </c>
      <c r="B6753" s="28">
        <v>45784</v>
      </c>
      <c r="C6753" s="2" t="s">
        <v>1653</v>
      </c>
      <c r="D6753" s="2" t="str">
        <f t="array" ref="D6753">_xlfn.XLOOKUP(C6753,Customers!A:A,Customers!B:B)</f>
        <v>Customer 0513</v>
      </c>
      <c r="E6753" s="2" t="s">
        <v>71</v>
      </c>
      <c r="F6753" s="2" t="str">
        <f t="array" ref="F6753">_xlfn.XLOOKUP(E6753,Restaurants!A:A,Restaurants!B:B)</f>
        <v>Restaurant 013</v>
      </c>
      <c r="G6753" s="2" t="s">
        <v>561</v>
      </c>
      <c r="H6753" s="2" t="str">
        <f t="array" ref="H6753">_xlfn.XLOOKUP(G6753,Food_Menu!A:A,Food_Menu!B:B)</f>
        <v>Food Item 0135</v>
      </c>
      <c r="I6753" s="2">
        <f t="array" ref="I6753">_xlfn.XLOOKUP(G6753,Food_Menu!A:A,Food_Menu!D:D)</f>
        <v>217.07</v>
      </c>
      <c r="J6753" s="2" t="s">
        <v>474</v>
      </c>
      <c r="K6753" s="2" t="str">
        <f t="array" ref="K6753">_xlfn.XLOOKUP(J6753,Delivery_Partners!A:A,Delivery_Partners!B:B)</f>
        <v>Delivery Partner 141</v>
      </c>
      <c r="L6753" s="3">
        <v>1</v>
      </c>
      <c r="M6753" s="2" t="s">
        <v>23</v>
      </c>
      <c r="N6753" s="2" t="s">
        <v>24</v>
      </c>
      <c r="O6753" s="3">
        <v>43</v>
      </c>
      <c r="P6753" s="13">
        <f t="shared" si="1408"/>
        <v>217.07</v>
      </c>
      <c r="Q6753" s="13" t="str">
        <f t="shared" si="1409"/>
        <v>Normal</v>
      </c>
      <c r="S6753" s="21"/>
    </row>
    <row r="6754" customHeight="1" spans="1:19">
      <c r="A6754" s="2" t="s">
        <v>8718</v>
      </c>
      <c r="B6754" s="29" t="s">
        <v>472</v>
      </c>
      <c r="C6754" s="2" t="s">
        <v>508</v>
      </c>
      <c r="D6754" s="2" t="str">
        <f t="array" ref="D6754">_xlfn.XLOOKUP(C6754,Customers!A:A,Customers!B:B)</f>
        <v>Customer 0130</v>
      </c>
      <c r="E6754" s="2" t="s">
        <v>275</v>
      </c>
      <c r="F6754" s="2" t="str">
        <f t="array" ref="F6754">_xlfn.XLOOKUP(E6754,Restaurants!A:A,Restaurants!B:B)</f>
        <v>Restaurant 047</v>
      </c>
      <c r="G6754" s="2" t="s">
        <v>650</v>
      </c>
      <c r="H6754" s="2" t="str">
        <f t="array" ref="H6754">_xlfn.XLOOKUP(G6754,Food_Menu!A:A,Food_Menu!B:B)</f>
        <v>Food Item 0209</v>
      </c>
      <c r="I6754" s="2">
        <f t="array" ref="I6754">_xlfn.XLOOKUP(G6754,Food_Menu!A:A,Food_Menu!D:D)</f>
        <v>533.6</v>
      </c>
      <c r="J6754" s="2" t="s">
        <v>1045</v>
      </c>
      <c r="K6754" s="2" t="str">
        <f t="array" ref="K6754">_xlfn.XLOOKUP(J6754,Delivery_Partners!A:A,Delivery_Partners!B:B)</f>
        <v>Delivery Partner 129</v>
      </c>
      <c r="L6754" s="3">
        <v>2</v>
      </c>
      <c r="M6754" s="2" t="s">
        <v>23</v>
      </c>
      <c r="N6754" s="2" t="s">
        <v>42</v>
      </c>
      <c r="O6754" s="3">
        <v>25</v>
      </c>
      <c r="P6754" s="13">
        <f t="shared" si="1408"/>
        <v>1067.2</v>
      </c>
      <c r="Q6754" s="13" t="str">
        <f t="shared" si="1409"/>
        <v>Fast</v>
      </c>
      <c r="S6754" s="21"/>
    </row>
    <row r="6755" customHeight="1" spans="1:19">
      <c r="A6755" s="2" t="s">
        <v>8719</v>
      </c>
      <c r="B6755" s="28">
        <v>45872</v>
      </c>
      <c r="C6755" s="2" t="s">
        <v>665</v>
      </c>
      <c r="D6755" s="2" t="str">
        <f t="array" ref="D6755">_xlfn.XLOOKUP(C6755,Customers!A:A,Customers!B:B)</f>
        <v>Customer 0625</v>
      </c>
      <c r="E6755" s="2" t="s">
        <v>366</v>
      </c>
      <c r="F6755" s="2" t="str">
        <f t="array" ref="F6755">_xlfn.XLOOKUP(E6755,Restaurants!A:A,Restaurants!B:B)</f>
        <v>Restaurant 073</v>
      </c>
      <c r="G6755" s="2" t="s">
        <v>282</v>
      </c>
      <c r="H6755" s="2" t="str">
        <f t="array" ref="H6755">_xlfn.XLOOKUP(G6755,Food_Menu!A:A,Food_Menu!B:B)</f>
        <v>Food Item 0157</v>
      </c>
      <c r="I6755" s="2">
        <f t="array" ref="I6755">_xlfn.XLOOKUP(G6755,Food_Menu!A:A,Food_Menu!D:D)</f>
        <v>278.37</v>
      </c>
      <c r="J6755" s="2" t="s">
        <v>621</v>
      </c>
      <c r="K6755" s="2" t="str">
        <f t="array" ref="K6755">_xlfn.XLOOKUP(J6755,Delivery_Partners!A:A,Delivery_Partners!B:B)</f>
        <v>Delivery Partner 038</v>
      </c>
      <c r="L6755" s="3">
        <v>1</v>
      </c>
      <c r="M6755" s="2" t="s">
        <v>23</v>
      </c>
      <c r="N6755" s="2" t="s">
        <v>55</v>
      </c>
      <c r="O6755" s="3">
        <v>41</v>
      </c>
      <c r="P6755" s="13">
        <f t="shared" si="1408"/>
        <v>278.37</v>
      </c>
      <c r="Q6755" s="13" t="str">
        <f t="shared" si="1409"/>
        <v>Normal</v>
      </c>
      <c r="S6755" s="21"/>
    </row>
    <row r="6756" customHeight="1" spans="1:19">
      <c r="A6756" s="2" t="s">
        <v>8720</v>
      </c>
      <c r="B6756" s="29" t="s">
        <v>1855</v>
      </c>
      <c r="C6756" s="2" t="s">
        <v>3161</v>
      </c>
      <c r="D6756" s="2" t="str">
        <f t="array" ref="D6756">_xlfn.XLOOKUP(C6756,Customers!A:A,Customers!B:B)</f>
        <v>Customer 0720</v>
      </c>
      <c r="E6756" s="2" t="s">
        <v>603</v>
      </c>
      <c r="F6756" s="2" t="str">
        <f t="array" ref="F6756">_xlfn.XLOOKUP(E6756,Restaurants!A:A,Restaurants!B:B)</f>
        <v>Restaurant 009</v>
      </c>
      <c r="G6756" s="2" t="s">
        <v>1016</v>
      </c>
      <c r="H6756" s="2" t="str">
        <f t="array" ref="H6756">_xlfn.XLOOKUP(G6756,Food_Menu!A:A,Food_Menu!B:B)</f>
        <v>Food Item 0055</v>
      </c>
      <c r="I6756" s="2">
        <f t="array" ref="I6756">_xlfn.XLOOKUP(G6756,Food_Menu!A:A,Food_Menu!D:D)</f>
        <v>601.63</v>
      </c>
      <c r="J6756" s="2" t="s">
        <v>1132</v>
      </c>
      <c r="K6756" s="2" t="str">
        <f t="array" ref="K6756">_xlfn.XLOOKUP(J6756,Delivery_Partners!A:A,Delivery_Partners!B:B)</f>
        <v>Delivery Partner 151</v>
      </c>
      <c r="L6756" s="3">
        <v>1</v>
      </c>
      <c r="M6756" s="2" t="s">
        <v>23</v>
      </c>
      <c r="N6756" s="2" t="s">
        <v>55</v>
      </c>
      <c r="O6756" s="3">
        <v>48</v>
      </c>
      <c r="P6756" s="13">
        <f t="shared" si="1408"/>
        <v>601.63</v>
      </c>
      <c r="Q6756" s="13" t="str">
        <f t="shared" si="1409"/>
        <v>Normal</v>
      </c>
      <c r="S6756" s="21"/>
    </row>
    <row r="6757" customHeight="1" spans="1:19">
      <c r="A6757" s="2" t="s">
        <v>8721</v>
      </c>
      <c r="B6757" s="29" t="s">
        <v>1841</v>
      </c>
      <c r="C6757" s="2" t="s">
        <v>2634</v>
      </c>
      <c r="D6757" s="2" t="str">
        <f t="array" ref="D6757">_xlfn.XLOOKUP(C6757,Customers!A:A,Customers!B:B)</f>
        <v>Customer 0096</v>
      </c>
      <c r="E6757" s="2" t="s">
        <v>807</v>
      </c>
      <c r="F6757" s="2" t="str">
        <f t="array" ref="F6757">_xlfn.XLOOKUP(E6757,Restaurants!A:A,Restaurants!B:B)</f>
        <v>Restaurant 118</v>
      </c>
      <c r="G6757" s="2" t="s">
        <v>457</v>
      </c>
      <c r="H6757" s="2" t="str">
        <f t="array" ref="H6757">_xlfn.XLOOKUP(G6757,Food_Menu!A:A,Food_Menu!B:B)</f>
        <v>Food Item 0180</v>
      </c>
      <c r="I6757" s="2">
        <f t="array" ref="I6757">_xlfn.XLOOKUP(G6757,Food_Menu!A:A,Food_Menu!D:D)</f>
        <v>498.49</v>
      </c>
      <c r="J6757" s="2" t="s">
        <v>958</v>
      </c>
      <c r="K6757" s="2" t="str">
        <f t="array" ref="K6757">_xlfn.XLOOKUP(J6757,Delivery_Partners!A:A,Delivery_Partners!B:B)</f>
        <v>Delivery Partner 030</v>
      </c>
      <c r="L6757" s="3">
        <v>1</v>
      </c>
      <c r="M6757" s="2" t="s">
        <v>23</v>
      </c>
      <c r="N6757" s="2" t="s">
        <v>24</v>
      </c>
      <c r="O6757" s="3">
        <v>34</v>
      </c>
      <c r="P6757" s="13">
        <f t="shared" si="1408"/>
        <v>498.49</v>
      </c>
      <c r="Q6757" s="13" t="str">
        <f t="shared" si="1409"/>
        <v>Normal</v>
      </c>
      <c r="S6757" s="21"/>
    </row>
    <row r="6758" customHeight="1" spans="1:19">
      <c r="A6758" s="2" t="s">
        <v>8722</v>
      </c>
      <c r="B6758" s="29" t="s">
        <v>1872</v>
      </c>
      <c r="C6758" s="2" t="s">
        <v>1483</v>
      </c>
      <c r="D6758" s="2" t="str">
        <f t="array" ref="D6758">_xlfn.XLOOKUP(C6758,Customers!A:A,Customers!B:B)</f>
        <v>Customer 0421</v>
      </c>
      <c r="E6758" s="2" t="s">
        <v>776</v>
      </c>
      <c r="F6758" s="2" t="str">
        <f t="array" ref="F6758">_xlfn.XLOOKUP(E6758,Restaurants!A:A,Restaurants!B:B)</f>
        <v>Restaurant 069</v>
      </c>
      <c r="G6758" s="2" t="s">
        <v>1009</v>
      </c>
      <c r="H6758" s="2" t="str">
        <f t="array" ref="H6758">_xlfn.XLOOKUP(G6758,Food_Menu!A:A,Food_Menu!B:B)</f>
        <v>Food Item 0187</v>
      </c>
      <c r="I6758" s="2">
        <f t="array" ref="I6758">_xlfn.XLOOKUP(G6758,Food_Menu!A:A,Food_Menu!D:D)</f>
        <v>496.25</v>
      </c>
      <c r="J6758" s="2" t="s">
        <v>351</v>
      </c>
      <c r="K6758" s="2" t="str">
        <f t="array" ref="K6758">_xlfn.XLOOKUP(J6758,Delivery_Partners!A:A,Delivery_Partners!B:B)</f>
        <v>Delivery Partner 101</v>
      </c>
      <c r="L6758" s="3">
        <v>1</v>
      </c>
      <c r="M6758" s="2" t="s">
        <v>23</v>
      </c>
      <c r="N6758" s="2" t="s">
        <v>24</v>
      </c>
      <c r="O6758" s="3">
        <v>47</v>
      </c>
      <c r="P6758" s="13">
        <f t="shared" si="1408"/>
        <v>496.25</v>
      </c>
      <c r="Q6758" s="13" t="str">
        <f t="shared" si="1409"/>
        <v>Normal</v>
      </c>
      <c r="S6758" s="21"/>
    </row>
    <row r="6759" customHeight="1" spans="1:19">
      <c r="A6759" s="2" t="s">
        <v>8723</v>
      </c>
      <c r="B6759" s="29" t="s">
        <v>2028</v>
      </c>
      <c r="C6759" s="2" t="s">
        <v>3289</v>
      </c>
      <c r="D6759" s="2" t="str">
        <f t="array" ref="D6759">_xlfn.XLOOKUP(C6759,Customers!A:A,Customers!B:B)</f>
        <v>Customer 0556</v>
      </c>
      <c r="E6759" s="2" t="s">
        <v>66</v>
      </c>
      <c r="F6759" s="2" t="str">
        <f t="array" ref="F6759">_xlfn.XLOOKUP(E6759,Restaurants!A:A,Restaurants!B:B)</f>
        <v>Restaurant 037</v>
      </c>
      <c r="G6759" s="2" t="s">
        <v>90</v>
      </c>
      <c r="H6759" s="2" t="str">
        <f t="array" ref="H6759">_xlfn.XLOOKUP(G6759,Food_Menu!A:A,Food_Menu!B:B)</f>
        <v>Food Item 0073</v>
      </c>
      <c r="I6759" s="2">
        <f t="array" ref="I6759">_xlfn.XLOOKUP(G6759,Food_Menu!A:A,Food_Menu!D:D)</f>
        <v>365.69</v>
      </c>
      <c r="J6759" s="2" t="s">
        <v>808</v>
      </c>
      <c r="K6759" s="2" t="str">
        <f t="array" ref="K6759">_xlfn.XLOOKUP(J6759,Delivery_Partners!A:A,Delivery_Partners!B:B)</f>
        <v>Delivery Partner 153</v>
      </c>
      <c r="L6759" s="3">
        <v>2</v>
      </c>
      <c r="M6759" s="2" t="s">
        <v>23</v>
      </c>
      <c r="N6759" s="2" t="s">
        <v>74</v>
      </c>
      <c r="O6759" s="3">
        <v>34</v>
      </c>
      <c r="P6759" s="13">
        <f t="shared" si="1408"/>
        <v>731.38</v>
      </c>
      <c r="Q6759" s="13" t="str">
        <f t="shared" si="1409"/>
        <v>Normal</v>
      </c>
      <c r="S6759" s="21"/>
    </row>
    <row r="6760" customHeight="1" spans="1:19">
      <c r="A6760" s="2" t="s">
        <v>8724</v>
      </c>
      <c r="B6760" s="28">
        <v>45752</v>
      </c>
      <c r="C6760" s="2" t="s">
        <v>3798</v>
      </c>
      <c r="D6760" s="2" t="str">
        <f t="array" ref="D6760">_xlfn.XLOOKUP(C6760,Customers!A:A,Customers!B:B)</f>
        <v>Customer 0937</v>
      </c>
      <c r="E6760" s="2" t="s">
        <v>230</v>
      </c>
      <c r="F6760" s="2" t="str">
        <f t="array" ref="F6760">_xlfn.XLOOKUP(E6760,Restaurants!A:A,Restaurants!B:B)</f>
        <v>Restaurant 029</v>
      </c>
      <c r="G6760" s="2" t="s">
        <v>815</v>
      </c>
      <c r="H6760" s="2" t="str">
        <f t="array" ref="H6760">_xlfn.XLOOKUP(G6760,Food_Menu!A:A,Food_Menu!B:B)</f>
        <v>Food Item 0116</v>
      </c>
      <c r="I6760" s="2">
        <f t="array" ref="I6760">_xlfn.XLOOKUP(G6760,Food_Menu!A:A,Food_Menu!D:D)</f>
        <v>510.85</v>
      </c>
      <c r="J6760" s="2" t="s">
        <v>1829</v>
      </c>
      <c r="K6760" s="2" t="str">
        <f t="array" ref="K6760">_xlfn.XLOOKUP(J6760,Delivery_Partners!A:A,Delivery_Partners!B:B)</f>
        <v>Delivery Partner 146</v>
      </c>
      <c r="L6760" s="3">
        <v>2</v>
      </c>
      <c r="M6760" s="2" t="s">
        <v>23</v>
      </c>
      <c r="N6760" s="2" t="s">
        <v>24</v>
      </c>
      <c r="O6760" s="3">
        <v>27</v>
      </c>
      <c r="P6760" s="13">
        <f t="shared" si="1408"/>
        <v>1021.7</v>
      </c>
      <c r="Q6760" s="13" t="str">
        <f t="shared" si="1409"/>
        <v>Fast</v>
      </c>
      <c r="S6760" s="21"/>
    </row>
    <row r="6761" customHeight="1" spans="1:19">
      <c r="A6761" s="2" t="s">
        <v>8725</v>
      </c>
      <c r="B6761" s="28">
        <v>45666</v>
      </c>
      <c r="C6761" s="2" t="s">
        <v>3657</v>
      </c>
      <c r="D6761" s="2" t="str">
        <f t="array" ref="D6761">_xlfn.XLOOKUP(C6761,Customers!A:A,Customers!B:B)</f>
        <v>Customer 0783</v>
      </c>
      <c r="E6761" s="2" t="s">
        <v>350</v>
      </c>
      <c r="F6761" s="2" t="str">
        <f t="array" ref="F6761">_xlfn.XLOOKUP(E6761,Restaurants!A:A,Restaurants!B:B)</f>
        <v>Restaurant 001</v>
      </c>
      <c r="G6761" s="2" t="s">
        <v>1040</v>
      </c>
      <c r="H6761" s="2" t="str">
        <f t="array" ref="H6761">_xlfn.XLOOKUP(G6761,Food_Menu!A:A,Food_Menu!B:B)</f>
        <v>Food Item 0185</v>
      </c>
      <c r="I6761" s="2">
        <f t="array" ref="I6761">_xlfn.XLOOKUP(G6761,Food_Menu!A:A,Food_Menu!D:D)</f>
        <v>565.74</v>
      </c>
      <c r="J6761" s="2" t="s">
        <v>1694</v>
      </c>
      <c r="K6761" s="2" t="str">
        <f t="array" ref="K6761">_xlfn.XLOOKUP(J6761,Delivery_Partners!A:A,Delivery_Partners!B:B)</f>
        <v>Delivery Partner 127</v>
      </c>
      <c r="L6761" s="3">
        <v>1</v>
      </c>
      <c r="M6761" s="2" t="s">
        <v>23</v>
      </c>
      <c r="N6761" s="2" t="s">
        <v>24</v>
      </c>
      <c r="O6761" s="3">
        <v>15</v>
      </c>
      <c r="P6761" s="13">
        <f t="shared" si="1408"/>
        <v>565.74</v>
      </c>
      <c r="Q6761" s="13" t="str">
        <f t="shared" si="1409"/>
        <v>Fast</v>
      </c>
      <c r="S6761" s="21"/>
    </row>
    <row r="6762" customHeight="1" spans="1:19">
      <c r="A6762" s="2" t="s">
        <v>8726</v>
      </c>
      <c r="B6762" s="28">
        <v>45717</v>
      </c>
      <c r="C6762" s="2" t="s">
        <v>4156</v>
      </c>
      <c r="D6762" s="2" t="str">
        <f t="array" ref="D6762">_xlfn.XLOOKUP(C6762,Customers!A:A,Customers!B:B)</f>
        <v>Customer 0105</v>
      </c>
      <c r="E6762" s="2" t="s">
        <v>566</v>
      </c>
      <c r="F6762" s="2" t="str">
        <f t="array" ref="F6762">_xlfn.XLOOKUP(E6762,Restaurants!A:A,Restaurants!B:B)</f>
        <v>Restaurant 072</v>
      </c>
      <c r="G6762" s="2" t="s">
        <v>1386</v>
      </c>
      <c r="H6762" s="2" t="str">
        <f t="array" ref="H6762">_xlfn.XLOOKUP(G6762,Food_Menu!A:A,Food_Menu!B:B)</f>
        <v>Food Item 0035</v>
      </c>
      <c r="I6762" s="2">
        <f t="array" ref="I6762">_xlfn.XLOOKUP(G6762,Food_Menu!A:A,Food_Menu!D:D)</f>
        <v>634.81</v>
      </c>
      <c r="J6762" s="2" t="s">
        <v>1286</v>
      </c>
      <c r="K6762" s="2" t="str">
        <f t="array" ref="K6762">_xlfn.XLOOKUP(J6762,Delivery_Partners!A:A,Delivery_Partners!B:B)</f>
        <v>Delivery Partner 060</v>
      </c>
      <c r="L6762" s="3">
        <v>1</v>
      </c>
      <c r="M6762" s="2" t="s">
        <v>23</v>
      </c>
      <c r="N6762" s="2" t="s">
        <v>24</v>
      </c>
      <c r="O6762" s="3">
        <v>38</v>
      </c>
      <c r="P6762" s="13">
        <f t="shared" si="1408"/>
        <v>634.81</v>
      </c>
      <c r="Q6762" s="13" t="str">
        <f t="shared" si="1409"/>
        <v>Normal</v>
      </c>
      <c r="S6762" s="21"/>
    </row>
    <row r="6763" customHeight="1" spans="1:19">
      <c r="A6763" s="2" t="s">
        <v>8727</v>
      </c>
      <c r="B6763" s="28">
        <v>45875</v>
      </c>
      <c r="C6763" s="2" t="s">
        <v>7207</v>
      </c>
      <c r="D6763" s="2" t="str">
        <f t="array" ref="D6763">_xlfn.XLOOKUP(C6763,Customers!A:A,Customers!B:B)</f>
        <v>Customer 0737</v>
      </c>
      <c r="E6763" s="2" t="s">
        <v>807</v>
      </c>
      <c r="F6763" s="2" t="str">
        <f t="array" ref="F6763">_xlfn.XLOOKUP(E6763,Restaurants!A:A,Restaurants!B:B)</f>
        <v>Restaurant 118</v>
      </c>
      <c r="G6763" s="2" t="s">
        <v>533</v>
      </c>
      <c r="H6763" s="2" t="str">
        <f t="array" ref="H6763">_xlfn.XLOOKUP(G6763,Food_Menu!A:A,Food_Menu!B:B)</f>
        <v>Food Item 0078</v>
      </c>
      <c r="I6763" s="2">
        <f t="array" ref="I6763">_xlfn.XLOOKUP(G6763,Food_Menu!A:A,Food_Menu!D:D)</f>
        <v>220.49</v>
      </c>
      <c r="J6763" s="2" t="s">
        <v>898</v>
      </c>
      <c r="K6763" s="2" t="str">
        <f t="array" ref="K6763">_xlfn.XLOOKUP(J6763,Delivery_Partners!A:A,Delivery_Partners!B:B)</f>
        <v>Delivery Partner 138</v>
      </c>
      <c r="L6763" s="3">
        <v>2</v>
      </c>
      <c r="M6763" s="2" t="s">
        <v>23</v>
      </c>
      <c r="N6763" s="2" t="s">
        <v>24</v>
      </c>
      <c r="O6763" s="3">
        <v>39</v>
      </c>
      <c r="P6763" s="13">
        <f t="shared" si="1408"/>
        <v>440.98</v>
      </c>
      <c r="Q6763" s="13" t="str">
        <f t="shared" si="1409"/>
        <v>Normal</v>
      </c>
      <c r="S6763" s="21"/>
    </row>
    <row r="6764" customHeight="1" spans="1:19">
      <c r="A6764" s="2" t="s">
        <v>8728</v>
      </c>
      <c r="B6764" s="29" t="s">
        <v>704</v>
      </c>
      <c r="C6764" s="2" t="s">
        <v>3361</v>
      </c>
      <c r="D6764" s="2" t="str">
        <f t="array" ref="D6764">_xlfn.XLOOKUP(C6764,Customers!A:A,Customers!B:B)</f>
        <v>Customer 1084</v>
      </c>
      <c r="E6764" s="2" t="s">
        <v>506</v>
      </c>
      <c r="F6764" s="2" t="str">
        <f t="array" ref="F6764">_xlfn.XLOOKUP(E6764,Restaurants!A:A,Restaurants!B:B)</f>
        <v>Restaurant 005</v>
      </c>
      <c r="G6764" s="2" t="s">
        <v>1575</v>
      </c>
      <c r="H6764" s="2" t="str">
        <f t="array" ref="H6764">_xlfn.XLOOKUP(G6764,Food_Menu!A:A,Food_Menu!B:B)</f>
        <v>Food Item 0101</v>
      </c>
      <c r="I6764" s="2">
        <f t="array" ref="I6764">_xlfn.XLOOKUP(G6764,Food_Menu!A:A,Food_Menu!D:D)</f>
        <v>140.64</v>
      </c>
      <c r="J6764" s="2" t="s">
        <v>558</v>
      </c>
      <c r="K6764" s="2" t="str">
        <f t="array" ref="K6764">_xlfn.XLOOKUP(J6764,Delivery_Partners!A:A,Delivery_Partners!B:B)</f>
        <v>Delivery Partner 070</v>
      </c>
      <c r="L6764" s="3">
        <v>2</v>
      </c>
      <c r="M6764" s="2" t="s">
        <v>23</v>
      </c>
      <c r="N6764" s="2" t="s">
        <v>74</v>
      </c>
      <c r="O6764" s="3">
        <v>47</v>
      </c>
      <c r="P6764" s="13">
        <f t="shared" si="1408"/>
        <v>281.28</v>
      </c>
      <c r="Q6764" s="13" t="str">
        <f t="shared" si="1409"/>
        <v>Normal</v>
      </c>
      <c r="S6764" s="21"/>
    </row>
    <row r="6765" hidden="1" customHeight="1" spans="1:19">
      <c r="A6765" s="2" t="s">
        <v>8729</v>
      </c>
      <c r="B6765" s="28">
        <v>46001</v>
      </c>
      <c r="C6765" s="2" t="s">
        <v>6018</v>
      </c>
      <c r="D6765" s="2" t="str">
        <f t="array" ref="D6765">_xlfn.XLOOKUP(C6765,Customers!A:A,Customers!B:B)</f>
        <v>Customer 0066</v>
      </c>
      <c r="E6765" s="2" t="s">
        <v>908</v>
      </c>
      <c r="F6765" s="2" t="str">
        <f t="array" ref="F6765">_xlfn.XLOOKUP(E6765,Restaurants!A:A,Restaurants!B:B)</f>
        <v>Restaurant 050</v>
      </c>
      <c r="G6765" s="2" t="s">
        <v>1749</v>
      </c>
      <c r="H6765" s="2" t="str">
        <f t="array" ref="H6765">_xlfn.XLOOKUP(G6765,Food_Menu!A:A,Food_Menu!B:B)</f>
        <v>Food Item 0002</v>
      </c>
      <c r="I6765" s="2"/>
      <c r="J6765" s="2" t="s">
        <v>73</v>
      </c>
      <c r="K6765" s="2" t="str">
        <f t="array" ref="K6765">_xlfn.XLOOKUP(J6765,Delivery_Partners!A:A,Delivery_Partners!B:B)</f>
        <v>Delivery Partner 064</v>
      </c>
      <c r="L6765" s="3">
        <v>2</v>
      </c>
      <c r="M6765" s="2" t="s">
        <v>101</v>
      </c>
      <c r="N6765" s="2" t="s">
        <v>24</v>
      </c>
      <c r="O6765" s="2"/>
    </row>
    <row r="6766" customHeight="1" spans="1:19">
      <c r="A6766" s="2" t="s">
        <v>8730</v>
      </c>
      <c r="B6766" s="29" t="s">
        <v>214</v>
      </c>
      <c r="C6766" s="2" t="s">
        <v>981</v>
      </c>
      <c r="D6766" s="2" t="str">
        <f t="array" ref="D6766">_xlfn.XLOOKUP(C6766,Customers!A:A,Customers!B:B)</f>
        <v>Customer 1184</v>
      </c>
      <c r="E6766" s="2" t="s">
        <v>1173</v>
      </c>
      <c r="F6766" s="2" t="str">
        <f t="array" ref="F6766">_xlfn.XLOOKUP(E6766,Restaurants!A:A,Restaurants!B:B)</f>
        <v>Restaurant 080</v>
      </c>
      <c r="G6766" s="2" t="s">
        <v>466</v>
      </c>
      <c r="H6766" s="2" t="str">
        <f t="array" ref="H6766">_xlfn.XLOOKUP(G6766,Food_Menu!A:A,Food_Menu!B:B)</f>
        <v>Food Item 0037</v>
      </c>
      <c r="I6766" s="2">
        <f t="array" ref="I6766">_xlfn.XLOOKUP(G6766,Food_Menu!A:A,Food_Menu!D:D)</f>
        <v>570.62</v>
      </c>
      <c r="J6766" s="2" t="s">
        <v>801</v>
      </c>
      <c r="K6766" s="2" t="str">
        <f t="array" ref="K6766">_xlfn.XLOOKUP(J6766,Delivery_Partners!A:A,Delivery_Partners!B:B)</f>
        <v>Delivery Partner 096</v>
      </c>
      <c r="L6766" s="3">
        <v>3</v>
      </c>
      <c r="M6766" s="2" t="s">
        <v>23</v>
      </c>
      <c r="N6766" s="2" t="s">
        <v>55</v>
      </c>
      <c r="O6766" s="3">
        <v>60</v>
      </c>
      <c r="P6766" s="13">
        <f t="shared" ref="P6766:P6769" si="1410">I6766*L6766</f>
        <v>1711.86</v>
      </c>
      <c r="Q6766" s="13" t="str">
        <f t="shared" ref="Q6766:Q6769" si="1411">IF(O6766="","Not Delivered",IF(O6766&lt;=30,"Fast",IF(O6766&lt;=60,"Normal","Slow")))</f>
        <v>Normal</v>
      </c>
      <c r="S6766" s="21"/>
    </row>
    <row r="6767" customHeight="1" spans="1:19">
      <c r="A6767" s="2" t="s">
        <v>8731</v>
      </c>
      <c r="B6767" s="28">
        <v>45783</v>
      </c>
      <c r="C6767" s="2" t="s">
        <v>115</v>
      </c>
      <c r="D6767" s="2" t="str">
        <f t="array" ref="D6767">_xlfn.XLOOKUP(C6767,Customers!A:A,Customers!B:B)</f>
        <v>Customer 0115</v>
      </c>
      <c r="E6767" s="2" t="s">
        <v>289</v>
      </c>
      <c r="F6767" s="2" t="str">
        <f t="array" ref="F6767">_xlfn.XLOOKUP(E6767,Restaurants!A:A,Restaurants!B:B)</f>
        <v>Restaurant 052</v>
      </c>
      <c r="G6767" s="2" t="s">
        <v>561</v>
      </c>
      <c r="H6767" s="2" t="str">
        <f t="array" ref="H6767">_xlfn.XLOOKUP(G6767,Food_Menu!A:A,Food_Menu!B:B)</f>
        <v>Food Item 0135</v>
      </c>
      <c r="I6767" s="2">
        <f t="array" ref="I6767">_xlfn.XLOOKUP(G6767,Food_Menu!A:A,Food_Menu!D:D)</f>
        <v>217.07</v>
      </c>
      <c r="J6767" s="2" t="s">
        <v>495</v>
      </c>
      <c r="K6767" s="2" t="str">
        <f t="array" ref="K6767">_xlfn.XLOOKUP(J6767,Delivery_Partners!A:A,Delivery_Partners!B:B)</f>
        <v>Delivery Partner 112</v>
      </c>
      <c r="L6767" s="3">
        <v>2</v>
      </c>
      <c r="M6767" s="2" t="s">
        <v>23</v>
      </c>
      <c r="N6767" s="2" t="s">
        <v>24</v>
      </c>
      <c r="O6767" s="3">
        <v>28</v>
      </c>
      <c r="P6767" s="13">
        <f t="shared" si="1410"/>
        <v>434.14</v>
      </c>
      <c r="Q6767" s="13" t="str">
        <f t="shared" si="1411"/>
        <v>Fast</v>
      </c>
      <c r="S6767" s="21"/>
    </row>
    <row r="6768" customHeight="1" spans="1:19">
      <c r="A6768" s="2" t="s">
        <v>8732</v>
      </c>
      <c r="B6768" s="28">
        <v>45812</v>
      </c>
      <c r="C6768" s="2" t="s">
        <v>2951</v>
      </c>
      <c r="D6768" s="2" t="str">
        <f t="array" ref="D6768">_xlfn.XLOOKUP(C6768,Customers!A:A,Customers!B:B)</f>
        <v>Customer 0748</v>
      </c>
      <c r="E6768" s="2" t="s">
        <v>20</v>
      </c>
      <c r="F6768" s="2" t="str">
        <f t="array" ref="F6768">_xlfn.XLOOKUP(E6768,Restaurants!A:A,Restaurants!B:B)</f>
        <v>Restaurant 079</v>
      </c>
      <c r="G6768" s="2" t="s">
        <v>359</v>
      </c>
      <c r="H6768" s="2" t="str">
        <f t="array" ref="H6768">_xlfn.XLOOKUP(G6768,Food_Menu!A:A,Food_Menu!B:B)</f>
        <v>Food Item 0058</v>
      </c>
      <c r="I6768" s="2">
        <f t="array" ref="I6768">_xlfn.XLOOKUP(G6768,Food_Menu!A:A,Food_Menu!D:D)</f>
        <v>356</v>
      </c>
      <c r="J6768" s="2" t="s">
        <v>621</v>
      </c>
      <c r="K6768" s="2" t="str">
        <f t="array" ref="K6768">_xlfn.XLOOKUP(J6768,Delivery_Partners!A:A,Delivery_Partners!B:B)</f>
        <v>Delivery Partner 038</v>
      </c>
      <c r="L6768" s="3">
        <v>1</v>
      </c>
      <c r="M6768" s="2" t="s">
        <v>23</v>
      </c>
      <c r="N6768" s="2" t="s">
        <v>24</v>
      </c>
      <c r="O6768" s="3">
        <v>39</v>
      </c>
      <c r="P6768" s="13">
        <f t="shared" si="1410"/>
        <v>356</v>
      </c>
      <c r="Q6768" s="13" t="str">
        <f t="shared" si="1411"/>
        <v>Normal</v>
      </c>
      <c r="S6768" s="21"/>
    </row>
    <row r="6769" customHeight="1" spans="1:19">
      <c r="A6769" s="2" t="s">
        <v>8733</v>
      </c>
      <c r="B6769" s="29" t="s">
        <v>837</v>
      </c>
      <c r="C6769" s="2" t="s">
        <v>5562</v>
      </c>
      <c r="D6769" s="2" t="str">
        <f t="array" ref="D6769">_xlfn.XLOOKUP(C6769,Customers!A:A,Customers!B:B)</f>
        <v>Customer 0422</v>
      </c>
      <c r="E6769" s="2" t="s">
        <v>116</v>
      </c>
      <c r="F6769" s="2" t="str">
        <f t="array" ref="F6769">_xlfn.XLOOKUP(E6769,Restaurants!A:A,Restaurants!B:B)</f>
        <v>Restaurant 086</v>
      </c>
      <c r="G6769" s="2" t="s">
        <v>607</v>
      </c>
      <c r="H6769" s="2" t="str">
        <f t="array" ref="H6769">_xlfn.XLOOKUP(G6769,Food_Menu!A:A,Food_Menu!B:B)</f>
        <v>Food Item 0054</v>
      </c>
      <c r="I6769" s="2">
        <f t="array" ref="I6769">_xlfn.XLOOKUP(G6769,Food_Menu!A:A,Food_Menu!D:D)</f>
        <v>491.81</v>
      </c>
      <c r="J6769" s="2" t="s">
        <v>723</v>
      </c>
      <c r="K6769" s="2" t="str">
        <f t="array" ref="K6769">_xlfn.XLOOKUP(J6769,Delivery_Partners!A:A,Delivery_Partners!B:B)</f>
        <v>Delivery Partner 168</v>
      </c>
      <c r="L6769" s="3">
        <v>3</v>
      </c>
      <c r="M6769" s="2" t="s">
        <v>23</v>
      </c>
      <c r="N6769" s="2" t="s">
        <v>55</v>
      </c>
      <c r="O6769" s="3">
        <v>27</v>
      </c>
      <c r="P6769" s="13">
        <f t="shared" si="1410"/>
        <v>1475.43</v>
      </c>
      <c r="Q6769" s="13" t="str">
        <f t="shared" si="1411"/>
        <v>Fast</v>
      </c>
      <c r="S6769" s="21"/>
    </row>
    <row r="6770" hidden="1" customHeight="1" spans="1:19">
      <c r="A6770" s="2" t="s">
        <v>8734</v>
      </c>
      <c r="B6770" s="29" t="s">
        <v>1202</v>
      </c>
      <c r="C6770" s="2" t="s">
        <v>3183</v>
      </c>
      <c r="D6770" s="2" t="str">
        <f t="array" ref="D6770">_xlfn.XLOOKUP(C6770,Customers!A:A,Customers!B:B)</f>
        <v>Customer 0877</v>
      </c>
      <c r="E6770" s="2" t="s">
        <v>698</v>
      </c>
      <c r="F6770" s="2" t="str">
        <f t="array" ref="F6770">_xlfn.XLOOKUP(E6770,Restaurants!A:A,Restaurants!B:B)</f>
        <v>Restaurant 116</v>
      </c>
      <c r="G6770" s="2" t="s">
        <v>687</v>
      </c>
      <c r="H6770" s="2" t="str">
        <f t="array" ref="H6770">_xlfn.XLOOKUP(G6770,Food_Menu!A:A,Food_Menu!B:B)</f>
        <v>Food Item 0066</v>
      </c>
      <c r="I6770" s="2"/>
      <c r="J6770" s="2" t="s">
        <v>953</v>
      </c>
      <c r="K6770" s="2" t="str">
        <f t="array" ref="K6770">_xlfn.XLOOKUP(J6770,Delivery_Partners!A:A,Delivery_Partners!B:B)</f>
        <v>Delivery Partner 157</v>
      </c>
      <c r="L6770" s="3">
        <v>1</v>
      </c>
      <c r="M6770" s="2" t="s">
        <v>189</v>
      </c>
      <c r="N6770" s="2" t="s">
        <v>24</v>
      </c>
      <c r="O6770" s="2"/>
    </row>
    <row r="6771" customHeight="1" spans="1:19">
      <c r="A6771" s="2" t="s">
        <v>8735</v>
      </c>
      <c r="B6771" s="28">
        <v>45934</v>
      </c>
      <c r="C6771" s="2" t="s">
        <v>791</v>
      </c>
      <c r="D6771" s="2" t="str">
        <f t="array" ref="D6771">_xlfn.XLOOKUP(C6771,Customers!A:A,Customers!B:B)</f>
        <v>Customer 1012</v>
      </c>
      <c r="E6771" s="2" t="s">
        <v>366</v>
      </c>
      <c r="F6771" s="2" t="str">
        <f t="array" ref="F6771">_xlfn.XLOOKUP(E6771,Restaurants!A:A,Restaurants!B:B)</f>
        <v>Restaurant 073</v>
      </c>
      <c r="G6771" s="2" t="s">
        <v>553</v>
      </c>
      <c r="H6771" s="2" t="str">
        <f t="array" ref="H6771">_xlfn.XLOOKUP(G6771,Food_Menu!A:A,Food_Menu!B:B)</f>
        <v>Food Item 0028</v>
      </c>
      <c r="I6771" s="2">
        <f t="array" ref="I6771">_xlfn.XLOOKUP(G6771,Food_Menu!A:A,Food_Menu!D:D)</f>
        <v>607.73</v>
      </c>
      <c r="J6771" s="2" t="s">
        <v>62</v>
      </c>
      <c r="K6771" s="2" t="str">
        <f t="array" ref="K6771">_xlfn.XLOOKUP(J6771,Delivery_Partners!A:A,Delivery_Partners!B:B)</f>
        <v>Delivery Partner 051</v>
      </c>
      <c r="L6771" s="3">
        <v>2</v>
      </c>
      <c r="M6771" s="2" t="s">
        <v>23</v>
      </c>
      <c r="N6771" s="2" t="s">
        <v>24</v>
      </c>
      <c r="O6771" s="3">
        <v>24</v>
      </c>
      <c r="P6771" s="13">
        <f>I6771*L6771</f>
        <v>1215.46</v>
      </c>
      <c r="Q6771" s="13" t="str">
        <f>IF(O6771="","Not Delivered",IF(O6771&lt;=30,"Fast",IF(O6771&lt;=60,"Normal","Slow")))</f>
        <v>Fast</v>
      </c>
      <c r="S6771" s="21"/>
    </row>
    <row r="6772" hidden="1" customHeight="1" spans="1:19">
      <c r="A6772" s="2" t="s">
        <v>8736</v>
      </c>
      <c r="B6772" s="28">
        <v>45787</v>
      </c>
      <c r="C6772" s="2" t="s">
        <v>5805</v>
      </c>
      <c r="D6772" s="2" t="str">
        <f t="array" ref="D6772">_xlfn.XLOOKUP(C6772,Customers!A:A,Customers!B:B)</f>
        <v>Customer 1023</v>
      </c>
      <c r="E6772" s="2" t="s">
        <v>116</v>
      </c>
      <c r="F6772" s="2" t="str">
        <f t="array" ref="F6772">_xlfn.XLOOKUP(E6772,Restaurants!A:A,Restaurants!B:B)</f>
        <v>Restaurant 086</v>
      </c>
      <c r="G6772" s="2" t="s">
        <v>1539</v>
      </c>
      <c r="H6772" s="2" t="str">
        <f t="array" ref="H6772">_xlfn.XLOOKUP(G6772,Food_Menu!A:A,Food_Menu!B:B)</f>
        <v>Food Item 0141</v>
      </c>
      <c r="I6772" s="2"/>
      <c r="J6772" s="2" t="s">
        <v>217</v>
      </c>
      <c r="K6772" s="2" t="str">
        <f t="array" ref="K6772">_xlfn.XLOOKUP(J6772,Delivery_Partners!A:A,Delivery_Partners!B:B)</f>
        <v>Delivery Partner 044</v>
      </c>
      <c r="L6772" s="3">
        <v>4</v>
      </c>
      <c r="M6772" s="2" t="s">
        <v>101</v>
      </c>
      <c r="N6772" s="2" t="s">
        <v>24</v>
      </c>
      <c r="O6772" s="2"/>
    </row>
    <row r="6773" hidden="1" customHeight="1" spans="1:19">
      <c r="A6773" s="2" t="s">
        <v>8737</v>
      </c>
      <c r="B6773" s="29" t="s">
        <v>1027</v>
      </c>
      <c r="C6773" s="2" t="s">
        <v>6962</v>
      </c>
      <c r="D6773" s="2" t="str">
        <f t="array" ref="D6773">_xlfn.XLOOKUP(C6773,Customers!A:A,Customers!B:B)</f>
        <v>Customer 1044</v>
      </c>
      <c r="E6773" s="2" t="s">
        <v>66</v>
      </c>
      <c r="F6773" s="2" t="str">
        <f t="array" ref="F6773">_xlfn.XLOOKUP(E6773,Restaurants!A:A,Restaurants!B:B)</f>
        <v>Restaurant 037</v>
      </c>
      <c r="G6773" s="2" t="s">
        <v>28</v>
      </c>
      <c r="H6773" s="2" t="str">
        <f t="array" ref="H6773">_xlfn.XLOOKUP(G6773,Food_Menu!A:A,Food_Menu!B:B)</f>
        <v>Food Item 0057</v>
      </c>
      <c r="I6773" s="2"/>
      <c r="J6773" s="2" t="s">
        <v>231</v>
      </c>
      <c r="K6773" s="2" t="str">
        <f t="array" ref="K6773">_xlfn.XLOOKUP(J6773,Delivery_Partners!A:A,Delivery_Partners!B:B)</f>
        <v>Delivery Partner 013</v>
      </c>
      <c r="L6773" s="3">
        <v>1</v>
      </c>
      <c r="M6773" s="2" t="s">
        <v>101</v>
      </c>
      <c r="N6773" s="2" t="s">
        <v>24</v>
      </c>
      <c r="O6773" s="2"/>
    </row>
    <row r="6774" customHeight="1" spans="1:19">
      <c r="A6774" s="2" t="s">
        <v>8738</v>
      </c>
      <c r="B6774" s="28">
        <v>45931</v>
      </c>
      <c r="C6774" s="2" t="s">
        <v>2956</v>
      </c>
      <c r="D6774" s="2" t="str">
        <f t="array" ref="D6774">_xlfn.XLOOKUP(C6774,Customers!A:A,Customers!B:B)</f>
        <v>Customer 0980</v>
      </c>
      <c r="E6774" s="2" t="s">
        <v>60</v>
      </c>
      <c r="F6774" s="2" t="str">
        <f t="array" ref="F6774">_xlfn.XLOOKUP(E6774,Restaurants!A:A,Restaurants!B:B)</f>
        <v>Restaurant 019</v>
      </c>
      <c r="G6774" s="2" t="s">
        <v>557</v>
      </c>
      <c r="H6774" s="2" t="str">
        <f t="array" ref="H6774">_xlfn.XLOOKUP(G6774,Food_Menu!A:A,Food_Menu!B:B)</f>
        <v>Food Item 0144</v>
      </c>
      <c r="I6774" s="2">
        <f t="array" ref="I6774">_xlfn.XLOOKUP(G6774,Food_Menu!A:A,Food_Menu!D:D)</f>
        <v>277.13</v>
      </c>
      <c r="J6774" s="2" t="s">
        <v>1193</v>
      </c>
      <c r="K6774" s="2" t="str">
        <f t="array" ref="K6774">_xlfn.XLOOKUP(J6774,Delivery_Partners!A:A,Delivery_Partners!B:B)</f>
        <v>Delivery Partner 074</v>
      </c>
      <c r="L6774" s="3">
        <v>1</v>
      </c>
      <c r="M6774" s="2" t="s">
        <v>23</v>
      </c>
      <c r="N6774" s="2" t="s">
        <v>74</v>
      </c>
      <c r="O6774" s="3">
        <v>44</v>
      </c>
      <c r="P6774" s="13">
        <f t="shared" ref="P6774:P6775" si="1412">I6774*L6774</f>
        <v>277.13</v>
      </c>
      <c r="Q6774" s="13" t="str">
        <f t="shared" ref="Q6774:Q6775" si="1413">IF(O6774="","Not Delivered",IF(O6774&lt;=30,"Fast",IF(O6774&lt;=60,"Normal","Slow")))</f>
        <v>Normal</v>
      </c>
      <c r="S6774" s="21"/>
    </row>
    <row r="6775" customHeight="1" spans="1:19">
      <c r="A6775" s="2" t="s">
        <v>8739</v>
      </c>
      <c r="B6775" s="29" t="s">
        <v>343</v>
      </c>
      <c r="C6775" s="2" t="s">
        <v>5231</v>
      </c>
      <c r="D6775" s="2" t="str">
        <f t="array" ref="D6775">_xlfn.XLOOKUP(C6775,Customers!A:A,Customers!B:B)</f>
        <v>Customer 0372</v>
      </c>
      <c r="E6775" s="2" t="s">
        <v>98</v>
      </c>
      <c r="F6775" s="2" t="str">
        <f t="array" ref="F6775">_xlfn.XLOOKUP(E6775,Restaurants!A:A,Restaurants!B:B)</f>
        <v>Restaurant 012</v>
      </c>
      <c r="G6775" s="2" t="s">
        <v>431</v>
      </c>
      <c r="H6775" s="2" t="str">
        <f t="array" ref="H6775">_xlfn.XLOOKUP(G6775,Food_Menu!A:A,Food_Menu!B:B)</f>
        <v>Food Item 0183</v>
      </c>
      <c r="I6775" s="2">
        <f t="array" ref="I6775">_xlfn.XLOOKUP(G6775,Food_Menu!A:A,Food_Menu!D:D)</f>
        <v>645.58</v>
      </c>
      <c r="J6775" s="2" t="s">
        <v>1125</v>
      </c>
      <c r="K6775" s="2" t="str">
        <f t="array" ref="K6775">_xlfn.XLOOKUP(J6775,Delivery_Partners!A:A,Delivery_Partners!B:B)</f>
        <v>Delivery Partner 031</v>
      </c>
      <c r="L6775" s="3">
        <v>1</v>
      </c>
      <c r="M6775" s="2" t="s">
        <v>23</v>
      </c>
      <c r="N6775" s="2" t="s">
        <v>55</v>
      </c>
      <c r="O6775" s="3">
        <v>49</v>
      </c>
      <c r="P6775" s="13">
        <f t="shared" si="1412"/>
        <v>645.58</v>
      </c>
      <c r="Q6775" s="13" t="str">
        <f t="shared" si="1413"/>
        <v>Normal</v>
      </c>
      <c r="S6775" s="21"/>
    </row>
    <row r="6776" hidden="1" customHeight="1" spans="1:19">
      <c r="A6776" s="2" t="s">
        <v>8740</v>
      </c>
      <c r="B6776" s="29" t="s">
        <v>2792</v>
      </c>
      <c r="C6776" s="2" t="s">
        <v>3676</v>
      </c>
      <c r="D6776" s="2" t="str">
        <f t="array" ref="D6776">_xlfn.XLOOKUP(C6776,Customers!A:A,Customers!B:B)</f>
        <v>Customer 0559</v>
      </c>
      <c r="E6776" s="2" t="s">
        <v>800</v>
      </c>
      <c r="F6776" s="2" t="str">
        <f t="array" ref="F6776">_xlfn.XLOOKUP(E6776,Restaurants!A:A,Restaurants!B:B)</f>
        <v>Restaurant 014</v>
      </c>
      <c r="G6776" s="2" t="s">
        <v>762</v>
      </c>
      <c r="H6776" s="2" t="str">
        <f t="array" ref="H6776">_xlfn.XLOOKUP(G6776,Food_Menu!A:A,Food_Menu!B:B)</f>
        <v>Food Item 0106</v>
      </c>
      <c r="I6776" s="2"/>
      <c r="J6776" s="2" t="s">
        <v>723</v>
      </c>
      <c r="K6776" s="2" t="str">
        <f t="array" ref="K6776">_xlfn.XLOOKUP(J6776,Delivery_Partners!A:A,Delivery_Partners!B:B)</f>
        <v>Delivery Partner 168</v>
      </c>
      <c r="L6776" s="3">
        <v>4</v>
      </c>
      <c r="M6776" s="2" t="s">
        <v>101</v>
      </c>
      <c r="N6776" s="2" t="s">
        <v>24</v>
      </c>
      <c r="O6776" s="2"/>
    </row>
    <row r="6777" customHeight="1" spans="1:19">
      <c r="A6777" s="2" t="s">
        <v>8741</v>
      </c>
      <c r="B6777" s="29" t="s">
        <v>228</v>
      </c>
      <c r="C6777" s="2" t="s">
        <v>2052</v>
      </c>
      <c r="D6777" s="2" t="str">
        <f t="array" ref="D6777">_xlfn.XLOOKUP(C6777,Customers!A:A,Customers!B:B)</f>
        <v>Customer 0863</v>
      </c>
      <c r="E6777" s="2" t="s">
        <v>1711</v>
      </c>
      <c r="F6777" s="2" t="str">
        <f t="array" ref="F6777">_xlfn.XLOOKUP(E6777,Restaurants!A:A,Restaurants!B:B)</f>
        <v>Restaurant 100</v>
      </c>
      <c r="G6777" s="2" t="s">
        <v>367</v>
      </c>
      <c r="H6777" s="2" t="str">
        <f t="array" ref="H6777">_xlfn.XLOOKUP(G6777,Food_Menu!A:A,Food_Menu!B:B)</f>
        <v>Food Item 0202</v>
      </c>
      <c r="I6777" s="2">
        <f t="array" ref="I6777">_xlfn.XLOOKUP(G6777,Food_Menu!A:A,Food_Menu!D:D)</f>
        <v>596.93</v>
      </c>
      <c r="J6777" s="2" t="s">
        <v>148</v>
      </c>
      <c r="K6777" s="2" t="str">
        <f t="array" ref="K6777">_xlfn.XLOOKUP(J6777,Delivery_Partners!A:A,Delivery_Partners!B:B)</f>
        <v>Delivery Partner 162</v>
      </c>
      <c r="L6777" s="3">
        <v>1</v>
      </c>
      <c r="M6777" s="2" t="s">
        <v>23</v>
      </c>
      <c r="N6777" s="2" t="s">
        <v>24</v>
      </c>
      <c r="O6777" s="3">
        <v>19</v>
      </c>
      <c r="P6777" s="13">
        <f t="shared" ref="P6777:P6795" si="1414">I6777*L6777</f>
        <v>596.93</v>
      </c>
      <c r="Q6777" s="13" t="str">
        <f t="shared" ref="Q6777:Q6795" si="1415">IF(O6777="","Not Delivered",IF(O6777&lt;=30,"Fast",IF(O6777&lt;=60,"Normal","Slow")))</f>
        <v>Fast</v>
      </c>
      <c r="S6777" s="21"/>
    </row>
    <row r="6778" customHeight="1" spans="1:19">
      <c r="A6778" s="2" t="s">
        <v>8742</v>
      </c>
      <c r="B6778" s="28">
        <v>45698</v>
      </c>
      <c r="C6778" s="2" t="s">
        <v>6323</v>
      </c>
      <c r="D6778" s="2" t="str">
        <f t="array" ref="D6778">_xlfn.XLOOKUP(C6778,Customers!A:A,Customers!B:B)</f>
        <v>Customer 0203</v>
      </c>
      <c r="E6778" s="2" t="s">
        <v>506</v>
      </c>
      <c r="F6778" s="2" t="str">
        <f t="array" ref="F6778">_xlfn.XLOOKUP(E6778,Restaurants!A:A,Restaurants!B:B)</f>
        <v>Restaurant 005</v>
      </c>
      <c r="G6778" s="2" t="s">
        <v>722</v>
      </c>
      <c r="H6778" s="2" t="str">
        <f t="array" ref="H6778">_xlfn.XLOOKUP(G6778,Food_Menu!A:A,Food_Menu!B:B)</f>
        <v>Food Item 0044</v>
      </c>
      <c r="I6778" s="2">
        <f t="array" ref="I6778">_xlfn.XLOOKUP(G6778,Food_Menu!A:A,Food_Menu!D:D)</f>
        <v>334.07</v>
      </c>
      <c r="J6778" s="2" t="s">
        <v>485</v>
      </c>
      <c r="K6778" s="2" t="str">
        <f t="array" ref="K6778">_xlfn.XLOOKUP(J6778,Delivery_Partners!A:A,Delivery_Partners!B:B)</f>
        <v>Delivery Partner 150</v>
      </c>
      <c r="L6778" s="3">
        <v>2</v>
      </c>
      <c r="M6778" s="2" t="s">
        <v>23</v>
      </c>
      <c r="N6778" s="2" t="s">
        <v>55</v>
      </c>
      <c r="O6778" s="3">
        <v>38</v>
      </c>
      <c r="P6778" s="13">
        <f t="shared" si="1414"/>
        <v>668.14</v>
      </c>
      <c r="Q6778" s="13" t="str">
        <f t="shared" si="1415"/>
        <v>Normal</v>
      </c>
      <c r="S6778" s="21"/>
    </row>
    <row r="6779" customHeight="1" spans="1:19">
      <c r="A6779" s="2" t="s">
        <v>8743</v>
      </c>
      <c r="B6779" s="28">
        <v>45879</v>
      </c>
      <c r="C6779" s="2" t="s">
        <v>3126</v>
      </c>
      <c r="D6779" s="2" t="str">
        <f t="array" ref="D6779">_xlfn.XLOOKUP(C6779,Customers!A:A,Customers!B:B)</f>
        <v>Customer 0693</v>
      </c>
      <c r="E6779" s="2" t="s">
        <v>89</v>
      </c>
      <c r="F6779" s="2" t="str">
        <f t="array" ref="F6779">_xlfn.XLOOKUP(E6779,Restaurants!A:A,Restaurants!B:B)</f>
        <v>Restaurant 059</v>
      </c>
      <c r="G6779" s="2" t="s">
        <v>1267</v>
      </c>
      <c r="H6779" s="2" t="str">
        <f t="array" ref="H6779">_xlfn.XLOOKUP(G6779,Food_Menu!A:A,Food_Menu!B:B)</f>
        <v>Food Item 0212</v>
      </c>
      <c r="I6779" s="2">
        <f t="array" ref="I6779">_xlfn.XLOOKUP(G6779,Food_Menu!A:A,Food_Menu!D:D)</f>
        <v>187.71</v>
      </c>
      <c r="J6779" s="2" t="s">
        <v>62</v>
      </c>
      <c r="K6779" s="2" t="str">
        <f t="array" ref="K6779">_xlfn.XLOOKUP(J6779,Delivery_Partners!A:A,Delivery_Partners!B:B)</f>
        <v>Delivery Partner 051</v>
      </c>
      <c r="L6779" s="3">
        <v>1</v>
      </c>
      <c r="M6779" s="2" t="s">
        <v>23</v>
      </c>
      <c r="N6779" s="2" t="s">
        <v>24</v>
      </c>
      <c r="O6779" s="3">
        <v>37</v>
      </c>
      <c r="P6779" s="13">
        <f t="shared" si="1414"/>
        <v>187.71</v>
      </c>
      <c r="Q6779" s="13" t="str">
        <f t="shared" si="1415"/>
        <v>Normal</v>
      </c>
      <c r="S6779" s="21"/>
    </row>
    <row r="6780" customHeight="1" spans="1:19">
      <c r="A6780" s="2" t="s">
        <v>8744</v>
      </c>
      <c r="B6780" s="29" t="s">
        <v>911</v>
      </c>
      <c r="C6780" s="2" t="s">
        <v>1595</v>
      </c>
      <c r="D6780" s="2" t="str">
        <f t="array" ref="D6780">_xlfn.XLOOKUP(C6780,Customers!A:A,Customers!B:B)</f>
        <v>Customer 0637</v>
      </c>
      <c r="E6780" s="2" t="s">
        <v>712</v>
      </c>
      <c r="F6780" s="2" t="str">
        <f t="array" ref="F6780">_xlfn.XLOOKUP(E6780,Restaurants!A:A,Restaurants!B:B)</f>
        <v>Restaurant 074</v>
      </c>
      <c r="G6780" s="2" t="s">
        <v>163</v>
      </c>
      <c r="H6780" s="2" t="str">
        <f t="array" ref="H6780">_xlfn.XLOOKUP(G6780,Food_Menu!A:A,Food_Menu!B:B)</f>
        <v>Food Item 0071</v>
      </c>
      <c r="I6780" s="2">
        <f t="array" ref="I6780">_xlfn.XLOOKUP(G6780,Food_Menu!A:A,Food_Menu!D:D)</f>
        <v>243.5</v>
      </c>
      <c r="J6780" s="2" t="s">
        <v>693</v>
      </c>
      <c r="K6780" s="2" t="str">
        <f t="array" ref="K6780">_xlfn.XLOOKUP(J6780,Delivery_Partners!A:A,Delivery_Partners!B:B)</f>
        <v>Delivery Partner 125</v>
      </c>
      <c r="L6780" s="3">
        <v>1</v>
      </c>
      <c r="M6780" s="2" t="s">
        <v>23</v>
      </c>
      <c r="N6780" s="2" t="s">
        <v>24</v>
      </c>
      <c r="O6780" s="3">
        <v>31</v>
      </c>
      <c r="P6780" s="13">
        <f t="shared" si="1414"/>
        <v>243.5</v>
      </c>
      <c r="Q6780" s="13" t="str">
        <f t="shared" si="1415"/>
        <v>Normal</v>
      </c>
      <c r="S6780" s="21"/>
    </row>
    <row r="6781" customHeight="1" spans="1:19">
      <c r="A6781" s="2" t="s">
        <v>8745</v>
      </c>
      <c r="B6781" s="28">
        <v>45906</v>
      </c>
      <c r="C6781" s="2" t="s">
        <v>3229</v>
      </c>
      <c r="D6781" s="2" t="str">
        <f t="array" ref="D6781">_xlfn.XLOOKUP(C6781,Customers!A:A,Customers!B:B)</f>
        <v>Customer 1181</v>
      </c>
      <c r="E6781" s="2" t="s">
        <v>647</v>
      </c>
      <c r="F6781" s="2" t="str">
        <f t="array" ref="F6781">_xlfn.XLOOKUP(E6781,Restaurants!A:A,Restaurants!B:B)</f>
        <v>Restaurant 081</v>
      </c>
      <c r="G6781" s="2" t="s">
        <v>106</v>
      </c>
      <c r="H6781" s="2" t="str">
        <f t="array" ref="H6781">_xlfn.XLOOKUP(G6781,Food_Menu!A:A,Food_Menu!B:B)</f>
        <v>Food Item 0067</v>
      </c>
      <c r="I6781" s="2">
        <f t="array" ref="I6781">_xlfn.XLOOKUP(G6781,Food_Menu!A:A,Food_Menu!D:D)</f>
        <v>575.59</v>
      </c>
      <c r="J6781" s="2" t="s">
        <v>251</v>
      </c>
      <c r="K6781" s="2" t="str">
        <f t="array" ref="K6781">_xlfn.XLOOKUP(J6781,Delivery_Partners!A:A,Delivery_Partners!B:B)</f>
        <v>Delivery Partner 089</v>
      </c>
      <c r="L6781" s="3">
        <v>1</v>
      </c>
      <c r="M6781" s="2" t="s">
        <v>23</v>
      </c>
      <c r="N6781" s="2" t="s">
        <v>74</v>
      </c>
      <c r="O6781" s="3">
        <v>29</v>
      </c>
      <c r="P6781" s="13">
        <f t="shared" si="1414"/>
        <v>575.59</v>
      </c>
      <c r="Q6781" s="13" t="str">
        <f t="shared" si="1415"/>
        <v>Fast</v>
      </c>
      <c r="S6781" s="21"/>
    </row>
    <row r="6782" customHeight="1" spans="1:19">
      <c r="A6782" s="2" t="s">
        <v>8746</v>
      </c>
      <c r="B6782" s="28">
        <v>45783</v>
      </c>
      <c r="C6782" s="2" t="s">
        <v>1230</v>
      </c>
      <c r="D6782" s="2" t="str">
        <f t="array" ref="D6782">_xlfn.XLOOKUP(C6782,Customers!A:A,Customers!B:B)</f>
        <v>Customer 0060</v>
      </c>
      <c r="E6782" s="2" t="s">
        <v>492</v>
      </c>
      <c r="F6782" s="2" t="str">
        <f t="array" ref="F6782">_xlfn.XLOOKUP(E6782,Restaurants!A:A,Restaurants!B:B)</f>
        <v>Restaurant 008</v>
      </c>
      <c r="G6782" s="2" t="s">
        <v>596</v>
      </c>
      <c r="H6782" s="2" t="str">
        <f t="array" ref="H6782">_xlfn.XLOOKUP(G6782,Food_Menu!A:A,Food_Menu!B:B)</f>
        <v>Food Item 0216</v>
      </c>
      <c r="I6782" s="2">
        <f t="array" ref="I6782">_xlfn.XLOOKUP(G6782,Food_Menu!A:A,Food_Menu!D:D)</f>
        <v>488.7</v>
      </c>
      <c r="J6782" s="2" t="s">
        <v>2409</v>
      </c>
      <c r="K6782" s="2" t="str">
        <f t="array" ref="K6782">_xlfn.XLOOKUP(J6782,Delivery_Partners!A:A,Delivery_Partners!B:B)</f>
        <v>Delivery Partner 050</v>
      </c>
      <c r="L6782" s="3">
        <v>2</v>
      </c>
      <c r="M6782" s="2" t="s">
        <v>23</v>
      </c>
      <c r="N6782" s="2" t="s">
        <v>55</v>
      </c>
      <c r="O6782" s="3">
        <v>25</v>
      </c>
      <c r="P6782" s="13">
        <f t="shared" si="1414"/>
        <v>977.4</v>
      </c>
      <c r="Q6782" s="13" t="str">
        <f t="shared" si="1415"/>
        <v>Fast</v>
      </c>
      <c r="S6782" s="21"/>
    </row>
    <row r="6783" customHeight="1" spans="1:19">
      <c r="A6783" s="2" t="s">
        <v>8747</v>
      </c>
      <c r="B6783" s="29" t="s">
        <v>472</v>
      </c>
      <c r="C6783" s="2" t="s">
        <v>3660</v>
      </c>
      <c r="D6783" s="2" t="str">
        <f t="array" ref="D6783">_xlfn.XLOOKUP(C6783,Customers!A:A,Customers!B:B)</f>
        <v>Customer 0114</v>
      </c>
      <c r="E6783" s="2" t="s">
        <v>137</v>
      </c>
      <c r="F6783" s="2" t="str">
        <f t="array" ref="F6783">_xlfn.XLOOKUP(E6783,Restaurants!A:A,Restaurants!B:B)</f>
        <v>Restaurant 104</v>
      </c>
      <c r="G6783" s="2" t="s">
        <v>1575</v>
      </c>
      <c r="H6783" s="2" t="str">
        <f t="array" ref="H6783">_xlfn.XLOOKUP(G6783,Food_Menu!A:A,Food_Menu!B:B)</f>
        <v>Food Item 0101</v>
      </c>
      <c r="I6783" s="2">
        <f t="array" ref="I6783">_xlfn.XLOOKUP(G6783,Food_Menu!A:A,Food_Menu!D:D)</f>
        <v>140.64</v>
      </c>
      <c r="J6783" s="2" t="s">
        <v>640</v>
      </c>
      <c r="K6783" s="2" t="str">
        <f t="array" ref="K6783">_xlfn.XLOOKUP(J6783,Delivery_Partners!A:A,Delivery_Partners!B:B)</f>
        <v>Delivery Partner 097</v>
      </c>
      <c r="L6783" s="3">
        <v>1</v>
      </c>
      <c r="M6783" s="2" t="s">
        <v>23</v>
      </c>
      <c r="N6783" s="2" t="s">
        <v>24</v>
      </c>
      <c r="O6783" s="3">
        <v>39</v>
      </c>
      <c r="P6783" s="13">
        <f t="shared" si="1414"/>
        <v>140.64</v>
      </c>
      <c r="Q6783" s="13" t="str">
        <f t="shared" si="1415"/>
        <v>Normal</v>
      </c>
      <c r="S6783" s="21"/>
    </row>
    <row r="6784" customHeight="1" spans="1:19">
      <c r="A6784" s="2" t="s">
        <v>8748</v>
      </c>
      <c r="B6784" s="29" t="s">
        <v>161</v>
      </c>
      <c r="C6784" s="2" t="s">
        <v>3118</v>
      </c>
      <c r="D6784" s="2" t="str">
        <f t="array" ref="D6784">_xlfn.XLOOKUP(C6784,Customers!A:A,Customers!B:B)</f>
        <v>Customer 0037</v>
      </c>
      <c r="E6784" s="2" t="s">
        <v>1176</v>
      </c>
      <c r="F6784" s="2" t="str">
        <f t="array" ref="F6784">_xlfn.XLOOKUP(E6784,Restaurants!A:A,Restaurants!B:B)</f>
        <v>Restaurant 053</v>
      </c>
      <c r="G6784" s="2" t="s">
        <v>79</v>
      </c>
      <c r="H6784" s="2" t="str">
        <f t="array" ref="H6784">_xlfn.XLOOKUP(G6784,Food_Menu!A:A,Food_Menu!B:B)</f>
        <v>Food Item 0165</v>
      </c>
      <c r="I6784" s="2">
        <f t="array" ref="I6784">_xlfn.XLOOKUP(G6784,Food_Menu!A:A,Food_Menu!D:D)</f>
        <v>508.61</v>
      </c>
      <c r="J6784" s="2" t="s">
        <v>958</v>
      </c>
      <c r="K6784" s="2" t="str">
        <f t="array" ref="K6784">_xlfn.XLOOKUP(J6784,Delivery_Partners!A:A,Delivery_Partners!B:B)</f>
        <v>Delivery Partner 030</v>
      </c>
      <c r="L6784" s="3">
        <v>3</v>
      </c>
      <c r="M6784" s="2" t="s">
        <v>23</v>
      </c>
      <c r="N6784" s="2" t="s">
        <v>24</v>
      </c>
      <c r="O6784" s="3">
        <v>23</v>
      </c>
      <c r="P6784" s="13">
        <f t="shared" si="1414"/>
        <v>1525.83</v>
      </c>
      <c r="Q6784" s="13" t="str">
        <f t="shared" si="1415"/>
        <v>Fast</v>
      </c>
      <c r="S6784" s="21"/>
    </row>
    <row r="6785" customHeight="1" spans="1:19">
      <c r="A6785" s="2" t="s">
        <v>8749</v>
      </c>
      <c r="B6785" s="28">
        <v>46002</v>
      </c>
      <c r="C6785" s="2" t="s">
        <v>2924</v>
      </c>
      <c r="D6785" s="2" t="str">
        <f t="array" ref="D6785">_xlfn.XLOOKUP(C6785,Customers!A:A,Customers!B:B)</f>
        <v>Customer 0658</v>
      </c>
      <c r="E6785" s="2" t="s">
        <v>498</v>
      </c>
      <c r="F6785" s="2" t="str">
        <f t="array" ref="F6785">_xlfn.XLOOKUP(E6785,Restaurants!A:A,Restaurants!B:B)</f>
        <v>Restaurant 003</v>
      </c>
      <c r="G6785" s="2" t="s">
        <v>34</v>
      </c>
      <c r="H6785" s="2" t="str">
        <f t="array" ref="H6785">_xlfn.XLOOKUP(G6785,Food_Menu!A:A,Food_Menu!B:B)</f>
        <v>Food Item 0177</v>
      </c>
      <c r="I6785" s="2">
        <f t="array" ref="I6785">_xlfn.XLOOKUP(G6785,Food_Menu!A:A,Food_Menu!D:D)</f>
        <v>268.83</v>
      </c>
      <c r="J6785" s="2" t="s">
        <v>1319</v>
      </c>
      <c r="K6785" s="2" t="str">
        <f t="array" ref="K6785">_xlfn.XLOOKUP(J6785,Delivery_Partners!A:A,Delivery_Partners!B:B)</f>
        <v>Delivery Partner 173</v>
      </c>
      <c r="L6785" s="3">
        <v>2</v>
      </c>
      <c r="M6785" s="2" t="s">
        <v>23</v>
      </c>
      <c r="N6785" s="2" t="s">
        <v>42</v>
      </c>
      <c r="O6785" s="3">
        <v>39</v>
      </c>
      <c r="P6785" s="13">
        <f t="shared" si="1414"/>
        <v>537.66</v>
      </c>
      <c r="Q6785" s="13" t="str">
        <f t="shared" si="1415"/>
        <v>Normal</v>
      </c>
      <c r="S6785" s="21"/>
    </row>
    <row r="6786" customHeight="1" spans="1:19">
      <c r="A6786" s="2" t="s">
        <v>8750</v>
      </c>
      <c r="B6786" s="28">
        <v>45751</v>
      </c>
      <c r="C6786" s="2" t="s">
        <v>1154</v>
      </c>
      <c r="D6786" s="2" t="str">
        <f t="array" ref="D6786">_xlfn.XLOOKUP(C6786,Customers!A:A,Customers!B:B)</f>
        <v>Customer 0661</v>
      </c>
      <c r="E6786" s="2" t="s">
        <v>1031</v>
      </c>
      <c r="F6786" s="2" t="str">
        <f t="array" ref="F6786">_xlfn.XLOOKUP(E6786,Restaurants!A:A,Restaurants!B:B)</f>
        <v>Restaurant 016</v>
      </c>
      <c r="G6786" s="2" t="s">
        <v>1259</v>
      </c>
      <c r="H6786" s="2" t="str">
        <f t="array" ref="H6786">_xlfn.XLOOKUP(G6786,Food_Menu!A:A,Food_Menu!B:B)</f>
        <v>Food Item 0099</v>
      </c>
      <c r="I6786" s="2">
        <f t="array" ref="I6786">_xlfn.XLOOKUP(G6786,Food_Menu!A:A,Food_Menu!D:D)</f>
        <v>446.36</v>
      </c>
      <c r="J6786" s="2" t="s">
        <v>958</v>
      </c>
      <c r="K6786" s="2" t="str">
        <f t="array" ref="K6786">_xlfn.XLOOKUP(J6786,Delivery_Partners!A:A,Delivery_Partners!B:B)</f>
        <v>Delivery Partner 030</v>
      </c>
      <c r="L6786" s="3">
        <v>3</v>
      </c>
      <c r="M6786" s="2" t="s">
        <v>23</v>
      </c>
      <c r="N6786" s="2" t="s">
        <v>55</v>
      </c>
      <c r="O6786" s="3">
        <v>28</v>
      </c>
      <c r="P6786" s="13">
        <f t="shared" si="1414"/>
        <v>1339.08</v>
      </c>
      <c r="Q6786" s="13" t="str">
        <f t="shared" si="1415"/>
        <v>Fast</v>
      </c>
      <c r="S6786" s="21"/>
    </row>
    <row r="6787" customHeight="1" spans="1:19">
      <c r="A6787" s="2" t="s">
        <v>8751</v>
      </c>
      <c r="B6787" s="29" t="s">
        <v>2604</v>
      </c>
      <c r="C6787" s="2" t="s">
        <v>987</v>
      </c>
      <c r="D6787" s="2" t="str">
        <f t="array" ref="D6787">_xlfn.XLOOKUP(C6787,Customers!A:A,Customers!B:B)</f>
        <v>Customer 0712</v>
      </c>
      <c r="E6787" s="2" t="s">
        <v>137</v>
      </c>
      <c r="F6787" s="2" t="str">
        <f t="array" ref="F6787">_xlfn.XLOOKUP(E6787,Restaurants!A:A,Restaurants!B:B)</f>
        <v>Restaurant 104</v>
      </c>
      <c r="G6787" s="2" t="s">
        <v>373</v>
      </c>
      <c r="H6787" s="2" t="str">
        <f t="array" ref="H6787">_xlfn.XLOOKUP(G6787,Food_Menu!A:A,Food_Menu!B:B)</f>
        <v>Food Item 0070</v>
      </c>
      <c r="I6787" s="2">
        <f t="array" ref="I6787">_xlfn.XLOOKUP(G6787,Food_Menu!A:A,Food_Menu!D:D)</f>
        <v>329.84</v>
      </c>
      <c r="J6787" s="2" t="s">
        <v>679</v>
      </c>
      <c r="K6787" s="2" t="str">
        <f t="array" ref="K6787">_xlfn.XLOOKUP(J6787,Delivery_Partners!A:A,Delivery_Partners!B:B)</f>
        <v>Delivery Partner 055</v>
      </c>
      <c r="L6787" s="3">
        <v>1</v>
      </c>
      <c r="M6787" s="2" t="s">
        <v>23</v>
      </c>
      <c r="N6787" s="2" t="s">
        <v>24</v>
      </c>
      <c r="O6787" s="3">
        <v>30</v>
      </c>
      <c r="P6787" s="13">
        <f t="shared" si="1414"/>
        <v>329.84</v>
      </c>
      <c r="Q6787" s="13" t="str">
        <f t="shared" si="1415"/>
        <v>Fast</v>
      </c>
      <c r="S6787" s="21"/>
    </row>
    <row r="6788" customHeight="1" spans="1:19">
      <c r="A6788" s="2" t="s">
        <v>8752</v>
      </c>
      <c r="B6788" s="29" t="s">
        <v>2067</v>
      </c>
      <c r="C6788" s="2" t="s">
        <v>3549</v>
      </c>
      <c r="D6788" s="2" t="str">
        <f t="array" ref="D6788">_xlfn.XLOOKUP(C6788,Customers!A:A,Customers!B:B)</f>
        <v>Customer 0291</v>
      </c>
      <c r="E6788" s="2" t="s">
        <v>152</v>
      </c>
      <c r="F6788" s="2" t="str">
        <f t="array" ref="F6788">_xlfn.XLOOKUP(E6788,Restaurants!A:A,Restaurants!B:B)</f>
        <v>Restaurant 114</v>
      </c>
      <c r="G6788" s="2" t="s">
        <v>250</v>
      </c>
      <c r="H6788" s="2" t="str">
        <f t="array" ref="H6788">_xlfn.XLOOKUP(G6788,Food_Menu!A:A,Food_Menu!B:B)</f>
        <v>Food Item 0109</v>
      </c>
      <c r="I6788" s="2">
        <f t="array" ref="I6788">_xlfn.XLOOKUP(G6788,Food_Menu!A:A,Food_Menu!D:D)</f>
        <v>538.59</v>
      </c>
      <c r="J6788" s="2" t="s">
        <v>435</v>
      </c>
      <c r="K6788" s="2" t="str">
        <f t="array" ref="K6788">_xlfn.XLOOKUP(J6788,Delivery_Partners!A:A,Delivery_Partners!B:B)</f>
        <v>Delivery Partner 040</v>
      </c>
      <c r="L6788" s="3">
        <v>1</v>
      </c>
      <c r="M6788" s="2" t="s">
        <v>23</v>
      </c>
      <c r="N6788" s="2" t="s">
        <v>55</v>
      </c>
      <c r="O6788" s="3">
        <v>50</v>
      </c>
      <c r="P6788" s="13">
        <f t="shared" si="1414"/>
        <v>538.59</v>
      </c>
      <c r="Q6788" s="13" t="str">
        <f t="shared" si="1415"/>
        <v>Normal</v>
      </c>
      <c r="S6788" s="21"/>
    </row>
    <row r="6789" customHeight="1" spans="1:19">
      <c r="A6789" s="2" t="s">
        <v>8753</v>
      </c>
      <c r="B6789" s="29" t="s">
        <v>1156</v>
      </c>
      <c r="C6789" s="2" t="s">
        <v>922</v>
      </c>
      <c r="D6789" s="2" t="str">
        <f t="array" ref="D6789">_xlfn.XLOOKUP(C6789,Customers!A:A,Customers!B:B)</f>
        <v>Customer 0370</v>
      </c>
      <c r="E6789" s="2" t="s">
        <v>421</v>
      </c>
      <c r="F6789" s="2" t="str">
        <f t="array" ref="F6789">_xlfn.XLOOKUP(E6789,Restaurants!A:A,Restaurants!B:B)</f>
        <v>Restaurant 091</v>
      </c>
      <c r="G6789" s="2" t="s">
        <v>1701</v>
      </c>
      <c r="H6789" s="2" t="str">
        <f t="array" ref="H6789">_xlfn.XLOOKUP(G6789,Food_Menu!A:A,Food_Menu!B:B)</f>
        <v>Food Item 0085</v>
      </c>
      <c r="I6789" s="2">
        <f t="array" ref="I6789">_xlfn.XLOOKUP(G6789,Food_Menu!A:A,Food_Menu!D:D)</f>
        <v>423.46</v>
      </c>
      <c r="J6789" s="2" t="s">
        <v>1596</v>
      </c>
      <c r="K6789" s="2" t="str">
        <f t="array" ref="K6789">_xlfn.XLOOKUP(J6789,Delivery_Partners!A:A,Delivery_Partners!B:B)</f>
        <v>Delivery Partner 094</v>
      </c>
      <c r="L6789" s="3">
        <v>1</v>
      </c>
      <c r="M6789" s="2" t="s">
        <v>23</v>
      </c>
      <c r="N6789" s="2" t="s">
        <v>74</v>
      </c>
      <c r="O6789" s="3">
        <v>46</v>
      </c>
      <c r="P6789" s="13">
        <f t="shared" si="1414"/>
        <v>423.46</v>
      </c>
      <c r="Q6789" s="13" t="str">
        <f t="shared" si="1415"/>
        <v>Normal</v>
      </c>
      <c r="S6789" s="21"/>
    </row>
    <row r="6790" customHeight="1" spans="1:19">
      <c r="A6790" s="2" t="s">
        <v>8754</v>
      </c>
      <c r="B6790" s="29" t="s">
        <v>645</v>
      </c>
      <c r="C6790" s="2" t="s">
        <v>2815</v>
      </c>
      <c r="D6790" s="2" t="str">
        <f t="array" ref="D6790">_xlfn.XLOOKUP(C6790,Customers!A:A,Customers!B:B)</f>
        <v>Customer 0501</v>
      </c>
      <c r="E6790" s="2" t="s">
        <v>952</v>
      </c>
      <c r="F6790" s="2" t="str">
        <f t="array" ref="F6790">_xlfn.XLOOKUP(E6790,Restaurants!A:A,Restaurants!B:B)</f>
        <v>Restaurant 041</v>
      </c>
      <c r="G6790" s="2" t="s">
        <v>617</v>
      </c>
      <c r="H6790" s="2" t="str">
        <f t="array" ref="H6790">_xlfn.XLOOKUP(G6790,Food_Menu!A:A,Food_Menu!B:B)</f>
        <v>Food Item 0092</v>
      </c>
      <c r="I6790" s="2">
        <f t="array" ref="I6790">_xlfn.XLOOKUP(G6790,Food_Menu!A:A,Food_Menu!D:D)</f>
        <v>238.18</v>
      </c>
      <c r="J6790" s="2" t="s">
        <v>613</v>
      </c>
      <c r="K6790" s="2" t="str">
        <f t="array" ref="K6790">_xlfn.XLOOKUP(J6790,Delivery_Partners!A:A,Delivery_Partners!B:B)</f>
        <v>Delivery Partner 121</v>
      </c>
      <c r="L6790" s="3">
        <v>1</v>
      </c>
      <c r="M6790" s="2" t="s">
        <v>23</v>
      </c>
      <c r="N6790" s="2" t="s">
        <v>24</v>
      </c>
      <c r="O6790" s="3">
        <v>23</v>
      </c>
      <c r="P6790" s="13">
        <f t="shared" si="1414"/>
        <v>238.18</v>
      </c>
      <c r="Q6790" s="13" t="str">
        <f t="shared" si="1415"/>
        <v>Fast</v>
      </c>
      <c r="S6790" s="21"/>
    </row>
    <row r="6791" customHeight="1" spans="1:19">
      <c r="A6791" s="2" t="s">
        <v>8755</v>
      </c>
      <c r="B6791" s="28">
        <v>45911</v>
      </c>
      <c r="C6791" s="2" t="s">
        <v>3736</v>
      </c>
      <c r="D6791" s="2" t="str">
        <f t="array" ref="D6791">_xlfn.XLOOKUP(C6791,Customers!A:A,Customers!B:B)</f>
        <v>Customer 0057</v>
      </c>
      <c r="E6791" s="2" t="s">
        <v>152</v>
      </c>
      <c r="F6791" s="2" t="str">
        <f t="array" ref="F6791">_xlfn.XLOOKUP(E6791,Restaurants!A:A,Restaurants!B:B)</f>
        <v>Restaurant 114</v>
      </c>
      <c r="G6791" s="2" t="s">
        <v>1475</v>
      </c>
      <c r="H6791" s="2" t="str">
        <f t="array" ref="H6791">_xlfn.XLOOKUP(G6791,Food_Menu!A:A,Food_Menu!B:B)</f>
        <v>Food Item 0053</v>
      </c>
      <c r="I6791" s="2">
        <f t="array" ref="I6791">_xlfn.XLOOKUP(G6791,Food_Menu!A:A,Food_Menu!D:D)</f>
        <v>308.97</v>
      </c>
      <c r="J6791" s="2" t="s">
        <v>1319</v>
      </c>
      <c r="K6791" s="2" t="str">
        <f t="array" ref="K6791">_xlfn.XLOOKUP(J6791,Delivery_Partners!A:A,Delivery_Partners!B:B)</f>
        <v>Delivery Partner 173</v>
      </c>
      <c r="L6791" s="3">
        <v>2</v>
      </c>
      <c r="M6791" s="2" t="s">
        <v>23</v>
      </c>
      <c r="N6791" s="2" t="s">
        <v>55</v>
      </c>
      <c r="O6791" s="3">
        <v>25</v>
      </c>
      <c r="P6791" s="13">
        <f t="shared" si="1414"/>
        <v>617.94</v>
      </c>
      <c r="Q6791" s="13" t="str">
        <f t="shared" si="1415"/>
        <v>Fast</v>
      </c>
      <c r="S6791" s="21"/>
    </row>
    <row r="6792" customHeight="1" spans="1:19">
      <c r="A6792" s="2" t="s">
        <v>8756</v>
      </c>
      <c r="B6792" s="29" t="s">
        <v>191</v>
      </c>
      <c r="C6792" s="2" t="s">
        <v>2258</v>
      </c>
      <c r="D6792" s="2" t="str">
        <f t="array" ref="D6792">_xlfn.XLOOKUP(C6792,Customers!A:A,Customers!B:B)</f>
        <v>Customer 0903</v>
      </c>
      <c r="E6792" s="2" t="s">
        <v>984</v>
      </c>
      <c r="F6792" s="2" t="str">
        <f t="array" ref="F6792">_xlfn.XLOOKUP(E6792,Restaurants!A:A,Restaurants!B:B)</f>
        <v>Restaurant 034</v>
      </c>
      <c r="G6792" s="2" t="s">
        <v>367</v>
      </c>
      <c r="H6792" s="2" t="str">
        <f t="array" ref="H6792">_xlfn.XLOOKUP(G6792,Food_Menu!A:A,Food_Menu!B:B)</f>
        <v>Food Item 0202</v>
      </c>
      <c r="I6792" s="2">
        <f t="array" ref="I6792">_xlfn.XLOOKUP(G6792,Food_Menu!A:A,Food_Menu!D:D)</f>
        <v>596.93</v>
      </c>
      <c r="J6792" s="2" t="s">
        <v>558</v>
      </c>
      <c r="K6792" s="2" t="str">
        <f t="array" ref="K6792">_xlfn.XLOOKUP(J6792,Delivery_Partners!A:A,Delivery_Partners!B:B)</f>
        <v>Delivery Partner 070</v>
      </c>
      <c r="L6792" s="3">
        <v>1</v>
      </c>
      <c r="M6792" s="2" t="s">
        <v>23</v>
      </c>
      <c r="N6792" s="2" t="s">
        <v>42</v>
      </c>
      <c r="O6792" s="3">
        <v>44</v>
      </c>
      <c r="P6792" s="13">
        <f t="shared" si="1414"/>
        <v>596.93</v>
      </c>
      <c r="Q6792" s="13" t="str">
        <f t="shared" si="1415"/>
        <v>Normal</v>
      </c>
      <c r="S6792" s="21"/>
    </row>
    <row r="6793" customHeight="1" spans="1:19">
      <c r="A6793" s="2" t="s">
        <v>8757</v>
      </c>
      <c r="B6793" s="29" t="s">
        <v>2582</v>
      </c>
      <c r="C6793" s="2" t="s">
        <v>3280</v>
      </c>
      <c r="D6793" s="2" t="str">
        <f t="array" ref="D6793">_xlfn.XLOOKUP(C6793,Customers!A:A,Customers!B:B)</f>
        <v>Customer 0063</v>
      </c>
      <c r="E6793" s="2" t="s">
        <v>230</v>
      </c>
      <c r="F6793" s="2" t="str">
        <f t="array" ref="F6793">_xlfn.XLOOKUP(E6793,Restaurants!A:A,Restaurants!B:B)</f>
        <v>Restaurant 029</v>
      </c>
      <c r="G6793" s="2" t="s">
        <v>529</v>
      </c>
      <c r="H6793" s="2" t="str">
        <f t="array" ref="H6793">_xlfn.XLOOKUP(G6793,Food_Menu!A:A,Food_Menu!B:B)</f>
        <v>Food Item 0126</v>
      </c>
      <c r="I6793" s="2">
        <f t="array" ref="I6793">_xlfn.XLOOKUP(G6793,Food_Menu!A:A,Food_Menu!D:D)</f>
        <v>127.27</v>
      </c>
      <c r="J6793" s="2" t="s">
        <v>942</v>
      </c>
      <c r="K6793" s="2" t="str">
        <f t="array" ref="K6793">_xlfn.XLOOKUP(J6793,Delivery_Partners!A:A,Delivery_Partners!B:B)</f>
        <v>Delivery Partner 037</v>
      </c>
      <c r="L6793" s="3">
        <v>4</v>
      </c>
      <c r="M6793" s="2" t="s">
        <v>23</v>
      </c>
      <c r="N6793" s="2" t="s">
        <v>55</v>
      </c>
      <c r="O6793" s="3">
        <v>18</v>
      </c>
      <c r="P6793" s="13">
        <f t="shared" si="1414"/>
        <v>509.08</v>
      </c>
      <c r="Q6793" s="13" t="str">
        <f t="shared" si="1415"/>
        <v>Fast</v>
      </c>
      <c r="S6793" s="21"/>
    </row>
    <row r="6794" customHeight="1" spans="1:19">
      <c r="A6794" s="2" t="s">
        <v>8758</v>
      </c>
      <c r="B6794" s="29" t="s">
        <v>858</v>
      </c>
      <c r="C6794" s="2" t="s">
        <v>4022</v>
      </c>
      <c r="D6794" s="2" t="str">
        <f t="array" ref="D6794">_xlfn.XLOOKUP(C6794,Customers!A:A,Customers!B:B)</f>
        <v>Customer 0801</v>
      </c>
      <c r="E6794" s="2" t="s">
        <v>586</v>
      </c>
      <c r="F6794" s="2" t="str">
        <f t="array" ref="F6794">_xlfn.XLOOKUP(E6794,Restaurants!A:A,Restaurants!B:B)</f>
        <v>Restaurant 092</v>
      </c>
      <c r="G6794" s="2" t="s">
        <v>1114</v>
      </c>
      <c r="H6794" s="2" t="str">
        <f t="array" ref="H6794">_xlfn.XLOOKUP(G6794,Food_Menu!A:A,Food_Menu!B:B)</f>
        <v>Food Item 0176</v>
      </c>
      <c r="I6794" s="2">
        <f t="array" ref="I6794">_xlfn.XLOOKUP(G6794,Food_Menu!A:A,Food_Menu!D:D)</f>
        <v>167.27</v>
      </c>
      <c r="J6794" s="2" t="s">
        <v>337</v>
      </c>
      <c r="K6794" s="2" t="str">
        <f t="array" ref="K6794">_xlfn.XLOOKUP(J6794,Delivery_Partners!A:A,Delivery_Partners!B:B)</f>
        <v>Delivery Partner 004</v>
      </c>
      <c r="L6794" s="3">
        <v>1</v>
      </c>
      <c r="M6794" s="2" t="s">
        <v>23</v>
      </c>
      <c r="N6794" s="2" t="s">
        <v>74</v>
      </c>
      <c r="O6794" s="3">
        <v>52</v>
      </c>
      <c r="P6794" s="13">
        <f t="shared" si="1414"/>
        <v>167.27</v>
      </c>
      <c r="Q6794" s="13" t="str">
        <f t="shared" si="1415"/>
        <v>Normal</v>
      </c>
      <c r="S6794" s="21"/>
    </row>
    <row r="6795" customHeight="1" spans="1:19">
      <c r="A6795" s="2" t="s">
        <v>8759</v>
      </c>
      <c r="B6795" s="29" t="s">
        <v>380</v>
      </c>
      <c r="C6795" s="2" t="s">
        <v>3378</v>
      </c>
      <c r="D6795" s="2" t="str">
        <f t="array" ref="D6795">_xlfn.XLOOKUP(C6795,Customers!A:A,Customers!B:B)</f>
        <v>Customer 0545</v>
      </c>
      <c r="E6795" s="2" t="s">
        <v>518</v>
      </c>
      <c r="F6795" s="2" t="str">
        <f t="array" ref="F6795">_xlfn.XLOOKUP(E6795,Restaurants!A:A,Restaurants!B:B)</f>
        <v>Restaurant 039</v>
      </c>
      <c r="G6795" s="2" t="s">
        <v>255</v>
      </c>
      <c r="H6795" s="2" t="str">
        <f t="array" ref="H6795">_xlfn.XLOOKUP(G6795,Food_Menu!A:A,Food_Menu!B:B)</f>
        <v>Food Item 0146</v>
      </c>
      <c r="I6795" s="2">
        <f t="array" ref="I6795">_xlfn.XLOOKUP(G6795,Food_Menu!A:A,Food_Menu!D:D)</f>
        <v>580.64</v>
      </c>
      <c r="J6795" s="2" t="s">
        <v>1047</v>
      </c>
      <c r="K6795" s="2" t="str">
        <f t="array" ref="K6795">_xlfn.XLOOKUP(J6795,Delivery_Partners!A:A,Delivery_Partners!B:B)</f>
        <v>Delivery Partner 108</v>
      </c>
      <c r="L6795" s="3">
        <v>1</v>
      </c>
      <c r="M6795" s="2" t="s">
        <v>23</v>
      </c>
      <c r="N6795" s="2" t="s">
        <v>24</v>
      </c>
      <c r="O6795" s="3">
        <v>37</v>
      </c>
      <c r="P6795" s="13">
        <f t="shared" si="1414"/>
        <v>580.64</v>
      </c>
      <c r="Q6795" s="13" t="str">
        <f t="shared" si="1415"/>
        <v>Normal</v>
      </c>
      <c r="S6795" s="21"/>
    </row>
    <row r="6796" hidden="1" customHeight="1" spans="1:19">
      <c r="A6796" s="2" t="s">
        <v>8760</v>
      </c>
      <c r="B6796" s="29" t="s">
        <v>2028</v>
      </c>
      <c r="C6796" s="2" t="s">
        <v>3845</v>
      </c>
      <c r="D6796" s="2" t="str">
        <f t="array" ref="D6796">_xlfn.XLOOKUP(C6796,Customers!A:A,Customers!B:B)</f>
        <v>Customer 1199</v>
      </c>
      <c r="E6796" s="2" t="s">
        <v>578</v>
      </c>
      <c r="F6796" s="2" t="str">
        <f t="array" ref="F6796">_xlfn.XLOOKUP(E6796,Restaurants!A:A,Restaurants!B:B)</f>
        <v>Restaurant 063</v>
      </c>
      <c r="G6796" s="2" t="s">
        <v>533</v>
      </c>
      <c r="H6796" s="2" t="str">
        <f t="array" ref="H6796">_xlfn.XLOOKUP(G6796,Food_Menu!A:A,Food_Menu!B:B)</f>
        <v>Food Item 0078</v>
      </c>
      <c r="I6796" s="2"/>
      <c r="J6796" s="2" t="s">
        <v>212</v>
      </c>
      <c r="K6796" s="2" t="str">
        <f t="array" ref="K6796">_xlfn.XLOOKUP(J6796,Delivery_Partners!A:A,Delivery_Partners!B:B)</f>
        <v>Delivery Partner 177</v>
      </c>
      <c r="L6796" s="3">
        <v>2</v>
      </c>
      <c r="M6796" s="2" t="s">
        <v>101</v>
      </c>
      <c r="N6796" s="2" t="s">
        <v>55</v>
      </c>
      <c r="O6796" s="2"/>
    </row>
    <row r="6797" customHeight="1" spans="1:19">
      <c r="A6797" s="2" t="s">
        <v>8761</v>
      </c>
      <c r="B6797" s="28">
        <v>45873</v>
      </c>
      <c r="C6797" s="2" t="s">
        <v>2931</v>
      </c>
      <c r="D6797" s="2" t="str">
        <f t="array" ref="D6797">_xlfn.XLOOKUP(C6797,Customers!A:A,Customers!B:B)</f>
        <v>Customer 0831</v>
      </c>
      <c r="E6797" s="2" t="s">
        <v>1173</v>
      </c>
      <c r="F6797" s="2" t="str">
        <f t="array" ref="F6797">_xlfn.XLOOKUP(E6797,Restaurants!A:A,Restaurants!B:B)</f>
        <v>Restaurant 080</v>
      </c>
      <c r="G6797" s="2" t="s">
        <v>163</v>
      </c>
      <c r="H6797" s="2" t="str">
        <f t="array" ref="H6797">_xlfn.XLOOKUP(G6797,Food_Menu!A:A,Food_Menu!B:B)</f>
        <v>Food Item 0071</v>
      </c>
      <c r="I6797" s="2">
        <f t="array" ref="I6797">_xlfn.XLOOKUP(G6797,Food_Menu!A:A,Food_Menu!D:D)</f>
        <v>243.5</v>
      </c>
      <c r="J6797" s="2" t="s">
        <v>133</v>
      </c>
      <c r="K6797" s="2" t="str">
        <f t="array" ref="K6797">_xlfn.XLOOKUP(J6797,Delivery_Partners!A:A,Delivery_Partners!B:B)</f>
        <v>Delivery Partner 012</v>
      </c>
      <c r="L6797" s="3">
        <v>1</v>
      </c>
      <c r="M6797" s="2" t="s">
        <v>23</v>
      </c>
      <c r="N6797" s="2" t="s">
        <v>24</v>
      </c>
      <c r="O6797" s="3">
        <v>35</v>
      </c>
      <c r="P6797" s="13">
        <f t="shared" ref="P6797:P6801" si="1416">I6797*L6797</f>
        <v>243.5</v>
      </c>
      <c r="Q6797" s="13" t="str">
        <f t="shared" ref="Q6797:Q6801" si="1417">IF(O6797="","Not Delivered",IF(O6797&lt;=30,"Fast",IF(O6797&lt;=60,"Normal","Slow")))</f>
        <v>Normal</v>
      </c>
      <c r="S6797" s="21"/>
    </row>
    <row r="6798" customHeight="1" spans="1:19">
      <c r="A6798" s="2" t="s">
        <v>8762</v>
      </c>
      <c r="B6798" s="28">
        <v>45728</v>
      </c>
      <c r="C6798" s="2" t="s">
        <v>1037</v>
      </c>
      <c r="D6798" s="2" t="str">
        <f t="array" ref="D6798">_xlfn.XLOOKUP(C6798,Customers!A:A,Customers!B:B)</f>
        <v>Customer 0571</v>
      </c>
      <c r="E6798" s="2" t="s">
        <v>950</v>
      </c>
      <c r="F6798" s="2" t="str">
        <f t="array" ref="F6798">_xlfn.XLOOKUP(E6798,Restaurants!A:A,Restaurants!B:B)</f>
        <v>Restaurant 020</v>
      </c>
      <c r="G6798" s="2" t="s">
        <v>1177</v>
      </c>
      <c r="H6798" s="2" t="str">
        <f t="array" ref="H6798">_xlfn.XLOOKUP(G6798,Food_Menu!A:A,Food_Menu!B:B)</f>
        <v>Food Item 0217</v>
      </c>
      <c r="I6798" s="2">
        <f t="array" ref="I6798">_xlfn.XLOOKUP(G6798,Food_Menu!A:A,Food_Menu!D:D)</f>
        <v>222.6</v>
      </c>
      <c r="J6798" s="2" t="s">
        <v>610</v>
      </c>
      <c r="K6798" s="2" t="str">
        <f t="array" ref="K6798">_xlfn.XLOOKUP(J6798,Delivery_Partners!A:A,Delivery_Partners!B:B)</f>
        <v>Delivery Partner 180</v>
      </c>
      <c r="L6798" s="3">
        <v>1</v>
      </c>
      <c r="M6798" s="2" t="s">
        <v>23</v>
      </c>
      <c r="N6798" s="2" t="s">
        <v>24</v>
      </c>
      <c r="O6798" s="3">
        <v>51</v>
      </c>
      <c r="P6798" s="13">
        <f t="shared" si="1416"/>
        <v>222.6</v>
      </c>
      <c r="Q6798" s="13" t="str">
        <f t="shared" si="1417"/>
        <v>Normal</v>
      </c>
      <c r="S6798" s="21"/>
    </row>
    <row r="6799" customHeight="1" spans="1:19">
      <c r="A6799" s="2" t="s">
        <v>8763</v>
      </c>
      <c r="B6799" s="28">
        <v>45877</v>
      </c>
      <c r="C6799" s="2" t="s">
        <v>4421</v>
      </c>
      <c r="D6799" s="2" t="str">
        <f t="array" ref="D6799">_xlfn.XLOOKUP(C6799,Customers!A:A,Customers!B:B)</f>
        <v>Customer 0841</v>
      </c>
      <c r="E6799" s="2" t="s">
        <v>1292</v>
      </c>
      <c r="F6799" s="2" t="str">
        <f t="array" ref="F6799">_xlfn.XLOOKUP(E6799,Restaurants!A:A,Restaurants!B:B)</f>
        <v>Restaurant 112</v>
      </c>
      <c r="G6799" s="2" t="s">
        <v>889</v>
      </c>
      <c r="H6799" s="2" t="str">
        <f t="array" ref="H6799">_xlfn.XLOOKUP(G6799,Food_Menu!A:A,Food_Menu!B:B)</f>
        <v>Food Item 0006</v>
      </c>
      <c r="I6799" s="2">
        <f t="array" ref="I6799">_xlfn.XLOOKUP(G6799,Food_Menu!A:A,Food_Menu!D:D)</f>
        <v>533.33</v>
      </c>
      <c r="J6799" s="2" t="s">
        <v>1246</v>
      </c>
      <c r="K6799" s="2" t="str">
        <f t="array" ref="K6799">_xlfn.XLOOKUP(J6799,Delivery_Partners!A:A,Delivery_Partners!B:B)</f>
        <v>Delivery Partner 048</v>
      </c>
      <c r="L6799" s="3">
        <v>4</v>
      </c>
      <c r="M6799" s="2" t="s">
        <v>23</v>
      </c>
      <c r="N6799" s="2" t="s">
        <v>55</v>
      </c>
      <c r="O6799" s="3">
        <v>15</v>
      </c>
      <c r="P6799" s="13">
        <f t="shared" si="1416"/>
        <v>2133.32</v>
      </c>
      <c r="Q6799" s="13" t="str">
        <f t="shared" si="1417"/>
        <v>Fast</v>
      </c>
      <c r="S6799" s="21"/>
    </row>
    <row r="6800" customHeight="1" spans="1:19">
      <c r="A6800" s="2" t="s">
        <v>8764</v>
      </c>
      <c r="B6800" s="29" t="s">
        <v>1417</v>
      </c>
      <c r="C6800" s="2" t="s">
        <v>407</v>
      </c>
      <c r="D6800" s="2" t="str">
        <f t="array" ref="D6800">_xlfn.XLOOKUP(C6800,Customers!A:A,Customers!B:B)</f>
        <v>Customer 0141</v>
      </c>
      <c r="E6800" s="2" t="s">
        <v>950</v>
      </c>
      <c r="F6800" s="2" t="str">
        <f t="array" ref="F6800">_xlfn.XLOOKUP(E6800,Restaurants!A:A,Restaurants!B:B)</f>
        <v>Restaurant 020</v>
      </c>
      <c r="G6800" s="2" t="s">
        <v>848</v>
      </c>
      <c r="H6800" s="2" t="str">
        <f t="array" ref="H6800">_xlfn.XLOOKUP(G6800,Food_Menu!A:A,Food_Menu!B:B)</f>
        <v>Food Item 0065</v>
      </c>
      <c r="I6800" s="2">
        <f t="array" ref="I6800">_xlfn.XLOOKUP(G6800,Food_Menu!A:A,Food_Menu!D:D)</f>
        <v>105.31</v>
      </c>
      <c r="J6800" s="2" t="s">
        <v>332</v>
      </c>
      <c r="K6800" s="2" t="str">
        <f t="array" ref="K6800">_xlfn.XLOOKUP(J6800,Delivery_Partners!A:A,Delivery_Partners!B:B)</f>
        <v>Delivery Partner 164</v>
      </c>
      <c r="L6800" s="3">
        <v>1</v>
      </c>
      <c r="M6800" s="2" t="s">
        <v>23</v>
      </c>
      <c r="N6800" s="2" t="s">
        <v>55</v>
      </c>
      <c r="O6800" s="3">
        <v>47</v>
      </c>
      <c r="P6800" s="13">
        <f t="shared" si="1416"/>
        <v>105.31</v>
      </c>
      <c r="Q6800" s="13" t="str">
        <f t="shared" si="1417"/>
        <v>Normal</v>
      </c>
      <c r="S6800" s="21"/>
    </row>
    <row r="6801" customHeight="1" spans="1:19">
      <c r="A6801" s="2" t="s">
        <v>8765</v>
      </c>
      <c r="B6801" s="29" t="s">
        <v>925</v>
      </c>
      <c r="C6801" s="2" t="s">
        <v>1802</v>
      </c>
      <c r="D6801" s="2" t="str">
        <f t="array" ref="D6801">_xlfn.XLOOKUP(C6801,Customers!A:A,Customers!B:B)</f>
        <v>Customer 0218</v>
      </c>
      <c r="E6801" s="2" t="s">
        <v>224</v>
      </c>
      <c r="F6801" s="2" t="str">
        <f t="array" ref="F6801">_xlfn.XLOOKUP(E6801,Restaurants!A:A,Restaurants!B:B)</f>
        <v>Restaurant 120</v>
      </c>
      <c r="G6801" s="2" t="s">
        <v>789</v>
      </c>
      <c r="H6801" s="2" t="str">
        <f t="array" ref="H6801">_xlfn.XLOOKUP(G6801,Food_Menu!A:A,Food_Menu!B:B)</f>
        <v>Food Item 0162</v>
      </c>
      <c r="I6801" s="2">
        <f t="array" ref="I6801">_xlfn.XLOOKUP(G6801,Food_Menu!A:A,Food_Menu!D:D)</f>
        <v>422.16</v>
      </c>
      <c r="J6801" s="2" t="s">
        <v>231</v>
      </c>
      <c r="K6801" s="2" t="str">
        <f t="array" ref="K6801">_xlfn.XLOOKUP(J6801,Delivery_Partners!A:A,Delivery_Partners!B:B)</f>
        <v>Delivery Partner 013</v>
      </c>
      <c r="L6801" s="3">
        <v>2</v>
      </c>
      <c r="M6801" s="2" t="s">
        <v>23</v>
      </c>
      <c r="N6801" s="2" t="s">
        <v>24</v>
      </c>
      <c r="O6801" s="3">
        <v>49</v>
      </c>
      <c r="P6801" s="13">
        <f t="shared" si="1416"/>
        <v>844.32</v>
      </c>
      <c r="Q6801" s="13" t="str">
        <f t="shared" si="1417"/>
        <v>Normal</v>
      </c>
      <c r="S6801" s="21"/>
    </row>
    <row r="6802" hidden="1" customHeight="1" spans="1:19">
      <c r="A6802" s="2" t="s">
        <v>8766</v>
      </c>
      <c r="B6802" s="29" t="s">
        <v>2755</v>
      </c>
      <c r="C6802" s="2" t="s">
        <v>349</v>
      </c>
      <c r="D6802" s="2" t="str">
        <f t="array" ref="D6802">_xlfn.XLOOKUP(C6802,Customers!A:A,Customers!B:B)</f>
        <v>Customer 0599</v>
      </c>
      <c r="E6802" s="2" t="s">
        <v>984</v>
      </c>
      <c r="F6802" s="2" t="str">
        <f t="array" ref="F6802">_xlfn.XLOOKUP(E6802,Restaurants!A:A,Restaurants!B:B)</f>
        <v>Restaurant 034</v>
      </c>
      <c r="G6802" s="2" t="s">
        <v>631</v>
      </c>
      <c r="H6802" s="2" t="str">
        <f t="array" ref="H6802">_xlfn.XLOOKUP(G6802,Food_Menu!A:A,Food_Menu!B:B)</f>
        <v>Food Item 0121</v>
      </c>
      <c r="I6802" s="2"/>
      <c r="J6802" s="2" t="s">
        <v>164</v>
      </c>
      <c r="K6802" s="2" t="str">
        <f t="array" ref="K6802">_xlfn.XLOOKUP(J6802,Delivery_Partners!A:A,Delivery_Partners!B:B)</f>
        <v>Delivery Partner 161</v>
      </c>
      <c r="L6802" s="3">
        <v>1</v>
      </c>
      <c r="M6802" s="2" t="s">
        <v>101</v>
      </c>
      <c r="N6802" s="2" t="s">
        <v>24</v>
      </c>
      <c r="O6802" s="2"/>
    </row>
    <row r="6803" customHeight="1" spans="1:19">
      <c r="A6803" s="2" t="s">
        <v>8767</v>
      </c>
      <c r="B6803" s="29" t="s">
        <v>258</v>
      </c>
      <c r="C6803" s="2" t="s">
        <v>8535</v>
      </c>
      <c r="D6803" s="2" t="str">
        <f t="array" ref="D6803">_xlfn.XLOOKUP(C6803,Customers!A:A,Customers!B:B)</f>
        <v>Customer 1030</v>
      </c>
      <c r="E6803" s="2" t="s">
        <v>193</v>
      </c>
      <c r="F6803" s="2" t="str">
        <f t="array" ref="F6803">_xlfn.XLOOKUP(E6803,Restaurants!A:A,Restaurants!B:B)</f>
        <v>Restaurant 051</v>
      </c>
      <c r="G6803" s="2" t="s">
        <v>543</v>
      </c>
      <c r="H6803" s="2" t="str">
        <f t="array" ref="H6803">_xlfn.XLOOKUP(G6803,Food_Menu!A:A,Food_Menu!B:B)</f>
        <v>Food Item 0136</v>
      </c>
      <c r="I6803" s="2">
        <f t="array" ref="I6803">_xlfn.XLOOKUP(G6803,Food_Menu!A:A,Food_Menu!D:D)</f>
        <v>319.29</v>
      </c>
      <c r="J6803" s="2" t="s">
        <v>1286</v>
      </c>
      <c r="K6803" s="2" t="str">
        <f t="array" ref="K6803">_xlfn.XLOOKUP(J6803,Delivery_Partners!A:A,Delivery_Partners!B:B)</f>
        <v>Delivery Partner 060</v>
      </c>
      <c r="L6803" s="3">
        <v>1</v>
      </c>
      <c r="M6803" s="2" t="s">
        <v>23</v>
      </c>
      <c r="N6803" s="2" t="s">
        <v>24</v>
      </c>
      <c r="O6803" s="3">
        <v>34</v>
      </c>
      <c r="P6803" s="13">
        <f t="shared" ref="P6803:P6805" si="1418">I6803*L6803</f>
        <v>319.29</v>
      </c>
      <c r="Q6803" s="13" t="str">
        <f t="shared" ref="Q6803:Q6805" si="1419">IF(O6803="","Not Delivered",IF(O6803&lt;=30,"Fast",IF(O6803&lt;=60,"Normal","Slow")))</f>
        <v>Normal</v>
      </c>
      <c r="S6803" s="21"/>
    </row>
    <row r="6804" customHeight="1" spans="1:19">
      <c r="A6804" s="2" t="s">
        <v>8768</v>
      </c>
      <c r="B6804" s="28">
        <v>45880</v>
      </c>
      <c r="C6804" s="2" t="s">
        <v>1751</v>
      </c>
      <c r="D6804" s="2" t="str">
        <f t="array" ref="D6804">_xlfn.XLOOKUP(C6804,Customers!A:A,Customers!B:B)</f>
        <v>Customer 0985</v>
      </c>
      <c r="E6804" s="2" t="s">
        <v>488</v>
      </c>
      <c r="F6804" s="2" t="str">
        <f t="array" ref="F6804">_xlfn.XLOOKUP(E6804,Restaurants!A:A,Restaurants!B:B)</f>
        <v>Restaurant 031</v>
      </c>
      <c r="G6804" s="2" t="s">
        <v>240</v>
      </c>
      <c r="H6804" s="2" t="str">
        <f t="array" ref="H6804">_xlfn.XLOOKUP(G6804,Food_Menu!A:A,Food_Menu!B:B)</f>
        <v>Food Item 0005</v>
      </c>
      <c r="I6804" s="2">
        <f t="array" ref="I6804">_xlfn.XLOOKUP(G6804,Food_Menu!A:A,Food_Menu!D:D)</f>
        <v>481.92</v>
      </c>
      <c r="J6804" s="2" t="s">
        <v>2409</v>
      </c>
      <c r="K6804" s="2" t="str">
        <f t="array" ref="K6804">_xlfn.XLOOKUP(J6804,Delivery_Partners!A:A,Delivery_Partners!B:B)</f>
        <v>Delivery Partner 050</v>
      </c>
      <c r="L6804" s="3">
        <v>1</v>
      </c>
      <c r="M6804" s="2" t="s">
        <v>23</v>
      </c>
      <c r="N6804" s="2" t="s">
        <v>74</v>
      </c>
      <c r="O6804" s="3">
        <v>37</v>
      </c>
      <c r="P6804" s="13">
        <f t="shared" si="1418"/>
        <v>481.92</v>
      </c>
      <c r="Q6804" s="13" t="str">
        <f t="shared" si="1419"/>
        <v>Normal</v>
      </c>
      <c r="S6804" s="21"/>
    </row>
    <row r="6805" customHeight="1" spans="1:19">
      <c r="A6805" s="2" t="s">
        <v>8769</v>
      </c>
      <c r="B6805" s="28">
        <v>45906</v>
      </c>
      <c r="C6805" s="2" t="s">
        <v>3172</v>
      </c>
      <c r="D6805" s="2" t="str">
        <f t="array" ref="D6805">_xlfn.XLOOKUP(C6805,Customers!A:A,Customers!B:B)</f>
        <v>Customer 0453</v>
      </c>
      <c r="E6805" s="2" t="s">
        <v>187</v>
      </c>
      <c r="F6805" s="2" t="str">
        <f t="array" ref="F6805">_xlfn.XLOOKUP(E6805,Restaurants!A:A,Restaurants!B:B)</f>
        <v>Restaurant 065</v>
      </c>
      <c r="G6805" s="2" t="s">
        <v>198</v>
      </c>
      <c r="H6805" s="2" t="str">
        <f t="array" ref="H6805">_xlfn.XLOOKUP(G6805,Food_Menu!A:A,Food_Menu!B:B)</f>
        <v>Food Item 0049</v>
      </c>
      <c r="I6805" s="2">
        <f t="array" ref="I6805">_xlfn.XLOOKUP(G6805,Food_Menu!A:A,Food_Menu!D:D)</f>
        <v>504.81</v>
      </c>
      <c r="J6805" s="2" t="s">
        <v>621</v>
      </c>
      <c r="K6805" s="2" t="str">
        <f t="array" ref="K6805">_xlfn.XLOOKUP(J6805,Delivery_Partners!A:A,Delivery_Partners!B:B)</f>
        <v>Delivery Partner 038</v>
      </c>
      <c r="L6805" s="3">
        <v>2</v>
      </c>
      <c r="M6805" s="2" t="s">
        <v>23</v>
      </c>
      <c r="N6805" s="2" t="s">
        <v>42</v>
      </c>
      <c r="O6805" s="3">
        <v>44</v>
      </c>
      <c r="P6805" s="13">
        <f t="shared" si="1418"/>
        <v>1009.62</v>
      </c>
      <c r="Q6805" s="13" t="str">
        <f t="shared" si="1419"/>
        <v>Normal</v>
      </c>
      <c r="S6805" s="21"/>
    </row>
    <row r="6806" hidden="1" customHeight="1" spans="1:19">
      <c r="A6806" s="2" t="s">
        <v>8770</v>
      </c>
      <c r="B6806" s="29" t="s">
        <v>743</v>
      </c>
      <c r="C6806" s="2" t="s">
        <v>5469</v>
      </c>
      <c r="D6806" s="2" t="str">
        <f t="array" ref="D6806">_xlfn.XLOOKUP(C6806,Customers!A:A,Customers!B:B)</f>
        <v>Customer 0341</v>
      </c>
      <c r="E6806" s="2" t="s">
        <v>350</v>
      </c>
      <c r="F6806" s="2" t="str">
        <f t="array" ref="F6806">_xlfn.XLOOKUP(E6806,Restaurants!A:A,Restaurants!B:B)</f>
        <v>Restaurant 001</v>
      </c>
      <c r="G6806" s="2" t="s">
        <v>216</v>
      </c>
      <c r="H6806" s="2" t="str">
        <f t="array" ref="H6806">_xlfn.XLOOKUP(G6806,Food_Menu!A:A,Food_Menu!B:B)</f>
        <v>Food Item 0132</v>
      </c>
      <c r="I6806" s="2"/>
      <c r="J6806" s="2" t="s">
        <v>510</v>
      </c>
      <c r="K6806" s="2" t="str">
        <f t="array" ref="K6806">_xlfn.XLOOKUP(J6806,Delivery_Partners!A:A,Delivery_Partners!B:B)</f>
        <v>Delivery Partner 025</v>
      </c>
      <c r="L6806" s="3">
        <v>1</v>
      </c>
      <c r="M6806" s="2" t="s">
        <v>101</v>
      </c>
      <c r="N6806" s="2" t="s">
        <v>24</v>
      </c>
      <c r="O6806" s="2"/>
    </row>
    <row r="6807" customHeight="1" spans="1:19">
      <c r="A6807" s="2" t="s">
        <v>8771</v>
      </c>
      <c r="B6807" s="28">
        <v>45721</v>
      </c>
      <c r="C6807" s="2" t="s">
        <v>2499</v>
      </c>
      <c r="D6807" s="2" t="str">
        <f t="array" ref="D6807">_xlfn.XLOOKUP(C6807,Customers!A:A,Customers!B:B)</f>
        <v>Customer 1158</v>
      </c>
      <c r="E6807" s="2" t="s">
        <v>254</v>
      </c>
      <c r="F6807" s="2" t="str">
        <f t="array" ref="F6807">_xlfn.XLOOKUP(E6807,Restaurants!A:A,Restaurants!B:B)</f>
        <v>Restaurant 021</v>
      </c>
      <c r="G6807" s="2" t="s">
        <v>373</v>
      </c>
      <c r="H6807" s="2" t="str">
        <f t="array" ref="H6807">_xlfn.XLOOKUP(G6807,Food_Menu!A:A,Food_Menu!B:B)</f>
        <v>Food Item 0070</v>
      </c>
      <c r="I6807" s="2">
        <f t="array" ref="I6807">_xlfn.XLOOKUP(G6807,Food_Menu!A:A,Food_Menu!D:D)</f>
        <v>329.84</v>
      </c>
      <c r="J6807" s="2" t="s">
        <v>199</v>
      </c>
      <c r="K6807" s="2" t="str">
        <f t="array" ref="K6807">_xlfn.XLOOKUP(J6807,Delivery_Partners!A:A,Delivery_Partners!B:B)</f>
        <v>Delivery Partner 144</v>
      </c>
      <c r="L6807" s="3">
        <v>1</v>
      </c>
      <c r="M6807" s="2" t="s">
        <v>23</v>
      </c>
      <c r="N6807" s="2" t="s">
        <v>24</v>
      </c>
      <c r="O6807" s="3">
        <v>35</v>
      </c>
      <c r="P6807" s="13">
        <f t="shared" ref="P6807:P6809" si="1420">I6807*L6807</f>
        <v>329.84</v>
      </c>
      <c r="Q6807" s="13" t="str">
        <f t="shared" ref="Q6807:Q6809" si="1421">IF(O6807="","Not Delivered",IF(O6807&lt;=30,"Fast",IF(O6807&lt;=60,"Normal","Slow")))</f>
        <v>Normal</v>
      </c>
      <c r="S6807" s="21"/>
    </row>
    <row r="6808" customHeight="1" spans="1:19">
      <c r="A6808" s="2" t="s">
        <v>8772</v>
      </c>
      <c r="B6808" s="29" t="s">
        <v>2823</v>
      </c>
      <c r="C6808" s="2" t="s">
        <v>551</v>
      </c>
      <c r="D6808" s="2" t="str">
        <f t="array" ref="D6808">_xlfn.XLOOKUP(C6808,Customers!A:A,Customers!B:B)</f>
        <v>Customer 0679</v>
      </c>
      <c r="E6808" s="2" t="s">
        <v>578</v>
      </c>
      <c r="F6808" s="2" t="str">
        <f t="array" ref="F6808">_xlfn.XLOOKUP(E6808,Restaurants!A:A,Restaurants!B:B)</f>
        <v>Restaurant 063</v>
      </c>
      <c r="G6808" s="2" t="s">
        <v>2196</v>
      </c>
      <c r="H6808" s="2" t="str">
        <f t="array" ref="H6808">_xlfn.XLOOKUP(G6808,Food_Menu!A:A,Food_Menu!B:B)</f>
        <v>Food Item 0104</v>
      </c>
      <c r="I6808" s="2">
        <f t="array" ref="I6808">_xlfn.XLOOKUP(G6808,Food_Menu!A:A,Food_Menu!D:D)</f>
        <v>316.94</v>
      </c>
      <c r="J6808" s="2" t="s">
        <v>231</v>
      </c>
      <c r="K6808" s="2" t="str">
        <f t="array" ref="K6808">_xlfn.XLOOKUP(J6808,Delivery_Partners!A:A,Delivery_Partners!B:B)</f>
        <v>Delivery Partner 013</v>
      </c>
      <c r="L6808" s="3">
        <v>1</v>
      </c>
      <c r="M6808" s="2" t="s">
        <v>23</v>
      </c>
      <c r="N6808" s="2" t="s">
        <v>74</v>
      </c>
      <c r="O6808" s="3">
        <v>34</v>
      </c>
      <c r="P6808" s="13">
        <f t="shared" si="1420"/>
        <v>316.94</v>
      </c>
      <c r="Q6808" s="13" t="str">
        <f t="shared" si="1421"/>
        <v>Normal</v>
      </c>
      <c r="S6808" s="21"/>
    </row>
    <row r="6809" customHeight="1" spans="1:19">
      <c r="A6809" s="2" t="s">
        <v>8773</v>
      </c>
      <c r="B6809" s="29" t="s">
        <v>284</v>
      </c>
      <c r="C6809" s="2" t="s">
        <v>2920</v>
      </c>
      <c r="D6809" s="2" t="str">
        <f t="array" ref="D6809">_xlfn.XLOOKUP(C6809,Customers!A:A,Customers!B:B)</f>
        <v>Customer 0142</v>
      </c>
      <c r="E6809" s="2" t="s">
        <v>1342</v>
      </c>
      <c r="F6809" s="2" t="str">
        <f t="array" ref="F6809">_xlfn.XLOOKUP(E6809,Restaurants!A:A,Restaurants!B:B)</f>
        <v>Restaurant 084</v>
      </c>
      <c r="G6809" s="2" t="s">
        <v>84</v>
      </c>
      <c r="H6809" s="2" t="str">
        <f t="array" ref="H6809">_xlfn.XLOOKUP(G6809,Food_Menu!A:A,Food_Menu!B:B)</f>
        <v>Food Item 0211</v>
      </c>
      <c r="I6809" s="2">
        <f t="array" ref="I6809">_xlfn.XLOOKUP(G6809,Food_Menu!A:A,Food_Menu!D:D)</f>
        <v>200.38</v>
      </c>
      <c r="J6809" s="2" t="s">
        <v>1408</v>
      </c>
      <c r="K6809" s="2" t="str">
        <f t="array" ref="K6809">_xlfn.XLOOKUP(J6809,Delivery_Partners!A:A,Delivery_Partners!B:B)</f>
        <v>Delivery Partner 084</v>
      </c>
      <c r="L6809" s="3">
        <v>3</v>
      </c>
      <c r="M6809" s="2" t="s">
        <v>23</v>
      </c>
      <c r="N6809" s="2" t="s">
        <v>42</v>
      </c>
      <c r="O6809" s="3">
        <v>43</v>
      </c>
      <c r="P6809" s="13">
        <f t="shared" si="1420"/>
        <v>601.14</v>
      </c>
      <c r="Q6809" s="13" t="str">
        <f t="shared" si="1421"/>
        <v>Normal</v>
      </c>
      <c r="S6809" s="21"/>
    </row>
    <row r="6810" hidden="1" customHeight="1" spans="1:19">
      <c r="A6810" s="2" t="s">
        <v>8774</v>
      </c>
      <c r="B6810" s="29" t="s">
        <v>87</v>
      </c>
      <c r="C6810" s="2" t="s">
        <v>1053</v>
      </c>
      <c r="D6810" s="2" t="str">
        <f t="array" ref="D6810">_xlfn.XLOOKUP(C6810,Customers!A:A,Customers!B:B)</f>
        <v>Customer 0270</v>
      </c>
      <c r="E6810" s="2" t="s">
        <v>698</v>
      </c>
      <c r="F6810" s="2" t="str">
        <f t="array" ref="F6810">_xlfn.XLOOKUP(E6810,Restaurants!A:A,Restaurants!B:B)</f>
        <v>Restaurant 116</v>
      </c>
      <c r="G6810" s="2" t="s">
        <v>1539</v>
      </c>
      <c r="H6810" s="2" t="str">
        <f t="array" ref="H6810">_xlfn.XLOOKUP(G6810,Food_Menu!A:A,Food_Menu!B:B)</f>
        <v>Food Item 0141</v>
      </c>
      <c r="I6810" s="2"/>
      <c r="J6810" s="2" t="s">
        <v>707</v>
      </c>
      <c r="K6810" s="2" t="str">
        <f t="array" ref="K6810">_xlfn.XLOOKUP(J6810,Delivery_Partners!A:A,Delivery_Partners!B:B)</f>
        <v>Delivery Partner 171</v>
      </c>
      <c r="L6810" s="3">
        <v>1</v>
      </c>
      <c r="M6810" s="2" t="s">
        <v>189</v>
      </c>
      <c r="N6810" s="2" t="s">
        <v>55</v>
      </c>
      <c r="O6810" s="2"/>
    </row>
    <row r="6811" customHeight="1" spans="1:19">
      <c r="A6811" s="2" t="s">
        <v>8775</v>
      </c>
      <c r="B6811" s="29" t="s">
        <v>550</v>
      </c>
      <c r="C6811" s="2" t="s">
        <v>473</v>
      </c>
      <c r="D6811" s="2" t="str">
        <f t="array" ref="D6811">_xlfn.XLOOKUP(C6811,Customers!A:A,Customers!B:B)</f>
        <v>Customer 1004</v>
      </c>
      <c r="E6811" s="2" t="s">
        <v>245</v>
      </c>
      <c r="F6811" s="2" t="str">
        <f t="array" ref="F6811">_xlfn.XLOOKUP(E6811,Restaurants!A:A,Restaurants!B:B)</f>
        <v>Restaurant 101</v>
      </c>
      <c r="G6811" s="2" t="s">
        <v>147</v>
      </c>
      <c r="H6811" s="2" t="str">
        <f t="array" ref="H6811">_xlfn.XLOOKUP(G6811,Food_Menu!A:A,Food_Menu!B:B)</f>
        <v>Food Item 0139</v>
      </c>
      <c r="I6811" s="2">
        <f t="array" ref="I6811">_xlfn.XLOOKUP(G6811,Food_Menu!A:A,Food_Menu!D:D)</f>
        <v>296.6</v>
      </c>
      <c r="J6811" s="2" t="s">
        <v>409</v>
      </c>
      <c r="K6811" s="2" t="str">
        <f t="array" ref="K6811">_xlfn.XLOOKUP(J6811,Delivery_Partners!A:A,Delivery_Partners!B:B)</f>
        <v>Delivery Partner 073</v>
      </c>
      <c r="L6811" s="3">
        <v>2</v>
      </c>
      <c r="M6811" s="2" t="s">
        <v>23</v>
      </c>
      <c r="N6811" s="2" t="s">
        <v>55</v>
      </c>
      <c r="O6811" s="3">
        <v>26</v>
      </c>
      <c r="P6811" s="13">
        <f t="shared" ref="P6811:P6814" si="1422">I6811*L6811</f>
        <v>593.2</v>
      </c>
      <c r="Q6811" s="13" t="str">
        <f t="shared" ref="Q6811:Q6814" si="1423">IF(O6811="","Not Delivered",IF(O6811&lt;=30,"Fast",IF(O6811&lt;=60,"Normal","Slow")))</f>
        <v>Fast</v>
      </c>
      <c r="S6811" s="21"/>
    </row>
    <row r="6812" customHeight="1" spans="1:19">
      <c r="A6812" s="2" t="s">
        <v>8776</v>
      </c>
      <c r="B6812" s="29" t="s">
        <v>2186</v>
      </c>
      <c r="C6812" s="2" t="s">
        <v>1203</v>
      </c>
      <c r="D6812" s="2" t="str">
        <f t="array" ref="D6812">_xlfn.XLOOKUP(C6812,Customers!A:A,Customers!B:B)</f>
        <v>Customer 1078</v>
      </c>
      <c r="E6812" s="2" t="s">
        <v>220</v>
      </c>
      <c r="F6812" s="2" t="str">
        <f t="array" ref="F6812">_xlfn.XLOOKUP(E6812,Restaurants!A:A,Restaurants!B:B)</f>
        <v>Restaurant 111</v>
      </c>
      <c r="G6812" s="2" t="s">
        <v>722</v>
      </c>
      <c r="H6812" s="2" t="str">
        <f t="array" ref="H6812">_xlfn.XLOOKUP(G6812,Food_Menu!A:A,Food_Menu!B:B)</f>
        <v>Food Item 0044</v>
      </c>
      <c r="I6812" s="2">
        <f t="array" ref="I6812">_xlfn.XLOOKUP(G6812,Food_Menu!A:A,Food_Menu!D:D)</f>
        <v>334.07</v>
      </c>
      <c r="J6812" s="2" t="s">
        <v>383</v>
      </c>
      <c r="K6812" s="2" t="str">
        <f t="array" ref="K6812">_xlfn.XLOOKUP(J6812,Delivery_Partners!A:A,Delivery_Partners!B:B)</f>
        <v>Delivery Partner 149</v>
      </c>
      <c r="L6812" s="3">
        <v>1</v>
      </c>
      <c r="M6812" s="2" t="s">
        <v>23</v>
      </c>
      <c r="N6812" s="2" t="s">
        <v>24</v>
      </c>
      <c r="O6812" s="3">
        <v>36</v>
      </c>
      <c r="P6812" s="13">
        <f t="shared" si="1422"/>
        <v>334.07</v>
      </c>
      <c r="Q6812" s="13" t="str">
        <f t="shared" si="1423"/>
        <v>Normal</v>
      </c>
      <c r="S6812" s="21"/>
    </row>
    <row r="6813" customHeight="1" spans="1:19">
      <c r="A6813" s="2" t="s">
        <v>8777</v>
      </c>
      <c r="B6813" s="29" t="s">
        <v>1490</v>
      </c>
      <c r="C6813" s="2" t="s">
        <v>2966</v>
      </c>
      <c r="D6813" s="2" t="str">
        <f t="array" ref="D6813">_xlfn.XLOOKUP(C6813,Customers!A:A,Customers!B:B)</f>
        <v>Customer 1091</v>
      </c>
      <c r="E6813" s="2" t="s">
        <v>655</v>
      </c>
      <c r="F6813" s="2" t="str">
        <f t="array" ref="F6813">_xlfn.XLOOKUP(E6813,Restaurants!A:A,Restaurants!B:B)</f>
        <v>Restaurant 096</v>
      </c>
      <c r="G6813" s="2" t="s">
        <v>216</v>
      </c>
      <c r="H6813" s="2" t="str">
        <f t="array" ref="H6813">_xlfn.XLOOKUP(G6813,Food_Menu!A:A,Food_Menu!B:B)</f>
        <v>Food Item 0132</v>
      </c>
      <c r="I6813" s="2">
        <f t="array" ref="I6813">_xlfn.XLOOKUP(G6813,Food_Menu!A:A,Food_Menu!D:D)</f>
        <v>597.76</v>
      </c>
      <c r="J6813" s="2" t="s">
        <v>693</v>
      </c>
      <c r="K6813" s="2" t="str">
        <f t="array" ref="K6813">_xlfn.XLOOKUP(J6813,Delivery_Partners!A:A,Delivery_Partners!B:B)</f>
        <v>Delivery Partner 125</v>
      </c>
      <c r="L6813" s="3">
        <v>1</v>
      </c>
      <c r="M6813" s="2" t="s">
        <v>23</v>
      </c>
      <c r="N6813" s="2" t="s">
        <v>24</v>
      </c>
      <c r="O6813" s="3">
        <v>26</v>
      </c>
      <c r="P6813" s="13">
        <f t="shared" si="1422"/>
        <v>597.76</v>
      </c>
      <c r="Q6813" s="13" t="str">
        <f t="shared" si="1423"/>
        <v>Fast</v>
      </c>
      <c r="S6813" s="21"/>
    </row>
    <row r="6814" customHeight="1" spans="1:19">
      <c r="A6814" s="2" t="s">
        <v>8778</v>
      </c>
      <c r="B6814" s="29" t="s">
        <v>1370</v>
      </c>
      <c r="C6814" s="2" t="s">
        <v>1425</v>
      </c>
      <c r="D6814" s="2" t="str">
        <f t="array" ref="D6814">_xlfn.XLOOKUP(C6814,Customers!A:A,Customers!B:B)</f>
        <v>Customer 0009</v>
      </c>
      <c r="E6814" s="2" t="s">
        <v>265</v>
      </c>
      <c r="F6814" s="2" t="str">
        <f t="array" ref="F6814">_xlfn.XLOOKUP(E6814,Restaurants!A:A,Restaurants!B:B)</f>
        <v>Restaurant 094</v>
      </c>
      <c r="G6814" s="2" t="s">
        <v>1267</v>
      </c>
      <c r="H6814" s="2" t="str">
        <f t="array" ref="H6814">_xlfn.XLOOKUP(G6814,Food_Menu!A:A,Food_Menu!B:B)</f>
        <v>Food Item 0212</v>
      </c>
      <c r="I6814" s="2">
        <f t="array" ref="I6814">_xlfn.XLOOKUP(G6814,Food_Menu!A:A,Food_Menu!D:D)</f>
        <v>187.71</v>
      </c>
      <c r="J6814" s="2" t="s">
        <v>199</v>
      </c>
      <c r="K6814" s="2" t="str">
        <f t="array" ref="K6814">_xlfn.XLOOKUP(J6814,Delivery_Partners!A:A,Delivery_Partners!B:B)</f>
        <v>Delivery Partner 144</v>
      </c>
      <c r="L6814" s="3">
        <v>1</v>
      </c>
      <c r="M6814" s="2" t="s">
        <v>23</v>
      </c>
      <c r="N6814" s="2" t="s">
        <v>24</v>
      </c>
      <c r="O6814" s="3">
        <v>29</v>
      </c>
      <c r="P6814" s="13">
        <f t="shared" si="1422"/>
        <v>187.71</v>
      </c>
      <c r="Q6814" s="13" t="str">
        <f t="shared" si="1423"/>
        <v>Fast</v>
      </c>
      <c r="S6814" s="21"/>
    </row>
    <row r="6815" hidden="1" customHeight="1" spans="1:19">
      <c r="A6815" s="2" t="s">
        <v>8779</v>
      </c>
      <c r="B6815" s="29" t="s">
        <v>1961</v>
      </c>
      <c r="C6815" s="2" t="s">
        <v>2363</v>
      </c>
      <c r="D6815" s="2" t="str">
        <f t="array" ref="D6815">_xlfn.XLOOKUP(C6815,Customers!A:A,Customers!B:B)</f>
        <v>Customer 0988</v>
      </c>
      <c r="E6815" s="2" t="s">
        <v>1060</v>
      </c>
      <c r="F6815" s="2" t="str">
        <f t="array" ref="F6815">_xlfn.XLOOKUP(E6815,Restaurants!A:A,Restaurants!B:B)</f>
        <v>Restaurant 042</v>
      </c>
      <c r="G6815" s="2" t="s">
        <v>1539</v>
      </c>
      <c r="H6815" s="2" t="str">
        <f t="array" ref="H6815">_xlfn.XLOOKUP(G6815,Food_Menu!A:A,Food_Menu!B:B)</f>
        <v>Food Item 0141</v>
      </c>
      <c r="I6815" s="2"/>
      <c r="J6815" s="2" t="s">
        <v>707</v>
      </c>
      <c r="K6815" s="2" t="str">
        <f t="array" ref="K6815">_xlfn.XLOOKUP(J6815,Delivery_Partners!A:A,Delivery_Partners!B:B)</f>
        <v>Delivery Partner 171</v>
      </c>
      <c r="L6815" s="3">
        <v>1</v>
      </c>
      <c r="M6815" s="2" t="s">
        <v>189</v>
      </c>
      <c r="N6815" s="2" t="s">
        <v>24</v>
      </c>
      <c r="O6815" s="2"/>
    </row>
    <row r="6816" customHeight="1" spans="1:19">
      <c r="A6816" s="2" t="s">
        <v>8780</v>
      </c>
      <c r="B6816" s="28">
        <v>45658</v>
      </c>
      <c r="C6816" s="2" t="s">
        <v>1413</v>
      </c>
      <c r="D6816" s="2" t="str">
        <f t="array" ref="D6816">_xlfn.XLOOKUP(C6816,Customers!A:A,Customers!B:B)</f>
        <v>Customer 0135</v>
      </c>
      <c r="E6816" s="2" t="s">
        <v>1209</v>
      </c>
      <c r="F6816" s="2" t="str">
        <f t="array" ref="F6816">_xlfn.XLOOKUP(E6816,Restaurants!A:A,Restaurants!B:B)</f>
        <v>Restaurant 109</v>
      </c>
      <c r="G6816" s="2" t="s">
        <v>1086</v>
      </c>
      <c r="H6816" s="2" t="str">
        <f t="array" ref="H6816">_xlfn.XLOOKUP(G6816,Food_Menu!A:A,Food_Menu!B:B)</f>
        <v>Food Item 0173</v>
      </c>
      <c r="I6816" s="2">
        <f t="array" ref="I6816">_xlfn.XLOOKUP(G6816,Food_Menu!A:A,Food_Menu!D:D)</f>
        <v>407.21</v>
      </c>
      <c r="J6816" s="2" t="s">
        <v>895</v>
      </c>
      <c r="K6816" s="2" t="str">
        <f t="array" ref="K6816">_xlfn.XLOOKUP(J6816,Delivery_Partners!A:A,Delivery_Partners!B:B)</f>
        <v>Delivery Partner 018</v>
      </c>
      <c r="L6816" s="3">
        <v>1</v>
      </c>
      <c r="M6816" s="2" t="s">
        <v>23</v>
      </c>
      <c r="N6816" s="2" t="s">
        <v>55</v>
      </c>
      <c r="O6816" s="3">
        <v>17</v>
      </c>
      <c r="P6816" s="13">
        <f t="shared" ref="P6816:P6824" si="1424">I6816*L6816</f>
        <v>407.21</v>
      </c>
      <c r="Q6816" s="13" t="str">
        <f t="shared" ref="Q6816:Q6824" si="1425">IF(O6816="","Not Delivered",IF(O6816&lt;=30,"Fast",IF(O6816&lt;=60,"Normal","Slow")))</f>
        <v>Fast</v>
      </c>
      <c r="S6816" s="21"/>
    </row>
    <row r="6817" customHeight="1" spans="1:19">
      <c r="A6817" s="2" t="s">
        <v>8781</v>
      </c>
      <c r="B6817" s="28">
        <v>45936</v>
      </c>
      <c r="C6817" s="2" t="s">
        <v>3705</v>
      </c>
      <c r="D6817" s="2" t="str">
        <f t="array" ref="D6817">_xlfn.XLOOKUP(C6817,Customers!A:A,Customers!B:B)</f>
        <v>Customer 0971</v>
      </c>
      <c r="E6817" s="2" t="s">
        <v>698</v>
      </c>
      <c r="F6817" s="2" t="str">
        <f t="array" ref="F6817">_xlfn.XLOOKUP(E6817,Restaurants!A:A,Restaurants!B:B)</f>
        <v>Restaurant 116</v>
      </c>
      <c r="G6817" s="2" t="s">
        <v>1973</v>
      </c>
      <c r="H6817" s="2" t="str">
        <f t="array" ref="H6817">_xlfn.XLOOKUP(G6817,Food_Menu!A:A,Food_Menu!B:B)</f>
        <v>Food Item 0210</v>
      </c>
      <c r="I6817" s="2">
        <f t="array" ref="I6817">_xlfn.XLOOKUP(G6817,Food_Menu!A:A,Food_Menu!D:D)</f>
        <v>331.49</v>
      </c>
      <c r="J6817" s="2" t="s">
        <v>679</v>
      </c>
      <c r="K6817" s="2" t="str">
        <f t="array" ref="K6817">_xlfn.XLOOKUP(J6817,Delivery_Partners!A:A,Delivery_Partners!B:B)</f>
        <v>Delivery Partner 055</v>
      </c>
      <c r="L6817" s="3">
        <v>1</v>
      </c>
      <c r="M6817" s="2" t="s">
        <v>23</v>
      </c>
      <c r="N6817" s="2" t="s">
        <v>42</v>
      </c>
      <c r="O6817" s="3">
        <v>49</v>
      </c>
      <c r="P6817" s="13">
        <f t="shared" si="1424"/>
        <v>331.49</v>
      </c>
      <c r="Q6817" s="13" t="str">
        <f t="shared" si="1425"/>
        <v>Normal</v>
      </c>
      <c r="S6817" s="21"/>
    </row>
    <row r="6818" customHeight="1" spans="1:19">
      <c r="A6818" s="2" t="s">
        <v>8782</v>
      </c>
      <c r="B6818" s="28">
        <v>45720</v>
      </c>
      <c r="C6818" s="2" t="s">
        <v>1252</v>
      </c>
      <c r="D6818" s="2" t="str">
        <f t="array" ref="D6818">_xlfn.XLOOKUP(C6818,Customers!A:A,Customers!B:B)</f>
        <v>Customer 1058</v>
      </c>
      <c r="E6818" s="2" t="s">
        <v>110</v>
      </c>
      <c r="F6818" s="2" t="str">
        <f t="array" ref="F6818">_xlfn.XLOOKUP(E6818,Restaurants!A:A,Restaurants!B:B)</f>
        <v>Restaurant 062</v>
      </c>
      <c r="G6818" s="2" t="s">
        <v>591</v>
      </c>
      <c r="H6818" s="2" t="str">
        <f t="array" ref="H6818">_xlfn.XLOOKUP(G6818,Food_Menu!A:A,Food_Menu!B:B)</f>
        <v>Food Item 0199</v>
      </c>
      <c r="I6818" s="2">
        <f t="array" ref="I6818">_xlfn.XLOOKUP(G6818,Food_Menu!A:A,Food_Menu!D:D)</f>
        <v>484.48</v>
      </c>
      <c r="J6818" s="2" t="s">
        <v>347</v>
      </c>
      <c r="K6818" s="2" t="str">
        <f t="array" ref="K6818">_xlfn.XLOOKUP(J6818,Delivery_Partners!A:A,Delivery_Partners!B:B)</f>
        <v>Delivery Partner 058</v>
      </c>
      <c r="L6818" s="3">
        <v>2</v>
      </c>
      <c r="M6818" s="2" t="s">
        <v>23</v>
      </c>
      <c r="N6818" s="2" t="s">
        <v>74</v>
      </c>
      <c r="O6818" s="3">
        <v>39</v>
      </c>
      <c r="P6818" s="13">
        <f t="shared" si="1424"/>
        <v>968.96</v>
      </c>
      <c r="Q6818" s="13" t="str">
        <f t="shared" si="1425"/>
        <v>Normal</v>
      </c>
      <c r="S6818" s="21"/>
    </row>
    <row r="6819" customHeight="1" spans="1:19">
      <c r="A6819" s="2" t="s">
        <v>8783</v>
      </c>
      <c r="B6819" s="28">
        <v>45718</v>
      </c>
      <c r="C6819" s="2" t="s">
        <v>1347</v>
      </c>
      <c r="D6819" s="2" t="str">
        <f t="array" ref="D6819">_xlfn.XLOOKUP(C6819,Customers!A:A,Customers!B:B)</f>
        <v>Customer 0434</v>
      </c>
      <c r="E6819" s="2" t="s">
        <v>871</v>
      </c>
      <c r="F6819" s="2" t="str">
        <f t="array" ref="F6819">_xlfn.XLOOKUP(E6819,Restaurants!A:A,Restaurants!B:B)</f>
        <v>Restaurant 015</v>
      </c>
      <c r="G6819" s="2" t="s">
        <v>126</v>
      </c>
      <c r="H6819" s="2" t="str">
        <f t="array" ref="H6819">_xlfn.XLOOKUP(G6819,Food_Menu!A:A,Food_Menu!B:B)</f>
        <v>Food Item 0075</v>
      </c>
      <c r="I6819" s="2">
        <f t="array" ref="I6819">_xlfn.XLOOKUP(G6819,Food_Menu!A:A,Food_Menu!D:D)</f>
        <v>613.26</v>
      </c>
      <c r="J6819" s="2" t="s">
        <v>231</v>
      </c>
      <c r="K6819" s="2" t="str">
        <f t="array" ref="K6819">_xlfn.XLOOKUP(J6819,Delivery_Partners!A:A,Delivery_Partners!B:B)</f>
        <v>Delivery Partner 013</v>
      </c>
      <c r="L6819" s="3">
        <v>1</v>
      </c>
      <c r="M6819" s="2" t="s">
        <v>23</v>
      </c>
      <c r="N6819" s="2" t="s">
        <v>24</v>
      </c>
      <c r="O6819" s="3">
        <v>36</v>
      </c>
      <c r="P6819" s="13">
        <f t="shared" si="1424"/>
        <v>613.26</v>
      </c>
      <c r="Q6819" s="13" t="str">
        <f t="shared" si="1425"/>
        <v>Normal</v>
      </c>
      <c r="S6819" s="21"/>
    </row>
    <row r="6820" customHeight="1" spans="1:19">
      <c r="A6820" s="2" t="s">
        <v>8784</v>
      </c>
      <c r="B6820" s="29" t="s">
        <v>411</v>
      </c>
      <c r="C6820" s="2" t="s">
        <v>6879</v>
      </c>
      <c r="D6820" s="2" t="str">
        <f t="array" ref="D6820">_xlfn.XLOOKUP(C6820,Customers!A:A,Customers!B:B)</f>
        <v>Customer 0233</v>
      </c>
      <c r="E6820" s="2" t="s">
        <v>747</v>
      </c>
      <c r="F6820" s="2" t="str">
        <f t="array" ref="F6820">_xlfn.XLOOKUP(E6820,Restaurants!A:A,Restaurants!B:B)</f>
        <v>Restaurant 006</v>
      </c>
      <c r="G6820" s="2" t="s">
        <v>687</v>
      </c>
      <c r="H6820" s="2" t="str">
        <f t="array" ref="H6820">_xlfn.XLOOKUP(G6820,Food_Menu!A:A,Food_Menu!B:B)</f>
        <v>Food Item 0066</v>
      </c>
      <c r="I6820" s="2">
        <f t="array" ref="I6820">_xlfn.XLOOKUP(G6820,Food_Menu!A:A,Food_Menu!D:D)</f>
        <v>648.68</v>
      </c>
      <c r="J6820" s="2" t="s">
        <v>80</v>
      </c>
      <c r="K6820" s="2" t="str">
        <f t="array" ref="K6820">_xlfn.XLOOKUP(J6820,Delivery_Partners!A:A,Delivery_Partners!B:B)</f>
        <v>Delivery Partner 020</v>
      </c>
      <c r="L6820" s="3">
        <v>1</v>
      </c>
      <c r="M6820" s="2" t="s">
        <v>23</v>
      </c>
      <c r="N6820" s="2" t="s">
        <v>55</v>
      </c>
      <c r="O6820" s="3">
        <v>25</v>
      </c>
      <c r="P6820" s="13">
        <f t="shared" si="1424"/>
        <v>648.68</v>
      </c>
      <c r="Q6820" s="13" t="str">
        <f t="shared" si="1425"/>
        <v>Fast</v>
      </c>
      <c r="S6820" s="21"/>
    </row>
    <row r="6821" customHeight="1" spans="1:19">
      <c r="A6821" s="2" t="s">
        <v>8785</v>
      </c>
      <c r="B6821" s="28">
        <v>45936</v>
      </c>
      <c r="C6821" s="2" t="s">
        <v>3090</v>
      </c>
      <c r="D6821" s="2" t="str">
        <f t="array" ref="D6821">_xlfn.XLOOKUP(C6821,Customers!A:A,Customers!B:B)</f>
        <v>Customer 0857</v>
      </c>
      <c r="E6821" s="2" t="s">
        <v>1191</v>
      </c>
      <c r="F6821" s="2" t="str">
        <f t="array" ref="F6821">_xlfn.XLOOKUP(E6821,Restaurants!A:A,Restaurants!B:B)</f>
        <v>Restaurant 060</v>
      </c>
      <c r="G6821" s="2" t="s">
        <v>408</v>
      </c>
      <c r="H6821" s="2" t="str">
        <f t="array" ref="H6821">_xlfn.XLOOKUP(G6821,Food_Menu!A:A,Food_Menu!B:B)</f>
        <v>Food Item 0062</v>
      </c>
      <c r="I6821" s="2">
        <f t="array" ref="I6821">_xlfn.XLOOKUP(G6821,Food_Menu!A:A,Food_Menu!D:D)</f>
        <v>267</v>
      </c>
      <c r="J6821" s="2" t="s">
        <v>80</v>
      </c>
      <c r="K6821" s="2" t="str">
        <f t="array" ref="K6821">_xlfn.XLOOKUP(J6821,Delivery_Partners!A:A,Delivery_Partners!B:B)</f>
        <v>Delivery Partner 020</v>
      </c>
      <c r="L6821" s="3">
        <v>1</v>
      </c>
      <c r="M6821" s="2" t="s">
        <v>23</v>
      </c>
      <c r="N6821" s="2" t="s">
        <v>74</v>
      </c>
      <c r="O6821" s="3">
        <v>34</v>
      </c>
      <c r="P6821" s="13">
        <f t="shared" si="1424"/>
        <v>267</v>
      </c>
      <c r="Q6821" s="13" t="str">
        <f t="shared" si="1425"/>
        <v>Normal</v>
      </c>
      <c r="S6821" s="21"/>
    </row>
    <row r="6822" customHeight="1" spans="1:19">
      <c r="A6822" s="2" t="s">
        <v>8786</v>
      </c>
      <c r="B6822" s="29" t="s">
        <v>821</v>
      </c>
      <c r="C6822" s="2" t="s">
        <v>2738</v>
      </c>
      <c r="D6822" s="2" t="str">
        <f t="array" ref="D6822">_xlfn.XLOOKUP(C6822,Customers!A:A,Customers!B:B)</f>
        <v>Customer 0083</v>
      </c>
      <c r="E6822" s="2" t="s">
        <v>39</v>
      </c>
      <c r="F6822" s="2" t="str">
        <f t="array" ref="F6822">_xlfn.XLOOKUP(E6822,Restaurants!A:A,Restaurants!B:B)</f>
        <v>Restaurant 077</v>
      </c>
      <c r="G6822" s="2" t="s">
        <v>1807</v>
      </c>
      <c r="H6822" s="2" t="str">
        <f t="array" ref="H6822">_xlfn.XLOOKUP(G6822,Food_Menu!A:A,Food_Menu!B:B)</f>
        <v>Food Item 0170</v>
      </c>
      <c r="I6822" s="2">
        <f t="array" ref="I6822">_xlfn.XLOOKUP(G6822,Food_Menu!A:A,Food_Menu!D:D)</f>
        <v>325.12</v>
      </c>
      <c r="J6822" s="2" t="s">
        <v>707</v>
      </c>
      <c r="K6822" s="2" t="str">
        <f t="array" ref="K6822">_xlfn.XLOOKUP(J6822,Delivery_Partners!A:A,Delivery_Partners!B:B)</f>
        <v>Delivery Partner 171</v>
      </c>
      <c r="L6822" s="3">
        <v>1</v>
      </c>
      <c r="M6822" s="2" t="s">
        <v>23</v>
      </c>
      <c r="N6822" s="2" t="s">
        <v>24</v>
      </c>
      <c r="O6822" s="3">
        <v>21</v>
      </c>
      <c r="P6822" s="13">
        <f t="shared" si="1424"/>
        <v>325.12</v>
      </c>
      <c r="Q6822" s="13" t="str">
        <f t="shared" si="1425"/>
        <v>Fast</v>
      </c>
      <c r="S6822" s="21"/>
    </row>
    <row r="6823" customHeight="1" spans="1:19">
      <c r="A6823" s="2" t="s">
        <v>8787</v>
      </c>
      <c r="B6823" s="28">
        <v>45784</v>
      </c>
      <c r="C6823" s="2" t="s">
        <v>4145</v>
      </c>
      <c r="D6823" s="2" t="str">
        <f t="array" ref="D6823">_xlfn.XLOOKUP(C6823,Customers!A:A,Customers!B:B)</f>
        <v>Customer 0696</v>
      </c>
      <c r="E6823" s="2" t="s">
        <v>468</v>
      </c>
      <c r="F6823" s="2" t="str">
        <f t="array" ref="F6823">_xlfn.XLOOKUP(E6823,Restaurants!A:A,Restaurants!B:B)</f>
        <v>Restaurant 067</v>
      </c>
      <c r="G6823" s="2" t="s">
        <v>1164</v>
      </c>
      <c r="H6823" s="2" t="str">
        <f t="array" ref="H6823">_xlfn.XLOOKUP(G6823,Food_Menu!A:A,Food_Menu!B:B)</f>
        <v>Food Item 0083</v>
      </c>
      <c r="I6823" s="2">
        <f t="array" ref="I6823">_xlfn.XLOOKUP(G6823,Food_Menu!A:A,Food_Menu!D:D)</f>
        <v>430.56</v>
      </c>
      <c r="J6823" s="2" t="s">
        <v>184</v>
      </c>
      <c r="K6823" s="2" t="str">
        <f t="array" ref="K6823">_xlfn.XLOOKUP(J6823,Delivery_Partners!A:A,Delivery_Partners!B:B)</f>
        <v>Delivery Partner 155</v>
      </c>
      <c r="L6823" s="3">
        <v>1</v>
      </c>
      <c r="M6823" s="2" t="s">
        <v>23</v>
      </c>
      <c r="N6823" s="2" t="s">
        <v>24</v>
      </c>
      <c r="O6823" s="3">
        <v>35</v>
      </c>
      <c r="P6823" s="13">
        <f t="shared" si="1424"/>
        <v>430.56</v>
      </c>
      <c r="Q6823" s="13" t="str">
        <f t="shared" si="1425"/>
        <v>Normal</v>
      </c>
      <c r="S6823" s="21"/>
    </row>
    <row r="6824" customHeight="1" spans="1:19">
      <c r="A6824" s="2" t="s">
        <v>8788</v>
      </c>
      <c r="B6824" s="29" t="s">
        <v>2755</v>
      </c>
      <c r="C6824" s="2" t="s">
        <v>4439</v>
      </c>
      <c r="D6824" s="2" t="str">
        <f t="array" ref="D6824">_xlfn.XLOOKUP(C6824,Customers!A:A,Customers!B:B)</f>
        <v>Customer 0398</v>
      </c>
      <c r="E6824" s="2" t="s">
        <v>382</v>
      </c>
      <c r="F6824" s="2" t="str">
        <f t="array" ref="F6824">_xlfn.XLOOKUP(E6824,Restaurants!A:A,Restaurants!B:B)</f>
        <v>Restaurant 108</v>
      </c>
      <c r="G6824" s="2" t="s">
        <v>2703</v>
      </c>
      <c r="H6824" s="2" t="str">
        <f t="array" ref="H6824">_xlfn.XLOOKUP(G6824,Food_Menu!A:A,Food_Menu!B:B)</f>
        <v>Food Item 0181</v>
      </c>
      <c r="I6824" s="2">
        <f t="array" ref="I6824">_xlfn.XLOOKUP(G6824,Food_Menu!A:A,Food_Menu!D:D)</f>
        <v>574.53</v>
      </c>
      <c r="J6824" s="2" t="s">
        <v>123</v>
      </c>
      <c r="K6824" s="2" t="str">
        <f t="array" ref="K6824">_xlfn.XLOOKUP(J6824,Delivery_Partners!A:A,Delivery_Partners!B:B)</f>
        <v>Delivery Partner 106</v>
      </c>
      <c r="L6824" s="3">
        <v>1</v>
      </c>
      <c r="M6824" s="2" t="s">
        <v>23</v>
      </c>
      <c r="N6824" s="2" t="s">
        <v>74</v>
      </c>
      <c r="O6824" s="3">
        <v>39</v>
      </c>
      <c r="P6824" s="13">
        <f t="shared" si="1424"/>
        <v>574.53</v>
      </c>
      <c r="Q6824" s="13" t="str">
        <f t="shared" si="1425"/>
        <v>Normal</v>
      </c>
      <c r="S6824" s="21"/>
    </row>
    <row r="6825" hidden="1" customHeight="1" spans="1:19">
      <c r="A6825" s="2" t="s">
        <v>8789</v>
      </c>
      <c r="B6825" s="29" t="s">
        <v>948</v>
      </c>
      <c r="C6825" s="2" t="s">
        <v>2016</v>
      </c>
      <c r="D6825" s="2" t="str">
        <f t="array" ref="D6825">_xlfn.XLOOKUP(C6825,Customers!A:A,Customers!B:B)</f>
        <v>Customer 0510</v>
      </c>
      <c r="E6825" s="2" t="s">
        <v>187</v>
      </c>
      <c r="F6825" s="2" t="str">
        <f t="array" ref="F6825">_xlfn.XLOOKUP(E6825,Restaurants!A:A,Restaurants!B:B)</f>
        <v>Restaurant 065</v>
      </c>
      <c r="G6825" s="2" t="s">
        <v>34</v>
      </c>
      <c r="H6825" s="2" t="str">
        <f t="array" ref="H6825">_xlfn.XLOOKUP(G6825,Food_Menu!A:A,Food_Menu!B:B)</f>
        <v>Food Item 0177</v>
      </c>
      <c r="I6825" s="2"/>
      <c r="J6825" s="2" t="s">
        <v>808</v>
      </c>
      <c r="K6825" s="2" t="str">
        <f t="array" ref="K6825">_xlfn.XLOOKUP(J6825,Delivery_Partners!A:A,Delivery_Partners!B:B)</f>
        <v>Delivery Partner 153</v>
      </c>
      <c r="L6825" s="3">
        <v>1</v>
      </c>
      <c r="M6825" s="2" t="s">
        <v>101</v>
      </c>
      <c r="N6825" s="2" t="s">
        <v>24</v>
      </c>
      <c r="O6825" s="2"/>
    </row>
    <row r="6826" customHeight="1" spans="1:19">
      <c r="A6826" s="2" t="s">
        <v>8790</v>
      </c>
      <c r="B6826" s="28">
        <v>45755</v>
      </c>
      <c r="C6826" s="2" t="s">
        <v>686</v>
      </c>
      <c r="D6826" s="2" t="str">
        <f t="array" ref="D6826">_xlfn.XLOOKUP(C6826,Customers!A:A,Customers!B:B)</f>
        <v>Customer 0991</v>
      </c>
      <c r="E6826" s="2" t="s">
        <v>1173</v>
      </c>
      <c r="F6826" s="2" t="str">
        <f t="array" ref="F6826">_xlfn.XLOOKUP(E6826,Restaurants!A:A,Restaurants!B:B)</f>
        <v>Restaurant 080</v>
      </c>
      <c r="G6826" s="2" t="s">
        <v>1212</v>
      </c>
      <c r="H6826" s="2" t="str">
        <f t="array" ref="H6826">_xlfn.XLOOKUP(G6826,Food_Menu!A:A,Food_Menu!B:B)</f>
        <v>Food Item 0147</v>
      </c>
      <c r="I6826" s="2">
        <f t="array" ref="I6826">_xlfn.XLOOKUP(G6826,Food_Menu!A:A,Food_Menu!D:D)</f>
        <v>263.56</v>
      </c>
      <c r="J6826" s="2" t="s">
        <v>583</v>
      </c>
      <c r="K6826" s="2" t="str">
        <f t="array" ref="K6826">_xlfn.XLOOKUP(J6826,Delivery_Partners!A:A,Delivery_Partners!B:B)</f>
        <v>Delivery Partner 062</v>
      </c>
      <c r="L6826" s="3">
        <v>1</v>
      </c>
      <c r="M6826" s="2" t="s">
        <v>23</v>
      </c>
      <c r="N6826" s="2" t="s">
        <v>55</v>
      </c>
      <c r="O6826" s="3">
        <v>26</v>
      </c>
      <c r="P6826" s="13">
        <f t="shared" ref="P6826:P6833" si="1426">I6826*L6826</f>
        <v>263.56</v>
      </c>
      <c r="Q6826" s="13" t="str">
        <f t="shared" ref="Q6826:Q6833" si="1427">IF(O6826="","Not Delivered",IF(O6826&lt;=30,"Fast",IF(O6826&lt;=60,"Normal","Slow")))</f>
        <v>Fast</v>
      </c>
      <c r="S6826" s="21"/>
    </row>
    <row r="6827" customHeight="1" spans="1:19">
      <c r="A6827" s="2" t="s">
        <v>8791</v>
      </c>
      <c r="B6827" s="29" t="s">
        <v>2195</v>
      </c>
      <c r="C6827" s="2" t="s">
        <v>2963</v>
      </c>
      <c r="D6827" s="2" t="str">
        <f t="array" ref="D6827">_xlfn.XLOOKUP(C6827,Customers!A:A,Customers!B:B)</f>
        <v>Customer 1192</v>
      </c>
      <c r="E6827" s="2" t="s">
        <v>421</v>
      </c>
      <c r="F6827" s="2" t="str">
        <f t="array" ref="F6827">_xlfn.XLOOKUP(E6827,Restaurants!A:A,Restaurants!B:B)</f>
        <v>Restaurant 091</v>
      </c>
      <c r="G6827" s="2" t="s">
        <v>728</v>
      </c>
      <c r="H6827" s="2" t="str">
        <f t="array" ref="H6827">_xlfn.XLOOKUP(G6827,Food_Menu!A:A,Food_Menu!B:B)</f>
        <v>Food Item 0027</v>
      </c>
      <c r="I6827" s="2">
        <f t="array" ref="I6827">_xlfn.XLOOKUP(G6827,Food_Menu!A:A,Food_Menu!D:D)</f>
        <v>364.02</v>
      </c>
      <c r="J6827" s="2" t="s">
        <v>993</v>
      </c>
      <c r="K6827" s="2" t="str">
        <f t="array" ref="K6827">_xlfn.XLOOKUP(J6827,Delivery_Partners!A:A,Delivery_Partners!B:B)</f>
        <v>Delivery Partner 086</v>
      </c>
      <c r="L6827" s="3">
        <v>1</v>
      </c>
      <c r="M6827" s="2" t="s">
        <v>23</v>
      </c>
      <c r="N6827" s="2" t="s">
        <v>24</v>
      </c>
      <c r="O6827" s="3">
        <v>29</v>
      </c>
      <c r="P6827" s="13">
        <f t="shared" si="1426"/>
        <v>364.02</v>
      </c>
      <c r="Q6827" s="13" t="str">
        <f t="shared" si="1427"/>
        <v>Fast</v>
      </c>
      <c r="S6827" s="21"/>
    </row>
    <row r="6828" customHeight="1" spans="1:19">
      <c r="A6828" s="2" t="s">
        <v>8792</v>
      </c>
      <c r="B6828" s="29" t="s">
        <v>258</v>
      </c>
      <c r="C6828" s="2" t="s">
        <v>1257</v>
      </c>
      <c r="D6828" s="2" t="str">
        <f t="array" ref="D6828">_xlfn.XLOOKUP(C6828,Customers!A:A,Customers!B:B)</f>
        <v>Customer 0483</v>
      </c>
      <c r="E6828" s="2" t="s">
        <v>382</v>
      </c>
      <c r="F6828" s="2" t="str">
        <f t="array" ref="F6828">_xlfn.XLOOKUP(E6828,Restaurants!A:A,Restaurants!B:B)</f>
        <v>Restaurant 108</v>
      </c>
      <c r="G6828" s="2" t="s">
        <v>282</v>
      </c>
      <c r="H6828" s="2" t="str">
        <f t="array" ref="H6828">_xlfn.XLOOKUP(G6828,Food_Menu!A:A,Food_Menu!B:B)</f>
        <v>Food Item 0157</v>
      </c>
      <c r="I6828" s="2">
        <f t="array" ref="I6828">_xlfn.XLOOKUP(G6828,Food_Menu!A:A,Food_Menu!D:D)</f>
        <v>278.37</v>
      </c>
      <c r="J6828" s="2" t="s">
        <v>286</v>
      </c>
      <c r="K6828" s="2" t="str">
        <f t="array" ref="K6828">_xlfn.XLOOKUP(J6828,Delivery_Partners!A:A,Delivery_Partners!B:B)</f>
        <v>Delivery Partner 160</v>
      </c>
      <c r="L6828" s="3">
        <v>1</v>
      </c>
      <c r="M6828" s="2" t="s">
        <v>23</v>
      </c>
      <c r="N6828" s="2" t="s">
        <v>24</v>
      </c>
      <c r="O6828" s="3">
        <v>45</v>
      </c>
      <c r="P6828" s="13">
        <f t="shared" si="1426"/>
        <v>278.37</v>
      </c>
      <c r="Q6828" s="13" t="str">
        <f t="shared" si="1427"/>
        <v>Normal</v>
      </c>
      <c r="S6828" s="21"/>
    </row>
    <row r="6829" customHeight="1" spans="1:19">
      <c r="A6829" s="2" t="s">
        <v>8793</v>
      </c>
      <c r="B6829" s="29" t="s">
        <v>933</v>
      </c>
      <c r="C6829" s="2" t="s">
        <v>2088</v>
      </c>
      <c r="D6829" s="2" t="str">
        <f t="array" ref="D6829">_xlfn.XLOOKUP(C6829,Customers!A:A,Customers!B:B)</f>
        <v>Customer 0349</v>
      </c>
      <c r="E6829" s="2" t="s">
        <v>712</v>
      </c>
      <c r="F6829" s="2" t="str">
        <f t="array" ref="F6829">_xlfn.XLOOKUP(E6829,Restaurants!A:A,Restaurants!B:B)</f>
        <v>Restaurant 074</v>
      </c>
      <c r="G6829" s="2" t="s">
        <v>998</v>
      </c>
      <c r="H6829" s="2" t="str">
        <f t="array" ref="H6829">_xlfn.XLOOKUP(G6829,Food_Menu!A:A,Food_Menu!B:B)</f>
        <v>Food Item 0046</v>
      </c>
      <c r="I6829" s="2">
        <f t="array" ref="I6829">_xlfn.XLOOKUP(G6829,Food_Menu!A:A,Food_Menu!D:D)</f>
        <v>300.6</v>
      </c>
      <c r="J6829" s="2" t="s">
        <v>226</v>
      </c>
      <c r="K6829" s="2" t="str">
        <f t="array" ref="K6829">_xlfn.XLOOKUP(J6829,Delivery_Partners!A:A,Delivery_Partners!B:B)</f>
        <v>Delivery Partner 027</v>
      </c>
      <c r="L6829" s="3">
        <v>1</v>
      </c>
      <c r="M6829" s="2" t="s">
        <v>23</v>
      </c>
      <c r="N6829" s="2" t="s">
        <v>74</v>
      </c>
      <c r="O6829" s="3">
        <v>37</v>
      </c>
      <c r="P6829" s="13">
        <f t="shared" si="1426"/>
        <v>300.6</v>
      </c>
      <c r="Q6829" s="13" t="str">
        <f t="shared" si="1427"/>
        <v>Normal</v>
      </c>
      <c r="S6829" s="21"/>
    </row>
    <row r="6830" customHeight="1" spans="1:19">
      <c r="A6830" s="2" t="s">
        <v>8794</v>
      </c>
      <c r="B6830" s="29" t="s">
        <v>1459</v>
      </c>
      <c r="C6830" s="2" t="s">
        <v>668</v>
      </c>
      <c r="D6830" s="2" t="str">
        <f t="array" ref="D6830">_xlfn.XLOOKUP(C6830,Customers!A:A,Customers!B:B)</f>
        <v>Customer 1002</v>
      </c>
      <c r="E6830" s="2" t="s">
        <v>468</v>
      </c>
      <c r="F6830" s="2" t="str">
        <f t="array" ref="F6830">_xlfn.XLOOKUP(E6830,Restaurants!A:A,Restaurants!B:B)</f>
        <v>Restaurant 067</v>
      </c>
      <c r="G6830" s="2" t="s">
        <v>1180</v>
      </c>
      <c r="H6830" s="2" t="str">
        <f t="array" ref="H6830">_xlfn.XLOOKUP(G6830,Food_Menu!A:A,Food_Menu!B:B)</f>
        <v>Food Item 0122</v>
      </c>
      <c r="I6830" s="2">
        <f t="array" ref="I6830">_xlfn.XLOOKUP(G6830,Food_Menu!A:A,Food_Menu!D:D)</f>
        <v>199.81</v>
      </c>
      <c r="J6830" s="2" t="s">
        <v>226</v>
      </c>
      <c r="K6830" s="2" t="str">
        <f t="array" ref="K6830">_xlfn.XLOOKUP(J6830,Delivery_Partners!A:A,Delivery_Partners!B:B)</f>
        <v>Delivery Partner 027</v>
      </c>
      <c r="L6830" s="3">
        <v>1</v>
      </c>
      <c r="M6830" s="2" t="s">
        <v>23</v>
      </c>
      <c r="N6830" s="2" t="s">
        <v>24</v>
      </c>
      <c r="O6830" s="3">
        <v>16</v>
      </c>
      <c r="P6830" s="13">
        <f t="shared" si="1426"/>
        <v>199.81</v>
      </c>
      <c r="Q6830" s="13" t="str">
        <f t="shared" si="1427"/>
        <v>Fast</v>
      </c>
      <c r="S6830" s="21"/>
    </row>
    <row r="6831" customHeight="1" spans="1:19">
      <c r="A6831" s="2" t="s">
        <v>8795</v>
      </c>
      <c r="B6831" s="29" t="s">
        <v>1251</v>
      </c>
      <c r="C6831" s="2" t="s">
        <v>934</v>
      </c>
      <c r="D6831" s="2" t="str">
        <f t="array" ref="D6831">_xlfn.XLOOKUP(C6831,Customers!A:A,Customers!B:B)</f>
        <v>Customer 0496</v>
      </c>
      <c r="E6831" s="2" t="s">
        <v>465</v>
      </c>
      <c r="F6831" s="2" t="str">
        <f t="array" ref="F6831">_xlfn.XLOOKUP(E6831,Restaurants!A:A,Restaurants!B:B)</f>
        <v>Restaurant 010</v>
      </c>
      <c r="G6831" s="2" t="s">
        <v>861</v>
      </c>
      <c r="H6831" s="2" t="str">
        <f t="array" ref="H6831">_xlfn.XLOOKUP(G6831,Food_Menu!A:A,Food_Menu!B:B)</f>
        <v>Food Item 0051</v>
      </c>
      <c r="I6831" s="2">
        <f t="array" ref="I6831">_xlfn.XLOOKUP(G6831,Food_Menu!A:A,Food_Menu!D:D)</f>
        <v>516.47</v>
      </c>
      <c r="J6831" s="2" t="s">
        <v>564</v>
      </c>
      <c r="K6831" s="2" t="str">
        <f t="array" ref="K6831">_xlfn.XLOOKUP(J6831,Delivery_Partners!A:A,Delivery_Partners!B:B)</f>
        <v>Delivery Partner 095</v>
      </c>
      <c r="L6831" s="3">
        <v>1</v>
      </c>
      <c r="M6831" s="2" t="s">
        <v>23</v>
      </c>
      <c r="N6831" s="2" t="s">
        <v>24</v>
      </c>
      <c r="O6831" s="3">
        <v>44</v>
      </c>
      <c r="P6831" s="13">
        <f t="shared" si="1426"/>
        <v>516.47</v>
      </c>
      <c r="Q6831" s="13" t="str">
        <f t="shared" si="1427"/>
        <v>Normal</v>
      </c>
      <c r="S6831" s="21"/>
    </row>
    <row r="6832" customHeight="1" spans="1:19">
      <c r="A6832" s="2" t="s">
        <v>8796</v>
      </c>
      <c r="B6832" s="28">
        <v>46000</v>
      </c>
      <c r="C6832" s="2" t="s">
        <v>270</v>
      </c>
      <c r="D6832" s="2" t="str">
        <f t="array" ref="D6832">_xlfn.XLOOKUP(C6832,Customers!A:A,Customers!B:B)</f>
        <v>Customer 0240</v>
      </c>
      <c r="E6832" s="2" t="s">
        <v>446</v>
      </c>
      <c r="F6832" s="2" t="str">
        <f t="array" ref="F6832">_xlfn.XLOOKUP(E6832,Restaurants!A:A,Restaurants!B:B)</f>
        <v>Restaurant 078</v>
      </c>
      <c r="G6832" s="2" t="s">
        <v>1051</v>
      </c>
      <c r="H6832" s="2" t="str">
        <f t="array" ref="H6832">_xlfn.XLOOKUP(G6832,Food_Menu!A:A,Food_Menu!B:B)</f>
        <v>Food Item 0014</v>
      </c>
      <c r="I6832" s="2">
        <f t="array" ref="I6832">_xlfn.XLOOKUP(G6832,Food_Menu!A:A,Food_Menu!D:D)</f>
        <v>208.39</v>
      </c>
      <c r="J6832" s="2" t="s">
        <v>68</v>
      </c>
      <c r="K6832" s="2" t="str">
        <f t="array" ref="K6832">_xlfn.XLOOKUP(J6832,Delivery_Partners!A:A,Delivery_Partners!B:B)</f>
        <v>Delivery Partner 046</v>
      </c>
      <c r="L6832" s="3">
        <v>1</v>
      </c>
      <c r="M6832" s="2" t="s">
        <v>23</v>
      </c>
      <c r="N6832" s="2" t="s">
        <v>24</v>
      </c>
      <c r="O6832" s="3">
        <v>42</v>
      </c>
      <c r="P6832" s="13">
        <f t="shared" si="1426"/>
        <v>208.39</v>
      </c>
      <c r="Q6832" s="13" t="str">
        <f t="shared" si="1427"/>
        <v>Normal</v>
      </c>
      <c r="S6832" s="21"/>
    </row>
    <row r="6833" customHeight="1" spans="1:19">
      <c r="A6833" s="2" t="s">
        <v>8797</v>
      </c>
      <c r="B6833" s="28">
        <v>45665</v>
      </c>
      <c r="C6833" s="2" t="s">
        <v>3361</v>
      </c>
      <c r="D6833" s="2" t="str">
        <f t="array" ref="D6833">_xlfn.XLOOKUP(C6833,Customers!A:A,Customers!B:B)</f>
        <v>Customer 1084</v>
      </c>
      <c r="E6833" s="2" t="s">
        <v>451</v>
      </c>
      <c r="F6833" s="2" t="str">
        <f t="array" ref="F6833">_xlfn.XLOOKUP(E6833,Restaurants!A:A,Restaurants!B:B)</f>
        <v>Restaurant 022</v>
      </c>
      <c r="G6833" s="2" t="s">
        <v>1539</v>
      </c>
      <c r="H6833" s="2" t="str">
        <f t="array" ref="H6833">_xlfn.XLOOKUP(G6833,Food_Menu!A:A,Food_Menu!B:B)</f>
        <v>Food Item 0141</v>
      </c>
      <c r="I6833" s="2">
        <f t="array" ref="I6833">_xlfn.XLOOKUP(G6833,Food_Menu!A:A,Food_Menu!D:D)</f>
        <v>285.16</v>
      </c>
      <c r="J6833" s="2" t="s">
        <v>613</v>
      </c>
      <c r="K6833" s="2" t="str">
        <f t="array" ref="K6833">_xlfn.XLOOKUP(J6833,Delivery_Partners!A:A,Delivery_Partners!B:B)</f>
        <v>Delivery Partner 121</v>
      </c>
      <c r="L6833" s="3">
        <v>1</v>
      </c>
      <c r="M6833" s="2" t="s">
        <v>23</v>
      </c>
      <c r="N6833" s="2" t="s">
        <v>24</v>
      </c>
      <c r="O6833" s="3">
        <v>37</v>
      </c>
      <c r="P6833" s="13">
        <f t="shared" si="1426"/>
        <v>285.16</v>
      </c>
      <c r="Q6833" s="13" t="str">
        <f t="shared" si="1427"/>
        <v>Normal</v>
      </c>
      <c r="S6833" s="21"/>
    </row>
    <row r="6834" hidden="1" customHeight="1" spans="1:19">
      <c r="A6834" s="2" t="s">
        <v>8798</v>
      </c>
      <c r="B6834" s="28">
        <v>45689</v>
      </c>
      <c r="C6834" s="2" t="s">
        <v>1886</v>
      </c>
      <c r="D6834" s="2" t="str">
        <f t="array" ref="D6834">_xlfn.XLOOKUP(C6834,Customers!A:A,Customers!B:B)</f>
        <v>Customer 1191</v>
      </c>
      <c r="E6834" s="2" t="s">
        <v>623</v>
      </c>
      <c r="F6834" s="2" t="str">
        <f t="array" ref="F6834">_xlfn.XLOOKUP(E6834,Restaurants!A:A,Restaurants!B:B)</f>
        <v>Restaurant 045</v>
      </c>
      <c r="G6834" s="2" t="s">
        <v>957</v>
      </c>
      <c r="H6834" s="2" t="str">
        <f t="array" ref="H6834">_xlfn.XLOOKUP(G6834,Food_Menu!A:A,Food_Menu!B:B)</f>
        <v>Food Item 0100</v>
      </c>
      <c r="I6834" s="2"/>
      <c r="J6834" s="2" t="s">
        <v>1481</v>
      </c>
      <c r="K6834" s="2" t="str">
        <f t="array" ref="K6834">_xlfn.XLOOKUP(J6834,Delivery_Partners!A:A,Delivery_Partners!B:B)</f>
        <v>Delivery Partner 115</v>
      </c>
      <c r="L6834" s="3">
        <v>4</v>
      </c>
      <c r="M6834" s="2" t="s">
        <v>189</v>
      </c>
      <c r="N6834" s="2" t="s">
        <v>24</v>
      </c>
      <c r="O6834" s="2"/>
    </row>
    <row r="6835" hidden="1" customHeight="1" spans="1:19">
      <c r="A6835" s="2" t="s">
        <v>8799</v>
      </c>
      <c r="B6835" s="29" t="s">
        <v>343</v>
      </c>
      <c r="C6835" s="2" t="s">
        <v>3001</v>
      </c>
      <c r="D6835" s="2" t="str">
        <f t="array" ref="D6835">_xlfn.XLOOKUP(C6835,Customers!A:A,Customers!B:B)</f>
        <v>Customer 0347</v>
      </c>
      <c r="E6835" s="2" t="s">
        <v>345</v>
      </c>
      <c r="F6835" s="2" t="str">
        <f t="array" ref="F6835">_xlfn.XLOOKUP(E6835,Restaurants!A:A,Restaurants!B:B)</f>
        <v>Restaurant 064</v>
      </c>
      <c r="G6835" s="2" t="s">
        <v>426</v>
      </c>
      <c r="H6835" s="2" t="str">
        <f t="array" ref="H6835">_xlfn.XLOOKUP(G6835,Food_Menu!A:A,Food_Menu!B:B)</f>
        <v>Food Item 0142</v>
      </c>
      <c r="I6835" s="2"/>
      <c r="J6835" s="2" t="s">
        <v>1286</v>
      </c>
      <c r="K6835" s="2" t="str">
        <f t="array" ref="K6835">_xlfn.XLOOKUP(J6835,Delivery_Partners!A:A,Delivery_Partners!B:B)</f>
        <v>Delivery Partner 060</v>
      </c>
      <c r="L6835" s="3">
        <v>1</v>
      </c>
      <c r="M6835" s="2" t="s">
        <v>101</v>
      </c>
      <c r="N6835" s="2" t="s">
        <v>55</v>
      </c>
      <c r="O6835" s="2"/>
    </row>
    <row r="6836" customHeight="1" spans="1:19">
      <c r="A6836" s="2" t="s">
        <v>8800</v>
      </c>
      <c r="B6836" s="28">
        <v>45941</v>
      </c>
      <c r="C6836" s="2" t="s">
        <v>2761</v>
      </c>
      <c r="D6836" s="2" t="str">
        <f t="array" ref="D6836">_xlfn.XLOOKUP(C6836,Customers!A:A,Customers!B:B)</f>
        <v>Customer 0190</v>
      </c>
      <c r="E6836" s="2" t="s">
        <v>465</v>
      </c>
      <c r="F6836" s="2" t="str">
        <f t="array" ref="F6836">_xlfn.XLOOKUP(E6836,Restaurants!A:A,Restaurants!B:B)</f>
        <v>Restaurant 010</v>
      </c>
      <c r="G6836" s="2" t="s">
        <v>563</v>
      </c>
      <c r="H6836" s="2" t="str">
        <f t="array" ref="H6836">_xlfn.XLOOKUP(G6836,Food_Menu!A:A,Food_Menu!B:B)</f>
        <v>Food Item 0108</v>
      </c>
      <c r="I6836" s="2">
        <f t="array" ref="I6836">_xlfn.XLOOKUP(G6836,Food_Menu!A:A,Food_Menu!D:D)</f>
        <v>203.49</v>
      </c>
      <c r="J6836" s="2" t="s">
        <v>314</v>
      </c>
      <c r="K6836" s="2" t="str">
        <f t="array" ref="K6836">_xlfn.XLOOKUP(J6836,Delivery_Partners!A:A,Delivery_Partners!B:B)</f>
        <v>Delivery Partner 021</v>
      </c>
      <c r="L6836" s="3">
        <v>1</v>
      </c>
      <c r="M6836" s="2" t="s">
        <v>23</v>
      </c>
      <c r="N6836" s="2" t="s">
        <v>24</v>
      </c>
      <c r="O6836" s="3">
        <v>40</v>
      </c>
      <c r="P6836" s="13">
        <f t="shared" ref="P6836:P6841" si="1428">I6836*L6836</f>
        <v>203.49</v>
      </c>
      <c r="Q6836" s="13" t="str">
        <f t="shared" ref="Q6836:Q6841" si="1429">IF(O6836="","Not Delivered",IF(O6836&lt;=30,"Fast",IF(O6836&lt;=60,"Normal","Slow")))</f>
        <v>Normal</v>
      </c>
      <c r="S6836" s="21"/>
    </row>
    <row r="6837" customHeight="1" spans="1:19">
      <c r="A6837" s="2" t="s">
        <v>8801</v>
      </c>
      <c r="B6837" s="29" t="s">
        <v>1118</v>
      </c>
      <c r="C6837" s="2" t="s">
        <v>997</v>
      </c>
      <c r="D6837" s="2" t="str">
        <f t="array" ref="D6837">_xlfn.XLOOKUP(C6837,Customers!A:A,Customers!B:B)</f>
        <v>Customer 0184</v>
      </c>
      <c r="E6837" s="2" t="s">
        <v>1342</v>
      </c>
      <c r="F6837" s="2" t="str">
        <f t="array" ref="F6837">_xlfn.XLOOKUP(E6837,Restaurants!A:A,Restaurants!B:B)</f>
        <v>Restaurant 084</v>
      </c>
      <c r="G6837" s="2" t="s">
        <v>188</v>
      </c>
      <c r="H6837" s="2" t="str">
        <f t="array" ref="H6837">_xlfn.XLOOKUP(G6837,Food_Menu!A:A,Food_Menu!B:B)</f>
        <v>Food Item 0082</v>
      </c>
      <c r="I6837" s="2">
        <f t="array" ref="I6837">_xlfn.XLOOKUP(G6837,Food_Menu!A:A,Food_Menu!D:D)</f>
        <v>266.68</v>
      </c>
      <c r="J6837" s="2" t="s">
        <v>900</v>
      </c>
      <c r="K6837" s="2" t="str">
        <f t="array" ref="K6837">_xlfn.XLOOKUP(J6837,Delivery_Partners!A:A,Delivery_Partners!B:B)</f>
        <v>Delivery Partner 015</v>
      </c>
      <c r="L6837" s="3">
        <v>2</v>
      </c>
      <c r="M6837" s="2" t="s">
        <v>23</v>
      </c>
      <c r="N6837" s="2" t="s">
        <v>24</v>
      </c>
      <c r="O6837" s="3">
        <v>41</v>
      </c>
      <c r="P6837" s="13">
        <f t="shared" si="1428"/>
        <v>533.36</v>
      </c>
      <c r="Q6837" s="13" t="str">
        <f t="shared" si="1429"/>
        <v>Normal</v>
      </c>
      <c r="S6837" s="21"/>
    </row>
    <row r="6838" customHeight="1" spans="1:19">
      <c r="A6838" s="2" t="s">
        <v>8802</v>
      </c>
      <c r="B6838" s="28">
        <v>45689</v>
      </c>
      <c r="C6838" s="2" t="s">
        <v>1255</v>
      </c>
      <c r="D6838" s="2" t="str">
        <f t="array" ref="D6838">_xlfn.XLOOKUP(C6838,Customers!A:A,Customers!B:B)</f>
        <v>Customer 0719</v>
      </c>
      <c r="E6838" s="2" t="s">
        <v>984</v>
      </c>
      <c r="F6838" s="2" t="str">
        <f t="array" ref="F6838">_xlfn.XLOOKUP(E6838,Restaurants!A:A,Restaurants!B:B)</f>
        <v>Restaurant 034</v>
      </c>
      <c r="G6838" s="2" t="s">
        <v>405</v>
      </c>
      <c r="H6838" s="2" t="str">
        <f t="array" ref="H6838">_xlfn.XLOOKUP(G6838,Food_Menu!A:A,Food_Menu!B:B)</f>
        <v>Food Item 0004</v>
      </c>
      <c r="I6838" s="2">
        <f t="array" ref="I6838">_xlfn.XLOOKUP(G6838,Food_Menu!A:A,Food_Menu!D:D)</f>
        <v>173.7</v>
      </c>
      <c r="J6838" s="2" t="s">
        <v>2141</v>
      </c>
      <c r="K6838" s="2" t="str">
        <f t="array" ref="K6838">_xlfn.XLOOKUP(J6838,Delivery_Partners!A:A,Delivery_Partners!B:B)</f>
        <v>Delivery Partner 080</v>
      </c>
      <c r="L6838" s="3">
        <v>1</v>
      </c>
      <c r="M6838" s="2" t="s">
        <v>23</v>
      </c>
      <c r="N6838" s="2" t="s">
        <v>24</v>
      </c>
      <c r="O6838" s="3">
        <v>46</v>
      </c>
      <c r="P6838" s="13">
        <f t="shared" si="1428"/>
        <v>173.7</v>
      </c>
      <c r="Q6838" s="13" t="str">
        <f t="shared" si="1429"/>
        <v>Normal</v>
      </c>
      <c r="S6838" s="21"/>
    </row>
    <row r="6839" customHeight="1" spans="1:19">
      <c r="A6839" s="2" t="s">
        <v>8803</v>
      </c>
      <c r="B6839" s="29" t="s">
        <v>769</v>
      </c>
      <c r="C6839" s="2" t="s">
        <v>5231</v>
      </c>
      <c r="D6839" s="2" t="str">
        <f t="array" ref="D6839">_xlfn.XLOOKUP(C6839,Customers!A:A,Customers!B:B)</f>
        <v>Customer 0372</v>
      </c>
      <c r="E6839" s="2" t="s">
        <v>110</v>
      </c>
      <c r="F6839" s="2" t="str">
        <f t="array" ref="F6839">_xlfn.XLOOKUP(E6839,Restaurants!A:A,Restaurants!B:B)</f>
        <v>Restaurant 062</v>
      </c>
      <c r="G6839" s="2" t="s">
        <v>261</v>
      </c>
      <c r="H6839" s="2" t="str">
        <f t="array" ref="H6839">_xlfn.XLOOKUP(G6839,Food_Menu!A:A,Food_Menu!B:B)</f>
        <v>Food Item 0061</v>
      </c>
      <c r="I6839" s="2">
        <f t="array" ref="I6839">_xlfn.XLOOKUP(G6839,Food_Menu!A:A,Food_Menu!D:D)</f>
        <v>538.21</v>
      </c>
      <c r="J6839" s="2" t="s">
        <v>347</v>
      </c>
      <c r="K6839" s="2" t="str">
        <f t="array" ref="K6839">_xlfn.XLOOKUP(J6839,Delivery_Partners!A:A,Delivery_Partners!B:B)</f>
        <v>Delivery Partner 058</v>
      </c>
      <c r="L6839" s="3">
        <v>1</v>
      </c>
      <c r="M6839" s="2" t="s">
        <v>23</v>
      </c>
      <c r="N6839" s="2" t="s">
        <v>42</v>
      </c>
      <c r="O6839" s="3">
        <v>32</v>
      </c>
      <c r="P6839" s="13">
        <f t="shared" si="1428"/>
        <v>538.21</v>
      </c>
      <c r="Q6839" s="13" t="str">
        <f t="shared" si="1429"/>
        <v>Normal</v>
      </c>
      <c r="S6839" s="21"/>
    </row>
    <row r="6840" customHeight="1" spans="1:19">
      <c r="A6840" s="2" t="s">
        <v>8804</v>
      </c>
      <c r="B6840" s="29" t="s">
        <v>161</v>
      </c>
      <c r="C6840" s="2" t="s">
        <v>2951</v>
      </c>
      <c r="D6840" s="2" t="str">
        <f t="array" ref="D6840">_xlfn.XLOOKUP(C6840,Customers!A:A,Customers!B:B)</f>
        <v>Customer 0748</v>
      </c>
      <c r="E6840" s="2" t="s">
        <v>46</v>
      </c>
      <c r="F6840" s="2" t="str">
        <f t="array" ref="F6840">_xlfn.XLOOKUP(E6840,Restaurants!A:A,Restaurants!B:B)</f>
        <v>Restaurant 043</v>
      </c>
      <c r="G6840" s="2" t="s">
        <v>1103</v>
      </c>
      <c r="H6840" s="2" t="str">
        <f t="array" ref="H6840">_xlfn.XLOOKUP(G6840,Food_Menu!A:A,Food_Menu!B:B)</f>
        <v>Food Item 0194</v>
      </c>
      <c r="I6840" s="2">
        <f t="array" ref="I6840">_xlfn.XLOOKUP(G6840,Food_Menu!A:A,Food_Menu!D:D)</f>
        <v>325.87</v>
      </c>
      <c r="J6840" s="2" t="s">
        <v>663</v>
      </c>
      <c r="K6840" s="2" t="str">
        <f t="array" ref="K6840">_xlfn.XLOOKUP(J6840,Delivery_Partners!A:A,Delivery_Partners!B:B)</f>
        <v>Delivery Partner 007</v>
      </c>
      <c r="L6840" s="3">
        <v>3</v>
      </c>
      <c r="M6840" s="2" t="s">
        <v>23</v>
      </c>
      <c r="N6840" s="2" t="s">
        <v>24</v>
      </c>
      <c r="O6840" s="3">
        <v>27</v>
      </c>
      <c r="P6840" s="13">
        <f t="shared" si="1428"/>
        <v>977.61</v>
      </c>
      <c r="Q6840" s="13" t="str">
        <f t="shared" si="1429"/>
        <v>Fast</v>
      </c>
      <c r="S6840" s="21"/>
    </row>
    <row r="6841" customHeight="1" spans="1:19">
      <c r="A6841" s="2" t="s">
        <v>8805</v>
      </c>
      <c r="B6841" s="29" t="s">
        <v>129</v>
      </c>
      <c r="C6841" s="2" t="s">
        <v>1718</v>
      </c>
      <c r="D6841" s="2" t="str">
        <f t="array" ref="D6841">_xlfn.XLOOKUP(C6841,Customers!A:A,Customers!B:B)</f>
        <v>Customer 0912</v>
      </c>
      <c r="E6841" s="2" t="s">
        <v>46</v>
      </c>
      <c r="F6841" s="2" t="str">
        <f t="array" ref="F6841">_xlfn.XLOOKUP(E6841,Restaurants!A:A,Restaurants!B:B)</f>
        <v>Restaurant 043</v>
      </c>
      <c r="G6841" s="2" t="s">
        <v>852</v>
      </c>
      <c r="H6841" s="2" t="str">
        <f t="array" ref="H6841">_xlfn.XLOOKUP(G6841,Food_Menu!A:A,Food_Menu!B:B)</f>
        <v>Food Item 0167</v>
      </c>
      <c r="I6841" s="2">
        <f t="array" ref="I6841">_xlfn.XLOOKUP(G6841,Food_Menu!A:A,Food_Menu!D:D)</f>
        <v>250.66</v>
      </c>
      <c r="J6841" s="2" t="s">
        <v>693</v>
      </c>
      <c r="K6841" s="2" t="str">
        <f t="array" ref="K6841">_xlfn.XLOOKUP(J6841,Delivery_Partners!A:A,Delivery_Partners!B:B)</f>
        <v>Delivery Partner 125</v>
      </c>
      <c r="L6841" s="3">
        <v>1</v>
      </c>
      <c r="M6841" s="2" t="s">
        <v>23</v>
      </c>
      <c r="N6841" s="2" t="s">
        <v>74</v>
      </c>
      <c r="O6841" s="3">
        <v>47</v>
      </c>
      <c r="P6841" s="13">
        <f t="shared" si="1428"/>
        <v>250.66</v>
      </c>
      <c r="Q6841" s="13" t="str">
        <f t="shared" si="1429"/>
        <v>Normal</v>
      </c>
      <c r="S6841" s="21"/>
    </row>
    <row r="6842" hidden="1" customHeight="1" spans="1:19">
      <c r="A6842" s="2" t="s">
        <v>8806</v>
      </c>
      <c r="B6842" s="28">
        <v>45997</v>
      </c>
      <c r="C6842" s="2" t="s">
        <v>1779</v>
      </c>
      <c r="D6842" s="2" t="str">
        <f t="array" ref="D6842">_xlfn.XLOOKUP(C6842,Customers!A:A,Customers!B:B)</f>
        <v>Customer 0007</v>
      </c>
      <c r="E6842" s="2" t="s">
        <v>669</v>
      </c>
      <c r="F6842" s="2" t="str">
        <f t="array" ref="F6842">_xlfn.XLOOKUP(E6842,Restaurants!A:A,Restaurants!B:B)</f>
        <v>Restaurant 048</v>
      </c>
      <c r="G6842" s="2" t="s">
        <v>1185</v>
      </c>
      <c r="H6842" s="2" t="str">
        <f t="array" ref="H6842">_xlfn.XLOOKUP(G6842,Food_Menu!A:A,Food_Menu!B:B)</f>
        <v>Food Item 0103</v>
      </c>
      <c r="I6842" s="2"/>
      <c r="J6842" s="2" t="s">
        <v>1319</v>
      </c>
      <c r="K6842" s="2" t="str">
        <f t="array" ref="K6842">_xlfn.XLOOKUP(J6842,Delivery_Partners!A:A,Delivery_Partners!B:B)</f>
        <v>Delivery Partner 173</v>
      </c>
      <c r="L6842" s="3">
        <v>2</v>
      </c>
      <c r="M6842" s="2" t="s">
        <v>101</v>
      </c>
      <c r="N6842" s="2" t="s">
        <v>74</v>
      </c>
      <c r="O6842" s="2"/>
    </row>
    <row r="6843" customHeight="1" spans="1:19">
      <c r="A6843" s="2" t="s">
        <v>8807</v>
      </c>
      <c r="B6843" s="28">
        <v>45911</v>
      </c>
      <c r="C6843" s="2" t="s">
        <v>3234</v>
      </c>
      <c r="D6843" s="2" t="str">
        <f t="array" ref="D6843">_xlfn.XLOOKUP(C6843,Customers!A:A,Customers!B:B)</f>
        <v>Customer 1032</v>
      </c>
      <c r="E6843" s="2" t="s">
        <v>335</v>
      </c>
      <c r="F6843" s="2" t="str">
        <f t="array" ref="F6843">_xlfn.XLOOKUP(E6843,Restaurants!A:A,Restaurants!B:B)</f>
        <v>Restaurant 007</v>
      </c>
      <c r="G6843" s="2" t="s">
        <v>969</v>
      </c>
      <c r="H6843" s="2" t="str">
        <f t="array" ref="H6843">_xlfn.XLOOKUP(G6843,Food_Menu!A:A,Food_Menu!B:B)</f>
        <v>Food Item 0007</v>
      </c>
      <c r="I6843" s="2">
        <f t="array" ref="I6843">_xlfn.XLOOKUP(G6843,Food_Menu!A:A,Food_Menu!D:D)</f>
        <v>210.13</v>
      </c>
      <c r="J6843" s="2" t="s">
        <v>212</v>
      </c>
      <c r="K6843" s="2" t="str">
        <f t="array" ref="K6843">_xlfn.XLOOKUP(J6843,Delivery_Partners!A:A,Delivery_Partners!B:B)</f>
        <v>Delivery Partner 177</v>
      </c>
      <c r="L6843" s="3">
        <v>1</v>
      </c>
      <c r="M6843" s="2" t="s">
        <v>23</v>
      </c>
      <c r="N6843" s="2" t="s">
        <v>24</v>
      </c>
      <c r="O6843" s="3">
        <v>50</v>
      </c>
      <c r="P6843" s="13">
        <f t="shared" ref="P6843:P6862" si="1430">I6843*L6843</f>
        <v>210.13</v>
      </c>
      <c r="Q6843" s="13" t="str">
        <f t="shared" ref="Q6843:Q6862" si="1431">IF(O6843="","Not Delivered",IF(O6843&lt;=30,"Fast",IF(O6843&lt;=60,"Normal","Slow")))</f>
        <v>Normal</v>
      </c>
      <c r="S6843" s="21"/>
    </row>
    <row r="6844" customHeight="1" spans="1:19">
      <c r="A6844" s="2" t="s">
        <v>8808</v>
      </c>
      <c r="B6844" s="29" t="s">
        <v>114</v>
      </c>
      <c r="C6844" s="2" t="s">
        <v>3527</v>
      </c>
      <c r="D6844" s="2" t="str">
        <f t="array" ref="D6844">_xlfn.XLOOKUP(C6844,Customers!A:A,Customers!B:B)</f>
        <v>Customer 0035</v>
      </c>
      <c r="E6844" s="2" t="s">
        <v>1450</v>
      </c>
      <c r="F6844" s="2" t="str">
        <f t="array" ref="F6844">_xlfn.XLOOKUP(E6844,Restaurants!A:A,Restaurants!B:B)</f>
        <v>Restaurant 024</v>
      </c>
      <c r="G6844" s="2" t="s">
        <v>1177</v>
      </c>
      <c r="H6844" s="2" t="str">
        <f t="array" ref="H6844">_xlfn.XLOOKUP(G6844,Food_Menu!A:A,Food_Menu!B:B)</f>
        <v>Food Item 0217</v>
      </c>
      <c r="I6844" s="2">
        <f t="array" ref="I6844">_xlfn.XLOOKUP(G6844,Food_Menu!A:A,Food_Menu!D:D)</f>
        <v>222.6</v>
      </c>
      <c r="J6844" s="2" t="s">
        <v>389</v>
      </c>
      <c r="K6844" s="2" t="str">
        <f t="array" ref="K6844">_xlfn.XLOOKUP(J6844,Delivery_Partners!A:A,Delivery_Partners!B:B)</f>
        <v>Delivery Partner 022</v>
      </c>
      <c r="L6844" s="3">
        <v>1</v>
      </c>
      <c r="M6844" s="2" t="s">
        <v>23</v>
      </c>
      <c r="N6844" s="2" t="s">
        <v>24</v>
      </c>
      <c r="O6844" s="3">
        <v>40</v>
      </c>
      <c r="P6844" s="13">
        <f t="shared" si="1430"/>
        <v>222.6</v>
      </c>
      <c r="Q6844" s="13" t="str">
        <f t="shared" si="1431"/>
        <v>Normal</v>
      </c>
      <c r="S6844" s="21"/>
    </row>
    <row r="6845" customHeight="1" spans="1:19">
      <c r="A6845" s="2" t="s">
        <v>8809</v>
      </c>
      <c r="B6845" s="28">
        <v>45873</v>
      </c>
      <c r="C6845" s="2" t="s">
        <v>575</v>
      </c>
      <c r="D6845" s="2" t="str">
        <f t="array" ref="D6845">_xlfn.XLOOKUP(C6845,Customers!A:A,Customers!B:B)</f>
        <v>Customer 0138</v>
      </c>
      <c r="E6845" s="2" t="s">
        <v>358</v>
      </c>
      <c r="F6845" s="2" t="str">
        <f t="array" ref="F6845">_xlfn.XLOOKUP(E6845,Restaurants!A:A,Restaurants!B:B)</f>
        <v>Restaurant 095</v>
      </c>
      <c r="G6845" s="2" t="s">
        <v>1723</v>
      </c>
      <c r="H6845" s="2" t="str">
        <f t="array" ref="H6845">_xlfn.XLOOKUP(G6845,Food_Menu!A:A,Food_Menu!B:B)</f>
        <v>Food Item 0163</v>
      </c>
      <c r="I6845" s="2">
        <f t="array" ref="I6845">_xlfn.XLOOKUP(G6845,Food_Menu!A:A,Food_Menu!D:D)</f>
        <v>132.59</v>
      </c>
      <c r="J6845" s="2" t="s">
        <v>1290</v>
      </c>
      <c r="K6845" s="2" t="str">
        <f t="array" ref="K6845">_xlfn.XLOOKUP(J6845,Delivery_Partners!A:A,Delivery_Partners!B:B)</f>
        <v>Delivery Partner 035</v>
      </c>
      <c r="L6845" s="3">
        <v>1</v>
      </c>
      <c r="M6845" s="2" t="s">
        <v>23</v>
      </c>
      <c r="N6845" s="2" t="s">
        <v>55</v>
      </c>
      <c r="O6845" s="3">
        <v>15</v>
      </c>
      <c r="P6845" s="13">
        <f t="shared" si="1430"/>
        <v>132.59</v>
      </c>
      <c r="Q6845" s="13" t="str">
        <f t="shared" si="1431"/>
        <v>Fast</v>
      </c>
      <c r="S6845" s="21"/>
    </row>
    <row r="6846" customHeight="1" spans="1:19">
      <c r="A6846" s="2" t="s">
        <v>8810</v>
      </c>
      <c r="B6846" s="29" t="s">
        <v>472</v>
      </c>
      <c r="C6846" s="2" t="s">
        <v>2162</v>
      </c>
      <c r="D6846" s="2" t="str">
        <f t="array" ref="D6846">_xlfn.XLOOKUP(C6846,Customers!A:A,Customers!B:B)</f>
        <v>Customer 0870</v>
      </c>
      <c r="E6846" s="2" t="s">
        <v>871</v>
      </c>
      <c r="F6846" s="2" t="str">
        <f t="array" ref="F6846">_xlfn.XLOOKUP(E6846,Restaurants!A:A,Restaurants!B:B)</f>
        <v>Restaurant 015</v>
      </c>
      <c r="G6846" s="2" t="s">
        <v>240</v>
      </c>
      <c r="H6846" s="2" t="str">
        <f t="array" ref="H6846">_xlfn.XLOOKUP(G6846,Food_Menu!A:A,Food_Menu!B:B)</f>
        <v>Food Item 0005</v>
      </c>
      <c r="I6846" s="2">
        <f t="array" ref="I6846">_xlfn.XLOOKUP(G6846,Food_Menu!A:A,Food_Menu!D:D)</f>
        <v>481.92</v>
      </c>
      <c r="J6846" s="2" t="s">
        <v>1443</v>
      </c>
      <c r="K6846" s="2" t="str">
        <f t="array" ref="K6846">_xlfn.XLOOKUP(J6846,Delivery_Partners!A:A,Delivery_Partners!B:B)</f>
        <v>Delivery Partner 078</v>
      </c>
      <c r="L6846" s="3">
        <v>2</v>
      </c>
      <c r="M6846" s="2" t="s">
        <v>23</v>
      </c>
      <c r="N6846" s="2" t="s">
        <v>24</v>
      </c>
      <c r="O6846" s="3">
        <v>37</v>
      </c>
      <c r="P6846" s="13">
        <f t="shared" si="1430"/>
        <v>963.84</v>
      </c>
      <c r="Q6846" s="13" t="str">
        <f t="shared" si="1431"/>
        <v>Normal</v>
      </c>
      <c r="S6846" s="21"/>
    </row>
    <row r="6847" customHeight="1" spans="1:19">
      <c r="A6847" s="2" t="s">
        <v>8811</v>
      </c>
      <c r="B6847" s="29" t="s">
        <v>858</v>
      </c>
      <c r="C6847" s="2" t="s">
        <v>961</v>
      </c>
      <c r="D6847" s="2" t="str">
        <f t="array" ref="D6847">_xlfn.XLOOKUP(C6847,Customers!A:A,Customers!B:B)</f>
        <v>Customer 0747</v>
      </c>
      <c r="E6847" s="2" t="s">
        <v>1191</v>
      </c>
      <c r="F6847" s="2" t="str">
        <f t="array" ref="F6847">_xlfn.XLOOKUP(E6847,Restaurants!A:A,Restaurants!B:B)</f>
        <v>Restaurant 060</v>
      </c>
      <c r="G6847" s="2" t="s">
        <v>1025</v>
      </c>
      <c r="H6847" s="2" t="str">
        <f t="array" ref="H6847">_xlfn.XLOOKUP(G6847,Food_Menu!A:A,Food_Menu!B:B)</f>
        <v>Food Item 0047</v>
      </c>
      <c r="I6847" s="2">
        <f t="array" ref="I6847">_xlfn.XLOOKUP(G6847,Food_Menu!A:A,Food_Menu!D:D)</f>
        <v>547.46</v>
      </c>
      <c r="J6847" s="2" t="s">
        <v>688</v>
      </c>
      <c r="K6847" s="2" t="str">
        <f t="array" ref="K6847">_xlfn.XLOOKUP(J6847,Delivery_Partners!A:A,Delivery_Partners!B:B)</f>
        <v>Delivery Partner 165</v>
      </c>
      <c r="L6847" s="3">
        <v>1</v>
      </c>
      <c r="M6847" s="2" t="s">
        <v>23</v>
      </c>
      <c r="N6847" s="2" t="s">
        <v>42</v>
      </c>
      <c r="O6847" s="3">
        <v>35</v>
      </c>
      <c r="P6847" s="13">
        <f t="shared" si="1430"/>
        <v>547.46</v>
      </c>
      <c r="Q6847" s="13" t="str">
        <f t="shared" si="1431"/>
        <v>Normal</v>
      </c>
      <c r="S6847" s="21"/>
    </row>
    <row r="6848" customHeight="1" spans="1:19">
      <c r="A6848" s="2" t="s">
        <v>8812</v>
      </c>
      <c r="B6848" s="28">
        <v>45755</v>
      </c>
      <c r="C6848" s="2" t="s">
        <v>2796</v>
      </c>
      <c r="D6848" s="2" t="str">
        <f t="array" ref="D6848">_xlfn.XLOOKUP(C6848,Customers!A:A,Customers!B:B)</f>
        <v>Customer 1175</v>
      </c>
      <c r="E6848" s="2" t="s">
        <v>1765</v>
      </c>
      <c r="F6848" s="2" t="str">
        <f t="array" ref="F6848">_xlfn.XLOOKUP(E6848,Restaurants!A:A,Restaurants!B:B)</f>
        <v>Restaurant 017</v>
      </c>
      <c r="G6848" s="2" t="s">
        <v>881</v>
      </c>
      <c r="H6848" s="2" t="str">
        <f t="array" ref="H6848">_xlfn.XLOOKUP(G6848,Food_Menu!A:A,Food_Menu!B:B)</f>
        <v>Food Item 0038</v>
      </c>
      <c r="I6848" s="2">
        <f t="array" ref="I6848">_xlfn.XLOOKUP(G6848,Food_Menu!A:A,Food_Menu!D:D)</f>
        <v>355.26</v>
      </c>
      <c r="J6848" s="2" t="s">
        <v>567</v>
      </c>
      <c r="K6848" s="2" t="str">
        <f t="array" ref="K6848">_xlfn.XLOOKUP(J6848,Delivery_Partners!A:A,Delivery_Partners!B:B)</f>
        <v>Delivery Partner 104</v>
      </c>
      <c r="L6848" s="3">
        <v>2</v>
      </c>
      <c r="M6848" s="2" t="s">
        <v>23</v>
      </c>
      <c r="N6848" s="2" t="s">
        <v>74</v>
      </c>
      <c r="O6848" s="3">
        <v>50</v>
      </c>
      <c r="P6848" s="13">
        <f t="shared" si="1430"/>
        <v>710.52</v>
      </c>
      <c r="Q6848" s="13" t="str">
        <f t="shared" si="1431"/>
        <v>Normal</v>
      </c>
      <c r="S6848" s="21"/>
    </row>
    <row r="6849" customHeight="1" spans="1:19">
      <c r="A6849" s="2" t="s">
        <v>8813</v>
      </c>
      <c r="B6849" s="28">
        <v>45819</v>
      </c>
      <c r="C6849" s="2" t="s">
        <v>2165</v>
      </c>
      <c r="D6849" s="2" t="str">
        <f t="array" ref="D6849">_xlfn.XLOOKUP(C6849,Customers!A:A,Customers!B:B)</f>
        <v>Customer 0681</v>
      </c>
      <c r="E6849" s="2" t="s">
        <v>187</v>
      </c>
      <c r="F6849" s="2" t="str">
        <f t="array" ref="F6849">_xlfn.XLOOKUP(E6849,Restaurants!A:A,Restaurants!B:B)</f>
        <v>Restaurant 065</v>
      </c>
      <c r="G6849" s="2" t="s">
        <v>591</v>
      </c>
      <c r="H6849" s="2" t="str">
        <f t="array" ref="H6849">_xlfn.XLOOKUP(G6849,Food_Menu!A:A,Food_Menu!B:B)</f>
        <v>Food Item 0199</v>
      </c>
      <c r="I6849" s="2">
        <f t="array" ref="I6849">_xlfn.XLOOKUP(G6849,Food_Menu!A:A,Food_Menu!D:D)</f>
        <v>484.48</v>
      </c>
      <c r="J6849" s="2" t="s">
        <v>443</v>
      </c>
      <c r="K6849" s="2" t="str">
        <f t="array" ref="K6849">_xlfn.XLOOKUP(J6849,Delivery_Partners!A:A,Delivery_Partners!B:B)</f>
        <v>Delivery Partner 083</v>
      </c>
      <c r="L6849" s="3">
        <v>3</v>
      </c>
      <c r="M6849" s="2" t="s">
        <v>23</v>
      </c>
      <c r="N6849" s="2" t="s">
        <v>55</v>
      </c>
      <c r="O6849" s="3">
        <v>48</v>
      </c>
      <c r="P6849" s="13">
        <f t="shared" si="1430"/>
        <v>1453.44</v>
      </c>
      <c r="Q6849" s="13" t="str">
        <f t="shared" si="1431"/>
        <v>Normal</v>
      </c>
      <c r="S6849" s="21"/>
    </row>
    <row r="6850" customHeight="1" spans="1:19">
      <c r="A6850" s="2" t="s">
        <v>8814</v>
      </c>
      <c r="B6850" s="28">
        <v>45728</v>
      </c>
      <c r="C6850" s="2" t="s">
        <v>2815</v>
      </c>
      <c r="D6850" s="2" t="str">
        <f t="array" ref="D6850">_xlfn.XLOOKUP(C6850,Customers!A:A,Customers!B:B)</f>
        <v>Customer 0501</v>
      </c>
      <c r="E6850" s="2" t="s">
        <v>446</v>
      </c>
      <c r="F6850" s="2" t="str">
        <f t="array" ref="F6850">_xlfn.XLOOKUP(E6850,Restaurants!A:A,Restaurants!B:B)</f>
        <v>Restaurant 078</v>
      </c>
      <c r="G6850" s="2" t="s">
        <v>1973</v>
      </c>
      <c r="H6850" s="2" t="str">
        <f t="array" ref="H6850">_xlfn.XLOOKUP(G6850,Food_Menu!A:A,Food_Menu!B:B)</f>
        <v>Food Item 0210</v>
      </c>
      <c r="I6850" s="2">
        <f t="array" ref="I6850">_xlfn.XLOOKUP(G6850,Food_Menu!A:A,Food_Menu!D:D)</f>
        <v>331.49</v>
      </c>
      <c r="J6850" s="2" t="s">
        <v>107</v>
      </c>
      <c r="K6850" s="2" t="str">
        <f t="array" ref="K6850">_xlfn.XLOOKUP(J6850,Delivery_Partners!A:A,Delivery_Partners!B:B)</f>
        <v>Delivery Partner 167</v>
      </c>
      <c r="L6850" s="3">
        <v>4</v>
      </c>
      <c r="M6850" s="2" t="s">
        <v>23</v>
      </c>
      <c r="N6850" s="2" t="s">
        <v>24</v>
      </c>
      <c r="O6850" s="3">
        <v>42</v>
      </c>
      <c r="P6850" s="13">
        <f t="shared" si="1430"/>
        <v>1325.96</v>
      </c>
      <c r="Q6850" s="13" t="str">
        <f t="shared" si="1431"/>
        <v>Normal</v>
      </c>
      <c r="S6850" s="21"/>
    </row>
    <row r="6851" customHeight="1" spans="1:19">
      <c r="A6851" s="2" t="s">
        <v>8815</v>
      </c>
      <c r="B6851" s="28">
        <v>45753</v>
      </c>
      <c r="C6851" s="2" t="s">
        <v>570</v>
      </c>
      <c r="D6851" s="2" t="str">
        <f t="array" ref="D6851">_xlfn.XLOOKUP(C6851,Customers!A:A,Customers!B:B)</f>
        <v>Customer 0803</v>
      </c>
      <c r="E6851" s="2" t="s">
        <v>293</v>
      </c>
      <c r="F6851" s="2" t="str">
        <f t="array" ref="F6851">_xlfn.XLOOKUP(E6851,Restaurants!A:A,Restaurants!B:B)</f>
        <v>Restaurant 057</v>
      </c>
      <c r="G6851" s="2" t="s">
        <v>617</v>
      </c>
      <c r="H6851" s="2" t="str">
        <f t="array" ref="H6851">_xlfn.XLOOKUP(G6851,Food_Menu!A:A,Food_Menu!B:B)</f>
        <v>Food Item 0092</v>
      </c>
      <c r="I6851" s="2">
        <f t="array" ref="I6851">_xlfn.XLOOKUP(G6851,Food_Menu!A:A,Food_Menu!D:D)</f>
        <v>238.18</v>
      </c>
      <c r="J6851" s="2" t="s">
        <v>988</v>
      </c>
      <c r="K6851" s="2" t="str">
        <f t="array" ref="K6851">_xlfn.XLOOKUP(J6851,Delivery_Partners!A:A,Delivery_Partners!B:B)</f>
        <v>Delivery Partner 120</v>
      </c>
      <c r="L6851" s="3">
        <v>1</v>
      </c>
      <c r="M6851" s="2" t="s">
        <v>23</v>
      </c>
      <c r="N6851" s="2" t="s">
        <v>24</v>
      </c>
      <c r="O6851" s="3">
        <v>15</v>
      </c>
      <c r="P6851" s="13">
        <f t="shared" si="1430"/>
        <v>238.18</v>
      </c>
      <c r="Q6851" s="13" t="str">
        <f t="shared" si="1431"/>
        <v>Fast</v>
      </c>
      <c r="S6851" s="21"/>
    </row>
    <row r="6852" customHeight="1" spans="1:19">
      <c r="A6852" s="2" t="s">
        <v>8816</v>
      </c>
      <c r="B6852" s="29" t="s">
        <v>1027</v>
      </c>
      <c r="C6852" s="2" t="s">
        <v>1662</v>
      </c>
      <c r="D6852" s="2" t="str">
        <f t="array" ref="D6852">_xlfn.XLOOKUP(C6852,Customers!A:A,Customers!B:B)</f>
        <v>Customer 0915</v>
      </c>
      <c r="E6852" s="2" t="s">
        <v>814</v>
      </c>
      <c r="F6852" s="2" t="str">
        <f t="array" ref="F6852">_xlfn.XLOOKUP(E6852,Restaurants!A:A,Restaurants!B:B)</f>
        <v>Restaurant 093</v>
      </c>
      <c r="G6852" s="2" t="s">
        <v>1650</v>
      </c>
      <c r="H6852" s="2" t="str">
        <f t="array" ref="H6852">_xlfn.XLOOKUP(G6852,Food_Menu!A:A,Food_Menu!B:B)</f>
        <v>Food Item 0040</v>
      </c>
      <c r="I6852" s="2">
        <f t="array" ref="I6852">_xlfn.XLOOKUP(G6852,Food_Menu!A:A,Food_Menu!D:D)</f>
        <v>254.86</v>
      </c>
      <c r="J6852" s="2" t="s">
        <v>1104</v>
      </c>
      <c r="K6852" s="2" t="str">
        <f t="array" ref="K6852">_xlfn.XLOOKUP(J6852,Delivery_Partners!A:A,Delivery_Partners!B:B)</f>
        <v>Delivery Partner 178</v>
      </c>
      <c r="L6852" s="3">
        <v>2</v>
      </c>
      <c r="M6852" s="2" t="s">
        <v>23</v>
      </c>
      <c r="N6852" s="2" t="s">
        <v>24</v>
      </c>
      <c r="O6852" s="3">
        <v>25</v>
      </c>
      <c r="P6852" s="13">
        <f t="shared" si="1430"/>
        <v>509.72</v>
      </c>
      <c r="Q6852" s="13" t="str">
        <f t="shared" si="1431"/>
        <v>Fast</v>
      </c>
      <c r="S6852" s="21"/>
    </row>
    <row r="6853" customHeight="1" spans="1:19">
      <c r="A6853" s="2" t="s">
        <v>8817</v>
      </c>
      <c r="B6853" s="29" t="s">
        <v>2130</v>
      </c>
      <c r="C6853" s="2" t="s">
        <v>3690</v>
      </c>
      <c r="D6853" s="2" t="str">
        <f t="array" ref="D6853">_xlfn.XLOOKUP(C6853,Customers!A:A,Customers!B:B)</f>
        <v>Customer 0806</v>
      </c>
      <c r="E6853" s="2" t="s">
        <v>83</v>
      </c>
      <c r="F6853" s="2" t="str">
        <f t="array" ref="F6853">_xlfn.XLOOKUP(E6853,Restaurants!A:A,Restaurants!B:B)</f>
        <v>Restaurant 032</v>
      </c>
      <c r="G6853" s="2" t="s">
        <v>426</v>
      </c>
      <c r="H6853" s="2" t="str">
        <f t="array" ref="H6853">_xlfn.XLOOKUP(G6853,Food_Menu!A:A,Food_Menu!B:B)</f>
        <v>Food Item 0142</v>
      </c>
      <c r="I6853" s="2">
        <f t="array" ref="I6853">_xlfn.XLOOKUP(G6853,Food_Menu!A:A,Food_Menu!D:D)</f>
        <v>428.17</v>
      </c>
      <c r="J6853" s="2" t="s">
        <v>159</v>
      </c>
      <c r="K6853" s="2" t="str">
        <f t="array" ref="K6853">_xlfn.XLOOKUP(J6853,Delivery_Partners!A:A,Delivery_Partners!B:B)</f>
        <v>Delivery Partner 156</v>
      </c>
      <c r="L6853" s="3">
        <v>2</v>
      </c>
      <c r="M6853" s="2" t="s">
        <v>23</v>
      </c>
      <c r="N6853" s="2" t="s">
        <v>24</v>
      </c>
      <c r="O6853" s="3">
        <v>31</v>
      </c>
      <c r="P6853" s="13">
        <f t="shared" si="1430"/>
        <v>856.34</v>
      </c>
      <c r="Q6853" s="13" t="str">
        <f t="shared" si="1431"/>
        <v>Normal</v>
      </c>
      <c r="S6853" s="21"/>
    </row>
    <row r="6854" customHeight="1" spans="1:19">
      <c r="A6854" s="2" t="s">
        <v>8818</v>
      </c>
      <c r="B6854" s="28">
        <v>45696</v>
      </c>
      <c r="C6854" s="2" t="s">
        <v>4765</v>
      </c>
      <c r="D6854" s="2" t="str">
        <f t="array" ref="D6854">_xlfn.XLOOKUP(C6854,Customers!A:A,Customers!B:B)</f>
        <v>Customer 0445</v>
      </c>
      <c r="E6854" s="2" t="s">
        <v>468</v>
      </c>
      <c r="F6854" s="2" t="str">
        <f t="array" ref="F6854">_xlfn.XLOOKUP(E6854,Restaurants!A:A,Restaurants!B:B)</f>
        <v>Restaurant 067</v>
      </c>
      <c r="G6854" s="2" t="s">
        <v>1951</v>
      </c>
      <c r="H6854" s="2" t="str">
        <f t="array" ref="H6854">_xlfn.XLOOKUP(G6854,Food_Menu!A:A,Food_Menu!B:B)</f>
        <v>Food Item 0060</v>
      </c>
      <c r="I6854" s="2">
        <f t="array" ref="I6854">_xlfn.XLOOKUP(G6854,Food_Menu!A:A,Food_Menu!D:D)</f>
        <v>246.78</v>
      </c>
      <c r="J6854" s="2" t="s">
        <v>610</v>
      </c>
      <c r="K6854" s="2" t="str">
        <f t="array" ref="K6854">_xlfn.XLOOKUP(J6854,Delivery_Partners!A:A,Delivery_Partners!B:B)</f>
        <v>Delivery Partner 180</v>
      </c>
      <c r="L6854" s="3">
        <v>2</v>
      </c>
      <c r="M6854" s="2" t="s">
        <v>23</v>
      </c>
      <c r="N6854" s="2" t="s">
        <v>42</v>
      </c>
      <c r="O6854" s="3">
        <v>31</v>
      </c>
      <c r="P6854" s="13">
        <f t="shared" si="1430"/>
        <v>493.56</v>
      </c>
      <c r="Q6854" s="13" t="str">
        <f t="shared" si="1431"/>
        <v>Normal</v>
      </c>
      <c r="S6854" s="21"/>
    </row>
    <row r="6855" customHeight="1" spans="1:19">
      <c r="A6855" s="2" t="s">
        <v>8819</v>
      </c>
      <c r="B6855" s="29" t="s">
        <v>380</v>
      </c>
      <c r="C6855" s="2" t="s">
        <v>45</v>
      </c>
      <c r="D6855" s="2" t="str">
        <f t="array" ref="D6855">_xlfn.XLOOKUP(C6855,Customers!A:A,Customers!B:B)</f>
        <v>Customer 1152</v>
      </c>
      <c r="E6855" s="2" t="s">
        <v>984</v>
      </c>
      <c r="F6855" s="2" t="str">
        <f t="array" ref="F6855">_xlfn.XLOOKUP(E6855,Restaurants!A:A,Restaurants!B:B)</f>
        <v>Restaurant 034</v>
      </c>
      <c r="G6855" s="2" t="s">
        <v>728</v>
      </c>
      <c r="H6855" s="2" t="str">
        <f t="array" ref="H6855">_xlfn.XLOOKUP(G6855,Food_Menu!A:A,Food_Menu!B:B)</f>
        <v>Food Item 0027</v>
      </c>
      <c r="I6855" s="2">
        <f t="array" ref="I6855">_xlfn.XLOOKUP(G6855,Food_Menu!A:A,Food_Menu!D:D)</f>
        <v>364.02</v>
      </c>
      <c r="J6855" s="2" t="s">
        <v>351</v>
      </c>
      <c r="K6855" s="2" t="str">
        <f t="array" ref="K6855">_xlfn.XLOOKUP(J6855,Delivery_Partners!A:A,Delivery_Partners!B:B)</f>
        <v>Delivery Partner 101</v>
      </c>
      <c r="L6855" s="3">
        <v>3</v>
      </c>
      <c r="M6855" s="2" t="s">
        <v>23</v>
      </c>
      <c r="N6855" s="2" t="s">
        <v>24</v>
      </c>
      <c r="O6855" s="3">
        <v>37</v>
      </c>
      <c r="P6855" s="13">
        <f t="shared" si="1430"/>
        <v>1092.06</v>
      </c>
      <c r="Q6855" s="13" t="str">
        <f t="shared" si="1431"/>
        <v>Normal</v>
      </c>
      <c r="S6855" s="21"/>
    </row>
    <row r="6856" customHeight="1" spans="1:19">
      <c r="A6856" s="2" t="s">
        <v>8820</v>
      </c>
      <c r="B6856" s="29" t="s">
        <v>2186</v>
      </c>
      <c r="C6856" s="2" t="s">
        <v>2726</v>
      </c>
      <c r="D6856" s="2" t="str">
        <f t="array" ref="D6856">_xlfn.XLOOKUP(C6856,Customers!A:A,Customers!B:B)</f>
        <v>Customer 0362</v>
      </c>
      <c r="E6856" s="2" t="s">
        <v>110</v>
      </c>
      <c r="F6856" s="2" t="str">
        <f t="array" ref="F6856">_xlfn.XLOOKUP(E6856,Restaurants!A:A,Restaurants!B:B)</f>
        <v>Restaurant 062</v>
      </c>
      <c r="G6856" s="2" t="s">
        <v>28</v>
      </c>
      <c r="H6856" s="2" t="str">
        <f t="array" ref="H6856">_xlfn.XLOOKUP(G6856,Food_Menu!A:A,Food_Menu!B:B)</f>
        <v>Food Item 0057</v>
      </c>
      <c r="I6856" s="2">
        <f t="array" ref="I6856">_xlfn.XLOOKUP(G6856,Food_Menu!A:A,Food_Menu!D:D)</f>
        <v>302.55</v>
      </c>
      <c r="J6856" s="2" t="s">
        <v>236</v>
      </c>
      <c r="K6856" s="2" t="str">
        <f t="array" ref="K6856">_xlfn.XLOOKUP(J6856,Delivery_Partners!A:A,Delivery_Partners!B:B)</f>
        <v>Delivery Partner 068</v>
      </c>
      <c r="L6856" s="3">
        <v>2</v>
      </c>
      <c r="M6856" s="2" t="s">
        <v>23</v>
      </c>
      <c r="N6856" s="2" t="s">
        <v>55</v>
      </c>
      <c r="O6856" s="3">
        <v>53</v>
      </c>
      <c r="P6856" s="13">
        <f t="shared" si="1430"/>
        <v>605.1</v>
      </c>
      <c r="Q6856" s="13" t="str">
        <f t="shared" si="1431"/>
        <v>Normal</v>
      </c>
      <c r="S6856" s="21"/>
    </row>
    <row r="6857" customHeight="1" spans="1:19">
      <c r="A6857" s="2" t="s">
        <v>8821</v>
      </c>
      <c r="B6857" s="28">
        <v>45962</v>
      </c>
      <c r="C6857" s="2" t="s">
        <v>2367</v>
      </c>
      <c r="D6857" s="2" t="str">
        <f t="array" ref="D6857">_xlfn.XLOOKUP(C6857,Customers!A:A,Customers!B:B)</f>
        <v>Customer 0416</v>
      </c>
      <c r="E6857" s="2" t="s">
        <v>492</v>
      </c>
      <c r="F6857" s="2" t="str">
        <f t="array" ref="F6857">_xlfn.XLOOKUP(E6857,Restaurants!A:A,Restaurants!B:B)</f>
        <v>Restaurant 008</v>
      </c>
      <c r="G6857" s="2" t="s">
        <v>47</v>
      </c>
      <c r="H6857" s="2" t="str">
        <f t="array" ref="H6857">_xlfn.XLOOKUP(G6857,Food_Menu!A:A,Food_Menu!B:B)</f>
        <v>Food Item 0056</v>
      </c>
      <c r="I6857" s="2">
        <f t="array" ref="I6857">_xlfn.XLOOKUP(G6857,Food_Menu!A:A,Food_Menu!D:D)</f>
        <v>536.41</v>
      </c>
      <c r="J6857" s="2" t="s">
        <v>133</v>
      </c>
      <c r="K6857" s="2" t="str">
        <f t="array" ref="K6857">_xlfn.XLOOKUP(J6857,Delivery_Partners!A:A,Delivery_Partners!B:B)</f>
        <v>Delivery Partner 012</v>
      </c>
      <c r="L6857" s="3">
        <v>2</v>
      </c>
      <c r="M6857" s="2" t="s">
        <v>23</v>
      </c>
      <c r="N6857" s="2" t="s">
        <v>55</v>
      </c>
      <c r="O6857" s="3">
        <v>44</v>
      </c>
      <c r="P6857" s="13">
        <f t="shared" si="1430"/>
        <v>1072.82</v>
      </c>
      <c r="Q6857" s="13" t="str">
        <f t="shared" si="1431"/>
        <v>Normal</v>
      </c>
      <c r="S6857" s="21"/>
    </row>
    <row r="6858" customHeight="1" spans="1:19">
      <c r="A6858" s="2" t="s">
        <v>8822</v>
      </c>
      <c r="B6858" s="29" t="s">
        <v>769</v>
      </c>
      <c r="C6858" s="2" t="s">
        <v>5689</v>
      </c>
      <c r="D6858" s="2" t="str">
        <f t="array" ref="D6858">_xlfn.XLOOKUP(C6858,Customers!A:A,Customers!B:B)</f>
        <v>Customer 0334</v>
      </c>
      <c r="E6858" s="2" t="s">
        <v>27</v>
      </c>
      <c r="F6858" s="2" t="str">
        <f t="array" ref="F6858">_xlfn.XLOOKUP(E6858,Restaurants!A:A,Restaurants!B:B)</f>
        <v>Restaurant 033</v>
      </c>
      <c r="G6858" s="2" t="s">
        <v>266</v>
      </c>
      <c r="H6858" s="2" t="str">
        <f t="array" ref="H6858">_xlfn.XLOOKUP(G6858,Food_Menu!A:A,Food_Menu!B:B)</f>
        <v>Food Item 0012</v>
      </c>
      <c r="I6858" s="2">
        <f t="array" ref="I6858">_xlfn.XLOOKUP(G6858,Food_Menu!A:A,Food_Menu!D:D)</f>
        <v>390.14</v>
      </c>
      <c r="J6858" s="2" t="s">
        <v>502</v>
      </c>
      <c r="K6858" s="2" t="str">
        <f t="array" ref="K6858">_xlfn.XLOOKUP(J6858,Delivery_Partners!A:A,Delivery_Partners!B:B)</f>
        <v>Delivery Partner 132</v>
      </c>
      <c r="L6858" s="3">
        <v>1</v>
      </c>
      <c r="M6858" s="2" t="s">
        <v>23</v>
      </c>
      <c r="N6858" s="2" t="s">
        <v>24</v>
      </c>
      <c r="O6858" s="3">
        <v>24</v>
      </c>
      <c r="P6858" s="13">
        <f t="shared" si="1430"/>
        <v>390.14</v>
      </c>
      <c r="Q6858" s="13" t="str">
        <f t="shared" si="1431"/>
        <v>Fast</v>
      </c>
      <c r="S6858" s="21"/>
    </row>
    <row r="6859" customHeight="1" spans="1:19">
      <c r="A6859" s="2" t="s">
        <v>8823</v>
      </c>
      <c r="B6859" s="28">
        <v>45843</v>
      </c>
      <c r="C6859" s="2" t="s">
        <v>697</v>
      </c>
      <c r="D6859" s="2" t="str">
        <f t="array" ref="D6859">_xlfn.XLOOKUP(C6859,Customers!A:A,Customers!B:B)</f>
        <v>Customer 0360</v>
      </c>
      <c r="E6859" s="2" t="s">
        <v>674</v>
      </c>
      <c r="F6859" s="2" t="str">
        <f t="array" ref="F6859">_xlfn.XLOOKUP(E6859,Restaurants!A:A,Restaurants!B:B)</f>
        <v>Restaurant 085</v>
      </c>
      <c r="G6859" s="2" t="s">
        <v>1547</v>
      </c>
      <c r="H6859" s="2" t="str">
        <f t="array" ref="H6859">_xlfn.XLOOKUP(G6859,Food_Menu!A:A,Food_Menu!B:B)</f>
        <v>Food Item 0155</v>
      </c>
      <c r="I6859" s="2">
        <f t="array" ref="I6859">_xlfn.XLOOKUP(G6859,Food_Menu!A:A,Food_Menu!D:D)</f>
        <v>185.15</v>
      </c>
      <c r="J6859" s="2" t="s">
        <v>1246</v>
      </c>
      <c r="K6859" s="2" t="str">
        <f t="array" ref="K6859">_xlfn.XLOOKUP(J6859,Delivery_Partners!A:A,Delivery_Partners!B:B)</f>
        <v>Delivery Partner 048</v>
      </c>
      <c r="L6859" s="3">
        <v>1</v>
      </c>
      <c r="M6859" s="2" t="s">
        <v>23</v>
      </c>
      <c r="N6859" s="2" t="s">
        <v>55</v>
      </c>
      <c r="O6859" s="3">
        <v>25</v>
      </c>
      <c r="P6859" s="13">
        <f t="shared" si="1430"/>
        <v>185.15</v>
      </c>
      <c r="Q6859" s="13" t="str">
        <f t="shared" si="1431"/>
        <v>Fast</v>
      </c>
      <c r="S6859" s="21"/>
    </row>
    <row r="6860" customHeight="1" spans="1:19">
      <c r="A6860" s="2" t="s">
        <v>8824</v>
      </c>
      <c r="B6860" s="29" t="s">
        <v>205</v>
      </c>
      <c r="C6860" s="2" t="s">
        <v>77</v>
      </c>
      <c r="D6860" s="2" t="str">
        <f t="array" ref="D6860">_xlfn.XLOOKUP(C6860,Customers!A:A,Customers!B:B)</f>
        <v>Customer 0256</v>
      </c>
      <c r="E6860" s="2" t="s">
        <v>265</v>
      </c>
      <c r="F6860" s="2" t="str">
        <f t="array" ref="F6860">_xlfn.XLOOKUP(E6860,Restaurants!A:A,Restaurants!B:B)</f>
        <v>Restaurant 094</v>
      </c>
      <c r="G6860" s="2" t="s">
        <v>533</v>
      </c>
      <c r="H6860" s="2" t="str">
        <f t="array" ref="H6860">_xlfn.XLOOKUP(G6860,Food_Menu!A:A,Food_Menu!B:B)</f>
        <v>Food Item 0078</v>
      </c>
      <c r="I6860" s="2">
        <f t="array" ref="I6860">_xlfn.XLOOKUP(G6860,Food_Menu!A:A,Food_Menu!D:D)</f>
        <v>220.49</v>
      </c>
      <c r="J6860" s="2" t="s">
        <v>618</v>
      </c>
      <c r="K6860" s="2" t="str">
        <f t="array" ref="K6860">_xlfn.XLOOKUP(J6860,Delivery_Partners!A:A,Delivery_Partners!B:B)</f>
        <v>Delivery Partner 002</v>
      </c>
      <c r="L6860" s="3">
        <v>2</v>
      </c>
      <c r="M6860" s="2" t="s">
        <v>23</v>
      </c>
      <c r="N6860" s="2" t="s">
        <v>42</v>
      </c>
      <c r="O6860" s="3">
        <v>24</v>
      </c>
      <c r="P6860" s="13">
        <f t="shared" si="1430"/>
        <v>440.98</v>
      </c>
      <c r="Q6860" s="13" t="str">
        <f t="shared" si="1431"/>
        <v>Fast</v>
      </c>
      <c r="S6860" s="21"/>
    </row>
    <row r="6861" customHeight="1" spans="1:19">
      <c r="A6861" s="2" t="s">
        <v>8825</v>
      </c>
      <c r="B6861" s="29" t="s">
        <v>2067</v>
      </c>
      <c r="C6861" s="2" t="s">
        <v>3041</v>
      </c>
      <c r="D6861" s="2" t="str">
        <f t="array" ref="D6861">_xlfn.XLOOKUP(C6861,Customers!A:A,Customers!B:B)</f>
        <v>Customer 0698</v>
      </c>
      <c r="E6861" s="2" t="s">
        <v>27</v>
      </c>
      <c r="F6861" s="2" t="str">
        <f t="array" ref="F6861">_xlfn.XLOOKUP(E6861,Restaurants!A:A,Restaurants!B:B)</f>
        <v>Restaurant 033</v>
      </c>
      <c r="G6861" s="2" t="s">
        <v>1180</v>
      </c>
      <c r="H6861" s="2" t="str">
        <f t="array" ref="H6861">_xlfn.XLOOKUP(G6861,Food_Menu!A:A,Food_Menu!B:B)</f>
        <v>Food Item 0122</v>
      </c>
      <c r="I6861" s="2">
        <f t="array" ref="I6861">_xlfn.XLOOKUP(G6861,Food_Menu!A:A,Food_Menu!D:D)</f>
        <v>199.81</v>
      </c>
      <c r="J6861" s="2" t="s">
        <v>1160</v>
      </c>
      <c r="K6861" s="2" t="str">
        <f t="array" ref="K6861">_xlfn.XLOOKUP(J6861,Delivery_Partners!A:A,Delivery_Partners!B:B)</f>
        <v>Delivery Partner 145</v>
      </c>
      <c r="L6861" s="3">
        <v>2</v>
      </c>
      <c r="M6861" s="2" t="s">
        <v>23</v>
      </c>
      <c r="N6861" s="2" t="s">
        <v>24</v>
      </c>
      <c r="O6861" s="3">
        <v>34</v>
      </c>
      <c r="P6861" s="13">
        <f t="shared" si="1430"/>
        <v>399.62</v>
      </c>
      <c r="Q6861" s="13" t="str">
        <f t="shared" si="1431"/>
        <v>Normal</v>
      </c>
      <c r="S6861" s="21"/>
    </row>
    <row r="6862" customHeight="1" spans="1:19">
      <c r="A6862" s="2" t="s">
        <v>8826</v>
      </c>
      <c r="B6862" s="28">
        <v>45727</v>
      </c>
      <c r="C6862" s="2" t="s">
        <v>1932</v>
      </c>
      <c r="D6862" s="2" t="str">
        <f t="array" ref="D6862">_xlfn.XLOOKUP(C6862,Customers!A:A,Customers!B:B)</f>
        <v>Customer 0875</v>
      </c>
      <c r="E6862" s="2" t="s">
        <v>488</v>
      </c>
      <c r="F6862" s="2" t="str">
        <f t="array" ref="F6862">_xlfn.XLOOKUP(E6862,Restaurants!A:A,Restaurants!B:B)</f>
        <v>Restaurant 031</v>
      </c>
      <c r="G6862" s="2" t="s">
        <v>1180</v>
      </c>
      <c r="H6862" s="2" t="str">
        <f t="array" ref="H6862">_xlfn.XLOOKUP(G6862,Food_Menu!A:A,Food_Menu!B:B)</f>
        <v>Food Item 0122</v>
      </c>
      <c r="I6862" s="2">
        <f t="array" ref="I6862">_xlfn.XLOOKUP(G6862,Food_Menu!A:A,Food_Menu!D:D)</f>
        <v>199.81</v>
      </c>
      <c r="J6862" s="2" t="s">
        <v>1930</v>
      </c>
      <c r="K6862" s="2" t="str">
        <f t="array" ref="K6862">_xlfn.XLOOKUP(J6862,Delivery_Partners!A:A,Delivery_Partners!B:B)</f>
        <v>Delivery Partner 077</v>
      </c>
      <c r="L6862" s="3">
        <v>2</v>
      </c>
      <c r="M6862" s="2" t="s">
        <v>23</v>
      </c>
      <c r="N6862" s="2" t="s">
        <v>55</v>
      </c>
      <c r="O6862" s="3">
        <v>45</v>
      </c>
      <c r="P6862" s="13">
        <f t="shared" si="1430"/>
        <v>399.62</v>
      </c>
      <c r="Q6862" s="13" t="str">
        <f t="shared" si="1431"/>
        <v>Normal</v>
      </c>
      <c r="S6862" s="21"/>
    </row>
    <row r="6863" hidden="1" customHeight="1" spans="1:19">
      <c r="A6863" s="2" t="s">
        <v>8827</v>
      </c>
      <c r="B6863" s="28">
        <v>45905</v>
      </c>
      <c r="C6863" s="2" t="s">
        <v>556</v>
      </c>
      <c r="D6863" s="2" t="str">
        <f t="array" ref="D6863">_xlfn.XLOOKUP(C6863,Customers!A:A,Customers!B:B)</f>
        <v>Customer 0516</v>
      </c>
      <c r="E6863" s="2" t="s">
        <v>666</v>
      </c>
      <c r="F6863" s="2" t="str">
        <f t="array" ref="F6863">_xlfn.XLOOKUP(E6863,Restaurants!A:A,Restaurants!B:B)</f>
        <v>Restaurant 036</v>
      </c>
      <c r="G6863" s="2" t="s">
        <v>1807</v>
      </c>
      <c r="H6863" s="2" t="str">
        <f t="array" ref="H6863">_xlfn.XLOOKUP(G6863,Food_Menu!A:A,Food_Menu!B:B)</f>
        <v>Food Item 0170</v>
      </c>
      <c r="I6863" s="2"/>
      <c r="J6863" s="2" t="s">
        <v>481</v>
      </c>
      <c r="K6863" s="2" t="str">
        <f t="array" ref="K6863">_xlfn.XLOOKUP(J6863,Delivery_Partners!A:A,Delivery_Partners!B:B)</f>
        <v>Delivery Partner 100</v>
      </c>
      <c r="L6863" s="3">
        <v>1</v>
      </c>
      <c r="M6863" s="2" t="s">
        <v>101</v>
      </c>
      <c r="N6863" s="2" t="s">
        <v>24</v>
      </c>
      <c r="O6863" s="2"/>
    </row>
    <row r="6864" customHeight="1" spans="1:19">
      <c r="A6864" s="2" t="s">
        <v>8828</v>
      </c>
      <c r="B6864" s="29" t="s">
        <v>3847</v>
      </c>
      <c r="C6864" s="2" t="s">
        <v>167</v>
      </c>
      <c r="D6864" s="2" t="str">
        <f t="array" ref="D6864">_xlfn.XLOOKUP(C6864,Customers!A:A,Customers!B:B)</f>
        <v>Customer 1108</v>
      </c>
      <c r="E6864" s="2" t="s">
        <v>984</v>
      </c>
      <c r="F6864" s="2" t="str">
        <f t="array" ref="F6864">_xlfn.XLOOKUP(E6864,Restaurants!A:A,Restaurants!B:B)</f>
        <v>Restaurant 034</v>
      </c>
      <c r="G6864" s="2" t="s">
        <v>61</v>
      </c>
      <c r="H6864" s="2" t="str">
        <f t="array" ref="H6864">_xlfn.XLOOKUP(G6864,Food_Menu!A:A,Food_Menu!B:B)</f>
        <v>Food Item 0168</v>
      </c>
      <c r="I6864" s="2">
        <f t="array" ref="I6864">_xlfn.XLOOKUP(G6864,Food_Menu!A:A,Food_Menu!D:D)</f>
        <v>107.01</v>
      </c>
      <c r="J6864" s="2" t="s">
        <v>923</v>
      </c>
      <c r="K6864" s="2" t="str">
        <f t="array" ref="K6864">_xlfn.XLOOKUP(J6864,Delivery_Partners!A:A,Delivery_Partners!B:B)</f>
        <v>Delivery Partner 142</v>
      </c>
      <c r="L6864" s="3">
        <v>1</v>
      </c>
      <c r="M6864" s="2" t="s">
        <v>23</v>
      </c>
      <c r="N6864" s="2" t="s">
        <v>55</v>
      </c>
      <c r="O6864" s="3">
        <v>30</v>
      </c>
      <c r="P6864" s="13">
        <f t="shared" ref="P6864:P6869" si="1432">I6864*L6864</f>
        <v>107.01</v>
      </c>
      <c r="Q6864" s="13" t="str">
        <f t="shared" ref="Q6864:Q6869" si="1433">IF(O6864="","Not Delivered",IF(O6864&lt;=30,"Fast",IF(O6864&lt;=60,"Normal","Slow")))</f>
        <v>Fast</v>
      </c>
      <c r="S6864" s="21"/>
    </row>
    <row r="6865" customHeight="1" spans="1:19">
      <c r="A6865" s="2" t="s">
        <v>8829</v>
      </c>
      <c r="B6865" s="28">
        <v>45942</v>
      </c>
      <c r="C6865" s="2" t="s">
        <v>5936</v>
      </c>
      <c r="D6865" s="2" t="str">
        <f t="array" ref="D6865">_xlfn.XLOOKUP(C6865,Customers!A:A,Customers!B:B)</f>
        <v>Customer 0569</v>
      </c>
      <c r="E6865" s="2" t="s">
        <v>224</v>
      </c>
      <c r="F6865" s="2" t="str">
        <f t="array" ref="F6865">_xlfn.XLOOKUP(E6865,Restaurants!A:A,Restaurants!B:B)</f>
        <v>Restaurant 120</v>
      </c>
      <c r="G6865" s="2" t="s">
        <v>1785</v>
      </c>
      <c r="H6865" s="2" t="str">
        <f t="array" ref="H6865">_xlfn.XLOOKUP(G6865,Food_Menu!A:A,Food_Menu!B:B)</f>
        <v>Food Item 0124</v>
      </c>
      <c r="I6865" s="2">
        <f t="array" ref="I6865">_xlfn.XLOOKUP(G6865,Food_Menu!A:A,Food_Menu!D:D)</f>
        <v>195.8</v>
      </c>
      <c r="J6865" s="2" t="s">
        <v>1286</v>
      </c>
      <c r="K6865" s="2" t="str">
        <f t="array" ref="K6865">_xlfn.XLOOKUP(J6865,Delivery_Partners!A:A,Delivery_Partners!B:B)</f>
        <v>Delivery Partner 060</v>
      </c>
      <c r="L6865" s="3">
        <v>4</v>
      </c>
      <c r="M6865" s="2" t="s">
        <v>23</v>
      </c>
      <c r="N6865" s="2" t="s">
        <v>74</v>
      </c>
      <c r="O6865" s="3">
        <v>35</v>
      </c>
      <c r="P6865" s="13">
        <f t="shared" si="1432"/>
        <v>783.2</v>
      </c>
      <c r="Q6865" s="13" t="str">
        <f t="shared" si="1433"/>
        <v>Normal</v>
      </c>
      <c r="S6865" s="21"/>
    </row>
    <row r="6866" customHeight="1" spans="1:19">
      <c r="A6866" s="2" t="s">
        <v>8830</v>
      </c>
      <c r="B6866" s="28">
        <v>45667</v>
      </c>
      <c r="C6866" s="2" t="s">
        <v>3124</v>
      </c>
      <c r="D6866" s="2" t="str">
        <f t="array" ref="D6866">_xlfn.XLOOKUP(C6866,Customers!A:A,Customers!B:B)</f>
        <v>Customer 0561</v>
      </c>
      <c r="E6866" s="2" t="s">
        <v>20</v>
      </c>
      <c r="F6866" s="2" t="str">
        <f t="array" ref="F6866">_xlfn.XLOOKUP(E6866,Restaurants!A:A,Restaurants!B:B)</f>
        <v>Restaurant 079</v>
      </c>
      <c r="G6866" s="2" t="s">
        <v>1040</v>
      </c>
      <c r="H6866" s="2" t="str">
        <f t="array" ref="H6866">_xlfn.XLOOKUP(G6866,Food_Menu!A:A,Food_Menu!B:B)</f>
        <v>Food Item 0185</v>
      </c>
      <c r="I6866" s="2">
        <f t="array" ref="I6866">_xlfn.XLOOKUP(G6866,Food_Menu!A:A,Food_Menu!D:D)</f>
        <v>565.74</v>
      </c>
      <c r="J6866" s="2" t="s">
        <v>327</v>
      </c>
      <c r="K6866" s="2" t="str">
        <f t="array" ref="K6866">_xlfn.XLOOKUP(J6866,Delivery_Partners!A:A,Delivery_Partners!B:B)</f>
        <v>Delivery Partner 148</v>
      </c>
      <c r="L6866" s="3">
        <v>1</v>
      </c>
      <c r="M6866" s="2" t="s">
        <v>23</v>
      </c>
      <c r="N6866" s="2" t="s">
        <v>55</v>
      </c>
      <c r="O6866" s="3">
        <v>55</v>
      </c>
      <c r="P6866" s="13">
        <f t="shared" si="1432"/>
        <v>565.74</v>
      </c>
      <c r="Q6866" s="13" t="str">
        <f t="shared" si="1433"/>
        <v>Normal</v>
      </c>
      <c r="S6866" s="21"/>
    </row>
    <row r="6867" customHeight="1" spans="1:19">
      <c r="A6867" s="2" t="s">
        <v>8831</v>
      </c>
      <c r="B6867" s="28">
        <v>45720</v>
      </c>
      <c r="C6867" s="2" t="s">
        <v>1707</v>
      </c>
      <c r="D6867" s="2" t="str">
        <f t="array" ref="D6867">_xlfn.XLOOKUP(C6867,Customers!A:A,Customers!B:B)</f>
        <v>Customer 0084</v>
      </c>
      <c r="E6867" s="2" t="s">
        <v>275</v>
      </c>
      <c r="F6867" s="2" t="str">
        <f t="array" ref="F6867">_xlfn.XLOOKUP(E6867,Restaurants!A:A,Restaurants!B:B)</f>
        <v>Restaurant 047</v>
      </c>
      <c r="G6867" s="2" t="s">
        <v>529</v>
      </c>
      <c r="H6867" s="2" t="str">
        <f t="array" ref="H6867">_xlfn.XLOOKUP(G6867,Food_Menu!A:A,Food_Menu!B:B)</f>
        <v>Food Item 0126</v>
      </c>
      <c r="I6867" s="2">
        <f t="array" ref="I6867">_xlfn.XLOOKUP(G6867,Food_Menu!A:A,Food_Menu!D:D)</f>
        <v>127.27</v>
      </c>
      <c r="J6867" s="2" t="s">
        <v>499</v>
      </c>
      <c r="K6867" s="2" t="str">
        <f t="array" ref="K6867">_xlfn.XLOOKUP(J6867,Delivery_Partners!A:A,Delivery_Partners!B:B)</f>
        <v>Delivery Partner 105</v>
      </c>
      <c r="L6867" s="3">
        <v>2</v>
      </c>
      <c r="M6867" s="2" t="s">
        <v>23</v>
      </c>
      <c r="N6867" s="2" t="s">
        <v>24</v>
      </c>
      <c r="O6867" s="3">
        <v>17</v>
      </c>
      <c r="P6867" s="13">
        <f t="shared" si="1432"/>
        <v>254.54</v>
      </c>
      <c r="Q6867" s="13" t="str">
        <f t="shared" si="1433"/>
        <v>Fast</v>
      </c>
      <c r="S6867" s="21"/>
    </row>
    <row r="6868" customHeight="1" spans="1:19">
      <c r="A6868" s="2" t="s">
        <v>8832</v>
      </c>
      <c r="B6868" s="28">
        <v>45786</v>
      </c>
      <c r="C6868" s="2" t="s">
        <v>238</v>
      </c>
      <c r="D6868" s="2" t="str">
        <f t="array" ref="D6868">_xlfn.XLOOKUP(C6868,Customers!A:A,Customers!B:B)</f>
        <v>Customer 1085</v>
      </c>
      <c r="E6868" s="2" t="s">
        <v>260</v>
      </c>
      <c r="F6868" s="2" t="str">
        <f t="array" ref="F6868">_xlfn.XLOOKUP(E6868,Restaurants!A:A,Restaurants!B:B)</f>
        <v>Restaurant 056</v>
      </c>
      <c r="G6868" s="2" t="s">
        <v>889</v>
      </c>
      <c r="H6868" s="2" t="str">
        <f t="array" ref="H6868">_xlfn.XLOOKUP(G6868,Food_Menu!A:A,Food_Menu!B:B)</f>
        <v>Food Item 0006</v>
      </c>
      <c r="I6868" s="2">
        <f t="array" ref="I6868">_xlfn.XLOOKUP(G6868,Food_Menu!A:A,Food_Menu!D:D)</f>
        <v>533.33</v>
      </c>
      <c r="J6868" s="2" t="s">
        <v>927</v>
      </c>
      <c r="K6868" s="2" t="str">
        <f t="array" ref="K6868">_xlfn.XLOOKUP(J6868,Delivery_Partners!A:A,Delivery_Partners!B:B)</f>
        <v>Delivery Partner 103</v>
      </c>
      <c r="L6868" s="3">
        <v>2</v>
      </c>
      <c r="M6868" s="2" t="s">
        <v>23</v>
      </c>
      <c r="N6868" s="2" t="s">
        <v>24</v>
      </c>
      <c r="O6868" s="3">
        <v>43</v>
      </c>
      <c r="P6868" s="13">
        <f t="shared" si="1432"/>
        <v>1066.66</v>
      </c>
      <c r="Q6868" s="13" t="str">
        <f t="shared" si="1433"/>
        <v>Normal</v>
      </c>
      <c r="S6868" s="21"/>
    </row>
    <row r="6869" customHeight="1" spans="1:19">
      <c r="A6869" s="2" t="s">
        <v>8833</v>
      </c>
      <c r="B6869" s="29" t="s">
        <v>1166</v>
      </c>
      <c r="C6869" s="2" t="s">
        <v>4250</v>
      </c>
      <c r="D6869" s="2" t="str">
        <f t="array" ref="D6869">_xlfn.XLOOKUP(C6869,Customers!A:A,Customers!B:B)</f>
        <v>Customer 0178</v>
      </c>
      <c r="E6869" s="2" t="s">
        <v>110</v>
      </c>
      <c r="F6869" s="2" t="str">
        <f t="array" ref="F6869">_xlfn.XLOOKUP(E6869,Restaurants!A:A,Restaurants!B:B)</f>
        <v>Restaurant 062</v>
      </c>
      <c r="G6869" s="2" t="s">
        <v>94</v>
      </c>
      <c r="H6869" s="2" t="str">
        <f t="array" ref="H6869">_xlfn.XLOOKUP(G6869,Food_Menu!A:A,Food_Menu!B:B)</f>
        <v>Food Item 0189</v>
      </c>
      <c r="I6869" s="2">
        <f t="array" ref="I6869">_xlfn.XLOOKUP(G6869,Food_Menu!A:A,Food_Menu!D:D)</f>
        <v>612.77</v>
      </c>
      <c r="J6869" s="2" t="s">
        <v>422</v>
      </c>
      <c r="K6869" s="2" t="str">
        <f t="array" ref="K6869">_xlfn.XLOOKUP(J6869,Delivery_Partners!A:A,Delivery_Partners!B:B)</f>
        <v>Delivery Partner 049</v>
      </c>
      <c r="L6869" s="3">
        <v>1</v>
      </c>
      <c r="M6869" s="2" t="s">
        <v>23</v>
      </c>
      <c r="N6869" s="2" t="s">
        <v>74</v>
      </c>
      <c r="O6869" s="3">
        <v>41</v>
      </c>
      <c r="P6869" s="13">
        <f t="shared" si="1432"/>
        <v>612.77</v>
      </c>
      <c r="Q6869" s="13" t="str">
        <f t="shared" si="1433"/>
        <v>Normal</v>
      </c>
      <c r="S6869" s="21"/>
    </row>
    <row r="6870" hidden="1" customHeight="1" spans="1:19">
      <c r="A6870" s="2" t="s">
        <v>8834</v>
      </c>
      <c r="B6870" s="29" t="s">
        <v>1222</v>
      </c>
      <c r="C6870" s="2" t="s">
        <v>6542</v>
      </c>
      <c r="D6870" s="2" t="str">
        <f t="array" ref="D6870">_xlfn.XLOOKUP(C6870,Customers!A:A,Customers!B:B)</f>
        <v>Customer 0198</v>
      </c>
      <c r="E6870" s="2" t="s">
        <v>468</v>
      </c>
      <c r="F6870" s="2" t="str">
        <f t="array" ref="F6870">_xlfn.XLOOKUP(E6870,Restaurants!A:A,Restaurants!B:B)</f>
        <v>Restaurant 067</v>
      </c>
      <c r="G6870" s="2" t="s">
        <v>1807</v>
      </c>
      <c r="H6870" s="2" t="str">
        <f t="array" ref="H6870">_xlfn.XLOOKUP(G6870,Food_Menu!A:A,Food_Menu!B:B)</f>
        <v>Food Item 0170</v>
      </c>
      <c r="I6870" s="2"/>
      <c r="J6870" s="2" t="s">
        <v>923</v>
      </c>
      <c r="K6870" s="2" t="str">
        <f t="array" ref="K6870">_xlfn.XLOOKUP(J6870,Delivery_Partners!A:A,Delivery_Partners!B:B)</f>
        <v>Delivery Partner 142</v>
      </c>
      <c r="L6870" s="3">
        <v>1</v>
      </c>
      <c r="M6870" s="2" t="s">
        <v>189</v>
      </c>
      <c r="N6870" s="2" t="s">
        <v>55</v>
      </c>
      <c r="O6870" s="2"/>
    </row>
    <row r="6871" customHeight="1" spans="1:19">
      <c r="A6871" s="2" t="s">
        <v>8835</v>
      </c>
      <c r="B6871" s="29" t="s">
        <v>1532</v>
      </c>
      <c r="C6871" s="2" t="s">
        <v>3978</v>
      </c>
      <c r="D6871" s="2" t="str">
        <f t="array" ref="D6871">_xlfn.XLOOKUP(C6871,Customers!A:A,Customers!B:B)</f>
        <v>Customer 1123</v>
      </c>
      <c r="E6871" s="2" t="s">
        <v>275</v>
      </c>
      <c r="F6871" s="2" t="str">
        <f t="array" ref="F6871">_xlfn.XLOOKUP(E6871,Restaurants!A:A,Restaurants!B:B)</f>
        <v>Restaurant 047</v>
      </c>
      <c r="G6871" s="2" t="s">
        <v>469</v>
      </c>
      <c r="H6871" s="2" t="str">
        <f t="array" ref="H6871">_xlfn.XLOOKUP(G6871,Food_Menu!A:A,Food_Menu!B:B)</f>
        <v>Food Item 0094</v>
      </c>
      <c r="I6871" s="2">
        <f t="array" ref="I6871">_xlfn.XLOOKUP(G6871,Food_Menu!A:A,Food_Menu!D:D)</f>
        <v>556.24</v>
      </c>
      <c r="J6871" s="2" t="s">
        <v>217</v>
      </c>
      <c r="K6871" s="2" t="str">
        <f t="array" ref="K6871">_xlfn.XLOOKUP(J6871,Delivery_Partners!A:A,Delivery_Partners!B:B)</f>
        <v>Delivery Partner 044</v>
      </c>
      <c r="L6871" s="3">
        <v>1</v>
      </c>
      <c r="M6871" s="2" t="s">
        <v>23</v>
      </c>
      <c r="N6871" s="2" t="s">
        <v>24</v>
      </c>
      <c r="O6871" s="3">
        <v>35</v>
      </c>
      <c r="P6871" s="13">
        <f t="shared" ref="P6871:P6880" si="1434">I6871*L6871</f>
        <v>556.24</v>
      </c>
      <c r="Q6871" s="13" t="str">
        <f t="shared" ref="Q6871:Q6880" si="1435">IF(O6871="","Not Delivered",IF(O6871&lt;=30,"Fast",IF(O6871&lt;=60,"Normal","Slow")))</f>
        <v>Normal</v>
      </c>
      <c r="S6871" s="21"/>
    </row>
    <row r="6872" customHeight="1" spans="1:19">
      <c r="A6872" s="2" t="s">
        <v>8836</v>
      </c>
      <c r="B6872" s="29" t="s">
        <v>2406</v>
      </c>
      <c r="C6872" s="2" t="s">
        <v>2182</v>
      </c>
      <c r="D6872" s="2" t="str">
        <f t="array" ref="D6872">_xlfn.XLOOKUP(C6872,Customers!A:A,Customers!B:B)</f>
        <v>Customer 0624</v>
      </c>
      <c r="E6872" s="2" t="s">
        <v>795</v>
      </c>
      <c r="F6872" s="2" t="str">
        <f t="array" ref="F6872">_xlfn.XLOOKUP(E6872,Restaurants!A:A,Restaurants!B:B)</f>
        <v>Restaurant 117</v>
      </c>
      <c r="G6872" s="2" t="s">
        <v>178</v>
      </c>
      <c r="H6872" s="2" t="str">
        <f t="array" ref="H6872">_xlfn.XLOOKUP(G6872,Food_Menu!A:A,Food_Menu!B:B)</f>
        <v>Food Item 0086</v>
      </c>
      <c r="I6872" s="2">
        <f t="array" ref="I6872">_xlfn.XLOOKUP(G6872,Food_Menu!A:A,Food_Menu!D:D)</f>
        <v>475.88</v>
      </c>
      <c r="J6872" s="2" t="s">
        <v>495</v>
      </c>
      <c r="K6872" s="2" t="str">
        <f t="array" ref="K6872">_xlfn.XLOOKUP(J6872,Delivery_Partners!A:A,Delivery_Partners!B:B)</f>
        <v>Delivery Partner 112</v>
      </c>
      <c r="L6872" s="3">
        <v>2</v>
      </c>
      <c r="M6872" s="2" t="s">
        <v>23</v>
      </c>
      <c r="N6872" s="2" t="s">
        <v>55</v>
      </c>
      <c r="O6872" s="3">
        <v>40</v>
      </c>
      <c r="P6872" s="13">
        <f t="shared" si="1434"/>
        <v>951.76</v>
      </c>
      <c r="Q6872" s="13" t="str">
        <f t="shared" si="1435"/>
        <v>Normal</v>
      </c>
      <c r="S6872" s="21"/>
    </row>
    <row r="6873" customHeight="1" spans="1:19">
      <c r="A6873" s="2" t="s">
        <v>8837</v>
      </c>
      <c r="B6873" s="28">
        <v>45689</v>
      </c>
      <c r="C6873" s="2" t="s">
        <v>2517</v>
      </c>
      <c r="D6873" s="2" t="str">
        <f t="array" ref="D6873">_xlfn.XLOOKUP(C6873,Customers!A:A,Customers!B:B)</f>
        <v>Customer 0082</v>
      </c>
      <c r="E6873" s="2" t="s">
        <v>33</v>
      </c>
      <c r="F6873" s="2" t="str">
        <f t="array" ref="F6873">_xlfn.XLOOKUP(E6873,Restaurants!A:A,Restaurants!B:B)</f>
        <v>Restaurant 035</v>
      </c>
      <c r="G6873" s="2" t="s">
        <v>111</v>
      </c>
      <c r="H6873" s="2" t="str">
        <f t="array" ref="H6873">_xlfn.XLOOKUP(G6873,Food_Menu!A:A,Food_Menu!B:B)</f>
        <v>Food Item 0197</v>
      </c>
      <c r="I6873" s="2">
        <f t="array" ref="I6873">_xlfn.XLOOKUP(G6873,Food_Menu!A:A,Food_Menu!D:D)</f>
        <v>628.28</v>
      </c>
      <c r="J6873" s="2" t="s">
        <v>485</v>
      </c>
      <c r="K6873" s="2" t="str">
        <f t="array" ref="K6873">_xlfn.XLOOKUP(J6873,Delivery_Partners!A:A,Delivery_Partners!B:B)</f>
        <v>Delivery Partner 150</v>
      </c>
      <c r="L6873" s="3">
        <v>1</v>
      </c>
      <c r="M6873" s="2" t="s">
        <v>23</v>
      </c>
      <c r="N6873" s="2" t="s">
        <v>24</v>
      </c>
      <c r="O6873" s="3">
        <v>31</v>
      </c>
      <c r="P6873" s="13">
        <f t="shared" si="1434"/>
        <v>628.28</v>
      </c>
      <c r="Q6873" s="13" t="str">
        <f t="shared" si="1435"/>
        <v>Normal</v>
      </c>
      <c r="S6873" s="21"/>
    </row>
    <row r="6874" customHeight="1" spans="1:19">
      <c r="A6874" s="2" t="s">
        <v>8838</v>
      </c>
      <c r="B6874" s="28">
        <v>45699</v>
      </c>
      <c r="C6874" s="2" t="s">
        <v>4234</v>
      </c>
      <c r="D6874" s="2" t="str">
        <f t="array" ref="D6874">_xlfn.XLOOKUP(C6874,Customers!A:A,Customers!B:B)</f>
        <v>Customer 0531</v>
      </c>
      <c r="E6874" s="2" t="s">
        <v>289</v>
      </c>
      <c r="F6874" s="2" t="str">
        <f t="array" ref="F6874">_xlfn.XLOOKUP(E6874,Restaurants!A:A,Restaurants!B:B)</f>
        <v>Restaurant 052</v>
      </c>
      <c r="G6874" s="2" t="s">
        <v>469</v>
      </c>
      <c r="H6874" s="2" t="str">
        <f t="array" ref="H6874">_xlfn.XLOOKUP(G6874,Food_Menu!A:A,Food_Menu!B:B)</f>
        <v>Food Item 0094</v>
      </c>
      <c r="I6874" s="2">
        <f t="array" ref="I6874">_xlfn.XLOOKUP(G6874,Food_Menu!A:A,Food_Menu!D:D)</f>
        <v>556.24</v>
      </c>
      <c r="J6874" s="2" t="s">
        <v>314</v>
      </c>
      <c r="K6874" s="2" t="str">
        <f t="array" ref="K6874">_xlfn.XLOOKUP(J6874,Delivery_Partners!A:A,Delivery_Partners!B:B)</f>
        <v>Delivery Partner 021</v>
      </c>
      <c r="L6874" s="3">
        <v>3</v>
      </c>
      <c r="M6874" s="2" t="s">
        <v>23</v>
      </c>
      <c r="N6874" s="2" t="s">
        <v>74</v>
      </c>
      <c r="O6874" s="3">
        <v>27</v>
      </c>
      <c r="P6874" s="13">
        <f t="shared" si="1434"/>
        <v>1668.72</v>
      </c>
      <c r="Q6874" s="13" t="str">
        <f t="shared" si="1435"/>
        <v>Fast</v>
      </c>
      <c r="S6874" s="21"/>
    </row>
    <row r="6875" customHeight="1" spans="1:19">
      <c r="A6875" s="2" t="s">
        <v>8839</v>
      </c>
      <c r="B6875" s="29" t="s">
        <v>214</v>
      </c>
      <c r="C6875" s="2" t="s">
        <v>4118</v>
      </c>
      <c r="D6875" s="2" t="str">
        <f t="array" ref="D6875">_xlfn.XLOOKUP(C6875,Customers!A:A,Customers!B:B)</f>
        <v>Customer 0709</v>
      </c>
      <c r="E6875" s="2" t="s">
        <v>350</v>
      </c>
      <c r="F6875" s="2" t="str">
        <f t="array" ref="F6875">_xlfn.XLOOKUP(E6875,Restaurants!A:A,Restaurants!B:B)</f>
        <v>Restaurant 001</v>
      </c>
      <c r="G6875" s="2" t="s">
        <v>188</v>
      </c>
      <c r="H6875" s="2" t="str">
        <f t="array" ref="H6875">_xlfn.XLOOKUP(G6875,Food_Menu!A:A,Food_Menu!B:B)</f>
        <v>Food Item 0082</v>
      </c>
      <c r="I6875" s="2">
        <f t="array" ref="I6875">_xlfn.XLOOKUP(G6875,Food_Menu!A:A,Food_Menu!D:D)</f>
        <v>266.68</v>
      </c>
      <c r="J6875" s="2" t="s">
        <v>409</v>
      </c>
      <c r="K6875" s="2" t="str">
        <f t="array" ref="K6875">_xlfn.XLOOKUP(J6875,Delivery_Partners!A:A,Delivery_Partners!B:B)</f>
        <v>Delivery Partner 073</v>
      </c>
      <c r="L6875" s="3">
        <v>2</v>
      </c>
      <c r="M6875" s="2" t="s">
        <v>23</v>
      </c>
      <c r="N6875" s="2" t="s">
        <v>24</v>
      </c>
      <c r="O6875" s="3">
        <v>26</v>
      </c>
      <c r="P6875" s="13">
        <f t="shared" si="1434"/>
        <v>533.36</v>
      </c>
      <c r="Q6875" s="13" t="str">
        <f t="shared" si="1435"/>
        <v>Fast</v>
      </c>
      <c r="S6875" s="21"/>
    </row>
    <row r="6876" customHeight="1" spans="1:19">
      <c r="A6876" s="2" t="s">
        <v>8840</v>
      </c>
      <c r="B6876" s="29" t="s">
        <v>574</v>
      </c>
      <c r="C6876" s="2" t="s">
        <v>3551</v>
      </c>
      <c r="D6876" s="2" t="str">
        <f t="array" ref="D6876">_xlfn.XLOOKUP(C6876,Customers!A:A,Customers!B:B)</f>
        <v>Customer 0013</v>
      </c>
      <c r="E6876" s="2" t="s">
        <v>89</v>
      </c>
      <c r="F6876" s="2" t="str">
        <f t="array" ref="F6876">_xlfn.XLOOKUP(E6876,Restaurants!A:A,Restaurants!B:B)</f>
        <v>Restaurant 059</v>
      </c>
      <c r="G6876" s="2" t="s">
        <v>789</v>
      </c>
      <c r="H6876" s="2" t="str">
        <f t="array" ref="H6876">_xlfn.XLOOKUP(G6876,Food_Menu!A:A,Food_Menu!B:B)</f>
        <v>Food Item 0162</v>
      </c>
      <c r="I6876" s="2">
        <f t="array" ref="I6876">_xlfn.XLOOKUP(G6876,Food_Menu!A:A,Food_Menu!D:D)</f>
        <v>422.16</v>
      </c>
      <c r="J6876" s="2" t="s">
        <v>414</v>
      </c>
      <c r="K6876" s="2" t="str">
        <f t="array" ref="K6876">_xlfn.XLOOKUP(J6876,Delivery_Partners!A:A,Delivery_Partners!B:B)</f>
        <v>Delivery Partner 122</v>
      </c>
      <c r="L6876" s="3">
        <v>1</v>
      </c>
      <c r="M6876" s="2" t="s">
        <v>23</v>
      </c>
      <c r="N6876" s="2" t="s">
        <v>24</v>
      </c>
      <c r="O6876" s="3">
        <v>57</v>
      </c>
      <c r="P6876" s="13">
        <f t="shared" si="1434"/>
        <v>422.16</v>
      </c>
      <c r="Q6876" s="13" t="str">
        <f t="shared" si="1435"/>
        <v>Normal</v>
      </c>
      <c r="S6876" s="21"/>
    </row>
    <row r="6877" customHeight="1" spans="1:19">
      <c r="A6877" s="2" t="s">
        <v>8841</v>
      </c>
      <c r="B6877" s="29" t="s">
        <v>700</v>
      </c>
      <c r="C6877" s="2" t="s">
        <v>2136</v>
      </c>
      <c r="D6877" s="2" t="str">
        <f t="array" ref="D6877">_xlfn.XLOOKUP(C6877,Customers!A:A,Customers!B:B)</f>
        <v>Customer 0906</v>
      </c>
      <c r="E6877" s="2" t="s">
        <v>860</v>
      </c>
      <c r="F6877" s="2" t="str">
        <f t="array" ref="F6877">_xlfn.XLOOKUP(E6877,Restaurants!A:A,Restaurants!B:B)</f>
        <v>Restaurant 103</v>
      </c>
      <c r="G6877" s="2" t="s">
        <v>90</v>
      </c>
      <c r="H6877" s="2" t="str">
        <f t="array" ref="H6877">_xlfn.XLOOKUP(G6877,Food_Menu!A:A,Food_Menu!B:B)</f>
        <v>Food Item 0073</v>
      </c>
      <c r="I6877" s="2">
        <f t="array" ref="I6877">_xlfn.XLOOKUP(G6877,Food_Menu!A:A,Food_Menu!D:D)</f>
        <v>365.69</v>
      </c>
      <c r="J6877" s="2" t="s">
        <v>2409</v>
      </c>
      <c r="K6877" s="2" t="str">
        <f t="array" ref="K6877">_xlfn.XLOOKUP(J6877,Delivery_Partners!A:A,Delivery_Partners!B:B)</f>
        <v>Delivery Partner 050</v>
      </c>
      <c r="L6877" s="3">
        <v>1</v>
      </c>
      <c r="M6877" s="2" t="s">
        <v>23</v>
      </c>
      <c r="N6877" s="2" t="s">
        <v>24</v>
      </c>
      <c r="O6877" s="3">
        <v>30</v>
      </c>
      <c r="P6877" s="13">
        <f t="shared" si="1434"/>
        <v>365.69</v>
      </c>
      <c r="Q6877" s="13" t="str">
        <f t="shared" si="1435"/>
        <v>Fast</v>
      </c>
      <c r="S6877" s="21"/>
    </row>
    <row r="6878" customHeight="1" spans="1:19">
      <c r="A6878" s="2" t="s">
        <v>8842</v>
      </c>
      <c r="B6878" s="28">
        <v>45812</v>
      </c>
      <c r="C6878" s="2" t="s">
        <v>570</v>
      </c>
      <c r="D6878" s="2" t="str">
        <f t="array" ref="D6878">_xlfn.XLOOKUP(C6878,Customers!A:A,Customers!B:B)</f>
        <v>Customer 0803</v>
      </c>
      <c r="E6878" s="2" t="s">
        <v>224</v>
      </c>
      <c r="F6878" s="2" t="str">
        <f t="array" ref="F6878">_xlfn.XLOOKUP(E6878,Restaurants!A:A,Restaurants!B:B)</f>
        <v>Restaurant 120</v>
      </c>
      <c r="G6878" s="2" t="s">
        <v>290</v>
      </c>
      <c r="H6878" s="2" t="str">
        <f t="array" ref="H6878">_xlfn.XLOOKUP(G6878,Food_Menu!A:A,Food_Menu!B:B)</f>
        <v>Food Item 0089</v>
      </c>
      <c r="I6878" s="2">
        <f t="array" ref="I6878">_xlfn.XLOOKUP(G6878,Food_Menu!A:A,Food_Menu!D:D)</f>
        <v>262.73</v>
      </c>
      <c r="J6878" s="2" t="s">
        <v>470</v>
      </c>
      <c r="K6878" s="2" t="str">
        <f t="array" ref="K6878">_xlfn.XLOOKUP(J6878,Delivery_Partners!A:A,Delivery_Partners!B:B)</f>
        <v>Delivery Partner 006</v>
      </c>
      <c r="L6878" s="3">
        <v>1</v>
      </c>
      <c r="M6878" s="2" t="s">
        <v>23</v>
      </c>
      <c r="N6878" s="2" t="s">
        <v>24</v>
      </c>
      <c r="O6878" s="3">
        <v>37</v>
      </c>
      <c r="P6878" s="13">
        <f t="shared" si="1434"/>
        <v>262.73</v>
      </c>
      <c r="Q6878" s="13" t="str">
        <f t="shared" si="1435"/>
        <v>Normal</v>
      </c>
      <c r="S6878" s="21"/>
    </row>
    <row r="6879" customHeight="1" spans="1:19">
      <c r="A6879" s="2" t="s">
        <v>8843</v>
      </c>
      <c r="B6879" s="29" t="s">
        <v>1642</v>
      </c>
      <c r="C6879" s="2" t="s">
        <v>223</v>
      </c>
      <c r="D6879" s="2" t="str">
        <f t="array" ref="D6879">_xlfn.XLOOKUP(C6879,Customers!A:A,Customers!B:B)</f>
        <v>Customer 0015</v>
      </c>
      <c r="E6879" s="2" t="s">
        <v>293</v>
      </c>
      <c r="F6879" s="2" t="str">
        <f t="array" ref="F6879">_xlfn.XLOOKUP(E6879,Restaurants!A:A,Restaurants!B:B)</f>
        <v>Restaurant 057</v>
      </c>
      <c r="G6879" s="2" t="s">
        <v>67</v>
      </c>
      <c r="H6879" s="2" t="str">
        <f t="array" ref="H6879">_xlfn.XLOOKUP(G6879,Food_Menu!A:A,Food_Menu!B:B)</f>
        <v>Food Item 0172</v>
      </c>
      <c r="I6879" s="2">
        <f t="array" ref="I6879">_xlfn.XLOOKUP(G6879,Food_Menu!A:A,Food_Menu!D:D)</f>
        <v>219.12</v>
      </c>
      <c r="J6879" s="2" t="s">
        <v>1193</v>
      </c>
      <c r="K6879" s="2" t="str">
        <f t="array" ref="K6879">_xlfn.XLOOKUP(J6879,Delivery_Partners!A:A,Delivery_Partners!B:B)</f>
        <v>Delivery Partner 074</v>
      </c>
      <c r="L6879" s="3">
        <v>1</v>
      </c>
      <c r="M6879" s="2" t="s">
        <v>23</v>
      </c>
      <c r="N6879" s="2" t="s">
        <v>55</v>
      </c>
      <c r="O6879" s="3">
        <v>44</v>
      </c>
      <c r="P6879" s="13">
        <f t="shared" si="1434"/>
        <v>219.12</v>
      </c>
      <c r="Q6879" s="13" t="str">
        <f t="shared" si="1435"/>
        <v>Normal</v>
      </c>
      <c r="S6879" s="21"/>
    </row>
    <row r="6880" customHeight="1" spans="1:19">
      <c r="A6880" s="2" t="s">
        <v>8844</v>
      </c>
      <c r="B6880" s="28">
        <v>45942</v>
      </c>
      <c r="C6880" s="2" t="s">
        <v>2687</v>
      </c>
      <c r="D6880" s="2" t="str">
        <f t="array" ref="D6880">_xlfn.XLOOKUP(C6880,Customers!A:A,Customers!B:B)</f>
        <v>Customer 0743</v>
      </c>
      <c r="E6880" s="2" t="s">
        <v>1765</v>
      </c>
      <c r="F6880" s="2" t="str">
        <f t="array" ref="F6880">_xlfn.XLOOKUP(E6880,Restaurants!A:A,Restaurants!B:B)</f>
        <v>Restaurant 017</v>
      </c>
      <c r="G6880" s="2" t="s">
        <v>303</v>
      </c>
      <c r="H6880" s="2" t="str">
        <f t="array" ref="H6880">_xlfn.XLOOKUP(G6880,Food_Menu!A:A,Food_Menu!B:B)</f>
        <v>Food Item 0050</v>
      </c>
      <c r="I6880" s="2">
        <f t="array" ref="I6880">_xlfn.XLOOKUP(G6880,Food_Menu!A:A,Food_Menu!D:D)</f>
        <v>122.02</v>
      </c>
      <c r="J6880" s="2" t="s">
        <v>1122</v>
      </c>
      <c r="K6880" s="2" t="str">
        <f t="array" ref="K6880">_xlfn.XLOOKUP(J6880,Delivery_Partners!A:A,Delivery_Partners!B:B)</f>
        <v>Delivery Partner 090</v>
      </c>
      <c r="L6880" s="3">
        <v>1</v>
      </c>
      <c r="M6880" s="2" t="s">
        <v>23</v>
      </c>
      <c r="N6880" s="2" t="s">
        <v>55</v>
      </c>
      <c r="O6880" s="3">
        <v>32</v>
      </c>
      <c r="P6880" s="13">
        <f t="shared" si="1434"/>
        <v>122.02</v>
      </c>
      <c r="Q6880" s="13" t="str">
        <f t="shared" si="1435"/>
        <v>Normal</v>
      </c>
      <c r="S6880" s="21"/>
    </row>
    <row r="6881" hidden="1" customHeight="1" spans="1:19">
      <c r="A6881" s="2" t="s">
        <v>8845</v>
      </c>
      <c r="B6881" s="28">
        <v>45939</v>
      </c>
      <c r="C6881" s="2" t="s">
        <v>3155</v>
      </c>
      <c r="D6881" s="2" t="str">
        <f t="array" ref="D6881">_xlfn.XLOOKUP(C6881,Customers!A:A,Customers!B:B)</f>
        <v>Customer 0268</v>
      </c>
      <c r="E6881" s="2" t="s">
        <v>634</v>
      </c>
      <c r="F6881" s="2" t="str">
        <f t="array" ref="F6881">_xlfn.XLOOKUP(E6881,Restaurants!A:A,Restaurants!B:B)</f>
        <v>Restaurant 087</v>
      </c>
      <c r="G6881" s="2" t="s">
        <v>172</v>
      </c>
      <c r="H6881" s="2" t="str">
        <f t="array" ref="H6881">_xlfn.XLOOKUP(G6881,Food_Menu!A:A,Food_Menu!B:B)</f>
        <v>Food Item 0003</v>
      </c>
      <c r="I6881" s="2"/>
      <c r="J6881" s="2" t="s">
        <v>267</v>
      </c>
      <c r="K6881" s="2" t="str">
        <f t="array" ref="K6881">_xlfn.XLOOKUP(J6881,Delivery_Partners!A:A,Delivery_Partners!B:B)</f>
        <v>Delivery Partner 166</v>
      </c>
      <c r="L6881" s="3">
        <v>1</v>
      </c>
      <c r="M6881" s="2" t="s">
        <v>101</v>
      </c>
      <c r="N6881" s="2" t="s">
        <v>55</v>
      </c>
      <c r="O6881" s="2"/>
    </row>
    <row r="6882" customHeight="1" spans="1:19">
      <c r="A6882" s="2" t="s">
        <v>8846</v>
      </c>
      <c r="B6882" s="28">
        <v>45936</v>
      </c>
      <c r="C6882" s="2" t="s">
        <v>3252</v>
      </c>
      <c r="D6882" s="2" t="str">
        <f t="array" ref="D6882">_xlfn.XLOOKUP(C6882,Customers!A:A,Customers!B:B)</f>
        <v>Customer 0882</v>
      </c>
      <c r="E6882" s="2" t="s">
        <v>39</v>
      </c>
      <c r="F6882" s="2" t="str">
        <f t="array" ref="F6882">_xlfn.XLOOKUP(E6882,Restaurants!A:A,Restaurants!B:B)</f>
        <v>Restaurant 077</v>
      </c>
      <c r="G6882" s="2" t="s">
        <v>126</v>
      </c>
      <c r="H6882" s="2" t="str">
        <f t="array" ref="H6882">_xlfn.XLOOKUP(G6882,Food_Menu!A:A,Food_Menu!B:B)</f>
        <v>Food Item 0075</v>
      </c>
      <c r="I6882" s="2">
        <f t="array" ref="I6882">_xlfn.XLOOKUP(G6882,Food_Menu!A:A,Food_Menu!D:D)</f>
        <v>613.26</v>
      </c>
      <c r="J6882" s="2" t="s">
        <v>1829</v>
      </c>
      <c r="K6882" s="2" t="str">
        <f t="array" ref="K6882">_xlfn.XLOOKUP(J6882,Delivery_Partners!A:A,Delivery_Partners!B:B)</f>
        <v>Delivery Partner 146</v>
      </c>
      <c r="L6882" s="3">
        <v>4</v>
      </c>
      <c r="M6882" s="2" t="s">
        <v>23</v>
      </c>
      <c r="N6882" s="2" t="s">
        <v>24</v>
      </c>
      <c r="O6882" s="3">
        <v>41</v>
      </c>
      <c r="P6882" s="13">
        <f t="shared" ref="P6882:P6884" si="1436">I6882*L6882</f>
        <v>2453.04</v>
      </c>
      <c r="Q6882" s="13" t="str">
        <f t="shared" ref="Q6882:Q6884" si="1437">IF(O6882="","Not Delivered",IF(O6882&lt;=30,"Fast",IF(O6882&lt;=60,"Normal","Slow")))</f>
        <v>Normal</v>
      </c>
      <c r="S6882" s="21"/>
    </row>
    <row r="6883" customHeight="1" spans="1:19">
      <c r="A6883" s="2" t="s">
        <v>8847</v>
      </c>
      <c r="B6883" s="29" t="s">
        <v>730</v>
      </c>
      <c r="C6883" s="2" t="s">
        <v>3172</v>
      </c>
      <c r="D6883" s="2" t="str">
        <f t="array" ref="D6883">_xlfn.XLOOKUP(C6883,Customers!A:A,Customers!B:B)</f>
        <v>Customer 0453</v>
      </c>
      <c r="E6883" s="2" t="s">
        <v>698</v>
      </c>
      <c r="F6883" s="2" t="str">
        <f t="array" ref="F6883">_xlfn.XLOOKUP(E6883,Restaurants!A:A,Restaurants!B:B)</f>
        <v>Restaurant 116</v>
      </c>
      <c r="G6883" s="2" t="s">
        <v>881</v>
      </c>
      <c r="H6883" s="2" t="str">
        <f t="array" ref="H6883">_xlfn.XLOOKUP(G6883,Food_Menu!A:A,Food_Menu!B:B)</f>
        <v>Food Item 0038</v>
      </c>
      <c r="I6883" s="2">
        <f t="array" ref="I6883">_xlfn.XLOOKUP(G6883,Food_Menu!A:A,Food_Menu!D:D)</f>
        <v>355.26</v>
      </c>
      <c r="J6883" s="2" t="s">
        <v>2158</v>
      </c>
      <c r="K6883" s="2" t="str">
        <f t="array" ref="K6883">_xlfn.XLOOKUP(J6883,Delivery_Partners!A:A,Delivery_Partners!B:B)</f>
        <v>Delivery Partner 033</v>
      </c>
      <c r="L6883" s="3">
        <v>2</v>
      </c>
      <c r="M6883" s="2" t="s">
        <v>23</v>
      </c>
      <c r="N6883" s="2" t="s">
        <v>42</v>
      </c>
      <c r="O6883" s="3">
        <v>25</v>
      </c>
      <c r="P6883" s="13">
        <f t="shared" si="1436"/>
        <v>710.52</v>
      </c>
      <c r="Q6883" s="13" t="str">
        <f t="shared" si="1437"/>
        <v>Fast</v>
      </c>
      <c r="S6883" s="21"/>
    </row>
    <row r="6884" customHeight="1" spans="1:19">
      <c r="A6884" s="2" t="s">
        <v>8848</v>
      </c>
      <c r="B6884" s="28">
        <v>45661</v>
      </c>
      <c r="C6884" s="2" t="s">
        <v>4966</v>
      </c>
      <c r="D6884" s="2" t="str">
        <f t="array" ref="D6884">_xlfn.XLOOKUP(C6884,Customers!A:A,Customers!B:B)</f>
        <v>Customer 0243</v>
      </c>
      <c r="E6884" s="2" t="s">
        <v>249</v>
      </c>
      <c r="F6884" s="2" t="str">
        <f t="array" ref="F6884">_xlfn.XLOOKUP(E6884,Restaurants!A:A,Restaurants!B:B)</f>
        <v>Restaurant 061</v>
      </c>
      <c r="G6884" s="2" t="s">
        <v>1073</v>
      </c>
      <c r="H6884" s="2" t="str">
        <f t="array" ref="H6884">_xlfn.XLOOKUP(G6884,Food_Menu!A:A,Food_Menu!B:B)</f>
        <v>Food Item 0080</v>
      </c>
      <c r="I6884" s="2">
        <f t="array" ref="I6884">_xlfn.XLOOKUP(G6884,Food_Menu!A:A,Food_Menu!D:D)</f>
        <v>208.69</v>
      </c>
      <c r="J6884" s="2" t="s">
        <v>2409</v>
      </c>
      <c r="K6884" s="2" t="str">
        <f t="array" ref="K6884">_xlfn.XLOOKUP(J6884,Delivery_Partners!A:A,Delivery_Partners!B:B)</f>
        <v>Delivery Partner 050</v>
      </c>
      <c r="L6884" s="3">
        <v>2</v>
      </c>
      <c r="M6884" s="2" t="s">
        <v>23</v>
      </c>
      <c r="N6884" s="2" t="s">
        <v>42</v>
      </c>
      <c r="O6884" s="3">
        <v>17</v>
      </c>
      <c r="P6884" s="13">
        <f t="shared" si="1436"/>
        <v>417.38</v>
      </c>
      <c r="Q6884" s="13" t="str">
        <f t="shared" si="1437"/>
        <v>Fast</v>
      </c>
      <c r="S6884" s="21"/>
    </row>
    <row r="6885" hidden="1" customHeight="1" spans="1:19">
      <c r="A6885" s="2" t="s">
        <v>8849</v>
      </c>
      <c r="B6885" s="28">
        <v>45718</v>
      </c>
      <c r="C6885" s="2" t="s">
        <v>2102</v>
      </c>
      <c r="D6885" s="2" t="str">
        <f t="array" ref="D6885">_xlfn.XLOOKUP(C6885,Customers!A:A,Customers!B:B)</f>
        <v>Customer 0609</v>
      </c>
      <c r="E6885" s="2" t="s">
        <v>350</v>
      </c>
      <c r="F6885" s="2" t="str">
        <f t="array" ref="F6885">_xlfn.XLOOKUP(E6885,Restaurants!A:A,Restaurants!B:B)</f>
        <v>Restaurant 001</v>
      </c>
      <c r="G6885" s="2" t="s">
        <v>21</v>
      </c>
      <c r="H6885" s="2" t="str">
        <f t="array" ref="H6885">_xlfn.XLOOKUP(G6885,Food_Menu!A:A,Food_Menu!B:B)</f>
        <v>Food Item 0016</v>
      </c>
      <c r="I6885" s="2"/>
      <c r="J6885" s="2" t="s">
        <v>299</v>
      </c>
      <c r="K6885" s="2" t="str">
        <f t="array" ref="K6885">_xlfn.XLOOKUP(J6885,Delivery_Partners!A:A,Delivery_Partners!B:B)</f>
        <v>Delivery Partner 034</v>
      </c>
      <c r="L6885" s="3">
        <v>2</v>
      </c>
      <c r="M6885" s="2" t="s">
        <v>189</v>
      </c>
      <c r="N6885" s="2" t="s">
        <v>55</v>
      </c>
      <c r="O6885" s="2"/>
    </row>
    <row r="6886" customHeight="1" spans="1:19">
      <c r="A6886" s="2" t="s">
        <v>8850</v>
      </c>
      <c r="B6886" s="29" t="s">
        <v>1148</v>
      </c>
      <c r="C6886" s="2" t="s">
        <v>2639</v>
      </c>
      <c r="D6886" s="2" t="str">
        <f t="array" ref="D6886">_xlfn.XLOOKUP(C6886,Customers!A:A,Customers!B:B)</f>
        <v>Customer 0532</v>
      </c>
      <c r="E6886" s="2" t="s">
        <v>1209</v>
      </c>
      <c r="F6886" s="2" t="str">
        <f t="array" ref="F6886">_xlfn.XLOOKUP(E6886,Restaurants!A:A,Restaurants!B:B)</f>
        <v>Restaurant 109</v>
      </c>
      <c r="G6886" s="2" t="s">
        <v>692</v>
      </c>
      <c r="H6886" s="2" t="str">
        <f t="array" ref="H6886">_xlfn.XLOOKUP(G6886,Food_Menu!A:A,Food_Menu!B:B)</f>
        <v>Food Item 0130</v>
      </c>
      <c r="I6886" s="2">
        <f t="array" ref="I6886">_xlfn.XLOOKUP(G6886,Food_Menu!A:A,Food_Menu!D:D)</f>
        <v>112.66</v>
      </c>
      <c r="J6886" s="2" t="s">
        <v>332</v>
      </c>
      <c r="K6886" s="2" t="str">
        <f t="array" ref="K6886">_xlfn.XLOOKUP(J6886,Delivery_Partners!A:A,Delivery_Partners!B:B)</f>
        <v>Delivery Partner 164</v>
      </c>
      <c r="L6886" s="3">
        <v>2</v>
      </c>
      <c r="M6886" s="2" t="s">
        <v>23</v>
      </c>
      <c r="N6886" s="2" t="s">
        <v>55</v>
      </c>
      <c r="O6886" s="3">
        <v>56</v>
      </c>
      <c r="P6886" s="13">
        <f t="shared" ref="P6886:P6887" si="1438">I6886*L6886</f>
        <v>225.32</v>
      </c>
      <c r="Q6886" s="13" t="str">
        <f t="shared" ref="Q6886:Q6887" si="1439">IF(O6886="","Not Delivered",IF(O6886&lt;=30,"Fast",IF(O6886&lt;=60,"Normal","Slow")))</f>
        <v>Normal</v>
      </c>
      <c r="S6886" s="21"/>
    </row>
    <row r="6887" customHeight="1" spans="1:19">
      <c r="A6887" s="2" t="s">
        <v>8851</v>
      </c>
      <c r="B6887" s="28">
        <v>45690</v>
      </c>
      <c r="C6887" s="2" t="s">
        <v>1261</v>
      </c>
      <c r="D6887" s="2" t="str">
        <f t="array" ref="D6887">_xlfn.XLOOKUP(C6887,Customers!A:A,Customers!B:B)</f>
        <v>Customer 0410</v>
      </c>
      <c r="E6887" s="2" t="s">
        <v>726</v>
      </c>
      <c r="F6887" s="2" t="str">
        <f t="array" ref="F6887">_xlfn.XLOOKUP(E6887,Restaurants!A:A,Restaurants!B:B)</f>
        <v>Restaurant 082</v>
      </c>
      <c r="G6887" s="2" t="s">
        <v>1100</v>
      </c>
      <c r="H6887" s="2" t="str">
        <f t="array" ref="H6887">_xlfn.XLOOKUP(G6887,Food_Menu!A:A,Food_Menu!B:B)</f>
        <v>Food Item 0113</v>
      </c>
      <c r="I6887" s="2">
        <f t="array" ref="I6887">_xlfn.XLOOKUP(G6887,Food_Menu!A:A,Food_Menu!D:D)</f>
        <v>545.03</v>
      </c>
      <c r="J6887" s="2" t="s">
        <v>73</v>
      </c>
      <c r="K6887" s="2" t="str">
        <f t="array" ref="K6887">_xlfn.XLOOKUP(J6887,Delivery_Partners!A:A,Delivery_Partners!B:B)</f>
        <v>Delivery Partner 064</v>
      </c>
      <c r="L6887" s="3">
        <v>3</v>
      </c>
      <c r="M6887" s="2" t="s">
        <v>23</v>
      </c>
      <c r="N6887" s="2" t="s">
        <v>24</v>
      </c>
      <c r="O6887" s="3">
        <v>28</v>
      </c>
      <c r="P6887" s="13">
        <f t="shared" si="1438"/>
        <v>1635.09</v>
      </c>
      <c r="Q6887" s="13" t="str">
        <f t="shared" si="1439"/>
        <v>Fast</v>
      </c>
      <c r="S6887" s="21"/>
    </row>
    <row r="6888" hidden="1" customHeight="1" spans="1:19">
      <c r="A6888" s="2" t="s">
        <v>8852</v>
      </c>
      <c r="B6888" s="28">
        <v>45786</v>
      </c>
      <c r="C6888" s="2" t="s">
        <v>2201</v>
      </c>
      <c r="D6888" s="2" t="str">
        <f t="array" ref="D6888">_xlfn.XLOOKUP(C6888,Customers!A:A,Customers!B:B)</f>
        <v>Customer 1055</v>
      </c>
      <c r="E6888" s="2" t="s">
        <v>182</v>
      </c>
      <c r="F6888" s="2" t="str">
        <f t="array" ref="F6888">_xlfn.XLOOKUP(E6888,Restaurants!A:A,Restaurants!B:B)</f>
        <v>Restaurant 097</v>
      </c>
      <c r="G6888" s="2" t="s">
        <v>1951</v>
      </c>
      <c r="H6888" s="2" t="str">
        <f t="array" ref="H6888">_xlfn.XLOOKUP(G6888,Food_Menu!A:A,Food_Menu!B:B)</f>
        <v>Food Item 0060</v>
      </c>
      <c r="I6888" s="2"/>
      <c r="J6888" s="2" t="s">
        <v>164</v>
      </c>
      <c r="K6888" s="2" t="str">
        <f t="array" ref="K6888">_xlfn.XLOOKUP(J6888,Delivery_Partners!A:A,Delivery_Partners!B:B)</f>
        <v>Delivery Partner 161</v>
      </c>
      <c r="L6888" s="3">
        <v>1</v>
      </c>
      <c r="M6888" s="2" t="s">
        <v>101</v>
      </c>
      <c r="N6888" s="2" t="s">
        <v>42</v>
      </c>
      <c r="O6888" s="2"/>
    </row>
    <row r="6889" customHeight="1" spans="1:19">
      <c r="A6889" s="2" t="s">
        <v>8853</v>
      </c>
      <c r="B6889" s="29" t="s">
        <v>296</v>
      </c>
      <c r="C6889" s="2" t="s">
        <v>1790</v>
      </c>
      <c r="D6889" s="2" t="str">
        <f t="array" ref="D6889">_xlfn.XLOOKUP(C6889,Customers!A:A,Customers!B:B)</f>
        <v>Customer 0779</v>
      </c>
      <c r="E6889" s="2" t="s">
        <v>871</v>
      </c>
      <c r="F6889" s="2" t="str">
        <f t="array" ref="F6889">_xlfn.XLOOKUP(E6889,Restaurants!A:A,Restaurants!B:B)</f>
        <v>Restaurant 015</v>
      </c>
      <c r="G6889" s="2" t="s">
        <v>147</v>
      </c>
      <c r="H6889" s="2" t="str">
        <f t="array" ref="H6889">_xlfn.XLOOKUP(G6889,Food_Menu!A:A,Food_Menu!B:B)</f>
        <v>Food Item 0139</v>
      </c>
      <c r="I6889" s="2">
        <f t="array" ref="I6889">_xlfn.XLOOKUP(G6889,Food_Menu!A:A,Food_Menu!D:D)</f>
        <v>296.6</v>
      </c>
      <c r="J6889" s="2" t="s">
        <v>277</v>
      </c>
      <c r="K6889" s="2" t="str">
        <f t="array" ref="K6889">_xlfn.XLOOKUP(J6889,Delivery_Partners!A:A,Delivery_Partners!B:B)</f>
        <v>Delivery Partner 011</v>
      </c>
      <c r="L6889" s="3">
        <v>2</v>
      </c>
      <c r="M6889" s="2" t="s">
        <v>23</v>
      </c>
      <c r="N6889" s="2" t="s">
        <v>24</v>
      </c>
      <c r="O6889" s="3">
        <v>19</v>
      </c>
      <c r="P6889" s="13">
        <f t="shared" ref="P6889:P6891" si="1440">I6889*L6889</f>
        <v>593.2</v>
      </c>
      <c r="Q6889" s="13" t="str">
        <f t="shared" ref="Q6889:Q6891" si="1441">IF(O6889="","Not Delivered",IF(O6889&lt;=30,"Fast",IF(O6889&lt;=60,"Normal","Slow")))</f>
        <v>Fast</v>
      </c>
      <c r="S6889" s="21"/>
    </row>
    <row r="6890" customHeight="1" spans="1:19">
      <c r="A6890" s="2" t="s">
        <v>8854</v>
      </c>
      <c r="B6890" s="29" t="s">
        <v>850</v>
      </c>
      <c r="C6890" s="2" t="s">
        <v>3414</v>
      </c>
      <c r="D6890" s="2" t="str">
        <f t="array" ref="D6890">_xlfn.XLOOKUP(C6890,Customers!A:A,Customers!B:B)</f>
        <v>Customer 0585</v>
      </c>
      <c r="E6890" s="2" t="s">
        <v>1224</v>
      </c>
      <c r="F6890" s="2" t="str">
        <f t="array" ref="F6890">_xlfn.XLOOKUP(E6890,Restaurants!A:A,Restaurants!B:B)</f>
        <v>Restaurant 055</v>
      </c>
      <c r="G6890" s="2" t="s">
        <v>884</v>
      </c>
      <c r="H6890" s="2" t="str">
        <f t="array" ref="H6890">_xlfn.XLOOKUP(G6890,Food_Menu!A:A,Food_Menu!B:B)</f>
        <v>Food Item 0032</v>
      </c>
      <c r="I6890" s="2">
        <f t="array" ref="I6890">_xlfn.XLOOKUP(G6890,Food_Menu!A:A,Food_Menu!D:D)</f>
        <v>367.24</v>
      </c>
      <c r="J6890" s="2" t="s">
        <v>351</v>
      </c>
      <c r="K6890" s="2" t="str">
        <f t="array" ref="K6890">_xlfn.XLOOKUP(J6890,Delivery_Partners!A:A,Delivery_Partners!B:B)</f>
        <v>Delivery Partner 101</v>
      </c>
      <c r="L6890" s="3">
        <v>3</v>
      </c>
      <c r="M6890" s="2" t="s">
        <v>23</v>
      </c>
      <c r="N6890" s="2" t="s">
        <v>42</v>
      </c>
      <c r="O6890" s="3">
        <v>51</v>
      </c>
      <c r="P6890" s="13">
        <f t="shared" si="1440"/>
        <v>1101.72</v>
      </c>
      <c r="Q6890" s="13" t="str">
        <f t="shared" si="1441"/>
        <v>Normal</v>
      </c>
      <c r="S6890" s="21"/>
    </row>
    <row r="6891" customHeight="1" spans="1:19">
      <c r="A6891" s="2" t="s">
        <v>8855</v>
      </c>
      <c r="B6891" s="28">
        <v>45847</v>
      </c>
      <c r="C6891" s="2" t="s">
        <v>4060</v>
      </c>
      <c r="D6891" s="2" t="str">
        <f t="array" ref="D6891">_xlfn.XLOOKUP(C6891,Customers!A:A,Customers!B:B)</f>
        <v>Customer 0272</v>
      </c>
      <c r="E6891" s="2" t="s">
        <v>1224</v>
      </c>
      <c r="F6891" s="2" t="str">
        <f t="array" ref="F6891">_xlfn.XLOOKUP(E6891,Restaurants!A:A,Restaurants!B:B)</f>
        <v>Restaurant 055</v>
      </c>
      <c r="G6891" s="2" t="s">
        <v>172</v>
      </c>
      <c r="H6891" s="2" t="str">
        <f t="array" ref="H6891">_xlfn.XLOOKUP(G6891,Food_Menu!A:A,Food_Menu!B:B)</f>
        <v>Food Item 0003</v>
      </c>
      <c r="I6891" s="2">
        <f t="array" ref="I6891">_xlfn.XLOOKUP(G6891,Food_Menu!A:A,Food_Menu!D:D)</f>
        <v>349.88</v>
      </c>
      <c r="J6891" s="2" t="s">
        <v>636</v>
      </c>
      <c r="K6891" s="2" t="str">
        <f t="array" ref="K6891">_xlfn.XLOOKUP(J6891,Delivery_Partners!A:A,Delivery_Partners!B:B)</f>
        <v>Delivery Partner 014</v>
      </c>
      <c r="L6891" s="3">
        <v>3</v>
      </c>
      <c r="M6891" s="2" t="s">
        <v>23</v>
      </c>
      <c r="N6891" s="2" t="s">
        <v>24</v>
      </c>
      <c r="O6891" s="3">
        <v>31</v>
      </c>
      <c r="P6891" s="13">
        <f t="shared" si="1440"/>
        <v>1049.64</v>
      </c>
      <c r="Q6891" s="13" t="str">
        <f t="shared" si="1441"/>
        <v>Normal</v>
      </c>
      <c r="S6891" s="21"/>
    </row>
    <row r="6892" hidden="1" customHeight="1" spans="1:19">
      <c r="A6892" s="2" t="s">
        <v>8856</v>
      </c>
      <c r="B6892" s="29" t="s">
        <v>209</v>
      </c>
      <c r="C6892" s="2" t="s">
        <v>3953</v>
      </c>
      <c r="D6892" s="2" t="str">
        <f t="array" ref="D6892">_xlfn.XLOOKUP(C6892,Customers!A:A,Customers!B:B)</f>
        <v>Customer 0683</v>
      </c>
      <c r="E6892" s="2" t="s">
        <v>27</v>
      </c>
      <c r="F6892" s="2" t="str">
        <f t="array" ref="F6892">_xlfn.XLOOKUP(E6892,Restaurants!A:A,Restaurants!B:B)</f>
        <v>Restaurant 033</v>
      </c>
      <c r="G6892" s="2" t="s">
        <v>717</v>
      </c>
      <c r="H6892" s="2" t="str">
        <f t="array" ref="H6892">_xlfn.XLOOKUP(G6892,Food_Menu!A:A,Food_Menu!B:B)</f>
        <v>Food Item 0105</v>
      </c>
      <c r="I6892" s="2"/>
      <c r="J6892" s="2" t="s">
        <v>481</v>
      </c>
      <c r="K6892" s="2" t="str">
        <f t="array" ref="K6892">_xlfn.XLOOKUP(J6892,Delivery_Partners!A:A,Delivery_Partners!B:B)</f>
        <v>Delivery Partner 100</v>
      </c>
      <c r="L6892" s="3">
        <v>1</v>
      </c>
      <c r="M6892" s="2" t="s">
        <v>101</v>
      </c>
      <c r="N6892" s="2" t="s">
        <v>24</v>
      </c>
      <c r="O6892" s="2"/>
    </row>
    <row r="6893" hidden="1" customHeight="1" spans="1:19">
      <c r="A6893" s="2" t="s">
        <v>8857</v>
      </c>
      <c r="B6893" s="28">
        <v>45814</v>
      </c>
      <c r="C6893" s="2" t="s">
        <v>859</v>
      </c>
      <c r="D6893" s="2" t="str">
        <f t="array" ref="D6893">_xlfn.XLOOKUP(C6893,Customers!A:A,Customers!B:B)</f>
        <v>Customer 0031</v>
      </c>
      <c r="E6893" s="2" t="s">
        <v>917</v>
      </c>
      <c r="F6893" s="2" t="str">
        <f t="array" ref="F6893">_xlfn.XLOOKUP(E6893,Restaurants!A:A,Restaurants!B:B)</f>
        <v>Restaurant 102</v>
      </c>
      <c r="G6893" s="2" t="s">
        <v>1336</v>
      </c>
      <c r="H6893" s="2" t="str">
        <f t="array" ref="H6893">_xlfn.XLOOKUP(G6893,Food_Menu!A:A,Food_Menu!B:B)</f>
        <v>Food Item 0036</v>
      </c>
      <c r="I6893" s="2"/>
      <c r="J6893" s="2" t="s">
        <v>618</v>
      </c>
      <c r="K6893" s="2" t="str">
        <f t="array" ref="K6893">_xlfn.XLOOKUP(J6893,Delivery_Partners!A:A,Delivery_Partners!B:B)</f>
        <v>Delivery Partner 002</v>
      </c>
      <c r="L6893" s="3">
        <v>3</v>
      </c>
      <c r="M6893" s="2" t="s">
        <v>101</v>
      </c>
      <c r="N6893" s="2" t="s">
        <v>24</v>
      </c>
      <c r="O6893" s="2"/>
    </row>
    <row r="6894" customHeight="1" spans="1:19">
      <c r="A6894" s="2" t="s">
        <v>8858</v>
      </c>
      <c r="B6894" s="29" t="s">
        <v>1130</v>
      </c>
      <c r="C6894" s="2" t="s">
        <v>633</v>
      </c>
      <c r="D6894" s="2" t="str">
        <f t="array" ref="D6894">_xlfn.XLOOKUP(C6894,Customers!A:A,Customers!B:B)</f>
        <v>Customer 1062</v>
      </c>
      <c r="E6894" s="2" t="s">
        <v>425</v>
      </c>
      <c r="F6894" s="2" t="str">
        <f t="array" ref="F6894">_xlfn.XLOOKUP(E6894,Restaurants!A:A,Restaurants!B:B)</f>
        <v>Restaurant 023</v>
      </c>
      <c r="G6894" s="2" t="s">
        <v>94</v>
      </c>
      <c r="H6894" s="2" t="str">
        <f t="array" ref="H6894">_xlfn.XLOOKUP(G6894,Food_Menu!A:A,Food_Menu!B:B)</f>
        <v>Food Item 0189</v>
      </c>
      <c r="I6894" s="2">
        <f t="array" ref="I6894">_xlfn.XLOOKUP(G6894,Food_Menu!A:A,Food_Menu!D:D)</f>
        <v>612.77</v>
      </c>
      <c r="J6894" s="2" t="s">
        <v>432</v>
      </c>
      <c r="K6894" s="2" t="str">
        <f t="array" ref="K6894">_xlfn.XLOOKUP(J6894,Delivery_Partners!A:A,Delivery_Partners!B:B)</f>
        <v>Delivery Partner 029</v>
      </c>
      <c r="L6894" s="3">
        <v>1</v>
      </c>
      <c r="M6894" s="2" t="s">
        <v>23</v>
      </c>
      <c r="N6894" s="2" t="s">
        <v>74</v>
      </c>
      <c r="O6894" s="3">
        <v>65</v>
      </c>
      <c r="P6894" s="13">
        <f t="shared" ref="P6894:P6901" si="1442">I6894*L6894</f>
        <v>612.77</v>
      </c>
      <c r="Q6894" s="13" t="str">
        <f t="shared" ref="Q6894:Q6901" si="1443">IF(O6894="","Not Delivered",IF(O6894&lt;=30,"Fast",IF(O6894&lt;=60,"Normal","Slow")))</f>
        <v>Slow</v>
      </c>
      <c r="S6894" s="21"/>
    </row>
    <row r="6895" customHeight="1" spans="1:19">
      <c r="A6895" s="2" t="s">
        <v>8859</v>
      </c>
      <c r="B6895" s="29" t="s">
        <v>569</v>
      </c>
      <c r="C6895" s="2" t="s">
        <v>3754</v>
      </c>
      <c r="D6895" s="2" t="str">
        <f t="array" ref="D6895">_xlfn.XLOOKUP(C6895,Customers!A:A,Customers!B:B)</f>
        <v>Customer 0002</v>
      </c>
      <c r="E6895" s="2" t="s">
        <v>603</v>
      </c>
      <c r="F6895" s="2" t="str">
        <f t="array" ref="F6895">_xlfn.XLOOKUP(E6895,Restaurants!A:A,Restaurants!B:B)</f>
        <v>Restaurant 009</v>
      </c>
      <c r="G6895" s="2" t="s">
        <v>106</v>
      </c>
      <c r="H6895" s="2" t="str">
        <f t="array" ref="H6895">_xlfn.XLOOKUP(G6895,Food_Menu!A:A,Food_Menu!B:B)</f>
        <v>Food Item 0067</v>
      </c>
      <c r="I6895" s="2">
        <f t="array" ref="I6895">_xlfn.XLOOKUP(G6895,Food_Menu!A:A,Food_Menu!D:D)</f>
        <v>575.59</v>
      </c>
      <c r="J6895" s="2" t="s">
        <v>226</v>
      </c>
      <c r="K6895" s="2" t="str">
        <f t="array" ref="K6895">_xlfn.XLOOKUP(J6895,Delivery_Partners!A:A,Delivery_Partners!B:B)</f>
        <v>Delivery Partner 027</v>
      </c>
      <c r="L6895" s="3">
        <v>1</v>
      </c>
      <c r="M6895" s="2" t="s">
        <v>23</v>
      </c>
      <c r="N6895" s="2" t="s">
        <v>55</v>
      </c>
      <c r="O6895" s="3">
        <v>40</v>
      </c>
      <c r="P6895" s="13">
        <f t="shared" si="1442"/>
        <v>575.59</v>
      </c>
      <c r="Q6895" s="13" t="str">
        <f t="shared" si="1443"/>
        <v>Normal</v>
      </c>
      <c r="S6895" s="21"/>
    </row>
    <row r="6896" customHeight="1" spans="1:19">
      <c r="A6896" s="2" t="s">
        <v>8860</v>
      </c>
      <c r="B6896" s="28">
        <v>45814</v>
      </c>
      <c r="C6896" s="2" t="s">
        <v>2026</v>
      </c>
      <c r="D6896" s="2" t="str">
        <f t="array" ref="D6896">_xlfn.XLOOKUP(C6896,Customers!A:A,Customers!B:B)</f>
        <v>Customer 0839</v>
      </c>
      <c r="E6896" s="2" t="s">
        <v>230</v>
      </c>
      <c r="F6896" s="2" t="str">
        <f t="array" ref="F6896">_xlfn.XLOOKUP(E6896,Restaurants!A:A,Restaurants!B:B)</f>
        <v>Restaurant 029</v>
      </c>
      <c r="G6896" s="2" t="s">
        <v>1809</v>
      </c>
      <c r="H6896" s="2" t="str">
        <f t="array" ref="H6896">_xlfn.XLOOKUP(G6896,Food_Menu!A:A,Food_Menu!B:B)</f>
        <v>Food Item 0095</v>
      </c>
      <c r="I6896" s="2">
        <f t="array" ref="I6896">_xlfn.XLOOKUP(G6896,Food_Menu!A:A,Food_Menu!D:D)</f>
        <v>461.01</v>
      </c>
      <c r="J6896" s="2" t="s">
        <v>544</v>
      </c>
      <c r="K6896" s="2" t="str">
        <f t="array" ref="K6896">_xlfn.XLOOKUP(J6896,Delivery_Partners!A:A,Delivery_Partners!B:B)</f>
        <v>Delivery Partner 128</v>
      </c>
      <c r="L6896" s="3">
        <v>1</v>
      </c>
      <c r="M6896" s="2" t="s">
        <v>23</v>
      </c>
      <c r="N6896" s="2" t="s">
        <v>24</v>
      </c>
      <c r="O6896" s="3">
        <v>33</v>
      </c>
      <c r="P6896" s="13">
        <f t="shared" si="1442"/>
        <v>461.01</v>
      </c>
      <c r="Q6896" s="13" t="str">
        <f t="shared" si="1443"/>
        <v>Normal</v>
      </c>
      <c r="S6896" s="21"/>
    </row>
    <row r="6897" customHeight="1" spans="1:19">
      <c r="A6897" s="2" t="s">
        <v>8861</v>
      </c>
      <c r="B6897" s="29" t="s">
        <v>1623</v>
      </c>
      <c r="C6897" s="2" t="s">
        <v>3301</v>
      </c>
      <c r="D6897" s="2" t="str">
        <f t="array" ref="D6897">_xlfn.XLOOKUP(C6897,Customers!A:A,Customers!B:B)</f>
        <v>Customer 0415</v>
      </c>
      <c r="E6897" s="2" t="s">
        <v>372</v>
      </c>
      <c r="F6897" s="2" t="str">
        <f t="array" ref="F6897">_xlfn.XLOOKUP(E6897,Restaurants!A:A,Restaurants!B:B)</f>
        <v>Restaurant 119</v>
      </c>
      <c r="G6897" s="2" t="s">
        <v>848</v>
      </c>
      <c r="H6897" s="2" t="str">
        <f t="array" ref="H6897">_xlfn.XLOOKUP(G6897,Food_Menu!A:A,Food_Menu!B:B)</f>
        <v>Food Item 0065</v>
      </c>
      <c r="I6897" s="2">
        <f t="array" ref="I6897">_xlfn.XLOOKUP(G6897,Food_Menu!A:A,Food_Menu!D:D)</f>
        <v>105.31</v>
      </c>
      <c r="J6897" s="2" t="s">
        <v>735</v>
      </c>
      <c r="K6897" s="2" t="str">
        <f t="array" ref="K6897">_xlfn.XLOOKUP(J6897,Delivery_Partners!A:A,Delivery_Partners!B:B)</f>
        <v>Delivery Partner 116</v>
      </c>
      <c r="L6897" s="3">
        <v>1</v>
      </c>
      <c r="M6897" s="2" t="s">
        <v>23</v>
      </c>
      <c r="N6897" s="2" t="s">
        <v>74</v>
      </c>
      <c r="O6897" s="3">
        <v>15</v>
      </c>
      <c r="P6897" s="13">
        <f t="shared" si="1442"/>
        <v>105.31</v>
      </c>
      <c r="Q6897" s="13" t="str">
        <f t="shared" si="1443"/>
        <v>Fast</v>
      </c>
      <c r="S6897" s="21"/>
    </row>
    <row r="6898" customHeight="1" spans="1:19">
      <c r="A6898" s="2" t="s">
        <v>8862</v>
      </c>
      <c r="B6898" s="29" t="s">
        <v>1855</v>
      </c>
      <c r="C6898" s="2" t="s">
        <v>2052</v>
      </c>
      <c r="D6898" s="2" t="str">
        <f t="array" ref="D6898">_xlfn.XLOOKUP(C6898,Customers!A:A,Customers!B:B)</f>
        <v>Customer 0863</v>
      </c>
      <c r="E6898" s="2" t="s">
        <v>800</v>
      </c>
      <c r="F6898" s="2" t="str">
        <f t="array" ref="F6898">_xlfn.XLOOKUP(E6898,Restaurants!A:A,Restaurants!B:B)</f>
        <v>Restaurant 014</v>
      </c>
      <c r="G6898" s="2" t="s">
        <v>202</v>
      </c>
      <c r="H6898" s="2" t="str">
        <f t="array" ref="H6898">_xlfn.XLOOKUP(G6898,Food_Menu!A:A,Food_Menu!B:B)</f>
        <v>Food Item 0096</v>
      </c>
      <c r="I6898" s="2">
        <f t="array" ref="I6898">_xlfn.XLOOKUP(G6898,Food_Menu!A:A,Food_Menu!D:D)</f>
        <v>399.57</v>
      </c>
      <c r="J6898" s="2" t="s">
        <v>351</v>
      </c>
      <c r="K6898" s="2" t="str">
        <f t="array" ref="K6898">_xlfn.XLOOKUP(J6898,Delivery_Partners!A:A,Delivery_Partners!B:B)</f>
        <v>Delivery Partner 101</v>
      </c>
      <c r="L6898" s="3">
        <v>1</v>
      </c>
      <c r="M6898" s="2" t="s">
        <v>23</v>
      </c>
      <c r="N6898" s="2" t="s">
        <v>24</v>
      </c>
      <c r="O6898" s="3">
        <v>51</v>
      </c>
      <c r="P6898" s="13">
        <f t="shared" si="1442"/>
        <v>399.57</v>
      </c>
      <c r="Q6898" s="13" t="str">
        <f t="shared" si="1443"/>
        <v>Normal</v>
      </c>
      <c r="S6898" s="21"/>
    </row>
    <row r="6899" customHeight="1" spans="1:19">
      <c r="A6899" s="2" t="s">
        <v>8863</v>
      </c>
      <c r="B6899" s="29" t="s">
        <v>569</v>
      </c>
      <c r="C6899" s="2" t="s">
        <v>1347</v>
      </c>
      <c r="D6899" s="2" t="str">
        <f t="array" ref="D6899">_xlfn.XLOOKUP(C6899,Customers!A:A,Customers!B:B)</f>
        <v>Customer 0434</v>
      </c>
      <c r="E6899" s="2" t="s">
        <v>177</v>
      </c>
      <c r="F6899" s="2" t="str">
        <f t="array" ref="F6899">_xlfn.XLOOKUP(E6899,Restaurants!A:A,Restaurants!B:B)</f>
        <v>Restaurant 070</v>
      </c>
      <c r="G6899" s="2" t="s">
        <v>841</v>
      </c>
      <c r="H6899" s="2" t="str">
        <f t="array" ref="H6899">_xlfn.XLOOKUP(G6899,Food_Menu!A:A,Food_Menu!B:B)</f>
        <v>Food Item 0022</v>
      </c>
      <c r="I6899" s="2">
        <f t="array" ref="I6899">_xlfn.XLOOKUP(G6899,Food_Menu!A:A,Food_Menu!D:D)</f>
        <v>395.32</v>
      </c>
      <c r="J6899" s="2" t="s">
        <v>651</v>
      </c>
      <c r="K6899" s="2" t="str">
        <f t="array" ref="K6899">_xlfn.XLOOKUP(J6899,Delivery_Partners!A:A,Delivery_Partners!B:B)</f>
        <v>Delivery Partner 036</v>
      </c>
      <c r="L6899" s="3">
        <v>1</v>
      </c>
      <c r="M6899" s="2" t="s">
        <v>23</v>
      </c>
      <c r="N6899" s="2" t="s">
        <v>42</v>
      </c>
      <c r="O6899" s="3">
        <v>27</v>
      </c>
      <c r="P6899" s="13">
        <f t="shared" si="1442"/>
        <v>395.32</v>
      </c>
      <c r="Q6899" s="13" t="str">
        <f t="shared" si="1443"/>
        <v>Fast</v>
      </c>
      <c r="S6899" s="21"/>
    </row>
    <row r="6900" customHeight="1" spans="1:19">
      <c r="A6900" s="2" t="s">
        <v>8864</v>
      </c>
      <c r="B6900" s="28">
        <v>45998</v>
      </c>
      <c r="C6900" s="2" t="s">
        <v>3260</v>
      </c>
      <c r="D6900" s="2" t="str">
        <f t="array" ref="D6900">_xlfn.XLOOKUP(C6900,Customers!A:A,Customers!B:B)</f>
        <v>Customer 0032</v>
      </c>
      <c r="E6900" s="2" t="s">
        <v>451</v>
      </c>
      <c r="F6900" s="2" t="str">
        <f t="array" ref="F6900">_xlfn.XLOOKUP(E6900,Restaurants!A:A,Restaurants!B:B)</f>
        <v>Restaurant 022</v>
      </c>
      <c r="G6900" s="2" t="s">
        <v>1083</v>
      </c>
      <c r="H6900" s="2" t="str">
        <f t="array" ref="H6900">_xlfn.XLOOKUP(G6900,Food_Menu!A:A,Food_Menu!B:B)</f>
        <v>Food Item 0206</v>
      </c>
      <c r="I6900" s="2">
        <f t="array" ref="I6900">_xlfn.XLOOKUP(G6900,Food_Menu!A:A,Food_Menu!D:D)</f>
        <v>635.73</v>
      </c>
      <c r="J6900" s="2" t="s">
        <v>1246</v>
      </c>
      <c r="K6900" s="2" t="str">
        <f t="array" ref="K6900">_xlfn.XLOOKUP(J6900,Delivery_Partners!A:A,Delivery_Partners!B:B)</f>
        <v>Delivery Partner 048</v>
      </c>
      <c r="L6900" s="3">
        <v>1</v>
      </c>
      <c r="M6900" s="2" t="s">
        <v>23</v>
      </c>
      <c r="N6900" s="2" t="s">
        <v>42</v>
      </c>
      <c r="O6900" s="3">
        <v>25</v>
      </c>
      <c r="P6900" s="13">
        <f t="shared" si="1442"/>
        <v>635.73</v>
      </c>
      <c r="Q6900" s="13" t="str">
        <f t="shared" si="1443"/>
        <v>Fast</v>
      </c>
      <c r="S6900" s="21"/>
    </row>
    <row r="6901" customHeight="1" spans="1:19">
      <c r="A6901" s="2" t="s">
        <v>8865</v>
      </c>
      <c r="B6901" s="29" t="s">
        <v>1029</v>
      </c>
      <c r="C6901" s="2" t="s">
        <v>1407</v>
      </c>
      <c r="D6901" s="2" t="str">
        <f t="array" ref="D6901">_xlfn.XLOOKUP(C6901,Customers!A:A,Customers!B:B)</f>
        <v>Customer 1139</v>
      </c>
      <c r="E6901" s="2" t="s">
        <v>669</v>
      </c>
      <c r="F6901" s="2" t="str">
        <f t="array" ref="F6901">_xlfn.XLOOKUP(E6901,Restaurants!A:A,Restaurants!B:B)</f>
        <v>Restaurant 048</v>
      </c>
      <c r="G6901" s="2" t="s">
        <v>225</v>
      </c>
      <c r="H6901" s="2" t="str">
        <f t="array" ref="H6901">_xlfn.XLOOKUP(G6901,Food_Menu!A:A,Food_Menu!B:B)</f>
        <v>Food Item 0039</v>
      </c>
      <c r="I6901" s="2">
        <f t="array" ref="I6901">_xlfn.XLOOKUP(G6901,Food_Menu!A:A,Food_Menu!D:D)</f>
        <v>557.2</v>
      </c>
      <c r="J6901" s="2" t="s">
        <v>145</v>
      </c>
      <c r="K6901" s="2" t="str">
        <f t="array" ref="K6901">_xlfn.XLOOKUP(J6901,Delivery_Partners!A:A,Delivery_Partners!B:B)</f>
        <v>Delivery Partner 069</v>
      </c>
      <c r="L6901" s="3">
        <v>3</v>
      </c>
      <c r="M6901" s="2" t="s">
        <v>23</v>
      </c>
      <c r="N6901" s="2" t="s">
        <v>42</v>
      </c>
      <c r="O6901" s="3">
        <v>26</v>
      </c>
      <c r="P6901" s="13">
        <f t="shared" si="1442"/>
        <v>1671.6</v>
      </c>
      <c r="Q6901" s="13" t="str">
        <f t="shared" si="1443"/>
        <v>Fast</v>
      </c>
      <c r="S6901" s="21"/>
    </row>
    <row r="6902" hidden="1" customHeight="1" spans="1:19">
      <c r="A6902" s="2" t="s">
        <v>8866</v>
      </c>
      <c r="B6902" s="29" t="s">
        <v>1571</v>
      </c>
      <c r="C6902" s="2" t="s">
        <v>3506</v>
      </c>
      <c r="D6902" s="2" t="str">
        <f t="array" ref="D6902">_xlfn.XLOOKUP(C6902,Customers!A:A,Customers!B:B)</f>
        <v>Customer 0920</v>
      </c>
      <c r="E6902" s="2" t="s">
        <v>468</v>
      </c>
      <c r="F6902" s="2" t="str">
        <f t="array" ref="F6902">_xlfn.XLOOKUP(E6902,Restaurants!A:A,Restaurants!B:B)</f>
        <v>Restaurant 067</v>
      </c>
      <c r="G6902" s="2" t="s">
        <v>1414</v>
      </c>
      <c r="H6902" s="2" t="str">
        <f t="array" ref="H6902">_xlfn.XLOOKUP(G6902,Food_Menu!A:A,Food_Menu!B:B)</f>
        <v>Food Item 0088</v>
      </c>
      <c r="I6902" s="2"/>
      <c r="J6902" s="2" t="s">
        <v>212</v>
      </c>
      <c r="K6902" s="2" t="str">
        <f t="array" ref="K6902">_xlfn.XLOOKUP(J6902,Delivery_Partners!A:A,Delivery_Partners!B:B)</f>
        <v>Delivery Partner 177</v>
      </c>
      <c r="L6902" s="3">
        <v>3</v>
      </c>
      <c r="M6902" s="2" t="s">
        <v>101</v>
      </c>
      <c r="N6902" s="2" t="s">
        <v>24</v>
      </c>
      <c r="O6902" s="2"/>
    </row>
    <row r="6903" hidden="1" customHeight="1" spans="1:19">
      <c r="A6903" s="2" t="s">
        <v>8867</v>
      </c>
      <c r="B6903" s="28">
        <v>45818</v>
      </c>
      <c r="C6903" s="2" t="s">
        <v>3012</v>
      </c>
      <c r="D6903" s="2" t="str">
        <f t="array" ref="D6903">_xlfn.XLOOKUP(C6903,Customers!A:A,Customers!B:B)</f>
        <v>Customer 0054</v>
      </c>
      <c r="E6903" s="2" t="s">
        <v>498</v>
      </c>
      <c r="F6903" s="2" t="str">
        <f t="array" ref="F6903">_xlfn.XLOOKUP(E6903,Restaurants!A:A,Restaurants!B:B)</f>
        <v>Restaurant 003</v>
      </c>
      <c r="G6903" s="2" t="s">
        <v>1009</v>
      </c>
      <c r="H6903" s="2" t="str">
        <f t="array" ref="H6903">_xlfn.XLOOKUP(G6903,Food_Menu!A:A,Food_Menu!B:B)</f>
        <v>Food Item 0187</v>
      </c>
      <c r="I6903" s="2"/>
      <c r="J6903" s="2" t="s">
        <v>544</v>
      </c>
      <c r="K6903" s="2" t="str">
        <f t="array" ref="K6903">_xlfn.XLOOKUP(J6903,Delivery_Partners!A:A,Delivery_Partners!B:B)</f>
        <v>Delivery Partner 128</v>
      </c>
      <c r="L6903" s="3">
        <v>3</v>
      </c>
      <c r="M6903" s="2" t="s">
        <v>101</v>
      </c>
      <c r="N6903" s="2" t="s">
        <v>74</v>
      </c>
      <c r="O6903" s="2"/>
    </row>
    <row r="6904" customHeight="1" spans="1:19">
      <c r="A6904" s="2" t="s">
        <v>8868</v>
      </c>
      <c r="B6904" s="29" t="s">
        <v>569</v>
      </c>
      <c r="C6904" s="2" t="s">
        <v>3062</v>
      </c>
      <c r="D6904" s="2" t="str">
        <f t="array" ref="D6904">_xlfn.XLOOKUP(C6904,Customers!A:A,Customers!B:B)</f>
        <v>Customer 0040</v>
      </c>
      <c r="E6904" s="2" t="s">
        <v>230</v>
      </c>
      <c r="F6904" s="2" t="str">
        <f t="array" ref="F6904">_xlfn.XLOOKUP(E6904,Restaurants!A:A,Restaurants!B:B)</f>
        <v>Restaurant 029</v>
      </c>
      <c r="G6904" s="2" t="s">
        <v>469</v>
      </c>
      <c r="H6904" s="2" t="str">
        <f t="array" ref="H6904">_xlfn.XLOOKUP(G6904,Food_Menu!A:A,Food_Menu!B:B)</f>
        <v>Food Item 0094</v>
      </c>
      <c r="I6904" s="2">
        <f t="array" ref="I6904">_xlfn.XLOOKUP(G6904,Food_Menu!A:A,Food_Menu!D:D)</f>
        <v>556.24</v>
      </c>
      <c r="J6904" s="2" t="s">
        <v>470</v>
      </c>
      <c r="K6904" s="2" t="str">
        <f t="array" ref="K6904">_xlfn.XLOOKUP(J6904,Delivery_Partners!A:A,Delivery_Partners!B:B)</f>
        <v>Delivery Partner 006</v>
      </c>
      <c r="L6904" s="3">
        <v>2</v>
      </c>
      <c r="M6904" s="2" t="s">
        <v>23</v>
      </c>
      <c r="N6904" s="2" t="s">
        <v>55</v>
      </c>
      <c r="O6904" s="3">
        <v>17</v>
      </c>
      <c r="P6904" s="13">
        <f t="shared" ref="P6904:P6910" si="1444">I6904*L6904</f>
        <v>1112.48</v>
      </c>
      <c r="Q6904" s="13" t="str">
        <f t="shared" ref="Q6904:Q6910" si="1445">IF(O6904="","Not Delivered",IF(O6904&lt;=30,"Fast",IF(O6904&lt;=60,"Normal","Slow")))</f>
        <v>Fast</v>
      </c>
      <c r="S6904" s="21"/>
    </row>
    <row r="6905" customHeight="1" spans="1:19">
      <c r="A6905" s="2" t="s">
        <v>8869</v>
      </c>
      <c r="B6905" s="29" t="s">
        <v>2406</v>
      </c>
      <c r="C6905" s="2" t="s">
        <v>1595</v>
      </c>
      <c r="D6905" s="2" t="str">
        <f t="array" ref="D6905">_xlfn.XLOOKUP(C6905,Customers!A:A,Customers!B:B)</f>
        <v>Customer 0637</v>
      </c>
      <c r="E6905" s="2" t="s">
        <v>548</v>
      </c>
      <c r="F6905" s="2" t="str">
        <f t="array" ref="F6905">_xlfn.XLOOKUP(E6905,Restaurants!A:A,Restaurants!B:B)</f>
        <v>Restaurant 071</v>
      </c>
      <c r="G6905" s="2" t="s">
        <v>1547</v>
      </c>
      <c r="H6905" s="2" t="str">
        <f t="array" ref="H6905">_xlfn.XLOOKUP(G6905,Food_Menu!A:A,Food_Menu!B:B)</f>
        <v>Food Item 0155</v>
      </c>
      <c r="I6905" s="2">
        <f t="array" ref="I6905">_xlfn.XLOOKUP(G6905,Food_Menu!A:A,Food_Menu!D:D)</f>
        <v>185.15</v>
      </c>
      <c r="J6905" s="2" t="s">
        <v>470</v>
      </c>
      <c r="K6905" s="2" t="str">
        <f t="array" ref="K6905">_xlfn.XLOOKUP(J6905,Delivery_Partners!A:A,Delivery_Partners!B:B)</f>
        <v>Delivery Partner 006</v>
      </c>
      <c r="L6905" s="3">
        <v>3</v>
      </c>
      <c r="M6905" s="2" t="s">
        <v>23</v>
      </c>
      <c r="N6905" s="2" t="s">
        <v>24</v>
      </c>
      <c r="O6905" s="3">
        <v>33</v>
      </c>
      <c r="P6905" s="13">
        <f t="shared" si="1444"/>
        <v>555.45</v>
      </c>
      <c r="Q6905" s="13" t="str">
        <f t="shared" si="1445"/>
        <v>Normal</v>
      </c>
      <c r="S6905" s="21"/>
    </row>
    <row r="6906" customHeight="1" spans="1:19">
      <c r="A6906" s="2" t="s">
        <v>8870</v>
      </c>
      <c r="B6906" s="28">
        <v>45663</v>
      </c>
      <c r="C6906" s="2" t="s">
        <v>4107</v>
      </c>
      <c r="D6906" s="2" t="str">
        <f t="array" ref="D6906">_xlfn.XLOOKUP(C6906,Customers!A:A,Customers!B:B)</f>
        <v>Customer 1148</v>
      </c>
      <c r="E6906" s="2" t="s">
        <v>302</v>
      </c>
      <c r="F6906" s="2" t="str">
        <f t="array" ref="F6906">_xlfn.XLOOKUP(E6906,Restaurants!A:A,Restaurants!B:B)</f>
        <v>Restaurant 002</v>
      </c>
      <c r="G6906" s="2" t="s">
        <v>21</v>
      </c>
      <c r="H6906" s="2" t="str">
        <f t="array" ref="H6906">_xlfn.XLOOKUP(G6906,Food_Menu!A:A,Food_Menu!B:B)</f>
        <v>Food Item 0016</v>
      </c>
      <c r="I6906" s="2">
        <f t="array" ref="I6906">_xlfn.XLOOKUP(G6906,Food_Menu!A:A,Food_Menu!D:D)</f>
        <v>348.44</v>
      </c>
      <c r="J6906" s="2" t="s">
        <v>262</v>
      </c>
      <c r="K6906" s="2" t="str">
        <f t="array" ref="K6906">_xlfn.XLOOKUP(J6906,Delivery_Partners!A:A,Delivery_Partners!B:B)</f>
        <v>Delivery Partner 063</v>
      </c>
      <c r="L6906" s="3">
        <v>1</v>
      </c>
      <c r="M6906" s="2" t="s">
        <v>23</v>
      </c>
      <c r="N6906" s="2" t="s">
        <v>42</v>
      </c>
      <c r="O6906" s="3">
        <v>25</v>
      </c>
      <c r="P6906" s="13">
        <f t="shared" si="1444"/>
        <v>348.44</v>
      </c>
      <c r="Q6906" s="13" t="str">
        <f t="shared" si="1445"/>
        <v>Fast</v>
      </c>
      <c r="S6906" s="21"/>
    </row>
    <row r="6907" customHeight="1" spans="1:19">
      <c r="A6907" s="2" t="s">
        <v>8871</v>
      </c>
      <c r="B6907" s="28">
        <v>45754</v>
      </c>
      <c r="C6907" s="2" t="s">
        <v>1057</v>
      </c>
      <c r="D6907" s="2" t="str">
        <f t="array" ref="D6907">_xlfn.XLOOKUP(C6907,Customers!A:A,Customers!B:B)</f>
        <v>Customer 0694</v>
      </c>
      <c r="E6907" s="2" t="s">
        <v>1191</v>
      </c>
      <c r="F6907" s="2" t="str">
        <f t="array" ref="F6907">_xlfn.XLOOKUP(E6907,Restaurants!A:A,Restaurants!B:B)</f>
        <v>Restaurant 060</v>
      </c>
      <c r="G6907" s="2" t="s">
        <v>687</v>
      </c>
      <c r="H6907" s="2" t="str">
        <f t="array" ref="H6907">_xlfn.XLOOKUP(G6907,Food_Menu!A:A,Food_Menu!B:B)</f>
        <v>Food Item 0066</v>
      </c>
      <c r="I6907" s="2">
        <f t="array" ref="I6907">_xlfn.XLOOKUP(G6907,Food_Menu!A:A,Food_Menu!D:D)</f>
        <v>648.68</v>
      </c>
      <c r="J6907" s="2" t="s">
        <v>621</v>
      </c>
      <c r="K6907" s="2" t="str">
        <f t="array" ref="K6907">_xlfn.XLOOKUP(J6907,Delivery_Partners!A:A,Delivery_Partners!B:B)</f>
        <v>Delivery Partner 038</v>
      </c>
      <c r="L6907" s="3">
        <v>1</v>
      </c>
      <c r="M6907" s="2" t="s">
        <v>23</v>
      </c>
      <c r="N6907" s="2" t="s">
        <v>24</v>
      </c>
      <c r="O6907" s="3">
        <v>39</v>
      </c>
      <c r="P6907" s="13">
        <f t="shared" si="1444"/>
        <v>648.68</v>
      </c>
      <c r="Q6907" s="13" t="str">
        <f t="shared" si="1445"/>
        <v>Normal</v>
      </c>
      <c r="S6907" s="21"/>
    </row>
    <row r="6908" customHeight="1" spans="1:19">
      <c r="A6908" s="2" t="s">
        <v>8872</v>
      </c>
      <c r="B6908" s="28">
        <v>45669</v>
      </c>
      <c r="C6908" s="2" t="s">
        <v>3551</v>
      </c>
      <c r="D6908" s="2" t="str">
        <f t="array" ref="D6908">_xlfn.XLOOKUP(C6908,Customers!A:A,Customers!B:B)</f>
        <v>Customer 0013</v>
      </c>
      <c r="E6908" s="2" t="s">
        <v>366</v>
      </c>
      <c r="F6908" s="2" t="str">
        <f t="array" ref="F6908">_xlfn.XLOOKUP(E6908,Restaurants!A:A,Restaurants!B:B)</f>
        <v>Restaurant 073</v>
      </c>
      <c r="G6908" s="2" t="s">
        <v>61</v>
      </c>
      <c r="H6908" s="2" t="str">
        <f t="array" ref="H6908">_xlfn.XLOOKUP(G6908,Food_Menu!A:A,Food_Menu!B:B)</f>
        <v>Food Item 0168</v>
      </c>
      <c r="I6908" s="2">
        <f t="array" ref="I6908">_xlfn.XLOOKUP(G6908,Food_Menu!A:A,Food_Menu!D:D)</f>
        <v>107.01</v>
      </c>
      <c r="J6908" s="2" t="s">
        <v>1193</v>
      </c>
      <c r="K6908" s="2" t="str">
        <f t="array" ref="K6908">_xlfn.XLOOKUP(J6908,Delivery_Partners!A:A,Delivery_Partners!B:B)</f>
        <v>Delivery Partner 074</v>
      </c>
      <c r="L6908" s="3">
        <v>1</v>
      </c>
      <c r="M6908" s="2" t="s">
        <v>23</v>
      </c>
      <c r="N6908" s="2" t="s">
        <v>24</v>
      </c>
      <c r="O6908" s="3">
        <v>30</v>
      </c>
      <c r="P6908" s="13">
        <f t="shared" si="1444"/>
        <v>107.01</v>
      </c>
      <c r="Q6908" s="13" t="str">
        <f t="shared" si="1445"/>
        <v>Fast</v>
      </c>
      <c r="S6908" s="21"/>
    </row>
    <row r="6909" customHeight="1" spans="1:19">
      <c r="A6909" s="2" t="s">
        <v>8873</v>
      </c>
      <c r="B6909" s="29" t="s">
        <v>2792</v>
      </c>
      <c r="C6909" s="2" t="s">
        <v>4599</v>
      </c>
      <c r="D6909" s="2" t="str">
        <f t="array" ref="D6909">_xlfn.XLOOKUP(C6909,Customers!A:A,Customers!B:B)</f>
        <v>Customer 0840</v>
      </c>
      <c r="E6909" s="2" t="s">
        <v>281</v>
      </c>
      <c r="F6909" s="2" t="str">
        <f t="array" ref="F6909">_xlfn.XLOOKUP(E6909,Restaurants!A:A,Restaurants!B:B)</f>
        <v>Restaurant 026</v>
      </c>
      <c r="G6909" s="2" t="s">
        <v>359</v>
      </c>
      <c r="H6909" s="2" t="str">
        <f t="array" ref="H6909">_xlfn.XLOOKUP(G6909,Food_Menu!A:A,Food_Menu!B:B)</f>
        <v>Food Item 0058</v>
      </c>
      <c r="I6909" s="2">
        <f t="array" ref="I6909">_xlfn.XLOOKUP(G6909,Food_Menu!A:A,Food_Menu!D:D)</f>
        <v>356</v>
      </c>
      <c r="J6909" s="2" t="s">
        <v>610</v>
      </c>
      <c r="K6909" s="2" t="str">
        <f t="array" ref="K6909">_xlfn.XLOOKUP(J6909,Delivery_Partners!A:A,Delivery_Partners!B:B)</f>
        <v>Delivery Partner 180</v>
      </c>
      <c r="L6909" s="3">
        <v>1</v>
      </c>
      <c r="M6909" s="2" t="s">
        <v>23</v>
      </c>
      <c r="N6909" s="2" t="s">
        <v>55</v>
      </c>
      <c r="O6909" s="3">
        <v>16</v>
      </c>
      <c r="P6909" s="13">
        <f t="shared" si="1444"/>
        <v>356</v>
      </c>
      <c r="Q6909" s="13" t="str">
        <f t="shared" si="1445"/>
        <v>Fast</v>
      </c>
      <c r="S6909" s="21"/>
    </row>
    <row r="6910" customHeight="1" spans="1:19">
      <c r="A6910" s="2" t="s">
        <v>8874</v>
      </c>
      <c r="B6910" s="28">
        <v>45751</v>
      </c>
      <c r="C6910" s="2" t="s">
        <v>2888</v>
      </c>
      <c r="D6910" s="2" t="str">
        <f t="array" ref="D6910">_xlfn.XLOOKUP(C6910,Customers!A:A,Customers!B:B)</f>
        <v>Customer 0514</v>
      </c>
      <c r="E6910" s="2" t="s">
        <v>950</v>
      </c>
      <c r="F6910" s="2" t="str">
        <f t="array" ref="F6910">_xlfn.XLOOKUP(E6910,Restaurants!A:A,Restaurants!B:B)</f>
        <v>Restaurant 020</v>
      </c>
      <c r="G6910" s="2" t="s">
        <v>617</v>
      </c>
      <c r="H6910" s="2" t="str">
        <f t="array" ref="H6910">_xlfn.XLOOKUP(G6910,Food_Menu!A:A,Food_Menu!B:B)</f>
        <v>Food Item 0092</v>
      </c>
      <c r="I6910" s="2">
        <f t="array" ref="I6910">_xlfn.XLOOKUP(G6910,Food_Menu!A:A,Food_Menu!D:D)</f>
        <v>238.18</v>
      </c>
      <c r="J6910" s="2" t="s">
        <v>651</v>
      </c>
      <c r="K6910" s="2" t="str">
        <f t="array" ref="K6910">_xlfn.XLOOKUP(J6910,Delivery_Partners!A:A,Delivery_Partners!B:B)</f>
        <v>Delivery Partner 036</v>
      </c>
      <c r="L6910" s="3">
        <v>2</v>
      </c>
      <c r="M6910" s="2" t="s">
        <v>23</v>
      </c>
      <c r="N6910" s="2" t="s">
        <v>55</v>
      </c>
      <c r="O6910" s="3">
        <v>34</v>
      </c>
      <c r="P6910" s="13">
        <f t="shared" si="1444"/>
        <v>476.36</v>
      </c>
      <c r="Q6910" s="13" t="str">
        <f t="shared" si="1445"/>
        <v>Normal</v>
      </c>
      <c r="S6910" s="21"/>
    </row>
    <row r="6911" hidden="1" customHeight="1" spans="1:19">
      <c r="A6911" s="2" t="s">
        <v>8875</v>
      </c>
      <c r="B6911" s="29" t="s">
        <v>817</v>
      </c>
      <c r="C6911" s="2" t="s">
        <v>2859</v>
      </c>
      <c r="D6911" s="2" t="str">
        <f t="array" ref="D6911">_xlfn.XLOOKUP(C6911,Customers!A:A,Customers!B:B)</f>
        <v>Customer 0767</v>
      </c>
      <c r="E6911" s="2" t="s">
        <v>89</v>
      </c>
      <c r="F6911" s="2" t="str">
        <f t="array" ref="F6911">_xlfn.XLOOKUP(E6911,Restaurants!A:A,Restaurants!B:B)</f>
        <v>Restaurant 059</v>
      </c>
      <c r="G6911" s="2" t="s">
        <v>1554</v>
      </c>
      <c r="H6911" s="2" t="str">
        <f t="array" ref="H6911">_xlfn.XLOOKUP(G6911,Food_Menu!A:A,Food_Menu!B:B)</f>
        <v>Food Item 0018</v>
      </c>
      <c r="I6911" s="2"/>
      <c r="J6911" s="2" t="s">
        <v>1047</v>
      </c>
      <c r="K6911" s="2" t="str">
        <f t="array" ref="K6911">_xlfn.XLOOKUP(J6911,Delivery_Partners!A:A,Delivery_Partners!B:B)</f>
        <v>Delivery Partner 108</v>
      </c>
      <c r="L6911" s="3">
        <v>1</v>
      </c>
      <c r="M6911" s="2" t="s">
        <v>189</v>
      </c>
      <c r="N6911" s="2" t="s">
        <v>55</v>
      </c>
      <c r="O6911" s="2"/>
    </row>
    <row r="6912" customHeight="1" spans="1:19">
      <c r="A6912" s="2" t="s">
        <v>8876</v>
      </c>
      <c r="B6912" s="28">
        <v>45911</v>
      </c>
      <c r="C6912" s="2" t="s">
        <v>1483</v>
      </c>
      <c r="D6912" s="2" t="str">
        <f t="array" ref="D6912">_xlfn.XLOOKUP(C6912,Customers!A:A,Customers!B:B)</f>
        <v>Customer 0421</v>
      </c>
      <c r="E6912" s="2" t="s">
        <v>634</v>
      </c>
      <c r="F6912" s="2" t="str">
        <f t="array" ref="F6912">_xlfn.XLOOKUP(E6912,Restaurants!A:A,Restaurants!B:B)</f>
        <v>Restaurant 087</v>
      </c>
      <c r="G6912" s="2" t="s">
        <v>1506</v>
      </c>
      <c r="H6912" s="2" t="str">
        <f t="array" ref="H6912">_xlfn.XLOOKUP(G6912,Food_Menu!A:A,Food_Menu!B:B)</f>
        <v>Food Item 0112</v>
      </c>
      <c r="I6912" s="2">
        <f t="array" ref="I6912">_xlfn.XLOOKUP(G6912,Food_Menu!A:A,Food_Menu!D:D)</f>
        <v>97.22</v>
      </c>
      <c r="J6912" s="2" t="s">
        <v>1350</v>
      </c>
      <c r="K6912" s="2" t="str">
        <f t="array" ref="K6912">_xlfn.XLOOKUP(J6912,Delivery_Partners!A:A,Delivery_Partners!B:B)</f>
        <v>Delivery Partner 087</v>
      </c>
      <c r="L6912" s="3">
        <v>4</v>
      </c>
      <c r="M6912" s="2" t="s">
        <v>23</v>
      </c>
      <c r="N6912" s="2" t="s">
        <v>55</v>
      </c>
      <c r="O6912" s="3">
        <v>20</v>
      </c>
      <c r="P6912" s="13">
        <f t="shared" ref="P6912:P6919" si="1446">I6912*L6912</f>
        <v>388.88</v>
      </c>
      <c r="Q6912" s="13" t="str">
        <f t="shared" ref="Q6912:Q6919" si="1447">IF(O6912="","Not Delivered",IF(O6912&lt;=30,"Fast",IF(O6912&lt;=60,"Normal","Slow")))</f>
        <v>Fast</v>
      </c>
      <c r="S6912" s="21"/>
    </row>
    <row r="6913" customHeight="1" spans="1:19">
      <c r="A6913" s="2" t="s">
        <v>8877</v>
      </c>
      <c r="B6913" s="29" t="s">
        <v>1360</v>
      </c>
      <c r="C6913" s="2" t="s">
        <v>851</v>
      </c>
      <c r="D6913" s="2" t="str">
        <f t="array" ref="D6913">_xlfn.XLOOKUP(C6913,Customers!A:A,Customers!B:B)</f>
        <v>Customer 0010</v>
      </c>
      <c r="E6913" s="2" t="s">
        <v>302</v>
      </c>
      <c r="F6913" s="2" t="str">
        <f t="array" ref="F6913">_xlfn.XLOOKUP(E6913,Restaurants!A:A,Restaurants!B:B)</f>
        <v>Restaurant 002</v>
      </c>
      <c r="G6913" s="2" t="s">
        <v>477</v>
      </c>
      <c r="H6913" s="2" t="str">
        <f t="array" ref="H6913">_xlfn.XLOOKUP(G6913,Food_Menu!A:A,Food_Menu!B:B)</f>
        <v>Food Item 0077</v>
      </c>
      <c r="I6913" s="2">
        <f t="array" ref="I6913">_xlfn.XLOOKUP(G6913,Food_Menu!A:A,Food_Menu!D:D)</f>
        <v>161.62</v>
      </c>
      <c r="J6913" s="2" t="s">
        <v>48</v>
      </c>
      <c r="K6913" s="2" t="str">
        <f t="array" ref="K6913">_xlfn.XLOOKUP(J6913,Delivery_Partners!A:A,Delivery_Partners!B:B)</f>
        <v>Delivery Partner 119</v>
      </c>
      <c r="L6913" s="3">
        <v>1</v>
      </c>
      <c r="M6913" s="2" t="s">
        <v>23</v>
      </c>
      <c r="N6913" s="2" t="s">
        <v>74</v>
      </c>
      <c r="O6913" s="3">
        <v>15</v>
      </c>
      <c r="P6913" s="13">
        <f t="shared" si="1446"/>
        <v>161.62</v>
      </c>
      <c r="Q6913" s="13" t="str">
        <f t="shared" si="1447"/>
        <v>Fast</v>
      </c>
      <c r="S6913" s="21"/>
    </row>
    <row r="6914" customHeight="1" spans="1:19">
      <c r="A6914" s="2" t="s">
        <v>8878</v>
      </c>
      <c r="B6914" s="29" t="s">
        <v>205</v>
      </c>
      <c r="C6914" s="2" t="s">
        <v>1395</v>
      </c>
      <c r="D6914" s="2" t="str">
        <f t="array" ref="D6914">_xlfn.XLOOKUP(C6914,Customers!A:A,Customers!B:B)</f>
        <v>Customer 0023</v>
      </c>
      <c r="E6914" s="2" t="s">
        <v>952</v>
      </c>
      <c r="F6914" s="2" t="str">
        <f t="array" ref="F6914">_xlfn.XLOOKUP(E6914,Restaurants!A:A,Restaurants!B:B)</f>
        <v>Restaurant 041</v>
      </c>
      <c r="G6914" s="2" t="s">
        <v>509</v>
      </c>
      <c r="H6914" s="2" t="str">
        <f t="array" ref="H6914">_xlfn.XLOOKUP(G6914,Food_Menu!A:A,Food_Menu!B:B)</f>
        <v>Food Item 0190</v>
      </c>
      <c r="I6914" s="2">
        <f t="array" ref="I6914">_xlfn.XLOOKUP(G6914,Food_Menu!A:A,Food_Menu!D:D)</f>
        <v>350.87</v>
      </c>
      <c r="J6914" s="2" t="s">
        <v>304</v>
      </c>
      <c r="K6914" s="2" t="str">
        <f t="array" ref="K6914">_xlfn.XLOOKUP(J6914,Delivery_Partners!A:A,Delivery_Partners!B:B)</f>
        <v>Delivery Partner 099</v>
      </c>
      <c r="L6914" s="3">
        <v>1</v>
      </c>
      <c r="M6914" s="2" t="s">
        <v>23</v>
      </c>
      <c r="N6914" s="2" t="s">
        <v>24</v>
      </c>
      <c r="O6914" s="3">
        <v>38</v>
      </c>
      <c r="P6914" s="13">
        <f t="shared" si="1446"/>
        <v>350.87</v>
      </c>
      <c r="Q6914" s="13" t="str">
        <f t="shared" si="1447"/>
        <v>Normal</v>
      </c>
      <c r="S6914" s="21"/>
    </row>
    <row r="6915" customHeight="1" spans="1:19">
      <c r="A6915" s="2" t="s">
        <v>8879</v>
      </c>
      <c r="B6915" s="28">
        <v>45939</v>
      </c>
      <c r="C6915" s="2" t="s">
        <v>4296</v>
      </c>
      <c r="D6915" s="2" t="str">
        <f t="array" ref="D6915">_xlfn.XLOOKUP(C6915,Customers!A:A,Customers!B:B)</f>
        <v>Customer 0759</v>
      </c>
      <c r="E6915" s="2" t="s">
        <v>224</v>
      </c>
      <c r="F6915" s="2" t="str">
        <f t="array" ref="F6915">_xlfn.XLOOKUP(E6915,Restaurants!A:A,Restaurants!B:B)</f>
        <v>Restaurant 120</v>
      </c>
      <c r="G6915" s="2" t="s">
        <v>1414</v>
      </c>
      <c r="H6915" s="2" t="str">
        <f t="array" ref="H6915">_xlfn.XLOOKUP(G6915,Food_Menu!A:A,Food_Menu!B:B)</f>
        <v>Food Item 0088</v>
      </c>
      <c r="I6915" s="2">
        <f t="array" ref="I6915">_xlfn.XLOOKUP(G6915,Food_Menu!A:A,Food_Menu!D:D)</f>
        <v>171.05</v>
      </c>
      <c r="J6915" s="2" t="s">
        <v>842</v>
      </c>
      <c r="K6915" s="2" t="str">
        <f t="array" ref="K6915">_xlfn.XLOOKUP(J6915,Delivery_Partners!A:A,Delivery_Partners!B:B)</f>
        <v>Delivery Partner 093</v>
      </c>
      <c r="L6915" s="3">
        <v>1</v>
      </c>
      <c r="M6915" s="2" t="s">
        <v>23</v>
      </c>
      <c r="N6915" s="2" t="s">
        <v>24</v>
      </c>
      <c r="O6915" s="3">
        <v>32</v>
      </c>
      <c r="P6915" s="13">
        <f t="shared" si="1446"/>
        <v>171.05</v>
      </c>
      <c r="Q6915" s="13" t="str">
        <f t="shared" si="1447"/>
        <v>Normal</v>
      </c>
      <c r="S6915" s="21"/>
    </row>
    <row r="6916" customHeight="1" spans="1:19">
      <c r="A6916" s="2" t="s">
        <v>8880</v>
      </c>
      <c r="B6916" s="28">
        <v>45669</v>
      </c>
      <c r="C6916" s="2" t="s">
        <v>450</v>
      </c>
      <c r="D6916" s="2" t="str">
        <f t="array" ref="D6916">_xlfn.XLOOKUP(C6916,Customers!A:A,Customers!B:B)</f>
        <v>Customer 0763</v>
      </c>
      <c r="E6916" s="2" t="s">
        <v>952</v>
      </c>
      <c r="F6916" s="2" t="str">
        <f t="array" ref="F6916">_xlfn.XLOOKUP(E6916,Restaurants!A:A,Restaurants!B:B)</f>
        <v>Restaurant 041</v>
      </c>
      <c r="G6916" s="2" t="s">
        <v>211</v>
      </c>
      <c r="H6916" s="2" t="str">
        <f t="array" ref="H6916">_xlfn.XLOOKUP(G6916,Food_Menu!A:A,Food_Menu!B:B)</f>
        <v>Food Item 0182</v>
      </c>
      <c r="I6916" s="2">
        <f t="array" ref="I6916">_xlfn.XLOOKUP(G6916,Food_Menu!A:A,Food_Menu!D:D)</f>
        <v>512.27</v>
      </c>
      <c r="J6916" s="2" t="s">
        <v>2409</v>
      </c>
      <c r="K6916" s="2" t="str">
        <f t="array" ref="K6916">_xlfn.XLOOKUP(J6916,Delivery_Partners!A:A,Delivery_Partners!B:B)</f>
        <v>Delivery Partner 050</v>
      </c>
      <c r="L6916" s="3">
        <v>1</v>
      </c>
      <c r="M6916" s="2" t="s">
        <v>23</v>
      </c>
      <c r="N6916" s="2" t="s">
        <v>24</v>
      </c>
      <c r="O6916" s="3">
        <v>32</v>
      </c>
      <c r="P6916" s="13">
        <f t="shared" si="1446"/>
        <v>512.27</v>
      </c>
      <c r="Q6916" s="13" t="str">
        <f t="shared" si="1447"/>
        <v>Normal</v>
      </c>
      <c r="S6916" s="21"/>
    </row>
    <row r="6917" customHeight="1" spans="1:19">
      <c r="A6917" s="2" t="s">
        <v>8881</v>
      </c>
      <c r="B6917" s="28">
        <v>45819</v>
      </c>
      <c r="C6917" s="2" t="s">
        <v>1844</v>
      </c>
      <c r="D6917" s="2" t="str">
        <f t="array" ref="D6917">_xlfn.XLOOKUP(C6917,Customers!A:A,Customers!B:B)</f>
        <v>Customer 0387</v>
      </c>
      <c r="E6917" s="2" t="s">
        <v>658</v>
      </c>
      <c r="F6917" s="2" t="str">
        <f t="array" ref="F6917">_xlfn.XLOOKUP(E6917,Restaurants!A:A,Restaurants!B:B)</f>
        <v>Restaurant 040</v>
      </c>
      <c r="G6917" s="2" t="s">
        <v>591</v>
      </c>
      <c r="H6917" s="2" t="str">
        <f t="array" ref="H6917">_xlfn.XLOOKUP(G6917,Food_Menu!A:A,Food_Menu!B:B)</f>
        <v>Food Item 0199</v>
      </c>
      <c r="I6917" s="2">
        <f t="array" ref="I6917">_xlfn.XLOOKUP(G6917,Food_Menu!A:A,Food_Menu!D:D)</f>
        <v>484.48</v>
      </c>
      <c r="J6917" s="2" t="s">
        <v>401</v>
      </c>
      <c r="K6917" s="2" t="str">
        <f t="array" ref="K6917">_xlfn.XLOOKUP(J6917,Delivery_Partners!A:A,Delivery_Partners!B:B)</f>
        <v>Delivery Partner 174</v>
      </c>
      <c r="L6917" s="3">
        <v>4</v>
      </c>
      <c r="M6917" s="2" t="s">
        <v>23</v>
      </c>
      <c r="N6917" s="2" t="s">
        <v>74</v>
      </c>
      <c r="O6917" s="3">
        <v>44</v>
      </c>
      <c r="P6917" s="13">
        <f t="shared" si="1446"/>
        <v>1937.92</v>
      </c>
      <c r="Q6917" s="13" t="str">
        <f t="shared" si="1447"/>
        <v>Normal</v>
      </c>
      <c r="S6917" s="21"/>
    </row>
    <row r="6918" customHeight="1" spans="1:19">
      <c r="A6918" s="2" t="s">
        <v>8882</v>
      </c>
      <c r="B6918" s="28">
        <v>45817</v>
      </c>
      <c r="C6918" s="2" t="s">
        <v>2295</v>
      </c>
      <c r="D6918" s="2" t="str">
        <f t="array" ref="D6918">_xlfn.XLOOKUP(C6918,Customers!A:A,Customers!B:B)</f>
        <v>Customer 0099</v>
      </c>
      <c r="E6918" s="2" t="s">
        <v>552</v>
      </c>
      <c r="F6918" s="2" t="str">
        <f t="array" ref="F6918">_xlfn.XLOOKUP(E6918,Restaurants!A:A,Restaurants!B:B)</f>
        <v>Restaurant 089</v>
      </c>
      <c r="G6918" s="2" t="s">
        <v>1040</v>
      </c>
      <c r="H6918" s="2" t="str">
        <f t="array" ref="H6918">_xlfn.XLOOKUP(G6918,Food_Menu!A:A,Food_Menu!B:B)</f>
        <v>Food Item 0185</v>
      </c>
      <c r="I6918" s="2">
        <f t="array" ref="I6918">_xlfn.XLOOKUP(G6918,Food_Menu!A:A,Food_Menu!D:D)</f>
        <v>565.74</v>
      </c>
      <c r="J6918" s="2" t="s">
        <v>422</v>
      </c>
      <c r="K6918" s="2" t="str">
        <f t="array" ref="K6918">_xlfn.XLOOKUP(J6918,Delivery_Partners!A:A,Delivery_Partners!B:B)</f>
        <v>Delivery Partner 049</v>
      </c>
      <c r="L6918" s="3">
        <v>2</v>
      </c>
      <c r="M6918" s="2" t="s">
        <v>23</v>
      </c>
      <c r="N6918" s="2" t="s">
        <v>24</v>
      </c>
      <c r="O6918" s="3">
        <v>15</v>
      </c>
      <c r="P6918" s="13">
        <f t="shared" si="1446"/>
        <v>1131.48</v>
      </c>
      <c r="Q6918" s="13" t="str">
        <f t="shared" si="1447"/>
        <v>Fast</v>
      </c>
      <c r="S6918" s="21"/>
    </row>
    <row r="6919" customHeight="1" spans="1:19">
      <c r="A6919" s="2" t="s">
        <v>8883</v>
      </c>
      <c r="B6919" s="29" t="s">
        <v>343</v>
      </c>
      <c r="C6919" s="2" t="s">
        <v>1643</v>
      </c>
      <c r="D6919" s="2" t="str">
        <f t="array" ref="D6919">_xlfn.XLOOKUP(C6919,Customers!A:A,Customers!B:B)</f>
        <v>Customer 0928</v>
      </c>
      <c r="E6919" s="2" t="s">
        <v>797</v>
      </c>
      <c r="F6919" s="2" t="str">
        <f t="array" ref="F6919">_xlfn.XLOOKUP(E6919,Restaurants!A:A,Restaurants!B:B)</f>
        <v>Restaurant 058</v>
      </c>
      <c r="G6919" s="2" t="s">
        <v>920</v>
      </c>
      <c r="H6919" s="2" t="str">
        <f t="array" ref="H6919">_xlfn.XLOOKUP(G6919,Food_Menu!A:A,Food_Menu!B:B)</f>
        <v>Food Item 0164</v>
      </c>
      <c r="I6919" s="2">
        <f t="array" ref="I6919">_xlfn.XLOOKUP(G6919,Food_Menu!A:A,Food_Menu!D:D)</f>
        <v>389.25</v>
      </c>
      <c r="J6919" s="2" t="s">
        <v>588</v>
      </c>
      <c r="K6919" s="2" t="str">
        <f t="array" ref="K6919">_xlfn.XLOOKUP(J6919,Delivery_Partners!A:A,Delivery_Partners!B:B)</f>
        <v>Delivery Partner 026</v>
      </c>
      <c r="L6919" s="3">
        <v>1</v>
      </c>
      <c r="M6919" s="2" t="s">
        <v>23</v>
      </c>
      <c r="N6919" s="2" t="s">
        <v>24</v>
      </c>
      <c r="O6919" s="3">
        <v>36</v>
      </c>
      <c r="P6919" s="13">
        <f t="shared" si="1446"/>
        <v>389.25</v>
      </c>
      <c r="Q6919" s="13" t="str">
        <f t="shared" si="1447"/>
        <v>Normal</v>
      </c>
      <c r="S6919" s="21"/>
    </row>
    <row r="6920" hidden="1" customHeight="1" spans="1:19">
      <c r="A6920" s="2" t="s">
        <v>8884</v>
      </c>
      <c r="B6920" s="29" t="s">
        <v>2741</v>
      </c>
      <c r="C6920" s="2" t="s">
        <v>1865</v>
      </c>
      <c r="D6920" s="2" t="str">
        <f t="array" ref="D6920">_xlfn.XLOOKUP(C6920,Customers!A:A,Customers!B:B)</f>
        <v>Customer 0182</v>
      </c>
      <c r="E6920" s="2" t="s">
        <v>275</v>
      </c>
      <c r="F6920" s="2" t="str">
        <f t="array" ref="F6920">_xlfn.XLOOKUP(E6920,Restaurants!A:A,Restaurants!B:B)</f>
        <v>Restaurant 047</v>
      </c>
      <c r="G6920" s="2" t="s">
        <v>624</v>
      </c>
      <c r="H6920" s="2" t="str">
        <f t="array" ref="H6920">_xlfn.XLOOKUP(G6920,Food_Menu!A:A,Food_Menu!B:B)</f>
        <v>Food Item 0129</v>
      </c>
      <c r="I6920" s="2"/>
      <c r="J6920" s="2" t="s">
        <v>895</v>
      </c>
      <c r="K6920" s="2" t="str">
        <f t="array" ref="K6920">_xlfn.XLOOKUP(J6920,Delivery_Partners!A:A,Delivery_Partners!B:B)</f>
        <v>Delivery Partner 018</v>
      </c>
      <c r="L6920" s="3">
        <v>2</v>
      </c>
      <c r="M6920" s="2" t="s">
        <v>189</v>
      </c>
      <c r="N6920" s="2" t="s">
        <v>74</v>
      </c>
      <c r="O6920" s="2"/>
    </row>
    <row r="6921" customHeight="1" spans="1:19">
      <c r="A6921" s="2" t="s">
        <v>8885</v>
      </c>
      <c r="B6921" s="29" t="s">
        <v>284</v>
      </c>
      <c r="C6921" s="2" t="s">
        <v>695</v>
      </c>
      <c r="D6921" s="2" t="str">
        <f t="array" ref="D6921">_xlfn.XLOOKUP(C6921,Customers!A:A,Customers!B:B)</f>
        <v>Customer 0227</v>
      </c>
      <c r="E6921" s="2" t="s">
        <v>358</v>
      </c>
      <c r="F6921" s="2" t="str">
        <f t="array" ref="F6921">_xlfn.XLOOKUP(E6921,Restaurants!A:A,Restaurants!B:B)</f>
        <v>Restaurant 095</v>
      </c>
      <c r="G6921" s="2" t="s">
        <v>762</v>
      </c>
      <c r="H6921" s="2" t="str">
        <f t="array" ref="H6921">_xlfn.XLOOKUP(G6921,Food_Menu!A:A,Food_Menu!B:B)</f>
        <v>Food Item 0106</v>
      </c>
      <c r="I6921" s="2">
        <f t="array" ref="I6921">_xlfn.XLOOKUP(G6921,Food_Menu!A:A,Food_Menu!D:D)</f>
        <v>115.23</v>
      </c>
      <c r="J6921" s="2" t="s">
        <v>231</v>
      </c>
      <c r="K6921" s="2" t="str">
        <f t="array" ref="K6921">_xlfn.XLOOKUP(J6921,Delivery_Partners!A:A,Delivery_Partners!B:B)</f>
        <v>Delivery Partner 013</v>
      </c>
      <c r="L6921" s="3">
        <v>1</v>
      </c>
      <c r="M6921" s="2" t="s">
        <v>23</v>
      </c>
      <c r="N6921" s="2" t="s">
        <v>55</v>
      </c>
      <c r="O6921" s="3">
        <v>33</v>
      </c>
      <c r="P6921" s="13">
        <f t="shared" ref="P6921:P6924" si="1448">I6921*L6921</f>
        <v>115.23</v>
      </c>
      <c r="Q6921" s="13" t="str">
        <f t="shared" ref="Q6921:Q6924" si="1449">IF(O6921="","Not Delivered",IF(O6921&lt;=30,"Fast",IF(O6921&lt;=60,"Normal","Slow")))</f>
        <v>Normal</v>
      </c>
      <c r="S6921" s="21"/>
    </row>
    <row r="6922" customHeight="1" spans="1:19">
      <c r="A6922" s="2" t="s">
        <v>8886</v>
      </c>
      <c r="B6922" s="29" t="s">
        <v>1551</v>
      </c>
      <c r="C6922" s="2" t="s">
        <v>865</v>
      </c>
      <c r="D6922" s="2" t="str">
        <f t="array" ref="D6922">_xlfn.XLOOKUP(C6922,Customers!A:A,Customers!B:B)</f>
        <v>Customer 0543</v>
      </c>
      <c r="E6922" s="2" t="s">
        <v>819</v>
      </c>
      <c r="F6922" s="2" t="str">
        <f t="array" ref="F6922">_xlfn.XLOOKUP(E6922,Restaurants!A:A,Restaurants!B:B)</f>
        <v>Restaurant 004</v>
      </c>
      <c r="G6922" s="2" t="s">
        <v>1554</v>
      </c>
      <c r="H6922" s="2" t="str">
        <f t="array" ref="H6922">_xlfn.XLOOKUP(G6922,Food_Menu!A:A,Food_Menu!B:B)</f>
        <v>Food Item 0018</v>
      </c>
      <c r="I6922" s="2">
        <f t="array" ref="I6922">_xlfn.XLOOKUP(G6922,Food_Menu!A:A,Food_Menu!D:D)</f>
        <v>648.66</v>
      </c>
      <c r="J6922" s="2" t="s">
        <v>73</v>
      </c>
      <c r="K6922" s="2" t="str">
        <f t="array" ref="K6922">_xlfn.XLOOKUP(J6922,Delivery_Partners!A:A,Delivery_Partners!B:B)</f>
        <v>Delivery Partner 064</v>
      </c>
      <c r="L6922" s="3">
        <v>1</v>
      </c>
      <c r="M6922" s="2" t="s">
        <v>23</v>
      </c>
      <c r="N6922" s="2" t="s">
        <v>24</v>
      </c>
      <c r="O6922" s="3">
        <v>18</v>
      </c>
      <c r="P6922" s="13">
        <f t="shared" si="1448"/>
        <v>648.66</v>
      </c>
      <c r="Q6922" s="13" t="str">
        <f t="shared" si="1449"/>
        <v>Fast</v>
      </c>
      <c r="S6922" s="21"/>
    </row>
    <row r="6923" customHeight="1" spans="1:19">
      <c r="A6923" s="2" t="s">
        <v>8887</v>
      </c>
      <c r="B6923" s="29" t="s">
        <v>733</v>
      </c>
      <c r="C6923" s="2" t="s">
        <v>912</v>
      </c>
      <c r="D6923" s="2" t="str">
        <f t="array" ref="D6923">_xlfn.XLOOKUP(C6923,Customers!A:A,Customers!B:B)</f>
        <v>Customer 0860</v>
      </c>
      <c r="E6923" s="2" t="s">
        <v>116</v>
      </c>
      <c r="F6923" s="2" t="str">
        <f t="array" ref="F6923">_xlfn.XLOOKUP(E6923,Restaurants!A:A,Restaurants!B:B)</f>
        <v>Restaurant 086</v>
      </c>
      <c r="G6923" s="2" t="s">
        <v>117</v>
      </c>
      <c r="H6923" s="2" t="str">
        <f t="array" ref="H6923">_xlfn.XLOOKUP(G6923,Food_Menu!A:A,Food_Menu!B:B)</f>
        <v>Food Item 0030</v>
      </c>
      <c r="I6923" s="2">
        <f t="array" ref="I6923">_xlfn.XLOOKUP(G6923,Food_Menu!A:A,Food_Menu!D:D)</f>
        <v>373.16</v>
      </c>
      <c r="J6923" s="2" t="s">
        <v>811</v>
      </c>
      <c r="K6923" s="2" t="str">
        <f t="array" ref="K6923">_xlfn.XLOOKUP(J6923,Delivery_Partners!A:A,Delivery_Partners!B:B)</f>
        <v>Delivery Partner 147</v>
      </c>
      <c r="L6923" s="3">
        <v>1</v>
      </c>
      <c r="M6923" s="2" t="s">
        <v>23</v>
      </c>
      <c r="N6923" s="2" t="s">
        <v>74</v>
      </c>
      <c r="O6923" s="3">
        <v>27</v>
      </c>
      <c r="P6923" s="13">
        <f t="shared" si="1448"/>
        <v>373.16</v>
      </c>
      <c r="Q6923" s="13" t="str">
        <f t="shared" si="1449"/>
        <v>Fast</v>
      </c>
      <c r="S6923" s="21"/>
    </row>
    <row r="6924" customHeight="1" spans="1:19">
      <c r="A6924" s="2" t="s">
        <v>8888</v>
      </c>
      <c r="B6924" s="28">
        <v>45870</v>
      </c>
      <c r="C6924" s="2" t="s">
        <v>3215</v>
      </c>
      <c r="D6924" s="2" t="str">
        <f t="array" ref="D6924">_xlfn.XLOOKUP(C6924,Customers!A:A,Customers!B:B)</f>
        <v>Customer 1195</v>
      </c>
      <c r="E6924" s="2" t="s">
        <v>532</v>
      </c>
      <c r="F6924" s="2" t="str">
        <f t="array" ref="F6924">_xlfn.XLOOKUP(E6924,Restaurants!A:A,Restaurants!B:B)</f>
        <v>Restaurant 046</v>
      </c>
      <c r="G6924" s="2" t="s">
        <v>413</v>
      </c>
      <c r="H6924" s="2" t="str">
        <f t="array" ref="H6924">_xlfn.XLOOKUP(G6924,Food_Menu!A:A,Food_Menu!B:B)</f>
        <v>Food Item 0084</v>
      </c>
      <c r="I6924" s="2">
        <f t="array" ref="I6924">_xlfn.XLOOKUP(G6924,Food_Menu!A:A,Food_Menu!D:D)</f>
        <v>587.45</v>
      </c>
      <c r="J6924" s="2" t="s">
        <v>112</v>
      </c>
      <c r="K6924" s="2" t="str">
        <f t="array" ref="K6924">_xlfn.XLOOKUP(J6924,Delivery_Partners!A:A,Delivery_Partners!B:B)</f>
        <v>Delivery Partner 028</v>
      </c>
      <c r="L6924" s="3">
        <v>1</v>
      </c>
      <c r="M6924" s="2" t="s">
        <v>23</v>
      </c>
      <c r="N6924" s="2" t="s">
        <v>24</v>
      </c>
      <c r="O6924" s="3">
        <v>30</v>
      </c>
      <c r="P6924" s="13">
        <f t="shared" si="1448"/>
        <v>587.45</v>
      </c>
      <c r="Q6924" s="13" t="str">
        <f t="shared" si="1449"/>
        <v>Fast</v>
      </c>
      <c r="S6924" s="21"/>
    </row>
    <row r="6925" hidden="1" customHeight="1" spans="1:19">
      <c r="A6925" s="2" t="s">
        <v>8889</v>
      </c>
      <c r="B6925" s="28">
        <v>45695</v>
      </c>
      <c r="C6925" s="2" t="s">
        <v>2850</v>
      </c>
      <c r="D6925" s="2" t="str">
        <f t="array" ref="D6925">_xlfn.XLOOKUP(C6925,Customers!A:A,Customers!B:B)</f>
        <v>Customer 0751</v>
      </c>
      <c r="E6925" s="2" t="s">
        <v>771</v>
      </c>
      <c r="F6925" s="2" t="str">
        <f t="array" ref="F6925">_xlfn.XLOOKUP(E6925,Restaurants!A:A,Restaurants!B:B)</f>
        <v>Restaurant 107</v>
      </c>
      <c r="G6925" s="2" t="s">
        <v>276</v>
      </c>
      <c r="H6925" s="2" t="str">
        <f t="array" ref="H6925">_xlfn.XLOOKUP(G6925,Food_Menu!A:A,Food_Menu!B:B)</f>
        <v>Food Item 0145</v>
      </c>
      <c r="I6925" s="2"/>
      <c r="J6925" s="2" t="s">
        <v>1363</v>
      </c>
      <c r="K6925" s="2" t="str">
        <f t="array" ref="K6925">_xlfn.XLOOKUP(J6925,Delivery_Partners!A:A,Delivery_Partners!B:B)</f>
        <v>Delivery Partner 001</v>
      </c>
      <c r="L6925" s="3">
        <v>2</v>
      </c>
      <c r="M6925" s="2" t="s">
        <v>101</v>
      </c>
      <c r="N6925" s="2" t="s">
        <v>55</v>
      </c>
      <c r="O6925" s="2"/>
    </row>
    <row r="6926" customHeight="1" spans="1:19">
      <c r="A6926" s="2" t="s">
        <v>8890</v>
      </c>
      <c r="B6926" s="28">
        <v>45880</v>
      </c>
      <c r="C6926" s="2" t="s">
        <v>1300</v>
      </c>
      <c r="D6926" s="2" t="str">
        <f t="array" ref="D6926">_xlfn.XLOOKUP(C6926,Customers!A:A,Customers!B:B)</f>
        <v>Customer 1153</v>
      </c>
      <c r="E6926" s="2" t="s">
        <v>634</v>
      </c>
      <c r="F6926" s="2" t="str">
        <f t="array" ref="F6926">_xlfn.XLOOKUP(E6926,Restaurants!A:A,Restaurants!B:B)</f>
        <v>Restaurant 087</v>
      </c>
      <c r="G6926" s="2" t="s">
        <v>1749</v>
      </c>
      <c r="H6926" s="2" t="str">
        <f t="array" ref="H6926">_xlfn.XLOOKUP(G6926,Food_Menu!A:A,Food_Menu!B:B)</f>
        <v>Food Item 0002</v>
      </c>
      <c r="I6926" s="2">
        <f t="array" ref="I6926">_xlfn.XLOOKUP(G6926,Food_Menu!A:A,Food_Menu!D:D)</f>
        <v>89.4</v>
      </c>
      <c r="J6926" s="2" t="s">
        <v>801</v>
      </c>
      <c r="K6926" s="2" t="str">
        <f t="array" ref="K6926">_xlfn.XLOOKUP(J6926,Delivery_Partners!A:A,Delivery_Partners!B:B)</f>
        <v>Delivery Partner 096</v>
      </c>
      <c r="L6926" s="3">
        <v>2</v>
      </c>
      <c r="M6926" s="2" t="s">
        <v>23</v>
      </c>
      <c r="N6926" s="2" t="s">
        <v>24</v>
      </c>
      <c r="O6926" s="3">
        <v>39</v>
      </c>
      <c r="P6926" s="13">
        <f t="shared" ref="P6926:P6928" si="1450">I6926*L6926</f>
        <v>178.8</v>
      </c>
      <c r="Q6926" s="13" t="str">
        <f t="shared" ref="Q6926:Q6928" si="1451">IF(O6926="","Not Delivered",IF(O6926&lt;=30,"Fast",IF(O6926&lt;=60,"Normal","Slow")))</f>
        <v>Normal</v>
      </c>
      <c r="S6926" s="21"/>
    </row>
    <row r="6927" customHeight="1" spans="1:19">
      <c r="A6927" s="2" t="s">
        <v>8891</v>
      </c>
      <c r="B6927" s="28">
        <v>45811</v>
      </c>
      <c r="C6927" s="2" t="s">
        <v>3657</v>
      </c>
      <c r="D6927" s="2" t="str">
        <f t="array" ref="D6927">_xlfn.XLOOKUP(C6927,Customers!A:A,Customers!B:B)</f>
        <v>Customer 0783</v>
      </c>
      <c r="E6927" s="2" t="s">
        <v>298</v>
      </c>
      <c r="F6927" s="2" t="str">
        <f t="array" ref="F6927">_xlfn.XLOOKUP(E6927,Restaurants!A:A,Restaurants!B:B)</f>
        <v>Restaurant 113</v>
      </c>
      <c r="G6927" s="2" t="s">
        <v>1083</v>
      </c>
      <c r="H6927" s="2" t="str">
        <f t="array" ref="H6927">_xlfn.XLOOKUP(G6927,Food_Menu!A:A,Food_Menu!B:B)</f>
        <v>Food Item 0206</v>
      </c>
      <c r="I6927" s="2">
        <f t="array" ref="I6927">_xlfn.XLOOKUP(G6927,Food_Menu!A:A,Food_Menu!D:D)</f>
        <v>635.73</v>
      </c>
      <c r="J6927" s="2" t="s">
        <v>592</v>
      </c>
      <c r="K6927" s="2" t="str">
        <f t="array" ref="K6927">_xlfn.XLOOKUP(J6927,Delivery_Partners!A:A,Delivery_Partners!B:B)</f>
        <v>Delivery Partner 102</v>
      </c>
      <c r="L6927" s="3">
        <v>1</v>
      </c>
      <c r="M6927" s="2" t="s">
        <v>23</v>
      </c>
      <c r="N6927" s="2" t="s">
        <v>55</v>
      </c>
      <c r="O6927" s="3">
        <v>35</v>
      </c>
      <c r="P6927" s="13">
        <f t="shared" si="1450"/>
        <v>635.73</v>
      </c>
      <c r="Q6927" s="13" t="str">
        <f t="shared" si="1451"/>
        <v>Normal</v>
      </c>
      <c r="S6927" s="21"/>
    </row>
    <row r="6928" customHeight="1" spans="1:19">
      <c r="A6928" s="2" t="s">
        <v>8892</v>
      </c>
      <c r="B6928" s="29" t="s">
        <v>854</v>
      </c>
      <c r="C6928" s="2" t="s">
        <v>4630</v>
      </c>
      <c r="D6928" s="2" t="str">
        <f t="array" ref="D6928">_xlfn.XLOOKUP(C6928,Customers!A:A,Customers!B:B)</f>
        <v>Customer 1018</v>
      </c>
      <c r="E6928" s="2" t="s">
        <v>1031</v>
      </c>
      <c r="F6928" s="2" t="str">
        <f t="array" ref="F6928">_xlfn.XLOOKUP(E6928,Restaurants!A:A,Restaurants!B:B)</f>
        <v>Restaurant 016</v>
      </c>
      <c r="G6928" s="2" t="s">
        <v>2055</v>
      </c>
      <c r="H6928" s="2" t="str">
        <f t="array" ref="H6928">_xlfn.XLOOKUP(G6928,Food_Menu!A:A,Food_Menu!B:B)</f>
        <v>Food Item 0219</v>
      </c>
      <c r="I6928" s="2">
        <f t="array" ref="I6928">_xlfn.XLOOKUP(G6928,Food_Menu!A:A,Food_Menu!D:D)</f>
        <v>256.46</v>
      </c>
      <c r="J6928" s="2" t="s">
        <v>592</v>
      </c>
      <c r="K6928" s="2" t="str">
        <f t="array" ref="K6928">_xlfn.XLOOKUP(J6928,Delivery_Partners!A:A,Delivery_Partners!B:B)</f>
        <v>Delivery Partner 102</v>
      </c>
      <c r="L6928" s="3">
        <v>2</v>
      </c>
      <c r="M6928" s="2" t="s">
        <v>23</v>
      </c>
      <c r="N6928" s="2" t="s">
        <v>24</v>
      </c>
      <c r="O6928" s="3">
        <v>27</v>
      </c>
      <c r="P6928" s="13">
        <f t="shared" si="1450"/>
        <v>512.92</v>
      </c>
      <c r="Q6928" s="13" t="str">
        <f t="shared" si="1451"/>
        <v>Fast</v>
      </c>
      <c r="S6928" s="21"/>
    </row>
    <row r="6929" hidden="1" customHeight="1" spans="1:19">
      <c r="A6929" s="2" t="s">
        <v>8893</v>
      </c>
      <c r="B6929" s="29" t="s">
        <v>1270</v>
      </c>
      <c r="C6929" s="2" t="s">
        <v>847</v>
      </c>
      <c r="D6929" s="2" t="str">
        <f t="array" ref="D6929">_xlfn.XLOOKUP(C6929,Customers!A:A,Customers!B:B)</f>
        <v>Customer 0212</v>
      </c>
      <c r="E6929" s="2" t="s">
        <v>425</v>
      </c>
      <c r="F6929" s="2" t="str">
        <f t="array" ref="F6929">_xlfn.XLOOKUP(E6929,Restaurants!A:A,Restaurants!B:B)</f>
        <v>Restaurant 023</v>
      </c>
      <c r="G6929" s="2" t="s">
        <v>1554</v>
      </c>
      <c r="H6929" s="2" t="str">
        <f t="array" ref="H6929">_xlfn.XLOOKUP(G6929,Food_Menu!A:A,Food_Menu!B:B)</f>
        <v>Food Item 0018</v>
      </c>
      <c r="I6929" s="2"/>
      <c r="J6929" s="2" t="s">
        <v>1363</v>
      </c>
      <c r="K6929" s="2" t="str">
        <f t="array" ref="K6929">_xlfn.XLOOKUP(J6929,Delivery_Partners!A:A,Delivery_Partners!B:B)</f>
        <v>Delivery Partner 001</v>
      </c>
      <c r="L6929" s="3">
        <v>2</v>
      </c>
      <c r="M6929" s="2" t="s">
        <v>189</v>
      </c>
      <c r="N6929" s="2" t="s">
        <v>42</v>
      </c>
      <c r="O6929" s="2"/>
    </row>
    <row r="6930" customHeight="1" spans="1:19">
      <c r="A6930" s="2" t="s">
        <v>8894</v>
      </c>
      <c r="B6930" s="28">
        <v>45972</v>
      </c>
      <c r="C6930" s="2" t="s">
        <v>2076</v>
      </c>
      <c r="D6930" s="2" t="str">
        <f t="array" ref="D6930">_xlfn.XLOOKUP(C6930,Customers!A:A,Customers!B:B)</f>
        <v>Customer 0068</v>
      </c>
      <c r="E6930" s="2" t="s">
        <v>1209</v>
      </c>
      <c r="F6930" s="2" t="str">
        <f t="array" ref="F6930">_xlfn.XLOOKUP(E6930,Restaurants!A:A,Restaurants!B:B)</f>
        <v>Restaurant 109</v>
      </c>
      <c r="G6930" s="2" t="s">
        <v>841</v>
      </c>
      <c r="H6930" s="2" t="str">
        <f t="array" ref="H6930">_xlfn.XLOOKUP(G6930,Food_Menu!A:A,Food_Menu!B:B)</f>
        <v>Food Item 0022</v>
      </c>
      <c r="I6930" s="2">
        <f t="array" ref="I6930">_xlfn.XLOOKUP(G6930,Food_Menu!A:A,Food_Menu!D:D)</f>
        <v>395.32</v>
      </c>
      <c r="J6930" s="2" t="s">
        <v>942</v>
      </c>
      <c r="K6930" s="2" t="str">
        <f t="array" ref="K6930">_xlfn.XLOOKUP(J6930,Delivery_Partners!A:A,Delivery_Partners!B:B)</f>
        <v>Delivery Partner 037</v>
      </c>
      <c r="L6930" s="3">
        <v>1</v>
      </c>
      <c r="M6930" s="2" t="s">
        <v>23</v>
      </c>
      <c r="N6930" s="2" t="s">
        <v>55</v>
      </c>
      <c r="O6930" s="3">
        <v>29</v>
      </c>
      <c r="P6930" s="13">
        <f>I6930*L6930</f>
        <v>395.32</v>
      </c>
      <c r="Q6930" s="13" t="str">
        <f>IF(O6930="","Not Delivered",IF(O6930&lt;=30,"Fast",IF(O6930&lt;=60,"Normal","Slow")))</f>
        <v>Fast</v>
      </c>
      <c r="S6930" s="21"/>
    </row>
    <row r="6931" hidden="1" customHeight="1" spans="1:19">
      <c r="A6931" s="2" t="s">
        <v>8895</v>
      </c>
      <c r="B6931" s="29" t="s">
        <v>1532</v>
      </c>
      <c r="C6931" s="2" t="s">
        <v>1944</v>
      </c>
      <c r="D6931" s="2" t="str">
        <f t="array" ref="D6931">_xlfn.XLOOKUP(C6931,Customers!A:A,Customers!B:B)</f>
        <v>Customer 0804</v>
      </c>
      <c r="E6931" s="2" t="s">
        <v>275</v>
      </c>
      <c r="F6931" s="2" t="str">
        <f t="array" ref="F6931">_xlfn.XLOOKUP(E6931,Restaurants!A:A,Restaurants!B:B)</f>
        <v>Restaurant 047</v>
      </c>
      <c r="G6931" s="2" t="s">
        <v>1009</v>
      </c>
      <c r="H6931" s="2" t="str">
        <f t="array" ref="H6931">_xlfn.XLOOKUP(G6931,Food_Menu!A:A,Food_Menu!B:B)</f>
        <v>Food Item 0187</v>
      </c>
      <c r="I6931" s="2"/>
      <c r="J6931" s="2" t="s">
        <v>262</v>
      </c>
      <c r="K6931" s="2" t="str">
        <f t="array" ref="K6931">_xlfn.XLOOKUP(J6931,Delivery_Partners!A:A,Delivery_Partners!B:B)</f>
        <v>Delivery Partner 063</v>
      </c>
      <c r="L6931" s="3">
        <v>1</v>
      </c>
      <c r="M6931" s="2" t="s">
        <v>189</v>
      </c>
      <c r="N6931" s="2" t="s">
        <v>24</v>
      </c>
      <c r="O6931" s="2"/>
    </row>
    <row r="6932" customHeight="1" spans="1:19">
      <c r="A6932" s="2" t="s">
        <v>8896</v>
      </c>
      <c r="B6932" s="29" t="s">
        <v>629</v>
      </c>
      <c r="C6932" s="2" t="s">
        <v>4048</v>
      </c>
      <c r="D6932" s="2" t="str">
        <f t="array" ref="D6932">_xlfn.XLOOKUP(C6932,Customers!A:A,Customers!B:B)</f>
        <v>Customer 1171</v>
      </c>
      <c r="E6932" s="2" t="s">
        <v>721</v>
      </c>
      <c r="F6932" s="2" t="str">
        <f t="array" ref="F6932">_xlfn.XLOOKUP(E6932,Restaurants!A:A,Restaurants!B:B)</f>
        <v>Restaurant 098</v>
      </c>
      <c r="G6932" s="2" t="s">
        <v>722</v>
      </c>
      <c r="H6932" s="2" t="str">
        <f t="array" ref="H6932">_xlfn.XLOOKUP(G6932,Food_Menu!A:A,Food_Menu!B:B)</f>
        <v>Food Item 0044</v>
      </c>
      <c r="I6932" s="2">
        <f t="array" ref="I6932">_xlfn.XLOOKUP(G6932,Food_Menu!A:A,Food_Menu!D:D)</f>
        <v>334.07</v>
      </c>
      <c r="J6932" s="2" t="s">
        <v>127</v>
      </c>
      <c r="K6932" s="2" t="str">
        <f t="array" ref="K6932">_xlfn.XLOOKUP(J6932,Delivery_Partners!A:A,Delivery_Partners!B:B)</f>
        <v>Delivery Partner 134</v>
      </c>
      <c r="L6932" s="3">
        <v>1</v>
      </c>
      <c r="M6932" s="2" t="s">
        <v>23</v>
      </c>
      <c r="N6932" s="2" t="s">
        <v>42</v>
      </c>
      <c r="O6932" s="3">
        <v>32</v>
      </c>
      <c r="P6932" s="13">
        <f t="shared" ref="P6932:P6933" si="1452">I6932*L6932</f>
        <v>334.07</v>
      </c>
      <c r="Q6932" s="13" t="str">
        <f t="shared" ref="Q6932:Q6933" si="1453">IF(O6932="","Not Delivered",IF(O6932&lt;=30,"Fast",IF(O6932&lt;=60,"Normal","Slow")))</f>
        <v>Normal</v>
      </c>
      <c r="S6932" s="21"/>
    </row>
    <row r="6933" customHeight="1" spans="1:19">
      <c r="A6933" s="2" t="s">
        <v>8897</v>
      </c>
      <c r="B6933" s="29" t="s">
        <v>3847</v>
      </c>
      <c r="C6933" s="2" t="s">
        <v>1488</v>
      </c>
      <c r="D6933" s="2" t="str">
        <f t="array" ref="D6933">_xlfn.XLOOKUP(C6933,Customers!A:A,Customers!B:B)</f>
        <v>Customer 0885</v>
      </c>
      <c r="E6933" s="2" t="s">
        <v>52</v>
      </c>
      <c r="F6933" s="2" t="str">
        <f t="array" ref="F6933">_xlfn.XLOOKUP(E6933,Restaurants!A:A,Restaurants!B:B)</f>
        <v>Restaurant 083</v>
      </c>
      <c r="G6933" s="2" t="s">
        <v>1650</v>
      </c>
      <c r="H6933" s="2" t="str">
        <f t="array" ref="H6933">_xlfn.XLOOKUP(G6933,Food_Menu!A:A,Food_Menu!B:B)</f>
        <v>Food Item 0040</v>
      </c>
      <c r="I6933" s="2">
        <f t="array" ref="I6933">_xlfn.XLOOKUP(G6933,Food_Menu!A:A,Food_Menu!D:D)</f>
        <v>254.86</v>
      </c>
      <c r="J6933" s="2" t="s">
        <v>461</v>
      </c>
      <c r="K6933" s="2" t="str">
        <f t="array" ref="K6933">_xlfn.XLOOKUP(J6933,Delivery_Partners!A:A,Delivery_Partners!B:B)</f>
        <v>Delivery Partner 118</v>
      </c>
      <c r="L6933" s="3">
        <v>1</v>
      </c>
      <c r="M6933" s="2" t="s">
        <v>23</v>
      </c>
      <c r="N6933" s="2" t="s">
        <v>42</v>
      </c>
      <c r="O6933" s="3">
        <v>24</v>
      </c>
      <c r="P6933" s="13">
        <f t="shared" si="1452"/>
        <v>254.86</v>
      </c>
      <c r="Q6933" s="13" t="str">
        <f t="shared" si="1453"/>
        <v>Fast</v>
      </c>
      <c r="S6933" s="21"/>
    </row>
    <row r="6934" hidden="1" customHeight="1" spans="1:19">
      <c r="A6934" s="2" t="s">
        <v>8898</v>
      </c>
      <c r="B6934" s="29" t="s">
        <v>2604</v>
      </c>
      <c r="C6934" s="2" t="s">
        <v>810</v>
      </c>
      <c r="D6934" s="2" t="str">
        <f t="array" ref="D6934">_xlfn.XLOOKUP(C6934,Customers!A:A,Customers!B:B)</f>
        <v>Customer 0412</v>
      </c>
      <c r="E6934" s="2" t="s">
        <v>1191</v>
      </c>
      <c r="F6934" s="2" t="str">
        <f t="array" ref="F6934">_xlfn.XLOOKUP(E6934,Restaurants!A:A,Restaurants!B:B)</f>
        <v>Restaurant 060</v>
      </c>
      <c r="G6934" s="2" t="s">
        <v>1094</v>
      </c>
      <c r="H6934" s="2" t="str">
        <f t="array" ref="H6934">_xlfn.XLOOKUP(G6934,Food_Menu!A:A,Food_Menu!B:B)</f>
        <v>Food Item 0042</v>
      </c>
      <c r="I6934" s="2"/>
      <c r="J6934" s="2" t="s">
        <v>811</v>
      </c>
      <c r="K6934" s="2" t="str">
        <f t="array" ref="K6934">_xlfn.XLOOKUP(J6934,Delivery_Partners!A:A,Delivery_Partners!B:B)</f>
        <v>Delivery Partner 147</v>
      </c>
      <c r="L6934" s="3">
        <v>1</v>
      </c>
      <c r="M6934" s="2" t="s">
        <v>101</v>
      </c>
      <c r="N6934" s="2" t="s">
        <v>24</v>
      </c>
      <c r="O6934" s="2"/>
    </row>
    <row r="6935" customHeight="1" spans="1:19">
      <c r="A6935" s="2" t="s">
        <v>8899</v>
      </c>
      <c r="B6935" s="29" t="s">
        <v>334</v>
      </c>
      <c r="C6935" s="2" t="s">
        <v>1999</v>
      </c>
      <c r="D6935" s="2" t="str">
        <f t="array" ref="D6935">_xlfn.XLOOKUP(C6935,Customers!A:A,Customers!B:B)</f>
        <v>Customer 0588</v>
      </c>
      <c r="E6935" s="2" t="s">
        <v>747</v>
      </c>
      <c r="F6935" s="2" t="str">
        <f t="array" ref="F6935">_xlfn.XLOOKUP(E6935,Restaurants!A:A,Restaurants!B:B)</f>
        <v>Restaurant 006</v>
      </c>
      <c r="G6935" s="2" t="s">
        <v>1547</v>
      </c>
      <c r="H6935" s="2" t="str">
        <f t="array" ref="H6935">_xlfn.XLOOKUP(G6935,Food_Menu!A:A,Food_Menu!B:B)</f>
        <v>Food Item 0155</v>
      </c>
      <c r="I6935" s="2">
        <f t="array" ref="I6935">_xlfn.XLOOKUP(G6935,Food_Menu!A:A,Food_Menu!D:D)</f>
        <v>185.15</v>
      </c>
      <c r="J6935" s="2" t="s">
        <v>304</v>
      </c>
      <c r="K6935" s="2" t="str">
        <f t="array" ref="K6935">_xlfn.XLOOKUP(J6935,Delivery_Partners!A:A,Delivery_Partners!B:B)</f>
        <v>Delivery Partner 099</v>
      </c>
      <c r="L6935" s="3">
        <v>1</v>
      </c>
      <c r="M6935" s="2" t="s">
        <v>23</v>
      </c>
      <c r="N6935" s="2" t="s">
        <v>24</v>
      </c>
      <c r="O6935" s="3">
        <v>36</v>
      </c>
      <c r="P6935" s="13">
        <f t="shared" ref="P6935:P6959" si="1454">I6935*L6935</f>
        <v>185.15</v>
      </c>
      <c r="Q6935" s="13" t="str">
        <f t="shared" ref="Q6935:Q6959" si="1455">IF(O6935="","Not Delivered",IF(O6935&lt;=30,"Fast",IF(O6935&lt;=60,"Normal","Slow")))</f>
        <v>Normal</v>
      </c>
      <c r="S6935" s="21"/>
    </row>
    <row r="6936" customHeight="1" spans="1:19">
      <c r="A6936" s="2" t="s">
        <v>8900</v>
      </c>
      <c r="B6936" s="29" t="s">
        <v>2013</v>
      </c>
      <c r="C6936" s="2" t="s">
        <v>1413</v>
      </c>
      <c r="D6936" s="2" t="str">
        <f t="array" ref="D6936">_xlfn.XLOOKUP(C6936,Customers!A:A,Customers!B:B)</f>
        <v>Customer 0135</v>
      </c>
      <c r="E6936" s="2" t="s">
        <v>603</v>
      </c>
      <c r="F6936" s="2" t="str">
        <f t="array" ref="F6936">_xlfn.XLOOKUP(E6936,Restaurants!A:A,Restaurants!B:B)</f>
        <v>Restaurant 009</v>
      </c>
      <c r="G6936" s="2" t="s">
        <v>117</v>
      </c>
      <c r="H6936" s="2" t="str">
        <f t="array" ref="H6936">_xlfn.XLOOKUP(G6936,Food_Menu!A:A,Food_Menu!B:B)</f>
        <v>Food Item 0030</v>
      </c>
      <c r="I6936" s="2">
        <f t="array" ref="I6936">_xlfn.XLOOKUP(G6936,Food_Menu!A:A,Food_Menu!D:D)</f>
        <v>373.16</v>
      </c>
      <c r="J6936" s="2" t="s">
        <v>409</v>
      </c>
      <c r="K6936" s="2" t="str">
        <f t="array" ref="K6936">_xlfn.XLOOKUP(J6936,Delivery_Partners!A:A,Delivery_Partners!B:B)</f>
        <v>Delivery Partner 073</v>
      </c>
      <c r="L6936" s="3">
        <v>1</v>
      </c>
      <c r="M6936" s="2" t="s">
        <v>23</v>
      </c>
      <c r="N6936" s="2" t="s">
        <v>24</v>
      </c>
      <c r="O6936" s="3">
        <v>22</v>
      </c>
      <c r="P6936" s="13">
        <f t="shared" si="1454"/>
        <v>373.16</v>
      </c>
      <c r="Q6936" s="13" t="str">
        <f t="shared" si="1455"/>
        <v>Fast</v>
      </c>
      <c r="S6936" s="21"/>
    </row>
    <row r="6937" customHeight="1" spans="1:19">
      <c r="A6937" s="2" t="s">
        <v>8901</v>
      </c>
      <c r="B6937" s="29" t="s">
        <v>58</v>
      </c>
      <c r="C6937" s="2" t="s">
        <v>1190</v>
      </c>
      <c r="D6937" s="2" t="str">
        <f t="array" ref="D6937">_xlfn.XLOOKUP(C6937,Customers!A:A,Customers!B:B)</f>
        <v>Customer 0409</v>
      </c>
      <c r="E6937" s="2" t="s">
        <v>634</v>
      </c>
      <c r="F6937" s="2" t="str">
        <f t="array" ref="F6937">_xlfn.XLOOKUP(E6937,Restaurants!A:A,Restaurants!B:B)</f>
        <v>Restaurant 087</v>
      </c>
      <c r="G6937" s="2" t="s">
        <v>1498</v>
      </c>
      <c r="H6937" s="2" t="str">
        <f t="array" ref="H6937">_xlfn.XLOOKUP(G6937,Food_Menu!A:A,Food_Menu!B:B)</f>
        <v>Food Item 0041</v>
      </c>
      <c r="I6937" s="2">
        <f t="array" ref="I6937">_xlfn.XLOOKUP(G6937,Food_Menu!A:A,Food_Menu!D:D)</f>
        <v>514.31</v>
      </c>
      <c r="J6937" s="2" t="s">
        <v>351</v>
      </c>
      <c r="K6937" s="2" t="str">
        <f t="array" ref="K6937">_xlfn.XLOOKUP(J6937,Delivery_Partners!A:A,Delivery_Partners!B:B)</f>
        <v>Delivery Partner 101</v>
      </c>
      <c r="L6937" s="3">
        <v>2</v>
      </c>
      <c r="M6937" s="2" t="s">
        <v>23</v>
      </c>
      <c r="N6937" s="2" t="s">
        <v>55</v>
      </c>
      <c r="O6937" s="3">
        <v>37</v>
      </c>
      <c r="P6937" s="13">
        <f t="shared" si="1454"/>
        <v>1028.62</v>
      </c>
      <c r="Q6937" s="13" t="str">
        <f t="shared" si="1455"/>
        <v>Normal</v>
      </c>
      <c r="S6937" s="21"/>
    </row>
    <row r="6938" customHeight="1" spans="1:19">
      <c r="A6938" s="2" t="s">
        <v>8902</v>
      </c>
      <c r="B6938" s="29" t="s">
        <v>1027</v>
      </c>
      <c r="C6938" s="2" t="s">
        <v>3514</v>
      </c>
      <c r="D6938" s="2" t="str">
        <f t="array" ref="D6938">_xlfn.XLOOKUP(C6938,Customers!A:A,Customers!B:B)</f>
        <v>Customer 0820</v>
      </c>
      <c r="E6938" s="2" t="s">
        <v>98</v>
      </c>
      <c r="F6938" s="2" t="str">
        <f t="array" ref="F6938">_xlfn.XLOOKUP(E6938,Restaurants!A:A,Restaurants!B:B)</f>
        <v>Restaurant 012</v>
      </c>
      <c r="G6938" s="2" t="s">
        <v>1414</v>
      </c>
      <c r="H6938" s="2" t="str">
        <f t="array" ref="H6938">_xlfn.XLOOKUP(G6938,Food_Menu!A:A,Food_Menu!B:B)</f>
        <v>Food Item 0088</v>
      </c>
      <c r="I6938" s="2">
        <f t="array" ref="I6938">_xlfn.XLOOKUP(G6938,Food_Menu!A:A,Food_Menu!D:D)</f>
        <v>171.05</v>
      </c>
      <c r="J6938" s="2" t="s">
        <v>558</v>
      </c>
      <c r="K6938" s="2" t="str">
        <f t="array" ref="K6938">_xlfn.XLOOKUP(J6938,Delivery_Partners!A:A,Delivery_Partners!B:B)</f>
        <v>Delivery Partner 070</v>
      </c>
      <c r="L6938" s="3">
        <v>1</v>
      </c>
      <c r="M6938" s="2" t="s">
        <v>23</v>
      </c>
      <c r="N6938" s="2" t="s">
        <v>42</v>
      </c>
      <c r="O6938" s="3">
        <v>30</v>
      </c>
      <c r="P6938" s="13">
        <f t="shared" si="1454"/>
        <v>171.05</v>
      </c>
      <c r="Q6938" s="13" t="str">
        <f t="shared" si="1455"/>
        <v>Fast</v>
      </c>
      <c r="S6938" s="21"/>
    </row>
    <row r="6939" customHeight="1" spans="1:19">
      <c r="A6939" s="2" t="s">
        <v>8903</v>
      </c>
      <c r="B6939" s="29" t="s">
        <v>817</v>
      </c>
      <c r="C6939" s="2" t="s">
        <v>1979</v>
      </c>
      <c r="D6939" s="2" t="str">
        <f t="array" ref="D6939">_xlfn.XLOOKUP(C6939,Customers!A:A,Customers!B:B)</f>
        <v>Customer 0200</v>
      </c>
      <c r="E6939" s="2" t="s">
        <v>350</v>
      </c>
      <c r="F6939" s="2" t="str">
        <f t="array" ref="F6939">_xlfn.XLOOKUP(E6939,Restaurants!A:A,Restaurants!B:B)</f>
        <v>Restaurant 001</v>
      </c>
      <c r="G6939" s="2" t="s">
        <v>2199</v>
      </c>
      <c r="H6939" s="2" t="str">
        <f t="array" ref="H6939">_xlfn.XLOOKUP(G6939,Food_Menu!A:A,Food_Menu!B:B)</f>
        <v>Food Item 0133</v>
      </c>
      <c r="I6939" s="2">
        <f t="array" ref="I6939">_xlfn.XLOOKUP(G6939,Food_Menu!A:A,Food_Menu!D:D)</f>
        <v>587.31</v>
      </c>
      <c r="J6939" s="2" t="s">
        <v>432</v>
      </c>
      <c r="K6939" s="2" t="str">
        <f t="array" ref="K6939">_xlfn.XLOOKUP(J6939,Delivery_Partners!A:A,Delivery_Partners!B:B)</f>
        <v>Delivery Partner 029</v>
      </c>
      <c r="L6939" s="3">
        <v>3</v>
      </c>
      <c r="M6939" s="2" t="s">
        <v>23</v>
      </c>
      <c r="N6939" s="2" t="s">
        <v>24</v>
      </c>
      <c r="O6939" s="3">
        <v>30</v>
      </c>
      <c r="P6939" s="13">
        <f t="shared" si="1454"/>
        <v>1761.93</v>
      </c>
      <c r="Q6939" s="13" t="str">
        <f t="shared" si="1455"/>
        <v>Fast</v>
      </c>
      <c r="S6939" s="21"/>
    </row>
    <row r="6940" customHeight="1" spans="1:19">
      <c r="A6940" s="2" t="s">
        <v>8904</v>
      </c>
      <c r="B6940" s="28">
        <v>45749</v>
      </c>
      <c r="C6940" s="2" t="s">
        <v>3395</v>
      </c>
      <c r="D6940" s="2" t="str">
        <f t="array" ref="D6940">_xlfn.XLOOKUP(C6940,Customers!A:A,Customers!B:B)</f>
        <v>Customer 0578</v>
      </c>
      <c r="E6940" s="2" t="s">
        <v>616</v>
      </c>
      <c r="F6940" s="2" t="str">
        <f t="array" ref="F6940">_xlfn.XLOOKUP(E6940,Restaurants!A:A,Restaurants!B:B)</f>
        <v>Restaurant 027</v>
      </c>
      <c r="G6940" s="2" t="s">
        <v>785</v>
      </c>
      <c r="H6940" s="2" t="str">
        <f t="array" ref="H6940">_xlfn.XLOOKUP(G6940,Food_Menu!A:A,Food_Menu!B:B)</f>
        <v>Food Item 0218</v>
      </c>
      <c r="I6940" s="2">
        <f t="array" ref="I6940">_xlfn.XLOOKUP(G6940,Food_Menu!A:A,Food_Menu!D:D)</f>
        <v>579.55</v>
      </c>
      <c r="J6940" s="2" t="s">
        <v>567</v>
      </c>
      <c r="K6940" s="2" t="str">
        <f t="array" ref="K6940">_xlfn.XLOOKUP(J6940,Delivery_Partners!A:A,Delivery_Partners!B:B)</f>
        <v>Delivery Partner 104</v>
      </c>
      <c r="L6940" s="3">
        <v>1</v>
      </c>
      <c r="M6940" s="2" t="s">
        <v>23</v>
      </c>
      <c r="N6940" s="2" t="s">
        <v>24</v>
      </c>
      <c r="O6940" s="3">
        <v>35</v>
      </c>
      <c r="P6940" s="13">
        <f t="shared" si="1454"/>
        <v>579.55</v>
      </c>
      <c r="Q6940" s="13" t="str">
        <f t="shared" si="1455"/>
        <v>Normal</v>
      </c>
      <c r="S6940" s="21"/>
    </row>
    <row r="6941" customHeight="1" spans="1:19">
      <c r="A6941" s="2" t="s">
        <v>8905</v>
      </c>
      <c r="B6941" s="28">
        <v>45904</v>
      </c>
      <c r="C6941" s="2" t="s">
        <v>3320</v>
      </c>
      <c r="D6941" s="2" t="str">
        <f t="array" ref="D6941">_xlfn.XLOOKUP(C6941,Customers!A:A,Customers!B:B)</f>
        <v>Customer 0348</v>
      </c>
      <c r="E6941" s="2" t="s">
        <v>738</v>
      </c>
      <c r="F6941" s="2" t="str">
        <f t="array" ref="F6941">_xlfn.XLOOKUP(E6941,Restaurants!A:A,Restaurants!B:B)</f>
        <v>Restaurant 110</v>
      </c>
      <c r="G6941" s="2" t="s">
        <v>1475</v>
      </c>
      <c r="H6941" s="2" t="str">
        <f t="array" ref="H6941">_xlfn.XLOOKUP(G6941,Food_Menu!A:A,Food_Menu!B:B)</f>
        <v>Food Item 0053</v>
      </c>
      <c r="I6941" s="2">
        <f t="array" ref="I6941">_xlfn.XLOOKUP(G6941,Food_Menu!A:A,Food_Menu!D:D)</f>
        <v>308.97</v>
      </c>
      <c r="J6941" s="2" t="s">
        <v>714</v>
      </c>
      <c r="K6941" s="2" t="str">
        <f t="array" ref="K6941">_xlfn.XLOOKUP(J6941,Delivery_Partners!A:A,Delivery_Partners!B:B)</f>
        <v>Delivery Partner 054</v>
      </c>
      <c r="L6941" s="3">
        <v>1</v>
      </c>
      <c r="M6941" s="2" t="s">
        <v>23</v>
      </c>
      <c r="N6941" s="2" t="s">
        <v>42</v>
      </c>
      <c r="O6941" s="3">
        <v>47</v>
      </c>
      <c r="P6941" s="13">
        <f t="shared" si="1454"/>
        <v>308.97</v>
      </c>
      <c r="Q6941" s="13" t="str">
        <f t="shared" si="1455"/>
        <v>Normal</v>
      </c>
      <c r="S6941" s="21"/>
    </row>
    <row r="6942" customHeight="1" spans="1:19">
      <c r="A6942" s="2" t="s">
        <v>8906</v>
      </c>
      <c r="B6942" s="29" t="s">
        <v>1049</v>
      </c>
      <c r="C6942" s="2" t="s">
        <v>2557</v>
      </c>
      <c r="D6942" s="2" t="str">
        <f t="array" ref="D6942">_xlfn.XLOOKUP(C6942,Customers!A:A,Customers!B:B)</f>
        <v>Customer 0589</v>
      </c>
      <c r="E6942" s="2" t="s">
        <v>750</v>
      </c>
      <c r="F6942" s="2" t="str">
        <f t="array" ref="F6942">_xlfn.XLOOKUP(E6942,Restaurants!A:A,Restaurants!B:B)</f>
        <v>Restaurant 076</v>
      </c>
      <c r="G6942" s="2" t="s">
        <v>28</v>
      </c>
      <c r="H6942" s="2" t="str">
        <f t="array" ref="H6942">_xlfn.XLOOKUP(G6942,Food_Menu!A:A,Food_Menu!B:B)</f>
        <v>Food Item 0057</v>
      </c>
      <c r="I6942" s="2">
        <f t="array" ref="I6942">_xlfn.XLOOKUP(G6942,Food_Menu!A:A,Food_Menu!D:D)</f>
        <v>302.55</v>
      </c>
      <c r="J6942" s="2" t="s">
        <v>1246</v>
      </c>
      <c r="K6942" s="2" t="str">
        <f t="array" ref="K6942">_xlfn.XLOOKUP(J6942,Delivery_Partners!A:A,Delivery_Partners!B:B)</f>
        <v>Delivery Partner 048</v>
      </c>
      <c r="L6942" s="3">
        <v>2</v>
      </c>
      <c r="M6942" s="2" t="s">
        <v>23</v>
      </c>
      <c r="N6942" s="2" t="s">
        <v>74</v>
      </c>
      <c r="O6942" s="3">
        <v>28</v>
      </c>
      <c r="P6942" s="13">
        <f t="shared" si="1454"/>
        <v>605.1</v>
      </c>
      <c r="Q6942" s="13" t="str">
        <f t="shared" si="1455"/>
        <v>Fast</v>
      </c>
      <c r="S6942" s="21"/>
    </row>
    <row r="6943" customHeight="1" spans="1:19">
      <c r="A6943" s="2" t="s">
        <v>8907</v>
      </c>
      <c r="B6943" s="29" t="s">
        <v>472</v>
      </c>
      <c r="C6943" s="2" t="s">
        <v>916</v>
      </c>
      <c r="D6943" s="2" t="str">
        <f t="array" ref="D6943">_xlfn.XLOOKUP(C6943,Customers!A:A,Customers!B:B)</f>
        <v>Customer 0917</v>
      </c>
      <c r="E6943" s="2" t="s">
        <v>634</v>
      </c>
      <c r="F6943" s="2" t="str">
        <f t="array" ref="F6943">_xlfn.XLOOKUP(E6943,Restaurants!A:A,Restaurants!B:B)</f>
        <v>Restaurant 087</v>
      </c>
      <c r="G6943" s="2" t="s">
        <v>331</v>
      </c>
      <c r="H6943" s="2" t="str">
        <f t="array" ref="H6943">_xlfn.XLOOKUP(G6943,Food_Menu!A:A,Food_Menu!B:B)</f>
        <v>Food Item 0120</v>
      </c>
      <c r="I6943" s="2">
        <f t="array" ref="I6943">_xlfn.XLOOKUP(G6943,Food_Menu!A:A,Food_Menu!D:D)</f>
        <v>569.73</v>
      </c>
      <c r="J6943" s="2" t="s">
        <v>544</v>
      </c>
      <c r="K6943" s="2" t="str">
        <f t="array" ref="K6943">_xlfn.XLOOKUP(J6943,Delivery_Partners!A:A,Delivery_Partners!B:B)</f>
        <v>Delivery Partner 128</v>
      </c>
      <c r="L6943" s="3">
        <v>1</v>
      </c>
      <c r="M6943" s="2" t="s">
        <v>23</v>
      </c>
      <c r="N6943" s="2" t="s">
        <v>24</v>
      </c>
      <c r="O6943" s="3">
        <v>37</v>
      </c>
      <c r="P6943" s="13">
        <f t="shared" si="1454"/>
        <v>569.73</v>
      </c>
      <c r="Q6943" s="13" t="str">
        <f t="shared" si="1455"/>
        <v>Normal</v>
      </c>
      <c r="S6943" s="21"/>
    </row>
    <row r="6944" customHeight="1" spans="1:19">
      <c r="A6944" s="2" t="s">
        <v>8908</v>
      </c>
      <c r="B6944" s="29" t="s">
        <v>787</v>
      </c>
      <c r="C6944" s="2" t="s">
        <v>633</v>
      </c>
      <c r="D6944" s="2" t="str">
        <f t="array" ref="D6944">_xlfn.XLOOKUP(C6944,Customers!A:A,Customers!B:B)</f>
        <v>Customer 1062</v>
      </c>
      <c r="E6944" s="2" t="s">
        <v>20</v>
      </c>
      <c r="F6944" s="2" t="str">
        <f t="array" ref="F6944">_xlfn.XLOOKUP(E6944,Restaurants!A:A,Restaurants!B:B)</f>
        <v>Restaurant 079</v>
      </c>
      <c r="G6944" s="2" t="s">
        <v>617</v>
      </c>
      <c r="H6944" s="2" t="str">
        <f t="array" ref="H6944">_xlfn.XLOOKUP(G6944,Food_Menu!A:A,Food_Menu!B:B)</f>
        <v>Food Item 0092</v>
      </c>
      <c r="I6944" s="2">
        <f t="array" ref="I6944">_xlfn.XLOOKUP(G6944,Food_Menu!A:A,Food_Menu!D:D)</f>
        <v>238.18</v>
      </c>
      <c r="J6944" s="2" t="s">
        <v>133</v>
      </c>
      <c r="K6944" s="2" t="str">
        <f t="array" ref="K6944">_xlfn.XLOOKUP(J6944,Delivery_Partners!A:A,Delivery_Partners!B:B)</f>
        <v>Delivery Partner 012</v>
      </c>
      <c r="L6944" s="3">
        <v>3</v>
      </c>
      <c r="M6944" s="2" t="s">
        <v>23</v>
      </c>
      <c r="N6944" s="2" t="s">
        <v>24</v>
      </c>
      <c r="O6944" s="3">
        <v>40</v>
      </c>
      <c r="P6944" s="13">
        <f t="shared" si="1454"/>
        <v>714.54</v>
      </c>
      <c r="Q6944" s="13" t="str">
        <f t="shared" si="1455"/>
        <v>Normal</v>
      </c>
      <c r="S6944" s="21"/>
    </row>
    <row r="6945" customHeight="1" spans="1:19">
      <c r="A6945" s="2" t="s">
        <v>8909</v>
      </c>
      <c r="B6945" s="29" t="s">
        <v>854</v>
      </c>
      <c r="C6945" s="2" t="s">
        <v>244</v>
      </c>
      <c r="D6945" s="2" t="str">
        <f t="array" ref="D6945">_xlfn.XLOOKUP(C6945,Customers!A:A,Customers!B:B)</f>
        <v>Customer 0492</v>
      </c>
      <c r="E6945" s="2" t="s">
        <v>526</v>
      </c>
      <c r="F6945" s="2" t="str">
        <f t="array" ref="F6945">_xlfn.XLOOKUP(E6945,Restaurants!A:A,Restaurants!B:B)</f>
        <v>Restaurant 068</v>
      </c>
      <c r="G6945" s="2" t="s">
        <v>2199</v>
      </c>
      <c r="H6945" s="2" t="str">
        <f t="array" ref="H6945">_xlfn.XLOOKUP(G6945,Food_Menu!A:A,Food_Menu!B:B)</f>
        <v>Food Item 0133</v>
      </c>
      <c r="I6945" s="2">
        <f t="array" ref="I6945">_xlfn.XLOOKUP(G6945,Food_Menu!A:A,Food_Menu!D:D)</f>
        <v>587.31</v>
      </c>
      <c r="J6945" s="2" t="s">
        <v>909</v>
      </c>
      <c r="K6945" s="2" t="str">
        <f t="array" ref="K6945">_xlfn.XLOOKUP(J6945,Delivery_Partners!A:A,Delivery_Partners!B:B)</f>
        <v>Delivery Partner 005</v>
      </c>
      <c r="L6945" s="3">
        <v>1</v>
      </c>
      <c r="M6945" s="2" t="s">
        <v>23</v>
      </c>
      <c r="N6945" s="2" t="s">
        <v>42</v>
      </c>
      <c r="O6945" s="3">
        <v>20</v>
      </c>
      <c r="P6945" s="13">
        <f t="shared" si="1454"/>
        <v>587.31</v>
      </c>
      <c r="Q6945" s="13" t="str">
        <f t="shared" si="1455"/>
        <v>Fast</v>
      </c>
      <c r="S6945" s="21"/>
    </row>
    <row r="6946" customHeight="1" spans="1:19">
      <c r="A6946" s="2" t="s">
        <v>8910</v>
      </c>
      <c r="B6946" s="29" t="s">
        <v>419</v>
      </c>
      <c r="C6946" s="2" t="s">
        <v>1149</v>
      </c>
      <c r="D6946" s="2" t="str">
        <f t="array" ref="D6946">_xlfn.XLOOKUP(C6946,Customers!A:A,Customers!B:B)</f>
        <v>Customer 0993</v>
      </c>
      <c r="E6946" s="2" t="s">
        <v>488</v>
      </c>
      <c r="F6946" s="2" t="str">
        <f t="array" ref="F6946">_xlfn.XLOOKUP(E6946,Restaurants!A:A,Restaurants!B:B)</f>
        <v>Restaurant 031</v>
      </c>
      <c r="G6946" s="2" t="s">
        <v>1016</v>
      </c>
      <c r="H6946" s="2" t="str">
        <f t="array" ref="H6946">_xlfn.XLOOKUP(G6946,Food_Menu!A:A,Food_Menu!B:B)</f>
        <v>Food Item 0055</v>
      </c>
      <c r="I6946" s="2">
        <f t="array" ref="I6946">_xlfn.XLOOKUP(G6946,Food_Menu!A:A,Food_Menu!D:D)</f>
        <v>601.63</v>
      </c>
      <c r="J6946" s="2" t="s">
        <v>1557</v>
      </c>
      <c r="K6946" s="2" t="str">
        <f t="array" ref="K6946">_xlfn.XLOOKUP(J6946,Delivery_Partners!A:A,Delivery_Partners!B:B)</f>
        <v>Delivery Partner 065</v>
      </c>
      <c r="L6946" s="3">
        <v>1</v>
      </c>
      <c r="M6946" s="2" t="s">
        <v>23</v>
      </c>
      <c r="N6946" s="2" t="s">
        <v>74</v>
      </c>
      <c r="O6946" s="3">
        <v>41</v>
      </c>
      <c r="P6946" s="13">
        <f t="shared" si="1454"/>
        <v>601.63</v>
      </c>
      <c r="Q6946" s="13" t="str">
        <f t="shared" si="1455"/>
        <v>Normal</v>
      </c>
      <c r="S6946" s="21"/>
    </row>
    <row r="6947" customHeight="1" spans="1:19">
      <c r="A6947" s="2" t="s">
        <v>8911</v>
      </c>
      <c r="B6947" s="28">
        <v>45935</v>
      </c>
      <c r="C6947" s="2" t="s">
        <v>59</v>
      </c>
      <c r="D6947" s="2" t="str">
        <f t="array" ref="D6947">_xlfn.XLOOKUP(C6947,Customers!A:A,Customers!B:B)</f>
        <v>Customer 0844</v>
      </c>
      <c r="E6947" s="2" t="s">
        <v>289</v>
      </c>
      <c r="F6947" s="2" t="str">
        <f t="array" ref="F6947">_xlfn.XLOOKUP(E6947,Restaurants!A:A,Restaurants!B:B)</f>
        <v>Restaurant 052</v>
      </c>
      <c r="G6947" s="2" t="s">
        <v>183</v>
      </c>
      <c r="H6947" s="2" t="str">
        <f t="array" ref="H6947">_xlfn.XLOOKUP(G6947,Food_Menu!A:A,Food_Menu!B:B)</f>
        <v>Food Item 0137</v>
      </c>
      <c r="I6947" s="2">
        <f t="array" ref="I6947">_xlfn.XLOOKUP(G6947,Food_Menu!A:A,Food_Menu!D:D)</f>
        <v>200.4</v>
      </c>
      <c r="J6947" s="2" t="s">
        <v>1047</v>
      </c>
      <c r="K6947" s="2" t="str">
        <f t="array" ref="K6947">_xlfn.XLOOKUP(J6947,Delivery_Partners!A:A,Delivery_Partners!B:B)</f>
        <v>Delivery Partner 108</v>
      </c>
      <c r="L6947" s="3">
        <v>2</v>
      </c>
      <c r="M6947" s="2" t="s">
        <v>23</v>
      </c>
      <c r="N6947" s="2" t="s">
        <v>55</v>
      </c>
      <c r="O6947" s="3">
        <v>45</v>
      </c>
      <c r="P6947" s="13">
        <f t="shared" si="1454"/>
        <v>400.8</v>
      </c>
      <c r="Q6947" s="13" t="str">
        <f t="shared" si="1455"/>
        <v>Normal</v>
      </c>
      <c r="S6947" s="21"/>
    </row>
    <row r="6948" customHeight="1" spans="1:19">
      <c r="A6948" s="2" t="s">
        <v>8912</v>
      </c>
      <c r="B6948" s="28">
        <v>46000</v>
      </c>
      <c r="C6948" s="2" t="s">
        <v>937</v>
      </c>
      <c r="D6948" s="2" t="str">
        <f t="array" ref="D6948">_xlfn.XLOOKUP(C6948,Customers!A:A,Customers!B:B)</f>
        <v>Customer 1107</v>
      </c>
      <c r="E6948" s="2" t="s">
        <v>157</v>
      </c>
      <c r="F6948" s="2" t="str">
        <f t="array" ref="F6948">_xlfn.XLOOKUP(E6948,Restaurants!A:A,Restaurants!B:B)</f>
        <v>Restaurant 066</v>
      </c>
      <c r="G6948" s="2" t="s">
        <v>246</v>
      </c>
      <c r="H6948" s="2" t="str">
        <f t="array" ref="H6948">_xlfn.XLOOKUP(G6948,Food_Menu!A:A,Food_Menu!B:B)</f>
        <v>Food Item 0204</v>
      </c>
      <c r="I6948" s="2">
        <f t="array" ref="I6948">_xlfn.XLOOKUP(G6948,Food_Menu!A:A,Food_Menu!D:D)</f>
        <v>410.12</v>
      </c>
      <c r="J6948" s="2" t="s">
        <v>241</v>
      </c>
      <c r="K6948" s="2" t="str">
        <f t="array" ref="K6948">_xlfn.XLOOKUP(J6948,Delivery_Partners!A:A,Delivery_Partners!B:B)</f>
        <v>Delivery Partner 152</v>
      </c>
      <c r="L6948" s="3">
        <v>2</v>
      </c>
      <c r="M6948" s="2" t="s">
        <v>23</v>
      </c>
      <c r="N6948" s="2" t="s">
        <v>55</v>
      </c>
      <c r="O6948" s="3">
        <v>47</v>
      </c>
      <c r="P6948" s="13">
        <f t="shared" si="1454"/>
        <v>820.24</v>
      </c>
      <c r="Q6948" s="13" t="str">
        <f t="shared" si="1455"/>
        <v>Normal</v>
      </c>
      <c r="S6948" s="21"/>
    </row>
    <row r="6949" customHeight="1" spans="1:19">
      <c r="A6949" s="2" t="s">
        <v>8913</v>
      </c>
      <c r="B6949" s="29" t="s">
        <v>2192</v>
      </c>
      <c r="C6949" s="2" t="s">
        <v>3714</v>
      </c>
      <c r="D6949" s="2" t="str">
        <f t="array" ref="D6949">_xlfn.XLOOKUP(C6949,Customers!A:A,Customers!B:B)</f>
        <v>Customer 0889</v>
      </c>
      <c r="E6949" s="2" t="s">
        <v>372</v>
      </c>
      <c r="F6949" s="2" t="str">
        <f t="array" ref="F6949">_xlfn.XLOOKUP(E6949,Restaurants!A:A,Restaurants!B:B)</f>
        <v>Restaurant 119</v>
      </c>
      <c r="G6949" s="2" t="s">
        <v>1860</v>
      </c>
      <c r="H6949" s="2" t="str">
        <f t="array" ref="H6949">_xlfn.XLOOKUP(G6949,Food_Menu!A:A,Food_Menu!B:B)</f>
        <v>Food Item 0151</v>
      </c>
      <c r="I6949" s="2">
        <f t="array" ref="I6949">_xlfn.XLOOKUP(G6949,Food_Menu!A:A,Food_Menu!D:D)</f>
        <v>500.58</v>
      </c>
      <c r="J6949" s="2" t="s">
        <v>1596</v>
      </c>
      <c r="K6949" s="2" t="str">
        <f t="array" ref="K6949">_xlfn.XLOOKUP(J6949,Delivery_Partners!A:A,Delivery_Partners!B:B)</f>
        <v>Delivery Partner 094</v>
      </c>
      <c r="L6949" s="3">
        <v>2</v>
      </c>
      <c r="M6949" s="2" t="s">
        <v>23</v>
      </c>
      <c r="N6949" s="2" t="s">
        <v>24</v>
      </c>
      <c r="O6949" s="3">
        <v>22</v>
      </c>
      <c r="P6949" s="13">
        <f t="shared" si="1454"/>
        <v>1001.16</v>
      </c>
      <c r="Q6949" s="13" t="str">
        <f t="shared" si="1455"/>
        <v>Fast</v>
      </c>
      <c r="S6949" s="21"/>
    </row>
    <row r="6950" customHeight="1" spans="1:19">
      <c r="A6950" s="2" t="s">
        <v>8914</v>
      </c>
      <c r="B6950" s="28">
        <v>45902</v>
      </c>
      <c r="C6950" s="2" t="s">
        <v>1154</v>
      </c>
      <c r="D6950" s="2" t="str">
        <f t="array" ref="D6950">_xlfn.XLOOKUP(C6950,Customers!A:A,Customers!B:B)</f>
        <v>Customer 0661</v>
      </c>
      <c r="E6950" s="2" t="s">
        <v>382</v>
      </c>
      <c r="F6950" s="2" t="str">
        <f t="array" ref="F6950">_xlfn.XLOOKUP(E6950,Restaurants!A:A,Restaurants!B:B)</f>
        <v>Restaurant 108</v>
      </c>
      <c r="G6950" s="2" t="s">
        <v>789</v>
      </c>
      <c r="H6950" s="2" t="str">
        <f t="array" ref="H6950">_xlfn.XLOOKUP(G6950,Food_Menu!A:A,Food_Menu!B:B)</f>
        <v>Food Item 0162</v>
      </c>
      <c r="I6950" s="2">
        <f t="array" ref="I6950">_xlfn.XLOOKUP(G6950,Food_Menu!A:A,Food_Menu!D:D)</f>
        <v>422.16</v>
      </c>
      <c r="J6950" s="2" t="s">
        <v>976</v>
      </c>
      <c r="K6950" s="2" t="str">
        <f t="array" ref="K6950">_xlfn.XLOOKUP(J6950,Delivery_Partners!A:A,Delivery_Partners!B:B)</f>
        <v>Delivery Partner 047</v>
      </c>
      <c r="L6950" s="3">
        <v>2</v>
      </c>
      <c r="M6950" s="2" t="s">
        <v>23</v>
      </c>
      <c r="N6950" s="2" t="s">
        <v>74</v>
      </c>
      <c r="O6950" s="3">
        <v>23</v>
      </c>
      <c r="P6950" s="13">
        <f t="shared" si="1454"/>
        <v>844.32</v>
      </c>
      <c r="Q6950" s="13" t="str">
        <f t="shared" si="1455"/>
        <v>Fast</v>
      </c>
      <c r="S6950" s="21"/>
    </row>
    <row r="6951" customHeight="1" spans="1:19">
      <c r="A6951" s="2" t="s">
        <v>8915</v>
      </c>
      <c r="B6951" s="29" t="s">
        <v>2792</v>
      </c>
      <c r="C6951" s="2" t="s">
        <v>297</v>
      </c>
      <c r="D6951" s="2" t="str">
        <f t="array" ref="D6951">_xlfn.XLOOKUP(C6951,Customers!A:A,Customers!B:B)</f>
        <v>Customer 0810</v>
      </c>
      <c r="E6951" s="2" t="s">
        <v>552</v>
      </c>
      <c r="F6951" s="2" t="str">
        <f t="array" ref="F6951">_xlfn.XLOOKUP(E6951,Restaurants!A:A,Restaurants!B:B)</f>
        <v>Restaurant 089</v>
      </c>
      <c r="G6951" s="2" t="s">
        <v>21</v>
      </c>
      <c r="H6951" s="2" t="str">
        <f t="array" ref="H6951">_xlfn.XLOOKUP(G6951,Food_Menu!A:A,Food_Menu!B:B)</f>
        <v>Food Item 0016</v>
      </c>
      <c r="I6951" s="2">
        <f t="array" ref="I6951">_xlfn.XLOOKUP(G6951,Food_Menu!A:A,Food_Menu!D:D)</f>
        <v>348.44</v>
      </c>
      <c r="J6951" s="2" t="s">
        <v>583</v>
      </c>
      <c r="K6951" s="2" t="str">
        <f t="array" ref="K6951">_xlfn.XLOOKUP(J6951,Delivery_Partners!A:A,Delivery_Partners!B:B)</f>
        <v>Delivery Partner 062</v>
      </c>
      <c r="L6951" s="3">
        <v>1</v>
      </c>
      <c r="M6951" s="2" t="s">
        <v>23</v>
      </c>
      <c r="N6951" s="2" t="s">
        <v>55</v>
      </c>
      <c r="O6951" s="3">
        <v>34</v>
      </c>
      <c r="P6951" s="13">
        <f t="shared" si="1454"/>
        <v>348.44</v>
      </c>
      <c r="Q6951" s="13" t="str">
        <f t="shared" si="1455"/>
        <v>Normal</v>
      </c>
      <c r="S6951" s="21"/>
    </row>
    <row r="6952" customHeight="1" spans="1:19">
      <c r="A6952" s="2" t="s">
        <v>8916</v>
      </c>
      <c r="B6952" s="28">
        <v>45667</v>
      </c>
      <c r="C6952" s="2" t="s">
        <v>1640</v>
      </c>
      <c r="D6952" s="2" t="str">
        <f t="array" ref="D6952">_xlfn.XLOOKUP(C6952,Customers!A:A,Customers!B:B)</f>
        <v>Customer 0382</v>
      </c>
      <c r="E6952" s="2" t="s">
        <v>721</v>
      </c>
      <c r="F6952" s="2" t="str">
        <f t="array" ref="F6952">_xlfn.XLOOKUP(E6952,Restaurants!A:A,Restaurants!B:B)</f>
        <v>Restaurant 098</v>
      </c>
      <c r="G6952" s="2" t="s">
        <v>591</v>
      </c>
      <c r="H6952" s="2" t="str">
        <f t="array" ref="H6952">_xlfn.XLOOKUP(G6952,Food_Menu!A:A,Food_Menu!B:B)</f>
        <v>Food Item 0199</v>
      </c>
      <c r="I6952" s="2">
        <f t="array" ref="I6952">_xlfn.XLOOKUP(G6952,Food_Menu!A:A,Food_Menu!D:D)</f>
        <v>484.48</v>
      </c>
      <c r="J6952" s="2" t="s">
        <v>145</v>
      </c>
      <c r="K6952" s="2" t="str">
        <f t="array" ref="K6952">_xlfn.XLOOKUP(J6952,Delivery_Partners!A:A,Delivery_Partners!B:B)</f>
        <v>Delivery Partner 069</v>
      </c>
      <c r="L6952" s="3">
        <v>2</v>
      </c>
      <c r="M6952" s="2" t="s">
        <v>23</v>
      </c>
      <c r="N6952" s="2" t="s">
        <v>55</v>
      </c>
      <c r="O6952" s="3">
        <v>34</v>
      </c>
      <c r="P6952" s="13">
        <f t="shared" si="1454"/>
        <v>968.96</v>
      </c>
      <c r="Q6952" s="13" t="str">
        <f t="shared" si="1455"/>
        <v>Normal</v>
      </c>
      <c r="S6952" s="21"/>
    </row>
    <row r="6953" customHeight="1" spans="1:19">
      <c r="A6953" s="2" t="s">
        <v>8917</v>
      </c>
      <c r="B6953" s="28">
        <v>45878</v>
      </c>
      <c r="C6953" s="2" t="s">
        <v>1524</v>
      </c>
      <c r="D6953" s="2" t="str">
        <f t="array" ref="D6953">_xlfn.XLOOKUP(C6953,Customers!A:A,Customers!B:B)</f>
        <v>Customer 0809</v>
      </c>
      <c r="E6953" s="2" t="s">
        <v>182</v>
      </c>
      <c r="F6953" s="2" t="str">
        <f t="array" ref="F6953">_xlfn.XLOOKUP(E6953,Restaurants!A:A,Restaurants!B:B)</f>
        <v>Restaurant 097</v>
      </c>
      <c r="G6953" s="2" t="s">
        <v>1547</v>
      </c>
      <c r="H6953" s="2" t="str">
        <f t="array" ref="H6953">_xlfn.XLOOKUP(G6953,Food_Menu!A:A,Food_Menu!B:B)</f>
        <v>Food Item 0155</v>
      </c>
      <c r="I6953" s="2">
        <f t="array" ref="I6953">_xlfn.XLOOKUP(G6953,Food_Menu!A:A,Food_Menu!D:D)</f>
        <v>185.15</v>
      </c>
      <c r="J6953" s="2" t="s">
        <v>1120</v>
      </c>
      <c r="K6953" s="2" t="str">
        <f t="array" ref="K6953">_xlfn.XLOOKUP(J6953,Delivery_Partners!A:A,Delivery_Partners!B:B)</f>
        <v>Delivery Partner 061</v>
      </c>
      <c r="L6953" s="3">
        <v>2</v>
      </c>
      <c r="M6953" s="2" t="s">
        <v>23</v>
      </c>
      <c r="N6953" s="2" t="s">
        <v>74</v>
      </c>
      <c r="O6953" s="3">
        <v>35</v>
      </c>
      <c r="P6953" s="13">
        <f t="shared" si="1454"/>
        <v>370.3</v>
      </c>
      <c r="Q6953" s="13" t="str">
        <f t="shared" si="1455"/>
        <v>Normal</v>
      </c>
      <c r="S6953" s="21"/>
    </row>
    <row r="6954" customHeight="1" spans="1:19">
      <c r="A6954" s="2" t="s">
        <v>8918</v>
      </c>
      <c r="B6954" s="28">
        <v>45937</v>
      </c>
      <c r="C6954" s="2" t="s">
        <v>1188</v>
      </c>
      <c r="D6954" s="2" t="str">
        <f t="array" ref="D6954">_xlfn.XLOOKUP(C6954,Customers!A:A,Customers!B:B)</f>
        <v>Customer 0851</v>
      </c>
      <c r="E6954" s="2" t="s">
        <v>647</v>
      </c>
      <c r="F6954" s="2" t="str">
        <f t="array" ref="F6954">_xlfn.XLOOKUP(E6954,Restaurants!A:A,Restaurants!B:B)</f>
        <v>Restaurant 081</v>
      </c>
      <c r="G6954" s="2" t="s">
        <v>377</v>
      </c>
      <c r="H6954" s="2" t="str">
        <f t="array" ref="H6954">_xlfn.XLOOKUP(G6954,Food_Menu!A:A,Food_Menu!B:B)</f>
        <v>Food Item 0138</v>
      </c>
      <c r="I6954" s="2">
        <f t="array" ref="I6954">_xlfn.XLOOKUP(G6954,Food_Menu!A:A,Food_Menu!D:D)</f>
        <v>153.3</v>
      </c>
      <c r="J6954" s="2" t="s">
        <v>613</v>
      </c>
      <c r="K6954" s="2" t="str">
        <f t="array" ref="K6954">_xlfn.XLOOKUP(J6954,Delivery_Partners!A:A,Delivery_Partners!B:B)</f>
        <v>Delivery Partner 121</v>
      </c>
      <c r="L6954" s="3">
        <v>2</v>
      </c>
      <c r="M6954" s="2" t="s">
        <v>23</v>
      </c>
      <c r="N6954" s="2" t="s">
        <v>74</v>
      </c>
      <c r="O6954" s="3">
        <v>31</v>
      </c>
      <c r="P6954" s="13">
        <f t="shared" si="1454"/>
        <v>306.6</v>
      </c>
      <c r="Q6954" s="13" t="str">
        <f t="shared" si="1455"/>
        <v>Normal</v>
      </c>
      <c r="S6954" s="21"/>
    </row>
    <row r="6955" customHeight="1" spans="1:19">
      <c r="A6955" s="2" t="s">
        <v>8919</v>
      </c>
      <c r="B6955" s="29" t="s">
        <v>2755</v>
      </c>
      <c r="C6955" s="2" t="s">
        <v>2701</v>
      </c>
      <c r="D6955" s="2" t="str">
        <f t="array" ref="D6955">_xlfn.XLOOKUP(C6955,Customers!A:A,Customers!B:B)</f>
        <v>Customer 0733</v>
      </c>
      <c r="E6955" s="2" t="s">
        <v>1711</v>
      </c>
      <c r="F6955" s="2" t="str">
        <f t="array" ref="F6955">_xlfn.XLOOKUP(E6955,Restaurants!A:A,Restaurants!B:B)</f>
        <v>Restaurant 100</v>
      </c>
      <c r="G6955" s="2" t="s">
        <v>1386</v>
      </c>
      <c r="H6955" s="2" t="str">
        <f t="array" ref="H6955">_xlfn.XLOOKUP(G6955,Food_Menu!A:A,Food_Menu!B:B)</f>
        <v>Food Item 0035</v>
      </c>
      <c r="I6955" s="2">
        <f t="array" ref="I6955">_xlfn.XLOOKUP(G6955,Food_Menu!A:A,Food_Menu!D:D)</f>
        <v>634.81</v>
      </c>
      <c r="J6955" s="2" t="s">
        <v>199</v>
      </c>
      <c r="K6955" s="2" t="str">
        <f t="array" ref="K6955">_xlfn.XLOOKUP(J6955,Delivery_Partners!A:A,Delivery_Partners!B:B)</f>
        <v>Delivery Partner 144</v>
      </c>
      <c r="L6955" s="3">
        <v>1</v>
      </c>
      <c r="M6955" s="2" t="s">
        <v>23</v>
      </c>
      <c r="N6955" s="2" t="s">
        <v>24</v>
      </c>
      <c r="O6955" s="3">
        <v>37</v>
      </c>
      <c r="P6955" s="13">
        <f t="shared" si="1454"/>
        <v>634.81</v>
      </c>
      <c r="Q6955" s="13" t="str">
        <f t="shared" si="1455"/>
        <v>Normal</v>
      </c>
      <c r="S6955" s="21"/>
    </row>
    <row r="6956" customHeight="1" spans="1:19">
      <c r="A6956" s="2" t="s">
        <v>8920</v>
      </c>
      <c r="B6956" s="28">
        <v>45939</v>
      </c>
      <c r="C6956" s="2" t="s">
        <v>2250</v>
      </c>
      <c r="D6956" s="2" t="str">
        <f t="array" ref="D6956">_xlfn.XLOOKUP(C6956,Customers!A:A,Customers!B:B)</f>
        <v>Customer 0124</v>
      </c>
      <c r="E6956" s="2" t="s">
        <v>603</v>
      </c>
      <c r="F6956" s="2" t="str">
        <f t="array" ref="F6956">_xlfn.XLOOKUP(E6956,Restaurants!A:A,Restaurants!B:B)</f>
        <v>Restaurant 009</v>
      </c>
      <c r="G6956" s="2" t="s">
        <v>1180</v>
      </c>
      <c r="H6956" s="2" t="str">
        <f t="array" ref="H6956">_xlfn.XLOOKUP(G6956,Food_Menu!A:A,Food_Menu!B:B)</f>
        <v>Food Item 0122</v>
      </c>
      <c r="I6956" s="2">
        <f t="array" ref="I6956">_xlfn.XLOOKUP(G6956,Food_Menu!A:A,Food_Menu!D:D)</f>
        <v>199.81</v>
      </c>
      <c r="J6956" s="2" t="s">
        <v>544</v>
      </c>
      <c r="K6956" s="2" t="str">
        <f t="array" ref="K6956">_xlfn.XLOOKUP(J6956,Delivery_Partners!A:A,Delivery_Partners!B:B)</f>
        <v>Delivery Partner 128</v>
      </c>
      <c r="L6956" s="3">
        <v>3</v>
      </c>
      <c r="M6956" s="2" t="s">
        <v>23</v>
      </c>
      <c r="N6956" s="2" t="s">
        <v>24</v>
      </c>
      <c r="O6956" s="3">
        <v>15</v>
      </c>
      <c r="P6956" s="13">
        <f t="shared" si="1454"/>
        <v>599.43</v>
      </c>
      <c r="Q6956" s="13" t="str">
        <f t="shared" si="1455"/>
        <v>Fast</v>
      </c>
      <c r="S6956" s="21"/>
    </row>
    <row r="6957" customHeight="1" spans="1:19">
      <c r="A6957" s="2" t="s">
        <v>8921</v>
      </c>
      <c r="B6957" s="28">
        <v>45752</v>
      </c>
      <c r="C6957" s="2" t="s">
        <v>2958</v>
      </c>
      <c r="D6957" s="2" t="str">
        <f t="array" ref="D6957">_xlfn.XLOOKUP(C6957,Customers!A:A,Customers!B:B)</f>
        <v>Customer 0623</v>
      </c>
      <c r="E6957" s="2" t="s">
        <v>498</v>
      </c>
      <c r="F6957" s="2" t="str">
        <f t="array" ref="F6957">_xlfn.XLOOKUP(E6957,Restaurants!A:A,Restaurants!B:B)</f>
        <v>Restaurant 003</v>
      </c>
      <c r="G6957" s="2" t="s">
        <v>153</v>
      </c>
      <c r="H6957" s="2" t="str">
        <f t="array" ref="H6957">_xlfn.XLOOKUP(G6957,Food_Menu!A:A,Food_Menu!B:B)</f>
        <v>Food Item 0149</v>
      </c>
      <c r="I6957" s="2">
        <f t="array" ref="I6957">_xlfn.XLOOKUP(G6957,Food_Menu!A:A,Food_Menu!D:D)</f>
        <v>238.55</v>
      </c>
      <c r="J6957" s="2" t="s">
        <v>145</v>
      </c>
      <c r="K6957" s="2" t="str">
        <f t="array" ref="K6957">_xlfn.XLOOKUP(J6957,Delivery_Partners!A:A,Delivery_Partners!B:B)</f>
        <v>Delivery Partner 069</v>
      </c>
      <c r="L6957" s="3">
        <v>2</v>
      </c>
      <c r="M6957" s="2" t="s">
        <v>23</v>
      </c>
      <c r="N6957" s="2" t="s">
        <v>24</v>
      </c>
      <c r="O6957" s="3">
        <v>43</v>
      </c>
      <c r="P6957" s="13">
        <f t="shared" si="1454"/>
        <v>477.1</v>
      </c>
      <c r="Q6957" s="13" t="str">
        <f t="shared" si="1455"/>
        <v>Normal</v>
      </c>
      <c r="S6957" s="21"/>
    </row>
    <row r="6958" customHeight="1" spans="1:19">
      <c r="A6958" s="2" t="s">
        <v>8922</v>
      </c>
      <c r="B6958" s="29" t="s">
        <v>2406</v>
      </c>
      <c r="C6958" s="2" t="s">
        <v>2953</v>
      </c>
      <c r="D6958" s="2" t="str">
        <f t="array" ref="D6958">_xlfn.XLOOKUP(C6958,Customers!A:A,Customers!B:B)</f>
        <v>Customer 0854</v>
      </c>
      <c r="E6958" s="2" t="s">
        <v>143</v>
      </c>
      <c r="F6958" s="2" t="str">
        <f t="array" ref="F6958">_xlfn.XLOOKUP(E6958,Restaurants!A:A,Restaurants!B:B)</f>
        <v>Restaurant 054</v>
      </c>
      <c r="G6958" s="2" t="s">
        <v>377</v>
      </c>
      <c r="H6958" s="2" t="str">
        <f t="array" ref="H6958">_xlfn.XLOOKUP(G6958,Food_Menu!A:A,Food_Menu!B:B)</f>
        <v>Food Item 0138</v>
      </c>
      <c r="I6958" s="2">
        <f t="array" ref="I6958">_xlfn.XLOOKUP(G6958,Food_Menu!A:A,Food_Menu!D:D)</f>
        <v>153.3</v>
      </c>
      <c r="J6958" s="2" t="s">
        <v>374</v>
      </c>
      <c r="K6958" s="2" t="str">
        <f t="array" ref="K6958">_xlfn.XLOOKUP(J6958,Delivery_Partners!A:A,Delivery_Partners!B:B)</f>
        <v>Delivery Partner 052</v>
      </c>
      <c r="L6958" s="3">
        <v>1</v>
      </c>
      <c r="M6958" s="2" t="s">
        <v>23</v>
      </c>
      <c r="N6958" s="2" t="s">
        <v>74</v>
      </c>
      <c r="O6958" s="3">
        <v>53</v>
      </c>
      <c r="P6958" s="13">
        <f t="shared" si="1454"/>
        <v>153.3</v>
      </c>
      <c r="Q6958" s="13" t="str">
        <f t="shared" si="1455"/>
        <v>Normal</v>
      </c>
      <c r="S6958" s="21"/>
    </row>
    <row r="6959" customHeight="1" spans="1:19">
      <c r="A6959" s="2" t="s">
        <v>8923</v>
      </c>
      <c r="B6959" s="28">
        <v>45973</v>
      </c>
      <c r="C6959" s="2" t="s">
        <v>1006</v>
      </c>
      <c r="D6959" s="2" t="str">
        <f t="array" ref="D6959">_xlfn.XLOOKUP(C6959,Customers!A:A,Customers!B:B)</f>
        <v>Customer 0238</v>
      </c>
      <c r="E6959" s="2" t="s">
        <v>335</v>
      </c>
      <c r="F6959" s="2" t="str">
        <f t="array" ref="F6959">_xlfn.XLOOKUP(E6959,Restaurants!A:A,Restaurants!B:B)</f>
        <v>Restaurant 007</v>
      </c>
      <c r="G6959" s="2" t="s">
        <v>553</v>
      </c>
      <c r="H6959" s="2" t="str">
        <f t="array" ref="H6959">_xlfn.XLOOKUP(G6959,Food_Menu!A:A,Food_Menu!B:B)</f>
        <v>Food Item 0028</v>
      </c>
      <c r="I6959" s="2">
        <f t="array" ref="I6959">_xlfn.XLOOKUP(G6959,Food_Menu!A:A,Food_Menu!D:D)</f>
        <v>607.73</v>
      </c>
      <c r="J6959" s="2" t="s">
        <v>900</v>
      </c>
      <c r="K6959" s="2" t="str">
        <f t="array" ref="K6959">_xlfn.XLOOKUP(J6959,Delivery_Partners!A:A,Delivery_Partners!B:B)</f>
        <v>Delivery Partner 015</v>
      </c>
      <c r="L6959" s="3">
        <v>1</v>
      </c>
      <c r="M6959" s="2" t="s">
        <v>23</v>
      </c>
      <c r="N6959" s="2" t="s">
        <v>55</v>
      </c>
      <c r="O6959" s="3">
        <v>28</v>
      </c>
      <c r="P6959" s="13">
        <f t="shared" si="1454"/>
        <v>607.73</v>
      </c>
      <c r="Q6959" s="13" t="str">
        <f t="shared" si="1455"/>
        <v>Fast</v>
      </c>
      <c r="S6959" s="21"/>
    </row>
    <row r="6960" hidden="1" customHeight="1" spans="1:19">
      <c r="A6960" s="2" t="s">
        <v>8924</v>
      </c>
      <c r="B6960" s="29" t="s">
        <v>1127</v>
      </c>
      <c r="C6960" s="2" t="s">
        <v>1151</v>
      </c>
      <c r="D6960" s="2" t="str">
        <f t="array" ref="D6960">_xlfn.XLOOKUP(C6960,Customers!A:A,Customers!B:B)</f>
        <v>Customer 0945</v>
      </c>
      <c r="E6960" s="2" t="s">
        <v>952</v>
      </c>
      <c r="F6960" s="2" t="str">
        <f t="array" ref="F6960">_xlfn.XLOOKUP(E6960,Restaurants!A:A,Restaurants!B:B)</f>
        <v>Restaurant 041</v>
      </c>
      <c r="G6960" s="2" t="s">
        <v>683</v>
      </c>
      <c r="H6960" s="2" t="str">
        <f t="array" ref="H6960">_xlfn.XLOOKUP(G6960,Food_Menu!A:A,Food_Menu!B:B)</f>
        <v>Food Item 0010</v>
      </c>
      <c r="I6960" s="2"/>
      <c r="J6960" s="2" t="s">
        <v>199</v>
      </c>
      <c r="K6960" s="2" t="str">
        <f t="array" ref="K6960">_xlfn.XLOOKUP(J6960,Delivery_Partners!A:A,Delivery_Partners!B:B)</f>
        <v>Delivery Partner 144</v>
      </c>
      <c r="L6960" s="3">
        <v>2</v>
      </c>
      <c r="M6960" s="2" t="s">
        <v>189</v>
      </c>
      <c r="N6960" s="2" t="s">
        <v>55</v>
      </c>
      <c r="O6960" s="2"/>
    </row>
    <row r="6961" customHeight="1" spans="1:19">
      <c r="A6961" s="2" t="s">
        <v>8925</v>
      </c>
      <c r="B6961" s="28">
        <v>45992</v>
      </c>
      <c r="C6961" s="2" t="s">
        <v>791</v>
      </c>
      <c r="D6961" s="2" t="str">
        <f t="array" ref="D6961">_xlfn.XLOOKUP(C6961,Customers!A:A,Customers!B:B)</f>
        <v>Customer 1012</v>
      </c>
      <c r="E6961" s="2" t="s">
        <v>1450</v>
      </c>
      <c r="F6961" s="2" t="str">
        <f t="array" ref="F6961">_xlfn.XLOOKUP(E6961,Restaurants!A:A,Restaurants!B:B)</f>
        <v>Restaurant 024</v>
      </c>
      <c r="G6961" s="2" t="s">
        <v>762</v>
      </c>
      <c r="H6961" s="2" t="str">
        <f t="array" ref="H6961">_xlfn.XLOOKUP(G6961,Food_Menu!A:A,Food_Menu!B:B)</f>
        <v>Food Item 0106</v>
      </c>
      <c r="I6961" s="2">
        <f t="array" ref="I6961">_xlfn.XLOOKUP(G6961,Food_Menu!A:A,Food_Menu!D:D)</f>
        <v>115.23</v>
      </c>
      <c r="J6961" s="2" t="s">
        <v>401</v>
      </c>
      <c r="K6961" s="2" t="str">
        <f t="array" ref="K6961">_xlfn.XLOOKUP(J6961,Delivery_Partners!A:A,Delivery_Partners!B:B)</f>
        <v>Delivery Partner 174</v>
      </c>
      <c r="L6961" s="3">
        <v>3</v>
      </c>
      <c r="M6961" s="2" t="s">
        <v>23</v>
      </c>
      <c r="N6961" s="2" t="s">
        <v>24</v>
      </c>
      <c r="O6961" s="3">
        <v>55</v>
      </c>
      <c r="P6961" s="13">
        <f>I6961*L6961</f>
        <v>345.69</v>
      </c>
      <c r="Q6961" s="13" t="str">
        <f>IF(O6961="","Not Delivered",IF(O6961&lt;=30,"Fast",IF(O6961&lt;=60,"Normal","Slow")))</f>
        <v>Normal</v>
      </c>
      <c r="S6961" s="21"/>
    </row>
    <row r="6962" hidden="1" customHeight="1" spans="1:19">
      <c r="A6962" s="2" t="s">
        <v>8926</v>
      </c>
      <c r="B6962" s="29" t="s">
        <v>1148</v>
      </c>
      <c r="C6962" s="2" t="s">
        <v>8927</v>
      </c>
      <c r="D6962" s="2" t="str">
        <f t="array" ref="D6962">_xlfn.XLOOKUP(C6962,Customers!A:A,Customers!B:B)</f>
        <v>Customer 0647</v>
      </c>
      <c r="E6962" s="2" t="s">
        <v>706</v>
      </c>
      <c r="F6962" s="2" t="str">
        <f t="array" ref="F6962">_xlfn.XLOOKUP(E6962,Restaurants!A:A,Restaurants!B:B)</f>
        <v>Restaurant 115</v>
      </c>
      <c r="G6962" s="2" t="s">
        <v>1013</v>
      </c>
      <c r="H6962" s="2" t="str">
        <f t="array" ref="H6962">_xlfn.XLOOKUP(G6962,Food_Menu!A:A,Food_Menu!B:B)</f>
        <v>Food Item 0158</v>
      </c>
      <c r="I6962" s="2"/>
      <c r="J6962" s="2" t="s">
        <v>271</v>
      </c>
      <c r="K6962" s="2" t="str">
        <f t="array" ref="K6962">_xlfn.XLOOKUP(J6962,Delivery_Partners!A:A,Delivery_Partners!B:B)</f>
        <v>Delivery Partner 010</v>
      </c>
      <c r="L6962" s="3">
        <v>1</v>
      </c>
      <c r="M6962" s="2" t="s">
        <v>101</v>
      </c>
      <c r="N6962" s="2" t="s">
        <v>24</v>
      </c>
      <c r="O6962" s="2"/>
    </row>
    <row r="6963" customHeight="1" spans="1:19">
      <c r="A6963" s="2" t="s">
        <v>8928</v>
      </c>
      <c r="B6963" s="29" t="s">
        <v>1639</v>
      </c>
      <c r="C6963" s="2" t="s">
        <v>2499</v>
      </c>
      <c r="D6963" s="2" t="str">
        <f t="array" ref="D6963">_xlfn.XLOOKUP(C6963,Customers!A:A,Customers!B:B)</f>
        <v>Customer 1158</v>
      </c>
      <c r="E6963" s="2" t="s">
        <v>20</v>
      </c>
      <c r="F6963" s="2" t="str">
        <f t="array" ref="F6963">_xlfn.XLOOKUP(E6963,Restaurants!A:A,Restaurants!B:B)</f>
        <v>Restaurant 079</v>
      </c>
      <c r="G6963" s="2" t="s">
        <v>178</v>
      </c>
      <c r="H6963" s="2" t="str">
        <f t="array" ref="H6963">_xlfn.XLOOKUP(G6963,Food_Menu!A:A,Food_Menu!B:B)</f>
        <v>Food Item 0086</v>
      </c>
      <c r="I6963" s="2">
        <f t="array" ref="I6963">_xlfn.XLOOKUP(G6963,Food_Menu!A:A,Food_Menu!D:D)</f>
        <v>475.88</v>
      </c>
      <c r="J6963" s="2" t="s">
        <v>741</v>
      </c>
      <c r="K6963" s="2" t="str">
        <f t="array" ref="K6963">_xlfn.XLOOKUP(J6963,Delivery_Partners!A:A,Delivery_Partners!B:B)</f>
        <v>Delivery Partner 024</v>
      </c>
      <c r="L6963" s="3">
        <v>3</v>
      </c>
      <c r="M6963" s="2" t="s">
        <v>23</v>
      </c>
      <c r="N6963" s="2" t="s">
        <v>24</v>
      </c>
      <c r="O6963" s="3">
        <v>39</v>
      </c>
      <c r="P6963" s="13">
        <f t="shared" ref="P6963:P6968" si="1456">I6963*L6963</f>
        <v>1427.64</v>
      </c>
      <c r="Q6963" s="13" t="str">
        <f t="shared" ref="Q6963:Q6968" si="1457">IF(O6963="","Not Delivered",IF(O6963&lt;=30,"Fast",IF(O6963&lt;=60,"Normal","Slow")))</f>
        <v>Normal</v>
      </c>
      <c r="S6963" s="21"/>
    </row>
    <row r="6964" customHeight="1" spans="1:19">
      <c r="A6964" s="2" t="s">
        <v>8929</v>
      </c>
      <c r="B6964" s="28">
        <v>45972</v>
      </c>
      <c r="C6964" s="2" t="s">
        <v>8535</v>
      </c>
      <c r="D6964" s="2" t="str">
        <f t="array" ref="D6964">_xlfn.XLOOKUP(C6964,Customers!A:A,Customers!B:B)</f>
        <v>Customer 1030</v>
      </c>
      <c r="E6964" s="2" t="s">
        <v>747</v>
      </c>
      <c r="F6964" s="2" t="str">
        <f t="array" ref="F6964">_xlfn.XLOOKUP(E6964,Restaurants!A:A,Restaurants!B:B)</f>
        <v>Restaurant 006</v>
      </c>
      <c r="G6964" s="2" t="s">
        <v>1382</v>
      </c>
      <c r="H6964" s="2" t="str">
        <f t="array" ref="H6964">_xlfn.XLOOKUP(G6964,Food_Menu!A:A,Food_Menu!B:B)</f>
        <v>Food Item 0152</v>
      </c>
      <c r="I6964" s="2">
        <f t="array" ref="I6964">_xlfn.XLOOKUP(G6964,Food_Menu!A:A,Food_Menu!D:D)</f>
        <v>177.47</v>
      </c>
      <c r="J6964" s="2" t="s">
        <v>1233</v>
      </c>
      <c r="K6964" s="2" t="str">
        <f t="array" ref="K6964">_xlfn.XLOOKUP(J6964,Delivery_Partners!A:A,Delivery_Partners!B:B)</f>
        <v>Delivery Partner 039</v>
      </c>
      <c r="L6964" s="3">
        <v>1</v>
      </c>
      <c r="M6964" s="2" t="s">
        <v>23</v>
      </c>
      <c r="N6964" s="2" t="s">
        <v>74</v>
      </c>
      <c r="O6964" s="3">
        <v>57</v>
      </c>
      <c r="P6964" s="13">
        <f t="shared" si="1456"/>
        <v>177.47</v>
      </c>
      <c r="Q6964" s="13" t="str">
        <f t="shared" si="1457"/>
        <v>Normal</v>
      </c>
      <c r="S6964" s="21"/>
    </row>
    <row r="6965" customHeight="1" spans="1:19">
      <c r="A6965" s="2" t="s">
        <v>8930</v>
      </c>
      <c r="B6965" s="28">
        <v>45724</v>
      </c>
      <c r="C6965" s="2" t="s">
        <v>931</v>
      </c>
      <c r="D6965" s="2" t="str">
        <f t="array" ref="D6965">_xlfn.XLOOKUP(C6965,Customers!A:A,Customers!B:B)</f>
        <v>Customer 0560</v>
      </c>
      <c r="E6965" s="2" t="s">
        <v>131</v>
      </c>
      <c r="F6965" s="2" t="str">
        <f t="array" ref="F6965">_xlfn.XLOOKUP(E6965,Restaurants!A:A,Restaurants!B:B)</f>
        <v>Restaurant 075</v>
      </c>
      <c r="G6965" s="2" t="s">
        <v>322</v>
      </c>
      <c r="H6965" s="2" t="str">
        <f t="array" ref="H6965">_xlfn.XLOOKUP(G6965,Food_Menu!A:A,Food_Menu!B:B)</f>
        <v>Food Item 0213</v>
      </c>
      <c r="I6965" s="2">
        <f t="array" ref="I6965">_xlfn.XLOOKUP(G6965,Food_Menu!A:A,Food_Menu!D:D)</f>
        <v>568.2</v>
      </c>
      <c r="J6965" s="2" t="s">
        <v>199</v>
      </c>
      <c r="K6965" s="2" t="str">
        <f t="array" ref="K6965">_xlfn.XLOOKUP(J6965,Delivery_Partners!A:A,Delivery_Partners!B:B)</f>
        <v>Delivery Partner 144</v>
      </c>
      <c r="L6965" s="3">
        <v>1</v>
      </c>
      <c r="M6965" s="2" t="s">
        <v>23</v>
      </c>
      <c r="N6965" s="2" t="s">
        <v>24</v>
      </c>
      <c r="O6965" s="3">
        <v>59</v>
      </c>
      <c r="P6965" s="13">
        <f t="shared" si="1456"/>
        <v>568.2</v>
      </c>
      <c r="Q6965" s="13" t="str">
        <f t="shared" si="1457"/>
        <v>Normal</v>
      </c>
      <c r="S6965" s="21"/>
    </row>
    <row r="6966" customHeight="1" spans="1:19">
      <c r="A6966" s="2" t="s">
        <v>8931</v>
      </c>
      <c r="B6966" s="28">
        <v>45909</v>
      </c>
      <c r="C6966" s="2" t="s">
        <v>633</v>
      </c>
      <c r="D6966" s="2" t="str">
        <f t="array" ref="D6966">_xlfn.XLOOKUP(C6966,Customers!A:A,Customers!B:B)</f>
        <v>Customer 1062</v>
      </c>
      <c r="E6966" s="2" t="s">
        <v>121</v>
      </c>
      <c r="F6966" s="2" t="str">
        <f t="array" ref="F6966">_xlfn.XLOOKUP(E6966,Restaurants!A:A,Restaurants!B:B)</f>
        <v>Restaurant 088</v>
      </c>
      <c r="G6966" s="2" t="s">
        <v>2157</v>
      </c>
      <c r="H6966" s="2" t="str">
        <f t="array" ref="H6966">_xlfn.XLOOKUP(G6966,Food_Menu!A:A,Food_Menu!B:B)</f>
        <v>Food Item 0196</v>
      </c>
      <c r="I6966" s="2">
        <f t="array" ref="I6966">_xlfn.XLOOKUP(G6966,Food_Menu!A:A,Food_Menu!D:D)</f>
        <v>535.63</v>
      </c>
      <c r="J6966" s="2" t="s">
        <v>1233</v>
      </c>
      <c r="K6966" s="2" t="str">
        <f t="array" ref="K6966">_xlfn.XLOOKUP(J6966,Delivery_Partners!A:A,Delivery_Partners!B:B)</f>
        <v>Delivery Partner 039</v>
      </c>
      <c r="L6966" s="3">
        <v>2</v>
      </c>
      <c r="M6966" s="2" t="s">
        <v>23</v>
      </c>
      <c r="N6966" s="2" t="s">
        <v>42</v>
      </c>
      <c r="O6966" s="3">
        <v>22</v>
      </c>
      <c r="P6966" s="13">
        <f t="shared" si="1456"/>
        <v>1071.26</v>
      </c>
      <c r="Q6966" s="13" t="str">
        <f t="shared" si="1457"/>
        <v>Fast</v>
      </c>
      <c r="S6966" s="21"/>
    </row>
    <row r="6967" customHeight="1" spans="1:19">
      <c r="A6967" s="2" t="s">
        <v>8932</v>
      </c>
      <c r="B6967" s="29" t="s">
        <v>1410</v>
      </c>
      <c r="C6967" s="2" t="s">
        <v>4171</v>
      </c>
      <c r="D6967" s="2" t="str">
        <f t="array" ref="D6967">_xlfn.XLOOKUP(C6967,Customers!A:A,Customers!B:B)</f>
        <v>Customer 1120</v>
      </c>
      <c r="E6967" s="2" t="s">
        <v>658</v>
      </c>
      <c r="F6967" s="2" t="str">
        <f t="array" ref="F6967">_xlfn.XLOOKUP(E6967,Restaurants!A:A,Restaurants!B:B)</f>
        <v>Restaurant 040</v>
      </c>
      <c r="G6967" s="2" t="s">
        <v>147</v>
      </c>
      <c r="H6967" s="2" t="str">
        <f t="array" ref="H6967">_xlfn.XLOOKUP(G6967,Food_Menu!A:A,Food_Menu!B:B)</f>
        <v>Food Item 0139</v>
      </c>
      <c r="I6967" s="2">
        <f t="array" ref="I6967">_xlfn.XLOOKUP(G6967,Food_Menu!A:A,Food_Menu!D:D)</f>
        <v>296.6</v>
      </c>
      <c r="J6967" s="2" t="s">
        <v>684</v>
      </c>
      <c r="K6967" s="2" t="str">
        <f t="array" ref="K6967">_xlfn.XLOOKUP(J6967,Delivery_Partners!A:A,Delivery_Partners!B:B)</f>
        <v>Delivery Partner 003</v>
      </c>
      <c r="L6967" s="3">
        <v>1</v>
      </c>
      <c r="M6967" s="2" t="s">
        <v>23</v>
      </c>
      <c r="N6967" s="2" t="s">
        <v>24</v>
      </c>
      <c r="O6967" s="3">
        <v>30</v>
      </c>
      <c r="P6967" s="13">
        <f t="shared" si="1456"/>
        <v>296.6</v>
      </c>
      <c r="Q6967" s="13" t="str">
        <f t="shared" si="1457"/>
        <v>Fast</v>
      </c>
      <c r="S6967" s="21"/>
    </row>
    <row r="6968" customHeight="1" spans="1:19">
      <c r="A6968" s="2" t="s">
        <v>8933</v>
      </c>
      <c r="B6968" s="28">
        <v>45908</v>
      </c>
      <c r="C6968" s="2" t="s">
        <v>508</v>
      </c>
      <c r="D6968" s="2" t="str">
        <f t="array" ref="D6968">_xlfn.XLOOKUP(C6968,Customers!A:A,Customers!B:B)</f>
        <v>Customer 0130</v>
      </c>
      <c r="E6968" s="2" t="s">
        <v>105</v>
      </c>
      <c r="F6968" s="2" t="str">
        <f t="array" ref="F6968">_xlfn.XLOOKUP(E6968,Restaurants!A:A,Restaurants!B:B)</f>
        <v>Restaurant 106</v>
      </c>
      <c r="G6968" s="2" t="s">
        <v>992</v>
      </c>
      <c r="H6968" s="2" t="str">
        <f t="array" ref="H6968">_xlfn.XLOOKUP(G6968,Food_Menu!A:A,Food_Menu!B:B)</f>
        <v>Food Item 0161</v>
      </c>
      <c r="I6968" s="2">
        <f t="array" ref="I6968">_xlfn.XLOOKUP(G6968,Food_Menu!A:A,Food_Menu!D:D)</f>
        <v>102.18</v>
      </c>
      <c r="J6968" s="2" t="s">
        <v>1120</v>
      </c>
      <c r="K6968" s="2" t="str">
        <f t="array" ref="K6968">_xlfn.XLOOKUP(J6968,Delivery_Partners!A:A,Delivery_Partners!B:B)</f>
        <v>Delivery Partner 061</v>
      </c>
      <c r="L6968" s="3">
        <v>1</v>
      </c>
      <c r="M6968" s="2" t="s">
        <v>23</v>
      </c>
      <c r="N6968" s="2" t="s">
        <v>24</v>
      </c>
      <c r="O6968" s="3">
        <v>46</v>
      </c>
      <c r="P6968" s="13">
        <f t="shared" si="1456"/>
        <v>102.18</v>
      </c>
      <c r="Q6968" s="13" t="str">
        <f t="shared" si="1457"/>
        <v>Normal</v>
      </c>
      <c r="S6968" s="21"/>
    </row>
    <row r="6969" hidden="1" customHeight="1" spans="1:19">
      <c r="A6969" s="2" t="s">
        <v>8934</v>
      </c>
      <c r="B6969" s="28">
        <v>45692</v>
      </c>
      <c r="C6969" s="2" t="s">
        <v>3365</v>
      </c>
      <c r="D6969" s="2" t="str">
        <f t="array" ref="D6969">_xlfn.XLOOKUP(C6969,Customers!A:A,Customers!B:B)</f>
        <v>Customer 1198</v>
      </c>
      <c r="E6969" s="2" t="s">
        <v>795</v>
      </c>
      <c r="F6969" s="2" t="str">
        <f t="array" ref="F6969">_xlfn.XLOOKUP(E6969,Restaurants!A:A,Restaurants!B:B)</f>
        <v>Restaurant 117</v>
      </c>
      <c r="G6969" s="2" t="s">
        <v>235</v>
      </c>
      <c r="H6969" s="2" t="str">
        <f t="array" ref="H6969">_xlfn.XLOOKUP(G6969,Food_Menu!A:A,Food_Menu!B:B)</f>
        <v>Food Item 0020</v>
      </c>
      <c r="I6969" s="2"/>
      <c r="J6969" s="2" t="s">
        <v>397</v>
      </c>
      <c r="K6969" s="2" t="str">
        <f t="array" ref="K6969">_xlfn.XLOOKUP(J6969,Delivery_Partners!A:A,Delivery_Partners!B:B)</f>
        <v>Delivery Partner 066</v>
      </c>
      <c r="L6969" s="3">
        <v>2</v>
      </c>
      <c r="M6969" s="2" t="s">
        <v>189</v>
      </c>
      <c r="N6969" s="2" t="s">
        <v>24</v>
      </c>
      <c r="O6969" s="2"/>
    </row>
    <row r="6970" hidden="1" customHeight="1" spans="1:19">
      <c r="A6970" s="2" t="s">
        <v>8935</v>
      </c>
      <c r="B6970" s="29" t="s">
        <v>2484</v>
      </c>
      <c r="C6970" s="2" t="s">
        <v>3765</v>
      </c>
      <c r="D6970" s="2" t="str">
        <f t="array" ref="D6970">_xlfn.XLOOKUP(C6970,Customers!A:A,Customers!B:B)</f>
        <v>Customer 0006</v>
      </c>
      <c r="E6970" s="2" t="s">
        <v>807</v>
      </c>
      <c r="F6970" s="2" t="str">
        <f t="array" ref="F6970">_xlfn.XLOOKUP(E6970,Restaurants!A:A,Restaurants!B:B)</f>
        <v>Restaurant 118</v>
      </c>
      <c r="G6970" s="2" t="s">
        <v>519</v>
      </c>
      <c r="H6970" s="2" t="str">
        <f t="array" ref="H6970">_xlfn.XLOOKUP(G6970,Food_Menu!A:A,Food_Menu!B:B)</f>
        <v>Food Item 0019</v>
      </c>
      <c r="I6970" s="2"/>
      <c r="J6970" s="2" t="s">
        <v>2005</v>
      </c>
      <c r="K6970" s="2" t="str">
        <f t="array" ref="K6970">_xlfn.XLOOKUP(J6970,Delivery_Partners!A:A,Delivery_Partners!B:B)</f>
        <v>Delivery Partner 072</v>
      </c>
      <c r="L6970" s="3">
        <v>1</v>
      </c>
      <c r="M6970" s="2" t="s">
        <v>101</v>
      </c>
      <c r="N6970" s="2" t="s">
        <v>24</v>
      </c>
      <c r="O6970" s="2"/>
    </row>
    <row r="6971" customHeight="1" spans="1:19">
      <c r="A6971" s="2" t="s">
        <v>8936</v>
      </c>
      <c r="B6971" s="29" t="s">
        <v>971</v>
      </c>
      <c r="C6971" s="2" t="s">
        <v>1616</v>
      </c>
      <c r="D6971" s="2" t="str">
        <f t="array" ref="D6971">_xlfn.XLOOKUP(C6971,Customers!A:A,Customers!B:B)</f>
        <v>Customer 0584</v>
      </c>
      <c r="E6971" s="2" t="s">
        <v>98</v>
      </c>
      <c r="F6971" s="2" t="str">
        <f t="array" ref="F6971">_xlfn.XLOOKUP(E6971,Restaurants!A:A,Restaurants!B:B)</f>
        <v>Restaurant 012</v>
      </c>
      <c r="G6971" s="2" t="s">
        <v>1547</v>
      </c>
      <c r="H6971" s="2" t="str">
        <f t="array" ref="H6971">_xlfn.XLOOKUP(G6971,Food_Menu!A:A,Food_Menu!B:B)</f>
        <v>Food Item 0155</v>
      </c>
      <c r="I6971" s="2">
        <f t="array" ref="I6971">_xlfn.XLOOKUP(G6971,Food_Menu!A:A,Food_Menu!D:D)</f>
        <v>185.15</v>
      </c>
      <c r="J6971" s="2" t="s">
        <v>842</v>
      </c>
      <c r="K6971" s="2" t="str">
        <f t="array" ref="K6971">_xlfn.XLOOKUP(J6971,Delivery_Partners!A:A,Delivery_Partners!B:B)</f>
        <v>Delivery Partner 093</v>
      </c>
      <c r="L6971" s="3">
        <v>1</v>
      </c>
      <c r="M6971" s="2" t="s">
        <v>23</v>
      </c>
      <c r="N6971" s="2" t="s">
        <v>55</v>
      </c>
      <c r="O6971" s="3">
        <v>15</v>
      </c>
      <c r="P6971" s="13">
        <f>I6971*L6971</f>
        <v>185.15</v>
      </c>
      <c r="Q6971" s="13" t="str">
        <f>IF(O6971="","Not Delivered",IF(O6971&lt;=30,"Fast",IF(O6971&lt;=60,"Normal","Slow")))</f>
        <v>Fast</v>
      </c>
      <c r="S6971" s="21"/>
    </row>
    <row r="6972" hidden="1" customHeight="1" spans="1:19">
      <c r="A6972" s="2" t="s">
        <v>8937</v>
      </c>
      <c r="B6972" s="29" t="s">
        <v>821</v>
      </c>
      <c r="C6972" s="2" t="s">
        <v>903</v>
      </c>
      <c r="D6972" s="2" t="str">
        <f t="array" ref="D6972">_xlfn.XLOOKUP(C6972,Customers!A:A,Customers!B:B)</f>
        <v>Customer 1126</v>
      </c>
      <c r="E6972" s="2" t="s">
        <v>143</v>
      </c>
      <c r="F6972" s="2" t="str">
        <f t="array" ref="F6972">_xlfn.XLOOKUP(E6972,Restaurants!A:A,Restaurants!B:B)</f>
        <v>Restaurant 054</v>
      </c>
      <c r="G6972" s="2" t="s">
        <v>34</v>
      </c>
      <c r="H6972" s="2" t="str">
        <f t="array" ref="H6972">_xlfn.XLOOKUP(G6972,Food_Menu!A:A,Food_Menu!B:B)</f>
        <v>Food Item 0177</v>
      </c>
      <c r="I6972" s="2"/>
      <c r="J6972" s="2" t="s">
        <v>217</v>
      </c>
      <c r="K6972" s="2" t="str">
        <f t="array" ref="K6972">_xlfn.XLOOKUP(J6972,Delivery_Partners!A:A,Delivery_Partners!B:B)</f>
        <v>Delivery Partner 044</v>
      </c>
      <c r="L6972" s="3">
        <v>1</v>
      </c>
      <c r="M6972" s="2" t="s">
        <v>101</v>
      </c>
      <c r="N6972" s="2" t="s">
        <v>24</v>
      </c>
      <c r="O6972" s="2"/>
    </row>
    <row r="6973" hidden="1" customHeight="1" spans="1:19">
      <c r="A6973" s="2" t="s">
        <v>8938</v>
      </c>
      <c r="B6973" s="29" t="s">
        <v>501</v>
      </c>
      <c r="C6973" s="2" t="s">
        <v>2162</v>
      </c>
      <c r="D6973" s="2" t="str">
        <f t="array" ref="D6973">_xlfn.XLOOKUP(C6973,Customers!A:A,Customers!B:B)</f>
        <v>Customer 0870</v>
      </c>
      <c r="E6973" s="2" t="s">
        <v>265</v>
      </c>
      <c r="F6973" s="2" t="str">
        <f t="array" ref="F6973">_xlfn.XLOOKUP(E6973,Restaurants!A:A,Restaurants!B:B)</f>
        <v>Restaurant 094</v>
      </c>
      <c r="G6973" s="2" t="s">
        <v>941</v>
      </c>
      <c r="H6973" s="2" t="str">
        <f t="array" ref="H6973">_xlfn.XLOOKUP(G6973,Food_Menu!A:A,Food_Menu!B:B)</f>
        <v>Food Item 0043</v>
      </c>
      <c r="I6973" s="2"/>
      <c r="J6973" s="2" t="s">
        <v>470</v>
      </c>
      <c r="K6973" s="2" t="str">
        <f t="array" ref="K6973">_xlfn.XLOOKUP(J6973,Delivery_Partners!A:A,Delivery_Partners!B:B)</f>
        <v>Delivery Partner 006</v>
      </c>
      <c r="L6973" s="3">
        <v>1</v>
      </c>
      <c r="M6973" s="2" t="s">
        <v>101</v>
      </c>
      <c r="N6973" s="2" t="s">
        <v>55</v>
      </c>
      <c r="O6973" s="2"/>
    </row>
    <row r="6974" customHeight="1" spans="1:19">
      <c r="A6974" s="2" t="s">
        <v>8939</v>
      </c>
      <c r="B6974" s="28">
        <v>45748</v>
      </c>
      <c r="C6974" s="2" t="s">
        <v>505</v>
      </c>
      <c r="D6974" s="2" t="str">
        <f t="array" ref="D6974">_xlfn.XLOOKUP(C6974,Customers!A:A,Customers!B:B)</f>
        <v>Customer 0321</v>
      </c>
      <c r="E6974" s="2" t="s">
        <v>143</v>
      </c>
      <c r="F6974" s="2" t="str">
        <f t="array" ref="F6974">_xlfn.XLOOKUP(E6974,Restaurants!A:A,Restaurants!B:B)</f>
        <v>Restaurant 054</v>
      </c>
      <c r="G6974" s="2" t="s">
        <v>1794</v>
      </c>
      <c r="H6974" s="2" t="str">
        <f t="array" ref="H6974">_xlfn.XLOOKUP(G6974,Food_Menu!A:A,Food_Menu!B:B)</f>
        <v>Food Item 0131</v>
      </c>
      <c r="I6974" s="2">
        <f t="array" ref="I6974">_xlfn.XLOOKUP(G6974,Food_Menu!A:A,Food_Menu!D:D)</f>
        <v>201.22</v>
      </c>
      <c r="J6974" s="2" t="s">
        <v>80</v>
      </c>
      <c r="K6974" s="2" t="str">
        <f t="array" ref="K6974">_xlfn.XLOOKUP(J6974,Delivery_Partners!A:A,Delivery_Partners!B:B)</f>
        <v>Delivery Partner 020</v>
      </c>
      <c r="L6974" s="3">
        <v>1</v>
      </c>
      <c r="M6974" s="2" t="s">
        <v>23</v>
      </c>
      <c r="N6974" s="2" t="s">
        <v>24</v>
      </c>
      <c r="O6974" s="3">
        <v>44</v>
      </c>
      <c r="P6974" s="13">
        <f t="shared" ref="P6974:P6983" si="1458">I6974*L6974</f>
        <v>201.22</v>
      </c>
      <c r="Q6974" s="13" t="str">
        <f t="shared" ref="Q6974:Q6983" si="1459">IF(O6974="","Not Delivered",IF(O6974&lt;=30,"Fast",IF(O6974&lt;=60,"Normal","Slow")))</f>
        <v>Normal</v>
      </c>
      <c r="S6974" s="21"/>
    </row>
    <row r="6975" customHeight="1" spans="1:19">
      <c r="A6975" s="2" t="s">
        <v>8940</v>
      </c>
      <c r="B6975" s="29" t="s">
        <v>971</v>
      </c>
      <c r="C6975" s="2" t="s">
        <v>4681</v>
      </c>
      <c r="D6975" s="2" t="str">
        <f t="array" ref="D6975">_xlfn.XLOOKUP(C6975,Customers!A:A,Customers!B:B)</f>
        <v>Customer 0773</v>
      </c>
      <c r="E6975" s="2" t="s">
        <v>797</v>
      </c>
      <c r="F6975" s="2" t="str">
        <f t="array" ref="F6975">_xlfn.XLOOKUP(E6975,Restaurants!A:A,Restaurants!B:B)</f>
        <v>Restaurant 058</v>
      </c>
      <c r="G6975" s="2" t="s">
        <v>1272</v>
      </c>
      <c r="H6975" s="2" t="str">
        <f t="array" ref="H6975">_xlfn.XLOOKUP(G6975,Food_Menu!A:A,Food_Menu!B:B)</f>
        <v>Food Item 0063</v>
      </c>
      <c r="I6975" s="2">
        <f t="array" ref="I6975">_xlfn.XLOOKUP(G6975,Food_Menu!A:A,Food_Menu!D:D)</f>
        <v>539.41</v>
      </c>
      <c r="J6975" s="2" t="s">
        <v>1080</v>
      </c>
      <c r="K6975" s="2" t="str">
        <f t="array" ref="K6975">_xlfn.XLOOKUP(J6975,Delivery_Partners!A:A,Delivery_Partners!B:B)</f>
        <v>Delivery Partner 133</v>
      </c>
      <c r="L6975" s="3">
        <v>1</v>
      </c>
      <c r="M6975" s="2" t="s">
        <v>23</v>
      </c>
      <c r="N6975" s="2" t="s">
        <v>74</v>
      </c>
      <c r="O6975" s="3">
        <v>39</v>
      </c>
      <c r="P6975" s="13">
        <f t="shared" si="1458"/>
        <v>539.41</v>
      </c>
      <c r="Q6975" s="13" t="str">
        <f t="shared" si="1459"/>
        <v>Normal</v>
      </c>
      <c r="S6975" s="21"/>
    </row>
    <row r="6976" customHeight="1" spans="1:19">
      <c r="A6976" s="2" t="s">
        <v>8941</v>
      </c>
      <c r="B6976" s="28">
        <v>45813</v>
      </c>
      <c r="C6976" s="2" t="s">
        <v>2383</v>
      </c>
      <c r="D6976" s="2" t="str">
        <f t="array" ref="D6976">_xlfn.XLOOKUP(C6976,Customers!A:A,Customers!B:B)</f>
        <v>Customer 0258</v>
      </c>
      <c r="E6976" s="2" t="s">
        <v>658</v>
      </c>
      <c r="F6976" s="2" t="str">
        <f t="array" ref="F6976">_xlfn.XLOOKUP(E6976,Restaurants!A:A,Restaurants!B:B)</f>
        <v>Restaurant 040</v>
      </c>
      <c r="G6976" s="2" t="s">
        <v>966</v>
      </c>
      <c r="H6976" s="2" t="str">
        <f t="array" ref="H6976">_xlfn.XLOOKUP(G6976,Food_Menu!A:A,Food_Menu!B:B)</f>
        <v>Food Item 0024</v>
      </c>
      <c r="I6976" s="2">
        <f t="array" ref="I6976">_xlfn.XLOOKUP(G6976,Food_Menu!A:A,Food_Menu!D:D)</f>
        <v>375.96</v>
      </c>
      <c r="J6976" s="2" t="s">
        <v>48</v>
      </c>
      <c r="K6976" s="2" t="str">
        <f t="array" ref="K6976">_xlfn.XLOOKUP(J6976,Delivery_Partners!A:A,Delivery_Partners!B:B)</f>
        <v>Delivery Partner 119</v>
      </c>
      <c r="L6976" s="3">
        <v>3</v>
      </c>
      <c r="M6976" s="2" t="s">
        <v>23</v>
      </c>
      <c r="N6976" s="2" t="s">
        <v>24</v>
      </c>
      <c r="O6976" s="3">
        <v>20</v>
      </c>
      <c r="P6976" s="13">
        <f t="shared" si="1458"/>
        <v>1127.88</v>
      </c>
      <c r="Q6976" s="13" t="str">
        <f t="shared" si="1459"/>
        <v>Fast</v>
      </c>
      <c r="S6976" s="21"/>
    </row>
    <row r="6977" customHeight="1" spans="1:19">
      <c r="A6977" s="2" t="s">
        <v>8942</v>
      </c>
      <c r="B6977" s="29" t="s">
        <v>353</v>
      </c>
      <c r="C6977" s="2" t="s">
        <v>2274</v>
      </c>
      <c r="D6977" s="2" t="str">
        <f t="array" ref="D6977">_xlfn.XLOOKUP(C6977,Customers!A:A,Customers!B:B)</f>
        <v>Customer 0285</v>
      </c>
      <c r="E6977" s="2" t="s">
        <v>193</v>
      </c>
      <c r="F6977" s="2" t="str">
        <f t="array" ref="F6977">_xlfn.XLOOKUP(E6977,Restaurants!A:A,Restaurants!B:B)</f>
        <v>Restaurant 051</v>
      </c>
      <c r="G6977" s="2" t="s">
        <v>413</v>
      </c>
      <c r="H6977" s="2" t="str">
        <f t="array" ref="H6977">_xlfn.XLOOKUP(G6977,Food_Menu!A:A,Food_Menu!B:B)</f>
        <v>Food Item 0084</v>
      </c>
      <c r="I6977" s="2">
        <f t="array" ref="I6977">_xlfn.XLOOKUP(G6977,Food_Menu!A:A,Food_Menu!D:D)</f>
        <v>587.45</v>
      </c>
      <c r="J6977" s="2" t="s">
        <v>976</v>
      </c>
      <c r="K6977" s="2" t="str">
        <f t="array" ref="K6977">_xlfn.XLOOKUP(J6977,Delivery_Partners!A:A,Delivery_Partners!B:B)</f>
        <v>Delivery Partner 047</v>
      </c>
      <c r="L6977" s="3">
        <v>2</v>
      </c>
      <c r="M6977" s="2" t="s">
        <v>23</v>
      </c>
      <c r="N6977" s="2" t="s">
        <v>42</v>
      </c>
      <c r="O6977" s="3">
        <v>30</v>
      </c>
      <c r="P6977" s="13">
        <f t="shared" si="1458"/>
        <v>1174.9</v>
      </c>
      <c r="Q6977" s="13" t="str">
        <f t="shared" si="1459"/>
        <v>Fast</v>
      </c>
      <c r="S6977" s="21"/>
    </row>
    <row r="6978" customHeight="1" spans="1:19">
      <c r="A6978" s="2" t="s">
        <v>8943</v>
      </c>
      <c r="B6978" s="29" t="s">
        <v>1417</v>
      </c>
      <c r="C6978" s="2" t="s">
        <v>3695</v>
      </c>
      <c r="D6978" s="2" t="str">
        <f t="array" ref="D6978">_xlfn.XLOOKUP(C6978,Customers!A:A,Customers!B:B)</f>
        <v>Customer 1094</v>
      </c>
      <c r="E6978" s="2" t="s">
        <v>1342</v>
      </c>
      <c r="F6978" s="2" t="str">
        <f t="array" ref="F6978">_xlfn.XLOOKUP(E6978,Restaurants!A:A,Restaurants!B:B)</f>
        <v>Restaurant 084</v>
      </c>
      <c r="G6978" s="2" t="s">
        <v>1259</v>
      </c>
      <c r="H6978" s="2" t="str">
        <f t="array" ref="H6978">_xlfn.XLOOKUP(G6978,Food_Menu!A:A,Food_Menu!B:B)</f>
        <v>Food Item 0099</v>
      </c>
      <c r="I6978" s="2">
        <f t="array" ref="I6978">_xlfn.XLOOKUP(G6978,Food_Menu!A:A,Food_Menu!D:D)</f>
        <v>446.36</v>
      </c>
      <c r="J6978" s="2" t="s">
        <v>95</v>
      </c>
      <c r="K6978" s="2" t="str">
        <f t="array" ref="K6978">_xlfn.XLOOKUP(J6978,Delivery_Partners!A:A,Delivery_Partners!B:B)</f>
        <v>Delivery Partner 170</v>
      </c>
      <c r="L6978" s="3">
        <v>2</v>
      </c>
      <c r="M6978" s="2" t="s">
        <v>23</v>
      </c>
      <c r="N6978" s="2" t="s">
        <v>42</v>
      </c>
      <c r="O6978" s="3">
        <v>42</v>
      </c>
      <c r="P6978" s="13">
        <f t="shared" si="1458"/>
        <v>892.72</v>
      </c>
      <c r="Q6978" s="13" t="str">
        <f t="shared" si="1459"/>
        <v>Normal</v>
      </c>
      <c r="S6978" s="21"/>
    </row>
    <row r="6979" customHeight="1" spans="1:19">
      <c r="A6979" s="2" t="s">
        <v>8944</v>
      </c>
      <c r="B6979" s="29" t="s">
        <v>990</v>
      </c>
      <c r="C6979" s="2" t="s">
        <v>3736</v>
      </c>
      <c r="D6979" s="2" t="str">
        <f t="array" ref="D6979">_xlfn.XLOOKUP(C6979,Customers!A:A,Customers!B:B)</f>
        <v>Customer 0057</v>
      </c>
      <c r="E6979" s="2" t="s">
        <v>819</v>
      </c>
      <c r="F6979" s="2" t="str">
        <f t="array" ref="F6979">_xlfn.XLOOKUP(E6979,Restaurants!A:A,Restaurants!B:B)</f>
        <v>Restaurant 004</v>
      </c>
      <c r="G6979" s="2" t="s">
        <v>913</v>
      </c>
      <c r="H6979" s="2" t="str">
        <f t="array" ref="H6979">_xlfn.XLOOKUP(G6979,Food_Menu!A:A,Food_Menu!B:B)</f>
        <v>Food Item 0171</v>
      </c>
      <c r="I6979" s="2">
        <f t="array" ref="I6979">_xlfn.XLOOKUP(G6979,Food_Menu!A:A,Food_Menu!D:D)</f>
        <v>583.51</v>
      </c>
      <c r="J6979" s="2" t="s">
        <v>572</v>
      </c>
      <c r="K6979" s="2" t="str">
        <f t="array" ref="K6979">_xlfn.XLOOKUP(J6979,Delivery_Partners!A:A,Delivery_Partners!B:B)</f>
        <v>Delivery Partner 098</v>
      </c>
      <c r="L6979" s="3">
        <v>1</v>
      </c>
      <c r="M6979" s="2" t="s">
        <v>23</v>
      </c>
      <c r="N6979" s="2" t="s">
        <v>74</v>
      </c>
      <c r="O6979" s="3">
        <v>18</v>
      </c>
      <c r="P6979" s="13">
        <f t="shared" si="1458"/>
        <v>583.51</v>
      </c>
      <c r="Q6979" s="13" t="str">
        <f t="shared" si="1459"/>
        <v>Fast</v>
      </c>
      <c r="S6979" s="21"/>
    </row>
    <row r="6980" customHeight="1" spans="1:19">
      <c r="A6980" s="2" t="s">
        <v>8945</v>
      </c>
      <c r="B6980" s="28">
        <v>45817</v>
      </c>
      <c r="C6980" s="2" t="s">
        <v>3430</v>
      </c>
      <c r="D6980" s="2" t="str">
        <f t="array" ref="D6980">_xlfn.XLOOKUP(C6980,Customers!A:A,Customers!B:B)</f>
        <v>Customer 1155</v>
      </c>
      <c r="E6980" s="2" t="s">
        <v>655</v>
      </c>
      <c r="F6980" s="2" t="str">
        <f t="array" ref="F6980">_xlfn.XLOOKUP(E6980,Restaurants!A:A,Restaurants!B:B)</f>
        <v>Restaurant 096</v>
      </c>
      <c r="G6980" s="2" t="s">
        <v>856</v>
      </c>
      <c r="H6980" s="2" t="str">
        <f t="array" ref="H6980">_xlfn.XLOOKUP(G6980,Food_Menu!A:A,Food_Menu!B:B)</f>
        <v>Food Item 0191</v>
      </c>
      <c r="I6980" s="2">
        <f t="array" ref="I6980">_xlfn.XLOOKUP(G6980,Food_Menu!A:A,Food_Menu!D:D)</f>
        <v>443.82</v>
      </c>
      <c r="J6980" s="2" t="s">
        <v>199</v>
      </c>
      <c r="K6980" s="2" t="str">
        <f t="array" ref="K6980">_xlfn.XLOOKUP(J6980,Delivery_Partners!A:A,Delivery_Partners!B:B)</f>
        <v>Delivery Partner 144</v>
      </c>
      <c r="L6980" s="3">
        <v>1</v>
      </c>
      <c r="M6980" s="2" t="s">
        <v>23</v>
      </c>
      <c r="N6980" s="2" t="s">
        <v>55</v>
      </c>
      <c r="O6980" s="3">
        <v>27</v>
      </c>
      <c r="P6980" s="13">
        <f t="shared" si="1458"/>
        <v>443.82</v>
      </c>
      <c r="Q6980" s="13" t="str">
        <f t="shared" si="1459"/>
        <v>Fast</v>
      </c>
      <c r="S6980" s="21"/>
    </row>
    <row r="6981" customHeight="1" spans="1:19">
      <c r="A6981" s="2" t="s">
        <v>8946</v>
      </c>
      <c r="B6981" s="29" t="s">
        <v>911</v>
      </c>
      <c r="C6981" s="2" t="s">
        <v>3378</v>
      </c>
      <c r="D6981" s="2" t="str">
        <f t="array" ref="D6981">_xlfn.XLOOKUP(C6981,Customers!A:A,Customers!B:B)</f>
        <v>Customer 0545</v>
      </c>
      <c r="E6981" s="2" t="s">
        <v>121</v>
      </c>
      <c r="F6981" s="2" t="str">
        <f t="array" ref="F6981">_xlfn.XLOOKUP(E6981,Restaurants!A:A,Restaurants!B:B)</f>
        <v>Restaurant 088</v>
      </c>
      <c r="G6981" s="2" t="s">
        <v>1569</v>
      </c>
      <c r="H6981" s="2" t="str">
        <f t="array" ref="H6981">_xlfn.XLOOKUP(G6981,Food_Menu!A:A,Food_Menu!B:B)</f>
        <v>Food Item 0208</v>
      </c>
      <c r="I6981" s="2">
        <f t="array" ref="I6981">_xlfn.XLOOKUP(G6981,Food_Menu!A:A,Food_Menu!D:D)</f>
        <v>493.1</v>
      </c>
      <c r="J6981" s="2" t="s">
        <v>154</v>
      </c>
      <c r="K6981" s="2" t="str">
        <f t="array" ref="K6981">_xlfn.XLOOKUP(J6981,Delivery_Partners!A:A,Delivery_Partners!B:B)</f>
        <v>Delivery Partner 143</v>
      </c>
      <c r="L6981" s="3">
        <v>3</v>
      </c>
      <c r="M6981" s="2" t="s">
        <v>23</v>
      </c>
      <c r="N6981" s="2" t="s">
        <v>55</v>
      </c>
      <c r="O6981" s="3">
        <v>40</v>
      </c>
      <c r="P6981" s="13">
        <f t="shared" si="1458"/>
        <v>1479.3</v>
      </c>
      <c r="Q6981" s="13" t="str">
        <f t="shared" si="1459"/>
        <v>Normal</v>
      </c>
      <c r="S6981" s="21"/>
    </row>
    <row r="6982" customHeight="1" spans="1:19">
      <c r="A6982" s="2" t="s">
        <v>8947</v>
      </c>
      <c r="B6982" s="29" t="s">
        <v>2247</v>
      </c>
      <c r="C6982" s="2" t="s">
        <v>2426</v>
      </c>
      <c r="D6982" s="2" t="str">
        <f t="array" ref="D6982">_xlfn.XLOOKUP(C6982,Customers!A:A,Customers!B:B)</f>
        <v>Customer 0078</v>
      </c>
      <c r="E6982" s="2" t="s">
        <v>1765</v>
      </c>
      <c r="F6982" s="2" t="str">
        <f t="array" ref="F6982">_xlfn.XLOOKUP(E6982,Restaurants!A:A,Restaurants!B:B)</f>
        <v>Restaurant 017</v>
      </c>
      <c r="G6982" s="2" t="s">
        <v>132</v>
      </c>
      <c r="H6982" s="2" t="str">
        <f t="array" ref="H6982">_xlfn.XLOOKUP(G6982,Food_Menu!A:A,Food_Menu!B:B)</f>
        <v>Food Item 0023</v>
      </c>
      <c r="I6982" s="2">
        <f t="array" ref="I6982">_xlfn.XLOOKUP(G6982,Food_Menu!A:A,Food_Menu!D:D)</f>
        <v>276.1</v>
      </c>
      <c r="J6982" s="2" t="s">
        <v>679</v>
      </c>
      <c r="K6982" s="2" t="str">
        <f t="array" ref="K6982">_xlfn.XLOOKUP(J6982,Delivery_Partners!A:A,Delivery_Partners!B:B)</f>
        <v>Delivery Partner 055</v>
      </c>
      <c r="L6982" s="3">
        <v>2</v>
      </c>
      <c r="M6982" s="2" t="s">
        <v>23</v>
      </c>
      <c r="N6982" s="2" t="s">
        <v>55</v>
      </c>
      <c r="O6982" s="3">
        <v>42</v>
      </c>
      <c r="P6982" s="13">
        <f t="shared" si="1458"/>
        <v>552.2</v>
      </c>
      <c r="Q6982" s="13" t="str">
        <f t="shared" si="1459"/>
        <v>Normal</v>
      </c>
      <c r="S6982" s="21"/>
    </row>
    <row r="6983" customHeight="1" spans="1:19">
      <c r="A6983" s="2" t="s">
        <v>8948</v>
      </c>
      <c r="B6983" s="29" t="s">
        <v>31</v>
      </c>
      <c r="C6983" s="2" t="s">
        <v>1151</v>
      </c>
      <c r="D6983" s="2" t="str">
        <f t="array" ref="D6983">_xlfn.XLOOKUP(C6983,Customers!A:A,Customers!B:B)</f>
        <v>Customer 0945</v>
      </c>
      <c r="E6983" s="2" t="s">
        <v>814</v>
      </c>
      <c r="F6983" s="2" t="str">
        <f t="array" ref="F6983">_xlfn.XLOOKUP(E6983,Restaurants!A:A,Restaurants!B:B)</f>
        <v>Restaurant 093</v>
      </c>
      <c r="G6983" s="2" t="s">
        <v>246</v>
      </c>
      <c r="H6983" s="2" t="str">
        <f t="array" ref="H6983">_xlfn.XLOOKUP(G6983,Food_Menu!A:A,Food_Menu!B:B)</f>
        <v>Food Item 0204</v>
      </c>
      <c r="I6983" s="2">
        <f t="array" ref="I6983">_xlfn.XLOOKUP(G6983,Food_Menu!A:A,Food_Menu!D:D)</f>
        <v>410.12</v>
      </c>
      <c r="J6983" s="2" t="s">
        <v>643</v>
      </c>
      <c r="K6983" s="2" t="str">
        <f t="array" ref="K6983">_xlfn.XLOOKUP(J6983,Delivery_Partners!A:A,Delivery_Partners!B:B)</f>
        <v>Delivery Partner 107</v>
      </c>
      <c r="L6983" s="3">
        <v>2</v>
      </c>
      <c r="M6983" s="2" t="s">
        <v>23</v>
      </c>
      <c r="N6983" s="2" t="s">
        <v>42</v>
      </c>
      <c r="O6983" s="3">
        <v>29</v>
      </c>
      <c r="P6983" s="13">
        <f t="shared" si="1458"/>
        <v>820.24</v>
      </c>
      <c r="Q6983" s="13" t="str">
        <f t="shared" si="1459"/>
        <v>Fast</v>
      </c>
      <c r="S6983" s="21"/>
    </row>
    <row r="6984" hidden="1" customHeight="1" spans="1:19">
      <c r="A6984" s="2" t="s">
        <v>8949</v>
      </c>
      <c r="B6984" s="29" t="s">
        <v>2823</v>
      </c>
      <c r="C6984" s="2" t="s">
        <v>1065</v>
      </c>
      <c r="D6984" s="2" t="str">
        <f t="array" ref="D6984">_xlfn.XLOOKUP(C6984,Customers!A:A,Customers!B:B)</f>
        <v>Customer 0058</v>
      </c>
      <c r="E6984" s="2" t="s">
        <v>578</v>
      </c>
      <c r="F6984" s="2" t="str">
        <f t="array" ref="F6984">_xlfn.XLOOKUP(E6984,Restaurants!A:A,Restaurants!B:B)</f>
        <v>Restaurant 063</v>
      </c>
      <c r="G6984" s="2" t="s">
        <v>1530</v>
      </c>
      <c r="H6984" s="2" t="str">
        <f t="array" ref="H6984">_xlfn.XLOOKUP(G6984,Food_Menu!A:A,Food_Menu!B:B)</f>
        <v>Food Item 0114</v>
      </c>
      <c r="I6984" s="2"/>
      <c r="J6984" s="2" t="s">
        <v>643</v>
      </c>
      <c r="K6984" s="2" t="str">
        <f t="array" ref="K6984">_xlfn.XLOOKUP(J6984,Delivery_Partners!A:A,Delivery_Partners!B:B)</f>
        <v>Delivery Partner 107</v>
      </c>
      <c r="L6984" s="3">
        <v>1</v>
      </c>
      <c r="M6984" s="2" t="s">
        <v>101</v>
      </c>
      <c r="N6984" s="2" t="s">
        <v>74</v>
      </c>
      <c r="O6984" s="2"/>
    </row>
    <row r="6985" customHeight="1" spans="1:19">
      <c r="A6985" s="2" t="s">
        <v>8950</v>
      </c>
      <c r="B6985" s="29" t="s">
        <v>879</v>
      </c>
      <c r="C6985" s="2" t="s">
        <v>3327</v>
      </c>
      <c r="D6985" s="2" t="str">
        <f t="array" ref="D6985">_xlfn.XLOOKUP(C6985,Customers!A:A,Customers!B:B)</f>
        <v>Customer 0391</v>
      </c>
      <c r="E6985" s="2" t="s">
        <v>518</v>
      </c>
      <c r="F6985" s="2" t="str">
        <f t="array" ref="F6985">_xlfn.XLOOKUP(E6985,Restaurants!A:A,Restaurants!B:B)</f>
        <v>Restaurant 039</v>
      </c>
      <c r="G6985" s="2" t="s">
        <v>881</v>
      </c>
      <c r="H6985" s="2" t="str">
        <f t="array" ref="H6985">_xlfn.XLOOKUP(G6985,Food_Menu!A:A,Food_Menu!B:B)</f>
        <v>Food Item 0038</v>
      </c>
      <c r="I6985" s="2">
        <f t="array" ref="I6985">_xlfn.XLOOKUP(G6985,Food_Menu!A:A,Food_Menu!D:D)</f>
        <v>355.26</v>
      </c>
      <c r="J6985" s="2" t="s">
        <v>443</v>
      </c>
      <c r="K6985" s="2" t="str">
        <f t="array" ref="K6985">_xlfn.XLOOKUP(J6985,Delivery_Partners!A:A,Delivery_Partners!B:B)</f>
        <v>Delivery Partner 083</v>
      </c>
      <c r="L6985" s="3">
        <v>2</v>
      </c>
      <c r="M6985" s="2" t="s">
        <v>23</v>
      </c>
      <c r="N6985" s="2" t="s">
        <v>55</v>
      </c>
      <c r="O6985" s="3">
        <v>46</v>
      </c>
      <c r="P6985" s="13">
        <f t="shared" ref="P6985:P6994" si="1460">I6985*L6985</f>
        <v>710.52</v>
      </c>
      <c r="Q6985" s="13" t="str">
        <f t="shared" ref="Q6985:Q6994" si="1461">IF(O6985="","Not Delivered",IF(O6985&lt;=30,"Fast",IF(O6985&lt;=60,"Normal","Slow")))</f>
        <v>Normal</v>
      </c>
      <c r="S6985" s="21"/>
    </row>
    <row r="6986" customHeight="1" spans="1:19">
      <c r="A6986" s="2" t="s">
        <v>8951</v>
      </c>
      <c r="B6986" s="28">
        <v>45850</v>
      </c>
      <c r="C6986" s="2" t="s">
        <v>1276</v>
      </c>
      <c r="D6986" s="2" t="str">
        <f t="array" ref="D6986">_xlfn.XLOOKUP(C6986,Customers!A:A,Customers!B:B)</f>
        <v>Customer 0289</v>
      </c>
      <c r="E6986" s="2" t="s">
        <v>1224</v>
      </c>
      <c r="F6986" s="2" t="str">
        <f t="array" ref="F6986">_xlfn.XLOOKUP(E6986,Restaurants!A:A,Restaurants!B:B)</f>
        <v>Restaurant 055</v>
      </c>
      <c r="G6986" s="2" t="s">
        <v>442</v>
      </c>
      <c r="H6986" s="2" t="str">
        <f t="array" ref="H6986">_xlfn.XLOOKUP(G6986,Food_Menu!A:A,Food_Menu!B:B)</f>
        <v>Food Item 0143</v>
      </c>
      <c r="I6986" s="2">
        <f t="array" ref="I6986">_xlfn.XLOOKUP(G6986,Food_Menu!A:A,Food_Menu!D:D)</f>
        <v>248.87</v>
      </c>
      <c r="J6986" s="2" t="s">
        <v>1481</v>
      </c>
      <c r="K6986" s="2" t="str">
        <f t="array" ref="K6986">_xlfn.XLOOKUP(J6986,Delivery_Partners!A:A,Delivery_Partners!B:B)</f>
        <v>Delivery Partner 115</v>
      </c>
      <c r="L6986" s="3">
        <v>1</v>
      </c>
      <c r="M6986" s="2" t="s">
        <v>23</v>
      </c>
      <c r="N6986" s="2" t="s">
        <v>55</v>
      </c>
      <c r="O6986" s="3">
        <v>15</v>
      </c>
      <c r="P6986" s="13">
        <f t="shared" si="1460"/>
        <v>248.87</v>
      </c>
      <c r="Q6986" s="13" t="str">
        <f t="shared" si="1461"/>
        <v>Fast</v>
      </c>
      <c r="S6986" s="21"/>
    </row>
    <row r="6987" customHeight="1" spans="1:19">
      <c r="A6987" s="2" t="s">
        <v>8952</v>
      </c>
      <c r="B6987" s="29" t="s">
        <v>1384</v>
      </c>
      <c r="C6987" s="2" t="s">
        <v>2144</v>
      </c>
      <c r="D6987" s="2" t="str">
        <f t="array" ref="D6987">_xlfn.XLOOKUP(C6987,Customers!A:A,Customers!B:B)</f>
        <v>Customer 0942</v>
      </c>
      <c r="E6987" s="2" t="s">
        <v>578</v>
      </c>
      <c r="F6987" s="2" t="str">
        <f t="array" ref="F6987">_xlfn.XLOOKUP(E6987,Restaurants!A:A,Restaurants!B:B)</f>
        <v>Restaurant 063</v>
      </c>
      <c r="G6987" s="2" t="s">
        <v>1051</v>
      </c>
      <c r="H6987" s="2" t="str">
        <f t="array" ref="H6987">_xlfn.XLOOKUP(G6987,Food_Menu!A:A,Food_Menu!B:B)</f>
        <v>Food Item 0014</v>
      </c>
      <c r="I6987" s="2">
        <f t="array" ref="I6987">_xlfn.XLOOKUP(G6987,Food_Menu!A:A,Food_Menu!D:D)</f>
        <v>208.39</v>
      </c>
      <c r="J6987" s="2" t="s">
        <v>1120</v>
      </c>
      <c r="K6987" s="2" t="str">
        <f t="array" ref="K6987">_xlfn.XLOOKUP(J6987,Delivery_Partners!A:A,Delivery_Partners!B:B)</f>
        <v>Delivery Partner 061</v>
      </c>
      <c r="L6987" s="3">
        <v>1</v>
      </c>
      <c r="M6987" s="2" t="s">
        <v>23</v>
      </c>
      <c r="N6987" s="2" t="s">
        <v>74</v>
      </c>
      <c r="O6987" s="3">
        <v>55</v>
      </c>
      <c r="P6987" s="13">
        <f t="shared" si="1460"/>
        <v>208.39</v>
      </c>
      <c r="Q6987" s="13" t="str">
        <f t="shared" si="1461"/>
        <v>Normal</v>
      </c>
      <c r="S6987" s="21"/>
    </row>
    <row r="6988" customHeight="1" spans="1:19">
      <c r="A6988" s="2" t="s">
        <v>8953</v>
      </c>
      <c r="B6988" s="28">
        <v>45844</v>
      </c>
      <c r="C6988" s="2" t="s">
        <v>3339</v>
      </c>
      <c r="D6988" s="2" t="str">
        <f t="array" ref="D6988">_xlfn.XLOOKUP(C6988,Customers!A:A,Customers!B:B)</f>
        <v>Customer 0477</v>
      </c>
      <c r="E6988" s="2" t="s">
        <v>281</v>
      </c>
      <c r="F6988" s="2" t="str">
        <f t="array" ref="F6988">_xlfn.XLOOKUP(E6988,Restaurants!A:A,Restaurants!B:B)</f>
        <v>Restaurant 026</v>
      </c>
      <c r="G6988" s="2" t="s">
        <v>363</v>
      </c>
      <c r="H6988" s="2" t="str">
        <f t="array" ref="H6988">_xlfn.XLOOKUP(G6988,Food_Menu!A:A,Food_Menu!B:B)</f>
        <v>Food Item 0102</v>
      </c>
      <c r="I6988" s="2">
        <f t="array" ref="I6988">_xlfn.XLOOKUP(G6988,Food_Menu!A:A,Food_Menu!D:D)</f>
        <v>630.13</v>
      </c>
      <c r="J6988" s="2" t="s">
        <v>895</v>
      </c>
      <c r="K6988" s="2" t="str">
        <f t="array" ref="K6988">_xlfn.XLOOKUP(J6988,Delivery_Partners!A:A,Delivery_Partners!B:B)</f>
        <v>Delivery Partner 018</v>
      </c>
      <c r="L6988" s="3">
        <v>2</v>
      </c>
      <c r="M6988" s="2" t="s">
        <v>23</v>
      </c>
      <c r="N6988" s="2" t="s">
        <v>24</v>
      </c>
      <c r="O6988" s="3">
        <v>49</v>
      </c>
      <c r="P6988" s="13">
        <f t="shared" si="1460"/>
        <v>1260.26</v>
      </c>
      <c r="Q6988" s="13" t="str">
        <f t="shared" si="1461"/>
        <v>Normal</v>
      </c>
      <c r="S6988" s="21"/>
    </row>
    <row r="6989" customHeight="1" spans="1:19">
      <c r="A6989" s="2" t="s">
        <v>8954</v>
      </c>
      <c r="B6989" s="28">
        <v>45720</v>
      </c>
      <c r="C6989" s="2" t="s">
        <v>4303</v>
      </c>
      <c r="D6989" s="2" t="str">
        <f t="array" ref="D6989">_xlfn.XLOOKUP(C6989,Customers!A:A,Customers!B:B)</f>
        <v>Customer 0786</v>
      </c>
      <c r="E6989" s="2" t="s">
        <v>366</v>
      </c>
      <c r="F6989" s="2" t="str">
        <f t="array" ref="F6989">_xlfn.XLOOKUP(E6989,Restaurants!A:A,Restaurants!B:B)</f>
        <v>Restaurant 073</v>
      </c>
      <c r="G6989" s="2" t="s">
        <v>431</v>
      </c>
      <c r="H6989" s="2" t="str">
        <f t="array" ref="H6989">_xlfn.XLOOKUP(G6989,Food_Menu!A:A,Food_Menu!B:B)</f>
        <v>Food Item 0183</v>
      </c>
      <c r="I6989" s="2">
        <f t="array" ref="I6989">_xlfn.XLOOKUP(G6989,Food_Menu!A:A,Food_Menu!D:D)</f>
        <v>645.58</v>
      </c>
      <c r="J6989" s="2" t="s">
        <v>3362</v>
      </c>
      <c r="K6989" s="2" t="str">
        <f t="array" ref="K6989">_xlfn.XLOOKUP(J6989,Delivery_Partners!A:A,Delivery_Partners!B:B)</f>
        <v>Delivery Partner 009</v>
      </c>
      <c r="L6989" s="3">
        <v>1</v>
      </c>
      <c r="M6989" s="2" t="s">
        <v>23</v>
      </c>
      <c r="N6989" s="2" t="s">
        <v>55</v>
      </c>
      <c r="O6989" s="3">
        <v>37</v>
      </c>
      <c r="P6989" s="13">
        <f t="shared" si="1460"/>
        <v>645.58</v>
      </c>
      <c r="Q6989" s="13" t="str">
        <f t="shared" si="1461"/>
        <v>Normal</v>
      </c>
      <c r="S6989" s="21"/>
    </row>
    <row r="6990" customHeight="1" spans="1:19">
      <c r="A6990" s="2" t="s">
        <v>8955</v>
      </c>
      <c r="B6990" s="29" t="s">
        <v>161</v>
      </c>
      <c r="C6990" s="2" t="s">
        <v>590</v>
      </c>
      <c r="D6990" s="2" t="str">
        <f t="array" ref="D6990">_xlfn.XLOOKUP(C6990,Customers!A:A,Customers!B:B)</f>
        <v>Customer 0087</v>
      </c>
      <c r="E6990" s="2" t="s">
        <v>750</v>
      </c>
      <c r="F6990" s="2" t="str">
        <f t="array" ref="F6990">_xlfn.XLOOKUP(E6990,Restaurants!A:A,Restaurants!B:B)</f>
        <v>Restaurant 076</v>
      </c>
      <c r="G6990" s="2" t="s">
        <v>438</v>
      </c>
      <c r="H6990" s="2" t="str">
        <f t="array" ref="H6990">_xlfn.XLOOKUP(G6990,Food_Menu!A:A,Food_Menu!B:B)</f>
        <v>Food Item 0214</v>
      </c>
      <c r="I6990" s="2">
        <f t="array" ref="I6990">_xlfn.XLOOKUP(G6990,Food_Menu!A:A,Food_Menu!D:D)</f>
        <v>371.13</v>
      </c>
      <c r="J6990" s="2" t="s">
        <v>35</v>
      </c>
      <c r="K6990" s="2" t="str">
        <f t="array" ref="K6990">_xlfn.XLOOKUP(J6990,Delivery_Partners!A:A,Delivery_Partners!B:B)</f>
        <v>Delivery Partner 081</v>
      </c>
      <c r="L6990" s="3">
        <v>1</v>
      </c>
      <c r="M6990" s="2" t="s">
        <v>23</v>
      </c>
      <c r="N6990" s="2" t="s">
        <v>24</v>
      </c>
      <c r="O6990" s="3">
        <v>33</v>
      </c>
      <c r="P6990" s="13">
        <f t="shared" si="1460"/>
        <v>371.13</v>
      </c>
      <c r="Q6990" s="13" t="str">
        <f t="shared" si="1461"/>
        <v>Normal</v>
      </c>
      <c r="S6990" s="21"/>
    </row>
    <row r="6991" customHeight="1" spans="1:19">
      <c r="A6991" s="2" t="s">
        <v>8956</v>
      </c>
      <c r="B6991" s="29" t="s">
        <v>1667</v>
      </c>
      <c r="C6991" s="2" t="s">
        <v>2749</v>
      </c>
      <c r="D6991" s="2" t="str">
        <f t="array" ref="D6991">_xlfn.XLOOKUP(C6991,Customers!A:A,Customers!B:B)</f>
        <v>Customer 0835</v>
      </c>
      <c r="E6991" s="2" t="s">
        <v>623</v>
      </c>
      <c r="F6991" s="2" t="str">
        <f t="array" ref="F6991">_xlfn.XLOOKUP(E6991,Restaurants!A:A,Restaurants!B:B)</f>
        <v>Restaurant 045</v>
      </c>
      <c r="G6991" s="2" t="s">
        <v>1833</v>
      </c>
      <c r="H6991" s="2" t="str">
        <f t="array" ref="H6991">_xlfn.XLOOKUP(G6991,Food_Menu!A:A,Food_Menu!B:B)</f>
        <v>Food Item 0064</v>
      </c>
      <c r="I6991" s="2">
        <f t="array" ref="I6991">_xlfn.XLOOKUP(G6991,Food_Menu!A:A,Food_Menu!D:D)</f>
        <v>129.48</v>
      </c>
      <c r="J6991" s="2" t="s">
        <v>688</v>
      </c>
      <c r="K6991" s="2" t="str">
        <f t="array" ref="K6991">_xlfn.XLOOKUP(J6991,Delivery_Partners!A:A,Delivery_Partners!B:B)</f>
        <v>Delivery Partner 165</v>
      </c>
      <c r="L6991" s="3">
        <v>1</v>
      </c>
      <c r="M6991" s="2" t="s">
        <v>23</v>
      </c>
      <c r="N6991" s="2" t="s">
        <v>24</v>
      </c>
      <c r="O6991" s="3">
        <v>44</v>
      </c>
      <c r="P6991" s="13">
        <f t="shared" si="1460"/>
        <v>129.48</v>
      </c>
      <c r="Q6991" s="13" t="str">
        <f t="shared" si="1461"/>
        <v>Normal</v>
      </c>
      <c r="S6991" s="21"/>
    </row>
    <row r="6992" customHeight="1" spans="1:19">
      <c r="A6992" s="2" t="s">
        <v>8957</v>
      </c>
      <c r="B6992" s="28">
        <v>45969</v>
      </c>
      <c r="C6992" s="2" t="s">
        <v>2953</v>
      </c>
      <c r="D6992" s="2" t="str">
        <f t="array" ref="D6992">_xlfn.XLOOKUP(C6992,Customers!A:A,Customers!B:B)</f>
        <v>Customer 0854</v>
      </c>
      <c r="E6992" s="2" t="s">
        <v>260</v>
      </c>
      <c r="F6992" s="2" t="str">
        <f t="array" ref="F6992">_xlfn.XLOOKUP(E6992,Restaurants!A:A,Restaurants!B:B)</f>
        <v>Restaurant 056</v>
      </c>
      <c r="G6992" s="2" t="s">
        <v>225</v>
      </c>
      <c r="H6992" s="2" t="str">
        <f t="array" ref="H6992">_xlfn.XLOOKUP(G6992,Food_Menu!A:A,Food_Menu!B:B)</f>
        <v>Food Item 0039</v>
      </c>
      <c r="I6992" s="2">
        <f t="array" ref="I6992">_xlfn.XLOOKUP(G6992,Food_Menu!A:A,Food_Menu!D:D)</f>
        <v>557.2</v>
      </c>
      <c r="J6992" s="2" t="s">
        <v>1233</v>
      </c>
      <c r="K6992" s="2" t="str">
        <f t="array" ref="K6992">_xlfn.XLOOKUP(J6992,Delivery_Partners!A:A,Delivery_Partners!B:B)</f>
        <v>Delivery Partner 039</v>
      </c>
      <c r="L6992" s="3">
        <v>2</v>
      </c>
      <c r="M6992" s="2" t="s">
        <v>23</v>
      </c>
      <c r="N6992" s="2" t="s">
        <v>55</v>
      </c>
      <c r="O6992" s="3">
        <v>41</v>
      </c>
      <c r="P6992" s="13">
        <f t="shared" si="1460"/>
        <v>1114.4</v>
      </c>
      <c r="Q6992" s="13" t="str">
        <f t="shared" si="1461"/>
        <v>Normal</v>
      </c>
      <c r="S6992" s="21"/>
    </row>
    <row r="6993" customHeight="1" spans="1:19">
      <c r="A6993" s="2" t="s">
        <v>8958</v>
      </c>
      <c r="B6993" s="29" t="s">
        <v>1447</v>
      </c>
      <c r="C6993" s="2" t="s">
        <v>5839</v>
      </c>
      <c r="D6993" s="2" t="str">
        <f t="array" ref="D6993">_xlfn.XLOOKUP(C6993,Customers!A:A,Customers!B:B)</f>
        <v>Customer 0343</v>
      </c>
      <c r="E6993" s="2" t="s">
        <v>712</v>
      </c>
      <c r="F6993" s="2" t="str">
        <f t="array" ref="F6993">_xlfn.XLOOKUP(E6993,Restaurants!A:A,Restaurants!B:B)</f>
        <v>Restaurant 074</v>
      </c>
      <c r="G6993" s="2" t="s">
        <v>624</v>
      </c>
      <c r="H6993" s="2" t="str">
        <f t="array" ref="H6993">_xlfn.XLOOKUP(G6993,Food_Menu!A:A,Food_Menu!B:B)</f>
        <v>Food Item 0129</v>
      </c>
      <c r="I6993" s="2">
        <f t="array" ref="I6993">_xlfn.XLOOKUP(G6993,Food_Menu!A:A,Food_Menu!D:D)</f>
        <v>581.3</v>
      </c>
      <c r="J6993" s="2" t="s">
        <v>643</v>
      </c>
      <c r="K6993" s="2" t="str">
        <f t="array" ref="K6993">_xlfn.XLOOKUP(J6993,Delivery_Partners!A:A,Delivery_Partners!B:B)</f>
        <v>Delivery Partner 107</v>
      </c>
      <c r="L6993" s="3">
        <v>2</v>
      </c>
      <c r="M6993" s="2" t="s">
        <v>23</v>
      </c>
      <c r="N6993" s="2" t="s">
        <v>24</v>
      </c>
      <c r="O6993" s="3">
        <v>32</v>
      </c>
      <c r="P6993" s="13">
        <f t="shared" si="1460"/>
        <v>1162.6</v>
      </c>
      <c r="Q6993" s="13" t="str">
        <f t="shared" si="1461"/>
        <v>Normal</v>
      </c>
      <c r="S6993" s="21"/>
    </row>
    <row r="6994" customHeight="1" spans="1:19">
      <c r="A6994" s="2" t="s">
        <v>8959</v>
      </c>
      <c r="B6994" s="28">
        <v>45728</v>
      </c>
      <c r="C6994" s="2" t="s">
        <v>1252</v>
      </c>
      <c r="D6994" s="2" t="str">
        <f t="array" ref="D6994">_xlfn.XLOOKUP(C6994,Customers!A:A,Customers!B:B)</f>
        <v>Customer 1058</v>
      </c>
      <c r="E6994" s="2" t="s">
        <v>249</v>
      </c>
      <c r="F6994" s="2" t="str">
        <f t="array" ref="F6994">_xlfn.XLOOKUP(E6994,Restaurants!A:A,Restaurants!B:B)</f>
        <v>Restaurant 061</v>
      </c>
      <c r="G6994" s="2" t="s">
        <v>1386</v>
      </c>
      <c r="H6994" s="2" t="str">
        <f t="array" ref="H6994">_xlfn.XLOOKUP(G6994,Food_Menu!A:A,Food_Menu!B:B)</f>
        <v>Food Item 0035</v>
      </c>
      <c r="I6994" s="2">
        <f t="array" ref="I6994">_xlfn.XLOOKUP(G6994,Food_Menu!A:A,Food_Menu!D:D)</f>
        <v>634.81</v>
      </c>
      <c r="J6994" s="2" t="s">
        <v>958</v>
      </c>
      <c r="K6994" s="2" t="str">
        <f t="array" ref="K6994">_xlfn.XLOOKUP(J6994,Delivery_Partners!A:A,Delivery_Partners!B:B)</f>
        <v>Delivery Partner 030</v>
      </c>
      <c r="L6994" s="3">
        <v>1</v>
      </c>
      <c r="M6994" s="2" t="s">
        <v>23</v>
      </c>
      <c r="N6994" s="2" t="s">
        <v>24</v>
      </c>
      <c r="O6994" s="3">
        <v>54</v>
      </c>
      <c r="P6994" s="13">
        <f t="shared" si="1460"/>
        <v>634.81</v>
      </c>
      <c r="Q6994" s="13" t="str">
        <f t="shared" si="1461"/>
        <v>Normal</v>
      </c>
      <c r="S6994" s="21"/>
    </row>
    <row r="6995" hidden="1" customHeight="1" spans="1:19">
      <c r="A6995" s="2" t="s">
        <v>8960</v>
      </c>
      <c r="B6995" s="29" t="s">
        <v>1148</v>
      </c>
      <c r="C6995" s="2" t="s">
        <v>2529</v>
      </c>
      <c r="D6995" s="2" t="str">
        <f t="array" ref="D6995">_xlfn.XLOOKUP(C6995,Customers!A:A,Customers!B:B)</f>
        <v>Customer 0565</v>
      </c>
      <c r="E6995" s="2" t="s">
        <v>1176</v>
      </c>
      <c r="F6995" s="2" t="str">
        <f t="array" ref="F6995">_xlfn.XLOOKUP(E6995,Restaurants!A:A,Restaurants!B:B)</f>
        <v>Restaurant 053</v>
      </c>
      <c r="G6995" s="2" t="s">
        <v>596</v>
      </c>
      <c r="H6995" s="2" t="str">
        <f t="array" ref="H6995">_xlfn.XLOOKUP(G6995,Food_Menu!A:A,Food_Menu!B:B)</f>
        <v>Food Item 0216</v>
      </c>
      <c r="I6995" s="2"/>
      <c r="J6995" s="2" t="s">
        <v>91</v>
      </c>
      <c r="K6995" s="2" t="str">
        <f t="array" ref="K6995">_xlfn.XLOOKUP(J6995,Delivery_Partners!A:A,Delivery_Partners!B:B)</f>
        <v>Delivery Partner 114</v>
      </c>
      <c r="L6995" s="3">
        <v>4</v>
      </c>
      <c r="M6995" s="2" t="s">
        <v>189</v>
      </c>
      <c r="N6995" s="2" t="s">
        <v>42</v>
      </c>
      <c r="O6995" s="2"/>
    </row>
    <row r="6996" customHeight="1" spans="1:19">
      <c r="A6996" s="2" t="s">
        <v>8961</v>
      </c>
      <c r="B6996" s="28">
        <v>45936</v>
      </c>
      <c r="C6996" s="2" t="s">
        <v>4022</v>
      </c>
      <c r="D6996" s="2" t="str">
        <f t="array" ref="D6996">_xlfn.XLOOKUP(C6996,Customers!A:A,Customers!B:B)</f>
        <v>Customer 0801</v>
      </c>
      <c r="E6996" s="2" t="s">
        <v>706</v>
      </c>
      <c r="F6996" s="2" t="str">
        <f t="array" ref="F6996">_xlfn.XLOOKUP(E6996,Restaurants!A:A,Restaurants!B:B)</f>
        <v>Restaurant 115</v>
      </c>
      <c r="G6996" s="2" t="s">
        <v>90</v>
      </c>
      <c r="H6996" s="2" t="str">
        <f t="array" ref="H6996">_xlfn.XLOOKUP(G6996,Food_Menu!A:A,Food_Menu!B:B)</f>
        <v>Food Item 0073</v>
      </c>
      <c r="I6996" s="2">
        <f t="array" ref="I6996">_xlfn.XLOOKUP(G6996,Food_Menu!A:A,Food_Menu!D:D)</f>
        <v>365.69</v>
      </c>
      <c r="J6996" s="2" t="s">
        <v>299</v>
      </c>
      <c r="K6996" s="2" t="str">
        <f t="array" ref="K6996">_xlfn.XLOOKUP(J6996,Delivery_Partners!A:A,Delivery_Partners!B:B)</f>
        <v>Delivery Partner 034</v>
      </c>
      <c r="L6996" s="3">
        <v>1</v>
      </c>
      <c r="M6996" s="2" t="s">
        <v>23</v>
      </c>
      <c r="N6996" s="2" t="s">
        <v>24</v>
      </c>
      <c r="O6996" s="3">
        <v>27</v>
      </c>
      <c r="P6996" s="13">
        <f t="shared" ref="P6996:P7000" si="1462">I6996*L6996</f>
        <v>365.69</v>
      </c>
      <c r="Q6996" s="13" t="str">
        <f t="shared" ref="Q6996:Q7000" si="1463">IF(O6996="","Not Delivered",IF(O6996&lt;=30,"Fast",IF(O6996&lt;=60,"Normal","Slow")))</f>
        <v>Fast</v>
      </c>
      <c r="S6996" s="21"/>
    </row>
    <row r="6997" customHeight="1" spans="1:19">
      <c r="A6997" s="2" t="s">
        <v>8962</v>
      </c>
      <c r="B6997" s="29" t="s">
        <v>399</v>
      </c>
      <c r="C6997" s="2" t="s">
        <v>1926</v>
      </c>
      <c r="D6997" s="2" t="str">
        <f t="array" ref="D6997">_xlfn.XLOOKUP(C6997,Customers!A:A,Customers!B:B)</f>
        <v>Customer 0219</v>
      </c>
      <c r="E6997" s="2" t="s">
        <v>105</v>
      </c>
      <c r="F6997" s="2" t="str">
        <f t="array" ref="F6997">_xlfn.XLOOKUP(E6997,Restaurants!A:A,Restaurants!B:B)</f>
        <v>Restaurant 106</v>
      </c>
      <c r="G6997" s="2" t="s">
        <v>1094</v>
      </c>
      <c r="H6997" s="2" t="str">
        <f t="array" ref="H6997">_xlfn.XLOOKUP(G6997,Food_Menu!A:A,Food_Menu!B:B)</f>
        <v>Food Item 0042</v>
      </c>
      <c r="I6997" s="2">
        <f t="array" ref="I6997">_xlfn.XLOOKUP(G6997,Food_Menu!A:A,Food_Menu!D:D)</f>
        <v>160.06</v>
      </c>
      <c r="J6997" s="2" t="s">
        <v>2141</v>
      </c>
      <c r="K6997" s="2" t="str">
        <f t="array" ref="K6997">_xlfn.XLOOKUP(J6997,Delivery_Partners!A:A,Delivery_Partners!B:B)</f>
        <v>Delivery Partner 080</v>
      </c>
      <c r="L6997" s="3">
        <v>3</v>
      </c>
      <c r="M6997" s="2" t="s">
        <v>23</v>
      </c>
      <c r="N6997" s="2" t="s">
        <v>24</v>
      </c>
      <c r="O6997" s="3">
        <v>40</v>
      </c>
      <c r="P6997" s="13">
        <f t="shared" si="1462"/>
        <v>480.18</v>
      </c>
      <c r="Q6997" s="13" t="str">
        <f t="shared" si="1463"/>
        <v>Normal</v>
      </c>
      <c r="S6997" s="21"/>
    </row>
    <row r="6998" customHeight="1" spans="1:19">
      <c r="A6998" s="2" t="s">
        <v>8963</v>
      </c>
      <c r="B6998" s="29" t="s">
        <v>2003</v>
      </c>
      <c r="C6998" s="2" t="s">
        <v>4171</v>
      </c>
      <c r="D6998" s="2" t="str">
        <f t="array" ref="D6998">_xlfn.XLOOKUP(C6998,Customers!A:A,Customers!B:B)</f>
        <v>Customer 1120</v>
      </c>
      <c r="E6998" s="2" t="s">
        <v>532</v>
      </c>
      <c r="F6998" s="2" t="str">
        <f t="array" ref="F6998">_xlfn.XLOOKUP(E6998,Restaurants!A:A,Restaurants!B:B)</f>
        <v>Restaurant 046</v>
      </c>
      <c r="G6998" s="2" t="s">
        <v>1475</v>
      </c>
      <c r="H6998" s="2" t="str">
        <f t="array" ref="H6998">_xlfn.XLOOKUP(G6998,Food_Menu!A:A,Food_Menu!B:B)</f>
        <v>Food Item 0053</v>
      </c>
      <c r="I6998" s="2">
        <f t="array" ref="I6998">_xlfn.XLOOKUP(G6998,Food_Menu!A:A,Food_Menu!D:D)</f>
        <v>308.97</v>
      </c>
      <c r="J6998" s="2" t="s">
        <v>1829</v>
      </c>
      <c r="K6998" s="2" t="str">
        <f t="array" ref="K6998">_xlfn.XLOOKUP(J6998,Delivery_Partners!A:A,Delivery_Partners!B:B)</f>
        <v>Delivery Partner 146</v>
      </c>
      <c r="L6998" s="3">
        <v>2</v>
      </c>
      <c r="M6998" s="2" t="s">
        <v>23</v>
      </c>
      <c r="N6998" s="2" t="s">
        <v>24</v>
      </c>
      <c r="O6998" s="3">
        <v>34</v>
      </c>
      <c r="P6998" s="13">
        <f t="shared" si="1462"/>
        <v>617.94</v>
      </c>
      <c r="Q6998" s="13" t="str">
        <f t="shared" si="1463"/>
        <v>Normal</v>
      </c>
      <c r="S6998" s="21"/>
    </row>
    <row r="6999" customHeight="1" spans="1:19">
      <c r="A6999" s="2" t="s">
        <v>8964</v>
      </c>
      <c r="B6999" s="29" t="s">
        <v>854</v>
      </c>
      <c r="C6999" s="2" t="s">
        <v>1966</v>
      </c>
      <c r="D6999" s="2" t="str">
        <f t="array" ref="D6999">_xlfn.XLOOKUP(C6999,Customers!A:A,Customers!B:B)</f>
        <v>Customer 0296</v>
      </c>
      <c r="E6999" s="2" t="s">
        <v>634</v>
      </c>
      <c r="F6999" s="2" t="str">
        <f t="array" ref="F6999">_xlfn.XLOOKUP(E6999,Restaurants!A:A,Restaurants!B:B)</f>
        <v>Restaurant 087</v>
      </c>
      <c r="G6999" s="2" t="s">
        <v>1164</v>
      </c>
      <c r="H6999" s="2" t="str">
        <f t="array" ref="H6999">_xlfn.XLOOKUP(G6999,Food_Menu!A:A,Food_Menu!B:B)</f>
        <v>Food Item 0083</v>
      </c>
      <c r="I6999" s="2">
        <f t="array" ref="I6999">_xlfn.XLOOKUP(G6999,Food_Menu!A:A,Food_Menu!D:D)</f>
        <v>430.56</v>
      </c>
      <c r="J6999" s="2" t="s">
        <v>236</v>
      </c>
      <c r="K6999" s="2" t="str">
        <f t="array" ref="K6999">_xlfn.XLOOKUP(J6999,Delivery_Partners!A:A,Delivery_Partners!B:B)</f>
        <v>Delivery Partner 068</v>
      </c>
      <c r="L6999" s="3">
        <v>3</v>
      </c>
      <c r="M6999" s="2" t="s">
        <v>23</v>
      </c>
      <c r="N6999" s="2" t="s">
        <v>74</v>
      </c>
      <c r="O6999" s="3">
        <v>43</v>
      </c>
      <c r="P6999" s="13">
        <f t="shared" si="1462"/>
        <v>1291.68</v>
      </c>
      <c r="Q6999" s="13" t="str">
        <f t="shared" si="1463"/>
        <v>Normal</v>
      </c>
      <c r="S6999" s="21"/>
    </row>
    <row r="7000" customHeight="1" spans="1:19">
      <c r="A7000" s="2" t="s">
        <v>8965</v>
      </c>
      <c r="B7000" s="29" t="s">
        <v>879</v>
      </c>
      <c r="C7000" s="2" t="s">
        <v>3442</v>
      </c>
      <c r="D7000" s="2" t="str">
        <f t="array" ref="D7000">_xlfn.XLOOKUP(C7000,Customers!A:A,Customers!B:B)</f>
        <v>Customer 0752</v>
      </c>
      <c r="E7000" s="2" t="s">
        <v>721</v>
      </c>
      <c r="F7000" s="2" t="str">
        <f t="array" ref="F7000">_xlfn.XLOOKUP(E7000,Restaurants!A:A,Restaurants!B:B)</f>
        <v>Restaurant 098</v>
      </c>
      <c r="G7000" s="2" t="s">
        <v>920</v>
      </c>
      <c r="H7000" s="2" t="str">
        <f t="array" ref="H7000">_xlfn.XLOOKUP(G7000,Food_Menu!A:A,Food_Menu!B:B)</f>
        <v>Food Item 0164</v>
      </c>
      <c r="I7000" s="2">
        <f t="array" ref="I7000">_xlfn.XLOOKUP(G7000,Food_Menu!A:A,Food_Menu!D:D)</f>
        <v>389.25</v>
      </c>
      <c r="J7000" s="2" t="s">
        <v>534</v>
      </c>
      <c r="K7000" s="2" t="str">
        <f t="array" ref="K7000">_xlfn.XLOOKUP(J7000,Delivery_Partners!A:A,Delivery_Partners!B:B)</f>
        <v>Delivery Partner 169</v>
      </c>
      <c r="L7000" s="3">
        <v>2</v>
      </c>
      <c r="M7000" s="2" t="s">
        <v>23</v>
      </c>
      <c r="N7000" s="2" t="s">
        <v>24</v>
      </c>
      <c r="O7000" s="3">
        <v>18</v>
      </c>
      <c r="P7000" s="13">
        <f t="shared" si="1462"/>
        <v>778.5</v>
      </c>
      <c r="Q7000" s="13" t="str">
        <f t="shared" si="1463"/>
        <v>Fast</v>
      </c>
      <c r="S7000" s="21"/>
    </row>
    <row r="7001" hidden="1" customHeight="1" spans="1:19">
      <c r="A7001" s="2" t="s">
        <v>8966</v>
      </c>
      <c r="B7001" s="28">
        <v>45903</v>
      </c>
      <c r="C7001" s="2" t="s">
        <v>1983</v>
      </c>
      <c r="D7001" s="2" t="str">
        <f t="array" ref="D7001">_xlfn.XLOOKUP(C7001,Customers!A:A,Customers!B:B)</f>
        <v>Customer 0108</v>
      </c>
      <c r="E7001" s="2" t="s">
        <v>800</v>
      </c>
      <c r="F7001" s="2" t="str">
        <f t="array" ref="F7001">_xlfn.XLOOKUP(E7001,Restaurants!A:A,Restaurants!B:B)</f>
        <v>Restaurant 014</v>
      </c>
      <c r="G7001" s="2" t="s">
        <v>856</v>
      </c>
      <c r="H7001" s="2" t="str">
        <f t="array" ref="H7001">_xlfn.XLOOKUP(G7001,Food_Menu!A:A,Food_Menu!B:B)</f>
        <v>Food Item 0191</v>
      </c>
      <c r="I7001" s="2"/>
      <c r="J7001" s="2" t="s">
        <v>3362</v>
      </c>
      <c r="K7001" s="2" t="str">
        <f t="array" ref="K7001">_xlfn.XLOOKUP(J7001,Delivery_Partners!A:A,Delivery_Partners!B:B)</f>
        <v>Delivery Partner 009</v>
      </c>
      <c r="L7001" s="3">
        <v>1</v>
      </c>
      <c r="M7001" s="2" t="s">
        <v>189</v>
      </c>
      <c r="N7001" s="2" t="s">
        <v>42</v>
      </c>
      <c r="O7001" s="2"/>
    </row>
    <row r="7002" customHeight="1" spans="1:19">
      <c r="A7002" s="2" t="s">
        <v>8967</v>
      </c>
      <c r="B7002" s="29" t="s">
        <v>629</v>
      </c>
      <c r="C7002" s="2" t="s">
        <v>3012</v>
      </c>
      <c r="D7002" s="2" t="str">
        <f t="array" ref="D7002">_xlfn.XLOOKUP(C7002,Customers!A:A,Customers!B:B)</f>
        <v>Customer 0054</v>
      </c>
      <c r="E7002" s="2" t="s">
        <v>566</v>
      </c>
      <c r="F7002" s="2" t="str">
        <f t="array" ref="F7002">_xlfn.XLOOKUP(E7002,Restaurants!A:A,Restaurants!B:B)</f>
        <v>Restaurant 072</v>
      </c>
      <c r="G7002" s="2" t="s">
        <v>1723</v>
      </c>
      <c r="H7002" s="2" t="str">
        <f t="array" ref="H7002">_xlfn.XLOOKUP(G7002,Food_Menu!A:A,Food_Menu!B:B)</f>
        <v>Food Item 0163</v>
      </c>
      <c r="I7002" s="2">
        <f t="array" ref="I7002">_xlfn.XLOOKUP(G7002,Food_Menu!A:A,Food_Menu!D:D)</f>
        <v>132.59</v>
      </c>
      <c r="J7002" s="2" t="s">
        <v>439</v>
      </c>
      <c r="K7002" s="2" t="str">
        <f t="array" ref="K7002">_xlfn.XLOOKUP(J7002,Delivery_Partners!A:A,Delivery_Partners!B:B)</f>
        <v>Delivery Partner 016</v>
      </c>
      <c r="L7002" s="3">
        <v>1</v>
      </c>
      <c r="M7002" s="2" t="s">
        <v>23</v>
      </c>
      <c r="N7002" s="2" t="s">
        <v>24</v>
      </c>
      <c r="O7002" s="3">
        <v>49</v>
      </c>
      <c r="P7002" s="13">
        <f t="shared" ref="P7002:P7004" si="1464">I7002*L7002</f>
        <v>132.59</v>
      </c>
      <c r="Q7002" s="13" t="str">
        <f t="shared" ref="Q7002:Q7004" si="1465">IF(O7002="","Not Delivered",IF(O7002&lt;=30,"Fast",IF(O7002&lt;=60,"Normal","Slow")))</f>
        <v>Normal</v>
      </c>
      <c r="S7002" s="21"/>
    </row>
    <row r="7003" customHeight="1" spans="1:19">
      <c r="A7003" s="2" t="s">
        <v>8968</v>
      </c>
      <c r="B7003" s="29" t="s">
        <v>1049</v>
      </c>
      <c r="C7003" s="2" t="s">
        <v>497</v>
      </c>
      <c r="D7003" s="2" t="str">
        <f t="array" ref="D7003">_xlfn.XLOOKUP(C7003,Customers!A:A,Customers!B:B)</f>
        <v>Customer 0153</v>
      </c>
      <c r="E7003" s="2" t="s">
        <v>655</v>
      </c>
      <c r="F7003" s="2" t="str">
        <f t="array" ref="F7003">_xlfn.XLOOKUP(E7003,Restaurants!A:A,Restaurants!B:B)</f>
        <v>Restaurant 096</v>
      </c>
      <c r="G7003" s="2" t="s">
        <v>442</v>
      </c>
      <c r="H7003" s="2" t="str">
        <f t="array" ref="H7003">_xlfn.XLOOKUP(G7003,Food_Menu!A:A,Food_Menu!B:B)</f>
        <v>Food Item 0143</v>
      </c>
      <c r="I7003" s="2">
        <f t="array" ref="I7003">_xlfn.XLOOKUP(G7003,Food_Menu!A:A,Food_Menu!D:D)</f>
        <v>248.87</v>
      </c>
      <c r="J7003" s="2" t="s">
        <v>1125</v>
      </c>
      <c r="K7003" s="2" t="str">
        <f t="array" ref="K7003">_xlfn.XLOOKUP(J7003,Delivery_Partners!A:A,Delivery_Partners!B:B)</f>
        <v>Delivery Partner 031</v>
      </c>
      <c r="L7003" s="3">
        <v>2</v>
      </c>
      <c r="M7003" s="2" t="s">
        <v>23</v>
      </c>
      <c r="N7003" s="2" t="s">
        <v>24</v>
      </c>
      <c r="O7003" s="3">
        <v>17</v>
      </c>
      <c r="P7003" s="13">
        <f t="shared" si="1464"/>
        <v>497.74</v>
      </c>
      <c r="Q7003" s="13" t="str">
        <f t="shared" si="1465"/>
        <v>Fast</v>
      </c>
      <c r="S7003" s="21"/>
    </row>
    <row r="7004" customHeight="1" spans="1:19">
      <c r="A7004" s="2" t="s">
        <v>8969</v>
      </c>
      <c r="B7004" s="29" t="s">
        <v>1130</v>
      </c>
      <c r="C7004" s="2" t="s">
        <v>761</v>
      </c>
      <c r="D7004" s="2" t="str">
        <f t="array" ref="D7004">_xlfn.XLOOKUP(C7004,Customers!A:A,Customers!B:B)</f>
        <v>Customer 1132</v>
      </c>
      <c r="E7004" s="2" t="s">
        <v>335</v>
      </c>
      <c r="F7004" s="2" t="str">
        <f t="array" ref="F7004">_xlfn.XLOOKUP(E7004,Restaurants!A:A,Restaurants!B:B)</f>
        <v>Restaurant 007</v>
      </c>
      <c r="G7004" s="2" t="s">
        <v>1951</v>
      </c>
      <c r="H7004" s="2" t="str">
        <f t="array" ref="H7004">_xlfn.XLOOKUP(G7004,Food_Menu!A:A,Food_Menu!B:B)</f>
        <v>Food Item 0060</v>
      </c>
      <c r="I7004" s="2">
        <f t="array" ref="I7004">_xlfn.XLOOKUP(G7004,Food_Menu!A:A,Food_Menu!D:D)</f>
        <v>246.78</v>
      </c>
      <c r="J7004" s="2" t="s">
        <v>217</v>
      </c>
      <c r="K7004" s="2" t="str">
        <f t="array" ref="K7004">_xlfn.XLOOKUP(J7004,Delivery_Partners!A:A,Delivery_Partners!B:B)</f>
        <v>Delivery Partner 044</v>
      </c>
      <c r="L7004" s="3">
        <v>3</v>
      </c>
      <c r="M7004" s="2" t="s">
        <v>23</v>
      </c>
      <c r="N7004" s="2" t="s">
        <v>24</v>
      </c>
      <c r="O7004" s="3">
        <v>32</v>
      </c>
      <c r="P7004" s="13">
        <f t="shared" si="1464"/>
        <v>740.34</v>
      </c>
      <c r="Q7004" s="13" t="str">
        <f t="shared" si="1465"/>
        <v>Normal</v>
      </c>
      <c r="S7004" s="21"/>
    </row>
    <row r="7005" hidden="1" customHeight="1" spans="1:19">
      <c r="A7005" s="2" t="s">
        <v>8970</v>
      </c>
      <c r="B7005" s="28">
        <v>45878</v>
      </c>
      <c r="C7005" s="2" t="s">
        <v>186</v>
      </c>
      <c r="D7005" s="2" t="str">
        <f t="array" ref="D7005">_xlfn.XLOOKUP(C7005,Customers!A:A,Customers!B:B)</f>
        <v>Customer 0253</v>
      </c>
      <c r="E7005" s="2" t="s">
        <v>952</v>
      </c>
      <c r="F7005" s="2" t="str">
        <f t="array" ref="F7005">_xlfn.XLOOKUP(E7005,Restaurants!A:A,Restaurants!B:B)</f>
        <v>Restaurant 041</v>
      </c>
      <c r="G7005" s="2" t="s">
        <v>340</v>
      </c>
      <c r="H7005" s="2" t="str">
        <f t="array" ref="H7005">_xlfn.XLOOKUP(G7005,Food_Menu!A:A,Food_Menu!B:B)</f>
        <v>Food Item 0207</v>
      </c>
      <c r="I7005" s="2"/>
      <c r="J7005" s="2" t="s">
        <v>1930</v>
      </c>
      <c r="K7005" s="2" t="str">
        <f t="array" ref="K7005">_xlfn.XLOOKUP(J7005,Delivery_Partners!A:A,Delivery_Partners!B:B)</f>
        <v>Delivery Partner 077</v>
      </c>
      <c r="L7005" s="3">
        <v>2</v>
      </c>
      <c r="M7005" s="2" t="s">
        <v>101</v>
      </c>
      <c r="N7005" s="2" t="s">
        <v>24</v>
      </c>
      <c r="O7005" s="2"/>
    </row>
    <row r="7006" customHeight="1" spans="1:19">
      <c r="A7006" s="2" t="s">
        <v>8971</v>
      </c>
      <c r="B7006" s="28">
        <v>45996</v>
      </c>
      <c r="C7006" s="2" t="s">
        <v>2404</v>
      </c>
      <c r="D7006" s="2" t="str">
        <f t="array" ref="D7006">_xlfn.XLOOKUP(C7006,Customers!A:A,Customers!B:B)</f>
        <v>Customer 1056</v>
      </c>
      <c r="E7006" s="2" t="s">
        <v>655</v>
      </c>
      <c r="F7006" s="2" t="str">
        <f t="array" ref="F7006">_xlfn.XLOOKUP(E7006,Restaurants!A:A,Restaurants!B:B)</f>
        <v>Restaurant 096</v>
      </c>
      <c r="G7006" s="2" t="s">
        <v>221</v>
      </c>
      <c r="H7006" s="2" t="str">
        <f t="array" ref="H7006">_xlfn.XLOOKUP(G7006,Food_Menu!A:A,Food_Menu!B:B)</f>
        <v>Food Item 0220</v>
      </c>
      <c r="I7006" s="2">
        <f t="array" ref="I7006">_xlfn.XLOOKUP(G7006,Food_Menu!A:A,Food_Menu!D:D)</f>
        <v>194.15</v>
      </c>
      <c r="J7006" s="2" t="s">
        <v>688</v>
      </c>
      <c r="K7006" s="2" t="str">
        <f t="array" ref="K7006">_xlfn.XLOOKUP(J7006,Delivery_Partners!A:A,Delivery_Partners!B:B)</f>
        <v>Delivery Partner 165</v>
      </c>
      <c r="L7006" s="3">
        <v>2</v>
      </c>
      <c r="M7006" s="2" t="s">
        <v>23</v>
      </c>
      <c r="N7006" s="2" t="s">
        <v>74</v>
      </c>
      <c r="O7006" s="3">
        <v>39</v>
      </c>
      <c r="P7006" s="13">
        <f t="shared" ref="P7006:P7010" si="1466">I7006*L7006</f>
        <v>388.3</v>
      </c>
      <c r="Q7006" s="13" t="str">
        <f t="shared" ref="Q7006:Q7010" si="1467">IF(O7006="","Not Delivered",IF(O7006&lt;=30,"Fast",IF(O7006&lt;=60,"Normal","Slow")))</f>
        <v>Normal</v>
      </c>
      <c r="S7006" s="21"/>
    </row>
    <row r="7007" customHeight="1" spans="1:19">
      <c r="A7007" s="2" t="s">
        <v>8972</v>
      </c>
      <c r="B7007" s="28">
        <v>45690</v>
      </c>
      <c r="C7007" s="2" t="s">
        <v>5914</v>
      </c>
      <c r="D7007" s="2" t="str">
        <f t="array" ref="D7007">_xlfn.XLOOKUP(C7007,Customers!A:A,Customers!B:B)</f>
        <v>Customer 0697</v>
      </c>
      <c r="E7007" s="2" t="s">
        <v>298</v>
      </c>
      <c r="F7007" s="2" t="str">
        <f t="array" ref="F7007">_xlfn.XLOOKUP(E7007,Restaurants!A:A,Restaurants!B:B)</f>
        <v>Restaurant 113</v>
      </c>
      <c r="G7007" s="2" t="s">
        <v>147</v>
      </c>
      <c r="H7007" s="2" t="str">
        <f t="array" ref="H7007">_xlfn.XLOOKUP(G7007,Food_Menu!A:A,Food_Menu!B:B)</f>
        <v>Food Item 0139</v>
      </c>
      <c r="I7007" s="2">
        <f t="array" ref="I7007">_xlfn.XLOOKUP(G7007,Food_Menu!A:A,Food_Menu!D:D)</f>
        <v>296.6</v>
      </c>
      <c r="J7007" s="2" t="s">
        <v>217</v>
      </c>
      <c r="K7007" s="2" t="str">
        <f t="array" ref="K7007">_xlfn.XLOOKUP(J7007,Delivery_Partners!A:A,Delivery_Partners!B:B)</f>
        <v>Delivery Partner 044</v>
      </c>
      <c r="L7007" s="3">
        <v>1</v>
      </c>
      <c r="M7007" s="2" t="s">
        <v>23</v>
      </c>
      <c r="N7007" s="2" t="s">
        <v>55</v>
      </c>
      <c r="O7007" s="3">
        <v>40</v>
      </c>
      <c r="P7007" s="13">
        <f t="shared" si="1466"/>
        <v>296.6</v>
      </c>
      <c r="Q7007" s="13" t="str">
        <f t="shared" si="1467"/>
        <v>Normal</v>
      </c>
      <c r="S7007" s="21"/>
    </row>
    <row r="7008" customHeight="1" spans="1:19">
      <c r="A7008" s="2" t="s">
        <v>8973</v>
      </c>
      <c r="B7008" s="29" t="s">
        <v>1270</v>
      </c>
      <c r="C7008" s="2" t="s">
        <v>32</v>
      </c>
      <c r="D7008" s="2" t="str">
        <f t="array" ref="D7008">_xlfn.XLOOKUP(C7008,Customers!A:A,Customers!B:B)</f>
        <v>Customer 0107</v>
      </c>
      <c r="E7008" s="2" t="s">
        <v>224</v>
      </c>
      <c r="F7008" s="2" t="str">
        <f t="array" ref="F7008">_xlfn.XLOOKUP(E7008,Restaurants!A:A,Restaurants!B:B)</f>
        <v>Restaurant 120</v>
      </c>
      <c r="G7008" s="2" t="s">
        <v>1086</v>
      </c>
      <c r="H7008" s="2" t="str">
        <f t="array" ref="H7008">_xlfn.XLOOKUP(G7008,Food_Menu!A:A,Food_Menu!B:B)</f>
        <v>Food Item 0173</v>
      </c>
      <c r="I7008" s="2">
        <f t="array" ref="I7008">_xlfn.XLOOKUP(G7008,Food_Menu!A:A,Food_Menu!D:D)</f>
        <v>407.21</v>
      </c>
      <c r="J7008" s="2" t="s">
        <v>1557</v>
      </c>
      <c r="K7008" s="2" t="str">
        <f t="array" ref="K7008">_xlfn.XLOOKUP(J7008,Delivery_Partners!A:A,Delivery_Partners!B:B)</f>
        <v>Delivery Partner 065</v>
      </c>
      <c r="L7008" s="3">
        <v>1</v>
      </c>
      <c r="M7008" s="2" t="s">
        <v>23</v>
      </c>
      <c r="N7008" s="2" t="s">
        <v>24</v>
      </c>
      <c r="O7008" s="3">
        <v>36</v>
      </c>
      <c r="P7008" s="13">
        <f t="shared" si="1466"/>
        <v>407.21</v>
      </c>
      <c r="Q7008" s="13" t="str">
        <f t="shared" si="1467"/>
        <v>Normal</v>
      </c>
      <c r="S7008" s="21"/>
    </row>
    <row r="7009" customHeight="1" spans="1:19">
      <c r="A7009" s="2" t="s">
        <v>8974</v>
      </c>
      <c r="B7009" s="28">
        <v>45970</v>
      </c>
      <c r="C7009" s="2" t="s">
        <v>1553</v>
      </c>
      <c r="D7009" s="2" t="str">
        <f t="array" ref="D7009">_xlfn.XLOOKUP(C7009,Customers!A:A,Customers!B:B)</f>
        <v>Customer 0530</v>
      </c>
      <c r="E7009" s="2" t="s">
        <v>366</v>
      </c>
      <c r="F7009" s="2" t="str">
        <f t="array" ref="F7009">_xlfn.XLOOKUP(E7009,Restaurants!A:A,Restaurants!B:B)</f>
        <v>Restaurant 073</v>
      </c>
      <c r="G7009" s="2" t="s">
        <v>106</v>
      </c>
      <c r="H7009" s="2" t="str">
        <f t="array" ref="H7009">_xlfn.XLOOKUP(G7009,Food_Menu!A:A,Food_Menu!B:B)</f>
        <v>Food Item 0067</v>
      </c>
      <c r="I7009" s="2">
        <f t="array" ref="I7009">_xlfn.XLOOKUP(G7009,Food_Menu!A:A,Food_Menu!D:D)</f>
        <v>575.59</v>
      </c>
      <c r="J7009" s="2" t="s">
        <v>1375</v>
      </c>
      <c r="K7009" s="2" t="str">
        <f t="array" ref="K7009">_xlfn.XLOOKUP(J7009,Delivery_Partners!A:A,Delivery_Partners!B:B)</f>
        <v>Delivery Partner 008</v>
      </c>
      <c r="L7009" s="3">
        <v>1</v>
      </c>
      <c r="M7009" s="2" t="s">
        <v>23</v>
      </c>
      <c r="N7009" s="2" t="s">
        <v>55</v>
      </c>
      <c r="O7009" s="3">
        <v>32</v>
      </c>
      <c r="P7009" s="13">
        <f t="shared" si="1466"/>
        <v>575.59</v>
      </c>
      <c r="Q7009" s="13" t="str">
        <f t="shared" si="1467"/>
        <v>Normal</v>
      </c>
      <c r="S7009" s="21"/>
    </row>
    <row r="7010" customHeight="1" spans="1:19">
      <c r="A7010" s="2" t="s">
        <v>8975</v>
      </c>
      <c r="B7010" s="28">
        <v>45693</v>
      </c>
      <c r="C7010" s="2" t="s">
        <v>6091</v>
      </c>
      <c r="D7010" s="2" t="str">
        <f t="array" ref="D7010">_xlfn.XLOOKUP(C7010,Customers!A:A,Customers!B:B)</f>
        <v>Customer 0576</v>
      </c>
      <c r="E7010" s="2" t="s">
        <v>747</v>
      </c>
      <c r="F7010" s="2" t="str">
        <f t="array" ref="F7010">_xlfn.XLOOKUP(E7010,Restaurants!A:A,Restaurants!B:B)</f>
        <v>Restaurant 006</v>
      </c>
      <c r="G7010" s="2" t="s">
        <v>1259</v>
      </c>
      <c r="H7010" s="2" t="str">
        <f t="array" ref="H7010">_xlfn.XLOOKUP(G7010,Food_Menu!A:A,Food_Menu!B:B)</f>
        <v>Food Item 0099</v>
      </c>
      <c r="I7010" s="2">
        <f t="array" ref="I7010">_xlfn.XLOOKUP(G7010,Food_Menu!A:A,Food_Menu!D:D)</f>
        <v>446.36</v>
      </c>
      <c r="J7010" s="2" t="s">
        <v>1045</v>
      </c>
      <c r="K7010" s="2" t="str">
        <f t="array" ref="K7010">_xlfn.XLOOKUP(J7010,Delivery_Partners!A:A,Delivery_Partners!B:B)</f>
        <v>Delivery Partner 129</v>
      </c>
      <c r="L7010" s="3">
        <v>2</v>
      </c>
      <c r="M7010" s="2" t="s">
        <v>23</v>
      </c>
      <c r="N7010" s="2" t="s">
        <v>24</v>
      </c>
      <c r="O7010" s="3">
        <v>36</v>
      </c>
      <c r="P7010" s="13">
        <f t="shared" si="1466"/>
        <v>892.72</v>
      </c>
      <c r="Q7010" s="13" t="str">
        <f t="shared" si="1467"/>
        <v>Normal</v>
      </c>
      <c r="S7010" s="21"/>
    </row>
    <row r="7011" hidden="1" customHeight="1" spans="1:19">
      <c r="A7011" s="2" t="s">
        <v>8976</v>
      </c>
      <c r="B7011" s="28">
        <v>45908</v>
      </c>
      <c r="C7011" s="2" t="s">
        <v>505</v>
      </c>
      <c r="D7011" s="2" t="str">
        <f t="array" ref="D7011">_xlfn.XLOOKUP(C7011,Customers!A:A,Customers!B:B)</f>
        <v>Customer 0321</v>
      </c>
      <c r="E7011" s="2" t="s">
        <v>819</v>
      </c>
      <c r="F7011" s="2" t="str">
        <f t="array" ref="F7011">_xlfn.XLOOKUP(E7011,Restaurants!A:A,Restaurants!B:B)</f>
        <v>Restaurant 004</v>
      </c>
      <c r="G7011" s="2" t="s">
        <v>823</v>
      </c>
      <c r="H7011" s="2" t="str">
        <f t="array" ref="H7011">_xlfn.XLOOKUP(G7011,Food_Menu!A:A,Food_Menu!B:B)</f>
        <v>Food Item 0178</v>
      </c>
      <c r="I7011" s="2"/>
      <c r="J7011" s="2" t="s">
        <v>304</v>
      </c>
      <c r="K7011" s="2" t="str">
        <f t="array" ref="K7011">_xlfn.XLOOKUP(J7011,Delivery_Partners!A:A,Delivery_Partners!B:B)</f>
        <v>Delivery Partner 099</v>
      </c>
      <c r="L7011" s="3">
        <v>2</v>
      </c>
      <c r="M7011" s="2" t="s">
        <v>189</v>
      </c>
      <c r="N7011" s="2" t="s">
        <v>55</v>
      </c>
      <c r="O7011" s="2"/>
    </row>
    <row r="7012" customHeight="1" spans="1:19">
      <c r="A7012" s="2" t="s">
        <v>8977</v>
      </c>
      <c r="B7012" s="28">
        <v>45906</v>
      </c>
      <c r="C7012" s="2" t="s">
        <v>2043</v>
      </c>
      <c r="D7012" s="2" t="str">
        <f t="array" ref="D7012">_xlfn.XLOOKUP(C7012,Customers!A:A,Customers!B:B)</f>
        <v>Customer 0725</v>
      </c>
      <c r="E7012" s="2" t="s">
        <v>721</v>
      </c>
      <c r="F7012" s="2" t="str">
        <f t="array" ref="F7012">_xlfn.XLOOKUP(E7012,Restaurants!A:A,Restaurants!B:B)</f>
        <v>Restaurant 098</v>
      </c>
      <c r="G7012" s="2" t="s">
        <v>469</v>
      </c>
      <c r="H7012" s="2" t="str">
        <f t="array" ref="H7012">_xlfn.XLOOKUP(G7012,Food_Menu!A:A,Food_Menu!B:B)</f>
        <v>Food Item 0094</v>
      </c>
      <c r="I7012" s="2">
        <f t="array" ref="I7012">_xlfn.XLOOKUP(G7012,Food_Menu!A:A,Food_Menu!D:D)</f>
        <v>556.24</v>
      </c>
      <c r="J7012" s="2" t="s">
        <v>3362</v>
      </c>
      <c r="K7012" s="2" t="str">
        <f t="array" ref="K7012">_xlfn.XLOOKUP(J7012,Delivery_Partners!A:A,Delivery_Partners!B:B)</f>
        <v>Delivery Partner 009</v>
      </c>
      <c r="L7012" s="3">
        <v>2</v>
      </c>
      <c r="M7012" s="2" t="s">
        <v>23</v>
      </c>
      <c r="N7012" s="2" t="s">
        <v>42</v>
      </c>
      <c r="O7012" s="3">
        <v>35</v>
      </c>
      <c r="P7012" s="13">
        <f t="shared" ref="P7012:P7013" si="1468">I7012*L7012</f>
        <v>1112.48</v>
      </c>
      <c r="Q7012" s="13" t="str">
        <f t="shared" ref="Q7012:Q7013" si="1469">IF(O7012="","Not Delivered",IF(O7012&lt;=30,"Fast",IF(O7012&lt;=60,"Normal","Slow")))</f>
        <v>Normal</v>
      </c>
      <c r="S7012" s="21"/>
    </row>
    <row r="7013" customHeight="1" spans="1:19">
      <c r="A7013" s="2" t="s">
        <v>8978</v>
      </c>
      <c r="B7013" s="28">
        <v>45752</v>
      </c>
      <c r="C7013" s="2" t="s">
        <v>4147</v>
      </c>
      <c r="D7013" s="2" t="str">
        <f t="array" ref="D7013">_xlfn.XLOOKUP(C7013,Customers!A:A,Customers!B:B)</f>
        <v>Customer 1034</v>
      </c>
      <c r="E7013" s="2" t="s">
        <v>552</v>
      </c>
      <c r="F7013" s="2" t="str">
        <f t="array" ref="F7013">_xlfn.XLOOKUP(E7013,Restaurants!A:A,Restaurants!B:B)</f>
        <v>Restaurant 089</v>
      </c>
      <c r="G7013" s="2" t="s">
        <v>61</v>
      </c>
      <c r="H7013" s="2" t="str">
        <f t="array" ref="H7013">_xlfn.XLOOKUP(G7013,Food_Menu!A:A,Food_Menu!B:B)</f>
        <v>Food Item 0168</v>
      </c>
      <c r="I7013" s="2">
        <f t="array" ref="I7013">_xlfn.XLOOKUP(G7013,Food_Menu!A:A,Food_Menu!D:D)</f>
        <v>107.01</v>
      </c>
      <c r="J7013" s="2" t="s">
        <v>1408</v>
      </c>
      <c r="K7013" s="2" t="str">
        <f t="array" ref="K7013">_xlfn.XLOOKUP(J7013,Delivery_Partners!A:A,Delivery_Partners!B:B)</f>
        <v>Delivery Partner 084</v>
      </c>
      <c r="L7013" s="3">
        <v>2</v>
      </c>
      <c r="M7013" s="2" t="s">
        <v>23</v>
      </c>
      <c r="N7013" s="2" t="s">
        <v>55</v>
      </c>
      <c r="O7013" s="3">
        <v>52</v>
      </c>
      <c r="P7013" s="13">
        <f t="shared" si="1468"/>
        <v>214.02</v>
      </c>
      <c r="Q7013" s="13" t="str">
        <f t="shared" si="1469"/>
        <v>Normal</v>
      </c>
      <c r="S7013" s="21"/>
    </row>
    <row r="7014" hidden="1" customHeight="1" spans="1:19">
      <c r="A7014" s="2" t="s">
        <v>8979</v>
      </c>
      <c r="B7014" s="28">
        <v>45751</v>
      </c>
      <c r="C7014" s="2" t="s">
        <v>5365</v>
      </c>
      <c r="D7014" s="2" t="str">
        <f t="array" ref="D7014">_xlfn.XLOOKUP(C7014,Customers!A:A,Customers!B:B)</f>
        <v>Customer 1061</v>
      </c>
      <c r="E7014" s="2" t="s">
        <v>1450</v>
      </c>
      <c r="F7014" s="2" t="str">
        <f t="array" ref="F7014">_xlfn.XLOOKUP(E7014,Restaurants!A:A,Restaurants!B:B)</f>
        <v>Restaurant 024</v>
      </c>
      <c r="G7014" s="2" t="s">
        <v>509</v>
      </c>
      <c r="H7014" s="2" t="str">
        <f t="array" ref="H7014">_xlfn.XLOOKUP(G7014,Food_Menu!A:A,Food_Menu!B:B)</f>
        <v>Food Item 0190</v>
      </c>
      <c r="I7014" s="2"/>
      <c r="J7014" s="2" t="s">
        <v>435</v>
      </c>
      <c r="K7014" s="2" t="str">
        <f t="array" ref="K7014">_xlfn.XLOOKUP(J7014,Delivery_Partners!A:A,Delivery_Partners!B:B)</f>
        <v>Delivery Partner 040</v>
      </c>
      <c r="L7014" s="3">
        <v>1</v>
      </c>
      <c r="M7014" s="2" t="s">
        <v>101</v>
      </c>
      <c r="N7014" s="2" t="s">
        <v>74</v>
      </c>
      <c r="O7014" s="2"/>
    </row>
    <row r="7015" customHeight="1" spans="1:19">
      <c r="A7015" s="2" t="s">
        <v>8980</v>
      </c>
      <c r="B7015" s="28">
        <v>45812</v>
      </c>
      <c r="C7015" s="2" t="s">
        <v>280</v>
      </c>
      <c r="D7015" s="2" t="str">
        <f t="array" ref="D7015">_xlfn.XLOOKUP(C7015,Customers!A:A,Customers!B:B)</f>
        <v>Customer 0631</v>
      </c>
      <c r="E7015" s="2" t="s">
        <v>1031</v>
      </c>
      <c r="F7015" s="2" t="str">
        <f t="array" ref="F7015">_xlfn.XLOOKUP(E7015,Restaurants!A:A,Restaurants!B:B)</f>
        <v>Restaurant 016</v>
      </c>
      <c r="G7015" s="2" t="s">
        <v>1083</v>
      </c>
      <c r="H7015" s="2" t="str">
        <f t="array" ref="H7015">_xlfn.XLOOKUP(G7015,Food_Menu!A:A,Food_Menu!B:B)</f>
        <v>Food Item 0206</v>
      </c>
      <c r="I7015" s="2">
        <f t="array" ref="I7015">_xlfn.XLOOKUP(G7015,Food_Menu!A:A,Food_Menu!D:D)</f>
        <v>635.73</v>
      </c>
      <c r="J7015" s="2" t="s">
        <v>1581</v>
      </c>
      <c r="K7015" s="2" t="str">
        <f t="array" ref="K7015">_xlfn.XLOOKUP(J7015,Delivery_Partners!A:A,Delivery_Partners!B:B)</f>
        <v>Delivery Partner 076</v>
      </c>
      <c r="L7015" s="3">
        <v>1</v>
      </c>
      <c r="M7015" s="2" t="s">
        <v>23</v>
      </c>
      <c r="N7015" s="2" t="s">
        <v>55</v>
      </c>
      <c r="O7015" s="3">
        <v>39</v>
      </c>
      <c r="P7015" s="13">
        <f t="shared" ref="P7015:P7025" si="1470">I7015*L7015</f>
        <v>635.73</v>
      </c>
      <c r="Q7015" s="13" t="str">
        <f t="shared" ref="Q7015:Q7025" si="1471">IF(O7015="","Not Delivered",IF(O7015&lt;=30,"Fast",IF(O7015&lt;=60,"Normal","Slow")))</f>
        <v>Normal</v>
      </c>
      <c r="S7015" s="21"/>
    </row>
    <row r="7016" customHeight="1" spans="1:19">
      <c r="A7016" s="2" t="s">
        <v>8981</v>
      </c>
      <c r="B7016" s="28">
        <v>45751</v>
      </c>
      <c r="C7016" s="2" t="s">
        <v>5421</v>
      </c>
      <c r="D7016" s="2" t="str">
        <f t="array" ref="D7016">_xlfn.XLOOKUP(C7016,Customers!A:A,Customers!B:B)</f>
        <v>Customer 1073</v>
      </c>
      <c r="E7016" s="2" t="s">
        <v>93</v>
      </c>
      <c r="F7016" s="2" t="str">
        <f t="array" ref="F7016">_xlfn.XLOOKUP(E7016,Restaurants!A:A,Restaurants!B:B)</f>
        <v>Restaurant 018</v>
      </c>
      <c r="G7016" s="2" t="s">
        <v>848</v>
      </c>
      <c r="H7016" s="2" t="str">
        <f t="array" ref="H7016">_xlfn.XLOOKUP(G7016,Food_Menu!A:A,Food_Menu!B:B)</f>
        <v>Food Item 0065</v>
      </c>
      <c r="I7016" s="2">
        <f t="array" ref="I7016">_xlfn.XLOOKUP(G7016,Food_Menu!A:A,Food_Menu!D:D)</f>
        <v>105.31</v>
      </c>
      <c r="J7016" s="2" t="s">
        <v>374</v>
      </c>
      <c r="K7016" s="2" t="str">
        <f t="array" ref="K7016">_xlfn.XLOOKUP(J7016,Delivery_Partners!A:A,Delivery_Partners!B:B)</f>
        <v>Delivery Partner 052</v>
      </c>
      <c r="L7016" s="3">
        <v>1</v>
      </c>
      <c r="M7016" s="2" t="s">
        <v>23</v>
      </c>
      <c r="N7016" s="2" t="s">
        <v>24</v>
      </c>
      <c r="O7016" s="3">
        <v>24</v>
      </c>
      <c r="P7016" s="13">
        <f t="shared" si="1470"/>
        <v>105.31</v>
      </c>
      <c r="Q7016" s="13" t="str">
        <f t="shared" si="1471"/>
        <v>Fast</v>
      </c>
      <c r="S7016" s="21"/>
    </row>
    <row r="7017" customHeight="1" spans="1:19">
      <c r="A7017" s="2" t="s">
        <v>8982</v>
      </c>
      <c r="B7017" s="29" t="s">
        <v>555</v>
      </c>
      <c r="C7017" s="2" t="s">
        <v>167</v>
      </c>
      <c r="D7017" s="2" t="str">
        <f t="array" ref="D7017">_xlfn.XLOOKUP(C7017,Customers!A:A,Customers!B:B)</f>
        <v>Customer 1108</v>
      </c>
      <c r="E7017" s="2" t="s">
        <v>105</v>
      </c>
      <c r="F7017" s="2" t="str">
        <f t="array" ref="F7017">_xlfn.XLOOKUP(E7017,Restaurants!A:A,Restaurants!B:B)</f>
        <v>Restaurant 106</v>
      </c>
      <c r="G7017" s="2" t="s">
        <v>717</v>
      </c>
      <c r="H7017" s="2" t="str">
        <f t="array" ref="H7017">_xlfn.XLOOKUP(G7017,Food_Menu!A:A,Food_Menu!B:B)</f>
        <v>Food Item 0105</v>
      </c>
      <c r="I7017" s="2">
        <f t="array" ref="I7017">_xlfn.XLOOKUP(G7017,Food_Menu!A:A,Food_Menu!D:D)</f>
        <v>415.74</v>
      </c>
      <c r="J7017" s="2" t="s">
        <v>923</v>
      </c>
      <c r="K7017" s="2" t="str">
        <f t="array" ref="K7017">_xlfn.XLOOKUP(J7017,Delivery_Partners!A:A,Delivery_Partners!B:B)</f>
        <v>Delivery Partner 142</v>
      </c>
      <c r="L7017" s="3">
        <v>1</v>
      </c>
      <c r="M7017" s="2" t="s">
        <v>23</v>
      </c>
      <c r="N7017" s="2" t="s">
        <v>24</v>
      </c>
      <c r="O7017" s="3">
        <v>58</v>
      </c>
      <c r="P7017" s="13">
        <f t="shared" si="1470"/>
        <v>415.74</v>
      </c>
      <c r="Q7017" s="13" t="str">
        <f t="shared" si="1471"/>
        <v>Normal</v>
      </c>
      <c r="S7017" s="21"/>
    </row>
    <row r="7018" customHeight="1" spans="1:19">
      <c r="A7018" s="2" t="s">
        <v>8983</v>
      </c>
      <c r="B7018" s="28">
        <v>45752</v>
      </c>
      <c r="C7018" s="2" t="s">
        <v>8984</v>
      </c>
      <c r="D7018" s="2" t="str">
        <f t="array" ref="D7018">_xlfn.XLOOKUP(C7018,Customers!A:A,Customers!B:B)</f>
        <v>Customer 0106</v>
      </c>
      <c r="E7018" s="2" t="s">
        <v>586</v>
      </c>
      <c r="F7018" s="2" t="str">
        <f t="array" ref="F7018">_xlfn.XLOOKUP(E7018,Restaurants!A:A,Restaurants!B:B)</f>
        <v>Restaurant 092</v>
      </c>
      <c r="G7018" s="2" t="s">
        <v>1701</v>
      </c>
      <c r="H7018" s="2" t="str">
        <f t="array" ref="H7018">_xlfn.XLOOKUP(G7018,Food_Menu!A:A,Food_Menu!B:B)</f>
        <v>Food Item 0085</v>
      </c>
      <c r="I7018" s="2">
        <f t="array" ref="I7018">_xlfn.XLOOKUP(G7018,Food_Menu!A:A,Food_Menu!D:D)</f>
        <v>423.46</v>
      </c>
      <c r="J7018" s="2" t="s">
        <v>277</v>
      </c>
      <c r="K7018" s="2" t="str">
        <f t="array" ref="K7018">_xlfn.XLOOKUP(J7018,Delivery_Partners!A:A,Delivery_Partners!B:B)</f>
        <v>Delivery Partner 011</v>
      </c>
      <c r="L7018" s="3">
        <v>2</v>
      </c>
      <c r="M7018" s="2" t="s">
        <v>23</v>
      </c>
      <c r="N7018" s="2" t="s">
        <v>42</v>
      </c>
      <c r="O7018" s="3">
        <v>36</v>
      </c>
      <c r="P7018" s="13">
        <f t="shared" si="1470"/>
        <v>846.92</v>
      </c>
      <c r="Q7018" s="13" t="str">
        <f t="shared" si="1471"/>
        <v>Normal</v>
      </c>
      <c r="S7018" s="21"/>
    </row>
    <row r="7019" customHeight="1" spans="1:19">
      <c r="A7019" s="2" t="s">
        <v>8985</v>
      </c>
      <c r="B7019" s="29" t="s">
        <v>325</v>
      </c>
      <c r="C7019" s="2" t="s">
        <v>1568</v>
      </c>
      <c r="D7019" s="2" t="str">
        <f t="array" ref="D7019">_xlfn.XLOOKUP(C7019,Customers!A:A,Customers!B:B)</f>
        <v>Customer 0762</v>
      </c>
      <c r="E7019" s="2" t="s">
        <v>152</v>
      </c>
      <c r="F7019" s="2" t="str">
        <f t="array" ref="F7019">_xlfn.XLOOKUP(E7019,Restaurants!A:A,Restaurants!B:B)</f>
        <v>Restaurant 114</v>
      </c>
      <c r="G7019" s="2" t="s">
        <v>122</v>
      </c>
      <c r="H7019" s="2" t="str">
        <f t="array" ref="H7019">_xlfn.XLOOKUP(G7019,Food_Menu!A:A,Food_Menu!B:B)</f>
        <v>Food Item 0111</v>
      </c>
      <c r="I7019" s="2">
        <f t="array" ref="I7019">_xlfn.XLOOKUP(G7019,Food_Menu!A:A,Food_Menu!D:D)</f>
        <v>237.65</v>
      </c>
      <c r="J7019" s="2" t="s">
        <v>1047</v>
      </c>
      <c r="K7019" s="2" t="str">
        <f t="array" ref="K7019">_xlfn.XLOOKUP(J7019,Delivery_Partners!A:A,Delivery_Partners!B:B)</f>
        <v>Delivery Partner 108</v>
      </c>
      <c r="L7019" s="3">
        <v>2</v>
      </c>
      <c r="M7019" s="2" t="s">
        <v>23</v>
      </c>
      <c r="N7019" s="2" t="s">
        <v>24</v>
      </c>
      <c r="O7019" s="3">
        <v>20</v>
      </c>
      <c r="P7019" s="13">
        <f t="shared" si="1470"/>
        <v>475.3</v>
      </c>
      <c r="Q7019" s="13" t="str">
        <f t="shared" si="1471"/>
        <v>Fast</v>
      </c>
      <c r="S7019" s="21"/>
    </row>
    <row r="7020" customHeight="1" spans="1:19">
      <c r="A7020" s="2" t="s">
        <v>8986</v>
      </c>
      <c r="B7020" s="29" t="s">
        <v>1836</v>
      </c>
      <c r="C7020" s="2" t="s">
        <v>1643</v>
      </c>
      <c r="D7020" s="2" t="str">
        <f t="array" ref="D7020">_xlfn.XLOOKUP(C7020,Customers!A:A,Customers!B:B)</f>
        <v>Customer 0928</v>
      </c>
      <c r="E7020" s="2" t="s">
        <v>800</v>
      </c>
      <c r="F7020" s="2" t="str">
        <f t="array" ref="F7020">_xlfn.XLOOKUP(E7020,Restaurants!A:A,Restaurants!B:B)</f>
        <v>Restaurant 014</v>
      </c>
      <c r="G7020" s="2" t="s">
        <v>920</v>
      </c>
      <c r="H7020" s="2" t="str">
        <f t="array" ref="H7020">_xlfn.XLOOKUP(G7020,Food_Menu!A:A,Food_Menu!B:B)</f>
        <v>Food Item 0164</v>
      </c>
      <c r="I7020" s="2">
        <f t="array" ref="I7020">_xlfn.XLOOKUP(G7020,Food_Menu!A:A,Food_Menu!D:D)</f>
        <v>389.25</v>
      </c>
      <c r="J7020" s="2" t="s">
        <v>154</v>
      </c>
      <c r="K7020" s="2" t="str">
        <f t="array" ref="K7020">_xlfn.XLOOKUP(J7020,Delivery_Partners!A:A,Delivery_Partners!B:B)</f>
        <v>Delivery Partner 143</v>
      </c>
      <c r="L7020" s="3">
        <v>3</v>
      </c>
      <c r="M7020" s="2" t="s">
        <v>23</v>
      </c>
      <c r="N7020" s="2" t="s">
        <v>24</v>
      </c>
      <c r="O7020" s="3">
        <v>32</v>
      </c>
      <c r="P7020" s="13">
        <f t="shared" si="1470"/>
        <v>1167.75</v>
      </c>
      <c r="Q7020" s="13" t="str">
        <f t="shared" si="1471"/>
        <v>Normal</v>
      </c>
      <c r="S7020" s="21"/>
    </row>
    <row r="7021" customHeight="1" spans="1:19">
      <c r="A7021" s="2" t="s">
        <v>8987</v>
      </c>
      <c r="B7021" s="29" t="s">
        <v>1042</v>
      </c>
      <c r="C7021" s="2" t="s">
        <v>788</v>
      </c>
      <c r="D7021" s="2" t="str">
        <f t="array" ref="D7021">_xlfn.XLOOKUP(C7021,Customers!A:A,Customers!B:B)</f>
        <v>Customer 0019</v>
      </c>
      <c r="E7021" s="2" t="s">
        <v>1342</v>
      </c>
      <c r="F7021" s="2" t="str">
        <f t="array" ref="F7021">_xlfn.XLOOKUP(E7021,Restaurants!A:A,Restaurants!B:B)</f>
        <v>Restaurant 084</v>
      </c>
      <c r="G7021" s="2" t="s">
        <v>826</v>
      </c>
      <c r="H7021" s="2" t="str">
        <f t="array" ref="H7021">_xlfn.XLOOKUP(G7021,Food_Menu!A:A,Food_Menu!B:B)</f>
        <v>Food Item 0072</v>
      </c>
      <c r="I7021" s="2">
        <f t="array" ref="I7021">_xlfn.XLOOKUP(G7021,Food_Menu!A:A,Food_Menu!D:D)</f>
        <v>154.11</v>
      </c>
      <c r="J7021" s="2" t="s">
        <v>1363</v>
      </c>
      <c r="K7021" s="2" t="str">
        <f t="array" ref="K7021">_xlfn.XLOOKUP(J7021,Delivery_Partners!A:A,Delivery_Partners!B:B)</f>
        <v>Delivery Partner 001</v>
      </c>
      <c r="L7021" s="3">
        <v>1</v>
      </c>
      <c r="M7021" s="2" t="s">
        <v>23</v>
      </c>
      <c r="N7021" s="2" t="s">
        <v>42</v>
      </c>
      <c r="O7021" s="3">
        <v>17</v>
      </c>
      <c r="P7021" s="13">
        <f t="shared" si="1470"/>
        <v>154.11</v>
      </c>
      <c r="Q7021" s="13" t="str">
        <f t="shared" si="1471"/>
        <v>Fast</v>
      </c>
      <c r="S7021" s="21"/>
    </row>
    <row r="7022" customHeight="1" spans="1:19">
      <c r="A7022" s="2" t="s">
        <v>8988</v>
      </c>
      <c r="B7022" s="28">
        <v>45759</v>
      </c>
      <c r="C7022" s="2" t="s">
        <v>2043</v>
      </c>
      <c r="D7022" s="2" t="str">
        <f t="array" ref="D7022">_xlfn.XLOOKUP(C7022,Customers!A:A,Customers!B:B)</f>
        <v>Customer 0725</v>
      </c>
      <c r="E7022" s="2" t="s">
        <v>220</v>
      </c>
      <c r="F7022" s="2" t="str">
        <f t="array" ref="F7022">_xlfn.XLOOKUP(E7022,Restaurants!A:A,Restaurants!B:B)</f>
        <v>Restaurant 111</v>
      </c>
      <c r="G7022" s="2" t="s">
        <v>138</v>
      </c>
      <c r="H7022" s="2" t="str">
        <f t="array" ref="H7022">_xlfn.XLOOKUP(G7022,Food_Menu!A:A,Food_Menu!B:B)</f>
        <v>Food Item 0052</v>
      </c>
      <c r="I7022" s="2">
        <f t="array" ref="I7022">_xlfn.XLOOKUP(G7022,Food_Menu!A:A,Food_Menu!D:D)</f>
        <v>531.45</v>
      </c>
      <c r="J7022" s="2" t="s">
        <v>22</v>
      </c>
      <c r="K7022" s="2" t="str">
        <f t="array" ref="K7022">_xlfn.XLOOKUP(J7022,Delivery_Partners!A:A,Delivery_Partners!B:B)</f>
        <v>Delivery Partner 163</v>
      </c>
      <c r="L7022" s="3">
        <v>2</v>
      </c>
      <c r="M7022" s="2" t="s">
        <v>23</v>
      </c>
      <c r="N7022" s="2" t="s">
        <v>24</v>
      </c>
      <c r="O7022" s="3">
        <v>27</v>
      </c>
      <c r="P7022" s="13">
        <f t="shared" si="1470"/>
        <v>1062.9</v>
      </c>
      <c r="Q7022" s="13" t="str">
        <f t="shared" si="1471"/>
        <v>Fast</v>
      </c>
      <c r="S7022" s="21"/>
    </row>
    <row r="7023" customHeight="1" spans="1:19">
      <c r="A7023" s="2" t="s">
        <v>8989</v>
      </c>
      <c r="B7023" s="29" t="s">
        <v>58</v>
      </c>
      <c r="C7023" s="2" t="s">
        <v>5780</v>
      </c>
      <c r="D7023" s="2" t="str">
        <f t="array" ref="D7023">_xlfn.XLOOKUP(C7023,Customers!A:A,Customers!B:B)</f>
        <v>Customer 1097</v>
      </c>
      <c r="E7023" s="2" t="s">
        <v>345</v>
      </c>
      <c r="F7023" s="2" t="str">
        <f t="array" ref="F7023">_xlfn.XLOOKUP(E7023,Restaurants!A:A,Restaurants!B:B)</f>
        <v>Restaurant 064</v>
      </c>
      <c r="G7023" s="2" t="s">
        <v>1951</v>
      </c>
      <c r="H7023" s="2" t="str">
        <f t="array" ref="H7023">_xlfn.XLOOKUP(G7023,Food_Menu!A:A,Food_Menu!B:B)</f>
        <v>Food Item 0060</v>
      </c>
      <c r="I7023" s="2">
        <f t="array" ref="I7023">_xlfn.XLOOKUP(G7023,Food_Menu!A:A,Food_Menu!D:D)</f>
        <v>246.78</v>
      </c>
      <c r="J7023" s="2" t="s">
        <v>898</v>
      </c>
      <c r="K7023" s="2" t="str">
        <f t="array" ref="K7023">_xlfn.XLOOKUP(J7023,Delivery_Partners!A:A,Delivery_Partners!B:B)</f>
        <v>Delivery Partner 138</v>
      </c>
      <c r="L7023" s="3">
        <v>2</v>
      </c>
      <c r="M7023" s="2" t="s">
        <v>23</v>
      </c>
      <c r="N7023" s="2" t="s">
        <v>24</v>
      </c>
      <c r="O7023" s="3">
        <v>42</v>
      </c>
      <c r="P7023" s="13">
        <f t="shared" si="1470"/>
        <v>493.56</v>
      </c>
      <c r="Q7023" s="13" t="str">
        <f t="shared" si="1471"/>
        <v>Normal</v>
      </c>
      <c r="S7023" s="21"/>
    </row>
    <row r="7024" customHeight="1" spans="1:19">
      <c r="A7024" s="2" t="s">
        <v>8990</v>
      </c>
      <c r="B7024" s="29" t="s">
        <v>2003</v>
      </c>
      <c r="C7024" s="2" t="s">
        <v>1001</v>
      </c>
      <c r="D7024" s="2" t="str">
        <f t="array" ref="D7024">_xlfn.XLOOKUP(C7024,Customers!A:A,Customers!B:B)</f>
        <v>Customer 0322</v>
      </c>
      <c r="E7024" s="2" t="s">
        <v>814</v>
      </c>
      <c r="F7024" s="2" t="str">
        <f t="array" ref="F7024">_xlfn.XLOOKUP(E7024,Restaurants!A:A,Restaurants!B:B)</f>
        <v>Restaurant 093</v>
      </c>
      <c r="G7024" s="2" t="s">
        <v>985</v>
      </c>
      <c r="H7024" s="2" t="str">
        <f t="array" ref="H7024">_xlfn.XLOOKUP(G7024,Food_Menu!A:A,Food_Menu!B:B)</f>
        <v>Food Item 0169</v>
      </c>
      <c r="I7024" s="2">
        <f t="array" ref="I7024">_xlfn.XLOOKUP(G7024,Food_Menu!A:A,Food_Menu!D:D)</f>
        <v>94.12</v>
      </c>
      <c r="J7024" s="2" t="s">
        <v>62</v>
      </c>
      <c r="K7024" s="2" t="str">
        <f t="array" ref="K7024">_xlfn.XLOOKUP(J7024,Delivery_Partners!A:A,Delivery_Partners!B:B)</f>
        <v>Delivery Partner 051</v>
      </c>
      <c r="L7024" s="3">
        <v>1</v>
      </c>
      <c r="M7024" s="2" t="s">
        <v>23</v>
      </c>
      <c r="N7024" s="2" t="s">
        <v>42</v>
      </c>
      <c r="O7024" s="3">
        <v>51</v>
      </c>
      <c r="P7024" s="13">
        <f t="shared" si="1470"/>
        <v>94.12</v>
      </c>
      <c r="Q7024" s="13" t="str">
        <f t="shared" si="1471"/>
        <v>Normal</v>
      </c>
      <c r="S7024" s="21"/>
    </row>
    <row r="7025" customHeight="1" spans="1:19">
      <c r="A7025" s="2" t="s">
        <v>8991</v>
      </c>
      <c r="B7025" s="28">
        <v>45904</v>
      </c>
      <c r="C7025" s="2" t="s">
        <v>766</v>
      </c>
      <c r="D7025" s="2" t="str">
        <f t="array" ref="D7025">_xlfn.XLOOKUP(C7025,Customers!A:A,Customers!B:B)</f>
        <v>Customer 1029</v>
      </c>
      <c r="E7025" s="2" t="s">
        <v>366</v>
      </c>
      <c r="F7025" s="2" t="str">
        <f t="array" ref="F7025">_xlfn.XLOOKUP(E7025,Restaurants!A:A,Restaurants!B:B)</f>
        <v>Restaurant 073</v>
      </c>
      <c r="G7025" s="2" t="s">
        <v>221</v>
      </c>
      <c r="H7025" s="2" t="str">
        <f t="array" ref="H7025">_xlfn.XLOOKUP(G7025,Food_Menu!A:A,Food_Menu!B:B)</f>
        <v>Food Item 0220</v>
      </c>
      <c r="I7025" s="2">
        <f t="array" ref="I7025">_xlfn.XLOOKUP(G7025,Food_Menu!A:A,Food_Menu!D:D)</f>
        <v>194.15</v>
      </c>
      <c r="J7025" s="2" t="s">
        <v>1350</v>
      </c>
      <c r="K7025" s="2" t="str">
        <f t="array" ref="K7025">_xlfn.XLOOKUP(J7025,Delivery_Partners!A:A,Delivery_Partners!B:B)</f>
        <v>Delivery Partner 087</v>
      </c>
      <c r="L7025" s="3">
        <v>2</v>
      </c>
      <c r="M7025" s="2" t="s">
        <v>23</v>
      </c>
      <c r="N7025" s="2" t="s">
        <v>24</v>
      </c>
      <c r="O7025" s="3">
        <v>48</v>
      </c>
      <c r="P7025" s="13">
        <f t="shared" si="1470"/>
        <v>388.3</v>
      </c>
      <c r="Q7025" s="13" t="str">
        <f t="shared" si="1471"/>
        <v>Normal</v>
      </c>
      <c r="S7025" s="21"/>
    </row>
    <row r="7026" hidden="1" customHeight="1" spans="1:19">
      <c r="A7026" s="2" t="s">
        <v>8992</v>
      </c>
      <c r="B7026" s="29" t="s">
        <v>403</v>
      </c>
      <c r="C7026" s="2" t="s">
        <v>2728</v>
      </c>
      <c r="D7026" s="2" t="str">
        <f t="array" ref="D7026">_xlfn.XLOOKUP(C7026,Customers!A:A,Customers!B:B)</f>
        <v>Customer 1121</v>
      </c>
      <c r="E7026" s="2" t="s">
        <v>350</v>
      </c>
      <c r="F7026" s="2" t="str">
        <f t="array" ref="F7026">_xlfn.XLOOKUP(E7026,Restaurants!A:A,Restaurants!B:B)</f>
        <v>Restaurant 001</v>
      </c>
      <c r="G7026" s="2" t="s">
        <v>132</v>
      </c>
      <c r="H7026" s="2" t="str">
        <f t="array" ref="H7026">_xlfn.XLOOKUP(G7026,Food_Menu!A:A,Food_Menu!B:B)</f>
        <v>Food Item 0023</v>
      </c>
      <c r="I7026" s="2"/>
      <c r="J7026" s="2" t="s">
        <v>877</v>
      </c>
      <c r="K7026" s="2" t="str">
        <f t="array" ref="K7026">_xlfn.XLOOKUP(J7026,Delivery_Partners!A:A,Delivery_Partners!B:B)</f>
        <v>Delivery Partner 123</v>
      </c>
      <c r="L7026" s="3">
        <v>4</v>
      </c>
      <c r="M7026" s="2" t="s">
        <v>101</v>
      </c>
      <c r="N7026" s="2" t="s">
        <v>55</v>
      </c>
      <c r="O7026" s="2"/>
    </row>
    <row r="7027" customHeight="1" spans="1:19">
      <c r="A7027" s="2" t="s">
        <v>8993</v>
      </c>
      <c r="B7027" s="29" t="s">
        <v>87</v>
      </c>
      <c r="C7027" s="2" t="s">
        <v>450</v>
      </c>
      <c r="D7027" s="2" t="str">
        <f t="array" ref="D7027">_xlfn.XLOOKUP(C7027,Customers!A:A,Customers!B:B)</f>
        <v>Customer 0763</v>
      </c>
      <c r="E7027" s="2" t="s">
        <v>289</v>
      </c>
      <c r="F7027" s="2" t="str">
        <f t="array" ref="F7027">_xlfn.XLOOKUP(E7027,Restaurants!A:A,Restaurants!B:B)</f>
        <v>Restaurant 052</v>
      </c>
      <c r="G7027" s="2" t="s">
        <v>1516</v>
      </c>
      <c r="H7027" s="2" t="str">
        <f t="array" ref="H7027">_xlfn.XLOOKUP(G7027,Food_Menu!A:A,Food_Menu!B:B)</f>
        <v>Food Item 0215</v>
      </c>
      <c r="I7027" s="2">
        <f t="array" ref="I7027">_xlfn.XLOOKUP(G7027,Food_Menu!A:A,Food_Menu!D:D)</f>
        <v>131.38</v>
      </c>
      <c r="J7027" s="2" t="s">
        <v>1596</v>
      </c>
      <c r="K7027" s="2" t="str">
        <f t="array" ref="K7027">_xlfn.XLOOKUP(J7027,Delivery_Partners!A:A,Delivery_Partners!B:B)</f>
        <v>Delivery Partner 094</v>
      </c>
      <c r="L7027" s="3">
        <v>1</v>
      </c>
      <c r="M7027" s="2" t="s">
        <v>23</v>
      </c>
      <c r="N7027" s="2" t="s">
        <v>24</v>
      </c>
      <c r="O7027" s="3">
        <v>42</v>
      </c>
      <c r="P7027" s="13">
        <f t="shared" ref="P7027:P7028" si="1472">I7027*L7027</f>
        <v>131.38</v>
      </c>
      <c r="Q7027" s="13" t="str">
        <f t="shared" ref="Q7027:Q7028" si="1473">IF(O7027="","Not Delivered",IF(O7027&lt;=30,"Fast",IF(O7027&lt;=60,"Normal","Slow")))</f>
        <v>Normal</v>
      </c>
      <c r="S7027" s="21"/>
    </row>
    <row r="7028" customHeight="1" spans="1:19">
      <c r="A7028" s="2" t="s">
        <v>8994</v>
      </c>
      <c r="B7028" s="29" t="s">
        <v>911</v>
      </c>
      <c r="C7028" s="2" t="s">
        <v>3878</v>
      </c>
      <c r="D7028" s="2" t="str">
        <f t="array" ref="D7028">_xlfn.XLOOKUP(C7028,Customers!A:A,Customers!B:B)</f>
        <v>Customer 0756</v>
      </c>
      <c r="E7028" s="2" t="s">
        <v>83</v>
      </c>
      <c r="F7028" s="2" t="str">
        <f t="array" ref="F7028">_xlfn.XLOOKUP(E7028,Restaurants!A:A,Restaurants!B:B)</f>
        <v>Restaurant 032</v>
      </c>
      <c r="G7028" s="2" t="s">
        <v>2712</v>
      </c>
      <c r="H7028" s="2" t="str">
        <f t="array" ref="H7028">_xlfn.XLOOKUP(G7028,Food_Menu!A:A,Food_Menu!B:B)</f>
        <v>Food Item 0008</v>
      </c>
      <c r="I7028" s="2">
        <f t="array" ref="I7028">_xlfn.XLOOKUP(G7028,Food_Menu!A:A,Food_Menu!D:D)</f>
        <v>417.54</v>
      </c>
      <c r="J7028" s="2" t="s">
        <v>1325</v>
      </c>
      <c r="K7028" s="2" t="str">
        <f t="array" ref="K7028">_xlfn.XLOOKUP(J7028,Delivery_Partners!A:A,Delivery_Partners!B:B)</f>
        <v>Delivery Partner 137</v>
      </c>
      <c r="L7028" s="3">
        <v>2</v>
      </c>
      <c r="M7028" s="2" t="s">
        <v>23</v>
      </c>
      <c r="N7028" s="2" t="s">
        <v>55</v>
      </c>
      <c r="O7028" s="3">
        <v>45</v>
      </c>
      <c r="P7028" s="13">
        <f t="shared" si="1472"/>
        <v>835.08</v>
      </c>
      <c r="Q7028" s="13" t="str">
        <f t="shared" si="1473"/>
        <v>Normal</v>
      </c>
      <c r="S7028" s="21"/>
    </row>
    <row r="7029" hidden="1" customHeight="1" spans="1:19">
      <c r="A7029" s="2" t="s">
        <v>8995</v>
      </c>
      <c r="B7029" s="28">
        <v>45846</v>
      </c>
      <c r="C7029" s="2" t="s">
        <v>1589</v>
      </c>
      <c r="D7029" s="2" t="str">
        <f t="array" ref="D7029">_xlfn.XLOOKUP(C7029,Customers!A:A,Customers!B:B)</f>
        <v>Customer 0642</v>
      </c>
      <c r="E7029" s="2" t="s">
        <v>78</v>
      </c>
      <c r="F7029" s="2" t="str">
        <f t="array" ref="F7029">_xlfn.XLOOKUP(E7029,Restaurants!A:A,Restaurants!B:B)</f>
        <v>Restaurant 011</v>
      </c>
      <c r="G7029" s="2" t="s">
        <v>751</v>
      </c>
      <c r="H7029" s="2" t="str">
        <f t="array" ref="H7029">_xlfn.XLOOKUP(G7029,Food_Menu!A:A,Food_Menu!B:B)</f>
        <v>Food Item 0117</v>
      </c>
      <c r="I7029" s="2"/>
      <c r="J7029" s="2" t="s">
        <v>164</v>
      </c>
      <c r="K7029" s="2" t="str">
        <f t="array" ref="K7029">_xlfn.XLOOKUP(J7029,Delivery_Partners!A:A,Delivery_Partners!B:B)</f>
        <v>Delivery Partner 161</v>
      </c>
      <c r="L7029" s="3">
        <v>1</v>
      </c>
      <c r="M7029" s="2" t="s">
        <v>189</v>
      </c>
      <c r="N7029" s="2" t="s">
        <v>42</v>
      </c>
      <c r="O7029" s="2"/>
    </row>
    <row r="7030" customHeight="1" spans="1:19">
      <c r="A7030" s="2" t="s">
        <v>8996</v>
      </c>
      <c r="B7030" s="28">
        <v>45756</v>
      </c>
      <c r="C7030" s="2" t="s">
        <v>480</v>
      </c>
      <c r="D7030" s="2" t="str">
        <f t="array" ref="D7030">_xlfn.XLOOKUP(C7030,Customers!A:A,Customers!B:B)</f>
        <v>Customer 0491</v>
      </c>
      <c r="E7030" s="2" t="s">
        <v>566</v>
      </c>
      <c r="F7030" s="2" t="str">
        <f t="array" ref="F7030">_xlfn.XLOOKUP(E7030,Restaurants!A:A,Restaurants!B:B)</f>
        <v>Restaurant 072</v>
      </c>
      <c r="G7030" s="2" t="s">
        <v>117</v>
      </c>
      <c r="H7030" s="2" t="str">
        <f t="array" ref="H7030">_xlfn.XLOOKUP(G7030,Food_Menu!A:A,Food_Menu!B:B)</f>
        <v>Food Item 0030</v>
      </c>
      <c r="I7030" s="2">
        <f t="array" ref="I7030">_xlfn.XLOOKUP(G7030,Food_Menu!A:A,Food_Menu!D:D)</f>
        <v>373.16</v>
      </c>
      <c r="J7030" s="2" t="s">
        <v>1557</v>
      </c>
      <c r="K7030" s="2" t="str">
        <f t="array" ref="K7030">_xlfn.XLOOKUP(J7030,Delivery_Partners!A:A,Delivery_Partners!B:B)</f>
        <v>Delivery Partner 065</v>
      </c>
      <c r="L7030" s="3">
        <v>1</v>
      </c>
      <c r="M7030" s="2" t="s">
        <v>23</v>
      </c>
      <c r="N7030" s="2" t="s">
        <v>24</v>
      </c>
      <c r="O7030" s="3">
        <v>28</v>
      </c>
      <c r="P7030" s="13">
        <f>I7030*L7030</f>
        <v>373.16</v>
      </c>
      <c r="Q7030" s="13" t="str">
        <f>IF(O7030="","Not Delivered",IF(O7030&lt;=30,"Fast",IF(O7030&lt;=60,"Normal","Slow")))</f>
        <v>Fast</v>
      </c>
      <c r="S7030" s="21"/>
    </row>
    <row r="7031" hidden="1" customHeight="1" spans="1:19">
      <c r="A7031" s="2" t="s">
        <v>8997</v>
      </c>
      <c r="B7031" s="28">
        <v>45902</v>
      </c>
      <c r="C7031" s="2" t="s">
        <v>4727</v>
      </c>
      <c r="D7031" s="2" t="str">
        <f t="array" ref="D7031">_xlfn.XLOOKUP(C7031,Customers!A:A,Customers!B:B)</f>
        <v>Customer 0544</v>
      </c>
      <c r="E7031" s="2" t="s">
        <v>1292</v>
      </c>
      <c r="F7031" s="2" t="str">
        <f t="array" ref="F7031">_xlfn.XLOOKUP(E7031,Restaurants!A:A,Restaurants!B:B)</f>
        <v>Restaurant 112</v>
      </c>
      <c r="G7031" s="2" t="s">
        <v>84</v>
      </c>
      <c r="H7031" s="2" t="str">
        <f t="array" ref="H7031">_xlfn.XLOOKUP(G7031,Food_Menu!A:A,Food_Menu!B:B)</f>
        <v>Food Item 0211</v>
      </c>
      <c r="I7031" s="2"/>
      <c r="J7031" s="2" t="s">
        <v>80</v>
      </c>
      <c r="K7031" s="2" t="str">
        <f t="array" ref="K7031">_xlfn.XLOOKUP(J7031,Delivery_Partners!A:A,Delivery_Partners!B:B)</f>
        <v>Delivery Partner 020</v>
      </c>
      <c r="L7031" s="3">
        <v>1</v>
      </c>
      <c r="M7031" s="2" t="s">
        <v>189</v>
      </c>
      <c r="N7031" s="2" t="s">
        <v>42</v>
      </c>
      <c r="O7031" s="2"/>
    </row>
    <row r="7032" customHeight="1" spans="1:19">
      <c r="A7032" s="2" t="s">
        <v>8998</v>
      </c>
      <c r="B7032" s="28">
        <v>45689</v>
      </c>
      <c r="C7032" s="2" t="s">
        <v>1071</v>
      </c>
      <c r="D7032" s="2" t="str">
        <f t="array" ref="D7032">_xlfn.XLOOKUP(C7032,Customers!A:A,Customers!B:B)</f>
        <v>Customer 0627</v>
      </c>
      <c r="E7032" s="2" t="s">
        <v>335</v>
      </c>
      <c r="F7032" s="2" t="str">
        <f t="array" ref="F7032">_xlfn.XLOOKUP(E7032,Restaurants!A:A,Restaurants!B:B)</f>
        <v>Restaurant 007</v>
      </c>
      <c r="G7032" s="2" t="s">
        <v>61</v>
      </c>
      <c r="H7032" s="2" t="str">
        <f t="array" ref="H7032">_xlfn.XLOOKUP(G7032,Food_Menu!A:A,Food_Menu!B:B)</f>
        <v>Food Item 0168</v>
      </c>
      <c r="I7032" s="2">
        <f t="array" ref="I7032">_xlfn.XLOOKUP(G7032,Food_Menu!A:A,Food_Menu!D:D)</f>
        <v>107.01</v>
      </c>
      <c r="J7032" s="2" t="s">
        <v>1443</v>
      </c>
      <c r="K7032" s="2" t="str">
        <f t="array" ref="K7032">_xlfn.XLOOKUP(J7032,Delivery_Partners!A:A,Delivery_Partners!B:B)</f>
        <v>Delivery Partner 078</v>
      </c>
      <c r="L7032" s="3">
        <v>1</v>
      </c>
      <c r="M7032" s="2" t="s">
        <v>23</v>
      </c>
      <c r="N7032" s="2" t="s">
        <v>55</v>
      </c>
      <c r="O7032" s="3">
        <v>22</v>
      </c>
      <c r="P7032" s="13">
        <f t="shared" ref="P7032:P7035" si="1474">I7032*L7032</f>
        <v>107.01</v>
      </c>
      <c r="Q7032" s="13" t="str">
        <f t="shared" ref="Q7032:Q7035" si="1475">IF(O7032="","Not Delivered",IF(O7032&lt;=30,"Fast",IF(O7032&lt;=60,"Normal","Slow")))</f>
        <v>Fast</v>
      </c>
      <c r="S7032" s="21"/>
    </row>
    <row r="7033" customHeight="1" spans="1:19">
      <c r="A7033" s="2" t="s">
        <v>8999</v>
      </c>
      <c r="B7033" s="28">
        <v>45965</v>
      </c>
      <c r="C7033" s="2" t="s">
        <v>1605</v>
      </c>
      <c r="D7033" s="2" t="str">
        <f t="array" ref="D7033">_xlfn.XLOOKUP(C7033,Customers!A:A,Customers!B:B)</f>
        <v>Customer 0579</v>
      </c>
      <c r="E7033" s="2" t="s">
        <v>658</v>
      </c>
      <c r="F7033" s="2" t="str">
        <f t="array" ref="F7033">_xlfn.XLOOKUP(E7033,Restaurants!A:A,Restaurants!B:B)</f>
        <v>Restaurant 040</v>
      </c>
      <c r="G7033" s="2" t="s">
        <v>207</v>
      </c>
      <c r="H7033" s="2" t="str">
        <f t="array" ref="H7033">_xlfn.XLOOKUP(G7033,Food_Menu!A:A,Food_Menu!B:B)</f>
        <v>Food Item 0079</v>
      </c>
      <c r="I7033" s="2">
        <f t="array" ref="I7033">_xlfn.XLOOKUP(G7033,Food_Menu!A:A,Food_Menu!D:D)</f>
        <v>193.41</v>
      </c>
      <c r="J7033" s="2" t="s">
        <v>1047</v>
      </c>
      <c r="K7033" s="2" t="str">
        <f t="array" ref="K7033">_xlfn.XLOOKUP(J7033,Delivery_Partners!A:A,Delivery_Partners!B:B)</f>
        <v>Delivery Partner 108</v>
      </c>
      <c r="L7033" s="3">
        <v>2</v>
      </c>
      <c r="M7033" s="2" t="s">
        <v>23</v>
      </c>
      <c r="N7033" s="2" t="s">
        <v>42</v>
      </c>
      <c r="O7033" s="3">
        <v>49</v>
      </c>
      <c r="P7033" s="13">
        <f t="shared" si="1474"/>
        <v>386.82</v>
      </c>
      <c r="Q7033" s="13" t="str">
        <f t="shared" si="1475"/>
        <v>Normal</v>
      </c>
      <c r="S7033" s="21"/>
    </row>
    <row r="7034" customHeight="1" spans="1:19">
      <c r="A7034" s="2" t="s">
        <v>9000</v>
      </c>
      <c r="B7034" s="29" t="s">
        <v>380</v>
      </c>
      <c r="C7034" s="2" t="s">
        <v>2862</v>
      </c>
      <c r="D7034" s="2" t="str">
        <f t="array" ref="D7034">_xlfn.XLOOKUP(C7034,Customers!A:A,Customers!B:B)</f>
        <v>Customer 0992</v>
      </c>
      <c r="E7034" s="2" t="s">
        <v>647</v>
      </c>
      <c r="F7034" s="2" t="str">
        <f t="array" ref="F7034">_xlfn.XLOOKUP(E7034,Restaurants!A:A,Restaurants!B:B)</f>
        <v>Restaurant 081</v>
      </c>
      <c r="G7034" s="2" t="s">
        <v>1382</v>
      </c>
      <c r="H7034" s="2" t="str">
        <f t="array" ref="H7034">_xlfn.XLOOKUP(G7034,Food_Menu!A:A,Food_Menu!B:B)</f>
        <v>Food Item 0152</v>
      </c>
      <c r="I7034" s="2">
        <f t="array" ref="I7034">_xlfn.XLOOKUP(G7034,Food_Menu!A:A,Food_Menu!D:D)</f>
        <v>177.47</v>
      </c>
      <c r="J7034" s="2" t="s">
        <v>341</v>
      </c>
      <c r="K7034" s="2" t="str">
        <f t="array" ref="K7034">_xlfn.XLOOKUP(J7034,Delivery_Partners!A:A,Delivery_Partners!B:B)</f>
        <v>Delivery Partner 140</v>
      </c>
      <c r="L7034" s="3">
        <v>1</v>
      </c>
      <c r="M7034" s="2" t="s">
        <v>23</v>
      </c>
      <c r="N7034" s="2" t="s">
        <v>24</v>
      </c>
      <c r="O7034" s="3">
        <v>28</v>
      </c>
      <c r="P7034" s="13">
        <f t="shared" si="1474"/>
        <v>177.47</v>
      </c>
      <c r="Q7034" s="13" t="str">
        <f t="shared" si="1475"/>
        <v>Fast</v>
      </c>
      <c r="S7034" s="21"/>
    </row>
    <row r="7035" customHeight="1" spans="1:19">
      <c r="A7035" s="2" t="s">
        <v>9001</v>
      </c>
      <c r="B7035" s="28">
        <v>45784</v>
      </c>
      <c r="C7035" s="2" t="s">
        <v>1172</v>
      </c>
      <c r="D7035" s="2" t="str">
        <f t="array" ref="D7035">_xlfn.XLOOKUP(C7035,Customers!A:A,Customers!B:B)</f>
        <v>Customer 0924</v>
      </c>
      <c r="E7035" s="2" t="s">
        <v>523</v>
      </c>
      <c r="F7035" s="2" t="str">
        <f t="array" ref="F7035">_xlfn.XLOOKUP(E7035,Restaurants!A:A,Restaurants!B:B)</f>
        <v>Restaurant 038</v>
      </c>
      <c r="G7035" s="2" t="s">
        <v>1009</v>
      </c>
      <c r="H7035" s="2" t="str">
        <f t="array" ref="H7035">_xlfn.XLOOKUP(G7035,Food_Menu!A:A,Food_Menu!B:B)</f>
        <v>Food Item 0187</v>
      </c>
      <c r="I7035" s="2">
        <f t="array" ref="I7035">_xlfn.XLOOKUP(G7035,Food_Menu!A:A,Food_Menu!D:D)</f>
        <v>496.25</v>
      </c>
      <c r="J7035" s="2" t="s">
        <v>62</v>
      </c>
      <c r="K7035" s="2" t="str">
        <f t="array" ref="K7035">_xlfn.XLOOKUP(J7035,Delivery_Partners!A:A,Delivery_Partners!B:B)</f>
        <v>Delivery Partner 051</v>
      </c>
      <c r="L7035" s="3">
        <v>2</v>
      </c>
      <c r="M7035" s="2" t="s">
        <v>23</v>
      </c>
      <c r="N7035" s="2" t="s">
        <v>42</v>
      </c>
      <c r="O7035" s="3">
        <v>27</v>
      </c>
      <c r="P7035" s="13">
        <f t="shared" si="1474"/>
        <v>992.5</v>
      </c>
      <c r="Q7035" s="13" t="str">
        <f t="shared" si="1475"/>
        <v>Fast</v>
      </c>
      <c r="S7035" s="21"/>
    </row>
    <row r="7036" hidden="1" customHeight="1" spans="1:19">
      <c r="A7036" s="2" t="s">
        <v>9002</v>
      </c>
      <c r="B7036" s="28">
        <v>45700</v>
      </c>
      <c r="C7036" s="2" t="s">
        <v>2439</v>
      </c>
      <c r="D7036" s="2" t="str">
        <f t="array" ref="D7036">_xlfn.XLOOKUP(C7036,Customers!A:A,Customers!B:B)</f>
        <v>Customer 0418</v>
      </c>
      <c r="E7036" s="2" t="s">
        <v>800</v>
      </c>
      <c r="F7036" s="2" t="str">
        <f t="array" ref="F7036">_xlfn.XLOOKUP(E7036,Restaurants!A:A,Restaurants!B:B)</f>
        <v>Restaurant 014</v>
      </c>
      <c r="G7036" s="2" t="s">
        <v>835</v>
      </c>
      <c r="H7036" s="2" t="str">
        <f t="array" ref="H7036">_xlfn.XLOOKUP(G7036,Food_Menu!A:A,Food_Menu!B:B)</f>
        <v>Food Item 0048</v>
      </c>
      <c r="I7036" s="2"/>
      <c r="J7036" s="2" t="s">
        <v>723</v>
      </c>
      <c r="K7036" s="2" t="str">
        <f t="array" ref="K7036">_xlfn.XLOOKUP(J7036,Delivery_Partners!A:A,Delivery_Partners!B:B)</f>
        <v>Delivery Partner 168</v>
      </c>
      <c r="L7036" s="3">
        <v>3</v>
      </c>
      <c r="M7036" s="2" t="s">
        <v>101</v>
      </c>
      <c r="N7036" s="2" t="s">
        <v>74</v>
      </c>
      <c r="O7036" s="2"/>
    </row>
    <row r="7037" customHeight="1" spans="1:19">
      <c r="A7037" s="2" t="s">
        <v>9003</v>
      </c>
      <c r="B7037" s="29" t="s">
        <v>780</v>
      </c>
      <c r="C7037" s="2" t="s">
        <v>3814</v>
      </c>
      <c r="D7037" s="2" t="str">
        <f t="array" ref="D7037">_xlfn.XLOOKUP(C7037,Customers!A:A,Customers!B:B)</f>
        <v>Customer 0616</v>
      </c>
      <c r="E7037" s="2" t="s">
        <v>425</v>
      </c>
      <c r="F7037" s="2" t="str">
        <f t="array" ref="F7037">_xlfn.XLOOKUP(E7037,Restaurants!A:A,Restaurants!B:B)</f>
        <v>Restaurant 023</v>
      </c>
      <c r="G7037" s="2" t="s">
        <v>754</v>
      </c>
      <c r="H7037" s="2" t="str">
        <f t="array" ref="H7037">_xlfn.XLOOKUP(G7037,Food_Menu!A:A,Food_Menu!B:B)</f>
        <v>Food Item 0140</v>
      </c>
      <c r="I7037" s="2">
        <f t="array" ref="I7037">_xlfn.XLOOKUP(G7037,Food_Menu!A:A,Food_Menu!D:D)</f>
        <v>408.22</v>
      </c>
      <c r="J7037" s="2" t="s">
        <v>663</v>
      </c>
      <c r="K7037" s="2" t="str">
        <f t="array" ref="K7037">_xlfn.XLOOKUP(J7037,Delivery_Partners!A:A,Delivery_Partners!B:B)</f>
        <v>Delivery Partner 007</v>
      </c>
      <c r="L7037" s="3">
        <v>3</v>
      </c>
      <c r="M7037" s="2" t="s">
        <v>23</v>
      </c>
      <c r="N7037" s="2" t="s">
        <v>55</v>
      </c>
      <c r="O7037" s="3">
        <v>26</v>
      </c>
      <c r="P7037" s="13">
        <f t="shared" ref="P7037:P7048" si="1476">I7037*L7037</f>
        <v>1224.66</v>
      </c>
      <c r="Q7037" s="13" t="str">
        <f t="shared" ref="Q7037:Q7048" si="1477">IF(O7037="","Not Delivered",IF(O7037&lt;=30,"Fast",IF(O7037&lt;=60,"Normal","Slow")))</f>
        <v>Fast</v>
      </c>
      <c r="S7037" s="21"/>
    </row>
    <row r="7038" customHeight="1" spans="1:19">
      <c r="A7038" s="2" t="s">
        <v>9004</v>
      </c>
      <c r="B7038" s="29" t="s">
        <v>205</v>
      </c>
      <c r="C7038" s="2" t="s">
        <v>2780</v>
      </c>
      <c r="D7038" s="2" t="str">
        <f t="array" ref="D7038">_xlfn.XLOOKUP(C7038,Customers!A:A,Customers!B:B)</f>
        <v>Customer 0259</v>
      </c>
      <c r="E7038" s="2" t="s">
        <v>498</v>
      </c>
      <c r="F7038" s="2" t="str">
        <f t="array" ref="F7038">_xlfn.XLOOKUP(E7038,Restaurants!A:A,Restaurants!B:B)</f>
        <v>Restaurant 003</v>
      </c>
      <c r="G7038" s="2" t="s">
        <v>687</v>
      </c>
      <c r="H7038" s="2" t="str">
        <f t="array" ref="H7038">_xlfn.XLOOKUP(G7038,Food_Menu!A:A,Food_Menu!B:B)</f>
        <v>Food Item 0066</v>
      </c>
      <c r="I7038" s="2">
        <f t="array" ref="I7038">_xlfn.XLOOKUP(G7038,Food_Menu!A:A,Food_Menu!D:D)</f>
        <v>648.68</v>
      </c>
      <c r="J7038" s="2" t="s">
        <v>499</v>
      </c>
      <c r="K7038" s="2" t="str">
        <f t="array" ref="K7038">_xlfn.XLOOKUP(J7038,Delivery_Partners!A:A,Delivery_Partners!B:B)</f>
        <v>Delivery Partner 105</v>
      </c>
      <c r="L7038" s="3">
        <v>1</v>
      </c>
      <c r="M7038" s="2" t="s">
        <v>23</v>
      </c>
      <c r="N7038" s="2" t="s">
        <v>74</v>
      </c>
      <c r="O7038" s="3">
        <v>40</v>
      </c>
      <c r="P7038" s="13">
        <f t="shared" si="1476"/>
        <v>648.68</v>
      </c>
      <c r="Q7038" s="13" t="str">
        <f t="shared" si="1477"/>
        <v>Normal</v>
      </c>
      <c r="S7038" s="21"/>
    </row>
    <row r="7039" customHeight="1" spans="1:19">
      <c r="A7039" s="2" t="s">
        <v>9005</v>
      </c>
      <c r="B7039" s="29" t="s">
        <v>1648</v>
      </c>
      <c r="C7039" s="2" t="s">
        <v>847</v>
      </c>
      <c r="D7039" s="2" t="str">
        <f t="array" ref="D7039">_xlfn.XLOOKUP(C7039,Customers!A:A,Customers!B:B)</f>
        <v>Customer 0212</v>
      </c>
      <c r="E7039" s="2" t="s">
        <v>224</v>
      </c>
      <c r="F7039" s="2" t="str">
        <f t="array" ref="F7039">_xlfn.XLOOKUP(E7039,Restaurants!A:A,Restaurants!B:B)</f>
        <v>Restaurant 120</v>
      </c>
      <c r="G7039" s="2" t="s">
        <v>1013</v>
      </c>
      <c r="H7039" s="2" t="str">
        <f t="array" ref="H7039">_xlfn.XLOOKUP(G7039,Food_Menu!A:A,Food_Menu!B:B)</f>
        <v>Food Item 0158</v>
      </c>
      <c r="I7039" s="2">
        <f t="array" ref="I7039">_xlfn.XLOOKUP(G7039,Food_Menu!A:A,Food_Menu!D:D)</f>
        <v>622.8</v>
      </c>
      <c r="J7039" s="2" t="s">
        <v>660</v>
      </c>
      <c r="K7039" s="2" t="str">
        <f t="array" ref="K7039">_xlfn.XLOOKUP(J7039,Delivery_Partners!A:A,Delivery_Partners!B:B)</f>
        <v>Delivery Partner 079</v>
      </c>
      <c r="L7039" s="3">
        <v>1</v>
      </c>
      <c r="M7039" s="2" t="s">
        <v>23</v>
      </c>
      <c r="N7039" s="2" t="s">
        <v>24</v>
      </c>
      <c r="O7039" s="3">
        <v>50</v>
      </c>
      <c r="P7039" s="13">
        <f t="shared" si="1476"/>
        <v>622.8</v>
      </c>
      <c r="Q7039" s="13" t="str">
        <f t="shared" si="1477"/>
        <v>Normal</v>
      </c>
      <c r="S7039" s="21"/>
    </row>
    <row r="7040" customHeight="1" spans="1:19">
      <c r="A7040" s="2" t="s">
        <v>9006</v>
      </c>
      <c r="B7040" s="29" t="s">
        <v>1027</v>
      </c>
      <c r="C7040" s="2" t="s">
        <v>2646</v>
      </c>
      <c r="D7040" s="2" t="str">
        <f t="array" ref="D7040">_xlfn.XLOOKUP(C7040,Customers!A:A,Customers!B:B)</f>
        <v>Customer 0443</v>
      </c>
      <c r="E7040" s="2" t="s">
        <v>89</v>
      </c>
      <c r="F7040" s="2" t="str">
        <f t="array" ref="F7040">_xlfn.XLOOKUP(E7040,Restaurants!A:A,Restaurants!B:B)</f>
        <v>Restaurant 059</v>
      </c>
      <c r="G7040" s="2" t="s">
        <v>639</v>
      </c>
      <c r="H7040" s="2" t="str">
        <f t="array" ref="H7040">_xlfn.XLOOKUP(G7040,Food_Menu!A:A,Food_Menu!B:B)</f>
        <v>Food Item 0125</v>
      </c>
      <c r="I7040" s="2">
        <f t="array" ref="I7040">_xlfn.XLOOKUP(G7040,Food_Menu!A:A,Food_Menu!D:D)</f>
        <v>261.06</v>
      </c>
      <c r="J7040" s="2" t="s">
        <v>756</v>
      </c>
      <c r="K7040" s="2" t="str">
        <f t="array" ref="K7040">_xlfn.XLOOKUP(J7040,Delivery_Partners!A:A,Delivery_Partners!B:B)</f>
        <v>Delivery Partner 126</v>
      </c>
      <c r="L7040" s="3">
        <v>1</v>
      </c>
      <c r="M7040" s="2" t="s">
        <v>23</v>
      </c>
      <c r="N7040" s="2" t="s">
        <v>55</v>
      </c>
      <c r="O7040" s="3">
        <v>15</v>
      </c>
      <c r="P7040" s="13">
        <f t="shared" si="1476"/>
        <v>261.06</v>
      </c>
      <c r="Q7040" s="13" t="str">
        <f t="shared" si="1477"/>
        <v>Fast</v>
      </c>
      <c r="S7040" s="21"/>
    </row>
    <row r="7041" customHeight="1" spans="1:19">
      <c r="A7041" s="2" t="s">
        <v>9007</v>
      </c>
      <c r="B7041" s="29" t="s">
        <v>1410</v>
      </c>
      <c r="C7041" s="2" t="s">
        <v>2390</v>
      </c>
      <c r="D7041" s="2" t="str">
        <f t="array" ref="D7041">_xlfn.XLOOKUP(C7041,Customers!A:A,Customers!B:B)</f>
        <v>Customer 0070</v>
      </c>
      <c r="E7041" s="2" t="s">
        <v>152</v>
      </c>
      <c r="F7041" s="2" t="str">
        <f t="array" ref="F7041">_xlfn.XLOOKUP(E7041,Restaurants!A:A,Restaurants!B:B)</f>
        <v>Restaurant 114</v>
      </c>
      <c r="G7041" s="2" t="s">
        <v>792</v>
      </c>
      <c r="H7041" s="2" t="str">
        <f t="array" ref="H7041">_xlfn.XLOOKUP(G7041,Food_Menu!A:A,Food_Menu!B:B)</f>
        <v>Food Item 0159</v>
      </c>
      <c r="I7041" s="2">
        <f t="array" ref="I7041">_xlfn.XLOOKUP(G7041,Food_Menu!A:A,Food_Menu!D:D)</f>
        <v>430.63</v>
      </c>
      <c r="J7041" s="2" t="s">
        <v>374</v>
      </c>
      <c r="K7041" s="2" t="str">
        <f t="array" ref="K7041">_xlfn.XLOOKUP(J7041,Delivery_Partners!A:A,Delivery_Partners!B:B)</f>
        <v>Delivery Partner 052</v>
      </c>
      <c r="L7041" s="3">
        <v>1</v>
      </c>
      <c r="M7041" s="2" t="s">
        <v>23</v>
      </c>
      <c r="N7041" s="2" t="s">
        <v>55</v>
      </c>
      <c r="O7041" s="3">
        <v>33</v>
      </c>
      <c r="P7041" s="13">
        <f t="shared" si="1476"/>
        <v>430.63</v>
      </c>
      <c r="Q7041" s="13" t="str">
        <f t="shared" si="1477"/>
        <v>Normal</v>
      </c>
      <c r="S7041" s="21"/>
    </row>
    <row r="7042" customHeight="1" spans="1:19">
      <c r="A7042" s="2" t="s">
        <v>9008</v>
      </c>
      <c r="B7042" s="28">
        <v>45751</v>
      </c>
      <c r="C7042" s="2" t="s">
        <v>1754</v>
      </c>
      <c r="D7042" s="2" t="str">
        <f t="array" ref="D7042">_xlfn.XLOOKUP(C7042,Customers!A:A,Customers!B:B)</f>
        <v>Customer 1026</v>
      </c>
      <c r="E7042" s="2" t="s">
        <v>52</v>
      </c>
      <c r="F7042" s="2" t="str">
        <f t="array" ref="F7042">_xlfn.XLOOKUP(E7042,Restaurants!A:A,Restaurants!B:B)</f>
        <v>Restaurant 083</v>
      </c>
      <c r="G7042" s="2" t="s">
        <v>1539</v>
      </c>
      <c r="H7042" s="2" t="str">
        <f t="array" ref="H7042">_xlfn.XLOOKUP(G7042,Food_Menu!A:A,Food_Menu!B:B)</f>
        <v>Food Item 0141</v>
      </c>
      <c r="I7042" s="2">
        <f t="array" ref="I7042">_xlfn.XLOOKUP(G7042,Food_Menu!A:A,Food_Menu!D:D)</f>
        <v>285.16</v>
      </c>
      <c r="J7042" s="2" t="s">
        <v>723</v>
      </c>
      <c r="K7042" s="2" t="str">
        <f t="array" ref="K7042">_xlfn.XLOOKUP(J7042,Delivery_Partners!A:A,Delivery_Partners!B:B)</f>
        <v>Delivery Partner 168</v>
      </c>
      <c r="L7042" s="3">
        <v>1</v>
      </c>
      <c r="M7042" s="2" t="s">
        <v>23</v>
      </c>
      <c r="N7042" s="2" t="s">
        <v>24</v>
      </c>
      <c r="O7042" s="3">
        <v>22</v>
      </c>
      <c r="P7042" s="13">
        <f t="shared" si="1476"/>
        <v>285.16</v>
      </c>
      <c r="Q7042" s="13" t="str">
        <f t="shared" si="1477"/>
        <v>Fast</v>
      </c>
      <c r="S7042" s="21"/>
    </row>
    <row r="7043" customHeight="1" spans="1:19">
      <c r="A7043" s="2" t="s">
        <v>9009</v>
      </c>
      <c r="B7043" s="29" t="s">
        <v>605</v>
      </c>
      <c r="C7043" s="2" t="s">
        <v>2113</v>
      </c>
      <c r="D7043" s="2" t="str">
        <f t="array" ref="D7043">_xlfn.XLOOKUP(C7043,Customers!A:A,Customers!B:B)</f>
        <v>Customer 0152</v>
      </c>
      <c r="E7043" s="2" t="s">
        <v>1060</v>
      </c>
      <c r="F7043" s="2" t="str">
        <f t="array" ref="F7043">_xlfn.XLOOKUP(E7043,Restaurants!A:A,Restaurants!B:B)</f>
        <v>Restaurant 042</v>
      </c>
      <c r="G7043" s="2" t="s">
        <v>754</v>
      </c>
      <c r="H7043" s="2" t="str">
        <f t="array" ref="H7043">_xlfn.XLOOKUP(G7043,Food_Menu!A:A,Food_Menu!B:B)</f>
        <v>Food Item 0140</v>
      </c>
      <c r="I7043" s="2">
        <f t="array" ref="I7043">_xlfn.XLOOKUP(G7043,Food_Menu!A:A,Food_Menu!D:D)</f>
        <v>408.22</v>
      </c>
      <c r="J7043" s="2" t="s">
        <v>1363</v>
      </c>
      <c r="K7043" s="2" t="str">
        <f t="array" ref="K7043">_xlfn.XLOOKUP(J7043,Delivery_Partners!A:A,Delivery_Partners!B:B)</f>
        <v>Delivery Partner 001</v>
      </c>
      <c r="L7043" s="3">
        <v>2</v>
      </c>
      <c r="M7043" s="2" t="s">
        <v>23</v>
      </c>
      <c r="N7043" s="2" t="s">
        <v>55</v>
      </c>
      <c r="O7043" s="3">
        <v>46</v>
      </c>
      <c r="P7043" s="13">
        <f t="shared" si="1476"/>
        <v>816.44</v>
      </c>
      <c r="Q7043" s="13" t="str">
        <f t="shared" si="1477"/>
        <v>Normal</v>
      </c>
      <c r="S7043" s="21"/>
    </row>
    <row r="7044" customHeight="1" spans="1:19">
      <c r="A7044" s="2" t="s">
        <v>9010</v>
      </c>
      <c r="B7044" s="28">
        <v>45847</v>
      </c>
      <c r="C7044" s="2" t="s">
        <v>1990</v>
      </c>
      <c r="D7044" s="2" t="str">
        <f t="array" ref="D7044">_xlfn.XLOOKUP(C7044,Customers!A:A,Customers!B:B)</f>
        <v>Customer 0392</v>
      </c>
      <c r="E7044" s="2" t="s">
        <v>152</v>
      </c>
      <c r="F7044" s="2" t="str">
        <f t="array" ref="F7044">_xlfn.XLOOKUP(E7044,Restaurants!A:A,Restaurants!B:B)</f>
        <v>Restaurant 114</v>
      </c>
      <c r="G7044" s="2" t="s">
        <v>519</v>
      </c>
      <c r="H7044" s="2" t="str">
        <f t="array" ref="H7044">_xlfn.XLOOKUP(G7044,Food_Menu!A:A,Food_Menu!B:B)</f>
        <v>Food Item 0019</v>
      </c>
      <c r="I7044" s="2">
        <f t="array" ref="I7044">_xlfn.XLOOKUP(G7044,Food_Menu!A:A,Food_Menu!D:D)</f>
        <v>145.23</v>
      </c>
      <c r="J7044" s="2" t="s">
        <v>811</v>
      </c>
      <c r="K7044" s="2" t="str">
        <f t="array" ref="K7044">_xlfn.XLOOKUP(J7044,Delivery_Partners!A:A,Delivery_Partners!B:B)</f>
        <v>Delivery Partner 147</v>
      </c>
      <c r="L7044" s="3">
        <v>2</v>
      </c>
      <c r="M7044" s="2" t="s">
        <v>23</v>
      </c>
      <c r="N7044" s="2" t="s">
        <v>24</v>
      </c>
      <c r="O7044" s="3">
        <v>52</v>
      </c>
      <c r="P7044" s="13">
        <f t="shared" si="1476"/>
        <v>290.46</v>
      </c>
      <c r="Q7044" s="13" t="str">
        <f t="shared" si="1477"/>
        <v>Normal</v>
      </c>
      <c r="S7044" s="21"/>
    </row>
    <row r="7045" customHeight="1" spans="1:19">
      <c r="A7045" s="2" t="s">
        <v>9011</v>
      </c>
      <c r="B7045" s="28">
        <v>45727</v>
      </c>
      <c r="C7045" s="2" t="s">
        <v>1693</v>
      </c>
      <c r="D7045" s="2" t="str">
        <f t="array" ref="D7045">_xlfn.XLOOKUP(C7045,Customers!A:A,Customers!B:B)</f>
        <v>Customer 0302</v>
      </c>
      <c r="E7045" s="2" t="s">
        <v>83</v>
      </c>
      <c r="F7045" s="2" t="str">
        <f t="array" ref="F7045">_xlfn.XLOOKUP(E7045,Restaurants!A:A,Restaurants!B:B)</f>
        <v>Restaurant 032</v>
      </c>
      <c r="G7045" s="2" t="s">
        <v>627</v>
      </c>
      <c r="H7045" s="2" t="str">
        <f t="array" ref="H7045">_xlfn.XLOOKUP(G7045,Food_Menu!A:A,Food_Menu!B:B)</f>
        <v>Food Item 0188</v>
      </c>
      <c r="I7045" s="2">
        <f t="array" ref="I7045">_xlfn.XLOOKUP(G7045,Food_Menu!A:A,Food_Menu!D:D)</f>
        <v>537.03</v>
      </c>
      <c r="J7045" s="2" t="s">
        <v>251</v>
      </c>
      <c r="K7045" s="2" t="str">
        <f t="array" ref="K7045">_xlfn.XLOOKUP(J7045,Delivery_Partners!A:A,Delivery_Partners!B:B)</f>
        <v>Delivery Partner 089</v>
      </c>
      <c r="L7045" s="3">
        <v>1</v>
      </c>
      <c r="M7045" s="2" t="s">
        <v>23</v>
      </c>
      <c r="N7045" s="2" t="s">
        <v>74</v>
      </c>
      <c r="O7045" s="3">
        <v>33</v>
      </c>
      <c r="P7045" s="13">
        <f t="shared" si="1476"/>
        <v>537.03</v>
      </c>
      <c r="Q7045" s="13" t="str">
        <f t="shared" si="1477"/>
        <v>Normal</v>
      </c>
      <c r="S7045" s="21"/>
    </row>
    <row r="7046" customHeight="1" spans="1:19">
      <c r="A7046" s="2" t="s">
        <v>9012</v>
      </c>
      <c r="B7046" s="28">
        <v>45903</v>
      </c>
      <c r="C7046" s="2" t="s">
        <v>1195</v>
      </c>
      <c r="D7046" s="2" t="str">
        <f t="array" ref="D7046">_xlfn.XLOOKUP(C7046,Customers!A:A,Customers!B:B)</f>
        <v>Customer 0249</v>
      </c>
      <c r="E7046" s="2" t="s">
        <v>451</v>
      </c>
      <c r="F7046" s="2" t="str">
        <f t="array" ref="F7046">_xlfn.XLOOKUP(E7046,Restaurants!A:A,Restaurants!B:B)</f>
        <v>Restaurant 022</v>
      </c>
      <c r="G7046" s="2" t="s">
        <v>881</v>
      </c>
      <c r="H7046" s="2" t="str">
        <f t="array" ref="H7046">_xlfn.XLOOKUP(G7046,Food_Menu!A:A,Food_Menu!B:B)</f>
        <v>Food Item 0038</v>
      </c>
      <c r="I7046" s="2">
        <f t="array" ref="I7046">_xlfn.XLOOKUP(G7046,Food_Menu!A:A,Food_Menu!D:D)</f>
        <v>355.26</v>
      </c>
      <c r="J7046" s="2" t="s">
        <v>842</v>
      </c>
      <c r="K7046" s="2" t="str">
        <f t="array" ref="K7046">_xlfn.XLOOKUP(J7046,Delivery_Partners!A:A,Delivery_Partners!B:B)</f>
        <v>Delivery Partner 093</v>
      </c>
      <c r="L7046" s="3">
        <v>1</v>
      </c>
      <c r="M7046" s="2" t="s">
        <v>23</v>
      </c>
      <c r="N7046" s="2" t="s">
        <v>42</v>
      </c>
      <c r="O7046" s="3">
        <v>27</v>
      </c>
      <c r="P7046" s="13">
        <f t="shared" si="1476"/>
        <v>355.26</v>
      </c>
      <c r="Q7046" s="13" t="str">
        <f t="shared" si="1477"/>
        <v>Fast</v>
      </c>
      <c r="S7046" s="21"/>
    </row>
    <row r="7047" customHeight="1" spans="1:19">
      <c r="A7047" s="2" t="s">
        <v>9013</v>
      </c>
      <c r="B7047" s="28">
        <v>45665</v>
      </c>
      <c r="C7047" s="2" t="s">
        <v>1521</v>
      </c>
      <c r="D7047" s="2" t="str">
        <f t="array" ref="D7047">_xlfn.XLOOKUP(C7047,Customers!A:A,Customers!B:B)</f>
        <v>Customer 0442</v>
      </c>
      <c r="E7047" s="2" t="s">
        <v>182</v>
      </c>
      <c r="F7047" s="2" t="str">
        <f t="array" ref="F7047">_xlfn.XLOOKUP(E7047,Restaurants!A:A,Restaurants!B:B)</f>
        <v>Restaurant 097</v>
      </c>
      <c r="G7047" s="2" t="s">
        <v>2095</v>
      </c>
      <c r="H7047" s="2" t="str">
        <f t="array" ref="H7047">_xlfn.XLOOKUP(G7047,Food_Menu!A:A,Food_Menu!B:B)</f>
        <v>Food Item 0087</v>
      </c>
      <c r="I7047" s="2">
        <f t="array" ref="I7047">_xlfn.XLOOKUP(G7047,Food_Menu!A:A,Food_Menu!D:D)</f>
        <v>288.34</v>
      </c>
      <c r="J7047" s="2" t="s">
        <v>256</v>
      </c>
      <c r="K7047" s="2" t="str">
        <f t="array" ref="K7047">_xlfn.XLOOKUP(J7047,Delivery_Partners!A:A,Delivery_Partners!B:B)</f>
        <v>Delivery Partner 057</v>
      </c>
      <c r="L7047" s="3">
        <v>3</v>
      </c>
      <c r="M7047" s="2" t="s">
        <v>23</v>
      </c>
      <c r="N7047" s="2" t="s">
        <v>74</v>
      </c>
      <c r="O7047" s="3">
        <v>16</v>
      </c>
      <c r="P7047" s="13">
        <f t="shared" si="1476"/>
        <v>865.02</v>
      </c>
      <c r="Q7047" s="13" t="str">
        <f t="shared" si="1477"/>
        <v>Fast</v>
      </c>
      <c r="S7047" s="21"/>
    </row>
    <row r="7048" customHeight="1" spans="1:19">
      <c r="A7048" s="2" t="s">
        <v>9014</v>
      </c>
      <c r="B7048" s="29" t="s">
        <v>933</v>
      </c>
      <c r="C7048" s="2" t="s">
        <v>4084</v>
      </c>
      <c r="D7048" s="2" t="str">
        <f t="array" ref="D7048">_xlfn.XLOOKUP(C7048,Customers!A:A,Customers!B:B)</f>
        <v>Customer 0864</v>
      </c>
      <c r="E7048" s="2" t="s">
        <v>468</v>
      </c>
      <c r="F7048" s="2" t="str">
        <f t="array" ref="F7048">_xlfn.XLOOKUP(E7048,Restaurants!A:A,Restaurants!B:B)</f>
        <v>Restaurant 067</v>
      </c>
      <c r="G7048" s="2" t="s">
        <v>1100</v>
      </c>
      <c r="H7048" s="2" t="str">
        <f t="array" ref="H7048">_xlfn.XLOOKUP(G7048,Food_Menu!A:A,Food_Menu!B:B)</f>
        <v>Food Item 0113</v>
      </c>
      <c r="I7048" s="2">
        <f t="array" ref="I7048">_xlfn.XLOOKUP(G7048,Food_Menu!A:A,Food_Menu!D:D)</f>
        <v>545.03</v>
      </c>
      <c r="J7048" s="2" t="s">
        <v>718</v>
      </c>
      <c r="K7048" s="2" t="str">
        <f t="array" ref="K7048">_xlfn.XLOOKUP(J7048,Delivery_Partners!A:A,Delivery_Partners!B:B)</f>
        <v>Delivery Partner 071</v>
      </c>
      <c r="L7048" s="3">
        <v>3</v>
      </c>
      <c r="M7048" s="2" t="s">
        <v>23</v>
      </c>
      <c r="N7048" s="2" t="s">
        <v>55</v>
      </c>
      <c r="O7048" s="3">
        <v>58</v>
      </c>
      <c r="P7048" s="13">
        <f t="shared" si="1476"/>
        <v>1635.09</v>
      </c>
      <c r="Q7048" s="13" t="str">
        <f t="shared" si="1477"/>
        <v>Normal</v>
      </c>
      <c r="S7048" s="21"/>
    </row>
    <row r="7049" hidden="1" customHeight="1" spans="1:19">
      <c r="A7049" s="2" t="s">
        <v>9015</v>
      </c>
      <c r="B7049" s="29" t="s">
        <v>2192</v>
      </c>
      <c r="C7049" s="2" t="s">
        <v>4699</v>
      </c>
      <c r="D7049" s="2" t="str">
        <f t="array" ref="D7049">_xlfn.XLOOKUP(C7049,Customers!A:A,Customers!B:B)</f>
        <v>Customer 1071</v>
      </c>
      <c r="E7049" s="2" t="s">
        <v>193</v>
      </c>
      <c r="F7049" s="2" t="str">
        <f t="array" ref="F7049">_xlfn.XLOOKUP(E7049,Restaurants!A:A,Restaurants!B:B)</f>
        <v>Restaurant 051</v>
      </c>
      <c r="G7049" s="2" t="s">
        <v>1009</v>
      </c>
      <c r="H7049" s="2" t="str">
        <f t="array" ref="H7049">_xlfn.XLOOKUP(G7049,Food_Menu!A:A,Food_Menu!B:B)</f>
        <v>Food Item 0187</v>
      </c>
      <c r="I7049" s="2"/>
      <c r="J7049" s="2" t="s">
        <v>660</v>
      </c>
      <c r="K7049" s="2" t="str">
        <f t="array" ref="K7049">_xlfn.XLOOKUP(J7049,Delivery_Partners!A:A,Delivery_Partners!B:B)</f>
        <v>Delivery Partner 079</v>
      </c>
      <c r="L7049" s="3">
        <v>2</v>
      </c>
      <c r="M7049" s="2" t="s">
        <v>101</v>
      </c>
      <c r="N7049" s="2" t="s">
        <v>42</v>
      </c>
      <c r="O7049" s="2"/>
    </row>
    <row r="7050" customHeight="1" spans="1:19">
      <c r="A7050" s="2" t="s">
        <v>9016</v>
      </c>
      <c r="B7050" s="29" t="s">
        <v>915</v>
      </c>
      <c r="C7050" s="2" t="s">
        <v>695</v>
      </c>
      <c r="D7050" s="2" t="str">
        <f t="array" ref="D7050">_xlfn.XLOOKUP(C7050,Customers!A:A,Customers!B:B)</f>
        <v>Customer 0227</v>
      </c>
      <c r="E7050" s="2" t="s">
        <v>548</v>
      </c>
      <c r="F7050" s="2" t="str">
        <f t="array" ref="F7050">_xlfn.XLOOKUP(E7050,Restaurants!A:A,Restaurants!B:B)</f>
        <v>Restaurant 071</v>
      </c>
      <c r="G7050" s="2" t="s">
        <v>147</v>
      </c>
      <c r="H7050" s="2" t="str">
        <f t="array" ref="H7050">_xlfn.XLOOKUP(G7050,Food_Menu!A:A,Food_Menu!B:B)</f>
        <v>Food Item 0139</v>
      </c>
      <c r="I7050" s="2">
        <f t="array" ref="I7050">_xlfn.XLOOKUP(G7050,Food_Menu!A:A,Food_Menu!D:D)</f>
        <v>296.6</v>
      </c>
      <c r="J7050" s="2" t="s">
        <v>1090</v>
      </c>
      <c r="K7050" s="2" t="str">
        <f t="array" ref="K7050">_xlfn.XLOOKUP(J7050,Delivery_Partners!A:A,Delivery_Partners!B:B)</f>
        <v>Delivery Partner 056</v>
      </c>
      <c r="L7050" s="3">
        <v>2</v>
      </c>
      <c r="M7050" s="2" t="s">
        <v>23</v>
      </c>
      <c r="N7050" s="2" t="s">
        <v>24</v>
      </c>
      <c r="O7050" s="3">
        <v>15</v>
      </c>
      <c r="P7050" s="13">
        <f t="shared" ref="P7050:P7056" si="1478">I7050*L7050</f>
        <v>593.2</v>
      </c>
      <c r="Q7050" s="13" t="str">
        <f t="shared" ref="Q7050:Q7056" si="1479">IF(O7050="","Not Delivered",IF(O7050&lt;=30,"Fast",IF(O7050&lt;=60,"Normal","Slow")))</f>
        <v>Fast</v>
      </c>
      <c r="S7050" s="21"/>
    </row>
    <row r="7051" customHeight="1" spans="1:19">
      <c r="A7051" s="2" t="s">
        <v>9017</v>
      </c>
      <c r="B7051" s="28">
        <v>45812</v>
      </c>
      <c r="C7051" s="2" t="s">
        <v>2606</v>
      </c>
      <c r="D7051" s="2" t="str">
        <f t="array" ref="D7051">_xlfn.XLOOKUP(C7051,Customers!A:A,Customers!B:B)</f>
        <v>Customer 0287</v>
      </c>
      <c r="E7051" s="2" t="s">
        <v>795</v>
      </c>
      <c r="F7051" s="2" t="str">
        <f t="array" ref="F7051">_xlfn.XLOOKUP(E7051,Restaurants!A:A,Restaurants!B:B)</f>
        <v>Restaurant 117</v>
      </c>
      <c r="G7051" s="2" t="s">
        <v>1498</v>
      </c>
      <c r="H7051" s="2" t="str">
        <f t="array" ref="H7051">_xlfn.XLOOKUP(G7051,Food_Menu!A:A,Food_Menu!B:B)</f>
        <v>Food Item 0041</v>
      </c>
      <c r="I7051" s="2">
        <f t="array" ref="I7051">_xlfn.XLOOKUP(G7051,Food_Menu!A:A,Food_Menu!D:D)</f>
        <v>514.31</v>
      </c>
      <c r="J7051" s="2" t="s">
        <v>684</v>
      </c>
      <c r="K7051" s="2" t="str">
        <f t="array" ref="K7051">_xlfn.XLOOKUP(J7051,Delivery_Partners!A:A,Delivery_Partners!B:B)</f>
        <v>Delivery Partner 003</v>
      </c>
      <c r="L7051" s="3">
        <v>2</v>
      </c>
      <c r="M7051" s="2" t="s">
        <v>23</v>
      </c>
      <c r="N7051" s="2" t="s">
        <v>55</v>
      </c>
      <c r="O7051" s="3">
        <v>43</v>
      </c>
      <c r="P7051" s="13">
        <f t="shared" si="1478"/>
        <v>1028.62</v>
      </c>
      <c r="Q7051" s="13" t="str">
        <f t="shared" si="1479"/>
        <v>Normal</v>
      </c>
      <c r="S7051" s="21"/>
    </row>
    <row r="7052" customHeight="1" spans="1:19">
      <c r="A7052" s="2" t="s">
        <v>9018</v>
      </c>
      <c r="B7052" s="29" t="s">
        <v>114</v>
      </c>
      <c r="C7052" s="2" t="s">
        <v>2689</v>
      </c>
      <c r="D7052" s="2" t="str">
        <f t="array" ref="D7052">_xlfn.XLOOKUP(C7052,Customers!A:A,Customers!B:B)</f>
        <v>Customer 0564</v>
      </c>
      <c r="E7052" s="2" t="s">
        <v>984</v>
      </c>
      <c r="F7052" s="2" t="str">
        <f t="array" ref="F7052">_xlfn.XLOOKUP(E7052,Restaurants!A:A,Restaurants!B:B)</f>
        <v>Restaurant 034</v>
      </c>
      <c r="G7052" s="2" t="s">
        <v>1833</v>
      </c>
      <c r="H7052" s="2" t="str">
        <f t="array" ref="H7052">_xlfn.XLOOKUP(G7052,Food_Menu!A:A,Food_Menu!B:B)</f>
        <v>Food Item 0064</v>
      </c>
      <c r="I7052" s="2">
        <f t="array" ref="I7052">_xlfn.XLOOKUP(G7052,Food_Menu!A:A,Food_Menu!D:D)</f>
        <v>129.48</v>
      </c>
      <c r="J7052" s="2" t="s">
        <v>409</v>
      </c>
      <c r="K7052" s="2" t="str">
        <f t="array" ref="K7052">_xlfn.XLOOKUP(J7052,Delivery_Partners!A:A,Delivery_Partners!B:B)</f>
        <v>Delivery Partner 073</v>
      </c>
      <c r="L7052" s="3">
        <v>1</v>
      </c>
      <c r="M7052" s="2" t="s">
        <v>23</v>
      </c>
      <c r="N7052" s="2" t="s">
        <v>24</v>
      </c>
      <c r="O7052" s="3">
        <v>22</v>
      </c>
      <c r="P7052" s="13">
        <f t="shared" si="1478"/>
        <v>129.48</v>
      </c>
      <c r="Q7052" s="13" t="str">
        <f t="shared" si="1479"/>
        <v>Fast</v>
      </c>
      <c r="S7052" s="21"/>
    </row>
    <row r="7053" customHeight="1" spans="1:19">
      <c r="A7053" s="2" t="s">
        <v>9019</v>
      </c>
      <c r="B7053" s="29" t="s">
        <v>1265</v>
      </c>
      <c r="C7053" s="2" t="s">
        <v>1819</v>
      </c>
      <c r="D7053" s="2" t="str">
        <f t="array" ref="D7053">_xlfn.XLOOKUP(C7053,Customers!A:A,Customers!B:B)</f>
        <v>Customer 0384</v>
      </c>
      <c r="E7053" s="2" t="s">
        <v>1209</v>
      </c>
      <c r="F7053" s="2" t="str">
        <f t="array" ref="F7053">_xlfn.XLOOKUP(E7053,Restaurants!A:A,Restaurants!B:B)</f>
        <v>Restaurant 109</v>
      </c>
      <c r="G7053" s="2" t="s">
        <v>722</v>
      </c>
      <c r="H7053" s="2" t="str">
        <f t="array" ref="H7053">_xlfn.XLOOKUP(G7053,Food_Menu!A:A,Food_Menu!B:B)</f>
        <v>Food Item 0044</v>
      </c>
      <c r="I7053" s="2">
        <f t="array" ref="I7053">_xlfn.XLOOKUP(G7053,Food_Menu!A:A,Food_Menu!D:D)</f>
        <v>334.07</v>
      </c>
      <c r="J7053" s="2" t="s">
        <v>409</v>
      </c>
      <c r="K7053" s="2" t="str">
        <f t="array" ref="K7053">_xlfn.XLOOKUP(J7053,Delivery_Partners!A:A,Delivery_Partners!B:B)</f>
        <v>Delivery Partner 073</v>
      </c>
      <c r="L7053" s="3">
        <v>3</v>
      </c>
      <c r="M7053" s="2" t="s">
        <v>23</v>
      </c>
      <c r="N7053" s="2" t="s">
        <v>55</v>
      </c>
      <c r="O7053" s="3">
        <v>29</v>
      </c>
      <c r="P7053" s="13">
        <f t="shared" si="1478"/>
        <v>1002.21</v>
      </c>
      <c r="Q7053" s="13" t="str">
        <f t="shared" si="1479"/>
        <v>Fast</v>
      </c>
      <c r="S7053" s="21"/>
    </row>
    <row r="7054" customHeight="1" spans="1:19">
      <c r="A7054" s="2" t="s">
        <v>9020</v>
      </c>
      <c r="B7054" s="29" t="s">
        <v>306</v>
      </c>
      <c r="C7054" s="2" t="s">
        <v>1182</v>
      </c>
      <c r="D7054" s="2" t="str">
        <f t="array" ref="D7054">_xlfn.XLOOKUP(C7054,Customers!A:A,Customers!B:B)</f>
        <v>Customer 0960</v>
      </c>
      <c r="E7054" s="2" t="s">
        <v>738</v>
      </c>
      <c r="F7054" s="2" t="str">
        <f t="array" ref="F7054">_xlfn.XLOOKUP(E7054,Restaurants!A:A,Restaurants!B:B)</f>
        <v>Restaurant 110</v>
      </c>
      <c r="G7054" s="2" t="s">
        <v>1794</v>
      </c>
      <c r="H7054" s="2" t="str">
        <f t="array" ref="H7054">_xlfn.XLOOKUP(G7054,Food_Menu!A:A,Food_Menu!B:B)</f>
        <v>Food Item 0131</v>
      </c>
      <c r="I7054" s="2">
        <f t="array" ref="I7054">_xlfn.XLOOKUP(G7054,Food_Menu!A:A,Food_Menu!D:D)</f>
        <v>201.22</v>
      </c>
      <c r="J7054" s="2" t="s">
        <v>168</v>
      </c>
      <c r="K7054" s="2" t="str">
        <f t="array" ref="K7054">_xlfn.XLOOKUP(J7054,Delivery_Partners!A:A,Delivery_Partners!B:B)</f>
        <v>Delivery Partner 130</v>
      </c>
      <c r="L7054" s="3">
        <v>1</v>
      </c>
      <c r="M7054" s="2" t="s">
        <v>23</v>
      </c>
      <c r="N7054" s="2" t="s">
        <v>24</v>
      </c>
      <c r="O7054" s="3">
        <v>20</v>
      </c>
      <c r="P7054" s="13">
        <f t="shared" si="1478"/>
        <v>201.22</v>
      </c>
      <c r="Q7054" s="13" t="str">
        <f t="shared" si="1479"/>
        <v>Fast</v>
      </c>
      <c r="S7054" s="21"/>
    </row>
    <row r="7055" customHeight="1" spans="1:19">
      <c r="A7055" s="2" t="s">
        <v>9021</v>
      </c>
      <c r="B7055" s="29" t="s">
        <v>472</v>
      </c>
      <c r="C7055" s="2" t="s">
        <v>3155</v>
      </c>
      <c r="D7055" s="2" t="str">
        <f t="array" ref="D7055">_xlfn.XLOOKUP(C7055,Customers!A:A,Customers!B:B)</f>
        <v>Customer 0268</v>
      </c>
      <c r="E7055" s="2" t="s">
        <v>586</v>
      </c>
      <c r="F7055" s="2" t="str">
        <f t="array" ref="F7055">_xlfn.XLOOKUP(E7055,Restaurants!A:A,Restaurants!B:B)</f>
        <v>Restaurant 092</v>
      </c>
      <c r="G7055" s="2" t="s">
        <v>1013</v>
      </c>
      <c r="H7055" s="2" t="str">
        <f t="array" ref="H7055">_xlfn.XLOOKUP(G7055,Food_Menu!A:A,Food_Menu!B:B)</f>
        <v>Food Item 0158</v>
      </c>
      <c r="I7055" s="2">
        <f t="array" ref="I7055">_xlfn.XLOOKUP(G7055,Food_Menu!A:A,Food_Menu!D:D)</f>
        <v>622.8</v>
      </c>
      <c r="J7055" s="2" t="s">
        <v>368</v>
      </c>
      <c r="K7055" s="2" t="str">
        <f t="array" ref="K7055">_xlfn.XLOOKUP(J7055,Delivery_Partners!A:A,Delivery_Partners!B:B)</f>
        <v>Delivery Partner 085</v>
      </c>
      <c r="L7055" s="3">
        <v>2</v>
      </c>
      <c r="M7055" s="2" t="s">
        <v>23</v>
      </c>
      <c r="N7055" s="2" t="s">
        <v>42</v>
      </c>
      <c r="O7055" s="3">
        <v>15</v>
      </c>
      <c r="P7055" s="13">
        <f t="shared" si="1478"/>
        <v>1245.6</v>
      </c>
      <c r="Q7055" s="13" t="str">
        <f t="shared" si="1479"/>
        <v>Fast</v>
      </c>
      <c r="S7055" s="21"/>
    </row>
    <row r="7056" customHeight="1" spans="1:19">
      <c r="A7056" s="2" t="s">
        <v>9022</v>
      </c>
      <c r="B7056" s="29" t="s">
        <v>2146</v>
      </c>
      <c r="C7056" s="2" t="s">
        <v>1257</v>
      </c>
      <c r="D7056" s="2" t="str">
        <f t="array" ref="D7056">_xlfn.XLOOKUP(C7056,Customers!A:A,Customers!B:B)</f>
        <v>Customer 0483</v>
      </c>
      <c r="E7056" s="2" t="s">
        <v>60</v>
      </c>
      <c r="F7056" s="2" t="str">
        <f t="array" ref="F7056">_xlfn.XLOOKUP(E7056,Restaurants!A:A,Restaurants!B:B)</f>
        <v>Restaurant 019</v>
      </c>
      <c r="G7056" s="2" t="s">
        <v>872</v>
      </c>
      <c r="H7056" s="2" t="str">
        <f t="array" ref="H7056">_xlfn.XLOOKUP(G7056,Food_Menu!A:A,Food_Menu!B:B)</f>
        <v>Food Item 0156</v>
      </c>
      <c r="I7056" s="2">
        <f t="array" ref="I7056">_xlfn.XLOOKUP(G7056,Food_Menu!A:A,Food_Menu!D:D)</f>
        <v>133.9</v>
      </c>
      <c r="J7056" s="2" t="s">
        <v>304</v>
      </c>
      <c r="K7056" s="2" t="str">
        <f t="array" ref="K7056">_xlfn.XLOOKUP(J7056,Delivery_Partners!A:A,Delivery_Partners!B:B)</f>
        <v>Delivery Partner 099</v>
      </c>
      <c r="L7056" s="3">
        <v>1</v>
      </c>
      <c r="M7056" s="2" t="s">
        <v>23</v>
      </c>
      <c r="N7056" s="2" t="s">
        <v>24</v>
      </c>
      <c r="O7056" s="3">
        <v>34</v>
      </c>
      <c r="P7056" s="13">
        <f t="shared" si="1478"/>
        <v>133.9</v>
      </c>
      <c r="Q7056" s="13" t="str">
        <f t="shared" si="1479"/>
        <v>Normal</v>
      </c>
      <c r="S7056" s="21"/>
    </row>
    <row r="7057" hidden="1" customHeight="1" spans="1:19">
      <c r="A7057" s="2" t="s">
        <v>9023</v>
      </c>
      <c r="B7057" s="29" t="s">
        <v>334</v>
      </c>
      <c r="C7057" s="2" t="s">
        <v>396</v>
      </c>
      <c r="D7057" s="2" t="str">
        <f t="array" ref="D7057">_xlfn.XLOOKUP(C7057,Customers!A:A,Customers!B:B)</f>
        <v>Customer 0655</v>
      </c>
      <c r="E7057" s="2" t="s">
        <v>78</v>
      </c>
      <c r="F7057" s="2" t="str">
        <f t="array" ref="F7057">_xlfn.XLOOKUP(E7057,Restaurants!A:A,Restaurants!B:B)</f>
        <v>Restaurant 011</v>
      </c>
      <c r="G7057" s="2" t="s">
        <v>1210</v>
      </c>
      <c r="H7057" s="2" t="str">
        <f t="array" ref="H7057">_xlfn.XLOOKUP(G7057,Food_Menu!A:A,Food_Menu!B:B)</f>
        <v>Food Item 0166</v>
      </c>
      <c r="I7057" s="2"/>
      <c r="J7057" s="2" t="s">
        <v>1408</v>
      </c>
      <c r="K7057" s="2" t="str">
        <f t="array" ref="K7057">_xlfn.XLOOKUP(J7057,Delivery_Partners!A:A,Delivery_Partners!B:B)</f>
        <v>Delivery Partner 084</v>
      </c>
      <c r="L7057" s="3">
        <v>2</v>
      </c>
      <c r="M7057" s="2" t="s">
        <v>101</v>
      </c>
      <c r="N7057" s="2" t="s">
        <v>74</v>
      </c>
      <c r="O7057" s="2"/>
    </row>
    <row r="7058" customHeight="1" spans="1:19">
      <c r="A7058" s="2" t="s">
        <v>9024</v>
      </c>
      <c r="B7058" s="29" t="s">
        <v>325</v>
      </c>
      <c r="C7058" s="2" t="s">
        <v>1953</v>
      </c>
      <c r="D7058" s="2" t="str">
        <f t="array" ref="D7058">_xlfn.XLOOKUP(C7058,Customers!A:A,Customers!B:B)</f>
        <v>Customer 0458</v>
      </c>
      <c r="E7058" s="2" t="s">
        <v>871</v>
      </c>
      <c r="F7058" s="2" t="str">
        <f t="array" ref="F7058">_xlfn.XLOOKUP(E7058,Restaurants!A:A,Restaurants!B:B)</f>
        <v>Restaurant 015</v>
      </c>
      <c r="G7058" s="2" t="s">
        <v>1547</v>
      </c>
      <c r="H7058" s="2" t="str">
        <f t="array" ref="H7058">_xlfn.XLOOKUP(G7058,Food_Menu!A:A,Food_Menu!B:B)</f>
        <v>Food Item 0155</v>
      </c>
      <c r="I7058" s="2">
        <f t="array" ref="I7058">_xlfn.XLOOKUP(G7058,Food_Menu!A:A,Food_Menu!D:D)</f>
        <v>185.15</v>
      </c>
      <c r="J7058" s="2" t="s">
        <v>1930</v>
      </c>
      <c r="K7058" s="2" t="str">
        <f t="array" ref="K7058">_xlfn.XLOOKUP(J7058,Delivery_Partners!A:A,Delivery_Partners!B:B)</f>
        <v>Delivery Partner 077</v>
      </c>
      <c r="L7058" s="3">
        <v>2</v>
      </c>
      <c r="M7058" s="2" t="s">
        <v>23</v>
      </c>
      <c r="N7058" s="2" t="s">
        <v>42</v>
      </c>
      <c r="O7058" s="3">
        <v>24</v>
      </c>
      <c r="P7058" s="13">
        <f t="shared" ref="P7058:P7066" si="1480">I7058*L7058</f>
        <v>370.3</v>
      </c>
      <c r="Q7058" s="13" t="str">
        <f t="shared" ref="Q7058:Q7066" si="1481">IF(O7058="","Not Delivered",IF(O7058&lt;=30,"Fast",IF(O7058&lt;=60,"Normal","Slow")))</f>
        <v>Fast</v>
      </c>
      <c r="S7058" s="21"/>
    </row>
    <row r="7059" customHeight="1" spans="1:19">
      <c r="A7059" s="2" t="s">
        <v>9025</v>
      </c>
      <c r="B7059" s="28">
        <v>45758</v>
      </c>
      <c r="C7059" s="2" t="s">
        <v>1331</v>
      </c>
      <c r="D7059" s="2" t="str">
        <f t="array" ref="D7059">_xlfn.XLOOKUP(C7059,Customers!A:A,Customers!B:B)</f>
        <v>Customer 0741</v>
      </c>
      <c r="E7059" s="2" t="s">
        <v>674</v>
      </c>
      <c r="F7059" s="2" t="str">
        <f t="array" ref="F7059">_xlfn.XLOOKUP(E7059,Restaurants!A:A,Restaurants!B:B)</f>
        <v>Restaurant 085</v>
      </c>
      <c r="G7059" s="2" t="s">
        <v>591</v>
      </c>
      <c r="H7059" s="2" t="str">
        <f t="array" ref="H7059">_xlfn.XLOOKUP(G7059,Food_Menu!A:A,Food_Menu!B:B)</f>
        <v>Food Item 0199</v>
      </c>
      <c r="I7059" s="2">
        <f t="array" ref="I7059">_xlfn.XLOOKUP(G7059,Food_Menu!A:A,Food_Menu!D:D)</f>
        <v>484.48</v>
      </c>
      <c r="J7059" s="2" t="s">
        <v>168</v>
      </c>
      <c r="K7059" s="2" t="str">
        <f t="array" ref="K7059">_xlfn.XLOOKUP(J7059,Delivery_Partners!A:A,Delivery_Partners!B:B)</f>
        <v>Delivery Partner 130</v>
      </c>
      <c r="L7059" s="3">
        <v>2</v>
      </c>
      <c r="M7059" s="2" t="s">
        <v>23</v>
      </c>
      <c r="N7059" s="2" t="s">
        <v>55</v>
      </c>
      <c r="O7059" s="3">
        <v>46</v>
      </c>
      <c r="P7059" s="13">
        <f t="shared" si="1480"/>
        <v>968.96</v>
      </c>
      <c r="Q7059" s="13" t="str">
        <f t="shared" si="1481"/>
        <v>Normal</v>
      </c>
      <c r="S7059" s="21"/>
    </row>
    <row r="7060" customHeight="1" spans="1:19">
      <c r="A7060" s="2" t="s">
        <v>9026</v>
      </c>
      <c r="B7060" s="29" t="s">
        <v>599</v>
      </c>
      <c r="C7060" s="2" t="s">
        <v>1182</v>
      </c>
      <c r="D7060" s="2" t="str">
        <f t="array" ref="D7060">_xlfn.XLOOKUP(C7060,Customers!A:A,Customers!B:B)</f>
        <v>Customer 0960</v>
      </c>
      <c r="E7060" s="2" t="s">
        <v>669</v>
      </c>
      <c r="F7060" s="2" t="str">
        <f t="array" ref="F7060">_xlfn.XLOOKUP(E7060,Restaurants!A:A,Restaurants!B:B)</f>
        <v>Restaurant 048</v>
      </c>
      <c r="G7060" s="2" t="s">
        <v>579</v>
      </c>
      <c r="H7060" s="2" t="str">
        <f t="array" ref="H7060">_xlfn.XLOOKUP(G7060,Food_Menu!A:A,Food_Menu!B:B)</f>
        <v>Food Item 0200</v>
      </c>
      <c r="I7060" s="2">
        <f t="array" ref="I7060">_xlfn.XLOOKUP(G7060,Food_Menu!A:A,Food_Menu!D:D)</f>
        <v>511.44</v>
      </c>
      <c r="J7060" s="2" t="s">
        <v>414</v>
      </c>
      <c r="K7060" s="2" t="str">
        <f t="array" ref="K7060">_xlfn.XLOOKUP(J7060,Delivery_Partners!A:A,Delivery_Partners!B:B)</f>
        <v>Delivery Partner 122</v>
      </c>
      <c r="L7060" s="3">
        <v>1</v>
      </c>
      <c r="M7060" s="2" t="s">
        <v>23</v>
      </c>
      <c r="N7060" s="2" t="s">
        <v>24</v>
      </c>
      <c r="O7060" s="3">
        <v>48</v>
      </c>
      <c r="P7060" s="13">
        <f t="shared" si="1480"/>
        <v>511.44</v>
      </c>
      <c r="Q7060" s="13" t="str">
        <f t="shared" si="1481"/>
        <v>Normal</v>
      </c>
      <c r="S7060" s="21"/>
    </row>
    <row r="7061" customHeight="1" spans="1:19">
      <c r="A7061" s="2" t="s">
        <v>9027</v>
      </c>
      <c r="B7061" s="29" t="s">
        <v>325</v>
      </c>
      <c r="C7061" s="2" t="s">
        <v>2853</v>
      </c>
      <c r="D7061" s="2" t="str">
        <f t="array" ref="D7061">_xlfn.XLOOKUP(C7061,Customers!A:A,Customers!B:B)</f>
        <v>Customer 0639</v>
      </c>
      <c r="E7061" s="2" t="s">
        <v>372</v>
      </c>
      <c r="F7061" s="2" t="str">
        <f t="array" ref="F7061">_xlfn.XLOOKUP(E7061,Restaurants!A:A,Restaurants!B:B)</f>
        <v>Restaurant 119</v>
      </c>
      <c r="G7061" s="2" t="s">
        <v>261</v>
      </c>
      <c r="H7061" s="2" t="str">
        <f t="array" ref="H7061">_xlfn.XLOOKUP(G7061,Food_Menu!A:A,Food_Menu!B:B)</f>
        <v>Food Item 0061</v>
      </c>
      <c r="I7061" s="2">
        <f t="array" ref="I7061">_xlfn.XLOOKUP(G7061,Food_Menu!A:A,Food_Menu!D:D)</f>
        <v>538.21</v>
      </c>
      <c r="J7061" s="2" t="s">
        <v>1372</v>
      </c>
      <c r="K7061" s="2" t="str">
        <f t="array" ref="K7061">_xlfn.XLOOKUP(J7061,Delivery_Partners!A:A,Delivery_Partners!B:B)</f>
        <v>Delivery Partner 179</v>
      </c>
      <c r="L7061" s="3">
        <v>2</v>
      </c>
      <c r="M7061" s="2" t="s">
        <v>23</v>
      </c>
      <c r="N7061" s="2" t="s">
        <v>55</v>
      </c>
      <c r="O7061" s="3">
        <v>44</v>
      </c>
      <c r="P7061" s="13">
        <f t="shared" si="1480"/>
        <v>1076.42</v>
      </c>
      <c r="Q7061" s="13" t="str">
        <f t="shared" si="1481"/>
        <v>Normal</v>
      </c>
      <c r="S7061" s="21"/>
    </row>
    <row r="7062" customHeight="1" spans="1:19">
      <c r="A7062" s="2" t="s">
        <v>9028</v>
      </c>
      <c r="B7062" s="28">
        <v>45698</v>
      </c>
      <c r="C7062" s="2" t="s">
        <v>1900</v>
      </c>
      <c r="D7062" s="2" t="str">
        <f t="array" ref="D7062">_xlfn.XLOOKUP(C7062,Customers!A:A,Customers!B:B)</f>
        <v>Customer 0549</v>
      </c>
      <c r="E7062" s="2" t="s">
        <v>350</v>
      </c>
      <c r="F7062" s="2" t="str">
        <f t="array" ref="F7062">_xlfn.XLOOKUP(E7062,Restaurants!A:A,Restaurants!B:B)</f>
        <v>Restaurant 001</v>
      </c>
      <c r="G7062" s="2" t="s">
        <v>106</v>
      </c>
      <c r="H7062" s="2" t="str">
        <f t="array" ref="H7062">_xlfn.XLOOKUP(G7062,Food_Menu!A:A,Food_Menu!B:B)</f>
        <v>Food Item 0067</v>
      </c>
      <c r="I7062" s="2">
        <f t="array" ref="I7062">_xlfn.XLOOKUP(G7062,Food_Menu!A:A,Food_Menu!D:D)</f>
        <v>575.59</v>
      </c>
      <c r="J7062" s="2" t="s">
        <v>1122</v>
      </c>
      <c r="K7062" s="2" t="str">
        <f t="array" ref="K7062">_xlfn.XLOOKUP(J7062,Delivery_Partners!A:A,Delivery_Partners!B:B)</f>
        <v>Delivery Partner 090</v>
      </c>
      <c r="L7062" s="3">
        <v>2</v>
      </c>
      <c r="M7062" s="2" t="s">
        <v>23</v>
      </c>
      <c r="N7062" s="2" t="s">
        <v>42</v>
      </c>
      <c r="O7062" s="3">
        <v>59</v>
      </c>
      <c r="P7062" s="13">
        <f t="shared" si="1480"/>
        <v>1151.18</v>
      </c>
      <c r="Q7062" s="13" t="str">
        <f t="shared" si="1481"/>
        <v>Normal</v>
      </c>
      <c r="S7062" s="21"/>
    </row>
    <row r="7063" customHeight="1" spans="1:19">
      <c r="A7063" s="2" t="s">
        <v>9029</v>
      </c>
      <c r="B7063" s="28">
        <v>45999</v>
      </c>
      <c r="C7063" s="2" t="s">
        <v>720</v>
      </c>
      <c r="D7063" s="2" t="str">
        <f t="array" ref="D7063">_xlfn.XLOOKUP(C7063,Customers!A:A,Customers!B:B)</f>
        <v>Customer 1143</v>
      </c>
      <c r="E7063" s="2" t="s">
        <v>623</v>
      </c>
      <c r="F7063" s="2" t="str">
        <f t="array" ref="F7063">_xlfn.XLOOKUP(E7063,Restaurants!A:A,Restaurants!B:B)</f>
        <v>Restaurant 045</v>
      </c>
      <c r="G7063" s="2" t="s">
        <v>514</v>
      </c>
      <c r="H7063" s="2" t="str">
        <f t="array" ref="H7063">_xlfn.XLOOKUP(G7063,Food_Menu!A:A,Food_Menu!B:B)</f>
        <v>Food Item 0013</v>
      </c>
      <c r="I7063" s="2">
        <f t="array" ref="I7063">_xlfn.XLOOKUP(G7063,Food_Menu!A:A,Food_Menu!D:D)</f>
        <v>584.96</v>
      </c>
      <c r="J7063" s="2" t="s">
        <v>470</v>
      </c>
      <c r="K7063" s="2" t="str">
        <f t="array" ref="K7063">_xlfn.XLOOKUP(J7063,Delivery_Partners!A:A,Delivery_Partners!B:B)</f>
        <v>Delivery Partner 006</v>
      </c>
      <c r="L7063" s="3">
        <v>2</v>
      </c>
      <c r="M7063" s="2" t="s">
        <v>23</v>
      </c>
      <c r="N7063" s="2" t="s">
        <v>24</v>
      </c>
      <c r="O7063" s="3">
        <v>46</v>
      </c>
      <c r="P7063" s="13">
        <f t="shared" si="1480"/>
        <v>1169.92</v>
      </c>
      <c r="Q7063" s="13" t="str">
        <f t="shared" si="1481"/>
        <v>Normal</v>
      </c>
      <c r="S7063" s="21"/>
    </row>
    <row r="7064" customHeight="1" spans="1:19">
      <c r="A7064" s="2" t="s">
        <v>9030</v>
      </c>
      <c r="B7064" s="29" t="s">
        <v>1623</v>
      </c>
      <c r="C7064" s="2" t="s">
        <v>4371</v>
      </c>
      <c r="D7064" s="2" t="str">
        <f t="array" ref="D7064">_xlfn.XLOOKUP(C7064,Customers!A:A,Customers!B:B)</f>
        <v>Customer 1179</v>
      </c>
      <c r="E7064" s="2" t="s">
        <v>83</v>
      </c>
      <c r="F7064" s="2" t="str">
        <f t="array" ref="F7064">_xlfn.XLOOKUP(E7064,Restaurants!A:A,Restaurants!B:B)</f>
        <v>Restaurant 032</v>
      </c>
      <c r="G7064" s="2" t="s">
        <v>2324</v>
      </c>
      <c r="H7064" s="2" t="str">
        <f t="array" ref="H7064">_xlfn.XLOOKUP(G7064,Food_Menu!A:A,Food_Menu!B:B)</f>
        <v>Food Item 0059</v>
      </c>
      <c r="I7064" s="2">
        <f t="array" ref="I7064">_xlfn.XLOOKUP(G7064,Food_Menu!A:A,Food_Menu!D:D)</f>
        <v>524.23</v>
      </c>
      <c r="J7064" s="2" t="s">
        <v>123</v>
      </c>
      <c r="K7064" s="2" t="str">
        <f t="array" ref="K7064">_xlfn.XLOOKUP(J7064,Delivery_Partners!A:A,Delivery_Partners!B:B)</f>
        <v>Delivery Partner 106</v>
      </c>
      <c r="L7064" s="3">
        <v>1</v>
      </c>
      <c r="M7064" s="2" t="s">
        <v>23</v>
      </c>
      <c r="N7064" s="2" t="s">
        <v>55</v>
      </c>
      <c r="O7064" s="3">
        <v>57</v>
      </c>
      <c r="P7064" s="13">
        <f t="shared" si="1480"/>
        <v>524.23</v>
      </c>
      <c r="Q7064" s="13" t="str">
        <f t="shared" si="1481"/>
        <v>Normal</v>
      </c>
      <c r="S7064" s="21"/>
    </row>
    <row r="7065" customHeight="1" spans="1:19">
      <c r="A7065" s="2" t="s">
        <v>9031</v>
      </c>
      <c r="B7065" s="29" t="s">
        <v>915</v>
      </c>
      <c r="C7065" s="2" t="s">
        <v>3215</v>
      </c>
      <c r="D7065" s="2" t="str">
        <f t="array" ref="D7065">_xlfn.XLOOKUP(C7065,Customers!A:A,Customers!B:B)</f>
        <v>Customer 1195</v>
      </c>
      <c r="E7065" s="2" t="s">
        <v>105</v>
      </c>
      <c r="F7065" s="2" t="str">
        <f t="array" ref="F7065">_xlfn.XLOOKUP(E7065,Restaurants!A:A,Restaurants!B:B)</f>
        <v>Restaurant 106</v>
      </c>
      <c r="G7065" s="2" t="s">
        <v>1506</v>
      </c>
      <c r="H7065" s="2" t="str">
        <f t="array" ref="H7065">_xlfn.XLOOKUP(G7065,Food_Menu!A:A,Food_Menu!B:B)</f>
        <v>Food Item 0112</v>
      </c>
      <c r="I7065" s="2">
        <f t="array" ref="I7065">_xlfn.XLOOKUP(G7065,Food_Menu!A:A,Food_Menu!D:D)</f>
        <v>97.22</v>
      </c>
      <c r="J7065" s="2" t="s">
        <v>2005</v>
      </c>
      <c r="K7065" s="2" t="str">
        <f t="array" ref="K7065">_xlfn.XLOOKUP(J7065,Delivery_Partners!A:A,Delivery_Partners!B:B)</f>
        <v>Delivery Partner 072</v>
      </c>
      <c r="L7065" s="3">
        <v>1</v>
      </c>
      <c r="M7065" s="2" t="s">
        <v>23</v>
      </c>
      <c r="N7065" s="2" t="s">
        <v>74</v>
      </c>
      <c r="O7065" s="3">
        <v>21</v>
      </c>
      <c r="P7065" s="13">
        <f t="shared" si="1480"/>
        <v>97.22</v>
      </c>
      <c r="Q7065" s="13" t="str">
        <f t="shared" si="1481"/>
        <v>Fast</v>
      </c>
      <c r="S7065" s="21"/>
    </row>
    <row r="7066" customHeight="1" spans="1:19">
      <c r="A7066" s="2" t="s">
        <v>9032</v>
      </c>
      <c r="B7066" s="29" t="s">
        <v>311</v>
      </c>
      <c r="C7066" s="2" t="s">
        <v>2424</v>
      </c>
      <c r="D7066" s="2" t="str">
        <f t="array" ref="D7066">_xlfn.XLOOKUP(C7066,Customers!A:A,Customers!B:B)</f>
        <v>Customer 0020</v>
      </c>
      <c r="E7066" s="2" t="s">
        <v>871</v>
      </c>
      <c r="F7066" s="2" t="str">
        <f t="array" ref="F7066">_xlfn.XLOOKUP(E7066,Restaurants!A:A,Restaurants!B:B)</f>
        <v>Restaurant 015</v>
      </c>
      <c r="G7066" s="2" t="s">
        <v>276</v>
      </c>
      <c r="H7066" s="2" t="str">
        <f t="array" ref="H7066">_xlfn.XLOOKUP(G7066,Food_Menu!A:A,Food_Menu!B:B)</f>
        <v>Food Item 0145</v>
      </c>
      <c r="I7066" s="2">
        <f t="array" ref="I7066">_xlfn.XLOOKUP(G7066,Food_Menu!A:A,Food_Menu!D:D)</f>
        <v>530.68</v>
      </c>
      <c r="J7066" s="2" t="s">
        <v>895</v>
      </c>
      <c r="K7066" s="2" t="str">
        <f t="array" ref="K7066">_xlfn.XLOOKUP(J7066,Delivery_Partners!A:A,Delivery_Partners!B:B)</f>
        <v>Delivery Partner 018</v>
      </c>
      <c r="L7066" s="3">
        <v>2</v>
      </c>
      <c r="M7066" s="2" t="s">
        <v>23</v>
      </c>
      <c r="N7066" s="2" t="s">
        <v>24</v>
      </c>
      <c r="O7066" s="3">
        <v>44</v>
      </c>
      <c r="P7066" s="13">
        <f t="shared" si="1480"/>
        <v>1061.36</v>
      </c>
      <c r="Q7066" s="13" t="str">
        <f t="shared" si="1481"/>
        <v>Normal</v>
      </c>
      <c r="S7066" s="21"/>
    </row>
    <row r="7067" hidden="1" customHeight="1" spans="1:19">
      <c r="A7067" s="2" t="s">
        <v>9033</v>
      </c>
      <c r="B7067" s="29" t="s">
        <v>141</v>
      </c>
      <c r="C7067" s="2" t="s">
        <v>5042</v>
      </c>
      <c r="D7067" s="2" t="str">
        <f t="array" ref="D7067">_xlfn.XLOOKUP(C7067,Customers!A:A,Customers!B:B)</f>
        <v>Customer 1005</v>
      </c>
      <c r="E7067" s="2" t="s">
        <v>1022</v>
      </c>
      <c r="F7067" s="2" t="str">
        <f t="array" ref="F7067">_xlfn.XLOOKUP(E7067,Restaurants!A:A,Restaurants!B:B)</f>
        <v>Restaurant 049</v>
      </c>
      <c r="G7067" s="2" t="s">
        <v>2114</v>
      </c>
      <c r="H7067" s="2" t="str">
        <f t="array" ref="H7067">_xlfn.XLOOKUP(G7067,Food_Menu!A:A,Food_Menu!B:B)</f>
        <v>Food Item 0193</v>
      </c>
      <c r="I7067" s="2"/>
      <c r="J7067" s="2" t="s">
        <v>184</v>
      </c>
      <c r="K7067" s="2" t="str">
        <f t="array" ref="K7067">_xlfn.XLOOKUP(J7067,Delivery_Partners!A:A,Delivery_Partners!B:B)</f>
        <v>Delivery Partner 155</v>
      </c>
      <c r="L7067" s="3">
        <v>1</v>
      </c>
      <c r="M7067" s="2" t="s">
        <v>101</v>
      </c>
      <c r="N7067" s="2" t="s">
        <v>24</v>
      </c>
      <c r="O7067" s="2"/>
    </row>
    <row r="7068" customHeight="1" spans="1:19">
      <c r="A7068" s="2" t="s">
        <v>9034</v>
      </c>
      <c r="B7068" s="29" t="s">
        <v>479</v>
      </c>
      <c r="C7068" s="2" t="s">
        <v>3522</v>
      </c>
      <c r="D7068" s="2" t="str">
        <f t="array" ref="D7068">_xlfn.XLOOKUP(C7068,Customers!A:A,Customers!B:B)</f>
        <v>Customer 1079</v>
      </c>
      <c r="E7068" s="2" t="s">
        <v>239</v>
      </c>
      <c r="F7068" s="2" t="str">
        <f t="array" ref="F7068">_xlfn.XLOOKUP(E7068,Restaurants!A:A,Restaurants!B:B)</f>
        <v>Restaurant 105</v>
      </c>
      <c r="G7068" s="2" t="s">
        <v>1794</v>
      </c>
      <c r="H7068" s="2" t="str">
        <f t="array" ref="H7068">_xlfn.XLOOKUP(G7068,Food_Menu!A:A,Food_Menu!B:B)</f>
        <v>Food Item 0131</v>
      </c>
      <c r="I7068" s="2">
        <f t="array" ref="I7068">_xlfn.XLOOKUP(G7068,Food_Menu!A:A,Food_Menu!D:D)</f>
        <v>201.22</v>
      </c>
      <c r="J7068" s="2" t="s">
        <v>91</v>
      </c>
      <c r="K7068" s="2" t="str">
        <f t="array" ref="K7068">_xlfn.XLOOKUP(J7068,Delivery_Partners!A:A,Delivery_Partners!B:B)</f>
        <v>Delivery Partner 114</v>
      </c>
      <c r="L7068" s="3">
        <v>2</v>
      </c>
      <c r="M7068" s="2" t="s">
        <v>23</v>
      </c>
      <c r="N7068" s="2" t="s">
        <v>42</v>
      </c>
      <c r="O7068" s="3">
        <v>26</v>
      </c>
      <c r="P7068" s="13">
        <f>I7068*L7068</f>
        <v>402.44</v>
      </c>
      <c r="Q7068" s="13" t="str">
        <f>IF(O7068="","Not Delivered",IF(O7068&lt;=30,"Fast",IF(O7068&lt;=60,"Normal","Slow")))</f>
        <v>Fast</v>
      </c>
      <c r="S7068" s="21"/>
    </row>
    <row r="7069" hidden="1" customHeight="1" spans="1:19">
      <c r="A7069" s="2" t="s">
        <v>9035</v>
      </c>
      <c r="B7069" s="28">
        <v>45695</v>
      </c>
      <c r="C7069" s="2" t="s">
        <v>6974</v>
      </c>
      <c r="D7069" s="2" t="str">
        <f t="array" ref="D7069">_xlfn.XLOOKUP(C7069,Customers!A:A,Customers!B:B)</f>
        <v>Customer 0967</v>
      </c>
      <c r="E7069" s="2" t="s">
        <v>795</v>
      </c>
      <c r="F7069" s="2" t="str">
        <f t="array" ref="F7069">_xlfn.XLOOKUP(E7069,Restaurants!A:A,Restaurants!B:B)</f>
        <v>Restaurant 117</v>
      </c>
      <c r="G7069" s="2" t="s">
        <v>438</v>
      </c>
      <c r="H7069" s="2" t="str">
        <f t="array" ref="H7069">_xlfn.XLOOKUP(G7069,Food_Menu!A:A,Food_Menu!B:B)</f>
        <v>Food Item 0214</v>
      </c>
      <c r="I7069" s="2"/>
      <c r="J7069" s="2" t="s">
        <v>597</v>
      </c>
      <c r="K7069" s="2" t="str">
        <f t="array" ref="K7069">_xlfn.XLOOKUP(J7069,Delivery_Partners!A:A,Delivery_Partners!B:B)</f>
        <v>Delivery Partner 113</v>
      </c>
      <c r="L7069" s="3">
        <v>1</v>
      </c>
      <c r="M7069" s="2" t="s">
        <v>101</v>
      </c>
      <c r="N7069" s="2" t="s">
        <v>24</v>
      </c>
      <c r="O7069" s="2"/>
    </row>
    <row r="7070" hidden="1" customHeight="1" spans="1:19">
      <c r="A7070" s="2" t="s">
        <v>9036</v>
      </c>
      <c r="B7070" s="28">
        <v>45718</v>
      </c>
      <c r="C7070" s="2" t="s">
        <v>4710</v>
      </c>
      <c r="D7070" s="2" t="str">
        <f t="array" ref="D7070">_xlfn.XLOOKUP(C7070,Customers!A:A,Customers!B:B)</f>
        <v>Customer 0900</v>
      </c>
      <c r="E7070" s="2" t="s">
        <v>738</v>
      </c>
      <c r="F7070" s="2" t="str">
        <f t="array" ref="F7070">_xlfn.XLOOKUP(E7070,Restaurants!A:A,Restaurants!B:B)</f>
        <v>Restaurant 110</v>
      </c>
      <c r="G7070" s="2" t="s">
        <v>1180</v>
      </c>
      <c r="H7070" s="2" t="str">
        <f t="array" ref="H7070">_xlfn.XLOOKUP(G7070,Food_Menu!A:A,Food_Menu!B:B)</f>
        <v>Food Item 0122</v>
      </c>
      <c r="I7070" s="2"/>
      <c r="J7070" s="2" t="s">
        <v>1481</v>
      </c>
      <c r="K7070" s="2" t="str">
        <f t="array" ref="K7070">_xlfn.XLOOKUP(J7070,Delivery_Partners!A:A,Delivery_Partners!B:B)</f>
        <v>Delivery Partner 115</v>
      </c>
      <c r="L7070" s="3">
        <v>2</v>
      </c>
      <c r="M7070" s="2" t="s">
        <v>101</v>
      </c>
      <c r="N7070" s="2" t="s">
        <v>74</v>
      </c>
      <c r="O7070" s="2"/>
    </row>
    <row r="7071" customHeight="1" spans="1:19">
      <c r="A7071" s="2" t="s">
        <v>9037</v>
      </c>
      <c r="B7071" s="29" t="s">
        <v>653</v>
      </c>
      <c r="C7071" s="2" t="s">
        <v>3967</v>
      </c>
      <c r="D7071" s="2" t="str">
        <f t="array" ref="D7071">_xlfn.XLOOKUP(C7071,Customers!A:A,Customers!B:B)</f>
        <v>Customer 0440</v>
      </c>
      <c r="E7071" s="2" t="s">
        <v>20</v>
      </c>
      <c r="F7071" s="2" t="str">
        <f t="array" ref="F7071">_xlfn.XLOOKUP(E7071,Restaurants!A:A,Restaurants!B:B)</f>
        <v>Restaurant 079</v>
      </c>
      <c r="G7071" s="2" t="s">
        <v>94</v>
      </c>
      <c r="H7071" s="2" t="str">
        <f t="array" ref="H7071">_xlfn.XLOOKUP(G7071,Food_Menu!A:A,Food_Menu!B:B)</f>
        <v>Food Item 0189</v>
      </c>
      <c r="I7071" s="2">
        <f t="array" ref="I7071">_xlfn.XLOOKUP(G7071,Food_Menu!A:A,Food_Menu!D:D)</f>
        <v>612.77</v>
      </c>
      <c r="J7071" s="2" t="s">
        <v>1104</v>
      </c>
      <c r="K7071" s="2" t="str">
        <f t="array" ref="K7071">_xlfn.XLOOKUP(J7071,Delivery_Partners!A:A,Delivery_Partners!B:B)</f>
        <v>Delivery Partner 178</v>
      </c>
      <c r="L7071" s="3">
        <v>1</v>
      </c>
      <c r="M7071" s="2" t="s">
        <v>23</v>
      </c>
      <c r="N7071" s="2" t="s">
        <v>55</v>
      </c>
      <c r="O7071" s="3">
        <v>26</v>
      </c>
      <c r="P7071" s="13">
        <f>I7071*L7071</f>
        <v>612.77</v>
      </c>
      <c r="Q7071" s="13" t="str">
        <f>IF(O7071="","Not Delivered",IF(O7071&lt;=30,"Fast",IF(O7071&lt;=60,"Normal","Slow")))</f>
        <v>Fast</v>
      </c>
      <c r="S7071" s="21"/>
    </row>
    <row r="7072" hidden="1" customHeight="1" spans="1:19">
      <c r="A7072" s="2" t="s">
        <v>9038</v>
      </c>
      <c r="B7072" s="28">
        <v>45667</v>
      </c>
      <c r="C7072" s="2" t="s">
        <v>1732</v>
      </c>
      <c r="D7072" s="2" t="str">
        <f t="array" ref="D7072">_xlfn.XLOOKUP(C7072,Customers!A:A,Customers!B:B)</f>
        <v>Customer 0872</v>
      </c>
      <c r="E7072" s="2" t="s">
        <v>950</v>
      </c>
      <c r="F7072" s="2" t="str">
        <f t="array" ref="F7072">_xlfn.XLOOKUP(E7072,Restaurants!A:A,Restaurants!B:B)</f>
        <v>Restaurant 020</v>
      </c>
      <c r="G7072" s="2" t="s">
        <v>823</v>
      </c>
      <c r="H7072" s="2" t="str">
        <f t="array" ref="H7072">_xlfn.XLOOKUP(G7072,Food_Menu!A:A,Food_Menu!B:B)</f>
        <v>Food Item 0178</v>
      </c>
      <c r="I7072" s="2"/>
      <c r="J7072" s="2" t="s">
        <v>1268</v>
      </c>
      <c r="K7072" s="2" t="str">
        <f t="array" ref="K7072">_xlfn.XLOOKUP(J7072,Delivery_Partners!A:A,Delivery_Partners!B:B)</f>
        <v>Delivery Partner 124</v>
      </c>
      <c r="L7072" s="3">
        <v>3</v>
      </c>
      <c r="M7072" s="2" t="s">
        <v>101</v>
      </c>
      <c r="N7072" s="2" t="s">
        <v>24</v>
      </c>
      <c r="O7072" s="2"/>
    </row>
    <row r="7073" hidden="1" customHeight="1" spans="1:19">
      <c r="A7073" s="2" t="s">
        <v>9039</v>
      </c>
      <c r="B7073" s="29" t="s">
        <v>1841</v>
      </c>
      <c r="C7073" s="2" t="s">
        <v>4145</v>
      </c>
      <c r="D7073" s="2" t="str">
        <f t="array" ref="D7073">_xlfn.XLOOKUP(C7073,Customers!A:A,Customers!B:B)</f>
        <v>Customer 0696</v>
      </c>
      <c r="E7073" s="2" t="s">
        <v>98</v>
      </c>
      <c r="F7073" s="2" t="str">
        <f t="array" ref="F7073">_xlfn.XLOOKUP(E7073,Restaurants!A:A,Restaurants!B:B)</f>
        <v>Restaurant 012</v>
      </c>
      <c r="G7073" s="2" t="s">
        <v>563</v>
      </c>
      <c r="H7073" s="2" t="str">
        <f t="array" ref="H7073">_xlfn.XLOOKUP(G7073,Food_Menu!A:A,Food_Menu!B:B)</f>
        <v>Food Item 0108</v>
      </c>
      <c r="I7073" s="2"/>
      <c r="J7073" s="2" t="s">
        <v>1045</v>
      </c>
      <c r="K7073" s="2" t="str">
        <f t="array" ref="K7073">_xlfn.XLOOKUP(J7073,Delivery_Partners!A:A,Delivery_Partners!B:B)</f>
        <v>Delivery Partner 129</v>
      </c>
      <c r="L7073" s="3">
        <v>1</v>
      </c>
      <c r="M7073" s="2" t="s">
        <v>101</v>
      </c>
      <c r="N7073" s="2" t="s">
        <v>74</v>
      </c>
      <c r="O7073" s="2"/>
    </row>
    <row r="7074" customHeight="1" spans="1:19">
      <c r="A7074" s="2" t="s">
        <v>9040</v>
      </c>
      <c r="B7074" s="29" t="s">
        <v>1836</v>
      </c>
      <c r="C7074" s="2" t="s">
        <v>1138</v>
      </c>
      <c r="D7074" s="2" t="str">
        <f t="array" ref="D7074">_xlfn.XLOOKUP(C7074,Customers!A:A,Customers!B:B)</f>
        <v>Customer 0998</v>
      </c>
      <c r="E7074" s="2" t="s">
        <v>908</v>
      </c>
      <c r="F7074" s="2" t="str">
        <f t="array" ref="F7074">_xlfn.XLOOKUP(E7074,Restaurants!A:A,Restaurants!B:B)</f>
        <v>Restaurant 050</v>
      </c>
      <c r="G7074" s="2" t="s">
        <v>1152</v>
      </c>
      <c r="H7074" s="2" t="str">
        <f t="array" ref="H7074">_xlfn.XLOOKUP(G7074,Food_Menu!A:A,Food_Menu!B:B)</f>
        <v>Food Item 0192</v>
      </c>
      <c r="I7074" s="2">
        <f t="array" ref="I7074">_xlfn.XLOOKUP(G7074,Food_Menu!A:A,Food_Menu!D:D)</f>
        <v>373.52</v>
      </c>
      <c r="J7074" s="2" t="s">
        <v>1239</v>
      </c>
      <c r="K7074" s="2" t="str">
        <f t="array" ref="K7074">_xlfn.XLOOKUP(J7074,Delivery_Partners!A:A,Delivery_Partners!B:B)</f>
        <v>Delivery Partner 136</v>
      </c>
      <c r="L7074" s="3">
        <v>1</v>
      </c>
      <c r="M7074" s="2" t="s">
        <v>23</v>
      </c>
      <c r="N7074" s="2" t="s">
        <v>24</v>
      </c>
      <c r="O7074" s="3">
        <v>35</v>
      </c>
      <c r="P7074" s="13">
        <f t="shared" ref="P7074:P7084" si="1482">I7074*L7074</f>
        <v>373.52</v>
      </c>
      <c r="Q7074" s="13" t="str">
        <f t="shared" ref="Q7074:Q7084" si="1483">IF(O7074="","Not Delivered",IF(O7074&lt;=30,"Fast",IF(O7074&lt;=60,"Normal","Slow")))</f>
        <v>Normal</v>
      </c>
      <c r="S7074" s="21"/>
    </row>
    <row r="7075" customHeight="1" spans="1:19">
      <c r="A7075" s="2" t="s">
        <v>9041</v>
      </c>
      <c r="B7075" s="28">
        <v>45839</v>
      </c>
      <c r="C7075" s="2" t="s">
        <v>5562</v>
      </c>
      <c r="D7075" s="2" t="str">
        <f t="array" ref="D7075">_xlfn.XLOOKUP(C7075,Customers!A:A,Customers!B:B)</f>
        <v>Customer 0422</v>
      </c>
      <c r="E7075" s="2" t="s">
        <v>797</v>
      </c>
      <c r="F7075" s="2" t="str">
        <f t="array" ref="F7075">_xlfn.XLOOKUP(E7075,Restaurants!A:A,Restaurants!B:B)</f>
        <v>Restaurant 058</v>
      </c>
      <c r="G7075" s="2" t="s">
        <v>509</v>
      </c>
      <c r="H7075" s="2" t="str">
        <f t="array" ref="H7075">_xlfn.XLOOKUP(G7075,Food_Menu!A:A,Food_Menu!B:B)</f>
        <v>Food Item 0190</v>
      </c>
      <c r="I7075" s="2">
        <f t="array" ref="I7075">_xlfn.XLOOKUP(G7075,Food_Menu!A:A,Food_Menu!D:D)</f>
        <v>350.87</v>
      </c>
      <c r="J7075" s="2" t="s">
        <v>323</v>
      </c>
      <c r="K7075" s="2" t="str">
        <f t="array" ref="K7075">_xlfn.XLOOKUP(J7075,Delivery_Partners!A:A,Delivery_Partners!B:B)</f>
        <v>Delivery Partner 131</v>
      </c>
      <c r="L7075" s="3">
        <v>1</v>
      </c>
      <c r="M7075" s="2" t="s">
        <v>23</v>
      </c>
      <c r="N7075" s="2" t="s">
        <v>24</v>
      </c>
      <c r="O7075" s="3">
        <v>28</v>
      </c>
      <c r="P7075" s="13">
        <f t="shared" si="1482"/>
        <v>350.87</v>
      </c>
      <c r="Q7075" s="13" t="str">
        <f t="shared" si="1483"/>
        <v>Fast</v>
      </c>
      <c r="S7075" s="21"/>
    </row>
    <row r="7076" customHeight="1" spans="1:19">
      <c r="A7076" s="2" t="s">
        <v>9042</v>
      </c>
      <c r="B7076" s="29" t="s">
        <v>2130</v>
      </c>
      <c r="C7076" s="2" t="s">
        <v>206</v>
      </c>
      <c r="D7076" s="2" t="str">
        <f t="array" ref="D7076">_xlfn.XLOOKUP(C7076,Customers!A:A,Customers!B:B)</f>
        <v>Customer 0892</v>
      </c>
      <c r="E7076" s="2" t="s">
        <v>110</v>
      </c>
      <c r="F7076" s="2" t="str">
        <f t="array" ref="F7076">_xlfn.XLOOKUP(E7076,Restaurants!A:A,Restaurants!B:B)</f>
        <v>Restaurant 062</v>
      </c>
      <c r="G7076" s="2" t="s">
        <v>346</v>
      </c>
      <c r="H7076" s="2" t="str">
        <f t="array" ref="H7076">_xlfn.XLOOKUP(G7076,Food_Menu!A:A,Food_Menu!B:B)</f>
        <v>Food Item 0069</v>
      </c>
      <c r="I7076" s="2">
        <f t="array" ref="I7076">_xlfn.XLOOKUP(G7076,Food_Menu!A:A,Food_Menu!D:D)</f>
        <v>622.23</v>
      </c>
      <c r="J7076" s="2" t="s">
        <v>1694</v>
      </c>
      <c r="K7076" s="2" t="str">
        <f t="array" ref="K7076">_xlfn.XLOOKUP(J7076,Delivery_Partners!A:A,Delivery_Partners!B:B)</f>
        <v>Delivery Partner 127</v>
      </c>
      <c r="L7076" s="3">
        <v>3</v>
      </c>
      <c r="M7076" s="2" t="s">
        <v>23</v>
      </c>
      <c r="N7076" s="2" t="s">
        <v>24</v>
      </c>
      <c r="O7076" s="3">
        <v>33</v>
      </c>
      <c r="P7076" s="13">
        <f t="shared" si="1482"/>
        <v>1866.69</v>
      </c>
      <c r="Q7076" s="13" t="str">
        <f t="shared" si="1483"/>
        <v>Normal</v>
      </c>
      <c r="S7076" s="21"/>
    </row>
    <row r="7077" customHeight="1" spans="1:19">
      <c r="A7077" s="2" t="s">
        <v>9043</v>
      </c>
      <c r="B7077" s="28">
        <v>45903</v>
      </c>
      <c r="C7077" s="2" t="s">
        <v>2144</v>
      </c>
      <c r="D7077" s="2" t="str">
        <f t="array" ref="D7077">_xlfn.XLOOKUP(C7077,Customers!A:A,Customers!B:B)</f>
        <v>Customer 0942</v>
      </c>
      <c r="E7077" s="2" t="s">
        <v>747</v>
      </c>
      <c r="F7077" s="2" t="str">
        <f t="array" ref="F7077">_xlfn.XLOOKUP(E7077,Restaurants!A:A,Restaurants!B:B)</f>
        <v>Restaurant 006</v>
      </c>
      <c r="G7077" s="2" t="s">
        <v>835</v>
      </c>
      <c r="H7077" s="2" t="str">
        <f t="array" ref="H7077">_xlfn.XLOOKUP(G7077,Food_Menu!A:A,Food_Menu!B:B)</f>
        <v>Food Item 0048</v>
      </c>
      <c r="I7077" s="2">
        <f t="array" ref="I7077">_xlfn.XLOOKUP(G7077,Food_Menu!A:A,Food_Menu!D:D)</f>
        <v>226.31</v>
      </c>
      <c r="J7077" s="2" t="s">
        <v>636</v>
      </c>
      <c r="K7077" s="2" t="str">
        <f t="array" ref="K7077">_xlfn.XLOOKUP(J7077,Delivery_Partners!A:A,Delivery_Partners!B:B)</f>
        <v>Delivery Partner 014</v>
      </c>
      <c r="L7077" s="3">
        <v>1</v>
      </c>
      <c r="M7077" s="2" t="s">
        <v>23</v>
      </c>
      <c r="N7077" s="2" t="s">
        <v>74</v>
      </c>
      <c r="O7077" s="3">
        <v>34</v>
      </c>
      <c r="P7077" s="13">
        <f t="shared" si="1482"/>
        <v>226.31</v>
      </c>
      <c r="Q7077" s="13" t="str">
        <f t="shared" si="1483"/>
        <v>Normal</v>
      </c>
      <c r="S7077" s="21"/>
    </row>
    <row r="7078" customHeight="1" spans="1:19">
      <c r="A7078" s="2" t="s">
        <v>9044</v>
      </c>
      <c r="B7078" s="28">
        <v>45758</v>
      </c>
      <c r="C7078" s="2" t="s">
        <v>1354</v>
      </c>
      <c r="D7078" s="2" t="str">
        <f t="array" ref="D7078">_xlfn.XLOOKUP(C7078,Customers!A:A,Customers!B:B)</f>
        <v>Customer 1001</v>
      </c>
      <c r="E7078" s="2" t="s">
        <v>726</v>
      </c>
      <c r="F7078" s="2" t="str">
        <f t="array" ref="F7078">_xlfn.XLOOKUP(E7078,Restaurants!A:A,Restaurants!B:B)</f>
        <v>Restaurant 082</v>
      </c>
      <c r="G7078" s="2" t="s">
        <v>728</v>
      </c>
      <c r="H7078" s="2" t="str">
        <f t="array" ref="H7078">_xlfn.XLOOKUP(G7078,Food_Menu!A:A,Food_Menu!B:B)</f>
        <v>Food Item 0027</v>
      </c>
      <c r="I7078" s="2">
        <f t="array" ref="I7078">_xlfn.XLOOKUP(G7078,Food_Menu!A:A,Food_Menu!D:D)</f>
        <v>364.02</v>
      </c>
      <c r="J7078" s="2" t="s">
        <v>409</v>
      </c>
      <c r="K7078" s="2" t="str">
        <f t="array" ref="K7078">_xlfn.XLOOKUP(J7078,Delivery_Partners!A:A,Delivery_Partners!B:B)</f>
        <v>Delivery Partner 073</v>
      </c>
      <c r="L7078" s="3">
        <v>1</v>
      </c>
      <c r="M7078" s="2" t="s">
        <v>23</v>
      </c>
      <c r="N7078" s="2" t="s">
        <v>24</v>
      </c>
      <c r="O7078" s="3">
        <v>27</v>
      </c>
      <c r="P7078" s="13">
        <f t="shared" si="1482"/>
        <v>364.02</v>
      </c>
      <c r="Q7078" s="13" t="str">
        <f t="shared" si="1483"/>
        <v>Fast</v>
      </c>
      <c r="S7078" s="21"/>
    </row>
    <row r="7079" customHeight="1" spans="1:19">
      <c r="A7079" s="2" t="s">
        <v>9045</v>
      </c>
      <c r="B7079" s="28">
        <v>45724</v>
      </c>
      <c r="C7079" s="2" t="s">
        <v>70</v>
      </c>
      <c r="D7079" s="2" t="str">
        <f t="array" ref="D7079">_xlfn.XLOOKUP(C7079,Customers!A:A,Customers!B:B)</f>
        <v>Customer 0207</v>
      </c>
      <c r="E7079" s="2" t="s">
        <v>669</v>
      </c>
      <c r="F7079" s="2" t="str">
        <f t="array" ref="F7079">_xlfn.XLOOKUP(E7079,Restaurants!A:A,Restaurants!B:B)</f>
        <v>Restaurant 048</v>
      </c>
      <c r="G7079" s="2" t="s">
        <v>659</v>
      </c>
      <c r="H7079" s="2" t="str">
        <f t="array" ref="H7079">_xlfn.XLOOKUP(G7079,Food_Menu!A:A,Food_Menu!B:B)</f>
        <v>Food Item 0203</v>
      </c>
      <c r="I7079" s="2">
        <f t="array" ref="I7079">_xlfn.XLOOKUP(G7079,Food_Menu!A:A,Food_Menu!D:D)</f>
        <v>406.91</v>
      </c>
      <c r="J7079" s="2" t="s">
        <v>2409</v>
      </c>
      <c r="K7079" s="2" t="str">
        <f t="array" ref="K7079">_xlfn.XLOOKUP(J7079,Delivery_Partners!A:A,Delivery_Partners!B:B)</f>
        <v>Delivery Partner 050</v>
      </c>
      <c r="L7079" s="3">
        <v>1</v>
      </c>
      <c r="M7079" s="2" t="s">
        <v>23</v>
      </c>
      <c r="N7079" s="2" t="s">
        <v>24</v>
      </c>
      <c r="O7079" s="3">
        <v>45</v>
      </c>
      <c r="P7079" s="13">
        <f t="shared" si="1482"/>
        <v>406.91</v>
      </c>
      <c r="Q7079" s="13" t="str">
        <f t="shared" si="1483"/>
        <v>Normal</v>
      </c>
      <c r="S7079" s="21"/>
    </row>
    <row r="7080" customHeight="1" spans="1:19">
      <c r="A7080" s="2" t="s">
        <v>9046</v>
      </c>
      <c r="B7080" s="28">
        <v>45878</v>
      </c>
      <c r="C7080" s="2" t="s">
        <v>940</v>
      </c>
      <c r="D7080" s="2" t="str">
        <f t="array" ref="D7080">_xlfn.XLOOKUP(C7080,Customers!A:A,Customers!B:B)</f>
        <v>Customer 1037</v>
      </c>
      <c r="E7080" s="2" t="s">
        <v>800</v>
      </c>
      <c r="F7080" s="2" t="str">
        <f t="array" ref="F7080">_xlfn.XLOOKUP(E7080,Restaurants!A:A,Restaurants!B:B)</f>
        <v>Restaurant 014</v>
      </c>
      <c r="G7080" s="2" t="s">
        <v>1560</v>
      </c>
      <c r="H7080" s="2" t="str">
        <f t="array" ref="H7080">_xlfn.XLOOKUP(G7080,Food_Menu!A:A,Food_Menu!B:B)</f>
        <v>Food Item 0098</v>
      </c>
      <c r="I7080" s="2">
        <f t="array" ref="I7080">_xlfn.XLOOKUP(G7080,Food_Menu!A:A,Food_Menu!D:D)</f>
        <v>463.29</v>
      </c>
      <c r="J7080" s="2" t="s">
        <v>164</v>
      </c>
      <c r="K7080" s="2" t="str">
        <f t="array" ref="K7080">_xlfn.XLOOKUP(J7080,Delivery_Partners!A:A,Delivery_Partners!B:B)</f>
        <v>Delivery Partner 161</v>
      </c>
      <c r="L7080" s="3">
        <v>2</v>
      </c>
      <c r="M7080" s="2" t="s">
        <v>23</v>
      </c>
      <c r="N7080" s="2" t="s">
        <v>24</v>
      </c>
      <c r="O7080" s="3">
        <v>52</v>
      </c>
      <c r="P7080" s="13">
        <f t="shared" si="1482"/>
        <v>926.58</v>
      </c>
      <c r="Q7080" s="13" t="str">
        <f t="shared" si="1483"/>
        <v>Normal</v>
      </c>
      <c r="S7080" s="21"/>
    </row>
    <row r="7081" customHeight="1" spans="1:19">
      <c r="A7081" s="2" t="s">
        <v>9047</v>
      </c>
      <c r="B7081" s="28">
        <v>45970</v>
      </c>
      <c r="C7081" s="2" t="s">
        <v>2595</v>
      </c>
      <c r="D7081" s="2" t="str">
        <f t="array" ref="D7081">_xlfn.XLOOKUP(C7081,Customers!A:A,Customers!B:B)</f>
        <v>Customer 0261</v>
      </c>
      <c r="E7081" s="2" t="s">
        <v>738</v>
      </c>
      <c r="F7081" s="2" t="str">
        <f t="array" ref="F7081">_xlfn.XLOOKUP(E7081,Restaurants!A:A,Restaurants!B:B)</f>
        <v>Restaurant 110</v>
      </c>
      <c r="G7081" s="2" t="s">
        <v>639</v>
      </c>
      <c r="H7081" s="2" t="str">
        <f t="array" ref="H7081">_xlfn.XLOOKUP(G7081,Food_Menu!A:A,Food_Menu!B:B)</f>
        <v>Food Item 0125</v>
      </c>
      <c r="I7081" s="2">
        <f t="array" ref="I7081">_xlfn.XLOOKUP(G7081,Food_Menu!A:A,Food_Menu!D:D)</f>
        <v>261.06</v>
      </c>
      <c r="J7081" s="2" t="s">
        <v>123</v>
      </c>
      <c r="K7081" s="2" t="str">
        <f t="array" ref="K7081">_xlfn.XLOOKUP(J7081,Delivery_Partners!A:A,Delivery_Partners!B:B)</f>
        <v>Delivery Partner 106</v>
      </c>
      <c r="L7081" s="3">
        <v>1</v>
      </c>
      <c r="M7081" s="2" t="s">
        <v>23</v>
      </c>
      <c r="N7081" s="2" t="s">
        <v>55</v>
      </c>
      <c r="O7081" s="3">
        <v>21</v>
      </c>
      <c r="P7081" s="13">
        <f t="shared" si="1482"/>
        <v>261.06</v>
      </c>
      <c r="Q7081" s="13" t="str">
        <f t="shared" si="1483"/>
        <v>Fast</v>
      </c>
      <c r="S7081" s="21"/>
    </row>
    <row r="7082" customHeight="1" spans="1:19">
      <c r="A7082" s="2" t="s">
        <v>9048</v>
      </c>
      <c r="B7082" s="28">
        <v>45941</v>
      </c>
      <c r="C7082" s="2" t="s">
        <v>2565</v>
      </c>
      <c r="D7082" s="2" t="str">
        <f t="array" ref="D7082">_xlfn.XLOOKUP(C7082,Customers!A:A,Customers!B:B)</f>
        <v>Customer 1125</v>
      </c>
      <c r="E7082" s="2" t="s">
        <v>46</v>
      </c>
      <c r="F7082" s="2" t="str">
        <f t="array" ref="F7082">_xlfn.XLOOKUP(E7082,Restaurants!A:A,Restaurants!B:B)</f>
        <v>Restaurant 043</v>
      </c>
      <c r="G7082" s="2" t="s">
        <v>261</v>
      </c>
      <c r="H7082" s="2" t="str">
        <f t="array" ref="H7082">_xlfn.XLOOKUP(G7082,Food_Menu!A:A,Food_Menu!B:B)</f>
        <v>Food Item 0061</v>
      </c>
      <c r="I7082" s="2">
        <f t="array" ref="I7082">_xlfn.XLOOKUP(G7082,Food_Menu!A:A,Food_Menu!D:D)</f>
        <v>538.21</v>
      </c>
      <c r="J7082" s="2" t="s">
        <v>842</v>
      </c>
      <c r="K7082" s="2" t="str">
        <f t="array" ref="K7082">_xlfn.XLOOKUP(J7082,Delivery_Partners!A:A,Delivery_Partners!B:B)</f>
        <v>Delivery Partner 093</v>
      </c>
      <c r="L7082" s="3">
        <v>2</v>
      </c>
      <c r="M7082" s="2" t="s">
        <v>23</v>
      </c>
      <c r="N7082" s="2" t="s">
        <v>24</v>
      </c>
      <c r="O7082" s="3">
        <v>38</v>
      </c>
      <c r="P7082" s="13">
        <f t="shared" si="1482"/>
        <v>1076.42</v>
      </c>
      <c r="Q7082" s="13" t="str">
        <f t="shared" si="1483"/>
        <v>Normal</v>
      </c>
      <c r="S7082" s="21"/>
    </row>
    <row r="7083" customHeight="1" spans="1:19">
      <c r="A7083" s="2" t="s">
        <v>9049</v>
      </c>
      <c r="B7083" s="29" t="s">
        <v>1631</v>
      </c>
      <c r="C7083" s="2" t="s">
        <v>2041</v>
      </c>
      <c r="D7083" s="2" t="str">
        <f t="array" ref="D7083">_xlfn.XLOOKUP(C7083,Customers!A:A,Customers!B:B)</f>
        <v>Customer 0047</v>
      </c>
      <c r="E7083" s="2" t="s">
        <v>376</v>
      </c>
      <c r="F7083" s="2" t="str">
        <f t="array" ref="F7083">_xlfn.XLOOKUP(E7083,Restaurants!A:A,Restaurants!B:B)</f>
        <v>Restaurant 028</v>
      </c>
      <c r="G7083" s="2" t="s">
        <v>178</v>
      </c>
      <c r="H7083" s="2" t="str">
        <f t="array" ref="H7083">_xlfn.XLOOKUP(G7083,Food_Menu!A:A,Food_Menu!B:B)</f>
        <v>Food Item 0086</v>
      </c>
      <c r="I7083" s="2">
        <f t="array" ref="I7083">_xlfn.XLOOKUP(G7083,Food_Menu!A:A,Food_Menu!D:D)</f>
        <v>475.88</v>
      </c>
      <c r="J7083" s="2" t="s">
        <v>564</v>
      </c>
      <c r="K7083" s="2" t="str">
        <f t="array" ref="K7083">_xlfn.XLOOKUP(J7083,Delivery_Partners!A:A,Delivery_Partners!B:B)</f>
        <v>Delivery Partner 095</v>
      </c>
      <c r="L7083" s="3">
        <v>1</v>
      </c>
      <c r="M7083" s="2" t="s">
        <v>23</v>
      </c>
      <c r="N7083" s="2" t="s">
        <v>24</v>
      </c>
      <c r="O7083" s="3">
        <v>18</v>
      </c>
      <c r="P7083" s="13">
        <f t="shared" si="1482"/>
        <v>475.88</v>
      </c>
      <c r="Q7083" s="13" t="str">
        <f t="shared" si="1483"/>
        <v>Fast</v>
      </c>
      <c r="S7083" s="21"/>
    </row>
    <row r="7084" customHeight="1" spans="1:19">
      <c r="A7084" s="2" t="s">
        <v>9050</v>
      </c>
      <c r="B7084" s="29" t="s">
        <v>1429</v>
      </c>
      <c r="C7084" s="2" t="s">
        <v>2020</v>
      </c>
      <c r="D7084" s="2" t="str">
        <f t="array" ref="D7084">_xlfn.XLOOKUP(C7084,Customers!A:A,Customers!B:B)</f>
        <v>Customer 0269</v>
      </c>
      <c r="E7084" s="2" t="s">
        <v>1191</v>
      </c>
      <c r="F7084" s="2" t="str">
        <f t="array" ref="F7084">_xlfn.XLOOKUP(E7084,Restaurants!A:A,Restaurants!B:B)</f>
        <v>Restaurant 060</v>
      </c>
      <c r="G7084" s="2" t="s">
        <v>290</v>
      </c>
      <c r="H7084" s="2" t="str">
        <f t="array" ref="H7084">_xlfn.XLOOKUP(G7084,Food_Menu!A:A,Food_Menu!B:B)</f>
        <v>Food Item 0089</v>
      </c>
      <c r="I7084" s="2">
        <f t="array" ref="I7084">_xlfn.XLOOKUP(G7084,Food_Menu!A:A,Food_Menu!D:D)</f>
        <v>262.73</v>
      </c>
      <c r="J7084" s="2" t="s">
        <v>877</v>
      </c>
      <c r="K7084" s="2" t="str">
        <f t="array" ref="K7084">_xlfn.XLOOKUP(J7084,Delivery_Partners!A:A,Delivery_Partners!B:B)</f>
        <v>Delivery Partner 123</v>
      </c>
      <c r="L7084" s="3">
        <v>1</v>
      </c>
      <c r="M7084" s="2" t="s">
        <v>23</v>
      </c>
      <c r="N7084" s="2" t="s">
        <v>55</v>
      </c>
      <c r="O7084" s="3">
        <v>15</v>
      </c>
      <c r="P7084" s="13">
        <f t="shared" si="1482"/>
        <v>262.73</v>
      </c>
      <c r="Q7084" s="13" t="str">
        <f t="shared" si="1483"/>
        <v>Fast</v>
      </c>
      <c r="S7084" s="21"/>
    </row>
    <row r="7085" hidden="1" customHeight="1" spans="1:19">
      <c r="A7085" s="2" t="s">
        <v>9051</v>
      </c>
      <c r="B7085" s="29" t="s">
        <v>3087</v>
      </c>
      <c r="C7085" s="2" t="s">
        <v>1462</v>
      </c>
      <c r="D7085" s="2" t="str">
        <f t="array" ref="D7085">_xlfn.XLOOKUP(C7085,Customers!A:A,Customers!B:B)</f>
        <v>Customer 0731</v>
      </c>
      <c r="E7085" s="2" t="s">
        <v>706</v>
      </c>
      <c r="F7085" s="2" t="str">
        <f t="array" ref="F7085">_xlfn.XLOOKUP(E7085,Restaurants!A:A,Restaurants!B:B)</f>
        <v>Restaurant 115</v>
      </c>
      <c r="G7085" s="2" t="s">
        <v>906</v>
      </c>
      <c r="H7085" s="2" t="str">
        <f t="array" ref="H7085">_xlfn.XLOOKUP(G7085,Food_Menu!A:A,Food_Menu!B:B)</f>
        <v>Food Item 0128</v>
      </c>
      <c r="I7085" s="2"/>
      <c r="J7085" s="2" t="s">
        <v>898</v>
      </c>
      <c r="K7085" s="2" t="str">
        <f t="array" ref="K7085">_xlfn.XLOOKUP(J7085,Delivery_Partners!A:A,Delivery_Partners!B:B)</f>
        <v>Delivery Partner 138</v>
      </c>
      <c r="L7085" s="3">
        <v>1</v>
      </c>
      <c r="M7085" s="2" t="s">
        <v>189</v>
      </c>
      <c r="N7085" s="2" t="s">
        <v>55</v>
      </c>
      <c r="O7085" s="2"/>
    </row>
    <row r="7086" customHeight="1" spans="1:19">
      <c r="A7086" s="2" t="s">
        <v>9052</v>
      </c>
      <c r="B7086" s="29" t="s">
        <v>243</v>
      </c>
      <c r="C7086" s="2" t="s">
        <v>5011</v>
      </c>
      <c r="D7086" s="2" t="str">
        <f t="array" ref="D7086">_xlfn.XLOOKUP(C7086,Customers!A:A,Customers!B:B)</f>
        <v>Customer 0653</v>
      </c>
      <c r="E7086" s="2" t="s">
        <v>945</v>
      </c>
      <c r="F7086" s="2" t="str">
        <f t="array" ref="F7086">_xlfn.XLOOKUP(E7086,Restaurants!A:A,Restaurants!B:B)</f>
        <v>Restaurant 099</v>
      </c>
      <c r="G7086" s="2" t="s">
        <v>225</v>
      </c>
      <c r="H7086" s="2" t="str">
        <f t="array" ref="H7086">_xlfn.XLOOKUP(G7086,Food_Menu!A:A,Food_Menu!B:B)</f>
        <v>Food Item 0039</v>
      </c>
      <c r="I7086" s="2">
        <f t="array" ref="I7086">_xlfn.XLOOKUP(G7086,Food_Menu!A:A,Food_Menu!D:D)</f>
        <v>557.2</v>
      </c>
      <c r="J7086" s="2" t="s">
        <v>942</v>
      </c>
      <c r="K7086" s="2" t="str">
        <f t="array" ref="K7086">_xlfn.XLOOKUP(J7086,Delivery_Partners!A:A,Delivery_Partners!B:B)</f>
        <v>Delivery Partner 037</v>
      </c>
      <c r="L7086" s="3">
        <v>2</v>
      </c>
      <c r="M7086" s="2" t="s">
        <v>23</v>
      </c>
      <c r="N7086" s="2" t="s">
        <v>55</v>
      </c>
      <c r="O7086" s="3">
        <v>59</v>
      </c>
      <c r="P7086" s="13">
        <f t="shared" ref="P7086:P7090" si="1484">I7086*L7086</f>
        <v>1114.4</v>
      </c>
      <c r="Q7086" s="13" t="str">
        <f t="shared" ref="Q7086:Q7090" si="1485">IF(O7086="","Not Delivered",IF(O7086&lt;=30,"Fast",IF(O7086&lt;=60,"Normal","Slow")))</f>
        <v>Normal</v>
      </c>
      <c r="S7086" s="21"/>
    </row>
    <row r="7087" customHeight="1" spans="1:19">
      <c r="A7087" s="2" t="s">
        <v>9053</v>
      </c>
      <c r="B7087" s="28">
        <v>45812</v>
      </c>
      <c r="C7087" s="2" t="s">
        <v>1904</v>
      </c>
      <c r="D7087" s="2" t="str">
        <f t="array" ref="D7087">_xlfn.XLOOKUP(C7087,Customers!A:A,Customers!B:B)</f>
        <v>Customer 0827</v>
      </c>
      <c r="E7087" s="2" t="s">
        <v>98</v>
      </c>
      <c r="F7087" s="2" t="str">
        <f t="array" ref="F7087">_xlfn.XLOOKUP(E7087,Restaurants!A:A,Restaurants!B:B)</f>
        <v>Restaurant 012</v>
      </c>
      <c r="G7087" s="2" t="s">
        <v>1086</v>
      </c>
      <c r="H7087" s="2" t="str">
        <f t="array" ref="H7087">_xlfn.XLOOKUP(G7087,Food_Menu!A:A,Food_Menu!B:B)</f>
        <v>Food Item 0173</v>
      </c>
      <c r="I7087" s="2">
        <f t="array" ref="I7087">_xlfn.XLOOKUP(G7087,Food_Menu!A:A,Food_Menu!D:D)</f>
        <v>407.21</v>
      </c>
      <c r="J7087" s="2" t="s">
        <v>1372</v>
      </c>
      <c r="K7087" s="2" t="str">
        <f t="array" ref="K7087">_xlfn.XLOOKUP(J7087,Delivery_Partners!A:A,Delivery_Partners!B:B)</f>
        <v>Delivery Partner 179</v>
      </c>
      <c r="L7087" s="3">
        <v>1</v>
      </c>
      <c r="M7087" s="2" t="s">
        <v>23</v>
      </c>
      <c r="N7087" s="2" t="s">
        <v>55</v>
      </c>
      <c r="O7087" s="3">
        <v>31</v>
      </c>
      <c r="P7087" s="13">
        <f t="shared" si="1484"/>
        <v>407.21</v>
      </c>
      <c r="Q7087" s="13" t="str">
        <f t="shared" si="1485"/>
        <v>Normal</v>
      </c>
      <c r="S7087" s="21"/>
    </row>
    <row r="7088" customHeight="1" spans="1:19">
      <c r="A7088" s="2" t="s">
        <v>9054</v>
      </c>
      <c r="B7088" s="28">
        <v>45788</v>
      </c>
      <c r="C7088" s="2" t="s">
        <v>2531</v>
      </c>
      <c r="D7088" s="2" t="str">
        <f t="array" ref="D7088">_xlfn.XLOOKUP(C7088,Customers!A:A,Customers!B:B)</f>
        <v>Customer 0485</v>
      </c>
      <c r="E7088" s="2" t="s">
        <v>52</v>
      </c>
      <c r="F7088" s="2" t="str">
        <f t="array" ref="F7088">_xlfn.XLOOKUP(E7088,Restaurants!A:A,Restaurants!B:B)</f>
        <v>Restaurant 083</v>
      </c>
      <c r="G7088" s="2" t="s">
        <v>178</v>
      </c>
      <c r="H7088" s="2" t="str">
        <f t="array" ref="H7088">_xlfn.XLOOKUP(G7088,Food_Menu!A:A,Food_Menu!B:B)</f>
        <v>Food Item 0086</v>
      </c>
      <c r="I7088" s="2">
        <f t="array" ref="I7088">_xlfn.XLOOKUP(G7088,Food_Menu!A:A,Food_Menu!D:D)</f>
        <v>475.88</v>
      </c>
      <c r="J7088" s="2" t="s">
        <v>898</v>
      </c>
      <c r="K7088" s="2" t="str">
        <f t="array" ref="K7088">_xlfn.XLOOKUP(J7088,Delivery_Partners!A:A,Delivery_Partners!B:B)</f>
        <v>Delivery Partner 138</v>
      </c>
      <c r="L7088" s="3">
        <v>4</v>
      </c>
      <c r="M7088" s="2" t="s">
        <v>23</v>
      </c>
      <c r="N7088" s="2" t="s">
        <v>55</v>
      </c>
      <c r="O7088" s="3">
        <v>57</v>
      </c>
      <c r="P7088" s="13">
        <f t="shared" si="1484"/>
        <v>1903.52</v>
      </c>
      <c r="Q7088" s="13" t="str">
        <f t="shared" si="1485"/>
        <v>Normal</v>
      </c>
      <c r="S7088" s="21"/>
    </row>
    <row r="7089" customHeight="1" spans="1:19">
      <c r="A7089" s="2" t="s">
        <v>9055</v>
      </c>
      <c r="B7089" s="29" t="s">
        <v>166</v>
      </c>
      <c r="C7089" s="2" t="s">
        <v>606</v>
      </c>
      <c r="D7089" s="2" t="str">
        <f t="array" ref="D7089">_xlfn.XLOOKUP(C7089,Customers!A:A,Customers!B:B)</f>
        <v>Customer 0005</v>
      </c>
      <c r="E7089" s="2" t="s">
        <v>1173</v>
      </c>
      <c r="F7089" s="2" t="str">
        <f t="array" ref="F7089">_xlfn.XLOOKUP(E7089,Restaurants!A:A,Restaurants!B:B)</f>
        <v>Restaurant 080</v>
      </c>
      <c r="G7089" s="2" t="s">
        <v>1475</v>
      </c>
      <c r="H7089" s="2" t="str">
        <f t="array" ref="H7089">_xlfn.XLOOKUP(G7089,Food_Menu!A:A,Food_Menu!B:B)</f>
        <v>Food Item 0053</v>
      </c>
      <c r="I7089" s="2">
        <f t="array" ref="I7089">_xlfn.XLOOKUP(G7089,Food_Menu!A:A,Food_Menu!D:D)</f>
        <v>308.97</v>
      </c>
      <c r="J7089" s="2" t="s">
        <v>621</v>
      </c>
      <c r="K7089" s="2" t="str">
        <f t="array" ref="K7089">_xlfn.XLOOKUP(J7089,Delivery_Partners!A:A,Delivery_Partners!B:B)</f>
        <v>Delivery Partner 038</v>
      </c>
      <c r="L7089" s="3">
        <v>1</v>
      </c>
      <c r="M7089" s="2" t="s">
        <v>23</v>
      </c>
      <c r="N7089" s="2" t="s">
        <v>74</v>
      </c>
      <c r="O7089" s="3">
        <v>27</v>
      </c>
      <c r="P7089" s="13">
        <f t="shared" si="1484"/>
        <v>308.97</v>
      </c>
      <c r="Q7089" s="13" t="str">
        <f t="shared" si="1485"/>
        <v>Fast</v>
      </c>
      <c r="S7089" s="21"/>
    </row>
    <row r="7090" customHeight="1" spans="1:19">
      <c r="A7090" s="2" t="s">
        <v>9056</v>
      </c>
      <c r="B7090" s="29" t="s">
        <v>1254</v>
      </c>
      <c r="C7090" s="2" t="s">
        <v>1957</v>
      </c>
      <c r="D7090" s="2" t="str">
        <f t="array" ref="D7090">_xlfn.XLOOKUP(C7090,Customers!A:A,Customers!B:B)</f>
        <v>Customer 0742</v>
      </c>
      <c r="E7090" s="2" t="s">
        <v>771</v>
      </c>
      <c r="F7090" s="2" t="str">
        <f t="array" ref="F7090">_xlfn.XLOOKUP(E7090,Restaurants!A:A,Restaurants!B:B)</f>
        <v>Restaurant 107</v>
      </c>
      <c r="G7090" s="2" t="s">
        <v>405</v>
      </c>
      <c r="H7090" s="2" t="str">
        <f t="array" ref="H7090">_xlfn.XLOOKUP(G7090,Food_Menu!A:A,Food_Menu!B:B)</f>
        <v>Food Item 0004</v>
      </c>
      <c r="I7090" s="2">
        <f t="array" ref="I7090">_xlfn.XLOOKUP(G7090,Food_Menu!A:A,Food_Menu!D:D)</f>
        <v>173.7</v>
      </c>
      <c r="J7090" s="2" t="s">
        <v>203</v>
      </c>
      <c r="K7090" s="2" t="str">
        <f t="array" ref="K7090">_xlfn.XLOOKUP(J7090,Delivery_Partners!A:A,Delivery_Partners!B:B)</f>
        <v>Delivery Partner 110</v>
      </c>
      <c r="L7090" s="3">
        <v>2</v>
      </c>
      <c r="M7090" s="2" t="s">
        <v>23</v>
      </c>
      <c r="N7090" s="2" t="s">
        <v>55</v>
      </c>
      <c r="O7090" s="3">
        <v>32</v>
      </c>
      <c r="P7090" s="13">
        <f t="shared" si="1484"/>
        <v>347.4</v>
      </c>
      <c r="Q7090" s="13" t="str">
        <f t="shared" si="1485"/>
        <v>Normal</v>
      </c>
      <c r="S7090" s="21"/>
    </row>
    <row r="7091" hidden="1" customHeight="1" spans="1:19">
      <c r="A7091" s="2" t="s">
        <v>9057</v>
      </c>
      <c r="B7091" s="29" t="s">
        <v>343</v>
      </c>
      <c r="C7091" s="2" t="s">
        <v>192</v>
      </c>
      <c r="D7091" s="2" t="str">
        <f t="array" ref="D7091">_xlfn.XLOOKUP(C7091,Customers!A:A,Customers!B:B)</f>
        <v>Customer 0613</v>
      </c>
      <c r="E7091" s="2" t="s">
        <v>698</v>
      </c>
      <c r="F7091" s="2" t="str">
        <f t="array" ref="F7091">_xlfn.XLOOKUP(E7091,Restaurants!A:A,Restaurants!B:B)</f>
        <v>Restaurant 116</v>
      </c>
      <c r="G7091" s="2" t="s">
        <v>132</v>
      </c>
      <c r="H7091" s="2" t="str">
        <f t="array" ref="H7091">_xlfn.XLOOKUP(G7091,Food_Menu!A:A,Food_Menu!B:B)</f>
        <v>Food Item 0023</v>
      </c>
      <c r="I7091" s="2"/>
      <c r="J7091" s="2" t="s">
        <v>1443</v>
      </c>
      <c r="K7091" s="2" t="str">
        <f t="array" ref="K7091">_xlfn.XLOOKUP(J7091,Delivery_Partners!A:A,Delivery_Partners!B:B)</f>
        <v>Delivery Partner 078</v>
      </c>
      <c r="L7091" s="3">
        <v>1</v>
      </c>
      <c r="M7091" s="2" t="s">
        <v>101</v>
      </c>
      <c r="N7091" s="2" t="s">
        <v>55</v>
      </c>
      <c r="O7091" s="2"/>
    </row>
    <row r="7092" customHeight="1" spans="1:19">
      <c r="A7092" s="2" t="s">
        <v>9058</v>
      </c>
      <c r="B7092" s="29" t="s">
        <v>103</v>
      </c>
      <c r="C7092" s="2" t="s">
        <v>1770</v>
      </c>
      <c r="D7092" s="2" t="str">
        <f t="array" ref="D7092">_xlfn.XLOOKUP(C7092,Customers!A:A,Customers!B:B)</f>
        <v>Customer 0611</v>
      </c>
      <c r="E7092" s="2" t="s">
        <v>1309</v>
      </c>
      <c r="F7092" s="2" t="str">
        <f t="array" ref="F7092">_xlfn.XLOOKUP(E7092,Restaurants!A:A,Restaurants!B:B)</f>
        <v>Restaurant 090</v>
      </c>
      <c r="G7092" s="2" t="s">
        <v>1951</v>
      </c>
      <c r="H7092" s="2" t="str">
        <f t="array" ref="H7092">_xlfn.XLOOKUP(G7092,Food_Menu!A:A,Food_Menu!B:B)</f>
        <v>Food Item 0060</v>
      </c>
      <c r="I7092" s="2">
        <f t="array" ref="I7092">_xlfn.XLOOKUP(G7092,Food_Menu!A:A,Food_Menu!D:D)</f>
        <v>246.78</v>
      </c>
      <c r="J7092" s="2" t="s">
        <v>236</v>
      </c>
      <c r="K7092" s="2" t="str">
        <f t="array" ref="K7092">_xlfn.XLOOKUP(J7092,Delivery_Partners!A:A,Delivery_Partners!B:B)</f>
        <v>Delivery Partner 068</v>
      </c>
      <c r="L7092" s="3">
        <v>1</v>
      </c>
      <c r="M7092" s="2" t="s">
        <v>23</v>
      </c>
      <c r="N7092" s="2" t="s">
        <v>24</v>
      </c>
      <c r="O7092" s="3">
        <v>24</v>
      </c>
      <c r="P7092" s="13">
        <f t="shared" ref="P7092:P7093" si="1486">I7092*L7092</f>
        <v>246.78</v>
      </c>
      <c r="Q7092" s="13" t="str">
        <f t="shared" ref="Q7092:Q7093" si="1487">IF(O7092="","Not Delivered",IF(O7092&lt;=30,"Fast",IF(O7092&lt;=60,"Normal","Slow")))</f>
        <v>Fast</v>
      </c>
      <c r="S7092" s="21"/>
    </row>
    <row r="7093" customHeight="1" spans="1:19">
      <c r="A7093" s="2" t="s">
        <v>9059</v>
      </c>
      <c r="B7093" s="29" t="s">
        <v>150</v>
      </c>
      <c r="C7093" s="2" t="s">
        <v>3172</v>
      </c>
      <c r="D7093" s="2" t="str">
        <f t="array" ref="D7093">_xlfn.XLOOKUP(C7093,Customers!A:A,Customers!B:B)</f>
        <v>Customer 0453</v>
      </c>
      <c r="E7093" s="2" t="s">
        <v>20</v>
      </c>
      <c r="F7093" s="2" t="str">
        <f t="array" ref="F7093">_xlfn.XLOOKUP(E7093,Restaurants!A:A,Restaurants!B:B)</f>
        <v>Restaurant 079</v>
      </c>
      <c r="G7093" s="2" t="s">
        <v>789</v>
      </c>
      <c r="H7093" s="2" t="str">
        <f t="array" ref="H7093">_xlfn.XLOOKUP(G7093,Food_Menu!A:A,Food_Menu!B:B)</f>
        <v>Food Item 0162</v>
      </c>
      <c r="I7093" s="2">
        <f t="array" ref="I7093">_xlfn.XLOOKUP(G7093,Food_Menu!A:A,Food_Menu!D:D)</f>
        <v>422.16</v>
      </c>
      <c r="J7093" s="2" t="s">
        <v>953</v>
      </c>
      <c r="K7093" s="2" t="str">
        <f t="array" ref="K7093">_xlfn.XLOOKUP(J7093,Delivery_Partners!A:A,Delivery_Partners!B:B)</f>
        <v>Delivery Partner 157</v>
      </c>
      <c r="L7093" s="3">
        <v>3</v>
      </c>
      <c r="M7093" s="2" t="s">
        <v>23</v>
      </c>
      <c r="N7093" s="2" t="s">
        <v>74</v>
      </c>
      <c r="O7093" s="3">
        <v>46</v>
      </c>
      <c r="P7093" s="13">
        <f t="shared" si="1486"/>
        <v>1266.48</v>
      </c>
      <c r="Q7093" s="13" t="str">
        <f t="shared" si="1487"/>
        <v>Normal</v>
      </c>
      <c r="S7093" s="21"/>
    </row>
    <row r="7094" hidden="1" customHeight="1" spans="1:19">
      <c r="A7094" s="2" t="s">
        <v>9060</v>
      </c>
      <c r="B7094" s="29" t="s">
        <v>411</v>
      </c>
      <c r="C7094" s="2" t="s">
        <v>5029</v>
      </c>
      <c r="D7094" s="2" t="str">
        <f t="array" ref="D7094">_xlfn.XLOOKUP(C7094,Customers!A:A,Customers!B:B)</f>
        <v>Customer 1069</v>
      </c>
      <c r="E7094" s="2" t="s">
        <v>46</v>
      </c>
      <c r="F7094" s="2" t="str">
        <f t="array" ref="F7094">_xlfn.XLOOKUP(E7094,Restaurants!A:A,Restaurants!B:B)</f>
        <v>Restaurant 043</v>
      </c>
      <c r="G7094" s="2" t="s">
        <v>94</v>
      </c>
      <c r="H7094" s="2" t="str">
        <f t="array" ref="H7094">_xlfn.XLOOKUP(G7094,Food_Menu!A:A,Food_Menu!B:B)</f>
        <v>Food Item 0189</v>
      </c>
      <c r="I7094" s="2"/>
      <c r="J7094" s="2" t="s">
        <v>374</v>
      </c>
      <c r="K7094" s="2" t="str">
        <f t="array" ref="K7094">_xlfn.XLOOKUP(J7094,Delivery_Partners!A:A,Delivery_Partners!B:B)</f>
        <v>Delivery Partner 052</v>
      </c>
      <c r="L7094" s="3">
        <v>2</v>
      </c>
      <c r="M7094" s="2" t="s">
        <v>101</v>
      </c>
      <c r="N7094" s="2" t="s">
        <v>42</v>
      </c>
      <c r="O7094" s="2"/>
    </row>
    <row r="7095" customHeight="1" spans="1:19">
      <c r="A7095" s="2" t="s">
        <v>9061</v>
      </c>
      <c r="B7095" s="29" t="s">
        <v>31</v>
      </c>
      <c r="C7095" s="2" t="s">
        <v>978</v>
      </c>
      <c r="D7095" s="2" t="str">
        <f t="array" ref="D7095">_xlfn.XLOOKUP(C7095,Customers!A:A,Customers!B:B)</f>
        <v>Customer 0951</v>
      </c>
      <c r="E7095" s="2" t="s">
        <v>382</v>
      </c>
      <c r="F7095" s="2" t="str">
        <f t="array" ref="F7095">_xlfn.XLOOKUP(E7095,Restaurants!A:A,Restaurants!B:B)</f>
        <v>Restaurant 108</v>
      </c>
      <c r="G7095" s="2" t="s">
        <v>1973</v>
      </c>
      <c r="H7095" s="2" t="str">
        <f t="array" ref="H7095">_xlfn.XLOOKUP(G7095,Food_Menu!A:A,Food_Menu!B:B)</f>
        <v>Food Item 0210</v>
      </c>
      <c r="I7095" s="2">
        <f t="array" ref="I7095">_xlfn.XLOOKUP(G7095,Food_Menu!A:A,Food_Menu!D:D)</f>
        <v>331.49</v>
      </c>
      <c r="J7095" s="2" t="s">
        <v>1132</v>
      </c>
      <c r="K7095" s="2" t="str">
        <f t="array" ref="K7095">_xlfn.XLOOKUP(J7095,Delivery_Partners!A:A,Delivery_Partners!B:B)</f>
        <v>Delivery Partner 151</v>
      </c>
      <c r="L7095" s="3">
        <v>2</v>
      </c>
      <c r="M7095" s="2" t="s">
        <v>23</v>
      </c>
      <c r="N7095" s="2" t="s">
        <v>55</v>
      </c>
      <c r="O7095" s="3">
        <v>26</v>
      </c>
      <c r="P7095" s="13">
        <f t="shared" ref="P7095:P7121" si="1488">I7095*L7095</f>
        <v>662.98</v>
      </c>
      <c r="Q7095" s="13" t="str">
        <f t="shared" ref="Q7095:Q7121" si="1489">IF(O7095="","Not Delivered",IF(O7095&lt;=30,"Fast",IF(O7095&lt;=60,"Normal","Slow")))</f>
        <v>Fast</v>
      </c>
      <c r="S7095" s="21"/>
    </row>
    <row r="7096" customHeight="1" spans="1:19">
      <c r="A7096" s="2" t="s">
        <v>9062</v>
      </c>
      <c r="B7096" s="29" t="s">
        <v>599</v>
      </c>
      <c r="C7096" s="2" t="s">
        <v>1802</v>
      </c>
      <c r="D7096" s="2" t="str">
        <f t="array" ref="D7096">_xlfn.XLOOKUP(C7096,Customers!A:A,Customers!B:B)</f>
        <v>Customer 0218</v>
      </c>
      <c r="E7096" s="2" t="s">
        <v>152</v>
      </c>
      <c r="F7096" s="2" t="str">
        <f t="array" ref="F7096">_xlfn.XLOOKUP(E7096,Restaurants!A:A,Restaurants!B:B)</f>
        <v>Restaurant 114</v>
      </c>
      <c r="G7096" s="2" t="s">
        <v>687</v>
      </c>
      <c r="H7096" s="2" t="str">
        <f t="array" ref="H7096">_xlfn.XLOOKUP(G7096,Food_Menu!A:A,Food_Menu!B:B)</f>
        <v>Food Item 0066</v>
      </c>
      <c r="I7096" s="2">
        <f t="array" ref="I7096">_xlfn.XLOOKUP(G7096,Food_Menu!A:A,Food_Menu!D:D)</f>
        <v>648.68</v>
      </c>
      <c r="J7096" s="2" t="s">
        <v>1481</v>
      </c>
      <c r="K7096" s="2" t="str">
        <f t="array" ref="K7096">_xlfn.XLOOKUP(J7096,Delivery_Partners!A:A,Delivery_Partners!B:B)</f>
        <v>Delivery Partner 115</v>
      </c>
      <c r="L7096" s="3">
        <v>2</v>
      </c>
      <c r="M7096" s="2" t="s">
        <v>23</v>
      </c>
      <c r="N7096" s="2" t="s">
        <v>24</v>
      </c>
      <c r="O7096" s="3">
        <v>29</v>
      </c>
      <c r="P7096" s="13">
        <f t="shared" si="1488"/>
        <v>1297.36</v>
      </c>
      <c r="Q7096" s="13" t="str">
        <f t="shared" si="1489"/>
        <v>Fast</v>
      </c>
      <c r="S7096" s="21"/>
    </row>
    <row r="7097" customHeight="1" spans="1:19">
      <c r="A7097" s="2" t="s">
        <v>9063</v>
      </c>
      <c r="B7097" s="28">
        <v>45971</v>
      </c>
      <c r="C7097" s="2" t="s">
        <v>2041</v>
      </c>
      <c r="D7097" s="2" t="str">
        <f t="array" ref="D7097">_xlfn.XLOOKUP(C7097,Customers!A:A,Customers!B:B)</f>
        <v>Customer 0047</v>
      </c>
      <c r="E7097" s="2" t="s">
        <v>372</v>
      </c>
      <c r="F7097" s="2" t="str">
        <f t="array" ref="F7097">_xlfn.XLOOKUP(E7097,Restaurants!A:A,Restaurants!B:B)</f>
        <v>Restaurant 119</v>
      </c>
      <c r="G7097" s="2" t="s">
        <v>1539</v>
      </c>
      <c r="H7097" s="2" t="str">
        <f t="array" ref="H7097">_xlfn.XLOOKUP(G7097,Food_Menu!A:A,Food_Menu!B:B)</f>
        <v>Food Item 0141</v>
      </c>
      <c r="I7097" s="2">
        <f t="array" ref="I7097">_xlfn.XLOOKUP(G7097,Food_Menu!A:A,Food_Menu!D:D)</f>
        <v>285.16</v>
      </c>
      <c r="J7097" s="2" t="s">
        <v>327</v>
      </c>
      <c r="K7097" s="2" t="str">
        <f t="array" ref="K7097">_xlfn.XLOOKUP(J7097,Delivery_Partners!A:A,Delivery_Partners!B:B)</f>
        <v>Delivery Partner 148</v>
      </c>
      <c r="L7097" s="3">
        <v>1</v>
      </c>
      <c r="M7097" s="2" t="s">
        <v>23</v>
      </c>
      <c r="N7097" s="2" t="s">
        <v>24</v>
      </c>
      <c r="O7097" s="3">
        <v>15</v>
      </c>
      <c r="P7097" s="13">
        <f t="shared" si="1488"/>
        <v>285.16</v>
      </c>
      <c r="Q7097" s="13" t="str">
        <f t="shared" si="1489"/>
        <v>Fast</v>
      </c>
      <c r="S7097" s="21"/>
    </row>
    <row r="7098" customHeight="1" spans="1:19">
      <c r="A7098" s="2" t="s">
        <v>9064</v>
      </c>
      <c r="B7098" s="29" t="s">
        <v>411</v>
      </c>
      <c r="C7098" s="2" t="s">
        <v>1802</v>
      </c>
      <c r="D7098" s="2" t="str">
        <f t="array" ref="D7098">_xlfn.XLOOKUP(C7098,Customers!A:A,Customers!B:B)</f>
        <v>Customer 0218</v>
      </c>
      <c r="E7098" s="2" t="s">
        <v>706</v>
      </c>
      <c r="F7098" s="2" t="str">
        <f t="array" ref="F7098">_xlfn.XLOOKUP(E7098,Restaurants!A:A,Restaurants!B:B)</f>
        <v>Restaurant 115</v>
      </c>
      <c r="G7098" s="2" t="s">
        <v>1951</v>
      </c>
      <c r="H7098" s="2" t="str">
        <f t="array" ref="H7098">_xlfn.XLOOKUP(G7098,Food_Menu!A:A,Food_Menu!B:B)</f>
        <v>Food Item 0060</v>
      </c>
      <c r="I7098" s="2">
        <f t="array" ref="I7098">_xlfn.XLOOKUP(G7098,Food_Menu!A:A,Food_Menu!D:D)</f>
        <v>246.78</v>
      </c>
      <c r="J7098" s="2" t="s">
        <v>1146</v>
      </c>
      <c r="K7098" s="2" t="str">
        <f t="array" ref="K7098">_xlfn.XLOOKUP(J7098,Delivery_Partners!A:A,Delivery_Partners!B:B)</f>
        <v>Delivery Partner 135</v>
      </c>
      <c r="L7098" s="3">
        <v>3</v>
      </c>
      <c r="M7098" s="2" t="s">
        <v>23</v>
      </c>
      <c r="N7098" s="2" t="s">
        <v>74</v>
      </c>
      <c r="O7098" s="3">
        <v>50</v>
      </c>
      <c r="P7098" s="13">
        <f t="shared" si="1488"/>
        <v>740.34</v>
      </c>
      <c r="Q7098" s="13" t="str">
        <f t="shared" si="1489"/>
        <v>Normal</v>
      </c>
      <c r="S7098" s="21"/>
    </row>
    <row r="7099" customHeight="1" spans="1:19">
      <c r="A7099" s="2" t="s">
        <v>9065</v>
      </c>
      <c r="B7099" s="29" t="s">
        <v>1127</v>
      </c>
      <c r="C7099" s="2" t="s">
        <v>3485</v>
      </c>
      <c r="D7099" s="2" t="str">
        <f t="array" ref="D7099">_xlfn.XLOOKUP(C7099,Customers!A:A,Customers!B:B)</f>
        <v>Customer 0059</v>
      </c>
      <c r="E7099" s="2" t="s">
        <v>446</v>
      </c>
      <c r="F7099" s="2" t="str">
        <f t="array" ref="F7099">_xlfn.XLOOKUP(E7099,Restaurants!A:A,Restaurants!B:B)</f>
        <v>Restaurant 078</v>
      </c>
      <c r="G7099" s="2" t="s">
        <v>884</v>
      </c>
      <c r="H7099" s="2" t="str">
        <f t="array" ref="H7099">_xlfn.XLOOKUP(G7099,Food_Menu!A:A,Food_Menu!B:B)</f>
        <v>Food Item 0032</v>
      </c>
      <c r="I7099" s="2">
        <f t="array" ref="I7099">_xlfn.XLOOKUP(G7099,Food_Menu!A:A,Food_Menu!D:D)</f>
        <v>367.24</v>
      </c>
      <c r="J7099" s="2" t="s">
        <v>495</v>
      </c>
      <c r="K7099" s="2" t="str">
        <f t="array" ref="K7099">_xlfn.XLOOKUP(J7099,Delivery_Partners!A:A,Delivery_Partners!B:B)</f>
        <v>Delivery Partner 112</v>
      </c>
      <c r="L7099" s="3">
        <v>1</v>
      </c>
      <c r="M7099" s="2" t="s">
        <v>23</v>
      </c>
      <c r="N7099" s="2" t="s">
        <v>24</v>
      </c>
      <c r="O7099" s="3">
        <v>38</v>
      </c>
      <c r="P7099" s="13">
        <f t="shared" si="1488"/>
        <v>367.24</v>
      </c>
      <c r="Q7099" s="13" t="str">
        <f t="shared" si="1489"/>
        <v>Normal</v>
      </c>
      <c r="S7099" s="21"/>
    </row>
    <row r="7100" customHeight="1" spans="1:19">
      <c r="A7100" s="2" t="s">
        <v>9066</v>
      </c>
      <c r="B7100" s="29" t="s">
        <v>1187</v>
      </c>
      <c r="C7100" s="2" t="s">
        <v>3911</v>
      </c>
      <c r="D7100" s="2" t="str">
        <f t="array" ref="D7100">_xlfn.XLOOKUP(C7100,Customers!A:A,Customers!B:B)</f>
        <v>Customer 0852</v>
      </c>
      <c r="E7100" s="2" t="s">
        <v>706</v>
      </c>
      <c r="F7100" s="2" t="str">
        <f t="array" ref="F7100">_xlfn.XLOOKUP(E7100,Restaurants!A:A,Restaurants!B:B)</f>
        <v>Restaurant 115</v>
      </c>
      <c r="G7100" s="2" t="s">
        <v>331</v>
      </c>
      <c r="H7100" s="2" t="str">
        <f t="array" ref="H7100">_xlfn.XLOOKUP(G7100,Food_Menu!A:A,Food_Menu!B:B)</f>
        <v>Food Item 0120</v>
      </c>
      <c r="I7100" s="2">
        <f t="array" ref="I7100">_xlfn.XLOOKUP(G7100,Food_Menu!A:A,Food_Menu!D:D)</f>
        <v>569.73</v>
      </c>
      <c r="J7100" s="2" t="s">
        <v>1290</v>
      </c>
      <c r="K7100" s="2" t="str">
        <f t="array" ref="K7100">_xlfn.XLOOKUP(J7100,Delivery_Partners!A:A,Delivery_Partners!B:B)</f>
        <v>Delivery Partner 035</v>
      </c>
      <c r="L7100" s="3">
        <v>3</v>
      </c>
      <c r="M7100" s="2" t="s">
        <v>23</v>
      </c>
      <c r="N7100" s="2" t="s">
        <v>24</v>
      </c>
      <c r="O7100" s="3">
        <v>33</v>
      </c>
      <c r="P7100" s="13">
        <f t="shared" si="1488"/>
        <v>1709.19</v>
      </c>
      <c r="Q7100" s="13" t="str">
        <f t="shared" si="1489"/>
        <v>Normal</v>
      </c>
      <c r="S7100" s="21"/>
    </row>
    <row r="7101" customHeight="1" spans="1:19">
      <c r="A7101" s="2" t="s">
        <v>9067</v>
      </c>
      <c r="B7101" s="29" t="s">
        <v>191</v>
      </c>
      <c r="C7101" s="2" t="s">
        <v>1710</v>
      </c>
      <c r="D7101" s="2" t="str">
        <f t="array" ref="D7101">_xlfn.XLOOKUP(C7101,Customers!A:A,Customers!B:B)</f>
        <v>Customer 0745</v>
      </c>
      <c r="E7101" s="2" t="s">
        <v>265</v>
      </c>
      <c r="F7101" s="2" t="str">
        <f t="array" ref="F7101">_xlfn.XLOOKUP(E7101,Restaurants!A:A,Restaurants!B:B)</f>
        <v>Restaurant 094</v>
      </c>
      <c r="G7101" s="2" t="s">
        <v>426</v>
      </c>
      <c r="H7101" s="2" t="str">
        <f t="array" ref="H7101">_xlfn.XLOOKUP(G7101,Food_Menu!A:A,Food_Menu!B:B)</f>
        <v>Food Item 0142</v>
      </c>
      <c r="I7101" s="2">
        <f t="array" ref="I7101">_xlfn.XLOOKUP(G7101,Food_Menu!A:A,Food_Menu!D:D)</f>
        <v>428.17</v>
      </c>
      <c r="J7101" s="2" t="s">
        <v>1372</v>
      </c>
      <c r="K7101" s="2" t="str">
        <f t="array" ref="K7101">_xlfn.XLOOKUP(J7101,Delivery_Partners!A:A,Delivery_Partners!B:B)</f>
        <v>Delivery Partner 179</v>
      </c>
      <c r="L7101" s="3">
        <v>2</v>
      </c>
      <c r="M7101" s="2" t="s">
        <v>23</v>
      </c>
      <c r="N7101" s="2" t="s">
        <v>24</v>
      </c>
      <c r="O7101" s="3">
        <v>27</v>
      </c>
      <c r="P7101" s="13">
        <f t="shared" si="1488"/>
        <v>856.34</v>
      </c>
      <c r="Q7101" s="13" t="str">
        <f t="shared" si="1489"/>
        <v>Fast</v>
      </c>
      <c r="S7101" s="21"/>
    </row>
    <row r="7102" customHeight="1" spans="1:19">
      <c r="A7102" s="2" t="s">
        <v>9068</v>
      </c>
      <c r="B7102" s="29" t="s">
        <v>141</v>
      </c>
      <c r="C7102" s="2" t="s">
        <v>3289</v>
      </c>
      <c r="D7102" s="2" t="str">
        <f t="array" ref="D7102">_xlfn.XLOOKUP(C7102,Customers!A:A,Customers!B:B)</f>
        <v>Customer 0556</v>
      </c>
      <c r="E7102" s="2" t="s">
        <v>230</v>
      </c>
      <c r="F7102" s="2" t="str">
        <f t="array" ref="F7102">_xlfn.XLOOKUP(E7102,Restaurants!A:A,Restaurants!B:B)</f>
        <v>Restaurant 029</v>
      </c>
      <c r="G7102" s="2" t="s">
        <v>61</v>
      </c>
      <c r="H7102" s="2" t="str">
        <f t="array" ref="H7102">_xlfn.XLOOKUP(G7102,Food_Menu!A:A,Food_Menu!B:B)</f>
        <v>Food Item 0168</v>
      </c>
      <c r="I7102" s="2">
        <f t="array" ref="I7102">_xlfn.XLOOKUP(G7102,Food_Menu!A:A,Food_Menu!D:D)</f>
        <v>107.01</v>
      </c>
      <c r="J7102" s="2" t="s">
        <v>735</v>
      </c>
      <c r="K7102" s="2" t="str">
        <f t="array" ref="K7102">_xlfn.XLOOKUP(J7102,Delivery_Partners!A:A,Delivery_Partners!B:B)</f>
        <v>Delivery Partner 116</v>
      </c>
      <c r="L7102" s="3">
        <v>1</v>
      </c>
      <c r="M7102" s="2" t="s">
        <v>23</v>
      </c>
      <c r="N7102" s="2" t="s">
        <v>24</v>
      </c>
      <c r="O7102" s="3">
        <v>39</v>
      </c>
      <c r="P7102" s="13">
        <f t="shared" si="1488"/>
        <v>107.01</v>
      </c>
      <c r="Q7102" s="13" t="str">
        <f t="shared" si="1489"/>
        <v>Normal</v>
      </c>
      <c r="S7102" s="21"/>
    </row>
    <row r="7103" customHeight="1" spans="1:19">
      <c r="A7103" s="2" t="s">
        <v>9069</v>
      </c>
      <c r="B7103" s="28">
        <v>45934</v>
      </c>
      <c r="C7103" s="2" t="s">
        <v>2123</v>
      </c>
      <c r="D7103" s="2" t="str">
        <f t="array" ref="D7103">_xlfn.XLOOKUP(C7103,Customers!A:A,Customers!B:B)</f>
        <v>Customer 0710</v>
      </c>
      <c r="E7103" s="2" t="s">
        <v>819</v>
      </c>
      <c r="F7103" s="2" t="str">
        <f t="array" ref="F7103">_xlfn.XLOOKUP(E7103,Restaurants!A:A,Restaurants!B:B)</f>
        <v>Restaurant 004</v>
      </c>
      <c r="G7103" s="2" t="s">
        <v>1285</v>
      </c>
      <c r="H7103" s="2" t="str">
        <f t="array" ref="H7103">_xlfn.XLOOKUP(G7103,Food_Menu!A:A,Food_Menu!B:B)</f>
        <v>Food Item 0026</v>
      </c>
      <c r="I7103" s="2">
        <f t="array" ref="I7103">_xlfn.XLOOKUP(G7103,Food_Menu!A:A,Food_Menu!D:D)</f>
        <v>535.49</v>
      </c>
      <c r="J7103" s="2" t="s">
        <v>1557</v>
      </c>
      <c r="K7103" s="2" t="str">
        <f t="array" ref="K7103">_xlfn.XLOOKUP(J7103,Delivery_Partners!A:A,Delivery_Partners!B:B)</f>
        <v>Delivery Partner 065</v>
      </c>
      <c r="L7103" s="3">
        <v>2</v>
      </c>
      <c r="M7103" s="2" t="s">
        <v>23</v>
      </c>
      <c r="N7103" s="2" t="s">
        <v>24</v>
      </c>
      <c r="O7103" s="3">
        <v>46</v>
      </c>
      <c r="P7103" s="13">
        <f t="shared" si="1488"/>
        <v>1070.98</v>
      </c>
      <c r="Q7103" s="13" t="str">
        <f t="shared" si="1489"/>
        <v>Normal</v>
      </c>
      <c r="S7103" s="21"/>
    </row>
    <row r="7104" customHeight="1" spans="1:19">
      <c r="A7104" s="2" t="s">
        <v>9070</v>
      </c>
      <c r="B7104" s="29" t="s">
        <v>911</v>
      </c>
      <c r="C7104" s="2" t="s">
        <v>3705</v>
      </c>
      <c r="D7104" s="2" t="str">
        <f t="array" ref="D7104">_xlfn.XLOOKUP(C7104,Customers!A:A,Customers!B:B)</f>
        <v>Customer 0971</v>
      </c>
      <c r="E7104" s="2" t="s">
        <v>807</v>
      </c>
      <c r="F7104" s="2" t="str">
        <f t="array" ref="F7104">_xlfn.XLOOKUP(E7104,Restaurants!A:A,Restaurants!B:B)</f>
        <v>Restaurant 118</v>
      </c>
      <c r="G7104" s="2" t="s">
        <v>79</v>
      </c>
      <c r="H7104" s="2" t="str">
        <f t="array" ref="H7104">_xlfn.XLOOKUP(G7104,Food_Menu!A:A,Food_Menu!B:B)</f>
        <v>Food Item 0165</v>
      </c>
      <c r="I7104" s="2">
        <f t="array" ref="I7104">_xlfn.XLOOKUP(G7104,Food_Menu!A:A,Food_Menu!D:D)</f>
        <v>508.61</v>
      </c>
      <c r="J7104" s="2" t="s">
        <v>976</v>
      </c>
      <c r="K7104" s="2" t="str">
        <f t="array" ref="K7104">_xlfn.XLOOKUP(J7104,Delivery_Partners!A:A,Delivery_Partners!B:B)</f>
        <v>Delivery Partner 047</v>
      </c>
      <c r="L7104" s="3">
        <v>4</v>
      </c>
      <c r="M7104" s="2" t="s">
        <v>23</v>
      </c>
      <c r="N7104" s="2" t="s">
        <v>55</v>
      </c>
      <c r="O7104" s="3">
        <v>32</v>
      </c>
      <c r="P7104" s="13">
        <f t="shared" si="1488"/>
        <v>2034.44</v>
      </c>
      <c r="Q7104" s="13" t="str">
        <f t="shared" si="1489"/>
        <v>Normal</v>
      </c>
      <c r="S7104" s="21"/>
    </row>
    <row r="7105" customHeight="1" spans="1:19">
      <c r="A7105" s="2" t="s">
        <v>9071</v>
      </c>
      <c r="B7105" s="28">
        <v>45962</v>
      </c>
      <c r="C7105" s="2" t="s">
        <v>1138</v>
      </c>
      <c r="D7105" s="2" t="str">
        <f t="array" ref="D7105">_xlfn.XLOOKUP(C7105,Customers!A:A,Customers!B:B)</f>
        <v>Customer 0998</v>
      </c>
      <c r="E7105" s="2" t="s">
        <v>289</v>
      </c>
      <c r="F7105" s="2" t="str">
        <f t="array" ref="F7105">_xlfn.XLOOKUP(E7105,Restaurants!A:A,Restaurants!B:B)</f>
        <v>Restaurant 052</v>
      </c>
      <c r="G7105" s="2" t="s">
        <v>106</v>
      </c>
      <c r="H7105" s="2" t="str">
        <f t="array" ref="H7105">_xlfn.XLOOKUP(G7105,Food_Menu!A:A,Food_Menu!B:B)</f>
        <v>Food Item 0067</v>
      </c>
      <c r="I7105" s="2">
        <f t="array" ref="I7105">_xlfn.XLOOKUP(G7105,Food_Menu!A:A,Food_Menu!D:D)</f>
        <v>575.59</v>
      </c>
      <c r="J7105" s="2" t="s">
        <v>314</v>
      </c>
      <c r="K7105" s="2" t="str">
        <f t="array" ref="K7105">_xlfn.XLOOKUP(J7105,Delivery_Partners!A:A,Delivery_Partners!B:B)</f>
        <v>Delivery Partner 021</v>
      </c>
      <c r="L7105" s="3">
        <v>1</v>
      </c>
      <c r="M7105" s="2" t="s">
        <v>23</v>
      </c>
      <c r="N7105" s="2" t="s">
        <v>24</v>
      </c>
      <c r="O7105" s="3">
        <v>47</v>
      </c>
      <c r="P7105" s="13">
        <f t="shared" si="1488"/>
        <v>575.59</v>
      </c>
      <c r="Q7105" s="13" t="str">
        <f t="shared" si="1489"/>
        <v>Normal</v>
      </c>
      <c r="S7105" s="21"/>
    </row>
    <row r="7106" customHeight="1" spans="1:19">
      <c r="A7106" s="2" t="s">
        <v>9072</v>
      </c>
      <c r="B7106" s="28">
        <v>45840</v>
      </c>
      <c r="C7106" s="2" t="s">
        <v>577</v>
      </c>
      <c r="D7106" s="2" t="str">
        <f t="array" ref="D7106">_xlfn.XLOOKUP(C7106,Customers!A:A,Customers!B:B)</f>
        <v>Customer 0522</v>
      </c>
      <c r="E7106" s="2" t="s">
        <v>239</v>
      </c>
      <c r="F7106" s="2" t="str">
        <f t="array" ref="F7106">_xlfn.XLOOKUP(E7106,Restaurants!A:A,Restaurants!B:B)</f>
        <v>Restaurant 105</v>
      </c>
      <c r="G7106" s="2" t="s">
        <v>408</v>
      </c>
      <c r="H7106" s="2" t="str">
        <f t="array" ref="H7106">_xlfn.XLOOKUP(G7106,Food_Menu!A:A,Food_Menu!B:B)</f>
        <v>Food Item 0062</v>
      </c>
      <c r="I7106" s="2">
        <f t="array" ref="I7106">_xlfn.XLOOKUP(G7106,Food_Menu!A:A,Food_Menu!D:D)</f>
        <v>267</v>
      </c>
      <c r="J7106" s="2" t="s">
        <v>256</v>
      </c>
      <c r="K7106" s="2" t="str">
        <f t="array" ref="K7106">_xlfn.XLOOKUP(J7106,Delivery_Partners!A:A,Delivery_Partners!B:B)</f>
        <v>Delivery Partner 057</v>
      </c>
      <c r="L7106" s="3">
        <v>1</v>
      </c>
      <c r="M7106" s="2" t="s">
        <v>23</v>
      </c>
      <c r="N7106" s="2" t="s">
        <v>24</v>
      </c>
      <c r="O7106" s="3">
        <v>38</v>
      </c>
      <c r="P7106" s="13">
        <f t="shared" si="1488"/>
        <v>267</v>
      </c>
      <c r="Q7106" s="13" t="str">
        <f t="shared" si="1489"/>
        <v>Normal</v>
      </c>
      <c r="S7106" s="21"/>
    </row>
    <row r="7107" customHeight="1" spans="1:19">
      <c r="A7107" s="2" t="s">
        <v>9073</v>
      </c>
      <c r="B7107" s="28">
        <v>45662</v>
      </c>
      <c r="C7107" s="2" t="s">
        <v>844</v>
      </c>
      <c r="D7107" s="2" t="str">
        <f t="array" ref="D7107">_xlfn.XLOOKUP(C7107,Customers!A:A,Customers!B:B)</f>
        <v>Customer 0711</v>
      </c>
      <c r="E7107" s="2" t="s">
        <v>33</v>
      </c>
      <c r="F7107" s="2" t="str">
        <f t="array" ref="F7107">_xlfn.XLOOKUP(E7107,Restaurants!A:A,Restaurants!B:B)</f>
        <v>Restaurant 035</v>
      </c>
      <c r="G7107" s="2" t="s">
        <v>969</v>
      </c>
      <c r="H7107" s="2" t="str">
        <f t="array" ref="H7107">_xlfn.XLOOKUP(G7107,Food_Menu!A:A,Food_Menu!B:B)</f>
        <v>Food Item 0007</v>
      </c>
      <c r="I7107" s="2">
        <f t="array" ref="I7107">_xlfn.XLOOKUP(G7107,Food_Menu!A:A,Food_Menu!D:D)</f>
        <v>210.13</v>
      </c>
      <c r="J7107" s="2" t="s">
        <v>741</v>
      </c>
      <c r="K7107" s="2" t="str">
        <f t="array" ref="K7107">_xlfn.XLOOKUP(J7107,Delivery_Partners!A:A,Delivery_Partners!B:B)</f>
        <v>Delivery Partner 024</v>
      </c>
      <c r="L7107" s="3">
        <v>2</v>
      </c>
      <c r="M7107" s="2" t="s">
        <v>23</v>
      </c>
      <c r="N7107" s="2" t="s">
        <v>55</v>
      </c>
      <c r="O7107" s="3">
        <v>34</v>
      </c>
      <c r="P7107" s="13">
        <f t="shared" si="1488"/>
        <v>420.26</v>
      </c>
      <c r="Q7107" s="13" t="str">
        <f t="shared" si="1489"/>
        <v>Normal</v>
      </c>
      <c r="S7107" s="21"/>
    </row>
    <row r="7108" customHeight="1" spans="1:19">
      <c r="A7108" s="2" t="s">
        <v>9074</v>
      </c>
      <c r="B7108" s="29" t="s">
        <v>1961</v>
      </c>
      <c r="C7108" s="2" t="s">
        <v>3126</v>
      </c>
      <c r="D7108" s="2" t="str">
        <f t="array" ref="D7108">_xlfn.XLOOKUP(C7108,Customers!A:A,Customers!B:B)</f>
        <v>Customer 0693</v>
      </c>
      <c r="E7108" s="2" t="s">
        <v>537</v>
      </c>
      <c r="F7108" s="2" t="str">
        <f t="array" ref="F7108">_xlfn.XLOOKUP(E7108,Restaurants!A:A,Restaurants!B:B)</f>
        <v>Restaurant 044</v>
      </c>
      <c r="G7108" s="2" t="s">
        <v>336</v>
      </c>
      <c r="H7108" s="2" t="str">
        <f t="array" ref="H7108">_xlfn.XLOOKUP(G7108,Food_Menu!A:A,Food_Menu!B:B)</f>
        <v>Food Item 0045</v>
      </c>
      <c r="I7108" s="2">
        <f t="array" ref="I7108">_xlfn.XLOOKUP(G7108,Food_Menu!A:A,Food_Menu!D:D)</f>
        <v>263.72</v>
      </c>
      <c r="J7108" s="2" t="s">
        <v>286</v>
      </c>
      <c r="K7108" s="2" t="str">
        <f t="array" ref="K7108">_xlfn.XLOOKUP(J7108,Delivery_Partners!A:A,Delivery_Partners!B:B)</f>
        <v>Delivery Partner 160</v>
      </c>
      <c r="L7108" s="3">
        <v>1</v>
      </c>
      <c r="M7108" s="2" t="s">
        <v>23</v>
      </c>
      <c r="N7108" s="2" t="s">
        <v>55</v>
      </c>
      <c r="O7108" s="3">
        <v>46</v>
      </c>
      <c r="P7108" s="13">
        <f t="shared" si="1488"/>
        <v>263.72</v>
      </c>
      <c r="Q7108" s="13" t="str">
        <f t="shared" si="1489"/>
        <v>Normal</v>
      </c>
      <c r="S7108" s="21"/>
    </row>
    <row r="7109" customHeight="1" spans="1:19">
      <c r="A7109" s="2" t="s">
        <v>9075</v>
      </c>
      <c r="B7109" s="29" t="s">
        <v>2247</v>
      </c>
      <c r="C7109" s="2" t="s">
        <v>3540</v>
      </c>
      <c r="D7109" s="2" t="str">
        <f t="array" ref="D7109">_xlfn.XLOOKUP(C7109,Customers!A:A,Customers!B:B)</f>
        <v>Customer 1140</v>
      </c>
      <c r="E7109" s="2" t="s">
        <v>945</v>
      </c>
      <c r="F7109" s="2" t="str">
        <f t="array" ref="F7109">_xlfn.XLOOKUP(E7109,Restaurants!A:A,Restaurants!B:B)</f>
        <v>Restaurant 099</v>
      </c>
      <c r="G7109" s="2" t="s">
        <v>563</v>
      </c>
      <c r="H7109" s="2" t="str">
        <f t="array" ref="H7109">_xlfn.XLOOKUP(G7109,Food_Menu!A:A,Food_Menu!B:B)</f>
        <v>Food Item 0108</v>
      </c>
      <c r="I7109" s="2">
        <f t="array" ref="I7109">_xlfn.XLOOKUP(G7109,Food_Menu!A:A,Food_Menu!D:D)</f>
        <v>203.49</v>
      </c>
      <c r="J7109" s="2" t="s">
        <v>660</v>
      </c>
      <c r="K7109" s="2" t="str">
        <f t="array" ref="K7109">_xlfn.XLOOKUP(J7109,Delivery_Partners!A:A,Delivery_Partners!B:B)</f>
        <v>Delivery Partner 079</v>
      </c>
      <c r="L7109" s="3">
        <v>1</v>
      </c>
      <c r="M7109" s="2" t="s">
        <v>23</v>
      </c>
      <c r="N7109" s="2" t="s">
        <v>55</v>
      </c>
      <c r="O7109" s="3">
        <v>29</v>
      </c>
      <c r="P7109" s="13">
        <f t="shared" si="1488"/>
        <v>203.49</v>
      </c>
      <c r="Q7109" s="13" t="str">
        <f t="shared" si="1489"/>
        <v>Fast</v>
      </c>
      <c r="S7109" s="21"/>
    </row>
    <row r="7110" customHeight="1" spans="1:19">
      <c r="A7110" s="2" t="s">
        <v>9076</v>
      </c>
      <c r="B7110" s="28">
        <v>45659</v>
      </c>
      <c r="C7110" s="2" t="s">
        <v>2836</v>
      </c>
      <c r="D7110" s="2" t="str">
        <f t="array" ref="D7110">_xlfn.XLOOKUP(C7110,Customers!A:A,Customers!B:B)</f>
        <v>Customer 0914</v>
      </c>
      <c r="E7110" s="2" t="s">
        <v>345</v>
      </c>
      <c r="F7110" s="2" t="str">
        <f t="array" ref="F7110">_xlfn.XLOOKUP(E7110,Restaurants!A:A,Restaurants!B:B)</f>
        <v>Restaurant 064</v>
      </c>
      <c r="G7110" s="2" t="s">
        <v>1094</v>
      </c>
      <c r="H7110" s="2" t="str">
        <f t="array" ref="H7110">_xlfn.XLOOKUP(G7110,Food_Menu!A:A,Food_Menu!B:B)</f>
        <v>Food Item 0042</v>
      </c>
      <c r="I7110" s="2">
        <f t="array" ref="I7110">_xlfn.XLOOKUP(G7110,Food_Menu!A:A,Food_Menu!D:D)</f>
        <v>160.06</v>
      </c>
      <c r="J7110" s="2" t="s">
        <v>597</v>
      </c>
      <c r="K7110" s="2" t="str">
        <f t="array" ref="K7110">_xlfn.XLOOKUP(J7110,Delivery_Partners!A:A,Delivery_Partners!B:B)</f>
        <v>Delivery Partner 113</v>
      </c>
      <c r="L7110" s="3">
        <v>2</v>
      </c>
      <c r="M7110" s="2" t="s">
        <v>23</v>
      </c>
      <c r="N7110" s="2" t="s">
        <v>74</v>
      </c>
      <c r="O7110" s="3">
        <v>20</v>
      </c>
      <c r="P7110" s="13">
        <f t="shared" si="1488"/>
        <v>320.12</v>
      </c>
      <c r="Q7110" s="13" t="str">
        <f t="shared" si="1489"/>
        <v>Fast</v>
      </c>
      <c r="S7110" s="21"/>
    </row>
    <row r="7111" customHeight="1" spans="1:19">
      <c r="A7111" s="2" t="s">
        <v>9077</v>
      </c>
      <c r="B7111" s="29" t="s">
        <v>2078</v>
      </c>
      <c r="C7111" s="2" t="s">
        <v>2996</v>
      </c>
      <c r="D7111" s="2" t="str">
        <f t="array" ref="D7111">_xlfn.XLOOKUP(C7111,Customers!A:A,Customers!B:B)</f>
        <v>Customer 0378</v>
      </c>
      <c r="E7111" s="2" t="s">
        <v>726</v>
      </c>
      <c r="F7111" s="2" t="str">
        <f t="array" ref="F7111">_xlfn.XLOOKUP(E7111,Restaurants!A:A,Restaurants!B:B)</f>
        <v>Restaurant 082</v>
      </c>
      <c r="G7111" s="2" t="s">
        <v>163</v>
      </c>
      <c r="H7111" s="2" t="str">
        <f t="array" ref="H7111">_xlfn.XLOOKUP(G7111,Food_Menu!A:A,Food_Menu!B:B)</f>
        <v>Food Item 0071</v>
      </c>
      <c r="I7111" s="2">
        <f t="array" ref="I7111">_xlfn.XLOOKUP(G7111,Food_Menu!A:A,Food_Menu!D:D)</f>
        <v>243.5</v>
      </c>
      <c r="J7111" s="2" t="s">
        <v>1160</v>
      </c>
      <c r="K7111" s="2" t="str">
        <f t="array" ref="K7111">_xlfn.XLOOKUP(J7111,Delivery_Partners!A:A,Delivery_Partners!B:B)</f>
        <v>Delivery Partner 145</v>
      </c>
      <c r="L7111" s="3">
        <v>3</v>
      </c>
      <c r="M7111" s="2" t="s">
        <v>23</v>
      </c>
      <c r="N7111" s="2" t="s">
        <v>24</v>
      </c>
      <c r="O7111" s="3">
        <v>34</v>
      </c>
      <c r="P7111" s="13">
        <f t="shared" si="1488"/>
        <v>730.5</v>
      </c>
      <c r="Q7111" s="13" t="str">
        <f t="shared" si="1489"/>
        <v>Normal</v>
      </c>
      <c r="S7111" s="21"/>
    </row>
    <row r="7112" customHeight="1" spans="1:19">
      <c r="A7112" s="2" t="s">
        <v>9078</v>
      </c>
      <c r="B7112" s="29" t="s">
        <v>258</v>
      </c>
      <c r="C7112" s="2" t="s">
        <v>3703</v>
      </c>
      <c r="D7112" s="2" t="str">
        <f t="array" ref="D7112">_xlfn.XLOOKUP(C7112,Customers!A:A,Customers!B:B)</f>
        <v>Customer 1065</v>
      </c>
      <c r="E7112" s="2" t="s">
        <v>518</v>
      </c>
      <c r="F7112" s="2" t="str">
        <f t="array" ref="F7112">_xlfn.XLOOKUP(E7112,Restaurants!A:A,Restaurants!B:B)</f>
        <v>Restaurant 039</v>
      </c>
      <c r="G7112" s="2" t="s">
        <v>751</v>
      </c>
      <c r="H7112" s="2" t="str">
        <f t="array" ref="H7112">_xlfn.XLOOKUP(G7112,Food_Menu!A:A,Food_Menu!B:B)</f>
        <v>Food Item 0117</v>
      </c>
      <c r="I7112" s="2">
        <f t="array" ref="I7112">_xlfn.XLOOKUP(G7112,Food_Menu!A:A,Food_Menu!D:D)</f>
        <v>279.52</v>
      </c>
      <c r="J7112" s="2" t="s">
        <v>401</v>
      </c>
      <c r="K7112" s="2" t="str">
        <f t="array" ref="K7112">_xlfn.XLOOKUP(J7112,Delivery_Partners!A:A,Delivery_Partners!B:B)</f>
        <v>Delivery Partner 174</v>
      </c>
      <c r="L7112" s="3">
        <v>1</v>
      </c>
      <c r="M7112" s="2" t="s">
        <v>23</v>
      </c>
      <c r="N7112" s="2" t="s">
        <v>24</v>
      </c>
      <c r="O7112" s="3">
        <v>35</v>
      </c>
      <c r="P7112" s="13">
        <f t="shared" si="1488"/>
        <v>279.52</v>
      </c>
      <c r="Q7112" s="13" t="str">
        <f t="shared" si="1489"/>
        <v>Normal</v>
      </c>
      <c r="S7112" s="21"/>
    </row>
    <row r="7113" customHeight="1" spans="1:19">
      <c r="A7113" s="2" t="s">
        <v>9079</v>
      </c>
      <c r="B7113" s="28">
        <v>45996</v>
      </c>
      <c r="C7113" s="2" t="s">
        <v>2522</v>
      </c>
      <c r="D7113" s="2" t="str">
        <f t="array" ref="D7113">_xlfn.XLOOKUP(C7113,Customers!A:A,Customers!B:B)</f>
        <v>Customer 0478</v>
      </c>
      <c r="E7113" s="2" t="s">
        <v>712</v>
      </c>
      <c r="F7113" s="2" t="str">
        <f t="array" ref="F7113">_xlfn.XLOOKUP(E7113,Restaurants!A:A,Restaurants!B:B)</f>
        <v>Restaurant 074</v>
      </c>
      <c r="G7113" s="2" t="s">
        <v>841</v>
      </c>
      <c r="H7113" s="2" t="str">
        <f t="array" ref="H7113">_xlfn.XLOOKUP(G7113,Food_Menu!A:A,Food_Menu!B:B)</f>
        <v>Food Item 0022</v>
      </c>
      <c r="I7113" s="2">
        <f t="array" ref="I7113">_xlfn.XLOOKUP(G7113,Food_Menu!A:A,Food_Menu!D:D)</f>
        <v>395.32</v>
      </c>
      <c r="J7113" s="2" t="s">
        <v>1683</v>
      </c>
      <c r="K7113" s="2" t="str">
        <f t="array" ref="K7113">_xlfn.XLOOKUP(J7113,Delivery_Partners!A:A,Delivery_Partners!B:B)</f>
        <v>Delivery Partner 082</v>
      </c>
      <c r="L7113" s="3">
        <v>3</v>
      </c>
      <c r="M7113" s="2" t="s">
        <v>23</v>
      </c>
      <c r="N7113" s="2" t="s">
        <v>24</v>
      </c>
      <c r="O7113" s="3">
        <v>32</v>
      </c>
      <c r="P7113" s="13">
        <f t="shared" si="1488"/>
        <v>1185.96</v>
      </c>
      <c r="Q7113" s="13" t="str">
        <f t="shared" si="1489"/>
        <v>Normal</v>
      </c>
      <c r="S7113" s="21"/>
    </row>
    <row r="7114" customHeight="1" spans="1:19">
      <c r="A7114" s="2" t="s">
        <v>9080</v>
      </c>
      <c r="B7114" s="29" t="s">
        <v>1265</v>
      </c>
      <c r="C7114" s="2" t="s">
        <v>6143</v>
      </c>
      <c r="D7114" s="2" t="str">
        <f t="array" ref="D7114">_xlfn.XLOOKUP(C7114,Customers!A:A,Customers!B:B)</f>
        <v>Customer 0910</v>
      </c>
      <c r="E7114" s="2" t="s">
        <v>89</v>
      </c>
      <c r="F7114" s="2" t="str">
        <f t="array" ref="F7114">_xlfn.XLOOKUP(E7114,Restaurants!A:A,Restaurants!B:B)</f>
        <v>Restaurant 059</v>
      </c>
      <c r="G7114" s="2" t="s">
        <v>2114</v>
      </c>
      <c r="H7114" s="2" t="str">
        <f t="array" ref="H7114">_xlfn.XLOOKUP(G7114,Food_Menu!A:A,Food_Menu!B:B)</f>
        <v>Food Item 0193</v>
      </c>
      <c r="I7114" s="2">
        <f t="array" ref="I7114">_xlfn.XLOOKUP(G7114,Food_Menu!A:A,Food_Menu!D:D)</f>
        <v>565.09</v>
      </c>
      <c r="J7114" s="2" t="s">
        <v>271</v>
      </c>
      <c r="K7114" s="2" t="str">
        <f t="array" ref="K7114">_xlfn.XLOOKUP(J7114,Delivery_Partners!A:A,Delivery_Partners!B:B)</f>
        <v>Delivery Partner 010</v>
      </c>
      <c r="L7114" s="3">
        <v>1</v>
      </c>
      <c r="M7114" s="2" t="s">
        <v>23</v>
      </c>
      <c r="N7114" s="2" t="s">
        <v>24</v>
      </c>
      <c r="O7114" s="3">
        <v>49</v>
      </c>
      <c r="P7114" s="13">
        <f t="shared" si="1488"/>
        <v>565.09</v>
      </c>
      <c r="Q7114" s="13" t="str">
        <f t="shared" si="1489"/>
        <v>Normal</v>
      </c>
      <c r="S7114" s="21"/>
    </row>
    <row r="7115" customHeight="1" spans="1:19">
      <c r="A7115" s="2" t="s">
        <v>9081</v>
      </c>
      <c r="B7115" s="29" t="s">
        <v>902</v>
      </c>
      <c r="C7115" s="2" t="s">
        <v>2548</v>
      </c>
      <c r="D7115" s="2" t="str">
        <f t="array" ref="D7115">_xlfn.XLOOKUP(C7115,Customers!A:A,Customers!B:B)</f>
        <v>Customer 1174</v>
      </c>
      <c r="E7115" s="2" t="s">
        <v>1292</v>
      </c>
      <c r="F7115" s="2" t="str">
        <f t="array" ref="F7115">_xlfn.XLOOKUP(E7115,Restaurants!A:A,Restaurants!B:B)</f>
        <v>Restaurant 112</v>
      </c>
      <c r="G7115" s="2" t="s">
        <v>313</v>
      </c>
      <c r="H7115" s="2" t="str">
        <f t="array" ref="H7115">_xlfn.XLOOKUP(G7115,Food_Menu!A:A,Food_Menu!B:B)</f>
        <v>Food Item 0068</v>
      </c>
      <c r="I7115" s="2">
        <f t="array" ref="I7115">_xlfn.XLOOKUP(G7115,Food_Menu!A:A,Food_Menu!D:D)</f>
        <v>583.22</v>
      </c>
      <c r="J7115" s="2" t="s">
        <v>378</v>
      </c>
      <c r="K7115" s="2" t="str">
        <f t="array" ref="K7115">_xlfn.XLOOKUP(J7115,Delivery_Partners!A:A,Delivery_Partners!B:B)</f>
        <v>Delivery Partner 111</v>
      </c>
      <c r="L7115" s="3">
        <v>1</v>
      </c>
      <c r="M7115" s="2" t="s">
        <v>23</v>
      </c>
      <c r="N7115" s="2" t="s">
        <v>74</v>
      </c>
      <c r="O7115" s="3">
        <v>41</v>
      </c>
      <c r="P7115" s="13">
        <f t="shared" si="1488"/>
        <v>583.22</v>
      </c>
      <c r="Q7115" s="13" t="str">
        <f t="shared" si="1489"/>
        <v>Normal</v>
      </c>
      <c r="S7115" s="21"/>
    </row>
    <row r="7116" customHeight="1" spans="1:19">
      <c r="A7116" s="2" t="s">
        <v>9082</v>
      </c>
      <c r="B7116" s="29" t="s">
        <v>1551</v>
      </c>
      <c r="C7116" s="2" t="s">
        <v>3705</v>
      </c>
      <c r="D7116" s="2" t="str">
        <f t="array" ref="D7116">_xlfn.XLOOKUP(C7116,Customers!A:A,Customers!B:B)</f>
        <v>Customer 0971</v>
      </c>
      <c r="E7116" s="2" t="s">
        <v>1191</v>
      </c>
      <c r="F7116" s="2" t="str">
        <f t="array" ref="F7116">_xlfn.XLOOKUP(E7116,Restaurants!A:A,Restaurants!B:B)</f>
        <v>Restaurant 060</v>
      </c>
      <c r="G7116" s="2" t="s">
        <v>61</v>
      </c>
      <c r="H7116" s="2" t="str">
        <f t="array" ref="H7116">_xlfn.XLOOKUP(G7116,Food_Menu!A:A,Food_Menu!B:B)</f>
        <v>Food Item 0168</v>
      </c>
      <c r="I7116" s="2">
        <f t="array" ref="I7116">_xlfn.XLOOKUP(G7116,Food_Menu!A:A,Food_Menu!D:D)</f>
        <v>107.01</v>
      </c>
      <c r="J7116" s="2" t="s">
        <v>707</v>
      </c>
      <c r="K7116" s="2" t="str">
        <f t="array" ref="K7116">_xlfn.XLOOKUP(J7116,Delivery_Partners!A:A,Delivery_Partners!B:B)</f>
        <v>Delivery Partner 171</v>
      </c>
      <c r="L7116" s="3">
        <v>1</v>
      </c>
      <c r="M7116" s="2" t="s">
        <v>23</v>
      </c>
      <c r="N7116" s="2" t="s">
        <v>24</v>
      </c>
      <c r="O7116" s="3">
        <v>34</v>
      </c>
      <c r="P7116" s="13">
        <f t="shared" si="1488"/>
        <v>107.01</v>
      </c>
      <c r="Q7116" s="13" t="str">
        <f t="shared" si="1489"/>
        <v>Normal</v>
      </c>
      <c r="S7116" s="21"/>
    </row>
    <row r="7117" customHeight="1" spans="1:19">
      <c r="A7117" s="2" t="s">
        <v>9083</v>
      </c>
      <c r="B7117" s="29" t="s">
        <v>1459</v>
      </c>
      <c r="C7117" s="2" t="s">
        <v>508</v>
      </c>
      <c r="D7117" s="2" t="str">
        <f t="array" ref="D7117">_xlfn.XLOOKUP(C7117,Customers!A:A,Customers!B:B)</f>
        <v>Customer 0130</v>
      </c>
      <c r="E7117" s="2" t="s">
        <v>78</v>
      </c>
      <c r="F7117" s="2" t="str">
        <f t="array" ref="F7117">_xlfn.XLOOKUP(E7117,Restaurants!A:A,Restaurants!B:B)</f>
        <v>Restaurant 011</v>
      </c>
      <c r="G7117" s="2" t="s">
        <v>442</v>
      </c>
      <c r="H7117" s="2" t="str">
        <f t="array" ref="H7117">_xlfn.XLOOKUP(G7117,Food_Menu!A:A,Food_Menu!B:B)</f>
        <v>Food Item 0143</v>
      </c>
      <c r="I7117" s="2">
        <f t="array" ref="I7117">_xlfn.XLOOKUP(G7117,Food_Menu!A:A,Food_Menu!D:D)</f>
        <v>248.87</v>
      </c>
      <c r="J7117" s="2" t="s">
        <v>1557</v>
      </c>
      <c r="K7117" s="2" t="str">
        <f t="array" ref="K7117">_xlfn.XLOOKUP(J7117,Delivery_Partners!A:A,Delivery_Partners!B:B)</f>
        <v>Delivery Partner 065</v>
      </c>
      <c r="L7117" s="3">
        <v>1</v>
      </c>
      <c r="M7117" s="2" t="s">
        <v>23</v>
      </c>
      <c r="N7117" s="2" t="s">
        <v>24</v>
      </c>
      <c r="O7117" s="3">
        <v>35</v>
      </c>
      <c r="P7117" s="13">
        <f t="shared" si="1488"/>
        <v>248.87</v>
      </c>
      <c r="Q7117" s="13" t="str">
        <f t="shared" si="1489"/>
        <v>Normal</v>
      </c>
      <c r="S7117" s="21"/>
    </row>
    <row r="7118" customHeight="1" spans="1:19">
      <c r="A7118" s="2" t="s">
        <v>9084</v>
      </c>
      <c r="B7118" s="28">
        <v>45873</v>
      </c>
      <c r="C7118" s="2" t="s">
        <v>1559</v>
      </c>
      <c r="D7118" s="2" t="str">
        <f t="array" ref="D7118">_xlfn.XLOOKUP(C7118,Customers!A:A,Customers!B:B)</f>
        <v>Customer 0247</v>
      </c>
      <c r="E7118" s="2" t="s">
        <v>552</v>
      </c>
      <c r="F7118" s="2" t="str">
        <f t="array" ref="F7118">_xlfn.XLOOKUP(E7118,Restaurants!A:A,Restaurants!B:B)</f>
        <v>Restaurant 089</v>
      </c>
      <c r="G7118" s="2" t="s">
        <v>1210</v>
      </c>
      <c r="H7118" s="2" t="str">
        <f t="array" ref="H7118">_xlfn.XLOOKUP(G7118,Food_Menu!A:A,Food_Menu!B:B)</f>
        <v>Food Item 0166</v>
      </c>
      <c r="I7118" s="2">
        <f t="array" ref="I7118">_xlfn.XLOOKUP(G7118,Food_Menu!A:A,Food_Menu!D:D)</f>
        <v>321.44</v>
      </c>
      <c r="J7118" s="2" t="s">
        <v>85</v>
      </c>
      <c r="K7118" s="2" t="str">
        <f t="array" ref="K7118">_xlfn.XLOOKUP(J7118,Delivery_Partners!A:A,Delivery_Partners!B:B)</f>
        <v>Delivery Partner 019</v>
      </c>
      <c r="L7118" s="3">
        <v>2</v>
      </c>
      <c r="M7118" s="2" t="s">
        <v>23</v>
      </c>
      <c r="N7118" s="2" t="s">
        <v>24</v>
      </c>
      <c r="O7118" s="3">
        <v>36</v>
      </c>
      <c r="P7118" s="13">
        <f t="shared" si="1488"/>
        <v>642.88</v>
      </c>
      <c r="Q7118" s="13" t="str">
        <f t="shared" si="1489"/>
        <v>Normal</v>
      </c>
      <c r="S7118" s="21"/>
    </row>
    <row r="7119" customHeight="1" spans="1:19">
      <c r="A7119" s="2" t="s">
        <v>9085</v>
      </c>
      <c r="B7119" s="29" t="s">
        <v>1029</v>
      </c>
      <c r="C7119" s="2" t="s">
        <v>288</v>
      </c>
      <c r="D7119" s="2" t="str">
        <f t="array" ref="D7119">_xlfn.XLOOKUP(C7119,Customers!A:A,Customers!B:B)</f>
        <v>Customer 0956</v>
      </c>
      <c r="E7119" s="2" t="s">
        <v>706</v>
      </c>
      <c r="F7119" s="2" t="str">
        <f t="array" ref="F7119">_xlfn.XLOOKUP(E7119,Restaurants!A:A,Restaurants!B:B)</f>
        <v>Restaurant 115</v>
      </c>
      <c r="G7119" s="2" t="s">
        <v>1833</v>
      </c>
      <c r="H7119" s="2" t="str">
        <f t="array" ref="H7119">_xlfn.XLOOKUP(G7119,Food_Menu!A:A,Food_Menu!B:B)</f>
        <v>Food Item 0064</v>
      </c>
      <c r="I7119" s="2">
        <f t="array" ref="I7119">_xlfn.XLOOKUP(G7119,Food_Menu!A:A,Food_Menu!D:D)</f>
        <v>129.48</v>
      </c>
      <c r="J7119" s="2" t="s">
        <v>1045</v>
      </c>
      <c r="K7119" s="2" t="str">
        <f t="array" ref="K7119">_xlfn.XLOOKUP(J7119,Delivery_Partners!A:A,Delivery_Partners!B:B)</f>
        <v>Delivery Partner 129</v>
      </c>
      <c r="L7119" s="3">
        <v>1</v>
      </c>
      <c r="M7119" s="2" t="s">
        <v>23</v>
      </c>
      <c r="N7119" s="2" t="s">
        <v>24</v>
      </c>
      <c r="O7119" s="3">
        <v>41</v>
      </c>
      <c r="P7119" s="13">
        <f t="shared" si="1488"/>
        <v>129.48</v>
      </c>
      <c r="Q7119" s="13" t="str">
        <f t="shared" si="1489"/>
        <v>Normal</v>
      </c>
      <c r="S7119" s="21"/>
    </row>
    <row r="7120" customHeight="1" spans="1:19">
      <c r="A7120" s="2" t="s">
        <v>9086</v>
      </c>
      <c r="B7120" s="29" t="s">
        <v>516</v>
      </c>
      <c r="C7120" s="2" t="s">
        <v>5509</v>
      </c>
      <c r="D7120" s="2" t="str">
        <f t="array" ref="D7120">_xlfn.XLOOKUP(C7120,Customers!A:A,Customers!B:B)</f>
        <v>Customer 0149</v>
      </c>
      <c r="E7120" s="2" t="s">
        <v>105</v>
      </c>
      <c r="F7120" s="2" t="str">
        <f t="array" ref="F7120">_xlfn.XLOOKUP(E7120,Restaurants!A:A,Restaurants!B:B)</f>
        <v>Restaurant 106</v>
      </c>
      <c r="G7120" s="2" t="s">
        <v>881</v>
      </c>
      <c r="H7120" s="2" t="str">
        <f t="array" ref="H7120">_xlfn.XLOOKUP(G7120,Food_Menu!A:A,Food_Menu!B:B)</f>
        <v>Food Item 0038</v>
      </c>
      <c r="I7120" s="2">
        <f t="array" ref="I7120">_xlfn.XLOOKUP(G7120,Food_Menu!A:A,Food_Menu!D:D)</f>
        <v>355.26</v>
      </c>
      <c r="J7120" s="2" t="s">
        <v>495</v>
      </c>
      <c r="K7120" s="2" t="str">
        <f t="array" ref="K7120">_xlfn.XLOOKUP(J7120,Delivery_Partners!A:A,Delivery_Partners!B:B)</f>
        <v>Delivery Partner 112</v>
      </c>
      <c r="L7120" s="3">
        <v>1</v>
      </c>
      <c r="M7120" s="2" t="s">
        <v>23</v>
      </c>
      <c r="N7120" s="2" t="s">
        <v>42</v>
      </c>
      <c r="O7120" s="3">
        <v>36</v>
      </c>
      <c r="P7120" s="13">
        <f t="shared" si="1488"/>
        <v>355.26</v>
      </c>
      <c r="Q7120" s="13" t="str">
        <f t="shared" si="1489"/>
        <v>Normal</v>
      </c>
      <c r="S7120" s="21"/>
    </row>
    <row r="7121" customHeight="1" spans="1:19">
      <c r="A7121" s="2" t="s">
        <v>9087</v>
      </c>
      <c r="B7121" s="29" t="s">
        <v>353</v>
      </c>
      <c r="C7121" s="2" t="s">
        <v>1798</v>
      </c>
      <c r="D7121" s="2" t="str">
        <f t="array" ref="D7121">_xlfn.XLOOKUP(C7121,Customers!A:A,Customers!B:B)</f>
        <v>Customer 0014</v>
      </c>
      <c r="E7121" s="2" t="s">
        <v>71</v>
      </c>
      <c r="F7121" s="2" t="str">
        <f t="array" ref="F7121">_xlfn.XLOOKUP(E7121,Restaurants!A:A,Restaurants!B:B)</f>
        <v>Restaurant 013</v>
      </c>
      <c r="G7121" s="2" t="s">
        <v>884</v>
      </c>
      <c r="H7121" s="2" t="str">
        <f t="array" ref="H7121">_xlfn.XLOOKUP(G7121,Food_Menu!A:A,Food_Menu!B:B)</f>
        <v>Food Item 0032</v>
      </c>
      <c r="I7121" s="2">
        <f t="array" ref="I7121">_xlfn.XLOOKUP(G7121,Food_Menu!A:A,Food_Menu!D:D)</f>
        <v>367.24</v>
      </c>
      <c r="J7121" s="2" t="s">
        <v>112</v>
      </c>
      <c r="K7121" s="2" t="str">
        <f t="array" ref="K7121">_xlfn.XLOOKUP(J7121,Delivery_Partners!A:A,Delivery_Partners!B:B)</f>
        <v>Delivery Partner 028</v>
      </c>
      <c r="L7121" s="3">
        <v>2</v>
      </c>
      <c r="M7121" s="2" t="s">
        <v>23</v>
      </c>
      <c r="N7121" s="2" t="s">
        <v>55</v>
      </c>
      <c r="O7121" s="3">
        <v>33</v>
      </c>
      <c r="P7121" s="13">
        <f t="shared" si="1488"/>
        <v>734.48</v>
      </c>
      <c r="Q7121" s="13" t="str">
        <f t="shared" si="1489"/>
        <v>Normal</v>
      </c>
      <c r="S7121" s="21"/>
    </row>
    <row r="7122" hidden="1" customHeight="1" spans="1:19">
      <c r="A7122" s="2" t="s">
        <v>9088</v>
      </c>
      <c r="B7122" s="29" t="s">
        <v>1571</v>
      </c>
      <c r="C7122" s="2" t="s">
        <v>4961</v>
      </c>
      <c r="D7122" s="2" t="str">
        <f t="array" ref="D7122">_xlfn.XLOOKUP(C7122,Customers!A:A,Customers!B:B)</f>
        <v>Customer 0310</v>
      </c>
      <c r="E7122" s="2" t="s">
        <v>224</v>
      </c>
      <c r="F7122" s="2" t="str">
        <f t="array" ref="F7122">_xlfn.XLOOKUP(E7122,Restaurants!A:A,Restaurants!B:B)</f>
        <v>Restaurant 120</v>
      </c>
      <c r="G7122" s="2" t="s">
        <v>861</v>
      </c>
      <c r="H7122" s="2" t="str">
        <f t="array" ref="H7122">_xlfn.XLOOKUP(G7122,Food_Menu!A:A,Food_Menu!B:B)</f>
        <v>Food Item 0051</v>
      </c>
      <c r="I7122" s="2"/>
      <c r="J7122" s="2" t="s">
        <v>1363</v>
      </c>
      <c r="K7122" s="2" t="str">
        <f t="array" ref="K7122">_xlfn.XLOOKUP(J7122,Delivery_Partners!A:A,Delivery_Partners!B:B)</f>
        <v>Delivery Partner 001</v>
      </c>
      <c r="L7122" s="3">
        <v>2</v>
      </c>
      <c r="M7122" s="2" t="s">
        <v>101</v>
      </c>
      <c r="N7122" s="2" t="s">
        <v>55</v>
      </c>
      <c r="O7122" s="2"/>
    </row>
    <row r="7123" customHeight="1" spans="1:19">
      <c r="A7123" s="2" t="s">
        <v>9089</v>
      </c>
      <c r="B7123" s="29" t="s">
        <v>760</v>
      </c>
      <c r="C7123" s="2" t="s">
        <v>1616</v>
      </c>
      <c r="D7123" s="2" t="str">
        <f t="array" ref="D7123">_xlfn.XLOOKUP(C7123,Customers!A:A,Customers!B:B)</f>
        <v>Customer 0584</v>
      </c>
      <c r="E7123" s="2" t="s">
        <v>1060</v>
      </c>
      <c r="F7123" s="2" t="str">
        <f t="array" ref="F7123">_xlfn.XLOOKUP(E7123,Restaurants!A:A,Restaurants!B:B)</f>
        <v>Restaurant 042</v>
      </c>
      <c r="G7123" s="2" t="s">
        <v>331</v>
      </c>
      <c r="H7123" s="2" t="str">
        <f t="array" ref="H7123">_xlfn.XLOOKUP(G7123,Food_Menu!A:A,Food_Menu!B:B)</f>
        <v>Food Item 0120</v>
      </c>
      <c r="I7123" s="2">
        <f t="array" ref="I7123">_xlfn.XLOOKUP(G7123,Food_Menu!A:A,Food_Menu!D:D)</f>
        <v>569.73</v>
      </c>
      <c r="J7123" s="2" t="s">
        <v>1596</v>
      </c>
      <c r="K7123" s="2" t="str">
        <f t="array" ref="K7123">_xlfn.XLOOKUP(J7123,Delivery_Partners!A:A,Delivery_Partners!B:B)</f>
        <v>Delivery Partner 094</v>
      </c>
      <c r="L7123" s="3">
        <v>2</v>
      </c>
      <c r="M7123" s="2" t="s">
        <v>23</v>
      </c>
      <c r="N7123" s="2" t="s">
        <v>24</v>
      </c>
      <c r="O7123" s="3">
        <v>26</v>
      </c>
      <c r="P7123" s="13">
        <f>I7123*L7123</f>
        <v>1139.46</v>
      </c>
      <c r="Q7123" s="13" t="str">
        <f>IF(O7123="","Not Delivered",IF(O7123&lt;=30,"Fast",IF(O7123&lt;=60,"Normal","Slow")))</f>
        <v>Fast</v>
      </c>
      <c r="S7123" s="21"/>
    </row>
    <row r="7124" hidden="1" customHeight="1" spans="1:19">
      <c r="A7124" s="2" t="s">
        <v>9090</v>
      </c>
      <c r="B7124" s="29" t="s">
        <v>948</v>
      </c>
      <c r="C7124" s="2" t="s">
        <v>2038</v>
      </c>
      <c r="D7124" s="2" t="str">
        <f t="array" ref="D7124">_xlfn.XLOOKUP(C7124,Customers!A:A,Customers!B:B)</f>
        <v>Customer 0155</v>
      </c>
      <c r="E7124" s="2" t="s">
        <v>245</v>
      </c>
      <c r="F7124" s="2" t="str">
        <f t="array" ref="F7124">_xlfn.XLOOKUP(E7124,Restaurants!A:A,Restaurants!B:B)</f>
        <v>Restaurant 101</v>
      </c>
      <c r="G7124" s="2" t="s">
        <v>377</v>
      </c>
      <c r="H7124" s="2" t="str">
        <f t="array" ref="H7124">_xlfn.XLOOKUP(G7124,Food_Menu!A:A,Food_Menu!B:B)</f>
        <v>Food Item 0138</v>
      </c>
      <c r="I7124" s="2"/>
      <c r="J7124" s="2" t="s">
        <v>226</v>
      </c>
      <c r="K7124" s="2" t="str">
        <f t="array" ref="K7124">_xlfn.XLOOKUP(J7124,Delivery_Partners!A:A,Delivery_Partners!B:B)</f>
        <v>Delivery Partner 027</v>
      </c>
      <c r="L7124" s="3">
        <v>2</v>
      </c>
      <c r="M7124" s="2" t="s">
        <v>101</v>
      </c>
      <c r="N7124" s="2" t="s">
        <v>24</v>
      </c>
      <c r="O7124" s="2"/>
    </row>
    <row r="7125" customHeight="1" spans="1:19">
      <c r="A7125" s="2" t="s">
        <v>9091</v>
      </c>
      <c r="B7125" s="29" t="s">
        <v>933</v>
      </c>
      <c r="C7125" s="2" t="s">
        <v>7688</v>
      </c>
      <c r="D7125" s="2" t="str">
        <f t="array" ref="D7125">_xlfn.XLOOKUP(C7125,Customers!A:A,Customers!B:B)</f>
        <v>Customer 0185</v>
      </c>
      <c r="E7125" s="2" t="s">
        <v>750</v>
      </c>
      <c r="F7125" s="2" t="str">
        <f t="array" ref="F7125">_xlfn.XLOOKUP(E7125,Restaurants!A:A,Restaurants!B:B)</f>
        <v>Restaurant 076</v>
      </c>
      <c r="G7125" s="2" t="s">
        <v>1210</v>
      </c>
      <c r="H7125" s="2" t="str">
        <f t="array" ref="H7125">_xlfn.XLOOKUP(G7125,Food_Menu!A:A,Food_Menu!B:B)</f>
        <v>Food Item 0166</v>
      </c>
      <c r="I7125" s="2">
        <f t="array" ref="I7125">_xlfn.XLOOKUP(G7125,Food_Menu!A:A,Food_Menu!D:D)</f>
        <v>321.44</v>
      </c>
      <c r="J7125" s="2" t="s">
        <v>299</v>
      </c>
      <c r="K7125" s="2" t="str">
        <f t="array" ref="K7125">_xlfn.XLOOKUP(J7125,Delivery_Partners!A:A,Delivery_Partners!B:B)</f>
        <v>Delivery Partner 034</v>
      </c>
      <c r="L7125" s="3">
        <v>4</v>
      </c>
      <c r="M7125" s="2" t="s">
        <v>23</v>
      </c>
      <c r="N7125" s="2" t="s">
        <v>55</v>
      </c>
      <c r="O7125" s="3">
        <v>37</v>
      </c>
      <c r="P7125" s="13">
        <f t="shared" ref="P7125:P7134" si="1490">I7125*L7125</f>
        <v>1285.76</v>
      </c>
      <c r="Q7125" s="13" t="str">
        <f t="shared" ref="Q7125:Q7134" si="1491">IF(O7125="","Not Delivered",IF(O7125&lt;=30,"Fast",IF(O7125&lt;=60,"Normal","Slow")))</f>
        <v>Normal</v>
      </c>
      <c r="S7125" s="21"/>
    </row>
    <row r="7126" customHeight="1" spans="1:19">
      <c r="A7126" s="2" t="s">
        <v>9092</v>
      </c>
      <c r="B7126" s="28">
        <v>45753</v>
      </c>
      <c r="C7126" s="2" t="s">
        <v>7313</v>
      </c>
      <c r="D7126" s="2" t="str">
        <f t="array" ref="D7126">_xlfn.XLOOKUP(C7126,Customers!A:A,Customers!B:B)</f>
        <v>Customer 0407</v>
      </c>
      <c r="E7126" s="2" t="s">
        <v>795</v>
      </c>
      <c r="F7126" s="2" t="str">
        <f t="array" ref="F7126">_xlfn.XLOOKUP(E7126,Restaurants!A:A,Restaurants!B:B)</f>
        <v>Restaurant 117</v>
      </c>
      <c r="G7126" s="2" t="s">
        <v>322</v>
      </c>
      <c r="H7126" s="2" t="str">
        <f t="array" ref="H7126">_xlfn.XLOOKUP(G7126,Food_Menu!A:A,Food_Menu!B:B)</f>
        <v>Food Item 0213</v>
      </c>
      <c r="I7126" s="2">
        <f t="array" ref="I7126">_xlfn.XLOOKUP(G7126,Food_Menu!A:A,Food_Menu!D:D)</f>
        <v>568.2</v>
      </c>
      <c r="J7126" s="2" t="s">
        <v>1090</v>
      </c>
      <c r="K7126" s="2" t="str">
        <f t="array" ref="K7126">_xlfn.XLOOKUP(J7126,Delivery_Partners!A:A,Delivery_Partners!B:B)</f>
        <v>Delivery Partner 056</v>
      </c>
      <c r="L7126" s="3">
        <v>2</v>
      </c>
      <c r="M7126" s="2" t="s">
        <v>23</v>
      </c>
      <c r="N7126" s="2" t="s">
        <v>24</v>
      </c>
      <c r="O7126" s="3">
        <v>17</v>
      </c>
      <c r="P7126" s="13">
        <f t="shared" si="1490"/>
        <v>1136.4</v>
      </c>
      <c r="Q7126" s="13" t="str">
        <f t="shared" si="1491"/>
        <v>Fast</v>
      </c>
      <c r="S7126" s="21"/>
    </row>
    <row r="7127" customHeight="1" spans="1:19">
      <c r="A7127" s="2" t="s">
        <v>9093</v>
      </c>
      <c r="B7127" s="28">
        <v>45840</v>
      </c>
      <c r="C7127" s="2" t="s">
        <v>1255</v>
      </c>
      <c r="D7127" s="2" t="str">
        <f t="array" ref="D7127">_xlfn.XLOOKUP(C7127,Customers!A:A,Customers!B:B)</f>
        <v>Customer 0719</v>
      </c>
      <c r="E7127" s="2" t="s">
        <v>952</v>
      </c>
      <c r="F7127" s="2" t="str">
        <f t="array" ref="F7127">_xlfn.XLOOKUP(E7127,Restaurants!A:A,Restaurants!B:B)</f>
        <v>Restaurant 041</v>
      </c>
      <c r="G7127" s="2" t="s">
        <v>431</v>
      </c>
      <c r="H7127" s="2" t="str">
        <f t="array" ref="H7127">_xlfn.XLOOKUP(G7127,Food_Menu!A:A,Food_Menu!B:B)</f>
        <v>Food Item 0183</v>
      </c>
      <c r="I7127" s="2">
        <f t="array" ref="I7127">_xlfn.XLOOKUP(G7127,Food_Menu!A:A,Food_Menu!D:D)</f>
        <v>645.58</v>
      </c>
      <c r="J7127" s="2" t="s">
        <v>368</v>
      </c>
      <c r="K7127" s="2" t="str">
        <f t="array" ref="K7127">_xlfn.XLOOKUP(J7127,Delivery_Partners!A:A,Delivery_Partners!B:B)</f>
        <v>Delivery Partner 085</v>
      </c>
      <c r="L7127" s="3">
        <v>3</v>
      </c>
      <c r="M7127" s="2" t="s">
        <v>23</v>
      </c>
      <c r="N7127" s="2" t="s">
        <v>24</v>
      </c>
      <c r="O7127" s="3">
        <v>28</v>
      </c>
      <c r="P7127" s="13">
        <f t="shared" si="1490"/>
        <v>1936.74</v>
      </c>
      <c r="Q7127" s="13" t="str">
        <f t="shared" si="1491"/>
        <v>Fast</v>
      </c>
      <c r="S7127" s="21"/>
    </row>
    <row r="7128" customHeight="1" spans="1:19">
      <c r="A7128" s="2" t="s">
        <v>9094</v>
      </c>
      <c r="B7128" s="28">
        <v>46000</v>
      </c>
      <c r="C7128" s="2" t="s">
        <v>3428</v>
      </c>
      <c r="D7128" s="2" t="str">
        <f t="array" ref="D7128">_xlfn.XLOOKUP(C7128,Customers!A:A,Customers!B:B)</f>
        <v>Customer 0654</v>
      </c>
      <c r="E7128" s="2" t="s">
        <v>366</v>
      </c>
      <c r="F7128" s="2" t="str">
        <f t="array" ref="F7128">_xlfn.XLOOKUP(E7128,Restaurants!A:A,Restaurants!B:B)</f>
        <v>Restaurant 073</v>
      </c>
      <c r="G7128" s="2" t="s">
        <v>207</v>
      </c>
      <c r="H7128" s="2" t="str">
        <f t="array" ref="H7128">_xlfn.XLOOKUP(G7128,Food_Menu!A:A,Food_Menu!B:B)</f>
        <v>Food Item 0079</v>
      </c>
      <c r="I7128" s="2">
        <f t="array" ref="I7128">_xlfn.XLOOKUP(G7128,Food_Menu!A:A,Food_Menu!D:D)</f>
        <v>193.41</v>
      </c>
      <c r="J7128" s="2" t="s">
        <v>327</v>
      </c>
      <c r="K7128" s="2" t="str">
        <f t="array" ref="K7128">_xlfn.XLOOKUP(J7128,Delivery_Partners!A:A,Delivery_Partners!B:B)</f>
        <v>Delivery Partner 148</v>
      </c>
      <c r="L7128" s="3">
        <v>4</v>
      </c>
      <c r="M7128" s="2" t="s">
        <v>23</v>
      </c>
      <c r="N7128" s="2" t="s">
        <v>42</v>
      </c>
      <c r="O7128" s="3">
        <v>24</v>
      </c>
      <c r="P7128" s="13">
        <f t="shared" si="1490"/>
        <v>773.64</v>
      </c>
      <c r="Q7128" s="13" t="str">
        <f t="shared" si="1491"/>
        <v>Fast</v>
      </c>
      <c r="S7128" s="21"/>
    </row>
    <row r="7129" customHeight="1" spans="1:19">
      <c r="A7129" s="2" t="s">
        <v>9095</v>
      </c>
      <c r="B7129" s="29" t="s">
        <v>743</v>
      </c>
      <c r="C7129" s="2" t="s">
        <v>2236</v>
      </c>
      <c r="D7129" s="2" t="str">
        <f t="array" ref="D7129">_xlfn.XLOOKUP(C7129,Customers!A:A,Customers!B:B)</f>
        <v>Customer 0958</v>
      </c>
      <c r="E7129" s="2" t="s">
        <v>726</v>
      </c>
      <c r="F7129" s="2" t="str">
        <f t="array" ref="F7129">_xlfn.XLOOKUP(E7129,Restaurants!A:A,Restaurants!B:B)</f>
        <v>Restaurant 082</v>
      </c>
      <c r="G7129" s="2" t="s">
        <v>2196</v>
      </c>
      <c r="H7129" s="2" t="str">
        <f t="array" ref="H7129">_xlfn.XLOOKUP(G7129,Food_Menu!A:A,Food_Menu!B:B)</f>
        <v>Food Item 0104</v>
      </c>
      <c r="I7129" s="2">
        <f t="array" ref="I7129">_xlfn.XLOOKUP(G7129,Food_Menu!A:A,Food_Menu!D:D)</f>
        <v>316.94</v>
      </c>
      <c r="J7129" s="2" t="s">
        <v>1443</v>
      </c>
      <c r="K7129" s="2" t="str">
        <f t="array" ref="K7129">_xlfn.XLOOKUP(J7129,Delivery_Partners!A:A,Delivery_Partners!B:B)</f>
        <v>Delivery Partner 078</v>
      </c>
      <c r="L7129" s="3">
        <v>3</v>
      </c>
      <c r="M7129" s="2" t="s">
        <v>23</v>
      </c>
      <c r="N7129" s="2" t="s">
        <v>24</v>
      </c>
      <c r="O7129" s="3">
        <v>51</v>
      </c>
      <c r="P7129" s="13">
        <f t="shared" si="1490"/>
        <v>950.82</v>
      </c>
      <c r="Q7129" s="13" t="str">
        <f t="shared" si="1491"/>
        <v>Normal</v>
      </c>
      <c r="S7129" s="21"/>
    </row>
    <row r="7130" customHeight="1" spans="1:19">
      <c r="A7130" s="2" t="s">
        <v>9096</v>
      </c>
      <c r="B7130" s="29" t="s">
        <v>2130</v>
      </c>
      <c r="C7130" s="2" t="s">
        <v>6696</v>
      </c>
      <c r="D7130" s="2" t="str">
        <f t="array" ref="D7130">_xlfn.XLOOKUP(C7130,Customers!A:A,Customers!B:B)</f>
        <v>Customer 1177</v>
      </c>
      <c r="E7130" s="2" t="s">
        <v>60</v>
      </c>
      <c r="F7130" s="2" t="str">
        <f t="array" ref="F7130">_xlfn.XLOOKUP(E7130,Restaurants!A:A,Restaurants!B:B)</f>
        <v>Restaurant 019</v>
      </c>
      <c r="G7130" s="2" t="s">
        <v>84</v>
      </c>
      <c r="H7130" s="2" t="str">
        <f t="array" ref="H7130">_xlfn.XLOOKUP(G7130,Food_Menu!A:A,Food_Menu!B:B)</f>
        <v>Food Item 0211</v>
      </c>
      <c r="I7130" s="2">
        <f t="array" ref="I7130">_xlfn.XLOOKUP(G7130,Food_Menu!A:A,Food_Menu!D:D)</f>
        <v>200.38</v>
      </c>
      <c r="J7130" s="2" t="s">
        <v>1132</v>
      </c>
      <c r="K7130" s="2" t="str">
        <f t="array" ref="K7130">_xlfn.XLOOKUP(J7130,Delivery_Partners!A:A,Delivery_Partners!B:B)</f>
        <v>Delivery Partner 151</v>
      </c>
      <c r="L7130" s="3">
        <v>1</v>
      </c>
      <c r="M7130" s="2" t="s">
        <v>23</v>
      </c>
      <c r="N7130" s="2" t="s">
        <v>24</v>
      </c>
      <c r="O7130" s="3">
        <v>38</v>
      </c>
      <c r="P7130" s="13">
        <f t="shared" si="1490"/>
        <v>200.38</v>
      </c>
      <c r="Q7130" s="13" t="str">
        <f t="shared" si="1491"/>
        <v>Normal</v>
      </c>
      <c r="S7130" s="21"/>
    </row>
    <row r="7131" customHeight="1" spans="1:19">
      <c r="A7131" s="2" t="s">
        <v>9097</v>
      </c>
      <c r="B7131" s="29" t="s">
        <v>955</v>
      </c>
      <c r="C7131" s="2" t="s">
        <v>3062</v>
      </c>
      <c r="D7131" s="2" t="str">
        <f t="array" ref="D7131">_xlfn.XLOOKUP(C7131,Customers!A:A,Customers!B:B)</f>
        <v>Customer 0040</v>
      </c>
      <c r="E7131" s="2" t="s">
        <v>265</v>
      </c>
      <c r="F7131" s="2" t="str">
        <f t="array" ref="F7131">_xlfn.XLOOKUP(E7131,Restaurants!A:A,Restaurants!B:B)</f>
        <v>Restaurant 094</v>
      </c>
      <c r="G7131" s="2" t="s">
        <v>282</v>
      </c>
      <c r="H7131" s="2" t="str">
        <f t="array" ref="H7131">_xlfn.XLOOKUP(G7131,Food_Menu!A:A,Food_Menu!B:B)</f>
        <v>Food Item 0157</v>
      </c>
      <c r="I7131" s="2">
        <f t="array" ref="I7131">_xlfn.XLOOKUP(G7131,Food_Menu!A:A,Food_Menu!D:D)</f>
        <v>278.37</v>
      </c>
      <c r="J7131" s="2" t="s">
        <v>139</v>
      </c>
      <c r="K7131" s="2" t="str">
        <f t="array" ref="K7131">_xlfn.XLOOKUP(J7131,Delivery_Partners!A:A,Delivery_Partners!B:B)</f>
        <v>Delivery Partner 109</v>
      </c>
      <c r="L7131" s="3">
        <v>1</v>
      </c>
      <c r="M7131" s="2" t="s">
        <v>23</v>
      </c>
      <c r="N7131" s="2" t="s">
        <v>74</v>
      </c>
      <c r="O7131" s="3">
        <v>40</v>
      </c>
      <c r="P7131" s="13">
        <f t="shared" si="1490"/>
        <v>278.37</v>
      </c>
      <c r="Q7131" s="13" t="str">
        <f t="shared" si="1491"/>
        <v>Normal</v>
      </c>
      <c r="S7131" s="21"/>
    </row>
    <row r="7132" customHeight="1" spans="1:19">
      <c r="A7132" s="2" t="s">
        <v>9098</v>
      </c>
      <c r="B7132" s="29" t="s">
        <v>2420</v>
      </c>
      <c r="C7132" s="2" t="s">
        <v>1069</v>
      </c>
      <c r="D7132" s="2" t="str">
        <f t="array" ref="D7132">_xlfn.XLOOKUP(C7132,Customers!A:A,Customers!B:B)</f>
        <v>Customer 0826</v>
      </c>
      <c r="E7132" s="2" t="s">
        <v>93</v>
      </c>
      <c r="F7132" s="2" t="str">
        <f t="array" ref="F7132">_xlfn.XLOOKUP(E7132,Restaurants!A:A,Restaurants!B:B)</f>
        <v>Restaurant 018</v>
      </c>
      <c r="G7132" s="2" t="s">
        <v>617</v>
      </c>
      <c r="H7132" s="2" t="str">
        <f t="array" ref="H7132">_xlfn.XLOOKUP(G7132,Food_Menu!A:A,Food_Menu!B:B)</f>
        <v>Food Item 0092</v>
      </c>
      <c r="I7132" s="2">
        <f t="array" ref="I7132">_xlfn.XLOOKUP(G7132,Food_Menu!A:A,Food_Menu!D:D)</f>
        <v>238.18</v>
      </c>
      <c r="J7132" s="2" t="s">
        <v>718</v>
      </c>
      <c r="K7132" s="2" t="str">
        <f t="array" ref="K7132">_xlfn.XLOOKUP(J7132,Delivery_Partners!A:A,Delivery_Partners!B:B)</f>
        <v>Delivery Partner 071</v>
      </c>
      <c r="L7132" s="3">
        <v>1</v>
      </c>
      <c r="M7132" s="2" t="s">
        <v>23</v>
      </c>
      <c r="N7132" s="2" t="s">
        <v>74</v>
      </c>
      <c r="O7132" s="3">
        <v>34</v>
      </c>
      <c r="P7132" s="13">
        <f t="shared" si="1490"/>
        <v>238.18</v>
      </c>
      <c r="Q7132" s="13" t="str">
        <f t="shared" si="1491"/>
        <v>Normal</v>
      </c>
      <c r="S7132" s="21"/>
    </row>
    <row r="7133" customHeight="1" spans="1:19">
      <c r="A7133" s="2" t="s">
        <v>9099</v>
      </c>
      <c r="B7133" s="29" t="s">
        <v>258</v>
      </c>
      <c r="C7133" s="2" t="s">
        <v>142</v>
      </c>
      <c r="D7133" s="2" t="str">
        <f t="array" ref="D7133">_xlfn.XLOOKUP(C7133,Customers!A:A,Customers!B:B)</f>
        <v>Customer 0197</v>
      </c>
      <c r="E7133" s="2" t="s">
        <v>1711</v>
      </c>
      <c r="F7133" s="2" t="str">
        <f t="array" ref="F7133">_xlfn.XLOOKUP(E7133,Restaurants!A:A,Restaurants!B:B)</f>
        <v>Restaurant 100</v>
      </c>
      <c r="G7133" s="2" t="s">
        <v>868</v>
      </c>
      <c r="H7133" s="2" t="str">
        <f t="array" ref="H7133">_xlfn.XLOOKUP(G7133,Food_Menu!A:A,Food_Menu!B:B)</f>
        <v>Food Item 0184</v>
      </c>
      <c r="I7133" s="2">
        <f t="array" ref="I7133">_xlfn.XLOOKUP(G7133,Food_Menu!A:A,Food_Menu!D:D)</f>
        <v>509.99</v>
      </c>
      <c r="J7133" s="2" t="s">
        <v>100</v>
      </c>
      <c r="K7133" s="2" t="str">
        <f t="array" ref="K7133">_xlfn.XLOOKUP(J7133,Delivery_Partners!A:A,Delivery_Partners!B:B)</f>
        <v>Delivery Partner 092</v>
      </c>
      <c r="L7133" s="3">
        <v>1</v>
      </c>
      <c r="M7133" s="2" t="s">
        <v>23</v>
      </c>
      <c r="N7133" s="2" t="s">
        <v>24</v>
      </c>
      <c r="O7133" s="3">
        <v>27</v>
      </c>
      <c r="P7133" s="13">
        <f t="shared" si="1490"/>
        <v>509.99</v>
      </c>
      <c r="Q7133" s="13" t="str">
        <f t="shared" si="1491"/>
        <v>Fast</v>
      </c>
      <c r="S7133" s="21"/>
    </row>
    <row r="7134" customHeight="1" spans="1:19">
      <c r="A7134" s="2" t="s">
        <v>9100</v>
      </c>
      <c r="B7134" s="29" t="s">
        <v>1841</v>
      </c>
      <c r="C7134" s="2" t="s">
        <v>1076</v>
      </c>
      <c r="D7134" s="2" t="str">
        <f t="array" ref="D7134">_xlfn.XLOOKUP(C7134,Customers!A:A,Customers!B:B)</f>
        <v>Customer 0433</v>
      </c>
      <c r="E7134" s="2" t="s">
        <v>1031</v>
      </c>
      <c r="F7134" s="2" t="str">
        <f t="array" ref="F7134">_xlfn.XLOOKUP(E7134,Restaurants!A:A,Restaurants!B:B)</f>
        <v>Restaurant 016</v>
      </c>
      <c r="G7134" s="2" t="s">
        <v>117</v>
      </c>
      <c r="H7134" s="2" t="str">
        <f t="array" ref="H7134">_xlfn.XLOOKUP(G7134,Food_Menu!A:A,Food_Menu!B:B)</f>
        <v>Food Item 0030</v>
      </c>
      <c r="I7134" s="2">
        <f t="array" ref="I7134">_xlfn.XLOOKUP(G7134,Food_Menu!A:A,Food_Menu!D:D)</f>
        <v>373.16</v>
      </c>
      <c r="J7134" s="2" t="s">
        <v>588</v>
      </c>
      <c r="K7134" s="2" t="str">
        <f t="array" ref="K7134">_xlfn.XLOOKUP(J7134,Delivery_Partners!A:A,Delivery_Partners!B:B)</f>
        <v>Delivery Partner 026</v>
      </c>
      <c r="L7134" s="3">
        <v>2</v>
      </c>
      <c r="M7134" s="2" t="s">
        <v>23</v>
      </c>
      <c r="N7134" s="2" t="s">
        <v>42</v>
      </c>
      <c r="O7134" s="3">
        <v>30</v>
      </c>
      <c r="P7134" s="13">
        <f t="shared" si="1490"/>
        <v>746.32</v>
      </c>
      <c r="Q7134" s="13" t="str">
        <f t="shared" si="1491"/>
        <v>Fast</v>
      </c>
      <c r="S7134" s="21"/>
    </row>
    <row r="7135" hidden="1" customHeight="1" spans="1:19">
      <c r="A7135" s="2" t="s">
        <v>9101</v>
      </c>
      <c r="B7135" s="28">
        <v>45696</v>
      </c>
      <c r="C7135" s="2" t="s">
        <v>810</v>
      </c>
      <c r="D7135" s="2" t="str">
        <f t="array" ref="D7135">_xlfn.XLOOKUP(C7135,Customers!A:A,Customers!B:B)</f>
        <v>Customer 0412</v>
      </c>
      <c r="E7135" s="2" t="s">
        <v>451</v>
      </c>
      <c r="F7135" s="2" t="str">
        <f t="array" ref="F7135">_xlfn.XLOOKUP(E7135,Restaurants!A:A,Restaurants!B:B)</f>
        <v>Restaurant 022</v>
      </c>
      <c r="G7135" s="2" t="s">
        <v>153</v>
      </c>
      <c r="H7135" s="2" t="str">
        <f t="array" ref="H7135">_xlfn.XLOOKUP(G7135,Food_Menu!A:A,Food_Menu!B:B)</f>
        <v>Food Item 0149</v>
      </c>
      <c r="I7135" s="2"/>
      <c r="J7135" s="2" t="s">
        <v>118</v>
      </c>
      <c r="K7135" s="2" t="str">
        <f t="array" ref="K7135">_xlfn.XLOOKUP(J7135,Delivery_Partners!A:A,Delivery_Partners!B:B)</f>
        <v>Delivery Partner 176</v>
      </c>
      <c r="L7135" s="3">
        <v>1</v>
      </c>
      <c r="M7135" s="2" t="s">
        <v>189</v>
      </c>
      <c r="N7135" s="2" t="s">
        <v>24</v>
      </c>
      <c r="O7135" s="2"/>
    </row>
    <row r="7136" customHeight="1" spans="1:19">
      <c r="A7136" s="2" t="s">
        <v>9102</v>
      </c>
      <c r="B7136" s="28">
        <v>45872</v>
      </c>
      <c r="C7136" s="2" t="s">
        <v>4421</v>
      </c>
      <c r="D7136" s="2" t="str">
        <f t="array" ref="D7136">_xlfn.XLOOKUP(C7136,Customers!A:A,Customers!B:B)</f>
        <v>Customer 0841</v>
      </c>
      <c r="E7136" s="2" t="s">
        <v>1191</v>
      </c>
      <c r="F7136" s="2" t="str">
        <f t="array" ref="F7136">_xlfn.XLOOKUP(E7136,Restaurants!A:A,Restaurants!B:B)</f>
        <v>Restaurant 060</v>
      </c>
      <c r="G7136" s="2" t="s">
        <v>650</v>
      </c>
      <c r="H7136" s="2" t="str">
        <f t="array" ref="H7136">_xlfn.XLOOKUP(G7136,Food_Menu!A:A,Food_Menu!B:B)</f>
        <v>Food Item 0209</v>
      </c>
      <c r="I7136" s="2">
        <f t="array" ref="I7136">_xlfn.XLOOKUP(G7136,Food_Menu!A:A,Food_Menu!D:D)</f>
        <v>533.6</v>
      </c>
      <c r="J7136" s="2" t="s">
        <v>679</v>
      </c>
      <c r="K7136" s="2" t="str">
        <f t="array" ref="K7136">_xlfn.XLOOKUP(J7136,Delivery_Partners!A:A,Delivery_Partners!B:B)</f>
        <v>Delivery Partner 055</v>
      </c>
      <c r="L7136" s="3">
        <v>2</v>
      </c>
      <c r="M7136" s="2" t="s">
        <v>23</v>
      </c>
      <c r="N7136" s="2" t="s">
        <v>42</v>
      </c>
      <c r="O7136" s="3">
        <v>32</v>
      </c>
      <c r="P7136" s="13">
        <f>I7136*L7136</f>
        <v>1067.2</v>
      </c>
      <c r="Q7136" s="13" t="str">
        <f>IF(O7136="","Not Delivered",IF(O7136&lt;=30,"Fast",IF(O7136&lt;=60,"Normal","Slow")))</f>
        <v>Normal</v>
      </c>
      <c r="S7136" s="21"/>
    </row>
    <row r="7137" hidden="1" customHeight="1" spans="1:19">
      <c r="A7137" s="2" t="s">
        <v>9103</v>
      </c>
      <c r="B7137" s="29" t="s">
        <v>1092</v>
      </c>
      <c r="C7137" s="2" t="s">
        <v>1761</v>
      </c>
      <c r="D7137" s="2" t="str">
        <f t="array" ref="D7137">_xlfn.XLOOKUP(C7137,Customers!A:A,Customers!B:B)</f>
        <v>Customer 0307</v>
      </c>
      <c r="E7137" s="2" t="s">
        <v>451</v>
      </c>
      <c r="F7137" s="2" t="str">
        <f t="array" ref="F7137">_xlfn.XLOOKUP(E7137,Restaurants!A:A,Restaurants!B:B)</f>
        <v>Restaurant 022</v>
      </c>
      <c r="G7137" s="2" t="s">
        <v>815</v>
      </c>
      <c r="H7137" s="2" t="str">
        <f t="array" ref="H7137">_xlfn.XLOOKUP(G7137,Food_Menu!A:A,Food_Menu!B:B)</f>
        <v>Food Item 0116</v>
      </c>
      <c r="I7137" s="2"/>
      <c r="J7137" s="2" t="s">
        <v>22</v>
      </c>
      <c r="K7137" s="2" t="str">
        <f t="array" ref="K7137">_xlfn.XLOOKUP(J7137,Delivery_Partners!A:A,Delivery_Partners!B:B)</f>
        <v>Delivery Partner 163</v>
      </c>
      <c r="L7137" s="3">
        <v>2</v>
      </c>
      <c r="M7137" s="2" t="s">
        <v>189</v>
      </c>
      <c r="N7137" s="2" t="s">
        <v>24</v>
      </c>
      <c r="O7137" s="2"/>
    </row>
    <row r="7138" customHeight="1" spans="1:19">
      <c r="A7138" s="2" t="s">
        <v>9104</v>
      </c>
      <c r="B7138" s="28">
        <v>45848</v>
      </c>
      <c r="C7138" s="2" t="s">
        <v>4457</v>
      </c>
      <c r="D7138" s="2" t="str">
        <f t="array" ref="D7138">_xlfn.XLOOKUP(C7138,Customers!A:A,Customers!B:B)</f>
        <v>Customer 1074</v>
      </c>
      <c r="E7138" s="2" t="s">
        <v>465</v>
      </c>
      <c r="F7138" s="2" t="str">
        <f t="array" ref="F7138">_xlfn.XLOOKUP(E7138,Restaurants!A:A,Restaurants!B:B)</f>
        <v>Restaurant 010</v>
      </c>
      <c r="G7138" s="2" t="s">
        <v>561</v>
      </c>
      <c r="H7138" s="2" t="str">
        <f t="array" ref="H7138">_xlfn.XLOOKUP(G7138,Food_Menu!A:A,Food_Menu!B:B)</f>
        <v>Food Item 0135</v>
      </c>
      <c r="I7138" s="2">
        <f t="array" ref="I7138">_xlfn.XLOOKUP(G7138,Food_Menu!A:A,Food_Menu!D:D)</f>
        <v>217.07</v>
      </c>
      <c r="J7138" s="2" t="s">
        <v>448</v>
      </c>
      <c r="K7138" s="2" t="str">
        <f t="array" ref="K7138">_xlfn.XLOOKUP(J7138,Delivery_Partners!A:A,Delivery_Partners!B:B)</f>
        <v>Delivery Partner 117</v>
      </c>
      <c r="L7138" s="3">
        <v>1</v>
      </c>
      <c r="M7138" s="2" t="s">
        <v>23</v>
      </c>
      <c r="N7138" s="2" t="s">
        <v>74</v>
      </c>
      <c r="O7138" s="3">
        <v>37</v>
      </c>
      <c r="P7138" s="13">
        <f t="shared" ref="P7138:P7148" si="1492">I7138*L7138</f>
        <v>217.07</v>
      </c>
      <c r="Q7138" s="13" t="str">
        <f t="shared" ref="Q7138:Q7148" si="1493">IF(O7138="","Not Delivered",IF(O7138&lt;=30,"Fast",IF(O7138&lt;=60,"Normal","Slow")))</f>
        <v>Normal</v>
      </c>
      <c r="S7138" s="21"/>
    </row>
    <row r="7139" customHeight="1" spans="1:19">
      <c r="A7139" s="2" t="s">
        <v>9105</v>
      </c>
      <c r="B7139" s="29" t="s">
        <v>490</v>
      </c>
      <c r="C7139" s="2" t="s">
        <v>3303</v>
      </c>
      <c r="D7139" s="2" t="str">
        <f t="array" ref="D7139">_xlfn.XLOOKUP(C7139,Customers!A:A,Customers!B:B)</f>
        <v>Customer 0460</v>
      </c>
      <c r="E7139" s="2" t="s">
        <v>335</v>
      </c>
      <c r="F7139" s="2" t="str">
        <f t="array" ref="F7139">_xlfn.XLOOKUP(E7139,Restaurants!A:A,Restaurants!B:B)</f>
        <v>Restaurant 007</v>
      </c>
      <c r="G7139" s="2" t="s">
        <v>1051</v>
      </c>
      <c r="H7139" s="2" t="str">
        <f t="array" ref="H7139">_xlfn.XLOOKUP(G7139,Food_Menu!A:A,Food_Menu!B:B)</f>
        <v>Food Item 0014</v>
      </c>
      <c r="I7139" s="2">
        <f t="array" ref="I7139">_xlfn.XLOOKUP(G7139,Food_Menu!A:A,Food_Menu!D:D)</f>
        <v>208.39</v>
      </c>
      <c r="J7139" s="2" t="s">
        <v>458</v>
      </c>
      <c r="K7139" s="2" t="str">
        <f t="array" ref="K7139">_xlfn.XLOOKUP(J7139,Delivery_Partners!A:A,Delivery_Partners!B:B)</f>
        <v>Delivery Partner 053</v>
      </c>
      <c r="L7139" s="3">
        <v>3</v>
      </c>
      <c r="M7139" s="2" t="s">
        <v>23</v>
      </c>
      <c r="N7139" s="2" t="s">
        <v>42</v>
      </c>
      <c r="O7139" s="3">
        <v>39</v>
      </c>
      <c r="P7139" s="13">
        <f t="shared" si="1492"/>
        <v>625.17</v>
      </c>
      <c r="Q7139" s="13" t="str">
        <f t="shared" si="1493"/>
        <v>Normal</v>
      </c>
      <c r="S7139" s="21"/>
    </row>
    <row r="7140" customHeight="1" spans="1:19">
      <c r="A7140" s="2" t="s">
        <v>9106</v>
      </c>
      <c r="B7140" s="28">
        <v>45972</v>
      </c>
      <c r="C7140" s="2" t="s">
        <v>1940</v>
      </c>
      <c r="D7140" s="2" t="str">
        <f t="array" ref="D7140">_xlfn.XLOOKUP(C7140,Customers!A:A,Customers!B:B)</f>
        <v>Customer 0979</v>
      </c>
      <c r="E7140" s="2" t="s">
        <v>33</v>
      </c>
      <c r="F7140" s="2" t="str">
        <f t="array" ref="F7140">_xlfn.XLOOKUP(E7140,Restaurants!A:A,Restaurants!B:B)</f>
        <v>Restaurant 035</v>
      </c>
      <c r="G7140" s="2" t="s">
        <v>40</v>
      </c>
      <c r="H7140" s="2" t="str">
        <f t="array" ref="H7140">_xlfn.XLOOKUP(G7140,Food_Menu!A:A,Food_Menu!B:B)</f>
        <v>Food Item 0134</v>
      </c>
      <c r="I7140" s="2">
        <f t="array" ref="I7140">_xlfn.XLOOKUP(G7140,Food_Menu!A:A,Food_Menu!D:D)</f>
        <v>467.29</v>
      </c>
      <c r="J7140" s="2" t="s">
        <v>1863</v>
      </c>
      <c r="K7140" s="2" t="str">
        <f t="array" ref="K7140">_xlfn.XLOOKUP(J7140,Delivery_Partners!A:A,Delivery_Partners!B:B)</f>
        <v>Delivery Partner 088</v>
      </c>
      <c r="L7140" s="3">
        <v>2</v>
      </c>
      <c r="M7140" s="2" t="s">
        <v>23</v>
      </c>
      <c r="N7140" s="2" t="s">
        <v>24</v>
      </c>
      <c r="O7140" s="3">
        <v>39</v>
      </c>
      <c r="P7140" s="13">
        <f t="shared" si="1492"/>
        <v>934.58</v>
      </c>
      <c r="Q7140" s="13" t="str">
        <f t="shared" si="1493"/>
        <v>Normal</v>
      </c>
      <c r="S7140" s="21"/>
    </row>
    <row r="7141" customHeight="1" spans="1:19">
      <c r="A7141" s="2" t="s">
        <v>9107</v>
      </c>
      <c r="B7141" s="29" t="s">
        <v>783</v>
      </c>
      <c r="C7141" s="2" t="s">
        <v>720</v>
      </c>
      <c r="D7141" s="2" t="str">
        <f t="array" ref="D7141">_xlfn.XLOOKUP(C7141,Customers!A:A,Customers!B:B)</f>
        <v>Customer 1143</v>
      </c>
      <c r="E7141" s="2" t="s">
        <v>89</v>
      </c>
      <c r="F7141" s="2" t="str">
        <f t="array" ref="F7141">_xlfn.XLOOKUP(E7141,Restaurants!A:A,Restaurants!B:B)</f>
        <v>Restaurant 059</v>
      </c>
      <c r="G7141" s="2" t="s">
        <v>1833</v>
      </c>
      <c r="H7141" s="2" t="str">
        <f t="array" ref="H7141">_xlfn.XLOOKUP(G7141,Food_Menu!A:A,Food_Menu!B:B)</f>
        <v>Food Item 0064</v>
      </c>
      <c r="I7141" s="2">
        <f t="array" ref="I7141">_xlfn.XLOOKUP(G7141,Food_Menu!A:A,Food_Menu!D:D)</f>
        <v>129.48</v>
      </c>
      <c r="J7141" s="2" t="s">
        <v>389</v>
      </c>
      <c r="K7141" s="2" t="str">
        <f t="array" ref="K7141">_xlfn.XLOOKUP(J7141,Delivery_Partners!A:A,Delivery_Partners!B:B)</f>
        <v>Delivery Partner 022</v>
      </c>
      <c r="L7141" s="3">
        <v>2</v>
      </c>
      <c r="M7141" s="2" t="s">
        <v>23</v>
      </c>
      <c r="N7141" s="2" t="s">
        <v>24</v>
      </c>
      <c r="O7141" s="3">
        <v>29</v>
      </c>
      <c r="P7141" s="13">
        <f t="shared" si="1492"/>
        <v>258.96</v>
      </c>
      <c r="Q7141" s="13" t="str">
        <f t="shared" si="1493"/>
        <v>Fast</v>
      </c>
      <c r="S7141" s="21"/>
    </row>
    <row r="7142" customHeight="1" spans="1:19">
      <c r="A7142" s="2" t="s">
        <v>9108</v>
      </c>
      <c r="B7142" s="28">
        <v>45966</v>
      </c>
      <c r="C7142" s="2" t="s">
        <v>192</v>
      </c>
      <c r="D7142" s="2" t="str">
        <f t="array" ref="D7142">_xlfn.XLOOKUP(C7142,Customers!A:A,Customers!B:B)</f>
        <v>Customer 0613</v>
      </c>
      <c r="E7142" s="2" t="s">
        <v>747</v>
      </c>
      <c r="F7142" s="2" t="str">
        <f t="array" ref="F7142">_xlfn.XLOOKUP(E7142,Restaurants!A:A,Restaurants!B:B)</f>
        <v>Restaurant 006</v>
      </c>
      <c r="G7142" s="2" t="s">
        <v>2055</v>
      </c>
      <c r="H7142" s="2" t="str">
        <f t="array" ref="H7142">_xlfn.XLOOKUP(G7142,Food_Menu!A:A,Food_Menu!B:B)</f>
        <v>Food Item 0219</v>
      </c>
      <c r="I7142" s="2">
        <f t="array" ref="I7142">_xlfn.XLOOKUP(G7142,Food_Menu!A:A,Food_Menu!D:D)</f>
        <v>256.46</v>
      </c>
      <c r="J7142" s="2" t="s">
        <v>378</v>
      </c>
      <c r="K7142" s="2" t="str">
        <f t="array" ref="K7142">_xlfn.XLOOKUP(J7142,Delivery_Partners!A:A,Delivery_Partners!B:B)</f>
        <v>Delivery Partner 111</v>
      </c>
      <c r="L7142" s="3">
        <v>1</v>
      </c>
      <c r="M7142" s="2" t="s">
        <v>23</v>
      </c>
      <c r="N7142" s="2" t="s">
        <v>24</v>
      </c>
      <c r="O7142" s="3">
        <v>31</v>
      </c>
      <c r="P7142" s="13">
        <f t="shared" si="1492"/>
        <v>256.46</v>
      </c>
      <c r="Q7142" s="13" t="str">
        <f t="shared" si="1493"/>
        <v>Normal</v>
      </c>
      <c r="S7142" s="21"/>
    </row>
    <row r="7143" customHeight="1" spans="1:19">
      <c r="A7143" s="2" t="s">
        <v>9109</v>
      </c>
      <c r="B7143" s="28">
        <v>45996</v>
      </c>
      <c r="C7143" s="2" t="s">
        <v>2222</v>
      </c>
      <c r="D7143" s="2" t="str">
        <f t="array" ref="D7143">_xlfn.XLOOKUP(C7143,Customers!A:A,Customers!B:B)</f>
        <v>Customer 0122</v>
      </c>
      <c r="E7143" s="2" t="s">
        <v>1765</v>
      </c>
      <c r="F7143" s="2" t="str">
        <f t="array" ref="F7143">_xlfn.XLOOKUP(E7143,Restaurants!A:A,Restaurants!B:B)</f>
        <v>Restaurant 017</v>
      </c>
      <c r="G7143" s="2" t="s">
        <v>163</v>
      </c>
      <c r="H7143" s="2" t="str">
        <f t="array" ref="H7143">_xlfn.XLOOKUP(G7143,Food_Menu!A:A,Food_Menu!B:B)</f>
        <v>Food Item 0071</v>
      </c>
      <c r="I7143" s="2">
        <f t="array" ref="I7143">_xlfn.XLOOKUP(G7143,Food_Menu!A:A,Food_Menu!D:D)</f>
        <v>243.5</v>
      </c>
      <c r="J7143" s="2" t="s">
        <v>133</v>
      </c>
      <c r="K7143" s="2" t="str">
        <f t="array" ref="K7143">_xlfn.XLOOKUP(J7143,Delivery_Partners!A:A,Delivery_Partners!B:B)</f>
        <v>Delivery Partner 012</v>
      </c>
      <c r="L7143" s="3">
        <v>3</v>
      </c>
      <c r="M7143" s="2" t="s">
        <v>23</v>
      </c>
      <c r="N7143" s="2" t="s">
        <v>24</v>
      </c>
      <c r="O7143" s="3">
        <v>46</v>
      </c>
      <c r="P7143" s="13">
        <f t="shared" si="1492"/>
        <v>730.5</v>
      </c>
      <c r="Q7143" s="13" t="str">
        <f t="shared" si="1493"/>
        <v>Normal</v>
      </c>
      <c r="S7143" s="21"/>
    </row>
    <row r="7144" customHeight="1" spans="1:19">
      <c r="A7144" s="2" t="s">
        <v>9110</v>
      </c>
      <c r="B7144" s="29" t="s">
        <v>1410</v>
      </c>
      <c r="C7144" s="2" t="s">
        <v>595</v>
      </c>
      <c r="D7144" s="2" t="str">
        <f t="array" ref="D7144">_xlfn.XLOOKUP(C7144,Customers!A:A,Customers!B:B)</f>
        <v>Customer 0842</v>
      </c>
      <c r="E7144" s="2" t="s">
        <v>712</v>
      </c>
      <c r="F7144" s="2" t="str">
        <f t="array" ref="F7144">_xlfn.XLOOKUP(E7144,Restaurants!A:A,Restaurants!B:B)</f>
        <v>Restaurant 074</v>
      </c>
      <c r="G7144" s="2" t="s">
        <v>373</v>
      </c>
      <c r="H7144" s="2" t="str">
        <f t="array" ref="H7144">_xlfn.XLOOKUP(G7144,Food_Menu!A:A,Food_Menu!B:B)</f>
        <v>Food Item 0070</v>
      </c>
      <c r="I7144" s="2">
        <f t="array" ref="I7144">_xlfn.XLOOKUP(G7144,Food_Menu!A:A,Food_Menu!D:D)</f>
        <v>329.84</v>
      </c>
      <c r="J7144" s="2" t="s">
        <v>735</v>
      </c>
      <c r="K7144" s="2" t="str">
        <f t="array" ref="K7144">_xlfn.XLOOKUP(J7144,Delivery_Partners!A:A,Delivery_Partners!B:B)</f>
        <v>Delivery Partner 116</v>
      </c>
      <c r="L7144" s="3">
        <v>1</v>
      </c>
      <c r="M7144" s="2" t="s">
        <v>23</v>
      </c>
      <c r="N7144" s="2" t="s">
        <v>24</v>
      </c>
      <c r="O7144" s="3">
        <v>57</v>
      </c>
      <c r="P7144" s="13">
        <f t="shared" si="1492"/>
        <v>329.84</v>
      </c>
      <c r="Q7144" s="13" t="str">
        <f t="shared" si="1493"/>
        <v>Normal</v>
      </c>
      <c r="S7144" s="21"/>
    </row>
    <row r="7145" customHeight="1" spans="1:19">
      <c r="A7145" s="2" t="s">
        <v>9111</v>
      </c>
      <c r="B7145" s="29" t="s">
        <v>1659</v>
      </c>
      <c r="C7145" s="2" t="s">
        <v>487</v>
      </c>
      <c r="D7145" s="2" t="str">
        <f t="array" ref="D7145">_xlfn.XLOOKUP(C7145,Customers!A:A,Customers!B:B)</f>
        <v>Customer 0508</v>
      </c>
      <c r="E7145" s="2" t="s">
        <v>518</v>
      </c>
      <c r="F7145" s="2" t="str">
        <f t="array" ref="F7145">_xlfn.XLOOKUP(E7145,Restaurants!A:A,Restaurants!B:B)</f>
        <v>Restaurant 039</v>
      </c>
      <c r="G7145" s="2" t="s">
        <v>2095</v>
      </c>
      <c r="H7145" s="2" t="str">
        <f t="array" ref="H7145">_xlfn.XLOOKUP(G7145,Food_Menu!A:A,Food_Menu!B:B)</f>
        <v>Food Item 0087</v>
      </c>
      <c r="I7145" s="2">
        <f t="array" ref="I7145">_xlfn.XLOOKUP(G7145,Food_Menu!A:A,Food_Menu!D:D)</f>
        <v>288.34</v>
      </c>
      <c r="J7145" s="2" t="s">
        <v>651</v>
      </c>
      <c r="K7145" s="2" t="str">
        <f t="array" ref="K7145">_xlfn.XLOOKUP(J7145,Delivery_Partners!A:A,Delivery_Partners!B:B)</f>
        <v>Delivery Partner 036</v>
      </c>
      <c r="L7145" s="3">
        <v>3</v>
      </c>
      <c r="M7145" s="2" t="s">
        <v>23</v>
      </c>
      <c r="N7145" s="2" t="s">
        <v>24</v>
      </c>
      <c r="O7145" s="3">
        <v>46</v>
      </c>
      <c r="P7145" s="13">
        <f t="shared" si="1492"/>
        <v>865.02</v>
      </c>
      <c r="Q7145" s="13" t="str">
        <f t="shared" si="1493"/>
        <v>Normal</v>
      </c>
      <c r="S7145" s="21"/>
    </row>
    <row r="7146" customHeight="1" spans="1:19">
      <c r="A7146" s="2" t="s">
        <v>9112</v>
      </c>
      <c r="B7146" s="29" t="s">
        <v>114</v>
      </c>
      <c r="C7146" s="2" t="s">
        <v>7313</v>
      </c>
      <c r="D7146" s="2" t="str">
        <f t="array" ref="D7146">_xlfn.XLOOKUP(C7146,Customers!A:A,Customers!B:B)</f>
        <v>Customer 0407</v>
      </c>
      <c r="E7146" s="2" t="s">
        <v>421</v>
      </c>
      <c r="F7146" s="2" t="str">
        <f t="array" ref="F7146">_xlfn.XLOOKUP(E7146,Restaurants!A:A,Restaurants!B:B)</f>
        <v>Restaurant 091</v>
      </c>
      <c r="G7146" s="2" t="s">
        <v>1737</v>
      </c>
      <c r="H7146" s="2" t="str">
        <f t="array" ref="H7146">_xlfn.XLOOKUP(G7146,Food_Menu!A:A,Food_Menu!B:B)</f>
        <v>Food Item 0154</v>
      </c>
      <c r="I7146" s="2">
        <f t="array" ref="I7146">_xlfn.XLOOKUP(G7146,Food_Menu!A:A,Food_Menu!D:D)</f>
        <v>357.62</v>
      </c>
      <c r="J7146" s="2" t="s">
        <v>741</v>
      </c>
      <c r="K7146" s="2" t="str">
        <f t="array" ref="K7146">_xlfn.XLOOKUP(J7146,Delivery_Partners!A:A,Delivery_Partners!B:B)</f>
        <v>Delivery Partner 024</v>
      </c>
      <c r="L7146" s="3">
        <v>1</v>
      </c>
      <c r="M7146" s="2" t="s">
        <v>23</v>
      </c>
      <c r="N7146" s="2" t="s">
        <v>55</v>
      </c>
      <c r="O7146" s="3">
        <v>15</v>
      </c>
      <c r="P7146" s="13">
        <f t="shared" si="1492"/>
        <v>357.62</v>
      </c>
      <c r="Q7146" s="13" t="str">
        <f t="shared" si="1493"/>
        <v>Fast</v>
      </c>
      <c r="S7146" s="21"/>
    </row>
    <row r="7147" customHeight="1" spans="1:19">
      <c r="A7147" s="2" t="s">
        <v>9113</v>
      </c>
      <c r="B7147" s="28">
        <v>45973</v>
      </c>
      <c r="C7147" s="2" t="s">
        <v>1900</v>
      </c>
      <c r="D7147" s="2" t="str">
        <f t="array" ref="D7147">_xlfn.XLOOKUP(C7147,Customers!A:A,Customers!B:B)</f>
        <v>Customer 0549</v>
      </c>
      <c r="E7147" s="2" t="s">
        <v>245</v>
      </c>
      <c r="F7147" s="2" t="str">
        <f t="array" ref="F7147">_xlfn.XLOOKUP(E7147,Restaurants!A:A,Restaurants!B:B)</f>
        <v>Restaurant 101</v>
      </c>
      <c r="G7147" s="2" t="s">
        <v>1973</v>
      </c>
      <c r="H7147" s="2" t="str">
        <f t="array" ref="H7147">_xlfn.XLOOKUP(G7147,Food_Menu!A:A,Food_Menu!B:B)</f>
        <v>Food Item 0210</v>
      </c>
      <c r="I7147" s="2">
        <f t="array" ref="I7147">_xlfn.XLOOKUP(G7147,Food_Menu!A:A,Food_Menu!D:D)</f>
        <v>331.49</v>
      </c>
      <c r="J7147" s="2" t="s">
        <v>435</v>
      </c>
      <c r="K7147" s="2" t="str">
        <f t="array" ref="K7147">_xlfn.XLOOKUP(J7147,Delivery_Partners!A:A,Delivery_Partners!B:B)</f>
        <v>Delivery Partner 040</v>
      </c>
      <c r="L7147" s="3">
        <v>1</v>
      </c>
      <c r="M7147" s="2" t="s">
        <v>23</v>
      </c>
      <c r="N7147" s="2" t="s">
        <v>55</v>
      </c>
      <c r="O7147" s="3">
        <v>26</v>
      </c>
      <c r="P7147" s="13">
        <f t="shared" si="1492"/>
        <v>331.49</v>
      </c>
      <c r="Q7147" s="13" t="str">
        <f t="shared" si="1493"/>
        <v>Fast</v>
      </c>
      <c r="S7147" s="21"/>
    </row>
    <row r="7148" customHeight="1" spans="1:19">
      <c r="A7148" s="2" t="s">
        <v>9114</v>
      </c>
      <c r="B7148" s="29" t="s">
        <v>2582</v>
      </c>
      <c r="C7148" s="2" t="s">
        <v>697</v>
      </c>
      <c r="D7148" s="2" t="str">
        <f t="array" ref="D7148">_xlfn.XLOOKUP(C7148,Customers!A:A,Customers!B:B)</f>
        <v>Customer 0360</v>
      </c>
      <c r="E7148" s="2" t="s">
        <v>819</v>
      </c>
      <c r="F7148" s="2" t="str">
        <f t="array" ref="F7148">_xlfn.XLOOKUP(E7148,Restaurants!A:A,Restaurants!B:B)</f>
        <v>Restaurant 004</v>
      </c>
      <c r="G7148" s="2" t="s">
        <v>477</v>
      </c>
      <c r="H7148" s="2" t="str">
        <f t="array" ref="H7148">_xlfn.XLOOKUP(G7148,Food_Menu!A:A,Food_Menu!B:B)</f>
        <v>Food Item 0077</v>
      </c>
      <c r="I7148" s="2">
        <f t="array" ref="I7148">_xlfn.XLOOKUP(G7148,Food_Menu!A:A,Food_Menu!D:D)</f>
        <v>161.62</v>
      </c>
      <c r="J7148" s="2" t="s">
        <v>29</v>
      </c>
      <c r="K7148" s="2" t="str">
        <f t="array" ref="K7148">_xlfn.XLOOKUP(J7148,Delivery_Partners!A:A,Delivery_Partners!B:B)</f>
        <v>Delivery Partner 017</v>
      </c>
      <c r="L7148" s="3">
        <v>1</v>
      </c>
      <c r="M7148" s="2" t="s">
        <v>23</v>
      </c>
      <c r="N7148" s="2" t="s">
        <v>24</v>
      </c>
      <c r="O7148" s="3">
        <v>36</v>
      </c>
      <c r="P7148" s="13">
        <f t="shared" si="1492"/>
        <v>161.62</v>
      </c>
      <c r="Q7148" s="13" t="str">
        <f t="shared" si="1493"/>
        <v>Normal</v>
      </c>
      <c r="S7148" s="21"/>
    </row>
    <row r="7149" hidden="1" customHeight="1" spans="1:19">
      <c r="A7149" s="2" t="s">
        <v>9115</v>
      </c>
      <c r="B7149" s="29" t="s">
        <v>1003</v>
      </c>
      <c r="C7149" s="2" t="s">
        <v>784</v>
      </c>
      <c r="D7149" s="2" t="str">
        <f t="array" ref="D7149">_xlfn.XLOOKUP(C7149,Customers!A:A,Customers!B:B)</f>
        <v>Customer 0337</v>
      </c>
      <c r="E7149" s="2" t="s">
        <v>152</v>
      </c>
      <c r="F7149" s="2" t="str">
        <f t="array" ref="F7149">_xlfn.XLOOKUP(E7149,Restaurants!A:A,Restaurants!B:B)</f>
        <v>Restaurant 114</v>
      </c>
      <c r="G7149" s="2" t="s">
        <v>998</v>
      </c>
      <c r="H7149" s="2" t="str">
        <f t="array" ref="H7149">_xlfn.XLOOKUP(G7149,Food_Menu!A:A,Food_Menu!B:B)</f>
        <v>Food Item 0046</v>
      </c>
      <c r="I7149" s="2"/>
      <c r="J7149" s="2" t="s">
        <v>286</v>
      </c>
      <c r="K7149" s="2" t="str">
        <f t="array" ref="K7149">_xlfn.XLOOKUP(J7149,Delivery_Partners!A:A,Delivery_Partners!B:B)</f>
        <v>Delivery Partner 160</v>
      </c>
      <c r="L7149" s="3">
        <v>2</v>
      </c>
      <c r="M7149" s="2" t="s">
        <v>189</v>
      </c>
      <c r="N7149" s="2" t="s">
        <v>24</v>
      </c>
      <c r="O7149" s="2"/>
    </row>
    <row r="7150" customHeight="1" spans="1:19">
      <c r="A7150" s="2" t="s">
        <v>9116</v>
      </c>
      <c r="B7150" s="28">
        <v>45695</v>
      </c>
      <c r="C7150" s="2" t="s">
        <v>1812</v>
      </c>
      <c r="D7150" s="2" t="str">
        <f t="array" ref="D7150">_xlfn.XLOOKUP(C7150,Customers!A:A,Customers!B:B)</f>
        <v>Customer 1188</v>
      </c>
      <c r="E7150" s="2" t="s">
        <v>52</v>
      </c>
      <c r="F7150" s="2" t="str">
        <f t="array" ref="F7150">_xlfn.XLOOKUP(E7150,Restaurants!A:A,Restaurants!B:B)</f>
        <v>Restaurant 083</v>
      </c>
      <c r="G7150" s="2" t="s">
        <v>985</v>
      </c>
      <c r="H7150" s="2" t="str">
        <f t="array" ref="H7150">_xlfn.XLOOKUP(G7150,Food_Menu!A:A,Food_Menu!B:B)</f>
        <v>Food Item 0169</v>
      </c>
      <c r="I7150" s="2">
        <f t="array" ref="I7150">_xlfn.XLOOKUP(G7150,Food_Menu!A:A,Food_Menu!D:D)</f>
        <v>94.12</v>
      </c>
      <c r="J7150" s="2" t="s">
        <v>534</v>
      </c>
      <c r="K7150" s="2" t="str">
        <f t="array" ref="K7150">_xlfn.XLOOKUP(J7150,Delivery_Partners!A:A,Delivery_Partners!B:B)</f>
        <v>Delivery Partner 169</v>
      </c>
      <c r="L7150" s="3">
        <v>3</v>
      </c>
      <c r="M7150" s="2" t="s">
        <v>23</v>
      </c>
      <c r="N7150" s="2" t="s">
        <v>24</v>
      </c>
      <c r="O7150" s="3">
        <v>21</v>
      </c>
      <c r="P7150" s="13">
        <f t="shared" ref="P7150:P7151" si="1494">I7150*L7150</f>
        <v>282.36</v>
      </c>
      <c r="Q7150" s="13" t="str">
        <f t="shared" ref="Q7150:Q7151" si="1495">IF(O7150="","Not Delivered",IF(O7150&lt;=30,"Fast",IF(O7150&lt;=60,"Normal","Slow")))</f>
        <v>Fast</v>
      </c>
      <c r="S7150" s="21"/>
    </row>
    <row r="7151" customHeight="1" spans="1:19">
      <c r="A7151" s="2" t="s">
        <v>9117</v>
      </c>
      <c r="B7151" s="29" t="s">
        <v>103</v>
      </c>
      <c r="C7151" s="2" t="s">
        <v>1883</v>
      </c>
      <c r="D7151" s="2" t="str">
        <f t="array" ref="D7151">_xlfn.XLOOKUP(C7151,Customers!A:A,Customers!B:B)</f>
        <v>Customer 0335</v>
      </c>
      <c r="E7151" s="2" t="s">
        <v>945</v>
      </c>
      <c r="F7151" s="2" t="str">
        <f t="array" ref="F7151">_xlfn.XLOOKUP(E7151,Restaurants!A:A,Restaurants!B:B)</f>
        <v>Restaurant 099</v>
      </c>
      <c r="G7151" s="2" t="s">
        <v>331</v>
      </c>
      <c r="H7151" s="2" t="str">
        <f t="array" ref="H7151">_xlfn.XLOOKUP(G7151,Food_Menu!A:A,Food_Menu!B:B)</f>
        <v>Food Item 0120</v>
      </c>
      <c r="I7151" s="2">
        <f t="array" ref="I7151">_xlfn.XLOOKUP(G7151,Food_Menu!A:A,Food_Menu!D:D)</f>
        <v>569.73</v>
      </c>
      <c r="J7151" s="2" t="s">
        <v>107</v>
      </c>
      <c r="K7151" s="2" t="str">
        <f t="array" ref="K7151">_xlfn.XLOOKUP(J7151,Delivery_Partners!A:A,Delivery_Partners!B:B)</f>
        <v>Delivery Partner 167</v>
      </c>
      <c r="L7151" s="3">
        <v>2</v>
      </c>
      <c r="M7151" s="2" t="s">
        <v>23</v>
      </c>
      <c r="N7151" s="2" t="s">
        <v>24</v>
      </c>
      <c r="O7151" s="3">
        <v>30</v>
      </c>
      <c r="P7151" s="13">
        <f t="shared" si="1494"/>
        <v>1139.46</v>
      </c>
      <c r="Q7151" s="13" t="str">
        <f t="shared" si="1495"/>
        <v>Fast</v>
      </c>
      <c r="S7151" s="21"/>
    </row>
    <row r="7152" hidden="1" customHeight="1" spans="1:19">
      <c r="A7152" s="2" t="s">
        <v>9118</v>
      </c>
      <c r="B7152" s="28">
        <v>45935</v>
      </c>
      <c r="C7152" s="2" t="s">
        <v>4675</v>
      </c>
      <c r="D7152" s="2" t="str">
        <f t="array" ref="D7152">_xlfn.XLOOKUP(C7152,Customers!A:A,Customers!B:B)</f>
        <v>Customer 0551</v>
      </c>
      <c r="E7152" s="2" t="s">
        <v>797</v>
      </c>
      <c r="F7152" s="2" t="str">
        <f t="array" ref="F7152">_xlfn.XLOOKUP(E7152,Restaurants!A:A,Restaurants!B:B)</f>
        <v>Restaurant 058</v>
      </c>
      <c r="G7152" s="2" t="s">
        <v>1575</v>
      </c>
      <c r="H7152" s="2" t="str">
        <f t="array" ref="H7152">_xlfn.XLOOKUP(G7152,Food_Menu!A:A,Food_Menu!B:B)</f>
        <v>Food Item 0101</v>
      </c>
      <c r="I7152" s="2"/>
      <c r="J7152" s="2" t="s">
        <v>168</v>
      </c>
      <c r="K7152" s="2" t="str">
        <f t="array" ref="K7152">_xlfn.XLOOKUP(J7152,Delivery_Partners!A:A,Delivery_Partners!B:B)</f>
        <v>Delivery Partner 130</v>
      </c>
      <c r="L7152" s="3">
        <v>2</v>
      </c>
      <c r="M7152" s="2" t="s">
        <v>189</v>
      </c>
      <c r="N7152" s="2" t="s">
        <v>24</v>
      </c>
      <c r="O7152" s="2"/>
    </row>
    <row r="7153" hidden="1" customHeight="1" spans="1:19">
      <c r="A7153" s="2" t="s">
        <v>9119</v>
      </c>
      <c r="B7153" s="28">
        <v>45933</v>
      </c>
      <c r="C7153" s="2" t="s">
        <v>2628</v>
      </c>
      <c r="D7153" s="2" t="str">
        <f t="array" ref="D7153">_xlfn.XLOOKUP(C7153,Customers!A:A,Customers!B:B)</f>
        <v>Customer 0858</v>
      </c>
      <c r="E7153" s="2" t="s">
        <v>350</v>
      </c>
      <c r="F7153" s="2" t="str">
        <f t="array" ref="F7153">_xlfn.XLOOKUP(E7153,Restaurants!A:A,Restaurants!B:B)</f>
        <v>Restaurant 001</v>
      </c>
      <c r="G7153" s="2" t="s">
        <v>2055</v>
      </c>
      <c r="H7153" s="2" t="str">
        <f t="array" ref="H7153">_xlfn.XLOOKUP(G7153,Food_Menu!A:A,Food_Menu!B:B)</f>
        <v>Food Item 0219</v>
      </c>
      <c r="I7153" s="2"/>
      <c r="J7153" s="2" t="s">
        <v>1716</v>
      </c>
      <c r="K7153" s="2" t="str">
        <f t="array" ref="K7153">_xlfn.XLOOKUP(J7153,Delivery_Partners!A:A,Delivery_Partners!B:B)</f>
        <v>Delivery Partner 042</v>
      </c>
      <c r="L7153" s="3">
        <v>1</v>
      </c>
      <c r="M7153" s="2" t="s">
        <v>189</v>
      </c>
      <c r="N7153" s="2" t="s">
        <v>24</v>
      </c>
      <c r="O7153" s="2"/>
    </row>
    <row r="7154" customHeight="1" spans="1:19">
      <c r="A7154" s="2" t="s">
        <v>9120</v>
      </c>
      <c r="B7154" s="29" t="s">
        <v>817</v>
      </c>
      <c r="C7154" s="2" t="s">
        <v>460</v>
      </c>
      <c r="D7154" s="2" t="str">
        <f t="array" ref="D7154">_xlfn.XLOOKUP(C7154,Customers!A:A,Customers!B:B)</f>
        <v>Customer 0266</v>
      </c>
      <c r="E7154" s="2" t="s">
        <v>771</v>
      </c>
      <c r="F7154" s="2" t="str">
        <f t="array" ref="F7154">_xlfn.XLOOKUP(E7154,Restaurants!A:A,Restaurants!B:B)</f>
        <v>Restaurant 107</v>
      </c>
      <c r="G7154" s="2" t="s">
        <v>748</v>
      </c>
      <c r="H7154" s="2" t="str">
        <f t="array" ref="H7154">_xlfn.XLOOKUP(G7154,Food_Menu!A:A,Food_Menu!B:B)</f>
        <v>Food Item 0110</v>
      </c>
      <c r="I7154" s="2">
        <f t="array" ref="I7154">_xlfn.XLOOKUP(G7154,Food_Menu!A:A,Food_Menu!D:D)</f>
        <v>384.6</v>
      </c>
      <c r="J7154" s="2" t="s">
        <v>1325</v>
      </c>
      <c r="K7154" s="2" t="str">
        <f t="array" ref="K7154">_xlfn.XLOOKUP(J7154,Delivery_Partners!A:A,Delivery_Partners!B:B)</f>
        <v>Delivery Partner 137</v>
      </c>
      <c r="L7154" s="3">
        <v>4</v>
      </c>
      <c r="M7154" s="2" t="s">
        <v>23</v>
      </c>
      <c r="N7154" s="2" t="s">
        <v>24</v>
      </c>
      <c r="O7154" s="3">
        <v>31</v>
      </c>
      <c r="P7154" s="13">
        <f t="shared" ref="P7154:P7181" si="1496">I7154*L7154</f>
        <v>1538.4</v>
      </c>
      <c r="Q7154" s="13" t="str">
        <f t="shared" ref="Q7154:Q7181" si="1497">IF(O7154="","Not Delivered",IF(O7154&lt;=30,"Fast",IF(O7154&lt;=60,"Normal","Slow")))</f>
        <v>Normal</v>
      </c>
      <c r="S7154" s="21"/>
    </row>
    <row r="7155" customHeight="1" spans="1:19">
      <c r="A7155" s="2" t="s">
        <v>9121</v>
      </c>
      <c r="B7155" s="29" t="s">
        <v>1248</v>
      </c>
      <c r="C7155" s="2" t="s">
        <v>1957</v>
      </c>
      <c r="D7155" s="2" t="str">
        <f t="array" ref="D7155">_xlfn.XLOOKUP(C7155,Customers!A:A,Customers!B:B)</f>
        <v>Customer 0742</v>
      </c>
      <c r="E7155" s="2" t="s">
        <v>776</v>
      </c>
      <c r="F7155" s="2" t="str">
        <f t="array" ref="F7155">_xlfn.XLOOKUP(E7155,Restaurants!A:A,Restaurants!B:B)</f>
        <v>Restaurant 069</v>
      </c>
      <c r="G7155" s="2" t="s">
        <v>183</v>
      </c>
      <c r="H7155" s="2" t="str">
        <f t="array" ref="H7155">_xlfn.XLOOKUP(G7155,Food_Menu!A:A,Food_Menu!B:B)</f>
        <v>Food Item 0137</v>
      </c>
      <c r="I7155" s="2">
        <f t="array" ref="I7155">_xlfn.XLOOKUP(G7155,Food_Menu!A:A,Food_Menu!D:D)</f>
        <v>200.4</v>
      </c>
      <c r="J7155" s="2" t="s">
        <v>1325</v>
      </c>
      <c r="K7155" s="2" t="str">
        <f t="array" ref="K7155">_xlfn.XLOOKUP(J7155,Delivery_Partners!A:A,Delivery_Partners!B:B)</f>
        <v>Delivery Partner 137</v>
      </c>
      <c r="L7155" s="3">
        <v>1</v>
      </c>
      <c r="M7155" s="2" t="s">
        <v>23</v>
      </c>
      <c r="N7155" s="2" t="s">
        <v>24</v>
      </c>
      <c r="O7155" s="3">
        <v>30</v>
      </c>
      <c r="P7155" s="13">
        <f t="shared" si="1496"/>
        <v>200.4</v>
      </c>
      <c r="Q7155" s="13" t="str">
        <f t="shared" si="1497"/>
        <v>Fast</v>
      </c>
      <c r="S7155" s="21"/>
    </row>
    <row r="7156" customHeight="1" spans="1:19">
      <c r="A7156" s="2" t="s">
        <v>9122</v>
      </c>
      <c r="B7156" s="29" t="s">
        <v>296</v>
      </c>
      <c r="C7156" s="2" t="s">
        <v>317</v>
      </c>
      <c r="D7156" s="2" t="str">
        <f t="array" ref="D7156">_xlfn.XLOOKUP(C7156,Customers!A:A,Customers!B:B)</f>
        <v>Customer 1075</v>
      </c>
      <c r="E7156" s="2" t="s">
        <v>506</v>
      </c>
      <c r="F7156" s="2" t="str">
        <f t="array" ref="F7156">_xlfn.XLOOKUP(E7156,Restaurants!A:A,Restaurants!B:B)</f>
        <v>Restaurant 005</v>
      </c>
      <c r="G7156" s="2" t="s">
        <v>596</v>
      </c>
      <c r="H7156" s="2" t="str">
        <f t="array" ref="H7156">_xlfn.XLOOKUP(G7156,Food_Menu!A:A,Food_Menu!B:B)</f>
        <v>Food Item 0216</v>
      </c>
      <c r="I7156" s="2">
        <f t="array" ref="I7156">_xlfn.XLOOKUP(G7156,Food_Menu!A:A,Food_Menu!D:D)</f>
        <v>488.7</v>
      </c>
      <c r="J7156" s="2" t="s">
        <v>671</v>
      </c>
      <c r="K7156" s="2" t="str">
        <f t="array" ref="K7156">_xlfn.XLOOKUP(J7156,Delivery_Partners!A:A,Delivery_Partners!B:B)</f>
        <v>Delivery Partner 043</v>
      </c>
      <c r="L7156" s="3">
        <v>3</v>
      </c>
      <c r="M7156" s="2" t="s">
        <v>23</v>
      </c>
      <c r="N7156" s="2" t="s">
        <v>24</v>
      </c>
      <c r="O7156" s="3">
        <v>25</v>
      </c>
      <c r="P7156" s="13">
        <f t="shared" si="1496"/>
        <v>1466.1</v>
      </c>
      <c r="Q7156" s="13" t="str">
        <f t="shared" si="1497"/>
        <v>Fast</v>
      </c>
      <c r="S7156" s="21"/>
    </row>
    <row r="7157" customHeight="1" spans="1:19">
      <c r="A7157" s="2" t="s">
        <v>9123</v>
      </c>
      <c r="B7157" s="29" t="s">
        <v>891</v>
      </c>
      <c r="C7157" s="2" t="s">
        <v>1401</v>
      </c>
      <c r="D7157" s="2" t="str">
        <f t="array" ref="D7157">_xlfn.XLOOKUP(C7157,Customers!A:A,Customers!B:B)</f>
        <v>Customer 0976</v>
      </c>
      <c r="E7157" s="2" t="s">
        <v>950</v>
      </c>
      <c r="F7157" s="2" t="str">
        <f t="array" ref="F7157">_xlfn.XLOOKUP(E7157,Restaurants!A:A,Restaurants!B:B)</f>
        <v>Restaurant 020</v>
      </c>
      <c r="G7157" s="2" t="s">
        <v>998</v>
      </c>
      <c r="H7157" s="2" t="str">
        <f t="array" ref="H7157">_xlfn.XLOOKUP(G7157,Food_Menu!A:A,Food_Menu!B:B)</f>
        <v>Food Item 0046</v>
      </c>
      <c r="I7157" s="2">
        <f t="array" ref="I7157">_xlfn.XLOOKUP(G7157,Food_Menu!A:A,Food_Menu!D:D)</f>
        <v>300.6</v>
      </c>
      <c r="J7157" s="2" t="s">
        <v>1132</v>
      </c>
      <c r="K7157" s="2" t="str">
        <f t="array" ref="K7157">_xlfn.XLOOKUP(J7157,Delivery_Partners!A:A,Delivery_Partners!B:B)</f>
        <v>Delivery Partner 151</v>
      </c>
      <c r="L7157" s="3">
        <v>2</v>
      </c>
      <c r="M7157" s="2" t="s">
        <v>23</v>
      </c>
      <c r="N7157" s="2" t="s">
        <v>74</v>
      </c>
      <c r="O7157" s="3">
        <v>41</v>
      </c>
      <c r="P7157" s="13">
        <f t="shared" si="1496"/>
        <v>601.2</v>
      </c>
      <c r="Q7157" s="13" t="str">
        <f t="shared" si="1497"/>
        <v>Normal</v>
      </c>
      <c r="S7157" s="21"/>
    </row>
    <row r="7158" customHeight="1" spans="1:19">
      <c r="A7158" s="2" t="s">
        <v>9124</v>
      </c>
      <c r="B7158" s="28">
        <v>45839</v>
      </c>
      <c r="C7158" s="2" t="s">
        <v>3527</v>
      </c>
      <c r="D7158" s="2" t="str">
        <f t="array" ref="D7158">_xlfn.XLOOKUP(C7158,Customers!A:A,Customers!B:B)</f>
        <v>Customer 0035</v>
      </c>
      <c r="E7158" s="2" t="s">
        <v>702</v>
      </c>
      <c r="F7158" s="2" t="str">
        <f t="array" ref="F7158">_xlfn.XLOOKUP(E7158,Restaurants!A:A,Restaurants!B:B)</f>
        <v>Restaurant 025</v>
      </c>
      <c r="G7158" s="2" t="s">
        <v>591</v>
      </c>
      <c r="H7158" s="2" t="str">
        <f t="array" ref="H7158">_xlfn.XLOOKUP(G7158,Food_Menu!A:A,Food_Menu!B:B)</f>
        <v>Food Item 0199</v>
      </c>
      <c r="I7158" s="2">
        <f t="array" ref="I7158">_xlfn.XLOOKUP(G7158,Food_Menu!A:A,Food_Menu!D:D)</f>
        <v>484.48</v>
      </c>
      <c r="J7158" s="2" t="s">
        <v>610</v>
      </c>
      <c r="K7158" s="2" t="str">
        <f t="array" ref="K7158">_xlfn.XLOOKUP(J7158,Delivery_Partners!A:A,Delivery_Partners!B:B)</f>
        <v>Delivery Partner 180</v>
      </c>
      <c r="L7158" s="3">
        <v>1</v>
      </c>
      <c r="M7158" s="2" t="s">
        <v>23</v>
      </c>
      <c r="N7158" s="2" t="s">
        <v>74</v>
      </c>
      <c r="O7158" s="3">
        <v>40</v>
      </c>
      <c r="P7158" s="13">
        <f t="shared" si="1496"/>
        <v>484.48</v>
      </c>
      <c r="Q7158" s="13" t="str">
        <f t="shared" si="1497"/>
        <v>Normal</v>
      </c>
      <c r="S7158" s="21"/>
    </row>
    <row r="7159" customHeight="1" spans="1:19">
      <c r="A7159" s="2" t="s">
        <v>9125</v>
      </c>
      <c r="B7159" s="28">
        <v>45784</v>
      </c>
      <c r="C7159" s="2" t="s">
        <v>441</v>
      </c>
      <c r="D7159" s="2" t="str">
        <f t="array" ref="D7159">_xlfn.XLOOKUP(C7159,Customers!A:A,Customers!B:B)</f>
        <v>Customer 0487</v>
      </c>
      <c r="E7159" s="2" t="s">
        <v>532</v>
      </c>
      <c r="F7159" s="2" t="str">
        <f t="array" ref="F7159">_xlfn.XLOOKUP(E7159,Restaurants!A:A,Restaurants!B:B)</f>
        <v>Restaurant 046</v>
      </c>
      <c r="G7159" s="2" t="s">
        <v>1267</v>
      </c>
      <c r="H7159" s="2" t="str">
        <f t="array" ref="H7159">_xlfn.XLOOKUP(G7159,Food_Menu!A:A,Food_Menu!B:B)</f>
        <v>Food Item 0212</v>
      </c>
      <c r="I7159" s="2">
        <f t="array" ref="I7159">_xlfn.XLOOKUP(G7159,Food_Menu!A:A,Food_Menu!D:D)</f>
        <v>187.71</v>
      </c>
      <c r="J7159" s="2" t="s">
        <v>236</v>
      </c>
      <c r="K7159" s="2" t="str">
        <f t="array" ref="K7159">_xlfn.XLOOKUP(J7159,Delivery_Partners!A:A,Delivery_Partners!B:B)</f>
        <v>Delivery Partner 068</v>
      </c>
      <c r="L7159" s="3">
        <v>1</v>
      </c>
      <c r="M7159" s="2" t="s">
        <v>23</v>
      </c>
      <c r="N7159" s="2" t="s">
        <v>24</v>
      </c>
      <c r="O7159" s="3">
        <v>46</v>
      </c>
      <c r="P7159" s="13">
        <f t="shared" si="1496"/>
        <v>187.71</v>
      </c>
      <c r="Q7159" s="13" t="str">
        <f t="shared" si="1497"/>
        <v>Normal</v>
      </c>
      <c r="S7159" s="21"/>
    </row>
    <row r="7160" customHeight="1" spans="1:19">
      <c r="A7160" s="2" t="s">
        <v>9126</v>
      </c>
      <c r="B7160" s="29" t="s">
        <v>1515</v>
      </c>
      <c r="C7160" s="2" t="s">
        <v>3775</v>
      </c>
      <c r="D7160" s="2" t="str">
        <f t="array" ref="D7160">_xlfn.XLOOKUP(C7160,Customers!A:A,Customers!B:B)</f>
        <v>Customer 0001</v>
      </c>
      <c r="E7160" s="2" t="s">
        <v>143</v>
      </c>
      <c r="F7160" s="2" t="str">
        <f t="array" ref="F7160">_xlfn.XLOOKUP(E7160,Restaurants!A:A,Restaurants!B:B)</f>
        <v>Restaurant 054</v>
      </c>
      <c r="G7160" s="2" t="s">
        <v>2196</v>
      </c>
      <c r="H7160" s="2" t="str">
        <f t="array" ref="H7160">_xlfn.XLOOKUP(G7160,Food_Menu!A:A,Food_Menu!B:B)</f>
        <v>Food Item 0104</v>
      </c>
      <c r="I7160" s="2">
        <f t="array" ref="I7160">_xlfn.XLOOKUP(G7160,Food_Menu!A:A,Food_Menu!D:D)</f>
        <v>316.94</v>
      </c>
      <c r="J7160" s="2" t="s">
        <v>123</v>
      </c>
      <c r="K7160" s="2" t="str">
        <f t="array" ref="K7160">_xlfn.XLOOKUP(J7160,Delivery_Partners!A:A,Delivery_Partners!B:B)</f>
        <v>Delivery Partner 106</v>
      </c>
      <c r="L7160" s="3">
        <v>2</v>
      </c>
      <c r="M7160" s="2" t="s">
        <v>23</v>
      </c>
      <c r="N7160" s="2" t="s">
        <v>55</v>
      </c>
      <c r="O7160" s="3">
        <v>37</v>
      </c>
      <c r="P7160" s="13">
        <f t="shared" si="1496"/>
        <v>633.88</v>
      </c>
      <c r="Q7160" s="13" t="str">
        <f t="shared" si="1497"/>
        <v>Normal</v>
      </c>
      <c r="S7160" s="21"/>
    </row>
    <row r="7161" customHeight="1" spans="1:19">
      <c r="A7161" s="2" t="s">
        <v>9127</v>
      </c>
      <c r="B7161" s="29" t="s">
        <v>1551</v>
      </c>
      <c r="C7161" s="2" t="s">
        <v>3023</v>
      </c>
      <c r="D7161" s="2" t="str">
        <f t="array" ref="D7161">_xlfn.XLOOKUP(C7161,Customers!A:A,Customers!B:B)</f>
        <v>Customer 0729</v>
      </c>
      <c r="E7161" s="2" t="s">
        <v>289</v>
      </c>
      <c r="F7161" s="2" t="str">
        <f t="array" ref="F7161">_xlfn.XLOOKUP(E7161,Restaurants!A:A,Restaurants!B:B)</f>
        <v>Restaurant 052</v>
      </c>
      <c r="G7161" s="2" t="s">
        <v>635</v>
      </c>
      <c r="H7161" s="2" t="str">
        <f t="array" ref="H7161">_xlfn.XLOOKUP(G7161,Food_Menu!A:A,Food_Menu!B:B)</f>
        <v>Food Item 0074</v>
      </c>
      <c r="I7161" s="2">
        <f t="array" ref="I7161">_xlfn.XLOOKUP(G7161,Food_Menu!A:A,Food_Menu!D:D)</f>
        <v>205.43</v>
      </c>
      <c r="J7161" s="2" t="s">
        <v>953</v>
      </c>
      <c r="K7161" s="2" t="str">
        <f t="array" ref="K7161">_xlfn.XLOOKUP(J7161,Delivery_Partners!A:A,Delivery_Partners!B:B)</f>
        <v>Delivery Partner 157</v>
      </c>
      <c r="L7161" s="3">
        <v>3</v>
      </c>
      <c r="M7161" s="2" t="s">
        <v>23</v>
      </c>
      <c r="N7161" s="2" t="s">
        <v>55</v>
      </c>
      <c r="O7161" s="3">
        <v>19</v>
      </c>
      <c r="P7161" s="13">
        <f t="shared" si="1496"/>
        <v>616.29</v>
      </c>
      <c r="Q7161" s="13" t="str">
        <f t="shared" si="1497"/>
        <v>Fast</v>
      </c>
      <c r="S7161" s="21"/>
    </row>
    <row r="7162" customHeight="1" spans="1:19">
      <c r="A7162" s="2" t="s">
        <v>9128</v>
      </c>
      <c r="B7162" s="28">
        <v>45973</v>
      </c>
      <c r="C7162" s="2" t="s">
        <v>3327</v>
      </c>
      <c r="D7162" s="2" t="str">
        <f t="array" ref="D7162">_xlfn.XLOOKUP(C7162,Customers!A:A,Customers!B:B)</f>
        <v>Customer 0391</v>
      </c>
      <c r="E7162" s="2" t="s">
        <v>239</v>
      </c>
      <c r="F7162" s="2" t="str">
        <f t="array" ref="F7162">_xlfn.XLOOKUP(E7162,Restaurants!A:A,Restaurants!B:B)</f>
        <v>Restaurant 105</v>
      </c>
      <c r="G7162" s="2" t="s">
        <v>1336</v>
      </c>
      <c r="H7162" s="2" t="str">
        <f t="array" ref="H7162">_xlfn.XLOOKUP(G7162,Food_Menu!A:A,Food_Menu!B:B)</f>
        <v>Food Item 0036</v>
      </c>
      <c r="I7162" s="2">
        <f t="array" ref="I7162">_xlfn.XLOOKUP(G7162,Food_Menu!A:A,Food_Menu!D:D)</f>
        <v>542.95</v>
      </c>
      <c r="J7162" s="2" t="s">
        <v>1246</v>
      </c>
      <c r="K7162" s="2" t="str">
        <f t="array" ref="K7162">_xlfn.XLOOKUP(J7162,Delivery_Partners!A:A,Delivery_Partners!B:B)</f>
        <v>Delivery Partner 048</v>
      </c>
      <c r="L7162" s="3">
        <v>2</v>
      </c>
      <c r="M7162" s="2" t="s">
        <v>23</v>
      </c>
      <c r="N7162" s="2" t="s">
        <v>24</v>
      </c>
      <c r="O7162" s="3">
        <v>31</v>
      </c>
      <c r="P7162" s="13">
        <f t="shared" si="1496"/>
        <v>1085.9</v>
      </c>
      <c r="Q7162" s="13" t="str">
        <f t="shared" si="1497"/>
        <v>Normal</v>
      </c>
      <c r="S7162" s="21"/>
    </row>
    <row r="7163" customHeight="1" spans="1:19">
      <c r="A7163" s="2" t="s">
        <v>9129</v>
      </c>
      <c r="B7163" s="29" t="s">
        <v>2741</v>
      </c>
      <c r="C7163" s="2" t="s">
        <v>5421</v>
      </c>
      <c r="D7163" s="2" t="str">
        <f t="array" ref="D7163">_xlfn.XLOOKUP(C7163,Customers!A:A,Customers!B:B)</f>
        <v>Customer 1073</v>
      </c>
      <c r="E7163" s="2" t="s">
        <v>152</v>
      </c>
      <c r="F7163" s="2" t="str">
        <f t="array" ref="F7163">_xlfn.XLOOKUP(E7163,Restaurants!A:A,Restaurants!B:B)</f>
        <v>Restaurant 114</v>
      </c>
      <c r="G7163" s="2" t="s">
        <v>582</v>
      </c>
      <c r="H7163" s="2" t="str">
        <f t="array" ref="H7163">_xlfn.XLOOKUP(G7163,Food_Menu!A:A,Food_Menu!B:B)</f>
        <v>Food Item 0011</v>
      </c>
      <c r="I7163" s="2">
        <f t="array" ref="I7163">_xlfn.XLOOKUP(G7163,Food_Menu!A:A,Food_Menu!D:D)</f>
        <v>586.61</v>
      </c>
      <c r="J7163" s="2" t="s">
        <v>1104</v>
      </c>
      <c r="K7163" s="2" t="str">
        <f t="array" ref="K7163">_xlfn.XLOOKUP(J7163,Delivery_Partners!A:A,Delivery_Partners!B:B)</f>
        <v>Delivery Partner 178</v>
      </c>
      <c r="L7163" s="3">
        <v>3</v>
      </c>
      <c r="M7163" s="2" t="s">
        <v>23</v>
      </c>
      <c r="N7163" s="2" t="s">
        <v>42</v>
      </c>
      <c r="O7163" s="3">
        <v>45</v>
      </c>
      <c r="P7163" s="13">
        <f t="shared" si="1496"/>
        <v>1759.83</v>
      </c>
      <c r="Q7163" s="13" t="str">
        <f t="shared" si="1497"/>
        <v>Normal</v>
      </c>
      <c r="S7163" s="21"/>
    </row>
    <row r="7164" customHeight="1" spans="1:19">
      <c r="A7164" s="2" t="s">
        <v>9130</v>
      </c>
      <c r="B7164" s="29" t="s">
        <v>546</v>
      </c>
      <c r="C7164" s="2" t="s">
        <v>2046</v>
      </c>
      <c r="D7164" s="2" t="str">
        <f t="array" ref="D7164">_xlfn.XLOOKUP(C7164,Customers!A:A,Customers!B:B)</f>
        <v>Customer 0211</v>
      </c>
      <c r="E7164" s="2" t="s">
        <v>726</v>
      </c>
      <c r="F7164" s="2" t="str">
        <f t="array" ref="F7164">_xlfn.XLOOKUP(E7164,Restaurants!A:A,Restaurants!B:B)</f>
        <v>Restaurant 082</v>
      </c>
      <c r="G7164" s="2" t="s">
        <v>1177</v>
      </c>
      <c r="H7164" s="2" t="str">
        <f t="array" ref="H7164">_xlfn.XLOOKUP(G7164,Food_Menu!A:A,Food_Menu!B:B)</f>
        <v>Food Item 0217</v>
      </c>
      <c r="I7164" s="2">
        <f t="array" ref="I7164">_xlfn.XLOOKUP(G7164,Food_Menu!A:A,Food_Menu!D:D)</f>
        <v>222.6</v>
      </c>
      <c r="J7164" s="2" t="s">
        <v>679</v>
      </c>
      <c r="K7164" s="2" t="str">
        <f t="array" ref="K7164">_xlfn.XLOOKUP(J7164,Delivery_Partners!A:A,Delivery_Partners!B:B)</f>
        <v>Delivery Partner 055</v>
      </c>
      <c r="L7164" s="3">
        <v>4</v>
      </c>
      <c r="M7164" s="2" t="s">
        <v>23</v>
      </c>
      <c r="N7164" s="2" t="s">
        <v>24</v>
      </c>
      <c r="O7164" s="3">
        <v>15</v>
      </c>
      <c r="P7164" s="13">
        <f t="shared" si="1496"/>
        <v>890.4</v>
      </c>
      <c r="Q7164" s="13" t="str">
        <f t="shared" si="1497"/>
        <v>Fast</v>
      </c>
      <c r="S7164" s="21"/>
    </row>
    <row r="7165" customHeight="1" spans="1:19">
      <c r="A7165" s="2" t="s">
        <v>9131</v>
      </c>
      <c r="B7165" s="29" t="s">
        <v>1412</v>
      </c>
      <c r="C7165" s="2" t="s">
        <v>3219</v>
      </c>
      <c r="D7165" s="2" t="str">
        <f t="array" ref="D7165">_xlfn.XLOOKUP(C7165,Customers!A:A,Customers!B:B)</f>
        <v>Customer 1022</v>
      </c>
      <c r="E7165" s="2" t="s">
        <v>39</v>
      </c>
      <c r="F7165" s="2" t="str">
        <f t="array" ref="F7165">_xlfn.XLOOKUP(E7165,Restaurants!A:A,Restaurants!B:B)</f>
        <v>Restaurant 077</v>
      </c>
      <c r="G7165" s="2" t="s">
        <v>1809</v>
      </c>
      <c r="H7165" s="2" t="str">
        <f t="array" ref="H7165">_xlfn.XLOOKUP(G7165,Food_Menu!A:A,Food_Menu!B:B)</f>
        <v>Food Item 0095</v>
      </c>
      <c r="I7165" s="2">
        <f t="array" ref="I7165">_xlfn.XLOOKUP(G7165,Food_Menu!A:A,Food_Menu!D:D)</f>
        <v>461.01</v>
      </c>
      <c r="J7165" s="2" t="s">
        <v>309</v>
      </c>
      <c r="K7165" s="2" t="str">
        <f t="array" ref="K7165">_xlfn.XLOOKUP(J7165,Delivery_Partners!A:A,Delivery_Partners!B:B)</f>
        <v>Delivery Partner 175</v>
      </c>
      <c r="L7165" s="3">
        <v>1</v>
      </c>
      <c r="M7165" s="2" t="s">
        <v>23</v>
      </c>
      <c r="N7165" s="2" t="s">
        <v>24</v>
      </c>
      <c r="O7165" s="3">
        <v>34</v>
      </c>
      <c r="P7165" s="13">
        <f t="shared" si="1496"/>
        <v>461.01</v>
      </c>
      <c r="Q7165" s="13" t="str">
        <f t="shared" si="1497"/>
        <v>Normal</v>
      </c>
      <c r="S7165" s="21"/>
    </row>
    <row r="7166" customHeight="1" spans="1:19">
      <c r="A7166" s="2" t="s">
        <v>9132</v>
      </c>
      <c r="B7166" s="28">
        <v>46000</v>
      </c>
      <c r="C7166" s="2" t="s">
        <v>1438</v>
      </c>
      <c r="D7166" s="2" t="str">
        <f t="array" ref="D7166">_xlfn.XLOOKUP(C7166,Customers!A:A,Customers!B:B)</f>
        <v>Customer 0411</v>
      </c>
      <c r="E7166" s="2" t="s">
        <v>137</v>
      </c>
      <c r="F7166" s="2" t="str">
        <f t="array" ref="F7166">_xlfn.XLOOKUP(E7166,Restaurants!A:A,Restaurants!B:B)</f>
        <v>Restaurant 104</v>
      </c>
      <c r="G7166" s="2" t="s">
        <v>1212</v>
      </c>
      <c r="H7166" s="2" t="str">
        <f t="array" ref="H7166">_xlfn.XLOOKUP(G7166,Food_Menu!A:A,Food_Menu!B:B)</f>
        <v>Food Item 0147</v>
      </c>
      <c r="I7166" s="2">
        <f t="array" ref="I7166">_xlfn.XLOOKUP(G7166,Food_Menu!A:A,Food_Menu!D:D)</f>
        <v>263.56</v>
      </c>
      <c r="J7166" s="2" t="s">
        <v>671</v>
      </c>
      <c r="K7166" s="2" t="str">
        <f t="array" ref="K7166">_xlfn.XLOOKUP(J7166,Delivery_Partners!A:A,Delivery_Partners!B:B)</f>
        <v>Delivery Partner 043</v>
      </c>
      <c r="L7166" s="3">
        <v>1</v>
      </c>
      <c r="M7166" s="2" t="s">
        <v>23</v>
      </c>
      <c r="N7166" s="2" t="s">
        <v>74</v>
      </c>
      <c r="O7166" s="3">
        <v>38</v>
      </c>
      <c r="P7166" s="13">
        <f t="shared" si="1496"/>
        <v>263.56</v>
      </c>
      <c r="Q7166" s="13" t="str">
        <f t="shared" si="1497"/>
        <v>Normal</v>
      </c>
      <c r="S7166" s="21"/>
    </row>
    <row r="7167" customHeight="1" spans="1:19">
      <c r="A7167" s="2" t="s">
        <v>9133</v>
      </c>
      <c r="B7167" s="29" t="s">
        <v>1346</v>
      </c>
      <c r="C7167" s="2" t="s">
        <v>5456</v>
      </c>
      <c r="D7167" s="2" t="str">
        <f t="array" ref="D7167">_xlfn.XLOOKUP(C7167,Customers!A:A,Customers!B:B)</f>
        <v>Customer 1105</v>
      </c>
      <c r="E7167" s="2" t="s">
        <v>27</v>
      </c>
      <c r="F7167" s="2" t="str">
        <f t="array" ref="F7167">_xlfn.XLOOKUP(E7167,Restaurants!A:A,Restaurants!B:B)</f>
        <v>Restaurant 033</v>
      </c>
      <c r="G7167" s="2" t="s">
        <v>1475</v>
      </c>
      <c r="H7167" s="2" t="str">
        <f t="array" ref="H7167">_xlfn.XLOOKUP(G7167,Food_Menu!A:A,Food_Menu!B:B)</f>
        <v>Food Item 0053</v>
      </c>
      <c r="I7167" s="2">
        <f t="array" ref="I7167">_xlfn.XLOOKUP(G7167,Food_Menu!A:A,Food_Menu!D:D)</f>
        <v>308.97</v>
      </c>
      <c r="J7167" s="2" t="s">
        <v>127</v>
      </c>
      <c r="K7167" s="2" t="str">
        <f t="array" ref="K7167">_xlfn.XLOOKUP(J7167,Delivery_Partners!A:A,Delivery_Partners!B:B)</f>
        <v>Delivery Partner 134</v>
      </c>
      <c r="L7167" s="3">
        <v>2</v>
      </c>
      <c r="M7167" s="2" t="s">
        <v>23</v>
      </c>
      <c r="N7167" s="2" t="s">
        <v>24</v>
      </c>
      <c r="O7167" s="3">
        <v>59</v>
      </c>
      <c r="P7167" s="13">
        <f t="shared" si="1496"/>
        <v>617.94</v>
      </c>
      <c r="Q7167" s="13" t="str">
        <f t="shared" si="1497"/>
        <v>Normal</v>
      </c>
      <c r="S7167" s="21"/>
    </row>
    <row r="7168" customHeight="1" spans="1:19">
      <c r="A7168" s="2" t="s">
        <v>9134</v>
      </c>
      <c r="B7168" s="28">
        <v>45844</v>
      </c>
      <c r="C7168" s="2" t="s">
        <v>270</v>
      </c>
      <c r="D7168" s="2" t="str">
        <f t="array" ref="D7168">_xlfn.XLOOKUP(C7168,Customers!A:A,Customers!B:B)</f>
        <v>Customer 0240</v>
      </c>
      <c r="E7168" s="2" t="s">
        <v>468</v>
      </c>
      <c r="F7168" s="2" t="str">
        <f t="array" ref="F7168">_xlfn.XLOOKUP(E7168,Restaurants!A:A,Restaurants!B:B)</f>
        <v>Restaurant 067</v>
      </c>
      <c r="G7168" s="2" t="s">
        <v>826</v>
      </c>
      <c r="H7168" s="2" t="str">
        <f t="array" ref="H7168">_xlfn.XLOOKUP(G7168,Food_Menu!A:A,Food_Menu!B:B)</f>
        <v>Food Item 0072</v>
      </c>
      <c r="I7168" s="2">
        <f t="array" ref="I7168">_xlfn.XLOOKUP(G7168,Food_Menu!A:A,Food_Menu!D:D)</f>
        <v>154.11</v>
      </c>
      <c r="J7168" s="2" t="s">
        <v>564</v>
      </c>
      <c r="K7168" s="2" t="str">
        <f t="array" ref="K7168">_xlfn.XLOOKUP(J7168,Delivery_Partners!A:A,Delivery_Partners!B:B)</f>
        <v>Delivery Partner 095</v>
      </c>
      <c r="L7168" s="3">
        <v>1</v>
      </c>
      <c r="M7168" s="2" t="s">
        <v>23</v>
      </c>
      <c r="N7168" s="2" t="s">
        <v>24</v>
      </c>
      <c r="O7168" s="3">
        <v>28</v>
      </c>
      <c r="P7168" s="13">
        <f t="shared" si="1496"/>
        <v>154.11</v>
      </c>
      <c r="Q7168" s="13" t="str">
        <f t="shared" si="1497"/>
        <v>Fast</v>
      </c>
      <c r="S7168" s="21"/>
    </row>
    <row r="7169" customHeight="1" spans="1:19">
      <c r="A7169" s="2" t="s">
        <v>9135</v>
      </c>
      <c r="B7169" s="29" t="s">
        <v>1623</v>
      </c>
      <c r="C7169" s="2" t="s">
        <v>2252</v>
      </c>
      <c r="D7169" s="2" t="str">
        <f t="array" ref="D7169">_xlfn.XLOOKUP(C7169,Customers!A:A,Customers!B:B)</f>
        <v>Customer 0323</v>
      </c>
      <c r="E7169" s="2" t="s">
        <v>446</v>
      </c>
      <c r="F7169" s="2" t="str">
        <f t="array" ref="F7169">_xlfn.XLOOKUP(E7169,Restaurants!A:A,Restaurants!B:B)</f>
        <v>Restaurant 078</v>
      </c>
      <c r="G7169" s="2" t="s">
        <v>2703</v>
      </c>
      <c r="H7169" s="2" t="str">
        <f t="array" ref="H7169">_xlfn.XLOOKUP(G7169,Food_Menu!A:A,Food_Menu!B:B)</f>
        <v>Food Item 0181</v>
      </c>
      <c r="I7169" s="2">
        <f t="array" ref="I7169">_xlfn.XLOOKUP(G7169,Food_Menu!A:A,Food_Menu!D:D)</f>
        <v>574.53</v>
      </c>
      <c r="J7169" s="2" t="s">
        <v>1204</v>
      </c>
      <c r="K7169" s="2" t="str">
        <f t="array" ref="K7169">_xlfn.XLOOKUP(J7169,Delivery_Partners!A:A,Delivery_Partners!B:B)</f>
        <v>Delivery Partner 067</v>
      </c>
      <c r="L7169" s="3">
        <v>2</v>
      </c>
      <c r="M7169" s="2" t="s">
        <v>23</v>
      </c>
      <c r="N7169" s="2" t="s">
        <v>74</v>
      </c>
      <c r="O7169" s="3">
        <v>34</v>
      </c>
      <c r="P7169" s="13">
        <f t="shared" si="1496"/>
        <v>1149.06</v>
      </c>
      <c r="Q7169" s="13" t="str">
        <f t="shared" si="1497"/>
        <v>Normal</v>
      </c>
      <c r="S7169" s="21"/>
    </row>
    <row r="7170" customHeight="1" spans="1:19">
      <c r="A7170" s="2" t="s">
        <v>9136</v>
      </c>
      <c r="B7170" s="28">
        <v>45728</v>
      </c>
      <c r="C7170" s="2" t="s">
        <v>5562</v>
      </c>
      <c r="D7170" s="2" t="str">
        <f t="array" ref="D7170">_xlfn.XLOOKUP(C7170,Customers!A:A,Customers!B:B)</f>
        <v>Customer 0422</v>
      </c>
      <c r="E7170" s="2" t="s">
        <v>33</v>
      </c>
      <c r="F7170" s="2" t="str">
        <f t="array" ref="F7170">_xlfn.XLOOKUP(E7170,Restaurants!A:A,Restaurants!B:B)</f>
        <v>Restaurant 035</v>
      </c>
      <c r="G7170" s="2" t="s">
        <v>276</v>
      </c>
      <c r="H7170" s="2" t="str">
        <f t="array" ref="H7170">_xlfn.XLOOKUP(G7170,Food_Menu!A:A,Food_Menu!B:B)</f>
        <v>Food Item 0145</v>
      </c>
      <c r="I7170" s="2">
        <f t="array" ref="I7170">_xlfn.XLOOKUP(G7170,Food_Menu!A:A,Food_Menu!D:D)</f>
        <v>530.68</v>
      </c>
      <c r="J7170" s="2" t="s">
        <v>2141</v>
      </c>
      <c r="K7170" s="2" t="str">
        <f t="array" ref="K7170">_xlfn.XLOOKUP(J7170,Delivery_Partners!A:A,Delivery_Partners!B:B)</f>
        <v>Delivery Partner 080</v>
      </c>
      <c r="L7170" s="3">
        <v>1</v>
      </c>
      <c r="M7170" s="2" t="s">
        <v>23</v>
      </c>
      <c r="N7170" s="2" t="s">
        <v>24</v>
      </c>
      <c r="O7170" s="3">
        <v>55</v>
      </c>
      <c r="P7170" s="13">
        <f t="shared" si="1496"/>
        <v>530.68</v>
      </c>
      <c r="Q7170" s="13" t="str">
        <f t="shared" si="1497"/>
        <v>Normal</v>
      </c>
      <c r="S7170" s="21"/>
    </row>
    <row r="7171" customHeight="1" spans="1:19">
      <c r="A7171" s="2" t="s">
        <v>9137</v>
      </c>
      <c r="B7171" s="29" t="s">
        <v>1000</v>
      </c>
      <c r="C7171" s="2" t="s">
        <v>1923</v>
      </c>
      <c r="D7171" s="2" t="str">
        <f t="array" ref="D7171">_xlfn.XLOOKUP(C7171,Customers!A:A,Customers!B:B)</f>
        <v>Customer 1183</v>
      </c>
      <c r="E7171" s="2" t="s">
        <v>706</v>
      </c>
      <c r="F7171" s="2" t="str">
        <f t="array" ref="F7171">_xlfn.XLOOKUP(E7171,Restaurants!A:A,Restaurants!B:B)</f>
        <v>Restaurant 115</v>
      </c>
      <c r="G7171" s="2" t="s">
        <v>198</v>
      </c>
      <c r="H7171" s="2" t="str">
        <f t="array" ref="H7171">_xlfn.XLOOKUP(G7171,Food_Menu!A:A,Food_Menu!B:B)</f>
        <v>Food Item 0049</v>
      </c>
      <c r="I7171" s="2">
        <f t="array" ref="I7171">_xlfn.XLOOKUP(G7171,Food_Menu!A:A,Food_Menu!D:D)</f>
        <v>504.81</v>
      </c>
      <c r="J7171" s="2" t="s">
        <v>41</v>
      </c>
      <c r="K7171" s="2" t="str">
        <f t="array" ref="K7171">_xlfn.XLOOKUP(J7171,Delivery_Partners!A:A,Delivery_Partners!B:B)</f>
        <v>Delivery Partner 041</v>
      </c>
      <c r="L7171" s="3">
        <v>2</v>
      </c>
      <c r="M7171" s="2" t="s">
        <v>23</v>
      </c>
      <c r="N7171" s="2" t="s">
        <v>74</v>
      </c>
      <c r="O7171" s="3">
        <v>28</v>
      </c>
      <c r="P7171" s="13">
        <f t="shared" si="1496"/>
        <v>1009.62</v>
      </c>
      <c r="Q7171" s="13" t="str">
        <f t="shared" si="1497"/>
        <v>Fast</v>
      </c>
      <c r="S7171" s="21"/>
    </row>
    <row r="7172" customHeight="1" spans="1:19">
      <c r="A7172" s="2" t="s">
        <v>9138</v>
      </c>
      <c r="B7172" s="29" t="s">
        <v>2755</v>
      </c>
      <c r="C7172" s="2" t="s">
        <v>130</v>
      </c>
      <c r="D7172" s="2" t="str">
        <f t="array" ref="D7172">_xlfn.XLOOKUP(C7172,Customers!A:A,Customers!B:B)</f>
        <v>Customer 0881</v>
      </c>
      <c r="E7172" s="2" t="s">
        <v>230</v>
      </c>
      <c r="F7172" s="2" t="str">
        <f t="array" ref="F7172">_xlfn.XLOOKUP(E7172,Restaurants!A:A,Restaurants!B:B)</f>
        <v>Restaurant 029</v>
      </c>
      <c r="G7172" s="2" t="s">
        <v>1749</v>
      </c>
      <c r="H7172" s="2" t="str">
        <f t="array" ref="H7172">_xlfn.XLOOKUP(G7172,Food_Menu!A:A,Food_Menu!B:B)</f>
        <v>Food Item 0002</v>
      </c>
      <c r="I7172" s="2">
        <f t="array" ref="I7172">_xlfn.XLOOKUP(G7172,Food_Menu!A:A,Food_Menu!D:D)</f>
        <v>89.4</v>
      </c>
      <c r="J7172" s="2" t="s">
        <v>613</v>
      </c>
      <c r="K7172" s="2" t="str">
        <f t="array" ref="K7172">_xlfn.XLOOKUP(J7172,Delivery_Partners!A:A,Delivery_Partners!B:B)</f>
        <v>Delivery Partner 121</v>
      </c>
      <c r="L7172" s="3">
        <v>1</v>
      </c>
      <c r="M7172" s="2" t="s">
        <v>23</v>
      </c>
      <c r="N7172" s="2" t="s">
        <v>24</v>
      </c>
      <c r="O7172" s="3">
        <v>48</v>
      </c>
      <c r="P7172" s="13">
        <f t="shared" si="1496"/>
        <v>89.4</v>
      </c>
      <c r="Q7172" s="13" t="str">
        <f t="shared" si="1497"/>
        <v>Normal</v>
      </c>
      <c r="S7172" s="21"/>
    </row>
    <row r="7173" customHeight="1" spans="1:19">
      <c r="A7173" s="2" t="s">
        <v>9139</v>
      </c>
      <c r="B7173" s="29" t="s">
        <v>361</v>
      </c>
      <c r="C7173" s="2" t="s">
        <v>2956</v>
      </c>
      <c r="D7173" s="2" t="str">
        <f t="array" ref="D7173">_xlfn.XLOOKUP(C7173,Customers!A:A,Customers!B:B)</f>
        <v>Customer 0980</v>
      </c>
      <c r="E7173" s="2" t="s">
        <v>492</v>
      </c>
      <c r="F7173" s="2" t="str">
        <f t="array" ref="F7173">_xlfn.XLOOKUP(E7173,Restaurants!A:A,Restaurants!B:B)</f>
        <v>Restaurant 008</v>
      </c>
      <c r="G7173" s="2" t="s">
        <v>2703</v>
      </c>
      <c r="H7173" s="2" t="str">
        <f t="array" ref="H7173">_xlfn.XLOOKUP(G7173,Food_Menu!A:A,Food_Menu!B:B)</f>
        <v>Food Item 0181</v>
      </c>
      <c r="I7173" s="2">
        <f t="array" ref="I7173">_xlfn.XLOOKUP(G7173,Food_Menu!A:A,Food_Menu!D:D)</f>
        <v>574.53</v>
      </c>
      <c r="J7173" s="2" t="s">
        <v>1372</v>
      </c>
      <c r="K7173" s="2" t="str">
        <f t="array" ref="K7173">_xlfn.XLOOKUP(J7173,Delivery_Partners!A:A,Delivery_Partners!B:B)</f>
        <v>Delivery Partner 179</v>
      </c>
      <c r="L7173" s="3">
        <v>3</v>
      </c>
      <c r="M7173" s="2" t="s">
        <v>23</v>
      </c>
      <c r="N7173" s="2" t="s">
        <v>55</v>
      </c>
      <c r="O7173" s="3">
        <v>40</v>
      </c>
      <c r="P7173" s="13">
        <f t="shared" si="1496"/>
        <v>1723.59</v>
      </c>
      <c r="Q7173" s="13" t="str">
        <f t="shared" si="1497"/>
        <v>Normal</v>
      </c>
      <c r="S7173" s="21"/>
    </row>
    <row r="7174" customHeight="1" spans="1:19">
      <c r="A7174" s="2" t="s">
        <v>9140</v>
      </c>
      <c r="B7174" s="29" t="s">
        <v>555</v>
      </c>
      <c r="C7174" s="2" t="s">
        <v>3070</v>
      </c>
      <c r="D7174" s="2" t="str">
        <f t="array" ref="D7174">_xlfn.XLOOKUP(C7174,Customers!A:A,Customers!B:B)</f>
        <v>Customer 0664</v>
      </c>
      <c r="E7174" s="2" t="s">
        <v>518</v>
      </c>
      <c r="F7174" s="2" t="str">
        <f t="array" ref="F7174">_xlfn.XLOOKUP(E7174,Restaurants!A:A,Restaurants!B:B)</f>
        <v>Restaurant 039</v>
      </c>
      <c r="G7174" s="2" t="s">
        <v>1554</v>
      </c>
      <c r="H7174" s="2" t="str">
        <f t="array" ref="H7174">_xlfn.XLOOKUP(G7174,Food_Menu!A:A,Food_Menu!B:B)</f>
        <v>Food Item 0018</v>
      </c>
      <c r="I7174" s="2">
        <f t="array" ref="I7174">_xlfn.XLOOKUP(G7174,Food_Menu!A:A,Food_Menu!D:D)</f>
        <v>648.66</v>
      </c>
      <c r="J7174" s="2" t="s">
        <v>123</v>
      </c>
      <c r="K7174" s="2" t="str">
        <f t="array" ref="K7174">_xlfn.XLOOKUP(J7174,Delivery_Partners!A:A,Delivery_Partners!B:B)</f>
        <v>Delivery Partner 106</v>
      </c>
      <c r="L7174" s="3">
        <v>1</v>
      </c>
      <c r="M7174" s="2" t="s">
        <v>23</v>
      </c>
      <c r="N7174" s="2" t="s">
        <v>24</v>
      </c>
      <c r="O7174" s="3">
        <v>32</v>
      </c>
      <c r="P7174" s="13">
        <f t="shared" si="1496"/>
        <v>648.66</v>
      </c>
      <c r="Q7174" s="13" t="str">
        <f t="shared" si="1497"/>
        <v>Normal</v>
      </c>
      <c r="S7174" s="21"/>
    </row>
    <row r="7175" customHeight="1" spans="1:19">
      <c r="A7175" s="2" t="s">
        <v>9141</v>
      </c>
      <c r="B7175" s="29" t="s">
        <v>1137</v>
      </c>
      <c r="C7175" s="2" t="s">
        <v>5085</v>
      </c>
      <c r="D7175" s="2" t="str">
        <f t="array" ref="D7175">_xlfn.XLOOKUP(C7175,Customers!A:A,Customers!B:B)</f>
        <v>Customer 0954</v>
      </c>
      <c r="E7175" s="2" t="s">
        <v>721</v>
      </c>
      <c r="F7175" s="2" t="str">
        <f t="array" ref="F7175">_xlfn.XLOOKUP(E7175,Restaurants!A:A,Restaurants!B:B)</f>
        <v>Restaurant 098</v>
      </c>
      <c r="G7175" s="2" t="s">
        <v>2712</v>
      </c>
      <c r="H7175" s="2" t="str">
        <f t="array" ref="H7175">_xlfn.XLOOKUP(G7175,Food_Menu!A:A,Food_Menu!B:B)</f>
        <v>Food Item 0008</v>
      </c>
      <c r="I7175" s="2">
        <f t="array" ref="I7175">_xlfn.XLOOKUP(G7175,Food_Menu!A:A,Food_Menu!D:D)</f>
        <v>417.54</v>
      </c>
      <c r="J7175" s="2" t="s">
        <v>2409</v>
      </c>
      <c r="K7175" s="2" t="str">
        <f t="array" ref="K7175">_xlfn.XLOOKUP(J7175,Delivery_Partners!A:A,Delivery_Partners!B:B)</f>
        <v>Delivery Partner 050</v>
      </c>
      <c r="L7175" s="3">
        <v>2</v>
      </c>
      <c r="M7175" s="2" t="s">
        <v>23</v>
      </c>
      <c r="N7175" s="2" t="s">
        <v>55</v>
      </c>
      <c r="O7175" s="3">
        <v>40</v>
      </c>
      <c r="P7175" s="13">
        <f t="shared" si="1496"/>
        <v>835.08</v>
      </c>
      <c r="Q7175" s="13" t="str">
        <f t="shared" si="1497"/>
        <v>Normal</v>
      </c>
      <c r="S7175" s="21"/>
    </row>
    <row r="7176" customHeight="1" spans="1:19">
      <c r="A7176" s="2" t="s">
        <v>9142</v>
      </c>
      <c r="B7176" s="29" t="s">
        <v>343</v>
      </c>
      <c r="C7176" s="2" t="s">
        <v>201</v>
      </c>
      <c r="D7176" s="2" t="str">
        <f t="array" ref="D7176">_xlfn.XLOOKUP(C7176,Customers!A:A,Customers!B:B)</f>
        <v>Customer 0753</v>
      </c>
      <c r="E7176" s="2" t="s">
        <v>623</v>
      </c>
      <c r="F7176" s="2" t="str">
        <f t="array" ref="F7176">_xlfn.XLOOKUP(E7176,Restaurants!A:A,Restaurants!B:B)</f>
        <v>Restaurant 045</v>
      </c>
      <c r="G7176" s="2" t="s">
        <v>106</v>
      </c>
      <c r="H7176" s="2" t="str">
        <f t="array" ref="H7176">_xlfn.XLOOKUP(G7176,Food_Menu!A:A,Food_Menu!B:B)</f>
        <v>Food Item 0067</v>
      </c>
      <c r="I7176" s="2">
        <f t="array" ref="I7176">_xlfn.XLOOKUP(G7176,Food_Menu!A:A,Food_Menu!D:D)</f>
        <v>575.59</v>
      </c>
      <c r="J7176" s="2" t="s">
        <v>613</v>
      </c>
      <c r="K7176" s="2" t="str">
        <f t="array" ref="K7176">_xlfn.XLOOKUP(J7176,Delivery_Partners!A:A,Delivery_Partners!B:B)</f>
        <v>Delivery Partner 121</v>
      </c>
      <c r="L7176" s="3">
        <v>1</v>
      </c>
      <c r="M7176" s="2" t="s">
        <v>23</v>
      </c>
      <c r="N7176" s="2" t="s">
        <v>24</v>
      </c>
      <c r="O7176" s="3">
        <v>33</v>
      </c>
      <c r="P7176" s="13">
        <f t="shared" si="1496"/>
        <v>575.59</v>
      </c>
      <c r="Q7176" s="13" t="str">
        <f t="shared" si="1497"/>
        <v>Normal</v>
      </c>
      <c r="S7176" s="21"/>
    </row>
    <row r="7177" customHeight="1" spans="1:19">
      <c r="A7177" s="2" t="s">
        <v>9143</v>
      </c>
      <c r="B7177" s="29" t="s">
        <v>269</v>
      </c>
      <c r="C7177" s="2" t="s">
        <v>2154</v>
      </c>
      <c r="D7177" s="2" t="str">
        <f t="array" ref="D7177">_xlfn.XLOOKUP(C7177,Customers!A:A,Customers!B:B)</f>
        <v>Customer 0802</v>
      </c>
      <c r="E7177" s="2" t="s">
        <v>616</v>
      </c>
      <c r="F7177" s="2" t="str">
        <f t="array" ref="F7177">_xlfn.XLOOKUP(E7177,Restaurants!A:A,Restaurants!B:B)</f>
        <v>Restaurant 027</v>
      </c>
      <c r="G7177" s="2" t="s">
        <v>53</v>
      </c>
      <c r="H7177" s="2" t="str">
        <f t="array" ref="H7177">_xlfn.XLOOKUP(G7177,Food_Menu!A:A,Food_Menu!B:B)</f>
        <v>Food Item 0205</v>
      </c>
      <c r="I7177" s="2">
        <f t="array" ref="I7177">_xlfn.XLOOKUP(G7177,Food_Menu!A:A,Food_Menu!D:D)</f>
        <v>175.36</v>
      </c>
      <c r="J7177" s="2" t="s">
        <v>660</v>
      </c>
      <c r="K7177" s="2" t="str">
        <f t="array" ref="K7177">_xlfn.XLOOKUP(J7177,Delivery_Partners!A:A,Delivery_Partners!B:B)</f>
        <v>Delivery Partner 079</v>
      </c>
      <c r="L7177" s="3">
        <v>2</v>
      </c>
      <c r="M7177" s="2" t="s">
        <v>23</v>
      </c>
      <c r="N7177" s="2" t="s">
        <v>55</v>
      </c>
      <c r="O7177" s="3">
        <v>62</v>
      </c>
      <c r="P7177" s="13">
        <f t="shared" si="1496"/>
        <v>350.72</v>
      </c>
      <c r="Q7177" s="13" t="str">
        <f t="shared" si="1497"/>
        <v>Slow</v>
      </c>
      <c r="S7177" s="21"/>
    </row>
    <row r="7178" customHeight="1" spans="1:19">
      <c r="A7178" s="2" t="s">
        <v>9144</v>
      </c>
      <c r="B7178" s="29" t="s">
        <v>2448</v>
      </c>
      <c r="C7178" s="2" t="s">
        <v>5042</v>
      </c>
      <c r="D7178" s="2" t="str">
        <f t="array" ref="D7178">_xlfn.XLOOKUP(C7178,Customers!A:A,Customers!B:B)</f>
        <v>Customer 1005</v>
      </c>
      <c r="E7178" s="2" t="s">
        <v>239</v>
      </c>
      <c r="F7178" s="2" t="str">
        <f t="array" ref="F7178">_xlfn.XLOOKUP(E7178,Restaurants!A:A,Restaurants!B:B)</f>
        <v>Restaurant 105</v>
      </c>
      <c r="G7178" s="2" t="s">
        <v>426</v>
      </c>
      <c r="H7178" s="2" t="str">
        <f t="array" ref="H7178">_xlfn.XLOOKUP(G7178,Food_Menu!A:A,Food_Menu!B:B)</f>
        <v>Food Item 0142</v>
      </c>
      <c r="I7178" s="2">
        <f t="array" ref="I7178">_xlfn.XLOOKUP(G7178,Food_Menu!A:A,Food_Menu!D:D)</f>
        <v>428.17</v>
      </c>
      <c r="J7178" s="2" t="s">
        <v>267</v>
      </c>
      <c r="K7178" s="2" t="str">
        <f t="array" ref="K7178">_xlfn.XLOOKUP(J7178,Delivery_Partners!A:A,Delivery_Partners!B:B)</f>
        <v>Delivery Partner 166</v>
      </c>
      <c r="L7178" s="3">
        <v>1</v>
      </c>
      <c r="M7178" s="2" t="s">
        <v>23</v>
      </c>
      <c r="N7178" s="2" t="s">
        <v>55</v>
      </c>
      <c r="O7178" s="3">
        <v>15</v>
      </c>
      <c r="P7178" s="13">
        <f t="shared" si="1496"/>
        <v>428.17</v>
      </c>
      <c r="Q7178" s="13" t="str">
        <f t="shared" si="1497"/>
        <v>Fast</v>
      </c>
      <c r="S7178" s="21"/>
    </row>
    <row r="7179" customHeight="1" spans="1:19">
      <c r="A7179" s="2" t="s">
        <v>9145</v>
      </c>
      <c r="B7179" s="28">
        <v>45820</v>
      </c>
      <c r="C7179" s="2" t="s">
        <v>630</v>
      </c>
      <c r="D7179" s="2" t="str">
        <f t="array" ref="D7179">_xlfn.XLOOKUP(C7179,Customers!A:A,Customers!B:B)</f>
        <v>Customer 1180</v>
      </c>
      <c r="E7179" s="2" t="s">
        <v>60</v>
      </c>
      <c r="F7179" s="2" t="str">
        <f t="array" ref="F7179">_xlfn.XLOOKUP(E7179,Restaurants!A:A,Restaurants!B:B)</f>
        <v>Restaurant 019</v>
      </c>
      <c r="G7179" s="2" t="s">
        <v>683</v>
      </c>
      <c r="H7179" s="2" t="str">
        <f t="array" ref="H7179">_xlfn.XLOOKUP(G7179,Food_Menu!A:A,Food_Menu!B:B)</f>
        <v>Food Item 0010</v>
      </c>
      <c r="I7179" s="2">
        <f t="array" ref="I7179">_xlfn.XLOOKUP(G7179,Food_Menu!A:A,Food_Menu!D:D)</f>
        <v>253.04</v>
      </c>
      <c r="J7179" s="2" t="s">
        <v>1246</v>
      </c>
      <c r="K7179" s="2" t="str">
        <f t="array" ref="K7179">_xlfn.XLOOKUP(J7179,Delivery_Partners!A:A,Delivery_Partners!B:B)</f>
        <v>Delivery Partner 048</v>
      </c>
      <c r="L7179" s="3">
        <v>2</v>
      </c>
      <c r="M7179" s="2" t="s">
        <v>23</v>
      </c>
      <c r="N7179" s="2" t="s">
        <v>24</v>
      </c>
      <c r="O7179" s="3">
        <v>32</v>
      </c>
      <c r="P7179" s="13">
        <f t="shared" si="1496"/>
        <v>506.08</v>
      </c>
      <c r="Q7179" s="13" t="str">
        <f t="shared" si="1497"/>
        <v>Normal</v>
      </c>
      <c r="S7179" s="21"/>
    </row>
    <row r="7180" customHeight="1" spans="1:19">
      <c r="A7180" s="2" t="s">
        <v>9146</v>
      </c>
      <c r="B7180" s="29" t="s">
        <v>1836</v>
      </c>
      <c r="C7180" s="2" t="s">
        <v>4946</v>
      </c>
      <c r="D7180" s="2" t="str">
        <f t="array" ref="D7180">_xlfn.XLOOKUP(C7180,Customers!A:A,Customers!B:B)</f>
        <v>Customer 0691</v>
      </c>
      <c r="E7180" s="2" t="s">
        <v>950</v>
      </c>
      <c r="F7180" s="2" t="str">
        <f t="array" ref="F7180">_xlfn.XLOOKUP(E7180,Restaurants!A:A,Restaurants!B:B)</f>
        <v>Restaurant 020</v>
      </c>
      <c r="G7180" s="2" t="s">
        <v>367</v>
      </c>
      <c r="H7180" s="2" t="str">
        <f t="array" ref="H7180">_xlfn.XLOOKUP(G7180,Food_Menu!A:A,Food_Menu!B:B)</f>
        <v>Food Item 0202</v>
      </c>
      <c r="I7180" s="2">
        <f t="array" ref="I7180">_xlfn.XLOOKUP(G7180,Food_Menu!A:A,Food_Menu!D:D)</f>
        <v>596.93</v>
      </c>
      <c r="J7180" s="2" t="s">
        <v>1596</v>
      </c>
      <c r="K7180" s="2" t="str">
        <f t="array" ref="K7180">_xlfn.XLOOKUP(J7180,Delivery_Partners!A:A,Delivery_Partners!B:B)</f>
        <v>Delivery Partner 094</v>
      </c>
      <c r="L7180" s="3">
        <v>3</v>
      </c>
      <c r="M7180" s="2" t="s">
        <v>23</v>
      </c>
      <c r="N7180" s="2" t="s">
        <v>74</v>
      </c>
      <c r="O7180" s="3">
        <v>32</v>
      </c>
      <c r="P7180" s="13">
        <f t="shared" si="1496"/>
        <v>1790.79</v>
      </c>
      <c r="Q7180" s="13" t="str">
        <f t="shared" si="1497"/>
        <v>Normal</v>
      </c>
      <c r="S7180" s="21"/>
    </row>
    <row r="7181" customHeight="1" spans="1:19">
      <c r="A7181" s="2" t="s">
        <v>9147</v>
      </c>
      <c r="B7181" s="28">
        <v>45814</v>
      </c>
      <c r="C7181" s="2" t="s">
        <v>1553</v>
      </c>
      <c r="D7181" s="2" t="str">
        <f t="array" ref="D7181">_xlfn.XLOOKUP(C7181,Customers!A:A,Customers!B:B)</f>
        <v>Customer 0530</v>
      </c>
      <c r="E7181" s="2" t="s">
        <v>382</v>
      </c>
      <c r="F7181" s="2" t="str">
        <f t="array" ref="F7181">_xlfn.XLOOKUP(E7181,Restaurants!A:A,Restaurants!B:B)</f>
        <v>Restaurant 108</v>
      </c>
      <c r="G7181" s="2" t="s">
        <v>340</v>
      </c>
      <c r="H7181" s="2" t="str">
        <f t="array" ref="H7181">_xlfn.XLOOKUP(G7181,Food_Menu!A:A,Food_Menu!B:B)</f>
        <v>Food Item 0207</v>
      </c>
      <c r="I7181" s="2">
        <f t="array" ref="I7181">_xlfn.XLOOKUP(G7181,Food_Menu!A:A,Food_Menu!D:D)</f>
        <v>225.36</v>
      </c>
      <c r="J7181" s="2" t="s">
        <v>1122</v>
      </c>
      <c r="K7181" s="2" t="str">
        <f t="array" ref="K7181">_xlfn.XLOOKUP(J7181,Delivery_Partners!A:A,Delivery_Partners!B:B)</f>
        <v>Delivery Partner 090</v>
      </c>
      <c r="L7181" s="3">
        <v>1</v>
      </c>
      <c r="M7181" s="2" t="s">
        <v>23</v>
      </c>
      <c r="N7181" s="2" t="s">
        <v>74</v>
      </c>
      <c r="O7181" s="3">
        <v>33</v>
      </c>
      <c r="P7181" s="13">
        <f t="shared" si="1496"/>
        <v>225.36</v>
      </c>
      <c r="Q7181" s="13" t="str">
        <f t="shared" si="1497"/>
        <v>Normal</v>
      </c>
      <c r="S7181" s="21"/>
    </row>
    <row r="7182" hidden="1" customHeight="1" spans="1:19">
      <c r="A7182" s="2" t="s">
        <v>9148</v>
      </c>
      <c r="B7182" s="29" t="s">
        <v>1823</v>
      </c>
      <c r="C7182" s="2" t="s">
        <v>1055</v>
      </c>
      <c r="D7182" s="2" t="str">
        <f t="array" ref="D7182">_xlfn.XLOOKUP(C7182,Customers!A:A,Customers!B:B)</f>
        <v>Customer 0784</v>
      </c>
      <c r="E7182" s="2" t="s">
        <v>518</v>
      </c>
      <c r="F7182" s="2" t="str">
        <f t="array" ref="F7182">_xlfn.XLOOKUP(E7182,Restaurants!A:A,Restaurants!B:B)</f>
        <v>Restaurant 039</v>
      </c>
      <c r="G7182" s="2" t="s">
        <v>1737</v>
      </c>
      <c r="H7182" s="2" t="str">
        <f t="array" ref="H7182">_xlfn.XLOOKUP(G7182,Food_Menu!A:A,Food_Menu!B:B)</f>
        <v>Food Item 0154</v>
      </c>
      <c r="I7182" s="2"/>
      <c r="J7182" s="2" t="s">
        <v>286</v>
      </c>
      <c r="K7182" s="2" t="str">
        <f t="array" ref="K7182">_xlfn.XLOOKUP(J7182,Delivery_Partners!A:A,Delivery_Partners!B:B)</f>
        <v>Delivery Partner 160</v>
      </c>
      <c r="L7182" s="3">
        <v>1</v>
      </c>
      <c r="M7182" s="2" t="s">
        <v>189</v>
      </c>
      <c r="N7182" s="2" t="s">
        <v>55</v>
      </c>
      <c r="O7182" s="2"/>
    </row>
    <row r="7183" customHeight="1" spans="1:19">
      <c r="A7183" s="2" t="s">
        <v>9149</v>
      </c>
      <c r="B7183" s="29" t="s">
        <v>1671</v>
      </c>
      <c r="C7183" s="2" t="s">
        <v>3108</v>
      </c>
      <c r="D7183" s="2" t="str">
        <f t="array" ref="D7183">_xlfn.XLOOKUP(C7183,Customers!A:A,Customers!B:B)</f>
        <v>Customer 0890</v>
      </c>
      <c r="E7183" s="2" t="s">
        <v>350</v>
      </c>
      <c r="F7183" s="2" t="str">
        <f t="array" ref="F7183">_xlfn.XLOOKUP(E7183,Restaurants!A:A,Restaurants!B:B)</f>
        <v>Restaurant 001</v>
      </c>
      <c r="G7183" s="2" t="s">
        <v>962</v>
      </c>
      <c r="H7183" s="2" t="str">
        <f t="array" ref="H7183">_xlfn.XLOOKUP(G7183,Food_Menu!A:A,Food_Menu!B:B)</f>
        <v>Food Item 0017</v>
      </c>
      <c r="I7183" s="2">
        <f t="array" ref="I7183">_xlfn.XLOOKUP(G7183,Food_Menu!A:A,Food_Menu!D:D)</f>
        <v>353.65</v>
      </c>
      <c r="J7183" s="2" t="s">
        <v>80</v>
      </c>
      <c r="K7183" s="2" t="str">
        <f t="array" ref="K7183">_xlfn.XLOOKUP(J7183,Delivery_Partners!A:A,Delivery_Partners!B:B)</f>
        <v>Delivery Partner 020</v>
      </c>
      <c r="L7183" s="3">
        <v>1</v>
      </c>
      <c r="M7183" s="2" t="s">
        <v>23</v>
      </c>
      <c r="N7183" s="2" t="s">
        <v>55</v>
      </c>
      <c r="O7183" s="3">
        <v>30</v>
      </c>
      <c r="P7183" s="13">
        <f>I7183*L7183</f>
        <v>353.65</v>
      </c>
      <c r="Q7183" s="13" t="str">
        <f>IF(O7183="","Not Delivered",IF(O7183&lt;=30,"Fast",IF(O7183&lt;=60,"Normal","Slow")))</f>
        <v>Fast</v>
      </c>
      <c r="S7183" s="21"/>
    </row>
    <row r="7184" hidden="1" customHeight="1" spans="1:19">
      <c r="A7184" s="2" t="s">
        <v>9150</v>
      </c>
      <c r="B7184" s="28">
        <v>45756</v>
      </c>
      <c r="C7184" s="2" t="s">
        <v>981</v>
      </c>
      <c r="D7184" s="2" t="str">
        <f t="array" ref="D7184">_xlfn.XLOOKUP(C7184,Customers!A:A,Customers!B:B)</f>
        <v>Customer 1184</v>
      </c>
      <c r="E7184" s="2" t="s">
        <v>1176</v>
      </c>
      <c r="F7184" s="2" t="str">
        <f t="array" ref="F7184">_xlfn.XLOOKUP(E7184,Restaurants!A:A,Restaurants!B:B)</f>
        <v>Restaurant 053</v>
      </c>
      <c r="G7184" s="2" t="s">
        <v>405</v>
      </c>
      <c r="H7184" s="2" t="str">
        <f t="array" ref="H7184">_xlfn.XLOOKUP(G7184,Food_Menu!A:A,Food_Menu!B:B)</f>
        <v>Food Item 0004</v>
      </c>
      <c r="I7184" s="2"/>
      <c r="J7184" s="2" t="s">
        <v>495</v>
      </c>
      <c r="K7184" s="2" t="str">
        <f t="array" ref="K7184">_xlfn.XLOOKUP(J7184,Delivery_Partners!A:A,Delivery_Partners!B:B)</f>
        <v>Delivery Partner 112</v>
      </c>
      <c r="L7184" s="3">
        <v>2</v>
      </c>
      <c r="M7184" s="2" t="s">
        <v>101</v>
      </c>
      <c r="N7184" s="2" t="s">
        <v>24</v>
      </c>
      <c r="O7184" s="2"/>
    </row>
    <row r="7185" customHeight="1" spans="1:19">
      <c r="A7185" s="2" t="s">
        <v>9151</v>
      </c>
      <c r="B7185" s="29" t="s">
        <v>2582</v>
      </c>
      <c r="C7185" s="2" t="s">
        <v>2026</v>
      </c>
      <c r="D7185" s="2" t="str">
        <f t="array" ref="D7185">_xlfn.XLOOKUP(C7185,Customers!A:A,Customers!B:B)</f>
        <v>Customer 0839</v>
      </c>
      <c r="E7185" s="2" t="s">
        <v>552</v>
      </c>
      <c r="F7185" s="2" t="str">
        <f t="array" ref="F7185">_xlfn.XLOOKUP(E7185,Restaurants!A:A,Restaurants!B:B)</f>
        <v>Restaurant 089</v>
      </c>
      <c r="G7185" s="2" t="s">
        <v>1152</v>
      </c>
      <c r="H7185" s="2" t="str">
        <f t="array" ref="H7185">_xlfn.XLOOKUP(G7185,Food_Menu!A:A,Food_Menu!B:B)</f>
        <v>Food Item 0192</v>
      </c>
      <c r="I7185" s="2">
        <f t="array" ref="I7185">_xlfn.XLOOKUP(G7185,Food_Menu!A:A,Food_Menu!D:D)</f>
        <v>373.52</v>
      </c>
      <c r="J7185" s="2" t="s">
        <v>1829</v>
      </c>
      <c r="K7185" s="2" t="str">
        <f t="array" ref="K7185">_xlfn.XLOOKUP(J7185,Delivery_Partners!A:A,Delivery_Partners!B:B)</f>
        <v>Delivery Partner 146</v>
      </c>
      <c r="L7185" s="3">
        <v>1</v>
      </c>
      <c r="M7185" s="2" t="s">
        <v>23</v>
      </c>
      <c r="N7185" s="2" t="s">
        <v>24</v>
      </c>
      <c r="O7185" s="3">
        <v>38</v>
      </c>
      <c r="P7185" s="13">
        <f t="shared" ref="P7185:P7203" si="1498">I7185*L7185</f>
        <v>373.52</v>
      </c>
      <c r="Q7185" s="13" t="str">
        <f t="shared" ref="Q7185:Q7203" si="1499">IF(O7185="","Not Delivered",IF(O7185&lt;=30,"Fast",IF(O7185&lt;=60,"Normal","Slow")))</f>
        <v>Normal</v>
      </c>
      <c r="S7185" s="21"/>
    </row>
    <row r="7186" customHeight="1" spans="1:19">
      <c r="A7186" s="2" t="s">
        <v>9152</v>
      </c>
      <c r="B7186" s="28">
        <v>45880</v>
      </c>
      <c r="C7186" s="2" t="s">
        <v>1505</v>
      </c>
      <c r="D7186" s="2" t="str">
        <f t="array" ref="D7186">_xlfn.XLOOKUP(C7186,Customers!A:A,Customers!B:B)</f>
        <v>Customer 1146</v>
      </c>
      <c r="E7186" s="2" t="s">
        <v>421</v>
      </c>
      <c r="F7186" s="2" t="str">
        <f t="array" ref="F7186">_xlfn.XLOOKUP(E7186,Restaurants!A:A,Restaurants!B:B)</f>
        <v>Restaurant 091</v>
      </c>
      <c r="G7186" s="2" t="s">
        <v>2703</v>
      </c>
      <c r="H7186" s="2" t="str">
        <f t="array" ref="H7186">_xlfn.XLOOKUP(G7186,Food_Menu!A:A,Food_Menu!B:B)</f>
        <v>Food Item 0181</v>
      </c>
      <c r="I7186" s="2">
        <f t="array" ref="I7186">_xlfn.XLOOKUP(G7186,Food_Menu!A:A,Food_Menu!D:D)</f>
        <v>574.53</v>
      </c>
      <c r="J7186" s="2" t="s">
        <v>397</v>
      </c>
      <c r="K7186" s="2" t="str">
        <f t="array" ref="K7186">_xlfn.XLOOKUP(J7186,Delivery_Partners!A:A,Delivery_Partners!B:B)</f>
        <v>Delivery Partner 066</v>
      </c>
      <c r="L7186" s="3">
        <v>1</v>
      </c>
      <c r="M7186" s="2" t="s">
        <v>23</v>
      </c>
      <c r="N7186" s="2" t="s">
        <v>24</v>
      </c>
      <c r="O7186" s="3">
        <v>45</v>
      </c>
      <c r="P7186" s="13">
        <f t="shared" si="1498"/>
        <v>574.53</v>
      </c>
      <c r="Q7186" s="13" t="str">
        <f t="shared" si="1499"/>
        <v>Normal</v>
      </c>
      <c r="S7186" s="21"/>
    </row>
    <row r="7187" customHeight="1" spans="1:19">
      <c r="A7187" s="2" t="s">
        <v>9153</v>
      </c>
      <c r="B7187" s="29" t="s">
        <v>129</v>
      </c>
      <c r="C7187" s="2" t="s">
        <v>2386</v>
      </c>
      <c r="D7187" s="2" t="str">
        <f t="array" ref="D7187">_xlfn.XLOOKUP(C7187,Customers!A:A,Customers!B:B)</f>
        <v>Customer 0879</v>
      </c>
      <c r="E7187" s="2" t="s">
        <v>78</v>
      </c>
      <c r="F7187" s="2" t="str">
        <f t="array" ref="F7187">_xlfn.XLOOKUP(E7187,Restaurants!A:A,Restaurants!B:B)</f>
        <v>Restaurant 011</v>
      </c>
      <c r="G7187" s="2" t="s">
        <v>431</v>
      </c>
      <c r="H7187" s="2" t="str">
        <f t="array" ref="H7187">_xlfn.XLOOKUP(G7187,Food_Menu!A:A,Food_Menu!B:B)</f>
        <v>Food Item 0183</v>
      </c>
      <c r="I7187" s="2">
        <f t="array" ref="I7187">_xlfn.XLOOKUP(G7187,Food_Menu!A:A,Food_Menu!D:D)</f>
        <v>645.58</v>
      </c>
      <c r="J7187" s="2" t="s">
        <v>887</v>
      </c>
      <c r="K7187" s="2" t="str">
        <f t="array" ref="K7187">_xlfn.XLOOKUP(J7187,Delivery_Partners!A:A,Delivery_Partners!B:B)</f>
        <v>Delivery Partner 091</v>
      </c>
      <c r="L7187" s="3">
        <v>1</v>
      </c>
      <c r="M7187" s="2" t="s">
        <v>23</v>
      </c>
      <c r="N7187" s="2" t="s">
        <v>24</v>
      </c>
      <c r="O7187" s="3">
        <v>33</v>
      </c>
      <c r="P7187" s="13">
        <f t="shared" si="1498"/>
        <v>645.58</v>
      </c>
      <c r="Q7187" s="13" t="str">
        <f t="shared" si="1499"/>
        <v>Normal</v>
      </c>
      <c r="S7187" s="21"/>
    </row>
    <row r="7188" customHeight="1" spans="1:19">
      <c r="A7188" s="2" t="s">
        <v>9154</v>
      </c>
      <c r="B7188" s="28">
        <v>45942</v>
      </c>
      <c r="C7188" s="2" t="s">
        <v>720</v>
      </c>
      <c r="D7188" s="2" t="str">
        <f t="array" ref="D7188">_xlfn.XLOOKUP(C7188,Customers!A:A,Customers!B:B)</f>
        <v>Customer 1143</v>
      </c>
      <c r="E7188" s="2" t="s">
        <v>984</v>
      </c>
      <c r="F7188" s="2" t="str">
        <f t="array" ref="F7188">_xlfn.XLOOKUP(E7188,Restaurants!A:A,Restaurants!B:B)</f>
        <v>Restaurant 034</v>
      </c>
      <c r="G7188" s="2" t="s">
        <v>563</v>
      </c>
      <c r="H7188" s="2" t="str">
        <f t="array" ref="H7188">_xlfn.XLOOKUP(G7188,Food_Menu!A:A,Food_Menu!B:B)</f>
        <v>Food Item 0108</v>
      </c>
      <c r="I7188" s="2">
        <f t="array" ref="I7188">_xlfn.XLOOKUP(G7188,Food_Menu!A:A,Food_Menu!D:D)</f>
        <v>203.49</v>
      </c>
      <c r="J7188" s="2" t="s">
        <v>714</v>
      </c>
      <c r="K7188" s="2" t="str">
        <f t="array" ref="K7188">_xlfn.XLOOKUP(J7188,Delivery_Partners!A:A,Delivery_Partners!B:B)</f>
        <v>Delivery Partner 054</v>
      </c>
      <c r="L7188" s="3">
        <v>1</v>
      </c>
      <c r="M7188" s="2" t="s">
        <v>23</v>
      </c>
      <c r="N7188" s="2" t="s">
        <v>24</v>
      </c>
      <c r="O7188" s="3">
        <v>39</v>
      </c>
      <c r="P7188" s="13">
        <f t="shared" si="1498"/>
        <v>203.49</v>
      </c>
      <c r="Q7188" s="13" t="str">
        <f t="shared" si="1499"/>
        <v>Normal</v>
      </c>
      <c r="S7188" s="21"/>
    </row>
    <row r="7189" customHeight="1" spans="1:19">
      <c r="A7189" s="2" t="s">
        <v>9155</v>
      </c>
      <c r="B7189" s="29" t="s">
        <v>879</v>
      </c>
      <c r="C7189" s="2" t="s">
        <v>4366</v>
      </c>
      <c r="D7189" s="2" t="str">
        <f t="array" ref="D7189">_xlfn.XLOOKUP(C7189,Customers!A:A,Customers!B:B)</f>
        <v>Customer 0902</v>
      </c>
      <c r="E7189" s="2" t="s">
        <v>131</v>
      </c>
      <c r="F7189" s="2" t="str">
        <f t="array" ref="F7189">_xlfn.XLOOKUP(E7189,Restaurants!A:A,Restaurants!B:B)</f>
        <v>Restaurant 075</v>
      </c>
      <c r="G7189" s="2" t="s">
        <v>1794</v>
      </c>
      <c r="H7189" s="2" t="str">
        <f t="array" ref="H7189">_xlfn.XLOOKUP(G7189,Food_Menu!A:A,Food_Menu!B:B)</f>
        <v>Food Item 0131</v>
      </c>
      <c r="I7189" s="2">
        <f t="array" ref="I7189">_xlfn.XLOOKUP(G7189,Food_Menu!A:A,Food_Menu!D:D)</f>
        <v>201.22</v>
      </c>
      <c r="J7189" s="2" t="s">
        <v>1581</v>
      </c>
      <c r="K7189" s="2" t="str">
        <f t="array" ref="K7189">_xlfn.XLOOKUP(J7189,Delivery_Partners!A:A,Delivery_Partners!B:B)</f>
        <v>Delivery Partner 076</v>
      </c>
      <c r="L7189" s="3">
        <v>1</v>
      </c>
      <c r="M7189" s="2" t="s">
        <v>23</v>
      </c>
      <c r="N7189" s="2" t="s">
        <v>24</v>
      </c>
      <c r="O7189" s="3">
        <v>34</v>
      </c>
      <c r="P7189" s="13">
        <f t="shared" si="1498"/>
        <v>201.22</v>
      </c>
      <c r="Q7189" s="13" t="str">
        <f t="shared" si="1499"/>
        <v>Normal</v>
      </c>
      <c r="S7189" s="21"/>
    </row>
    <row r="7190" customHeight="1" spans="1:19">
      <c r="A7190" s="2" t="s">
        <v>9156</v>
      </c>
      <c r="B7190" s="29" t="s">
        <v>1571</v>
      </c>
      <c r="C7190" s="2" t="s">
        <v>633</v>
      </c>
      <c r="D7190" s="2" t="str">
        <f t="array" ref="D7190">_xlfn.XLOOKUP(C7190,Customers!A:A,Customers!B:B)</f>
        <v>Customer 1062</v>
      </c>
      <c r="E7190" s="2" t="s">
        <v>1173</v>
      </c>
      <c r="F7190" s="2" t="str">
        <f t="array" ref="F7190">_xlfn.XLOOKUP(E7190,Restaurants!A:A,Restaurants!B:B)</f>
        <v>Restaurant 080</v>
      </c>
      <c r="G7190" s="2" t="s">
        <v>225</v>
      </c>
      <c r="H7190" s="2" t="str">
        <f t="array" ref="H7190">_xlfn.XLOOKUP(G7190,Food_Menu!A:A,Food_Menu!B:B)</f>
        <v>Food Item 0039</v>
      </c>
      <c r="I7190" s="2">
        <f t="array" ref="I7190">_xlfn.XLOOKUP(G7190,Food_Menu!A:A,Food_Menu!D:D)</f>
        <v>557.2</v>
      </c>
      <c r="J7190" s="2" t="s">
        <v>541</v>
      </c>
      <c r="K7190" s="2" t="str">
        <f t="array" ref="K7190">_xlfn.XLOOKUP(J7190,Delivery_Partners!A:A,Delivery_Partners!B:B)</f>
        <v>Delivery Partner 172</v>
      </c>
      <c r="L7190" s="3">
        <v>1</v>
      </c>
      <c r="M7190" s="2" t="s">
        <v>23</v>
      </c>
      <c r="N7190" s="2" t="s">
        <v>55</v>
      </c>
      <c r="O7190" s="3">
        <v>23</v>
      </c>
      <c r="P7190" s="13">
        <f t="shared" si="1498"/>
        <v>557.2</v>
      </c>
      <c r="Q7190" s="13" t="str">
        <f t="shared" si="1499"/>
        <v>Fast</v>
      </c>
      <c r="S7190" s="21"/>
    </row>
    <row r="7191" customHeight="1" spans="1:19">
      <c r="A7191" s="2" t="s">
        <v>9157</v>
      </c>
      <c r="B7191" s="28">
        <v>45788</v>
      </c>
      <c r="C7191" s="2" t="s">
        <v>8514</v>
      </c>
      <c r="D7191" s="2" t="str">
        <f t="array" ref="D7191">_xlfn.XLOOKUP(C7191,Customers!A:A,Customers!B:B)</f>
        <v>Customer 0229</v>
      </c>
      <c r="E7191" s="2" t="s">
        <v>131</v>
      </c>
      <c r="F7191" s="2" t="str">
        <f t="array" ref="F7191">_xlfn.XLOOKUP(E7191,Restaurants!A:A,Restaurants!B:B)</f>
        <v>Restaurant 075</v>
      </c>
      <c r="G7191" s="2" t="s">
        <v>2712</v>
      </c>
      <c r="H7191" s="2" t="str">
        <f t="array" ref="H7191">_xlfn.XLOOKUP(G7191,Food_Menu!A:A,Food_Menu!B:B)</f>
        <v>Food Item 0008</v>
      </c>
      <c r="I7191" s="2">
        <f t="array" ref="I7191">_xlfn.XLOOKUP(G7191,Food_Menu!A:A,Food_Menu!D:D)</f>
        <v>417.54</v>
      </c>
      <c r="J7191" s="2" t="s">
        <v>397</v>
      </c>
      <c r="K7191" s="2" t="str">
        <f t="array" ref="K7191">_xlfn.XLOOKUP(J7191,Delivery_Partners!A:A,Delivery_Partners!B:B)</f>
        <v>Delivery Partner 066</v>
      </c>
      <c r="L7191" s="3">
        <v>2</v>
      </c>
      <c r="M7191" s="2" t="s">
        <v>23</v>
      </c>
      <c r="N7191" s="2" t="s">
        <v>24</v>
      </c>
      <c r="O7191" s="3">
        <v>54</v>
      </c>
      <c r="P7191" s="13">
        <f t="shared" si="1498"/>
        <v>835.08</v>
      </c>
      <c r="Q7191" s="13" t="str">
        <f t="shared" si="1499"/>
        <v>Normal</v>
      </c>
      <c r="S7191" s="21"/>
    </row>
    <row r="7192" customHeight="1" spans="1:19">
      <c r="A7192" s="2" t="s">
        <v>9158</v>
      </c>
      <c r="B7192" s="29" t="s">
        <v>2269</v>
      </c>
      <c r="C7192" s="2" t="s">
        <v>2963</v>
      </c>
      <c r="D7192" s="2" t="str">
        <f t="array" ref="D7192">_xlfn.XLOOKUP(C7192,Customers!A:A,Customers!B:B)</f>
        <v>Customer 1192</v>
      </c>
      <c r="E7192" s="2" t="s">
        <v>952</v>
      </c>
      <c r="F7192" s="2" t="str">
        <f t="array" ref="F7192">_xlfn.XLOOKUP(E7192,Restaurants!A:A,Restaurants!B:B)</f>
        <v>Restaurant 041</v>
      </c>
      <c r="G7192" s="2" t="s">
        <v>198</v>
      </c>
      <c r="H7192" s="2" t="str">
        <f t="array" ref="H7192">_xlfn.XLOOKUP(G7192,Food_Menu!A:A,Food_Menu!B:B)</f>
        <v>Food Item 0049</v>
      </c>
      <c r="I7192" s="2">
        <f t="array" ref="I7192">_xlfn.XLOOKUP(G7192,Food_Menu!A:A,Food_Menu!D:D)</f>
        <v>504.81</v>
      </c>
      <c r="J7192" s="2" t="s">
        <v>942</v>
      </c>
      <c r="K7192" s="2" t="str">
        <f t="array" ref="K7192">_xlfn.XLOOKUP(J7192,Delivery_Partners!A:A,Delivery_Partners!B:B)</f>
        <v>Delivery Partner 037</v>
      </c>
      <c r="L7192" s="3">
        <v>2</v>
      </c>
      <c r="M7192" s="2" t="s">
        <v>23</v>
      </c>
      <c r="N7192" s="2" t="s">
        <v>24</v>
      </c>
      <c r="O7192" s="3">
        <v>26</v>
      </c>
      <c r="P7192" s="13">
        <f t="shared" si="1498"/>
        <v>1009.62</v>
      </c>
      <c r="Q7192" s="13" t="str">
        <f t="shared" si="1499"/>
        <v>Fast</v>
      </c>
      <c r="S7192" s="21"/>
    </row>
    <row r="7193" customHeight="1" spans="1:19">
      <c r="A7193" s="2" t="s">
        <v>9159</v>
      </c>
      <c r="B7193" s="28">
        <v>45994</v>
      </c>
      <c r="C7193" s="2" t="s">
        <v>3231</v>
      </c>
      <c r="D7193" s="2" t="str">
        <f t="array" ref="D7193">_xlfn.XLOOKUP(C7193,Customers!A:A,Customers!B:B)</f>
        <v>Customer 0419</v>
      </c>
      <c r="E7193" s="2" t="s">
        <v>137</v>
      </c>
      <c r="F7193" s="2" t="str">
        <f t="array" ref="F7193">_xlfn.XLOOKUP(E7193,Restaurants!A:A,Restaurants!B:B)</f>
        <v>Restaurant 104</v>
      </c>
      <c r="G7193" s="2" t="s">
        <v>183</v>
      </c>
      <c r="H7193" s="2" t="str">
        <f t="array" ref="H7193">_xlfn.XLOOKUP(G7193,Food_Menu!A:A,Food_Menu!B:B)</f>
        <v>Food Item 0137</v>
      </c>
      <c r="I7193" s="2">
        <f t="array" ref="I7193">_xlfn.XLOOKUP(G7193,Food_Menu!A:A,Food_Menu!D:D)</f>
        <v>200.4</v>
      </c>
      <c r="J7193" s="2" t="s">
        <v>499</v>
      </c>
      <c r="K7193" s="2" t="str">
        <f t="array" ref="K7193">_xlfn.XLOOKUP(J7193,Delivery_Partners!A:A,Delivery_Partners!B:B)</f>
        <v>Delivery Partner 105</v>
      </c>
      <c r="L7193" s="3">
        <v>1</v>
      </c>
      <c r="M7193" s="2" t="s">
        <v>23</v>
      </c>
      <c r="N7193" s="2" t="s">
        <v>55</v>
      </c>
      <c r="O7193" s="3">
        <v>29</v>
      </c>
      <c r="P7193" s="13">
        <f t="shared" si="1498"/>
        <v>200.4</v>
      </c>
      <c r="Q7193" s="13" t="str">
        <f t="shared" si="1499"/>
        <v>Fast</v>
      </c>
      <c r="S7193" s="21"/>
    </row>
    <row r="7194" customHeight="1" spans="1:19">
      <c r="A7194" s="2" t="s">
        <v>9160</v>
      </c>
      <c r="B7194" s="29" t="s">
        <v>780</v>
      </c>
      <c r="C7194" s="2" t="s">
        <v>2236</v>
      </c>
      <c r="D7194" s="2" t="str">
        <f t="array" ref="D7194">_xlfn.XLOOKUP(C7194,Customers!A:A,Customers!B:B)</f>
        <v>Customer 0958</v>
      </c>
      <c r="E7194" s="2" t="s">
        <v>465</v>
      </c>
      <c r="F7194" s="2" t="str">
        <f t="array" ref="F7194">_xlfn.XLOOKUP(E7194,Restaurants!A:A,Restaurants!B:B)</f>
        <v>Restaurant 010</v>
      </c>
      <c r="G7194" s="2" t="s">
        <v>290</v>
      </c>
      <c r="H7194" s="2" t="str">
        <f t="array" ref="H7194">_xlfn.XLOOKUP(G7194,Food_Menu!A:A,Food_Menu!B:B)</f>
        <v>Food Item 0089</v>
      </c>
      <c r="I7194" s="2">
        <f t="array" ref="I7194">_xlfn.XLOOKUP(G7194,Food_Menu!A:A,Food_Menu!D:D)</f>
        <v>262.73</v>
      </c>
      <c r="J7194" s="2" t="s">
        <v>368</v>
      </c>
      <c r="K7194" s="2" t="str">
        <f t="array" ref="K7194">_xlfn.XLOOKUP(J7194,Delivery_Partners!A:A,Delivery_Partners!B:B)</f>
        <v>Delivery Partner 085</v>
      </c>
      <c r="L7194" s="3">
        <v>3</v>
      </c>
      <c r="M7194" s="2" t="s">
        <v>23</v>
      </c>
      <c r="N7194" s="2" t="s">
        <v>24</v>
      </c>
      <c r="O7194" s="3">
        <v>25</v>
      </c>
      <c r="P7194" s="13">
        <f t="shared" si="1498"/>
        <v>788.19</v>
      </c>
      <c r="Q7194" s="13" t="str">
        <f t="shared" si="1499"/>
        <v>Fast</v>
      </c>
      <c r="S7194" s="21"/>
    </row>
    <row r="7195" customHeight="1" spans="1:19">
      <c r="A7195" s="2" t="s">
        <v>9161</v>
      </c>
      <c r="B7195" s="28">
        <v>45903</v>
      </c>
      <c r="C7195" s="2" t="s">
        <v>1796</v>
      </c>
      <c r="D7195" s="2" t="str">
        <f t="array" ref="D7195">_xlfn.XLOOKUP(C7195,Customers!A:A,Customers!B:B)</f>
        <v>Customer 0471</v>
      </c>
      <c r="E7195" s="2" t="s">
        <v>945</v>
      </c>
      <c r="F7195" s="2" t="str">
        <f t="array" ref="F7195">_xlfn.XLOOKUP(E7195,Restaurants!A:A,Restaurants!B:B)</f>
        <v>Restaurant 099</v>
      </c>
      <c r="G7195" s="2" t="s">
        <v>543</v>
      </c>
      <c r="H7195" s="2" t="str">
        <f t="array" ref="H7195">_xlfn.XLOOKUP(G7195,Food_Menu!A:A,Food_Menu!B:B)</f>
        <v>Food Item 0136</v>
      </c>
      <c r="I7195" s="2">
        <f t="array" ref="I7195">_xlfn.XLOOKUP(G7195,Food_Menu!A:A,Food_Menu!D:D)</f>
        <v>319.29</v>
      </c>
      <c r="J7195" s="2" t="s">
        <v>474</v>
      </c>
      <c r="K7195" s="2" t="str">
        <f t="array" ref="K7195">_xlfn.XLOOKUP(J7195,Delivery_Partners!A:A,Delivery_Partners!B:B)</f>
        <v>Delivery Partner 141</v>
      </c>
      <c r="L7195" s="3">
        <v>1</v>
      </c>
      <c r="M7195" s="2" t="s">
        <v>23</v>
      </c>
      <c r="N7195" s="2" t="s">
        <v>24</v>
      </c>
      <c r="O7195" s="3">
        <v>40</v>
      </c>
      <c r="P7195" s="13">
        <f t="shared" si="1498"/>
        <v>319.29</v>
      </c>
      <c r="Q7195" s="13" t="str">
        <f t="shared" si="1499"/>
        <v>Normal</v>
      </c>
      <c r="S7195" s="21"/>
    </row>
    <row r="7196" customHeight="1" spans="1:19">
      <c r="A7196" s="2" t="s">
        <v>9162</v>
      </c>
      <c r="B7196" s="29" t="s">
        <v>463</v>
      </c>
      <c r="C7196" s="2" t="s">
        <v>4472</v>
      </c>
      <c r="D7196" s="2" t="str">
        <f t="array" ref="D7196">_xlfn.XLOOKUP(C7196,Customers!A:A,Customers!B:B)</f>
        <v>Customer 0550</v>
      </c>
      <c r="E7196" s="2" t="s">
        <v>298</v>
      </c>
      <c r="F7196" s="2" t="str">
        <f t="array" ref="F7196">_xlfn.XLOOKUP(E7196,Restaurants!A:A,Restaurants!B:B)</f>
        <v>Restaurant 113</v>
      </c>
      <c r="G7196" s="2" t="s">
        <v>1192</v>
      </c>
      <c r="H7196" s="2" t="str">
        <f t="array" ref="H7196">_xlfn.XLOOKUP(G7196,Food_Menu!A:A,Food_Menu!B:B)</f>
        <v>Food Item 0097</v>
      </c>
      <c r="I7196" s="2">
        <f t="array" ref="I7196">_xlfn.XLOOKUP(G7196,Food_Menu!A:A,Food_Menu!D:D)</f>
        <v>584.54</v>
      </c>
      <c r="J7196" s="2" t="s">
        <v>663</v>
      </c>
      <c r="K7196" s="2" t="str">
        <f t="array" ref="K7196">_xlfn.XLOOKUP(J7196,Delivery_Partners!A:A,Delivery_Partners!B:B)</f>
        <v>Delivery Partner 007</v>
      </c>
      <c r="L7196" s="3">
        <v>3</v>
      </c>
      <c r="M7196" s="2" t="s">
        <v>23</v>
      </c>
      <c r="N7196" s="2" t="s">
        <v>42</v>
      </c>
      <c r="O7196" s="3">
        <v>29</v>
      </c>
      <c r="P7196" s="13">
        <f t="shared" si="1498"/>
        <v>1753.62</v>
      </c>
      <c r="Q7196" s="13" t="str">
        <f t="shared" si="1499"/>
        <v>Fast</v>
      </c>
      <c r="S7196" s="21"/>
    </row>
    <row r="7197" customHeight="1" spans="1:19">
      <c r="A7197" s="2" t="s">
        <v>9163</v>
      </c>
      <c r="B7197" s="28">
        <v>45936</v>
      </c>
      <c r="C7197" s="2" t="s">
        <v>2652</v>
      </c>
      <c r="D7197" s="2" t="str">
        <f t="array" ref="D7197">_xlfn.XLOOKUP(C7197,Customers!A:A,Customers!B:B)</f>
        <v>Customer 0898</v>
      </c>
      <c r="E7197" s="2" t="s">
        <v>52</v>
      </c>
      <c r="F7197" s="2" t="str">
        <f t="array" ref="F7197">_xlfn.XLOOKUP(E7197,Restaurants!A:A,Restaurants!B:B)</f>
        <v>Restaurant 083</v>
      </c>
      <c r="G7197" s="2" t="s">
        <v>670</v>
      </c>
      <c r="H7197" s="2" t="str">
        <f t="array" ref="H7197">_xlfn.XLOOKUP(G7197,Food_Menu!A:A,Food_Menu!B:B)</f>
        <v>Food Item 0123</v>
      </c>
      <c r="I7197" s="2">
        <f t="array" ref="I7197">_xlfn.XLOOKUP(G7197,Food_Menu!A:A,Food_Menu!D:D)</f>
        <v>256.27</v>
      </c>
      <c r="J7197" s="2" t="s">
        <v>22</v>
      </c>
      <c r="K7197" s="2" t="str">
        <f t="array" ref="K7197">_xlfn.XLOOKUP(J7197,Delivery_Partners!A:A,Delivery_Partners!B:B)</f>
        <v>Delivery Partner 163</v>
      </c>
      <c r="L7197" s="3">
        <v>2</v>
      </c>
      <c r="M7197" s="2" t="s">
        <v>23</v>
      </c>
      <c r="N7197" s="2" t="s">
        <v>24</v>
      </c>
      <c r="O7197" s="3">
        <v>53</v>
      </c>
      <c r="P7197" s="13">
        <f t="shared" si="1498"/>
        <v>512.54</v>
      </c>
      <c r="Q7197" s="13" t="str">
        <f t="shared" si="1499"/>
        <v>Normal</v>
      </c>
      <c r="S7197" s="21"/>
    </row>
    <row r="7198" customHeight="1" spans="1:19">
      <c r="A7198" s="2" t="s">
        <v>9164</v>
      </c>
      <c r="B7198" s="29" t="s">
        <v>1459</v>
      </c>
      <c r="C7198" s="2" t="s">
        <v>609</v>
      </c>
      <c r="D7198" s="2" t="str">
        <f t="array" ref="D7198">_xlfn.XLOOKUP(C7198,Customers!A:A,Customers!B:B)</f>
        <v>Customer 0649</v>
      </c>
      <c r="E7198" s="2" t="s">
        <v>289</v>
      </c>
      <c r="F7198" s="2" t="str">
        <f t="array" ref="F7198">_xlfn.XLOOKUP(E7198,Restaurants!A:A,Restaurants!B:B)</f>
        <v>Restaurant 052</v>
      </c>
      <c r="G7198" s="2" t="s">
        <v>1973</v>
      </c>
      <c r="H7198" s="2" t="str">
        <f t="array" ref="H7198">_xlfn.XLOOKUP(G7198,Food_Menu!A:A,Food_Menu!B:B)</f>
        <v>Food Item 0210</v>
      </c>
      <c r="I7198" s="2">
        <f t="array" ref="I7198">_xlfn.XLOOKUP(G7198,Food_Menu!A:A,Food_Menu!D:D)</f>
        <v>331.49</v>
      </c>
      <c r="J7198" s="2" t="s">
        <v>1694</v>
      </c>
      <c r="K7198" s="2" t="str">
        <f t="array" ref="K7198">_xlfn.XLOOKUP(J7198,Delivery_Partners!A:A,Delivery_Partners!B:B)</f>
        <v>Delivery Partner 127</v>
      </c>
      <c r="L7198" s="3">
        <v>1</v>
      </c>
      <c r="M7198" s="2" t="s">
        <v>23</v>
      </c>
      <c r="N7198" s="2" t="s">
        <v>24</v>
      </c>
      <c r="O7198" s="3">
        <v>41</v>
      </c>
      <c r="P7198" s="13">
        <f t="shared" si="1498"/>
        <v>331.49</v>
      </c>
      <c r="Q7198" s="13" t="str">
        <f t="shared" si="1499"/>
        <v>Normal</v>
      </c>
      <c r="S7198" s="21"/>
    </row>
    <row r="7199" customHeight="1" spans="1:19">
      <c r="A7199" s="2" t="s">
        <v>9165</v>
      </c>
      <c r="B7199" s="28">
        <v>45689</v>
      </c>
      <c r="C7199" s="2" t="s">
        <v>912</v>
      </c>
      <c r="D7199" s="2" t="str">
        <f t="array" ref="D7199">_xlfn.XLOOKUP(C7199,Customers!A:A,Customers!B:B)</f>
        <v>Customer 0860</v>
      </c>
      <c r="E7199" s="2" t="s">
        <v>532</v>
      </c>
      <c r="F7199" s="2" t="str">
        <f t="array" ref="F7199">_xlfn.XLOOKUP(E7199,Restaurants!A:A,Restaurants!B:B)</f>
        <v>Restaurant 046</v>
      </c>
      <c r="G7199" s="2" t="s">
        <v>147</v>
      </c>
      <c r="H7199" s="2" t="str">
        <f t="array" ref="H7199">_xlfn.XLOOKUP(G7199,Food_Menu!A:A,Food_Menu!B:B)</f>
        <v>Food Item 0139</v>
      </c>
      <c r="I7199" s="2">
        <f t="array" ref="I7199">_xlfn.XLOOKUP(G7199,Food_Menu!A:A,Food_Menu!D:D)</f>
        <v>296.6</v>
      </c>
      <c r="J7199" s="2" t="s">
        <v>241</v>
      </c>
      <c r="K7199" s="2" t="str">
        <f t="array" ref="K7199">_xlfn.XLOOKUP(J7199,Delivery_Partners!A:A,Delivery_Partners!B:B)</f>
        <v>Delivery Partner 152</v>
      </c>
      <c r="L7199" s="3">
        <v>2</v>
      </c>
      <c r="M7199" s="2" t="s">
        <v>23</v>
      </c>
      <c r="N7199" s="2" t="s">
        <v>42</v>
      </c>
      <c r="O7199" s="3">
        <v>32</v>
      </c>
      <c r="P7199" s="13">
        <f t="shared" si="1498"/>
        <v>593.2</v>
      </c>
      <c r="Q7199" s="13" t="str">
        <f t="shared" si="1499"/>
        <v>Normal</v>
      </c>
      <c r="S7199" s="21"/>
    </row>
    <row r="7200" customHeight="1" spans="1:19">
      <c r="A7200" s="2" t="s">
        <v>9166</v>
      </c>
      <c r="B7200" s="29" t="s">
        <v>1648</v>
      </c>
      <c r="C7200" s="2" t="s">
        <v>1012</v>
      </c>
      <c r="D7200" s="2" t="str">
        <f t="array" ref="D7200">_xlfn.XLOOKUP(C7200,Customers!A:A,Customers!B:B)</f>
        <v>Customer 0095</v>
      </c>
      <c r="E7200" s="2" t="s">
        <v>1176</v>
      </c>
      <c r="F7200" s="2" t="str">
        <f t="array" ref="F7200">_xlfn.XLOOKUP(E7200,Restaurants!A:A,Restaurants!B:B)</f>
        <v>Restaurant 053</v>
      </c>
      <c r="G7200" s="2" t="s">
        <v>1973</v>
      </c>
      <c r="H7200" s="2" t="str">
        <f t="array" ref="H7200">_xlfn.XLOOKUP(G7200,Food_Menu!A:A,Food_Menu!B:B)</f>
        <v>Food Item 0210</v>
      </c>
      <c r="I7200" s="2">
        <f t="array" ref="I7200">_xlfn.XLOOKUP(G7200,Food_Menu!A:A,Food_Menu!D:D)</f>
        <v>331.49</v>
      </c>
      <c r="J7200" s="2" t="s">
        <v>1193</v>
      </c>
      <c r="K7200" s="2" t="str">
        <f t="array" ref="K7200">_xlfn.XLOOKUP(J7200,Delivery_Partners!A:A,Delivery_Partners!B:B)</f>
        <v>Delivery Partner 074</v>
      </c>
      <c r="L7200" s="3">
        <v>1</v>
      </c>
      <c r="M7200" s="2" t="s">
        <v>23</v>
      </c>
      <c r="N7200" s="2" t="s">
        <v>55</v>
      </c>
      <c r="O7200" s="3">
        <v>24</v>
      </c>
      <c r="P7200" s="13">
        <f t="shared" si="1498"/>
        <v>331.49</v>
      </c>
      <c r="Q7200" s="13" t="str">
        <f t="shared" si="1499"/>
        <v>Fast</v>
      </c>
      <c r="S7200" s="21"/>
    </row>
    <row r="7201" customHeight="1" spans="1:19">
      <c r="A7201" s="2" t="s">
        <v>9167</v>
      </c>
      <c r="B7201" s="28">
        <v>45939</v>
      </c>
      <c r="C7201" s="2" t="s">
        <v>1354</v>
      </c>
      <c r="D7201" s="2" t="str">
        <f t="array" ref="D7201">_xlfn.XLOOKUP(C7201,Customers!A:A,Customers!B:B)</f>
        <v>Customer 1001</v>
      </c>
      <c r="E7201" s="2" t="s">
        <v>950</v>
      </c>
      <c r="F7201" s="2" t="str">
        <f t="array" ref="F7201">_xlfn.XLOOKUP(E7201,Restaurants!A:A,Restaurants!B:B)</f>
        <v>Restaurant 020</v>
      </c>
      <c r="G7201" s="2" t="s">
        <v>322</v>
      </c>
      <c r="H7201" s="2" t="str">
        <f t="array" ref="H7201">_xlfn.XLOOKUP(G7201,Food_Menu!A:A,Food_Menu!B:B)</f>
        <v>Food Item 0213</v>
      </c>
      <c r="I7201" s="2">
        <f t="array" ref="I7201">_xlfn.XLOOKUP(G7201,Food_Menu!A:A,Food_Menu!D:D)</f>
        <v>568.2</v>
      </c>
      <c r="J7201" s="2" t="s">
        <v>35</v>
      </c>
      <c r="K7201" s="2" t="str">
        <f t="array" ref="K7201">_xlfn.XLOOKUP(J7201,Delivery_Partners!A:A,Delivery_Partners!B:B)</f>
        <v>Delivery Partner 081</v>
      </c>
      <c r="L7201" s="3">
        <v>4</v>
      </c>
      <c r="M7201" s="2" t="s">
        <v>23</v>
      </c>
      <c r="N7201" s="2" t="s">
        <v>55</v>
      </c>
      <c r="O7201" s="3">
        <v>34</v>
      </c>
      <c r="P7201" s="13">
        <f t="shared" si="1498"/>
        <v>2272.8</v>
      </c>
      <c r="Q7201" s="13" t="str">
        <f t="shared" si="1499"/>
        <v>Normal</v>
      </c>
      <c r="S7201" s="21"/>
    </row>
    <row r="7202" customHeight="1" spans="1:19">
      <c r="A7202" s="2" t="s">
        <v>9168</v>
      </c>
      <c r="B7202" s="29" t="s">
        <v>1265</v>
      </c>
      <c r="C7202" s="2" t="s">
        <v>480</v>
      </c>
      <c r="D7202" s="2" t="str">
        <f t="array" ref="D7202">_xlfn.XLOOKUP(C7202,Customers!A:A,Customers!B:B)</f>
        <v>Customer 0491</v>
      </c>
      <c r="E7202" s="2" t="s">
        <v>616</v>
      </c>
      <c r="F7202" s="2" t="str">
        <f t="array" ref="F7202">_xlfn.XLOOKUP(E7202,Restaurants!A:A,Restaurants!B:B)</f>
        <v>Restaurant 027</v>
      </c>
      <c r="G7202" s="2" t="s">
        <v>543</v>
      </c>
      <c r="H7202" s="2" t="str">
        <f t="array" ref="H7202">_xlfn.XLOOKUP(G7202,Food_Menu!A:A,Food_Menu!B:B)</f>
        <v>Food Item 0136</v>
      </c>
      <c r="I7202" s="2">
        <f t="array" ref="I7202">_xlfn.XLOOKUP(G7202,Food_Menu!A:A,Food_Menu!D:D)</f>
        <v>319.29</v>
      </c>
      <c r="J7202" s="2" t="s">
        <v>1120</v>
      </c>
      <c r="K7202" s="2" t="str">
        <f t="array" ref="K7202">_xlfn.XLOOKUP(J7202,Delivery_Partners!A:A,Delivery_Partners!B:B)</f>
        <v>Delivery Partner 061</v>
      </c>
      <c r="L7202" s="3">
        <v>2</v>
      </c>
      <c r="M7202" s="2" t="s">
        <v>23</v>
      </c>
      <c r="N7202" s="2" t="s">
        <v>55</v>
      </c>
      <c r="O7202" s="3">
        <v>41</v>
      </c>
      <c r="P7202" s="13">
        <f t="shared" si="1498"/>
        <v>638.58</v>
      </c>
      <c r="Q7202" s="13" t="str">
        <f t="shared" si="1499"/>
        <v>Normal</v>
      </c>
      <c r="S7202" s="21"/>
    </row>
    <row r="7203" customHeight="1" spans="1:19">
      <c r="A7203" s="2" t="s">
        <v>9169</v>
      </c>
      <c r="B7203" s="29" t="s">
        <v>902</v>
      </c>
      <c r="C7203" s="2" t="s">
        <v>2189</v>
      </c>
      <c r="D7203" s="2" t="str">
        <f t="array" ref="D7203">_xlfn.XLOOKUP(C7203,Customers!A:A,Customers!B:B)</f>
        <v>Customer 0947</v>
      </c>
      <c r="E7203" s="2" t="s">
        <v>39</v>
      </c>
      <c r="F7203" s="2" t="str">
        <f t="array" ref="F7203">_xlfn.XLOOKUP(E7203,Restaurants!A:A,Restaurants!B:B)</f>
        <v>Restaurant 077</v>
      </c>
      <c r="G7203" s="2" t="s">
        <v>221</v>
      </c>
      <c r="H7203" s="2" t="str">
        <f t="array" ref="H7203">_xlfn.XLOOKUP(G7203,Food_Menu!A:A,Food_Menu!B:B)</f>
        <v>Food Item 0220</v>
      </c>
      <c r="I7203" s="2">
        <f t="array" ref="I7203">_xlfn.XLOOKUP(G7203,Food_Menu!A:A,Food_Menu!D:D)</f>
        <v>194.15</v>
      </c>
      <c r="J7203" s="2" t="s">
        <v>1132</v>
      </c>
      <c r="K7203" s="2" t="str">
        <f t="array" ref="K7203">_xlfn.XLOOKUP(J7203,Delivery_Partners!A:A,Delivery_Partners!B:B)</f>
        <v>Delivery Partner 151</v>
      </c>
      <c r="L7203" s="3">
        <v>1</v>
      </c>
      <c r="M7203" s="2" t="s">
        <v>23</v>
      </c>
      <c r="N7203" s="2" t="s">
        <v>42</v>
      </c>
      <c r="O7203" s="3">
        <v>34</v>
      </c>
      <c r="P7203" s="13">
        <f t="shared" si="1498"/>
        <v>194.15</v>
      </c>
      <c r="Q7203" s="13" t="str">
        <f t="shared" si="1499"/>
        <v>Normal</v>
      </c>
      <c r="S7203" s="21"/>
    </row>
    <row r="7204" hidden="1" customHeight="1" spans="1:19">
      <c r="A7204" s="2" t="s">
        <v>9170</v>
      </c>
      <c r="B7204" s="29" t="s">
        <v>1604</v>
      </c>
      <c r="C7204" s="2" t="s">
        <v>5839</v>
      </c>
      <c r="D7204" s="2" t="str">
        <f t="array" ref="D7204">_xlfn.XLOOKUP(C7204,Customers!A:A,Customers!B:B)</f>
        <v>Customer 0343</v>
      </c>
      <c r="E7204" s="2" t="s">
        <v>468</v>
      </c>
      <c r="F7204" s="2" t="str">
        <f t="array" ref="F7204">_xlfn.XLOOKUP(E7204,Restaurants!A:A,Restaurants!B:B)</f>
        <v>Restaurant 067</v>
      </c>
      <c r="G7204" s="2" t="s">
        <v>1016</v>
      </c>
      <c r="H7204" s="2" t="str">
        <f t="array" ref="H7204">_xlfn.XLOOKUP(G7204,Food_Menu!A:A,Food_Menu!B:B)</f>
        <v>Food Item 0055</v>
      </c>
      <c r="I7204" s="2"/>
      <c r="J7204" s="2" t="s">
        <v>231</v>
      </c>
      <c r="K7204" s="2" t="str">
        <f t="array" ref="K7204">_xlfn.XLOOKUP(J7204,Delivery_Partners!A:A,Delivery_Partners!B:B)</f>
        <v>Delivery Partner 013</v>
      </c>
      <c r="L7204" s="3">
        <v>1</v>
      </c>
      <c r="M7204" s="2" t="s">
        <v>101</v>
      </c>
      <c r="N7204" s="2" t="s">
        <v>24</v>
      </c>
      <c r="O7204" s="2"/>
    </row>
    <row r="7205" hidden="1" customHeight="1" spans="1:19">
      <c r="A7205" s="2" t="s">
        <v>9171</v>
      </c>
      <c r="B7205" s="29" t="s">
        <v>233</v>
      </c>
      <c r="C7205" s="2" t="s">
        <v>2278</v>
      </c>
      <c r="D7205" s="2" t="str">
        <f t="array" ref="D7205">_xlfn.XLOOKUP(C7205,Customers!A:A,Customers!B:B)</f>
        <v>Customer 0716</v>
      </c>
      <c r="E7205" s="2" t="s">
        <v>1191</v>
      </c>
      <c r="F7205" s="2" t="str">
        <f t="array" ref="F7205">_xlfn.XLOOKUP(E7205,Restaurants!A:A,Restaurants!B:B)</f>
        <v>Restaurant 060</v>
      </c>
      <c r="G7205" s="2" t="s">
        <v>318</v>
      </c>
      <c r="H7205" s="2" t="str">
        <f t="array" ref="H7205">_xlfn.XLOOKUP(G7205,Food_Menu!A:A,Food_Menu!B:B)</f>
        <v>Food Item 0115</v>
      </c>
      <c r="I7205" s="2"/>
      <c r="J7205" s="2" t="s">
        <v>801</v>
      </c>
      <c r="K7205" s="2" t="str">
        <f t="array" ref="K7205">_xlfn.XLOOKUP(J7205,Delivery_Partners!A:A,Delivery_Partners!B:B)</f>
        <v>Delivery Partner 096</v>
      </c>
      <c r="L7205" s="3">
        <v>2</v>
      </c>
      <c r="M7205" s="2" t="s">
        <v>189</v>
      </c>
      <c r="N7205" s="2" t="s">
        <v>24</v>
      </c>
      <c r="O7205" s="2"/>
    </row>
    <row r="7206" hidden="1" customHeight="1" spans="1:19">
      <c r="A7206" s="2" t="s">
        <v>9172</v>
      </c>
      <c r="B7206" s="29" t="s">
        <v>2755</v>
      </c>
      <c r="C7206" s="2" t="s">
        <v>662</v>
      </c>
      <c r="D7206" s="2" t="str">
        <f t="array" ref="D7206">_xlfn.XLOOKUP(C7206,Customers!A:A,Customers!B:B)</f>
        <v>Customer 0706</v>
      </c>
      <c r="E7206" s="2" t="s">
        <v>293</v>
      </c>
      <c r="F7206" s="2" t="str">
        <f t="array" ref="F7206">_xlfn.XLOOKUP(E7206,Restaurants!A:A,Restaurants!B:B)</f>
        <v>Restaurant 057</v>
      </c>
      <c r="G7206" s="2" t="s">
        <v>962</v>
      </c>
      <c r="H7206" s="2" t="str">
        <f t="array" ref="H7206">_xlfn.XLOOKUP(G7206,Food_Menu!A:A,Food_Menu!B:B)</f>
        <v>Food Item 0017</v>
      </c>
      <c r="I7206" s="2"/>
      <c r="J7206" s="2" t="s">
        <v>976</v>
      </c>
      <c r="K7206" s="2" t="str">
        <f t="array" ref="K7206">_xlfn.XLOOKUP(J7206,Delivery_Partners!A:A,Delivery_Partners!B:B)</f>
        <v>Delivery Partner 047</v>
      </c>
      <c r="L7206" s="3">
        <v>1</v>
      </c>
      <c r="M7206" s="2" t="s">
        <v>101</v>
      </c>
      <c r="N7206" s="2" t="s">
        <v>55</v>
      </c>
      <c r="O7206" s="2"/>
    </row>
    <row r="7207" customHeight="1" spans="1:19">
      <c r="A7207" s="2" t="s">
        <v>9173</v>
      </c>
      <c r="B7207" s="29" t="s">
        <v>87</v>
      </c>
      <c r="C7207" s="2" t="s">
        <v>2733</v>
      </c>
      <c r="D7207" s="2" t="str">
        <f t="array" ref="D7207">_xlfn.XLOOKUP(C7207,Customers!A:A,Customers!B:B)</f>
        <v>Customer 0168</v>
      </c>
      <c r="E7207" s="2" t="s">
        <v>465</v>
      </c>
      <c r="F7207" s="2" t="str">
        <f t="array" ref="F7207">_xlfn.XLOOKUP(E7207,Restaurants!A:A,Restaurants!B:B)</f>
        <v>Restaurant 010</v>
      </c>
      <c r="G7207" s="2" t="s">
        <v>524</v>
      </c>
      <c r="H7207" s="2" t="str">
        <f t="array" ref="H7207">_xlfn.XLOOKUP(G7207,Food_Menu!A:A,Food_Menu!B:B)</f>
        <v>Food Item 0021</v>
      </c>
      <c r="I7207" s="2">
        <f t="array" ref="I7207">_xlfn.XLOOKUP(G7207,Food_Menu!A:A,Food_Menu!D:D)</f>
        <v>572.3</v>
      </c>
      <c r="J7207" s="2" t="s">
        <v>1481</v>
      </c>
      <c r="K7207" s="2" t="str">
        <f t="array" ref="K7207">_xlfn.XLOOKUP(J7207,Delivery_Partners!A:A,Delivery_Partners!B:B)</f>
        <v>Delivery Partner 115</v>
      </c>
      <c r="L7207" s="3">
        <v>1</v>
      </c>
      <c r="M7207" s="2" t="s">
        <v>23</v>
      </c>
      <c r="N7207" s="2" t="s">
        <v>24</v>
      </c>
      <c r="O7207" s="3">
        <v>33</v>
      </c>
      <c r="P7207" s="13">
        <f t="shared" ref="P7207:P7213" si="1500">I7207*L7207</f>
        <v>572.3</v>
      </c>
      <c r="Q7207" s="13" t="str">
        <f t="shared" ref="Q7207:Q7213" si="1501">IF(O7207="","Not Delivered",IF(O7207&lt;=30,"Fast",IF(O7207&lt;=60,"Normal","Slow")))</f>
        <v>Normal</v>
      </c>
      <c r="S7207" s="21"/>
    </row>
    <row r="7208" customHeight="1" spans="1:19">
      <c r="A7208" s="2" t="s">
        <v>9174</v>
      </c>
      <c r="B7208" s="29" t="s">
        <v>114</v>
      </c>
      <c r="C7208" s="2" t="s">
        <v>2673</v>
      </c>
      <c r="D7208" s="2" t="str">
        <f t="array" ref="D7208">_xlfn.XLOOKUP(C7208,Customers!A:A,Customers!B:B)</f>
        <v>Customer 0570</v>
      </c>
      <c r="E7208" s="2" t="s">
        <v>239</v>
      </c>
      <c r="F7208" s="2" t="str">
        <f t="array" ref="F7208">_xlfn.XLOOKUP(E7208,Restaurants!A:A,Restaurants!B:B)</f>
        <v>Restaurant 105</v>
      </c>
      <c r="G7208" s="2" t="s">
        <v>117</v>
      </c>
      <c r="H7208" s="2" t="str">
        <f t="array" ref="H7208">_xlfn.XLOOKUP(G7208,Food_Menu!A:A,Food_Menu!B:B)</f>
        <v>Food Item 0030</v>
      </c>
      <c r="I7208" s="2">
        <f t="array" ref="I7208">_xlfn.XLOOKUP(G7208,Food_Menu!A:A,Food_Menu!D:D)</f>
        <v>373.16</v>
      </c>
      <c r="J7208" s="2" t="s">
        <v>401</v>
      </c>
      <c r="K7208" s="2" t="str">
        <f t="array" ref="K7208">_xlfn.XLOOKUP(J7208,Delivery_Partners!A:A,Delivery_Partners!B:B)</f>
        <v>Delivery Partner 174</v>
      </c>
      <c r="L7208" s="3">
        <v>3</v>
      </c>
      <c r="M7208" s="2" t="s">
        <v>23</v>
      </c>
      <c r="N7208" s="2" t="s">
        <v>55</v>
      </c>
      <c r="O7208" s="3">
        <v>19</v>
      </c>
      <c r="P7208" s="13">
        <f t="shared" si="1500"/>
        <v>1119.48</v>
      </c>
      <c r="Q7208" s="13" t="str">
        <f t="shared" si="1501"/>
        <v>Fast</v>
      </c>
      <c r="S7208" s="21"/>
    </row>
    <row r="7209" customHeight="1" spans="1:19">
      <c r="A7209" s="2" t="s">
        <v>9175</v>
      </c>
      <c r="B7209" s="28">
        <v>45750</v>
      </c>
      <c r="C7209" s="2" t="s">
        <v>450</v>
      </c>
      <c r="D7209" s="2" t="str">
        <f t="array" ref="D7209">_xlfn.XLOOKUP(C7209,Customers!A:A,Customers!B:B)</f>
        <v>Customer 0763</v>
      </c>
      <c r="E7209" s="2" t="s">
        <v>706</v>
      </c>
      <c r="F7209" s="2" t="str">
        <f t="array" ref="F7209">_xlfn.XLOOKUP(E7209,Restaurants!A:A,Restaurants!B:B)</f>
        <v>Restaurant 115</v>
      </c>
      <c r="G7209" s="2" t="s">
        <v>117</v>
      </c>
      <c r="H7209" s="2" t="str">
        <f t="array" ref="H7209">_xlfn.XLOOKUP(G7209,Food_Menu!A:A,Food_Menu!B:B)</f>
        <v>Food Item 0030</v>
      </c>
      <c r="I7209" s="2">
        <f t="array" ref="I7209">_xlfn.XLOOKUP(G7209,Food_Menu!A:A,Food_Menu!D:D)</f>
        <v>373.16</v>
      </c>
      <c r="J7209" s="2" t="s">
        <v>414</v>
      </c>
      <c r="K7209" s="2" t="str">
        <f t="array" ref="K7209">_xlfn.XLOOKUP(J7209,Delivery_Partners!A:A,Delivery_Partners!B:B)</f>
        <v>Delivery Partner 122</v>
      </c>
      <c r="L7209" s="3">
        <v>1</v>
      </c>
      <c r="M7209" s="2" t="s">
        <v>23</v>
      </c>
      <c r="N7209" s="2" t="s">
        <v>42</v>
      </c>
      <c r="O7209" s="3">
        <v>22</v>
      </c>
      <c r="P7209" s="13">
        <f t="shared" si="1500"/>
        <v>373.16</v>
      </c>
      <c r="Q7209" s="13" t="str">
        <f t="shared" si="1501"/>
        <v>Fast</v>
      </c>
      <c r="S7209" s="21"/>
    </row>
    <row r="7210" customHeight="1" spans="1:19">
      <c r="A7210" s="2" t="s">
        <v>9176</v>
      </c>
      <c r="B7210" s="28">
        <v>45781</v>
      </c>
      <c r="C7210" s="2" t="s">
        <v>473</v>
      </c>
      <c r="D7210" s="2" t="str">
        <f t="array" ref="D7210">_xlfn.XLOOKUP(C7210,Customers!A:A,Customers!B:B)</f>
        <v>Customer 1004</v>
      </c>
      <c r="E7210" s="2" t="s">
        <v>1072</v>
      </c>
      <c r="F7210" s="2" t="str">
        <f t="array" ref="F7210">_xlfn.XLOOKUP(E7210,Restaurants!A:A,Restaurants!B:B)</f>
        <v>Restaurant 030</v>
      </c>
      <c r="G7210" s="2" t="s">
        <v>447</v>
      </c>
      <c r="H7210" s="2" t="str">
        <f t="array" ref="H7210">_xlfn.XLOOKUP(G7210,Food_Menu!A:A,Food_Menu!B:B)</f>
        <v>Food Item 0091</v>
      </c>
      <c r="I7210" s="2">
        <f t="array" ref="I7210">_xlfn.XLOOKUP(G7210,Food_Menu!A:A,Food_Menu!D:D)</f>
        <v>434.43</v>
      </c>
      <c r="J7210" s="2" t="s">
        <v>1375</v>
      </c>
      <c r="K7210" s="2" t="str">
        <f t="array" ref="K7210">_xlfn.XLOOKUP(J7210,Delivery_Partners!A:A,Delivery_Partners!B:B)</f>
        <v>Delivery Partner 008</v>
      </c>
      <c r="L7210" s="3">
        <v>1</v>
      </c>
      <c r="M7210" s="2" t="s">
        <v>23</v>
      </c>
      <c r="N7210" s="2" t="s">
        <v>24</v>
      </c>
      <c r="O7210" s="3">
        <v>31</v>
      </c>
      <c r="P7210" s="13">
        <f t="shared" si="1500"/>
        <v>434.43</v>
      </c>
      <c r="Q7210" s="13" t="str">
        <f t="shared" si="1501"/>
        <v>Normal</v>
      </c>
      <c r="S7210" s="21"/>
    </row>
    <row r="7211" customHeight="1" spans="1:19">
      <c r="A7211" s="2" t="s">
        <v>9177</v>
      </c>
      <c r="B7211" s="29" t="s">
        <v>1659</v>
      </c>
      <c r="C7211" s="2" t="s">
        <v>3703</v>
      </c>
      <c r="D7211" s="2" t="str">
        <f t="array" ref="D7211">_xlfn.XLOOKUP(C7211,Customers!A:A,Customers!B:B)</f>
        <v>Customer 1065</v>
      </c>
      <c r="E7211" s="2" t="s">
        <v>523</v>
      </c>
      <c r="F7211" s="2" t="str">
        <f t="array" ref="F7211">_xlfn.XLOOKUP(E7211,Restaurants!A:A,Restaurants!B:B)</f>
        <v>Restaurant 038</v>
      </c>
      <c r="G7211" s="2" t="s">
        <v>792</v>
      </c>
      <c r="H7211" s="2" t="str">
        <f t="array" ref="H7211">_xlfn.XLOOKUP(G7211,Food_Menu!A:A,Food_Menu!B:B)</f>
        <v>Food Item 0159</v>
      </c>
      <c r="I7211" s="2">
        <f t="array" ref="I7211">_xlfn.XLOOKUP(G7211,Food_Menu!A:A,Food_Menu!D:D)</f>
        <v>430.63</v>
      </c>
      <c r="J7211" s="2" t="s">
        <v>2005</v>
      </c>
      <c r="K7211" s="2" t="str">
        <f t="array" ref="K7211">_xlfn.XLOOKUP(J7211,Delivery_Partners!A:A,Delivery_Partners!B:B)</f>
        <v>Delivery Partner 072</v>
      </c>
      <c r="L7211" s="3">
        <v>1</v>
      </c>
      <c r="M7211" s="2" t="s">
        <v>23</v>
      </c>
      <c r="N7211" s="2" t="s">
        <v>24</v>
      </c>
      <c r="O7211" s="3">
        <v>58</v>
      </c>
      <c r="P7211" s="13">
        <f t="shared" si="1500"/>
        <v>430.63</v>
      </c>
      <c r="Q7211" s="13" t="str">
        <f t="shared" si="1501"/>
        <v>Normal</v>
      </c>
      <c r="S7211" s="21"/>
    </row>
    <row r="7212" customHeight="1" spans="1:19">
      <c r="A7212" s="2" t="s">
        <v>9178</v>
      </c>
      <c r="B7212" s="29" t="s">
        <v>269</v>
      </c>
      <c r="C7212" s="2" t="s">
        <v>2392</v>
      </c>
      <c r="D7212" s="2" t="str">
        <f t="array" ref="D7212">_xlfn.XLOOKUP(C7212,Customers!A:A,Customers!B:B)</f>
        <v>Customer 0462</v>
      </c>
      <c r="E7212" s="2" t="s">
        <v>750</v>
      </c>
      <c r="F7212" s="2" t="str">
        <f t="array" ref="F7212">_xlfn.XLOOKUP(E7212,Restaurants!A:A,Restaurants!B:B)</f>
        <v>Restaurant 076</v>
      </c>
      <c r="G7212" s="2" t="s">
        <v>1177</v>
      </c>
      <c r="H7212" s="2" t="str">
        <f t="array" ref="H7212">_xlfn.XLOOKUP(G7212,Food_Menu!A:A,Food_Menu!B:B)</f>
        <v>Food Item 0217</v>
      </c>
      <c r="I7212" s="2">
        <f t="array" ref="I7212">_xlfn.XLOOKUP(G7212,Food_Menu!A:A,Food_Menu!D:D)</f>
        <v>222.6</v>
      </c>
      <c r="J7212" s="2" t="s">
        <v>470</v>
      </c>
      <c r="K7212" s="2" t="str">
        <f t="array" ref="K7212">_xlfn.XLOOKUP(J7212,Delivery_Partners!A:A,Delivery_Partners!B:B)</f>
        <v>Delivery Partner 006</v>
      </c>
      <c r="L7212" s="3">
        <v>2</v>
      </c>
      <c r="M7212" s="2" t="s">
        <v>23</v>
      </c>
      <c r="N7212" s="2" t="s">
        <v>55</v>
      </c>
      <c r="O7212" s="3">
        <v>33</v>
      </c>
      <c r="P7212" s="13">
        <f t="shared" si="1500"/>
        <v>445.2</v>
      </c>
      <c r="Q7212" s="13" t="str">
        <f t="shared" si="1501"/>
        <v>Normal</v>
      </c>
      <c r="S7212" s="21"/>
    </row>
    <row r="7213" customHeight="1" spans="1:19">
      <c r="A7213" s="2" t="s">
        <v>9179</v>
      </c>
      <c r="B7213" s="29" t="s">
        <v>783</v>
      </c>
      <c r="C7213" s="2" t="s">
        <v>1703</v>
      </c>
      <c r="D7213" s="2" t="str">
        <f t="array" ref="D7213">_xlfn.XLOOKUP(C7213,Customers!A:A,Customers!B:B)</f>
        <v>Customer 0772</v>
      </c>
      <c r="E7213" s="2" t="s">
        <v>350</v>
      </c>
      <c r="F7213" s="2" t="str">
        <f t="array" ref="F7213">_xlfn.XLOOKUP(E7213,Restaurants!A:A,Restaurants!B:B)</f>
        <v>Restaurant 001</v>
      </c>
      <c r="G7213" s="2" t="s">
        <v>1177</v>
      </c>
      <c r="H7213" s="2" t="str">
        <f t="array" ref="H7213">_xlfn.XLOOKUP(G7213,Food_Menu!A:A,Food_Menu!B:B)</f>
        <v>Food Item 0217</v>
      </c>
      <c r="I7213" s="2">
        <f t="array" ref="I7213">_xlfn.XLOOKUP(G7213,Food_Menu!A:A,Food_Menu!D:D)</f>
        <v>222.6</v>
      </c>
      <c r="J7213" s="2" t="s">
        <v>1863</v>
      </c>
      <c r="K7213" s="2" t="str">
        <f t="array" ref="K7213">_xlfn.XLOOKUP(J7213,Delivery_Partners!A:A,Delivery_Partners!B:B)</f>
        <v>Delivery Partner 088</v>
      </c>
      <c r="L7213" s="3">
        <v>2</v>
      </c>
      <c r="M7213" s="2" t="s">
        <v>23</v>
      </c>
      <c r="N7213" s="2" t="s">
        <v>42</v>
      </c>
      <c r="O7213" s="3">
        <v>31</v>
      </c>
      <c r="P7213" s="13">
        <f t="shared" si="1500"/>
        <v>445.2</v>
      </c>
      <c r="Q7213" s="13" t="str">
        <f t="shared" si="1501"/>
        <v>Normal</v>
      </c>
      <c r="S7213" s="21"/>
    </row>
    <row r="7214" hidden="1" customHeight="1" spans="1:19">
      <c r="A7214" s="2" t="s">
        <v>9180</v>
      </c>
      <c r="B7214" s="29" t="s">
        <v>830</v>
      </c>
      <c r="C7214" s="2" t="s">
        <v>1141</v>
      </c>
      <c r="D7214" s="2" t="str">
        <f t="array" ref="D7214">_xlfn.XLOOKUP(C7214,Customers!A:A,Customers!B:B)</f>
        <v>Customer 0210</v>
      </c>
      <c r="E7214" s="2" t="s">
        <v>71</v>
      </c>
      <c r="F7214" s="2" t="str">
        <f t="array" ref="F7214">_xlfn.XLOOKUP(E7214,Restaurants!A:A,Restaurants!B:B)</f>
        <v>Restaurant 013</v>
      </c>
      <c r="G7214" s="2" t="s">
        <v>1650</v>
      </c>
      <c r="H7214" s="2" t="str">
        <f t="array" ref="H7214">_xlfn.XLOOKUP(G7214,Food_Menu!A:A,Food_Menu!B:B)</f>
        <v>Food Item 0040</v>
      </c>
      <c r="I7214" s="2"/>
      <c r="J7214" s="2" t="s">
        <v>1196</v>
      </c>
      <c r="K7214" s="2" t="str">
        <f t="array" ref="K7214">_xlfn.XLOOKUP(J7214,Delivery_Partners!A:A,Delivery_Partners!B:B)</f>
        <v>Delivery Partner 032</v>
      </c>
      <c r="L7214" s="3">
        <v>2</v>
      </c>
      <c r="M7214" s="2" t="s">
        <v>101</v>
      </c>
      <c r="N7214" s="2" t="s">
        <v>24</v>
      </c>
      <c r="O7214" s="2"/>
    </row>
    <row r="7215" hidden="1" customHeight="1" spans="1:19">
      <c r="A7215" s="2" t="s">
        <v>9181</v>
      </c>
      <c r="B7215" s="29" t="s">
        <v>1648</v>
      </c>
      <c r="C7215" s="2" t="s">
        <v>317</v>
      </c>
      <c r="D7215" s="2" t="str">
        <f t="array" ref="D7215">_xlfn.XLOOKUP(C7215,Customers!A:A,Customers!B:B)</f>
        <v>Customer 1075</v>
      </c>
      <c r="E7215" s="2" t="s">
        <v>1209</v>
      </c>
      <c r="F7215" s="2" t="str">
        <f t="array" ref="F7215">_xlfn.XLOOKUP(E7215,Restaurants!A:A,Restaurants!B:B)</f>
        <v>Restaurant 109</v>
      </c>
      <c r="G7215" s="2" t="s">
        <v>202</v>
      </c>
      <c r="H7215" s="2" t="str">
        <f t="array" ref="H7215">_xlfn.XLOOKUP(G7215,Food_Menu!A:A,Food_Menu!B:B)</f>
        <v>Food Item 0096</v>
      </c>
      <c r="I7215" s="2"/>
      <c r="J7215" s="2" t="s">
        <v>693</v>
      </c>
      <c r="K7215" s="2" t="str">
        <f t="array" ref="K7215">_xlfn.XLOOKUP(J7215,Delivery_Partners!A:A,Delivery_Partners!B:B)</f>
        <v>Delivery Partner 125</v>
      </c>
      <c r="L7215" s="3">
        <v>4</v>
      </c>
      <c r="M7215" s="2" t="s">
        <v>101</v>
      </c>
      <c r="N7215" s="2" t="s">
        <v>55</v>
      </c>
      <c r="O7215" s="2"/>
    </row>
    <row r="7216" customHeight="1" spans="1:19">
      <c r="A7216" s="2" t="s">
        <v>9182</v>
      </c>
      <c r="B7216" s="28">
        <v>45940</v>
      </c>
      <c r="C7216" s="2" t="s">
        <v>1690</v>
      </c>
      <c r="D7216" s="2" t="str">
        <f t="array" ref="D7216">_xlfn.XLOOKUP(C7216,Customers!A:A,Customers!B:B)</f>
        <v>Customer 1042</v>
      </c>
      <c r="E7216" s="2" t="s">
        <v>254</v>
      </c>
      <c r="F7216" s="2" t="str">
        <f t="array" ref="F7216">_xlfn.XLOOKUP(E7216,Restaurants!A:A,Restaurants!B:B)</f>
        <v>Restaurant 021</v>
      </c>
      <c r="G7216" s="2" t="s">
        <v>1809</v>
      </c>
      <c r="H7216" s="2" t="str">
        <f t="array" ref="H7216">_xlfn.XLOOKUP(G7216,Food_Menu!A:A,Food_Menu!B:B)</f>
        <v>Food Item 0095</v>
      </c>
      <c r="I7216" s="2">
        <f t="array" ref="I7216">_xlfn.XLOOKUP(G7216,Food_Menu!A:A,Food_Menu!D:D)</f>
        <v>461.01</v>
      </c>
      <c r="J7216" s="2" t="s">
        <v>640</v>
      </c>
      <c r="K7216" s="2" t="str">
        <f t="array" ref="K7216">_xlfn.XLOOKUP(J7216,Delivery_Partners!A:A,Delivery_Partners!B:B)</f>
        <v>Delivery Partner 097</v>
      </c>
      <c r="L7216" s="3">
        <v>1</v>
      </c>
      <c r="M7216" s="2" t="s">
        <v>23</v>
      </c>
      <c r="N7216" s="2" t="s">
        <v>24</v>
      </c>
      <c r="O7216" s="3">
        <v>43</v>
      </c>
      <c r="P7216" s="13">
        <f t="shared" ref="P7216:P7217" si="1502">I7216*L7216</f>
        <v>461.01</v>
      </c>
      <c r="Q7216" s="13" t="str">
        <f t="shared" ref="Q7216:Q7217" si="1503">IF(O7216="","Not Delivered",IF(O7216&lt;=30,"Fast",IF(O7216&lt;=60,"Normal","Slow")))</f>
        <v>Normal</v>
      </c>
      <c r="S7216" s="21"/>
    </row>
    <row r="7217" customHeight="1" spans="1:19">
      <c r="A7217" s="2" t="s">
        <v>9183</v>
      </c>
      <c r="B7217" s="29" t="s">
        <v>803</v>
      </c>
      <c r="C7217" s="2" t="s">
        <v>3845</v>
      </c>
      <c r="D7217" s="2" t="str">
        <f t="array" ref="D7217">_xlfn.XLOOKUP(C7217,Customers!A:A,Customers!B:B)</f>
        <v>Customer 1199</v>
      </c>
      <c r="E7217" s="2" t="s">
        <v>177</v>
      </c>
      <c r="F7217" s="2" t="str">
        <f t="array" ref="F7217">_xlfn.XLOOKUP(E7217,Restaurants!A:A,Restaurants!B:B)</f>
        <v>Restaurant 070</v>
      </c>
      <c r="G7217" s="2" t="s">
        <v>841</v>
      </c>
      <c r="H7217" s="2" t="str">
        <f t="array" ref="H7217">_xlfn.XLOOKUP(G7217,Food_Menu!A:A,Food_Menu!B:B)</f>
        <v>Food Item 0022</v>
      </c>
      <c r="I7217" s="2">
        <f t="array" ref="I7217">_xlfn.XLOOKUP(G7217,Food_Menu!A:A,Food_Menu!D:D)</f>
        <v>395.32</v>
      </c>
      <c r="J7217" s="2" t="s">
        <v>1090</v>
      </c>
      <c r="K7217" s="2" t="str">
        <f t="array" ref="K7217">_xlfn.XLOOKUP(J7217,Delivery_Partners!A:A,Delivery_Partners!B:B)</f>
        <v>Delivery Partner 056</v>
      </c>
      <c r="L7217" s="3">
        <v>1</v>
      </c>
      <c r="M7217" s="2" t="s">
        <v>23</v>
      </c>
      <c r="N7217" s="2" t="s">
        <v>42</v>
      </c>
      <c r="O7217" s="3">
        <v>37</v>
      </c>
      <c r="P7217" s="13">
        <f t="shared" si="1502"/>
        <v>395.32</v>
      </c>
      <c r="Q7217" s="13" t="str">
        <f t="shared" si="1503"/>
        <v>Normal</v>
      </c>
      <c r="S7217" s="21"/>
    </row>
    <row r="7218" hidden="1" customHeight="1" spans="1:19">
      <c r="A7218" s="2" t="s">
        <v>9184</v>
      </c>
      <c r="B7218" s="29" t="s">
        <v>3087</v>
      </c>
      <c r="C7218" s="2" t="s">
        <v>1616</v>
      </c>
      <c r="D7218" s="2" t="str">
        <f t="array" ref="D7218">_xlfn.XLOOKUP(C7218,Customers!A:A,Customers!B:B)</f>
        <v>Customer 0584</v>
      </c>
      <c r="E7218" s="2" t="s">
        <v>105</v>
      </c>
      <c r="F7218" s="2" t="str">
        <f t="array" ref="F7218">_xlfn.XLOOKUP(E7218,Restaurants!A:A,Restaurants!B:B)</f>
        <v>Restaurant 106</v>
      </c>
      <c r="G7218" s="2" t="s">
        <v>194</v>
      </c>
      <c r="H7218" s="2" t="str">
        <f t="array" ref="H7218">_xlfn.XLOOKUP(G7218,Food_Menu!A:A,Food_Menu!B:B)</f>
        <v>Food Item 0009</v>
      </c>
      <c r="I7218" s="2"/>
      <c r="J7218" s="2" t="s">
        <v>184</v>
      </c>
      <c r="K7218" s="2" t="str">
        <f t="array" ref="K7218">_xlfn.XLOOKUP(J7218,Delivery_Partners!A:A,Delivery_Partners!B:B)</f>
        <v>Delivery Partner 155</v>
      </c>
      <c r="L7218" s="3">
        <v>1</v>
      </c>
      <c r="M7218" s="2" t="s">
        <v>101</v>
      </c>
      <c r="N7218" s="2" t="s">
        <v>24</v>
      </c>
      <c r="O7218" s="2"/>
    </row>
    <row r="7219" customHeight="1" spans="1:19">
      <c r="A7219" s="2" t="s">
        <v>9185</v>
      </c>
      <c r="B7219" s="29" t="s">
        <v>1648</v>
      </c>
      <c r="C7219" s="2" t="s">
        <v>1669</v>
      </c>
      <c r="D7219" s="2" t="str">
        <f t="array" ref="D7219">_xlfn.XLOOKUP(C7219,Customers!A:A,Customers!B:B)</f>
        <v>Customer 0432</v>
      </c>
      <c r="E7219" s="2" t="s">
        <v>121</v>
      </c>
      <c r="F7219" s="2" t="str">
        <f t="array" ref="F7219">_xlfn.XLOOKUP(E7219,Restaurants!A:A,Restaurants!B:B)</f>
        <v>Restaurant 088</v>
      </c>
      <c r="G7219" s="2" t="s">
        <v>533</v>
      </c>
      <c r="H7219" s="2" t="str">
        <f t="array" ref="H7219">_xlfn.XLOOKUP(G7219,Food_Menu!A:A,Food_Menu!B:B)</f>
        <v>Food Item 0078</v>
      </c>
      <c r="I7219" s="2">
        <f t="array" ref="I7219">_xlfn.XLOOKUP(G7219,Food_Menu!A:A,Food_Menu!D:D)</f>
        <v>220.49</v>
      </c>
      <c r="J7219" s="2" t="s">
        <v>1146</v>
      </c>
      <c r="K7219" s="2" t="str">
        <f t="array" ref="K7219">_xlfn.XLOOKUP(J7219,Delivery_Partners!A:A,Delivery_Partners!B:B)</f>
        <v>Delivery Partner 135</v>
      </c>
      <c r="L7219" s="3">
        <v>1</v>
      </c>
      <c r="M7219" s="2" t="s">
        <v>23</v>
      </c>
      <c r="N7219" s="2" t="s">
        <v>55</v>
      </c>
      <c r="O7219" s="3">
        <v>26</v>
      </c>
      <c r="P7219" s="13">
        <f t="shared" ref="P7219:P7252" si="1504">I7219*L7219</f>
        <v>220.49</v>
      </c>
      <c r="Q7219" s="13" t="str">
        <f t="shared" ref="Q7219:Q7252" si="1505">IF(O7219="","Not Delivered",IF(O7219&lt;=30,"Fast",IF(O7219&lt;=60,"Normal","Slow")))</f>
        <v>Fast</v>
      </c>
      <c r="S7219" s="21"/>
    </row>
    <row r="7220" customHeight="1" spans="1:19">
      <c r="A7220" s="2" t="s">
        <v>9186</v>
      </c>
      <c r="B7220" s="28">
        <v>45659</v>
      </c>
      <c r="C7220" s="2" t="s">
        <v>6143</v>
      </c>
      <c r="D7220" s="2" t="str">
        <f t="array" ref="D7220">_xlfn.XLOOKUP(C7220,Customers!A:A,Customers!B:B)</f>
        <v>Customer 0910</v>
      </c>
      <c r="E7220" s="2" t="s">
        <v>27</v>
      </c>
      <c r="F7220" s="2" t="str">
        <f t="array" ref="F7220">_xlfn.XLOOKUP(E7220,Restaurants!A:A,Restaurants!B:B)</f>
        <v>Restaurant 033</v>
      </c>
      <c r="G7220" s="2" t="s">
        <v>94</v>
      </c>
      <c r="H7220" s="2" t="str">
        <f t="array" ref="H7220">_xlfn.XLOOKUP(G7220,Food_Menu!A:A,Food_Menu!B:B)</f>
        <v>Food Item 0189</v>
      </c>
      <c r="I7220" s="2">
        <f t="array" ref="I7220">_xlfn.XLOOKUP(G7220,Food_Menu!A:A,Food_Menu!D:D)</f>
        <v>612.77</v>
      </c>
      <c r="J7220" s="2" t="s">
        <v>597</v>
      </c>
      <c r="K7220" s="2" t="str">
        <f t="array" ref="K7220">_xlfn.XLOOKUP(J7220,Delivery_Partners!A:A,Delivery_Partners!B:B)</f>
        <v>Delivery Partner 113</v>
      </c>
      <c r="L7220" s="3">
        <v>1</v>
      </c>
      <c r="M7220" s="2" t="s">
        <v>23</v>
      </c>
      <c r="N7220" s="2" t="s">
        <v>55</v>
      </c>
      <c r="O7220" s="3">
        <v>16</v>
      </c>
      <c r="P7220" s="13">
        <f t="shared" si="1504"/>
        <v>612.77</v>
      </c>
      <c r="Q7220" s="13" t="str">
        <f t="shared" si="1505"/>
        <v>Fast</v>
      </c>
      <c r="S7220" s="21"/>
    </row>
    <row r="7221" customHeight="1" spans="1:19">
      <c r="A7221" s="2" t="s">
        <v>9187</v>
      </c>
      <c r="B7221" s="29" t="s">
        <v>1659</v>
      </c>
      <c r="C7221" s="2" t="s">
        <v>464</v>
      </c>
      <c r="D7221" s="2" t="str">
        <f t="array" ref="D7221">_xlfn.XLOOKUP(C7221,Customers!A:A,Customers!B:B)</f>
        <v>Customer 0868</v>
      </c>
      <c r="E7221" s="2" t="s">
        <v>60</v>
      </c>
      <c r="F7221" s="2" t="str">
        <f t="array" ref="F7221">_xlfn.XLOOKUP(E7221,Restaurants!A:A,Restaurants!B:B)</f>
        <v>Restaurant 019</v>
      </c>
      <c r="G7221" s="2" t="s">
        <v>1701</v>
      </c>
      <c r="H7221" s="2" t="str">
        <f t="array" ref="H7221">_xlfn.XLOOKUP(G7221,Food_Menu!A:A,Food_Menu!B:B)</f>
        <v>Food Item 0085</v>
      </c>
      <c r="I7221" s="2">
        <f t="array" ref="I7221">_xlfn.XLOOKUP(G7221,Food_Menu!A:A,Food_Menu!D:D)</f>
        <v>423.46</v>
      </c>
      <c r="J7221" s="2" t="s">
        <v>73</v>
      </c>
      <c r="K7221" s="2" t="str">
        <f t="array" ref="K7221">_xlfn.XLOOKUP(J7221,Delivery_Partners!A:A,Delivery_Partners!B:B)</f>
        <v>Delivery Partner 064</v>
      </c>
      <c r="L7221" s="3">
        <v>1</v>
      </c>
      <c r="M7221" s="2" t="s">
        <v>23</v>
      </c>
      <c r="N7221" s="2" t="s">
        <v>24</v>
      </c>
      <c r="O7221" s="3">
        <v>32</v>
      </c>
      <c r="P7221" s="13">
        <f t="shared" si="1504"/>
        <v>423.46</v>
      </c>
      <c r="Q7221" s="13" t="str">
        <f t="shared" si="1505"/>
        <v>Normal</v>
      </c>
      <c r="S7221" s="21"/>
    </row>
    <row r="7222" customHeight="1" spans="1:19">
      <c r="A7222" s="2" t="s">
        <v>9188</v>
      </c>
      <c r="B7222" s="29" t="s">
        <v>990</v>
      </c>
      <c r="C7222" s="2" t="s">
        <v>2343</v>
      </c>
      <c r="D7222" s="2" t="str">
        <f t="array" ref="D7222">_xlfn.XLOOKUP(C7222,Customers!A:A,Customers!B:B)</f>
        <v>Customer 0255</v>
      </c>
      <c r="E7222" s="2" t="s">
        <v>634</v>
      </c>
      <c r="F7222" s="2" t="str">
        <f t="array" ref="F7222">_xlfn.XLOOKUP(E7222,Restaurants!A:A,Restaurants!B:B)</f>
        <v>Restaurant 087</v>
      </c>
      <c r="G7222" s="2" t="s">
        <v>1701</v>
      </c>
      <c r="H7222" s="2" t="str">
        <f t="array" ref="H7222">_xlfn.XLOOKUP(G7222,Food_Menu!A:A,Food_Menu!B:B)</f>
        <v>Food Item 0085</v>
      </c>
      <c r="I7222" s="2">
        <f t="array" ref="I7222">_xlfn.XLOOKUP(G7222,Food_Menu!A:A,Food_Menu!D:D)</f>
        <v>423.46</v>
      </c>
      <c r="J7222" s="2" t="s">
        <v>2409</v>
      </c>
      <c r="K7222" s="2" t="str">
        <f t="array" ref="K7222">_xlfn.XLOOKUP(J7222,Delivery_Partners!A:A,Delivery_Partners!B:B)</f>
        <v>Delivery Partner 050</v>
      </c>
      <c r="L7222" s="3">
        <v>2</v>
      </c>
      <c r="M7222" s="2" t="s">
        <v>23</v>
      </c>
      <c r="N7222" s="2" t="s">
        <v>74</v>
      </c>
      <c r="O7222" s="3">
        <v>30</v>
      </c>
      <c r="P7222" s="13">
        <f t="shared" si="1504"/>
        <v>846.92</v>
      </c>
      <c r="Q7222" s="13" t="str">
        <f t="shared" si="1505"/>
        <v>Fast</v>
      </c>
      <c r="S7222" s="21"/>
    </row>
    <row r="7223" customHeight="1" spans="1:19">
      <c r="A7223" s="2" t="s">
        <v>9189</v>
      </c>
      <c r="B7223" s="28">
        <v>45719</v>
      </c>
      <c r="C7223" s="2" t="s">
        <v>1199</v>
      </c>
      <c r="D7223" s="2" t="str">
        <f t="array" ref="D7223">_xlfn.XLOOKUP(C7223,Customers!A:A,Customers!B:B)</f>
        <v>Customer 0648</v>
      </c>
      <c r="E7223" s="2" t="s">
        <v>1022</v>
      </c>
      <c r="F7223" s="2" t="str">
        <f t="array" ref="F7223">_xlfn.XLOOKUP(E7223,Restaurants!A:A,Restaurants!B:B)</f>
        <v>Restaurant 049</v>
      </c>
      <c r="G7223" s="2" t="s">
        <v>221</v>
      </c>
      <c r="H7223" s="2" t="str">
        <f t="array" ref="H7223">_xlfn.XLOOKUP(G7223,Food_Menu!A:A,Food_Menu!B:B)</f>
        <v>Food Item 0220</v>
      </c>
      <c r="I7223" s="2">
        <f t="array" ref="I7223">_xlfn.XLOOKUP(G7223,Food_Menu!A:A,Food_Menu!D:D)</f>
        <v>194.15</v>
      </c>
      <c r="J7223" s="2" t="s">
        <v>123</v>
      </c>
      <c r="K7223" s="2" t="str">
        <f t="array" ref="K7223">_xlfn.XLOOKUP(J7223,Delivery_Partners!A:A,Delivery_Partners!B:B)</f>
        <v>Delivery Partner 106</v>
      </c>
      <c r="L7223" s="3">
        <v>1</v>
      </c>
      <c r="M7223" s="2" t="s">
        <v>23</v>
      </c>
      <c r="N7223" s="2" t="s">
        <v>74</v>
      </c>
      <c r="O7223" s="3">
        <v>29</v>
      </c>
      <c r="P7223" s="13">
        <f t="shared" si="1504"/>
        <v>194.15</v>
      </c>
      <c r="Q7223" s="13" t="str">
        <f t="shared" si="1505"/>
        <v>Fast</v>
      </c>
      <c r="S7223" s="21"/>
    </row>
    <row r="7224" customHeight="1" spans="1:19">
      <c r="A7224" s="2" t="s">
        <v>9190</v>
      </c>
      <c r="B7224" s="29" t="s">
        <v>180</v>
      </c>
      <c r="C7224" s="2" t="s">
        <v>4681</v>
      </c>
      <c r="D7224" s="2" t="str">
        <f t="array" ref="D7224">_xlfn.XLOOKUP(C7224,Customers!A:A,Customers!B:B)</f>
        <v>Customer 0773</v>
      </c>
      <c r="E7224" s="2" t="s">
        <v>795</v>
      </c>
      <c r="F7224" s="2" t="str">
        <f t="array" ref="F7224">_xlfn.XLOOKUP(E7224,Restaurants!A:A,Restaurants!B:B)</f>
        <v>Restaurant 117</v>
      </c>
      <c r="G7224" s="2" t="s">
        <v>413</v>
      </c>
      <c r="H7224" s="2" t="str">
        <f t="array" ref="H7224">_xlfn.XLOOKUP(G7224,Food_Menu!A:A,Food_Menu!B:B)</f>
        <v>Food Item 0084</v>
      </c>
      <c r="I7224" s="2">
        <f t="array" ref="I7224">_xlfn.XLOOKUP(G7224,Food_Menu!A:A,Food_Menu!D:D)</f>
        <v>587.45</v>
      </c>
      <c r="J7224" s="2" t="s">
        <v>154</v>
      </c>
      <c r="K7224" s="2" t="str">
        <f t="array" ref="K7224">_xlfn.XLOOKUP(J7224,Delivery_Partners!A:A,Delivery_Partners!B:B)</f>
        <v>Delivery Partner 143</v>
      </c>
      <c r="L7224" s="3">
        <v>3</v>
      </c>
      <c r="M7224" s="2" t="s">
        <v>23</v>
      </c>
      <c r="N7224" s="2" t="s">
        <v>24</v>
      </c>
      <c r="O7224" s="3">
        <v>38</v>
      </c>
      <c r="P7224" s="13">
        <f t="shared" si="1504"/>
        <v>1762.35</v>
      </c>
      <c r="Q7224" s="13" t="str">
        <f t="shared" si="1505"/>
        <v>Normal</v>
      </c>
      <c r="S7224" s="21"/>
    </row>
    <row r="7225" customHeight="1" spans="1:19">
      <c r="A7225" s="2" t="s">
        <v>9191</v>
      </c>
      <c r="B7225" s="29" t="s">
        <v>1551</v>
      </c>
      <c r="C7225" s="2" t="s">
        <v>1580</v>
      </c>
      <c r="D7225" s="2" t="str">
        <f t="array" ref="D7225">_xlfn.XLOOKUP(C7225,Customers!A:A,Customers!B:B)</f>
        <v>Customer 0546</v>
      </c>
      <c r="E7225" s="2" t="s">
        <v>446</v>
      </c>
      <c r="F7225" s="2" t="str">
        <f t="array" ref="F7225">_xlfn.XLOOKUP(E7225,Restaurants!A:A,Restaurants!B:B)</f>
        <v>Restaurant 078</v>
      </c>
      <c r="G7225" s="2" t="s">
        <v>1382</v>
      </c>
      <c r="H7225" s="2" t="str">
        <f t="array" ref="H7225">_xlfn.XLOOKUP(G7225,Food_Menu!A:A,Food_Menu!B:B)</f>
        <v>Food Item 0152</v>
      </c>
      <c r="I7225" s="2">
        <f t="array" ref="I7225">_xlfn.XLOOKUP(G7225,Food_Menu!A:A,Food_Menu!D:D)</f>
        <v>177.47</v>
      </c>
      <c r="J7225" s="2" t="s">
        <v>1132</v>
      </c>
      <c r="K7225" s="2" t="str">
        <f t="array" ref="K7225">_xlfn.XLOOKUP(J7225,Delivery_Partners!A:A,Delivery_Partners!B:B)</f>
        <v>Delivery Partner 151</v>
      </c>
      <c r="L7225" s="3">
        <v>3</v>
      </c>
      <c r="M7225" s="2" t="s">
        <v>23</v>
      </c>
      <c r="N7225" s="2" t="s">
        <v>24</v>
      </c>
      <c r="O7225" s="3">
        <v>27</v>
      </c>
      <c r="P7225" s="13">
        <f t="shared" si="1504"/>
        <v>532.41</v>
      </c>
      <c r="Q7225" s="13" t="str">
        <f t="shared" si="1505"/>
        <v>Fast</v>
      </c>
      <c r="S7225" s="21"/>
    </row>
    <row r="7226" customHeight="1" spans="1:19">
      <c r="A7226" s="2" t="s">
        <v>9192</v>
      </c>
      <c r="B7226" s="29" t="s">
        <v>1604</v>
      </c>
      <c r="C7226" s="2" t="s">
        <v>4636</v>
      </c>
      <c r="D7226" s="2" t="str">
        <f t="array" ref="D7226">_xlfn.XLOOKUP(C7226,Customers!A:A,Customers!B:B)</f>
        <v>Customer 0446</v>
      </c>
      <c r="E7226" s="2" t="s">
        <v>302</v>
      </c>
      <c r="F7226" s="2" t="str">
        <f t="array" ref="F7226">_xlfn.XLOOKUP(E7226,Restaurants!A:A,Restaurants!B:B)</f>
        <v>Restaurant 002</v>
      </c>
      <c r="G7226" s="2" t="s">
        <v>596</v>
      </c>
      <c r="H7226" s="2" t="str">
        <f t="array" ref="H7226">_xlfn.XLOOKUP(G7226,Food_Menu!A:A,Food_Menu!B:B)</f>
        <v>Food Item 0216</v>
      </c>
      <c r="I7226" s="2">
        <f t="array" ref="I7226">_xlfn.XLOOKUP(G7226,Food_Menu!A:A,Food_Menu!D:D)</f>
        <v>488.7</v>
      </c>
      <c r="J7226" s="2" t="s">
        <v>341</v>
      </c>
      <c r="K7226" s="2" t="str">
        <f t="array" ref="K7226">_xlfn.XLOOKUP(J7226,Delivery_Partners!A:A,Delivery_Partners!B:B)</f>
        <v>Delivery Partner 140</v>
      </c>
      <c r="L7226" s="3">
        <v>1</v>
      </c>
      <c r="M7226" s="2" t="s">
        <v>23</v>
      </c>
      <c r="N7226" s="2" t="s">
        <v>55</v>
      </c>
      <c r="O7226" s="3">
        <v>31</v>
      </c>
      <c r="P7226" s="13">
        <f t="shared" si="1504"/>
        <v>488.7</v>
      </c>
      <c r="Q7226" s="13" t="str">
        <f t="shared" si="1505"/>
        <v>Normal</v>
      </c>
      <c r="S7226" s="21"/>
    </row>
    <row r="7227" customHeight="1" spans="1:19">
      <c r="A7227" s="2" t="s">
        <v>9193</v>
      </c>
      <c r="B7227" s="28">
        <v>45909</v>
      </c>
      <c r="C7227" s="2" t="s">
        <v>3873</v>
      </c>
      <c r="D7227" s="2" t="str">
        <f t="array" ref="D7227">_xlfn.XLOOKUP(C7227,Customers!A:A,Customers!B:B)</f>
        <v>Customer 0288</v>
      </c>
      <c r="E7227" s="2" t="s">
        <v>488</v>
      </c>
      <c r="F7227" s="2" t="str">
        <f t="array" ref="F7227">_xlfn.XLOOKUP(E7227,Restaurants!A:A,Restaurants!B:B)</f>
        <v>Restaurant 031</v>
      </c>
      <c r="G7227" s="2" t="s">
        <v>1285</v>
      </c>
      <c r="H7227" s="2" t="str">
        <f t="array" ref="H7227">_xlfn.XLOOKUP(G7227,Food_Menu!A:A,Food_Menu!B:B)</f>
        <v>Food Item 0026</v>
      </c>
      <c r="I7227" s="2">
        <f t="array" ref="I7227">_xlfn.XLOOKUP(G7227,Food_Menu!A:A,Food_Menu!D:D)</f>
        <v>535.49</v>
      </c>
      <c r="J7227" s="2" t="s">
        <v>909</v>
      </c>
      <c r="K7227" s="2" t="str">
        <f t="array" ref="K7227">_xlfn.XLOOKUP(J7227,Delivery_Partners!A:A,Delivery_Partners!B:B)</f>
        <v>Delivery Partner 005</v>
      </c>
      <c r="L7227" s="3">
        <v>3</v>
      </c>
      <c r="M7227" s="2" t="s">
        <v>23</v>
      </c>
      <c r="N7227" s="2" t="s">
        <v>24</v>
      </c>
      <c r="O7227" s="3">
        <v>29</v>
      </c>
      <c r="P7227" s="13">
        <f t="shared" si="1504"/>
        <v>1606.47</v>
      </c>
      <c r="Q7227" s="13" t="str">
        <f t="shared" si="1505"/>
        <v>Fast</v>
      </c>
      <c r="S7227" s="21"/>
    </row>
    <row r="7228" customHeight="1" spans="1:19">
      <c r="A7228" s="2" t="s">
        <v>9194</v>
      </c>
      <c r="B7228" s="29" t="s">
        <v>453</v>
      </c>
      <c r="C7228" s="2" t="s">
        <v>1763</v>
      </c>
      <c r="D7228" s="2" t="str">
        <f t="array" ref="D7228">_xlfn.XLOOKUP(C7228,Customers!A:A,Customers!B:B)</f>
        <v>Customer 0494</v>
      </c>
      <c r="E7228" s="2" t="s">
        <v>1309</v>
      </c>
      <c r="F7228" s="2" t="str">
        <f t="array" ref="F7228">_xlfn.XLOOKUP(E7228,Restaurants!A:A,Restaurants!B:B)</f>
        <v>Restaurant 090</v>
      </c>
      <c r="G7228" s="2" t="s">
        <v>1100</v>
      </c>
      <c r="H7228" s="2" t="str">
        <f t="array" ref="H7228">_xlfn.XLOOKUP(G7228,Food_Menu!A:A,Food_Menu!B:B)</f>
        <v>Food Item 0113</v>
      </c>
      <c r="I7228" s="2">
        <f t="array" ref="I7228">_xlfn.XLOOKUP(G7228,Food_Menu!A:A,Food_Menu!D:D)</f>
        <v>545.03</v>
      </c>
      <c r="J7228" s="2" t="s">
        <v>1104</v>
      </c>
      <c r="K7228" s="2" t="str">
        <f t="array" ref="K7228">_xlfn.XLOOKUP(J7228,Delivery_Partners!A:A,Delivery_Partners!B:B)</f>
        <v>Delivery Partner 178</v>
      </c>
      <c r="L7228" s="3">
        <v>2</v>
      </c>
      <c r="M7228" s="2" t="s">
        <v>23</v>
      </c>
      <c r="N7228" s="2" t="s">
        <v>24</v>
      </c>
      <c r="O7228" s="3">
        <v>35</v>
      </c>
      <c r="P7228" s="13">
        <f t="shared" si="1504"/>
        <v>1090.06</v>
      </c>
      <c r="Q7228" s="13" t="str">
        <f t="shared" si="1505"/>
        <v>Normal</v>
      </c>
      <c r="S7228" s="21"/>
    </row>
    <row r="7229" customHeight="1" spans="1:19">
      <c r="A7229" s="2" t="s">
        <v>9195</v>
      </c>
      <c r="B7229" s="28">
        <v>45845</v>
      </c>
      <c r="C7229" s="2" t="s">
        <v>1966</v>
      </c>
      <c r="D7229" s="2" t="str">
        <f t="array" ref="D7229">_xlfn.XLOOKUP(C7229,Customers!A:A,Customers!B:B)</f>
        <v>Customer 0296</v>
      </c>
      <c r="E7229" s="2" t="s">
        <v>674</v>
      </c>
      <c r="F7229" s="2" t="str">
        <f t="array" ref="F7229">_xlfn.XLOOKUP(E7229,Restaurants!A:A,Restaurants!B:B)</f>
        <v>Restaurant 085</v>
      </c>
      <c r="G7229" s="2" t="s">
        <v>126</v>
      </c>
      <c r="H7229" s="2" t="str">
        <f t="array" ref="H7229">_xlfn.XLOOKUP(G7229,Food_Menu!A:A,Food_Menu!B:B)</f>
        <v>Food Item 0075</v>
      </c>
      <c r="I7229" s="2">
        <f t="array" ref="I7229">_xlfn.XLOOKUP(G7229,Food_Menu!A:A,Food_Menu!D:D)</f>
        <v>613.26</v>
      </c>
      <c r="J7229" s="2" t="s">
        <v>217</v>
      </c>
      <c r="K7229" s="2" t="str">
        <f t="array" ref="K7229">_xlfn.XLOOKUP(J7229,Delivery_Partners!A:A,Delivery_Partners!B:B)</f>
        <v>Delivery Partner 044</v>
      </c>
      <c r="L7229" s="3">
        <v>1</v>
      </c>
      <c r="M7229" s="2" t="s">
        <v>23</v>
      </c>
      <c r="N7229" s="2" t="s">
        <v>24</v>
      </c>
      <c r="O7229" s="3">
        <v>39</v>
      </c>
      <c r="P7229" s="13">
        <f t="shared" si="1504"/>
        <v>613.26</v>
      </c>
      <c r="Q7229" s="13" t="str">
        <f t="shared" si="1505"/>
        <v>Normal</v>
      </c>
      <c r="S7229" s="21"/>
    </row>
    <row r="7230" customHeight="1" spans="1:19">
      <c r="A7230" s="2" t="s">
        <v>9196</v>
      </c>
      <c r="B7230" s="28">
        <v>45784</v>
      </c>
      <c r="C7230" s="2" t="s">
        <v>1591</v>
      </c>
      <c r="D7230" s="2" t="str">
        <f t="array" ref="D7230">_xlfn.XLOOKUP(C7230,Customers!A:A,Customers!B:B)</f>
        <v>Customer 0361</v>
      </c>
      <c r="E7230" s="2" t="s">
        <v>1309</v>
      </c>
      <c r="F7230" s="2" t="str">
        <f t="array" ref="F7230">_xlfn.XLOOKUP(E7230,Restaurants!A:A,Restaurants!B:B)</f>
        <v>Restaurant 090</v>
      </c>
      <c r="G7230" s="2" t="s">
        <v>728</v>
      </c>
      <c r="H7230" s="2" t="str">
        <f t="array" ref="H7230">_xlfn.XLOOKUP(G7230,Food_Menu!A:A,Food_Menu!B:B)</f>
        <v>Food Item 0027</v>
      </c>
      <c r="I7230" s="2">
        <f t="array" ref="I7230">_xlfn.XLOOKUP(G7230,Food_Menu!A:A,Food_Menu!D:D)</f>
        <v>364.02</v>
      </c>
      <c r="J7230" s="2" t="s">
        <v>618</v>
      </c>
      <c r="K7230" s="2" t="str">
        <f t="array" ref="K7230">_xlfn.XLOOKUP(J7230,Delivery_Partners!A:A,Delivery_Partners!B:B)</f>
        <v>Delivery Partner 002</v>
      </c>
      <c r="L7230" s="3">
        <v>2</v>
      </c>
      <c r="M7230" s="2" t="s">
        <v>23</v>
      </c>
      <c r="N7230" s="2" t="s">
        <v>24</v>
      </c>
      <c r="O7230" s="3">
        <v>19</v>
      </c>
      <c r="P7230" s="13">
        <f t="shared" si="1504"/>
        <v>728.04</v>
      </c>
      <c r="Q7230" s="13" t="str">
        <f t="shared" si="1505"/>
        <v>Fast</v>
      </c>
      <c r="S7230" s="21"/>
    </row>
    <row r="7231" customHeight="1" spans="1:19">
      <c r="A7231" s="2" t="s">
        <v>9197</v>
      </c>
      <c r="B7231" s="28">
        <v>45846</v>
      </c>
      <c r="C7231" s="2" t="s">
        <v>2493</v>
      </c>
      <c r="D7231" s="2" t="str">
        <f t="array" ref="D7231">_xlfn.XLOOKUP(C7231,Customers!A:A,Customers!B:B)</f>
        <v>Customer 0222</v>
      </c>
      <c r="E7231" s="2" t="s">
        <v>230</v>
      </c>
      <c r="F7231" s="2" t="str">
        <f t="array" ref="F7231">_xlfn.XLOOKUP(E7231,Restaurants!A:A,Restaurants!B:B)</f>
        <v>Restaurant 029</v>
      </c>
      <c r="G7231" s="2" t="s">
        <v>582</v>
      </c>
      <c r="H7231" s="2" t="str">
        <f t="array" ref="H7231">_xlfn.XLOOKUP(G7231,Food_Menu!A:A,Food_Menu!B:B)</f>
        <v>Food Item 0011</v>
      </c>
      <c r="I7231" s="2">
        <f t="array" ref="I7231">_xlfn.XLOOKUP(G7231,Food_Menu!A:A,Food_Menu!D:D)</f>
        <v>586.61</v>
      </c>
      <c r="J7231" s="2" t="s">
        <v>592</v>
      </c>
      <c r="K7231" s="2" t="str">
        <f t="array" ref="K7231">_xlfn.XLOOKUP(J7231,Delivery_Partners!A:A,Delivery_Partners!B:B)</f>
        <v>Delivery Partner 102</v>
      </c>
      <c r="L7231" s="3">
        <v>1</v>
      </c>
      <c r="M7231" s="2" t="s">
        <v>23</v>
      </c>
      <c r="N7231" s="2" t="s">
        <v>55</v>
      </c>
      <c r="O7231" s="3">
        <v>40</v>
      </c>
      <c r="P7231" s="13">
        <f t="shared" si="1504"/>
        <v>586.61</v>
      </c>
      <c r="Q7231" s="13" t="str">
        <f t="shared" si="1505"/>
        <v>Normal</v>
      </c>
      <c r="S7231" s="21"/>
    </row>
    <row r="7232" customHeight="1" spans="1:19">
      <c r="A7232" s="2" t="s">
        <v>9198</v>
      </c>
      <c r="B7232" s="29" t="s">
        <v>1720</v>
      </c>
      <c r="C7232" s="2" t="s">
        <v>1157</v>
      </c>
      <c r="D7232" s="2" t="str">
        <f t="array" ref="D7232">_xlfn.XLOOKUP(C7232,Customers!A:A,Customers!B:B)</f>
        <v>Customer 0452</v>
      </c>
      <c r="E7232" s="2" t="s">
        <v>1072</v>
      </c>
      <c r="F7232" s="2" t="str">
        <f t="array" ref="F7232">_xlfn.XLOOKUP(E7232,Restaurants!A:A,Restaurants!B:B)</f>
        <v>Restaurant 030</v>
      </c>
      <c r="G7232" s="2" t="s">
        <v>442</v>
      </c>
      <c r="H7232" s="2" t="str">
        <f t="array" ref="H7232">_xlfn.XLOOKUP(G7232,Food_Menu!A:A,Food_Menu!B:B)</f>
        <v>Food Item 0143</v>
      </c>
      <c r="I7232" s="2">
        <f t="array" ref="I7232">_xlfn.XLOOKUP(G7232,Food_Menu!A:A,Food_Menu!D:D)</f>
        <v>248.87</v>
      </c>
      <c r="J7232" s="2" t="s">
        <v>1683</v>
      </c>
      <c r="K7232" s="2" t="str">
        <f t="array" ref="K7232">_xlfn.XLOOKUP(J7232,Delivery_Partners!A:A,Delivery_Partners!B:B)</f>
        <v>Delivery Partner 082</v>
      </c>
      <c r="L7232" s="3">
        <v>1</v>
      </c>
      <c r="M7232" s="2" t="s">
        <v>23</v>
      </c>
      <c r="N7232" s="2" t="s">
        <v>24</v>
      </c>
      <c r="O7232" s="3">
        <v>38</v>
      </c>
      <c r="P7232" s="13">
        <f t="shared" si="1504"/>
        <v>248.87</v>
      </c>
      <c r="Q7232" s="13" t="str">
        <f t="shared" si="1505"/>
        <v>Normal</v>
      </c>
      <c r="S7232" s="21"/>
    </row>
    <row r="7233" customHeight="1" spans="1:19">
      <c r="A7233" s="2" t="s">
        <v>9199</v>
      </c>
      <c r="B7233" s="28">
        <v>45692</v>
      </c>
      <c r="C7233" s="2" t="s">
        <v>4140</v>
      </c>
      <c r="D7233" s="2" t="str">
        <f t="array" ref="D7233">_xlfn.XLOOKUP(C7233,Customers!A:A,Customers!B:B)</f>
        <v>Customer 0758</v>
      </c>
      <c r="E7233" s="2" t="s">
        <v>281</v>
      </c>
      <c r="F7233" s="2" t="str">
        <f t="array" ref="F7233">_xlfn.XLOOKUP(E7233,Restaurants!A:A,Restaurants!B:B)</f>
        <v>Restaurant 026</v>
      </c>
      <c r="G7233" s="2" t="s">
        <v>557</v>
      </c>
      <c r="H7233" s="2" t="str">
        <f t="array" ref="H7233">_xlfn.XLOOKUP(G7233,Food_Menu!A:A,Food_Menu!B:B)</f>
        <v>Food Item 0144</v>
      </c>
      <c r="I7233" s="2">
        <f t="array" ref="I7233">_xlfn.XLOOKUP(G7233,Food_Menu!A:A,Food_Menu!D:D)</f>
        <v>277.13</v>
      </c>
      <c r="J7233" s="2" t="s">
        <v>80</v>
      </c>
      <c r="K7233" s="2" t="str">
        <f t="array" ref="K7233">_xlfn.XLOOKUP(J7233,Delivery_Partners!A:A,Delivery_Partners!B:B)</f>
        <v>Delivery Partner 020</v>
      </c>
      <c r="L7233" s="3">
        <v>2</v>
      </c>
      <c r="M7233" s="2" t="s">
        <v>23</v>
      </c>
      <c r="N7233" s="2" t="s">
        <v>24</v>
      </c>
      <c r="O7233" s="3">
        <v>40</v>
      </c>
      <c r="P7233" s="13">
        <f t="shared" si="1504"/>
        <v>554.26</v>
      </c>
      <c r="Q7233" s="13" t="str">
        <f t="shared" si="1505"/>
        <v>Normal</v>
      </c>
      <c r="S7233" s="21"/>
    </row>
    <row r="7234" customHeight="1" spans="1:19">
      <c r="A7234" s="2" t="s">
        <v>9200</v>
      </c>
      <c r="B7234" s="29" t="s">
        <v>1961</v>
      </c>
      <c r="C7234" s="2" t="s">
        <v>4511</v>
      </c>
      <c r="D7234" s="2" t="str">
        <f t="array" ref="D7234">_xlfn.XLOOKUP(C7234,Customers!A:A,Customers!B:B)</f>
        <v>Customer 0454</v>
      </c>
      <c r="E7234" s="2" t="s">
        <v>1342</v>
      </c>
      <c r="F7234" s="2" t="str">
        <f t="array" ref="F7234">_xlfn.XLOOKUP(E7234,Restaurants!A:A,Restaurants!B:B)</f>
        <v>Restaurant 084</v>
      </c>
      <c r="G7234" s="2" t="s">
        <v>1785</v>
      </c>
      <c r="H7234" s="2" t="str">
        <f t="array" ref="H7234">_xlfn.XLOOKUP(G7234,Food_Menu!A:A,Food_Menu!B:B)</f>
        <v>Food Item 0124</v>
      </c>
      <c r="I7234" s="2">
        <f t="array" ref="I7234">_xlfn.XLOOKUP(G7234,Food_Menu!A:A,Food_Menu!D:D)</f>
        <v>195.8</v>
      </c>
      <c r="J7234" s="2" t="s">
        <v>1233</v>
      </c>
      <c r="K7234" s="2" t="str">
        <f t="array" ref="K7234">_xlfn.XLOOKUP(J7234,Delivery_Partners!A:A,Delivery_Partners!B:B)</f>
        <v>Delivery Partner 039</v>
      </c>
      <c r="L7234" s="3">
        <v>2</v>
      </c>
      <c r="M7234" s="2" t="s">
        <v>23</v>
      </c>
      <c r="N7234" s="2" t="s">
        <v>74</v>
      </c>
      <c r="O7234" s="3">
        <v>37</v>
      </c>
      <c r="P7234" s="13">
        <f t="shared" si="1504"/>
        <v>391.6</v>
      </c>
      <c r="Q7234" s="13" t="str">
        <f t="shared" si="1505"/>
        <v>Normal</v>
      </c>
      <c r="S7234" s="21"/>
    </row>
    <row r="7235" customHeight="1" spans="1:19">
      <c r="A7235" s="2" t="s">
        <v>9201</v>
      </c>
      <c r="B7235" s="28">
        <v>45850</v>
      </c>
      <c r="C7235" s="2" t="s">
        <v>6507</v>
      </c>
      <c r="D7235" s="2" t="str">
        <f t="array" ref="D7235">_xlfn.XLOOKUP(C7235,Customers!A:A,Customers!B:B)</f>
        <v>Customer 0171</v>
      </c>
      <c r="E7235" s="2" t="s">
        <v>302</v>
      </c>
      <c r="F7235" s="2" t="str">
        <f t="array" ref="F7235">_xlfn.XLOOKUP(E7235,Restaurants!A:A,Restaurants!B:B)</f>
        <v>Restaurant 002</v>
      </c>
      <c r="G7235" s="2" t="s">
        <v>153</v>
      </c>
      <c r="H7235" s="2" t="str">
        <f t="array" ref="H7235">_xlfn.XLOOKUP(G7235,Food_Menu!A:A,Food_Menu!B:B)</f>
        <v>Food Item 0149</v>
      </c>
      <c r="I7235" s="2">
        <f t="array" ref="I7235">_xlfn.XLOOKUP(G7235,Food_Menu!A:A,Food_Menu!D:D)</f>
        <v>238.55</v>
      </c>
      <c r="J7235" s="2" t="s">
        <v>621</v>
      </c>
      <c r="K7235" s="2" t="str">
        <f t="array" ref="K7235">_xlfn.XLOOKUP(J7235,Delivery_Partners!A:A,Delivery_Partners!B:B)</f>
        <v>Delivery Partner 038</v>
      </c>
      <c r="L7235" s="3">
        <v>1</v>
      </c>
      <c r="M7235" s="2" t="s">
        <v>23</v>
      </c>
      <c r="N7235" s="2" t="s">
        <v>24</v>
      </c>
      <c r="O7235" s="3">
        <v>39</v>
      </c>
      <c r="P7235" s="13">
        <f t="shared" si="1504"/>
        <v>238.55</v>
      </c>
      <c r="Q7235" s="13" t="str">
        <f t="shared" si="1505"/>
        <v>Normal</v>
      </c>
      <c r="S7235" s="21"/>
    </row>
    <row r="7236" customHeight="1" spans="1:19">
      <c r="A7236" s="2" t="s">
        <v>9202</v>
      </c>
      <c r="B7236" s="28">
        <v>45778</v>
      </c>
      <c r="C7236" s="2" t="s">
        <v>4019</v>
      </c>
      <c r="D7236" s="2" t="str">
        <f t="array" ref="D7236">_xlfn.XLOOKUP(C7236,Customers!A:A,Customers!B:B)</f>
        <v>Customer 0962</v>
      </c>
      <c r="E7236" s="2" t="s">
        <v>721</v>
      </c>
      <c r="F7236" s="2" t="str">
        <f t="array" ref="F7236">_xlfn.XLOOKUP(E7236,Restaurants!A:A,Restaurants!B:B)</f>
        <v>Restaurant 098</v>
      </c>
      <c r="G7236" s="2" t="s">
        <v>792</v>
      </c>
      <c r="H7236" s="2" t="str">
        <f t="array" ref="H7236">_xlfn.XLOOKUP(G7236,Food_Menu!A:A,Food_Menu!B:B)</f>
        <v>Food Item 0159</v>
      </c>
      <c r="I7236" s="2">
        <f t="array" ref="I7236">_xlfn.XLOOKUP(G7236,Food_Menu!A:A,Food_Menu!D:D)</f>
        <v>430.63</v>
      </c>
      <c r="J7236" s="2" t="s">
        <v>2141</v>
      </c>
      <c r="K7236" s="2" t="str">
        <f t="array" ref="K7236">_xlfn.XLOOKUP(J7236,Delivery_Partners!A:A,Delivery_Partners!B:B)</f>
        <v>Delivery Partner 080</v>
      </c>
      <c r="L7236" s="3">
        <v>2</v>
      </c>
      <c r="M7236" s="2" t="s">
        <v>23</v>
      </c>
      <c r="N7236" s="2" t="s">
        <v>24</v>
      </c>
      <c r="O7236" s="3">
        <v>30</v>
      </c>
      <c r="P7236" s="13">
        <f t="shared" si="1504"/>
        <v>861.26</v>
      </c>
      <c r="Q7236" s="13" t="str">
        <f t="shared" si="1505"/>
        <v>Fast</v>
      </c>
      <c r="S7236" s="21"/>
    </row>
    <row r="7237" customHeight="1" spans="1:19">
      <c r="A7237" s="2" t="s">
        <v>9203</v>
      </c>
      <c r="B7237" s="28">
        <v>45663</v>
      </c>
      <c r="C7237" s="2" t="s">
        <v>642</v>
      </c>
      <c r="D7237" s="2" t="str">
        <f t="array" ref="D7237">_xlfn.XLOOKUP(C7237,Customers!A:A,Customers!B:B)</f>
        <v>Customer 0518</v>
      </c>
      <c r="E7237" s="2" t="s">
        <v>984</v>
      </c>
      <c r="F7237" s="2" t="str">
        <f t="array" ref="F7237">_xlfn.XLOOKUP(E7237,Restaurants!A:A,Restaurants!B:B)</f>
        <v>Restaurant 034</v>
      </c>
      <c r="G7237" s="2" t="s">
        <v>514</v>
      </c>
      <c r="H7237" s="2" t="str">
        <f t="array" ref="H7237">_xlfn.XLOOKUP(G7237,Food_Menu!A:A,Food_Menu!B:B)</f>
        <v>Food Item 0013</v>
      </c>
      <c r="I7237" s="2">
        <f t="array" ref="I7237">_xlfn.XLOOKUP(G7237,Food_Menu!A:A,Food_Menu!D:D)</f>
        <v>584.96</v>
      </c>
      <c r="J7237" s="2" t="s">
        <v>1146</v>
      </c>
      <c r="K7237" s="2" t="str">
        <f t="array" ref="K7237">_xlfn.XLOOKUP(J7237,Delivery_Partners!A:A,Delivery_Partners!B:B)</f>
        <v>Delivery Partner 135</v>
      </c>
      <c r="L7237" s="3">
        <v>4</v>
      </c>
      <c r="M7237" s="2" t="s">
        <v>23</v>
      </c>
      <c r="N7237" s="2" t="s">
        <v>55</v>
      </c>
      <c r="O7237" s="3">
        <v>40</v>
      </c>
      <c r="P7237" s="13">
        <f t="shared" si="1504"/>
        <v>2339.84</v>
      </c>
      <c r="Q7237" s="13" t="str">
        <f t="shared" si="1505"/>
        <v>Normal</v>
      </c>
      <c r="S7237" s="21"/>
    </row>
    <row r="7238" customHeight="1" spans="1:19">
      <c r="A7238" s="2" t="s">
        <v>9204</v>
      </c>
      <c r="B7238" s="29" t="s">
        <v>419</v>
      </c>
      <c r="C7238" s="2" t="s">
        <v>1583</v>
      </c>
      <c r="D7238" s="2" t="str">
        <f t="array" ref="D7238">_xlfn.XLOOKUP(C7238,Customers!A:A,Customers!B:B)</f>
        <v>Customer 0701</v>
      </c>
      <c r="E7238" s="2" t="s">
        <v>89</v>
      </c>
      <c r="F7238" s="2" t="str">
        <f t="array" ref="F7238">_xlfn.XLOOKUP(E7238,Restaurants!A:A,Restaurants!B:B)</f>
        <v>Restaurant 059</v>
      </c>
      <c r="G7238" s="2" t="s">
        <v>2712</v>
      </c>
      <c r="H7238" s="2" t="str">
        <f t="array" ref="H7238">_xlfn.XLOOKUP(G7238,Food_Menu!A:A,Food_Menu!B:B)</f>
        <v>Food Item 0008</v>
      </c>
      <c r="I7238" s="2">
        <f t="array" ref="I7238">_xlfn.XLOOKUP(G7238,Food_Menu!A:A,Food_Menu!D:D)</f>
        <v>417.54</v>
      </c>
      <c r="J7238" s="2" t="s">
        <v>877</v>
      </c>
      <c r="K7238" s="2" t="str">
        <f t="array" ref="K7238">_xlfn.XLOOKUP(J7238,Delivery_Partners!A:A,Delivery_Partners!B:B)</f>
        <v>Delivery Partner 123</v>
      </c>
      <c r="L7238" s="3">
        <v>1</v>
      </c>
      <c r="M7238" s="2" t="s">
        <v>23</v>
      </c>
      <c r="N7238" s="2" t="s">
        <v>42</v>
      </c>
      <c r="O7238" s="3">
        <v>49</v>
      </c>
      <c r="P7238" s="13">
        <f t="shared" si="1504"/>
        <v>417.54</v>
      </c>
      <c r="Q7238" s="13" t="str">
        <f t="shared" si="1505"/>
        <v>Normal</v>
      </c>
      <c r="S7238" s="21"/>
    </row>
    <row r="7239" customHeight="1" spans="1:19">
      <c r="A7239" s="2" t="s">
        <v>9205</v>
      </c>
      <c r="B7239" s="29" t="s">
        <v>780</v>
      </c>
      <c r="C7239" s="2" t="s">
        <v>5319</v>
      </c>
      <c r="D7239" s="2" t="str">
        <f t="array" ref="D7239">_xlfn.XLOOKUP(C7239,Customers!A:A,Customers!B:B)</f>
        <v>Customer 0628</v>
      </c>
      <c r="E7239" s="2" t="s">
        <v>1072</v>
      </c>
      <c r="F7239" s="2" t="str">
        <f t="array" ref="F7239">_xlfn.XLOOKUP(E7239,Restaurants!A:A,Restaurants!B:B)</f>
        <v>Restaurant 030</v>
      </c>
      <c r="G7239" s="2" t="s">
        <v>635</v>
      </c>
      <c r="H7239" s="2" t="str">
        <f t="array" ref="H7239">_xlfn.XLOOKUP(G7239,Food_Menu!A:A,Food_Menu!B:B)</f>
        <v>Food Item 0074</v>
      </c>
      <c r="I7239" s="2">
        <f t="array" ref="I7239">_xlfn.XLOOKUP(G7239,Food_Menu!A:A,Food_Menu!D:D)</f>
        <v>205.43</v>
      </c>
      <c r="J7239" s="2" t="s">
        <v>909</v>
      </c>
      <c r="K7239" s="2" t="str">
        <f t="array" ref="K7239">_xlfn.XLOOKUP(J7239,Delivery_Partners!A:A,Delivery_Partners!B:B)</f>
        <v>Delivery Partner 005</v>
      </c>
      <c r="L7239" s="3">
        <v>1</v>
      </c>
      <c r="M7239" s="2" t="s">
        <v>23</v>
      </c>
      <c r="N7239" s="2" t="s">
        <v>74</v>
      </c>
      <c r="O7239" s="3">
        <v>29</v>
      </c>
      <c r="P7239" s="13">
        <f t="shared" si="1504"/>
        <v>205.43</v>
      </c>
      <c r="Q7239" s="13" t="str">
        <f t="shared" si="1505"/>
        <v>Fast</v>
      </c>
      <c r="S7239" s="21"/>
    </row>
    <row r="7240" customHeight="1" spans="1:19">
      <c r="A7240" s="2" t="s">
        <v>9206</v>
      </c>
      <c r="B7240" s="29" t="s">
        <v>1130</v>
      </c>
      <c r="C7240" s="2" t="s">
        <v>1549</v>
      </c>
      <c r="D7240" s="2" t="str">
        <f t="array" ref="D7240">_xlfn.XLOOKUP(C7240,Customers!A:A,Customers!B:B)</f>
        <v>Customer 0608</v>
      </c>
      <c r="E7240" s="2" t="s">
        <v>289</v>
      </c>
      <c r="F7240" s="2" t="str">
        <f t="array" ref="F7240">_xlfn.XLOOKUP(E7240,Restaurants!A:A,Restaurants!B:B)</f>
        <v>Restaurant 052</v>
      </c>
      <c r="G7240" s="2" t="s">
        <v>529</v>
      </c>
      <c r="H7240" s="2" t="str">
        <f t="array" ref="H7240">_xlfn.XLOOKUP(G7240,Food_Menu!A:A,Food_Menu!B:B)</f>
        <v>Food Item 0126</v>
      </c>
      <c r="I7240" s="2">
        <f t="array" ref="I7240">_xlfn.XLOOKUP(G7240,Food_Menu!A:A,Food_Menu!D:D)</f>
        <v>127.27</v>
      </c>
      <c r="J7240" s="2" t="s">
        <v>1196</v>
      </c>
      <c r="K7240" s="2" t="str">
        <f t="array" ref="K7240">_xlfn.XLOOKUP(J7240,Delivery_Partners!A:A,Delivery_Partners!B:B)</f>
        <v>Delivery Partner 032</v>
      </c>
      <c r="L7240" s="3">
        <v>1</v>
      </c>
      <c r="M7240" s="2" t="s">
        <v>23</v>
      </c>
      <c r="N7240" s="2" t="s">
        <v>24</v>
      </c>
      <c r="O7240" s="3">
        <v>29</v>
      </c>
      <c r="P7240" s="13">
        <f t="shared" si="1504"/>
        <v>127.27</v>
      </c>
      <c r="Q7240" s="13" t="str">
        <f t="shared" si="1505"/>
        <v>Fast</v>
      </c>
      <c r="S7240" s="21"/>
    </row>
    <row r="7241" customHeight="1" spans="1:19">
      <c r="A7241" s="2" t="s">
        <v>9207</v>
      </c>
      <c r="B7241" s="29" t="s">
        <v>681</v>
      </c>
      <c r="C7241" s="2" t="s">
        <v>1613</v>
      </c>
      <c r="D7241" s="2" t="str">
        <f t="array" ref="D7241">_xlfn.XLOOKUP(C7241,Customers!A:A,Customers!B:B)</f>
        <v>Customer 0526</v>
      </c>
      <c r="E7241" s="2" t="s">
        <v>586</v>
      </c>
      <c r="F7241" s="2" t="str">
        <f t="array" ref="F7241">_xlfn.XLOOKUP(E7241,Restaurants!A:A,Restaurants!B:B)</f>
        <v>Restaurant 092</v>
      </c>
      <c r="G7241" s="2" t="s">
        <v>591</v>
      </c>
      <c r="H7241" s="2" t="str">
        <f t="array" ref="H7241">_xlfn.XLOOKUP(G7241,Food_Menu!A:A,Food_Menu!B:B)</f>
        <v>Food Item 0199</v>
      </c>
      <c r="I7241" s="2">
        <f t="array" ref="I7241">_xlfn.XLOOKUP(G7241,Food_Menu!A:A,Food_Menu!D:D)</f>
        <v>484.48</v>
      </c>
      <c r="J7241" s="2" t="s">
        <v>203</v>
      </c>
      <c r="K7241" s="2" t="str">
        <f t="array" ref="K7241">_xlfn.XLOOKUP(J7241,Delivery_Partners!A:A,Delivery_Partners!B:B)</f>
        <v>Delivery Partner 110</v>
      </c>
      <c r="L7241" s="3">
        <v>4</v>
      </c>
      <c r="M7241" s="2" t="s">
        <v>23</v>
      </c>
      <c r="N7241" s="2" t="s">
        <v>55</v>
      </c>
      <c r="O7241" s="3">
        <v>43</v>
      </c>
      <c r="P7241" s="13">
        <f t="shared" si="1504"/>
        <v>1937.92</v>
      </c>
      <c r="Q7241" s="13" t="str">
        <f t="shared" si="1505"/>
        <v>Normal</v>
      </c>
      <c r="S7241" s="21"/>
    </row>
    <row r="7242" customHeight="1" spans="1:19">
      <c r="A7242" s="2" t="s">
        <v>9208</v>
      </c>
      <c r="B7242" s="29" t="s">
        <v>1049</v>
      </c>
      <c r="C7242" s="2" t="s">
        <v>4595</v>
      </c>
      <c r="D7242" s="2" t="str">
        <f t="array" ref="D7242">_xlfn.XLOOKUP(C7242,Customers!A:A,Customers!B:B)</f>
        <v>Customer 0907</v>
      </c>
      <c r="E7242" s="2" t="s">
        <v>1450</v>
      </c>
      <c r="F7242" s="2" t="str">
        <f t="array" ref="F7242">_xlfn.XLOOKUP(E7242,Restaurants!A:A,Restaurants!B:B)</f>
        <v>Restaurant 024</v>
      </c>
      <c r="G7242" s="2" t="s">
        <v>596</v>
      </c>
      <c r="H7242" s="2" t="str">
        <f t="array" ref="H7242">_xlfn.XLOOKUP(G7242,Food_Menu!A:A,Food_Menu!B:B)</f>
        <v>Food Item 0216</v>
      </c>
      <c r="I7242" s="2">
        <f t="array" ref="I7242">_xlfn.XLOOKUP(G7242,Food_Menu!A:A,Food_Menu!D:D)</f>
        <v>488.7</v>
      </c>
      <c r="J7242" s="2" t="s">
        <v>1160</v>
      </c>
      <c r="K7242" s="2" t="str">
        <f t="array" ref="K7242">_xlfn.XLOOKUP(J7242,Delivery_Partners!A:A,Delivery_Partners!B:B)</f>
        <v>Delivery Partner 145</v>
      </c>
      <c r="L7242" s="3">
        <v>1</v>
      </c>
      <c r="M7242" s="2" t="s">
        <v>23</v>
      </c>
      <c r="N7242" s="2" t="s">
        <v>55</v>
      </c>
      <c r="O7242" s="3">
        <v>28</v>
      </c>
      <c r="P7242" s="13">
        <f t="shared" si="1504"/>
        <v>488.7</v>
      </c>
      <c r="Q7242" s="13" t="str">
        <f t="shared" si="1505"/>
        <v>Fast</v>
      </c>
      <c r="S7242" s="21"/>
    </row>
    <row r="7243" customHeight="1" spans="1:19">
      <c r="A7243" s="2" t="s">
        <v>9209</v>
      </c>
      <c r="B7243" s="29" t="s">
        <v>258</v>
      </c>
      <c r="C7243" s="2" t="s">
        <v>1754</v>
      </c>
      <c r="D7243" s="2" t="str">
        <f t="array" ref="D7243">_xlfn.XLOOKUP(C7243,Customers!A:A,Customers!B:B)</f>
        <v>Customer 1026</v>
      </c>
      <c r="E7243" s="2" t="s">
        <v>776</v>
      </c>
      <c r="F7243" s="2" t="str">
        <f t="array" ref="F7243">_xlfn.XLOOKUP(E7243,Restaurants!A:A,Restaurants!B:B)</f>
        <v>Restaurant 069</v>
      </c>
      <c r="G7243" s="2" t="s">
        <v>211</v>
      </c>
      <c r="H7243" s="2" t="str">
        <f t="array" ref="H7243">_xlfn.XLOOKUP(G7243,Food_Menu!A:A,Food_Menu!B:B)</f>
        <v>Food Item 0182</v>
      </c>
      <c r="I7243" s="2">
        <f t="array" ref="I7243">_xlfn.XLOOKUP(G7243,Food_Menu!A:A,Food_Menu!D:D)</f>
        <v>512.27</v>
      </c>
      <c r="J7243" s="2" t="s">
        <v>663</v>
      </c>
      <c r="K7243" s="2" t="str">
        <f t="array" ref="K7243">_xlfn.XLOOKUP(J7243,Delivery_Partners!A:A,Delivery_Partners!B:B)</f>
        <v>Delivery Partner 007</v>
      </c>
      <c r="L7243" s="3">
        <v>1</v>
      </c>
      <c r="M7243" s="2" t="s">
        <v>23</v>
      </c>
      <c r="N7243" s="2" t="s">
        <v>55</v>
      </c>
      <c r="O7243" s="3">
        <v>26</v>
      </c>
      <c r="P7243" s="13">
        <f t="shared" si="1504"/>
        <v>512.27</v>
      </c>
      <c r="Q7243" s="13" t="str">
        <f t="shared" si="1505"/>
        <v>Fast</v>
      </c>
      <c r="S7243" s="21"/>
    </row>
    <row r="7244" customHeight="1" spans="1:19">
      <c r="A7244" s="2" t="s">
        <v>9210</v>
      </c>
      <c r="B7244" s="28">
        <v>45970</v>
      </c>
      <c r="C7244" s="2" t="s">
        <v>238</v>
      </c>
      <c r="D7244" s="2" t="str">
        <f t="array" ref="D7244">_xlfn.XLOOKUP(C7244,Customers!A:A,Customers!B:B)</f>
        <v>Customer 1085</v>
      </c>
      <c r="E7244" s="2" t="s">
        <v>335</v>
      </c>
      <c r="F7244" s="2" t="str">
        <f t="array" ref="F7244">_xlfn.XLOOKUP(E7244,Restaurants!A:A,Restaurants!B:B)</f>
        <v>Restaurant 007</v>
      </c>
      <c r="G7244" s="2" t="s">
        <v>848</v>
      </c>
      <c r="H7244" s="2" t="str">
        <f t="array" ref="H7244">_xlfn.XLOOKUP(G7244,Food_Menu!A:A,Food_Menu!B:B)</f>
        <v>Food Item 0065</v>
      </c>
      <c r="I7244" s="2">
        <f t="array" ref="I7244">_xlfn.XLOOKUP(G7244,Food_Menu!A:A,Food_Menu!D:D)</f>
        <v>105.31</v>
      </c>
      <c r="J7244" s="2" t="s">
        <v>1120</v>
      </c>
      <c r="K7244" s="2" t="str">
        <f t="array" ref="K7244">_xlfn.XLOOKUP(J7244,Delivery_Partners!A:A,Delivery_Partners!B:B)</f>
        <v>Delivery Partner 061</v>
      </c>
      <c r="L7244" s="3">
        <v>2</v>
      </c>
      <c r="M7244" s="2" t="s">
        <v>23</v>
      </c>
      <c r="N7244" s="2" t="s">
        <v>24</v>
      </c>
      <c r="O7244" s="3">
        <v>40</v>
      </c>
      <c r="P7244" s="13">
        <f t="shared" si="1504"/>
        <v>210.62</v>
      </c>
      <c r="Q7244" s="13" t="str">
        <f t="shared" si="1505"/>
        <v>Normal</v>
      </c>
      <c r="S7244" s="21"/>
    </row>
    <row r="7245" customHeight="1" spans="1:19">
      <c r="A7245" s="2" t="s">
        <v>9211</v>
      </c>
      <c r="B7245" s="29" t="s">
        <v>1162</v>
      </c>
      <c r="C7245" s="2" t="s">
        <v>2639</v>
      </c>
      <c r="D7245" s="2" t="str">
        <f t="array" ref="D7245">_xlfn.XLOOKUP(C7245,Customers!A:A,Customers!B:B)</f>
        <v>Customer 0532</v>
      </c>
      <c r="E7245" s="2" t="s">
        <v>451</v>
      </c>
      <c r="F7245" s="2" t="str">
        <f t="array" ref="F7245">_xlfn.XLOOKUP(E7245,Restaurants!A:A,Restaurants!B:B)</f>
        <v>Restaurant 022</v>
      </c>
      <c r="G7245" s="2" t="s">
        <v>1378</v>
      </c>
      <c r="H7245" s="2" t="str">
        <f t="array" ref="H7245">_xlfn.XLOOKUP(G7245,Food_Menu!A:A,Food_Menu!B:B)</f>
        <v>Food Item 0127</v>
      </c>
      <c r="I7245" s="2">
        <f t="array" ref="I7245">_xlfn.XLOOKUP(G7245,Food_Menu!A:A,Food_Menu!D:D)</f>
        <v>170.36</v>
      </c>
      <c r="J7245" s="2" t="s">
        <v>314</v>
      </c>
      <c r="K7245" s="2" t="str">
        <f t="array" ref="K7245">_xlfn.XLOOKUP(J7245,Delivery_Partners!A:A,Delivery_Partners!B:B)</f>
        <v>Delivery Partner 021</v>
      </c>
      <c r="L7245" s="3">
        <v>1</v>
      </c>
      <c r="M7245" s="2" t="s">
        <v>23</v>
      </c>
      <c r="N7245" s="2" t="s">
        <v>24</v>
      </c>
      <c r="O7245" s="3">
        <v>30</v>
      </c>
      <c r="P7245" s="13">
        <f t="shared" si="1504"/>
        <v>170.36</v>
      </c>
      <c r="Q7245" s="13" t="str">
        <f t="shared" si="1505"/>
        <v>Fast</v>
      </c>
      <c r="S7245" s="21"/>
    </row>
    <row r="7246" customHeight="1" spans="1:19">
      <c r="A7246" s="2" t="s">
        <v>9212</v>
      </c>
      <c r="B7246" s="29" t="s">
        <v>416</v>
      </c>
      <c r="C7246" s="2" t="s">
        <v>1261</v>
      </c>
      <c r="D7246" s="2" t="str">
        <f t="array" ref="D7246">_xlfn.XLOOKUP(C7246,Customers!A:A,Customers!B:B)</f>
        <v>Customer 0410</v>
      </c>
      <c r="E7246" s="2" t="s">
        <v>52</v>
      </c>
      <c r="F7246" s="2" t="str">
        <f t="array" ref="F7246">_xlfn.XLOOKUP(E7246,Restaurants!A:A,Restaurants!B:B)</f>
        <v>Restaurant 083</v>
      </c>
      <c r="G7246" s="2" t="s">
        <v>1285</v>
      </c>
      <c r="H7246" s="2" t="str">
        <f t="array" ref="H7246">_xlfn.XLOOKUP(G7246,Food_Menu!A:A,Food_Menu!B:B)</f>
        <v>Food Item 0026</v>
      </c>
      <c r="I7246" s="2">
        <f t="array" ref="I7246">_xlfn.XLOOKUP(G7246,Food_Menu!A:A,Food_Menu!D:D)</f>
        <v>535.49</v>
      </c>
      <c r="J7246" s="2" t="s">
        <v>1863</v>
      </c>
      <c r="K7246" s="2" t="str">
        <f t="array" ref="K7246">_xlfn.XLOOKUP(J7246,Delivery_Partners!A:A,Delivery_Partners!B:B)</f>
        <v>Delivery Partner 088</v>
      </c>
      <c r="L7246" s="3">
        <v>1</v>
      </c>
      <c r="M7246" s="2" t="s">
        <v>23</v>
      </c>
      <c r="N7246" s="2" t="s">
        <v>42</v>
      </c>
      <c r="O7246" s="3">
        <v>50</v>
      </c>
      <c r="P7246" s="13">
        <f t="shared" si="1504"/>
        <v>535.49</v>
      </c>
      <c r="Q7246" s="13" t="str">
        <f t="shared" si="1505"/>
        <v>Normal</v>
      </c>
      <c r="S7246" s="21"/>
    </row>
    <row r="7247" customHeight="1" spans="1:19">
      <c r="A7247" s="2" t="s">
        <v>9213</v>
      </c>
      <c r="B7247" s="29" t="s">
        <v>2442</v>
      </c>
      <c r="C7247" s="2" t="s">
        <v>2840</v>
      </c>
      <c r="D7247" s="2" t="str">
        <f t="array" ref="D7247">_xlfn.XLOOKUP(C7247,Customers!A:A,Customers!B:B)</f>
        <v>Customer 0100</v>
      </c>
      <c r="E7247" s="2" t="s">
        <v>776</v>
      </c>
      <c r="F7247" s="2" t="str">
        <f t="array" ref="F7247">_xlfn.XLOOKUP(E7247,Restaurants!A:A,Restaurants!B:B)</f>
        <v>Restaurant 069</v>
      </c>
      <c r="G7247" s="2" t="s">
        <v>587</v>
      </c>
      <c r="H7247" s="2" t="str">
        <f t="array" ref="H7247">_xlfn.XLOOKUP(G7247,Food_Menu!A:A,Food_Menu!B:B)</f>
        <v>Food Item 0107</v>
      </c>
      <c r="I7247" s="2">
        <f t="array" ref="I7247">_xlfn.XLOOKUP(G7247,Food_Menu!A:A,Food_Menu!D:D)</f>
        <v>548.61</v>
      </c>
      <c r="J7247" s="2" t="s">
        <v>718</v>
      </c>
      <c r="K7247" s="2" t="str">
        <f t="array" ref="K7247">_xlfn.XLOOKUP(J7247,Delivery_Partners!A:A,Delivery_Partners!B:B)</f>
        <v>Delivery Partner 071</v>
      </c>
      <c r="L7247" s="3">
        <v>3</v>
      </c>
      <c r="M7247" s="2" t="s">
        <v>23</v>
      </c>
      <c r="N7247" s="2" t="s">
        <v>55</v>
      </c>
      <c r="O7247" s="3">
        <v>29</v>
      </c>
      <c r="P7247" s="13">
        <f t="shared" si="1504"/>
        <v>1645.83</v>
      </c>
      <c r="Q7247" s="13" t="str">
        <f t="shared" si="1505"/>
        <v>Fast</v>
      </c>
      <c r="S7247" s="21"/>
    </row>
    <row r="7248" customHeight="1" spans="1:19">
      <c r="A7248" s="2" t="s">
        <v>9214</v>
      </c>
      <c r="B7248" s="29" t="s">
        <v>1631</v>
      </c>
      <c r="C7248" s="2" t="s">
        <v>2639</v>
      </c>
      <c r="D7248" s="2" t="str">
        <f t="array" ref="D7248">_xlfn.XLOOKUP(C7248,Customers!A:A,Customers!B:B)</f>
        <v>Customer 0532</v>
      </c>
      <c r="E7248" s="2" t="s">
        <v>712</v>
      </c>
      <c r="F7248" s="2" t="str">
        <f t="array" ref="F7248">_xlfn.XLOOKUP(E7248,Restaurants!A:A,Restaurants!B:B)</f>
        <v>Restaurant 074</v>
      </c>
      <c r="G7248" s="2" t="s">
        <v>841</v>
      </c>
      <c r="H7248" s="2" t="str">
        <f t="array" ref="H7248">_xlfn.XLOOKUP(G7248,Food_Menu!A:A,Food_Menu!B:B)</f>
        <v>Food Item 0022</v>
      </c>
      <c r="I7248" s="2">
        <f t="array" ref="I7248">_xlfn.XLOOKUP(G7248,Food_Menu!A:A,Food_Menu!D:D)</f>
        <v>395.32</v>
      </c>
      <c r="J7248" s="2" t="s">
        <v>1196</v>
      </c>
      <c r="K7248" s="2" t="str">
        <f t="array" ref="K7248">_xlfn.XLOOKUP(J7248,Delivery_Partners!A:A,Delivery_Partners!B:B)</f>
        <v>Delivery Partner 032</v>
      </c>
      <c r="L7248" s="3">
        <v>2</v>
      </c>
      <c r="M7248" s="2" t="s">
        <v>23</v>
      </c>
      <c r="N7248" s="2" t="s">
        <v>24</v>
      </c>
      <c r="O7248" s="3">
        <v>25</v>
      </c>
      <c r="P7248" s="13">
        <f t="shared" si="1504"/>
        <v>790.64</v>
      </c>
      <c r="Q7248" s="13" t="str">
        <f t="shared" si="1505"/>
        <v>Fast</v>
      </c>
      <c r="S7248" s="21"/>
    </row>
    <row r="7249" customHeight="1" spans="1:19">
      <c r="A7249" s="2" t="s">
        <v>9215</v>
      </c>
      <c r="B7249" s="29" t="s">
        <v>2078</v>
      </c>
      <c r="C7249" s="2" t="s">
        <v>1886</v>
      </c>
      <c r="D7249" s="2" t="str">
        <f t="array" ref="D7249">_xlfn.XLOOKUP(C7249,Customers!A:A,Customers!B:B)</f>
        <v>Customer 1191</v>
      </c>
      <c r="E7249" s="2" t="s">
        <v>376</v>
      </c>
      <c r="F7249" s="2" t="str">
        <f t="array" ref="F7249">_xlfn.XLOOKUP(E7249,Restaurants!A:A,Restaurants!B:B)</f>
        <v>Restaurant 028</v>
      </c>
      <c r="G7249" s="2" t="s">
        <v>2055</v>
      </c>
      <c r="H7249" s="2" t="str">
        <f t="array" ref="H7249">_xlfn.XLOOKUP(G7249,Food_Menu!A:A,Food_Menu!B:B)</f>
        <v>Food Item 0219</v>
      </c>
      <c r="I7249" s="2">
        <f t="array" ref="I7249">_xlfn.XLOOKUP(G7249,Food_Menu!A:A,Food_Menu!D:D)</f>
        <v>256.46</v>
      </c>
      <c r="J7249" s="2" t="s">
        <v>401</v>
      </c>
      <c r="K7249" s="2" t="str">
        <f t="array" ref="K7249">_xlfn.XLOOKUP(J7249,Delivery_Partners!A:A,Delivery_Partners!B:B)</f>
        <v>Delivery Partner 174</v>
      </c>
      <c r="L7249" s="3">
        <v>1</v>
      </c>
      <c r="M7249" s="2" t="s">
        <v>23</v>
      </c>
      <c r="N7249" s="2" t="s">
        <v>55</v>
      </c>
      <c r="O7249" s="3">
        <v>35</v>
      </c>
      <c r="P7249" s="13">
        <f t="shared" si="1504"/>
        <v>256.46</v>
      </c>
      <c r="Q7249" s="13" t="str">
        <f t="shared" si="1505"/>
        <v>Normal</v>
      </c>
      <c r="S7249" s="21"/>
    </row>
    <row r="7250" customHeight="1" spans="1:19">
      <c r="A7250" s="2" t="s">
        <v>9216</v>
      </c>
      <c r="B7250" s="28">
        <v>45877</v>
      </c>
      <c r="C7250" s="2" t="s">
        <v>1572</v>
      </c>
      <c r="D7250" s="2" t="str">
        <f t="array" ref="D7250">_xlfn.XLOOKUP(C7250,Customers!A:A,Customers!B:B)</f>
        <v>Customer 0313</v>
      </c>
      <c r="E7250" s="2" t="s">
        <v>702</v>
      </c>
      <c r="F7250" s="2" t="str">
        <f t="array" ref="F7250">_xlfn.XLOOKUP(E7250,Restaurants!A:A,Restaurants!B:B)</f>
        <v>Restaurant 025</v>
      </c>
      <c r="G7250" s="2" t="s">
        <v>957</v>
      </c>
      <c r="H7250" s="2" t="str">
        <f t="array" ref="H7250">_xlfn.XLOOKUP(G7250,Food_Menu!A:A,Food_Menu!B:B)</f>
        <v>Food Item 0100</v>
      </c>
      <c r="I7250" s="2">
        <f t="array" ref="I7250">_xlfn.XLOOKUP(G7250,Food_Menu!A:A,Food_Menu!D:D)</f>
        <v>188.17</v>
      </c>
      <c r="J7250" s="2" t="s">
        <v>898</v>
      </c>
      <c r="K7250" s="2" t="str">
        <f t="array" ref="K7250">_xlfn.XLOOKUP(J7250,Delivery_Partners!A:A,Delivery_Partners!B:B)</f>
        <v>Delivery Partner 138</v>
      </c>
      <c r="L7250" s="3">
        <v>4</v>
      </c>
      <c r="M7250" s="2" t="s">
        <v>23</v>
      </c>
      <c r="N7250" s="2" t="s">
        <v>24</v>
      </c>
      <c r="O7250" s="3">
        <v>40</v>
      </c>
      <c r="P7250" s="13">
        <f t="shared" si="1504"/>
        <v>752.68</v>
      </c>
      <c r="Q7250" s="13" t="str">
        <f t="shared" si="1505"/>
        <v>Normal</v>
      </c>
      <c r="S7250" s="21"/>
    </row>
    <row r="7251" customHeight="1" spans="1:19">
      <c r="A7251" s="2" t="s">
        <v>9217</v>
      </c>
      <c r="B7251" s="28">
        <v>45699</v>
      </c>
      <c r="C7251" s="2" t="s">
        <v>2945</v>
      </c>
      <c r="D7251" s="2" t="str">
        <f t="array" ref="D7251">_xlfn.XLOOKUP(C7251,Customers!A:A,Customers!B:B)</f>
        <v>Customer 1014</v>
      </c>
      <c r="E7251" s="2" t="s">
        <v>289</v>
      </c>
      <c r="F7251" s="2" t="str">
        <f t="array" ref="F7251">_xlfn.XLOOKUP(E7251,Restaurants!A:A,Restaurants!B:B)</f>
        <v>Restaurant 052</v>
      </c>
      <c r="G7251" s="2" t="s">
        <v>792</v>
      </c>
      <c r="H7251" s="2" t="str">
        <f t="array" ref="H7251">_xlfn.XLOOKUP(G7251,Food_Menu!A:A,Food_Menu!B:B)</f>
        <v>Food Item 0159</v>
      </c>
      <c r="I7251" s="2">
        <f t="array" ref="I7251">_xlfn.XLOOKUP(G7251,Food_Menu!A:A,Food_Menu!D:D)</f>
        <v>430.63</v>
      </c>
      <c r="J7251" s="2" t="s">
        <v>304</v>
      </c>
      <c r="K7251" s="2" t="str">
        <f t="array" ref="K7251">_xlfn.XLOOKUP(J7251,Delivery_Partners!A:A,Delivery_Partners!B:B)</f>
        <v>Delivery Partner 099</v>
      </c>
      <c r="L7251" s="3">
        <v>1</v>
      </c>
      <c r="M7251" s="2" t="s">
        <v>23</v>
      </c>
      <c r="N7251" s="2" t="s">
        <v>42</v>
      </c>
      <c r="O7251" s="3">
        <v>39</v>
      </c>
      <c r="P7251" s="13">
        <f t="shared" si="1504"/>
        <v>430.63</v>
      </c>
      <c r="Q7251" s="13" t="str">
        <f t="shared" si="1505"/>
        <v>Normal</v>
      </c>
      <c r="S7251" s="21"/>
    </row>
    <row r="7252" customHeight="1" spans="1:19">
      <c r="A7252" s="2" t="s">
        <v>9218</v>
      </c>
      <c r="B7252" s="29" t="s">
        <v>2195</v>
      </c>
      <c r="C7252" s="2" t="s">
        <v>3915</v>
      </c>
      <c r="D7252" s="2" t="str">
        <f t="array" ref="D7252">_xlfn.XLOOKUP(C7252,Customers!A:A,Customers!B:B)</f>
        <v>Customer 0908</v>
      </c>
      <c r="E7252" s="2" t="s">
        <v>1031</v>
      </c>
      <c r="F7252" s="2" t="str">
        <f t="array" ref="F7252">_xlfn.XLOOKUP(E7252,Restaurants!A:A,Restaurants!B:B)</f>
        <v>Restaurant 016</v>
      </c>
      <c r="G7252" s="2" t="s">
        <v>132</v>
      </c>
      <c r="H7252" s="2" t="str">
        <f t="array" ref="H7252">_xlfn.XLOOKUP(G7252,Food_Menu!A:A,Food_Menu!B:B)</f>
        <v>Food Item 0023</v>
      </c>
      <c r="I7252" s="2">
        <f t="array" ref="I7252">_xlfn.XLOOKUP(G7252,Food_Menu!A:A,Food_Menu!D:D)</f>
        <v>276.1</v>
      </c>
      <c r="J7252" s="2" t="s">
        <v>898</v>
      </c>
      <c r="K7252" s="2" t="str">
        <f t="array" ref="K7252">_xlfn.XLOOKUP(J7252,Delivery_Partners!A:A,Delivery_Partners!B:B)</f>
        <v>Delivery Partner 138</v>
      </c>
      <c r="L7252" s="3">
        <v>1</v>
      </c>
      <c r="M7252" s="2" t="s">
        <v>23</v>
      </c>
      <c r="N7252" s="2" t="s">
        <v>24</v>
      </c>
      <c r="O7252" s="3">
        <v>41</v>
      </c>
      <c r="P7252" s="13">
        <f t="shared" si="1504"/>
        <v>276.1</v>
      </c>
      <c r="Q7252" s="13" t="str">
        <f t="shared" si="1505"/>
        <v>Normal</v>
      </c>
      <c r="S7252" s="21"/>
    </row>
    <row r="7253" hidden="1" customHeight="1" spans="1:19">
      <c r="A7253" s="2" t="s">
        <v>9219</v>
      </c>
      <c r="B7253" s="28">
        <v>45786</v>
      </c>
      <c r="C7253" s="2" t="s">
        <v>1646</v>
      </c>
      <c r="D7253" s="2" t="str">
        <f t="array" ref="D7253">_xlfn.XLOOKUP(C7253,Customers!A:A,Customers!B:B)</f>
        <v>Customer 0793</v>
      </c>
      <c r="E7253" s="2" t="s">
        <v>771</v>
      </c>
      <c r="F7253" s="2" t="str">
        <f t="array" ref="F7253">_xlfn.XLOOKUP(E7253,Restaurants!A:A,Restaurants!B:B)</f>
        <v>Restaurant 107</v>
      </c>
      <c r="G7253" s="2" t="s">
        <v>1973</v>
      </c>
      <c r="H7253" s="2" t="str">
        <f t="array" ref="H7253">_xlfn.XLOOKUP(G7253,Food_Menu!A:A,Food_Menu!B:B)</f>
        <v>Food Item 0210</v>
      </c>
      <c r="I7253" s="2"/>
      <c r="J7253" s="2" t="s">
        <v>256</v>
      </c>
      <c r="K7253" s="2" t="str">
        <f t="array" ref="K7253">_xlfn.XLOOKUP(J7253,Delivery_Partners!A:A,Delivery_Partners!B:B)</f>
        <v>Delivery Partner 057</v>
      </c>
      <c r="L7253" s="3">
        <v>1</v>
      </c>
      <c r="M7253" s="2" t="s">
        <v>189</v>
      </c>
      <c r="N7253" s="2" t="s">
        <v>24</v>
      </c>
      <c r="O7253" s="2"/>
    </row>
    <row r="7254" customHeight="1" spans="1:19">
      <c r="A7254" s="2" t="s">
        <v>9220</v>
      </c>
      <c r="B7254" s="29" t="s">
        <v>700</v>
      </c>
      <c r="C7254" s="2" t="s">
        <v>551</v>
      </c>
      <c r="D7254" s="2" t="str">
        <f t="array" ref="D7254">_xlfn.XLOOKUP(C7254,Customers!A:A,Customers!B:B)</f>
        <v>Customer 0679</v>
      </c>
      <c r="E7254" s="2" t="s">
        <v>27</v>
      </c>
      <c r="F7254" s="2" t="str">
        <f t="array" ref="F7254">_xlfn.XLOOKUP(E7254,Restaurants!A:A,Restaurants!B:B)</f>
        <v>Restaurant 033</v>
      </c>
      <c r="G7254" s="2" t="s">
        <v>815</v>
      </c>
      <c r="H7254" s="2" t="str">
        <f t="array" ref="H7254">_xlfn.XLOOKUP(G7254,Food_Menu!A:A,Food_Menu!B:B)</f>
        <v>Food Item 0116</v>
      </c>
      <c r="I7254" s="2">
        <f t="array" ref="I7254">_xlfn.XLOOKUP(G7254,Food_Menu!A:A,Food_Menu!D:D)</f>
        <v>510.85</v>
      </c>
      <c r="J7254" s="2" t="s">
        <v>534</v>
      </c>
      <c r="K7254" s="2" t="str">
        <f t="array" ref="K7254">_xlfn.XLOOKUP(J7254,Delivery_Partners!A:A,Delivery_Partners!B:B)</f>
        <v>Delivery Partner 169</v>
      </c>
      <c r="L7254" s="3">
        <v>1</v>
      </c>
      <c r="M7254" s="2" t="s">
        <v>23</v>
      </c>
      <c r="N7254" s="2" t="s">
        <v>55</v>
      </c>
      <c r="O7254" s="3">
        <v>49</v>
      </c>
      <c r="P7254" s="13">
        <f t="shared" ref="P7254:P7267" si="1506">I7254*L7254</f>
        <v>510.85</v>
      </c>
      <c r="Q7254" s="13" t="str">
        <f t="shared" ref="Q7254:Q7267" si="1507">IF(O7254="","Not Delivered",IF(O7254&lt;=30,"Fast",IF(O7254&lt;=60,"Normal","Slow")))</f>
        <v>Normal</v>
      </c>
      <c r="S7254" s="21"/>
    </row>
    <row r="7255" customHeight="1" spans="1:19">
      <c r="A7255" s="2" t="s">
        <v>9221</v>
      </c>
      <c r="B7255" s="28">
        <v>45996</v>
      </c>
      <c r="C7255" s="2" t="s">
        <v>3915</v>
      </c>
      <c r="D7255" s="2" t="str">
        <f t="array" ref="D7255">_xlfn.XLOOKUP(C7255,Customers!A:A,Customers!B:B)</f>
        <v>Customer 0908</v>
      </c>
      <c r="E7255" s="2" t="s">
        <v>634</v>
      </c>
      <c r="F7255" s="2" t="str">
        <f t="array" ref="F7255">_xlfn.XLOOKUP(E7255,Restaurants!A:A,Restaurants!B:B)</f>
        <v>Restaurant 087</v>
      </c>
      <c r="G7255" s="2" t="s">
        <v>21</v>
      </c>
      <c r="H7255" s="2" t="str">
        <f t="array" ref="H7255">_xlfn.XLOOKUP(G7255,Food_Menu!A:A,Food_Menu!B:B)</f>
        <v>Food Item 0016</v>
      </c>
      <c r="I7255" s="2">
        <f t="array" ref="I7255">_xlfn.XLOOKUP(G7255,Food_Menu!A:A,Food_Menu!D:D)</f>
        <v>348.44</v>
      </c>
      <c r="J7255" s="2" t="s">
        <v>54</v>
      </c>
      <c r="K7255" s="2" t="str">
        <f t="array" ref="K7255">_xlfn.XLOOKUP(J7255,Delivery_Partners!A:A,Delivery_Partners!B:B)</f>
        <v>Delivery Partner 075</v>
      </c>
      <c r="L7255" s="3">
        <v>2</v>
      </c>
      <c r="M7255" s="2" t="s">
        <v>23</v>
      </c>
      <c r="N7255" s="2" t="s">
        <v>24</v>
      </c>
      <c r="O7255" s="3">
        <v>15</v>
      </c>
      <c r="P7255" s="13">
        <f t="shared" si="1506"/>
        <v>696.88</v>
      </c>
      <c r="Q7255" s="13" t="str">
        <f t="shared" si="1507"/>
        <v>Fast</v>
      </c>
      <c r="S7255" s="21"/>
    </row>
    <row r="7256" customHeight="1" spans="1:19">
      <c r="A7256" s="2" t="s">
        <v>9222</v>
      </c>
      <c r="B7256" s="28">
        <v>45783</v>
      </c>
      <c r="C7256" s="2" t="s">
        <v>3835</v>
      </c>
      <c r="D7256" s="2" t="str">
        <f t="array" ref="D7256">_xlfn.XLOOKUP(C7256,Customers!A:A,Customers!B:B)</f>
        <v>Customer 0119</v>
      </c>
      <c r="E7256" s="2" t="s">
        <v>60</v>
      </c>
      <c r="F7256" s="2" t="str">
        <f t="array" ref="F7256">_xlfn.XLOOKUP(E7256,Restaurants!A:A,Restaurants!B:B)</f>
        <v>Restaurant 019</v>
      </c>
      <c r="G7256" s="2" t="s">
        <v>188</v>
      </c>
      <c r="H7256" s="2" t="str">
        <f t="array" ref="H7256">_xlfn.XLOOKUP(G7256,Food_Menu!A:A,Food_Menu!B:B)</f>
        <v>Food Item 0082</v>
      </c>
      <c r="I7256" s="2">
        <f t="array" ref="I7256">_xlfn.XLOOKUP(G7256,Food_Menu!A:A,Food_Menu!D:D)</f>
        <v>266.68</v>
      </c>
      <c r="J7256" s="2" t="s">
        <v>558</v>
      </c>
      <c r="K7256" s="2" t="str">
        <f t="array" ref="K7256">_xlfn.XLOOKUP(J7256,Delivery_Partners!A:A,Delivery_Partners!B:B)</f>
        <v>Delivery Partner 070</v>
      </c>
      <c r="L7256" s="3">
        <v>1</v>
      </c>
      <c r="M7256" s="2" t="s">
        <v>23</v>
      </c>
      <c r="N7256" s="2" t="s">
        <v>24</v>
      </c>
      <c r="O7256" s="3">
        <v>26</v>
      </c>
      <c r="P7256" s="13">
        <f t="shared" si="1506"/>
        <v>266.68</v>
      </c>
      <c r="Q7256" s="13" t="str">
        <f t="shared" si="1507"/>
        <v>Fast</v>
      </c>
      <c r="S7256" s="21"/>
    </row>
    <row r="7257" customHeight="1" spans="1:19">
      <c r="A7257" s="2" t="s">
        <v>9223</v>
      </c>
      <c r="B7257" s="28">
        <v>45751</v>
      </c>
      <c r="C7257" s="2" t="s">
        <v>2339</v>
      </c>
      <c r="D7257" s="2" t="str">
        <f t="array" ref="D7257">_xlfn.XLOOKUP(C7257,Customers!A:A,Customers!B:B)</f>
        <v>Customer 0154</v>
      </c>
      <c r="E7257" s="2" t="s">
        <v>20</v>
      </c>
      <c r="F7257" s="2" t="str">
        <f t="array" ref="F7257">_xlfn.XLOOKUP(E7257,Restaurants!A:A,Restaurants!B:B)</f>
        <v>Restaurant 079</v>
      </c>
      <c r="G7257" s="2" t="s">
        <v>1025</v>
      </c>
      <c r="H7257" s="2" t="str">
        <f t="array" ref="H7257">_xlfn.XLOOKUP(G7257,Food_Menu!A:A,Food_Menu!B:B)</f>
        <v>Food Item 0047</v>
      </c>
      <c r="I7257" s="2">
        <f t="array" ref="I7257">_xlfn.XLOOKUP(G7257,Food_Menu!A:A,Food_Menu!D:D)</f>
        <v>547.46</v>
      </c>
      <c r="J7257" s="2" t="s">
        <v>927</v>
      </c>
      <c r="K7257" s="2" t="str">
        <f t="array" ref="K7257">_xlfn.XLOOKUP(J7257,Delivery_Partners!A:A,Delivery_Partners!B:B)</f>
        <v>Delivery Partner 103</v>
      </c>
      <c r="L7257" s="3">
        <v>1</v>
      </c>
      <c r="M7257" s="2" t="s">
        <v>23</v>
      </c>
      <c r="N7257" s="2" t="s">
        <v>24</v>
      </c>
      <c r="O7257" s="3">
        <v>35</v>
      </c>
      <c r="P7257" s="13">
        <f t="shared" si="1506"/>
        <v>547.46</v>
      </c>
      <c r="Q7257" s="13" t="str">
        <f t="shared" si="1507"/>
        <v>Normal</v>
      </c>
      <c r="S7257" s="21"/>
    </row>
    <row r="7258" customHeight="1" spans="1:19">
      <c r="A7258" s="2" t="s">
        <v>9224</v>
      </c>
      <c r="B7258" s="28">
        <v>45694</v>
      </c>
      <c r="C7258" s="2" t="s">
        <v>2073</v>
      </c>
      <c r="D7258" s="2" t="str">
        <f t="array" ref="D7258">_xlfn.XLOOKUP(C7258,Customers!A:A,Customers!B:B)</f>
        <v>Customer 0235</v>
      </c>
      <c r="E7258" s="2" t="s">
        <v>702</v>
      </c>
      <c r="F7258" s="2" t="str">
        <f t="array" ref="F7258">_xlfn.XLOOKUP(E7258,Restaurants!A:A,Restaurants!B:B)</f>
        <v>Restaurant 025</v>
      </c>
      <c r="G7258" s="2" t="s">
        <v>21</v>
      </c>
      <c r="H7258" s="2" t="str">
        <f t="array" ref="H7258">_xlfn.XLOOKUP(G7258,Food_Menu!A:A,Food_Menu!B:B)</f>
        <v>Food Item 0016</v>
      </c>
      <c r="I7258" s="2">
        <f t="array" ref="I7258">_xlfn.XLOOKUP(G7258,Food_Menu!A:A,Food_Menu!D:D)</f>
        <v>348.44</v>
      </c>
      <c r="J7258" s="2" t="s">
        <v>499</v>
      </c>
      <c r="K7258" s="2" t="str">
        <f t="array" ref="K7258">_xlfn.XLOOKUP(J7258,Delivery_Partners!A:A,Delivery_Partners!B:B)</f>
        <v>Delivery Partner 105</v>
      </c>
      <c r="L7258" s="3">
        <v>4</v>
      </c>
      <c r="M7258" s="2" t="s">
        <v>23</v>
      </c>
      <c r="N7258" s="2" t="s">
        <v>42</v>
      </c>
      <c r="O7258" s="3">
        <v>27</v>
      </c>
      <c r="P7258" s="13">
        <f t="shared" si="1506"/>
        <v>1393.76</v>
      </c>
      <c r="Q7258" s="13" t="str">
        <f t="shared" si="1507"/>
        <v>Fast</v>
      </c>
      <c r="S7258" s="21"/>
    </row>
    <row r="7259" customHeight="1" spans="1:19">
      <c r="A7259" s="2" t="s">
        <v>9225</v>
      </c>
      <c r="B7259" s="28">
        <v>45871</v>
      </c>
      <c r="C7259" s="2" t="s">
        <v>3506</v>
      </c>
      <c r="D7259" s="2" t="str">
        <f t="array" ref="D7259">_xlfn.XLOOKUP(C7259,Customers!A:A,Customers!B:B)</f>
        <v>Customer 0920</v>
      </c>
      <c r="E7259" s="2" t="s">
        <v>984</v>
      </c>
      <c r="F7259" s="2" t="str">
        <f t="array" ref="F7259">_xlfn.XLOOKUP(E7259,Restaurants!A:A,Restaurants!B:B)</f>
        <v>Restaurant 034</v>
      </c>
      <c r="G7259" s="2" t="s">
        <v>969</v>
      </c>
      <c r="H7259" s="2" t="str">
        <f t="array" ref="H7259">_xlfn.XLOOKUP(G7259,Food_Menu!A:A,Food_Menu!B:B)</f>
        <v>Food Item 0007</v>
      </c>
      <c r="I7259" s="2">
        <f t="array" ref="I7259">_xlfn.XLOOKUP(G7259,Food_Menu!A:A,Food_Menu!D:D)</f>
        <v>210.13</v>
      </c>
      <c r="J7259" s="2" t="s">
        <v>495</v>
      </c>
      <c r="K7259" s="2" t="str">
        <f t="array" ref="K7259">_xlfn.XLOOKUP(J7259,Delivery_Partners!A:A,Delivery_Partners!B:B)</f>
        <v>Delivery Partner 112</v>
      </c>
      <c r="L7259" s="3">
        <v>1</v>
      </c>
      <c r="M7259" s="2" t="s">
        <v>23</v>
      </c>
      <c r="N7259" s="2" t="s">
        <v>74</v>
      </c>
      <c r="O7259" s="3">
        <v>31</v>
      </c>
      <c r="P7259" s="13">
        <f t="shared" si="1506"/>
        <v>210.13</v>
      </c>
      <c r="Q7259" s="13" t="str">
        <f t="shared" si="1507"/>
        <v>Normal</v>
      </c>
      <c r="S7259" s="21"/>
    </row>
    <row r="7260" customHeight="1" spans="1:19">
      <c r="A7260" s="2" t="s">
        <v>9226</v>
      </c>
      <c r="B7260" s="29" t="s">
        <v>501</v>
      </c>
      <c r="C7260" s="2" t="s">
        <v>4603</v>
      </c>
      <c r="D7260" s="2" t="str">
        <f t="array" ref="D7260">_xlfn.XLOOKUP(C7260,Customers!A:A,Customers!B:B)</f>
        <v>Customer 0519</v>
      </c>
      <c r="E7260" s="2" t="s">
        <v>908</v>
      </c>
      <c r="F7260" s="2" t="str">
        <f t="array" ref="F7260">_xlfn.XLOOKUP(E7260,Restaurants!A:A,Restaurants!B:B)</f>
        <v>Restaurant 050</v>
      </c>
      <c r="G7260" s="2" t="s">
        <v>282</v>
      </c>
      <c r="H7260" s="2" t="str">
        <f t="array" ref="H7260">_xlfn.XLOOKUP(G7260,Food_Menu!A:A,Food_Menu!B:B)</f>
        <v>Food Item 0157</v>
      </c>
      <c r="I7260" s="2">
        <f t="array" ref="I7260">_xlfn.XLOOKUP(G7260,Food_Menu!A:A,Food_Menu!D:D)</f>
        <v>278.37</v>
      </c>
      <c r="J7260" s="2" t="s">
        <v>485</v>
      </c>
      <c r="K7260" s="2" t="str">
        <f t="array" ref="K7260">_xlfn.XLOOKUP(J7260,Delivery_Partners!A:A,Delivery_Partners!B:B)</f>
        <v>Delivery Partner 150</v>
      </c>
      <c r="L7260" s="3">
        <v>1</v>
      </c>
      <c r="M7260" s="2" t="s">
        <v>23</v>
      </c>
      <c r="N7260" s="2" t="s">
        <v>55</v>
      </c>
      <c r="O7260" s="3">
        <v>23</v>
      </c>
      <c r="P7260" s="13">
        <f t="shared" si="1506"/>
        <v>278.37</v>
      </c>
      <c r="Q7260" s="13" t="str">
        <f t="shared" si="1507"/>
        <v>Fast</v>
      </c>
      <c r="S7260" s="21"/>
    </row>
    <row r="7261" customHeight="1" spans="1:19">
      <c r="A7261" s="2" t="s">
        <v>9227</v>
      </c>
      <c r="B7261" s="28">
        <v>45942</v>
      </c>
      <c r="C7261" s="2" t="s">
        <v>1862</v>
      </c>
      <c r="D7261" s="2" t="str">
        <f t="array" ref="D7261">_xlfn.XLOOKUP(C7261,Customers!A:A,Customers!B:B)</f>
        <v>Customer 0250</v>
      </c>
      <c r="E7261" s="2" t="s">
        <v>871</v>
      </c>
      <c r="F7261" s="2" t="str">
        <f t="array" ref="F7261">_xlfn.XLOOKUP(E7261,Restaurants!A:A,Restaurants!B:B)</f>
        <v>Restaurant 015</v>
      </c>
      <c r="G7261" s="2" t="s">
        <v>856</v>
      </c>
      <c r="H7261" s="2" t="str">
        <f t="array" ref="H7261">_xlfn.XLOOKUP(G7261,Food_Menu!A:A,Food_Menu!B:B)</f>
        <v>Food Item 0191</v>
      </c>
      <c r="I7261" s="2">
        <f t="array" ref="I7261">_xlfn.XLOOKUP(G7261,Food_Menu!A:A,Food_Menu!D:D)</f>
        <v>443.82</v>
      </c>
      <c r="J7261" s="2" t="s">
        <v>422</v>
      </c>
      <c r="K7261" s="2" t="str">
        <f t="array" ref="K7261">_xlfn.XLOOKUP(J7261,Delivery_Partners!A:A,Delivery_Partners!B:B)</f>
        <v>Delivery Partner 049</v>
      </c>
      <c r="L7261" s="3">
        <v>1</v>
      </c>
      <c r="M7261" s="2" t="s">
        <v>23</v>
      </c>
      <c r="N7261" s="2" t="s">
        <v>42</v>
      </c>
      <c r="O7261" s="3">
        <v>33</v>
      </c>
      <c r="P7261" s="13">
        <f t="shared" si="1506"/>
        <v>443.82</v>
      </c>
      <c r="Q7261" s="13" t="str">
        <f t="shared" si="1507"/>
        <v>Normal</v>
      </c>
      <c r="S7261" s="21"/>
    </row>
    <row r="7262" customHeight="1" spans="1:19">
      <c r="A7262" s="2" t="s">
        <v>9228</v>
      </c>
      <c r="B7262" s="29" t="s">
        <v>2247</v>
      </c>
      <c r="C7262" s="2" t="s">
        <v>3012</v>
      </c>
      <c r="D7262" s="2" t="str">
        <f t="array" ref="D7262">_xlfn.XLOOKUP(C7262,Customers!A:A,Customers!B:B)</f>
        <v>Customer 0054</v>
      </c>
      <c r="E7262" s="2" t="s">
        <v>871</v>
      </c>
      <c r="F7262" s="2" t="str">
        <f t="array" ref="F7262">_xlfn.XLOOKUP(E7262,Restaurants!A:A,Restaurants!B:B)</f>
        <v>Restaurant 015</v>
      </c>
      <c r="G7262" s="2" t="s">
        <v>255</v>
      </c>
      <c r="H7262" s="2" t="str">
        <f t="array" ref="H7262">_xlfn.XLOOKUP(G7262,Food_Menu!A:A,Food_Menu!B:B)</f>
        <v>Food Item 0146</v>
      </c>
      <c r="I7262" s="2">
        <f t="array" ref="I7262">_xlfn.XLOOKUP(G7262,Food_Menu!A:A,Food_Menu!D:D)</f>
        <v>580.64</v>
      </c>
      <c r="J7262" s="2" t="s">
        <v>544</v>
      </c>
      <c r="K7262" s="2" t="str">
        <f t="array" ref="K7262">_xlfn.XLOOKUP(J7262,Delivery_Partners!A:A,Delivery_Partners!B:B)</f>
        <v>Delivery Partner 128</v>
      </c>
      <c r="L7262" s="3">
        <v>3</v>
      </c>
      <c r="M7262" s="2" t="s">
        <v>23</v>
      </c>
      <c r="N7262" s="2" t="s">
        <v>42</v>
      </c>
      <c r="O7262" s="3">
        <v>41</v>
      </c>
      <c r="P7262" s="13">
        <f t="shared" si="1506"/>
        <v>1741.92</v>
      </c>
      <c r="Q7262" s="13" t="str">
        <f t="shared" si="1507"/>
        <v>Normal</v>
      </c>
      <c r="S7262" s="21"/>
    </row>
    <row r="7263" customHeight="1" spans="1:19">
      <c r="A7263" s="2" t="s">
        <v>9229</v>
      </c>
      <c r="B7263" s="29" t="s">
        <v>1412</v>
      </c>
      <c r="C7263" s="2" t="s">
        <v>2909</v>
      </c>
      <c r="D7263" s="2" t="str">
        <f t="array" ref="D7263">_xlfn.XLOOKUP(C7263,Customers!A:A,Customers!B:B)</f>
        <v>Customer 0587</v>
      </c>
      <c r="E7263" s="2" t="s">
        <v>421</v>
      </c>
      <c r="F7263" s="2" t="str">
        <f t="array" ref="F7263">_xlfn.XLOOKUP(E7263,Restaurants!A:A,Restaurants!B:B)</f>
        <v>Restaurant 091</v>
      </c>
      <c r="G7263" s="2" t="s">
        <v>1063</v>
      </c>
      <c r="H7263" s="2" t="str">
        <f t="array" ref="H7263">_xlfn.XLOOKUP(G7263,Food_Menu!A:A,Food_Menu!B:B)</f>
        <v>Food Item 0153</v>
      </c>
      <c r="I7263" s="2">
        <f t="array" ref="I7263">_xlfn.XLOOKUP(G7263,Food_Menu!A:A,Food_Menu!D:D)</f>
        <v>322.66</v>
      </c>
      <c r="J7263" s="2" t="s">
        <v>651</v>
      </c>
      <c r="K7263" s="2" t="str">
        <f t="array" ref="K7263">_xlfn.XLOOKUP(J7263,Delivery_Partners!A:A,Delivery_Partners!B:B)</f>
        <v>Delivery Partner 036</v>
      </c>
      <c r="L7263" s="3">
        <v>1</v>
      </c>
      <c r="M7263" s="2" t="s">
        <v>23</v>
      </c>
      <c r="N7263" s="2" t="s">
        <v>42</v>
      </c>
      <c r="O7263" s="3">
        <v>29</v>
      </c>
      <c r="P7263" s="13">
        <f t="shared" si="1506"/>
        <v>322.66</v>
      </c>
      <c r="Q7263" s="13" t="str">
        <f t="shared" si="1507"/>
        <v>Fast</v>
      </c>
      <c r="S7263" s="21"/>
    </row>
    <row r="7264" customHeight="1" spans="1:19">
      <c r="A7264" s="2" t="s">
        <v>9230</v>
      </c>
      <c r="B7264" s="29" t="s">
        <v>780</v>
      </c>
      <c r="C7264" s="2" t="s">
        <v>894</v>
      </c>
      <c r="D7264" s="2" t="str">
        <f t="array" ref="D7264">_xlfn.XLOOKUP(C7264,Customers!A:A,Customers!B:B)</f>
        <v>Customer 0479</v>
      </c>
      <c r="E7264" s="2" t="s">
        <v>1060</v>
      </c>
      <c r="F7264" s="2" t="str">
        <f t="array" ref="F7264">_xlfn.XLOOKUP(E7264,Restaurants!A:A,Restaurants!B:B)</f>
        <v>Restaurant 042</v>
      </c>
      <c r="G7264" s="2" t="s">
        <v>194</v>
      </c>
      <c r="H7264" s="2" t="str">
        <f t="array" ref="H7264">_xlfn.XLOOKUP(G7264,Food_Menu!A:A,Food_Menu!B:B)</f>
        <v>Food Item 0009</v>
      </c>
      <c r="I7264" s="2">
        <f t="array" ref="I7264">_xlfn.XLOOKUP(G7264,Food_Menu!A:A,Food_Menu!D:D)</f>
        <v>168.03</v>
      </c>
      <c r="J7264" s="2" t="s">
        <v>217</v>
      </c>
      <c r="K7264" s="2" t="str">
        <f t="array" ref="K7264">_xlfn.XLOOKUP(J7264,Delivery_Partners!A:A,Delivery_Partners!B:B)</f>
        <v>Delivery Partner 044</v>
      </c>
      <c r="L7264" s="3">
        <v>1</v>
      </c>
      <c r="M7264" s="2" t="s">
        <v>23</v>
      </c>
      <c r="N7264" s="2" t="s">
        <v>24</v>
      </c>
      <c r="O7264" s="3">
        <v>24</v>
      </c>
      <c r="P7264" s="13">
        <f t="shared" si="1506"/>
        <v>168.03</v>
      </c>
      <c r="Q7264" s="13" t="str">
        <f t="shared" si="1507"/>
        <v>Fast</v>
      </c>
      <c r="S7264" s="21"/>
    </row>
    <row r="7265" customHeight="1" spans="1:19">
      <c r="A7265" s="2" t="s">
        <v>9231</v>
      </c>
      <c r="B7265" s="28">
        <v>45781</v>
      </c>
      <c r="C7265" s="2" t="s">
        <v>1729</v>
      </c>
      <c r="D7265" s="2" t="str">
        <f t="array" ref="D7265">_xlfn.XLOOKUP(C7265,Customers!A:A,Customers!B:B)</f>
        <v>Customer 0214</v>
      </c>
      <c r="E7265" s="2" t="s">
        <v>776</v>
      </c>
      <c r="F7265" s="2" t="str">
        <f t="array" ref="F7265">_xlfn.XLOOKUP(E7265,Restaurants!A:A,Restaurants!B:B)</f>
        <v>Restaurant 069</v>
      </c>
      <c r="G7265" s="2" t="s">
        <v>1650</v>
      </c>
      <c r="H7265" s="2" t="str">
        <f t="array" ref="H7265">_xlfn.XLOOKUP(G7265,Food_Menu!A:A,Food_Menu!B:B)</f>
        <v>Food Item 0040</v>
      </c>
      <c r="I7265" s="2">
        <f t="array" ref="I7265">_xlfn.XLOOKUP(G7265,Food_Menu!A:A,Food_Menu!D:D)</f>
        <v>254.86</v>
      </c>
      <c r="J7265" s="2" t="s">
        <v>1122</v>
      </c>
      <c r="K7265" s="2" t="str">
        <f t="array" ref="K7265">_xlfn.XLOOKUP(J7265,Delivery_Partners!A:A,Delivery_Partners!B:B)</f>
        <v>Delivery Partner 090</v>
      </c>
      <c r="L7265" s="3">
        <v>3</v>
      </c>
      <c r="M7265" s="2" t="s">
        <v>23</v>
      </c>
      <c r="N7265" s="2" t="s">
        <v>24</v>
      </c>
      <c r="O7265" s="3">
        <v>29</v>
      </c>
      <c r="P7265" s="13">
        <f t="shared" si="1506"/>
        <v>764.58</v>
      </c>
      <c r="Q7265" s="13" t="str">
        <f t="shared" si="1507"/>
        <v>Fast</v>
      </c>
      <c r="S7265" s="21"/>
    </row>
    <row r="7266" customHeight="1" spans="1:19">
      <c r="A7266" s="2" t="s">
        <v>9232</v>
      </c>
      <c r="B7266" s="29" t="s">
        <v>1166</v>
      </c>
      <c r="C7266" s="2" t="s">
        <v>219</v>
      </c>
      <c r="D7266" s="2" t="str">
        <f t="array" ref="D7266">_xlfn.XLOOKUP(C7266,Customers!A:A,Customers!B:B)</f>
        <v>Customer 0028</v>
      </c>
      <c r="E7266" s="2" t="s">
        <v>446</v>
      </c>
      <c r="F7266" s="2" t="str">
        <f t="array" ref="F7266">_xlfn.XLOOKUP(E7266,Restaurants!A:A,Restaurants!B:B)</f>
        <v>Restaurant 078</v>
      </c>
      <c r="G7266" s="2" t="s">
        <v>2712</v>
      </c>
      <c r="H7266" s="2" t="str">
        <f t="array" ref="H7266">_xlfn.XLOOKUP(G7266,Food_Menu!A:A,Food_Menu!B:B)</f>
        <v>Food Item 0008</v>
      </c>
      <c r="I7266" s="2">
        <f t="array" ref="I7266">_xlfn.XLOOKUP(G7266,Food_Menu!A:A,Food_Menu!D:D)</f>
        <v>417.54</v>
      </c>
      <c r="J7266" s="2" t="s">
        <v>564</v>
      </c>
      <c r="K7266" s="2" t="str">
        <f t="array" ref="K7266">_xlfn.XLOOKUP(J7266,Delivery_Partners!A:A,Delivery_Partners!B:B)</f>
        <v>Delivery Partner 095</v>
      </c>
      <c r="L7266" s="3">
        <v>1</v>
      </c>
      <c r="M7266" s="2" t="s">
        <v>23</v>
      </c>
      <c r="N7266" s="2" t="s">
        <v>55</v>
      </c>
      <c r="O7266" s="3">
        <v>48</v>
      </c>
      <c r="P7266" s="13">
        <f t="shared" si="1506"/>
        <v>417.54</v>
      </c>
      <c r="Q7266" s="13" t="str">
        <f t="shared" si="1507"/>
        <v>Normal</v>
      </c>
      <c r="S7266" s="21"/>
    </row>
    <row r="7267" customHeight="1" spans="1:19">
      <c r="A7267" s="2" t="s">
        <v>9233</v>
      </c>
      <c r="B7267" s="28">
        <v>45939</v>
      </c>
      <c r="C7267" s="2" t="s">
        <v>3391</v>
      </c>
      <c r="D7267" s="2" t="str">
        <f t="array" ref="D7267">_xlfn.XLOOKUP(C7267,Customers!A:A,Customers!B:B)</f>
        <v>Customer 0905</v>
      </c>
      <c r="E7267" s="2" t="s">
        <v>131</v>
      </c>
      <c r="F7267" s="2" t="str">
        <f t="array" ref="F7267">_xlfn.XLOOKUP(E7267,Restaurants!A:A,Restaurants!B:B)</f>
        <v>Restaurant 075</v>
      </c>
      <c r="G7267" s="2" t="s">
        <v>1516</v>
      </c>
      <c r="H7267" s="2" t="str">
        <f t="array" ref="H7267">_xlfn.XLOOKUP(G7267,Food_Menu!A:A,Food_Menu!B:B)</f>
        <v>Food Item 0215</v>
      </c>
      <c r="I7267" s="2">
        <f t="array" ref="I7267">_xlfn.XLOOKUP(G7267,Food_Menu!A:A,Food_Menu!D:D)</f>
        <v>131.38</v>
      </c>
      <c r="J7267" s="2" t="s">
        <v>448</v>
      </c>
      <c r="K7267" s="2" t="str">
        <f t="array" ref="K7267">_xlfn.XLOOKUP(J7267,Delivery_Partners!A:A,Delivery_Partners!B:B)</f>
        <v>Delivery Partner 117</v>
      </c>
      <c r="L7267" s="3">
        <v>3</v>
      </c>
      <c r="M7267" s="2" t="s">
        <v>23</v>
      </c>
      <c r="N7267" s="2" t="s">
        <v>74</v>
      </c>
      <c r="O7267" s="3">
        <v>48</v>
      </c>
      <c r="P7267" s="13">
        <f t="shared" si="1506"/>
        <v>394.14</v>
      </c>
      <c r="Q7267" s="13" t="str">
        <f t="shared" si="1507"/>
        <v>Normal</v>
      </c>
      <c r="S7267" s="21"/>
    </row>
    <row r="7268" hidden="1" customHeight="1" spans="1:19">
      <c r="A7268" s="2" t="s">
        <v>9234</v>
      </c>
      <c r="B7268" s="29" t="s">
        <v>135</v>
      </c>
      <c r="C7268" s="2" t="s">
        <v>2173</v>
      </c>
      <c r="D7268" s="2" t="str">
        <f t="array" ref="D7268">_xlfn.XLOOKUP(C7268,Customers!A:A,Customers!B:B)</f>
        <v>Customer 0936</v>
      </c>
      <c r="E7268" s="2" t="s">
        <v>750</v>
      </c>
      <c r="F7268" s="2" t="str">
        <f t="array" ref="F7268">_xlfn.XLOOKUP(E7268,Restaurants!A:A,Restaurants!B:B)</f>
        <v>Restaurant 076</v>
      </c>
      <c r="G7268" s="2" t="s">
        <v>1723</v>
      </c>
      <c r="H7268" s="2" t="str">
        <f t="array" ref="H7268">_xlfn.XLOOKUP(G7268,Food_Menu!A:A,Food_Menu!B:B)</f>
        <v>Food Item 0163</v>
      </c>
      <c r="I7268" s="2"/>
      <c r="J7268" s="2" t="s">
        <v>588</v>
      </c>
      <c r="K7268" s="2" t="str">
        <f t="array" ref="K7268">_xlfn.XLOOKUP(J7268,Delivery_Partners!A:A,Delivery_Partners!B:B)</f>
        <v>Delivery Partner 026</v>
      </c>
      <c r="L7268" s="3">
        <v>2</v>
      </c>
      <c r="M7268" s="2" t="s">
        <v>189</v>
      </c>
      <c r="N7268" s="2" t="s">
        <v>74</v>
      </c>
      <c r="O7268" s="2"/>
    </row>
    <row r="7269" hidden="1" customHeight="1" spans="1:19">
      <c r="A7269" s="2" t="s">
        <v>9235</v>
      </c>
      <c r="B7269" s="29" t="s">
        <v>329</v>
      </c>
      <c r="C7269" s="2" t="s">
        <v>1966</v>
      </c>
      <c r="D7269" s="2" t="str">
        <f t="array" ref="D7269">_xlfn.XLOOKUP(C7269,Customers!A:A,Customers!B:B)</f>
        <v>Customer 0296</v>
      </c>
      <c r="E7269" s="2" t="s">
        <v>807</v>
      </c>
      <c r="F7269" s="2" t="str">
        <f t="array" ref="F7269">_xlfn.XLOOKUP(E7269,Restaurants!A:A,Restaurants!B:B)</f>
        <v>Restaurant 118</v>
      </c>
      <c r="G7269" s="2" t="s">
        <v>84</v>
      </c>
      <c r="H7269" s="2" t="str">
        <f t="array" ref="H7269">_xlfn.XLOOKUP(G7269,Food_Menu!A:A,Food_Menu!B:B)</f>
        <v>Food Item 0211</v>
      </c>
      <c r="I7269" s="2"/>
      <c r="J7269" s="2" t="s">
        <v>811</v>
      </c>
      <c r="K7269" s="2" t="str">
        <f t="array" ref="K7269">_xlfn.XLOOKUP(J7269,Delivery_Partners!A:A,Delivery_Partners!B:B)</f>
        <v>Delivery Partner 147</v>
      </c>
      <c r="L7269" s="3">
        <v>2</v>
      </c>
      <c r="M7269" s="2" t="s">
        <v>189</v>
      </c>
      <c r="N7269" s="2" t="s">
        <v>24</v>
      </c>
      <c r="O7269" s="2"/>
    </row>
    <row r="7270" customHeight="1" spans="1:19">
      <c r="A7270" s="2" t="s">
        <v>9236</v>
      </c>
      <c r="B7270" s="29" t="s">
        <v>964</v>
      </c>
      <c r="C7270" s="2" t="s">
        <v>1902</v>
      </c>
      <c r="D7270" s="2" t="str">
        <f t="array" ref="D7270">_xlfn.XLOOKUP(C7270,Customers!A:A,Customers!B:B)</f>
        <v>Customer 0593</v>
      </c>
      <c r="E7270" s="2" t="s">
        <v>750</v>
      </c>
      <c r="F7270" s="2" t="str">
        <f t="array" ref="F7270">_xlfn.XLOOKUP(E7270,Restaurants!A:A,Restaurants!B:B)</f>
        <v>Restaurant 076</v>
      </c>
      <c r="G7270" s="2" t="s">
        <v>579</v>
      </c>
      <c r="H7270" s="2" t="str">
        <f t="array" ref="H7270">_xlfn.XLOOKUP(G7270,Food_Menu!A:A,Food_Menu!B:B)</f>
        <v>Food Item 0200</v>
      </c>
      <c r="I7270" s="2">
        <f t="array" ref="I7270">_xlfn.XLOOKUP(G7270,Food_Menu!A:A,Food_Menu!D:D)</f>
        <v>511.44</v>
      </c>
      <c r="J7270" s="2" t="s">
        <v>351</v>
      </c>
      <c r="K7270" s="2" t="str">
        <f t="array" ref="K7270">_xlfn.XLOOKUP(J7270,Delivery_Partners!A:A,Delivery_Partners!B:B)</f>
        <v>Delivery Partner 101</v>
      </c>
      <c r="L7270" s="3">
        <v>1</v>
      </c>
      <c r="M7270" s="2" t="s">
        <v>23</v>
      </c>
      <c r="N7270" s="2" t="s">
        <v>74</v>
      </c>
      <c r="O7270" s="3">
        <v>35</v>
      </c>
      <c r="P7270" s="13">
        <f t="shared" ref="P7270:P7273" si="1508">I7270*L7270</f>
        <v>511.44</v>
      </c>
      <c r="Q7270" s="13" t="str">
        <f t="shared" ref="Q7270:Q7273" si="1509">IF(O7270="","Not Delivered",IF(O7270&lt;=30,"Fast",IF(O7270&lt;=60,"Normal","Slow")))</f>
        <v>Normal</v>
      </c>
      <c r="S7270" s="21"/>
    </row>
    <row r="7271" customHeight="1" spans="1:19">
      <c r="A7271" s="2" t="s">
        <v>9237</v>
      </c>
      <c r="B7271" s="29" t="s">
        <v>1515</v>
      </c>
      <c r="C7271" s="2" t="s">
        <v>2501</v>
      </c>
      <c r="D7271" s="2" t="str">
        <f t="array" ref="D7271">_xlfn.XLOOKUP(C7271,Customers!A:A,Customers!B:B)</f>
        <v>Customer 0304</v>
      </c>
      <c r="E7271" s="2" t="s">
        <v>1060</v>
      </c>
      <c r="F7271" s="2" t="str">
        <f t="array" ref="F7271">_xlfn.XLOOKUP(E7271,Restaurants!A:A,Restaurants!B:B)</f>
        <v>Restaurant 042</v>
      </c>
      <c r="G7271" s="2" t="s">
        <v>303</v>
      </c>
      <c r="H7271" s="2" t="str">
        <f t="array" ref="H7271">_xlfn.XLOOKUP(G7271,Food_Menu!A:A,Food_Menu!B:B)</f>
        <v>Food Item 0050</v>
      </c>
      <c r="I7271" s="2">
        <f t="array" ref="I7271">_xlfn.XLOOKUP(G7271,Food_Menu!A:A,Food_Menu!D:D)</f>
        <v>122.02</v>
      </c>
      <c r="J7271" s="2" t="s">
        <v>643</v>
      </c>
      <c r="K7271" s="2" t="str">
        <f t="array" ref="K7271">_xlfn.XLOOKUP(J7271,Delivery_Partners!A:A,Delivery_Partners!B:B)</f>
        <v>Delivery Partner 107</v>
      </c>
      <c r="L7271" s="3">
        <v>4</v>
      </c>
      <c r="M7271" s="2" t="s">
        <v>23</v>
      </c>
      <c r="N7271" s="2" t="s">
        <v>24</v>
      </c>
      <c r="O7271" s="3">
        <v>50</v>
      </c>
      <c r="P7271" s="13">
        <f t="shared" si="1508"/>
        <v>488.08</v>
      </c>
      <c r="Q7271" s="13" t="str">
        <f t="shared" si="1509"/>
        <v>Normal</v>
      </c>
      <c r="S7271" s="21"/>
    </row>
    <row r="7272" customHeight="1" spans="1:19">
      <c r="A7272" s="2" t="s">
        <v>9238</v>
      </c>
      <c r="B7272" s="29" t="s">
        <v>833</v>
      </c>
      <c r="C7272" s="2" t="s">
        <v>480</v>
      </c>
      <c r="D7272" s="2" t="str">
        <f t="array" ref="D7272">_xlfn.XLOOKUP(C7272,Customers!A:A,Customers!B:B)</f>
        <v>Customer 0491</v>
      </c>
      <c r="E7272" s="2" t="s">
        <v>33</v>
      </c>
      <c r="F7272" s="2" t="str">
        <f t="array" ref="F7272">_xlfn.XLOOKUP(E7272,Restaurants!A:A,Restaurants!B:B)</f>
        <v>Restaurant 035</v>
      </c>
      <c r="G7272" s="2" t="s">
        <v>1100</v>
      </c>
      <c r="H7272" s="2" t="str">
        <f t="array" ref="H7272">_xlfn.XLOOKUP(G7272,Food_Menu!A:A,Food_Menu!B:B)</f>
        <v>Food Item 0113</v>
      </c>
      <c r="I7272" s="2">
        <f t="array" ref="I7272">_xlfn.XLOOKUP(G7272,Food_Menu!A:A,Food_Menu!D:D)</f>
        <v>545.03</v>
      </c>
      <c r="J7272" s="2" t="s">
        <v>1146</v>
      </c>
      <c r="K7272" s="2" t="str">
        <f t="array" ref="K7272">_xlfn.XLOOKUP(J7272,Delivery_Partners!A:A,Delivery_Partners!B:B)</f>
        <v>Delivery Partner 135</v>
      </c>
      <c r="L7272" s="3">
        <v>1</v>
      </c>
      <c r="M7272" s="2" t="s">
        <v>23</v>
      </c>
      <c r="N7272" s="2" t="s">
        <v>55</v>
      </c>
      <c r="O7272" s="3">
        <v>37</v>
      </c>
      <c r="P7272" s="13">
        <f t="shared" si="1508"/>
        <v>545.03</v>
      </c>
      <c r="Q7272" s="13" t="str">
        <f t="shared" si="1509"/>
        <v>Normal</v>
      </c>
      <c r="S7272" s="21"/>
    </row>
    <row r="7273" customHeight="1" spans="1:19">
      <c r="A7273" s="2" t="s">
        <v>9239</v>
      </c>
      <c r="B7273" s="29" t="s">
        <v>2195</v>
      </c>
      <c r="C7273" s="2" t="s">
        <v>109</v>
      </c>
      <c r="D7273" s="2" t="str">
        <f t="array" ref="D7273">_xlfn.XLOOKUP(C7273,Customers!A:A,Customers!B:B)</f>
        <v>Customer 0132</v>
      </c>
      <c r="E7273" s="2" t="s">
        <v>182</v>
      </c>
      <c r="F7273" s="2" t="str">
        <f t="array" ref="F7273">_xlfn.XLOOKUP(E7273,Restaurants!A:A,Restaurants!B:B)</f>
        <v>Restaurant 097</v>
      </c>
      <c r="G7273" s="2" t="s">
        <v>442</v>
      </c>
      <c r="H7273" s="2" t="str">
        <f t="array" ref="H7273">_xlfn.XLOOKUP(G7273,Food_Menu!A:A,Food_Menu!B:B)</f>
        <v>Food Item 0143</v>
      </c>
      <c r="I7273" s="2">
        <f t="array" ref="I7273">_xlfn.XLOOKUP(G7273,Food_Menu!A:A,Food_Menu!D:D)</f>
        <v>248.87</v>
      </c>
      <c r="J7273" s="2" t="s">
        <v>693</v>
      </c>
      <c r="K7273" s="2" t="str">
        <f t="array" ref="K7273">_xlfn.XLOOKUP(J7273,Delivery_Partners!A:A,Delivery_Partners!B:B)</f>
        <v>Delivery Partner 125</v>
      </c>
      <c r="L7273" s="3">
        <v>1</v>
      </c>
      <c r="M7273" s="2" t="s">
        <v>23</v>
      </c>
      <c r="N7273" s="2" t="s">
        <v>42</v>
      </c>
      <c r="O7273" s="3">
        <v>33</v>
      </c>
      <c r="P7273" s="13">
        <f t="shared" si="1508"/>
        <v>248.87</v>
      </c>
      <c r="Q7273" s="13" t="str">
        <f t="shared" si="1509"/>
        <v>Normal</v>
      </c>
      <c r="S7273" s="21"/>
    </row>
    <row r="7274" hidden="1" customHeight="1" spans="1:19">
      <c r="A7274" s="2" t="s">
        <v>9240</v>
      </c>
      <c r="B7274" s="28">
        <v>45786</v>
      </c>
      <c r="C7274" s="2" t="s">
        <v>1280</v>
      </c>
      <c r="D7274" s="2" t="str">
        <f t="array" ref="D7274">_xlfn.XLOOKUP(C7274,Customers!A:A,Customers!B:B)</f>
        <v>Customer 1136</v>
      </c>
      <c r="E7274" s="2" t="s">
        <v>193</v>
      </c>
      <c r="F7274" s="2" t="str">
        <f t="array" ref="F7274">_xlfn.XLOOKUP(E7274,Restaurants!A:A,Restaurants!B:B)</f>
        <v>Restaurant 051</v>
      </c>
      <c r="G7274" s="2" t="s">
        <v>920</v>
      </c>
      <c r="H7274" s="2" t="str">
        <f t="array" ref="H7274">_xlfn.XLOOKUP(G7274,Food_Menu!A:A,Food_Menu!B:B)</f>
        <v>Food Item 0164</v>
      </c>
      <c r="I7274" s="2"/>
      <c r="J7274" s="2" t="s">
        <v>1443</v>
      </c>
      <c r="K7274" s="2" t="str">
        <f t="array" ref="K7274">_xlfn.XLOOKUP(J7274,Delivery_Partners!A:A,Delivery_Partners!B:B)</f>
        <v>Delivery Partner 078</v>
      </c>
      <c r="L7274" s="3">
        <v>2</v>
      </c>
      <c r="M7274" s="2" t="s">
        <v>189</v>
      </c>
      <c r="N7274" s="2" t="s">
        <v>24</v>
      </c>
      <c r="O7274" s="2"/>
    </row>
    <row r="7275" customHeight="1" spans="1:19">
      <c r="A7275" s="2" t="s">
        <v>9241</v>
      </c>
      <c r="B7275" s="28">
        <v>45815</v>
      </c>
      <c r="C7275" s="2" t="s">
        <v>620</v>
      </c>
      <c r="D7275" s="2" t="str">
        <f t="array" ref="D7275">_xlfn.XLOOKUP(C7275,Customers!A:A,Customers!B:B)</f>
        <v>Customer 0865</v>
      </c>
      <c r="E7275" s="2" t="s">
        <v>526</v>
      </c>
      <c r="F7275" s="2" t="str">
        <f t="array" ref="F7275">_xlfn.XLOOKUP(E7275,Restaurants!A:A,Restaurants!B:B)</f>
        <v>Restaurant 068</v>
      </c>
      <c r="G7275" s="2" t="s">
        <v>1212</v>
      </c>
      <c r="H7275" s="2" t="str">
        <f t="array" ref="H7275">_xlfn.XLOOKUP(G7275,Food_Menu!A:A,Food_Menu!B:B)</f>
        <v>Food Item 0147</v>
      </c>
      <c r="I7275" s="2">
        <f t="array" ref="I7275">_xlfn.XLOOKUP(G7275,Food_Menu!A:A,Food_Menu!D:D)</f>
        <v>263.56</v>
      </c>
      <c r="J7275" s="2" t="s">
        <v>1863</v>
      </c>
      <c r="K7275" s="2" t="str">
        <f t="array" ref="K7275">_xlfn.XLOOKUP(J7275,Delivery_Partners!A:A,Delivery_Partners!B:B)</f>
        <v>Delivery Partner 088</v>
      </c>
      <c r="L7275" s="3">
        <v>1</v>
      </c>
      <c r="M7275" s="2" t="s">
        <v>23</v>
      </c>
      <c r="N7275" s="2" t="s">
        <v>55</v>
      </c>
      <c r="O7275" s="3">
        <v>24</v>
      </c>
      <c r="P7275" s="13">
        <f t="shared" ref="P7275:P7276" si="1510">I7275*L7275</f>
        <v>263.56</v>
      </c>
      <c r="Q7275" s="13" t="str">
        <f t="shared" ref="Q7275:Q7276" si="1511">IF(O7275="","Not Delivered",IF(O7275&lt;=30,"Fast",IF(O7275&lt;=60,"Normal","Slow")))</f>
        <v>Fast</v>
      </c>
      <c r="S7275" s="21"/>
    </row>
    <row r="7276" customHeight="1" spans="1:19">
      <c r="A7276" s="2" t="s">
        <v>9242</v>
      </c>
      <c r="B7276" s="29" t="s">
        <v>879</v>
      </c>
      <c r="C7276" s="2" t="s">
        <v>344</v>
      </c>
      <c r="D7276" s="2" t="str">
        <f t="array" ref="D7276">_xlfn.XLOOKUP(C7276,Customers!A:A,Customers!B:B)</f>
        <v>Customer 1082</v>
      </c>
      <c r="E7276" s="2" t="s">
        <v>721</v>
      </c>
      <c r="F7276" s="2" t="str">
        <f t="array" ref="F7276">_xlfn.XLOOKUP(E7276,Restaurants!A:A,Restaurants!B:B)</f>
        <v>Restaurant 098</v>
      </c>
      <c r="G7276" s="2" t="s">
        <v>957</v>
      </c>
      <c r="H7276" s="2" t="str">
        <f t="array" ref="H7276">_xlfn.XLOOKUP(G7276,Food_Menu!A:A,Food_Menu!B:B)</f>
        <v>Food Item 0100</v>
      </c>
      <c r="I7276" s="2">
        <f t="array" ref="I7276">_xlfn.XLOOKUP(G7276,Food_Menu!A:A,Food_Menu!D:D)</f>
        <v>188.17</v>
      </c>
      <c r="J7276" s="2" t="s">
        <v>1716</v>
      </c>
      <c r="K7276" s="2" t="str">
        <f t="array" ref="K7276">_xlfn.XLOOKUP(J7276,Delivery_Partners!A:A,Delivery_Partners!B:B)</f>
        <v>Delivery Partner 042</v>
      </c>
      <c r="L7276" s="3">
        <v>1</v>
      </c>
      <c r="M7276" s="2" t="s">
        <v>23</v>
      </c>
      <c r="N7276" s="2" t="s">
        <v>24</v>
      </c>
      <c r="O7276" s="3">
        <v>39</v>
      </c>
      <c r="P7276" s="13">
        <f t="shared" si="1510"/>
        <v>188.17</v>
      </c>
      <c r="Q7276" s="13" t="str">
        <f t="shared" si="1511"/>
        <v>Normal</v>
      </c>
      <c r="S7276" s="21"/>
    </row>
    <row r="7277" hidden="1" customHeight="1" spans="1:19">
      <c r="A7277" s="2" t="s">
        <v>9243</v>
      </c>
      <c r="B7277" s="28">
        <v>45819</v>
      </c>
      <c r="C7277" s="2" t="s">
        <v>968</v>
      </c>
      <c r="D7277" s="2" t="str">
        <f t="array" ref="D7277">_xlfn.XLOOKUP(C7277,Customers!A:A,Customers!B:B)</f>
        <v>Customer 0356</v>
      </c>
      <c r="E7277" s="2" t="s">
        <v>230</v>
      </c>
      <c r="F7277" s="2" t="str">
        <f t="array" ref="F7277">_xlfn.XLOOKUP(E7277,Restaurants!A:A,Restaurants!B:B)</f>
        <v>Restaurant 029</v>
      </c>
      <c r="G7277" s="2" t="s">
        <v>2284</v>
      </c>
      <c r="H7277" s="2" t="str">
        <f t="array" ref="H7277">_xlfn.XLOOKUP(G7277,Food_Menu!A:A,Food_Menu!B:B)</f>
        <v>Food Item 0001</v>
      </c>
      <c r="I7277" s="2"/>
      <c r="J7277" s="2" t="s">
        <v>927</v>
      </c>
      <c r="K7277" s="2" t="str">
        <f t="array" ref="K7277">_xlfn.XLOOKUP(J7277,Delivery_Partners!A:A,Delivery_Partners!B:B)</f>
        <v>Delivery Partner 103</v>
      </c>
      <c r="L7277" s="3">
        <v>2</v>
      </c>
      <c r="M7277" s="2" t="s">
        <v>101</v>
      </c>
      <c r="N7277" s="2" t="s">
        <v>74</v>
      </c>
      <c r="O7277" s="2"/>
    </row>
    <row r="7278" customHeight="1" spans="1:19">
      <c r="A7278" s="2" t="s">
        <v>9244</v>
      </c>
      <c r="B7278" s="29" t="s">
        <v>2195</v>
      </c>
      <c r="C7278" s="2" t="s">
        <v>2699</v>
      </c>
      <c r="D7278" s="2" t="str">
        <f t="array" ref="D7278">_xlfn.XLOOKUP(C7278,Customers!A:A,Customers!B:B)</f>
        <v>Customer 1048</v>
      </c>
      <c r="E7278" s="2" t="s">
        <v>616</v>
      </c>
      <c r="F7278" s="2" t="str">
        <f t="array" ref="F7278">_xlfn.XLOOKUP(E7278,Restaurants!A:A,Restaurants!B:B)</f>
        <v>Restaurant 027</v>
      </c>
      <c r="G7278" s="2" t="s">
        <v>340</v>
      </c>
      <c r="H7278" s="2" t="str">
        <f t="array" ref="H7278">_xlfn.XLOOKUP(G7278,Food_Menu!A:A,Food_Menu!B:B)</f>
        <v>Food Item 0207</v>
      </c>
      <c r="I7278" s="2">
        <f t="array" ref="I7278">_xlfn.XLOOKUP(G7278,Food_Menu!A:A,Food_Menu!D:D)</f>
        <v>225.36</v>
      </c>
      <c r="J7278" s="2" t="s">
        <v>942</v>
      </c>
      <c r="K7278" s="2" t="str">
        <f t="array" ref="K7278">_xlfn.XLOOKUP(J7278,Delivery_Partners!A:A,Delivery_Partners!B:B)</f>
        <v>Delivery Partner 037</v>
      </c>
      <c r="L7278" s="3">
        <v>1</v>
      </c>
      <c r="M7278" s="2" t="s">
        <v>23</v>
      </c>
      <c r="N7278" s="2" t="s">
        <v>24</v>
      </c>
      <c r="O7278" s="3">
        <v>43</v>
      </c>
      <c r="P7278" s="13">
        <f>I7278*L7278</f>
        <v>225.36</v>
      </c>
      <c r="Q7278" s="13" t="str">
        <f>IF(O7278="","Not Delivered",IF(O7278&lt;=30,"Fast",IF(O7278&lt;=60,"Normal","Slow")))</f>
        <v>Normal</v>
      </c>
      <c r="S7278" s="21"/>
    </row>
    <row r="7279" hidden="1" customHeight="1" spans="1:19">
      <c r="A7279" s="2" t="s">
        <v>9245</v>
      </c>
      <c r="B7279" s="28">
        <v>45659</v>
      </c>
      <c r="C7279" s="2" t="s">
        <v>3989</v>
      </c>
      <c r="D7279" s="2" t="str">
        <f t="array" ref="D7279">_xlfn.XLOOKUP(C7279,Customers!A:A,Customers!B:B)</f>
        <v>Customer 0622</v>
      </c>
      <c r="E7279" s="2" t="s">
        <v>335</v>
      </c>
      <c r="F7279" s="2" t="str">
        <f t="array" ref="F7279">_xlfn.XLOOKUP(E7279,Restaurants!A:A,Restaurants!B:B)</f>
        <v>Restaurant 007</v>
      </c>
      <c r="G7279" s="2" t="s">
        <v>1382</v>
      </c>
      <c r="H7279" s="2" t="str">
        <f t="array" ref="H7279">_xlfn.XLOOKUP(G7279,Food_Menu!A:A,Food_Menu!B:B)</f>
        <v>Food Item 0152</v>
      </c>
      <c r="I7279" s="2"/>
      <c r="J7279" s="2" t="s">
        <v>1481</v>
      </c>
      <c r="K7279" s="2" t="str">
        <f t="array" ref="K7279">_xlfn.XLOOKUP(J7279,Delivery_Partners!A:A,Delivery_Partners!B:B)</f>
        <v>Delivery Partner 115</v>
      </c>
      <c r="L7279" s="3">
        <v>1</v>
      </c>
      <c r="M7279" s="2" t="s">
        <v>189</v>
      </c>
      <c r="N7279" s="2" t="s">
        <v>55</v>
      </c>
      <c r="O7279" s="2"/>
    </row>
    <row r="7280" customHeight="1" spans="1:19">
      <c r="A7280" s="2" t="s">
        <v>9246</v>
      </c>
      <c r="B7280" s="29" t="s">
        <v>1490</v>
      </c>
      <c r="C7280" s="2" t="s">
        <v>1006</v>
      </c>
      <c r="D7280" s="2" t="str">
        <f t="array" ref="D7280">_xlfn.XLOOKUP(C7280,Customers!A:A,Customers!B:B)</f>
        <v>Customer 0238</v>
      </c>
      <c r="E7280" s="2" t="s">
        <v>603</v>
      </c>
      <c r="F7280" s="2" t="str">
        <f t="array" ref="F7280">_xlfn.XLOOKUP(E7280,Restaurants!A:A,Restaurants!B:B)</f>
        <v>Restaurant 009</v>
      </c>
      <c r="G7280" s="2" t="s">
        <v>868</v>
      </c>
      <c r="H7280" s="2" t="str">
        <f t="array" ref="H7280">_xlfn.XLOOKUP(G7280,Food_Menu!A:A,Food_Menu!B:B)</f>
        <v>Food Item 0184</v>
      </c>
      <c r="I7280" s="2">
        <f t="array" ref="I7280">_xlfn.XLOOKUP(G7280,Food_Menu!A:A,Food_Menu!D:D)</f>
        <v>509.99</v>
      </c>
      <c r="J7280" s="2" t="s">
        <v>1581</v>
      </c>
      <c r="K7280" s="2" t="str">
        <f t="array" ref="K7280">_xlfn.XLOOKUP(J7280,Delivery_Partners!A:A,Delivery_Partners!B:B)</f>
        <v>Delivery Partner 076</v>
      </c>
      <c r="L7280" s="3">
        <v>1</v>
      </c>
      <c r="M7280" s="2" t="s">
        <v>23</v>
      </c>
      <c r="N7280" s="2" t="s">
        <v>24</v>
      </c>
      <c r="O7280" s="3">
        <v>25</v>
      </c>
      <c r="P7280" s="13">
        <f t="shared" ref="P7280:P7281" si="1512">I7280*L7280</f>
        <v>509.99</v>
      </c>
      <c r="Q7280" s="13" t="str">
        <f t="shared" ref="Q7280:Q7281" si="1513">IF(O7280="","Not Delivered",IF(O7280&lt;=30,"Fast",IF(O7280&lt;=60,"Normal","Slow")))</f>
        <v>Fast</v>
      </c>
      <c r="S7280" s="21"/>
    </row>
    <row r="7281" customHeight="1" spans="1:19">
      <c r="A7281" s="2" t="s">
        <v>9247</v>
      </c>
      <c r="B7281" s="29" t="s">
        <v>3087</v>
      </c>
      <c r="C7281" s="2" t="s">
        <v>412</v>
      </c>
      <c r="D7281" s="2" t="str">
        <f t="array" ref="D7281">_xlfn.XLOOKUP(C7281,Customers!A:A,Customers!B:B)</f>
        <v>Customer 0399</v>
      </c>
      <c r="E7281" s="2" t="s">
        <v>712</v>
      </c>
      <c r="F7281" s="2" t="str">
        <f t="array" ref="F7281">_xlfn.XLOOKUP(E7281,Restaurants!A:A,Restaurants!B:B)</f>
        <v>Restaurant 074</v>
      </c>
      <c r="G7281" s="2" t="s">
        <v>198</v>
      </c>
      <c r="H7281" s="2" t="str">
        <f t="array" ref="H7281">_xlfn.XLOOKUP(G7281,Food_Menu!A:A,Food_Menu!B:B)</f>
        <v>Food Item 0049</v>
      </c>
      <c r="I7281" s="2">
        <f t="array" ref="I7281">_xlfn.XLOOKUP(G7281,Food_Menu!A:A,Food_Menu!D:D)</f>
        <v>504.81</v>
      </c>
      <c r="J7281" s="2" t="s">
        <v>671</v>
      </c>
      <c r="K7281" s="2" t="str">
        <f t="array" ref="K7281">_xlfn.XLOOKUP(J7281,Delivery_Partners!A:A,Delivery_Partners!B:B)</f>
        <v>Delivery Partner 043</v>
      </c>
      <c r="L7281" s="3">
        <v>1</v>
      </c>
      <c r="M7281" s="2" t="s">
        <v>23</v>
      </c>
      <c r="N7281" s="2" t="s">
        <v>24</v>
      </c>
      <c r="O7281" s="3">
        <v>18</v>
      </c>
      <c r="P7281" s="13">
        <f t="shared" si="1512"/>
        <v>504.81</v>
      </c>
      <c r="Q7281" s="13" t="str">
        <f t="shared" si="1513"/>
        <v>Fast</v>
      </c>
      <c r="S7281" s="21"/>
    </row>
    <row r="7282" hidden="1" customHeight="1" spans="1:19">
      <c r="A7282" s="2" t="s">
        <v>9248</v>
      </c>
      <c r="B7282" s="29" t="s">
        <v>385</v>
      </c>
      <c r="C7282" s="2" t="s">
        <v>2545</v>
      </c>
      <c r="D7282" s="2" t="str">
        <f t="array" ref="D7282">_xlfn.XLOOKUP(C7282,Customers!A:A,Customers!B:B)</f>
        <v>Customer 0974</v>
      </c>
      <c r="E7282" s="2" t="s">
        <v>249</v>
      </c>
      <c r="F7282" s="2" t="str">
        <f t="array" ref="F7282">_xlfn.XLOOKUP(E7282,Restaurants!A:A,Restaurants!B:B)</f>
        <v>Restaurant 061</v>
      </c>
      <c r="G7282" s="2" t="s">
        <v>966</v>
      </c>
      <c r="H7282" s="2" t="str">
        <f t="array" ref="H7282">_xlfn.XLOOKUP(G7282,Food_Menu!A:A,Food_Menu!B:B)</f>
        <v>Food Item 0024</v>
      </c>
      <c r="I7282" s="2"/>
      <c r="J7282" s="2" t="s">
        <v>993</v>
      </c>
      <c r="K7282" s="2" t="str">
        <f t="array" ref="K7282">_xlfn.XLOOKUP(J7282,Delivery_Partners!A:A,Delivery_Partners!B:B)</f>
        <v>Delivery Partner 086</v>
      </c>
      <c r="L7282" s="3">
        <v>2</v>
      </c>
      <c r="M7282" s="2" t="s">
        <v>101</v>
      </c>
      <c r="N7282" s="2" t="s">
        <v>24</v>
      </c>
      <c r="O7282" s="2"/>
    </row>
    <row r="7283" customHeight="1" spans="1:19">
      <c r="A7283" s="2" t="s">
        <v>9249</v>
      </c>
      <c r="B7283" s="29" t="s">
        <v>1140</v>
      </c>
      <c r="C7283" s="2" t="s">
        <v>3455</v>
      </c>
      <c r="D7283" s="2" t="str">
        <f t="array" ref="D7283">_xlfn.XLOOKUP(C7283,Customers!A:A,Customers!B:B)</f>
        <v>Customer 0930</v>
      </c>
      <c r="E7283" s="2" t="s">
        <v>666</v>
      </c>
      <c r="F7283" s="2" t="str">
        <f t="array" ref="F7283">_xlfn.XLOOKUP(E7283,Restaurants!A:A,Restaurants!B:B)</f>
        <v>Restaurant 036</v>
      </c>
      <c r="G7283" s="2" t="s">
        <v>591</v>
      </c>
      <c r="H7283" s="2" t="str">
        <f t="array" ref="H7283">_xlfn.XLOOKUP(G7283,Food_Menu!A:A,Food_Menu!B:B)</f>
        <v>Food Item 0199</v>
      </c>
      <c r="I7283" s="2">
        <f t="array" ref="I7283">_xlfn.XLOOKUP(G7283,Food_Menu!A:A,Food_Menu!D:D)</f>
        <v>484.48</v>
      </c>
      <c r="J7283" s="2" t="s">
        <v>534</v>
      </c>
      <c r="K7283" s="2" t="str">
        <f t="array" ref="K7283">_xlfn.XLOOKUP(J7283,Delivery_Partners!A:A,Delivery_Partners!B:B)</f>
        <v>Delivery Partner 169</v>
      </c>
      <c r="L7283" s="3">
        <v>2</v>
      </c>
      <c r="M7283" s="2" t="s">
        <v>23</v>
      </c>
      <c r="N7283" s="2" t="s">
        <v>24</v>
      </c>
      <c r="O7283" s="3">
        <v>21</v>
      </c>
      <c r="P7283" s="13">
        <f t="shared" ref="P7283:P7288" si="1514">I7283*L7283</f>
        <v>968.96</v>
      </c>
      <c r="Q7283" s="13" t="str">
        <f t="shared" ref="Q7283:Q7288" si="1515">IF(O7283="","Not Delivered",IF(O7283&lt;=30,"Fast",IF(O7283&lt;=60,"Normal","Slow")))</f>
        <v>Fast</v>
      </c>
      <c r="S7283" s="21"/>
    </row>
    <row r="7284" customHeight="1" spans="1:19">
      <c r="A7284" s="2" t="s">
        <v>9250</v>
      </c>
      <c r="B7284" s="29" t="s">
        <v>453</v>
      </c>
      <c r="C7284" s="2" t="s">
        <v>620</v>
      </c>
      <c r="D7284" s="2" t="str">
        <f t="array" ref="D7284">_xlfn.XLOOKUP(C7284,Customers!A:A,Customers!B:B)</f>
        <v>Customer 0865</v>
      </c>
      <c r="E7284" s="2" t="s">
        <v>281</v>
      </c>
      <c r="F7284" s="2" t="str">
        <f t="array" ref="F7284">_xlfn.XLOOKUP(E7284,Restaurants!A:A,Restaurants!B:B)</f>
        <v>Restaurant 026</v>
      </c>
      <c r="G7284" s="2" t="s">
        <v>823</v>
      </c>
      <c r="H7284" s="2" t="str">
        <f t="array" ref="H7284">_xlfn.XLOOKUP(G7284,Food_Menu!A:A,Food_Menu!B:B)</f>
        <v>Food Item 0178</v>
      </c>
      <c r="I7284" s="2">
        <f t="array" ref="I7284">_xlfn.XLOOKUP(G7284,Food_Menu!A:A,Food_Menu!D:D)</f>
        <v>461.95</v>
      </c>
      <c r="J7284" s="2" t="s">
        <v>592</v>
      </c>
      <c r="K7284" s="2" t="str">
        <f t="array" ref="K7284">_xlfn.XLOOKUP(J7284,Delivery_Partners!A:A,Delivery_Partners!B:B)</f>
        <v>Delivery Partner 102</v>
      </c>
      <c r="L7284" s="3">
        <v>1</v>
      </c>
      <c r="M7284" s="2" t="s">
        <v>23</v>
      </c>
      <c r="N7284" s="2" t="s">
        <v>24</v>
      </c>
      <c r="O7284" s="3">
        <v>44</v>
      </c>
      <c r="P7284" s="13">
        <f t="shared" si="1514"/>
        <v>461.95</v>
      </c>
      <c r="Q7284" s="13" t="str">
        <f t="shared" si="1515"/>
        <v>Normal</v>
      </c>
      <c r="S7284" s="21"/>
    </row>
    <row r="7285" customHeight="1" spans="1:19">
      <c r="A7285" s="2" t="s">
        <v>9251</v>
      </c>
      <c r="B7285" s="29" t="s">
        <v>743</v>
      </c>
      <c r="C7285" s="2" t="s">
        <v>4060</v>
      </c>
      <c r="D7285" s="2" t="str">
        <f t="array" ref="D7285">_xlfn.XLOOKUP(C7285,Customers!A:A,Customers!B:B)</f>
        <v>Customer 0272</v>
      </c>
      <c r="E7285" s="2" t="s">
        <v>1342</v>
      </c>
      <c r="F7285" s="2" t="str">
        <f t="array" ref="F7285">_xlfn.XLOOKUP(E7285,Restaurants!A:A,Restaurants!B:B)</f>
        <v>Restaurant 084</v>
      </c>
      <c r="G7285" s="2" t="s">
        <v>1040</v>
      </c>
      <c r="H7285" s="2" t="str">
        <f t="array" ref="H7285">_xlfn.XLOOKUP(G7285,Food_Menu!A:A,Food_Menu!B:B)</f>
        <v>Food Item 0185</v>
      </c>
      <c r="I7285" s="2">
        <f t="array" ref="I7285">_xlfn.XLOOKUP(G7285,Food_Menu!A:A,Food_Menu!D:D)</f>
        <v>565.74</v>
      </c>
      <c r="J7285" s="2" t="s">
        <v>262</v>
      </c>
      <c r="K7285" s="2" t="str">
        <f t="array" ref="K7285">_xlfn.XLOOKUP(J7285,Delivery_Partners!A:A,Delivery_Partners!B:B)</f>
        <v>Delivery Partner 063</v>
      </c>
      <c r="L7285" s="3">
        <v>1</v>
      </c>
      <c r="M7285" s="2" t="s">
        <v>23</v>
      </c>
      <c r="N7285" s="2" t="s">
        <v>24</v>
      </c>
      <c r="O7285" s="3">
        <v>18</v>
      </c>
      <c r="P7285" s="13">
        <f t="shared" si="1514"/>
        <v>565.74</v>
      </c>
      <c r="Q7285" s="13" t="str">
        <f t="shared" si="1515"/>
        <v>Fast</v>
      </c>
      <c r="S7285" s="21"/>
    </row>
    <row r="7286" customHeight="1" spans="1:19">
      <c r="A7286" s="2" t="s">
        <v>9252</v>
      </c>
      <c r="B7286" s="29" t="s">
        <v>273</v>
      </c>
      <c r="C7286" s="2" t="s">
        <v>2444</v>
      </c>
      <c r="D7286" s="2" t="str">
        <f t="array" ref="D7286">_xlfn.XLOOKUP(C7286,Customers!A:A,Customers!B:B)</f>
        <v>Customer 0778</v>
      </c>
      <c r="E7286" s="2" t="s">
        <v>78</v>
      </c>
      <c r="F7286" s="2" t="str">
        <f t="array" ref="F7286">_xlfn.XLOOKUP(E7286,Restaurants!A:A,Restaurants!B:B)</f>
        <v>Restaurant 011</v>
      </c>
      <c r="G7286" s="2" t="s">
        <v>1192</v>
      </c>
      <c r="H7286" s="2" t="str">
        <f t="array" ref="H7286">_xlfn.XLOOKUP(G7286,Food_Menu!A:A,Food_Menu!B:B)</f>
        <v>Food Item 0097</v>
      </c>
      <c r="I7286" s="2">
        <f t="array" ref="I7286">_xlfn.XLOOKUP(G7286,Food_Menu!A:A,Food_Menu!D:D)</f>
        <v>584.54</v>
      </c>
      <c r="J7286" s="2" t="s">
        <v>1683</v>
      </c>
      <c r="K7286" s="2" t="str">
        <f t="array" ref="K7286">_xlfn.XLOOKUP(J7286,Delivery_Partners!A:A,Delivery_Partners!B:B)</f>
        <v>Delivery Partner 082</v>
      </c>
      <c r="L7286" s="3">
        <v>1</v>
      </c>
      <c r="M7286" s="2" t="s">
        <v>23</v>
      </c>
      <c r="N7286" s="2" t="s">
        <v>74</v>
      </c>
      <c r="O7286" s="3">
        <v>66</v>
      </c>
      <c r="P7286" s="13">
        <f t="shared" si="1514"/>
        <v>584.54</v>
      </c>
      <c r="Q7286" s="13" t="str">
        <f t="shared" si="1515"/>
        <v>Slow</v>
      </c>
      <c r="S7286" s="21"/>
    </row>
    <row r="7287" customHeight="1" spans="1:19">
      <c r="A7287" s="2" t="s">
        <v>9253</v>
      </c>
      <c r="B7287" s="28">
        <v>45968</v>
      </c>
      <c r="C7287" s="2" t="s">
        <v>2718</v>
      </c>
      <c r="D7287" s="2" t="str">
        <f t="array" ref="D7287">_xlfn.XLOOKUP(C7287,Customers!A:A,Customers!B:B)</f>
        <v>Customer 1130</v>
      </c>
      <c r="E7287" s="2" t="s">
        <v>674</v>
      </c>
      <c r="F7287" s="2" t="str">
        <f t="array" ref="F7287">_xlfn.XLOOKUP(E7287,Restaurants!A:A,Restaurants!B:B)</f>
        <v>Restaurant 085</v>
      </c>
      <c r="G7287" s="2" t="s">
        <v>579</v>
      </c>
      <c r="H7287" s="2" t="str">
        <f t="array" ref="H7287">_xlfn.XLOOKUP(G7287,Food_Menu!A:A,Food_Menu!B:B)</f>
        <v>Food Item 0200</v>
      </c>
      <c r="I7287" s="2">
        <f t="array" ref="I7287">_xlfn.XLOOKUP(G7287,Food_Menu!A:A,Food_Menu!D:D)</f>
        <v>511.44</v>
      </c>
      <c r="J7287" s="2" t="s">
        <v>139</v>
      </c>
      <c r="K7287" s="2" t="str">
        <f t="array" ref="K7287">_xlfn.XLOOKUP(J7287,Delivery_Partners!A:A,Delivery_Partners!B:B)</f>
        <v>Delivery Partner 109</v>
      </c>
      <c r="L7287" s="3">
        <v>1</v>
      </c>
      <c r="M7287" s="2" t="s">
        <v>23</v>
      </c>
      <c r="N7287" s="2" t="s">
        <v>24</v>
      </c>
      <c r="O7287" s="3">
        <v>19</v>
      </c>
      <c r="P7287" s="13">
        <f t="shared" si="1514"/>
        <v>511.44</v>
      </c>
      <c r="Q7287" s="13" t="str">
        <f t="shared" si="1515"/>
        <v>Fast</v>
      </c>
      <c r="S7287" s="21"/>
    </row>
    <row r="7288" customHeight="1" spans="1:19">
      <c r="A7288" s="2" t="s">
        <v>9254</v>
      </c>
      <c r="B7288" s="29" t="s">
        <v>733</v>
      </c>
      <c r="C7288" s="2" t="s">
        <v>3485</v>
      </c>
      <c r="D7288" s="2" t="str">
        <f t="array" ref="D7288">_xlfn.XLOOKUP(C7288,Customers!A:A,Customers!B:B)</f>
        <v>Customer 0059</v>
      </c>
      <c r="E7288" s="2" t="s">
        <v>1209</v>
      </c>
      <c r="F7288" s="2" t="str">
        <f t="array" ref="F7288">_xlfn.XLOOKUP(E7288,Restaurants!A:A,Restaurants!B:B)</f>
        <v>Restaurant 109</v>
      </c>
      <c r="G7288" s="2" t="s">
        <v>303</v>
      </c>
      <c r="H7288" s="2" t="str">
        <f t="array" ref="H7288">_xlfn.XLOOKUP(G7288,Food_Menu!A:A,Food_Menu!B:B)</f>
        <v>Food Item 0050</v>
      </c>
      <c r="I7288" s="2">
        <f t="array" ref="I7288">_xlfn.XLOOKUP(G7288,Food_Menu!A:A,Food_Menu!D:D)</f>
        <v>122.02</v>
      </c>
      <c r="J7288" s="2" t="s">
        <v>112</v>
      </c>
      <c r="K7288" s="2" t="str">
        <f t="array" ref="K7288">_xlfn.XLOOKUP(J7288,Delivery_Partners!A:A,Delivery_Partners!B:B)</f>
        <v>Delivery Partner 028</v>
      </c>
      <c r="L7288" s="3">
        <v>1</v>
      </c>
      <c r="M7288" s="2" t="s">
        <v>23</v>
      </c>
      <c r="N7288" s="2" t="s">
        <v>55</v>
      </c>
      <c r="O7288" s="3">
        <v>36</v>
      </c>
      <c r="P7288" s="13">
        <f t="shared" si="1514"/>
        <v>122.02</v>
      </c>
      <c r="Q7288" s="13" t="str">
        <f t="shared" si="1515"/>
        <v>Normal</v>
      </c>
      <c r="S7288" s="21"/>
    </row>
    <row r="7289" hidden="1" customHeight="1" spans="1:19">
      <c r="A7289" s="2" t="s">
        <v>9255</v>
      </c>
      <c r="B7289" s="28">
        <v>45809</v>
      </c>
      <c r="C7289" s="2" t="s">
        <v>929</v>
      </c>
      <c r="D7289" s="2" t="str">
        <f t="array" ref="D7289">_xlfn.XLOOKUP(C7289,Customers!A:A,Customers!B:B)</f>
        <v>Customer 0386</v>
      </c>
      <c r="E7289" s="2" t="s">
        <v>1224</v>
      </c>
      <c r="F7289" s="2" t="str">
        <f t="array" ref="F7289">_xlfn.XLOOKUP(E7289,Restaurants!A:A,Restaurants!B:B)</f>
        <v>Restaurant 055</v>
      </c>
      <c r="G7289" s="2" t="s">
        <v>852</v>
      </c>
      <c r="H7289" s="2" t="str">
        <f t="array" ref="H7289">_xlfn.XLOOKUP(G7289,Food_Menu!A:A,Food_Menu!B:B)</f>
        <v>Food Item 0167</v>
      </c>
      <c r="I7289" s="2"/>
      <c r="J7289" s="2" t="s">
        <v>351</v>
      </c>
      <c r="K7289" s="2" t="str">
        <f t="array" ref="K7289">_xlfn.XLOOKUP(J7289,Delivery_Partners!A:A,Delivery_Partners!B:B)</f>
        <v>Delivery Partner 101</v>
      </c>
      <c r="L7289" s="3">
        <v>2</v>
      </c>
      <c r="M7289" s="2" t="s">
        <v>189</v>
      </c>
      <c r="N7289" s="2" t="s">
        <v>55</v>
      </c>
      <c r="O7289" s="2"/>
    </row>
    <row r="7290" customHeight="1" spans="1:19">
      <c r="A7290" s="2" t="s">
        <v>9256</v>
      </c>
      <c r="B7290" s="28">
        <v>45661</v>
      </c>
      <c r="C7290" s="2" t="s">
        <v>51</v>
      </c>
      <c r="D7290" s="2" t="str">
        <f t="array" ref="D7290">_xlfn.XLOOKUP(C7290,Customers!A:A,Customers!B:B)</f>
        <v>Customer 0097</v>
      </c>
      <c r="E7290" s="2" t="s">
        <v>1191</v>
      </c>
      <c r="F7290" s="2" t="str">
        <f t="array" ref="F7290">_xlfn.XLOOKUP(E7290,Restaurants!A:A,Restaurants!B:B)</f>
        <v>Restaurant 060</v>
      </c>
      <c r="G7290" s="2" t="s">
        <v>250</v>
      </c>
      <c r="H7290" s="2" t="str">
        <f t="array" ref="H7290">_xlfn.XLOOKUP(G7290,Food_Menu!A:A,Food_Menu!B:B)</f>
        <v>Food Item 0109</v>
      </c>
      <c r="I7290" s="2">
        <f t="array" ref="I7290">_xlfn.XLOOKUP(G7290,Food_Menu!A:A,Food_Menu!D:D)</f>
        <v>538.59</v>
      </c>
      <c r="J7290" s="2" t="s">
        <v>663</v>
      </c>
      <c r="K7290" s="2" t="str">
        <f t="array" ref="K7290">_xlfn.XLOOKUP(J7290,Delivery_Partners!A:A,Delivery_Partners!B:B)</f>
        <v>Delivery Partner 007</v>
      </c>
      <c r="L7290" s="3">
        <v>1</v>
      </c>
      <c r="M7290" s="2" t="s">
        <v>23</v>
      </c>
      <c r="N7290" s="2" t="s">
        <v>42</v>
      </c>
      <c r="O7290" s="3">
        <v>27</v>
      </c>
      <c r="P7290" s="13">
        <f t="shared" ref="P7290:P7292" si="1516">I7290*L7290</f>
        <v>538.59</v>
      </c>
      <c r="Q7290" s="13" t="str">
        <f t="shared" ref="Q7290:Q7292" si="1517">IF(O7290="","Not Delivered",IF(O7290&lt;=30,"Fast",IF(O7290&lt;=60,"Normal","Slow")))</f>
        <v>Fast</v>
      </c>
      <c r="S7290" s="21"/>
    </row>
    <row r="7291" customHeight="1" spans="1:19">
      <c r="A7291" s="2" t="s">
        <v>9257</v>
      </c>
      <c r="B7291" s="28">
        <v>46001</v>
      </c>
      <c r="C7291" s="2" t="s">
        <v>4198</v>
      </c>
      <c r="D7291" s="2" t="str">
        <f t="array" ref="D7291">_xlfn.XLOOKUP(C7291,Customers!A:A,Customers!B:B)</f>
        <v>Customer 0125</v>
      </c>
      <c r="E7291" s="2" t="s">
        <v>187</v>
      </c>
      <c r="F7291" s="2" t="str">
        <f t="array" ref="F7291">_xlfn.XLOOKUP(E7291,Restaurants!A:A,Restaurants!B:B)</f>
        <v>Restaurant 065</v>
      </c>
      <c r="G7291" s="2" t="s">
        <v>466</v>
      </c>
      <c r="H7291" s="2" t="str">
        <f t="array" ref="H7291">_xlfn.XLOOKUP(G7291,Food_Menu!A:A,Food_Menu!B:B)</f>
        <v>Food Item 0037</v>
      </c>
      <c r="I7291" s="2">
        <f t="array" ref="I7291">_xlfn.XLOOKUP(G7291,Food_Menu!A:A,Food_Menu!D:D)</f>
        <v>570.62</v>
      </c>
      <c r="J7291" s="2" t="s">
        <v>520</v>
      </c>
      <c r="K7291" s="2" t="str">
        <f t="array" ref="K7291">_xlfn.XLOOKUP(J7291,Delivery_Partners!A:A,Delivery_Partners!B:B)</f>
        <v>Delivery Partner 154</v>
      </c>
      <c r="L7291" s="3">
        <v>2</v>
      </c>
      <c r="M7291" s="2" t="s">
        <v>23</v>
      </c>
      <c r="N7291" s="2" t="s">
        <v>24</v>
      </c>
      <c r="O7291" s="3">
        <v>42</v>
      </c>
      <c r="P7291" s="13">
        <f t="shared" si="1516"/>
        <v>1141.24</v>
      </c>
      <c r="Q7291" s="13" t="str">
        <f t="shared" si="1517"/>
        <v>Normal</v>
      </c>
      <c r="S7291" s="21"/>
    </row>
    <row r="7292" customHeight="1" spans="1:19">
      <c r="A7292" s="2" t="s">
        <v>9258</v>
      </c>
      <c r="B7292" s="28">
        <v>45817</v>
      </c>
      <c r="C7292" s="2" t="s">
        <v>3365</v>
      </c>
      <c r="D7292" s="2" t="str">
        <f t="array" ref="D7292">_xlfn.XLOOKUP(C7292,Customers!A:A,Customers!B:B)</f>
        <v>Customer 1198</v>
      </c>
      <c r="E7292" s="2" t="s">
        <v>98</v>
      </c>
      <c r="F7292" s="2" t="str">
        <f t="array" ref="F7292">_xlfn.XLOOKUP(E7292,Restaurants!A:A,Restaurants!B:B)</f>
        <v>Restaurant 012</v>
      </c>
      <c r="G7292" s="2" t="s">
        <v>1013</v>
      </c>
      <c r="H7292" s="2" t="str">
        <f t="array" ref="H7292">_xlfn.XLOOKUP(G7292,Food_Menu!A:A,Food_Menu!B:B)</f>
        <v>Food Item 0158</v>
      </c>
      <c r="I7292" s="2">
        <f t="array" ref="I7292">_xlfn.XLOOKUP(G7292,Food_Menu!A:A,Food_Menu!D:D)</f>
        <v>622.8</v>
      </c>
      <c r="J7292" s="2" t="s">
        <v>203</v>
      </c>
      <c r="K7292" s="2" t="str">
        <f t="array" ref="K7292">_xlfn.XLOOKUP(J7292,Delivery_Partners!A:A,Delivery_Partners!B:B)</f>
        <v>Delivery Partner 110</v>
      </c>
      <c r="L7292" s="3">
        <v>1</v>
      </c>
      <c r="M7292" s="2" t="s">
        <v>23</v>
      </c>
      <c r="N7292" s="2" t="s">
        <v>24</v>
      </c>
      <c r="O7292" s="3">
        <v>32</v>
      </c>
      <c r="P7292" s="13">
        <f t="shared" si="1516"/>
        <v>622.8</v>
      </c>
      <c r="Q7292" s="13" t="str">
        <f t="shared" si="1517"/>
        <v>Normal</v>
      </c>
      <c r="S7292" s="21"/>
    </row>
    <row r="7293" hidden="1" customHeight="1" spans="1:19">
      <c r="A7293" s="2" t="s">
        <v>9259</v>
      </c>
      <c r="B7293" s="29" t="s">
        <v>1000</v>
      </c>
      <c r="C7293" s="2" t="s">
        <v>1276</v>
      </c>
      <c r="D7293" s="2" t="str">
        <f t="array" ref="D7293">_xlfn.XLOOKUP(C7293,Customers!A:A,Customers!B:B)</f>
        <v>Customer 0289</v>
      </c>
      <c r="E7293" s="2" t="s">
        <v>750</v>
      </c>
      <c r="F7293" s="2" t="str">
        <f t="array" ref="F7293">_xlfn.XLOOKUP(E7293,Restaurants!A:A,Restaurants!B:B)</f>
        <v>Restaurant 076</v>
      </c>
      <c r="G7293" s="2" t="s">
        <v>1073</v>
      </c>
      <c r="H7293" s="2" t="str">
        <f t="array" ref="H7293">_xlfn.XLOOKUP(G7293,Food_Menu!A:A,Food_Menu!B:B)</f>
        <v>Food Item 0080</v>
      </c>
      <c r="I7293" s="2"/>
      <c r="J7293" s="2" t="s">
        <v>314</v>
      </c>
      <c r="K7293" s="2" t="str">
        <f t="array" ref="K7293">_xlfn.XLOOKUP(J7293,Delivery_Partners!A:A,Delivery_Partners!B:B)</f>
        <v>Delivery Partner 021</v>
      </c>
      <c r="L7293" s="3">
        <v>1</v>
      </c>
      <c r="M7293" s="2" t="s">
        <v>189</v>
      </c>
      <c r="N7293" s="2" t="s">
        <v>24</v>
      </c>
      <c r="O7293" s="2"/>
    </row>
    <row r="7294" customHeight="1" spans="1:19">
      <c r="A7294" s="2" t="s">
        <v>9260</v>
      </c>
      <c r="B7294" s="29" t="s">
        <v>2195</v>
      </c>
      <c r="C7294" s="2" t="s">
        <v>770</v>
      </c>
      <c r="D7294" s="2" t="str">
        <f t="array" ref="D7294">_xlfn.XLOOKUP(C7294,Customers!A:A,Customers!B:B)</f>
        <v>Customer 0216</v>
      </c>
      <c r="E7294" s="2" t="s">
        <v>537</v>
      </c>
      <c r="F7294" s="2" t="str">
        <f t="array" ref="F7294">_xlfn.XLOOKUP(E7294,Restaurants!A:A,Restaurants!B:B)</f>
        <v>Restaurant 044</v>
      </c>
      <c r="G7294" s="2" t="s">
        <v>1386</v>
      </c>
      <c r="H7294" s="2" t="str">
        <f t="array" ref="H7294">_xlfn.XLOOKUP(G7294,Food_Menu!A:A,Food_Menu!B:B)</f>
        <v>Food Item 0035</v>
      </c>
      <c r="I7294" s="2">
        <f t="array" ref="I7294">_xlfn.XLOOKUP(G7294,Food_Menu!A:A,Food_Menu!D:D)</f>
        <v>634.81</v>
      </c>
      <c r="J7294" s="2" t="s">
        <v>1408</v>
      </c>
      <c r="K7294" s="2" t="str">
        <f t="array" ref="K7294">_xlfn.XLOOKUP(J7294,Delivery_Partners!A:A,Delivery_Partners!B:B)</f>
        <v>Delivery Partner 084</v>
      </c>
      <c r="L7294" s="3">
        <v>1</v>
      </c>
      <c r="M7294" s="2" t="s">
        <v>23</v>
      </c>
      <c r="N7294" s="2" t="s">
        <v>24</v>
      </c>
      <c r="O7294" s="3">
        <v>48</v>
      </c>
      <c r="P7294" s="13">
        <f>I7294*L7294</f>
        <v>634.81</v>
      </c>
      <c r="Q7294" s="13" t="str">
        <f>IF(O7294="","Not Delivered",IF(O7294&lt;=30,"Fast",IF(O7294&lt;=60,"Normal","Slow")))</f>
        <v>Normal</v>
      </c>
      <c r="S7294" s="21"/>
    </row>
    <row r="7295" hidden="1" customHeight="1" spans="1:19">
      <c r="A7295" s="2" t="s">
        <v>9261</v>
      </c>
      <c r="B7295" s="28">
        <v>45727</v>
      </c>
      <c r="C7295" s="2" t="s">
        <v>2680</v>
      </c>
      <c r="D7295" s="2" t="str">
        <f t="array" ref="D7295">_xlfn.XLOOKUP(C7295,Customers!A:A,Customers!B:B)</f>
        <v>Customer 0089</v>
      </c>
      <c r="E7295" s="2" t="s">
        <v>293</v>
      </c>
      <c r="F7295" s="2" t="str">
        <f t="array" ref="F7295">_xlfn.XLOOKUP(E7295,Restaurants!A:A,Restaurants!B:B)</f>
        <v>Restaurant 057</v>
      </c>
      <c r="G7295" s="2" t="s">
        <v>872</v>
      </c>
      <c r="H7295" s="2" t="str">
        <f t="array" ref="H7295">_xlfn.XLOOKUP(G7295,Food_Menu!A:A,Food_Menu!B:B)</f>
        <v>Food Item 0156</v>
      </c>
      <c r="I7295" s="2"/>
      <c r="J7295" s="2" t="s">
        <v>286</v>
      </c>
      <c r="K7295" s="2" t="str">
        <f t="array" ref="K7295">_xlfn.XLOOKUP(J7295,Delivery_Partners!A:A,Delivery_Partners!B:B)</f>
        <v>Delivery Partner 160</v>
      </c>
      <c r="L7295" s="3">
        <v>1</v>
      </c>
      <c r="M7295" s="2" t="s">
        <v>189</v>
      </c>
      <c r="N7295" s="2" t="s">
        <v>55</v>
      </c>
      <c r="O7295" s="2"/>
    </row>
    <row r="7296" hidden="1" customHeight="1" spans="1:19">
      <c r="A7296" s="2" t="s">
        <v>9262</v>
      </c>
      <c r="B7296" s="28">
        <v>45815</v>
      </c>
      <c r="C7296" s="2" t="s">
        <v>381</v>
      </c>
      <c r="D7296" s="2" t="str">
        <f t="array" ref="D7296">_xlfn.XLOOKUP(C7296,Customers!A:A,Customers!B:B)</f>
        <v>Customer 1178</v>
      </c>
      <c r="E7296" s="2" t="s">
        <v>498</v>
      </c>
      <c r="F7296" s="2" t="str">
        <f t="array" ref="F7296">_xlfn.XLOOKUP(E7296,Restaurants!A:A,Restaurants!B:B)</f>
        <v>Restaurant 003</v>
      </c>
      <c r="G7296" s="2" t="s">
        <v>1807</v>
      </c>
      <c r="H7296" s="2" t="str">
        <f t="array" ref="H7296">_xlfn.XLOOKUP(G7296,Food_Menu!A:A,Food_Menu!B:B)</f>
        <v>Food Item 0170</v>
      </c>
      <c r="I7296" s="2"/>
      <c r="J7296" s="2" t="s">
        <v>401</v>
      </c>
      <c r="K7296" s="2" t="str">
        <f t="array" ref="K7296">_xlfn.XLOOKUP(J7296,Delivery_Partners!A:A,Delivery_Partners!B:B)</f>
        <v>Delivery Partner 174</v>
      </c>
      <c r="L7296" s="3">
        <v>2</v>
      </c>
      <c r="M7296" s="2" t="s">
        <v>101</v>
      </c>
      <c r="N7296" s="2" t="s">
        <v>55</v>
      </c>
      <c r="O7296" s="2"/>
    </row>
    <row r="7297" customHeight="1" spans="1:19">
      <c r="A7297" s="2" t="s">
        <v>9263</v>
      </c>
      <c r="B7297" s="29" t="s">
        <v>490</v>
      </c>
      <c r="C7297" s="2" t="s">
        <v>2054</v>
      </c>
      <c r="D7297" s="2" t="str">
        <f t="array" ref="D7297">_xlfn.XLOOKUP(C7297,Customers!A:A,Customers!B:B)</f>
        <v>Customer 0563</v>
      </c>
      <c r="E7297" s="2" t="s">
        <v>105</v>
      </c>
      <c r="F7297" s="2" t="str">
        <f t="array" ref="F7297">_xlfn.XLOOKUP(E7297,Restaurants!A:A,Restaurants!B:B)</f>
        <v>Restaurant 106</v>
      </c>
      <c r="G7297" s="2" t="s">
        <v>826</v>
      </c>
      <c r="H7297" s="2" t="str">
        <f t="array" ref="H7297">_xlfn.XLOOKUP(G7297,Food_Menu!A:A,Food_Menu!B:B)</f>
        <v>Food Item 0072</v>
      </c>
      <c r="I7297" s="2">
        <f t="array" ref="I7297">_xlfn.XLOOKUP(G7297,Food_Menu!A:A,Food_Menu!D:D)</f>
        <v>154.11</v>
      </c>
      <c r="J7297" s="2" t="s">
        <v>510</v>
      </c>
      <c r="K7297" s="2" t="str">
        <f t="array" ref="K7297">_xlfn.XLOOKUP(J7297,Delivery_Partners!A:A,Delivery_Partners!B:B)</f>
        <v>Delivery Partner 025</v>
      </c>
      <c r="L7297" s="3">
        <v>2</v>
      </c>
      <c r="M7297" s="2" t="s">
        <v>23</v>
      </c>
      <c r="N7297" s="2" t="s">
        <v>42</v>
      </c>
      <c r="O7297" s="3">
        <v>39</v>
      </c>
      <c r="P7297" s="13">
        <f t="shared" ref="P7297:P7316" si="1518">I7297*L7297</f>
        <v>308.22</v>
      </c>
      <c r="Q7297" s="13" t="str">
        <f t="shared" ref="Q7297:Q7316" si="1519">IF(O7297="","Not Delivered",IF(O7297&lt;=30,"Fast",IF(O7297&lt;=60,"Normal","Slow")))</f>
        <v>Normal</v>
      </c>
      <c r="S7297" s="21"/>
    </row>
    <row r="7298" customHeight="1" spans="1:19">
      <c r="A7298" s="2" t="s">
        <v>9264</v>
      </c>
      <c r="B7298" s="28">
        <v>45663</v>
      </c>
      <c r="C7298" s="2" t="s">
        <v>5171</v>
      </c>
      <c r="D7298" s="2" t="str">
        <f t="array" ref="D7298">_xlfn.XLOOKUP(C7298,Customers!A:A,Customers!B:B)</f>
        <v>Customer 0950</v>
      </c>
      <c r="E7298" s="2" t="s">
        <v>952</v>
      </c>
      <c r="F7298" s="2" t="str">
        <f t="array" ref="F7298">_xlfn.XLOOKUP(E7298,Restaurants!A:A,Restaurants!B:B)</f>
        <v>Restaurant 041</v>
      </c>
      <c r="G7298" s="2" t="s">
        <v>322</v>
      </c>
      <c r="H7298" s="2" t="str">
        <f t="array" ref="H7298">_xlfn.XLOOKUP(G7298,Food_Menu!A:A,Food_Menu!B:B)</f>
        <v>Food Item 0213</v>
      </c>
      <c r="I7298" s="2">
        <f t="array" ref="I7298">_xlfn.XLOOKUP(G7298,Food_Menu!A:A,Food_Menu!D:D)</f>
        <v>568.2</v>
      </c>
      <c r="J7298" s="2" t="s">
        <v>422</v>
      </c>
      <c r="K7298" s="2" t="str">
        <f t="array" ref="K7298">_xlfn.XLOOKUP(J7298,Delivery_Partners!A:A,Delivery_Partners!B:B)</f>
        <v>Delivery Partner 049</v>
      </c>
      <c r="L7298" s="3">
        <v>4</v>
      </c>
      <c r="M7298" s="2" t="s">
        <v>23</v>
      </c>
      <c r="N7298" s="2" t="s">
        <v>42</v>
      </c>
      <c r="O7298" s="3">
        <v>58</v>
      </c>
      <c r="P7298" s="13">
        <f t="shared" si="1518"/>
        <v>2272.8</v>
      </c>
      <c r="Q7298" s="13" t="str">
        <f t="shared" si="1519"/>
        <v>Normal</v>
      </c>
      <c r="S7298" s="21"/>
    </row>
    <row r="7299" customHeight="1" spans="1:19">
      <c r="A7299" s="2" t="s">
        <v>9265</v>
      </c>
      <c r="B7299" s="29" t="s">
        <v>858</v>
      </c>
      <c r="C7299" s="2" t="s">
        <v>3593</v>
      </c>
      <c r="D7299" s="2" t="str">
        <f t="array" ref="D7299">_xlfn.XLOOKUP(C7299,Customers!A:A,Customers!B:B)</f>
        <v>Customer 0301</v>
      </c>
      <c r="E7299" s="2" t="s">
        <v>465</v>
      </c>
      <c r="F7299" s="2" t="str">
        <f t="array" ref="F7299">_xlfn.XLOOKUP(E7299,Restaurants!A:A,Restaurants!B:B)</f>
        <v>Restaurant 010</v>
      </c>
      <c r="G7299" s="2" t="s">
        <v>282</v>
      </c>
      <c r="H7299" s="2" t="str">
        <f t="array" ref="H7299">_xlfn.XLOOKUP(G7299,Food_Menu!A:A,Food_Menu!B:B)</f>
        <v>Food Item 0157</v>
      </c>
      <c r="I7299" s="2">
        <f t="array" ref="I7299">_xlfn.XLOOKUP(G7299,Food_Menu!A:A,Food_Menu!D:D)</f>
        <v>278.37</v>
      </c>
      <c r="J7299" s="2" t="s">
        <v>226</v>
      </c>
      <c r="K7299" s="2" t="str">
        <f t="array" ref="K7299">_xlfn.XLOOKUP(J7299,Delivery_Partners!A:A,Delivery_Partners!B:B)</f>
        <v>Delivery Partner 027</v>
      </c>
      <c r="L7299" s="3">
        <v>1</v>
      </c>
      <c r="M7299" s="2" t="s">
        <v>23</v>
      </c>
      <c r="N7299" s="2" t="s">
        <v>42</v>
      </c>
      <c r="O7299" s="3">
        <v>25</v>
      </c>
      <c r="P7299" s="13">
        <f t="shared" si="1518"/>
        <v>278.37</v>
      </c>
      <c r="Q7299" s="13" t="str">
        <f t="shared" si="1519"/>
        <v>Fast</v>
      </c>
      <c r="S7299" s="21"/>
    </row>
    <row r="7300" customHeight="1" spans="1:19">
      <c r="A7300" s="2" t="s">
        <v>9266</v>
      </c>
      <c r="B7300" s="29" t="s">
        <v>2582</v>
      </c>
      <c r="C7300" s="2" t="s">
        <v>285</v>
      </c>
      <c r="D7300" s="2" t="str">
        <f t="array" ref="D7300">_xlfn.XLOOKUP(C7300,Customers!A:A,Customers!B:B)</f>
        <v>Customer 0770</v>
      </c>
      <c r="E7300" s="2" t="s">
        <v>265</v>
      </c>
      <c r="F7300" s="2" t="str">
        <f t="array" ref="F7300">_xlfn.XLOOKUP(E7300,Restaurants!A:A,Restaurants!B:B)</f>
        <v>Restaurant 094</v>
      </c>
      <c r="G7300" s="2" t="s">
        <v>240</v>
      </c>
      <c r="H7300" s="2" t="str">
        <f t="array" ref="H7300">_xlfn.XLOOKUP(G7300,Food_Menu!A:A,Food_Menu!B:B)</f>
        <v>Food Item 0005</v>
      </c>
      <c r="I7300" s="2">
        <f t="array" ref="I7300">_xlfn.XLOOKUP(G7300,Food_Menu!A:A,Food_Menu!D:D)</f>
        <v>481.92</v>
      </c>
      <c r="J7300" s="2" t="s">
        <v>1204</v>
      </c>
      <c r="K7300" s="2" t="str">
        <f t="array" ref="K7300">_xlfn.XLOOKUP(J7300,Delivery_Partners!A:A,Delivery_Partners!B:B)</f>
        <v>Delivery Partner 067</v>
      </c>
      <c r="L7300" s="3">
        <v>1</v>
      </c>
      <c r="M7300" s="2" t="s">
        <v>23</v>
      </c>
      <c r="N7300" s="2" t="s">
        <v>24</v>
      </c>
      <c r="O7300" s="3">
        <v>27</v>
      </c>
      <c r="P7300" s="13">
        <f t="shared" si="1518"/>
        <v>481.92</v>
      </c>
      <c r="Q7300" s="13" t="str">
        <f t="shared" si="1519"/>
        <v>Fast</v>
      </c>
      <c r="S7300" s="21"/>
    </row>
    <row r="7301" customHeight="1" spans="1:19">
      <c r="A7301" s="2" t="s">
        <v>9267</v>
      </c>
      <c r="B7301" s="28">
        <v>45997</v>
      </c>
      <c r="C7301" s="2" t="s">
        <v>7059</v>
      </c>
      <c r="D7301" s="2" t="str">
        <f t="array" ref="D7301">_xlfn.XLOOKUP(C7301,Customers!A:A,Customers!B:B)</f>
        <v>Customer 1064</v>
      </c>
      <c r="E7301" s="2" t="s">
        <v>807</v>
      </c>
      <c r="F7301" s="2" t="str">
        <f t="array" ref="F7301">_xlfn.XLOOKUP(E7301,Restaurants!A:A,Restaurants!B:B)</f>
        <v>Restaurant 118</v>
      </c>
      <c r="G7301" s="2" t="s">
        <v>635</v>
      </c>
      <c r="H7301" s="2" t="str">
        <f t="array" ref="H7301">_xlfn.XLOOKUP(G7301,Food_Menu!A:A,Food_Menu!B:B)</f>
        <v>Food Item 0074</v>
      </c>
      <c r="I7301" s="2">
        <f t="array" ref="I7301">_xlfn.XLOOKUP(G7301,Food_Menu!A:A,Food_Menu!D:D)</f>
        <v>205.43</v>
      </c>
      <c r="J7301" s="2" t="s">
        <v>159</v>
      </c>
      <c r="K7301" s="2" t="str">
        <f t="array" ref="K7301">_xlfn.XLOOKUP(J7301,Delivery_Partners!A:A,Delivery_Partners!B:B)</f>
        <v>Delivery Partner 156</v>
      </c>
      <c r="L7301" s="3">
        <v>3</v>
      </c>
      <c r="M7301" s="2" t="s">
        <v>23</v>
      </c>
      <c r="N7301" s="2" t="s">
        <v>55</v>
      </c>
      <c r="O7301" s="3">
        <v>32</v>
      </c>
      <c r="P7301" s="13">
        <f t="shared" si="1518"/>
        <v>616.29</v>
      </c>
      <c r="Q7301" s="13" t="str">
        <f t="shared" si="1519"/>
        <v>Normal</v>
      </c>
      <c r="S7301" s="21"/>
    </row>
    <row r="7302" customHeight="1" spans="1:19">
      <c r="A7302" s="2" t="s">
        <v>9268</v>
      </c>
      <c r="B7302" s="28">
        <v>45878</v>
      </c>
      <c r="C7302" s="2" t="s">
        <v>3690</v>
      </c>
      <c r="D7302" s="2" t="str">
        <f t="array" ref="D7302">_xlfn.XLOOKUP(C7302,Customers!A:A,Customers!B:B)</f>
        <v>Customer 0806</v>
      </c>
      <c r="E7302" s="2" t="s">
        <v>578</v>
      </c>
      <c r="F7302" s="2" t="str">
        <f t="array" ref="F7302">_xlfn.XLOOKUP(E7302,Restaurants!A:A,Restaurants!B:B)</f>
        <v>Restaurant 063</v>
      </c>
      <c r="G7302" s="2" t="s">
        <v>1516</v>
      </c>
      <c r="H7302" s="2" t="str">
        <f t="array" ref="H7302">_xlfn.XLOOKUP(G7302,Food_Menu!A:A,Food_Menu!B:B)</f>
        <v>Food Item 0215</v>
      </c>
      <c r="I7302" s="2">
        <f t="array" ref="I7302">_xlfn.XLOOKUP(G7302,Food_Menu!A:A,Food_Menu!D:D)</f>
        <v>131.38</v>
      </c>
      <c r="J7302" s="2" t="s">
        <v>544</v>
      </c>
      <c r="K7302" s="2" t="str">
        <f t="array" ref="K7302">_xlfn.XLOOKUP(J7302,Delivery_Partners!A:A,Delivery_Partners!B:B)</f>
        <v>Delivery Partner 128</v>
      </c>
      <c r="L7302" s="3">
        <v>2</v>
      </c>
      <c r="M7302" s="2" t="s">
        <v>23</v>
      </c>
      <c r="N7302" s="2" t="s">
        <v>24</v>
      </c>
      <c r="O7302" s="3">
        <v>20</v>
      </c>
      <c r="P7302" s="13">
        <f t="shared" si="1518"/>
        <v>262.76</v>
      </c>
      <c r="Q7302" s="13" t="str">
        <f t="shared" si="1519"/>
        <v>Fast</v>
      </c>
      <c r="S7302" s="21"/>
    </row>
    <row r="7303" customHeight="1" spans="1:19">
      <c r="A7303" s="2" t="s">
        <v>9269</v>
      </c>
      <c r="B7303" s="29" t="s">
        <v>1156</v>
      </c>
      <c r="C7303" s="2" t="s">
        <v>1774</v>
      </c>
      <c r="D7303" s="2" t="str">
        <f t="array" ref="D7303">_xlfn.XLOOKUP(C7303,Customers!A:A,Customers!B:B)</f>
        <v>Customer 0621</v>
      </c>
      <c r="E7303" s="2" t="s">
        <v>506</v>
      </c>
      <c r="F7303" s="2" t="str">
        <f t="array" ref="F7303">_xlfn.XLOOKUP(E7303,Restaurants!A:A,Restaurants!B:B)</f>
        <v>Restaurant 005</v>
      </c>
      <c r="G7303" s="2" t="s">
        <v>1650</v>
      </c>
      <c r="H7303" s="2" t="str">
        <f t="array" ref="H7303">_xlfn.XLOOKUP(G7303,Food_Menu!A:A,Food_Menu!B:B)</f>
        <v>Food Item 0040</v>
      </c>
      <c r="I7303" s="2">
        <f t="array" ref="I7303">_xlfn.XLOOKUP(G7303,Food_Menu!A:A,Food_Menu!D:D)</f>
        <v>254.86</v>
      </c>
      <c r="J7303" s="2" t="s">
        <v>976</v>
      </c>
      <c r="K7303" s="2" t="str">
        <f t="array" ref="K7303">_xlfn.XLOOKUP(J7303,Delivery_Partners!A:A,Delivery_Partners!B:B)</f>
        <v>Delivery Partner 047</v>
      </c>
      <c r="L7303" s="3">
        <v>1</v>
      </c>
      <c r="M7303" s="2" t="s">
        <v>23</v>
      </c>
      <c r="N7303" s="2" t="s">
        <v>74</v>
      </c>
      <c r="O7303" s="3">
        <v>46</v>
      </c>
      <c r="P7303" s="13">
        <f t="shared" si="1518"/>
        <v>254.86</v>
      </c>
      <c r="Q7303" s="13" t="str">
        <f t="shared" si="1519"/>
        <v>Normal</v>
      </c>
      <c r="S7303" s="21"/>
    </row>
    <row r="7304" customHeight="1" spans="1:19">
      <c r="A7304" s="2" t="s">
        <v>9270</v>
      </c>
      <c r="B7304" s="29" t="s">
        <v>399</v>
      </c>
      <c r="C7304" s="2" t="s">
        <v>186</v>
      </c>
      <c r="D7304" s="2" t="str">
        <f t="array" ref="D7304">_xlfn.XLOOKUP(C7304,Customers!A:A,Customers!B:B)</f>
        <v>Customer 0253</v>
      </c>
      <c r="E7304" s="2" t="s">
        <v>224</v>
      </c>
      <c r="F7304" s="2" t="str">
        <f t="array" ref="F7304">_xlfn.XLOOKUP(E7304,Restaurants!A:A,Restaurants!B:B)</f>
        <v>Restaurant 120</v>
      </c>
      <c r="G7304" s="2" t="s">
        <v>1973</v>
      </c>
      <c r="H7304" s="2" t="str">
        <f t="array" ref="H7304">_xlfn.XLOOKUP(G7304,Food_Menu!A:A,Food_Menu!B:B)</f>
        <v>Food Item 0210</v>
      </c>
      <c r="I7304" s="2">
        <f t="array" ref="I7304">_xlfn.XLOOKUP(G7304,Food_Menu!A:A,Food_Menu!D:D)</f>
        <v>331.49</v>
      </c>
      <c r="J7304" s="2" t="s">
        <v>1142</v>
      </c>
      <c r="K7304" s="2" t="str">
        <f t="array" ref="K7304">_xlfn.XLOOKUP(J7304,Delivery_Partners!A:A,Delivery_Partners!B:B)</f>
        <v>Delivery Partner 059</v>
      </c>
      <c r="L7304" s="3">
        <v>1</v>
      </c>
      <c r="M7304" s="2" t="s">
        <v>23</v>
      </c>
      <c r="N7304" s="2" t="s">
        <v>55</v>
      </c>
      <c r="O7304" s="3">
        <v>34</v>
      </c>
      <c r="P7304" s="13">
        <f t="shared" si="1518"/>
        <v>331.49</v>
      </c>
      <c r="Q7304" s="13" t="str">
        <f t="shared" si="1519"/>
        <v>Normal</v>
      </c>
      <c r="S7304" s="21"/>
    </row>
    <row r="7305" customHeight="1" spans="1:19">
      <c r="A7305" s="2" t="s">
        <v>9271</v>
      </c>
      <c r="B7305" s="29" t="s">
        <v>479</v>
      </c>
      <c r="C7305" s="2" t="s">
        <v>831</v>
      </c>
      <c r="D7305" s="2" t="str">
        <f t="array" ref="D7305">_xlfn.XLOOKUP(C7305,Customers!A:A,Customers!B:B)</f>
        <v>Customer 0281</v>
      </c>
      <c r="E7305" s="2" t="s">
        <v>702</v>
      </c>
      <c r="F7305" s="2" t="str">
        <f t="array" ref="F7305">_xlfn.XLOOKUP(E7305,Restaurants!A:A,Restaurants!B:B)</f>
        <v>Restaurant 025</v>
      </c>
      <c r="G7305" s="2" t="s">
        <v>1530</v>
      </c>
      <c r="H7305" s="2" t="str">
        <f t="array" ref="H7305">_xlfn.XLOOKUP(G7305,Food_Menu!A:A,Food_Menu!B:B)</f>
        <v>Food Item 0114</v>
      </c>
      <c r="I7305" s="2">
        <f t="array" ref="I7305">_xlfn.XLOOKUP(G7305,Food_Menu!A:A,Food_Menu!D:D)</f>
        <v>180.58</v>
      </c>
      <c r="J7305" s="2" t="s">
        <v>378</v>
      </c>
      <c r="K7305" s="2" t="str">
        <f t="array" ref="K7305">_xlfn.XLOOKUP(J7305,Delivery_Partners!A:A,Delivery_Partners!B:B)</f>
        <v>Delivery Partner 111</v>
      </c>
      <c r="L7305" s="3">
        <v>1</v>
      </c>
      <c r="M7305" s="2" t="s">
        <v>23</v>
      </c>
      <c r="N7305" s="2" t="s">
        <v>55</v>
      </c>
      <c r="O7305" s="3">
        <v>21</v>
      </c>
      <c r="P7305" s="13">
        <f t="shared" si="1518"/>
        <v>180.58</v>
      </c>
      <c r="Q7305" s="13" t="str">
        <f t="shared" si="1519"/>
        <v>Fast</v>
      </c>
      <c r="S7305" s="21"/>
    </row>
    <row r="7306" customHeight="1" spans="1:19">
      <c r="A7306" s="2" t="s">
        <v>9272</v>
      </c>
      <c r="B7306" s="29" t="s">
        <v>205</v>
      </c>
      <c r="C7306" s="2" t="s">
        <v>1908</v>
      </c>
      <c r="D7306" s="2" t="str">
        <f t="array" ref="D7306">_xlfn.XLOOKUP(C7306,Customers!A:A,Customers!B:B)</f>
        <v>Customer 0717</v>
      </c>
      <c r="E7306" s="2" t="s">
        <v>230</v>
      </c>
      <c r="F7306" s="2" t="str">
        <f t="array" ref="F7306">_xlfn.XLOOKUP(E7306,Restaurants!A:A,Restaurants!B:B)</f>
        <v>Restaurant 029</v>
      </c>
      <c r="G7306" s="2" t="s">
        <v>153</v>
      </c>
      <c r="H7306" s="2" t="str">
        <f t="array" ref="H7306">_xlfn.XLOOKUP(G7306,Food_Menu!A:A,Food_Menu!B:B)</f>
        <v>Food Item 0149</v>
      </c>
      <c r="I7306" s="2">
        <f t="array" ref="I7306">_xlfn.XLOOKUP(G7306,Food_Menu!A:A,Food_Menu!D:D)</f>
        <v>238.55</v>
      </c>
      <c r="J7306" s="2" t="s">
        <v>1047</v>
      </c>
      <c r="K7306" s="2" t="str">
        <f t="array" ref="K7306">_xlfn.XLOOKUP(J7306,Delivery_Partners!A:A,Delivery_Partners!B:B)</f>
        <v>Delivery Partner 108</v>
      </c>
      <c r="L7306" s="3">
        <v>1</v>
      </c>
      <c r="M7306" s="2" t="s">
        <v>23</v>
      </c>
      <c r="N7306" s="2" t="s">
        <v>55</v>
      </c>
      <c r="O7306" s="3">
        <v>25</v>
      </c>
      <c r="P7306" s="13">
        <f t="shared" si="1518"/>
        <v>238.55</v>
      </c>
      <c r="Q7306" s="13" t="str">
        <f t="shared" si="1519"/>
        <v>Fast</v>
      </c>
      <c r="S7306" s="21"/>
    </row>
    <row r="7307" customHeight="1" spans="1:19">
      <c r="A7307" s="2" t="s">
        <v>9273</v>
      </c>
      <c r="B7307" s="28">
        <v>45789</v>
      </c>
      <c r="C7307" s="2" t="s">
        <v>3294</v>
      </c>
      <c r="D7307" s="2" t="str">
        <f t="array" ref="D7307">_xlfn.XLOOKUP(C7307,Customers!A:A,Customers!B:B)</f>
        <v>Customer 0542</v>
      </c>
      <c r="E7307" s="2" t="s">
        <v>674</v>
      </c>
      <c r="F7307" s="2" t="str">
        <f t="array" ref="F7307">_xlfn.XLOOKUP(E7307,Restaurants!A:A,Restaurants!B:B)</f>
        <v>Restaurant 085</v>
      </c>
      <c r="G7307" s="2" t="s">
        <v>1860</v>
      </c>
      <c r="H7307" s="2" t="str">
        <f t="array" ref="H7307">_xlfn.XLOOKUP(G7307,Food_Menu!A:A,Food_Menu!B:B)</f>
        <v>Food Item 0151</v>
      </c>
      <c r="I7307" s="2">
        <f t="array" ref="I7307">_xlfn.XLOOKUP(G7307,Food_Menu!A:A,Food_Menu!D:D)</f>
        <v>500.58</v>
      </c>
      <c r="J7307" s="2" t="s">
        <v>1408</v>
      </c>
      <c r="K7307" s="2" t="str">
        <f t="array" ref="K7307">_xlfn.XLOOKUP(J7307,Delivery_Partners!A:A,Delivery_Partners!B:B)</f>
        <v>Delivery Partner 084</v>
      </c>
      <c r="L7307" s="3">
        <v>2</v>
      </c>
      <c r="M7307" s="2" t="s">
        <v>23</v>
      </c>
      <c r="N7307" s="2" t="s">
        <v>55</v>
      </c>
      <c r="O7307" s="3">
        <v>25</v>
      </c>
      <c r="P7307" s="13">
        <f t="shared" si="1518"/>
        <v>1001.16</v>
      </c>
      <c r="Q7307" s="13" t="str">
        <f t="shared" si="1519"/>
        <v>Fast</v>
      </c>
      <c r="S7307" s="21"/>
    </row>
    <row r="7308" customHeight="1" spans="1:19">
      <c r="A7308" s="2" t="s">
        <v>9274</v>
      </c>
      <c r="B7308" s="29" t="s">
        <v>1156</v>
      </c>
      <c r="C7308" s="2" t="s">
        <v>3325</v>
      </c>
      <c r="D7308" s="2" t="str">
        <f t="array" ref="D7308">_xlfn.XLOOKUP(C7308,Customers!A:A,Customers!B:B)</f>
        <v>Customer 0056</v>
      </c>
      <c r="E7308" s="2" t="s">
        <v>658</v>
      </c>
      <c r="F7308" s="2" t="str">
        <f t="array" ref="F7308">_xlfn.XLOOKUP(E7308,Restaurants!A:A,Restaurants!B:B)</f>
        <v>Restaurant 040</v>
      </c>
      <c r="G7308" s="2" t="s">
        <v>1100</v>
      </c>
      <c r="H7308" s="2" t="str">
        <f t="array" ref="H7308">_xlfn.XLOOKUP(G7308,Food_Menu!A:A,Food_Menu!B:B)</f>
        <v>Food Item 0113</v>
      </c>
      <c r="I7308" s="2">
        <f t="array" ref="I7308">_xlfn.XLOOKUP(G7308,Food_Menu!A:A,Food_Menu!D:D)</f>
        <v>545.03</v>
      </c>
      <c r="J7308" s="2" t="s">
        <v>1581</v>
      </c>
      <c r="K7308" s="2" t="str">
        <f t="array" ref="K7308">_xlfn.XLOOKUP(J7308,Delivery_Partners!A:A,Delivery_Partners!B:B)</f>
        <v>Delivery Partner 076</v>
      </c>
      <c r="L7308" s="3">
        <v>1</v>
      </c>
      <c r="M7308" s="2" t="s">
        <v>23</v>
      </c>
      <c r="N7308" s="2" t="s">
        <v>55</v>
      </c>
      <c r="O7308" s="3">
        <v>46</v>
      </c>
      <c r="P7308" s="13">
        <f t="shared" si="1518"/>
        <v>545.03</v>
      </c>
      <c r="Q7308" s="13" t="str">
        <f t="shared" si="1519"/>
        <v>Normal</v>
      </c>
      <c r="S7308" s="21"/>
    </row>
    <row r="7309" customHeight="1" spans="1:19">
      <c r="A7309" s="2" t="s">
        <v>9275</v>
      </c>
      <c r="B7309" s="29" t="s">
        <v>990</v>
      </c>
      <c r="C7309" s="2" t="s">
        <v>1744</v>
      </c>
      <c r="D7309" s="2" t="str">
        <f t="array" ref="D7309">_xlfn.XLOOKUP(C7309,Customers!A:A,Customers!B:B)</f>
        <v>Customer 0236</v>
      </c>
      <c r="E7309" s="2" t="s">
        <v>78</v>
      </c>
      <c r="F7309" s="2" t="str">
        <f t="array" ref="F7309">_xlfn.XLOOKUP(E7309,Restaurants!A:A,Restaurants!B:B)</f>
        <v>Restaurant 011</v>
      </c>
      <c r="G7309" s="2" t="s">
        <v>1530</v>
      </c>
      <c r="H7309" s="2" t="str">
        <f t="array" ref="H7309">_xlfn.XLOOKUP(G7309,Food_Menu!A:A,Food_Menu!B:B)</f>
        <v>Food Item 0114</v>
      </c>
      <c r="I7309" s="2">
        <f t="array" ref="I7309">_xlfn.XLOOKUP(G7309,Food_Menu!A:A,Food_Menu!D:D)</f>
        <v>180.58</v>
      </c>
      <c r="J7309" s="2" t="s">
        <v>534</v>
      </c>
      <c r="K7309" s="2" t="str">
        <f t="array" ref="K7309">_xlfn.XLOOKUP(J7309,Delivery_Partners!A:A,Delivery_Partners!B:B)</f>
        <v>Delivery Partner 169</v>
      </c>
      <c r="L7309" s="3">
        <v>4</v>
      </c>
      <c r="M7309" s="2" t="s">
        <v>23</v>
      </c>
      <c r="N7309" s="2" t="s">
        <v>74</v>
      </c>
      <c r="O7309" s="3">
        <v>40</v>
      </c>
      <c r="P7309" s="13">
        <f t="shared" si="1518"/>
        <v>722.32</v>
      </c>
      <c r="Q7309" s="13" t="str">
        <f t="shared" si="1519"/>
        <v>Normal</v>
      </c>
      <c r="S7309" s="21"/>
    </row>
    <row r="7310" customHeight="1" spans="1:19">
      <c r="A7310" s="2" t="s">
        <v>9276</v>
      </c>
      <c r="B7310" s="28">
        <v>45908</v>
      </c>
      <c r="C7310" s="2" t="s">
        <v>4603</v>
      </c>
      <c r="D7310" s="2" t="str">
        <f t="array" ref="D7310">_xlfn.XLOOKUP(C7310,Customers!A:A,Customers!B:B)</f>
        <v>Customer 0519</v>
      </c>
      <c r="E7310" s="2" t="s">
        <v>726</v>
      </c>
      <c r="F7310" s="2" t="str">
        <f t="array" ref="F7310">_xlfn.XLOOKUP(E7310,Restaurants!A:A,Restaurants!B:B)</f>
        <v>Restaurant 082</v>
      </c>
      <c r="G7310" s="2" t="s">
        <v>639</v>
      </c>
      <c r="H7310" s="2" t="str">
        <f t="array" ref="H7310">_xlfn.XLOOKUP(G7310,Food_Menu!A:A,Food_Menu!B:B)</f>
        <v>Food Item 0125</v>
      </c>
      <c r="I7310" s="2">
        <f t="array" ref="I7310">_xlfn.XLOOKUP(G7310,Food_Menu!A:A,Food_Menu!D:D)</f>
        <v>261.06</v>
      </c>
      <c r="J7310" s="2" t="s">
        <v>887</v>
      </c>
      <c r="K7310" s="2" t="str">
        <f t="array" ref="K7310">_xlfn.XLOOKUP(J7310,Delivery_Partners!A:A,Delivery_Partners!B:B)</f>
        <v>Delivery Partner 091</v>
      </c>
      <c r="L7310" s="3">
        <v>1</v>
      </c>
      <c r="M7310" s="2" t="s">
        <v>23</v>
      </c>
      <c r="N7310" s="2" t="s">
        <v>24</v>
      </c>
      <c r="O7310" s="3">
        <v>33</v>
      </c>
      <c r="P7310" s="13">
        <f t="shared" si="1518"/>
        <v>261.06</v>
      </c>
      <c r="Q7310" s="13" t="str">
        <f t="shared" si="1519"/>
        <v>Normal</v>
      </c>
      <c r="S7310" s="21"/>
    </row>
    <row r="7311" customHeight="1" spans="1:19">
      <c r="A7311" s="2" t="s">
        <v>9277</v>
      </c>
      <c r="B7311" s="28">
        <v>45879</v>
      </c>
      <c r="C7311" s="2" t="s">
        <v>2418</v>
      </c>
      <c r="D7311" s="2" t="str">
        <f t="array" ref="D7311">_xlfn.XLOOKUP(C7311,Customers!A:A,Customers!B:B)</f>
        <v>Customer 0215</v>
      </c>
      <c r="E7311" s="2" t="s">
        <v>83</v>
      </c>
      <c r="F7311" s="2" t="str">
        <f t="array" ref="F7311">_xlfn.XLOOKUP(E7311,Restaurants!A:A,Restaurants!B:B)</f>
        <v>Restaurant 032</v>
      </c>
      <c r="G7311" s="2" t="s">
        <v>426</v>
      </c>
      <c r="H7311" s="2" t="str">
        <f t="array" ref="H7311">_xlfn.XLOOKUP(G7311,Food_Menu!A:A,Food_Menu!B:B)</f>
        <v>Food Item 0142</v>
      </c>
      <c r="I7311" s="2">
        <f t="array" ref="I7311">_xlfn.XLOOKUP(G7311,Food_Menu!A:A,Food_Menu!D:D)</f>
        <v>428.17</v>
      </c>
      <c r="J7311" s="2" t="s">
        <v>474</v>
      </c>
      <c r="K7311" s="2" t="str">
        <f t="array" ref="K7311">_xlfn.XLOOKUP(J7311,Delivery_Partners!A:A,Delivery_Partners!B:B)</f>
        <v>Delivery Partner 141</v>
      </c>
      <c r="L7311" s="3">
        <v>2</v>
      </c>
      <c r="M7311" s="2" t="s">
        <v>23</v>
      </c>
      <c r="N7311" s="2" t="s">
        <v>42</v>
      </c>
      <c r="O7311" s="3">
        <v>31</v>
      </c>
      <c r="P7311" s="13">
        <f t="shared" si="1518"/>
        <v>856.34</v>
      </c>
      <c r="Q7311" s="13" t="str">
        <f t="shared" si="1519"/>
        <v>Normal</v>
      </c>
      <c r="S7311" s="21"/>
    </row>
    <row r="7312" customHeight="1" spans="1:19">
      <c r="A7312" s="2" t="s">
        <v>9278</v>
      </c>
      <c r="B7312" s="28">
        <v>45726</v>
      </c>
      <c r="C7312" s="2" t="s">
        <v>371</v>
      </c>
      <c r="D7312" s="2" t="str">
        <f t="array" ref="D7312">_xlfn.XLOOKUP(C7312,Customers!A:A,Customers!B:B)</f>
        <v>Customer 0665</v>
      </c>
      <c r="E7312" s="2" t="s">
        <v>137</v>
      </c>
      <c r="F7312" s="2" t="str">
        <f t="array" ref="F7312">_xlfn.XLOOKUP(E7312,Restaurants!A:A,Restaurants!B:B)</f>
        <v>Restaurant 104</v>
      </c>
      <c r="G7312" s="2" t="s">
        <v>1723</v>
      </c>
      <c r="H7312" s="2" t="str">
        <f t="array" ref="H7312">_xlfn.XLOOKUP(G7312,Food_Menu!A:A,Food_Menu!B:B)</f>
        <v>Food Item 0163</v>
      </c>
      <c r="I7312" s="2">
        <f t="array" ref="I7312">_xlfn.XLOOKUP(G7312,Food_Menu!A:A,Food_Menu!D:D)</f>
        <v>132.59</v>
      </c>
      <c r="J7312" s="2" t="s">
        <v>1319</v>
      </c>
      <c r="K7312" s="2" t="str">
        <f t="array" ref="K7312">_xlfn.XLOOKUP(J7312,Delivery_Partners!A:A,Delivery_Partners!B:B)</f>
        <v>Delivery Partner 173</v>
      </c>
      <c r="L7312" s="3">
        <v>1</v>
      </c>
      <c r="M7312" s="2" t="s">
        <v>23</v>
      </c>
      <c r="N7312" s="2" t="s">
        <v>24</v>
      </c>
      <c r="O7312" s="3">
        <v>32</v>
      </c>
      <c r="P7312" s="13">
        <f t="shared" si="1518"/>
        <v>132.59</v>
      </c>
      <c r="Q7312" s="13" t="str">
        <f t="shared" si="1519"/>
        <v>Normal</v>
      </c>
      <c r="S7312" s="21"/>
    </row>
    <row r="7313" customHeight="1" spans="1:19">
      <c r="A7313" s="2" t="s">
        <v>9279</v>
      </c>
      <c r="B7313" s="29" t="s">
        <v>569</v>
      </c>
      <c r="C7313" s="2" t="s">
        <v>1591</v>
      </c>
      <c r="D7313" s="2" t="str">
        <f t="array" ref="D7313">_xlfn.XLOOKUP(C7313,Customers!A:A,Customers!B:B)</f>
        <v>Customer 0361</v>
      </c>
      <c r="E7313" s="2" t="s">
        <v>60</v>
      </c>
      <c r="F7313" s="2" t="str">
        <f t="array" ref="F7313">_xlfn.XLOOKUP(E7313,Restaurants!A:A,Restaurants!B:B)</f>
        <v>Restaurant 019</v>
      </c>
      <c r="G7313" s="2" t="s">
        <v>1192</v>
      </c>
      <c r="H7313" s="2" t="str">
        <f t="array" ref="H7313">_xlfn.XLOOKUP(G7313,Food_Menu!A:A,Food_Menu!B:B)</f>
        <v>Food Item 0097</v>
      </c>
      <c r="I7313" s="2">
        <f t="array" ref="I7313">_xlfn.XLOOKUP(G7313,Food_Menu!A:A,Food_Menu!D:D)</f>
        <v>584.54</v>
      </c>
      <c r="J7313" s="2" t="s">
        <v>1120</v>
      </c>
      <c r="K7313" s="2" t="str">
        <f t="array" ref="K7313">_xlfn.XLOOKUP(J7313,Delivery_Partners!A:A,Delivery_Partners!B:B)</f>
        <v>Delivery Partner 061</v>
      </c>
      <c r="L7313" s="3">
        <v>2</v>
      </c>
      <c r="M7313" s="2" t="s">
        <v>23</v>
      </c>
      <c r="N7313" s="2" t="s">
        <v>24</v>
      </c>
      <c r="O7313" s="3">
        <v>56</v>
      </c>
      <c r="P7313" s="13">
        <f t="shared" si="1518"/>
        <v>1169.08</v>
      </c>
      <c r="Q7313" s="13" t="str">
        <f t="shared" si="1519"/>
        <v>Normal</v>
      </c>
      <c r="S7313" s="21"/>
    </row>
    <row r="7314" customHeight="1" spans="1:19">
      <c r="A7314" s="2" t="s">
        <v>9280</v>
      </c>
      <c r="B7314" s="29" t="s">
        <v>2195</v>
      </c>
      <c r="C7314" s="2" t="s">
        <v>5101</v>
      </c>
      <c r="D7314" s="2" t="str">
        <f t="array" ref="D7314">_xlfn.XLOOKUP(C7314,Customers!A:A,Customers!B:B)</f>
        <v>Customer 0350</v>
      </c>
      <c r="E7314" s="2" t="s">
        <v>1209</v>
      </c>
      <c r="F7314" s="2" t="str">
        <f t="array" ref="F7314">_xlfn.XLOOKUP(E7314,Restaurants!A:A,Restaurants!B:B)</f>
        <v>Restaurant 109</v>
      </c>
      <c r="G7314" s="2" t="s">
        <v>202</v>
      </c>
      <c r="H7314" s="2" t="str">
        <f t="array" ref="H7314">_xlfn.XLOOKUP(G7314,Food_Menu!A:A,Food_Menu!B:B)</f>
        <v>Food Item 0096</v>
      </c>
      <c r="I7314" s="2">
        <f t="array" ref="I7314">_xlfn.XLOOKUP(G7314,Food_Menu!A:A,Food_Menu!D:D)</f>
        <v>399.57</v>
      </c>
      <c r="J7314" s="2" t="s">
        <v>474</v>
      </c>
      <c r="K7314" s="2" t="str">
        <f t="array" ref="K7314">_xlfn.XLOOKUP(J7314,Delivery_Partners!A:A,Delivery_Partners!B:B)</f>
        <v>Delivery Partner 141</v>
      </c>
      <c r="L7314" s="3">
        <v>3</v>
      </c>
      <c r="M7314" s="2" t="s">
        <v>23</v>
      </c>
      <c r="N7314" s="2" t="s">
        <v>24</v>
      </c>
      <c r="O7314" s="3">
        <v>32</v>
      </c>
      <c r="P7314" s="13">
        <f t="shared" si="1518"/>
        <v>1198.71</v>
      </c>
      <c r="Q7314" s="13" t="str">
        <f t="shared" si="1519"/>
        <v>Normal</v>
      </c>
      <c r="S7314" s="21"/>
    </row>
    <row r="7315" customHeight="1" spans="1:19">
      <c r="A7315" s="2" t="s">
        <v>9281</v>
      </c>
      <c r="B7315" s="28">
        <v>45973</v>
      </c>
      <c r="C7315" s="2" t="s">
        <v>508</v>
      </c>
      <c r="D7315" s="2" t="str">
        <f t="array" ref="D7315">_xlfn.XLOOKUP(C7315,Customers!A:A,Customers!B:B)</f>
        <v>Customer 0130</v>
      </c>
      <c r="E7315" s="2" t="s">
        <v>634</v>
      </c>
      <c r="F7315" s="2" t="str">
        <f t="array" ref="F7315">_xlfn.XLOOKUP(E7315,Restaurants!A:A,Restaurants!B:B)</f>
        <v>Restaurant 087</v>
      </c>
      <c r="G7315" s="2" t="s">
        <v>67</v>
      </c>
      <c r="H7315" s="2" t="str">
        <f t="array" ref="H7315">_xlfn.XLOOKUP(G7315,Food_Menu!A:A,Food_Menu!B:B)</f>
        <v>Food Item 0172</v>
      </c>
      <c r="I7315" s="2">
        <f t="array" ref="I7315">_xlfn.XLOOKUP(G7315,Food_Menu!A:A,Food_Menu!D:D)</f>
        <v>219.12</v>
      </c>
      <c r="J7315" s="2" t="s">
        <v>811</v>
      </c>
      <c r="K7315" s="2" t="str">
        <f t="array" ref="K7315">_xlfn.XLOOKUP(J7315,Delivery_Partners!A:A,Delivery_Partners!B:B)</f>
        <v>Delivery Partner 147</v>
      </c>
      <c r="L7315" s="3">
        <v>1</v>
      </c>
      <c r="M7315" s="2" t="s">
        <v>23</v>
      </c>
      <c r="N7315" s="2" t="s">
        <v>24</v>
      </c>
      <c r="O7315" s="3">
        <v>45</v>
      </c>
      <c r="P7315" s="13">
        <f t="shared" si="1518"/>
        <v>219.12</v>
      </c>
      <c r="Q7315" s="13" t="str">
        <f t="shared" si="1519"/>
        <v>Normal</v>
      </c>
      <c r="S7315" s="21"/>
    </row>
    <row r="7316" customHeight="1" spans="1:19">
      <c r="A7316" s="2" t="s">
        <v>9282</v>
      </c>
      <c r="B7316" s="29" t="s">
        <v>1003</v>
      </c>
      <c r="C7316" s="2" t="s">
        <v>1067</v>
      </c>
      <c r="D7316" s="2" t="str">
        <f t="array" ref="D7316">_xlfn.XLOOKUP(C7316,Customers!A:A,Customers!B:B)</f>
        <v>Customer 0604</v>
      </c>
      <c r="E7316" s="2" t="s">
        <v>230</v>
      </c>
      <c r="F7316" s="2" t="str">
        <f t="array" ref="F7316">_xlfn.XLOOKUP(E7316,Restaurants!A:A,Restaurants!B:B)</f>
        <v>Restaurant 029</v>
      </c>
      <c r="G7316" s="2" t="s">
        <v>852</v>
      </c>
      <c r="H7316" s="2" t="str">
        <f t="array" ref="H7316">_xlfn.XLOOKUP(G7316,Food_Menu!A:A,Food_Menu!B:B)</f>
        <v>Food Item 0167</v>
      </c>
      <c r="I7316" s="2">
        <f t="array" ref="I7316">_xlfn.XLOOKUP(G7316,Food_Menu!A:A,Food_Menu!D:D)</f>
        <v>250.66</v>
      </c>
      <c r="J7316" s="2" t="s">
        <v>435</v>
      </c>
      <c r="K7316" s="2" t="str">
        <f t="array" ref="K7316">_xlfn.XLOOKUP(J7316,Delivery_Partners!A:A,Delivery_Partners!B:B)</f>
        <v>Delivery Partner 040</v>
      </c>
      <c r="L7316" s="3">
        <v>1</v>
      </c>
      <c r="M7316" s="2" t="s">
        <v>23</v>
      </c>
      <c r="N7316" s="2" t="s">
        <v>24</v>
      </c>
      <c r="O7316" s="3">
        <v>31</v>
      </c>
      <c r="P7316" s="13">
        <f t="shared" si="1518"/>
        <v>250.66</v>
      </c>
      <c r="Q7316" s="13" t="str">
        <f t="shared" si="1519"/>
        <v>Normal</v>
      </c>
      <c r="S7316" s="21"/>
    </row>
    <row r="7317" hidden="1" customHeight="1" spans="1:19">
      <c r="A7317" s="2" t="s">
        <v>9283</v>
      </c>
      <c r="B7317" s="28">
        <v>46003</v>
      </c>
      <c r="C7317" s="2" t="s">
        <v>695</v>
      </c>
      <c r="D7317" s="2" t="str">
        <f t="array" ref="D7317">_xlfn.XLOOKUP(C7317,Customers!A:A,Customers!B:B)</f>
        <v>Customer 0227</v>
      </c>
      <c r="E7317" s="2" t="s">
        <v>177</v>
      </c>
      <c r="F7317" s="2" t="str">
        <f t="array" ref="F7317">_xlfn.XLOOKUP(E7317,Restaurants!A:A,Restaurants!B:B)</f>
        <v>Restaurant 070</v>
      </c>
      <c r="G7317" s="2" t="s">
        <v>442</v>
      </c>
      <c r="H7317" s="2" t="str">
        <f t="array" ref="H7317">_xlfn.XLOOKUP(G7317,Food_Menu!A:A,Food_Menu!B:B)</f>
        <v>Food Item 0143</v>
      </c>
      <c r="I7317" s="2"/>
      <c r="J7317" s="2" t="s">
        <v>41</v>
      </c>
      <c r="K7317" s="2" t="str">
        <f t="array" ref="K7317">_xlfn.XLOOKUP(J7317,Delivery_Partners!A:A,Delivery_Partners!B:B)</f>
        <v>Delivery Partner 041</v>
      </c>
      <c r="L7317" s="3">
        <v>1</v>
      </c>
      <c r="M7317" s="2" t="s">
        <v>189</v>
      </c>
      <c r="N7317" s="2" t="s">
        <v>24</v>
      </c>
      <c r="O7317" s="2"/>
    </row>
    <row r="7318" customHeight="1" spans="1:19">
      <c r="A7318" s="2" t="s">
        <v>9284</v>
      </c>
      <c r="B7318" s="28">
        <v>45788</v>
      </c>
      <c r="C7318" s="2" t="s">
        <v>2982</v>
      </c>
      <c r="D7318" s="2" t="str">
        <f t="array" ref="D7318">_xlfn.XLOOKUP(C7318,Customers!A:A,Customers!B:B)</f>
        <v>Customer 0757</v>
      </c>
      <c r="E7318" s="2" t="s">
        <v>298</v>
      </c>
      <c r="F7318" s="2" t="str">
        <f t="array" ref="F7318">_xlfn.XLOOKUP(E7318,Restaurants!A:A,Restaurants!B:B)</f>
        <v>Restaurant 113</v>
      </c>
      <c r="G7318" s="2" t="s">
        <v>363</v>
      </c>
      <c r="H7318" s="2" t="str">
        <f t="array" ref="H7318">_xlfn.XLOOKUP(G7318,Food_Menu!A:A,Food_Menu!B:B)</f>
        <v>Food Item 0102</v>
      </c>
      <c r="I7318" s="2">
        <f t="array" ref="I7318">_xlfn.XLOOKUP(G7318,Food_Menu!A:A,Food_Menu!D:D)</f>
        <v>630.13</v>
      </c>
      <c r="J7318" s="2" t="s">
        <v>958</v>
      </c>
      <c r="K7318" s="2" t="str">
        <f t="array" ref="K7318">_xlfn.XLOOKUP(J7318,Delivery_Partners!A:A,Delivery_Partners!B:B)</f>
        <v>Delivery Partner 030</v>
      </c>
      <c r="L7318" s="3">
        <v>1</v>
      </c>
      <c r="M7318" s="2" t="s">
        <v>23</v>
      </c>
      <c r="N7318" s="2" t="s">
        <v>42</v>
      </c>
      <c r="O7318" s="3">
        <v>20</v>
      </c>
      <c r="P7318" s="13">
        <f>I7318*L7318</f>
        <v>630.13</v>
      </c>
      <c r="Q7318" s="13" t="str">
        <f>IF(O7318="","Not Delivered",IF(O7318&lt;=30,"Fast",IF(O7318&lt;=60,"Normal","Slow")))</f>
        <v>Fast</v>
      </c>
      <c r="S7318" s="21"/>
    </row>
    <row r="7319" hidden="1" customHeight="1" spans="1:19">
      <c r="A7319" s="2" t="s">
        <v>9285</v>
      </c>
      <c r="B7319" s="28">
        <v>45666</v>
      </c>
      <c r="C7319" s="2" t="s">
        <v>903</v>
      </c>
      <c r="D7319" s="2" t="str">
        <f t="array" ref="D7319">_xlfn.XLOOKUP(C7319,Customers!A:A,Customers!B:B)</f>
        <v>Customer 1126</v>
      </c>
      <c r="E7319" s="2" t="s">
        <v>492</v>
      </c>
      <c r="F7319" s="2" t="str">
        <f t="array" ref="F7319">_xlfn.XLOOKUP(E7319,Restaurants!A:A,Restaurants!B:B)</f>
        <v>Restaurant 008</v>
      </c>
      <c r="G7319" s="2" t="s">
        <v>1378</v>
      </c>
      <c r="H7319" s="2" t="str">
        <f t="array" ref="H7319">_xlfn.XLOOKUP(G7319,Food_Menu!A:A,Food_Menu!B:B)</f>
        <v>Food Item 0127</v>
      </c>
      <c r="I7319" s="2"/>
      <c r="J7319" s="2" t="s">
        <v>378</v>
      </c>
      <c r="K7319" s="2" t="str">
        <f t="array" ref="K7319">_xlfn.XLOOKUP(J7319,Delivery_Partners!A:A,Delivery_Partners!B:B)</f>
        <v>Delivery Partner 111</v>
      </c>
      <c r="L7319" s="3">
        <v>2</v>
      </c>
      <c r="M7319" s="2" t="s">
        <v>101</v>
      </c>
      <c r="N7319" s="2" t="s">
        <v>55</v>
      </c>
      <c r="O7319" s="2"/>
    </row>
    <row r="7320" customHeight="1" spans="1:19">
      <c r="A7320" s="2" t="s">
        <v>9286</v>
      </c>
      <c r="B7320" s="29" t="s">
        <v>1222</v>
      </c>
      <c r="C7320" s="2" t="s">
        <v>1388</v>
      </c>
      <c r="D7320" s="2" t="str">
        <f t="array" ref="D7320">_xlfn.XLOOKUP(C7320,Customers!A:A,Customers!B:B)</f>
        <v>Customer 1095</v>
      </c>
      <c r="E7320" s="2" t="s">
        <v>945</v>
      </c>
      <c r="F7320" s="2" t="str">
        <f t="array" ref="F7320">_xlfn.XLOOKUP(E7320,Restaurants!A:A,Restaurants!B:B)</f>
        <v>Restaurant 099</v>
      </c>
      <c r="G7320" s="2" t="s">
        <v>529</v>
      </c>
      <c r="H7320" s="2" t="str">
        <f t="array" ref="H7320">_xlfn.XLOOKUP(G7320,Food_Menu!A:A,Food_Menu!B:B)</f>
        <v>Food Item 0126</v>
      </c>
      <c r="I7320" s="2">
        <f t="array" ref="I7320">_xlfn.XLOOKUP(G7320,Food_Menu!A:A,Food_Menu!D:D)</f>
        <v>127.27</v>
      </c>
      <c r="J7320" s="2" t="s">
        <v>898</v>
      </c>
      <c r="K7320" s="2" t="str">
        <f t="array" ref="K7320">_xlfn.XLOOKUP(J7320,Delivery_Partners!A:A,Delivery_Partners!B:B)</f>
        <v>Delivery Partner 138</v>
      </c>
      <c r="L7320" s="3">
        <v>2</v>
      </c>
      <c r="M7320" s="2" t="s">
        <v>23</v>
      </c>
      <c r="N7320" s="2" t="s">
        <v>24</v>
      </c>
      <c r="O7320" s="3">
        <v>26</v>
      </c>
      <c r="P7320" s="13">
        <f>I7320*L7320</f>
        <v>254.54</v>
      </c>
      <c r="Q7320" s="13" t="str">
        <f>IF(O7320="","Not Delivered",IF(O7320&lt;=30,"Fast",IF(O7320&lt;=60,"Normal","Slow")))</f>
        <v>Fast</v>
      </c>
      <c r="S7320" s="21"/>
    </row>
    <row r="7321" hidden="1" customHeight="1" spans="1:19">
      <c r="A7321" s="2" t="s">
        <v>9287</v>
      </c>
      <c r="B7321" s="28">
        <v>45911</v>
      </c>
      <c r="C7321" s="2" t="s">
        <v>4022</v>
      </c>
      <c r="D7321" s="2" t="str">
        <f t="array" ref="D7321">_xlfn.XLOOKUP(C7321,Customers!A:A,Customers!B:B)</f>
        <v>Customer 0801</v>
      </c>
      <c r="E7321" s="2" t="s">
        <v>260</v>
      </c>
      <c r="F7321" s="2" t="str">
        <f t="array" ref="F7321">_xlfn.XLOOKUP(E7321,Restaurants!A:A,Restaurants!B:B)</f>
        <v>Restaurant 056</v>
      </c>
      <c r="G7321" s="2" t="s">
        <v>202</v>
      </c>
      <c r="H7321" s="2" t="str">
        <f t="array" ref="H7321">_xlfn.XLOOKUP(G7321,Food_Menu!A:A,Food_Menu!B:B)</f>
        <v>Food Item 0096</v>
      </c>
      <c r="I7321" s="2"/>
      <c r="J7321" s="2" t="s">
        <v>1239</v>
      </c>
      <c r="K7321" s="2" t="str">
        <f t="array" ref="K7321">_xlfn.XLOOKUP(J7321,Delivery_Partners!A:A,Delivery_Partners!B:B)</f>
        <v>Delivery Partner 136</v>
      </c>
      <c r="L7321" s="3">
        <v>2</v>
      </c>
      <c r="M7321" s="2" t="s">
        <v>189</v>
      </c>
      <c r="N7321" s="2" t="s">
        <v>55</v>
      </c>
      <c r="O7321" s="2"/>
    </row>
    <row r="7322" customHeight="1" spans="1:19">
      <c r="A7322" s="2" t="s">
        <v>9288</v>
      </c>
      <c r="B7322" s="28">
        <v>45903</v>
      </c>
      <c r="C7322" s="2" t="s">
        <v>1124</v>
      </c>
      <c r="D7322" s="2" t="str">
        <f t="array" ref="D7322">_xlfn.XLOOKUP(C7322,Customers!A:A,Customers!B:B)</f>
        <v>Customer 0969</v>
      </c>
      <c r="E7322" s="2" t="s">
        <v>152</v>
      </c>
      <c r="F7322" s="2" t="str">
        <f t="array" ref="F7322">_xlfn.XLOOKUP(E7322,Restaurants!A:A,Restaurants!B:B)</f>
        <v>Restaurant 114</v>
      </c>
      <c r="G7322" s="2" t="s">
        <v>1650</v>
      </c>
      <c r="H7322" s="2" t="str">
        <f t="array" ref="H7322">_xlfn.XLOOKUP(G7322,Food_Menu!A:A,Food_Menu!B:B)</f>
        <v>Food Item 0040</v>
      </c>
      <c r="I7322" s="2">
        <f t="array" ref="I7322">_xlfn.XLOOKUP(G7322,Food_Menu!A:A,Food_Menu!D:D)</f>
        <v>254.86</v>
      </c>
      <c r="J7322" s="2" t="s">
        <v>558</v>
      </c>
      <c r="K7322" s="2" t="str">
        <f t="array" ref="K7322">_xlfn.XLOOKUP(J7322,Delivery_Partners!A:A,Delivery_Partners!B:B)</f>
        <v>Delivery Partner 070</v>
      </c>
      <c r="L7322" s="3">
        <v>1</v>
      </c>
      <c r="M7322" s="2" t="s">
        <v>23</v>
      </c>
      <c r="N7322" s="2" t="s">
        <v>74</v>
      </c>
      <c r="O7322" s="3">
        <v>43</v>
      </c>
      <c r="P7322" s="13">
        <f t="shared" ref="P7322:P7329" si="1520">I7322*L7322</f>
        <v>254.86</v>
      </c>
      <c r="Q7322" s="13" t="str">
        <f t="shared" ref="Q7322:Q7329" si="1521">IF(O7322="","Not Delivered",IF(O7322&lt;=30,"Fast",IF(O7322&lt;=60,"Normal","Slow")))</f>
        <v>Normal</v>
      </c>
      <c r="S7322" s="21"/>
    </row>
    <row r="7323" customHeight="1" spans="1:19">
      <c r="A7323" s="2" t="s">
        <v>9289</v>
      </c>
      <c r="B7323" s="29" t="s">
        <v>936</v>
      </c>
      <c r="C7323" s="2" t="s">
        <v>3067</v>
      </c>
      <c r="D7323" s="2" t="str">
        <f t="array" ref="D7323">_xlfn.XLOOKUP(C7323,Customers!A:A,Customers!B:B)</f>
        <v>Customer 1106</v>
      </c>
      <c r="E7323" s="2" t="s">
        <v>281</v>
      </c>
      <c r="F7323" s="2" t="str">
        <f t="array" ref="F7323">_xlfn.XLOOKUP(E7323,Restaurants!A:A,Restaurants!B:B)</f>
        <v>Restaurant 026</v>
      </c>
      <c r="G7323" s="2" t="s">
        <v>144</v>
      </c>
      <c r="H7323" s="2" t="str">
        <f t="array" ref="H7323">_xlfn.XLOOKUP(G7323,Food_Menu!A:A,Food_Menu!B:B)</f>
        <v>Food Item 0118</v>
      </c>
      <c r="I7323" s="2">
        <f t="array" ref="I7323">_xlfn.XLOOKUP(G7323,Food_Menu!A:A,Food_Menu!D:D)</f>
        <v>301.92</v>
      </c>
      <c r="J7323" s="2" t="s">
        <v>1694</v>
      </c>
      <c r="K7323" s="2" t="str">
        <f t="array" ref="K7323">_xlfn.XLOOKUP(J7323,Delivery_Partners!A:A,Delivery_Partners!B:B)</f>
        <v>Delivery Partner 127</v>
      </c>
      <c r="L7323" s="3">
        <v>3</v>
      </c>
      <c r="M7323" s="2" t="s">
        <v>23</v>
      </c>
      <c r="N7323" s="2" t="s">
        <v>24</v>
      </c>
      <c r="O7323" s="3">
        <v>15</v>
      </c>
      <c r="P7323" s="13">
        <f t="shared" si="1520"/>
        <v>905.76</v>
      </c>
      <c r="Q7323" s="13" t="str">
        <f t="shared" si="1521"/>
        <v>Fast</v>
      </c>
      <c r="S7323" s="21"/>
    </row>
    <row r="7324" customHeight="1" spans="1:19">
      <c r="A7324" s="2" t="s">
        <v>9290</v>
      </c>
      <c r="B7324" s="29" t="s">
        <v>2195</v>
      </c>
      <c r="C7324" s="2" t="s">
        <v>2683</v>
      </c>
      <c r="D7324" s="2" t="str">
        <f t="array" ref="D7324">_xlfn.XLOOKUP(C7324,Customers!A:A,Customers!B:B)</f>
        <v>Customer 0819</v>
      </c>
      <c r="E7324" s="2" t="s">
        <v>634</v>
      </c>
      <c r="F7324" s="2" t="str">
        <f t="array" ref="F7324">_xlfn.XLOOKUP(E7324,Restaurants!A:A,Restaurants!B:B)</f>
        <v>Restaurant 087</v>
      </c>
      <c r="G7324" s="2" t="s">
        <v>1560</v>
      </c>
      <c r="H7324" s="2" t="str">
        <f t="array" ref="H7324">_xlfn.XLOOKUP(G7324,Food_Menu!A:A,Food_Menu!B:B)</f>
        <v>Food Item 0098</v>
      </c>
      <c r="I7324" s="2">
        <f t="array" ref="I7324">_xlfn.XLOOKUP(G7324,Food_Menu!A:A,Food_Menu!D:D)</f>
        <v>463.29</v>
      </c>
      <c r="J7324" s="2" t="s">
        <v>470</v>
      </c>
      <c r="K7324" s="2" t="str">
        <f t="array" ref="K7324">_xlfn.XLOOKUP(J7324,Delivery_Partners!A:A,Delivery_Partners!B:B)</f>
        <v>Delivery Partner 006</v>
      </c>
      <c r="L7324" s="3">
        <v>2</v>
      </c>
      <c r="M7324" s="2" t="s">
        <v>23</v>
      </c>
      <c r="N7324" s="2" t="s">
        <v>24</v>
      </c>
      <c r="O7324" s="3">
        <v>24</v>
      </c>
      <c r="P7324" s="13">
        <f t="shared" si="1520"/>
        <v>926.58</v>
      </c>
      <c r="Q7324" s="13" t="str">
        <f t="shared" si="1521"/>
        <v>Fast</v>
      </c>
      <c r="S7324" s="21"/>
    </row>
    <row r="7325" customHeight="1" spans="1:19">
      <c r="A7325" s="2" t="s">
        <v>9291</v>
      </c>
      <c r="B7325" s="28">
        <v>45973</v>
      </c>
      <c r="C7325" s="2" t="s">
        <v>1418</v>
      </c>
      <c r="D7325" s="2" t="str">
        <f t="array" ref="D7325">_xlfn.XLOOKUP(C7325,Customers!A:A,Customers!B:B)</f>
        <v>Customer 0309</v>
      </c>
      <c r="E7325" s="2" t="s">
        <v>795</v>
      </c>
      <c r="F7325" s="2" t="str">
        <f t="array" ref="F7325">_xlfn.XLOOKUP(E7325,Restaurants!A:A,Restaurants!B:B)</f>
        <v>Restaurant 117</v>
      </c>
      <c r="G7325" s="2" t="s">
        <v>266</v>
      </c>
      <c r="H7325" s="2" t="str">
        <f t="array" ref="H7325">_xlfn.XLOOKUP(G7325,Food_Menu!A:A,Food_Menu!B:B)</f>
        <v>Food Item 0012</v>
      </c>
      <c r="I7325" s="2">
        <f t="array" ref="I7325">_xlfn.XLOOKUP(G7325,Food_Menu!A:A,Food_Menu!D:D)</f>
        <v>390.14</v>
      </c>
      <c r="J7325" s="2" t="s">
        <v>48</v>
      </c>
      <c r="K7325" s="2" t="str">
        <f t="array" ref="K7325">_xlfn.XLOOKUP(J7325,Delivery_Partners!A:A,Delivery_Partners!B:B)</f>
        <v>Delivery Partner 119</v>
      </c>
      <c r="L7325" s="3">
        <v>1</v>
      </c>
      <c r="M7325" s="2" t="s">
        <v>23</v>
      </c>
      <c r="N7325" s="2" t="s">
        <v>74</v>
      </c>
      <c r="O7325" s="3">
        <v>43</v>
      </c>
      <c r="P7325" s="13">
        <f t="shared" si="1520"/>
        <v>390.14</v>
      </c>
      <c r="Q7325" s="13" t="str">
        <f t="shared" si="1521"/>
        <v>Normal</v>
      </c>
      <c r="S7325" s="21"/>
    </row>
    <row r="7326" customHeight="1" spans="1:19">
      <c r="A7326" s="2" t="s">
        <v>9292</v>
      </c>
      <c r="B7326" s="28">
        <v>45873</v>
      </c>
      <c r="C7326" s="2" t="s">
        <v>2767</v>
      </c>
      <c r="D7326" s="2" t="str">
        <f t="array" ref="D7326">_xlfn.XLOOKUP(C7326,Customers!A:A,Customers!B:B)</f>
        <v>Customer 0602</v>
      </c>
      <c r="E7326" s="2" t="s">
        <v>1060</v>
      </c>
      <c r="F7326" s="2" t="str">
        <f t="array" ref="F7326">_xlfn.XLOOKUP(E7326,Restaurants!A:A,Restaurants!B:B)</f>
        <v>Restaurant 042</v>
      </c>
      <c r="G7326" s="2" t="s">
        <v>84</v>
      </c>
      <c r="H7326" s="2" t="str">
        <f t="array" ref="H7326">_xlfn.XLOOKUP(G7326,Food_Menu!A:A,Food_Menu!B:B)</f>
        <v>Food Item 0211</v>
      </c>
      <c r="I7326" s="2">
        <f t="array" ref="I7326">_xlfn.XLOOKUP(G7326,Food_Menu!A:A,Food_Menu!D:D)</f>
        <v>200.38</v>
      </c>
      <c r="J7326" s="2" t="s">
        <v>993</v>
      </c>
      <c r="K7326" s="2" t="str">
        <f t="array" ref="K7326">_xlfn.XLOOKUP(J7326,Delivery_Partners!A:A,Delivery_Partners!B:B)</f>
        <v>Delivery Partner 086</v>
      </c>
      <c r="L7326" s="3">
        <v>3</v>
      </c>
      <c r="M7326" s="2" t="s">
        <v>23</v>
      </c>
      <c r="N7326" s="2" t="s">
        <v>24</v>
      </c>
      <c r="O7326" s="3">
        <v>43</v>
      </c>
      <c r="P7326" s="13">
        <f t="shared" si="1520"/>
        <v>601.14</v>
      </c>
      <c r="Q7326" s="13" t="str">
        <f t="shared" si="1521"/>
        <v>Normal</v>
      </c>
      <c r="S7326" s="21"/>
    </row>
    <row r="7327" customHeight="1" spans="1:19">
      <c r="A7327" s="2" t="s">
        <v>9293</v>
      </c>
      <c r="B7327" s="28">
        <v>45749</v>
      </c>
      <c r="C7327" s="2" t="s">
        <v>766</v>
      </c>
      <c r="D7327" s="2" t="str">
        <f t="array" ref="D7327">_xlfn.XLOOKUP(C7327,Customers!A:A,Customers!B:B)</f>
        <v>Customer 1029</v>
      </c>
      <c r="E7327" s="2" t="s">
        <v>71</v>
      </c>
      <c r="F7327" s="2" t="str">
        <f t="array" ref="F7327">_xlfn.XLOOKUP(E7327,Restaurants!A:A,Restaurants!B:B)</f>
        <v>Restaurant 013</v>
      </c>
      <c r="G7327" s="2" t="s">
        <v>1212</v>
      </c>
      <c r="H7327" s="2" t="str">
        <f t="array" ref="H7327">_xlfn.XLOOKUP(G7327,Food_Menu!A:A,Food_Menu!B:B)</f>
        <v>Food Item 0147</v>
      </c>
      <c r="I7327" s="2">
        <f t="array" ref="I7327">_xlfn.XLOOKUP(G7327,Food_Menu!A:A,Food_Menu!D:D)</f>
        <v>263.56</v>
      </c>
      <c r="J7327" s="2" t="s">
        <v>485</v>
      </c>
      <c r="K7327" s="2" t="str">
        <f t="array" ref="K7327">_xlfn.XLOOKUP(J7327,Delivery_Partners!A:A,Delivery_Partners!B:B)</f>
        <v>Delivery Partner 150</v>
      </c>
      <c r="L7327" s="3">
        <v>1</v>
      </c>
      <c r="M7327" s="2" t="s">
        <v>23</v>
      </c>
      <c r="N7327" s="2" t="s">
        <v>74</v>
      </c>
      <c r="O7327" s="3">
        <v>42</v>
      </c>
      <c r="P7327" s="13">
        <f t="shared" si="1520"/>
        <v>263.56</v>
      </c>
      <c r="Q7327" s="13" t="str">
        <f t="shared" si="1521"/>
        <v>Normal</v>
      </c>
      <c r="S7327" s="21"/>
    </row>
    <row r="7328" customHeight="1" spans="1:19">
      <c r="A7328" s="2" t="s">
        <v>9294</v>
      </c>
      <c r="B7328" s="28">
        <v>45693</v>
      </c>
      <c r="C7328" s="2" t="s">
        <v>2154</v>
      </c>
      <c r="D7328" s="2" t="str">
        <f t="array" ref="D7328">_xlfn.XLOOKUP(C7328,Customers!A:A,Customers!B:B)</f>
        <v>Customer 0802</v>
      </c>
      <c r="E7328" s="2" t="s">
        <v>669</v>
      </c>
      <c r="F7328" s="2" t="str">
        <f t="array" ref="F7328">_xlfn.XLOOKUP(E7328,Restaurants!A:A,Restaurants!B:B)</f>
        <v>Restaurant 048</v>
      </c>
      <c r="G7328" s="2" t="s">
        <v>1285</v>
      </c>
      <c r="H7328" s="2" t="str">
        <f t="array" ref="H7328">_xlfn.XLOOKUP(G7328,Food_Menu!A:A,Food_Menu!B:B)</f>
        <v>Food Item 0026</v>
      </c>
      <c r="I7328" s="2">
        <f t="array" ref="I7328">_xlfn.XLOOKUP(G7328,Food_Menu!A:A,Food_Menu!D:D)</f>
        <v>535.49</v>
      </c>
      <c r="J7328" s="2" t="s">
        <v>309</v>
      </c>
      <c r="K7328" s="2" t="str">
        <f t="array" ref="K7328">_xlfn.XLOOKUP(J7328,Delivery_Partners!A:A,Delivery_Partners!B:B)</f>
        <v>Delivery Partner 175</v>
      </c>
      <c r="L7328" s="3">
        <v>1</v>
      </c>
      <c r="M7328" s="2" t="s">
        <v>23</v>
      </c>
      <c r="N7328" s="2" t="s">
        <v>74</v>
      </c>
      <c r="O7328" s="3">
        <v>37</v>
      </c>
      <c r="P7328" s="13">
        <f t="shared" si="1520"/>
        <v>535.49</v>
      </c>
      <c r="Q7328" s="13" t="str">
        <f t="shared" si="1521"/>
        <v>Normal</v>
      </c>
      <c r="S7328" s="21"/>
    </row>
    <row r="7329" customHeight="1" spans="1:19">
      <c r="A7329" s="2" t="s">
        <v>9295</v>
      </c>
      <c r="B7329" s="28">
        <v>46002</v>
      </c>
      <c r="C7329" s="2" t="s">
        <v>1602</v>
      </c>
      <c r="D7329" s="2" t="str">
        <f t="array" ref="D7329">_xlfn.XLOOKUP(C7329,Customers!A:A,Customers!B:B)</f>
        <v>Customer 0435</v>
      </c>
      <c r="E7329" s="2" t="s">
        <v>566</v>
      </c>
      <c r="F7329" s="2" t="str">
        <f t="array" ref="F7329">_xlfn.XLOOKUP(E7329,Restaurants!A:A,Restaurants!B:B)</f>
        <v>Restaurant 072</v>
      </c>
      <c r="G7329" s="2" t="s">
        <v>336</v>
      </c>
      <c r="H7329" s="2" t="str">
        <f t="array" ref="H7329">_xlfn.XLOOKUP(G7329,Food_Menu!A:A,Food_Menu!B:B)</f>
        <v>Food Item 0045</v>
      </c>
      <c r="I7329" s="2">
        <f t="array" ref="I7329">_xlfn.XLOOKUP(G7329,Food_Menu!A:A,Food_Menu!D:D)</f>
        <v>263.72</v>
      </c>
      <c r="J7329" s="2" t="s">
        <v>351</v>
      </c>
      <c r="K7329" s="2" t="str">
        <f t="array" ref="K7329">_xlfn.XLOOKUP(J7329,Delivery_Partners!A:A,Delivery_Partners!B:B)</f>
        <v>Delivery Partner 101</v>
      </c>
      <c r="L7329" s="3">
        <v>3</v>
      </c>
      <c r="M7329" s="2" t="s">
        <v>23</v>
      </c>
      <c r="N7329" s="2" t="s">
        <v>24</v>
      </c>
      <c r="O7329" s="3">
        <v>31</v>
      </c>
      <c r="P7329" s="13">
        <f t="shared" si="1520"/>
        <v>791.16</v>
      </c>
      <c r="Q7329" s="13" t="str">
        <f t="shared" si="1521"/>
        <v>Normal</v>
      </c>
      <c r="S7329" s="21"/>
    </row>
    <row r="7330" hidden="1" customHeight="1" spans="1:19">
      <c r="A7330" s="2" t="s">
        <v>9296</v>
      </c>
      <c r="B7330" s="28">
        <v>45968</v>
      </c>
      <c r="C7330" s="2" t="s">
        <v>6323</v>
      </c>
      <c r="D7330" s="2" t="str">
        <f t="array" ref="D7330">_xlfn.XLOOKUP(C7330,Customers!A:A,Customers!B:B)</f>
        <v>Customer 0203</v>
      </c>
      <c r="E7330" s="2" t="s">
        <v>750</v>
      </c>
      <c r="F7330" s="2" t="str">
        <f t="array" ref="F7330">_xlfn.XLOOKUP(E7330,Restaurants!A:A,Restaurants!B:B)</f>
        <v>Restaurant 076</v>
      </c>
      <c r="G7330" s="2" t="s">
        <v>529</v>
      </c>
      <c r="H7330" s="2" t="str">
        <f t="array" ref="H7330">_xlfn.XLOOKUP(G7330,Food_Menu!A:A,Food_Menu!B:B)</f>
        <v>Food Item 0126</v>
      </c>
      <c r="I7330" s="2"/>
      <c r="J7330" s="2" t="s">
        <v>495</v>
      </c>
      <c r="K7330" s="2" t="str">
        <f t="array" ref="K7330">_xlfn.XLOOKUP(J7330,Delivery_Partners!A:A,Delivery_Partners!B:B)</f>
        <v>Delivery Partner 112</v>
      </c>
      <c r="L7330" s="3">
        <v>1</v>
      </c>
      <c r="M7330" s="2" t="s">
        <v>101</v>
      </c>
      <c r="N7330" s="2" t="s">
        <v>24</v>
      </c>
      <c r="O7330" s="2"/>
    </row>
    <row r="7331" customHeight="1" spans="1:19">
      <c r="A7331" s="2" t="s">
        <v>9297</v>
      </c>
      <c r="B7331" s="29" t="s">
        <v>2604</v>
      </c>
      <c r="C7331" s="2" t="s">
        <v>4315</v>
      </c>
      <c r="D7331" s="2" t="str">
        <f t="array" ref="D7331">_xlfn.XLOOKUP(C7331,Customers!A:A,Customers!B:B)</f>
        <v>Customer 0174</v>
      </c>
      <c r="E7331" s="2" t="s">
        <v>797</v>
      </c>
      <c r="F7331" s="2" t="str">
        <f t="array" ref="F7331">_xlfn.XLOOKUP(E7331,Restaurants!A:A,Restaurants!B:B)</f>
        <v>Restaurant 058</v>
      </c>
      <c r="G7331" s="2" t="s">
        <v>509</v>
      </c>
      <c r="H7331" s="2" t="str">
        <f t="array" ref="H7331">_xlfn.XLOOKUP(G7331,Food_Menu!A:A,Food_Menu!B:B)</f>
        <v>Food Item 0190</v>
      </c>
      <c r="I7331" s="2">
        <f t="array" ref="I7331">_xlfn.XLOOKUP(G7331,Food_Menu!A:A,Food_Menu!D:D)</f>
        <v>350.87</v>
      </c>
      <c r="J7331" s="2" t="s">
        <v>723</v>
      </c>
      <c r="K7331" s="2" t="str">
        <f t="array" ref="K7331">_xlfn.XLOOKUP(J7331,Delivery_Partners!A:A,Delivery_Partners!B:B)</f>
        <v>Delivery Partner 168</v>
      </c>
      <c r="L7331" s="3">
        <v>1</v>
      </c>
      <c r="M7331" s="2" t="s">
        <v>23</v>
      </c>
      <c r="N7331" s="2" t="s">
        <v>74</v>
      </c>
      <c r="O7331" s="3">
        <v>25</v>
      </c>
      <c r="P7331" s="13">
        <f>I7331*L7331</f>
        <v>350.87</v>
      </c>
      <c r="Q7331" s="13" t="str">
        <f>IF(O7331="","Not Delivered",IF(O7331&lt;=30,"Fast",IF(O7331&lt;=60,"Normal","Slow")))</f>
        <v>Fast</v>
      </c>
      <c r="S7331" s="21"/>
    </row>
    <row r="7332" hidden="1" customHeight="1" spans="1:19">
      <c r="A7332" s="2" t="s">
        <v>9298</v>
      </c>
      <c r="B7332" s="29" t="s">
        <v>380</v>
      </c>
      <c r="C7332" s="2" t="s">
        <v>3172</v>
      </c>
      <c r="D7332" s="2" t="str">
        <f t="array" ref="D7332">_xlfn.XLOOKUP(C7332,Customers!A:A,Customers!B:B)</f>
        <v>Customer 0453</v>
      </c>
      <c r="E7332" s="2" t="s">
        <v>1292</v>
      </c>
      <c r="F7332" s="2" t="str">
        <f t="array" ref="F7332">_xlfn.XLOOKUP(E7332,Restaurants!A:A,Restaurants!B:B)</f>
        <v>Restaurant 112</v>
      </c>
      <c r="G7332" s="2" t="s">
        <v>587</v>
      </c>
      <c r="H7332" s="2" t="str">
        <f t="array" ref="H7332">_xlfn.XLOOKUP(G7332,Food_Menu!A:A,Food_Menu!B:B)</f>
        <v>Food Item 0107</v>
      </c>
      <c r="I7332" s="2"/>
      <c r="J7332" s="2" t="s">
        <v>583</v>
      </c>
      <c r="K7332" s="2" t="str">
        <f t="array" ref="K7332">_xlfn.XLOOKUP(J7332,Delivery_Partners!A:A,Delivery_Partners!B:B)</f>
        <v>Delivery Partner 062</v>
      </c>
      <c r="L7332" s="3">
        <v>1</v>
      </c>
      <c r="M7332" s="2" t="s">
        <v>189</v>
      </c>
      <c r="N7332" s="2" t="s">
        <v>24</v>
      </c>
      <c r="O7332" s="2"/>
    </row>
    <row r="7333" customHeight="1" spans="1:19">
      <c r="A7333" s="2" t="s">
        <v>9299</v>
      </c>
      <c r="B7333" s="28">
        <v>45752</v>
      </c>
      <c r="C7333" s="2" t="s">
        <v>3937</v>
      </c>
      <c r="D7333" s="2" t="str">
        <f t="array" ref="D7333">_xlfn.XLOOKUP(C7333,Customers!A:A,Customers!B:B)</f>
        <v>Customer 0966</v>
      </c>
      <c r="E7333" s="2" t="s">
        <v>177</v>
      </c>
      <c r="F7333" s="2" t="str">
        <f t="array" ref="F7333">_xlfn.XLOOKUP(E7333,Restaurants!A:A,Restaurants!B:B)</f>
        <v>Restaurant 070</v>
      </c>
      <c r="G7333" s="2" t="s">
        <v>1135</v>
      </c>
      <c r="H7333" s="2" t="str">
        <f t="array" ref="H7333">_xlfn.XLOOKUP(G7333,Food_Menu!A:A,Food_Menu!B:B)</f>
        <v>Food Item 0179</v>
      </c>
      <c r="I7333" s="2">
        <f t="array" ref="I7333">_xlfn.XLOOKUP(G7333,Food_Menu!A:A,Food_Menu!D:D)</f>
        <v>330.25</v>
      </c>
      <c r="J7333" s="2" t="s">
        <v>226</v>
      </c>
      <c r="K7333" s="2" t="str">
        <f t="array" ref="K7333">_xlfn.XLOOKUP(J7333,Delivery_Partners!A:A,Delivery_Partners!B:B)</f>
        <v>Delivery Partner 027</v>
      </c>
      <c r="L7333" s="3">
        <v>3</v>
      </c>
      <c r="M7333" s="2" t="s">
        <v>23</v>
      </c>
      <c r="N7333" s="2" t="s">
        <v>24</v>
      </c>
      <c r="O7333" s="3">
        <v>28</v>
      </c>
      <c r="P7333" s="13">
        <f t="shared" ref="P7333:P7342" si="1522">I7333*L7333</f>
        <v>990.75</v>
      </c>
      <c r="Q7333" s="13" t="str">
        <f t="shared" ref="Q7333:Q7342" si="1523">IF(O7333="","Not Delivered",IF(O7333&lt;=30,"Fast",IF(O7333&lt;=60,"Normal","Slow")))</f>
        <v>Fast</v>
      </c>
      <c r="S7333" s="21"/>
    </row>
    <row r="7334" customHeight="1" spans="1:19">
      <c r="A7334" s="2" t="s">
        <v>9300</v>
      </c>
      <c r="B7334" s="28">
        <v>45813</v>
      </c>
      <c r="C7334" s="2" t="s">
        <v>3070</v>
      </c>
      <c r="D7334" s="2" t="str">
        <f t="array" ref="D7334">_xlfn.XLOOKUP(C7334,Customers!A:A,Customers!B:B)</f>
        <v>Customer 0664</v>
      </c>
      <c r="E7334" s="2" t="s">
        <v>39</v>
      </c>
      <c r="F7334" s="2" t="str">
        <f t="array" ref="F7334">_xlfn.XLOOKUP(E7334,Restaurants!A:A,Restaurants!B:B)</f>
        <v>Restaurant 077</v>
      </c>
      <c r="G7334" s="2" t="s">
        <v>158</v>
      </c>
      <c r="H7334" s="2" t="str">
        <f t="array" ref="H7334">_xlfn.XLOOKUP(G7334,Food_Menu!A:A,Food_Menu!B:B)</f>
        <v>Food Item 0029</v>
      </c>
      <c r="I7334" s="2">
        <f t="array" ref="I7334">_xlfn.XLOOKUP(G7334,Food_Menu!A:A,Food_Menu!D:D)</f>
        <v>434.93</v>
      </c>
      <c r="J7334" s="2" t="s">
        <v>100</v>
      </c>
      <c r="K7334" s="2" t="str">
        <f t="array" ref="K7334">_xlfn.XLOOKUP(J7334,Delivery_Partners!A:A,Delivery_Partners!B:B)</f>
        <v>Delivery Partner 092</v>
      </c>
      <c r="L7334" s="3">
        <v>1</v>
      </c>
      <c r="M7334" s="2" t="s">
        <v>23</v>
      </c>
      <c r="N7334" s="2" t="s">
        <v>24</v>
      </c>
      <c r="O7334" s="3">
        <v>27</v>
      </c>
      <c r="P7334" s="13">
        <f t="shared" si="1522"/>
        <v>434.93</v>
      </c>
      <c r="Q7334" s="13" t="str">
        <f t="shared" si="1523"/>
        <v>Fast</v>
      </c>
      <c r="S7334" s="21"/>
    </row>
    <row r="7335" customHeight="1" spans="1:19">
      <c r="A7335" s="2" t="s">
        <v>9301</v>
      </c>
      <c r="B7335" s="29" t="s">
        <v>1720</v>
      </c>
      <c r="C7335" s="2" t="s">
        <v>1119</v>
      </c>
      <c r="D7335" s="2" t="str">
        <f t="array" ref="D7335">_xlfn.XLOOKUP(C7335,Customers!A:A,Customers!B:B)</f>
        <v>Customer 0072</v>
      </c>
      <c r="E7335" s="2" t="s">
        <v>706</v>
      </c>
      <c r="F7335" s="2" t="str">
        <f t="array" ref="F7335">_xlfn.XLOOKUP(E7335,Restaurants!A:A,Restaurants!B:B)</f>
        <v>Restaurant 115</v>
      </c>
      <c r="G7335" s="2" t="s">
        <v>751</v>
      </c>
      <c r="H7335" s="2" t="str">
        <f t="array" ref="H7335">_xlfn.XLOOKUP(G7335,Food_Menu!A:A,Food_Menu!B:B)</f>
        <v>Food Item 0117</v>
      </c>
      <c r="I7335" s="2">
        <f t="array" ref="I7335">_xlfn.XLOOKUP(G7335,Food_Menu!A:A,Food_Menu!D:D)</f>
        <v>279.52</v>
      </c>
      <c r="J7335" s="2" t="s">
        <v>1557</v>
      </c>
      <c r="K7335" s="2" t="str">
        <f t="array" ref="K7335">_xlfn.XLOOKUP(J7335,Delivery_Partners!A:A,Delivery_Partners!B:B)</f>
        <v>Delivery Partner 065</v>
      </c>
      <c r="L7335" s="3">
        <v>1</v>
      </c>
      <c r="M7335" s="2" t="s">
        <v>23</v>
      </c>
      <c r="N7335" s="2" t="s">
        <v>55</v>
      </c>
      <c r="O7335" s="3">
        <v>29</v>
      </c>
      <c r="P7335" s="13">
        <f t="shared" si="1522"/>
        <v>279.52</v>
      </c>
      <c r="Q7335" s="13" t="str">
        <f t="shared" si="1523"/>
        <v>Fast</v>
      </c>
      <c r="S7335" s="21"/>
    </row>
    <row r="7336" customHeight="1" spans="1:19">
      <c r="A7336" s="2" t="s">
        <v>9302</v>
      </c>
      <c r="B7336" s="29" t="s">
        <v>960</v>
      </c>
      <c r="C7336" s="2" t="s">
        <v>2238</v>
      </c>
      <c r="D7336" s="2" t="str">
        <f t="array" ref="D7336">_xlfn.XLOOKUP(C7336,Customers!A:A,Customers!B:B)</f>
        <v>Customer 1103</v>
      </c>
      <c r="E7336" s="2" t="s">
        <v>298</v>
      </c>
      <c r="F7336" s="2" t="str">
        <f t="array" ref="F7336">_xlfn.XLOOKUP(E7336,Restaurants!A:A,Restaurants!B:B)</f>
        <v>Restaurant 113</v>
      </c>
      <c r="G7336" s="2" t="s">
        <v>431</v>
      </c>
      <c r="H7336" s="2" t="str">
        <f t="array" ref="H7336">_xlfn.XLOOKUP(G7336,Food_Menu!A:A,Food_Menu!B:B)</f>
        <v>Food Item 0183</v>
      </c>
      <c r="I7336" s="2">
        <f t="array" ref="I7336">_xlfn.XLOOKUP(G7336,Food_Menu!A:A,Food_Menu!D:D)</f>
        <v>645.58</v>
      </c>
      <c r="J7336" s="2" t="s">
        <v>1481</v>
      </c>
      <c r="K7336" s="2" t="str">
        <f t="array" ref="K7336">_xlfn.XLOOKUP(J7336,Delivery_Partners!A:A,Delivery_Partners!B:B)</f>
        <v>Delivery Partner 115</v>
      </c>
      <c r="L7336" s="3">
        <v>1</v>
      </c>
      <c r="M7336" s="2" t="s">
        <v>23</v>
      </c>
      <c r="N7336" s="2" t="s">
        <v>55</v>
      </c>
      <c r="O7336" s="3">
        <v>26</v>
      </c>
      <c r="P7336" s="13">
        <f t="shared" si="1522"/>
        <v>645.58</v>
      </c>
      <c r="Q7336" s="13" t="str">
        <f t="shared" si="1523"/>
        <v>Fast</v>
      </c>
      <c r="S7336" s="21"/>
    </row>
    <row r="7337" customHeight="1" spans="1:19">
      <c r="A7337" s="2" t="s">
        <v>9303</v>
      </c>
      <c r="B7337" s="29" t="s">
        <v>1222</v>
      </c>
      <c r="C7337" s="2" t="s">
        <v>1207</v>
      </c>
      <c r="D7337" s="2" t="str">
        <f t="array" ref="D7337">_xlfn.XLOOKUP(C7337,Customers!A:A,Customers!B:B)</f>
        <v>Customer 0486</v>
      </c>
      <c r="E7337" s="2" t="s">
        <v>952</v>
      </c>
      <c r="F7337" s="2" t="str">
        <f t="array" ref="F7337">_xlfn.XLOOKUP(E7337,Restaurants!A:A,Restaurants!B:B)</f>
        <v>Restaurant 041</v>
      </c>
      <c r="G7337" s="2" t="s">
        <v>1009</v>
      </c>
      <c r="H7337" s="2" t="str">
        <f t="array" ref="H7337">_xlfn.XLOOKUP(G7337,Food_Menu!A:A,Food_Menu!B:B)</f>
        <v>Food Item 0187</v>
      </c>
      <c r="I7337" s="2">
        <f t="array" ref="I7337">_xlfn.XLOOKUP(G7337,Food_Menu!A:A,Food_Menu!D:D)</f>
        <v>496.25</v>
      </c>
      <c r="J7337" s="2" t="s">
        <v>474</v>
      </c>
      <c r="K7337" s="2" t="str">
        <f t="array" ref="K7337">_xlfn.XLOOKUP(J7337,Delivery_Partners!A:A,Delivery_Partners!B:B)</f>
        <v>Delivery Partner 141</v>
      </c>
      <c r="L7337" s="3">
        <v>1</v>
      </c>
      <c r="M7337" s="2" t="s">
        <v>23</v>
      </c>
      <c r="N7337" s="2" t="s">
        <v>42</v>
      </c>
      <c r="O7337" s="3">
        <v>42</v>
      </c>
      <c r="P7337" s="13">
        <f t="shared" si="1522"/>
        <v>496.25</v>
      </c>
      <c r="Q7337" s="13" t="str">
        <f t="shared" si="1523"/>
        <v>Normal</v>
      </c>
      <c r="S7337" s="21"/>
    </row>
    <row r="7338" customHeight="1" spans="1:19">
      <c r="A7338" s="2" t="s">
        <v>9304</v>
      </c>
      <c r="B7338" s="29" t="s">
        <v>2866</v>
      </c>
      <c r="C7338" s="2" t="s">
        <v>2437</v>
      </c>
      <c r="D7338" s="2" t="str">
        <f t="array" ref="D7338">_xlfn.XLOOKUP(C7338,Customers!A:A,Customers!B:B)</f>
        <v>Customer 0469</v>
      </c>
      <c r="E7338" s="2" t="s">
        <v>33</v>
      </c>
      <c r="F7338" s="2" t="str">
        <f t="array" ref="F7338">_xlfn.XLOOKUP(E7338,Restaurants!A:A,Restaurants!B:B)</f>
        <v>Restaurant 035</v>
      </c>
      <c r="G7338" s="2" t="s">
        <v>1475</v>
      </c>
      <c r="H7338" s="2" t="str">
        <f t="array" ref="H7338">_xlfn.XLOOKUP(G7338,Food_Menu!A:A,Food_Menu!B:B)</f>
        <v>Food Item 0053</v>
      </c>
      <c r="I7338" s="2">
        <f t="array" ref="I7338">_xlfn.XLOOKUP(G7338,Food_Menu!A:A,Food_Menu!D:D)</f>
        <v>308.97</v>
      </c>
      <c r="J7338" s="2" t="s">
        <v>887</v>
      </c>
      <c r="K7338" s="2" t="str">
        <f t="array" ref="K7338">_xlfn.XLOOKUP(J7338,Delivery_Partners!A:A,Delivery_Partners!B:B)</f>
        <v>Delivery Partner 091</v>
      </c>
      <c r="L7338" s="3">
        <v>1</v>
      </c>
      <c r="M7338" s="2" t="s">
        <v>23</v>
      </c>
      <c r="N7338" s="2" t="s">
        <v>24</v>
      </c>
      <c r="O7338" s="3">
        <v>17</v>
      </c>
      <c r="P7338" s="13">
        <f t="shared" si="1522"/>
        <v>308.97</v>
      </c>
      <c r="Q7338" s="13" t="str">
        <f t="shared" si="1523"/>
        <v>Fast</v>
      </c>
      <c r="S7338" s="21"/>
    </row>
    <row r="7339" customHeight="1" spans="1:19">
      <c r="A7339" s="2" t="s">
        <v>9305</v>
      </c>
      <c r="B7339" s="29" t="s">
        <v>3171</v>
      </c>
      <c r="C7339" s="2" t="s">
        <v>3141</v>
      </c>
      <c r="D7339" s="2" t="str">
        <f t="array" ref="D7339">_xlfn.XLOOKUP(C7339,Customers!A:A,Customers!B:B)</f>
        <v>Customer 0984</v>
      </c>
      <c r="E7339" s="2" t="s">
        <v>1309</v>
      </c>
      <c r="F7339" s="2" t="str">
        <f t="array" ref="F7339">_xlfn.XLOOKUP(E7339,Restaurants!A:A,Restaurants!B:B)</f>
        <v>Restaurant 090</v>
      </c>
      <c r="G7339" s="2" t="s">
        <v>392</v>
      </c>
      <c r="H7339" s="2" t="str">
        <f t="array" ref="H7339">_xlfn.XLOOKUP(G7339,Food_Menu!A:A,Food_Menu!B:B)</f>
        <v>Food Item 0148</v>
      </c>
      <c r="I7339" s="2">
        <f t="array" ref="I7339">_xlfn.XLOOKUP(G7339,Food_Menu!A:A,Food_Menu!D:D)</f>
        <v>405.76</v>
      </c>
      <c r="J7339" s="2" t="s">
        <v>1090</v>
      </c>
      <c r="K7339" s="2" t="str">
        <f t="array" ref="K7339">_xlfn.XLOOKUP(J7339,Delivery_Partners!A:A,Delivery_Partners!B:B)</f>
        <v>Delivery Partner 056</v>
      </c>
      <c r="L7339" s="3">
        <v>3</v>
      </c>
      <c r="M7339" s="2" t="s">
        <v>23</v>
      </c>
      <c r="N7339" s="2" t="s">
        <v>55</v>
      </c>
      <c r="O7339" s="3">
        <v>40</v>
      </c>
      <c r="P7339" s="13">
        <f t="shared" si="1522"/>
        <v>1217.28</v>
      </c>
      <c r="Q7339" s="13" t="str">
        <f t="shared" si="1523"/>
        <v>Normal</v>
      </c>
      <c r="S7339" s="21"/>
    </row>
    <row r="7340" customHeight="1" spans="1:19">
      <c r="A7340" s="2" t="s">
        <v>9306</v>
      </c>
      <c r="B7340" s="29" t="s">
        <v>1855</v>
      </c>
      <c r="C7340" s="2" t="s">
        <v>3172</v>
      </c>
      <c r="D7340" s="2" t="str">
        <f t="array" ref="D7340">_xlfn.XLOOKUP(C7340,Customers!A:A,Customers!B:B)</f>
        <v>Customer 0453</v>
      </c>
      <c r="E7340" s="2" t="s">
        <v>345</v>
      </c>
      <c r="F7340" s="2" t="str">
        <f t="array" ref="F7340">_xlfn.XLOOKUP(E7340,Restaurants!A:A,Restaurants!B:B)</f>
        <v>Restaurant 064</v>
      </c>
      <c r="G7340" s="2" t="s">
        <v>194</v>
      </c>
      <c r="H7340" s="2" t="str">
        <f t="array" ref="H7340">_xlfn.XLOOKUP(G7340,Food_Menu!A:A,Food_Menu!B:B)</f>
        <v>Food Item 0009</v>
      </c>
      <c r="I7340" s="2">
        <f t="array" ref="I7340">_xlfn.XLOOKUP(G7340,Food_Menu!A:A,Food_Menu!D:D)</f>
        <v>168.03</v>
      </c>
      <c r="J7340" s="2" t="s">
        <v>592</v>
      </c>
      <c r="K7340" s="2" t="str">
        <f t="array" ref="K7340">_xlfn.XLOOKUP(J7340,Delivery_Partners!A:A,Delivery_Partners!B:B)</f>
        <v>Delivery Partner 102</v>
      </c>
      <c r="L7340" s="3">
        <v>2</v>
      </c>
      <c r="M7340" s="2" t="s">
        <v>23</v>
      </c>
      <c r="N7340" s="2" t="s">
        <v>55</v>
      </c>
      <c r="O7340" s="3">
        <v>27</v>
      </c>
      <c r="P7340" s="13">
        <f t="shared" si="1522"/>
        <v>336.06</v>
      </c>
      <c r="Q7340" s="13" t="str">
        <f t="shared" si="1523"/>
        <v>Fast</v>
      </c>
      <c r="S7340" s="21"/>
    </row>
    <row r="7341" customHeight="1" spans="1:19">
      <c r="A7341" s="2" t="s">
        <v>9307</v>
      </c>
      <c r="B7341" s="29" t="s">
        <v>296</v>
      </c>
      <c r="C7341" s="2" t="s">
        <v>1331</v>
      </c>
      <c r="D7341" s="2" t="str">
        <f t="array" ref="D7341">_xlfn.XLOOKUP(C7341,Customers!A:A,Customers!B:B)</f>
        <v>Customer 0741</v>
      </c>
      <c r="E7341" s="2" t="s">
        <v>143</v>
      </c>
      <c r="F7341" s="2" t="str">
        <f t="array" ref="F7341">_xlfn.XLOOKUP(E7341,Restaurants!A:A,Restaurants!B:B)</f>
        <v>Restaurant 054</v>
      </c>
      <c r="G7341" s="2" t="s">
        <v>884</v>
      </c>
      <c r="H7341" s="2" t="str">
        <f t="array" ref="H7341">_xlfn.XLOOKUP(G7341,Food_Menu!A:A,Food_Menu!B:B)</f>
        <v>Food Item 0032</v>
      </c>
      <c r="I7341" s="2">
        <f t="array" ref="I7341">_xlfn.XLOOKUP(G7341,Food_Menu!A:A,Food_Menu!D:D)</f>
        <v>367.24</v>
      </c>
      <c r="J7341" s="2" t="s">
        <v>2141</v>
      </c>
      <c r="K7341" s="2" t="str">
        <f t="array" ref="K7341">_xlfn.XLOOKUP(J7341,Delivery_Partners!A:A,Delivery_Partners!B:B)</f>
        <v>Delivery Partner 080</v>
      </c>
      <c r="L7341" s="3">
        <v>3</v>
      </c>
      <c r="M7341" s="2" t="s">
        <v>23</v>
      </c>
      <c r="N7341" s="2" t="s">
        <v>24</v>
      </c>
      <c r="O7341" s="3">
        <v>35</v>
      </c>
      <c r="P7341" s="13">
        <f t="shared" si="1522"/>
        <v>1101.72</v>
      </c>
      <c r="Q7341" s="13" t="str">
        <f t="shared" si="1523"/>
        <v>Normal</v>
      </c>
      <c r="S7341" s="21"/>
    </row>
    <row r="7342" customHeight="1" spans="1:19">
      <c r="A7342" s="2" t="s">
        <v>9308</v>
      </c>
      <c r="B7342" s="29" t="s">
        <v>1206</v>
      </c>
      <c r="C7342" s="2" t="s">
        <v>3067</v>
      </c>
      <c r="D7342" s="2" t="str">
        <f t="array" ref="D7342">_xlfn.XLOOKUP(C7342,Customers!A:A,Customers!B:B)</f>
        <v>Customer 1106</v>
      </c>
      <c r="E7342" s="2" t="s">
        <v>1342</v>
      </c>
      <c r="F7342" s="2" t="str">
        <f t="array" ref="F7342">_xlfn.XLOOKUP(E7342,Restaurants!A:A,Restaurants!B:B)</f>
        <v>Restaurant 084</v>
      </c>
      <c r="G7342" s="2" t="s">
        <v>591</v>
      </c>
      <c r="H7342" s="2" t="str">
        <f t="array" ref="H7342">_xlfn.XLOOKUP(G7342,Food_Menu!A:A,Food_Menu!B:B)</f>
        <v>Food Item 0199</v>
      </c>
      <c r="I7342" s="2">
        <f t="array" ref="I7342">_xlfn.XLOOKUP(G7342,Food_Menu!A:A,Food_Menu!D:D)</f>
        <v>484.48</v>
      </c>
      <c r="J7342" s="2" t="s">
        <v>299</v>
      </c>
      <c r="K7342" s="2" t="str">
        <f t="array" ref="K7342">_xlfn.XLOOKUP(J7342,Delivery_Partners!A:A,Delivery_Partners!B:B)</f>
        <v>Delivery Partner 034</v>
      </c>
      <c r="L7342" s="3">
        <v>2</v>
      </c>
      <c r="M7342" s="2" t="s">
        <v>23</v>
      </c>
      <c r="N7342" s="2" t="s">
        <v>74</v>
      </c>
      <c r="O7342" s="3">
        <v>33</v>
      </c>
      <c r="P7342" s="13">
        <f t="shared" si="1522"/>
        <v>968.96</v>
      </c>
      <c r="Q7342" s="13" t="str">
        <f t="shared" si="1523"/>
        <v>Normal</v>
      </c>
      <c r="S7342" s="21"/>
    </row>
    <row r="7343" hidden="1" customHeight="1" spans="1:19">
      <c r="A7343" s="2" t="s">
        <v>9309</v>
      </c>
      <c r="B7343" s="29" t="s">
        <v>936</v>
      </c>
      <c r="C7343" s="2" t="s">
        <v>3989</v>
      </c>
      <c r="D7343" s="2" t="str">
        <f t="array" ref="D7343">_xlfn.XLOOKUP(C7343,Customers!A:A,Customers!B:B)</f>
        <v>Customer 0622</v>
      </c>
      <c r="E7343" s="2" t="s">
        <v>1173</v>
      </c>
      <c r="F7343" s="2" t="str">
        <f t="array" ref="F7343">_xlfn.XLOOKUP(E7343,Restaurants!A:A,Restaurants!B:B)</f>
        <v>Restaurant 080</v>
      </c>
      <c r="G7343" s="2" t="s">
        <v>1723</v>
      </c>
      <c r="H7343" s="2" t="str">
        <f t="array" ref="H7343">_xlfn.XLOOKUP(G7343,Food_Menu!A:A,Food_Menu!B:B)</f>
        <v>Food Item 0163</v>
      </c>
      <c r="I7343" s="2"/>
      <c r="J7343" s="2" t="s">
        <v>341</v>
      </c>
      <c r="K7343" s="2" t="str">
        <f t="array" ref="K7343">_xlfn.XLOOKUP(J7343,Delivery_Partners!A:A,Delivery_Partners!B:B)</f>
        <v>Delivery Partner 140</v>
      </c>
      <c r="L7343" s="3">
        <v>1</v>
      </c>
      <c r="M7343" s="2" t="s">
        <v>101</v>
      </c>
      <c r="N7343" s="2" t="s">
        <v>24</v>
      </c>
      <c r="O7343" s="2"/>
    </row>
    <row r="7344" customHeight="1" spans="1:19">
      <c r="A7344" s="2" t="s">
        <v>9310</v>
      </c>
      <c r="B7344" s="29" t="s">
        <v>915</v>
      </c>
      <c r="C7344" s="2" t="s">
        <v>7207</v>
      </c>
      <c r="D7344" s="2" t="str">
        <f t="array" ref="D7344">_xlfn.XLOOKUP(C7344,Customers!A:A,Customers!B:B)</f>
        <v>Customer 0737</v>
      </c>
      <c r="E7344" s="2" t="s">
        <v>738</v>
      </c>
      <c r="F7344" s="2" t="str">
        <f t="array" ref="F7344">_xlfn.XLOOKUP(E7344,Restaurants!A:A,Restaurants!B:B)</f>
        <v>Restaurant 110</v>
      </c>
      <c r="G7344" s="2" t="s">
        <v>998</v>
      </c>
      <c r="H7344" s="2" t="str">
        <f t="array" ref="H7344">_xlfn.XLOOKUP(G7344,Food_Menu!A:A,Food_Menu!B:B)</f>
        <v>Food Item 0046</v>
      </c>
      <c r="I7344" s="2">
        <f t="array" ref="I7344">_xlfn.XLOOKUP(G7344,Food_Menu!A:A,Food_Menu!D:D)</f>
        <v>300.6</v>
      </c>
      <c r="J7344" s="2" t="s">
        <v>1286</v>
      </c>
      <c r="K7344" s="2" t="str">
        <f t="array" ref="K7344">_xlfn.XLOOKUP(J7344,Delivery_Partners!A:A,Delivery_Partners!B:B)</f>
        <v>Delivery Partner 060</v>
      </c>
      <c r="L7344" s="3">
        <v>1</v>
      </c>
      <c r="M7344" s="2" t="s">
        <v>23</v>
      </c>
      <c r="N7344" s="2" t="s">
        <v>24</v>
      </c>
      <c r="O7344" s="3">
        <v>50</v>
      </c>
      <c r="P7344" s="13">
        <f t="shared" ref="P7344:P7345" si="1524">I7344*L7344</f>
        <v>300.6</v>
      </c>
      <c r="Q7344" s="13" t="str">
        <f t="shared" ref="Q7344:Q7345" si="1525">IF(O7344="","Not Delivered",IF(O7344&lt;=30,"Fast",IF(O7344&lt;=60,"Normal","Slow")))</f>
        <v>Normal</v>
      </c>
      <c r="S7344" s="21"/>
    </row>
    <row r="7345" customHeight="1" spans="1:19">
      <c r="A7345" s="2" t="s">
        <v>9311</v>
      </c>
      <c r="B7345" s="29" t="s">
        <v>479</v>
      </c>
      <c r="C7345" s="2" t="s">
        <v>4977</v>
      </c>
      <c r="D7345" s="2" t="str">
        <f t="array" ref="D7345">_xlfn.XLOOKUP(C7345,Customers!A:A,Customers!B:B)</f>
        <v>Customer 0425</v>
      </c>
      <c r="E7345" s="2" t="s">
        <v>537</v>
      </c>
      <c r="F7345" s="2" t="str">
        <f t="array" ref="F7345">_xlfn.XLOOKUP(E7345,Restaurants!A:A,Restaurants!B:B)</f>
        <v>Restaurant 044</v>
      </c>
      <c r="G7345" s="2" t="s">
        <v>221</v>
      </c>
      <c r="H7345" s="2" t="str">
        <f t="array" ref="H7345">_xlfn.XLOOKUP(G7345,Food_Menu!A:A,Food_Menu!B:B)</f>
        <v>Food Item 0220</v>
      </c>
      <c r="I7345" s="2">
        <f t="array" ref="I7345">_xlfn.XLOOKUP(G7345,Food_Menu!A:A,Food_Menu!D:D)</f>
        <v>194.15</v>
      </c>
      <c r="J7345" s="2" t="s">
        <v>640</v>
      </c>
      <c r="K7345" s="2" t="str">
        <f t="array" ref="K7345">_xlfn.XLOOKUP(J7345,Delivery_Partners!A:A,Delivery_Partners!B:B)</f>
        <v>Delivery Partner 097</v>
      </c>
      <c r="L7345" s="3">
        <v>1</v>
      </c>
      <c r="M7345" s="2" t="s">
        <v>23</v>
      </c>
      <c r="N7345" s="2" t="s">
        <v>24</v>
      </c>
      <c r="O7345" s="3">
        <v>31</v>
      </c>
      <c r="P7345" s="13">
        <f t="shared" si="1524"/>
        <v>194.15</v>
      </c>
      <c r="Q7345" s="13" t="str">
        <f t="shared" si="1525"/>
        <v>Normal</v>
      </c>
      <c r="S7345" s="21"/>
    </row>
    <row r="7346" hidden="1" customHeight="1" spans="1:19">
      <c r="A7346" s="2" t="s">
        <v>9312</v>
      </c>
      <c r="B7346" s="29" t="s">
        <v>191</v>
      </c>
      <c r="C7346" s="2" t="s">
        <v>5029</v>
      </c>
      <c r="D7346" s="2" t="str">
        <f t="array" ref="D7346">_xlfn.XLOOKUP(C7346,Customers!A:A,Customers!B:B)</f>
        <v>Customer 1069</v>
      </c>
      <c r="E7346" s="2" t="s">
        <v>421</v>
      </c>
      <c r="F7346" s="2" t="str">
        <f t="array" ref="F7346">_xlfn.XLOOKUP(E7346,Restaurants!A:A,Restaurants!B:B)</f>
        <v>Restaurant 091</v>
      </c>
      <c r="G7346" s="2" t="s">
        <v>2055</v>
      </c>
      <c r="H7346" s="2" t="str">
        <f t="array" ref="H7346">_xlfn.XLOOKUP(G7346,Food_Menu!A:A,Food_Menu!B:B)</f>
        <v>Food Item 0219</v>
      </c>
      <c r="I7346" s="2"/>
      <c r="J7346" s="2" t="s">
        <v>332</v>
      </c>
      <c r="K7346" s="2" t="str">
        <f t="array" ref="K7346">_xlfn.XLOOKUP(J7346,Delivery_Partners!A:A,Delivery_Partners!B:B)</f>
        <v>Delivery Partner 164</v>
      </c>
      <c r="L7346" s="3">
        <v>1</v>
      </c>
      <c r="M7346" s="2" t="s">
        <v>101</v>
      </c>
      <c r="N7346" s="2" t="s">
        <v>42</v>
      </c>
      <c r="O7346" s="2"/>
    </row>
    <row r="7347" customHeight="1" spans="1:19">
      <c r="A7347" s="2" t="s">
        <v>9313</v>
      </c>
      <c r="B7347" s="28">
        <v>45995</v>
      </c>
      <c r="C7347" s="2" t="s">
        <v>2132</v>
      </c>
      <c r="D7347" s="2" t="str">
        <f t="array" ref="D7347">_xlfn.XLOOKUP(C7347,Customers!A:A,Customers!B:B)</f>
        <v>Customer 0091</v>
      </c>
      <c r="E7347" s="2" t="s">
        <v>376</v>
      </c>
      <c r="F7347" s="2" t="str">
        <f t="array" ref="F7347">_xlfn.XLOOKUP(E7347,Restaurants!A:A,Restaurants!B:B)</f>
        <v>Restaurant 028</v>
      </c>
      <c r="G7347" s="2" t="s">
        <v>683</v>
      </c>
      <c r="H7347" s="2" t="str">
        <f t="array" ref="H7347">_xlfn.XLOOKUP(G7347,Food_Menu!A:A,Food_Menu!B:B)</f>
        <v>Food Item 0010</v>
      </c>
      <c r="I7347" s="2">
        <f t="array" ref="I7347">_xlfn.XLOOKUP(G7347,Food_Menu!A:A,Food_Menu!D:D)</f>
        <v>253.04</v>
      </c>
      <c r="J7347" s="2" t="s">
        <v>299</v>
      </c>
      <c r="K7347" s="2" t="str">
        <f t="array" ref="K7347">_xlfn.XLOOKUP(J7347,Delivery_Partners!A:A,Delivery_Partners!B:B)</f>
        <v>Delivery Partner 034</v>
      </c>
      <c r="L7347" s="3">
        <v>2</v>
      </c>
      <c r="M7347" s="2" t="s">
        <v>23</v>
      </c>
      <c r="N7347" s="2" t="s">
        <v>55</v>
      </c>
      <c r="O7347" s="3">
        <v>44</v>
      </c>
      <c r="P7347" s="13">
        <f t="shared" ref="P7347:P7348" si="1526">I7347*L7347</f>
        <v>506.08</v>
      </c>
      <c r="Q7347" s="13" t="str">
        <f t="shared" ref="Q7347:Q7348" si="1527">IF(O7347="","Not Delivered",IF(O7347&lt;=30,"Fast",IF(O7347&lt;=60,"Normal","Slow")))</f>
        <v>Normal</v>
      </c>
      <c r="S7347" s="21"/>
    </row>
    <row r="7348" customHeight="1" spans="1:19">
      <c r="A7348" s="2" t="s">
        <v>9314</v>
      </c>
      <c r="B7348" s="29" t="s">
        <v>2003</v>
      </c>
      <c r="C7348" s="2" t="s">
        <v>2018</v>
      </c>
      <c r="D7348" s="2" t="str">
        <f t="array" ref="D7348">_xlfn.XLOOKUP(C7348,Customers!A:A,Customers!B:B)</f>
        <v>Customer 0332</v>
      </c>
      <c r="E7348" s="2" t="s">
        <v>298</v>
      </c>
      <c r="F7348" s="2" t="str">
        <f t="array" ref="F7348">_xlfn.XLOOKUP(E7348,Restaurants!A:A,Restaurants!B:B)</f>
        <v>Restaurant 113</v>
      </c>
      <c r="G7348" s="2" t="s">
        <v>889</v>
      </c>
      <c r="H7348" s="2" t="str">
        <f t="array" ref="H7348">_xlfn.XLOOKUP(G7348,Food_Menu!A:A,Food_Menu!B:B)</f>
        <v>Food Item 0006</v>
      </c>
      <c r="I7348" s="2">
        <f t="array" ref="I7348">_xlfn.XLOOKUP(G7348,Food_Menu!A:A,Food_Menu!D:D)</f>
        <v>533.33</v>
      </c>
      <c r="J7348" s="2" t="s">
        <v>1930</v>
      </c>
      <c r="K7348" s="2" t="str">
        <f t="array" ref="K7348">_xlfn.XLOOKUP(J7348,Delivery_Partners!A:A,Delivery_Partners!B:B)</f>
        <v>Delivery Partner 077</v>
      </c>
      <c r="L7348" s="3">
        <v>1</v>
      </c>
      <c r="M7348" s="2" t="s">
        <v>23</v>
      </c>
      <c r="N7348" s="2" t="s">
        <v>74</v>
      </c>
      <c r="O7348" s="3">
        <v>32</v>
      </c>
      <c r="P7348" s="13">
        <f t="shared" si="1526"/>
        <v>533.33</v>
      </c>
      <c r="Q7348" s="13" t="str">
        <f t="shared" si="1527"/>
        <v>Normal</v>
      </c>
      <c r="S7348" s="21"/>
    </row>
    <row r="7349" hidden="1" customHeight="1" spans="1:19">
      <c r="A7349" s="2" t="s">
        <v>9315</v>
      </c>
      <c r="B7349" s="28">
        <v>45931</v>
      </c>
      <c r="C7349" s="2" t="s">
        <v>3333</v>
      </c>
      <c r="D7349" s="2" t="str">
        <f t="array" ref="D7349">_xlfn.XLOOKUP(C7349,Customers!A:A,Customers!B:B)</f>
        <v>Customer 1190</v>
      </c>
      <c r="E7349" s="2" t="s">
        <v>78</v>
      </c>
      <c r="F7349" s="2" t="str">
        <f t="array" ref="F7349">_xlfn.XLOOKUP(E7349,Restaurants!A:A,Restaurants!B:B)</f>
        <v>Restaurant 011</v>
      </c>
      <c r="G7349" s="2" t="s">
        <v>607</v>
      </c>
      <c r="H7349" s="2" t="str">
        <f t="array" ref="H7349">_xlfn.XLOOKUP(G7349,Food_Menu!A:A,Food_Menu!B:B)</f>
        <v>Food Item 0054</v>
      </c>
      <c r="I7349" s="2"/>
      <c r="J7349" s="2" t="s">
        <v>1196</v>
      </c>
      <c r="K7349" s="2" t="str">
        <f t="array" ref="K7349">_xlfn.XLOOKUP(J7349,Delivery_Partners!A:A,Delivery_Partners!B:B)</f>
        <v>Delivery Partner 032</v>
      </c>
      <c r="L7349" s="3">
        <v>2</v>
      </c>
      <c r="M7349" s="2" t="s">
        <v>101</v>
      </c>
      <c r="N7349" s="2" t="s">
        <v>55</v>
      </c>
      <c r="O7349" s="2"/>
    </row>
    <row r="7350" customHeight="1" spans="1:19">
      <c r="A7350" s="2" t="s">
        <v>9316</v>
      </c>
      <c r="B7350" s="29" t="s">
        <v>864</v>
      </c>
      <c r="C7350" s="2" t="s">
        <v>4273</v>
      </c>
      <c r="D7350" s="2" t="str">
        <f t="array" ref="D7350">_xlfn.XLOOKUP(C7350,Customers!A:A,Customers!B:B)</f>
        <v>Customer 0581</v>
      </c>
      <c r="E7350" s="2" t="s">
        <v>421</v>
      </c>
      <c r="F7350" s="2" t="str">
        <f t="array" ref="F7350">_xlfn.XLOOKUP(E7350,Restaurants!A:A,Restaurants!B:B)</f>
        <v>Restaurant 091</v>
      </c>
      <c r="G7350" s="2" t="s">
        <v>1018</v>
      </c>
      <c r="H7350" s="2" t="str">
        <f t="array" ref="H7350">_xlfn.XLOOKUP(G7350,Food_Menu!A:A,Food_Menu!B:B)</f>
        <v>Food Item 0175</v>
      </c>
      <c r="I7350" s="2">
        <f t="array" ref="I7350">_xlfn.XLOOKUP(G7350,Food_Menu!A:A,Food_Menu!D:D)</f>
        <v>114.67</v>
      </c>
      <c r="J7350" s="2" t="s">
        <v>660</v>
      </c>
      <c r="K7350" s="2" t="str">
        <f t="array" ref="K7350">_xlfn.XLOOKUP(J7350,Delivery_Partners!A:A,Delivery_Partners!B:B)</f>
        <v>Delivery Partner 079</v>
      </c>
      <c r="L7350" s="3">
        <v>1</v>
      </c>
      <c r="M7350" s="2" t="s">
        <v>23</v>
      </c>
      <c r="N7350" s="2" t="s">
        <v>74</v>
      </c>
      <c r="O7350" s="3">
        <v>24</v>
      </c>
      <c r="P7350" s="13">
        <f>I7350*L7350</f>
        <v>114.67</v>
      </c>
      <c r="Q7350" s="13" t="str">
        <f>IF(O7350="","Not Delivered",IF(O7350&lt;=30,"Fast",IF(O7350&lt;=60,"Normal","Slow")))</f>
        <v>Fast</v>
      </c>
      <c r="S7350" s="21"/>
    </row>
    <row r="7351" hidden="1" customHeight="1" spans="1:19">
      <c r="A7351" s="2" t="s">
        <v>9317</v>
      </c>
      <c r="B7351" s="28">
        <v>45971</v>
      </c>
      <c r="C7351" s="2" t="s">
        <v>1141</v>
      </c>
      <c r="D7351" s="2" t="str">
        <f t="array" ref="D7351">_xlfn.XLOOKUP(C7351,Customers!A:A,Customers!B:B)</f>
        <v>Customer 0210</v>
      </c>
      <c r="E7351" s="2" t="s">
        <v>71</v>
      </c>
      <c r="F7351" s="2" t="str">
        <f t="array" ref="F7351">_xlfn.XLOOKUP(E7351,Restaurants!A:A,Restaurants!B:B)</f>
        <v>Restaurant 013</v>
      </c>
      <c r="G7351" s="2" t="s">
        <v>216</v>
      </c>
      <c r="H7351" s="2" t="str">
        <f t="array" ref="H7351">_xlfn.XLOOKUP(G7351,Food_Menu!A:A,Food_Menu!B:B)</f>
        <v>Food Item 0132</v>
      </c>
      <c r="I7351" s="2"/>
      <c r="J7351" s="2" t="s">
        <v>679</v>
      </c>
      <c r="K7351" s="2" t="str">
        <f t="array" ref="K7351">_xlfn.XLOOKUP(J7351,Delivery_Partners!A:A,Delivery_Partners!B:B)</f>
        <v>Delivery Partner 055</v>
      </c>
      <c r="L7351" s="3">
        <v>1</v>
      </c>
      <c r="M7351" s="2" t="s">
        <v>101</v>
      </c>
      <c r="N7351" s="2" t="s">
        <v>55</v>
      </c>
      <c r="O7351" s="2"/>
    </row>
    <row r="7352" hidden="1" customHeight="1" spans="1:19">
      <c r="A7352" s="2" t="s">
        <v>9318</v>
      </c>
      <c r="B7352" s="28">
        <v>45870</v>
      </c>
      <c r="C7352" s="2" t="s">
        <v>1852</v>
      </c>
      <c r="D7352" s="2" t="str">
        <f t="array" ref="D7352">_xlfn.XLOOKUP(C7352,Customers!A:A,Customers!B:B)</f>
        <v>Customer 0497</v>
      </c>
      <c r="E7352" s="2" t="s">
        <v>105</v>
      </c>
      <c r="F7352" s="2" t="str">
        <f t="array" ref="F7352">_xlfn.XLOOKUP(E7352,Restaurants!A:A,Restaurants!B:B)</f>
        <v>Restaurant 106</v>
      </c>
      <c r="G7352" s="2" t="s">
        <v>1100</v>
      </c>
      <c r="H7352" s="2" t="str">
        <f t="array" ref="H7352">_xlfn.XLOOKUP(G7352,Food_Menu!A:A,Food_Menu!B:B)</f>
        <v>Food Item 0113</v>
      </c>
      <c r="I7352" s="2"/>
      <c r="J7352" s="2" t="s">
        <v>688</v>
      </c>
      <c r="K7352" s="2" t="str">
        <f t="array" ref="K7352">_xlfn.XLOOKUP(J7352,Delivery_Partners!A:A,Delivery_Partners!B:B)</f>
        <v>Delivery Partner 165</v>
      </c>
      <c r="L7352" s="3">
        <v>4</v>
      </c>
      <c r="M7352" s="2" t="s">
        <v>101</v>
      </c>
      <c r="N7352" s="2" t="s">
        <v>74</v>
      </c>
      <c r="O7352" s="2"/>
    </row>
    <row r="7353" customHeight="1" spans="1:19">
      <c r="A7353" s="2" t="s">
        <v>9319</v>
      </c>
      <c r="B7353" s="29" t="s">
        <v>1410</v>
      </c>
      <c r="C7353" s="2" t="s">
        <v>1761</v>
      </c>
      <c r="D7353" s="2" t="str">
        <f t="array" ref="D7353">_xlfn.XLOOKUP(C7353,Customers!A:A,Customers!B:B)</f>
        <v>Customer 0307</v>
      </c>
      <c r="E7353" s="2" t="s">
        <v>698</v>
      </c>
      <c r="F7353" s="2" t="str">
        <f t="array" ref="F7353">_xlfn.XLOOKUP(E7353,Restaurants!A:A,Restaurants!B:B)</f>
        <v>Restaurant 116</v>
      </c>
      <c r="G7353" s="2" t="s">
        <v>617</v>
      </c>
      <c r="H7353" s="2" t="str">
        <f t="array" ref="H7353">_xlfn.XLOOKUP(G7353,Food_Menu!A:A,Food_Menu!B:B)</f>
        <v>Food Item 0092</v>
      </c>
      <c r="I7353" s="2">
        <f t="array" ref="I7353">_xlfn.XLOOKUP(G7353,Food_Menu!A:A,Food_Menu!D:D)</f>
        <v>238.18</v>
      </c>
      <c r="J7353" s="2" t="s">
        <v>679</v>
      </c>
      <c r="K7353" s="2" t="str">
        <f t="array" ref="K7353">_xlfn.XLOOKUP(J7353,Delivery_Partners!A:A,Delivery_Partners!B:B)</f>
        <v>Delivery Partner 055</v>
      </c>
      <c r="L7353" s="3">
        <v>1</v>
      </c>
      <c r="M7353" s="2" t="s">
        <v>23</v>
      </c>
      <c r="N7353" s="2" t="s">
        <v>74</v>
      </c>
      <c r="O7353" s="3">
        <v>37</v>
      </c>
      <c r="P7353" s="13">
        <f t="shared" ref="P7353:P7355" si="1528">I7353*L7353</f>
        <v>238.18</v>
      </c>
      <c r="Q7353" s="13" t="str">
        <f t="shared" ref="Q7353:Q7355" si="1529">IF(O7353="","Not Delivered",IF(O7353&lt;=30,"Fast",IF(O7353&lt;=60,"Normal","Slow")))</f>
        <v>Normal</v>
      </c>
      <c r="S7353" s="21"/>
    </row>
    <row r="7354" customHeight="1" spans="1:19">
      <c r="A7354" s="2" t="s">
        <v>9320</v>
      </c>
      <c r="B7354" s="29" t="s">
        <v>1270</v>
      </c>
      <c r="C7354" s="2" t="s">
        <v>280</v>
      </c>
      <c r="D7354" s="2" t="str">
        <f t="array" ref="D7354">_xlfn.XLOOKUP(C7354,Customers!A:A,Customers!B:B)</f>
        <v>Customer 0631</v>
      </c>
      <c r="E7354" s="2" t="s">
        <v>945</v>
      </c>
      <c r="F7354" s="2" t="str">
        <f t="array" ref="F7354">_xlfn.XLOOKUP(E7354,Restaurants!A:A,Restaurants!B:B)</f>
        <v>Restaurant 099</v>
      </c>
      <c r="G7354" s="2" t="s">
        <v>762</v>
      </c>
      <c r="H7354" s="2" t="str">
        <f t="array" ref="H7354">_xlfn.XLOOKUP(G7354,Food_Menu!A:A,Food_Menu!B:B)</f>
        <v>Food Item 0106</v>
      </c>
      <c r="I7354" s="2">
        <f t="array" ref="I7354">_xlfn.XLOOKUP(G7354,Food_Menu!A:A,Food_Menu!D:D)</f>
        <v>115.23</v>
      </c>
      <c r="J7354" s="2" t="s">
        <v>378</v>
      </c>
      <c r="K7354" s="2" t="str">
        <f t="array" ref="K7354">_xlfn.XLOOKUP(J7354,Delivery_Partners!A:A,Delivery_Partners!B:B)</f>
        <v>Delivery Partner 111</v>
      </c>
      <c r="L7354" s="3">
        <v>1</v>
      </c>
      <c r="M7354" s="2" t="s">
        <v>23</v>
      </c>
      <c r="N7354" s="2" t="s">
        <v>24</v>
      </c>
      <c r="O7354" s="3">
        <v>28</v>
      </c>
      <c r="P7354" s="13">
        <f t="shared" si="1528"/>
        <v>115.23</v>
      </c>
      <c r="Q7354" s="13" t="str">
        <f t="shared" si="1529"/>
        <v>Fast</v>
      </c>
      <c r="S7354" s="21"/>
    </row>
    <row r="7355" customHeight="1" spans="1:19">
      <c r="A7355" s="2" t="s">
        <v>9321</v>
      </c>
      <c r="B7355" s="29" t="s">
        <v>605</v>
      </c>
      <c r="C7355" s="2" t="s">
        <v>1610</v>
      </c>
      <c r="D7355" s="2" t="str">
        <f t="array" ref="D7355">_xlfn.XLOOKUP(C7355,Customers!A:A,Customers!B:B)</f>
        <v>Customer 0284</v>
      </c>
      <c r="E7355" s="2" t="s">
        <v>358</v>
      </c>
      <c r="F7355" s="2" t="str">
        <f t="array" ref="F7355">_xlfn.XLOOKUP(E7355,Restaurants!A:A,Restaurants!B:B)</f>
        <v>Restaurant 095</v>
      </c>
      <c r="G7355" s="2" t="s">
        <v>1539</v>
      </c>
      <c r="H7355" s="2" t="str">
        <f t="array" ref="H7355">_xlfn.XLOOKUP(G7355,Food_Menu!A:A,Food_Menu!B:B)</f>
        <v>Food Item 0141</v>
      </c>
      <c r="I7355" s="2">
        <f t="array" ref="I7355">_xlfn.XLOOKUP(G7355,Food_Menu!A:A,Food_Menu!D:D)</f>
        <v>285.16</v>
      </c>
      <c r="J7355" s="2" t="s">
        <v>510</v>
      </c>
      <c r="K7355" s="2" t="str">
        <f t="array" ref="K7355">_xlfn.XLOOKUP(J7355,Delivery_Partners!A:A,Delivery_Partners!B:B)</f>
        <v>Delivery Partner 025</v>
      </c>
      <c r="L7355" s="3">
        <v>1</v>
      </c>
      <c r="M7355" s="2" t="s">
        <v>23</v>
      </c>
      <c r="N7355" s="2" t="s">
        <v>24</v>
      </c>
      <c r="O7355" s="3">
        <v>56</v>
      </c>
      <c r="P7355" s="13">
        <f t="shared" si="1528"/>
        <v>285.16</v>
      </c>
      <c r="Q7355" s="13" t="str">
        <f t="shared" si="1529"/>
        <v>Normal</v>
      </c>
      <c r="S7355" s="21"/>
    </row>
    <row r="7356" hidden="1" customHeight="1" spans="1:19">
      <c r="A7356" s="2" t="s">
        <v>9322</v>
      </c>
      <c r="B7356" s="29" t="s">
        <v>512</v>
      </c>
      <c r="C7356" s="2" t="s">
        <v>3777</v>
      </c>
      <c r="D7356" s="2" t="str">
        <f t="array" ref="D7356">_xlfn.XLOOKUP(C7356,Customers!A:A,Customers!B:B)</f>
        <v>Customer 0480</v>
      </c>
      <c r="E7356" s="2" t="s">
        <v>797</v>
      </c>
      <c r="F7356" s="2" t="str">
        <f t="array" ref="F7356">_xlfn.XLOOKUP(E7356,Restaurants!A:A,Restaurants!B:B)</f>
        <v>Restaurant 058</v>
      </c>
      <c r="G7356" s="2" t="s">
        <v>1509</v>
      </c>
      <c r="H7356" s="2" t="str">
        <f t="array" ref="H7356">_xlfn.XLOOKUP(G7356,Food_Menu!A:A,Food_Menu!B:B)</f>
        <v>Food Item 0015</v>
      </c>
      <c r="I7356" s="2"/>
      <c r="J7356" s="2" t="s">
        <v>443</v>
      </c>
      <c r="K7356" s="2" t="str">
        <f t="array" ref="K7356">_xlfn.XLOOKUP(J7356,Delivery_Partners!A:A,Delivery_Partners!B:B)</f>
        <v>Delivery Partner 083</v>
      </c>
      <c r="L7356" s="3">
        <v>1</v>
      </c>
      <c r="M7356" s="2" t="s">
        <v>189</v>
      </c>
      <c r="N7356" s="2" t="s">
        <v>74</v>
      </c>
      <c r="O7356" s="2"/>
    </row>
    <row r="7357" customHeight="1" spans="1:19">
      <c r="A7357" s="2" t="s">
        <v>9323</v>
      </c>
      <c r="B7357" s="29" t="s">
        <v>2195</v>
      </c>
      <c r="C7357" s="2" t="s">
        <v>3014</v>
      </c>
      <c r="D7357" s="2" t="str">
        <f t="array" ref="D7357">_xlfn.XLOOKUP(C7357,Customers!A:A,Customers!B:B)</f>
        <v>Customer 1090</v>
      </c>
      <c r="E7357" s="2" t="s">
        <v>1072</v>
      </c>
      <c r="F7357" s="2" t="str">
        <f t="array" ref="F7357">_xlfn.XLOOKUP(E7357,Restaurants!A:A,Restaurants!B:B)</f>
        <v>Restaurant 030</v>
      </c>
      <c r="G7357" s="2" t="s">
        <v>692</v>
      </c>
      <c r="H7357" s="2" t="str">
        <f t="array" ref="H7357">_xlfn.XLOOKUP(G7357,Food_Menu!A:A,Food_Menu!B:B)</f>
        <v>Food Item 0130</v>
      </c>
      <c r="I7357" s="2">
        <f t="array" ref="I7357">_xlfn.XLOOKUP(G7357,Food_Menu!A:A,Food_Menu!D:D)</f>
        <v>112.66</v>
      </c>
      <c r="J7357" s="2" t="s">
        <v>1132</v>
      </c>
      <c r="K7357" s="2" t="str">
        <f t="array" ref="K7357">_xlfn.XLOOKUP(J7357,Delivery_Partners!A:A,Delivery_Partners!B:B)</f>
        <v>Delivery Partner 151</v>
      </c>
      <c r="L7357" s="3">
        <v>1</v>
      </c>
      <c r="M7357" s="2" t="s">
        <v>23</v>
      </c>
      <c r="N7357" s="2" t="s">
        <v>24</v>
      </c>
      <c r="O7357" s="3">
        <v>37</v>
      </c>
      <c r="P7357" s="13">
        <f t="shared" ref="P7357:P7361" si="1530">I7357*L7357</f>
        <v>112.66</v>
      </c>
      <c r="Q7357" s="13" t="str">
        <f t="shared" ref="Q7357:Q7361" si="1531">IF(O7357="","Not Delivered",IF(O7357&lt;=30,"Fast",IF(O7357&lt;=60,"Normal","Slow")))</f>
        <v>Normal</v>
      </c>
      <c r="S7357" s="21"/>
    </row>
    <row r="7358" customHeight="1" spans="1:19">
      <c r="A7358" s="2" t="s">
        <v>9324</v>
      </c>
      <c r="B7358" s="29" t="s">
        <v>1635</v>
      </c>
      <c r="C7358" s="2" t="s">
        <v>2295</v>
      </c>
      <c r="D7358" s="2" t="str">
        <f t="array" ref="D7358">_xlfn.XLOOKUP(C7358,Customers!A:A,Customers!B:B)</f>
        <v>Customer 0099</v>
      </c>
      <c r="E7358" s="2" t="s">
        <v>372</v>
      </c>
      <c r="F7358" s="2" t="str">
        <f t="array" ref="F7358">_xlfn.XLOOKUP(E7358,Restaurants!A:A,Restaurants!B:B)</f>
        <v>Restaurant 119</v>
      </c>
      <c r="G7358" s="2" t="s">
        <v>198</v>
      </c>
      <c r="H7358" s="2" t="str">
        <f t="array" ref="H7358">_xlfn.XLOOKUP(G7358,Food_Menu!A:A,Food_Menu!B:B)</f>
        <v>Food Item 0049</v>
      </c>
      <c r="I7358" s="2">
        <f t="array" ref="I7358">_xlfn.XLOOKUP(G7358,Food_Menu!A:A,Food_Menu!D:D)</f>
        <v>504.81</v>
      </c>
      <c r="J7358" s="2" t="s">
        <v>613</v>
      </c>
      <c r="K7358" s="2" t="str">
        <f t="array" ref="K7358">_xlfn.XLOOKUP(J7358,Delivery_Partners!A:A,Delivery_Partners!B:B)</f>
        <v>Delivery Partner 121</v>
      </c>
      <c r="L7358" s="3">
        <v>4</v>
      </c>
      <c r="M7358" s="2" t="s">
        <v>23</v>
      </c>
      <c r="N7358" s="2" t="s">
        <v>55</v>
      </c>
      <c r="O7358" s="3">
        <v>41</v>
      </c>
      <c r="P7358" s="13">
        <f t="shared" si="1530"/>
        <v>2019.24</v>
      </c>
      <c r="Q7358" s="13" t="str">
        <f t="shared" si="1531"/>
        <v>Normal</v>
      </c>
      <c r="S7358" s="21"/>
    </row>
    <row r="7359" customHeight="1" spans="1:19">
      <c r="A7359" s="2" t="s">
        <v>9325</v>
      </c>
      <c r="B7359" s="28">
        <v>45727</v>
      </c>
      <c r="C7359" s="2" t="s">
        <v>916</v>
      </c>
      <c r="D7359" s="2" t="str">
        <f t="array" ref="D7359">_xlfn.XLOOKUP(C7359,Customers!A:A,Customers!B:B)</f>
        <v>Customer 0917</v>
      </c>
      <c r="E7359" s="2" t="s">
        <v>345</v>
      </c>
      <c r="F7359" s="2" t="str">
        <f t="array" ref="F7359">_xlfn.XLOOKUP(E7359,Restaurants!A:A,Restaurants!B:B)</f>
        <v>Restaurant 064</v>
      </c>
      <c r="G7359" s="2" t="s">
        <v>1600</v>
      </c>
      <c r="H7359" s="2" t="str">
        <f t="array" ref="H7359">_xlfn.XLOOKUP(G7359,Food_Menu!A:A,Food_Menu!B:B)</f>
        <v>Food Item 0174</v>
      </c>
      <c r="I7359" s="2">
        <f t="array" ref="I7359">_xlfn.XLOOKUP(G7359,Food_Menu!A:A,Food_Menu!D:D)</f>
        <v>470.05</v>
      </c>
      <c r="J7359" s="2" t="s">
        <v>62</v>
      </c>
      <c r="K7359" s="2" t="str">
        <f t="array" ref="K7359">_xlfn.XLOOKUP(J7359,Delivery_Partners!A:A,Delivery_Partners!B:B)</f>
        <v>Delivery Partner 051</v>
      </c>
      <c r="L7359" s="3">
        <v>3</v>
      </c>
      <c r="M7359" s="2" t="s">
        <v>23</v>
      </c>
      <c r="N7359" s="2" t="s">
        <v>24</v>
      </c>
      <c r="O7359" s="3">
        <v>19</v>
      </c>
      <c r="P7359" s="13">
        <f t="shared" si="1530"/>
        <v>1410.15</v>
      </c>
      <c r="Q7359" s="13" t="str">
        <f t="shared" si="1531"/>
        <v>Fast</v>
      </c>
      <c r="S7359" s="21"/>
    </row>
    <row r="7360" customHeight="1" spans="1:19">
      <c r="A7360" s="2" t="s">
        <v>9326</v>
      </c>
      <c r="B7360" s="29" t="s">
        <v>743</v>
      </c>
      <c r="C7360" s="2" t="s">
        <v>2838</v>
      </c>
      <c r="D7360" s="2" t="str">
        <f t="array" ref="D7360">_xlfn.XLOOKUP(C7360,Customers!A:A,Customers!B:B)</f>
        <v>Customer 0094</v>
      </c>
      <c r="E7360" s="2" t="s">
        <v>721</v>
      </c>
      <c r="F7360" s="2" t="str">
        <f t="array" ref="F7360">_xlfn.XLOOKUP(E7360,Restaurants!A:A,Restaurants!B:B)</f>
        <v>Restaurant 098</v>
      </c>
      <c r="G7360" s="2" t="s">
        <v>941</v>
      </c>
      <c r="H7360" s="2" t="str">
        <f t="array" ref="H7360">_xlfn.XLOOKUP(G7360,Food_Menu!A:A,Food_Menu!B:B)</f>
        <v>Food Item 0043</v>
      </c>
      <c r="I7360" s="2">
        <f t="array" ref="I7360">_xlfn.XLOOKUP(G7360,Food_Menu!A:A,Food_Menu!D:D)</f>
        <v>255.02</v>
      </c>
      <c r="J7360" s="2" t="s">
        <v>309</v>
      </c>
      <c r="K7360" s="2" t="str">
        <f t="array" ref="K7360">_xlfn.XLOOKUP(J7360,Delivery_Partners!A:A,Delivery_Partners!B:B)</f>
        <v>Delivery Partner 175</v>
      </c>
      <c r="L7360" s="3">
        <v>2</v>
      </c>
      <c r="M7360" s="2" t="s">
        <v>23</v>
      </c>
      <c r="N7360" s="2" t="s">
        <v>24</v>
      </c>
      <c r="O7360" s="3">
        <v>26</v>
      </c>
      <c r="P7360" s="13">
        <f t="shared" si="1530"/>
        <v>510.04</v>
      </c>
      <c r="Q7360" s="13" t="str">
        <f t="shared" si="1531"/>
        <v>Fast</v>
      </c>
      <c r="S7360" s="21"/>
    </row>
    <row r="7361" customHeight="1" spans="1:19">
      <c r="A7361" s="2" t="s">
        <v>9327</v>
      </c>
      <c r="B7361" s="28">
        <v>45724</v>
      </c>
      <c r="C7361" s="2" t="s">
        <v>1900</v>
      </c>
      <c r="D7361" s="2" t="str">
        <f t="array" ref="D7361">_xlfn.XLOOKUP(C7361,Customers!A:A,Customers!B:B)</f>
        <v>Customer 0549</v>
      </c>
      <c r="E7361" s="2" t="s">
        <v>116</v>
      </c>
      <c r="F7361" s="2" t="str">
        <f t="array" ref="F7361">_xlfn.XLOOKUP(E7361,Restaurants!A:A,Restaurants!B:B)</f>
        <v>Restaurant 086</v>
      </c>
      <c r="G7361" s="2" t="s">
        <v>21</v>
      </c>
      <c r="H7361" s="2" t="str">
        <f t="array" ref="H7361">_xlfn.XLOOKUP(G7361,Food_Menu!A:A,Food_Menu!B:B)</f>
        <v>Food Item 0016</v>
      </c>
      <c r="I7361" s="2">
        <f t="array" ref="I7361">_xlfn.XLOOKUP(G7361,Food_Menu!A:A,Food_Menu!D:D)</f>
        <v>348.44</v>
      </c>
      <c r="J7361" s="2" t="s">
        <v>1160</v>
      </c>
      <c r="K7361" s="2" t="str">
        <f t="array" ref="K7361">_xlfn.XLOOKUP(J7361,Delivery_Partners!A:A,Delivery_Partners!B:B)</f>
        <v>Delivery Partner 145</v>
      </c>
      <c r="L7361" s="3">
        <v>2</v>
      </c>
      <c r="M7361" s="2" t="s">
        <v>23</v>
      </c>
      <c r="N7361" s="2" t="s">
        <v>24</v>
      </c>
      <c r="O7361" s="3">
        <v>30</v>
      </c>
      <c r="P7361" s="13">
        <f t="shared" si="1530"/>
        <v>696.88</v>
      </c>
      <c r="Q7361" s="13" t="str">
        <f t="shared" si="1531"/>
        <v>Fast</v>
      </c>
      <c r="S7361" s="21"/>
    </row>
    <row r="7362" hidden="1" customHeight="1" spans="1:19">
      <c r="A7362" s="2" t="s">
        <v>9328</v>
      </c>
      <c r="B7362" s="29" t="s">
        <v>1836</v>
      </c>
      <c r="C7362" s="2" t="s">
        <v>2154</v>
      </c>
      <c r="D7362" s="2" t="str">
        <f t="array" ref="D7362">_xlfn.XLOOKUP(C7362,Customers!A:A,Customers!B:B)</f>
        <v>Customer 0802</v>
      </c>
      <c r="E7362" s="2" t="s">
        <v>674</v>
      </c>
      <c r="F7362" s="2" t="str">
        <f t="array" ref="F7362">_xlfn.XLOOKUP(E7362,Restaurants!A:A,Restaurants!B:B)</f>
        <v>Restaurant 085</v>
      </c>
      <c r="G7362" s="2" t="s">
        <v>202</v>
      </c>
      <c r="H7362" s="2" t="str">
        <f t="array" ref="H7362">_xlfn.XLOOKUP(G7362,Food_Menu!A:A,Food_Menu!B:B)</f>
        <v>Food Item 0096</v>
      </c>
      <c r="I7362" s="2"/>
      <c r="J7362" s="2" t="s">
        <v>409</v>
      </c>
      <c r="K7362" s="2" t="str">
        <f t="array" ref="K7362">_xlfn.XLOOKUP(J7362,Delivery_Partners!A:A,Delivery_Partners!B:B)</f>
        <v>Delivery Partner 073</v>
      </c>
      <c r="L7362" s="3">
        <v>1</v>
      </c>
      <c r="M7362" s="2" t="s">
        <v>189</v>
      </c>
      <c r="N7362" s="2" t="s">
        <v>24</v>
      </c>
      <c r="O7362" s="2"/>
    </row>
    <row r="7363" customHeight="1" spans="1:19">
      <c r="A7363" s="2" t="s">
        <v>9329</v>
      </c>
      <c r="B7363" s="29" t="s">
        <v>1360</v>
      </c>
      <c r="C7363" s="2" t="s">
        <v>1714</v>
      </c>
      <c r="D7363" s="2" t="str">
        <f t="array" ref="D7363">_xlfn.XLOOKUP(C7363,Customers!A:A,Customers!B:B)</f>
        <v>Customer 1147</v>
      </c>
      <c r="E7363" s="2" t="s">
        <v>46</v>
      </c>
      <c r="F7363" s="2" t="str">
        <f t="array" ref="F7363">_xlfn.XLOOKUP(E7363,Restaurants!A:A,Restaurants!B:B)</f>
        <v>Restaurant 043</v>
      </c>
      <c r="G7363" s="2" t="s">
        <v>1192</v>
      </c>
      <c r="H7363" s="2" t="str">
        <f t="array" ref="H7363">_xlfn.XLOOKUP(G7363,Food_Menu!A:A,Food_Menu!B:B)</f>
        <v>Food Item 0097</v>
      </c>
      <c r="I7363" s="2">
        <f t="array" ref="I7363">_xlfn.XLOOKUP(G7363,Food_Menu!A:A,Food_Menu!D:D)</f>
        <v>584.54</v>
      </c>
      <c r="J7363" s="2" t="s">
        <v>118</v>
      </c>
      <c r="K7363" s="2" t="str">
        <f t="array" ref="K7363">_xlfn.XLOOKUP(J7363,Delivery_Partners!A:A,Delivery_Partners!B:B)</f>
        <v>Delivery Partner 176</v>
      </c>
      <c r="L7363" s="3">
        <v>3</v>
      </c>
      <c r="M7363" s="2" t="s">
        <v>23</v>
      </c>
      <c r="N7363" s="2" t="s">
        <v>55</v>
      </c>
      <c r="O7363" s="3">
        <v>30</v>
      </c>
      <c r="P7363" s="13">
        <f t="shared" ref="P7363:P7364" si="1532">I7363*L7363</f>
        <v>1753.62</v>
      </c>
      <c r="Q7363" s="13" t="str">
        <f t="shared" ref="Q7363:Q7364" si="1533">IF(O7363="","Not Delivered",IF(O7363&lt;=30,"Fast",IF(O7363&lt;=60,"Normal","Slow")))</f>
        <v>Fast</v>
      </c>
      <c r="S7363" s="21"/>
    </row>
    <row r="7364" customHeight="1" spans="1:19">
      <c r="A7364" s="2" t="s">
        <v>9330</v>
      </c>
      <c r="B7364" s="29" t="s">
        <v>233</v>
      </c>
      <c r="C7364" s="2" t="s">
        <v>3593</v>
      </c>
      <c r="D7364" s="2" t="str">
        <f t="array" ref="D7364">_xlfn.XLOOKUP(C7364,Customers!A:A,Customers!B:B)</f>
        <v>Customer 0301</v>
      </c>
      <c r="E7364" s="2" t="s">
        <v>289</v>
      </c>
      <c r="F7364" s="2" t="str">
        <f t="array" ref="F7364">_xlfn.XLOOKUP(E7364,Restaurants!A:A,Restaurants!B:B)</f>
        <v>Restaurant 052</v>
      </c>
      <c r="G7364" s="2" t="s">
        <v>318</v>
      </c>
      <c r="H7364" s="2" t="str">
        <f t="array" ref="H7364">_xlfn.XLOOKUP(G7364,Food_Menu!A:A,Food_Menu!B:B)</f>
        <v>Food Item 0115</v>
      </c>
      <c r="I7364" s="2">
        <f t="array" ref="I7364">_xlfn.XLOOKUP(G7364,Food_Menu!A:A,Food_Menu!D:D)</f>
        <v>109.53</v>
      </c>
      <c r="J7364" s="2" t="s">
        <v>299</v>
      </c>
      <c r="K7364" s="2" t="str">
        <f t="array" ref="K7364">_xlfn.XLOOKUP(J7364,Delivery_Partners!A:A,Delivery_Partners!B:B)</f>
        <v>Delivery Partner 034</v>
      </c>
      <c r="L7364" s="3">
        <v>1</v>
      </c>
      <c r="M7364" s="2" t="s">
        <v>23</v>
      </c>
      <c r="N7364" s="2" t="s">
        <v>42</v>
      </c>
      <c r="O7364" s="3">
        <v>18</v>
      </c>
      <c r="P7364" s="13">
        <f t="shared" si="1532"/>
        <v>109.53</v>
      </c>
      <c r="Q7364" s="13" t="str">
        <f t="shared" si="1533"/>
        <v>Fast</v>
      </c>
      <c r="S7364" s="21"/>
    </row>
    <row r="7365" hidden="1" customHeight="1" spans="1:19">
      <c r="A7365" s="2" t="s">
        <v>9331</v>
      </c>
      <c r="B7365" s="29" t="s">
        <v>555</v>
      </c>
      <c r="C7365" s="2" t="s">
        <v>1352</v>
      </c>
      <c r="D7365" s="2" t="str">
        <f t="array" ref="D7365">_xlfn.XLOOKUP(C7365,Customers!A:A,Customers!B:B)</f>
        <v>Customer 0064</v>
      </c>
      <c r="E7365" s="2" t="s">
        <v>1176</v>
      </c>
      <c r="F7365" s="2" t="str">
        <f t="array" ref="F7365">_xlfn.XLOOKUP(E7365,Restaurants!A:A,Restaurants!B:B)</f>
        <v>Restaurant 053</v>
      </c>
      <c r="G7365" s="2" t="s">
        <v>509</v>
      </c>
      <c r="H7365" s="2" t="str">
        <f t="array" ref="H7365">_xlfn.XLOOKUP(G7365,Food_Menu!A:A,Food_Menu!B:B)</f>
        <v>Food Item 0190</v>
      </c>
      <c r="I7365" s="2"/>
      <c r="J7365" s="2" t="s">
        <v>1286</v>
      </c>
      <c r="K7365" s="2" t="str">
        <f t="array" ref="K7365">_xlfn.XLOOKUP(J7365,Delivery_Partners!A:A,Delivery_Partners!B:B)</f>
        <v>Delivery Partner 060</v>
      </c>
      <c r="L7365" s="3">
        <v>1</v>
      </c>
      <c r="M7365" s="2" t="s">
        <v>189</v>
      </c>
      <c r="N7365" s="2" t="s">
        <v>55</v>
      </c>
      <c r="O7365" s="2"/>
    </row>
    <row r="7366" customHeight="1" spans="1:19">
      <c r="A7366" s="2" t="s">
        <v>9332</v>
      </c>
      <c r="B7366" s="28">
        <v>45659</v>
      </c>
      <c r="C7366" s="2" t="s">
        <v>4366</v>
      </c>
      <c r="D7366" s="2" t="str">
        <f t="array" ref="D7366">_xlfn.XLOOKUP(C7366,Customers!A:A,Customers!B:B)</f>
        <v>Customer 0902</v>
      </c>
      <c r="E7366" s="2" t="s">
        <v>366</v>
      </c>
      <c r="F7366" s="2" t="str">
        <f t="array" ref="F7366">_xlfn.XLOOKUP(E7366,Restaurants!A:A,Restaurants!B:B)</f>
        <v>Restaurant 073</v>
      </c>
      <c r="G7366" s="2" t="s">
        <v>1737</v>
      </c>
      <c r="H7366" s="2" t="str">
        <f t="array" ref="H7366">_xlfn.XLOOKUP(G7366,Food_Menu!A:A,Food_Menu!B:B)</f>
        <v>Food Item 0154</v>
      </c>
      <c r="I7366" s="2">
        <f t="array" ref="I7366">_xlfn.XLOOKUP(G7366,Food_Menu!A:A,Food_Menu!D:D)</f>
        <v>357.62</v>
      </c>
      <c r="J7366" s="2" t="s">
        <v>723</v>
      </c>
      <c r="K7366" s="2" t="str">
        <f t="array" ref="K7366">_xlfn.XLOOKUP(J7366,Delivery_Partners!A:A,Delivery_Partners!B:B)</f>
        <v>Delivery Partner 168</v>
      </c>
      <c r="L7366" s="3">
        <v>4</v>
      </c>
      <c r="M7366" s="2" t="s">
        <v>23</v>
      </c>
      <c r="N7366" s="2" t="s">
        <v>55</v>
      </c>
      <c r="O7366" s="3">
        <v>26</v>
      </c>
      <c r="P7366" s="13">
        <f t="shared" ref="P7366:P7368" si="1534">I7366*L7366</f>
        <v>1430.48</v>
      </c>
      <c r="Q7366" s="13" t="str">
        <f t="shared" ref="Q7366:Q7368" si="1535">IF(O7366="","Not Delivered",IF(O7366&lt;=30,"Fast",IF(O7366&lt;=60,"Normal","Slow")))</f>
        <v>Fast</v>
      </c>
      <c r="S7366" s="21"/>
    </row>
    <row r="7367" customHeight="1" spans="1:19">
      <c r="A7367" s="2" t="s">
        <v>9333</v>
      </c>
      <c r="B7367" s="28">
        <v>45786</v>
      </c>
      <c r="C7367" s="2" t="s">
        <v>5421</v>
      </c>
      <c r="D7367" s="2" t="str">
        <f t="array" ref="D7367">_xlfn.XLOOKUP(C7367,Customers!A:A,Customers!B:B)</f>
        <v>Customer 1073</v>
      </c>
      <c r="E7367" s="2" t="s">
        <v>634</v>
      </c>
      <c r="F7367" s="2" t="str">
        <f t="array" ref="F7367">_xlfn.XLOOKUP(E7367,Restaurants!A:A,Restaurants!B:B)</f>
        <v>Restaurant 087</v>
      </c>
      <c r="G7367" s="2" t="s">
        <v>1073</v>
      </c>
      <c r="H7367" s="2" t="str">
        <f t="array" ref="H7367">_xlfn.XLOOKUP(G7367,Food_Menu!A:A,Food_Menu!B:B)</f>
        <v>Food Item 0080</v>
      </c>
      <c r="I7367" s="2">
        <f t="array" ref="I7367">_xlfn.XLOOKUP(G7367,Food_Menu!A:A,Food_Menu!D:D)</f>
        <v>208.69</v>
      </c>
      <c r="J7367" s="2" t="s">
        <v>309</v>
      </c>
      <c r="K7367" s="2" t="str">
        <f t="array" ref="K7367">_xlfn.XLOOKUP(J7367,Delivery_Partners!A:A,Delivery_Partners!B:B)</f>
        <v>Delivery Partner 175</v>
      </c>
      <c r="L7367" s="3">
        <v>1</v>
      </c>
      <c r="M7367" s="2" t="s">
        <v>23</v>
      </c>
      <c r="N7367" s="2" t="s">
        <v>24</v>
      </c>
      <c r="O7367" s="3">
        <v>17</v>
      </c>
      <c r="P7367" s="13">
        <f t="shared" si="1534"/>
        <v>208.69</v>
      </c>
      <c r="Q7367" s="13" t="str">
        <f t="shared" si="1535"/>
        <v>Fast</v>
      </c>
      <c r="S7367" s="21"/>
    </row>
    <row r="7368" customHeight="1" spans="1:19">
      <c r="A7368" s="2" t="s">
        <v>9334</v>
      </c>
      <c r="B7368" s="28">
        <v>45810</v>
      </c>
      <c r="C7368" s="2" t="s">
        <v>551</v>
      </c>
      <c r="D7368" s="2" t="str">
        <f t="array" ref="D7368">_xlfn.XLOOKUP(C7368,Customers!A:A,Customers!B:B)</f>
        <v>Customer 0679</v>
      </c>
      <c r="E7368" s="2" t="s">
        <v>1450</v>
      </c>
      <c r="F7368" s="2" t="str">
        <f t="array" ref="F7368">_xlfn.XLOOKUP(E7368,Restaurants!A:A,Restaurants!B:B)</f>
        <v>Restaurant 024</v>
      </c>
      <c r="G7368" s="2" t="s">
        <v>1608</v>
      </c>
      <c r="H7368" s="2" t="str">
        <f t="array" ref="H7368">_xlfn.XLOOKUP(G7368,Food_Menu!A:A,Food_Menu!B:B)</f>
        <v>Food Item 0160</v>
      </c>
      <c r="I7368" s="2">
        <f t="array" ref="I7368">_xlfn.XLOOKUP(G7368,Food_Menu!A:A,Food_Menu!D:D)</f>
        <v>297.4</v>
      </c>
      <c r="J7368" s="2" t="s">
        <v>383</v>
      </c>
      <c r="K7368" s="2" t="str">
        <f t="array" ref="K7368">_xlfn.XLOOKUP(J7368,Delivery_Partners!A:A,Delivery_Partners!B:B)</f>
        <v>Delivery Partner 149</v>
      </c>
      <c r="L7368" s="3">
        <v>1</v>
      </c>
      <c r="M7368" s="2" t="s">
        <v>23</v>
      </c>
      <c r="N7368" s="2" t="s">
        <v>24</v>
      </c>
      <c r="O7368" s="3">
        <v>44</v>
      </c>
      <c r="P7368" s="13">
        <f t="shared" si="1534"/>
        <v>297.4</v>
      </c>
      <c r="Q7368" s="13" t="str">
        <f t="shared" si="1535"/>
        <v>Normal</v>
      </c>
      <c r="S7368" s="21"/>
    </row>
    <row r="7369" hidden="1" customHeight="1" spans="1:19">
      <c r="A7369" s="2" t="s">
        <v>9335</v>
      </c>
      <c r="B7369" s="28">
        <v>45996</v>
      </c>
      <c r="C7369" s="2" t="s">
        <v>4627</v>
      </c>
      <c r="D7369" s="2" t="str">
        <f t="array" ref="D7369">_xlfn.XLOOKUP(C7369,Customers!A:A,Customers!B:B)</f>
        <v>Customer 0073</v>
      </c>
      <c r="E7369" s="2" t="s">
        <v>376</v>
      </c>
      <c r="F7369" s="2" t="str">
        <f t="array" ref="F7369">_xlfn.XLOOKUP(E7369,Restaurants!A:A,Restaurants!B:B)</f>
        <v>Restaurant 028</v>
      </c>
      <c r="G7369" s="2" t="s">
        <v>122</v>
      </c>
      <c r="H7369" s="2" t="str">
        <f t="array" ref="H7369">_xlfn.XLOOKUP(G7369,Food_Menu!A:A,Food_Menu!B:B)</f>
        <v>Food Item 0111</v>
      </c>
      <c r="I7369" s="2"/>
      <c r="J7369" s="2" t="s">
        <v>1290</v>
      </c>
      <c r="K7369" s="2" t="str">
        <f t="array" ref="K7369">_xlfn.XLOOKUP(J7369,Delivery_Partners!A:A,Delivery_Partners!B:B)</f>
        <v>Delivery Partner 035</v>
      </c>
      <c r="L7369" s="3">
        <v>2</v>
      </c>
      <c r="M7369" s="2" t="s">
        <v>101</v>
      </c>
      <c r="N7369" s="2" t="s">
        <v>24</v>
      </c>
      <c r="O7369" s="2"/>
    </row>
    <row r="7370" hidden="1" customHeight="1" spans="1:19">
      <c r="A7370" s="2" t="s">
        <v>9336</v>
      </c>
      <c r="B7370" s="29" t="s">
        <v>2792</v>
      </c>
      <c r="C7370" s="2" t="s">
        <v>731</v>
      </c>
      <c r="D7370" s="2" t="str">
        <f t="array" ref="D7370">_xlfn.XLOOKUP(C7370,Customers!A:A,Customers!B:B)</f>
        <v>Customer 0601</v>
      </c>
      <c r="E7370" s="2" t="s">
        <v>747</v>
      </c>
      <c r="F7370" s="2" t="str">
        <f t="array" ref="F7370">_xlfn.XLOOKUP(E7370,Restaurants!A:A,Restaurants!B:B)</f>
        <v>Restaurant 006</v>
      </c>
      <c r="G7370" s="2" t="s">
        <v>303</v>
      </c>
      <c r="H7370" s="2" t="str">
        <f t="array" ref="H7370">_xlfn.XLOOKUP(G7370,Food_Menu!A:A,Food_Menu!B:B)</f>
        <v>Food Item 0050</v>
      </c>
      <c r="I7370" s="2"/>
      <c r="J7370" s="2" t="s">
        <v>435</v>
      </c>
      <c r="K7370" s="2" t="str">
        <f t="array" ref="K7370">_xlfn.XLOOKUP(J7370,Delivery_Partners!A:A,Delivery_Partners!B:B)</f>
        <v>Delivery Partner 040</v>
      </c>
      <c r="L7370" s="3">
        <v>1</v>
      </c>
      <c r="M7370" s="2" t="s">
        <v>189</v>
      </c>
      <c r="N7370" s="2" t="s">
        <v>55</v>
      </c>
      <c r="O7370" s="2"/>
    </row>
    <row r="7371" customHeight="1" spans="1:19">
      <c r="A7371" s="2" t="s">
        <v>9337</v>
      </c>
      <c r="B7371" s="28">
        <v>45658</v>
      </c>
      <c r="C7371" s="2" t="s">
        <v>2479</v>
      </c>
      <c r="D7371" s="2" t="str">
        <f t="array" ref="D7371">_xlfn.XLOOKUP(C7371,Customers!A:A,Customers!B:B)</f>
        <v>Customer 0470</v>
      </c>
      <c r="E7371" s="2" t="s">
        <v>345</v>
      </c>
      <c r="F7371" s="2" t="str">
        <f t="array" ref="F7371">_xlfn.XLOOKUP(E7371,Restaurants!A:A,Restaurants!B:B)</f>
        <v>Restaurant 064</v>
      </c>
      <c r="G7371" s="2" t="s">
        <v>240</v>
      </c>
      <c r="H7371" s="2" t="str">
        <f t="array" ref="H7371">_xlfn.XLOOKUP(G7371,Food_Menu!A:A,Food_Menu!B:B)</f>
        <v>Food Item 0005</v>
      </c>
      <c r="I7371" s="2">
        <f t="array" ref="I7371">_xlfn.XLOOKUP(G7371,Food_Menu!A:A,Food_Menu!D:D)</f>
        <v>481.92</v>
      </c>
      <c r="J7371" s="2" t="s">
        <v>448</v>
      </c>
      <c r="K7371" s="2" t="str">
        <f t="array" ref="K7371">_xlfn.XLOOKUP(J7371,Delivery_Partners!A:A,Delivery_Partners!B:B)</f>
        <v>Delivery Partner 117</v>
      </c>
      <c r="L7371" s="3">
        <v>1</v>
      </c>
      <c r="M7371" s="2" t="s">
        <v>23</v>
      </c>
      <c r="N7371" s="2" t="s">
        <v>42</v>
      </c>
      <c r="O7371" s="3">
        <v>32</v>
      </c>
      <c r="P7371" s="13">
        <f t="shared" ref="P7371:P7380" si="1536">I7371*L7371</f>
        <v>481.92</v>
      </c>
      <c r="Q7371" s="13" t="str">
        <f t="shared" ref="Q7371:Q7380" si="1537">IF(O7371="","Not Delivered",IF(O7371&lt;=30,"Fast",IF(O7371&lt;=60,"Normal","Slow")))</f>
        <v>Normal</v>
      </c>
      <c r="S7371" s="21"/>
    </row>
    <row r="7372" customHeight="1" spans="1:19">
      <c r="A7372" s="2" t="s">
        <v>9338</v>
      </c>
      <c r="B7372" s="28">
        <v>45696</v>
      </c>
      <c r="C7372" s="2" t="s">
        <v>3294</v>
      </c>
      <c r="D7372" s="2" t="str">
        <f t="array" ref="D7372">_xlfn.XLOOKUP(C7372,Customers!A:A,Customers!B:B)</f>
        <v>Customer 0542</v>
      </c>
      <c r="E7372" s="2" t="s">
        <v>647</v>
      </c>
      <c r="F7372" s="2" t="str">
        <f t="array" ref="F7372">_xlfn.XLOOKUP(E7372,Restaurants!A:A,Restaurants!B:B)</f>
        <v>Restaurant 081</v>
      </c>
      <c r="G7372" s="2" t="s">
        <v>2284</v>
      </c>
      <c r="H7372" s="2" t="str">
        <f t="array" ref="H7372">_xlfn.XLOOKUP(G7372,Food_Menu!A:A,Food_Menu!B:B)</f>
        <v>Food Item 0001</v>
      </c>
      <c r="I7372" s="2">
        <f t="array" ref="I7372">_xlfn.XLOOKUP(G7372,Food_Menu!A:A,Food_Menu!D:D)</f>
        <v>107.77</v>
      </c>
      <c r="J7372" s="2" t="s">
        <v>277</v>
      </c>
      <c r="K7372" s="2" t="str">
        <f t="array" ref="K7372">_xlfn.XLOOKUP(J7372,Delivery_Partners!A:A,Delivery_Partners!B:B)</f>
        <v>Delivery Partner 011</v>
      </c>
      <c r="L7372" s="3">
        <v>1</v>
      </c>
      <c r="M7372" s="2" t="s">
        <v>23</v>
      </c>
      <c r="N7372" s="2" t="s">
        <v>24</v>
      </c>
      <c r="O7372" s="3">
        <v>44</v>
      </c>
      <c r="P7372" s="13">
        <f t="shared" si="1536"/>
        <v>107.77</v>
      </c>
      <c r="Q7372" s="13" t="str">
        <f t="shared" si="1537"/>
        <v>Normal</v>
      </c>
      <c r="S7372" s="21"/>
    </row>
    <row r="7373" customHeight="1" spans="1:19">
      <c r="A7373" s="2" t="s">
        <v>9339</v>
      </c>
      <c r="B7373" s="29" t="s">
        <v>284</v>
      </c>
      <c r="C7373" s="2" t="s">
        <v>3762</v>
      </c>
      <c r="D7373" s="2" t="str">
        <f t="array" ref="D7373">_xlfn.XLOOKUP(C7373,Customers!A:A,Customers!B:B)</f>
        <v>Customer 0065</v>
      </c>
      <c r="E7373" s="2" t="s">
        <v>281</v>
      </c>
      <c r="F7373" s="2" t="str">
        <f t="array" ref="F7373">_xlfn.XLOOKUP(E7373,Restaurants!A:A,Restaurants!B:B)</f>
        <v>Restaurant 026</v>
      </c>
      <c r="G7373" s="2" t="s">
        <v>303</v>
      </c>
      <c r="H7373" s="2" t="str">
        <f t="array" ref="H7373">_xlfn.XLOOKUP(G7373,Food_Menu!A:A,Food_Menu!B:B)</f>
        <v>Food Item 0050</v>
      </c>
      <c r="I7373" s="2">
        <f t="array" ref="I7373">_xlfn.XLOOKUP(G7373,Food_Menu!A:A,Food_Menu!D:D)</f>
        <v>122.02</v>
      </c>
      <c r="J7373" s="2" t="s">
        <v>1372</v>
      </c>
      <c r="K7373" s="2" t="str">
        <f t="array" ref="K7373">_xlfn.XLOOKUP(J7373,Delivery_Partners!A:A,Delivery_Partners!B:B)</f>
        <v>Delivery Partner 179</v>
      </c>
      <c r="L7373" s="3">
        <v>2</v>
      </c>
      <c r="M7373" s="2" t="s">
        <v>23</v>
      </c>
      <c r="N7373" s="2" t="s">
        <v>55</v>
      </c>
      <c r="O7373" s="3">
        <v>43</v>
      </c>
      <c r="P7373" s="13">
        <f t="shared" si="1536"/>
        <v>244.04</v>
      </c>
      <c r="Q7373" s="13" t="str">
        <f t="shared" si="1537"/>
        <v>Normal</v>
      </c>
      <c r="S7373" s="21"/>
    </row>
    <row r="7374" customHeight="1" spans="1:19">
      <c r="A7374" s="2" t="s">
        <v>9340</v>
      </c>
      <c r="B7374" s="28">
        <v>45845</v>
      </c>
      <c r="C7374" s="2" t="s">
        <v>5321</v>
      </c>
      <c r="D7374" s="2" t="str">
        <f t="array" ref="D7374">_xlfn.XLOOKUP(C7374,Customers!A:A,Customers!B:B)</f>
        <v>Customer 0381</v>
      </c>
      <c r="E7374" s="2" t="s">
        <v>116</v>
      </c>
      <c r="F7374" s="2" t="str">
        <f t="array" ref="F7374">_xlfn.XLOOKUP(E7374,Restaurants!A:A,Restaurants!B:B)</f>
        <v>Restaurant 086</v>
      </c>
      <c r="G7374" s="2" t="s">
        <v>2703</v>
      </c>
      <c r="H7374" s="2" t="str">
        <f t="array" ref="H7374">_xlfn.XLOOKUP(G7374,Food_Menu!A:A,Food_Menu!B:B)</f>
        <v>Food Item 0181</v>
      </c>
      <c r="I7374" s="2">
        <f t="array" ref="I7374">_xlfn.XLOOKUP(G7374,Food_Menu!A:A,Food_Menu!D:D)</f>
        <v>574.53</v>
      </c>
      <c r="J7374" s="2" t="s">
        <v>95</v>
      </c>
      <c r="K7374" s="2" t="str">
        <f t="array" ref="K7374">_xlfn.XLOOKUP(J7374,Delivery_Partners!A:A,Delivery_Partners!B:B)</f>
        <v>Delivery Partner 170</v>
      </c>
      <c r="L7374" s="3">
        <v>1</v>
      </c>
      <c r="M7374" s="2" t="s">
        <v>23</v>
      </c>
      <c r="N7374" s="2" t="s">
        <v>24</v>
      </c>
      <c r="O7374" s="3">
        <v>23</v>
      </c>
      <c r="P7374" s="13">
        <f t="shared" si="1536"/>
        <v>574.53</v>
      </c>
      <c r="Q7374" s="13" t="str">
        <f t="shared" si="1537"/>
        <v>Fast</v>
      </c>
      <c r="S7374" s="21"/>
    </row>
    <row r="7375" customHeight="1" spans="1:19">
      <c r="A7375" s="2" t="s">
        <v>9341</v>
      </c>
      <c r="B7375" s="28">
        <v>45818</v>
      </c>
      <c r="C7375" s="2" t="s">
        <v>3845</v>
      </c>
      <c r="D7375" s="2" t="str">
        <f t="array" ref="D7375">_xlfn.XLOOKUP(C7375,Customers!A:A,Customers!B:B)</f>
        <v>Customer 1199</v>
      </c>
      <c r="E7375" s="2" t="s">
        <v>350</v>
      </c>
      <c r="F7375" s="2" t="str">
        <f t="array" ref="F7375">_xlfn.XLOOKUP(E7375,Restaurants!A:A,Restaurants!B:B)</f>
        <v>Restaurant 001</v>
      </c>
      <c r="G7375" s="2" t="s">
        <v>1185</v>
      </c>
      <c r="H7375" s="2" t="str">
        <f t="array" ref="H7375">_xlfn.XLOOKUP(G7375,Food_Menu!A:A,Food_Menu!B:B)</f>
        <v>Food Item 0103</v>
      </c>
      <c r="I7375" s="2">
        <f t="array" ref="I7375">_xlfn.XLOOKUP(G7375,Food_Menu!A:A,Food_Menu!D:D)</f>
        <v>421.35</v>
      </c>
      <c r="J7375" s="2" t="s">
        <v>1829</v>
      </c>
      <c r="K7375" s="2" t="str">
        <f t="array" ref="K7375">_xlfn.XLOOKUP(J7375,Delivery_Partners!A:A,Delivery_Partners!B:B)</f>
        <v>Delivery Partner 146</v>
      </c>
      <c r="L7375" s="3">
        <v>1</v>
      </c>
      <c r="M7375" s="2" t="s">
        <v>23</v>
      </c>
      <c r="N7375" s="2" t="s">
        <v>74</v>
      </c>
      <c r="O7375" s="3">
        <v>25</v>
      </c>
      <c r="P7375" s="13">
        <f t="shared" si="1536"/>
        <v>421.35</v>
      </c>
      <c r="Q7375" s="13" t="str">
        <f t="shared" si="1537"/>
        <v>Fast</v>
      </c>
      <c r="S7375" s="21"/>
    </row>
    <row r="7376" customHeight="1" spans="1:19">
      <c r="A7376" s="2" t="s">
        <v>9342</v>
      </c>
      <c r="B7376" s="28">
        <v>45841</v>
      </c>
      <c r="C7376" s="2" t="s">
        <v>3370</v>
      </c>
      <c r="D7376" s="2" t="str">
        <f t="array" ref="D7376">_xlfn.XLOOKUP(C7376,Customers!A:A,Customers!B:B)</f>
        <v>Customer 0055</v>
      </c>
      <c r="E7376" s="2" t="s">
        <v>137</v>
      </c>
      <c r="F7376" s="2" t="str">
        <f t="array" ref="F7376">_xlfn.XLOOKUP(E7376,Restaurants!A:A,Restaurants!B:B)</f>
        <v>Restaurant 104</v>
      </c>
      <c r="G7376" s="2" t="s">
        <v>957</v>
      </c>
      <c r="H7376" s="2" t="str">
        <f t="array" ref="H7376">_xlfn.XLOOKUP(G7376,Food_Menu!A:A,Food_Menu!B:B)</f>
        <v>Food Item 0100</v>
      </c>
      <c r="I7376" s="2">
        <f t="array" ref="I7376">_xlfn.XLOOKUP(G7376,Food_Menu!A:A,Food_Menu!D:D)</f>
        <v>188.17</v>
      </c>
      <c r="J7376" s="2" t="s">
        <v>309</v>
      </c>
      <c r="K7376" s="2" t="str">
        <f t="array" ref="K7376">_xlfn.XLOOKUP(J7376,Delivery_Partners!A:A,Delivery_Partners!B:B)</f>
        <v>Delivery Partner 175</v>
      </c>
      <c r="L7376" s="3">
        <v>1</v>
      </c>
      <c r="M7376" s="2" t="s">
        <v>23</v>
      </c>
      <c r="N7376" s="2" t="s">
        <v>24</v>
      </c>
      <c r="O7376" s="3">
        <v>43</v>
      </c>
      <c r="P7376" s="13">
        <f t="shared" si="1536"/>
        <v>188.17</v>
      </c>
      <c r="Q7376" s="13" t="str">
        <f t="shared" si="1537"/>
        <v>Normal</v>
      </c>
      <c r="S7376" s="21"/>
    </row>
    <row r="7377" customHeight="1" spans="1:19">
      <c r="A7377" s="2" t="s">
        <v>9343</v>
      </c>
      <c r="B7377" s="29" t="s">
        <v>329</v>
      </c>
      <c r="C7377" s="2" t="s">
        <v>1228</v>
      </c>
      <c r="D7377" s="2" t="str">
        <f t="array" ref="D7377">_xlfn.XLOOKUP(C7377,Customers!A:A,Customers!B:B)</f>
        <v>Customer 1098</v>
      </c>
      <c r="E7377" s="2" t="s">
        <v>52</v>
      </c>
      <c r="F7377" s="2" t="str">
        <f t="array" ref="F7377">_xlfn.XLOOKUP(E7377,Restaurants!A:A,Restaurants!B:B)</f>
        <v>Restaurant 083</v>
      </c>
      <c r="G7377" s="2" t="s">
        <v>1414</v>
      </c>
      <c r="H7377" s="2" t="str">
        <f t="array" ref="H7377">_xlfn.XLOOKUP(G7377,Food_Menu!A:A,Food_Menu!B:B)</f>
        <v>Food Item 0088</v>
      </c>
      <c r="I7377" s="2">
        <f t="array" ref="I7377">_xlfn.XLOOKUP(G7377,Food_Menu!A:A,Food_Menu!D:D)</f>
        <v>171.05</v>
      </c>
      <c r="J7377" s="2" t="s">
        <v>1716</v>
      </c>
      <c r="K7377" s="2" t="str">
        <f t="array" ref="K7377">_xlfn.XLOOKUP(J7377,Delivery_Partners!A:A,Delivery_Partners!B:B)</f>
        <v>Delivery Partner 042</v>
      </c>
      <c r="L7377" s="3">
        <v>1</v>
      </c>
      <c r="M7377" s="2" t="s">
        <v>23</v>
      </c>
      <c r="N7377" s="2" t="s">
        <v>42</v>
      </c>
      <c r="O7377" s="3">
        <v>38</v>
      </c>
      <c r="P7377" s="13">
        <f t="shared" si="1536"/>
        <v>171.05</v>
      </c>
      <c r="Q7377" s="13" t="str">
        <f t="shared" si="1537"/>
        <v>Normal</v>
      </c>
      <c r="S7377" s="21"/>
    </row>
    <row r="7378" customHeight="1" spans="1:19">
      <c r="A7378" s="2" t="s">
        <v>9344</v>
      </c>
      <c r="B7378" s="29" t="s">
        <v>902</v>
      </c>
      <c r="C7378" s="2" t="s">
        <v>3989</v>
      </c>
      <c r="D7378" s="2" t="str">
        <f t="array" ref="D7378">_xlfn.XLOOKUP(C7378,Customers!A:A,Customers!B:B)</f>
        <v>Customer 0622</v>
      </c>
      <c r="E7378" s="2" t="s">
        <v>726</v>
      </c>
      <c r="F7378" s="2" t="str">
        <f t="array" ref="F7378">_xlfn.XLOOKUP(E7378,Restaurants!A:A,Restaurants!B:B)</f>
        <v>Restaurant 082</v>
      </c>
      <c r="G7378" s="2" t="s">
        <v>28</v>
      </c>
      <c r="H7378" s="2" t="str">
        <f t="array" ref="H7378">_xlfn.XLOOKUP(G7378,Food_Menu!A:A,Food_Menu!B:B)</f>
        <v>Food Item 0057</v>
      </c>
      <c r="I7378" s="2">
        <f t="array" ref="I7378">_xlfn.XLOOKUP(G7378,Food_Menu!A:A,Food_Menu!D:D)</f>
        <v>302.55</v>
      </c>
      <c r="J7378" s="2" t="s">
        <v>862</v>
      </c>
      <c r="K7378" s="2" t="str">
        <f t="array" ref="K7378">_xlfn.XLOOKUP(J7378,Delivery_Partners!A:A,Delivery_Partners!B:B)</f>
        <v>Delivery Partner 159</v>
      </c>
      <c r="L7378" s="3">
        <v>1</v>
      </c>
      <c r="M7378" s="2" t="s">
        <v>23</v>
      </c>
      <c r="N7378" s="2" t="s">
        <v>55</v>
      </c>
      <c r="O7378" s="3">
        <v>42</v>
      </c>
      <c r="P7378" s="13">
        <f t="shared" si="1536"/>
        <v>302.55</v>
      </c>
      <c r="Q7378" s="13" t="str">
        <f t="shared" si="1537"/>
        <v>Normal</v>
      </c>
      <c r="S7378" s="21"/>
    </row>
    <row r="7379" customHeight="1" spans="1:19">
      <c r="A7379" s="2" t="s">
        <v>9345</v>
      </c>
      <c r="B7379" s="28">
        <v>45662</v>
      </c>
      <c r="C7379" s="2" t="s">
        <v>65</v>
      </c>
      <c r="D7379" s="2" t="str">
        <f t="array" ref="D7379">_xlfn.XLOOKUP(C7379,Customers!A:A,Customers!B:B)</f>
        <v>Customer 0702</v>
      </c>
      <c r="E7379" s="2" t="s">
        <v>674</v>
      </c>
      <c r="F7379" s="2" t="str">
        <f t="array" ref="F7379">_xlfn.XLOOKUP(E7379,Restaurants!A:A,Restaurants!B:B)</f>
        <v>Restaurant 085</v>
      </c>
      <c r="G7379" s="2" t="s">
        <v>1013</v>
      </c>
      <c r="H7379" s="2" t="str">
        <f t="array" ref="H7379">_xlfn.XLOOKUP(G7379,Food_Menu!A:A,Food_Menu!B:B)</f>
        <v>Food Item 0158</v>
      </c>
      <c r="I7379" s="2">
        <f t="array" ref="I7379">_xlfn.XLOOKUP(G7379,Food_Menu!A:A,Food_Menu!D:D)</f>
        <v>622.8</v>
      </c>
      <c r="J7379" s="2" t="s">
        <v>976</v>
      </c>
      <c r="K7379" s="2" t="str">
        <f t="array" ref="K7379">_xlfn.XLOOKUP(J7379,Delivery_Partners!A:A,Delivery_Partners!B:B)</f>
        <v>Delivery Partner 047</v>
      </c>
      <c r="L7379" s="3">
        <v>1</v>
      </c>
      <c r="M7379" s="2" t="s">
        <v>23</v>
      </c>
      <c r="N7379" s="2" t="s">
        <v>74</v>
      </c>
      <c r="O7379" s="3">
        <v>24</v>
      </c>
      <c r="P7379" s="13">
        <f t="shared" si="1536"/>
        <v>622.8</v>
      </c>
      <c r="Q7379" s="13" t="str">
        <f t="shared" si="1537"/>
        <v>Fast</v>
      </c>
      <c r="S7379" s="21"/>
    </row>
    <row r="7380" customHeight="1" spans="1:19">
      <c r="A7380" s="2" t="s">
        <v>9346</v>
      </c>
      <c r="B7380" s="29" t="s">
        <v>879</v>
      </c>
      <c r="C7380" s="2" t="s">
        <v>2728</v>
      </c>
      <c r="D7380" s="2" t="str">
        <f t="array" ref="D7380">_xlfn.XLOOKUP(C7380,Customers!A:A,Customers!B:B)</f>
        <v>Customer 1121</v>
      </c>
      <c r="E7380" s="2" t="s">
        <v>537</v>
      </c>
      <c r="F7380" s="2" t="str">
        <f t="array" ref="F7380">_xlfn.XLOOKUP(E7380,Restaurants!A:A,Restaurants!B:B)</f>
        <v>Restaurant 044</v>
      </c>
      <c r="G7380" s="2" t="s">
        <v>172</v>
      </c>
      <c r="H7380" s="2" t="str">
        <f t="array" ref="H7380">_xlfn.XLOOKUP(G7380,Food_Menu!A:A,Food_Menu!B:B)</f>
        <v>Food Item 0003</v>
      </c>
      <c r="I7380" s="2">
        <f t="array" ref="I7380">_xlfn.XLOOKUP(G7380,Food_Menu!A:A,Food_Menu!D:D)</f>
        <v>349.88</v>
      </c>
      <c r="J7380" s="2" t="s">
        <v>389</v>
      </c>
      <c r="K7380" s="2" t="str">
        <f t="array" ref="K7380">_xlfn.XLOOKUP(J7380,Delivery_Partners!A:A,Delivery_Partners!B:B)</f>
        <v>Delivery Partner 022</v>
      </c>
      <c r="L7380" s="3">
        <v>1</v>
      </c>
      <c r="M7380" s="2" t="s">
        <v>23</v>
      </c>
      <c r="N7380" s="2" t="s">
        <v>55</v>
      </c>
      <c r="O7380" s="3">
        <v>26</v>
      </c>
      <c r="P7380" s="13">
        <f t="shared" si="1536"/>
        <v>349.88</v>
      </c>
      <c r="Q7380" s="13" t="str">
        <f t="shared" si="1537"/>
        <v>Fast</v>
      </c>
      <c r="S7380" s="21"/>
    </row>
    <row r="7381" hidden="1" customHeight="1" spans="1:19">
      <c r="A7381" s="2" t="s">
        <v>9347</v>
      </c>
      <c r="B7381" s="29" t="s">
        <v>320</v>
      </c>
      <c r="C7381" s="2" t="s">
        <v>1814</v>
      </c>
      <c r="D7381" s="2" t="str">
        <f t="array" ref="D7381">_xlfn.XLOOKUP(C7381,Customers!A:A,Customers!B:B)</f>
        <v>Customer 0262</v>
      </c>
      <c r="E7381" s="2" t="s">
        <v>224</v>
      </c>
      <c r="F7381" s="2" t="str">
        <f t="array" ref="F7381">_xlfn.XLOOKUP(E7381,Restaurants!A:A,Restaurants!B:B)</f>
        <v>Restaurant 120</v>
      </c>
      <c r="G7381" s="2" t="s">
        <v>561</v>
      </c>
      <c r="H7381" s="2" t="str">
        <f t="array" ref="H7381">_xlfn.XLOOKUP(G7381,Food_Menu!A:A,Food_Menu!B:B)</f>
        <v>Food Item 0135</v>
      </c>
      <c r="I7381" s="2"/>
      <c r="J7381" s="2" t="s">
        <v>1246</v>
      </c>
      <c r="K7381" s="2" t="str">
        <f t="array" ref="K7381">_xlfn.XLOOKUP(J7381,Delivery_Partners!A:A,Delivery_Partners!B:B)</f>
        <v>Delivery Partner 048</v>
      </c>
      <c r="L7381" s="3">
        <v>1</v>
      </c>
      <c r="M7381" s="2" t="s">
        <v>101</v>
      </c>
      <c r="N7381" s="2" t="s">
        <v>55</v>
      </c>
      <c r="O7381" s="2"/>
    </row>
    <row r="7382" customHeight="1" spans="1:19">
      <c r="A7382" s="2" t="s">
        <v>9348</v>
      </c>
      <c r="B7382" s="29" t="s">
        <v>258</v>
      </c>
      <c r="C7382" s="2" t="s">
        <v>2240</v>
      </c>
      <c r="D7382" s="2" t="str">
        <f t="array" ref="D7382">_xlfn.XLOOKUP(C7382,Customers!A:A,Customers!B:B)</f>
        <v>Customer 1182</v>
      </c>
      <c r="E7382" s="2" t="s">
        <v>1309</v>
      </c>
      <c r="F7382" s="2" t="str">
        <f t="array" ref="F7382">_xlfn.XLOOKUP(E7382,Restaurants!A:A,Restaurants!B:B)</f>
        <v>Restaurant 090</v>
      </c>
      <c r="G7382" s="2" t="s">
        <v>340</v>
      </c>
      <c r="H7382" s="2" t="str">
        <f t="array" ref="H7382">_xlfn.XLOOKUP(G7382,Food_Menu!A:A,Food_Menu!B:B)</f>
        <v>Food Item 0207</v>
      </c>
      <c r="I7382" s="2">
        <f t="array" ref="I7382">_xlfn.XLOOKUP(G7382,Food_Menu!A:A,Food_Menu!D:D)</f>
        <v>225.36</v>
      </c>
      <c r="J7382" s="2" t="s">
        <v>341</v>
      </c>
      <c r="K7382" s="2" t="str">
        <f t="array" ref="K7382">_xlfn.XLOOKUP(J7382,Delivery_Partners!A:A,Delivery_Partners!B:B)</f>
        <v>Delivery Partner 140</v>
      </c>
      <c r="L7382" s="3">
        <v>1</v>
      </c>
      <c r="M7382" s="2" t="s">
        <v>23</v>
      </c>
      <c r="N7382" s="2" t="s">
        <v>24</v>
      </c>
      <c r="O7382" s="3">
        <v>27</v>
      </c>
      <c r="P7382" s="13">
        <f t="shared" ref="P7382:P7384" si="1538">I7382*L7382</f>
        <v>225.36</v>
      </c>
      <c r="Q7382" s="13" t="str">
        <f t="shared" ref="Q7382:Q7384" si="1539">IF(O7382="","Not Delivered",IF(O7382&lt;=30,"Fast",IF(O7382&lt;=60,"Normal","Slow")))</f>
        <v>Fast</v>
      </c>
      <c r="S7382" s="21"/>
    </row>
    <row r="7383" customHeight="1" spans="1:19">
      <c r="A7383" s="2" t="s">
        <v>9349</v>
      </c>
      <c r="B7383" s="29" t="s">
        <v>472</v>
      </c>
      <c r="C7383" s="2" t="s">
        <v>2563</v>
      </c>
      <c r="D7383" s="2" t="str">
        <f t="array" ref="D7383">_xlfn.XLOOKUP(C7383,Customers!A:A,Customers!B:B)</f>
        <v>Customer 0333</v>
      </c>
      <c r="E7383" s="2" t="s">
        <v>451</v>
      </c>
      <c r="F7383" s="2" t="str">
        <f t="array" ref="F7383">_xlfn.XLOOKUP(E7383,Restaurants!A:A,Restaurants!B:B)</f>
        <v>Restaurant 022</v>
      </c>
      <c r="G7383" s="2" t="s">
        <v>1103</v>
      </c>
      <c r="H7383" s="2" t="str">
        <f t="array" ref="H7383">_xlfn.XLOOKUP(G7383,Food_Menu!A:A,Food_Menu!B:B)</f>
        <v>Food Item 0194</v>
      </c>
      <c r="I7383" s="2">
        <f t="array" ref="I7383">_xlfn.XLOOKUP(G7383,Food_Menu!A:A,Food_Menu!D:D)</f>
        <v>325.87</v>
      </c>
      <c r="J7383" s="2" t="s">
        <v>95</v>
      </c>
      <c r="K7383" s="2" t="str">
        <f t="array" ref="K7383">_xlfn.XLOOKUP(J7383,Delivery_Partners!A:A,Delivery_Partners!B:B)</f>
        <v>Delivery Partner 170</v>
      </c>
      <c r="L7383" s="3">
        <v>1</v>
      </c>
      <c r="M7383" s="2" t="s">
        <v>23</v>
      </c>
      <c r="N7383" s="2" t="s">
        <v>24</v>
      </c>
      <c r="O7383" s="3">
        <v>17</v>
      </c>
      <c r="P7383" s="13">
        <f t="shared" si="1538"/>
        <v>325.87</v>
      </c>
      <c r="Q7383" s="13" t="str">
        <f t="shared" si="1539"/>
        <v>Fast</v>
      </c>
      <c r="S7383" s="21"/>
    </row>
    <row r="7384" customHeight="1" spans="1:19">
      <c r="A7384" s="2" t="s">
        <v>9350</v>
      </c>
      <c r="B7384" s="29" t="s">
        <v>1893</v>
      </c>
      <c r="C7384" s="2" t="s">
        <v>3231</v>
      </c>
      <c r="D7384" s="2" t="str">
        <f t="array" ref="D7384">_xlfn.XLOOKUP(C7384,Customers!A:A,Customers!B:B)</f>
        <v>Customer 0419</v>
      </c>
      <c r="E7384" s="2" t="s">
        <v>220</v>
      </c>
      <c r="F7384" s="2" t="str">
        <f t="array" ref="F7384">_xlfn.XLOOKUP(E7384,Restaurants!A:A,Restaurants!B:B)</f>
        <v>Restaurant 111</v>
      </c>
      <c r="G7384" s="2" t="s">
        <v>188</v>
      </c>
      <c r="H7384" s="2" t="str">
        <f t="array" ref="H7384">_xlfn.XLOOKUP(G7384,Food_Menu!A:A,Food_Menu!B:B)</f>
        <v>Food Item 0082</v>
      </c>
      <c r="I7384" s="2">
        <f t="array" ref="I7384">_xlfn.XLOOKUP(G7384,Food_Menu!A:A,Food_Menu!D:D)</f>
        <v>266.68</v>
      </c>
      <c r="J7384" s="2" t="s">
        <v>378</v>
      </c>
      <c r="K7384" s="2" t="str">
        <f t="array" ref="K7384">_xlfn.XLOOKUP(J7384,Delivery_Partners!A:A,Delivery_Partners!B:B)</f>
        <v>Delivery Partner 111</v>
      </c>
      <c r="L7384" s="3">
        <v>2</v>
      </c>
      <c r="M7384" s="2" t="s">
        <v>23</v>
      </c>
      <c r="N7384" s="2" t="s">
        <v>24</v>
      </c>
      <c r="O7384" s="3">
        <v>27</v>
      </c>
      <c r="P7384" s="13">
        <f t="shared" si="1538"/>
        <v>533.36</v>
      </c>
      <c r="Q7384" s="13" t="str">
        <f t="shared" si="1539"/>
        <v>Fast</v>
      </c>
      <c r="S7384" s="21"/>
    </row>
    <row r="7385" hidden="1" customHeight="1" spans="1:19">
      <c r="A7385" s="2" t="s">
        <v>9351</v>
      </c>
      <c r="B7385" s="28">
        <v>45842</v>
      </c>
      <c r="C7385" s="2" t="s">
        <v>1116</v>
      </c>
      <c r="D7385" s="2" t="str">
        <f t="array" ref="D7385">_xlfn.XLOOKUP(C7385,Customers!A:A,Customers!B:B)</f>
        <v>Customer 0540</v>
      </c>
      <c r="E7385" s="2" t="s">
        <v>552</v>
      </c>
      <c r="F7385" s="2" t="str">
        <f t="array" ref="F7385">_xlfn.XLOOKUP(E7385,Restaurants!A:A,Restaurants!B:B)</f>
        <v>Restaurant 089</v>
      </c>
      <c r="G7385" s="2" t="s">
        <v>94</v>
      </c>
      <c r="H7385" s="2" t="str">
        <f t="array" ref="H7385">_xlfn.XLOOKUP(G7385,Food_Menu!A:A,Food_Menu!B:B)</f>
        <v>Food Item 0189</v>
      </c>
      <c r="I7385" s="2"/>
      <c r="J7385" s="2" t="s">
        <v>173</v>
      </c>
      <c r="K7385" s="2" t="str">
        <f t="array" ref="K7385">_xlfn.XLOOKUP(J7385,Delivery_Partners!A:A,Delivery_Partners!B:B)</f>
        <v>Delivery Partner 045</v>
      </c>
      <c r="L7385" s="3">
        <v>1</v>
      </c>
      <c r="M7385" s="2" t="s">
        <v>101</v>
      </c>
      <c r="N7385" s="2" t="s">
        <v>74</v>
      </c>
      <c r="O7385" s="2"/>
    </row>
    <row r="7386" customHeight="1" spans="1:19">
      <c r="A7386" s="2" t="s">
        <v>9352</v>
      </c>
      <c r="B7386" s="28">
        <v>45995</v>
      </c>
      <c r="C7386" s="2" t="s">
        <v>1274</v>
      </c>
      <c r="D7386" s="2" t="str">
        <f t="array" ref="D7386">_xlfn.XLOOKUP(C7386,Customers!A:A,Customers!B:B)</f>
        <v>Customer 0722</v>
      </c>
      <c r="E7386" s="2" t="s">
        <v>523</v>
      </c>
      <c r="F7386" s="2" t="str">
        <f t="array" ref="F7386">_xlfn.XLOOKUP(E7386,Restaurants!A:A,Restaurants!B:B)</f>
        <v>Restaurant 038</v>
      </c>
      <c r="G7386" s="2" t="s">
        <v>1475</v>
      </c>
      <c r="H7386" s="2" t="str">
        <f t="array" ref="H7386">_xlfn.XLOOKUP(G7386,Food_Menu!A:A,Food_Menu!B:B)</f>
        <v>Food Item 0053</v>
      </c>
      <c r="I7386" s="2">
        <f t="array" ref="I7386">_xlfn.XLOOKUP(G7386,Food_Menu!A:A,Food_Menu!D:D)</f>
        <v>308.97</v>
      </c>
      <c r="J7386" s="2" t="s">
        <v>139</v>
      </c>
      <c r="K7386" s="2" t="str">
        <f t="array" ref="K7386">_xlfn.XLOOKUP(J7386,Delivery_Partners!A:A,Delivery_Partners!B:B)</f>
        <v>Delivery Partner 109</v>
      </c>
      <c r="L7386" s="3">
        <v>1</v>
      </c>
      <c r="M7386" s="2" t="s">
        <v>23</v>
      </c>
      <c r="N7386" s="2" t="s">
        <v>55</v>
      </c>
      <c r="O7386" s="3">
        <v>55</v>
      </c>
      <c r="P7386" s="13">
        <f>I7386*L7386</f>
        <v>308.97</v>
      </c>
      <c r="Q7386" s="13" t="str">
        <f>IF(O7386="","Not Delivered",IF(O7386&lt;=30,"Fast",IF(O7386&lt;=60,"Normal","Slow")))</f>
        <v>Normal</v>
      </c>
      <c r="S7386" s="21"/>
    </row>
    <row r="7387" hidden="1" customHeight="1" spans="1:19">
      <c r="A7387" s="2" t="s">
        <v>9353</v>
      </c>
      <c r="B7387" s="28">
        <v>46003</v>
      </c>
      <c r="C7387" s="2" t="s">
        <v>8448</v>
      </c>
      <c r="D7387" s="2" t="str">
        <f t="array" ref="D7387">_xlfn.XLOOKUP(C7387,Customers!A:A,Customers!B:B)</f>
        <v>Customer 0388</v>
      </c>
      <c r="E7387" s="2" t="s">
        <v>152</v>
      </c>
      <c r="F7387" s="2" t="str">
        <f t="array" ref="F7387">_xlfn.XLOOKUP(E7387,Restaurants!A:A,Restaurants!B:B)</f>
        <v>Restaurant 114</v>
      </c>
      <c r="G7387" s="2" t="s">
        <v>607</v>
      </c>
      <c r="H7387" s="2" t="str">
        <f t="array" ref="H7387">_xlfn.XLOOKUP(G7387,Food_Menu!A:A,Food_Menu!B:B)</f>
        <v>Food Item 0054</v>
      </c>
      <c r="I7387" s="2"/>
      <c r="J7387" s="2" t="s">
        <v>100</v>
      </c>
      <c r="K7387" s="2" t="str">
        <f t="array" ref="K7387">_xlfn.XLOOKUP(J7387,Delivery_Partners!A:A,Delivery_Partners!B:B)</f>
        <v>Delivery Partner 092</v>
      </c>
      <c r="L7387" s="3">
        <v>1</v>
      </c>
      <c r="M7387" s="2" t="s">
        <v>101</v>
      </c>
      <c r="N7387" s="2" t="s">
        <v>55</v>
      </c>
      <c r="O7387" s="2"/>
    </row>
    <row r="7388" customHeight="1" spans="1:19">
      <c r="A7388" s="2" t="s">
        <v>9354</v>
      </c>
      <c r="B7388" s="28">
        <v>45810</v>
      </c>
      <c r="C7388" s="2" t="s">
        <v>1093</v>
      </c>
      <c r="D7388" s="2" t="str">
        <f t="array" ref="D7388">_xlfn.XLOOKUP(C7388,Customers!A:A,Customers!B:B)</f>
        <v>Customer 0952</v>
      </c>
      <c r="E7388" s="2" t="s">
        <v>1072</v>
      </c>
      <c r="F7388" s="2" t="str">
        <f t="array" ref="F7388">_xlfn.XLOOKUP(E7388,Restaurants!A:A,Restaurants!B:B)</f>
        <v>Restaurant 030</v>
      </c>
      <c r="G7388" s="2" t="s">
        <v>308</v>
      </c>
      <c r="H7388" s="2" t="str">
        <f t="array" ref="H7388">_xlfn.XLOOKUP(G7388,Food_Menu!A:A,Food_Menu!B:B)</f>
        <v>Food Item 0076</v>
      </c>
      <c r="I7388" s="2">
        <f t="array" ref="I7388">_xlfn.XLOOKUP(G7388,Food_Menu!A:A,Food_Menu!D:D)</f>
        <v>82.28</v>
      </c>
      <c r="J7388" s="2" t="s">
        <v>1596</v>
      </c>
      <c r="K7388" s="2" t="str">
        <f t="array" ref="K7388">_xlfn.XLOOKUP(J7388,Delivery_Partners!A:A,Delivery_Partners!B:B)</f>
        <v>Delivery Partner 094</v>
      </c>
      <c r="L7388" s="3">
        <v>2</v>
      </c>
      <c r="M7388" s="2" t="s">
        <v>23</v>
      </c>
      <c r="N7388" s="2" t="s">
        <v>24</v>
      </c>
      <c r="O7388" s="3">
        <v>34</v>
      </c>
      <c r="P7388" s="13">
        <f t="shared" ref="P7388:P7399" si="1540">I7388*L7388</f>
        <v>164.56</v>
      </c>
      <c r="Q7388" s="13" t="str">
        <f t="shared" ref="Q7388:Q7399" si="1541">IF(O7388="","Not Delivered",IF(O7388&lt;=30,"Fast",IF(O7388&lt;=60,"Normal","Slow")))</f>
        <v>Normal</v>
      </c>
      <c r="S7388" s="21"/>
    </row>
    <row r="7389" customHeight="1" spans="1:19">
      <c r="A7389" s="2" t="s">
        <v>9355</v>
      </c>
      <c r="B7389" s="29" t="s">
        <v>1270</v>
      </c>
      <c r="C7389" s="2" t="s">
        <v>2120</v>
      </c>
      <c r="D7389" s="2" t="str">
        <f t="array" ref="D7389">_xlfn.XLOOKUP(C7389,Customers!A:A,Customers!B:B)</f>
        <v>Customer 0026</v>
      </c>
      <c r="E7389" s="2" t="s">
        <v>446</v>
      </c>
      <c r="F7389" s="2" t="str">
        <f t="array" ref="F7389">_xlfn.XLOOKUP(E7389,Restaurants!A:A,Restaurants!B:B)</f>
        <v>Restaurant 078</v>
      </c>
      <c r="G7389" s="2" t="s">
        <v>405</v>
      </c>
      <c r="H7389" s="2" t="str">
        <f t="array" ref="H7389">_xlfn.XLOOKUP(G7389,Food_Menu!A:A,Food_Menu!B:B)</f>
        <v>Food Item 0004</v>
      </c>
      <c r="I7389" s="2">
        <f t="array" ref="I7389">_xlfn.XLOOKUP(G7389,Food_Menu!A:A,Food_Menu!D:D)</f>
        <v>173.7</v>
      </c>
      <c r="J7389" s="2" t="s">
        <v>262</v>
      </c>
      <c r="K7389" s="2" t="str">
        <f t="array" ref="K7389">_xlfn.XLOOKUP(J7389,Delivery_Partners!A:A,Delivery_Partners!B:B)</f>
        <v>Delivery Partner 063</v>
      </c>
      <c r="L7389" s="3">
        <v>1</v>
      </c>
      <c r="M7389" s="2" t="s">
        <v>23</v>
      </c>
      <c r="N7389" s="2" t="s">
        <v>24</v>
      </c>
      <c r="O7389" s="3">
        <v>60</v>
      </c>
      <c r="P7389" s="13">
        <f t="shared" si="1540"/>
        <v>173.7</v>
      </c>
      <c r="Q7389" s="13" t="str">
        <f t="shared" si="1541"/>
        <v>Normal</v>
      </c>
      <c r="S7389" s="21"/>
    </row>
    <row r="7390" customHeight="1" spans="1:19">
      <c r="A7390" s="2" t="s">
        <v>9356</v>
      </c>
      <c r="B7390" s="28">
        <v>45936</v>
      </c>
      <c r="C7390" s="2" t="s">
        <v>612</v>
      </c>
      <c r="D7390" s="2" t="str">
        <f t="array" ref="D7390">_xlfn.XLOOKUP(C7390,Customers!A:A,Customers!B:B)</f>
        <v>Customer 0800</v>
      </c>
      <c r="E7390" s="2" t="s">
        <v>647</v>
      </c>
      <c r="F7390" s="2" t="str">
        <f t="array" ref="F7390">_xlfn.XLOOKUP(E7390,Restaurants!A:A,Restaurants!B:B)</f>
        <v>Restaurant 081</v>
      </c>
      <c r="G7390" s="2" t="s">
        <v>2324</v>
      </c>
      <c r="H7390" s="2" t="str">
        <f t="array" ref="H7390">_xlfn.XLOOKUP(G7390,Food_Menu!A:A,Food_Menu!B:B)</f>
        <v>Food Item 0059</v>
      </c>
      <c r="I7390" s="2">
        <f t="array" ref="I7390">_xlfn.XLOOKUP(G7390,Food_Menu!A:A,Food_Menu!D:D)</f>
        <v>524.23</v>
      </c>
      <c r="J7390" s="2" t="s">
        <v>510</v>
      </c>
      <c r="K7390" s="2" t="str">
        <f t="array" ref="K7390">_xlfn.XLOOKUP(J7390,Delivery_Partners!A:A,Delivery_Partners!B:B)</f>
        <v>Delivery Partner 025</v>
      </c>
      <c r="L7390" s="3">
        <v>2</v>
      </c>
      <c r="M7390" s="2" t="s">
        <v>23</v>
      </c>
      <c r="N7390" s="2" t="s">
        <v>24</v>
      </c>
      <c r="O7390" s="3">
        <v>22</v>
      </c>
      <c r="P7390" s="13">
        <f t="shared" si="1540"/>
        <v>1048.46</v>
      </c>
      <c r="Q7390" s="13" t="str">
        <f t="shared" si="1541"/>
        <v>Fast</v>
      </c>
      <c r="S7390" s="21"/>
    </row>
    <row r="7391" customHeight="1" spans="1:19">
      <c r="A7391" s="2" t="s">
        <v>9357</v>
      </c>
      <c r="B7391" s="29" t="s">
        <v>1327</v>
      </c>
      <c r="C7391" s="2" t="s">
        <v>1897</v>
      </c>
      <c r="D7391" s="2" t="str">
        <f t="array" ref="D7391">_xlfn.XLOOKUP(C7391,Customers!A:A,Customers!B:B)</f>
        <v>Customer 0788</v>
      </c>
      <c r="E7391" s="2" t="s">
        <v>698</v>
      </c>
      <c r="F7391" s="2" t="str">
        <f t="array" ref="F7391">_xlfn.XLOOKUP(E7391,Restaurants!A:A,Restaurants!B:B)</f>
        <v>Restaurant 116</v>
      </c>
      <c r="G7391" s="2" t="s">
        <v>627</v>
      </c>
      <c r="H7391" s="2" t="str">
        <f t="array" ref="H7391">_xlfn.XLOOKUP(G7391,Food_Menu!A:A,Food_Menu!B:B)</f>
        <v>Food Item 0188</v>
      </c>
      <c r="I7391" s="2">
        <f t="array" ref="I7391">_xlfn.XLOOKUP(G7391,Food_Menu!A:A,Food_Menu!D:D)</f>
        <v>537.03</v>
      </c>
      <c r="J7391" s="2" t="s">
        <v>397</v>
      </c>
      <c r="K7391" s="2" t="str">
        <f t="array" ref="K7391">_xlfn.XLOOKUP(J7391,Delivery_Partners!A:A,Delivery_Partners!B:B)</f>
        <v>Delivery Partner 066</v>
      </c>
      <c r="L7391" s="3">
        <v>2</v>
      </c>
      <c r="M7391" s="2" t="s">
        <v>23</v>
      </c>
      <c r="N7391" s="2" t="s">
        <v>24</v>
      </c>
      <c r="O7391" s="3">
        <v>43</v>
      </c>
      <c r="P7391" s="13">
        <f t="shared" si="1540"/>
        <v>1074.06</v>
      </c>
      <c r="Q7391" s="13" t="str">
        <f t="shared" si="1541"/>
        <v>Normal</v>
      </c>
      <c r="S7391" s="21"/>
    </row>
    <row r="7392" customHeight="1" spans="1:19">
      <c r="A7392" s="2" t="s">
        <v>9358</v>
      </c>
      <c r="B7392" s="29" t="s">
        <v>2420</v>
      </c>
      <c r="C7392" s="2" t="s">
        <v>1589</v>
      </c>
      <c r="D7392" s="2" t="str">
        <f t="array" ref="D7392">_xlfn.XLOOKUP(C7392,Customers!A:A,Customers!B:B)</f>
        <v>Customer 0642</v>
      </c>
      <c r="E7392" s="2" t="s">
        <v>776</v>
      </c>
      <c r="F7392" s="2" t="str">
        <f t="array" ref="F7392">_xlfn.XLOOKUP(E7392,Restaurants!A:A,Restaurants!B:B)</f>
        <v>Restaurant 069</v>
      </c>
      <c r="G7392" s="2" t="s">
        <v>61</v>
      </c>
      <c r="H7392" s="2" t="str">
        <f t="array" ref="H7392">_xlfn.XLOOKUP(G7392,Food_Menu!A:A,Food_Menu!B:B)</f>
        <v>Food Item 0168</v>
      </c>
      <c r="I7392" s="2">
        <f t="array" ref="I7392">_xlfn.XLOOKUP(G7392,Food_Menu!A:A,Food_Menu!D:D)</f>
        <v>107.01</v>
      </c>
      <c r="J7392" s="2" t="s">
        <v>164</v>
      </c>
      <c r="K7392" s="2" t="str">
        <f t="array" ref="K7392">_xlfn.XLOOKUP(J7392,Delivery_Partners!A:A,Delivery_Partners!B:B)</f>
        <v>Delivery Partner 161</v>
      </c>
      <c r="L7392" s="3">
        <v>1</v>
      </c>
      <c r="M7392" s="2" t="s">
        <v>23</v>
      </c>
      <c r="N7392" s="2" t="s">
        <v>55</v>
      </c>
      <c r="O7392" s="3">
        <v>26</v>
      </c>
      <c r="P7392" s="13">
        <f t="shared" si="1540"/>
        <v>107.01</v>
      </c>
      <c r="Q7392" s="13" t="str">
        <f t="shared" si="1541"/>
        <v>Fast</v>
      </c>
      <c r="S7392" s="21"/>
    </row>
    <row r="7393" customHeight="1" spans="1:19">
      <c r="A7393" s="2" t="s">
        <v>9359</v>
      </c>
      <c r="B7393" s="29" t="s">
        <v>316</v>
      </c>
      <c r="C7393" s="2" t="s">
        <v>7207</v>
      </c>
      <c r="D7393" s="2" t="str">
        <f t="array" ref="D7393">_xlfn.XLOOKUP(C7393,Customers!A:A,Customers!B:B)</f>
        <v>Customer 0737</v>
      </c>
      <c r="E7393" s="2" t="s">
        <v>224</v>
      </c>
      <c r="F7393" s="2" t="str">
        <f t="array" ref="F7393">_xlfn.XLOOKUP(E7393,Restaurants!A:A,Restaurants!B:B)</f>
        <v>Restaurant 120</v>
      </c>
      <c r="G7393" s="2" t="s">
        <v>90</v>
      </c>
      <c r="H7393" s="2" t="str">
        <f t="array" ref="H7393">_xlfn.XLOOKUP(G7393,Food_Menu!A:A,Food_Menu!B:B)</f>
        <v>Food Item 0073</v>
      </c>
      <c r="I7393" s="2">
        <f t="array" ref="I7393">_xlfn.XLOOKUP(G7393,Food_Menu!A:A,Food_Menu!D:D)</f>
        <v>365.69</v>
      </c>
      <c r="J7393" s="2" t="s">
        <v>1193</v>
      </c>
      <c r="K7393" s="2" t="str">
        <f t="array" ref="K7393">_xlfn.XLOOKUP(J7393,Delivery_Partners!A:A,Delivery_Partners!B:B)</f>
        <v>Delivery Partner 074</v>
      </c>
      <c r="L7393" s="3">
        <v>1</v>
      </c>
      <c r="M7393" s="2" t="s">
        <v>23</v>
      </c>
      <c r="N7393" s="2" t="s">
        <v>24</v>
      </c>
      <c r="O7393" s="3">
        <v>40</v>
      </c>
      <c r="P7393" s="13">
        <f t="shared" si="1540"/>
        <v>365.69</v>
      </c>
      <c r="Q7393" s="13" t="str">
        <f t="shared" si="1541"/>
        <v>Normal</v>
      </c>
      <c r="S7393" s="21"/>
    </row>
    <row r="7394" customHeight="1" spans="1:19">
      <c r="A7394" s="2" t="s">
        <v>9360</v>
      </c>
      <c r="B7394" s="29" t="s">
        <v>555</v>
      </c>
      <c r="C7394" s="2" t="s">
        <v>2652</v>
      </c>
      <c r="D7394" s="2" t="str">
        <f t="array" ref="D7394">_xlfn.XLOOKUP(C7394,Customers!A:A,Customers!B:B)</f>
        <v>Customer 0898</v>
      </c>
      <c r="E7394" s="2" t="s">
        <v>33</v>
      </c>
      <c r="F7394" s="2" t="str">
        <f t="array" ref="F7394">_xlfn.XLOOKUP(E7394,Restaurants!A:A,Restaurants!B:B)</f>
        <v>Restaurant 035</v>
      </c>
      <c r="G7394" s="2" t="s">
        <v>346</v>
      </c>
      <c r="H7394" s="2" t="str">
        <f t="array" ref="H7394">_xlfn.XLOOKUP(G7394,Food_Menu!A:A,Food_Menu!B:B)</f>
        <v>Food Item 0069</v>
      </c>
      <c r="I7394" s="2">
        <f t="array" ref="I7394">_xlfn.XLOOKUP(G7394,Food_Menu!A:A,Food_Menu!D:D)</f>
        <v>622.23</v>
      </c>
      <c r="J7394" s="2" t="s">
        <v>337</v>
      </c>
      <c r="K7394" s="2" t="str">
        <f t="array" ref="K7394">_xlfn.XLOOKUP(J7394,Delivery_Partners!A:A,Delivery_Partners!B:B)</f>
        <v>Delivery Partner 004</v>
      </c>
      <c r="L7394" s="3">
        <v>4</v>
      </c>
      <c r="M7394" s="2" t="s">
        <v>23</v>
      </c>
      <c r="N7394" s="2" t="s">
        <v>55</v>
      </c>
      <c r="O7394" s="3">
        <v>63</v>
      </c>
      <c r="P7394" s="13">
        <f t="shared" si="1540"/>
        <v>2488.92</v>
      </c>
      <c r="Q7394" s="13" t="str">
        <f t="shared" si="1541"/>
        <v>Slow</v>
      </c>
      <c r="S7394" s="21"/>
    </row>
    <row r="7395" customHeight="1" spans="1:19">
      <c r="A7395" s="2" t="s">
        <v>9361</v>
      </c>
      <c r="B7395" s="29" t="s">
        <v>2371</v>
      </c>
      <c r="C7395" s="2" t="s">
        <v>2753</v>
      </c>
      <c r="D7395" s="2" t="str">
        <f t="array" ref="D7395">_xlfn.XLOOKUP(C7395,Customers!A:A,Customers!B:B)</f>
        <v>Customer 1086</v>
      </c>
      <c r="E7395" s="2" t="s">
        <v>182</v>
      </c>
      <c r="F7395" s="2" t="str">
        <f t="array" ref="F7395">_xlfn.XLOOKUP(E7395,Restaurants!A:A,Restaurants!B:B)</f>
        <v>Restaurant 097</v>
      </c>
      <c r="G7395" s="2" t="s">
        <v>477</v>
      </c>
      <c r="H7395" s="2" t="str">
        <f t="array" ref="H7395">_xlfn.XLOOKUP(G7395,Food_Menu!A:A,Food_Menu!B:B)</f>
        <v>Food Item 0077</v>
      </c>
      <c r="I7395" s="2">
        <f t="array" ref="I7395">_xlfn.XLOOKUP(G7395,Food_Menu!A:A,Food_Menu!D:D)</f>
        <v>161.62</v>
      </c>
      <c r="J7395" s="2" t="s">
        <v>262</v>
      </c>
      <c r="K7395" s="2" t="str">
        <f t="array" ref="K7395">_xlfn.XLOOKUP(J7395,Delivery_Partners!A:A,Delivery_Partners!B:B)</f>
        <v>Delivery Partner 063</v>
      </c>
      <c r="L7395" s="3">
        <v>1</v>
      </c>
      <c r="M7395" s="2" t="s">
        <v>23</v>
      </c>
      <c r="N7395" s="2" t="s">
        <v>24</v>
      </c>
      <c r="O7395" s="3">
        <v>44</v>
      </c>
      <c r="P7395" s="13">
        <f t="shared" si="1540"/>
        <v>161.62</v>
      </c>
      <c r="Q7395" s="13" t="str">
        <f t="shared" si="1541"/>
        <v>Normal</v>
      </c>
      <c r="S7395" s="21"/>
    </row>
    <row r="7396" customHeight="1" spans="1:19">
      <c r="A7396" s="2" t="s">
        <v>9362</v>
      </c>
      <c r="B7396" s="29" t="s">
        <v>479</v>
      </c>
      <c r="C7396" s="2" t="s">
        <v>2001</v>
      </c>
      <c r="D7396" s="2" t="str">
        <f t="array" ref="D7396">_xlfn.XLOOKUP(C7396,Customers!A:A,Customers!B:B)</f>
        <v>Customer 0263</v>
      </c>
      <c r="E7396" s="2" t="s">
        <v>1072</v>
      </c>
      <c r="F7396" s="2" t="str">
        <f t="array" ref="F7396">_xlfn.XLOOKUP(E7396,Restaurants!A:A,Restaurants!B:B)</f>
        <v>Restaurant 030</v>
      </c>
      <c r="G7396" s="2" t="s">
        <v>728</v>
      </c>
      <c r="H7396" s="2" t="str">
        <f t="array" ref="H7396">_xlfn.XLOOKUP(G7396,Food_Menu!A:A,Food_Menu!B:B)</f>
        <v>Food Item 0027</v>
      </c>
      <c r="I7396" s="2">
        <f t="array" ref="I7396">_xlfn.XLOOKUP(G7396,Food_Menu!A:A,Food_Menu!D:D)</f>
        <v>364.02</v>
      </c>
      <c r="J7396" s="2" t="s">
        <v>443</v>
      </c>
      <c r="K7396" s="2" t="str">
        <f t="array" ref="K7396">_xlfn.XLOOKUP(J7396,Delivery_Partners!A:A,Delivery_Partners!B:B)</f>
        <v>Delivery Partner 083</v>
      </c>
      <c r="L7396" s="3">
        <v>1</v>
      </c>
      <c r="M7396" s="2" t="s">
        <v>23</v>
      </c>
      <c r="N7396" s="2" t="s">
        <v>24</v>
      </c>
      <c r="O7396" s="3">
        <v>37</v>
      </c>
      <c r="P7396" s="13">
        <f t="shared" si="1540"/>
        <v>364.02</v>
      </c>
      <c r="Q7396" s="13" t="str">
        <f t="shared" si="1541"/>
        <v>Normal</v>
      </c>
      <c r="S7396" s="21"/>
    </row>
    <row r="7397" customHeight="1" spans="1:19">
      <c r="A7397" s="2" t="s">
        <v>9363</v>
      </c>
      <c r="B7397" s="29" t="s">
        <v>180</v>
      </c>
      <c r="C7397" s="2" t="s">
        <v>2322</v>
      </c>
      <c r="D7397" s="2" t="str">
        <f t="array" ref="D7397">_xlfn.XLOOKUP(C7397,Customers!A:A,Customers!B:B)</f>
        <v>Customer 0573</v>
      </c>
      <c r="E7397" s="2" t="s">
        <v>224</v>
      </c>
      <c r="F7397" s="2" t="str">
        <f t="array" ref="F7397">_xlfn.XLOOKUP(E7397,Restaurants!A:A,Restaurants!B:B)</f>
        <v>Restaurant 120</v>
      </c>
      <c r="G7397" s="2" t="s">
        <v>1386</v>
      </c>
      <c r="H7397" s="2" t="str">
        <f t="array" ref="H7397">_xlfn.XLOOKUP(G7397,Food_Menu!A:A,Food_Menu!B:B)</f>
        <v>Food Item 0035</v>
      </c>
      <c r="I7397" s="2">
        <f t="array" ref="I7397">_xlfn.XLOOKUP(G7397,Food_Menu!A:A,Food_Menu!D:D)</f>
        <v>634.81</v>
      </c>
      <c r="J7397" s="2" t="s">
        <v>1047</v>
      </c>
      <c r="K7397" s="2" t="str">
        <f t="array" ref="K7397">_xlfn.XLOOKUP(J7397,Delivery_Partners!A:A,Delivery_Partners!B:B)</f>
        <v>Delivery Partner 108</v>
      </c>
      <c r="L7397" s="3">
        <v>1</v>
      </c>
      <c r="M7397" s="2" t="s">
        <v>23</v>
      </c>
      <c r="N7397" s="2" t="s">
        <v>55</v>
      </c>
      <c r="O7397" s="3">
        <v>24</v>
      </c>
      <c r="P7397" s="13">
        <f t="shared" si="1540"/>
        <v>634.81</v>
      </c>
      <c r="Q7397" s="13" t="str">
        <f t="shared" si="1541"/>
        <v>Fast</v>
      </c>
      <c r="S7397" s="21"/>
    </row>
    <row r="7398" customHeight="1" spans="1:19">
      <c r="A7398" s="2" t="s">
        <v>9364</v>
      </c>
      <c r="B7398" s="28">
        <v>45693</v>
      </c>
      <c r="C7398" s="2" t="s">
        <v>1308</v>
      </c>
      <c r="D7398" s="2" t="str">
        <f t="array" ref="D7398">_xlfn.XLOOKUP(C7398,Customers!A:A,Customers!B:B)</f>
        <v>Customer 0675</v>
      </c>
      <c r="E7398" s="2" t="s">
        <v>586</v>
      </c>
      <c r="F7398" s="2" t="str">
        <f t="array" ref="F7398">_xlfn.XLOOKUP(E7398,Restaurants!A:A,Restaurants!B:B)</f>
        <v>Restaurant 092</v>
      </c>
      <c r="G7398" s="2" t="s">
        <v>2055</v>
      </c>
      <c r="H7398" s="2" t="str">
        <f t="array" ref="H7398">_xlfn.XLOOKUP(G7398,Food_Menu!A:A,Food_Menu!B:B)</f>
        <v>Food Item 0219</v>
      </c>
      <c r="I7398" s="2">
        <f t="array" ref="I7398">_xlfn.XLOOKUP(G7398,Food_Menu!A:A,Food_Menu!D:D)</f>
        <v>256.46</v>
      </c>
      <c r="J7398" s="2" t="s">
        <v>735</v>
      </c>
      <c r="K7398" s="2" t="str">
        <f t="array" ref="K7398">_xlfn.XLOOKUP(J7398,Delivery_Partners!A:A,Delivery_Partners!B:B)</f>
        <v>Delivery Partner 116</v>
      </c>
      <c r="L7398" s="3">
        <v>1</v>
      </c>
      <c r="M7398" s="2" t="s">
        <v>23</v>
      </c>
      <c r="N7398" s="2" t="s">
        <v>55</v>
      </c>
      <c r="O7398" s="3">
        <v>33</v>
      </c>
      <c r="P7398" s="13">
        <f t="shared" si="1540"/>
        <v>256.46</v>
      </c>
      <c r="Q7398" s="13" t="str">
        <f t="shared" si="1541"/>
        <v>Normal</v>
      </c>
      <c r="S7398" s="21"/>
    </row>
    <row r="7399" customHeight="1" spans="1:19">
      <c r="A7399" s="2" t="s">
        <v>9365</v>
      </c>
      <c r="B7399" s="29" t="s">
        <v>3459</v>
      </c>
      <c r="C7399" s="2" t="s">
        <v>2623</v>
      </c>
      <c r="D7399" s="2" t="str">
        <f t="array" ref="D7399">_xlfn.XLOOKUP(C7399,Customers!A:A,Customers!B:B)</f>
        <v>Customer 0414</v>
      </c>
      <c r="E7399" s="2" t="s">
        <v>750</v>
      </c>
      <c r="F7399" s="2" t="str">
        <f t="array" ref="F7399">_xlfn.XLOOKUP(E7399,Restaurants!A:A,Restaurants!B:B)</f>
        <v>Restaurant 076</v>
      </c>
      <c r="G7399" s="2" t="s">
        <v>1063</v>
      </c>
      <c r="H7399" s="2" t="str">
        <f t="array" ref="H7399">_xlfn.XLOOKUP(G7399,Food_Menu!A:A,Food_Menu!B:B)</f>
        <v>Food Item 0153</v>
      </c>
      <c r="I7399" s="2">
        <f t="array" ref="I7399">_xlfn.XLOOKUP(G7399,Food_Menu!A:A,Food_Menu!D:D)</f>
        <v>322.66</v>
      </c>
      <c r="J7399" s="2" t="s">
        <v>1930</v>
      </c>
      <c r="K7399" s="2" t="str">
        <f t="array" ref="K7399">_xlfn.XLOOKUP(J7399,Delivery_Partners!A:A,Delivery_Partners!B:B)</f>
        <v>Delivery Partner 077</v>
      </c>
      <c r="L7399" s="3">
        <v>2</v>
      </c>
      <c r="M7399" s="2" t="s">
        <v>23</v>
      </c>
      <c r="N7399" s="2" t="s">
        <v>24</v>
      </c>
      <c r="O7399" s="3">
        <v>28</v>
      </c>
      <c r="P7399" s="13">
        <f t="shared" si="1540"/>
        <v>645.32</v>
      </c>
      <c r="Q7399" s="13" t="str">
        <f t="shared" si="1541"/>
        <v>Fast</v>
      </c>
      <c r="S7399" s="21"/>
    </row>
    <row r="7400" hidden="1" customHeight="1" spans="1:19">
      <c r="A7400" s="2" t="s">
        <v>9366</v>
      </c>
      <c r="B7400" s="28">
        <v>46002</v>
      </c>
      <c r="C7400" s="2" t="s">
        <v>540</v>
      </c>
      <c r="D7400" s="2" t="str">
        <f t="array" ref="D7400">_xlfn.XLOOKUP(C7400,Customers!A:A,Customers!B:B)</f>
        <v>Customer 1169</v>
      </c>
      <c r="E7400" s="2" t="s">
        <v>492</v>
      </c>
      <c r="F7400" s="2" t="str">
        <f t="array" ref="F7400">_xlfn.XLOOKUP(E7400,Restaurants!A:A,Restaurants!B:B)</f>
        <v>Restaurant 008</v>
      </c>
      <c r="G7400" s="2" t="s">
        <v>767</v>
      </c>
      <c r="H7400" s="2" t="str">
        <f t="array" ref="H7400">_xlfn.XLOOKUP(G7400,Food_Menu!A:A,Food_Menu!B:B)</f>
        <v>Food Item 0150</v>
      </c>
      <c r="I7400" s="2"/>
      <c r="J7400" s="2" t="s">
        <v>588</v>
      </c>
      <c r="K7400" s="2" t="str">
        <f t="array" ref="K7400">_xlfn.XLOOKUP(J7400,Delivery_Partners!A:A,Delivery_Partners!B:B)</f>
        <v>Delivery Partner 026</v>
      </c>
      <c r="L7400" s="3">
        <v>1</v>
      </c>
      <c r="M7400" s="2" t="s">
        <v>101</v>
      </c>
      <c r="N7400" s="2" t="s">
        <v>74</v>
      </c>
      <c r="O7400" s="2"/>
    </row>
    <row r="7401" customHeight="1" spans="1:19">
      <c r="A7401" s="2" t="s">
        <v>9367</v>
      </c>
      <c r="B7401" s="28">
        <v>45755</v>
      </c>
      <c r="C7401" s="2" t="s">
        <v>4104</v>
      </c>
      <c r="D7401" s="2" t="str">
        <f t="array" ref="D7401">_xlfn.XLOOKUP(C7401,Customers!A:A,Customers!B:B)</f>
        <v>Customer 0614</v>
      </c>
      <c r="E7401" s="2" t="s">
        <v>1191</v>
      </c>
      <c r="F7401" s="2" t="str">
        <f t="array" ref="F7401">_xlfn.XLOOKUP(E7401,Restaurants!A:A,Restaurants!B:B)</f>
        <v>Restaurant 060</v>
      </c>
      <c r="G7401" s="2" t="s">
        <v>408</v>
      </c>
      <c r="H7401" s="2" t="str">
        <f t="array" ref="H7401">_xlfn.XLOOKUP(G7401,Food_Menu!A:A,Food_Menu!B:B)</f>
        <v>Food Item 0062</v>
      </c>
      <c r="I7401" s="2">
        <f t="array" ref="I7401">_xlfn.XLOOKUP(G7401,Food_Menu!A:A,Food_Menu!D:D)</f>
        <v>267</v>
      </c>
      <c r="J7401" s="2" t="s">
        <v>2141</v>
      </c>
      <c r="K7401" s="2" t="str">
        <f t="array" ref="K7401">_xlfn.XLOOKUP(J7401,Delivery_Partners!A:A,Delivery_Partners!B:B)</f>
        <v>Delivery Partner 080</v>
      </c>
      <c r="L7401" s="3">
        <v>1</v>
      </c>
      <c r="M7401" s="2" t="s">
        <v>23</v>
      </c>
      <c r="N7401" s="2" t="s">
        <v>24</v>
      </c>
      <c r="O7401" s="3">
        <v>15</v>
      </c>
      <c r="P7401" s="13">
        <f>I7401*L7401</f>
        <v>267</v>
      </c>
      <c r="Q7401" s="13" t="str">
        <f>IF(O7401="","Not Delivered",IF(O7401&lt;=30,"Fast",IF(O7401&lt;=60,"Normal","Slow")))</f>
        <v>Fast</v>
      </c>
      <c r="S7401" s="21"/>
    </row>
    <row r="7402" hidden="1" customHeight="1" spans="1:19">
      <c r="A7402" s="2" t="s">
        <v>9368</v>
      </c>
      <c r="B7402" s="28">
        <v>45839</v>
      </c>
      <c r="C7402" s="2" t="s">
        <v>987</v>
      </c>
      <c r="D7402" s="2" t="str">
        <f t="array" ref="D7402">_xlfn.XLOOKUP(C7402,Customers!A:A,Customers!B:B)</f>
        <v>Customer 0712</v>
      </c>
      <c r="E7402" s="2" t="s">
        <v>93</v>
      </c>
      <c r="F7402" s="2" t="str">
        <f t="array" ref="F7402">_xlfn.XLOOKUP(E7402,Restaurants!A:A,Restaurants!B:B)</f>
        <v>Restaurant 018</v>
      </c>
      <c r="G7402" s="2" t="s">
        <v>94</v>
      </c>
      <c r="H7402" s="2" t="str">
        <f t="array" ref="H7402">_xlfn.XLOOKUP(G7402,Food_Menu!A:A,Food_Menu!B:B)</f>
        <v>Food Item 0189</v>
      </c>
      <c r="I7402" s="2"/>
      <c r="J7402" s="2" t="s">
        <v>1363</v>
      </c>
      <c r="K7402" s="2" t="str">
        <f t="array" ref="K7402">_xlfn.XLOOKUP(J7402,Delivery_Partners!A:A,Delivery_Partners!B:B)</f>
        <v>Delivery Partner 001</v>
      </c>
      <c r="L7402" s="3">
        <v>2</v>
      </c>
      <c r="M7402" s="2" t="s">
        <v>101</v>
      </c>
      <c r="N7402" s="2" t="s">
        <v>55</v>
      </c>
      <c r="O7402" s="2"/>
    </row>
    <row r="7403" customHeight="1" spans="1:19">
      <c r="A7403" s="2" t="s">
        <v>9369</v>
      </c>
      <c r="B7403" s="28">
        <v>45755</v>
      </c>
      <c r="C7403" s="2" t="s">
        <v>3106</v>
      </c>
      <c r="D7403" s="2" t="str">
        <f t="array" ref="D7403">_xlfn.XLOOKUP(C7403,Customers!A:A,Customers!B:B)</f>
        <v>Customer 0234</v>
      </c>
      <c r="E7403" s="2" t="s">
        <v>220</v>
      </c>
      <c r="F7403" s="2" t="str">
        <f t="array" ref="F7403">_xlfn.XLOOKUP(E7403,Restaurants!A:A,Restaurants!B:B)</f>
        <v>Restaurant 111</v>
      </c>
      <c r="G7403" s="2" t="s">
        <v>225</v>
      </c>
      <c r="H7403" s="2" t="str">
        <f t="array" ref="H7403">_xlfn.XLOOKUP(G7403,Food_Menu!A:A,Food_Menu!B:B)</f>
        <v>Food Item 0039</v>
      </c>
      <c r="I7403" s="2">
        <f t="array" ref="I7403">_xlfn.XLOOKUP(G7403,Food_Menu!A:A,Food_Menu!D:D)</f>
        <v>557.2</v>
      </c>
      <c r="J7403" s="2" t="s">
        <v>100</v>
      </c>
      <c r="K7403" s="2" t="str">
        <f t="array" ref="K7403">_xlfn.XLOOKUP(J7403,Delivery_Partners!A:A,Delivery_Partners!B:B)</f>
        <v>Delivery Partner 092</v>
      </c>
      <c r="L7403" s="3">
        <v>3</v>
      </c>
      <c r="M7403" s="2" t="s">
        <v>23</v>
      </c>
      <c r="N7403" s="2" t="s">
        <v>42</v>
      </c>
      <c r="O7403" s="3">
        <v>35</v>
      </c>
      <c r="P7403" s="13">
        <f t="shared" ref="P7403:P7404" si="1542">I7403*L7403</f>
        <v>1671.6</v>
      </c>
      <c r="Q7403" s="13" t="str">
        <f t="shared" ref="Q7403:Q7404" si="1543">IF(O7403="","Not Delivered",IF(O7403&lt;=30,"Fast",IF(O7403&lt;=60,"Normal","Slow")))</f>
        <v>Normal</v>
      </c>
      <c r="S7403" s="21"/>
    </row>
    <row r="7404" customHeight="1" spans="1:19">
      <c r="A7404" s="2" t="s">
        <v>9370</v>
      </c>
      <c r="B7404" s="28">
        <v>45939</v>
      </c>
      <c r="C7404" s="2" t="s">
        <v>1344</v>
      </c>
      <c r="D7404" s="2" t="str">
        <f t="array" ref="D7404">_xlfn.XLOOKUP(C7404,Customers!A:A,Customers!B:B)</f>
        <v>Customer 0499</v>
      </c>
      <c r="E7404" s="2" t="s">
        <v>532</v>
      </c>
      <c r="F7404" s="2" t="str">
        <f t="array" ref="F7404">_xlfn.XLOOKUP(E7404,Restaurants!A:A,Restaurants!B:B)</f>
        <v>Restaurant 046</v>
      </c>
      <c r="G7404" s="2" t="s">
        <v>438</v>
      </c>
      <c r="H7404" s="2" t="str">
        <f t="array" ref="H7404">_xlfn.XLOOKUP(G7404,Food_Menu!A:A,Food_Menu!B:B)</f>
        <v>Food Item 0214</v>
      </c>
      <c r="I7404" s="2">
        <f t="array" ref="I7404">_xlfn.XLOOKUP(G7404,Food_Menu!A:A,Food_Menu!D:D)</f>
        <v>371.13</v>
      </c>
      <c r="J7404" s="2" t="s">
        <v>35</v>
      </c>
      <c r="K7404" s="2" t="str">
        <f t="array" ref="K7404">_xlfn.XLOOKUP(J7404,Delivery_Partners!A:A,Delivery_Partners!B:B)</f>
        <v>Delivery Partner 081</v>
      </c>
      <c r="L7404" s="3">
        <v>1</v>
      </c>
      <c r="M7404" s="2" t="s">
        <v>23</v>
      </c>
      <c r="N7404" s="2" t="s">
        <v>24</v>
      </c>
      <c r="O7404" s="3">
        <v>48</v>
      </c>
      <c r="P7404" s="13">
        <f t="shared" si="1542"/>
        <v>371.13</v>
      </c>
      <c r="Q7404" s="13" t="str">
        <f t="shared" si="1543"/>
        <v>Normal</v>
      </c>
      <c r="S7404" s="21"/>
    </row>
    <row r="7405" hidden="1" customHeight="1" spans="1:19">
      <c r="A7405" s="2" t="s">
        <v>9371</v>
      </c>
      <c r="B7405" s="29" t="s">
        <v>1417</v>
      </c>
      <c r="C7405" s="2" t="s">
        <v>2850</v>
      </c>
      <c r="D7405" s="2" t="str">
        <f t="array" ref="D7405">_xlfn.XLOOKUP(C7405,Customers!A:A,Customers!B:B)</f>
        <v>Customer 0751</v>
      </c>
      <c r="E7405" s="2" t="s">
        <v>1711</v>
      </c>
      <c r="F7405" s="2" t="str">
        <f t="array" ref="F7405">_xlfn.XLOOKUP(E7405,Restaurants!A:A,Restaurants!B:B)</f>
        <v>Restaurant 100</v>
      </c>
      <c r="G7405" s="2" t="s">
        <v>122</v>
      </c>
      <c r="H7405" s="2" t="str">
        <f t="array" ref="H7405">_xlfn.XLOOKUP(G7405,Food_Menu!A:A,Food_Menu!B:B)</f>
        <v>Food Item 0111</v>
      </c>
      <c r="I7405" s="2"/>
      <c r="J7405" s="2" t="s">
        <v>1557</v>
      </c>
      <c r="K7405" s="2" t="str">
        <f t="array" ref="K7405">_xlfn.XLOOKUP(J7405,Delivery_Partners!A:A,Delivery_Partners!B:B)</f>
        <v>Delivery Partner 065</v>
      </c>
      <c r="L7405" s="3">
        <v>2</v>
      </c>
      <c r="M7405" s="2" t="s">
        <v>189</v>
      </c>
      <c r="N7405" s="2" t="s">
        <v>24</v>
      </c>
      <c r="O7405" s="2"/>
    </row>
    <row r="7406" customHeight="1" spans="1:19">
      <c r="A7406" s="2" t="s">
        <v>9372</v>
      </c>
      <c r="B7406" s="29" t="s">
        <v>833</v>
      </c>
      <c r="C7406" s="2" t="s">
        <v>357</v>
      </c>
      <c r="D7406" s="2" t="str">
        <f t="array" ref="D7406">_xlfn.XLOOKUP(C7406,Customers!A:A,Customers!B:B)</f>
        <v>Customer 0515</v>
      </c>
      <c r="E7406" s="2" t="s">
        <v>1209</v>
      </c>
      <c r="F7406" s="2" t="str">
        <f t="array" ref="F7406">_xlfn.XLOOKUP(E7406,Restaurants!A:A,Restaurants!B:B)</f>
        <v>Restaurant 109</v>
      </c>
      <c r="G7406" s="2" t="s">
        <v>90</v>
      </c>
      <c r="H7406" s="2" t="str">
        <f t="array" ref="H7406">_xlfn.XLOOKUP(G7406,Food_Menu!A:A,Food_Menu!B:B)</f>
        <v>Food Item 0073</v>
      </c>
      <c r="I7406" s="2">
        <f t="array" ref="I7406">_xlfn.XLOOKUP(G7406,Food_Menu!A:A,Food_Menu!D:D)</f>
        <v>365.69</v>
      </c>
      <c r="J7406" s="2" t="s">
        <v>988</v>
      </c>
      <c r="K7406" s="2" t="str">
        <f t="array" ref="K7406">_xlfn.XLOOKUP(J7406,Delivery_Partners!A:A,Delivery_Partners!B:B)</f>
        <v>Delivery Partner 120</v>
      </c>
      <c r="L7406" s="3">
        <v>1</v>
      </c>
      <c r="M7406" s="2" t="s">
        <v>23</v>
      </c>
      <c r="N7406" s="2" t="s">
        <v>24</v>
      </c>
      <c r="O7406" s="3">
        <v>37</v>
      </c>
      <c r="P7406" s="13">
        <f t="shared" ref="P7406:P7407" si="1544">I7406*L7406</f>
        <v>365.69</v>
      </c>
      <c r="Q7406" s="13" t="str">
        <f t="shared" ref="Q7406:Q7407" si="1545">IF(O7406="","Not Delivered",IF(O7406&lt;=30,"Fast",IF(O7406&lt;=60,"Normal","Slow")))</f>
        <v>Normal</v>
      </c>
      <c r="S7406" s="21"/>
    </row>
    <row r="7407" customHeight="1" spans="1:19">
      <c r="A7407" s="2" t="s">
        <v>9373</v>
      </c>
      <c r="B7407" s="29" t="s">
        <v>2067</v>
      </c>
      <c r="C7407" s="2" t="s">
        <v>2784</v>
      </c>
      <c r="D7407" s="2" t="str">
        <f t="array" ref="D7407">_xlfn.XLOOKUP(C7407,Customers!A:A,Customers!B:B)</f>
        <v>Customer 0925</v>
      </c>
      <c r="E7407" s="2" t="s">
        <v>800</v>
      </c>
      <c r="F7407" s="2" t="str">
        <f t="array" ref="F7407">_xlfn.XLOOKUP(E7407,Restaurants!A:A,Restaurants!B:B)</f>
        <v>Restaurant 014</v>
      </c>
      <c r="G7407" s="2" t="s">
        <v>1210</v>
      </c>
      <c r="H7407" s="2" t="str">
        <f t="array" ref="H7407">_xlfn.XLOOKUP(G7407,Food_Menu!A:A,Food_Menu!B:B)</f>
        <v>Food Item 0166</v>
      </c>
      <c r="I7407" s="2">
        <f t="array" ref="I7407">_xlfn.XLOOKUP(G7407,Food_Menu!A:A,Food_Menu!D:D)</f>
        <v>321.44</v>
      </c>
      <c r="J7407" s="2" t="s">
        <v>1239</v>
      </c>
      <c r="K7407" s="2" t="str">
        <f t="array" ref="K7407">_xlfn.XLOOKUP(J7407,Delivery_Partners!A:A,Delivery_Partners!B:B)</f>
        <v>Delivery Partner 136</v>
      </c>
      <c r="L7407" s="3">
        <v>2</v>
      </c>
      <c r="M7407" s="2" t="s">
        <v>23</v>
      </c>
      <c r="N7407" s="2" t="s">
        <v>24</v>
      </c>
      <c r="O7407" s="3">
        <v>15</v>
      </c>
      <c r="P7407" s="13">
        <f t="shared" si="1544"/>
        <v>642.88</v>
      </c>
      <c r="Q7407" s="13" t="str">
        <f t="shared" si="1545"/>
        <v>Fast</v>
      </c>
      <c r="S7407" s="21"/>
    </row>
    <row r="7408" hidden="1" customHeight="1" spans="1:19">
      <c r="A7408" s="2" t="s">
        <v>9374</v>
      </c>
      <c r="B7408" s="29" t="s">
        <v>864</v>
      </c>
      <c r="C7408" s="2" t="s">
        <v>2198</v>
      </c>
      <c r="D7408" s="2" t="str">
        <f t="array" ref="D7408">_xlfn.XLOOKUP(C7408,Customers!A:A,Customers!B:B)</f>
        <v>Customer 0165</v>
      </c>
      <c r="E7408" s="2" t="s">
        <v>586</v>
      </c>
      <c r="F7408" s="2" t="str">
        <f t="array" ref="F7408">_xlfn.XLOOKUP(E7408,Restaurants!A:A,Restaurants!B:B)</f>
        <v>Restaurant 092</v>
      </c>
      <c r="G7408" s="2" t="s">
        <v>617</v>
      </c>
      <c r="H7408" s="2" t="str">
        <f t="array" ref="H7408">_xlfn.XLOOKUP(G7408,Food_Menu!A:A,Food_Menu!B:B)</f>
        <v>Food Item 0092</v>
      </c>
      <c r="I7408" s="2"/>
      <c r="J7408" s="2" t="s">
        <v>1246</v>
      </c>
      <c r="K7408" s="2" t="str">
        <f t="array" ref="K7408">_xlfn.XLOOKUP(J7408,Delivery_Partners!A:A,Delivery_Partners!B:B)</f>
        <v>Delivery Partner 048</v>
      </c>
      <c r="L7408" s="3">
        <v>1</v>
      </c>
      <c r="M7408" s="2" t="s">
        <v>101</v>
      </c>
      <c r="N7408" s="2" t="s">
        <v>24</v>
      </c>
      <c r="O7408" s="2"/>
    </row>
    <row r="7409" customHeight="1" spans="1:19">
      <c r="A7409" s="2" t="s">
        <v>9375</v>
      </c>
      <c r="B7409" s="29" t="s">
        <v>501</v>
      </c>
      <c r="C7409" s="2" t="s">
        <v>7688</v>
      </c>
      <c r="D7409" s="2" t="str">
        <f t="array" ref="D7409">_xlfn.XLOOKUP(C7409,Customers!A:A,Customers!B:B)</f>
        <v>Customer 0185</v>
      </c>
      <c r="E7409" s="2" t="s">
        <v>66</v>
      </c>
      <c r="F7409" s="2" t="str">
        <f t="array" ref="F7409">_xlfn.XLOOKUP(E7409,Restaurants!A:A,Restaurants!B:B)</f>
        <v>Restaurant 037</v>
      </c>
      <c r="G7409" s="2" t="s">
        <v>1951</v>
      </c>
      <c r="H7409" s="2" t="str">
        <f t="array" ref="H7409">_xlfn.XLOOKUP(G7409,Food_Menu!A:A,Food_Menu!B:B)</f>
        <v>Food Item 0060</v>
      </c>
      <c r="I7409" s="2">
        <f t="array" ref="I7409">_xlfn.XLOOKUP(G7409,Food_Menu!A:A,Food_Menu!D:D)</f>
        <v>246.78</v>
      </c>
      <c r="J7409" s="2" t="s">
        <v>887</v>
      </c>
      <c r="K7409" s="2" t="str">
        <f t="array" ref="K7409">_xlfn.XLOOKUP(J7409,Delivery_Partners!A:A,Delivery_Partners!B:B)</f>
        <v>Delivery Partner 091</v>
      </c>
      <c r="L7409" s="3">
        <v>1</v>
      </c>
      <c r="M7409" s="2" t="s">
        <v>23</v>
      </c>
      <c r="N7409" s="2" t="s">
        <v>42</v>
      </c>
      <c r="O7409" s="3">
        <v>15</v>
      </c>
      <c r="P7409" s="13">
        <f t="shared" ref="P7409:P7419" si="1546">I7409*L7409</f>
        <v>246.78</v>
      </c>
      <c r="Q7409" s="13" t="str">
        <f t="shared" ref="Q7409:Q7419" si="1547">IF(O7409="","Not Delivered",IF(O7409&lt;=30,"Fast",IF(O7409&lt;=60,"Normal","Slow")))</f>
        <v>Fast</v>
      </c>
      <c r="S7409" s="21"/>
    </row>
    <row r="7410" customHeight="1" spans="1:19">
      <c r="A7410" s="2" t="s">
        <v>9376</v>
      </c>
      <c r="B7410" s="29" t="s">
        <v>911</v>
      </c>
      <c r="C7410" s="2" t="s">
        <v>7313</v>
      </c>
      <c r="D7410" s="2" t="str">
        <f t="array" ref="D7410">_xlfn.XLOOKUP(C7410,Customers!A:A,Customers!B:B)</f>
        <v>Customer 0407</v>
      </c>
      <c r="E7410" s="2" t="s">
        <v>800</v>
      </c>
      <c r="F7410" s="2" t="str">
        <f t="array" ref="F7410">_xlfn.XLOOKUP(E7410,Restaurants!A:A,Restaurants!B:B)</f>
        <v>Restaurant 014</v>
      </c>
      <c r="G7410" s="2" t="s">
        <v>1860</v>
      </c>
      <c r="H7410" s="2" t="str">
        <f t="array" ref="H7410">_xlfn.XLOOKUP(G7410,Food_Menu!A:A,Food_Menu!B:B)</f>
        <v>Food Item 0151</v>
      </c>
      <c r="I7410" s="2">
        <f t="array" ref="I7410">_xlfn.XLOOKUP(G7410,Food_Menu!A:A,Food_Menu!D:D)</f>
        <v>500.58</v>
      </c>
      <c r="J7410" s="2" t="s">
        <v>100</v>
      </c>
      <c r="K7410" s="2" t="str">
        <f t="array" ref="K7410">_xlfn.XLOOKUP(J7410,Delivery_Partners!A:A,Delivery_Partners!B:B)</f>
        <v>Delivery Partner 092</v>
      </c>
      <c r="L7410" s="3">
        <v>4</v>
      </c>
      <c r="M7410" s="2" t="s">
        <v>23</v>
      </c>
      <c r="N7410" s="2" t="s">
        <v>24</v>
      </c>
      <c r="O7410" s="3">
        <v>62</v>
      </c>
      <c r="P7410" s="13">
        <f t="shared" si="1546"/>
        <v>2002.32</v>
      </c>
      <c r="Q7410" s="13" t="str">
        <f t="shared" si="1547"/>
        <v>Slow</v>
      </c>
      <c r="S7410" s="21"/>
    </row>
    <row r="7411" customHeight="1" spans="1:19">
      <c r="A7411" s="2" t="s">
        <v>9377</v>
      </c>
      <c r="B7411" s="28">
        <v>45658</v>
      </c>
      <c r="C7411" s="2" t="s">
        <v>1879</v>
      </c>
      <c r="D7411" s="2" t="str">
        <f t="array" ref="D7411">_xlfn.XLOOKUP(C7411,Customers!A:A,Customers!B:B)</f>
        <v>Customer 0383</v>
      </c>
      <c r="E7411" s="2" t="s">
        <v>83</v>
      </c>
      <c r="F7411" s="2" t="str">
        <f t="array" ref="F7411">_xlfn.XLOOKUP(E7411,Restaurants!A:A,Restaurants!B:B)</f>
        <v>Restaurant 032</v>
      </c>
      <c r="G7411" s="2" t="s">
        <v>792</v>
      </c>
      <c r="H7411" s="2" t="str">
        <f t="array" ref="H7411">_xlfn.XLOOKUP(G7411,Food_Menu!A:A,Food_Menu!B:B)</f>
        <v>Food Item 0159</v>
      </c>
      <c r="I7411" s="2">
        <f t="array" ref="I7411">_xlfn.XLOOKUP(G7411,Food_Menu!A:A,Food_Menu!D:D)</f>
        <v>430.63</v>
      </c>
      <c r="J7411" s="2" t="s">
        <v>100</v>
      </c>
      <c r="K7411" s="2" t="str">
        <f t="array" ref="K7411">_xlfn.XLOOKUP(J7411,Delivery_Partners!A:A,Delivery_Partners!B:B)</f>
        <v>Delivery Partner 092</v>
      </c>
      <c r="L7411" s="3">
        <v>2</v>
      </c>
      <c r="M7411" s="2" t="s">
        <v>23</v>
      </c>
      <c r="N7411" s="2" t="s">
        <v>24</v>
      </c>
      <c r="O7411" s="3">
        <v>37</v>
      </c>
      <c r="P7411" s="13">
        <f t="shared" si="1546"/>
        <v>861.26</v>
      </c>
      <c r="Q7411" s="13" t="str">
        <f t="shared" si="1547"/>
        <v>Normal</v>
      </c>
      <c r="S7411" s="21"/>
    </row>
    <row r="7412" customHeight="1" spans="1:19">
      <c r="A7412" s="2" t="s">
        <v>9378</v>
      </c>
      <c r="B7412" s="29" t="s">
        <v>1410</v>
      </c>
      <c r="C7412" s="2" t="s">
        <v>1940</v>
      </c>
      <c r="D7412" s="2" t="str">
        <f t="array" ref="D7412">_xlfn.XLOOKUP(C7412,Customers!A:A,Customers!B:B)</f>
        <v>Customer 0979</v>
      </c>
      <c r="E7412" s="2" t="s">
        <v>157</v>
      </c>
      <c r="F7412" s="2" t="str">
        <f t="array" ref="F7412">_xlfn.XLOOKUP(E7412,Restaurants!A:A,Restaurants!B:B)</f>
        <v>Restaurant 066</v>
      </c>
      <c r="G7412" s="2" t="s">
        <v>2199</v>
      </c>
      <c r="H7412" s="2" t="str">
        <f t="array" ref="H7412">_xlfn.XLOOKUP(G7412,Food_Menu!A:A,Food_Menu!B:B)</f>
        <v>Food Item 0133</v>
      </c>
      <c r="I7412" s="2">
        <f t="array" ref="I7412">_xlfn.XLOOKUP(G7412,Food_Menu!A:A,Food_Menu!D:D)</f>
        <v>587.31</v>
      </c>
      <c r="J7412" s="2" t="s">
        <v>409</v>
      </c>
      <c r="K7412" s="2" t="str">
        <f t="array" ref="K7412">_xlfn.XLOOKUP(J7412,Delivery_Partners!A:A,Delivery_Partners!B:B)</f>
        <v>Delivery Partner 073</v>
      </c>
      <c r="L7412" s="3">
        <v>1</v>
      </c>
      <c r="M7412" s="2" t="s">
        <v>23</v>
      </c>
      <c r="N7412" s="2" t="s">
        <v>24</v>
      </c>
      <c r="O7412" s="3">
        <v>37</v>
      </c>
      <c r="P7412" s="13">
        <f t="shared" si="1546"/>
        <v>587.31</v>
      </c>
      <c r="Q7412" s="13" t="str">
        <f t="shared" si="1547"/>
        <v>Normal</v>
      </c>
      <c r="S7412" s="21"/>
    </row>
    <row r="7413" customHeight="1" spans="1:19">
      <c r="A7413" s="2" t="s">
        <v>9379</v>
      </c>
      <c r="B7413" s="29" t="s">
        <v>1198</v>
      </c>
      <c r="C7413" s="2" t="s">
        <v>1690</v>
      </c>
      <c r="D7413" s="2" t="str">
        <f t="array" ref="D7413">_xlfn.XLOOKUP(C7413,Customers!A:A,Customers!B:B)</f>
        <v>Customer 1042</v>
      </c>
      <c r="E7413" s="2" t="s">
        <v>860</v>
      </c>
      <c r="F7413" s="2" t="str">
        <f t="array" ref="F7413">_xlfn.XLOOKUP(E7413,Restaurants!A:A,Restaurants!B:B)</f>
        <v>Restaurant 103</v>
      </c>
      <c r="G7413" s="2" t="s">
        <v>363</v>
      </c>
      <c r="H7413" s="2" t="str">
        <f t="array" ref="H7413">_xlfn.XLOOKUP(G7413,Food_Menu!A:A,Food_Menu!B:B)</f>
        <v>Food Item 0102</v>
      </c>
      <c r="I7413" s="2">
        <f t="array" ref="I7413">_xlfn.XLOOKUP(G7413,Food_Menu!A:A,Food_Menu!D:D)</f>
        <v>630.13</v>
      </c>
      <c r="J7413" s="2" t="s">
        <v>621</v>
      </c>
      <c r="K7413" s="2" t="str">
        <f t="array" ref="K7413">_xlfn.XLOOKUP(J7413,Delivery_Partners!A:A,Delivery_Partners!B:B)</f>
        <v>Delivery Partner 038</v>
      </c>
      <c r="L7413" s="3">
        <v>4</v>
      </c>
      <c r="M7413" s="2" t="s">
        <v>23</v>
      </c>
      <c r="N7413" s="2" t="s">
        <v>42</v>
      </c>
      <c r="O7413" s="3">
        <v>41</v>
      </c>
      <c r="P7413" s="13">
        <f t="shared" si="1546"/>
        <v>2520.52</v>
      </c>
      <c r="Q7413" s="13" t="str">
        <f t="shared" si="1547"/>
        <v>Normal</v>
      </c>
      <c r="S7413" s="21"/>
    </row>
    <row r="7414" customHeight="1" spans="1:19">
      <c r="A7414" s="2" t="s">
        <v>9380</v>
      </c>
      <c r="B7414" s="28">
        <v>45971</v>
      </c>
      <c r="C7414" s="2" t="s">
        <v>1491</v>
      </c>
      <c r="D7414" s="2" t="str">
        <f t="array" ref="D7414">_xlfn.XLOOKUP(C7414,Customers!A:A,Customers!B:B)</f>
        <v>Customer 0567</v>
      </c>
      <c r="E7414" s="2" t="s">
        <v>52</v>
      </c>
      <c r="F7414" s="2" t="str">
        <f t="array" ref="F7414">_xlfn.XLOOKUP(E7414,Restaurants!A:A,Restaurants!B:B)</f>
        <v>Restaurant 083</v>
      </c>
      <c r="G7414" s="2" t="s">
        <v>90</v>
      </c>
      <c r="H7414" s="2" t="str">
        <f t="array" ref="H7414">_xlfn.XLOOKUP(G7414,Food_Menu!A:A,Food_Menu!B:B)</f>
        <v>Food Item 0073</v>
      </c>
      <c r="I7414" s="2">
        <f t="array" ref="I7414">_xlfn.XLOOKUP(G7414,Food_Menu!A:A,Food_Menu!D:D)</f>
        <v>365.69</v>
      </c>
      <c r="J7414" s="2" t="s">
        <v>1125</v>
      </c>
      <c r="K7414" s="2" t="str">
        <f t="array" ref="K7414">_xlfn.XLOOKUP(J7414,Delivery_Partners!A:A,Delivery_Partners!B:B)</f>
        <v>Delivery Partner 031</v>
      </c>
      <c r="L7414" s="3">
        <v>1</v>
      </c>
      <c r="M7414" s="2" t="s">
        <v>23</v>
      </c>
      <c r="N7414" s="2" t="s">
        <v>24</v>
      </c>
      <c r="O7414" s="3">
        <v>65</v>
      </c>
      <c r="P7414" s="13">
        <f t="shared" si="1546"/>
        <v>365.69</v>
      </c>
      <c r="Q7414" s="13" t="str">
        <f t="shared" si="1547"/>
        <v>Slow</v>
      </c>
      <c r="S7414" s="21"/>
    </row>
    <row r="7415" customHeight="1" spans="1:19">
      <c r="A7415" s="2" t="s">
        <v>9381</v>
      </c>
      <c r="B7415" s="28">
        <v>45814</v>
      </c>
      <c r="C7415" s="2" t="s">
        <v>2813</v>
      </c>
      <c r="D7415" s="2" t="str">
        <f t="array" ref="D7415">_xlfn.XLOOKUP(C7415,Customers!A:A,Customers!B:B)</f>
        <v>Customer 0607</v>
      </c>
      <c r="E7415" s="2" t="s">
        <v>376</v>
      </c>
      <c r="F7415" s="2" t="str">
        <f t="array" ref="F7415">_xlfn.XLOOKUP(E7415,Restaurants!A:A,Restaurants!B:B)</f>
        <v>Restaurant 028</v>
      </c>
      <c r="G7415" s="2" t="s">
        <v>290</v>
      </c>
      <c r="H7415" s="2" t="str">
        <f t="array" ref="H7415">_xlfn.XLOOKUP(G7415,Food_Menu!A:A,Food_Menu!B:B)</f>
        <v>Food Item 0089</v>
      </c>
      <c r="I7415" s="2">
        <f t="array" ref="I7415">_xlfn.XLOOKUP(G7415,Food_Menu!A:A,Food_Menu!D:D)</f>
        <v>262.73</v>
      </c>
      <c r="J7415" s="2" t="s">
        <v>470</v>
      </c>
      <c r="K7415" s="2" t="str">
        <f t="array" ref="K7415">_xlfn.XLOOKUP(J7415,Delivery_Partners!A:A,Delivery_Partners!B:B)</f>
        <v>Delivery Partner 006</v>
      </c>
      <c r="L7415" s="3">
        <v>2</v>
      </c>
      <c r="M7415" s="2" t="s">
        <v>23</v>
      </c>
      <c r="N7415" s="2" t="s">
        <v>55</v>
      </c>
      <c r="O7415" s="3">
        <v>30</v>
      </c>
      <c r="P7415" s="13">
        <f t="shared" si="1546"/>
        <v>525.46</v>
      </c>
      <c r="Q7415" s="13" t="str">
        <f t="shared" si="1547"/>
        <v>Fast</v>
      </c>
      <c r="S7415" s="21"/>
    </row>
    <row r="7416" customHeight="1" spans="1:19">
      <c r="A7416" s="2" t="s">
        <v>9382</v>
      </c>
      <c r="B7416" s="29" t="s">
        <v>1027</v>
      </c>
      <c r="C7416" s="2" t="s">
        <v>744</v>
      </c>
      <c r="D7416" s="2" t="str">
        <f t="array" ref="D7416">_xlfn.XLOOKUP(C7416,Customers!A:A,Customers!B:B)</f>
        <v>Customer 0354</v>
      </c>
      <c r="E7416" s="2" t="s">
        <v>666</v>
      </c>
      <c r="F7416" s="2" t="str">
        <f t="array" ref="F7416">_xlfn.XLOOKUP(E7416,Restaurants!A:A,Restaurants!B:B)</f>
        <v>Restaurant 036</v>
      </c>
      <c r="G7416" s="2" t="s">
        <v>2114</v>
      </c>
      <c r="H7416" s="2" t="str">
        <f t="array" ref="H7416">_xlfn.XLOOKUP(G7416,Food_Menu!A:A,Food_Menu!B:B)</f>
        <v>Food Item 0193</v>
      </c>
      <c r="I7416" s="2">
        <f t="array" ref="I7416">_xlfn.XLOOKUP(G7416,Food_Menu!A:A,Food_Menu!D:D)</f>
        <v>565.09</v>
      </c>
      <c r="J7416" s="2" t="s">
        <v>271</v>
      </c>
      <c r="K7416" s="2" t="str">
        <f t="array" ref="K7416">_xlfn.XLOOKUP(J7416,Delivery_Partners!A:A,Delivery_Partners!B:B)</f>
        <v>Delivery Partner 010</v>
      </c>
      <c r="L7416" s="3">
        <v>2</v>
      </c>
      <c r="M7416" s="2" t="s">
        <v>23</v>
      </c>
      <c r="N7416" s="2" t="s">
        <v>24</v>
      </c>
      <c r="O7416" s="3">
        <v>23</v>
      </c>
      <c r="P7416" s="13">
        <f t="shared" si="1546"/>
        <v>1130.18</v>
      </c>
      <c r="Q7416" s="13" t="str">
        <f t="shared" si="1547"/>
        <v>Fast</v>
      </c>
      <c r="S7416" s="21"/>
    </row>
    <row r="7417" customHeight="1" spans="1:19">
      <c r="A7417" s="2" t="s">
        <v>9383</v>
      </c>
      <c r="B7417" s="29" t="s">
        <v>273</v>
      </c>
      <c r="C7417" s="2" t="s">
        <v>2853</v>
      </c>
      <c r="D7417" s="2" t="str">
        <f t="array" ref="D7417">_xlfn.XLOOKUP(C7417,Customers!A:A,Customers!B:B)</f>
        <v>Customer 0639</v>
      </c>
      <c r="E7417" s="2" t="s">
        <v>66</v>
      </c>
      <c r="F7417" s="2" t="str">
        <f t="array" ref="F7417">_xlfn.XLOOKUP(E7417,Restaurants!A:A,Restaurants!B:B)</f>
        <v>Restaurant 037</v>
      </c>
      <c r="G7417" s="2" t="s">
        <v>1073</v>
      </c>
      <c r="H7417" s="2" t="str">
        <f t="array" ref="H7417">_xlfn.XLOOKUP(G7417,Food_Menu!A:A,Food_Menu!B:B)</f>
        <v>Food Item 0080</v>
      </c>
      <c r="I7417" s="2">
        <f t="array" ref="I7417">_xlfn.XLOOKUP(G7417,Food_Menu!A:A,Food_Menu!D:D)</f>
        <v>208.69</v>
      </c>
      <c r="J7417" s="2" t="s">
        <v>1829</v>
      </c>
      <c r="K7417" s="2" t="str">
        <f t="array" ref="K7417">_xlfn.XLOOKUP(J7417,Delivery_Partners!A:A,Delivery_Partners!B:B)</f>
        <v>Delivery Partner 146</v>
      </c>
      <c r="L7417" s="3">
        <v>3</v>
      </c>
      <c r="M7417" s="2" t="s">
        <v>23</v>
      </c>
      <c r="N7417" s="2" t="s">
        <v>24</v>
      </c>
      <c r="O7417" s="3">
        <v>59</v>
      </c>
      <c r="P7417" s="13">
        <f t="shared" si="1546"/>
        <v>626.07</v>
      </c>
      <c r="Q7417" s="13" t="str">
        <f t="shared" si="1547"/>
        <v>Normal</v>
      </c>
      <c r="S7417" s="21"/>
    </row>
    <row r="7418" customHeight="1" spans="1:19">
      <c r="A7418" s="2" t="s">
        <v>9384</v>
      </c>
      <c r="B7418" s="28">
        <v>45942</v>
      </c>
      <c r="C7418" s="2" t="s">
        <v>2591</v>
      </c>
      <c r="D7418" s="2" t="str">
        <f t="array" ref="D7418">_xlfn.XLOOKUP(C7418,Customers!A:A,Customers!B:B)</f>
        <v>Customer 0848</v>
      </c>
      <c r="E7418" s="2" t="s">
        <v>552</v>
      </c>
      <c r="F7418" s="2" t="str">
        <f t="array" ref="F7418">_xlfn.XLOOKUP(E7418,Restaurants!A:A,Restaurants!B:B)</f>
        <v>Restaurant 089</v>
      </c>
      <c r="G7418" s="2" t="s">
        <v>322</v>
      </c>
      <c r="H7418" s="2" t="str">
        <f t="array" ref="H7418">_xlfn.XLOOKUP(G7418,Food_Menu!A:A,Food_Menu!B:B)</f>
        <v>Food Item 0213</v>
      </c>
      <c r="I7418" s="2">
        <f t="array" ref="I7418">_xlfn.XLOOKUP(G7418,Food_Menu!A:A,Food_Menu!D:D)</f>
        <v>568.2</v>
      </c>
      <c r="J7418" s="2" t="s">
        <v>231</v>
      </c>
      <c r="K7418" s="2" t="str">
        <f t="array" ref="K7418">_xlfn.XLOOKUP(J7418,Delivery_Partners!A:A,Delivery_Partners!B:B)</f>
        <v>Delivery Partner 013</v>
      </c>
      <c r="L7418" s="3">
        <v>1</v>
      </c>
      <c r="M7418" s="2" t="s">
        <v>23</v>
      </c>
      <c r="N7418" s="2" t="s">
        <v>42</v>
      </c>
      <c r="O7418" s="3">
        <v>20</v>
      </c>
      <c r="P7418" s="13">
        <f t="shared" si="1546"/>
        <v>568.2</v>
      </c>
      <c r="Q7418" s="13" t="str">
        <f t="shared" si="1547"/>
        <v>Fast</v>
      </c>
      <c r="S7418" s="21"/>
    </row>
    <row r="7419" customHeight="1" spans="1:19">
      <c r="A7419" s="2" t="s">
        <v>9385</v>
      </c>
      <c r="B7419" s="29" t="s">
        <v>166</v>
      </c>
      <c r="C7419" s="2" t="s">
        <v>2561</v>
      </c>
      <c r="D7419" s="2" t="str">
        <f t="array" ref="D7419">_xlfn.XLOOKUP(C7419,Customers!A:A,Customers!B:B)</f>
        <v>Customer 0867</v>
      </c>
      <c r="E7419" s="2" t="s">
        <v>578</v>
      </c>
      <c r="F7419" s="2" t="str">
        <f t="array" ref="F7419">_xlfn.XLOOKUP(E7419,Restaurants!A:A,Restaurants!B:B)</f>
        <v>Restaurant 063</v>
      </c>
      <c r="G7419" s="2" t="s">
        <v>1044</v>
      </c>
      <c r="H7419" s="2" t="str">
        <f t="array" ref="H7419">_xlfn.XLOOKUP(G7419,Food_Menu!A:A,Food_Menu!B:B)</f>
        <v>Food Item 0033</v>
      </c>
      <c r="I7419" s="2">
        <f t="array" ref="I7419">_xlfn.XLOOKUP(G7419,Food_Menu!A:A,Food_Menu!D:D)</f>
        <v>595.57</v>
      </c>
      <c r="J7419" s="2" t="s">
        <v>520</v>
      </c>
      <c r="K7419" s="2" t="str">
        <f t="array" ref="K7419">_xlfn.XLOOKUP(J7419,Delivery_Partners!A:A,Delivery_Partners!B:B)</f>
        <v>Delivery Partner 154</v>
      </c>
      <c r="L7419" s="3">
        <v>2</v>
      </c>
      <c r="M7419" s="2" t="s">
        <v>23</v>
      </c>
      <c r="N7419" s="2" t="s">
        <v>55</v>
      </c>
      <c r="O7419" s="3">
        <v>51</v>
      </c>
      <c r="P7419" s="13">
        <f t="shared" si="1546"/>
        <v>1191.14</v>
      </c>
      <c r="Q7419" s="13" t="str">
        <f t="shared" si="1547"/>
        <v>Normal</v>
      </c>
      <c r="S7419" s="21"/>
    </row>
    <row r="7420" hidden="1" customHeight="1" spans="1:19">
      <c r="A7420" s="2" t="s">
        <v>9386</v>
      </c>
      <c r="B7420" s="29" t="s">
        <v>1648</v>
      </c>
      <c r="C7420" s="2" t="s">
        <v>1824</v>
      </c>
      <c r="D7420" s="2" t="str">
        <f t="array" ref="D7420">_xlfn.XLOOKUP(C7420,Customers!A:A,Customers!B:B)</f>
        <v>Customer 1163</v>
      </c>
      <c r="E7420" s="2" t="s">
        <v>498</v>
      </c>
      <c r="F7420" s="2" t="str">
        <f t="array" ref="F7420">_xlfn.XLOOKUP(E7420,Restaurants!A:A,Restaurants!B:B)</f>
        <v>Restaurant 003</v>
      </c>
      <c r="G7420" s="2" t="s">
        <v>1336</v>
      </c>
      <c r="H7420" s="2" t="str">
        <f t="array" ref="H7420">_xlfn.XLOOKUP(G7420,Food_Menu!A:A,Food_Menu!B:B)</f>
        <v>Food Item 0036</v>
      </c>
      <c r="I7420" s="2"/>
      <c r="J7420" s="2" t="s">
        <v>148</v>
      </c>
      <c r="K7420" s="2" t="str">
        <f t="array" ref="K7420">_xlfn.XLOOKUP(J7420,Delivery_Partners!A:A,Delivery_Partners!B:B)</f>
        <v>Delivery Partner 162</v>
      </c>
      <c r="L7420" s="3">
        <v>2</v>
      </c>
      <c r="M7420" s="2" t="s">
        <v>101</v>
      </c>
      <c r="N7420" s="2" t="s">
        <v>55</v>
      </c>
      <c r="O7420" s="2"/>
    </row>
    <row r="7421" hidden="1" customHeight="1" spans="1:19">
      <c r="A7421" s="2" t="s">
        <v>9387</v>
      </c>
      <c r="B7421" s="28">
        <v>45699</v>
      </c>
      <c r="C7421" s="2" t="s">
        <v>1057</v>
      </c>
      <c r="D7421" s="2" t="str">
        <f t="array" ref="D7421">_xlfn.XLOOKUP(C7421,Customers!A:A,Customers!B:B)</f>
        <v>Customer 0694</v>
      </c>
      <c r="E7421" s="2" t="s">
        <v>465</v>
      </c>
      <c r="F7421" s="2" t="str">
        <f t="array" ref="F7421">_xlfn.XLOOKUP(E7421,Restaurants!A:A,Restaurants!B:B)</f>
        <v>Restaurant 010</v>
      </c>
      <c r="G7421" s="2" t="s">
        <v>635</v>
      </c>
      <c r="H7421" s="2" t="str">
        <f t="array" ref="H7421">_xlfn.XLOOKUP(G7421,Food_Menu!A:A,Food_Menu!B:B)</f>
        <v>Food Item 0074</v>
      </c>
      <c r="I7421" s="2"/>
      <c r="J7421" s="2" t="s">
        <v>217</v>
      </c>
      <c r="K7421" s="2" t="str">
        <f t="array" ref="K7421">_xlfn.XLOOKUP(J7421,Delivery_Partners!A:A,Delivery_Partners!B:B)</f>
        <v>Delivery Partner 044</v>
      </c>
      <c r="L7421" s="3">
        <v>1</v>
      </c>
      <c r="M7421" s="2" t="s">
        <v>101</v>
      </c>
      <c r="N7421" s="2" t="s">
        <v>74</v>
      </c>
      <c r="O7421" s="2"/>
    </row>
    <row r="7422" hidden="1" customHeight="1" spans="1:19">
      <c r="A7422" s="2" t="s">
        <v>9388</v>
      </c>
      <c r="B7422" s="29" t="s">
        <v>161</v>
      </c>
      <c r="C7422" s="2" t="s">
        <v>1190</v>
      </c>
      <c r="D7422" s="2" t="str">
        <f t="array" ref="D7422">_xlfn.XLOOKUP(C7422,Customers!A:A,Customers!B:B)</f>
        <v>Customer 0409</v>
      </c>
      <c r="E7422" s="2" t="s">
        <v>465</v>
      </c>
      <c r="F7422" s="2" t="str">
        <f t="array" ref="F7422">_xlfn.XLOOKUP(E7422,Restaurants!A:A,Restaurants!B:B)</f>
        <v>Restaurant 010</v>
      </c>
      <c r="G7422" s="2" t="s">
        <v>2284</v>
      </c>
      <c r="H7422" s="2" t="str">
        <f t="array" ref="H7422">_xlfn.XLOOKUP(G7422,Food_Menu!A:A,Food_Menu!B:B)</f>
        <v>Food Item 0001</v>
      </c>
      <c r="I7422" s="2"/>
      <c r="J7422" s="2" t="s">
        <v>2141</v>
      </c>
      <c r="K7422" s="2" t="str">
        <f t="array" ref="K7422">_xlfn.XLOOKUP(J7422,Delivery_Partners!A:A,Delivery_Partners!B:B)</f>
        <v>Delivery Partner 080</v>
      </c>
      <c r="L7422" s="3">
        <v>3</v>
      </c>
      <c r="M7422" s="2" t="s">
        <v>189</v>
      </c>
      <c r="N7422" s="2" t="s">
        <v>74</v>
      </c>
      <c r="O7422" s="2"/>
    </row>
    <row r="7423" customHeight="1" spans="1:19">
      <c r="A7423" s="2" t="s">
        <v>9389</v>
      </c>
      <c r="B7423" s="28">
        <v>45750</v>
      </c>
      <c r="C7423" s="2" t="s">
        <v>1707</v>
      </c>
      <c r="D7423" s="2" t="str">
        <f t="array" ref="D7423">_xlfn.XLOOKUP(C7423,Customers!A:A,Customers!B:B)</f>
        <v>Customer 0084</v>
      </c>
      <c r="E7423" s="2" t="s">
        <v>698</v>
      </c>
      <c r="F7423" s="2" t="str">
        <f t="array" ref="F7423">_xlfn.XLOOKUP(E7423,Restaurants!A:A,Restaurants!B:B)</f>
        <v>Restaurant 116</v>
      </c>
      <c r="G7423" s="2" t="s">
        <v>1103</v>
      </c>
      <c r="H7423" s="2" t="str">
        <f t="array" ref="H7423">_xlfn.XLOOKUP(G7423,Food_Menu!A:A,Food_Menu!B:B)</f>
        <v>Food Item 0194</v>
      </c>
      <c r="I7423" s="2">
        <f t="array" ref="I7423">_xlfn.XLOOKUP(G7423,Food_Menu!A:A,Food_Menu!D:D)</f>
        <v>325.87</v>
      </c>
      <c r="J7423" s="2" t="s">
        <v>1557</v>
      </c>
      <c r="K7423" s="2" t="str">
        <f t="array" ref="K7423">_xlfn.XLOOKUP(J7423,Delivery_Partners!A:A,Delivery_Partners!B:B)</f>
        <v>Delivery Partner 065</v>
      </c>
      <c r="L7423" s="3">
        <v>1</v>
      </c>
      <c r="M7423" s="2" t="s">
        <v>23</v>
      </c>
      <c r="N7423" s="2" t="s">
        <v>42</v>
      </c>
      <c r="O7423" s="3">
        <v>66</v>
      </c>
      <c r="P7423" s="13">
        <f t="shared" ref="P7423:P7426" si="1548">I7423*L7423</f>
        <v>325.87</v>
      </c>
      <c r="Q7423" s="13" t="str">
        <f t="shared" ref="Q7423:Q7426" si="1549">IF(O7423="","Not Delivered",IF(O7423&lt;=30,"Fast",IF(O7423&lt;=60,"Normal","Slow")))</f>
        <v>Slow</v>
      </c>
      <c r="S7423" s="21"/>
    </row>
    <row r="7424" customHeight="1" spans="1:19">
      <c r="A7424" s="2" t="s">
        <v>9390</v>
      </c>
      <c r="B7424" s="28">
        <v>45901</v>
      </c>
      <c r="C7424" s="2" t="s">
        <v>1069</v>
      </c>
      <c r="D7424" s="2" t="str">
        <f t="array" ref="D7424">_xlfn.XLOOKUP(C7424,Customers!A:A,Customers!B:B)</f>
        <v>Customer 0826</v>
      </c>
      <c r="E7424" s="2" t="s">
        <v>249</v>
      </c>
      <c r="F7424" s="2" t="str">
        <f t="array" ref="F7424">_xlfn.XLOOKUP(E7424,Restaurants!A:A,Restaurants!B:B)</f>
        <v>Restaurant 061</v>
      </c>
      <c r="G7424" s="2" t="s">
        <v>126</v>
      </c>
      <c r="H7424" s="2" t="str">
        <f t="array" ref="H7424">_xlfn.XLOOKUP(G7424,Food_Menu!A:A,Food_Menu!B:B)</f>
        <v>Food Item 0075</v>
      </c>
      <c r="I7424" s="2">
        <f t="array" ref="I7424">_xlfn.XLOOKUP(G7424,Food_Menu!A:A,Food_Menu!D:D)</f>
        <v>613.26</v>
      </c>
      <c r="J7424" s="2" t="s">
        <v>718</v>
      </c>
      <c r="K7424" s="2" t="str">
        <f t="array" ref="K7424">_xlfn.XLOOKUP(J7424,Delivery_Partners!A:A,Delivery_Partners!B:B)</f>
        <v>Delivery Partner 071</v>
      </c>
      <c r="L7424" s="3">
        <v>1</v>
      </c>
      <c r="M7424" s="2" t="s">
        <v>23</v>
      </c>
      <c r="N7424" s="2" t="s">
        <v>24</v>
      </c>
      <c r="O7424" s="3">
        <v>30</v>
      </c>
      <c r="P7424" s="13">
        <f t="shared" si="1548"/>
        <v>613.26</v>
      </c>
      <c r="Q7424" s="13" t="str">
        <f t="shared" si="1549"/>
        <v>Fast</v>
      </c>
      <c r="S7424" s="21"/>
    </row>
    <row r="7425" customHeight="1" spans="1:19">
      <c r="A7425" s="2" t="s">
        <v>9391</v>
      </c>
      <c r="B7425" s="29" t="s">
        <v>1346</v>
      </c>
      <c r="C7425" s="2" t="s">
        <v>330</v>
      </c>
      <c r="D7425" s="2" t="str">
        <f t="array" ref="D7425">_xlfn.XLOOKUP(C7425,Customers!A:A,Customers!B:B)</f>
        <v>Customer 0965</v>
      </c>
      <c r="E7425" s="2" t="s">
        <v>89</v>
      </c>
      <c r="F7425" s="2" t="str">
        <f t="array" ref="F7425">_xlfn.XLOOKUP(E7425,Restaurants!A:A,Restaurants!B:B)</f>
        <v>Restaurant 059</v>
      </c>
      <c r="G7425" s="2" t="s">
        <v>132</v>
      </c>
      <c r="H7425" s="2" t="str">
        <f t="array" ref="H7425">_xlfn.XLOOKUP(G7425,Food_Menu!A:A,Food_Menu!B:B)</f>
        <v>Food Item 0023</v>
      </c>
      <c r="I7425" s="2">
        <f t="array" ref="I7425">_xlfn.XLOOKUP(G7425,Food_Menu!A:A,Food_Menu!D:D)</f>
        <v>276.1</v>
      </c>
      <c r="J7425" s="2" t="s">
        <v>1557</v>
      </c>
      <c r="K7425" s="2" t="str">
        <f t="array" ref="K7425">_xlfn.XLOOKUP(J7425,Delivery_Partners!A:A,Delivery_Partners!B:B)</f>
        <v>Delivery Partner 065</v>
      </c>
      <c r="L7425" s="3">
        <v>2</v>
      </c>
      <c r="M7425" s="2" t="s">
        <v>23</v>
      </c>
      <c r="N7425" s="2" t="s">
        <v>24</v>
      </c>
      <c r="O7425" s="3">
        <v>27</v>
      </c>
      <c r="P7425" s="13">
        <f t="shared" si="1548"/>
        <v>552.2</v>
      </c>
      <c r="Q7425" s="13" t="str">
        <f t="shared" si="1549"/>
        <v>Fast</v>
      </c>
      <c r="S7425" s="21"/>
    </row>
    <row r="7426" customHeight="1" spans="1:19">
      <c r="A7426" s="2" t="s">
        <v>9392</v>
      </c>
      <c r="B7426" s="28">
        <v>45816</v>
      </c>
      <c r="C7426" s="2" t="s">
        <v>176</v>
      </c>
      <c r="D7426" s="2" t="str">
        <f t="array" ref="D7426">_xlfn.XLOOKUP(C7426,Customers!A:A,Customers!B:B)</f>
        <v>Customer 0663</v>
      </c>
      <c r="E7426" s="2" t="s">
        <v>586</v>
      </c>
      <c r="F7426" s="2" t="str">
        <f t="array" ref="F7426">_xlfn.XLOOKUP(E7426,Restaurants!A:A,Restaurants!B:B)</f>
        <v>Restaurant 092</v>
      </c>
      <c r="G7426" s="2" t="s">
        <v>183</v>
      </c>
      <c r="H7426" s="2" t="str">
        <f t="array" ref="H7426">_xlfn.XLOOKUP(G7426,Food_Menu!A:A,Food_Menu!B:B)</f>
        <v>Food Item 0137</v>
      </c>
      <c r="I7426" s="2">
        <f t="array" ref="I7426">_xlfn.XLOOKUP(G7426,Food_Menu!A:A,Food_Menu!D:D)</f>
        <v>200.4</v>
      </c>
      <c r="J7426" s="2" t="s">
        <v>583</v>
      </c>
      <c r="K7426" s="2" t="str">
        <f t="array" ref="K7426">_xlfn.XLOOKUP(J7426,Delivery_Partners!A:A,Delivery_Partners!B:B)</f>
        <v>Delivery Partner 062</v>
      </c>
      <c r="L7426" s="3">
        <v>1</v>
      </c>
      <c r="M7426" s="2" t="s">
        <v>23</v>
      </c>
      <c r="N7426" s="2" t="s">
        <v>74</v>
      </c>
      <c r="O7426" s="3">
        <v>42</v>
      </c>
      <c r="P7426" s="13">
        <f t="shared" si="1548"/>
        <v>200.4</v>
      </c>
      <c r="Q7426" s="13" t="str">
        <f t="shared" si="1549"/>
        <v>Normal</v>
      </c>
      <c r="S7426" s="21"/>
    </row>
    <row r="7427" hidden="1" customHeight="1" spans="1:19">
      <c r="A7427" s="2" t="s">
        <v>9393</v>
      </c>
      <c r="B7427" s="28">
        <v>45727</v>
      </c>
      <c r="C7427" s="2" t="s">
        <v>167</v>
      </c>
      <c r="D7427" s="2" t="str">
        <f t="array" ref="D7427">_xlfn.XLOOKUP(C7427,Customers!A:A,Customers!B:B)</f>
        <v>Customer 1108</v>
      </c>
      <c r="E7427" s="2" t="s">
        <v>425</v>
      </c>
      <c r="F7427" s="2" t="str">
        <f t="array" ref="F7427">_xlfn.XLOOKUP(E7427,Restaurants!A:A,Restaurants!B:B)</f>
        <v>Restaurant 023</v>
      </c>
      <c r="G7427" s="2" t="s">
        <v>84</v>
      </c>
      <c r="H7427" s="2" t="str">
        <f t="array" ref="H7427">_xlfn.XLOOKUP(G7427,Food_Menu!A:A,Food_Menu!B:B)</f>
        <v>Food Item 0211</v>
      </c>
      <c r="I7427" s="2"/>
      <c r="J7427" s="2" t="s">
        <v>1268</v>
      </c>
      <c r="K7427" s="2" t="str">
        <f t="array" ref="K7427">_xlfn.XLOOKUP(J7427,Delivery_Partners!A:A,Delivery_Partners!B:B)</f>
        <v>Delivery Partner 124</v>
      </c>
      <c r="L7427" s="3">
        <v>2</v>
      </c>
      <c r="M7427" s="2" t="s">
        <v>189</v>
      </c>
      <c r="N7427" s="2" t="s">
        <v>55</v>
      </c>
      <c r="O7427" s="2"/>
    </row>
    <row r="7428" customHeight="1" spans="1:19">
      <c r="A7428" s="2" t="s">
        <v>9394</v>
      </c>
      <c r="B7428" s="29" t="s">
        <v>1137</v>
      </c>
      <c r="C7428" s="2" t="s">
        <v>5321</v>
      </c>
      <c r="D7428" s="2" t="str">
        <f t="array" ref="D7428">_xlfn.XLOOKUP(C7428,Customers!A:A,Customers!B:B)</f>
        <v>Customer 0381</v>
      </c>
      <c r="E7428" s="2" t="s">
        <v>819</v>
      </c>
      <c r="F7428" s="2" t="str">
        <f t="array" ref="F7428">_xlfn.XLOOKUP(E7428,Restaurants!A:A,Restaurants!B:B)</f>
        <v>Restaurant 004</v>
      </c>
      <c r="G7428" s="2" t="s">
        <v>2055</v>
      </c>
      <c r="H7428" s="2" t="str">
        <f t="array" ref="H7428">_xlfn.XLOOKUP(G7428,Food_Menu!A:A,Food_Menu!B:B)</f>
        <v>Food Item 0219</v>
      </c>
      <c r="I7428" s="2">
        <f t="array" ref="I7428">_xlfn.XLOOKUP(G7428,Food_Menu!A:A,Food_Menu!D:D)</f>
        <v>256.46</v>
      </c>
      <c r="J7428" s="2" t="s">
        <v>54</v>
      </c>
      <c r="K7428" s="2" t="str">
        <f t="array" ref="K7428">_xlfn.XLOOKUP(J7428,Delivery_Partners!A:A,Delivery_Partners!B:B)</f>
        <v>Delivery Partner 075</v>
      </c>
      <c r="L7428" s="3">
        <v>1</v>
      </c>
      <c r="M7428" s="2" t="s">
        <v>23</v>
      </c>
      <c r="N7428" s="2" t="s">
        <v>55</v>
      </c>
      <c r="O7428" s="3">
        <v>40</v>
      </c>
      <c r="P7428" s="13">
        <f t="shared" ref="P7428:P7434" si="1550">I7428*L7428</f>
        <v>256.46</v>
      </c>
      <c r="Q7428" s="13" t="str">
        <f t="shared" ref="Q7428:Q7434" si="1551">IF(O7428="","Not Delivered",IF(O7428&lt;=30,"Fast",IF(O7428&lt;=60,"Normal","Slow")))</f>
        <v>Normal</v>
      </c>
      <c r="S7428" s="21"/>
    </row>
    <row r="7429" customHeight="1" spans="1:19">
      <c r="A7429" s="2" t="s">
        <v>9395</v>
      </c>
      <c r="B7429" s="29" t="s">
        <v>948</v>
      </c>
      <c r="C7429" s="2" t="s">
        <v>1352</v>
      </c>
      <c r="D7429" s="2" t="str">
        <f t="array" ref="D7429">_xlfn.XLOOKUP(C7429,Customers!A:A,Customers!B:B)</f>
        <v>Customer 0064</v>
      </c>
      <c r="E7429" s="2" t="s">
        <v>27</v>
      </c>
      <c r="F7429" s="2" t="str">
        <f t="array" ref="F7429">_xlfn.XLOOKUP(E7429,Restaurants!A:A,Restaurants!B:B)</f>
        <v>Restaurant 033</v>
      </c>
      <c r="G7429" s="2" t="s">
        <v>966</v>
      </c>
      <c r="H7429" s="2" t="str">
        <f t="array" ref="H7429">_xlfn.XLOOKUP(G7429,Food_Menu!A:A,Food_Menu!B:B)</f>
        <v>Food Item 0024</v>
      </c>
      <c r="I7429" s="2">
        <f t="array" ref="I7429">_xlfn.XLOOKUP(G7429,Food_Menu!A:A,Food_Menu!D:D)</f>
        <v>375.96</v>
      </c>
      <c r="J7429" s="2" t="s">
        <v>299</v>
      </c>
      <c r="K7429" s="2" t="str">
        <f t="array" ref="K7429">_xlfn.XLOOKUP(J7429,Delivery_Partners!A:A,Delivery_Partners!B:B)</f>
        <v>Delivery Partner 034</v>
      </c>
      <c r="L7429" s="3">
        <v>1</v>
      </c>
      <c r="M7429" s="2" t="s">
        <v>23</v>
      </c>
      <c r="N7429" s="2" t="s">
        <v>24</v>
      </c>
      <c r="O7429" s="3">
        <v>20</v>
      </c>
      <c r="P7429" s="13">
        <f t="shared" si="1550"/>
        <v>375.96</v>
      </c>
      <c r="Q7429" s="13" t="str">
        <f t="shared" si="1551"/>
        <v>Fast</v>
      </c>
      <c r="S7429" s="21"/>
    </row>
    <row r="7430" customHeight="1" spans="1:19">
      <c r="A7430" s="2" t="s">
        <v>9396</v>
      </c>
      <c r="B7430" s="28">
        <v>45753</v>
      </c>
      <c r="C7430" s="2" t="s">
        <v>4392</v>
      </c>
      <c r="D7430" s="2" t="str">
        <f t="array" ref="D7430">_xlfn.XLOOKUP(C7430,Customers!A:A,Customers!B:B)</f>
        <v>Customer 0760</v>
      </c>
      <c r="E7430" s="2" t="s">
        <v>281</v>
      </c>
      <c r="F7430" s="2" t="str">
        <f t="array" ref="F7430">_xlfn.XLOOKUP(E7430,Restaurants!A:A,Restaurants!B:B)</f>
        <v>Restaurant 026</v>
      </c>
      <c r="G7430" s="2" t="s">
        <v>1018</v>
      </c>
      <c r="H7430" s="2" t="str">
        <f t="array" ref="H7430">_xlfn.XLOOKUP(G7430,Food_Menu!A:A,Food_Menu!B:B)</f>
        <v>Food Item 0175</v>
      </c>
      <c r="I7430" s="2">
        <f t="array" ref="I7430">_xlfn.XLOOKUP(G7430,Food_Menu!A:A,Food_Menu!D:D)</f>
        <v>114.67</v>
      </c>
      <c r="J7430" s="2" t="s">
        <v>145</v>
      </c>
      <c r="K7430" s="2" t="str">
        <f t="array" ref="K7430">_xlfn.XLOOKUP(J7430,Delivery_Partners!A:A,Delivery_Partners!B:B)</f>
        <v>Delivery Partner 069</v>
      </c>
      <c r="L7430" s="3">
        <v>2</v>
      </c>
      <c r="M7430" s="2" t="s">
        <v>23</v>
      </c>
      <c r="N7430" s="2" t="s">
        <v>55</v>
      </c>
      <c r="O7430" s="3">
        <v>37</v>
      </c>
      <c r="P7430" s="13">
        <f t="shared" si="1550"/>
        <v>229.34</v>
      </c>
      <c r="Q7430" s="13" t="str">
        <f t="shared" si="1551"/>
        <v>Normal</v>
      </c>
      <c r="S7430" s="21"/>
    </row>
    <row r="7431" customHeight="1" spans="1:19">
      <c r="A7431" s="2" t="s">
        <v>9397</v>
      </c>
      <c r="B7431" s="28">
        <v>45820</v>
      </c>
      <c r="C7431" s="2" t="s">
        <v>2892</v>
      </c>
      <c r="D7431" s="2" t="str">
        <f t="array" ref="D7431">_xlfn.XLOOKUP(C7431,Customers!A:A,Customers!B:B)</f>
        <v>Customer 0146</v>
      </c>
      <c r="E7431" s="2" t="s">
        <v>655</v>
      </c>
      <c r="F7431" s="2" t="str">
        <f t="array" ref="F7431">_xlfn.XLOOKUP(E7431,Restaurants!A:A,Restaurants!B:B)</f>
        <v>Restaurant 096</v>
      </c>
      <c r="G7431" s="2" t="s">
        <v>1073</v>
      </c>
      <c r="H7431" s="2" t="str">
        <f t="array" ref="H7431">_xlfn.XLOOKUP(G7431,Food_Menu!A:A,Food_Menu!B:B)</f>
        <v>Food Item 0080</v>
      </c>
      <c r="I7431" s="2">
        <f t="array" ref="I7431">_xlfn.XLOOKUP(G7431,Food_Menu!A:A,Food_Menu!D:D)</f>
        <v>208.69</v>
      </c>
      <c r="J7431" s="2" t="s">
        <v>212</v>
      </c>
      <c r="K7431" s="2" t="str">
        <f t="array" ref="K7431">_xlfn.XLOOKUP(J7431,Delivery_Partners!A:A,Delivery_Partners!B:B)</f>
        <v>Delivery Partner 177</v>
      </c>
      <c r="L7431" s="3">
        <v>3</v>
      </c>
      <c r="M7431" s="2" t="s">
        <v>23</v>
      </c>
      <c r="N7431" s="2" t="s">
        <v>55</v>
      </c>
      <c r="O7431" s="3">
        <v>28</v>
      </c>
      <c r="P7431" s="13">
        <f t="shared" si="1550"/>
        <v>626.07</v>
      </c>
      <c r="Q7431" s="13" t="str">
        <f t="shared" si="1551"/>
        <v>Fast</v>
      </c>
      <c r="S7431" s="21"/>
    </row>
    <row r="7432" customHeight="1" spans="1:19">
      <c r="A7432" s="2" t="s">
        <v>9398</v>
      </c>
      <c r="B7432" s="28">
        <v>45971</v>
      </c>
      <c r="C7432" s="2" t="s">
        <v>3157</v>
      </c>
      <c r="D7432" s="2" t="str">
        <f t="array" ref="D7432">_xlfn.XLOOKUP(C7432,Customers!A:A,Customers!B:B)</f>
        <v>Customer 0101</v>
      </c>
      <c r="E7432" s="2" t="s">
        <v>945</v>
      </c>
      <c r="F7432" s="2" t="str">
        <f t="array" ref="F7432">_xlfn.XLOOKUP(E7432,Restaurants!A:A,Restaurants!B:B)</f>
        <v>Restaurant 099</v>
      </c>
      <c r="G7432" s="2" t="s">
        <v>868</v>
      </c>
      <c r="H7432" s="2" t="str">
        <f t="array" ref="H7432">_xlfn.XLOOKUP(G7432,Food_Menu!A:A,Food_Menu!B:B)</f>
        <v>Food Item 0184</v>
      </c>
      <c r="I7432" s="2">
        <f t="array" ref="I7432">_xlfn.XLOOKUP(G7432,Food_Menu!A:A,Food_Menu!D:D)</f>
        <v>509.99</v>
      </c>
      <c r="J7432" s="2" t="s">
        <v>1104</v>
      </c>
      <c r="K7432" s="2" t="str">
        <f t="array" ref="K7432">_xlfn.XLOOKUP(J7432,Delivery_Partners!A:A,Delivery_Partners!B:B)</f>
        <v>Delivery Partner 178</v>
      </c>
      <c r="L7432" s="3">
        <v>2</v>
      </c>
      <c r="M7432" s="2" t="s">
        <v>23</v>
      </c>
      <c r="N7432" s="2" t="s">
        <v>24</v>
      </c>
      <c r="O7432" s="3">
        <v>26</v>
      </c>
      <c r="P7432" s="13">
        <f t="shared" si="1550"/>
        <v>1019.98</v>
      </c>
      <c r="Q7432" s="13" t="str">
        <f t="shared" si="1551"/>
        <v>Fast</v>
      </c>
      <c r="S7432" s="21"/>
    </row>
    <row r="7433" customHeight="1" spans="1:19">
      <c r="A7433" s="2" t="s">
        <v>9399</v>
      </c>
      <c r="B7433" s="29" t="s">
        <v>453</v>
      </c>
      <c r="C7433" s="2" t="s">
        <v>339</v>
      </c>
      <c r="D7433" s="2" t="str">
        <f t="array" ref="D7433">_xlfn.XLOOKUP(C7433,Customers!A:A,Customers!B:B)</f>
        <v>Customer 0843</v>
      </c>
      <c r="E7433" s="2" t="s">
        <v>39</v>
      </c>
      <c r="F7433" s="2" t="str">
        <f t="array" ref="F7433">_xlfn.XLOOKUP(E7433,Restaurants!A:A,Restaurants!B:B)</f>
        <v>Restaurant 077</v>
      </c>
      <c r="G7433" s="2" t="s">
        <v>40</v>
      </c>
      <c r="H7433" s="2" t="str">
        <f t="array" ref="H7433">_xlfn.XLOOKUP(G7433,Food_Menu!A:A,Food_Menu!B:B)</f>
        <v>Food Item 0134</v>
      </c>
      <c r="I7433" s="2">
        <f t="array" ref="I7433">_xlfn.XLOOKUP(G7433,Food_Menu!A:A,Food_Menu!D:D)</f>
        <v>467.29</v>
      </c>
      <c r="J7433" s="2" t="s">
        <v>133</v>
      </c>
      <c r="K7433" s="2" t="str">
        <f t="array" ref="K7433">_xlfn.XLOOKUP(J7433,Delivery_Partners!A:A,Delivery_Partners!B:B)</f>
        <v>Delivery Partner 012</v>
      </c>
      <c r="L7433" s="3">
        <v>1</v>
      </c>
      <c r="M7433" s="2" t="s">
        <v>23</v>
      </c>
      <c r="N7433" s="2" t="s">
        <v>24</v>
      </c>
      <c r="O7433" s="3">
        <v>24</v>
      </c>
      <c r="P7433" s="13">
        <f t="shared" si="1550"/>
        <v>467.29</v>
      </c>
      <c r="Q7433" s="13" t="str">
        <f t="shared" si="1551"/>
        <v>Fast</v>
      </c>
      <c r="S7433" s="21"/>
    </row>
    <row r="7434" customHeight="1" spans="1:19">
      <c r="A7434" s="2" t="s">
        <v>9400</v>
      </c>
      <c r="B7434" s="28">
        <v>45817</v>
      </c>
      <c r="C7434" s="2" t="s">
        <v>577</v>
      </c>
      <c r="D7434" s="2" t="str">
        <f t="array" ref="D7434">_xlfn.XLOOKUP(C7434,Customers!A:A,Customers!B:B)</f>
        <v>Customer 0522</v>
      </c>
      <c r="E7434" s="2" t="s">
        <v>738</v>
      </c>
      <c r="F7434" s="2" t="str">
        <f t="array" ref="F7434">_xlfn.XLOOKUP(E7434,Restaurants!A:A,Restaurants!B:B)</f>
        <v>Restaurant 110</v>
      </c>
      <c r="G7434" s="2" t="s">
        <v>992</v>
      </c>
      <c r="H7434" s="2" t="str">
        <f t="array" ref="H7434">_xlfn.XLOOKUP(G7434,Food_Menu!A:A,Food_Menu!B:B)</f>
        <v>Food Item 0161</v>
      </c>
      <c r="I7434" s="2">
        <f t="array" ref="I7434">_xlfn.XLOOKUP(G7434,Food_Menu!A:A,Food_Menu!D:D)</f>
        <v>102.18</v>
      </c>
      <c r="J7434" s="2" t="s">
        <v>567</v>
      </c>
      <c r="K7434" s="2" t="str">
        <f t="array" ref="K7434">_xlfn.XLOOKUP(J7434,Delivery_Partners!A:A,Delivery_Partners!B:B)</f>
        <v>Delivery Partner 104</v>
      </c>
      <c r="L7434" s="3">
        <v>1</v>
      </c>
      <c r="M7434" s="2" t="s">
        <v>23</v>
      </c>
      <c r="N7434" s="2" t="s">
        <v>24</v>
      </c>
      <c r="O7434" s="3">
        <v>46</v>
      </c>
      <c r="P7434" s="13">
        <f t="shared" si="1550"/>
        <v>102.18</v>
      </c>
      <c r="Q7434" s="13" t="str">
        <f t="shared" si="1551"/>
        <v>Normal</v>
      </c>
      <c r="S7434" s="21"/>
    </row>
    <row r="7435" hidden="1" customHeight="1" spans="1:19">
      <c r="A7435" s="2" t="s">
        <v>9401</v>
      </c>
      <c r="B7435" s="29" t="s">
        <v>403</v>
      </c>
      <c r="C7435" s="2" t="s">
        <v>2491</v>
      </c>
      <c r="D7435" s="2" t="str">
        <f t="array" ref="D7435">_xlfn.XLOOKUP(C7435,Customers!A:A,Customers!B:B)</f>
        <v>Customer 0726</v>
      </c>
      <c r="E7435" s="2" t="s">
        <v>260</v>
      </c>
      <c r="F7435" s="2" t="str">
        <f t="array" ref="F7435">_xlfn.XLOOKUP(E7435,Restaurants!A:A,Restaurants!B:B)</f>
        <v>Restaurant 056</v>
      </c>
      <c r="G7435" s="2" t="s">
        <v>1040</v>
      </c>
      <c r="H7435" s="2" t="str">
        <f t="array" ref="H7435">_xlfn.XLOOKUP(G7435,Food_Menu!A:A,Food_Menu!B:B)</f>
        <v>Food Item 0185</v>
      </c>
      <c r="I7435" s="2"/>
      <c r="J7435" s="2" t="s">
        <v>118</v>
      </c>
      <c r="K7435" s="2" t="str">
        <f t="array" ref="K7435">_xlfn.XLOOKUP(J7435,Delivery_Partners!A:A,Delivery_Partners!B:B)</f>
        <v>Delivery Partner 176</v>
      </c>
      <c r="L7435" s="3">
        <v>2</v>
      </c>
      <c r="M7435" s="2" t="s">
        <v>189</v>
      </c>
      <c r="N7435" s="2" t="s">
        <v>74</v>
      </c>
      <c r="O7435" s="2"/>
    </row>
    <row r="7436" customHeight="1" spans="1:19">
      <c r="A7436" s="2" t="s">
        <v>9402</v>
      </c>
      <c r="B7436" s="29" t="s">
        <v>170</v>
      </c>
      <c r="C7436" s="2" t="s">
        <v>2652</v>
      </c>
      <c r="D7436" s="2" t="str">
        <f t="array" ref="D7436">_xlfn.XLOOKUP(C7436,Customers!A:A,Customers!B:B)</f>
        <v>Customer 0898</v>
      </c>
      <c r="E7436" s="2" t="s">
        <v>230</v>
      </c>
      <c r="F7436" s="2" t="str">
        <f t="array" ref="F7436">_xlfn.XLOOKUP(E7436,Restaurants!A:A,Restaurants!B:B)</f>
        <v>Restaurant 029</v>
      </c>
      <c r="G7436" s="2" t="s">
        <v>111</v>
      </c>
      <c r="H7436" s="2" t="str">
        <f t="array" ref="H7436">_xlfn.XLOOKUP(G7436,Food_Menu!A:A,Food_Menu!B:B)</f>
        <v>Food Item 0197</v>
      </c>
      <c r="I7436" s="2">
        <f t="array" ref="I7436">_xlfn.XLOOKUP(G7436,Food_Menu!A:A,Food_Menu!D:D)</f>
        <v>628.28</v>
      </c>
      <c r="J7436" s="2" t="s">
        <v>1290</v>
      </c>
      <c r="K7436" s="2" t="str">
        <f t="array" ref="K7436">_xlfn.XLOOKUP(J7436,Delivery_Partners!A:A,Delivery_Partners!B:B)</f>
        <v>Delivery Partner 035</v>
      </c>
      <c r="L7436" s="3">
        <v>3</v>
      </c>
      <c r="M7436" s="2" t="s">
        <v>23</v>
      </c>
      <c r="N7436" s="2" t="s">
        <v>24</v>
      </c>
      <c r="O7436" s="3">
        <v>33</v>
      </c>
      <c r="P7436" s="13">
        <f t="shared" ref="P7436:P7445" si="1552">I7436*L7436</f>
        <v>1884.84</v>
      </c>
      <c r="Q7436" s="13" t="str">
        <f t="shared" ref="Q7436:Q7445" si="1553">IF(O7436="","Not Delivered",IF(O7436&lt;=30,"Fast",IF(O7436&lt;=60,"Normal","Slow")))</f>
        <v>Normal</v>
      </c>
      <c r="S7436" s="21"/>
    </row>
    <row r="7437" customHeight="1" spans="1:19">
      <c r="A7437" s="2" t="s">
        <v>9403</v>
      </c>
      <c r="B7437" s="29" t="s">
        <v>1642</v>
      </c>
      <c r="C7437" s="2" t="s">
        <v>3303</v>
      </c>
      <c r="D7437" s="2" t="str">
        <f t="array" ref="D7437">_xlfn.XLOOKUP(C7437,Customers!A:A,Customers!B:B)</f>
        <v>Customer 0460</v>
      </c>
      <c r="E7437" s="2" t="s">
        <v>658</v>
      </c>
      <c r="F7437" s="2" t="str">
        <f t="array" ref="F7437">_xlfn.XLOOKUP(E7437,Restaurants!A:A,Restaurants!B:B)</f>
        <v>Restaurant 040</v>
      </c>
      <c r="G7437" s="2" t="s">
        <v>884</v>
      </c>
      <c r="H7437" s="2" t="str">
        <f t="array" ref="H7437">_xlfn.XLOOKUP(G7437,Food_Menu!A:A,Food_Menu!B:B)</f>
        <v>Food Item 0032</v>
      </c>
      <c r="I7437" s="2">
        <f t="array" ref="I7437">_xlfn.XLOOKUP(G7437,Food_Menu!A:A,Food_Menu!D:D)</f>
        <v>367.24</v>
      </c>
      <c r="J7437" s="2" t="s">
        <v>231</v>
      </c>
      <c r="K7437" s="2" t="str">
        <f t="array" ref="K7437">_xlfn.XLOOKUP(J7437,Delivery_Partners!A:A,Delivery_Partners!B:B)</f>
        <v>Delivery Partner 013</v>
      </c>
      <c r="L7437" s="3">
        <v>2</v>
      </c>
      <c r="M7437" s="2" t="s">
        <v>23</v>
      </c>
      <c r="N7437" s="2" t="s">
        <v>74</v>
      </c>
      <c r="O7437" s="3">
        <v>40</v>
      </c>
      <c r="P7437" s="13">
        <f t="shared" si="1552"/>
        <v>734.48</v>
      </c>
      <c r="Q7437" s="13" t="str">
        <f t="shared" si="1553"/>
        <v>Normal</v>
      </c>
      <c r="S7437" s="21"/>
    </row>
    <row r="7438" customHeight="1" spans="1:19">
      <c r="A7438" s="2" t="s">
        <v>9404</v>
      </c>
      <c r="B7438" s="29" t="s">
        <v>902</v>
      </c>
      <c r="C7438" s="2" t="s">
        <v>3930</v>
      </c>
      <c r="D7438" s="2" t="str">
        <f t="array" ref="D7438">_xlfn.XLOOKUP(C7438,Customers!A:A,Customers!B:B)</f>
        <v>Customer 0734</v>
      </c>
      <c r="E7438" s="2" t="s">
        <v>1765</v>
      </c>
      <c r="F7438" s="2" t="str">
        <f t="array" ref="F7438">_xlfn.XLOOKUP(E7438,Restaurants!A:A,Restaurants!B:B)</f>
        <v>Restaurant 017</v>
      </c>
      <c r="G7438" s="2" t="s">
        <v>1608</v>
      </c>
      <c r="H7438" s="2" t="str">
        <f t="array" ref="H7438">_xlfn.XLOOKUP(G7438,Food_Menu!A:A,Food_Menu!B:B)</f>
        <v>Food Item 0160</v>
      </c>
      <c r="I7438" s="2">
        <f t="array" ref="I7438">_xlfn.XLOOKUP(G7438,Food_Menu!A:A,Food_Menu!D:D)</f>
        <v>297.4</v>
      </c>
      <c r="J7438" s="2" t="s">
        <v>1233</v>
      </c>
      <c r="K7438" s="2" t="str">
        <f t="array" ref="K7438">_xlfn.XLOOKUP(J7438,Delivery_Partners!A:A,Delivery_Partners!B:B)</f>
        <v>Delivery Partner 039</v>
      </c>
      <c r="L7438" s="3">
        <v>2</v>
      </c>
      <c r="M7438" s="2" t="s">
        <v>23</v>
      </c>
      <c r="N7438" s="2" t="s">
        <v>55</v>
      </c>
      <c r="O7438" s="3">
        <v>49</v>
      </c>
      <c r="P7438" s="13">
        <f t="shared" si="1552"/>
        <v>594.8</v>
      </c>
      <c r="Q7438" s="13" t="str">
        <f t="shared" si="1553"/>
        <v>Normal</v>
      </c>
      <c r="S7438" s="21"/>
    </row>
    <row r="7439" customHeight="1" spans="1:19">
      <c r="A7439" s="2" t="s">
        <v>9405</v>
      </c>
      <c r="B7439" s="29" t="s">
        <v>690</v>
      </c>
      <c r="C7439" s="2" t="s">
        <v>1199</v>
      </c>
      <c r="D7439" s="2" t="str">
        <f t="array" ref="D7439">_xlfn.XLOOKUP(C7439,Customers!A:A,Customers!B:B)</f>
        <v>Customer 0648</v>
      </c>
      <c r="E7439" s="2" t="s">
        <v>1209</v>
      </c>
      <c r="F7439" s="2" t="str">
        <f t="array" ref="F7439">_xlfn.XLOOKUP(E7439,Restaurants!A:A,Restaurants!B:B)</f>
        <v>Restaurant 109</v>
      </c>
      <c r="G7439" s="2" t="s">
        <v>884</v>
      </c>
      <c r="H7439" s="2" t="str">
        <f t="array" ref="H7439">_xlfn.XLOOKUP(G7439,Food_Menu!A:A,Food_Menu!B:B)</f>
        <v>Food Item 0032</v>
      </c>
      <c r="I7439" s="2">
        <f t="array" ref="I7439">_xlfn.XLOOKUP(G7439,Food_Menu!A:A,Food_Menu!D:D)</f>
        <v>367.24</v>
      </c>
      <c r="J7439" s="2" t="s">
        <v>347</v>
      </c>
      <c r="K7439" s="2" t="str">
        <f t="array" ref="K7439">_xlfn.XLOOKUP(J7439,Delivery_Partners!A:A,Delivery_Partners!B:B)</f>
        <v>Delivery Partner 058</v>
      </c>
      <c r="L7439" s="3">
        <v>1</v>
      </c>
      <c r="M7439" s="2" t="s">
        <v>23</v>
      </c>
      <c r="N7439" s="2" t="s">
        <v>74</v>
      </c>
      <c r="O7439" s="3">
        <v>24</v>
      </c>
      <c r="P7439" s="13">
        <f t="shared" si="1552"/>
        <v>367.24</v>
      </c>
      <c r="Q7439" s="13" t="str">
        <f t="shared" si="1553"/>
        <v>Fast</v>
      </c>
      <c r="S7439" s="21"/>
    </row>
    <row r="7440" customHeight="1" spans="1:19">
      <c r="A7440" s="2" t="s">
        <v>9406</v>
      </c>
      <c r="B7440" s="29" t="s">
        <v>960</v>
      </c>
      <c r="C7440" s="2" t="s">
        <v>5914</v>
      </c>
      <c r="D7440" s="2" t="str">
        <f t="array" ref="D7440">_xlfn.XLOOKUP(C7440,Customers!A:A,Customers!B:B)</f>
        <v>Customer 0697</v>
      </c>
      <c r="E7440" s="2" t="s">
        <v>366</v>
      </c>
      <c r="F7440" s="2" t="str">
        <f t="array" ref="F7440">_xlfn.XLOOKUP(E7440,Restaurants!A:A,Restaurants!B:B)</f>
        <v>Restaurant 073</v>
      </c>
      <c r="G7440" s="2" t="s">
        <v>1569</v>
      </c>
      <c r="H7440" s="2" t="str">
        <f t="array" ref="H7440">_xlfn.XLOOKUP(G7440,Food_Menu!A:A,Food_Menu!B:B)</f>
        <v>Food Item 0208</v>
      </c>
      <c r="I7440" s="2">
        <f t="array" ref="I7440">_xlfn.XLOOKUP(G7440,Food_Menu!A:A,Food_Menu!D:D)</f>
        <v>493.1</v>
      </c>
      <c r="J7440" s="2" t="s">
        <v>534</v>
      </c>
      <c r="K7440" s="2" t="str">
        <f t="array" ref="K7440">_xlfn.XLOOKUP(J7440,Delivery_Partners!A:A,Delivery_Partners!B:B)</f>
        <v>Delivery Partner 169</v>
      </c>
      <c r="L7440" s="3">
        <v>1</v>
      </c>
      <c r="M7440" s="2" t="s">
        <v>23</v>
      </c>
      <c r="N7440" s="2" t="s">
        <v>74</v>
      </c>
      <c r="O7440" s="3">
        <v>38</v>
      </c>
      <c r="P7440" s="13">
        <f t="shared" si="1552"/>
        <v>493.1</v>
      </c>
      <c r="Q7440" s="13" t="str">
        <f t="shared" si="1553"/>
        <v>Normal</v>
      </c>
      <c r="S7440" s="21"/>
    </row>
    <row r="7441" customHeight="1" spans="1:19">
      <c r="A7441" s="2" t="s">
        <v>9407</v>
      </c>
      <c r="B7441" s="28">
        <v>45939</v>
      </c>
      <c r="C7441" s="2" t="s">
        <v>1700</v>
      </c>
      <c r="D7441" s="2" t="str">
        <f t="array" ref="D7441">_xlfn.XLOOKUP(C7441,Customers!A:A,Customers!B:B)</f>
        <v>Customer 0845</v>
      </c>
      <c r="E7441" s="2" t="s">
        <v>814</v>
      </c>
      <c r="F7441" s="2" t="str">
        <f t="array" ref="F7441">_xlfn.XLOOKUP(E7441,Restaurants!A:A,Restaurants!B:B)</f>
        <v>Restaurant 093</v>
      </c>
      <c r="G7441" s="2" t="s">
        <v>147</v>
      </c>
      <c r="H7441" s="2" t="str">
        <f t="array" ref="H7441">_xlfn.XLOOKUP(G7441,Food_Menu!A:A,Food_Menu!B:B)</f>
        <v>Food Item 0139</v>
      </c>
      <c r="I7441" s="2">
        <f t="array" ref="I7441">_xlfn.XLOOKUP(G7441,Food_Menu!A:A,Food_Menu!D:D)</f>
        <v>296.6</v>
      </c>
      <c r="J7441" s="2" t="s">
        <v>68</v>
      </c>
      <c r="K7441" s="2" t="str">
        <f t="array" ref="K7441">_xlfn.XLOOKUP(J7441,Delivery_Partners!A:A,Delivery_Partners!B:B)</f>
        <v>Delivery Partner 046</v>
      </c>
      <c r="L7441" s="3">
        <v>1</v>
      </c>
      <c r="M7441" s="2" t="s">
        <v>23</v>
      </c>
      <c r="N7441" s="2" t="s">
        <v>24</v>
      </c>
      <c r="O7441" s="3">
        <v>24</v>
      </c>
      <c r="P7441" s="13">
        <f t="shared" si="1552"/>
        <v>296.6</v>
      </c>
      <c r="Q7441" s="13" t="str">
        <f t="shared" si="1553"/>
        <v>Fast</v>
      </c>
      <c r="S7441" s="21"/>
    </row>
    <row r="7442" customHeight="1" spans="1:19">
      <c r="A7442" s="2" t="s">
        <v>9408</v>
      </c>
      <c r="B7442" s="29" t="s">
        <v>858</v>
      </c>
      <c r="C7442" s="2" t="s">
        <v>365</v>
      </c>
      <c r="D7442" s="2" t="str">
        <f t="array" ref="D7442">_xlfn.XLOOKUP(C7442,Customers!A:A,Customers!B:B)</f>
        <v>Customer 0457</v>
      </c>
      <c r="E7442" s="2" t="s">
        <v>984</v>
      </c>
      <c r="F7442" s="2" t="str">
        <f t="array" ref="F7442">_xlfn.XLOOKUP(E7442,Restaurants!A:A,Restaurants!B:B)</f>
        <v>Restaurant 034</v>
      </c>
      <c r="G7442" s="2" t="s">
        <v>941</v>
      </c>
      <c r="H7442" s="2" t="str">
        <f t="array" ref="H7442">_xlfn.XLOOKUP(G7442,Food_Menu!A:A,Food_Menu!B:B)</f>
        <v>Food Item 0043</v>
      </c>
      <c r="I7442" s="2">
        <f t="array" ref="I7442">_xlfn.XLOOKUP(G7442,Food_Menu!A:A,Food_Menu!D:D)</f>
        <v>255.02</v>
      </c>
      <c r="J7442" s="2" t="s">
        <v>1286</v>
      </c>
      <c r="K7442" s="2" t="str">
        <f t="array" ref="K7442">_xlfn.XLOOKUP(J7442,Delivery_Partners!A:A,Delivery_Partners!B:B)</f>
        <v>Delivery Partner 060</v>
      </c>
      <c r="L7442" s="3">
        <v>1</v>
      </c>
      <c r="M7442" s="2" t="s">
        <v>23</v>
      </c>
      <c r="N7442" s="2" t="s">
        <v>55</v>
      </c>
      <c r="O7442" s="3">
        <v>32</v>
      </c>
      <c r="P7442" s="13">
        <f t="shared" si="1552"/>
        <v>255.02</v>
      </c>
      <c r="Q7442" s="13" t="str">
        <f t="shared" si="1553"/>
        <v>Normal</v>
      </c>
      <c r="S7442" s="21"/>
    </row>
    <row r="7443" customHeight="1" spans="1:19">
      <c r="A7443" s="2" t="s">
        <v>9409</v>
      </c>
      <c r="B7443" s="29" t="s">
        <v>2582</v>
      </c>
      <c r="C7443" s="2" t="s">
        <v>1441</v>
      </c>
      <c r="D7443" s="2" t="str">
        <f t="array" ref="D7443">_xlfn.XLOOKUP(C7443,Customers!A:A,Customers!B:B)</f>
        <v>Customer 0606</v>
      </c>
      <c r="E7443" s="2" t="s">
        <v>634</v>
      </c>
      <c r="F7443" s="2" t="str">
        <f t="array" ref="F7443">_xlfn.XLOOKUP(E7443,Restaurants!A:A,Restaurants!B:B)</f>
        <v>Restaurant 087</v>
      </c>
      <c r="G7443" s="2" t="s">
        <v>848</v>
      </c>
      <c r="H7443" s="2" t="str">
        <f t="array" ref="H7443">_xlfn.XLOOKUP(G7443,Food_Menu!A:A,Food_Menu!B:B)</f>
        <v>Food Item 0065</v>
      </c>
      <c r="I7443" s="2">
        <f t="array" ref="I7443">_xlfn.XLOOKUP(G7443,Food_Menu!A:A,Food_Menu!D:D)</f>
        <v>105.31</v>
      </c>
      <c r="J7443" s="2" t="s">
        <v>976</v>
      </c>
      <c r="K7443" s="2" t="str">
        <f t="array" ref="K7443">_xlfn.XLOOKUP(J7443,Delivery_Partners!A:A,Delivery_Partners!B:B)</f>
        <v>Delivery Partner 047</v>
      </c>
      <c r="L7443" s="3">
        <v>1</v>
      </c>
      <c r="M7443" s="2" t="s">
        <v>23</v>
      </c>
      <c r="N7443" s="2" t="s">
        <v>55</v>
      </c>
      <c r="O7443" s="3">
        <v>48</v>
      </c>
      <c r="P7443" s="13">
        <f t="shared" si="1552"/>
        <v>105.31</v>
      </c>
      <c r="Q7443" s="13" t="str">
        <f t="shared" si="1553"/>
        <v>Normal</v>
      </c>
      <c r="S7443" s="21"/>
    </row>
    <row r="7444" customHeight="1" spans="1:19">
      <c r="A7444" s="2" t="s">
        <v>9410</v>
      </c>
      <c r="B7444" s="29" t="s">
        <v>385</v>
      </c>
      <c r="C7444" s="2" t="s">
        <v>2123</v>
      </c>
      <c r="D7444" s="2" t="str">
        <f t="array" ref="D7444">_xlfn.XLOOKUP(C7444,Customers!A:A,Customers!B:B)</f>
        <v>Customer 0710</v>
      </c>
      <c r="E7444" s="2" t="s">
        <v>658</v>
      </c>
      <c r="F7444" s="2" t="str">
        <f t="array" ref="F7444">_xlfn.XLOOKUP(E7444,Restaurants!A:A,Restaurants!B:B)</f>
        <v>Restaurant 040</v>
      </c>
      <c r="G7444" s="2" t="s">
        <v>72</v>
      </c>
      <c r="H7444" s="2" t="str">
        <f t="array" ref="H7444">_xlfn.XLOOKUP(G7444,Food_Menu!A:A,Food_Menu!B:B)</f>
        <v>Food Item 0198</v>
      </c>
      <c r="I7444" s="2">
        <f t="array" ref="I7444">_xlfn.XLOOKUP(G7444,Food_Menu!A:A,Food_Menu!D:D)</f>
        <v>221.88</v>
      </c>
      <c r="J7444" s="2" t="s">
        <v>718</v>
      </c>
      <c r="K7444" s="2" t="str">
        <f t="array" ref="K7444">_xlfn.XLOOKUP(J7444,Delivery_Partners!A:A,Delivery_Partners!B:B)</f>
        <v>Delivery Partner 071</v>
      </c>
      <c r="L7444" s="3">
        <v>2</v>
      </c>
      <c r="M7444" s="2" t="s">
        <v>23</v>
      </c>
      <c r="N7444" s="2" t="s">
        <v>24</v>
      </c>
      <c r="O7444" s="3">
        <v>15</v>
      </c>
      <c r="P7444" s="13">
        <f t="shared" si="1552"/>
        <v>443.76</v>
      </c>
      <c r="Q7444" s="13" t="str">
        <f t="shared" si="1553"/>
        <v>Fast</v>
      </c>
      <c r="S7444" s="21"/>
    </row>
    <row r="7445" customHeight="1" spans="1:19">
      <c r="A7445" s="2" t="s">
        <v>9411</v>
      </c>
      <c r="B7445" s="28">
        <v>45698</v>
      </c>
      <c r="C7445" s="2" t="s">
        <v>1607</v>
      </c>
      <c r="D7445" s="2" t="str">
        <f t="array" ref="D7445">_xlfn.XLOOKUP(C7445,Customers!A:A,Customers!B:B)</f>
        <v>Customer 0169</v>
      </c>
      <c r="E7445" s="2" t="s">
        <v>143</v>
      </c>
      <c r="F7445" s="2" t="str">
        <f t="array" ref="F7445">_xlfn.XLOOKUP(E7445,Restaurants!A:A,Restaurants!B:B)</f>
        <v>Restaurant 054</v>
      </c>
      <c r="G7445" s="2" t="s">
        <v>426</v>
      </c>
      <c r="H7445" s="2" t="str">
        <f t="array" ref="H7445">_xlfn.XLOOKUP(G7445,Food_Menu!A:A,Food_Menu!B:B)</f>
        <v>Food Item 0142</v>
      </c>
      <c r="I7445" s="2">
        <f t="array" ref="I7445">_xlfn.XLOOKUP(G7445,Food_Menu!A:A,Food_Menu!D:D)</f>
        <v>428.17</v>
      </c>
      <c r="J7445" s="2" t="s">
        <v>610</v>
      </c>
      <c r="K7445" s="2" t="str">
        <f t="array" ref="K7445">_xlfn.XLOOKUP(J7445,Delivery_Partners!A:A,Delivery_Partners!B:B)</f>
        <v>Delivery Partner 180</v>
      </c>
      <c r="L7445" s="3">
        <v>1</v>
      </c>
      <c r="M7445" s="2" t="s">
        <v>23</v>
      </c>
      <c r="N7445" s="2" t="s">
        <v>24</v>
      </c>
      <c r="O7445" s="3">
        <v>24</v>
      </c>
      <c r="P7445" s="13">
        <f t="shared" si="1552"/>
        <v>428.17</v>
      </c>
      <c r="Q7445" s="13" t="str">
        <f t="shared" si="1553"/>
        <v>Fast</v>
      </c>
      <c r="S7445" s="21"/>
    </row>
    <row r="7446" hidden="1" customHeight="1" spans="1:19">
      <c r="A7446" s="2" t="s">
        <v>9412</v>
      </c>
      <c r="B7446" s="29" t="s">
        <v>296</v>
      </c>
      <c r="C7446" s="2" t="s">
        <v>3886</v>
      </c>
      <c r="D7446" s="2" t="str">
        <f t="array" ref="D7446">_xlfn.XLOOKUP(C7446,Customers!A:A,Customers!B:B)</f>
        <v>Customer 0254</v>
      </c>
      <c r="E7446" s="2" t="s">
        <v>20</v>
      </c>
      <c r="F7446" s="2" t="str">
        <f t="array" ref="F7446">_xlfn.XLOOKUP(E7446,Restaurants!A:A,Restaurants!B:B)</f>
        <v>Restaurant 079</v>
      </c>
      <c r="G7446" s="2" t="s">
        <v>861</v>
      </c>
      <c r="H7446" s="2" t="str">
        <f t="array" ref="H7446">_xlfn.XLOOKUP(G7446,Food_Menu!A:A,Food_Menu!B:B)</f>
        <v>Food Item 0051</v>
      </c>
      <c r="I7446" s="2"/>
      <c r="J7446" s="2" t="s">
        <v>439</v>
      </c>
      <c r="K7446" s="2" t="str">
        <f t="array" ref="K7446">_xlfn.XLOOKUP(J7446,Delivery_Partners!A:A,Delivery_Partners!B:B)</f>
        <v>Delivery Partner 016</v>
      </c>
      <c r="L7446" s="3">
        <v>1</v>
      </c>
      <c r="M7446" s="2" t="s">
        <v>189</v>
      </c>
      <c r="N7446" s="2" t="s">
        <v>55</v>
      </c>
      <c r="O7446" s="2"/>
    </row>
    <row r="7447" customHeight="1" spans="1:19">
      <c r="A7447" s="2" t="s">
        <v>9413</v>
      </c>
      <c r="B7447" s="29" t="s">
        <v>2130</v>
      </c>
      <c r="C7447" s="2" t="s">
        <v>1983</v>
      </c>
      <c r="D7447" s="2" t="str">
        <f t="array" ref="D7447">_xlfn.XLOOKUP(C7447,Customers!A:A,Customers!B:B)</f>
        <v>Customer 0108</v>
      </c>
      <c r="E7447" s="2" t="s">
        <v>807</v>
      </c>
      <c r="F7447" s="2" t="str">
        <f t="array" ref="F7447">_xlfn.XLOOKUP(E7447,Restaurants!A:A,Restaurants!B:B)</f>
        <v>Restaurant 118</v>
      </c>
      <c r="G7447" s="2" t="s">
        <v>2703</v>
      </c>
      <c r="H7447" s="2" t="str">
        <f t="array" ref="H7447">_xlfn.XLOOKUP(G7447,Food_Menu!A:A,Food_Menu!B:B)</f>
        <v>Food Item 0181</v>
      </c>
      <c r="I7447" s="2">
        <f t="array" ref="I7447">_xlfn.XLOOKUP(G7447,Food_Menu!A:A,Food_Menu!D:D)</f>
        <v>574.53</v>
      </c>
      <c r="J7447" s="2" t="s">
        <v>443</v>
      </c>
      <c r="K7447" s="2" t="str">
        <f t="array" ref="K7447">_xlfn.XLOOKUP(J7447,Delivery_Partners!A:A,Delivery_Partners!B:B)</f>
        <v>Delivery Partner 083</v>
      </c>
      <c r="L7447" s="3">
        <v>3</v>
      </c>
      <c r="M7447" s="2" t="s">
        <v>23</v>
      </c>
      <c r="N7447" s="2" t="s">
        <v>74</v>
      </c>
      <c r="O7447" s="3">
        <v>40</v>
      </c>
      <c r="P7447" s="13">
        <f>I7447*L7447</f>
        <v>1723.59</v>
      </c>
      <c r="Q7447" s="13" t="str">
        <f>IF(O7447="","Not Delivered",IF(O7447&lt;=30,"Fast",IF(O7447&lt;=60,"Normal","Slow")))</f>
        <v>Normal</v>
      </c>
      <c r="S7447" s="21"/>
    </row>
    <row r="7448" hidden="1" customHeight="1" spans="1:19">
      <c r="A7448" s="2" t="s">
        <v>9414</v>
      </c>
      <c r="B7448" s="28">
        <v>45698</v>
      </c>
      <c r="C7448" s="2" t="s">
        <v>1006</v>
      </c>
      <c r="D7448" s="2" t="str">
        <f t="array" ref="D7448">_xlfn.XLOOKUP(C7448,Customers!A:A,Customers!B:B)</f>
        <v>Customer 0238</v>
      </c>
      <c r="E7448" s="2" t="s">
        <v>468</v>
      </c>
      <c r="F7448" s="2" t="str">
        <f t="array" ref="F7448">_xlfn.XLOOKUP(E7448,Restaurants!A:A,Restaurants!B:B)</f>
        <v>Restaurant 067</v>
      </c>
      <c r="G7448" s="2" t="s">
        <v>792</v>
      </c>
      <c r="H7448" s="2" t="str">
        <f t="array" ref="H7448">_xlfn.XLOOKUP(G7448,Food_Menu!A:A,Food_Menu!B:B)</f>
        <v>Food Item 0159</v>
      </c>
      <c r="I7448" s="2"/>
      <c r="J7448" s="2" t="s">
        <v>378</v>
      </c>
      <c r="K7448" s="2" t="str">
        <f t="array" ref="K7448">_xlfn.XLOOKUP(J7448,Delivery_Partners!A:A,Delivery_Partners!B:B)</f>
        <v>Delivery Partner 111</v>
      </c>
      <c r="L7448" s="3">
        <v>1</v>
      </c>
      <c r="M7448" s="2" t="s">
        <v>101</v>
      </c>
      <c r="N7448" s="2" t="s">
        <v>24</v>
      </c>
      <c r="O7448" s="2"/>
    </row>
    <row r="7449" hidden="1" customHeight="1" spans="1:19">
      <c r="A7449" s="2" t="s">
        <v>9415</v>
      </c>
      <c r="B7449" s="29" t="s">
        <v>1410</v>
      </c>
      <c r="C7449" s="2" t="s">
        <v>2759</v>
      </c>
      <c r="D7449" s="2" t="str">
        <f t="array" ref="D7449">_xlfn.XLOOKUP(C7449,Customers!A:A,Customers!B:B)</f>
        <v>Customer 0527</v>
      </c>
      <c r="E7449" s="2" t="s">
        <v>116</v>
      </c>
      <c r="F7449" s="2" t="str">
        <f t="array" ref="F7449">_xlfn.XLOOKUP(E7449,Restaurants!A:A,Restaurants!B:B)</f>
        <v>Restaurant 086</v>
      </c>
      <c r="G7449" s="2" t="s">
        <v>962</v>
      </c>
      <c r="H7449" s="2" t="str">
        <f t="array" ref="H7449">_xlfn.XLOOKUP(G7449,Food_Menu!A:A,Food_Menu!B:B)</f>
        <v>Food Item 0017</v>
      </c>
      <c r="I7449" s="2"/>
      <c r="J7449" s="2" t="s">
        <v>389</v>
      </c>
      <c r="K7449" s="2" t="str">
        <f t="array" ref="K7449">_xlfn.XLOOKUP(J7449,Delivery_Partners!A:A,Delivery_Partners!B:B)</f>
        <v>Delivery Partner 022</v>
      </c>
      <c r="L7449" s="3">
        <v>2</v>
      </c>
      <c r="M7449" s="2" t="s">
        <v>101</v>
      </c>
      <c r="N7449" s="2" t="s">
        <v>24</v>
      </c>
      <c r="O7449" s="2"/>
    </row>
    <row r="7450" customHeight="1" spans="1:19">
      <c r="A7450" s="2" t="s">
        <v>9416</v>
      </c>
      <c r="B7450" s="28">
        <v>45879</v>
      </c>
      <c r="C7450" s="2" t="s">
        <v>903</v>
      </c>
      <c r="D7450" s="2" t="str">
        <f t="array" ref="D7450">_xlfn.XLOOKUP(C7450,Customers!A:A,Customers!B:B)</f>
        <v>Customer 1126</v>
      </c>
      <c r="E7450" s="2" t="s">
        <v>566</v>
      </c>
      <c r="F7450" s="2" t="str">
        <f t="array" ref="F7450">_xlfn.XLOOKUP(E7450,Restaurants!A:A,Restaurants!B:B)</f>
        <v>Restaurant 072</v>
      </c>
      <c r="G7450" s="2" t="s">
        <v>1272</v>
      </c>
      <c r="H7450" s="2" t="str">
        <f t="array" ref="H7450">_xlfn.XLOOKUP(G7450,Food_Menu!A:A,Food_Menu!B:B)</f>
        <v>Food Item 0063</v>
      </c>
      <c r="I7450" s="2">
        <f t="array" ref="I7450">_xlfn.XLOOKUP(G7450,Food_Menu!A:A,Food_Menu!D:D)</f>
        <v>539.41</v>
      </c>
      <c r="J7450" s="2" t="s">
        <v>1375</v>
      </c>
      <c r="K7450" s="2" t="str">
        <f t="array" ref="K7450">_xlfn.XLOOKUP(J7450,Delivery_Partners!A:A,Delivery_Partners!B:B)</f>
        <v>Delivery Partner 008</v>
      </c>
      <c r="L7450" s="3">
        <v>2</v>
      </c>
      <c r="M7450" s="2" t="s">
        <v>23</v>
      </c>
      <c r="N7450" s="2" t="s">
        <v>74</v>
      </c>
      <c r="O7450" s="3">
        <v>52</v>
      </c>
      <c r="P7450" s="13">
        <f t="shared" ref="P7450:P7453" si="1554">I7450*L7450</f>
        <v>1078.82</v>
      </c>
      <c r="Q7450" s="13" t="str">
        <f t="shared" ref="Q7450:Q7453" si="1555">IF(O7450="","Not Delivered",IF(O7450&lt;=30,"Fast",IF(O7450&lt;=60,"Normal","Slow")))</f>
        <v>Normal</v>
      </c>
      <c r="S7450" s="21"/>
    </row>
    <row r="7451" customHeight="1" spans="1:19">
      <c r="A7451" s="2" t="s">
        <v>9417</v>
      </c>
      <c r="B7451" s="28">
        <v>45881</v>
      </c>
      <c r="C7451" s="2" t="s">
        <v>167</v>
      </c>
      <c r="D7451" s="2" t="str">
        <f t="array" ref="D7451">_xlfn.XLOOKUP(C7451,Customers!A:A,Customers!B:B)</f>
        <v>Customer 1108</v>
      </c>
      <c r="E7451" s="2" t="s">
        <v>193</v>
      </c>
      <c r="F7451" s="2" t="str">
        <f t="array" ref="F7451">_xlfn.XLOOKUP(E7451,Restaurants!A:A,Restaurants!B:B)</f>
        <v>Restaurant 051</v>
      </c>
      <c r="G7451" s="2" t="s">
        <v>571</v>
      </c>
      <c r="H7451" s="2" t="str">
        <f t="array" ref="H7451">_xlfn.XLOOKUP(G7451,Food_Menu!A:A,Food_Menu!B:B)</f>
        <v>Food Item 0186</v>
      </c>
      <c r="I7451" s="2">
        <f t="array" ref="I7451">_xlfn.XLOOKUP(G7451,Food_Menu!A:A,Food_Menu!D:D)</f>
        <v>554.45</v>
      </c>
      <c r="J7451" s="2" t="s">
        <v>212</v>
      </c>
      <c r="K7451" s="2" t="str">
        <f t="array" ref="K7451">_xlfn.XLOOKUP(J7451,Delivery_Partners!A:A,Delivery_Partners!B:B)</f>
        <v>Delivery Partner 177</v>
      </c>
      <c r="L7451" s="3">
        <v>3</v>
      </c>
      <c r="M7451" s="2" t="s">
        <v>23</v>
      </c>
      <c r="N7451" s="2" t="s">
        <v>24</v>
      </c>
      <c r="O7451" s="3">
        <v>41</v>
      </c>
      <c r="P7451" s="13">
        <f t="shared" si="1554"/>
        <v>1663.35</v>
      </c>
      <c r="Q7451" s="13" t="str">
        <f t="shared" si="1555"/>
        <v>Normal</v>
      </c>
      <c r="S7451" s="21"/>
    </row>
    <row r="7452" customHeight="1" spans="1:19">
      <c r="A7452" s="2" t="s">
        <v>9418</v>
      </c>
      <c r="B7452" s="28">
        <v>45748</v>
      </c>
      <c r="C7452" s="2" t="s">
        <v>880</v>
      </c>
      <c r="D7452" s="2" t="str">
        <f t="array" ref="D7452">_xlfn.XLOOKUP(C7452,Customers!A:A,Customers!B:B)</f>
        <v>Customer 0916</v>
      </c>
      <c r="E7452" s="2" t="s">
        <v>1292</v>
      </c>
      <c r="F7452" s="2" t="str">
        <f t="array" ref="F7452">_xlfn.XLOOKUP(E7452,Restaurants!A:A,Restaurants!B:B)</f>
        <v>Restaurant 112</v>
      </c>
      <c r="G7452" s="2" t="s">
        <v>533</v>
      </c>
      <c r="H7452" s="2" t="str">
        <f t="array" ref="H7452">_xlfn.XLOOKUP(G7452,Food_Menu!A:A,Food_Menu!B:B)</f>
        <v>Food Item 0078</v>
      </c>
      <c r="I7452" s="2">
        <f t="array" ref="I7452">_xlfn.XLOOKUP(G7452,Food_Menu!A:A,Food_Menu!D:D)</f>
        <v>220.49</v>
      </c>
      <c r="J7452" s="2" t="s">
        <v>422</v>
      </c>
      <c r="K7452" s="2" t="str">
        <f t="array" ref="K7452">_xlfn.XLOOKUP(J7452,Delivery_Partners!A:A,Delivery_Partners!B:B)</f>
        <v>Delivery Partner 049</v>
      </c>
      <c r="L7452" s="3">
        <v>3</v>
      </c>
      <c r="M7452" s="2" t="s">
        <v>23</v>
      </c>
      <c r="N7452" s="2" t="s">
        <v>74</v>
      </c>
      <c r="O7452" s="3">
        <v>32</v>
      </c>
      <c r="P7452" s="13">
        <f t="shared" si="1554"/>
        <v>661.47</v>
      </c>
      <c r="Q7452" s="13" t="str">
        <f t="shared" si="1555"/>
        <v>Normal</v>
      </c>
      <c r="S7452" s="21"/>
    </row>
    <row r="7453" customHeight="1" spans="1:19">
      <c r="A7453" s="2" t="s">
        <v>9419</v>
      </c>
      <c r="B7453" s="28">
        <v>45724</v>
      </c>
      <c r="C7453" s="2" t="s">
        <v>3617</v>
      </c>
      <c r="D7453" s="2" t="str">
        <f t="array" ref="D7453">_xlfn.XLOOKUP(C7453,Customers!A:A,Customers!B:B)</f>
        <v>Customer 0670</v>
      </c>
      <c r="E7453" s="2" t="s">
        <v>698</v>
      </c>
      <c r="F7453" s="2" t="str">
        <f t="array" ref="F7453">_xlfn.XLOOKUP(E7453,Restaurants!A:A,Restaurants!B:B)</f>
        <v>Restaurant 116</v>
      </c>
      <c r="G7453" s="2" t="s">
        <v>194</v>
      </c>
      <c r="H7453" s="2" t="str">
        <f t="array" ref="H7453">_xlfn.XLOOKUP(G7453,Food_Menu!A:A,Food_Menu!B:B)</f>
        <v>Food Item 0009</v>
      </c>
      <c r="I7453" s="2">
        <f t="array" ref="I7453">_xlfn.XLOOKUP(G7453,Food_Menu!A:A,Food_Menu!D:D)</f>
        <v>168.03</v>
      </c>
      <c r="J7453" s="2" t="s">
        <v>217</v>
      </c>
      <c r="K7453" s="2" t="str">
        <f t="array" ref="K7453">_xlfn.XLOOKUP(J7453,Delivery_Partners!A:A,Delivery_Partners!B:B)</f>
        <v>Delivery Partner 044</v>
      </c>
      <c r="L7453" s="3">
        <v>2</v>
      </c>
      <c r="M7453" s="2" t="s">
        <v>23</v>
      </c>
      <c r="N7453" s="2" t="s">
        <v>24</v>
      </c>
      <c r="O7453" s="3">
        <v>17</v>
      </c>
      <c r="P7453" s="13">
        <f t="shared" si="1554"/>
        <v>336.06</v>
      </c>
      <c r="Q7453" s="13" t="str">
        <f t="shared" si="1555"/>
        <v>Fast</v>
      </c>
      <c r="S7453" s="21"/>
    </row>
    <row r="7454" hidden="1" customHeight="1" spans="1:19">
      <c r="A7454" s="2" t="s">
        <v>9420</v>
      </c>
      <c r="B7454" s="29" t="s">
        <v>1631</v>
      </c>
      <c r="C7454" s="2" t="s">
        <v>2205</v>
      </c>
      <c r="D7454" s="2" t="str">
        <f t="array" ref="D7454">_xlfn.XLOOKUP(C7454,Customers!A:A,Customers!B:B)</f>
        <v>Customer 0244</v>
      </c>
      <c r="E7454" s="2" t="s">
        <v>523</v>
      </c>
      <c r="F7454" s="2" t="str">
        <f t="array" ref="F7454">_xlfn.XLOOKUP(E7454,Restaurants!A:A,Restaurants!B:B)</f>
        <v>Restaurant 038</v>
      </c>
      <c r="G7454" s="2" t="s">
        <v>2199</v>
      </c>
      <c r="H7454" s="2" t="str">
        <f t="array" ref="H7454">_xlfn.XLOOKUP(G7454,Food_Menu!A:A,Food_Menu!B:B)</f>
        <v>Food Item 0133</v>
      </c>
      <c r="I7454" s="2"/>
      <c r="J7454" s="2" t="s">
        <v>262</v>
      </c>
      <c r="K7454" s="2" t="str">
        <f t="array" ref="K7454">_xlfn.XLOOKUP(J7454,Delivery_Partners!A:A,Delivery_Partners!B:B)</f>
        <v>Delivery Partner 063</v>
      </c>
      <c r="L7454" s="3">
        <v>1</v>
      </c>
      <c r="M7454" s="2" t="s">
        <v>101</v>
      </c>
      <c r="N7454" s="2" t="s">
        <v>24</v>
      </c>
      <c r="O7454" s="2"/>
    </row>
    <row r="7455" customHeight="1" spans="1:19">
      <c r="A7455" s="2" t="s">
        <v>9421</v>
      </c>
      <c r="B7455" s="29" t="s">
        <v>879</v>
      </c>
      <c r="C7455" s="2" t="s">
        <v>3562</v>
      </c>
      <c r="D7455" s="2" t="str">
        <f t="array" ref="D7455">_xlfn.XLOOKUP(C7455,Customers!A:A,Customers!B:B)</f>
        <v>Customer 0430</v>
      </c>
      <c r="E7455" s="2" t="s">
        <v>382</v>
      </c>
      <c r="F7455" s="2" t="str">
        <f t="array" ref="F7455">_xlfn.XLOOKUP(E7455,Restaurants!A:A,Restaurants!B:B)</f>
        <v>Restaurant 108</v>
      </c>
      <c r="G7455" s="2" t="s">
        <v>72</v>
      </c>
      <c r="H7455" s="2" t="str">
        <f t="array" ref="H7455">_xlfn.XLOOKUP(G7455,Food_Menu!A:A,Food_Menu!B:B)</f>
        <v>Food Item 0198</v>
      </c>
      <c r="I7455" s="2">
        <f t="array" ref="I7455">_xlfn.XLOOKUP(G7455,Food_Menu!A:A,Food_Menu!D:D)</f>
        <v>221.88</v>
      </c>
      <c r="J7455" s="2" t="s">
        <v>636</v>
      </c>
      <c r="K7455" s="2" t="str">
        <f t="array" ref="K7455">_xlfn.XLOOKUP(J7455,Delivery_Partners!A:A,Delivery_Partners!B:B)</f>
        <v>Delivery Partner 014</v>
      </c>
      <c r="L7455" s="3">
        <v>2</v>
      </c>
      <c r="M7455" s="2" t="s">
        <v>23</v>
      </c>
      <c r="N7455" s="2" t="s">
        <v>24</v>
      </c>
      <c r="O7455" s="3">
        <v>47</v>
      </c>
      <c r="P7455" s="13">
        <f>I7455*L7455</f>
        <v>443.76</v>
      </c>
      <c r="Q7455" s="13" t="str">
        <f>IF(O7455="","Not Delivered",IF(O7455&lt;=30,"Fast",IF(O7455&lt;=60,"Normal","Slow")))</f>
        <v>Normal</v>
      </c>
      <c r="S7455" s="21"/>
    </row>
    <row r="7456" hidden="1" customHeight="1" spans="1:19">
      <c r="A7456" s="2" t="s">
        <v>9422</v>
      </c>
      <c r="B7456" s="29" t="s">
        <v>1490</v>
      </c>
      <c r="C7456" s="2" t="s">
        <v>3506</v>
      </c>
      <c r="D7456" s="2" t="str">
        <f t="array" ref="D7456">_xlfn.XLOOKUP(C7456,Customers!A:A,Customers!B:B)</f>
        <v>Customer 0920</v>
      </c>
      <c r="E7456" s="2" t="s">
        <v>1224</v>
      </c>
      <c r="F7456" s="2" t="str">
        <f t="array" ref="F7456">_xlfn.XLOOKUP(E7456,Restaurants!A:A,Restaurants!B:B)</f>
        <v>Restaurant 055</v>
      </c>
      <c r="G7456" s="2" t="s">
        <v>670</v>
      </c>
      <c r="H7456" s="2" t="str">
        <f t="array" ref="H7456">_xlfn.XLOOKUP(G7456,Food_Menu!A:A,Food_Menu!B:B)</f>
        <v>Food Item 0123</v>
      </c>
      <c r="I7456" s="2"/>
      <c r="J7456" s="2" t="s">
        <v>226</v>
      </c>
      <c r="K7456" s="2" t="str">
        <f t="array" ref="K7456">_xlfn.XLOOKUP(J7456,Delivery_Partners!A:A,Delivery_Partners!B:B)</f>
        <v>Delivery Partner 027</v>
      </c>
      <c r="L7456" s="3">
        <v>3</v>
      </c>
      <c r="M7456" s="2" t="s">
        <v>101</v>
      </c>
      <c r="N7456" s="2" t="s">
        <v>24</v>
      </c>
      <c r="O7456" s="2"/>
    </row>
    <row r="7457" customHeight="1" spans="1:19">
      <c r="A7457" s="2" t="s">
        <v>9423</v>
      </c>
      <c r="B7457" s="29" t="s">
        <v>783</v>
      </c>
      <c r="C7457" s="2" t="s">
        <v>2966</v>
      </c>
      <c r="D7457" s="2" t="str">
        <f t="array" ref="D7457">_xlfn.XLOOKUP(C7457,Customers!A:A,Customers!B:B)</f>
        <v>Customer 1091</v>
      </c>
      <c r="E7457" s="2" t="s">
        <v>552</v>
      </c>
      <c r="F7457" s="2" t="str">
        <f t="array" ref="F7457">_xlfn.XLOOKUP(E7457,Restaurants!A:A,Restaurants!B:B)</f>
        <v>Restaurant 089</v>
      </c>
      <c r="G7457" s="2" t="s">
        <v>1516</v>
      </c>
      <c r="H7457" s="2" t="str">
        <f t="array" ref="H7457">_xlfn.XLOOKUP(G7457,Food_Menu!A:A,Food_Menu!B:B)</f>
        <v>Food Item 0215</v>
      </c>
      <c r="I7457" s="2">
        <f t="array" ref="I7457">_xlfn.XLOOKUP(G7457,Food_Menu!A:A,Food_Menu!D:D)</f>
        <v>131.38</v>
      </c>
      <c r="J7457" s="2" t="s">
        <v>909</v>
      </c>
      <c r="K7457" s="2" t="str">
        <f t="array" ref="K7457">_xlfn.XLOOKUP(J7457,Delivery_Partners!A:A,Delivery_Partners!B:B)</f>
        <v>Delivery Partner 005</v>
      </c>
      <c r="L7457" s="3">
        <v>1</v>
      </c>
      <c r="M7457" s="2" t="s">
        <v>23</v>
      </c>
      <c r="N7457" s="2" t="s">
        <v>24</v>
      </c>
      <c r="O7457" s="3">
        <v>33</v>
      </c>
      <c r="P7457" s="13">
        <f t="shared" ref="P7457:P7465" si="1556">I7457*L7457</f>
        <v>131.38</v>
      </c>
      <c r="Q7457" s="13" t="str">
        <f t="shared" ref="Q7457:Q7465" si="1557">IF(O7457="","Not Delivered",IF(O7457&lt;=30,"Fast",IF(O7457&lt;=60,"Normal","Slow")))</f>
        <v>Normal</v>
      </c>
      <c r="S7457" s="21"/>
    </row>
    <row r="7458" customHeight="1" spans="1:19">
      <c r="A7458" s="2" t="s">
        <v>9424</v>
      </c>
      <c r="B7458" s="29" t="s">
        <v>279</v>
      </c>
      <c r="C7458" s="2" t="s">
        <v>1618</v>
      </c>
      <c r="D7458" s="2" t="str">
        <f t="array" ref="D7458">_xlfn.XLOOKUP(C7458,Customers!A:A,Customers!B:B)</f>
        <v>Customer 1156</v>
      </c>
      <c r="E7458" s="2" t="s">
        <v>578</v>
      </c>
      <c r="F7458" s="2" t="str">
        <f t="array" ref="F7458">_xlfn.XLOOKUP(E7458,Restaurants!A:A,Restaurants!B:B)</f>
        <v>Restaurant 063</v>
      </c>
      <c r="G7458" s="2" t="s">
        <v>1285</v>
      </c>
      <c r="H7458" s="2" t="str">
        <f t="array" ref="H7458">_xlfn.XLOOKUP(G7458,Food_Menu!A:A,Food_Menu!B:B)</f>
        <v>Food Item 0026</v>
      </c>
      <c r="I7458" s="2">
        <f t="array" ref="I7458">_xlfn.XLOOKUP(G7458,Food_Menu!A:A,Food_Menu!D:D)</f>
        <v>535.49</v>
      </c>
      <c r="J7458" s="2" t="s">
        <v>640</v>
      </c>
      <c r="K7458" s="2" t="str">
        <f t="array" ref="K7458">_xlfn.XLOOKUP(J7458,Delivery_Partners!A:A,Delivery_Partners!B:B)</f>
        <v>Delivery Partner 097</v>
      </c>
      <c r="L7458" s="3">
        <v>2</v>
      </c>
      <c r="M7458" s="2" t="s">
        <v>23</v>
      </c>
      <c r="N7458" s="2" t="s">
        <v>55</v>
      </c>
      <c r="O7458" s="3">
        <v>23</v>
      </c>
      <c r="P7458" s="13">
        <f t="shared" si="1556"/>
        <v>1070.98</v>
      </c>
      <c r="Q7458" s="13" t="str">
        <f t="shared" si="1557"/>
        <v>Fast</v>
      </c>
      <c r="S7458" s="21"/>
    </row>
    <row r="7459" customHeight="1" spans="1:19">
      <c r="A7459" s="2" t="s">
        <v>9425</v>
      </c>
      <c r="B7459" s="29" t="s">
        <v>329</v>
      </c>
      <c r="C7459" s="2" t="s">
        <v>484</v>
      </c>
      <c r="D7459" s="2" t="str">
        <f t="array" ref="D7459">_xlfn.XLOOKUP(C7459,Customers!A:A,Customers!B:B)</f>
        <v>Customer 0467</v>
      </c>
      <c r="E7459" s="2" t="s">
        <v>814</v>
      </c>
      <c r="F7459" s="2" t="str">
        <f t="array" ref="F7459">_xlfn.XLOOKUP(E7459,Restaurants!A:A,Restaurants!B:B)</f>
        <v>Restaurant 093</v>
      </c>
      <c r="G7459" s="2" t="s">
        <v>1212</v>
      </c>
      <c r="H7459" s="2" t="str">
        <f t="array" ref="H7459">_xlfn.XLOOKUP(G7459,Food_Menu!A:A,Food_Menu!B:B)</f>
        <v>Food Item 0147</v>
      </c>
      <c r="I7459" s="2">
        <f t="array" ref="I7459">_xlfn.XLOOKUP(G7459,Food_Menu!A:A,Food_Menu!D:D)</f>
        <v>263.56</v>
      </c>
      <c r="J7459" s="2" t="s">
        <v>1408</v>
      </c>
      <c r="K7459" s="2" t="str">
        <f t="array" ref="K7459">_xlfn.XLOOKUP(J7459,Delivery_Partners!A:A,Delivery_Partners!B:B)</f>
        <v>Delivery Partner 084</v>
      </c>
      <c r="L7459" s="3">
        <v>1</v>
      </c>
      <c r="M7459" s="2" t="s">
        <v>23</v>
      </c>
      <c r="N7459" s="2" t="s">
        <v>24</v>
      </c>
      <c r="O7459" s="3">
        <v>44</v>
      </c>
      <c r="P7459" s="13">
        <f t="shared" si="1556"/>
        <v>263.56</v>
      </c>
      <c r="Q7459" s="13" t="str">
        <f t="shared" si="1557"/>
        <v>Normal</v>
      </c>
      <c r="S7459" s="21"/>
    </row>
    <row r="7460" customHeight="1" spans="1:19">
      <c r="A7460" s="2" t="s">
        <v>9426</v>
      </c>
      <c r="B7460" s="29" t="s">
        <v>161</v>
      </c>
      <c r="C7460" s="2" t="s">
        <v>1616</v>
      </c>
      <c r="D7460" s="2" t="str">
        <f t="array" ref="D7460">_xlfn.XLOOKUP(C7460,Customers!A:A,Customers!B:B)</f>
        <v>Customer 0584</v>
      </c>
      <c r="E7460" s="2" t="s">
        <v>239</v>
      </c>
      <c r="F7460" s="2" t="str">
        <f t="array" ref="F7460">_xlfn.XLOOKUP(E7460,Restaurants!A:A,Restaurants!B:B)</f>
        <v>Restaurant 105</v>
      </c>
      <c r="G7460" s="2" t="s">
        <v>442</v>
      </c>
      <c r="H7460" s="2" t="str">
        <f t="array" ref="H7460">_xlfn.XLOOKUP(G7460,Food_Menu!A:A,Food_Menu!B:B)</f>
        <v>Food Item 0143</v>
      </c>
      <c r="I7460" s="2">
        <f t="array" ref="I7460">_xlfn.XLOOKUP(G7460,Food_Menu!A:A,Food_Menu!D:D)</f>
        <v>248.87</v>
      </c>
      <c r="J7460" s="2" t="s">
        <v>2409</v>
      </c>
      <c r="K7460" s="2" t="str">
        <f t="array" ref="K7460">_xlfn.XLOOKUP(J7460,Delivery_Partners!A:A,Delivery_Partners!B:B)</f>
        <v>Delivery Partner 050</v>
      </c>
      <c r="L7460" s="3">
        <v>2</v>
      </c>
      <c r="M7460" s="2" t="s">
        <v>23</v>
      </c>
      <c r="N7460" s="2" t="s">
        <v>74</v>
      </c>
      <c r="O7460" s="3">
        <v>33</v>
      </c>
      <c r="P7460" s="13">
        <f t="shared" si="1556"/>
        <v>497.74</v>
      </c>
      <c r="Q7460" s="13" t="str">
        <f t="shared" si="1557"/>
        <v>Normal</v>
      </c>
      <c r="S7460" s="21"/>
    </row>
    <row r="7461" customHeight="1" spans="1:19">
      <c r="A7461" s="2" t="s">
        <v>9427</v>
      </c>
      <c r="B7461" s="29" t="s">
        <v>419</v>
      </c>
      <c r="C7461" s="2" t="s">
        <v>1770</v>
      </c>
      <c r="D7461" s="2" t="str">
        <f t="array" ref="D7461">_xlfn.XLOOKUP(C7461,Customers!A:A,Customers!B:B)</f>
        <v>Customer 0611</v>
      </c>
      <c r="E7461" s="2" t="s">
        <v>193</v>
      </c>
      <c r="F7461" s="2" t="str">
        <f t="array" ref="F7461">_xlfn.XLOOKUP(E7461,Restaurants!A:A,Restaurants!B:B)</f>
        <v>Restaurant 051</v>
      </c>
      <c r="G7461" s="2" t="s">
        <v>1177</v>
      </c>
      <c r="H7461" s="2" t="str">
        <f t="array" ref="H7461">_xlfn.XLOOKUP(G7461,Food_Menu!A:A,Food_Menu!B:B)</f>
        <v>Food Item 0217</v>
      </c>
      <c r="I7461" s="2">
        <f t="array" ref="I7461">_xlfn.XLOOKUP(G7461,Food_Menu!A:A,Food_Menu!D:D)</f>
        <v>222.6</v>
      </c>
      <c r="J7461" s="2" t="s">
        <v>267</v>
      </c>
      <c r="K7461" s="2" t="str">
        <f t="array" ref="K7461">_xlfn.XLOOKUP(J7461,Delivery_Partners!A:A,Delivery_Partners!B:B)</f>
        <v>Delivery Partner 166</v>
      </c>
      <c r="L7461" s="3">
        <v>1</v>
      </c>
      <c r="M7461" s="2" t="s">
        <v>23</v>
      </c>
      <c r="N7461" s="2" t="s">
        <v>24</v>
      </c>
      <c r="O7461" s="3">
        <v>32</v>
      </c>
      <c r="P7461" s="13">
        <f t="shared" si="1556"/>
        <v>222.6</v>
      </c>
      <c r="Q7461" s="13" t="str">
        <f t="shared" si="1557"/>
        <v>Normal</v>
      </c>
      <c r="S7461" s="21"/>
    </row>
    <row r="7462" customHeight="1" spans="1:19">
      <c r="A7462" s="2" t="s">
        <v>9428</v>
      </c>
      <c r="B7462" s="28">
        <v>45779</v>
      </c>
      <c r="C7462" s="2" t="s">
        <v>2076</v>
      </c>
      <c r="D7462" s="2" t="str">
        <f t="array" ref="D7462">_xlfn.XLOOKUP(C7462,Customers!A:A,Customers!B:B)</f>
        <v>Customer 0068</v>
      </c>
      <c r="E7462" s="2" t="s">
        <v>674</v>
      </c>
      <c r="F7462" s="2" t="str">
        <f t="array" ref="F7462">_xlfn.XLOOKUP(E7462,Restaurants!A:A,Restaurants!B:B)</f>
        <v>Restaurant 085</v>
      </c>
      <c r="G7462" s="2" t="s">
        <v>318</v>
      </c>
      <c r="H7462" s="2" t="str">
        <f t="array" ref="H7462">_xlfn.XLOOKUP(G7462,Food_Menu!A:A,Food_Menu!B:B)</f>
        <v>Food Item 0115</v>
      </c>
      <c r="I7462" s="2">
        <f t="array" ref="I7462">_xlfn.XLOOKUP(G7462,Food_Menu!A:A,Food_Menu!D:D)</f>
        <v>109.53</v>
      </c>
      <c r="J7462" s="2" t="s">
        <v>679</v>
      </c>
      <c r="K7462" s="2" t="str">
        <f t="array" ref="K7462">_xlfn.XLOOKUP(J7462,Delivery_Partners!A:A,Delivery_Partners!B:B)</f>
        <v>Delivery Partner 055</v>
      </c>
      <c r="L7462" s="3">
        <v>2</v>
      </c>
      <c r="M7462" s="2" t="s">
        <v>23</v>
      </c>
      <c r="N7462" s="2" t="s">
        <v>24</v>
      </c>
      <c r="O7462" s="3">
        <v>34</v>
      </c>
      <c r="P7462" s="13">
        <f t="shared" si="1556"/>
        <v>219.06</v>
      </c>
      <c r="Q7462" s="13" t="str">
        <f t="shared" si="1557"/>
        <v>Normal</v>
      </c>
      <c r="S7462" s="21"/>
    </row>
    <row r="7463" customHeight="1" spans="1:19">
      <c r="A7463" s="2" t="s">
        <v>9429</v>
      </c>
      <c r="B7463" s="29" t="s">
        <v>1118</v>
      </c>
      <c r="C7463" s="2" t="s">
        <v>1184</v>
      </c>
      <c r="D7463" s="2" t="str">
        <f t="array" ref="D7463">_xlfn.XLOOKUP(C7463,Customers!A:A,Customers!B:B)</f>
        <v>Customer 0140</v>
      </c>
      <c r="E7463" s="2" t="s">
        <v>249</v>
      </c>
      <c r="F7463" s="2" t="str">
        <f t="array" ref="F7463">_xlfn.XLOOKUP(E7463,Restaurants!A:A,Restaurants!B:B)</f>
        <v>Restaurant 061</v>
      </c>
      <c r="G7463" s="2" t="s">
        <v>2703</v>
      </c>
      <c r="H7463" s="2" t="str">
        <f t="array" ref="H7463">_xlfn.XLOOKUP(G7463,Food_Menu!A:A,Food_Menu!B:B)</f>
        <v>Food Item 0181</v>
      </c>
      <c r="I7463" s="2">
        <f t="array" ref="I7463">_xlfn.XLOOKUP(G7463,Food_Menu!A:A,Food_Menu!D:D)</f>
        <v>574.53</v>
      </c>
      <c r="J7463" s="2" t="s">
        <v>337</v>
      </c>
      <c r="K7463" s="2" t="str">
        <f t="array" ref="K7463">_xlfn.XLOOKUP(J7463,Delivery_Partners!A:A,Delivery_Partners!B:B)</f>
        <v>Delivery Partner 004</v>
      </c>
      <c r="L7463" s="3">
        <v>1</v>
      </c>
      <c r="M7463" s="2" t="s">
        <v>23</v>
      </c>
      <c r="N7463" s="2" t="s">
        <v>55</v>
      </c>
      <c r="O7463" s="3">
        <v>27</v>
      </c>
      <c r="P7463" s="13">
        <f t="shared" si="1556"/>
        <v>574.53</v>
      </c>
      <c r="Q7463" s="13" t="str">
        <f t="shared" si="1557"/>
        <v>Fast</v>
      </c>
      <c r="S7463" s="21"/>
    </row>
    <row r="7464" customHeight="1" spans="1:19">
      <c r="A7464" s="2" t="s">
        <v>9430</v>
      </c>
      <c r="B7464" s="29" t="s">
        <v>629</v>
      </c>
      <c r="C7464" s="2" t="s">
        <v>3370</v>
      </c>
      <c r="D7464" s="2" t="str">
        <f t="array" ref="D7464">_xlfn.XLOOKUP(C7464,Customers!A:A,Customers!B:B)</f>
        <v>Customer 0055</v>
      </c>
      <c r="E7464" s="2" t="s">
        <v>655</v>
      </c>
      <c r="F7464" s="2" t="str">
        <f t="array" ref="F7464">_xlfn.XLOOKUP(E7464,Restaurants!A:A,Restaurants!B:B)</f>
        <v>Restaurant 096</v>
      </c>
      <c r="G7464" s="2" t="s">
        <v>884</v>
      </c>
      <c r="H7464" s="2" t="str">
        <f t="array" ref="H7464">_xlfn.XLOOKUP(G7464,Food_Menu!A:A,Food_Menu!B:B)</f>
        <v>Food Item 0032</v>
      </c>
      <c r="I7464" s="2">
        <f t="array" ref="I7464">_xlfn.XLOOKUP(G7464,Food_Menu!A:A,Food_Menu!D:D)</f>
        <v>367.24</v>
      </c>
      <c r="J7464" s="2" t="s">
        <v>895</v>
      </c>
      <c r="K7464" s="2" t="str">
        <f t="array" ref="K7464">_xlfn.XLOOKUP(J7464,Delivery_Partners!A:A,Delivery_Partners!B:B)</f>
        <v>Delivery Partner 018</v>
      </c>
      <c r="L7464" s="3">
        <v>1</v>
      </c>
      <c r="M7464" s="2" t="s">
        <v>23</v>
      </c>
      <c r="N7464" s="2" t="s">
        <v>24</v>
      </c>
      <c r="O7464" s="3">
        <v>25</v>
      </c>
      <c r="P7464" s="13">
        <f t="shared" si="1556"/>
        <v>367.24</v>
      </c>
      <c r="Q7464" s="13" t="str">
        <f t="shared" si="1557"/>
        <v>Fast</v>
      </c>
      <c r="S7464" s="21"/>
    </row>
    <row r="7465" customHeight="1" spans="1:19">
      <c r="A7465" s="2" t="s">
        <v>9431</v>
      </c>
      <c r="B7465" s="29" t="s">
        <v>170</v>
      </c>
      <c r="C7465" s="2" t="s">
        <v>1488</v>
      </c>
      <c r="D7465" s="2" t="str">
        <f t="array" ref="D7465">_xlfn.XLOOKUP(C7465,Customers!A:A,Customers!B:B)</f>
        <v>Customer 0885</v>
      </c>
      <c r="E7465" s="2" t="s">
        <v>425</v>
      </c>
      <c r="F7465" s="2" t="str">
        <f t="array" ref="F7465">_xlfn.XLOOKUP(E7465,Restaurants!A:A,Restaurants!B:B)</f>
        <v>Restaurant 023</v>
      </c>
      <c r="G7465" s="2" t="s">
        <v>683</v>
      </c>
      <c r="H7465" s="2" t="str">
        <f t="array" ref="H7465">_xlfn.XLOOKUP(G7465,Food_Menu!A:A,Food_Menu!B:B)</f>
        <v>Food Item 0010</v>
      </c>
      <c r="I7465" s="2">
        <f t="array" ref="I7465">_xlfn.XLOOKUP(G7465,Food_Menu!A:A,Food_Menu!D:D)</f>
        <v>253.04</v>
      </c>
      <c r="J7465" s="2" t="s">
        <v>323</v>
      </c>
      <c r="K7465" s="2" t="str">
        <f t="array" ref="K7465">_xlfn.XLOOKUP(J7465,Delivery_Partners!A:A,Delivery_Partners!B:B)</f>
        <v>Delivery Partner 131</v>
      </c>
      <c r="L7465" s="3">
        <v>1</v>
      </c>
      <c r="M7465" s="2" t="s">
        <v>23</v>
      </c>
      <c r="N7465" s="2" t="s">
        <v>55</v>
      </c>
      <c r="O7465" s="3">
        <v>17</v>
      </c>
      <c r="P7465" s="13">
        <f t="shared" si="1556"/>
        <v>253.04</v>
      </c>
      <c r="Q7465" s="13" t="str">
        <f t="shared" si="1557"/>
        <v>Fast</v>
      </c>
      <c r="S7465" s="21"/>
    </row>
    <row r="7466" hidden="1" customHeight="1" spans="1:19">
      <c r="A7466" s="2" t="s">
        <v>9432</v>
      </c>
      <c r="B7466" s="28">
        <v>45903</v>
      </c>
      <c r="C7466" s="2" t="s">
        <v>1053</v>
      </c>
      <c r="D7466" s="2" t="str">
        <f t="array" ref="D7466">_xlfn.XLOOKUP(C7466,Customers!A:A,Customers!B:B)</f>
        <v>Customer 0270</v>
      </c>
      <c r="E7466" s="2" t="s">
        <v>121</v>
      </c>
      <c r="F7466" s="2" t="str">
        <f t="array" ref="F7466">_xlfn.XLOOKUP(E7466,Restaurants!A:A,Restaurants!B:B)</f>
        <v>Restaurant 088</v>
      </c>
      <c r="G7466" s="2" t="s">
        <v>1013</v>
      </c>
      <c r="H7466" s="2" t="str">
        <f t="array" ref="H7466">_xlfn.XLOOKUP(G7466,Food_Menu!A:A,Food_Menu!B:B)</f>
        <v>Food Item 0158</v>
      </c>
      <c r="I7466" s="2"/>
      <c r="J7466" s="2" t="s">
        <v>801</v>
      </c>
      <c r="K7466" s="2" t="str">
        <f t="array" ref="K7466">_xlfn.XLOOKUP(J7466,Delivery_Partners!A:A,Delivery_Partners!B:B)</f>
        <v>Delivery Partner 096</v>
      </c>
      <c r="L7466" s="3">
        <v>2</v>
      </c>
      <c r="M7466" s="2" t="s">
        <v>101</v>
      </c>
      <c r="N7466" s="2" t="s">
        <v>24</v>
      </c>
      <c r="O7466" s="2"/>
    </row>
    <row r="7467" hidden="1" customHeight="1" spans="1:19">
      <c r="A7467" s="2" t="s">
        <v>9433</v>
      </c>
      <c r="B7467" s="29" t="s">
        <v>821</v>
      </c>
      <c r="C7467" s="2" t="s">
        <v>4421</v>
      </c>
      <c r="D7467" s="2" t="str">
        <f t="array" ref="D7467">_xlfn.XLOOKUP(C7467,Customers!A:A,Customers!B:B)</f>
        <v>Customer 0841</v>
      </c>
      <c r="E7467" s="2" t="s">
        <v>566</v>
      </c>
      <c r="F7467" s="2" t="str">
        <f t="array" ref="F7467">_xlfn.XLOOKUP(E7467,Restaurants!A:A,Restaurants!B:B)</f>
        <v>Restaurant 072</v>
      </c>
      <c r="G7467" s="2" t="s">
        <v>2284</v>
      </c>
      <c r="H7467" s="2" t="str">
        <f t="array" ref="H7467">_xlfn.XLOOKUP(G7467,Food_Menu!A:A,Food_Menu!B:B)</f>
        <v>Food Item 0001</v>
      </c>
      <c r="I7467" s="2"/>
      <c r="J7467" s="2" t="s">
        <v>976</v>
      </c>
      <c r="K7467" s="2" t="str">
        <f t="array" ref="K7467">_xlfn.XLOOKUP(J7467,Delivery_Partners!A:A,Delivery_Partners!B:B)</f>
        <v>Delivery Partner 047</v>
      </c>
      <c r="L7467" s="3">
        <v>3</v>
      </c>
      <c r="M7467" s="2" t="s">
        <v>101</v>
      </c>
      <c r="N7467" s="2" t="s">
        <v>42</v>
      </c>
      <c r="O7467" s="2"/>
    </row>
    <row r="7468" customHeight="1" spans="1:19">
      <c r="A7468" s="2" t="s">
        <v>9434</v>
      </c>
      <c r="B7468" s="29" t="s">
        <v>746</v>
      </c>
      <c r="C7468" s="2" t="s">
        <v>2798</v>
      </c>
      <c r="D7468" s="2" t="str">
        <f t="array" ref="D7468">_xlfn.XLOOKUP(C7468,Customers!A:A,Customers!B:B)</f>
        <v>Customer 0451</v>
      </c>
      <c r="E7468" s="2" t="s">
        <v>1224</v>
      </c>
      <c r="F7468" s="2" t="str">
        <f t="array" ref="F7468">_xlfn.XLOOKUP(E7468,Restaurants!A:A,Restaurants!B:B)</f>
        <v>Restaurant 055</v>
      </c>
      <c r="G7468" s="2" t="s">
        <v>2114</v>
      </c>
      <c r="H7468" s="2" t="str">
        <f t="array" ref="H7468">_xlfn.XLOOKUP(G7468,Food_Menu!A:A,Food_Menu!B:B)</f>
        <v>Food Item 0193</v>
      </c>
      <c r="I7468" s="2">
        <f t="array" ref="I7468">_xlfn.XLOOKUP(G7468,Food_Menu!A:A,Food_Menu!D:D)</f>
        <v>565.09</v>
      </c>
      <c r="J7468" s="2" t="s">
        <v>173</v>
      </c>
      <c r="K7468" s="2" t="str">
        <f t="array" ref="K7468">_xlfn.XLOOKUP(J7468,Delivery_Partners!A:A,Delivery_Partners!B:B)</f>
        <v>Delivery Partner 045</v>
      </c>
      <c r="L7468" s="3">
        <v>1</v>
      </c>
      <c r="M7468" s="2" t="s">
        <v>23</v>
      </c>
      <c r="N7468" s="2" t="s">
        <v>24</v>
      </c>
      <c r="O7468" s="3">
        <v>41</v>
      </c>
      <c r="P7468" s="13">
        <f t="shared" ref="P7468:P7469" si="1558">I7468*L7468</f>
        <v>565.09</v>
      </c>
      <c r="Q7468" s="13" t="str">
        <f t="shared" ref="Q7468:Q7469" si="1559">IF(O7468="","Not Delivered",IF(O7468&lt;=30,"Fast",IF(O7468&lt;=60,"Normal","Slow")))</f>
        <v>Normal</v>
      </c>
      <c r="S7468" s="21"/>
    </row>
    <row r="7469" customHeight="1" spans="1:19">
      <c r="A7469" s="2" t="s">
        <v>9435</v>
      </c>
      <c r="B7469" s="28">
        <v>45726</v>
      </c>
      <c r="C7469" s="2" t="s">
        <v>5085</v>
      </c>
      <c r="D7469" s="2" t="str">
        <f t="array" ref="D7469">_xlfn.XLOOKUP(C7469,Customers!A:A,Customers!B:B)</f>
        <v>Customer 0954</v>
      </c>
      <c r="E7469" s="2" t="s">
        <v>623</v>
      </c>
      <c r="F7469" s="2" t="str">
        <f t="array" ref="F7469">_xlfn.XLOOKUP(E7469,Restaurants!A:A,Restaurants!B:B)</f>
        <v>Restaurant 045</v>
      </c>
      <c r="G7469" s="2" t="s">
        <v>240</v>
      </c>
      <c r="H7469" s="2" t="str">
        <f t="array" ref="H7469">_xlfn.XLOOKUP(G7469,Food_Menu!A:A,Food_Menu!B:B)</f>
        <v>Food Item 0005</v>
      </c>
      <c r="I7469" s="2">
        <f t="array" ref="I7469">_xlfn.XLOOKUP(G7469,Food_Menu!A:A,Food_Menu!D:D)</f>
        <v>481.92</v>
      </c>
      <c r="J7469" s="2" t="s">
        <v>435</v>
      </c>
      <c r="K7469" s="2" t="str">
        <f t="array" ref="K7469">_xlfn.XLOOKUP(J7469,Delivery_Partners!A:A,Delivery_Partners!B:B)</f>
        <v>Delivery Partner 040</v>
      </c>
      <c r="L7469" s="3">
        <v>1</v>
      </c>
      <c r="M7469" s="2" t="s">
        <v>23</v>
      </c>
      <c r="N7469" s="2" t="s">
        <v>24</v>
      </c>
      <c r="O7469" s="3">
        <v>27</v>
      </c>
      <c r="P7469" s="13">
        <f t="shared" si="1558"/>
        <v>481.92</v>
      </c>
      <c r="Q7469" s="13" t="str">
        <f t="shared" si="1559"/>
        <v>Fast</v>
      </c>
      <c r="S7469" s="21"/>
    </row>
    <row r="7470" hidden="1" customHeight="1" spans="1:19">
      <c r="A7470" s="2" t="s">
        <v>9436</v>
      </c>
      <c r="B7470" s="28">
        <v>45936</v>
      </c>
      <c r="C7470" s="2" t="s">
        <v>307</v>
      </c>
      <c r="D7470" s="2" t="str">
        <f t="array" ref="D7470">_xlfn.XLOOKUP(C7470,Customers!A:A,Customers!B:B)</f>
        <v>Customer 0139</v>
      </c>
      <c r="E7470" s="2" t="s">
        <v>674</v>
      </c>
      <c r="F7470" s="2" t="str">
        <f t="array" ref="F7470">_xlfn.XLOOKUP(E7470,Restaurants!A:A,Restaurants!B:B)</f>
        <v>Restaurant 085</v>
      </c>
      <c r="G7470" s="2" t="s">
        <v>1382</v>
      </c>
      <c r="H7470" s="2" t="str">
        <f t="array" ref="H7470">_xlfn.XLOOKUP(G7470,Food_Menu!A:A,Food_Menu!B:B)</f>
        <v>Food Item 0152</v>
      </c>
      <c r="I7470" s="2"/>
      <c r="J7470" s="2" t="s">
        <v>1581</v>
      </c>
      <c r="K7470" s="2" t="str">
        <f t="array" ref="K7470">_xlfn.XLOOKUP(J7470,Delivery_Partners!A:A,Delivery_Partners!B:B)</f>
        <v>Delivery Partner 076</v>
      </c>
      <c r="L7470" s="3">
        <v>2</v>
      </c>
      <c r="M7470" s="2" t="s">
        <v>101</v>
      </c>
      <c r="N7470" s="2" t="s">
        <v>55</v>
      </c>
      <c r="O7470" s="2"/>
    </row>
    <row r="7471" customHeight="1" spans="1:19">
      <c r="A7471" s="2" t="s">
        <v>9437</v>
      </c>
      <c r="B7471" s="28">
        <v>45912</v>
      </c>
      <c r="C7471" s="2" t="s">
        <v>3327</v>
      </c>
      <c r="D7471" s="2" t="str">
        <f t="array" ref="D7471">_xlfn.XLOOKUP(C7471,Customers!A:A,Customers!B:B)</f>
        <v>Customer 0391</v>
      </c>
      <c r="E7471" s="2" t="s">
        <v>1060</v>
      </c>
      <c r="F7471" s="2" t="str">
        <f t="array" ref="F7471">_xlfn.XLOOKUP(E7471,Restaurants!A:A,Restaurants!B:B)</f>
        <v>Restaurant 042</v>
      </c>
      <c r="G7471" s="2" t="s">
        <v>957</v>
      </c>
      <c r="H7471" s="2" t="str">
        <f t="array" ref="H7471">_xlfn.XLOOKUP(G7471,Food_Menu!A:A,Food_Menu!B:B)</f>
        <v>Food Item 0100</v>
      </c>
      <c r="I7471" s="2">
        <f t="array" ref="I7471">_xlfn.XLOOKUP(G7471,Food_Menu!A:A,Food_Menu!D:D)</f>
        <v>188.17</v>
      </c>
      <c r="J7471" s="2" t="s">
        <v>1694</v>
      </c>
      <c r="K7471" s="2" t="str">
        <f t="array" ref="K7471">_xlfn.XLOOKUP(J7471,Delivery_Partners!A:A,Delivery_Partners!B:B)</f>
        <v>Delivery Partner 127</v>
      </c>
      <c r="L7471" s="3">
        <v>2</v>
      </c>
      <c r="M7471" s="2" t="s">
        <v>23</v>
      </c>
      <c r="N7471" s="2" t="s">
        <v>24</v>
      </c>
      <c r="O7471" s="3">
        <v>35</v>
      </c>
      <c r="P7471" s="13">
        <f t="shared" ref="P7471:P7472" si="1560">I7471*L7471</f>
        <v>376.34</v>
      </c>
      <c r="Q7471" s="13" t="str">
        <f t="shared" ref="Q7471:Q7472" si="1561">IF(O7471="","Not Delivered",IF(O7471&lt;=30,"Fast",IF(O7471&lt;=60,"Normal","Slow")))</f>
        <v>Normal</v>
      </c>
      <c r="S7471" s="21"/>
    </row>
    <row r="7472" customHeight="1" spans="1:19">
      <c r="A7472" s="2" t="s">
        <v>9438</v>
      </c>
      <c r="B7472" s="29" t="s">
        <v>2028</v>
      </c>
      <c r="C7472" s="2" t="s">
        <v>4029</v>
      </c>
      <c r="D7472" s="2" t="str">
        <f t="array" ref="D7472">_xlfn.XLOOKUP(C7472,Customers!A:A,Customers!B:B)</f>
        <v>Customer 0246</v>
      </c>
      <c r="E7472" s="2" t="s">
        <v>819</v>
      </c>
      <c r="F7472" s="2" t="str">
        <f t="array" ref="F7472">_xlfn.XLOOKUP(E7472,Restaurants!A:A,Restaurants!B:B)</f>
        <v>Restaurant 004</v>
      </c>
      <c r="G7472" s="2" t="s">
        <v>426</v>
      </c>
      <c r="H7472" s="2" t="str">
        <f t="array" ref="H7472">_xlfn.XLOOKUP(G7472,Food_Menu!A:A,Food_Menu!B:B)</f>
        <v>Food Item 0142</v>
      </c>
      <c r="I7472" s="2">
        <f t="array" ref="I7472">_xlfn.XLOOKUP(G7472,Food_Menu!A:A,Food_Menu!D:D)</f>
        <v>428.17</v>
      </c>
      <c r="J7472" s="2" t="s">
        <v>1481</v>
      </c>
      <c r="K7472" s="2" t="str">
        <f t="array" ref="K7472">_xlfn.XLOOKUP(J7472,Delivery_Partners!A:A,Delivery_Partners!B:B)</f>
        <v>Delivery Partner 115</v>
      </c>
      <c r="L7472" s="3">
        <v>1</v>
      </c>
      <c r="M7472" s="2" t="s">
        <v>23</v>
      </c>
      <c r="N7472" s="2" t="s">
        <v>74</v>
      </c>
      <c r="O7472" s="3">
        <v>25</v>
      </c>
      <c r="P7472" s="13">
        <f t="shared" si="1560"/>
        <v>428.17</v>
      </c>
      <c r="Q7472" s="13" t="str">
        <f t="shared" si="1561"/>
        <v>Fast</v>
      </c>
      <c r="S7472" s="21"/>
    </row>
    <row r="7473" hidden="1" customHeight="1" spans="1:19">
      <c r="A7473" s="2" t="s">
        <v>9439</v>
      </c>
      <c r="B7473" s="29" t="s">
        <v>629</v>
      </c>
      <c r="C7473" s="2" t="s">
        <v>1502</v>
      </c>
      <c r="D7473" s="2" t="str">
        <f t="array" ref="D7473">_xlfn.XLOOKUP(C7473,Customers!A:A,Customers!B:B)</f>
        <v>Customer 0524</v>
      </c>
      <c r="E7473" s="2" t="s">
        <v>152</v>
      </c>
      <c r="F7473" s="2" t="str">
        <f t="array" ref="F7473">_xlfn.XLOOKUP(E7473,Restaurants!A:A,Restaurants!B:B)</f>
        <v>Restaurant 114</v>
      </c>
      <c r="G7473" s="2" t="s">
        <v>377</v>
      </c>
      <c r="H7473" s="2" t="str">
        <f t="array" ref="H7473">_xlfn.XLOOKUP(G7473,Food_Menu!A:A,Food_Menu!B:B)</f>
        <v>Food Item 0138</v>
      </c>
      <c r="I7473" s="2"/>
      <c r="J7473" s="2" t="s">
        <v>1146</v>
      </c>
      <c r="K7473" s="2" t="str">
        <f t="array" ref="K7473">_xlfn.XLOOKUP(J7473,Delivery_Partners!A:A,Delivery_Partners!B:B)</f>
        <v>Delivery Partner 135</v>
      </c>
      <c r="L7473" s="3">
        <v>2</v>
      </c>
      <c r="M7473" s="2" t="s">
        <v>101</v>
      </c>
      <c r="N7473" s="2" t="s">
        <v>24</v>
      </c>
      <c r="O7473" s="2"/>
    </row>
    <row r="7474" customHeight="1" spans="1:19">
      <c r="A7474" s="2" t="s">
        <v>9440</v>
      </c>
      <c r="B7474" s="29" t="s">
        <v>411</v>
      </c>
      <c r="C7474" s="2" t="s">
        <v>1308</v>
      </c>
      <c r="D7474" s="2" t="str">
        <f t="array" ref="D7474">_xlfn.XLOOKUP(C7474,Customers!A:A,Customers!B:B)</f>
        <v>Customer 0675</v>
      </c>
      <c r="E7474" s="2" t="s">
        <v>143</v>
      </c>
      <c r="F7474" s="2" t="str">
        <f t="array" ref="F7474">_xlfn.XLOOKUP(E7474,Restaurants!A:A,Restaurants!B:B)</f>
        <v>Restaurant 054</v>
      </c>
      <c r="G7474" s="2" t="s">
        <v>1560</v>
      </c>
      <c r="H7474" s="2" t="str">
        <f t="array" ref="H7474">_xlfn.XLOOKUP(G7474,Food_Menu!A:A,Food_Menu!B:B)</f>
        <v>Food Item 0098</v>
      </c>
      <c r="I7474" s="2">
        <f t="array" ref="I7474">_xlfn.XLOOKUP(G7474,Food_Menu!A:A,Food_Menu!D:D)</f>
        <v>463.29</v>
      </c>
      <c r="J7474" s="2" t="s">
        <v>1375</v>
      </c>
      <c r="K7474" s="2" t="str">
        <f t="array" ref="K7474">_xlfn.XLOOKUP(J7474,Delivery_Partners!A:A,Delivery_Partners!B:B)</f>
        <v>Delivery Partner 008</v>
      </c>
      <c r="L7474" s="3">
        <v>3</v>
      </c>
      <c r="M7474" s="2" t="s">
        <v>23</v>
      </c>
      <c r="N7474" s="2" t="s">
        <v>24</v>
      </c>
      <c r="O7474" s="3">
        <v>38</v>
      </c>
      <c r="P7474" s="13">
        <f t="shared" ref="P7474:P7479" si="1562">I7474*L7474</f>
        <v>1389.87</v>
      </c>
      <c r="Q7474" s="13" t="str">
        <f t="shared" ref="Q7474:Q7479" si="1563">IF(O7474="","Not Delivered",IF(O7474&lt;=30,"Fast",IF(O7474&lt;=60,"Normal","Slow")))</f>
        <v>Normal</v>
      </c>
      <c r="S7474" s="21"/>
    </row>
    <row r="7475" customHeight="1" spans="1:19">
      <c r="A7475" s="2" t="s">
        <v>9441</v>
      </c>
      <c r="B7475" s="29" t="s">
        <v>141</v>
      </c>
      <c r="C7475" s="2" t="s">
        <v>6323</v>
      </c>
      <c r="D7475" s="2" t="str">
        <f t="array" ref="D7475">_xlfn.XLOOKUP(C7475,Customers!A:A,Customers!B:B)</f>
        <v>Customer 0203</v>
      </c>
      <c r="E7475" s="2" t="s">
        <v>950</v>
      </c>
      <c r="F7475" s="2" t="str">
        <f t="array" ref="F7475">_xlfn.XLOOKUP(E7475,Restaurants!A:A,Restaurants!B:B)</f>
        <v>Restaurant 020</v>
      </c>
      <c r="G7475" s="2" t="s">
        <v>762</v>
      </c>
      <c r="H7475" s="2" t="str">
        <f t="array" ref="H7475">_xlfn.XLOOKUP(G7475,Food_Menu!A:A,Food_Menu!B:B)</f>
        <v>Food Item 0106</v>
      </c>
      <c r="I7475" s="2">
        <f t="array" ref="I7475">_xlfn.XLOOKUP(G7475,Food_Menu!A:A,Food_Menu!D:D)</f>
        <v>115.23</v>
      </c>
      <c r="J7475" s="2" t="s">
        <v>351</v>
      </c>
      <c r="K7475" s="2" t="str">
        <f t="array" ref="K7475">_xlfn.XLOOKUP(J7475,Delivery_Partners!A:A,Delivery_Partners!B:B)</f>
        <v>Delivery Partner 101</v>
      </c>
      <c r="L7475" s="3">
        <v>1</v>
      </c>
      <c r="M7475" s="2" t="s">
        <v>23</v>
      </c>
      <c r="N7475" s="2" t="s">
        <v>24</v>
      </c>
      <c r="O7475" s="3">
        <v>58</v>
      </c>
      <c r="P7475" s="13">
        <f t="shared" si="1562"/>
        <v>115.23</v>
      </c>
      <c r="Q7475" s="13" t="str">
        <f t="shared" si="1563"/>
        <v>Normal</v>
      </c>
      <c r="S7475" s="21"/>
    </row>
    <row r="7476" customHeight="1" spans="1:19">
      <c r="A7476" s="2" t="s">
        <v>9442</v>
      </c>
      <c r="B7476" s="28">
        <v>45997</v>
      </c>
      <c r="C7476" s="2" t="s">
        <v>4022</v>
      </c>
      <c r="D7476" s="2" t="str">
        <f t="array" ref="D7476">_xlfn.XLOOKUP(C7476,Customers!A:A,Customers!B:B)</f>
        <v>Customer 0801</v>
      </c>
      <c r="E7476" s="2" t="s">
        <v>376</v>
      </c>
      <c r="F7476" s="2" t="str">
        <f t="array" ref="F7476">_xlfn.XLOOKUP(E7476,Restaurants!A:A,Restaurants!B:B)</f>
        <v>Restaurant 028</v>
      </c>
      <c r="G7476" s="2" t="s">
        <v>122</v>
      </c>
      <c r="H7476" s="2" t="str">
        <f t="array" ref="H7476">_xlfn.XLOOKUP(G7476,Food_Menu!A:A,Food_Menu!B:B)</f>
        <v>Food Item 0111</v>
      </c>
      <c r="I7476" s="2">
        <f t="array" ref="I7476">_xlfn.XLOOKUP(G7476,Food_Menu!A:A,Food_Menu!D:D)</f>
        <v>237.65</v>
      </c>
      <c r="J7476" s="2" t="s">
        <v>898</v>
      </c>
      <c r="K7476" s="2" t="str">
        <f t="array" ref="K7476">_xlfn.XLOOKUP(J7476,Delivery_Partners!A:A,Delivery_Partners!B:B)</f>
        <v>Delivery Partner 138</v>
      </c>
      <c r="L7476" s="3">
        <v>1</v>
      </c>
      <c r="M7476" s="2" t="s">
        <v>23</v>
      </c>
      <c r="N7476" s="2" t="s">
        <v>24</v>
      </c>
      <c r="O7476" s="3">
        <v>46</v>
      </c>
      <c r="P7476" s="13">
        <f t="shared" si="1562"/>
        <v>237.65</v>
      </c>
      <c r="Q7476" s="13" t="str">
        <f t="shared" si="1563"/>
        <v>Normal</v>
      </c>
      <c r="S7476" s="21"/>
    </row>
    <row r="7477" customHeight="1" spans="1:19">
      <c r="A7477" s="2" t="s">
        <v>9443</v>
      </c>
      <c r="B7477" s="29" t="s">
        <v>1270</v>
      </c>
      <c r="C7477" s="2" t="s">
        <v>2499</v>
      </c>
      <c r="D7477" s="2" t="str">
        <f t="array" ref="D7477">_xlfn.XLOOKUP(C7477,Customers!A:A,Customers!B:B)</f>
        <v>Customer 1158</v>
      </c>
      <c r="E7477" s="2" t="s">
        <v>1711</v>
      </c>
      <c r="F7477" s="2" t="str">
        <f t="array" ref="F7477">_xlfn.XLOOKUP(E7477,Restaurants!A:A,Restaurants!B:B)</f>
        <v>Restaurant 100</v>
      </c>
      <c r="G7477" s="2" t="s">
        <v>153</v>
      </c>
      <c r="H7477" s="2" t="str">
        <f t="array" ref="H7477">_xlfn.XLOOKUP(G7477,Food_Menu!A:A,Food_Menu!B:B)</f>
        <v>Food Item 0149</v>
      </c>
      <c r="I7477" s="2">
        <f t="array" ref="I7477">_xlfn.XLOOKUP(G7477,Food_Menu!A:A,Food_Menu!D:D)</f>
        <v>238.55</v>
      </c>
      <c r="J7477" s="2" t="s">
        <v>942</v>
      </c>
      <c r="K7477" s="2" t="str">
        <f t="array" ref="K7477">_xlfn.XLOOKUP(J7477,Delivery_Partners!A:A,Delivery_Partners!B:B)</f>
        <v>Delivery Partner 037</v>
      </c>
      <c r="L7477" s="3">
        <v>1</v>
      </c>
      <c r="M7477" s="2" t="s">
        <v>23</v>
      </c>
      <c r="N7477" s="2" t="s">
        <v>42</v>
      </c>
      <c r="O7477" s="3">
        <v>50</v>
      </c>
      <c r="P7477" s="13">
        <f t="shared" si="1562"/>
        <v>238.55</v>
      </c>
      <c r="Q7477" s="13" t="str">
        <f t="shared" si="1563"/>
        <v>Normal</v>
      </c>
      <c r="S7477" s="21"/>
    </row>
    <row r="7478" customHeight="1" spans="1:19">
      <c r="A7478" s="2" t="s">
        <v>9444</v>
      </c>
      <c r="B7478" s="28">
        <v>45880</v>
      </c>
      <c r="C7478" s="2" t="s">
        <v>3250</v>
      </c>
      <c r="D7478" s="2" t="str">
        <f t="array" ref="D7478">_xlfn.XLOOKUP(C7478,Customers!A:A,Customers!B:B)</f>
        <v>Customer 0052</v>
      </c>
      <c r="E7478" s="2" t="s">
        <v>658</v>
      </c>
      <c r="F7478" s="2" t="str">
        <f t="array" ref="F7478">_xlfn.XLOOKUP(E7478,Restaurants!A:A,Restaurants!B:B)</f>
        <v>Restaurant 040</v>
      </c>
      <c r="G7478" s="2" t="s">
        <v>282</v>
      </c>
      <c r="H7478" s="2" t="str">
        <f t="array" ref="H7478">_xlfn.XLOOKUP(G7478,Food_Menu!A:A,Food_Menu!B:B)</f>
        <v>Food Item 0157</v>
      </c>
      <c r="I7478" s="2">
        <f t="array" ref="I7478">_xlfn.XLOOKUP(G7478,Food_Menu!A:A,Food_Menu!D:D)</f>
        <v>278.37</v>
      </c>
      <c r="J7478" s="2" t="s">
        <v>499</v>
      </c>
      <c r="K7478" s="2" t="str">
        <f t="array" ref="K7478">_xlfn.XLOOKUP(J7478,Delivery_Partners!A:A,Delivery_Partners!B:B)</f>
        <v>Delivery Partner 105</v>
      </c>
      <c r="L7478" s="3">
        <v>3</v>
      </c>
      <c r="M7478" s="2" t="s">
        <v>23</v>
      </c>
      <c r="N7478" s="2" t="s">
        <v>55</v>
      </c>
      <c r="O7478" s="3">
        <v>19</v>
      </c>
      <c r="P7478" s="13">
        <f t="shared" si="1562"/>
        <v>835.11</v>
      </c>
      <c r="Q7478" s="13" t="str">
        <f t="shared" si="1563"/>
        <v>Fast</v>
      </c>
      <c r="S7478" s="21"/>
    </row>
    <row r="7479" customHeight="1" spans="1:19">
      <c r="A7479" s="2" t="s">
        <v>9445</v>
      </c>
      <c r="B7479" s="29" t="s">
        <v>150</v>
      </c>
      <c r="C7479" s="2" t="s">
        <v>1734</v>
      </c>
      <c r="D7479" s="2" t="str">
        <f t="array" ref="D7479">_xlfn.XLOOKUP(C7479,Customers!A:A,Customers!B:B)</f>
        <v>Customer 0104</v>
      </c>
      <c r="E7479" s="2" t="s">
        <v>984</v>
      </c>
      <c r="F7479" s="2" t="str">
        <f t="array" ref="F7479">_xlfn.XLOOKUP(E7479,Restaurants!A:A,Restaurants!B:B)</f>
        <v>Restaurant 034</v>
      </c>
      <c r="G7479" s="2" t="s">
        <v>1259</v>
      </c>
      <c r="H7479" s="2" t="str">
        <f t="array" ref="H7479">_xlfn.XLOOKUP(G7479,Food_Menu!A:A,Food_Menu!B:B)</f>
        <v>Food Item 0099</v>
      </c>
      <c r="I7479" s="2">
        <f t="array" ref="I7479">_xlfn.XLOOKUP(G7479,Food_Menu!A:A,Food_Menu!D:D)</f>
        <v>446.36</v>
      </c>
      <c r="J7479" s="2" t="s">
        <v>618</v>
      </c>
      <c r="K7479" s="2" t="str">
        <f t="array" ref="K7479">_xlfn.XLOOKUP(J7479,Delivery_Partners!A:A,Delivery_Partners!B:B)</f>
        <v>Delivery Partner 002</v>
      </c>
      <c r="L7479" s="3">
        <v>2</v>
      </c>
      <c r="M7479" s="2" t="s">
        <v>23</v>
      </c>
      <c r="N7479" s="2" t="s">
        <v>55</v>
      </c>
      <c r="O7479" s="3">
        <v>33</v>
      </c>
      <c r="P7479" s="13">
        <f t="shared" si="1562"/>
        <v>892.72</v>
      </c>
      <c r="Q7479" s="13" t="str">
        <f t="shared" si="1563"/>
        <v>Normal</v>
      </c>
      <c r="S7479" s="21"/>
    </row>
    <row r="7480" hidden="1" customHeight="1" spans="1:19">
      <c r="A7480" s="2" t="s">
        <v>9446</v>
      </c>
      <c r="B7480" s="28">
        <v>45812</v>
      </c>
      <c r="C7480" s="2" t="s">
        <v>720</v>
      </c>
      <c r="D7480" s="2" t="str">
        <f t="array" ref="D7480">_xlfn.XLOOKUP(C7480,Customers!A:A,Customers!B:B)</f>
        <v>Customer 1143</v>
      </c>
      <c r="E7480" s="2" t="s">
        <v>89</v>
      </c>
      <c r="F7480" s="2" t="str">
        <f t="array" ref="F7480">_xlfn.XLOOKUP(E7480,Restaurants!A:A,Restaurants!B:B)</f>
        <v>Restaurant 059</v>
      </c>
      <c r="G7480" s="2" t="s">
        <v>533</v>
      </c>
      <c r="H7480" s="2" t="str">
        <f t="array" ref="H7480">_xlfn.XLOOKUP(G7480,Food_Menu!A:A,Food_Menu!B:B)</f>
        <v>Food Item 0078</v>
      </c>
      <c r="I7480" s="2"/>
      <c r="J7480" s="2" t="s">
        <v>332</v>
      </c>
      <c r="K7480" s="2" t="str">
        <f t="array" ref="K7480">_xlfn.XLOOKUP(J7480,Delivery_Partners!A:A,Delivery_Partners!B:B)</f>
        <v>Delivery Partner 164</v>
      </c>
      <c r="L7480" s="3">
        <v>1</v>
      </c>
      <c r="M7480" s="2" t="s">
        <v>101</v>
      </c>
      <c r="N7480" s="2" t="s">
        <v>24</v>
      </c>
      <c r="O7480" s="2"/>
    </row>
    <row r="7481" hidden="1" customHeight="1" spans="1:19">
      <c r="A7481" s="2" t="s">
        <v>9447</v>
      </c>
      <c r="B7481" s="29" t="s">
        <v>361</v>
      </c>
      <c r="C7481" s="2" t="s">
        <v>1790</v>
      </c>
      <c r="D7481" s="2" t="str">
        <f t="array" ref="D7481">_xlfn.XLOOKUP(C7481,Customers!A:A,Customers!B:B)</f>
        <v>Customer 0779</v>
      </c>
      <c r="E7481" s="2" t="s">
        <v>819</v>
      </c>
      <c r="F7481" s="2" t="str">
        <f t="array" ref="F7481">_xlfn.XLOOKUP(E7481,Restaurants!A:A,Restaurants!B:B)</f>
        <v>Restaurant 004</v>
      </c>
      <c r="G7481" s="2" t="s">
        <v>683</v>
      </c>
      <c r="H7481" s="2" t="str">
        <f t="array" ref="H7481">_xlfn.XLOOKUP(G7481,Food_Menu!A:A,Food_Menu!B:B)</f>
        <v>Food Item 0010</v>
      </c>
      <c r="I7481" s="2"/>
      <c r="J7481" s="2" t="s">
        <v>1080</v>
      </c>
      <c r="K7481" s="2" t="str">
        <f t="array" ref="K7481">_xlfn.XLOOKUP(J7481,Delivery_Partners!A:A,Delivery_Partners!B:B)</f>
        <v>Delivery Partner 133</v>
      </c>
      <c r="L7481" s="3">
        <v>4</v>
      </c>
      <c r="M7481" s="2" t="s">
        <v>189</v>
      </c>
      <c r="N7481" s="2" t="s">
        <v>42</v>
      </c>
      <c r="O7481" s="2"/>
    </row>
    <row r="7482" customHeight="1" spans="1:19">
      <c r="A7482" s="2" t="s">
        <v>9448</v>
      </c>
      <c r="B7482" s="28">
        <v>45962</v>
      </c>
      <c r="C7482" s="2" t="s">
        <v>1035</v>
      </c>
      <c r="D7482" s="2" t="str">
        <f t="array" ref="D7482">_xlfn.XLOOKUP(C7482,Customers!A:A,Customers!B:B)</f>
        <v>Customer 1104</v>
      </c>
      <c r="E7482" s="2" t="s">
        <v>526</v>
      </c>
      <c r="F7482" s="2" t="str">
        <f t="array" ref="F7482">_xlfn.XLOOKUP(E7482,Restaurants!A:A,Restaurants!B:B)</f>
        <v>Restaurant 068</v>
      </c>
      <c r="G7482" s="2" t="s">
        <v>67</v>
      </c>
      <c r="H7482" s="2" t="str">
        <f t="array" ref="H7482">_xlfn.XLOOKUP(G7482,Food_Menu!A:A,Food_Menu!B:B)</f>
        <v>Food Item 0172</v>
      </c>
      <c r="I7482" s="2">
        <f t="array" ref="I7482">_xlfn.XLOOKUP(G7482,Food_Menu!A:A,Food_Menu!D:D)</f>
        <v>219.12</v>
      </c>
      <c r="J7482" s="2" t="s">
        <v>597</v>
      </c>
      <c r="K7482" s="2" t="str">
        <f t="array" ref="K7482">_xlfn.XLOOKUP(J7482,Delivery_Partners!A:A,Delivery_Partners!B:B)</f>
        <v>Delivery Partner 113</v>
      </c>
      <c r="L7482" s="3">
        <v>1</v>
      </c>
      <c r="M7482" s="2" t="s">
        <v>23</v>
      </c>
      <c r="N7482" s="2" t="s">
        <v>55</v>
      </c>
      <c r="O7482" s="3">
        <v>46</v>
      </c>
      <c r="P7482" s="13">
        <f t="shared" ref="P7482:P7483" si="1564">I7482*L7482</f>
        <v>219.12</v>
      </c>
      <c r="Q7482" s="13" t="str">
        <f t="shared" ref="Q7482:Q7483" si="1565">IF(O7482="","Not Delivered",IF(O7482&lt;=30,"Fast",IF(O7482&lt;=60,"Normal","Slow")))</f>
        <v>Normal</v>
      </c>
      <c r="S7482" s="21"/>
    </row>
    <row r="7483" customHeight="1" spans="1:19">
      <c r="A7483" s="2" t="s">
        <v>9449</v>
      </c>
      <c r="B7483" s="28">
        <v>45753</v>
      </c>
      <c r="C7483" s="2" t="s">
        <v>2917</v>
      </c>
      <c r="D7483" s="2" t="str">
        <f t="array" ref="D7483">_xlfn.XLOOKUP(C7483,Customers!A:A,Customers!B:B)</f>
        <v>Customer 0847</v>
      </c>
      <c r="E7483" s="2" t="s">
        <v>506</v>
      </c>
      <c r="F7483" s="2" t="str">
        <f t="array" ref="F7483">_xlfn.XLOOKUP(E7483,Restaurants!A:A,Restaurants!B:B)</f>
        <v>Restaurant 005</v>
      </c>
      <c r="G7483" s="2" t="s">
        <v>303</v>
      </c>
      <c r="H7483" s="2" t="str">
        <f t="array" ref="H7483">_xlfn.XLOOKUP(G7483,Food_Menu!A:A,Food_Menu!B:B)</f>
        <v>Food Item 0050</v>
      </c>
      <c r="I7483" s="2">
        <f t="array" ref="I7483">_xlfn.XLOOKUP(G7483,Food_Menu!A:A,Food_Menu!D:D)</f>
        <v>122.02</v>
      </c>
      <c r="J7483" s="2" t="s">
        <v>1047</v>
      </c>
      <c r="K7483" s="2" t="str">
        <f t="array" ref="K7483">_xlfn.XLOOKUP(J7483,Delivery_Partners!A:A,Delivery_Partners!B:B)</f>
        <v>Delivery Partner 108</v>
      </c>
      <c r="L7483" s="3">
        <v>2</v>
      </c>
      <c r="M7483" s="2" t="s">
        <v>23</v>
      </c>
      <c r="N7483" s="2" t="s">
        <v>55</v>
      </c>
      <c r="O7483" s="3">
        <v>33</v>
      </c>
      <c r="P7483" s="13">
        <f t="shared" si="1564"/>
        <v>244.04</v>
      </c>
      <c r="Q7483" s="13" t="str">
        <f t="shared" si="1565"/>
        <v>Normal</v>
      </c>
      <c r="S7483" s="21"/>
    </row>
    <row r="7484" hidden="1" customHeight="1" spans="1:19">
      <c r="A7484" s="2" t="s">
        <v>9450</v>
      </c>
      <c r="B7484" s="29" t="s">
        <v>2866</v>
      </c>
      <c r="C7484" s="2" t="s">
        <v>2847</v>
      </c>
      <c r="D7484" s="2" t="str">
        <f t="array" ref="D7484">_xlfn.XLOOKUP(C7484,Customers!A:A,Customers!B:B)</f>
        <v>Customer 0861</v>
      </c>
      <c r="E7484" s="2" t="s">
        <v>245</v>
      </c>
      <c r="F7484" s="2" t="str">
        <f t="array" ref="F7484">_xlfn.XLOOKUP(E7484,Restaurants!A:A,Restaurants!B:B)</f>
        <v>Restaurant 101</v>
      </c>
      <c r="G7484" s="2" t="s">
        <v>202</v>
      </c>
      <c r="H7484" s="2" t="str">
        <f t="array" ref="H7484">_xlfn.XLOOKUP(G7484,Food_Menu!A:A,Food_Menu!B:B)</f>
        <v>Food Item 0096</v>
      </c>
      <c r="I7484" s="2"/>
      <c r="J7484" s="2" t="s">
        <v>613</v>
      </c>
      <c r="K7484" s="2" t="str">
        <f t="array" ref="K7484">_xlfn.XLOOKUP(J7484,Delivery_Partners!A:A,Delivery_Partners!B:B)</f>
        <v>Delivery Partner 121</v>
      </c>
      <c r="L7484" s="3">
        <v>2</v>
      </c>
      <c r="M7484" s="2" t="s">
        <v>101</v>
      </c>
      <c r="N7484" s="2" t="s">
        <v>24</v>
      </c>
      <c r="O7484" s="2"/>
    </row>
    <row r="7485" customHeight="1" spans="1:19">
      <c r="A7485" s="2" t="s">
        <v>9451</v>
      </c>
      <c r="B7485" s="29" t="s">
        <v>1187</v>
      </c>
      <c r="C7485" s="2" t="s">
        <v>2761</v>
      </c>
      <c r="D7485" s="2" t="str">
        <f t="array" ref="D7485">_xlfn.XLOOKUP(C7485,Customers!A:A,Customers!B:B)</f>
        <v>Customer 0190</v>
      </c>
      <c r="E7485" s="2" t="s">
        <v>289</v>
      </c>
      <c r="F7485" s="2" t="str">
        <f t="array" ref="F7485">_xlfn.XLOOKUP(E7485,Restaurants!A:A,Restaurants!B:B)</f>
        <v>Restaurant 052</v>
      </c>
      <c r="G7485" s="2" t="s">
        <v>2055</v>
      </c>
      <c r="H7485" s="2" t="str">
        <f t="array" ref="H7485">_xlfn.XLOOKUP(G7485,Food_Menu!A:A,Food_Menu!B:B)</f>
        <v>Food Item 0219</v>
      </c>
      <c r="I7485" s="2">
        <f t="array" ref="I7485">_xlfn.XLOOKUP(G7485,Food_Menu!A:A,Food_Menu!D:D)</f>
        <v>256.46</v>
      </c>
      <c r="J7485" s="2" t="s">
        <v>1930</v>
      </c>
      <c r="K7485" s="2" t="str">
        <f t="array" ref="K7485">_xlfn.XLOOKUP(J7485,Delivery_Partners!A:A,Delivery_Partners!B:B)</f>
        <v>Delivery Partner 077</v>
      </c>
      <c r="L7485" s="3">
        <v>3</v>
      </c>
      <c r="M7485" s="2" t="s">
        <v>23</v>
      </c>
      <c r="N7485" s="2" t="s">
        <v>24</v>
      </c>
      <c r="O7485" s="3">
        <v>21</v>
      </c>
      <c r="P7485" s="13">
        <f t="shared" ref="P7485:P7495" si="1566">I7485*L7485</f>
        <v>769.38</v>
      </c>
      <c r="Q7485" s="13" t="str">
        <f t="shared" ref="Q7485:Q7495" si="1567">IF(O7485="","Not Delivered",IF(O7485&lt;=30,"Fast",IF(O7485&lt;=60,"Normal","Slow")))</f>
        <v>Fast</v>
      </c>
      <c r="S7485" s="21"/>
    </row>
    <row r="7486" customHeight="1" spans="1:19">
      <c r="A7486" s="2" t="s">
        <v>9452</v>
      </c>
      <c r="B7486" s="29" t="s">
        <v>990</v>
      </c>
      <c r="C7486" s="2" t="s">
        <v>1109</v>
      </c>
      <c r="D7486" s="2" t="str">
        <f t="array" ref="D7486">_xlfn.XLOOKUP(C7486,Customers!A:A,Customers!B:B)</f>
        <v>Customer 0615</v>
      </c>
      <c r="E7486" s="2" t="s">
        <v>616</v>
      </c>
      <c r="F7486" s="2" t="str">
        <f t="array" ref="F7486">_xlfn.XLOOKUP(E7486,Restaurants!A:A,Restaurants!B:B)</f>
        <v>Restaurant 027</v>
      </c>
      <c r="G7486" s="2" t="s">
        <v>1086</v>
      </c>
      <c r="H7486" s="2" t="str">
        <f t="array" ref="H7486">_xlfn.XLOOKUP(G7486,Food_Menu!A:A,Food_Menu!B:B)</f>
        <v>Food Item 0173</v>
      </c>
      <c r="I7486" s="2">
        <f t="array" ref="I7486">_xlfn.XLOOKUP(G7486,Food_Menu!A:A,Food_Menu!D:D)</f>
        <v>407.21</v>
      </c>
      <c r="J7486" s="2" t="s">
        <v>309</v>
      </c>
      <c r="K7486" s="2" t="str">
        <f t="array" ref="K7486">_xlfn.XLOOKUP(J7486,Delivery_Partners!A:A,Delivery_Partners!B:B)</f>
        <v>Delivery Partner 175</v>
      </c>
      <c r="L7486" s="3">
        <v>2</v>
      </c>
      <c r="M7486" s="2" t="s">
        <v>23</v>
      </c>
      <c r="N7486" s="2" t="s">
        <v>24</v>
      </c>
      <c r="O7486" s="3">
        <v>43</v>
      </c>
      <c r="P7486" s="13">
        <f t="shared" si="1566"/>
        <v>814.42</v>
      </c>
      <c r="Q7486" s="13" t="str">
        <f t="shared" si="1567"/>
        <v>Normal</v>
      </c>
      <c r="S7486" s="21"/>
    </row>
    <row r="7487" customHeight="1" spans="1:19">
      <c r="A7487" s="2" t="s">
        <v>9453</v>
      </c>
      <c r="B7487" s="29" t="s">
        <v>483</v>
      </c>
      <c r="C7487" s="2" t="s">
        <v>1335</v>
      </c>
      <c r="D7487" s="2" t="str">
        <f t="array" ref="D7487">_xlfn.XLOOKUP(C7487,Customers!A:A,Customers!B:B)</f>
        <v>Customer 0439</v>
      </c>
      <c r="E7487" s="2" t="s">
        <v>1224</v>
      </c>
      <c r="F7487" s="2" t="str">
        <f t="array" ref="F7487">_xlfn.XLOOKUP(E7487,Restaurants!A:A,Restaurants!B:B)</f>
        <v>Restaurant 055</v>
      </c>
      <c r="G7487" s="2" t="s">
        <v>477</v>
      </c>
      <c r="H7487" s="2" t="str">
        <f t="array" ref="H7487">_xlfn.XLOOKUP(G7487,Food_Menu!A:A,Food_Menu!B:B)</f>
        <v>Food Item 0077</v>
      </c>
      <c r="I7487" s="2">
        <f t="array" ref="I7487">_xlfn.XLOOKUP(G7487,Food_Menu!A:A,Food_Menu!D:D)</f>
        <v>161.62</v>
      </c>
      <c r="J7487" s="2" t="s">
        <v>1233</v>
      </c>
      <c r="K7487" s="2" t="str">
        <f t="array" ref="K7487">_xlfn.XLOOKUP(J7487,Delivery_Partners!A:A,Delivery_Partners!B:B)</f>
        <v>Delivery Partner 039</v>
      </c>
      <c r="L7487" s="3">
        <v>1</v>
      </c>
      <c r="M7487" s="2" t="s">
        <v>23</v>
      </c>
      <c r="N7487" s="2" t="s">
        <v>42</v>
      </c>
      <c r="O7487" s="3">
        <v>31</v>
      </c>
      <c r="P7487" s="13">
        <f t="shared" si="1566"/>
        <v>161.62</v>
      </c>
      <c r="Q7487" s="13" t="str">
        <f t="shared" si="1567"/>
        <v>Normal</v>
      </c>
      <c r="S7487" s="21"/>
    </row>
    <row r="7488" customHeight="1" spans="1:19">
      <c r="A7488" s="2" t="s">
        <v>9454</v>
      </c>
      <c r="B7488" s="29" t="s">
        <v>704</v>
      </c>
      <c r="C7488" s="2" t="s">
        <v>1354</v>
      </c>
      <c r="D7488" s="2" t="str">
        <f t="array" ref="D7488">_xlfn.XLOOKUP(C7488,Customers!A:A,Customers!B:B)</f>
        <v>Customer 1001</v>
      </c>
      <c r="E7488" s="2" t="s">
        <v>451</v>
      </c>
      <c r="F7488" s="2" t="str">
        <f t="array" ref="F7488">_xlfn.XLOOKUP(E7488,Restaurants!A:A,Restaurants!B:B)</f>
        <v>Restaurant 022</v>
      </c>
      <c r="G7488" s="2" t="s">
        <v>717</v>
      </c>
      <c r="H7488" s="2" t="str">
        <f t="array" ref="H7488">_xlfn.XLOOKUP(G7488,Food_Menu!A:A,Food_Menu!B:B)</f>
        <v>Food Item 0105</v>
      </c>
      <c r="I7488" s="2">
        <f t="array" ref="I7488">_xlfn.XLOOKUP(G7488,Food_Menu!A:A,Food_Menu!D:D)</f>
        <v>415.74</v>
      </c>
      <c r="J7488" s="2" t="s">
        <v>1829</v>
      </c>
      <c r="K7488" s="2" t="str">
        <f t="array" ref="K7488">_xlfn.XLOOKUP(J7488,Delivery_Partners!A:A,Delivery_Partners!B:B)</f>
        <v>Delivery Partner 146</v>
      </c>
      <c r="L7488" s="3">
        <v>1</v>
      </c>
      <c r="M7488" s="2" t="s">
        <v>23</v>
      </c>
      <c r="N7488" s="2" t="s">
        <v>55</v>
      </c>
      <c r="O7488" s="3">
        <v>34</v>
      </c>
      <c r="P7488" s="13">
        <f t="shared" si="1566"/>
        <v>415.74</v>
      </c>
      <c r="Q7488" s="13" t="str">
        <f t="shared" si="1567"/>
        <v>Normal</v>
      </c>
      <c r="S7488" s="21"/>
    </row>
    <row r="7489" customHeight="1" spans="1:19">
      <c r="A7489" s="2" t="s">
        <v>9455</v>
      </c>
      <c r="B7489" s="29" t="s">
        <v>1130</v>
      </c>
      <c r="C7489" s="2" t="s">
        <v>3250</v>
      </c>
      <c r="D7489" s="2" t="str">
        <f t="array" ref="D7489">_xlfn.XLOOKUP(C7489,Customers!A:A,Customers!B:B)</f>
        <v>Customer 0052</v>
      </c>
      <c r="E7489" s="2" t="s">
        <v>518</v>
      </c>
      <c r="F7489" s="2" t="str">
        <f t="array" ref="F7489">_xlfn.XLOOKUP(E7489,Restaurants!A:A,Restaurants!B:B)</f>
        <v>Restaurant 039</v>
      </c>
      <c r="G7489" s="2" t="s">
        <v>826</v>
      </c>
      <c r="H7489" s="2" t="str">
        <f t="array" ref="H7489">_xlfn.XLOOKUP(G7489,Food_Menu!A:A,Food_Menu!B:B)</f>
        <v>Food Item 0072</v>
      </c>
      <c r="I7489" s="2">
        <f t="array" ref="I7489">_xlfn.XLOOKUP(G7489,Food_Menu!A:A,Food_Menu!D:D)</f>
        <v>154.11</v>
      </c>
      <c r="J7489" s="2" t="s">
        <v>898</v>
      </c>
      <c r="K7489" s="2" t="str">
        <f t="array" ref="K7489">_xlfn.XLOOKUP(J7489,Delivery_Partners!A:A,Delivery_Partners!B:B)</f>
        <v>Delivery Partner 138</v>
      </c>
      <c r="L7489" s="3">
        <v>1</v>
      </c>
      <c r="M7489" s="2" t="s">
        <v>23</v>
      </c>
      <c r="N7489" s="2" t="s">
        <v>24</v>
      </c>
      <c r="O7489" s="3">
        <v>42</v>
      </c>
      <c r="P7489" s="13">
        <f t="shared" si="1566"/>
        <v>154.11</v>
      </c>
      <c r="Q7489" s="13" t="str">
        <f t="shared" si="1567"/>
        <v>Normal</v>
      </c>
      <c r="S7489" s="21"/>
    </row>
    <row r="7490" customHeight="1" spans="1:19">
      <c r="A7490" s="2" t="s">
        <v>9456</v>
      </c>
      <c r="B7490" s="29" t="s">
        <v>645</v>
      </c>
      <c r="C7490" s="2" t="s">
        <v>1241</v>
      </c>
      <c r="D7490" s="2" t="str">
        <f t="array" ref="D7490">_xlfn.XLOOKUP(C7490,Customers!A:A,Customers!B:B)</f>
        <v>Customer 0022</v>
      </c>
      <c r="E7490" s="2" t="s">
        <v>1031</v>
      </c>
      <c r="F7490" s="2" t="str">
        <f t="array" ref="F7490">_xlfn.XLOOKUP(E7490,Restaurants!A:A,Restaurants!B:B)</f>
        <v>Restaurant 016</v>
      </c>
      <c r="G7490" s="2" t="s">
        <v>377</v>
      </c>
      <c r="H7490" s="2" t="str">
        <f t="array" ref="H7490">_xlfn.XLOOKUP(G7490,Food_Menu!A:A,Food_Menu!B:B)</f>
        <v>Food Item 0138</v>
      </c>
      <c r="I7490" s="2">
        <f t="array" ref="I7490">_xlfn.XLOOKUP(G7490,Food_Menu!A:A,Food_Menu!D:D)</f>
        <v>153.3</v>
      </c>
      <c r="J7490" s="2" t="s">
        <v>1132</v>
      </c>
      <c r="K7490" s="2" t="str">
        <f t="array" ref="K7490">_xlfn.XLOOKUP(J7490,Delivery_Partners!A:A,Delivery_Partners!B:B)</f>
        <v>Delivery Partner 151</v>
      </c>
      <c r="L7490" s="3">
        <v>3</v>
      </c>
      <c r="M7490" s="2" t="s">
        <v>23</v>
      </c>
      <c r="N7490" s="2" t="s">
        <v>55</v>
      </c>
      <c r="O7490" s="3">
        <v>49</v>
      </c>
      <c r="P7490" s="13">
        <f t="shared" si="1566"/>
        <v>459.9</v>
      </c>
      <c r="Q7490" s="13" t="str">
        <f t="shared" si="1567"/>
        <v>Normal</v>
      </c>
      <c r="S7490" s="21"/>
    </row>
    <row r="7491" customHeight="1" spans="1:19">
      <c r="A7491" s="2" t="s">
        <v>9457</v>
      </c>
      <c r="B7491" s="29" t="s">
        <v>2741</v>
      </c>
      <c r="C7491" s="2" t="s">
        <v>1232</v>
      </c>
      <c r="D7491" s="2" t="str">
        <f t="array" ref="D7491">_xlfn.XLOOKUP(C7491,Customers!A:A,Customers!B:B)</f>
        <v>Customer 0668</v>
      </c>
      <c r="E7491" s="2" t="s">
        <v>647</v>
      </c>
      <c r="F7491" s="2" t="str">
        <f t="array" ref="F7491">_xlfn.XLOOKUP(E7491,Restaurants!A:A,Restaurants!B:B)</f>
        <v>Restaurant 081</v>
      </c>
      <c r="G7491" s="2" t="s">
        <v>675</v>
      </c>
      <c r="H7491" s="2" t="str">
        <f t="array" ref="H7491">_xlfn.XLOOKUP(G7491,Food_Menu!A:A,Food_Menu!B:B)</f>
        <v>Food Item 0034</v>
      </c>
      <c r="I7491" s="2">
        <f t="array" ref="I7491">_xlfn.XLOOKUP(G7491,Food_Menu!A:A,Food_Menu!D:D)</f>
        <v>185.13</v>
      </c>
      <c r="J7491" s="2" t="s">
        <v>231</v>
      </c>
      <c r="K7491" s="2" t="str">
        <f t="array" ref="K7491">_xlfn.XLOOKUP(J7491,Delivery_Partners!A:A,Delivery_Partners!B:B)</f>
        <v>Delivery Partner 013</v>
      </c>
      <c r="L7491" s="3">
        <v>1</v>
      </c>
      <c r="M7491" s="2" t="s">
        <v>23</v>
      </c>
      <c r="N7491" s="2" t="s">
        <v>24</v>
      </c>
      <c r="O7491" s="3">
        <v>26</v>
      </c>
      <c r="P7491" s="13">
        <f t="shared" si="1566"/>
        <v>185.13</v>
      </c>
      <c r="Q7491" s="13" t="str">
        <f t="shared" si="1567"/>
        <v>Fast</v>
      </c>
      <c r="S7491" s="21"/>
    </row>
    <row r="7492" customHeight="1" spans="1:19">
      <c r="A7492" s="2" t="s">
        <v>9458</v>
      </c>
      <c r="B7492" s="28">
        <v>45779</v>
      </c>
      <c r="C7492" s="2" t="s">
        <v>2657</v>
      </c>
      <c r="D7492" s="2" t="str">
        <f t="array" ref="D7492">_xlfn.XLOOKUP(C7492,Customers!A:A,Customers!B:B)</f>
        <v>Customer 1165</v>
      </c>
      <c r="E7492" s="2" t="s">
        <v>807</v>
      </c>
      <c r="F7492" s="2" t="str">
        <f t="array" ref="F7492">_xlfn.XLOOKUP(E7492,Restaurants!A:A,Restaurants!B:B)</f>
        <v>Restaurant 118</v>
      </c>
      <c r="G7492" s="2" t="s">
        <v>1973</v>
      </c>
      <c r="H7492" s="2" t="str">
        <f t="array" ref="H7492">_xlfn.XLOOKUP(G7492,Food_Menu!A:A,Food_Menu!B:B)</f>
        <v>Food Item 0210</v>
      </c>
      <c r="I7492" s="2">
        <f t="array" ref="I7492">_xlfn.XLOOKUP(G7492,Food_Menu!A:A,Food_Menu!D:D)</f>
        <v>331.49</v>
      </c>
      <c r="J7492" s="2" t="s">
        <v>35</v>
      </c>
      <c r="K7492" s="2" t="str">
        <f t="array" ref="K7492">_xlfn.XLOOKUP(J7492,Delivery_Partners!A:A,Delivery_Partners!B:B)</f>
        <v>Delivery Partner 081</v>
      </c>
      <c r="L7492" s="3">
        <v>1</v>
      </c>
      <c r="M7492" s="2" t="s">
        <v>23</v>
      </c>
      <c r="N7492" s="2" t="s">
        <v>24</v>
      </c>
      <c r="O7492" s="3">
        <v>42</v>
      </c>
      <c r="P7492" s="13">
        <f t="shared" si="1566"/>
        <v>331.49</v>
      </c>
      <c r="Q7492" s="13" t="str">
        <f t="shared" si="1567"/>
        <v>Normal</v>
      </c>
      <c r="S7492" s="21"/>
    </row>
    <row r="7493" customHeight="1" spans="1:19">
      <c r="A7493" s="2" t="s">
        <v>9459</v>
      </c>
      <c r="B7493" s="29" t="s">
        <v>964</v>
      </c>
      <c r="C7493" s="2" t="s">
        <v>3059</v>
      </c>
      <c r="D7493" s="2" t="str">
        <f t="array" ref="D7493">_xlfn.XLOOKUP(C7493,Customers!A:A,Customers!B:B)</f>
        <v>Customer 1194</v>
      </c>
      <c r="E7493" s="2" t="s">
        <v>89</v>
      </c>
      <c r="F7493" s="2" t="str">
        <f t="array" ref="F7493">_xlfn.XLOOKUP(E7493,Restaurants!A:A,Restaurants!B:B)</f>
        <v>Restaurant 059</v>
      </c>
      <c r="G7493" s="2" t="s">
        <v>785</v>
      </c>
      <c r="H7493" s="2" t="str">
        <f t="array" ref="H7493">_xlfn.XLOOKUP(G7493,Food_Menu!A:A,Food_Menu!B:B)</f>
        <v>Food Item 0218</v>
      </c>
      <c r="I7493" s="2">
        <f t="array" ref="I7493">_xlfn.XLOOKUP(G7493,Food_Menu!A:A,Food_Menu!D:D)</f>
        <v>579.55</v>
      </c>
      <c r="J7493" s="2" t="s">
        <v>735</v>
      </c>
      <c r="K7493" s="2" t="str">
        <f t="array" ref="K7493">_xlfn.XLOOKUP(J7493,Delivery_Partners!A:A,Delivery_Partners!B:B)</f>
        <v>Delivery Partner 116</v>
      </c>
      <c r="L7493" s="3">
        <v>1</v>
      </c>
      <c r="M7493" s="2" t="s">
        <v>23</v>
      </c>
      <c r="N7493" s="2" t="s">
        <v>55</v>
      </c>
      <c r="O7493" s="3">
        <v>54</v>
      </c>
      <c r="P7493" s="13">
        <f t="shared" si="1566"/>
        <v>579.55</v>
      </c>
      <c r="Q7493" s="13" t="str">
        <f t="shared" si="1567"/>
        <v>Normal</v>
      </c>
      <c r="S7493" s="21"/>
    </row>
    <row r="7494" customHeight="1" spans="1:19">
      <c r="A7494" s="2" t="s">
        <v>9460</v>
      </c>
      <c r="B7494" s="28">
        <v>45698</v>
      </c>
      <c r="C7494" s="2" t="s">
        <v>3535</v>
      </c>
      <c r="D7494" s="2" t="str">
        <f t="array" ref="D7494">_xlfn.XLOOKUP(C7494,Customers!A:A,Customers!B:B)</f>
        <v>Customer 0713</v>
      </c>
      <c r="E7494" s="2" t="s">
        <v>98</v>
      </c>
      <c r="F7494" s="2" t="str">
        <f t="array" ref="F7494">_xlfn.XLOOKUP(E7494,Restaurants!A:A,Restaurants!B:B)</f>
        <v>Restaurant 012</v>
      </c>
      <c r="G7494" s="2" t="s">
        <v>687</v>
      </c>
      <c r="H7494" s="2" t="str">
        <f t="array" ref="H7494">_xlfn.XLOOKUP(G7494,Food_Menu!A:A,Food_Menu!B:B)</f>
        <v>Food Item 0066</v>
      </c>
      <c r="I7494" s="2">
        <f t="array" ref="I7494">_xlfn.XLOOKUP(G7494,Food_Menu!A:A,Food_Menu!D:D)</f>
        <v>648.68</v>
      </c>
      <c r="J7494" s="2" t="s">
        <v>495</v>
      </c>
      <c r="K7494" s="2" t="str">
        <f t="array" ref="K7494">_xlfn.XLOOKUP(J7494,Delivery_Partners!A:A,Delivery_Partners!B:B)</f>
        <v>Delivery Partner 112</v>
      </c>
      <c r="L7494" s="3">
        <v>1</v>
      </c>
      <c r="M7494" s="2" t="s">
        <v>23</v>
      </c>
      <c r="N7494" s="2" t="s">
        <v>24</v>
      </c>
      <c r="O7494" s="3">
        <v>52</v>
      </c>
      <c r="P7494" s="13">
        <f t="shared" si="1566"/>
        <v>648.68</v>
      </c>
      <c r="Q7494" s="13" t="str">
        <f t="shared" si="1567"/>
        <v>Normal</v>
      </c>
      <c r="S7494" s="21"/>
    </row>
    <row r="7495" customHeight="1" spans="1:19">
      <c r="A7495" s="2" t="s">
        <v>9461</v>
      </c>
      <c r="B7495" s="28">
        <v>45748</v>
      </c>
      <c r="C7495" s="2" t="s">
        <v>556</v>
      </c>
      <c r="D7495" s="2" t="str">
        <f t="array" ref="D7495">_xlfn.XLOOKUP(C7495,Customers!A:A,Customers!B:B)</f>
        <v>Customer 0516</v>
      </c>
      <c r="E7495" s="2" t="s">
        <v>603</v>
      </c>
      <c r="F7495" s="2" t="str">
        <f t="array" ref="F7495">_xlfn.XLOOKUP(E7495,Restaurants!A:A,Restaurants!B:B)</f>
        <v>Restaurant 009</v>
      </c>
      <c r="G7495" s="2" t="s">
        <v>861</v>
      </c>
      <c r="H7495" s="2" t="str">
        <f t="array" ref="H7495">_xlfn.XLOOKUP(G7495,Food_Menu!A:A,Food_Menu!B:B)</f>
        <v>Food Item 0051</v>
      </c>
      <c r="I7495" s="2">
        <f t="array" ref="I7495">_xlfn.XLOOKUP(G7495,Food_Menu!A:A,Food_Menu!D:D)</f>
        <v>516.47</v>
      </c>
      <c r="J7495" s="2" t="s">
        <v>1268</v>
      </c>
      <c r="K7495" s="2" t="str">
        <f t="array" ref="K7495">_xlfn.XLOOKUP(J7495,Delivery_Partners!A:A,Delivery_Partners!B:B)</f>
        <v>Delivery Partner 124</v>
      </c>
      <c r="L7495" s="3">
        <v>1</v>
      </c>
      <c r="M7495" s="2" t="s">
        <v>23</v>
      </c>
      <c r="N7495" s="2" t="s">
        <v>55</v>
      </c>
      <c r="O7495" s="3">
        <v>29</v>
      </c>
      <c r="P7495" s="13">
        <f t="shared" si="1566"/>
        <v>516.47</v>
      </c>
      <c r="Q7495" s="13" t="str">
        <f t="shared" si="1567"/>
        <v>Fast</v>
      </c>
      <c r="S7495" s="21"/>
    </row>
    <row r="7496" hidden="1" customHeight="1" spans="1:19">
      <c r="A7496" s="2" t="s">
        <v>9462</v>
      </c>
      <c r="B7496" s="29" t="s">
        <v>2484</v>
      </c>
      <c r="C7496" s="2" t="s">
        <v>430</v>
      </c>
      <c r="D7496" s="2" t="str">
        <f t="array" ref="D7496">_xlfn.XLOOKUP(C7496,Customers!A:A,Customers!B:B)</f>
        <v>Customer 0328</v>
      </c>
      <c r="E7496" s="2" t="s">
        <v>1711</v>
      </c>
      <c r="F7496" s="2" t="str">
        <f t="array" ref="F7496">_xlfn.XLOOKUP(E7496,Restaurants!A:A,Restaurants!B:B)</f>
        <v>Restaurant 100</v>
      </c>
      <c r="G7496" s="2" t="s">
        <v>1318</v>
      </c>
      <c r="H7496" s="2" t="str">
        <f t="array" ref="H7496">_xlfn.XLOOKUP(G7496,Food_Menu!A:A,Food_Menu!B:B)</f>
        <v>Food Item 0119</v>
      </c>
      <c r="I7496" s="2"/>
      <c r="J7496" s="2" t="s">
        <v>1481</v>
      </c>
      <c r="K7496" s="2" t="str">
        <f t="array" ref="K7496">_xlfn.XLOOKUP(J7496,Delivery_Partners!A:A,Delivery_Partners!B:B)</f>
        <v>Delivery Partner 115</v>
      </c>
      <c r="L7496" s="3">
        <v>1</v>
      </c>
      <c r="M7496" s="2" t="s">
        <v>101</v>
      </c>
      <c r="N7496" s="2" t="s">
        <v>55</v>
      </c>
      <c r="O7496" s="2"/>
    </row>
    <row r="7497" customHeight="1" spans="1:19">
      <c r="A7497" s="2" t="s">
        <v>9463</v>
      </c>
      <c r="B7497" s="29" t="s">
        <v>334</v>
      </c>
      <c r="C7497" s="2" t="s">
        <v>2108</v>
      </c>
      <c r="D7497" s="2" t="str">
        <f t="array" ref="D7497">_xlfn.XLOOKUP(C7497,Customers!A:A,Customers!B:B)</f>
        <v>Customer 1189</v>
      </c>
      <c r="E7497" s="2" t="s">
        <v>1060</v>
      </c>
      <c r="F7497" s="2" t="str">
        <f t="array" ref="F7497">_xlfn.XLOOKUP(E7497,Restaurants!A:A,Restaurants!B:B)</f>
        <v>Restaurant 042</v>
      </c>
      <c r="G7497" s="2" t="s">
        <v>442</v>
      </c>
      <c r="H7497" s="2" t="str">
        <f t="array" ref="H7497">_xlfn.XLOOKUP(G7497,Food_Menu!A:A,Food_Menu!B:B)</f>
        <v>Food Item 0143</v>
      </c>
      <c r="I7497" s="2">
        <f t="array" ref="I7497">_xlfn.XLOOKUP(G7497,Food_Menu!A:A,Food_Menu!D:D)</f>
        <v>248.87</v>
      </c>
      <c r="J7497" s="2" t="s">
        <v>41</v>
      </c>
      <c r="K7497" s="2" t="str">
        <f t="array" ref="K7497">_xlfn.XLOOKUP(J7497,Delivery_Partners!A:A,Delivery_Partners!B:B)</f>
        <v>Delivery Partner 041</v>
      </c>
      <c r="L7497" s="3">
        <v>1</v>
      </c>
      <c r="M7497" s="2" t="s">
        <v>23</v>
      </c>
      <c r="N7497" s="2" t="s">
        <v>24</v>
      </c>
      <c r="O7497" s="3">
        <v>44</v>
      </c>
      <c r="P7497" s="13">
        <f t="shared" ref="P7497:P7500" si="1568">I7497*L7497</f>
        <v>248.87</v>
      </c>
      <c r="Q7497" s="13" t="str">
        <f t="shared" ref="Q7497:Q7500" si="1569">IF(O7497="","Not Delivered",IF(O7497&lt;=30,"Fast",IF(O7497&lt;=60,"Normal","Slow")))</f>
        <v>Normal</v>
      </c>
      <c r="S7497" s="21"/>
    </row>
    <row r="7498" customHeight="1" spans="1:19">
      <c r="A7498" s="2" t="s">
        <v>9464</v>
      </c>
      <c r="B7498" s="28">
        <v>45907</v>
      </c>
      <c r="C7498" s="2" t="s">
        <v>1422</v>
      </c>
      <c r="D7498" s="2" t="str">
        <f t="array" ref="D7498">_xlfn.XLOOKUP(C7498,Customers!A:A,Customers!B:B)</f>
        <v>Customer 0220</v>
      </c>
      <c r="E7498" s="2" t="s">
        <v>666</v>
      </c>
      <c r="F7498" s="2" t="str">
        <f t="array" ref="F7498">_xlfn.XLOOKUP(E7498,Restaurants!A:A,Restaurants!B:B)</f>
        <v>Restaurant 036</v>
      </c>
      <c r="G7498" s="2" t="s">
        <v>426</v>
      </c>
      <c r="H7498" s="2" t="str">
        <f t="array" ref="H7498">_xlfn.XLOOKUP(G7498,Food_Menu!A:A,Food_Menu!B:B)</f>
        <v>Food Item 0142</v>
      </c>
      <c r="I7498" s="2">
        <f t="array" ref="I7498">_xlfn.XLOOKUP(G7498,Food_Menu!A:A,Food_Menu!D:D)</f>
        <v>428.17</v>
      </c>
      <c r="J7498" s="2" t="s">
        <v>485</v>
      </c>
      <c r="K7498" s="2" t="str">
        <f t="array" ref="K7498">_xlfn.XLOOKUP(J7498,Delivery_Partners!A:A,Delivery_Partners!B:B)</f>
        <v>Delivery Partner 150</v>
      </c>
      <c r="L7498" s="3">
        <v>1</v>
      </c>
      <c r="M7498" s="2" t="s">
        <v>23</v>
      </c>
      <c r="N7498" s="2" t="s">
        <v>55</v>
      </c>
      <c r="O7498" s="3">
        <v>35</v>
      </c>
      <c r="P7498" s="13">
        <f t="shared" si="1568"/>
        <v>428.17</v>
      </c>
      <c r="Q7498" s="13" t="str">
        <f t="shared" si="1569"/>
        <v>Normal</v>
      </c>
      <c r="S7498" s="21"/>
    </row>
    <row r="7499" customHeight="1" spans="1:19">
      <c r="A7499" s="2" t="s">
        <v>9465</v>
      </c>
      <c r="B7499" s="29" t="s">
        <v>361</v>
      </c>
      <c r="C7499" s="2" t="s">
        <v>2113</v>
      </c>
      <c r="D7499" s="2" t="str">
        <f t="array" ref="D7499">_xlfn.XLOOKUP(C7499,Customers!A:A,Customers!B:B)</f>
        <v>Customer 0152</v>
      </c>
      <c r="E7499" s="2" t="s">
        <v>71</v>
      </c>
      <c r="F7499" s="2" t="str">
        <f t="array" ref="F7499">_xlfn.XLOOKUP(E7499,Restaurants!A:A,Restaurants!B:B)</f>
        <v>Restaurant 013</v>
      </c>
      <c r="G7499" s="2" t="s">
        <v>683</v>
      </c>
      <c r="H7499" s="2" t="str">
        <f t="array" ref="H7499">_xlfn.XLOOKUP(G7499,Food_Menu!A:A,Food_Menu!B:B)</f>
        <v>Food Item 0010</v>
      </c>
      <c r="I7499" s="2">
        <f t="array" ref="I7499">_xlfn.XLOOKUP(G7499,Food_Menu!A:A,Food_Menu!D:D)</f>
        <v>253.04</v>
      </c>
      <c r="J7499" s="2" t="s">
        <v>1350</v>
      </c>
      <c r="K7499" s="2" t="str">
        <f t="array" ref="K7499">_xlfn.XLOOKUP(J7499,Delivery_Partners!A:A,Delivery_Partners!B:B)</f>
        <v>Delivery Partner 087</v>
      </c>
      <c r="L7499" s="3">
        <v>1</v>
      </c>
      <c r="M7499" s="2" t="s">
        <v>23</v>
      </c>
      <c r="N7499" s="2" t="s">
        <v>24</v>
      </c>
      <c r="O7499" s="3">
        <v>32</v>
      </c>
      <c r="P7499" s="13">
        <f t="shared" si="1568"/>
        <v>253.04</v>
      </c>
      <c r="Q7499" s="13" t="str">
        <f t="shared" si="1569"/>
        <v>Normal</v>
      </c>
      <c r="S7499" s="21"/>
    </row>
    <row r="7500" customHeight="1" spans="1:19">
      <c r="A7500" s="2" t="s">
        <v>9466</v>
      </c>
      <c r="B7500" s="29" t="s">
        <v>1532</v>
      </c>
      <c r="C7500" s="2" t="s">
        <v>1770</v>
      </c>
      <c r="D7500" s="2" t="str">
        <f t="array" ref="D7500">_xlfn.XLOOKUP(C7500,Customers!A:A,Customers!B:B)</f>
        <v>Customer 0611</v>
      </c>
      <c r="E7500" s="2" t="s">
        <v>1173</v>
      </c>
      <c r="F7500" s="2" t="str">
        <f t="array" ref="F7500">_xlfn.XLOOKUP(E7500,Restaurants!A:A,Restaurants!B:B)</f>
        <v>Restaurant 080</v>
      </c>
      <c r="G7500" s="2" t="s">
        <v>282</v>
      </c>
      <c r="H7500" s="2" t="str">
        <f t="array" ref="H7500">_xlfn.XLOOKUP(G7500,Food_Menu!A:A,Food_Menu!B:B)</f>
        <v>Food Item 0157</v>
      </c>
      <c r="I7500" s="2">
        <f t="array" ref="I7500">_xlfn.XLOOKUP(G7500,Food_Menu!A:A,Food_Menu!D:D)</f>
        <v>278.37</v>
      </c>
      <c r="J7500" s="2" t="s">
        <v>309</v>
      </c>
      <c r="K7500" s="2" t="str">
        <f t="array" ref="K7500">_xlfn.XLOOKUP(J7500,Delivery_Partners!A:A,Delivery_Partners!B:B)</f>
        <v>Delivery Partner 175</v>
      </c>
      <c r="L7500" s="3">
        <v>3</v>
      </c>
      <c r="M7500" s="2" t="s">
        <v>23</v>
      </c>
      <c r="N7500" s="2" t="s">
        <v>42</v>
      </c>
      <c r="O7500" s="3">
        <v>15</v>
      </c>
      <c r="P7500" s="13">
        <f t="shared" si="1568"/>
        <v>835.11</v>
      </c>
      <c r="Q7500" s="13" t="str">
        <f t="shared" si="1569"/>
        <v>Fast</v>
      </c>
      <c r="S7500" s="21"/>
    </row>
    <row r="7501" hidden="1" customHeight="1" spans="1:19">
      <c r="A7501" s="2" t="s">
        <v>9467</v>
      </c>
      <c r="B7501" s="29" t="s">
        <v>1429</v>
      </c>
      <c r="C7501" s="2" t="s">
        <v>1796</v>
      </c>
      <c r="D7501" s="2" t="str">
        <f t="array" ref="D7501">_xlfn.XLOOKUP(C7501,Customers!A:A,Customers!B:B)</f>
        <v>Customer 0471</v>
      </c>
      <c r="E7501" s="2" t="s">
        <v>492</v>
      </c>
      <c r="F7501" s="2" t="str">
        <f t="array" ref="F7501">_xlfn.XLOOKUP(E7501,Restaurants!A:A,Restaurants!B:B)</f>
        <v>Restaurant 008</v>
      </c>
      <c r="G7501" s="2" t="s">
        <v>1509</v>
      </c>
      <c r="H7501" s="2" t="str">
        <f t="array" ref="H7501">_xlfn.XLOOKUP(G7501,Food_Menu!A:A,Food_Menu!B:B)</f>
        <v>Food Item 0015</v>
      </c>
      <c r="I7501" s="2"/>
      <c r="J7501" s="2" t="s">
        <v>1596</v>
      </c>
      <c r="K7501" s="2" t="str">
        <f t="array" ref="K7501">_xlfn.XLOOKUP(J7501,Delivery_Partners!A:A,Delivery_Partners!B:B)</f>
        <v>Delivery Partner 094</v>
      </c>
      <c r="L7501" s="3">
        <v>2</v>
      </c>
      <c r="M7501" s="2" t="s">
        <v>101</v>
      </c>
      <c r="N7501" s="2" t="s">
        <v>24</v>
      </c>
      <c r="O7501" s="2"/>
    </row>
    <row r="7502" customHeight="1" spans="1:19">
      <c r="A7502" s="2" t="s">
        <v>9468</v>
      </c>
      <c r="B7502" s="28">
        <v>45908</v>
      </c>
      <c r="C7502" s="2" t="s">
        <v>3372</v>
      </c>
      <c r="D7502" s="2" t="str">
        <f t="array" ref="D7502">_xlfn.XLOOKUP(C7502,Customers!A:A,Customers!B:B)</f>
        <v>Customer 0595</v>
      </c>
      <c r="E7502" s="2" t="s">
        <v>1209</v>
      </c>
      <c r="F7502" s="2" t="str">
        <f t="array" ref="F7502">_xlfn.XLOOKUP(E7502,Restaurants!A:A,Restaurants!B:B)</f>
        <v>Restaurant 109</v>
      </c>
      <c r="G7502" s="2" t="s">
        <v>308</v>
      </c>
      <c r="H7502" s="2" t="str">
        <f t="array" ref="H7502">_xlfn.XLOOKUP(G7502,Food_Menu!A:A,Food_Menu!B:B)</f>
        <v>Food Item 0076</v>
      </c>
      <c r="I7502" s="2">
        <f t="array" ref="I7502">_xlfn.XLOOKUP(G7502,Food_Menu!A:A,Food_Menu!D:D)</f>
        <v>82.28</v>
      </c>
      <c r="J7502" s="2" t="s">
        <v>640</v>
      </c>
      <c r="K7502" s="2" t="str">
        <f t="array" ref="K7502">_xlfn.XLOOKUP(J7502,Delivery_Partners!A:A,Delivery_Partners!B:B)</f>
        <v>Delivery Partner 097</v>
      </c>
      <c r="L7502" s="3">
        <v>2</v>
      </c>
      <c r="M7502" s="2" t="s">
        <v>23</v>
      </c>
      <c r="N7502" s="2" t="s">
        <v>24</v>
      </c>
      <c r="O7502" s="3">
        <v>27</v>
      </c>
      <c r="P7502" s="13">
        <f t="shared" ref="P7502:P7505" si="1570">I7502*L7502</f>
        <v>164.56</v>
      </c>
      <c r="Q7502" s="13" t="str">
        <f t="shared" ref="Q7502:Q7505" si="1571">IF(O7502="","Not Delivered",IF(O7502&lt;=30,"Fast",IF(O7502&lt;=60,"Normal","Slow")))</f>
        <v>Fast</v>
      </c>
      <c r="S7502" s="21"/>
    </row>
    <row r="7503" customHeight="1" spans="1:19">
      <c r="A7503" s="2" t="s">
        <v>9469</v>
      </c>
      <c r="B7503" s="29" t="s">
        <v>453</v>
      </c>
      <c r="C7503" s="2" t="s">
        <v>8451</v>
      </c>
      <c r="D7503" s="2" t="str">
        <f t="array" ref="D7503">_xlfn.XLOOKUP(C7503,Customers!A:A,Customers!B:B)</f>
        <v>Customer 1083</v>
      </c>
      <c r="E7503" s="2" t="s">
        <v>702</v>
      </c>
      <c r="F7503" s="2" t="str">
        <f t="array" ref="F7503">_xlfn.XLOOKUP(E7503,Restaurants!A:A,Restaurants!B:B)</f>
        <v>Restaurant 025</v>
      </c>
      <c r="G7503" s="2" t="s">
        <v>1013</v>
      </c>
      <c r="H7503" s="2" t="str">
        <f t="array" ref="H7503">_xlfn.XLOOKUP(G7503,Food_Menu!A:A,Food_Menu!B:B)</f>
        <v>Food Item 0158</v>
      </c>
      <c r="I7503" s="2">
        <f t="array" ref="I7503">_xlfn.XLOOKUP(G7503,Food_Menu!A:A,Food_Menu!D:D)</f>
        <v>622.8</v>
      </c>
      <c r="J7503" s="2" t="s">
        <v>643</v>
      </c>
      <c r="K7503" s="2" t="str">
        <f t="array" ref="K7503">_xlfn.XLOOKUP(J7503,Delivery_Partners!A:A,Delivery_Partners!B:B)</f>
        <v>Delivery Partner 107</v>
      </c>
      <c r="L7503" s="3">
        <v>3</v>
      </c>
      <c r="M7503" s="2" t="s">
        <v>23</v>
      </c>
      <c r="N7503" s="2" t="s">
        <v>24</v>
      </c>
      <c r="O7503" s="3">
        <v>20</v>
      </c>
      <c r="P7503" s="13">
        <f t="shared" si="1570"/>
        <v>1868.4</v>
      </c>
      <c r="Q7503" s="13" t="str">
        <f t="shared" si="1571"/>
        <v>Fast</v>
      </c>
      <c r="S7503" s="21"/>
    </row>
    <row r="7504" customHeight="1" spans="1:19">
      <c r="A7504" s="2" t="s">
        <v>9470</v>
      </c>
      <c r="B7504" s="28">
        <v>45939</v>
      </c>
      <c r="C7504" s="2" t="s">
        <v>2207</v>
      </c>
      <c r="D7504" s="2" t="str">
        <f t="array" ref="D7504">_xlfn.XLOOKUP(C7504,Customers!A:A,Customers!B:B)</f>
        <v>Customer 0324</v>
      </c>
      <c r="E7504" s="2" t="s">
        <v>603</v>
      </c>
      <c r="F7504" s="2" t="str">
        <f t="array" ref="F7504">_xlfn.XLOOKUP(E7504,Restaurants!A:A,Restaurants!B:B)</f>
        <v>Restaurant 009</v>
      </c>
      <c r="G7504" s="2" t="s">
        <v>2157</v>
      </c>
      <c r="H7504" s="2" t="str">
        <f t="array" ref="H7504">_xlfn.XLOOKUP(G7504,Food_Menu!A:A,Food_Menu!B:B)</f>
        <v>Food Item 0196</v>
      </c>
      <c r="I7504" s="2">
        <f t="array" ref="I7504">_xlfn.XLOOKUP(G7504,Food_Menu!A:A,Food_Menu!D:D)</f>
        <v>535.63</v>
      </c>
      <c r="J7504" s="2" t="s">
        <v>953</v>
      </c>
      <c r="K7504" s="2" t="str">
        <f t="array" ref="K7504">_xlfn.XLOOKUP(J7504,Delivery_Partners!A:A,Delivery_Partners!B:B)</f>
        <v>Delivery Partner 157</v>
      </c>
      <c r="L7504" s="3">
        <v>2</v>
      </c>
      <c r="M7504" s="2" t="s">
        <v>23</v>
      </c>
      <c r="N7504" s="2" t="s">
        <v>24</v>
      </c>
      <c r="O7504" s="3">
        <v>36</v>
      </c>
      <c r="P7504" s="13">
        <f t="shared" si="1570"/>
        <v>1071.26</v>
      </c>
      <c r="Q7504" s="13" t="str">
        <f t="shared" si="1571"/>
        <v>Normal</v>
      </c>
      <c r="S7504" s="21"/>
    </row>
    <row r="7505" customHeight="1" spans="1:19">
      <c r="A7505" s="2" t="s">
        <v>9471</v>
      </c>
      <c r="B7505" s="29" t="s">
        <v>1162</v>
      </c>
      <c r="C7505" s="2" t="s">
        <v>4039</v>
      </c>
      <c r="D7505" s="2" t="str">
        <f t="array" ref="D7505">_xlfn.XLOOKUP(C7505,Customers!A:A,Customers!B:B)</f>
        <v>Customer 1053</v>
      </c>
      <c r="E7505" s="2" t="s">
        <v>674</v>
      </c>
      <c r="F7505" s="2" t="str">
        <f t="array" ref="F7505">_xlfn.XLOOKUP(E7505,Restaurants!A:A,Restaurants!B:B)</f>
        <v>Restaurant 085</v>
      </c>
      <c r="G7505" s="2" t="s">
        <v>754</v>
      </c>
      <c r="H7505" s="2" t="str">
        <f t="array" ref="H7505">_xlfn.XLOOKUP(G7505,Food_Menu!A:A,Food_Menu!B:B)</f>
        <v>Food Item 0140</v>
      </c>
      <c r="I7505" s="2">
        <f t="array" ref="I7505">_xlfn.XLOOKUP(G7505,Food_Menu!A:A,Food_Menu!D:D)</f>
        <v>408.22</v>
      </c>
      <c r="J7505" s="2" t="s">
        <v>22</v>
      </c>
      <c r="K7505" s="2" t="str">
        <f t="array" ref="K7505">_xlfn.XLOOKUP(J7505,Delivery_Partners!A:A,Delivery_Partners!B:B)</f>
        <v>Delivery Partner 163</v>
      </c>
      <c r="L7505" s="3">
        <v>2</v>
      </c>
      <c r="M7505" s="2" t="s">
        <v>23</v>
      </c>
      <c r="N7505" s="2" t="s">
        <v>24</v>
      </c>
      <c r="O7505" s="3">
        <v>45</v>
      </c>
      <c r="P7505" s="13">
        <f t="shared" si="1570"/>
        <v>816.44</v>
      </c>
      <c r="Q7505" s="13" t="str">
        <f t="shared" si="1571"/>
        <v>Normal</v>
      </c>
      <c r="S7505" s="21"/>
    </row>
    <row r="7506" hidden="1" customHeight="1" spans="1:19">
      <c r="A7506" s="2" t="s">
        <v>9472</v>
      </c>
      <c r="B7506" s="29" t="s">
        <v>1836</v>
      </c>
      <c r="C7506" s="2" t="s">
        <v>2343</v>
      </c>
      <c r="D7506" s="2" t="str">
        <f t="array" ref="D7506">_xlfn.XLOOKUP(C7506,Customers!A:A,Customers!B:B)</f>
        <v>Customer 0255</v>
      </c>
      <c r="E7506" s="2" t="s">
        <v>46</v>
      </c>
      <c r="F7506" s="2" t="str">
        <f t="array" ref="F7506">_xlfn.XLOOKUP(E7506,Restaurants!A:A,Restaurants!B:B)</f>
        <v>Restaurant 043</v>
      </c>
      <c r="G7506" s="2" t="s">
        <v>1336</v>
      </c>
      <c r="H7506" s="2" t="str">
        <f t="array" ref="H7506">_xlfn.XLOOKUP(G7506,Food_Menu!A:A,Food_Menu!B:B)</f>
        <v>Food Item 0036</v>
      </c>
      <c r="I7506" s="2"/>
      <c r="J7506" s="2" t="s">
        <v>123</v>
      </c>
      <c r="K7506" s="2" t="str">
        <f t="array" ref="K7506">_xlfn.XLOOKUP(J7506,Delivery_Partners!A:A,Delivery_Partners!B:B)</f>
        <v>Delivery Partner 106</v>
      </c>
      <c r="L7506" s="3">
        <v>1</v>
      </c>
      <c r="M7506" s="2" t="s">
        <v>101</v>
      </c>
      <c r="N7506" s="2" t="s">
        <v>24</v>
      </c>
      <c r="O7506" s="2"/>
    </row>
    <row r="7507" hidden="1" customHeight="1" spans="1:19">
      <c r="A7507" s="2" t="s">
        <v>9473</v>
      </c>
      <c r="B7507" s="29" t="s">
        <v>1571</v>
      </c>
      <c r="C7507" s="2" t="s">
        <v>6180</v>
      </c>
      <c r="D7507" s="2" t="str">
        <f t="array" ref="D7507">_xlfn.XLOOKUP(C7507,Customers!A:A,Customers!B:B)</f>
        <v>Customer 0389</v>
      </c>
      <c r="E7507" s="2" t="s">
        <v>1342</v>
      </c>
      <c r="F7507" s="2" t="str">
        <f t="array" ref="F7507">_xlfn.XLOOKUP(E7507,Restaurants!A:A,Restaurants!B:B)</f>
        <v>Restaurant 084</v>
      </c>
      <c r="G7507" s="2" t="s">
        <v>767</v>
      </c>
      <c r="H7507" s="2" t="str">
        <f t="array" ref="H7507">_xlfn.XLOOKUP(G7507,Food_Menu!A:A,Food_Menu!B:B)</f>
        <v>Food Item 0150</v>
      </c>
      <c r="I7507" s="2"/>
      <c r="J7507" s="2" t="s">
        <v>304</v>
      </c>
      <c r="K7507" s="2" t="str">
        <f t="array" ref="K7507">_xlfn.XLOOKUP(J7507,Delivery_Partners!A:A,Delivery_Partners!B:B)</f>
        <v>Delivery Partner 099</v>
      </c>
      <c r="L7507" s="3">
        <v>1</v>
      </c>
      <c r="M7507" s="2" t="s">
        <v>189</v>
      </c>
      <c r="N7507" s="2" t="s">
        <v>42</v>
      </c>
      <c r="O7507" s="2"/>
    </row>
    <row r="7508" customHeight="1" spans="1:19">
      <c r="A7508" s="2" t="s">
        <v>9474</v>
      </c>
      <c r="B7508" s="29" t="s">
        <v>31</v>
      </c>
      <c r="C7508" s="2" t="s">
        <v>3765</v>
      </c>
      <c r="D7508" s="2" t="str">
        <f t="array" ref="D7508">_xlfn.XLOOKUP(C7508,Customers!A:A,Customers!B:B)</f>
        <v>Customer 0006</v>
      </c>
      <c r="E7508" s="2" t="s">
        <v>506</v>
      </c>
      <c r="F7508" s="2" t="str">
        <f t="array" ref="F7508">_xlfn.XLOOKUP(E7508,Restaurants!A:A,Restaurants!B:B)</f>
        <v>Restaurant 005</v>
      </c>
      <c r="G7508" s="2" t="s">
        <v>194</v>
      </c>
      <c r="H7508" s="2" t="str">
        <f t="array" ref="H7508">_xlfn.XLOOKUP(G7508,Food_Menu!A:A,Food_Menu!B:B)</f>
        <v>Food Item 0009</v>
      </c>
      <c r="I7508" s="2">
        <f t="array" ref="I7508">_xlfn.XLOOKUP(G7508,Food_Menu!A:A,Food_Menu!D:D)</f>
        <v>168.03</v>
      </c>
      <c r="J7508" s="2" t="s">
        <v>271</v>
      </c>
      <c r="K7508" s="2" t="str">
        <f t="array" ref="K7508">_xlfn.XLOOKUP(J7508,Delivery_Partners!A:A,Delivery_Partners!B:B)</f>
        <v>Delivery Partner 010</v>
      </c>
      <c r="L7508" s="3">
        <v>1</v>
      </c>
      <c r="M7508" s="2" t="s">
        <v>23</v>
      </c>
      <c r="N7508" s="2" t="s">
        <v>24</v>
      </c>
      <c r="O7508" s="3">
        <v>34</v>
      </c>
      <c r="P7508" s="13">
        <f t="shared" ref="P7508:P7513" si="1572">I7508*L7508</f>
        <v>168.03</v>
      </c>
      <c r="Q7508" s="13" t="str">
        <f t="shared" ref="Q7508:Q7513" si="1573">IF(O7508="","Not Delivered",IF(O7508&lt;=30,"Fast",IF(O7508&lt;=60,"Normal","Slow")))</f>
        <v>Normal</v>
      </c>
      <c r="S7508" s="21"/>
    </row>
    <row r="7509" customHeight="1" spans="1:19">
      <c r="A7509" s="2" t="s">
        <v>9475</v>
      </c>
      <c r="B7509" s="29" t="s">
        <v>879</v>
      </c>
      <c r="C7509" s="2" t="s">
        <v>919</v>
      </c>
      <c r="D7509" s="2" t="str">
        <f t="array" ref="D7509">_xlfn.XLOOKUP(C7509,Customers!A:A,Customers!B:B)</f>
        <v>Customer 0815</v>
      </c>
      <c r="E7509" s="2" t="s">
        <v>137</v>
      </c>
      <c r="F7509" s="2" t="str">
        <f t="array" ref="F7509">_xlfn.XLOOKUP(E7509,Restaurants!A:A,Restaurants!B:B)</f>
        <v>Restaurant 104</v>
      </c>
      <c r="G7509" s="2" t="s">
        <v>861</v>
      </c>
      <c r="H7509" s="2" t="str">
        <f t="array" ref="H7509">_xlfn.XLOOKUP(G7509,Food_Menu!A:A,Food_Menu!B:B)</f>
        <v>Food Item 0051</v>
      </c>
      <c r="I7509" s="2">
        <f t="array" ref="I7509">_xlfn.XLOOKUP(G7509,Food_Menu!A:A,Food_Menu!D:D)</f>
        <v>516.47</v>
      </c>
      <c r="J7509" s="2" t="s">
        <v>231</v>
      </c>
      <c r="K7509" s="2" t="str">
        <f t="array" ref="K7509">_xlfn.XLOOKUP(J7509,Delivery_Partners!A:A,Delivery_Partners!B:B)</f>
        <v>Delivery Partner 013</v>
      </c>
      <c r="L7509" s="3">
        <v>3</v>
      </c>
      <c r="M7509" s="2" t="s">
        <v>23</v>
      </c>
      <c r="N7509" s="2" t="s">
        <v>24</v>
      </c>
      <c r="O7509" s="3">
        <v>38</v>
      </c>
      <c r="P7509" s="13">
        <f t="shared" si="1572"/>
        <v>1549.41</v>
      </c>
      <c r="Q7509" s="13" t="str">
        <f t="shared" si="1573"/>
        <v>Normal</v>
      </c>
      <c r="S7509" s="21"/>
    </row>
    <row r="7510" customHeight="1" spans="1:19">
      <c r="A7510" s="2" t="s">
        <v>9476</v>
      </c>
      <c r="B7510" s="28">
        <v>45940</v>
      </c>
      <c r="C7510" s="2" t="s">
        <v>5044</v>
      </c>
      <c r="D7510" s="2" t="str">
        <f t="array" ref="D7510">_xlfn.XLOOKUP(C7510,Customers!A:A,Customers!B:B)</f>
        <v>Customer 1031</v>
      </c>
      <c r="E7510" s="2" t="s">
        <v>523</v>
      </c>
      <c r="F7510" s="2" t="str">
        <f t="array" ref="F7510">_xlfn.XLOOKUP(E7510,Restaurants!A:A,Restaurants!B:B)</f>
        <v>Restaurant 038</v>
      </c>
      <c r="G7510" s="2" t="s">
        <v>553</v>
      </c>
      <c r="H7510" s="2" t="str">
        <f t="array" ref="H7510">_xlfn.XLOOKUP(G7510,Food_Menu!A:A,Food_Menu!B:B)</f>
        <v>Food Item 0028</v>
      </c>
      <c r="I7510" s="2">
        <f t="array" ref="I7510">_xlfn.XLOOKUP(G7510,Food_Menu!A:A,Food_Menu!D:D)</f>
        <v>607.73</v>
      </c>
      <c r="J7510" s="2" t="s">
        <v>1080</v>
      </c>
      <c r="K7510" s="2" t="str">
        <f t="array" ref="K7510">_xlfn.XLOOKUP(J7510,Delivery_Partners!A:A,Delivery_Partners!B:B)</f>
        <v>Delivery Partner 133</v>
      </c>
      <c r="L7510" s="3">
        <v>1</v>
      </c>
      <c r="M7510" s="2" t="s">
        <v>23</v>
      </c>
      <c r="N7510" s="2" t="s">
        <v>24</v>
      </c>
      <c r="O7510" s="3">
        <v>37</v>
      </c>
      <c r="P7510" s="13">
        <f t="shared" si="1572"/>
        <v>607.73</v>
      </c>
      <c r="Q7510" s="13" t="str">
        <f t="shared" si="1573"/>
        <v>Normal</v>
      </c>
      <c r="S7510" s="21"/>
    </row>
    <row r="7511" customHeight="1" spans="1:19">
      <c r="A7511" s="2" t="s">
        <v>9477</v>
      </c>
      <c r="B7511" s="29" t="s">
        <v>150</v>
      </c>
      <c r="C7511" s="2" t="s">
        <v>7059</v>
      </c>
      <c r="D7511" s="2" t="str">
        <f t="array" ref="D7511">_xlfn.XLOOKUP(C7511,Customers!A:A,Customers!B:B)</f>
        <v>Customer 1064</v>
      </c>
      <c r="E7511" s="2" t="s">
        <v>421</v>
      </c>
      <c r="F7511" s="2" t="str">
        <f t="array" ref="F7511">_xlfn.XLOOKUP(E7511,Restaurants!A:A,Restaurants!B:B)</f>
        <v>Restaurant 091</v>
      </c>
      <c r="G7511" s="2" t="s">
        <v>1177</v>
      </c>
      <c r="H7511" s="2" t="str">
        <f t="array" ref="H7511">_xlfn.XLOOKUP(G7511,Food_Menu!A:A,Food_Menu!B:B)</f>
        <v>Food Item 0217</v>
      </c>
      <c r="I7511" s="2">
        <f t="array" ref="I7511">_xlfn.XLOOKUP(G7511,Food_Menu!A:A,Food_Menu!D:D)</f>
        <v>222.6</v>
      </c>
      <c r="J7511" s="2" t="s">
        <v>262</v>
      </c>
      <c r="K7511" s="2" t="str">
        <f t="array" ref="K7511">_xlfn.XLOOKUP(J7511,Delivery_Partners!A:A,Delivery_Partners!B:B)</f>
        <v>Delivery Partner 063</v>
      </c>
      <c r="L7511" s="3">
        <v>1</v>
      </c>
      <c r="M7511" s="2" t="s">
        <v>23</v>
      </c>
      <c r="N7511" s="2" t="s">
        <v>55</v>
      </c>
      <c r="O7511" s="3">
        <v>26</v>
      </c>
      <c r="P7511" s="13">
        <f t="shared" si="1572"/>
        <v>222.6</v>
      </c>
      <c r="Q7511" s="13" t="str">
        <f t="shared" si="1573"/>
        <v>Fast</v>
      </c>
      <c r="S7511" s="21"/>
    </row>
    <row r="7512" customHeight="1" spans="1:19">
      <c r="A7512" s="2" t="s">
        <v>9478</v>
      </c>
      <c r="B7512" s="29" t="s">
        <v>175</v>
      </c>
      <c r="C7512" s="2" t="s">
        <v>2809</v>
      </c>
      <c r="D7512" s="2" t="str">
        <f t="array" ref="D7512">_xlfn.XLOOKUP(C7512,Customers!A:A,Customers!B:B)</f>
        <v>Customer 0201</v>
      </c>
      <c r="E7512" s="2" t="s">
        <v>298</v>
      </c>
      <c r="F7512" s="2" t="str">
        <f t="array" ref="F7512">_xlfn.XLOOKUP(E7512,Restaurants!A:A,Restaurants!B:B)</f>
        <v>Restaurant 113</v>
      </c>
      <c r="G7512" s="2" t="s">
        <v>188</v>
      </c>
      <c r="H7512" s="2" t="str">
        <f t="array" ref="H7512">_xlfn.XLOOKUP(G7512,Food_Menu!A:A,Food_Menu!B:B)</f>
        <v>Food Item 0082</v>
      </c>
      <c r="I7512" s="2">
        <f t="array" ref="I7512">_xlfn.XLOOKUP(G7512,Food_Menu!A:A,Food_Menu!D:D)</f>
        <v>266.68</v>
      </c>
      <c r="J7512" s="2" t="s">
        <v>660</v>
      </c>
      <c r="K7512" s="2" t="str">
        <f t="array" ref="K7512">_xlfn.XLOOKUP(J7512,Delivery_Partners!A:A,Delivery_Partners!B:B)</f>
        <v>Delivery Partner 079</v>
      </c>
      <c r="L7512" s="3">
        <v>2</v>
      </c>
      <c r="M7512" s="2" t="s">
        <v>23</v>
      </c>
      <c r="N7512" s="2" t="s">
        <v>55</v>
      </c>
      <c r="O7512" s="3">
        <v>21</v>
      </c>
      <c r="P7512" s="13">
        <f t="shared" si="1572"/>
        <v>533.36</v>
      </c>
      <c r="Q7512" s="13" t="str">
        <f t="shared" si="1573"/>
        <v>Fast</v>
      </c>
      <c r="S7512" s="21"/>
    </row>
    <row r="7513" customHeight="1" spans="1:19">
      <c r="A7513" s="2" t="s">
        <v>9479</v>
      </c>
      <c r="B7513" s="29" t="s">
        <v>2448</v>
      </c>
      <c r="C7513" s="2" t="s">
        <v>3503</v>
      </c>
      <c r="D7513" s="2" t="str">
        <f t="array" ref="D7513">_xlfn.XLOOKUP(C7513,Customers!A:A,Customers!B:B)</f>
        <v>Customer 0921</v>
      </c>
      <c r="E7513" s="2" t="s">
        <v>187</v>
      </c>
      <c r="F7513" s="2" t="str">
        <f t="array" ref="F7513">_xlfn.XLOOKUP(E7513,Restaurants!A:A,Restaurants!B:B)</f>
        <v>Restaurant 065</v>
      </c>
      <c r="G7513" s="2" t="s">
        <v>670</v>
      </c>
      <c r="H7513" s="2" t="str">
        <f t="array" ref="H7513">_xlfn.XLOOKUP(G7513,Food_Menu!A:A,Food_Menu!B:B)</f>
        <v>Food Item 0123</v>
      </c>
      <c r="I7513" s="2">
        <f t="array" ref="I7513">_xlfn.XLOOKUP(G7513,Food_Menu!A:A,Food_Menu!D:D)</f>
        <v>256.27</v>
      </c>
      <c r="J7513" s="2" t="s">
        <v>91</v>
      </c>
      <c r="K7513" s="2" t="str">
        <f t="array" ref="K7513">_xlfn.XLOOKUP(J7513,Delivery_Partners!A:A,Delivery_Partners!B:B)</f>
        <v>Delivery Partner 114</v>
      </c>
      <c r="L7513" s="3">
        <v>1</v>
      </c>
      <c r="M7513" s="2" t="s">
        <v>23</v>
      </c>
      <c r="N7513" s="2" t="s">
        <v>42</v>
      </c>
      <c r="O7513" s="3">
        <v>46</v>
      </c>
      <c r="P7513" s="13">
        <f t="shared" si="1572"/>
        <v>256.27</v>
      </c>
      <c r="Q7513" s="13" t="str">
        <f t="shared" si="1573"/>
        <v>Normal</v>
      </c>
      <c r="S7513" s="21"/>
    </row>
    <row r="7514" hidden="1" customHeight="1" spans="1:19">
      <c r="A7514" s="2" t="s">
        <v>9480</v>
      </c>
      <c r="B7514" s="29" t="s">
        <v>279</v>
      </c>
      <c r="C7514" s="2" t="s">
        <v>210</v>
      </c>
      <c r="D7514" s="2" t="str">
        <f t="array" ref="D7514">_xlfn.XLOOKUP(C7514,Customers!A:A,Customers!B:B)</f>
        <v>Customer 0170</v>
      </c>
      <c r="E7514" s="2" t="s">
        <v>952</v>
      </c>
      <c r="F7514" s="2" t="str">
        <f t="array" ref="F7514">_xlfn.XLOOKUP(E7514,Restaurants!A:A,Restaurants!B:B)</f>
        <v>Restaurant 041</v>
      </c>
      <c r="G7514" s="2" t="s">
        <v>1600</v>
      </c>
      <c r="H7514" s="2" t="str">
        <f t="array" ref="H7514">_xlfn.XLOOKUP(G7514,Food_Menu!A:A,Food_Menu!B:B)</f>
        <v>Food Item 0174</v>
      </c>
      <c r="I7514" s="2"/>
      <c r="J7514" s="2" t="s">
        <v>435</v>
      </c>
      <c r="K7514" s="2" t="str">
        <f t="array" ref="K7514">_xlfn.XLOOKUP(J7514,Delivery_Partners!A:A,Delivery_Partners!B:B)</f>
        <v>Delivery Partner 040</v>
      </c>
      <c r="L7514" s="3">
        <v>2</v>
      </c>
      <c r="M7514" s="2" t="s">
        <v>101</v>
      </c>
      <c r="N7514" s="2" t="s">
        <v>55</v>
      </c>
      <c r="O7514" s="2"/>
    </row>
    <row r="7515" hidden="1" customHeight="1" spans="1:19">
      <c r="A7515" s="2" t="s">
        <v>9481</v>
      </c>
      <c r="B7515" s="28">
        <v>45912</v>
      </c>
      <c r="C7515" s="2" t="s">
        <v>1218</v>
      </c>
      <c r="D7515" s="2" t="str">
        <f t="array" ref="D7515">_xlfn.XLOOKUP(C7515,Customers!A:A,Customers!B:B)</f>
        <v>Customer 0755</v>
      </c>
      <c r="E7515" s="2" t="s">
        <v>523</v>
      </c>
      <c r="F7515" s="2" t="str">
        <f t="array" ref="F7515">_xlfn.XLOOKUP(E7515,Restaurants!A:A,Restaurants!B:B)</f>
        <v>Restaurant 038</v>
      </c>
      <c r="G7515" s="2" t="s">
        <v>438</v>
      </c>
      <c r="H7515" s="2" t="str">
        <f t="array" ref="H7515">_xlfn.XLOOKUP(G7515,Food_Menu!A:A,Food_Menu!B:B)</f>
        <v>Food Item 0214</v>
      </c>
      <c r="I7515" s="2"/>
      <c r="J7515" s="2" t="s">
        <v>1286</v>
      </c>
      <c r="K7515" s="2" t="str">
        <f t="array" ref="K7515">_xlfn.XLOOKUP(J7515,Delivery_Partners!A:A,Delivery_Partners!B:B)</f>
        <v>Delivery Partner 060</v>
      </c>
      <c r="L7515" s="3">
        <v>2</v>
      </c>
      <c r="M7515" s="2" t="s">
        <v>101</v>
      </c>
      <c r="N7515" s="2" t="s">
        <v>55</v>
      </c>
      <c r="O7515" s="2"/>
    </row>
    <row r="7516" customHeight="1" spans="1:19">
      <c r="A7516" s="2" t="s">
        <v>9482</v>
      </c>
      <c r="B7516" s="29" t="s">
        <v>1202</v>
      </c>
      <c r="C7516" s="2" t="s">
        <v>339</v>
      </c>
      <c r="D7516" s="2" t="str">
        <f t="array" ref="D7516">_xlfn.XLOOKUP(C7516,Customers!A:A,Customers!B:B)</f>
        <v>Customer 0843</v>
      </c>
      <c r="E7516" s="2" t="s">
        <v>52</v>
      </c>
      <c r="F7516" s="2" t="str">
        <f t="array" ref="F7516">_xlfn.XLOOKUP(E7516,Restaurants!A:A,Restaurants!B:B)</f>
        <v>Restaurant 083</v>
      </c>
      <c r="G7516" s="2" t="s">
        <v>221</v>
      </c>
      <c r="H7516" s="2" t="str">
        <f t="array" ref="H7516">_xlfn.XLOOKUP(G7516,Food_Menu!A:A,Food_Menu!B:B)</f>
        <v>Food Item 0220</v>
      </c>
      <c r="I7516" s="2">
        <f t="array" ref="I7516">_xlfn.XLOOKUP(G7516,Food_Menu!A:A,Food_Menu!D:D)</f>
        <v>194.15</v>
      </c>
      <c r="J7516" s="2" t="s">
        <v>1375</v>
      </c>
      <c r="K7516" s="2" t="str">
        <f t="array" ref="K7516">_xlfn.XLOOKUP(J7516,Delivery_Partners!A:A,Delivery_Partners!B:B)</f>
        <v>Delivery Partner 008</v>
      </c>
      <c r="L7516" s="3">
        <v>1</v>
      </c>
      <c r="M7516" s="2" t="s">
        <v>23</v>
      </c>
      <c r="N7516" s="2" t="s">
        <v>24</v>
      </c>
      <c r="O7516" s="3">
        <v>17</v>
      </c>
      <c r="P7516" s="13">
        <f t="shared" ref="P7516:P7517" si="1574">I7516*L7516</f>
        <v>194.15</v>
      </c>
      <c r="Q7516" s="13" t="str">
        <f t="shared" ref="Q7516:Q7517" si="1575">IF(O7516="","Not Delivered",IF(O7516&lt;=30,"Fast",IF(O7516&lt;=60,"Normal","Slow")))</f>
        <v>Fast</v>
      </c>
      <c r="S7516" s="21"/>
    </row>
    <row r="7517" customHeight="1" spans="1:19">
      <c r="A7517" s="2" t="s">
        <v>9483</v>
      </c>
      <c r="B7517" s="28">
        <v>45780</v>
      </c>
      <c r="C7517" s="2" t="s">
        <v>997</v>
      </c>
      <c r="D7517" s="2" t="str">
        <f t="array" ref="D7517">_xlfn.XLOOKUP(C7517,Customers!A:A,Customers!B:B)</f>
        <v>Customer 0184</v>
      </c>
      <c r="E7517" s="2" t="s">
        <v>350</v>
      </c>
      <c r="F7517" s="2" t="str">
        <f t="array" ref="F7517">_xlfn.XLOOKUP(E7517,Restaurants!A:A,Restaurants!B:B)</f>
        <v>Restaurant 001</v>
      </c>
      <c r="G7517" s="2" t="s">
        <v>466</v>
      </c>
      <c r="H7517" s="2" t="str">
        <f t="array" ref="H7517">_xlfn.XLOOKUP(G7517,Food_Menu!A:A,Food_Menu!B:B)</f>
        <v>Food Item 0037</v>
      </c>
      <c r="I7517" s="2">
        <f t="array" ref="I7517">_xlfn.XLOOKUP(G7517,Food_Menu!A:A,Food_Menu!D:D)</f>
        <v>570.62</v>
      </c>
      <c r="J7517" s="2" t="s">
        <v>938</v>
      </c>
      <c r="K7517" s="2" t="str">
        <f t="array" ref="K7517">_xlfn.XLOOKUP(J7517,Delivery_Partners!A:A,Delivery_Partners!B:B)</f>
        <v>Delivery Partner 139</v>
      </c>
      <c r="L7517" s="3">
        <v>1</v>
      </c>
      <c r="M7517" s="2" t="s">
        <v>23</v>
      </c>
      <c r="N7517" s="2" t="s">
        <v>42</v>
      </c>
      <c r="O7517" s="3">
        <v>38</v>
      </c>
      <c r="P7517" s="13">
        <f t="shared" si="1574"/>
        <v>570.62</v>
      </c>
      <c r="Q7517" s="13" t="str">
        <f t="shared" si="1575"/>
        <v>Normal</v>
      </c>
      <c r="S7517" s="21"/>
    </row>
    <row r="7518" hidden="1" customHeight="1" spans="1:19">
      <c r="A7518" s="2" t="s">
        <v>9484</v>
      </c>
      <c r="B7518" s="29" t="s">
        <v>879</v>
      </c>
      <c r="C7518" s="2" t="s">
        <v>972</v>
      </c>
      <c r="D7518" s="2" t="str">
        <f t="array" ref="D7518">_xlfn.XLOOKUP(C7518,Customers!A:A,Customers!B:B)</f>
        <v>Customer 0133</v>
      </c>
      <c r="E7518" s="2" t="s">
        <v>93</v>
      </c>
      <c r="F7518" s="2" t="str">
        <f t="array" ref="F7518">_xlfn.XLOOKUP(E7518,Restaurants!A:A,Restaurants!B:B)</f>
        <v>Restaurant 018</v>
      </c>
      <c r="G7518" s="2" t="s">
        <v>2095</v>
      </c>
      <c r="H7518" s="2" t="str">
        <f t="array" ref="H7518">_xlfn.XLOOKUP(G7518,Food_Menu!A:A,Food_Menu!B:B)</f>
        <v>Food Item 0087</v>
      </c>
      <c r="I7518" s="2"/>
      <c r="J7518" s="2" t="s">
        <v>100</v>
      </c>
      <c r="K7518" s="2" t="str">
        <f t="array" ref="K7518">_xlfn.XLOOKUP(J7518,Delivery_Partners!A:A,Delivery_Partners!B:B)</f>
        <v>Delivery Partner 092</v>
      </c>
      <c r="L7518" s="3">
        <v>1</v>
      </c>
      <c r="M7518" s="2" t="s">
        <v>189</v>
      </c>
      <c r="N7518" s="2" t="s">
        <v>24</v>
      </c>
      <c r="O7518" s="2"/>
    </row>
    <row r="7519" customHeight="1" spans="1:19">
      <c r="A7519" s="2" t="s">
        <v>9485</v>
      </c>
      <c r="B7519" s="29" t="s">
        <v>1254</v>
      </c>
      <c r="C7519" s="2" t="s">
        <v>4158</v>
      </c>
      <c r="D7519" s="2" t="str">
        <f t="array" ref="D7519">_xlfn.XLOOKUP(C7519,Customers!A:A,Customers!B:B)</f>
        <v>Customer 0088</v>
      </c>
      <c r="E7519" s="2" t="s">
        <v>446</v>
      </c>
      <c r="F7519" s="2" t="str">
        <f t="array" ref="F7519">_xlfn.XLOOKUP(E7519,Restaurants!A:A,Restaurants!B:B)</f>
        <v>Restaurant 078</v>
      </c>
      <c r="G7519" s="2" t="s">
        <v>400</v>
      </c>
      <c r="H7519" s="2" t="str">
        <f t="array" ref="H7519">_xlfn.XLOOKUP(G7519,Food_Menu!A:A,Food_Menu!B:B)</f>
        <v>Food Item 0090</v>
      </c>
      <c r="I7519" s="2">
        <f t="array" ref="I7519">_xlfn.XLOOKUP(G7519,Food_Menu!A:A,Food_Menu!D:D)</f>
        <v>629.64</v>
      </c>
      <c r="J7519" s="2" t="s">
        <v>1290</v>
      </c>
      <c r="K7519" s="2" t="str">
        <f t="array" ref="K7519">_xlfn.XLOOKUP(J7519,Delivery_Partners!A:A,Delivery_Partners!B:B)</f>
        <v>Delivery Partner 035</v>
      </c>
      <c r="L7519" s="3">
        <v>2</v>
      </c>
      <c r="M7519" s="2" t="s">
        <v>23</v>
      </c>
      <c r="N7519" s="2" t="s">
        <v>55</v>
      </c>
      <c r="O7519" s="3">
        <v>40</v>
      </c>
      <c r="P7519" s="13">
        <f t="shared" ref="P7519:P7530" si="1576">I7519*L7519</f>
        <v>1259.28</v>
      </c>
      <c r="Q7519" s="13" t="str">
        <f t="shared" ref="Q7519:Q7530" si="1577">IF(O7519="","Not Delivered",IF(O7519&lt;=30,"Fast",IF(O7519&lt;=60,"Normal","Slow")))</f>
        <v>Normal</v>
      </c>
      <c r="S7519" s="21"/>
    </row>
    <row r="7520" customHeight="1" spans="1:19">
      <c r="A7520" s="2" t="s">
        <v>9486</v>
      </c>
      <c r="B7520" s="29" t="s">
        <v>170</v>
      </c>
      <c r="C7520" s="2" t="s">
        <v>1188</v>
      </c>
      <c r="D7520" s="2" t="str">
        <f t="array" ref="D7520">_xlfn.XLOOKUP(C7520,Customers!A:A,Customers!B:B)</f>
        <v>Customer 0851</v>
      </c>
      <c r="E7520" s="2" t="s">
        <v>819</v>
      </c>
      <c r="F7520" s="2" t="str">
        <f t="array" ref="F7520">_xlfn.XLOOKUP(E7520,Restaurants!A:A,Restaurants!B:B)</f>
        <v>Restaurant 004</v>
      </c>
      <c r="G7520" s="2" t="s">
        <v>1114</v>
      </c>
      <c r="H7520" s="2" t="str">
        <f t="array" ref="H7520">_xlfn.XLOOKUP(G7520,Food_Menu!A:A,Food_Menu!B:B)</f>
        <v>Food Item 0176</v>
      </c>
      <c r="I7520" s="2">
        <f t="array" ref="I7520">_xlfn.XLOOKUP(G7520,Food_Menu!A:A,Food_Menu!D:D)</f>
        <v>167.27</v>
      </c>
      <c r="J7520" s="2" t="s">
        <v>1047</v>
      </c>
      <c r="K7520" s="2" t="str">
        <f t="array" ref="K7520">_xlfn.XLOOKUP(J7520,Delivery_Partners!A:A,Delivery_Partners!B:B)</f>
        <v>Delivery Partner 108</v>
      </c>
      <c r="L7520" s="3">
        <v>3</v>
      </c>
      <c r="M7520" s="2" t="s">
        <v>23</v>
      </c>
      <c r="N7520" s="2" t="s">
        <v>42</v>
      </c>
      <c r="O7520" s="3">
        <v>37</v>
      </c>
      <c r="P7520" s="13">
        <f t="shared" si="1576"/>
        <v>501.81</v>
      </c>
      <c r="Q7520" s="13" t="str">
        <f t="shared" si="1577"/>
        <v>Normal</v>
      </c>
      <c r="S7520" s="21"/>
    </row>
    <row r="7521" customHeight="1" spans="1:19">
      <c r="A7521" s="2" t="s">
        <v>9487</v>
      </c>
      <c r="B7521" s="28">
        <v>45840</v>
      </c>
      <c r="C7521" s="2" t="s">
        <v>2050</v>
      </c>
      <c r="D7521" s="2" t="str">
        <f t="array" ref="D7521">_xlfn.XLOOKUP(C7521,Customers!A:A,Customers!B:B)</f>
        <v>Customer 0738</v>
      </c>
      <c r="E7521" s="2" t="s">
        <v>33</v>
      </c>
      <c r="F7521" s="2" t="str">
        <f t="array" ref="F7521">_xlfn.XLOOKUP(E7521,Restaurants!A:A,Restaurants!B:B)</f>
        <v>Restaurant 035</v>
      </c>
      <c r="G7521" s="2" t="s">
        <v>635</v>
      </c>
      <c r="H7521" s="2" t="str">
        <f t="array" ref="H7521">_xlfn.XLOOKUP(G7521,Food_Menu!A:A,Food_Menu!B:B)</f>
        <v>Food Item 0074</v>
      </c>
      <c r="I7521" s="2">
        <f t="array" ref="I7521">_xlfn.XLOOKUP(G7521,Food_Menu!A:A,Food_Menu!D:D)</f>
        <v>205.43</v>
      </c>
      <c r="J7521" s="2" t="s">
        <v>588</v>
      </c>
      <c r="K7521" s="2" t="str">
        <f t="array" ref="K7521">_xlfn.XLOOKUP(J7521,Delivery_Partners!A:A,Delivery_Partners!B:B)</f>
        <v>Delivery Partner 026</v>
      </c>
      <c r="L7521" s="3">
        <v>2</v>
      </c>
      <c r="M7521" s="2" t="s">
        <v>23</v>
      </c>
      <c r="N7521" s="2" t="s">
        <v>24</v>
      </c>
      <c r="O7521" s="3">
        <v>60</v>
      </c>
      <c r="P7521" s="13">
        <f t="shared" si="1576"/>
        <v>410.86</v>
      </c>
      <c r="Q7521" s="13" t="str">
        <f t="shared" si="1577"/>
        <v>Normal</v>
      </c>
      <c r="S7521" s="21"/>
    </row>
    <row r="7522" customHeight="1" spans="1:19">
      <c r="A7522" s="2" t="s">
        <v>9488</v>
      </c>
      <c r="B7522" s="29" t="s">
        <v>833</v>
      </c>
      <c r="C7522" s="2" t="s">
        <v>388</v>
      </c>
      <c r="D7522" s="2" t="str">
        <f t="array" ref="D7522">_xlfn.XLOOKUP(C7522,Customers!A:A,Customers!B:B)</f>
        <v>Customer 0144</v>
      </c>
      <c r="E7522" s="2" t="s">
        <v>446</v>
      </c>
      <c r="F7522" s="2" t="str">
        <f t="array" ref="F7522">_xlfn.XLOOKUP(E7522,Restaurants!A:A,Restaurants!B:B)</f>
        <v>Restaurant 078</v>
      </c>
      <c r="G7522" s="2" t="s">
        <v>861</v>
      </c>
      <c r="H7522" s="2" t="str">
        <f t="array" ref="H7522">_xlfn.XLOOKUP(G7522,Food_Menu!A:A,Food_Menu!B:B)</f>
        <v>Food Item 0051</v>
      </c>
      <c r="I7522" s="2">
        <f t="array" ref="I7522">_xlfn.XLOOKUP(G7522,Food_Menu!A:A,Food_Menu!D:D)</f>
        <v>516.47</v>
      </c>
      <c r="J7522" s="2" t="s">
        <v>474</v>
      </c>
      <c r="K7522" s="2" t="str">
        <f t="array" ref="K7522">_xlfn.XLOOKUP(J7522,Delivery_Partners!A:A,Delivery_Partners!B:B)</f>
        <v>Delivery Partner 141</v>
      </c>
      <c r="L7522" s="3">
        <v>1</v>
      </c>
      <c r="M7522" s="2" t="s">
        <v>23</v>
      </c>
      <c r="N7522" s="2" t="s">
        <v>24</v>
      </c>
      <c r="O7522" s="3">
        <v>34</v>
      </c>
      <c r="P7522" s="13">
        <f t="shared" si="1576"/>
        <v>516.47</v>
      </c>
      <c r="Q7522" s="13" t="str">
        <f t="shared" si="1577"/>
        <v>Normal</v>
      </c>
      <c r="S7522" s="21"/>
    </row>
    <row r="7523" customHeight="1" spans="1:19">
      <c r="A7523" s="2" t="s">
        <v>9489</v>
      </c>
      <c r="B7523" s="28">
        <v>45752</v>
      </c>
      <c r="C7523" s="2" t="s">
        <v>731</v>
      </c>
      <c r="D7523" s="2" t="str">
        <f t="array" ref="D7523">_xlfn.XLOOKUP(C7523,Customers!A:A,Customers!B:B)</f>
        <v>Customer 0601</v>
      </c>
      <c r="E7523" s="2" t="s">
        <v>488</v>
      </c>
      <c r="F7523" s="2" t="str">
        <f t="array" ref="F7523">_xlfn.XLOOKUP(E7523,Restaurants!A:A,Restaurants!B:B)</f>
        <v>Restaurant 031</v>
      </c>
      <c r="G7523" s="2" t="s">
        <v>852</v>
      </c>
      <c r="H7523" s="2" t="str">
        <f t="array" ref="H7523">_xlfn.XLOOKUP(G7523,Food_Menu!A:A,Food_Menu!B:B)</f>
        <v>Food Item 0167</v>
      </c>
      <c r="I7523" s="2">
        <f t="array" ref="I7523">_xlfn.XLOOKUP(G7523,Food_Menu!A:A,Food_Menu!D:D)</f>
        <v>250.66</v>
      </c>
      <c r="J7523" s="2" t="s">
        <v>1716</v>
      </c>
      <c r="K7523" s="2" t="str">
        <f t="array" ref="K7523">_xlfn.XLOOKUP(J7523,Delivery_Partners!A:A,Delivery_Partners!B:B)</f>
        <v>Delivery Partner 042</v>
      </c>
      <c r="L7523" s="3">
        <v>1</v>
      </c>
      <c r="M7523" s="2" t="s">
        <v>23</v>
      </c>
      <c r="N7523" s="2" t="s">
        <v>24</v>
      </c>
      <c r="O7523" s="3">
        <v>59</v>
      </c>
      <c r="P7523" s="13">
        <f t="shared" si="1576"/>
        <v>250.66</v>
      </c>
      <c r="Q7523" s="13" t="str">
        <f t="shared" si="1577"/>
        <v>Normal</v>
      </c>
      <c r="S7523" s="21"/>
    </row>
    <row r="7524" customHeight="1" spans="1:19">
      <c r="A7524" s="2" t="s">
        <v>9490</v>
      </c>
      <c r="B7524" s="29" t="s">
        <v>1961</v>
      </c>
      <c r="C7524" s="2" t="s">
        <v>638</v>
      </c>
      <c r="D7524" s="2" t="str">
        <f t="array" ref="D7524">_xlfn.XLOOKUP(C7524,Customers!A:A,Customers!B:B)</f>
        <v>Customer 0955</v>
      </c>
      <c r="E7524" s="2" t="s">
        <v>1292</v>
      </c>
      <c r="F7524" s="2" t="str">
        <f t="array" ref="F7524">_xlfn.XLOOKUP(E7524,Restaurants!A:A,Restaurants!B:B)</f>
        <v>Restaurant 112</v>
      </c>
      <c r="G7524" s="2" t="s">
        <v>250</v>
      </c>
      <c r="H7524" s="2" t="str">
        <f t="array" ref="H7524">_xlfn.XLOOKUP(G7524,Food_Menu!A:A,Food_Menu!B:B)</f>
        <v>Food Item 0109</v>
      </c>
      <c r="I7524" s="2">
        <f t="array" ref="I7524">_xlfn.XLOOKUP(G7524,Food_Menu!A:A,Food_Menu!D:D)</f>
        <v>538.59</v>
      </c>
      <c r="J7524" s="2" t="s">
        <v>422</v>
      </c>
      <c r="K7524" s="2" t="str">
        <f t="array" ref="K7524">_xlfn.XLOOKUP(J7524,Delivery_Partners!A:A,Delivery_Partners!B:B)</f>
        <v>Delivery Partner 049</v>
      </c>
      <c r="L7524" s="3">
        <v>2</v>
      </c>
      <c r="M7524" s="2" t="s">
        <v>23</v>
      </c>
      <c r="N7524" s="2" t="s">
        <v>42</v>
      </c>
      <c r="O7524" s="3">
        <v>36</v>
      </c>
      <c r="P7524" s="13">
        <f t="shared" si="1576"/>
        <v>1077.18</v>
      </c>
      <c r="Q7524" s="13" t="str">
        <f t="shared" si="1577"/>
        <v>Normal</v>
      </c>
      <c r="S7524" s="21"/>
    </row>
    <row r="7525" customHeight="1" spans="1:19">
      <c r="A7525" s="2" t="s">
        <v>9491</v>
      </c>
      <c r="B7525" s="29" t="s">
        <v>2069</v>
      </c>
      <c r="C7525" s="2" t="s">
        <v>2203</v>
      </c>
      <c r="D7525" s="2" t="str">
        <f t="array" ref="D7525">_xlfn.XLOOKUP(C7525,Customers!A:A,Customers!B:B)</f>
        <v>Customer 0286</v>
      </c>
      <c r="E7525" s="2" t="s">
        <v>795</v>
      </c>
      <c r="F7525" s="2" t="str">
        <f t="array" ref="F7525">_xlfn.XLOOKUP(E7525,Restaurants!A:A,Restaurants!B:B)</f>
        <v>Restaurant 117</v>
      </c>
      <c r="G7525" s="2" t="s">
        <v>79</v>
      </c>
      <c r="H7525" s="2" t="str">
        <f t="array" ref="H7525">_xlfn.XLOOKUP(G7525,Food_Menu!A:A,Food_Menu!B:B)</f>
        <v>Food Item 0165</v>
      </c>
      <c r="I7525" s="2">
        <f t="array" ref="I7525">_xlfn.XLOOKUP(G7525,Food_Menu!A:A,Food_Menu!D:D)</f>
        <v>508.61</v>
      </c>
      <c r="J7525" s="2" t="s">
        <v>1698</v>
      </c>
      <c r="K7525" s="2" t="str">
        <f t="array" ref="K7525">_xlfn.XLOOKUP(J7525,Delivery_Partners!A:A,Delivery_Partners!B:B)</f>
        <v>Delivery Partner 158</v>
      </c>
      <c r="L7525" s="3">
        <v>2</v>
      </c>
      <c r="M7525" s="2" t="s">
        <v>23</v>
      </c>
      <c r="N7525" s="2" t="s">
        <v>24</v>
      </c>
      <c r="O7525" s="3">
        <v>27</v>
      </c>
      <c r="P7525" s="13">
        <f t="shared" si="1576"/>
        <v>1017.22</v>
      </c>
      <c r="Q7525" s="13" t="str">
        <f t="shared" si="1577"/>
        <v>Fast</v>
      </c>
      <c r="S7525" s="21"/>
    </row>
    <row r="7526" customHeight="1" spans="1:19">
      <c r="A7526" s="2" t="s">
        <v>9492</v>
      </c>
      <c r="B7526" s="28">
        <v>45871</v>
      </c>
      <c r="C7526" s="2" t="s">
        <v>1216</v>
      </c>
      <c r="D7526" s="2" t="str">
        <f t="array" ref="D7526">_xlfn.XLOOKUP(C7526,Customers!A:A,Customers!B:B)</f>
        <v>Customer 0727</v>
      </c>
      <c r="E7526" s="2" t="s">
        <v>506</v>
      </c>
      <c r="F7526" s="2" t="str">
        <f t="array" ref="F7526">_xlfn.XLOOKUP(E7526,Restaurants!A:A,Restaurants!B:B)</f>
        <v>Restaurant 005</v>
      </c>
      <c r="G7526" s="2" t="s">
        <v>413</v>
      </c>
      <c r="H7526" s="2" t="str">
        <f t="array" ref="H7526">_xlfn.XLOOKUP(G7526,Food_Menu!A:A,Food_Menu!B:B)</f>
        <v>Food Item 0084</v>
      </c>
      <c r="I7526" s="2">
        <f t="array" ref="I7526">_xlfn.XLOOKUP(G7526,Food_Menu!A:A,Food_Menu!D:D)</f>
        <v>587.45</v>
      </c>
      <c r="J7526" s="2" t="s">
        <v>127</v>
      </c>
      <c r="K7526" s="2" t="str">
        <f t="array" ref="K7526">_xlfn.XLOOKUP(J7526,Delivery_Partners!A:A,Delivery_Partners!B:B)</f>
        <v>Delivery Partner 134</v>
      </c>
      <c r="L7526" s="3">
        <v>1</v>
      </c>
      <c r="M7526" s="2" t="s">
        <v>23</v>
      </c>
      <c r="N7526" s="2" t="s">
        <v>24</v>
      </c>
      <c r="O7526" s="3">
        <v>22</v>
      </c>
      <c r="P7526" s="13">
        <f t="shared" si="1576"/>
        <v>587.45</v>
      </c>
      <c r="Q7526" s="13" t="str">
        <f t="shared" si="1577"/>
        <v>Fast</v>
      </c>
      <c r="S7526" s="21"/>
    </row>
    <row r="7527" customHeight="1" spans="1:19">
      <c r="A7527" s="2" t="s">
        <v>9493</v>
      </c>
      <c r="B7527" s="28">
        <v>45842</v>
      </c>
      <c r="C7527" s="2" t="s">
        <v>753</v>
      </c>
      <c r="D7527" s="2" t="str">
        <f t="array" ref="D7527">_xlfn.XLOOKUP(C7527,Customers!A:A,Customers!B:B)</f>
        <v>Customer 0352</v>
      </c>
      <c r="E7527" s="2" t="s">
        <v>254</v>
      </c>
      <c r="F7527" s="2" t="str">
        <f t="array" ref="F7527">_xlfn.XLOOKUP(E7527,Restaurants!A:A,Restaurants!B:B)</f>
        <v>Restaurant 021</v>
      </c>
      <c r="G7527" s="2" t="s">
        <v>563</v>
      </c>
      <c r="H7527" s="2" t="str">
        <f t="array" ref="H7527">_xlfn.XLOOKUP(G7527,Food_Menu!A:A,Food_Menu!B:B)</f>
        <v>Food Item 0108</v>
      </c>
      <c r="I7527" s="2">
        <f t="array" ref="I7527">_xlfn.XLOOKUP(G7527,Food_Menu!A:A,Food_Menu!D:D)</f>
        <v>203.49</v>
      </c>
      <c r="J7527" s="2" t="s">
        <v>877</v>
      </c>
      <c r="K7527" s="2" t="str">
        <f t="array" ref="K7527">_xlfn.XLOOKUP(J7527,Delivery_Partners!A:A,Delivery_Partners!B:B)</f>
        <v>Delivery Partner 123</v>
      </c>
      <c r="L7527" s="3">
        <v>1</v>
      </c>
      <c r="M7527" s="2" t="s">
        <v>23</v>
      </c>
      <c r="N7527" s="2" t="s">
        <v>24</v>
      </c>
      <c r="O7527" s="3">
        <v>24</v>
      </c>
      <c r="P7527" s="13">
        <f t="shared" si="1576"/>
        <v>203.49</v>
      </c>
      <c r="Q7527" s="13" t="str">
        <f t="shared" si="1577"/>
        <v>Fast</v>
      </c>
      <c r="S7527" s="21"/>
    </row>
    <row r="7528" customHeight="1" spans="1:19">
      <c r="A7528" s="2" t="s">
        <v>9494</v>
      </c>
      <c r="B7528" s="29" t="s">
        <v>1623</v>
      </c>
      <c r="C7528" s="2" t="s">
        <v>2961</v>
      </c>
      <c r="D7528" s="2" t="str">
        <f t="array" ref="D7528">_xlfn.XLOOKUP(C7528,Customers!A:A,Customers!B:B)</f>
        <v>Customer 0314</v>
      </c>
      <c r="E7528" s="2" t="s">
        <v>1209</v>
      </c>
      <c r="F7528" s="2" t="str">
        <f t="array" ref="F7528">_xlfn.XLOOKUP(E7528,Restaurants!A:A,Restaurants!B:B)</f>
        <v>Restaurant 109</v>
      </c>
      <c r="G7528" s="2" t="s">
        <v>172</v>
      </c>
      <c r="H7528" s="2" t="str">
        <f t="array" ref="H7528">_xlfn.XLOOKUP(G7528,Food_Menu!A:A,Food_Menu!B:B)</f>
        <v>Food Item 0003</v>
      </c>
      <c r="I7528" s="2">
        <f t="array" ref="I7528">_xlfn.XLOOKUP(G7528,Food_Menu!A:A,Food_Menu!D:D)</f>
        <v>349.88</v>
      </c>
      <c r="J7528" s="2" t="s">
        <v>139</v>
      </c>
      <c r="K7528" s="2" t="str">
        <f t="array" ref="K7528">_xlfn.XLOOKUP(J7528,Delivery_Partners!A:A,Delivery_Partners!B:B)</f>
        <v>Delivery Partner 109</v>
      </c>
      <c r="L7528" s="3">
        <v>1</v>
      </c>
      <c r="M7528" s="2" t="s">
        <v>23</v>
      </c>
      <c r="N7528" s="2" t="s">
        <v>55</v>
      </c>
      <c r="O7528" s="3">
        <v>40</v>
      </c>
      <c r="P7528" s="13">
        <f t="shared" si="1576"/>
        <v>349.88</v>
      </c>
      <c r="Q7528" s="13" t="str">
        <f t="shared" si="1577"/>
        <v>Normal</v>
      </c>
      <c r="S7528" s="21"/>
    </row>
    <row r="7529" customHeight="1" spans="1:19">
      <c r="A7529" s="2" t="s">
        <v>9495</v>
      </c>
      <c r="B7529" s="29" t="s">
        <v>1429</v>
      </c>
      <c r="C7529" s="2" t="s">
        <v>1796</v>
      </c>
      <c r="D7529" s="2" t="str">
        <f t="array" ref="D7529">_xlfn.XLOOKUP(C7529,Customers!A:A,Customers!B:B)</f>
        <v>Customer 0471</v>
      </c>
      <c r="E7529" s="2" t="s">
        <v>819</v>
      </c>
      <c r="F7529" s="2" t="str">
        <f t="array" ref="F7529">_xlfn.XLOOKUP(E7529,Restaurants!A:A,Restaurants!B:B)</f>
        <v>Restaurant 004</v>
      </c>
      <c r="G7529" s="2" t="s">
        <v>405</v>
      </c>
      <c r="H7529" s="2" t="str">
        <f t="array" ref="H7529">_xlfn.XLOOKUP(G7529,Food_Menu!A:A,Food_Menu!B:B)</f>
        <v>Food Item 0004</v>
      </c>
      <c r="I7529" s="2">
        <f t="array" ref="I7529">_xlfn.XLOOKUP(G7529,Food_Menu!A:A,Food_Menu!D:D)</f>
        <v>173.7</v>
      </c>
      <c r="J7529" s="2" t="s">
        <v>1596</v>
      </c>
      <c r="K7529" s="2" t="str">
        <f t="array" ref="K7529">_xlfn.XLOOKUP(J7529,Delivery_Partners!A:A,Delivery_Partners!B:B)</f>
        <v>Delivery Partner 094</v>
      </c>
      <c r="L7529" s="3">
        <v>1</v>
      </c>
      <c r="M7529" s="2" t="s">
        <v>23</v>
      </c>
      <c r="N7529" s="2" t="s">
        <v>55</v>
      </c>
      <c r="O7529" s="3">
        <v>37</v>
      </c>
      <c r="P7529" s="13">
        <f t="shared" si="1576"/>
        <v>173.7</v>
      </c>
      <c r="Q7529" s="13" t="str">
        <f t="shared" si="1577"/>
        <v>Normal</v>
      </c>
      <c r="S7529" s="21"/>
    </row>
    <row r="7530" customHeight="1" spans="1:19">
      <c r="A7530" s="2" t="s">
        <v>9496</v>
      </c>
      <c r="B7530" s="28">
        <v>45936</v>
      </c>
      <c r="C7530" s="2" t="s">
        <v>3435</v>
      </c>
      <c r="D7530" s="2" t="str">
        <f t="array" ref="D7530">_xlfn.XLOOKUP(C7530,Customers!A:A,Customers!B:B)</f>
        <v>Customer 0423</v>
      </c>
      <c r="E7530" s="2" t="s">
        <v>89</v>
      </c>
      <c r="F7530" s="2" t="str">
        <f t="array" ref="F7530">_xlfn.XLOOKUP(E7530,Restaurants!A:A,Restaurants!B:B)</f>
        <v>Restaurant 059</v>
      </c>
      <c r="G7530" s="2" t="s">
        <v>2284</v>
      </c>
      <c r="H7530" s="2" t="str">
        <f t="array" ref="H7530">_xlfn.XLOOKUP(G7530,Food_Menu!A:A,Food_Menu!B:B)</f>
        <v>Food Item 0001</v>
      </c>
      <c r="I7530" s="2">
        <f t="array" ref="I7530">_xlfn.XLOOKUP(G7530,Food_Menu!A:A,Food_Menu!D:D)</f>
        <v>107.77</v>
      </c>
      <c r="J7530" s="2" t="s">
        <v>1290</v>
      </c>
      <c r="K7530" s="2" t="str">
        <f t="array" ref="K7530">_xlfn.XLOOKUP(J7530,Delivery_Partners!A:A,Delivery_Partners!B:B)</f>
        <v>Delivery Partner 035</v>
      </c>
      <c r="L7530" s="3">
        <v>2</v>
      </c>
      <c r="M7530" s="2" t="s">
        <v>23</v>
      </c>
      <c r="N7530" s="2" t="s">
        <v>55</v>
      </c>
      <c r="O7530" s="3">
        <v>15</v>
      </c>
      <c r="P7530" s="13">
        <f t="shared" si="1576"/>
        <v>215.54</v>
      </c>
      <c r="Q7530" s="13" t="str">
        <f t="shared" si="1577"/>
        <v>Fast</v>
      </c>
      <c r="S7530" s="21"/>
    </row>
    <row r="7531" hidden="1" customHeight="1" spans="1:19">
      <c r="A7531" s="2" t="s">
        <v>9497</v>
      </c>
      <c r="B7531" s="29" t="s">
        <v>1027</v>
      </c>
      <c r="C7531" s="2" t="s">
        <v>3372</v>
      </c>
      <c r="D7531" s="2" t="str">
        <f t="array" ref="D7531">_xlfn.XLOOKUP(C7531,Customers!A:A,Customers!B:B)</f>
        <v>Customer 0595</v>
      </c>
      <c r="E7531" s="2" t="s">
        <v>152</v>
      </c>
      <c r="F7531" s="2" t="str">
        <f t="array" ref="F7531">_xlfn.XLOOKUP(E7531,Restaurants!A:A,Restaurants!B:B)</f>
        <v>Restaurant 114</v>
      </c>
      <c r="G7531" s="2" t="s">
        <v>225</v>
      </c>
      <c r="H7531" s="2" t="str">
        <f t="array" ref="H7531">_xlfn.XLOOKUP(G7531,Food_Menu!A:A,Food_Menu!B:B)</f>
        <v>Food Item 0039</v>
      </c>
      <c r="I7531" s="2"/>
      <c r="J7531" s="2" t="s">
        <v>679</v>
      </c>
      <c r="K7531" s="2" t="str">
        <f t="array" ref="K7531">_xlfn.XLOOKUP(J7531,Delivery_Partners!A:A,Delivery_Partners!B:B)</f>
        <v>Delivery Partner 055</v>
      </c>
      <c r="L7531" s="3">
        <v>3</v>
      </c>
      <c r="M7531" s="2" t="s">
        <v>189</v>
      </c>
      <c r="N7531" s="2" t="s">
        <v>74</v>
      </c>
      <c r="O7531" s="2"/>
    </row>
    <row r="7532" customHeight="1" spans="1:19">
      <c r="A7532" s="2" t="s">
        <v>9498</v>
      </c>
      <c r="B7532" s="28">
        <v>45778</v>
      </c>
      <c r="C7532" s="2" t="s">
        <v>1559</v>
      </c>
      <c r="D7532" s="2" t="str">
        <f t="array" ref="D7532">_xlfn.XLOOKUP(C7532,Customers!A:A,Customers!B:B)</f>
        <v>Customer 0247</v>
      </c>
      <c r="E7532" s="2" t="s">
        <v>548</v>
      </c>
      <c r="F7532" s="2" t="str">
        <f t="array" ref="F7532">_xlfn.XLOOKUP(E7532,Restaurants!A:A,Restaurants!B:B)</f>
        <v>Restaurant 071</v>
      </c>
      <c r="G7532" s="2" t="s">
        <v>477</v>
      </c>
      <c r="H7532" s="2" t="str">
        <f t="array" ref="H7532">_xlfn.XLOOKUP(G7532,Food_Menu!A:A,Food_Menu!B:B)</f>
        <v>Food Item 0077</v>
      </c>
      <c r="I7532" s="2">
        <f t="array" ref="I7532">_xlfn.XLOOKUP(G7532,Food_Menu!A:A,Food_Menu!D:D)</f>
        <v>161.62</v>
      </c>
      <c r="J7532" s="2" t="s">
        <v>401</v>
      </c>
      <c r="K7532" s="2" t="str">
        <f t="array" ref="K7532">_xlfn.XLOOKUP(J7532,Delivery_Partners!A:A,Delivery_Partners!B:B)</f>
        <v>Delivery Partner 174</v>
      </c>
      <c r="L7532" s="3">
        <v>1</v>
      </c>
      <c r="M7532" s="2" t="s">
        <v>23</v>
      </c>
      <c r="N7532" s="2" t="s">
        <v>24</v>
      </c>
      <c r="O7532" s="3">
        <v>53</v>
      </c>
      <c r="P7532" s="13">
        <f t="shared" ref="P7532:P7536" si="1578">I7532*L7532</f>
        <v>161.62</v>
      </c>
      <c r="Q7532" s="13" t="str">
        <f t="shared" ref="Q7532:Q7536" si="1579">IF(O7532="","Not Delivered",IF(O7532&lt;=30,"Fast",IF(O7532&lt;=60,"Normal","Slow")))</f>
        <v>Normal</v>
      </c>
      <c r="S7532" s="21"/>
    </row>
    <row r="7533" customHeight="1" spans="1:19">
      <c r="A7533" s="2" t="s">
        <v>9499</v>
      </c>
      <c r="B7533" s="28">
        <v>45941</v>
      </c>
      <c r="C7533" s="2" t="s">
        <v>2437</v>
      </c>
      <c r="D7533" s="2" t="str">
        <f t="array" ref="D7533">_xlfn.XLOOKUP(C7533,Customers!A:A,Customers!B:B)</f>
        <v>Customer 0469</v>
      </c>
      <c r="E7533" s="2" t="s">
        <v>66</v>
      </c>
      <c r="F7533" s="2" t="str">
        <f t="array" ref="F7533">_xlfn.XLOOKUP(E7533,Restaurants!A:A,Restaurants!B:B)</f>
        <v>Restaurant 037</v>
      </c>
      <c r="G7533" s="2" t="s">
        <v>266</v>
      </c>
      <c r="H7533" s="2" t="str">
        <f t="array" ref="H7533">_xlfn.XLOOKUP(G7533,Food_Menu!A:A,Food_Menu!B:B)</f>
        <v>Food Item 0012</v>
      </c>
      <c r="I7533" s="2">
        <f t="array" ref="I7533">_xlfn.XLOOKUP(G7533,Food_Menu!A:A,Food_Menu!D:D)</f>
        <v>390.14</v>
      </c>
      <c r="J7533" s="2" t="s">
        <v>267</v>
      </c>
      <c r="K7533" s="2" t="str">
        <f t="array" ref="K7533">_xlfn.XLOOKUP(J7533,Delivery_Partners!A:A,Delivery_Partners!B:B)</f>
        <v>Delivery Partner 166</v>
      </c>
      <c r="L7533" s="3">
        <v>1</v>
      </c>
      <c r="M7533" s="2" t="s">
        <v>23</v>
      </c>
      <c r="N7533" s="2" t="s">
        <v>24</v>
      </c>
      <c r="O7533" s="3">
        <v>15</v>
      </c>
      <c r="P7533" s="13">
        <f t="shared" si="1578"/>
        <v>390.14</v>
      </c>
      <c r="Q7533" s="13" t="str">
        <f t="shared" si="1579"/>
        <v>Fast</v>
      </c>
      <c r="S7533" s="21"/>
    </row>
    <row r="7534" customHeight="1" spans="1:19">
      <c r="A7534" s="2" t="s">
        <v>9500</v>
      </c>
      <c r="B7534" s="28">
        <v>45997</v>
      </c>
      <c r="C7534" s="2" t="s">
        <v>961</v>
      </c>
      <c r="D7534" s="2" t="str">
        <f t="array" ref="D7534">_xlfn.XLOOKUP(C7534,Customers!A:A,Customers!B:B)</f>
        <v>Customer 0747</v>
      </c>
      <c r="E7534" s="2" t="s">
        <v>350</v>
      </c>
      <c r="F7534" s="2" t="str">
        <f t="array" ref="F7534">_xlfn.XLOOKUP(E7534,Restaurants!A:A,Restaurants!B:B)</f>
        <v>Restaurant 001</v>
      </c>
      <c r="G7534" s="2" t="s">
        <v>1336</v>
      </c>
      <c r="H7534" s="2" t="str">
        <f t="array" ref="H7534">_xlfn.XLOOKUP(G7534,Food_Menu!A:A,Food_Menu!B:B)</f>
        <v>Food Item 0036</v>
      </c>
      <c r="I7534" s="2">
        <f t="array" ref="I7534">_xlfn.XLOOKUP(G7534,Food_Menu!A:A,Food_Menu!D:D)</f>
        <v>542.95</v>
      </c>
      <c r="J7534" s="2" t="s">
        <v>323</v>
      </c>
      <c r="K7534" s="2" t="str">
        <f t="array" ref="K7534">_xlfn.XLOOKUP(J7534,Delivery_Partners!A:A,Delivery_Partners!B:B)</f>
        <v>Delivery Partner 131</v>
      </c>
      <c r="L7534" s="3">
        <v>1</v>
      </c>
      <c r="M7534" s="2" t="s">
        <v>23</v>
      </c>
      <c r="N7534" s="2" t="s">
        <v>55</v>
      </c>
      <c r="O7534" s="3">
        <v>47</v>
      </c>
      <c r="P7534" s="13">
        <f t="shared" si="1578"/>
        <v>542.95</v>
      </c>
      <c r="Q7534" s="13" t="str">
        <f t="shared" si="1579"/>
        <v>Normal</v>
      </c>
      <c r="S7534" s="21"/>
    </row>
    <row r="7535" customHeight="1" spans="1:19">
      <c r="A7535" s="2" t="s">
        <v>9501</v>
      </c>
      <c r="B7535" s="29" t="s">
        <v>1571</v>
      </c>
      <c r="C7535" s="2" t="s">
        <v>2059</v>
      </c>
      <c r="D7535" s="2" t="str">
        <f t="array" ref="D7535">_xlfn.XLOOKUP(C7535,Customers!A:A,Customers!B:B)</f>
        <v>Customer 0465</v>
      </c>
      <c r="E7535" s="2" t="s">
        <v>669</v>
      </c>
      <c r="F7535" s="2" t="str">
        <f t="array" ref="F7535">_xlfn.XLOOKUP(E7535,Restaurants!A:A,Restaurants!B:B)</f>
        <v>Restaurant 048</v>
      </c>
      <c r="G7535" s="2" t="s">
        <v>1009</v>
      </c>
      <c r="H7535" s="2" t="str">
        <f t="array" ref="H7535">_xlfn.XLOOKUP(G7535,Food_Menu!A:A,Food_Menu!B:B)</f>
        <v>Food Item 0187</v>
      </c>
      <c r="I7535" s="2">
        <f t="array" ref="I7535">_xlfn.XLOOKUP(G7535,Food_Menu!A:A,Food_Menu!D:D)</f>
        <v>496.25</v>
      </c>
      <c r="J7535" s="2" t="s">
        <v>286</v>
      </c>
      <c r="K7535" s="2" t="str">
        <f t="array" ref="K7535">_xlfn.XLOOKUP(J7535,Delivery_Partners!A:A,Delivery_Partners!B:B)</f>
        <v>Delivery Partner 160</v>
      </c>
      <c r="L7535" s="3">
        <v>1</v>
      </c>
      <c r="M7535" s="2" t="s">
        <v>23</v>
      </c>
      <c r="N7535" s="2" t="s">
        <v>24</v>
      </c>
      <c r="O7535" s="3">
        <v>55</v>
      </c>
      <c r="P7535" s="13">
        <f t="shared" si="1578"/>
        <v>496.25</v>
      </c>
      <c r="Q7535" s="13" t="str">
        <f t="shared" si="1579"/>
        <v>Normal</v>
      </c>
      <c r="S7535" s="21"/>
    </row>
    <row r="7536" customHeight="1" spans="1:19">
      <c r="A7536" s="2" t="s">
        <v>9502</v>
      </c>
      <c r="B7536" s="28">
        <v>45668</v>
      </c>
      <c r="C7536" s="2" t="s">
        <v>1897</v>
      </c>
      <c r="D7536" s="2" t="str">
        <f t="array" ref="D7536">_xlfn.XLOOKUP(C7536,Customers!A:A,Customers!B:B)</f>
        <v>Customer 0788</v>
      </c>
      <c r="E7536" s="2" t="s">
        <v>157</v>
      </c>
      <c r="F7536" s="2" t="str">
        <f t="array" ref="F7536">_xlfn.XLOOKUP(E7536,Restaurants!A:A,Restaurants!B:B)</f>
        <v>Restaurant 066</v>
      </c>
      <c r="G7536" s="2" t="s">
        <v>94</v>
      </c>
      <c r="H7536" s="2" t="str">
        <f t="array" ref="H7536">_xlfn.XLOOKUP(G7536,Food_Menu!A:A,Food_Menu!B:B)</f>
        <v>Food Item 0189</v>
      </c>
      <c r="I7536" s="2">
        <f t="array" ref="I7536">_xlfn.XLOOKUP(G7536,Food_Menu!A:A,Food_Menu!D:D)</f>
        <v>612.77</v>
      </c>
      <c r="J7536" s="2" t="s">
        <v>1160</v>
      </c>
      <c r="K7536" s="2" t="str">
        <f t="array" ref="K7536">_xlfn.XLOOKUP(J7536,Delivery_Partners!A:A,Delivery_Partners!B:B)</f>
        <v>Delivery Partner 145</v>
      </c>
      <c r="L7536" s="3">
        <v>1</v>
      </c>
      <c r="M7536" s="2" t="s">
        <v>23</v>
      </c>
      <c r="N7536" s="2" t="s">
        <v>55</v>
      </c>
      <c r="O7536" s="3">
        <v>15</v>
      </c>
      <c r="P7536" s="13">
        <f t="shared" si="1578"/>
        <v>612.77</v>
      </c>
      <c r="Q7536" s="13" t="str">
        <f t="shared" si="1579"/>
        <v>Fast</v>
      </c>
      <c r="S7536" s="21"/>
    </row>
    <row r="7537" hidden="1" customHeight="1" spans="1:19">
      <c r="A7537" s="2" t="s">
        <v>9503</v>
      </c>
      <c r="B7537" s="29" t="s">
        <v>2186</v>
      </c>
      <c r="C7537" s="2" t="s">
        <v>307</v>
      </c>
      <c r="D7537" s="2" t="str">
        <f t="array" ref="D7537">_xlfn.XLOOKUP(C7537,Customers!A:A,Customers!B:B)</f>
        <v>Customer 0139</v>
      </c>
      <c r="E7537" s="2" t="s">
        <v>465</v>
      </c>
      <c r="F7537" s="2" t="str">
        <f t="array" ref="F7537">_xlfn.XLOOKUP(E7537,Restaurants!A:A,Restaurants!B:B)</f>
        <v>Restaurant 010</v>
      </c>
      <c r="G7537" s="2" t="s">
        <v>1833</v>
      </c>
      <c r="H7537" s="2" t="str">
        <f t="array" ref="H7537">_xlfn.XLOOKUP(G7537,Food_Menu!A:A,Food_Menu!B:B)</f>
        <v>Food Item 0064</v>
      </c>
      <c r="I7537" s="2"/>
      <c r="J7537" s="2" t="s">
        <v>2005</v>
      </c>
      <c r="K7537" s="2" t="str">
        <f t="array" ref="K7537">_xlfn.XLOOKUP(J7537,Delivery_Partners!A:A,Delivery_Partners!B:B)</f>
        <v>Delivery Partner 072</v>
      </c>
      <c r="L7537" s="3">
        <v>1</v>
      </c>
      <c r="M7537" s="2" t="s">
        <v>101</v>
      </c>
      <c r="N7537" s="2" t="s">
        <v>74</v>
      </c>
      <c r="O7537" s="2"/>
    </row>
    <row r="7538" hidden="1" customHeight="1" spans="1:19">
      <c r="A7538" s="2" t="s">
        <v>9504</v>
      </c>
      <c r="B7538" s="28">
        <v>45874</v>
      </c>
      <c r="C7538" s="2" t="s">
        <v>2731</v>
      </c>
      <c r="D7538" s="2" t="str">
        <f t="array" ref="D7538">_xlfn.XLOOKUP(C7538,Customers!A:A,Customers!B:B)</f>
        <v>Customer 0166</v>
      </c>
      <c r="E7538" s="2" t="s">
        <v>345</v>
      </c>
      <c r="F7538" s="2" t="str">
        <f t="array" ref="F7538">_xlfn.XLOOKUP(E7538,Restaurants!A:A,Restaurants!B:B)</f>
        <v>Restaurant 064</v>
      </c>
      <c r="G7538" s="2" t="s">
        <v>650</v>
      </c>
      <c r="H7538" s="2" t="str">
        <f t="array" ref="H7538">_xlfn.XLOOKUP(G7538,Food_Menu!A:A,Food_Menu!B:B)</f>
        <v>Food Item 0209</v>
      </c>
      <c r="I7538" s="2"/>
      <c r="J7538" s="2" t="s">
        <v>1045</v>
      </c>
      <c r="K7538" s="2" t="str">
        <f t="array" ref="K7538">_xlfn.XLOOKUP(J7538,Delivery_Partners!A:A,Delivery_Partners!B:B)</f>
        <v>Delivery Partner 129</v>
      </c>
      <c r="L7538" s="3">
        <v>1</v>
      </c>
      <c r="M7538" s="2" t="s">
        <v>101</v>
      </c>
      <c r="N7538" s="2" t="s">
        <v>24</v>
      </c>
      <c r="O7538" s="2"/>
    </row>
    <row r="7539" customHeight="1" spans="1:19">
      <c r="A7539" s="2" t="s">
        <v>9505</v>
      </c>
      <c r="B7539" s="29" t="s">
        <v>205</v>
      </c>
      <c r="C7539" s="2" t="s">
        <v>1962</v>
      </c>
      <c r="D7539" s="2" t="str">
        <f t="array" ref="D7539">_xlfn.XLOOKUP(C7539,Customers!A:A,Customers!B:B)</f>
        <v>Customer 1039</v>
      </c>
      <c r="E7539" s="2" t="s">
        <v>1022</v>
      </c>
      <c r="F7539" s="2" t="str">
        <f t="array" ref="F7539">_xlfn.XLOOKUP(E7539,Restaurants!A:A,Restaurants!B:B)</f>
        <v>Restaurant 049</v>
      </c>
      <c r="G7539" s="2" t="s">
        <v>1285</v>
      </c>
      <c r="H7539" s="2" t="str">
        <f t="array" ref="H7539">_xlfn.XLOOKUP(G7539,Food_Menu!A:A,Food_Menu!B:B)</f>
        <v>Food Item 0026</v>
      </c>
      <c r="I7539" s="2">
        <f t="array" ref="I7539">_xlfn.XLOOKUP(G7539,Food_Menu!A:A,Food_Menu!D:D)</f>
        <v>535.49</v>
      </c>
      <c r="J7539" s="2" t="s">
        <v>1239</v>
      </c>
      <c r="K7539" s="2" t="str">
        <f t="array" ref="K7539">_xlfn.XLOOKUP(J7539,Delivery_Partners!A:A,Delivery_Partners!B:B)</f>
        <v>Delivery Partner 136</v>
      </c>
      <c r="L7539" s="3">
        <v>2</v>
      </c>
      <c r="M7539" s="2" t="s">
        <v>23</v>
      </c>
      <c r="N7539" s="2" t="s">
        <v>24</v>
      </c>
      <c r="O7539" s="3">
        <v>47</v>
      </c>
      <c r="P7539" s="13">
        <f t="shared" ref="P7539:P7549" si="1580">I7539*L7539</f>
        <v>1070.98</v>
      </c>
      <c r="Q7539" s="13" t="str">
        <f t="shared" ref="Q7539:Q7549" si="1581">IF(O7539="","Not Delivered",IF(O7539&lt;=30,"Fast",IF(O7539&lt;=60,"Normal","Slow")))</f>
        <v>Normal</v>
      </c>
      <c r="S7539" s="21"/>
    </row>
    <row r="7540" customHeight="1" spans="1:19">
      <c r="A7540" s="2" t="s">
        <v>9506</v>
      </c>
      <c r="B7540" s="29" t="s">
        <v>483</v>
      </c>
      <c r="C7540" s="2" t="s">
        <v>1674</v>
      </c>
      <c r="D7540" s="2" t="str">
        <f t="array" ref="D7540">_xlfn.XLOOKUP(C7540,Customers!A:A,Customers!B:B)</f>
        <v>Customer 0555</v>
      </c>
      <c r="E7540" s="2" t="s">
        <v>658</v>
      </c>
      <c r="F7540" s="2" t="str">
        <f t="array" ref="F7540">_xlfn.XLOOKUP(E7540,Restaurants!A:A,Restaurants!B:B)</f>
        <v>Restaurant 040</v>
      </c>
      <c r="G7540" s="2" t="s">
        <v>969</v>
      </c>
      <c r="H7540" s="2" t="str">
        <f t="array" ref="H7540">_xlfn.XLOOKUP(G7540,Food_Menu!A:A,Food_Menu!B:B)</f>
        <v>Food Item 0007</v>
      </c>
      <c r="I7540" s="2">
        <f t="array" ref="I7540">_xlfn.XLOOKUP(G7540,Food_Menu!A:A,Food_Menu!D:D)</f>
        <v>210.13</v>
      </c>
      <c r="J7540" s="2" t="s">
        <v>510</v>
      </c>
      <c r="K7540" s="2" t="str">
        <f t="array" ref="K7540">_xlfn.XLOOKUP(J7540,Delivery_Partners!A:A,Delivery_Partners!B:B)</f>
        <v>Delivery Partner 025</v>
      </c>
      <c r="L7540" s="3">
        <v>2</v>
      </c>
      <c r="M7540" s="2" t="s">
        <v>23</v>
      </c>
      <c r="N7540" s="2" t="s">
        <v>74</v>
      </c>
      <c r="O7540" s="3">
        <v>30</v>
      </c>
      <c r="P7540" s="13">
        <f t="shared" si="1580"/>
        <v>420.26</v>
      </c>
      <c r="Q7540" s="13" t="str">
        <f t="shared" si="1581"/>
        <v>Fast</v>
      </c>
      <c r="S7540" s="21"/>
    </row>
    <row r="7541" customHeight="1" spans="1:19">
      <c r="A7541" s="2" t="s">
        <v>9507</v>
      </c>
      <c r="B7541" s="28">
        <v>45850</v>
      </c>
      <c r="C7541" s="2" t="s">
        <v>1462</v>
      </c>
      <c r="D7541" s="2" t="str">
        <f t="array" ref="D7541">_xlfn.XLOOKUP(C7541,Customers!A:A,Customers!B:B)</f>
        <v>Customer 0731</v>
      </c>
      <c r="E7541" s="2" t="s">
        <v>795</v>
      </c>
      <c r="F7541" s="2" t="str">
        <f t="array" ref="F7541">_xlfn.XLOOKUP(E7541,Restaurants!A:A,Restaurants!B:B)</f>
        <v>Restaurant 117</v>
      </c>
      <c r="G7541" s="2" t="s">
        <v>533</v>
      </c>
      <c r="H7541" s="2" t="str">
        <f t="array" ref="H7541">_xlfn.XLOOKUP(G7541,Food_Menu!A:A,Food_Menu!B:B)</f>
        <v>Food Item 0078</v>
      </c>
      <c r="I7541" s="2">
        <f t="array" ref="I7541">_xlfn.XLOOKUP(G7541,Food_Menu!A:A,Food_Menu!D:D)</f>
        <v>220.49</v>
      </c>
      <c r="J7541" s="2" t="s">
        <v>688</v>
      </c>
      <c r="K7541" s="2" t="str">
        <f t="array" ref="K7541">_xlfn.XLOOKUP(J7541,Delivery_Partners!A:A,Delivery_Partners!B:B)</f>
        <v>Delivery Partner 165</v>
      </c>
      <c r="L7541" s="3">
        <v>2</v>
      </c>
      <c r="M7541" s="2" t="s">
        <v>23</v>
      </c>
      <c r="N7541" s="2" t="s">
        <v>24</v>
      </c>
      <c r="O7541" s="3">
        <v>30</v>
      </c>
      <c r="P7541" s="13">
        <f t="shared" si="1580"/>
        <v>440.98</v>
      </c>
      <c r="Q7541" s="13" t="str">
        <f t="shared" si="1581"/>
        <v>Fast</v>
      </c>
      <c r="S7541" s="21"/>
    </row>
    <row r="7542" customHeight="1" spans="1:19">
      <c r="A7542" s="2" t="s">
        <v>9508</v>
      </c>
      <c r="B7542" s="29" t="s">
        <v>1251</v>
      </c>
      <c r="C7542" s="2" t="s">
        <v>264</v>
      </c>
      <c r="D7542" s="2" t="str">
        <f t="array" ref="D7542">_xlfn.XLOOKUP(C7542,Customers!A:A,Customers!B:B)</f>
        <v>Customer 0888</v>
      </c>
      <c r="E7542" s="2" t="s">
        <v>382</v>
      </c>
      <c r="F7542" s="2" t="str">
        <f t="array" ref="F7542">_xlfn.XLOOKUP(E7542,Restaurants!A:A,Restaurants!B:B)</f>
        <v>Restaurant 108</v>
      </c>
      <c r="G7542" s="2" t="s">
        <v>2324</v>
      </c>
      <c r="H7542" s="2" t="str">
        <f t="array" ref="H7542">_xlfn.XLOOKUP(G7542,Food_Menu!A:A,Food_Menu!B:B)</f>
        <v>Food Item 0059</v>
      </c>
      <c r="I7542" s="2">
        <f t="array" ref="I7542">_xlfn.XLOOKUP(G7542,Food_Menu!A:A,Food_Menu!D:D)</f>
        <v>524.23</v>
      </c>
      <c r="J7542" s="2" t="s">
        <v>251</v>
      </c>
      <c r="K7542" s="2" t="str">
        <f t="array" ref="K7542">_xlfn.XLOOKUP(J7542,Delivery_Partners!A:A,Delivery_Partners!B:B)</f>
        <v>Delivery Partner 089</v>
      </c>
      <c r="L7542" s="3">
        <v>1</v>
      </c>
      <c r="M7542" s="2" t="s">
        <v>23</v>
      </c>
      <c r="N7542" s="2" t="s">
        <v>24</v>
      </c>
      <c r="O7542" s="3">
        <v>40</v>
      </c>
      <c r="P7542" s="13">
        <f t="shared" si="1580"/>
        <v>524.23</v>
      </c>
      <c r="Q7542" s="13" t="str">
        <f t="shared" si="1581"/>
        <v>Normal</v>
      </c>
      <c r="S7542" s="21"/>
    </row>
    <row r="7543" customHeight="1" spans="1:19">
      <c r="A7543" s="2" t="s">
        <v>9509</v>
      </c>
      <c r="B7543" s="29" t="s">
        <v>2866</v>
      </c>
      <c r="C7543" s="2" t="s">
        <v>2559</v>
      </c>
      <c r="D7543" s="2" t="str">
        <f t="array" ref="D7543">_xlfn.XLOOKUP(C7543,Customers!A:A,Customers!B:B)</f>
        <v>Customer 0176</v>
      </c>
      <c r="E7543" s="2" t="s">
        <v>1342</v>
      </c>
      <c r="F7543" s="2" t="str">
        <f t="array" ref="F7543">_xlfn.XLOOKUP(E7543,Restaurants!A:A,Restaurants!B:B)</f>
        <v>Restaurant 084</v>
      </c>
      <c r="G7543" s="2" t="s">
        <v>1554</v>
      </c>
      <c r="H7543" s="2" t="str">
        <f t="array" ref="H7543">_xlfn.XLOOKUP(G7543,Food_Menu!A:A,Food_Menu!B:B)</f>
        <v>Food Item 0018</v>
      </c>
      <c r="I7543" s="2">
        <f t="array" ref="I7543">_xlfn.XLOOKUP(G7543,Food_Menu!A:A,Food_Menu!D:D)</f>
        <v>648.66</v>
      </c>
      <c r="J7543" s="2" t="s">
        <v>256</v>
      </c>
      <c r="K7543" s="2" t="str">
        <f t="array" ref="K7543">_xlfn.XLOOKUP(J7543,Delivery_Partners!A:A,Delivery_Partners!B:B)</f>
        <v>Delivery Partner 057</v>
      </c>
      <c r="L7543" s="3">
        <v>1</v>
      </c>
      <c r="M7543" s="2" t="s">
        <v>23</v>
      </c>
      <c r="N7543" s="2" t="s">
        <v>24</v>
      </c>
      <c r="O7543" s="3">
        <v>54</v>
      </c>
      <c r="P7543" s="13">
        <f t="shared" si="1580"/>
        <v>648.66</v>
      </c>
      <c r="Q7543" s="13" t="str">
        <f t="shared" si="1581"/>
        <v>Normal</v>
      </c>
      <c r="S7543" s="21"/>
    </row>
    <row r="7544" customHeight="1" spans="1:19">
      <c r="A7544" s="2" t="s">
        <v>9510</v>
      </c>
      <c r="B7544" s="29" t="s">
        <v>3847</v>
      </c>
      <c r="C7544" s="2" t="s">
        <v>2341</v>
      </c>
      <c r="D7544" s="2" t="str">
        <f t="array" ref="D7544">_xlfn.XLOOKUP(C7544,Customers!A:A,Customers!B:B)</f>
        <v>Customer 1167</v>
      </c>
      <c r="E7544" s="2" t="s">
        <v>548</v>
      </c>
      <c r="F7544" s="2" t="str">
        <f t="array" ref="F7544">_xlfn.XLOOKUP(E7544,Restaurants!A:A,Restaurants!B:B)</f>
        <v>Restaurant 071</v>
      </c>
      <c r="G7544" s="2" t="s">
        <v>1009</v>
      </c>
      <c r="H7544" s="2" t="str">
        <f t="array" ref="H7544">_xlfn.XLOOKUP(G7544,Food_Menu!A:A,Food_Menu!B:B)</f>
        <v>Food Item 0187</v>
      </c>
      <c r="I7544" s="2">
        <f t="array" ref="I7544">_xlfn.XLOOKUP(G7544,Food_Menu!A:A,Food_Menu!D:D)</f>
        <v>496.25</v>
      </c>
      <c r="J7544" s="2" t="s">
        <v>993</v>
      </c>
      <c r="K7544" s="2" t="str">
        <f t="array" ref="K7544">_xlfn.XLOOKUP(J7544,Delivery_Partners!A:A,Delivery_Partners!B:B)</f>
        <v>Delivery Partner 086</v>
      </c>
      <c r="L7544" s="3">
        <v>1</v>
      </c>
      <c r="M7544" s="2" t="s">
        <v>23</v>
      </c>
      <c r="N7544" s="2" t="s">
        <v>24</v>
      </c>
      <c r="O7544" s="3">
        <v>34</v>
      </c>
      <c r="P7544" s="13">
        <f t="shared" si="1580"/>
        <v>496.25</v>
      </c>
      <c r="Q7544" s="13" t="str">
        <f t="shared" si="1581"/>
        <v>Normal</v>
      </c>
      <c r="S7544" s="21"/>
    </row>
    <row r="7545" customHeight="1" spans="1:19">
      <c r="A7545" s="2" t="s">
        <v>9511</v>
      </c>
      <c r="B7545" s="28">
        <v>45841</v>
      </c>
      <c r="C7545" s="2" t="s">
        <v>476</v>
      </c>
      <c r="D7545" s="2" t="str">
        <f t="array" ref="D7545">_xlfn.XLOOKUP(C7545,Customers!A:A,Customers!B:B)</f>
        <v>Customer 0509</v>
      </c>
      <c r="E7545" s="2" t="s">
        <v>293</v>
      </c>
      <c r="F7545" s="2" t="str">
        <f t="array" ref="F7545">_xlfn.XLOOKUP(E7545,Restaurants!A:A,Restaurants!B:B)</f>
        <v>Restaurant 057</v>
      </c>
      <c r="G7545" s="2" t="s">
        <v>596</v>
      </c>
      <c r="H7545" s="2" t="str">
        <f t="array" ref="H7545">_xlfn.XLOOKUP(G7545,Food_Menu!A:A,Food_Menu!B:B)</f>
        <v>Food Item 0216</v>
      </c>
      <c r="I7545" s="2">
        <f t="array" ref="I7545">_xlfn.XLOOKUP(G7545,Food_Menu!A:A,Food_Menu!D:D)</f>
        <v>488.7</v>
      </c>
      <c r="J7545" s="2" t="s">
        <v>1286</v>
      </c>
      <c r="K7545" s="2" t="str">
        <f t="array" ref="K7545">_xlfn.XLOOKUP(J7545,Delivery_Partners!A:A,Delivery_Partners!B:B)</f>
        <v>Delivery Partner 060</v>
      </c>
      <c r="L7545" s="3">
        <v>1</v>
      </c>
      <c r="M7545" s="2" t="s">
        <v>23</v>
      </c>
      <c r="N7545" s="2" t="s">
        <v>24</v>
      </c>
      <c r="O7545" s="3">
        <v>29</v>
      </c>
      <c r="P7545" s="13">
        <f t="shared" si="1580"/>
        <v>488.7</v>
      </c>
      <c r="Q7545" s="13" t="str">
        <f t="shared" si="1581"/>
        <v>Fast</v>
      </c>
      <c r="S7545" s="21"/>
    </row>
    <row r="7546" customHeight="1" spans="1:19">
      <c r="A7546" s="2" t="s">
        <v>9512</v>
      </c>
      <c r="B7546" s="29" t="s">
        <v>205</v>
      </c>
      <c r="C7546" s="2" t="s">
        <v>1911</v>
      </c>
      <c r="D7546" s="2" t="str">
        <f t="array" ref="D7546">_xlfn.XLOOKUP(C7546,Customers!A:A,Customers!B:B)</f>
        <v>Customer 1068</v>
      </c>
      <c r="E7546" s="2" t="s">
        <v>603</v>
      </c>
      <c r="F7546" s="2" t="str">
        <f t="array" ref="F7546">_xlfn.XLOOKUP(E7546,Restaurants!A:A,Restaurants!B:B)</f>
        <v>Restaurant 009</v>
      </c>
      <c r="G7546" s="2" t="s">
        <v>1951</v>
      </c>
      <c r="H7546" s="2" t="str">
        <f t="array" ref="H7546">_xlfn.XLOOKUP(G7546,Food_Menu!A:A,Food_Menu!B:B)</f>
        <v>Food Item 0060</v>
      </c>
      <c r="I7546" s="2">
        <f t="array" ref="I7546">_xlfn.XLOOKUP(G7546,Food_Menu!A:A,Food_Menu!D:D)</f>
        <v>246.78</v>
      </c>
      <c r="J7546" s="2" t="s">
        <v>1286</v>
      </c>
      <c r="K7546" s="2" t="str">
        <f t="array" ref="K7546">_xlfn.XLOOKUP(J7546,Delivery_Partners!A:A,Delivery_Partners!B:B)</f>
        <v>Delivery Partner 060</v>
      </c>
      <c r="L7546" s="3">
        <v>1</v>
      </c>
      <c r="M7546" s="2" t="s">
        <v>23</v>
      </c>
      <c r="N7546" s="2" t="s">
        <v>24</v>
      </c>
      <c r="O7546" s="3">
        <v>32</v>
      </c>
      <c r="P7546" s="13">
        <f t="shared" si="1580"/>
        <v>246.78</v>
      </c>
      <c r="Q7546" s="13" t="str">
        <f t="shared" si="1581"/>
        <v>Normal</v>
      </c>
      <c r="S7546" s="21"/>
    </row>
    <row r="7547" customHeight="1" spans="1:19">
      <c r="A7547" s="2" t="s">
        <v>9513</v>
      </c>
      <c r="B7547" s="28">
        <v>45667</v>
      </c>
      <c r="C7547" s="2" t="s">
        <v>2815</v>
      </c>
      <c r="D7547" s="2" t="str">
        <f t="array" ref="D7547">_xlfn.XLOOKUP(C7547,Customers!A:A,Customers!B:B)</f>
        <v>Customer 0501</v>
      </c>
      <c r="E7547" s="2" t="s">
        <v>66</v>
      </c>
      <c r="F7547" s="2" t="str">
        <f t="array" ref="F7547">_xlfn.XLOOKUP(E7547,Restaurants!A:A,Restaurants!B:B)</f>
        <v>Restaurant 037</v>
      </c>
      <c r="G7547" s="2" t="s">
        <v>373</v>
      </c>
      <c r="H7547" s="2" t="str">
        <f t="array" ref="H7547">_xlfn.XLOOKUP(G7547,Food_Menu!A:A,Food_Menu!B:B)</f>
        <v>Food Item 0070</v>
      </c>
      <c r="I7547" s="2">
        <f t="array" ref="I7547">_xlfn.XLOOKUP(G7547,Food_Menu!A:A,Food_Menu!D:D)</f>
        <v>329.84</v>
      </c>
      <c r="J7547" s="2" t="s">
        <v>304</v>
      </c>
      <c r="K7547" s="2" t="str">
        <f t="array" ref="K7547">_xlfn.XLOOKUP(J7547,Delivery_Partners!A:A,Delivery_Partners!B:B)</f>
        <v>Delivery Partner 099</v>
      </c>
      <c r="L7547" s="3">
        <v>1</v>
      </c>
      <c r="M7547" s="2" t="s">
        <v>23</v>
      </c>
      <c r="N7547" s="2" t="s">
        <v>24</v>
      </c>
      <c r="O7547" s="3">
        <v>43</v>
      </c>
      <c r="P7547" s="13">
        <f t="shared" si="1580"/>
        <v>329.84</v>
      </c>
      <c r="Q7547" s="13" t="str">
        <f t="shared" si="1581"/>
        <v>Normal</v>
      </c>
      <c r="S7547" s="21"/>
    </row>
    <row r="7548" customHeight="1" spans="1:19">
      <c r="A7548" s="2" t="s">
        <v>9514</v>
      </c>
      <c r="B7548" s="29" t="s">
        <v>411</v>
      </c>
      <c r="C7548" s="2" t="s">
        <v>441</v>
      </c>
      <c r="D7548" s="2" t="str">
        <f t="array" ref="D7548">_xlfn.XLOOKUP(C7548,Customers!A:A,Customers!B:B)</f>
        <v>Customer 0487</v>
      </c>
      <c r="E7548" s="2" t="s">
        <v>302</v>
      </c>
      <c r="F7548" s="2" t="str">
        <f t="array" ref="F7548">_xlfn.XLOOKUP(E7548,Restaurants!A:A,Restaurants!B:B)</f>
        <v>Restaurant 002</v>
      </c>
      <c r="G7548" s="2" t="s">
        <v>792</v>
      </c>
      <c r="H7548" s="2" t="str">
        <f t="array" ref="H7548">_xlfn.XLOOKUP(G7548,Food_Menu!A:A,Food_Menu!B:B)</f>
        <v>Food Item 0159</v>
      </c>
      <c r="I7548" s="2">
        <f t="array" ref="I7548">_xlfn.XLOOKUP(G7548,Food_Menu!A:A,Food_Menu!D:D)</f>
        <v>430.63</v>
      </c>
      <c r="J7548" s="2" t="s">
        <v>610</v>
      </c>
      <c r="K7548" s="2" t="str">
        <f t="array" ref="K7548">_xlfn.XLOOKUP(J7548,Delivery_Partners!A:A,Delivery_Partners!B:B)</f>
        <v>Delivery Partner 180</v>
      </c>
      <c r="L7548" s="3">
        <v>4</v>
      </c>
      <c r="M7548" s="2" t="s">
        <v>23</v>
      </c>
      <c r="N7548" s="2" t="s">
        <v>24</v>
      </c>
      <c r="O7548" s="3">
        <v>19</v>
      </c>
      <c r="P7548" s="13">
        <f t="shared" si="1580"/>
        <v>1722.52</v>
      </c>
      <c r="Q7548" s="13" t="str">
        <f t="shared" si="1581"/>
        <v>Fast</v>
      </c>
      <c r="S7548" s="21"/>
    </row>
    <row r="7549" customHeight="1" spans="1:19">
      <c r="A7549" s="2" t="s">
        <v>9515</v>
      </c>
      <c r="B7549" s="29" t="s">
        <v>463</v>
      </c>
      <c r="C7549" s="2" t="s">
        <v>2326</v>
      </c>
      <c r="D7549" s="2" t="str">
        <f t="array" ref="D7549">_xlfn.XLOOKUP(C7549,Customers!A:A,Customers!B:B)</f>
        <v>Customer 0721</v>
      </c>
      <c r="E7549" s="2" t="s">
        <v>537</v>
      </c>
      <c r="F7549" s="2" t="str">
        <f t="array" ref="F7549">_xlfn.XLOOKUP(E7549,Restaurants!A:A,Restaurants!B:B)</f>
        <v>Restaurant 044</v>
      </c>
      <c r="G7549" s="2" t="s">
        <v>1083</v>
      </c>
      <c r="H7549" s="2" t="str">
        <f t="array" ref="H7549">_xlfn.XLOOKUP(G7549,Food_Menu!A:A,Food_Menu!B:B)</f>
        <v>Food Item 0206</v>
      </c>
      <c r="I7549" s="2">
        <f t="array" ref="I7549">_xlfn.XLOOKUP(G7549,Food_Menu!A:A,Food_Menu!D:D)</f>
        <v>635.73</v>
      </c>
      <c r="J7549" s="2" t="s">
        <v>1193</v>
      </c>
      <c r="K7549" s="2" t="str">
        <f t="array" ref="K7549">_xlfn.XLOOKUP(J7549,Delivery_Partners!A:A,Delivery_Partners!B:B)</f>
        <v>Delivery Partner 074</v>
      </c>
      <c r="L7549" s="3">
        <v>4</v>
      </c>
      <c r="M7549" s="2" t="s">
        <v>23</v>
      </c>
      <c r="N7549" s="2" t="s">
        <v>55</v>
      </c>
      <c r="O7549" s="3">
        <v>35</v>
      </c>
      <c r="P7549" s="13">
        <f t="shared" si="1580"/>
        <v>2542.92</v>
      </c>
      <c r="Q7549" s="13" t="str">
        <f t="shared" si="1581"/>
        <v>Normal</v>
      </c>
      <c r="S7549" s="21"/>
    </row>
    <row r="7550" hidden="1" customHeight="1" spans="1:19">
      <c r="A7550" s="2" t="s">
        <v>9516</v>
      </c>
      <c r="B7550" s="29" t="s">
        <v>483</v>
      </c>
      <c r="C7550" s="2" t="s">
        <v>1817</v>
      </c>
      <c r="D7550" s="2" t="str">
        <f t="array" ref="D7550">_xlfn.XLOOKUP(C7550,Customers!A:A,Customers!B:B)</f>
        <v>Customer 0230</v>
      </c>
      <c r="E7550" s="2" t="s">
        <v>293</v>
      </c>
      <c r="F7550" s="2" t="str">
        <f t="array" ref="F7550">_xlfn.XLOOKUP(E7550,Restaurants!A:A,Restaurants!B:B)</f>
        <v>Restaurant 057</v>
      </c>
      <c r="G7550" s="2" t="s">
        <v>1833</v>
      </c>
      <c r="H7550" s="2" t="str">
        <f t="array" ref="H7550">_xlfn.XLOOKUP(G7550,Food_Menu!A:A,Food_Menu!B:B)</f>
        <v>Food Item 0064</v>
      </c>
      <c r="I7550" s="2"/>
      <c r="J7550" s="2" t="s">
        <v>1233</v>
      </c>
      <c r="K7550" s="2" t="str">
        <f t="array" ref="K7550">_xlfn.XLOOKUP(J7550,Delivery_Partners!A:A,Delivery_Partners!B:B)</f>
        <v>Delivery Partner 039</v>
      </c>
      <c r="L7550" s="3">
        <v>2</v>
      </c>
      <c r="M7550" s="2" t="s">
        <v>101</v>
      </c>
      <c r="N7550" s="2" t="s">
        <v>55</v>
      </c>
      <c r="O7550" s="2"/>
    </row>
    <row r="7551" customHeight="1" spans="1:19">
      <c r="A7551" s="2" t="s">
        <v>9517</v>
      </c>
      <c r="B7551" s="29" t="s">
        <v>311</v>
      </c>
      <c r="C7551" s="2" t="s">
        <v>1462</v>
      </c>
      <c r="D7551" s="2" t="str">
        <f t="array" ref="D7551">_xlfn.XLOOKUP(C7551,Customers!A:A,Customers!B:B)</f>
        <v>Customer 0731</v>
      </c>
      <c r="E7551" s="2" t="s">
        <v>712</v>
      </c>
      <c r="F7551" s="2" t="str">
        <f t="array" ref="F7551">_xlfn.XLOOKUP(E7551,Restaurants!A:A,Restaurants!B:B)</f>
        <v>Restaurant 074</v>
      </c>
      <c r="G7551" s="2" t="s">
        <v>1860</v>
      </c>
      <c r="H7551" s="2" t="str">
        <f t="array" ref="H7551">_xlfn.XLOOKUP(G7551,Food_Menu!A:A,Food_Menu!B:B)</f>
        <v>Food Item 0151</v>
      </c>
      <c r="I7551" s="2">
        <f t="array" ref="I7551">_xlfn.XLOOKUP(G7551,Food_Menu!A:A,Food_Menu!D:D)</f>
        <v>500.58</v>
      </c>
      <c r="J7551" s="2" t="s">
        <v>898</v>
      </c>
      <c r="K7551" s="2" t="str">
        <f t="array" ref="K7551">_xlfn.XLOOKUP(J7551,Delivery_Partners!A:A,Delivery_Partners!B:B)</f>
        <v>Delivery Partner 138</v>
      </c>
      <c r="L7551" s="3">
        <v>2</v>
      </c>
      <c r="M7551" s="2" t="s">
        <v>23</v>
      </c>
      <c r="N7551" s="2" t="s">
        <v>42</v>
      </c>
      <c r="O7551" s="3">
        <v>21</v>
      </c>
      <c r="P7551" s="13">
        <f t="shared" ref="P7551:P7559" si="1582">I7551*L7551</f>
        <v>1001.16</v>
      </c>
      <c r="Q7551" s="13" t="str">
        <f t="shared" ref="Q7551:Q7559" si="1583">IF(O7551="","Not Delivered",IF(O7551&lt;=30,"Fast",IF(O7551&lt;=60,"Normal","Slow")))</f>
        <v>Fast</v>
      </c>
      <c r="S7551" s="21"/>
    </row>
    <row r="7552" customHeight="1" spans="1:19">
      <c r="A7552" s="2" t="s">
        <v>9518</v>
      </c>
      <c r="B7552" s="28">
        <v>45695</v>
      </c>
      <c r="C7552" s="2" t="s">
        <v>630</v>
      </c>
      <c r="D7552" s="2" t="str">
        <f t="array" ref="D7552">_xlfn.XLOOKUP(C7552,Customers!A:A,Customers!B:B)</f>
        <v>Customer 1180</v>
      </c>
      <c r="E7552" s="2" t="s">
        <v>46</v>
      </c>
      <c r="F7552" s="2" t="str">
        <f t="array" ref="F7552">_xlfn.XLOOKUP(E7552,Restaurants!A:A,Restaurants!B:B)</f>
        <v>Restaurant 043</v>
      </c>
      <c r="G7552" s="2" t="s">
        <v>889</v>
      </c>
      <c r="H7552" s="2" t="str">
        <f t="array" ref="H7552">_xlfn.XLOOKUP(G7552,Food_Menu!A:A,Food_Menu!B:B)</f>
        <v>Food Item 0006</v>
      </c>
      <c r="I7552" s="2">
        <f t="array" ref="I7552">_xlfn.XLOOKUP(G7552,Food_Menu!A:A,Food_Menu!D:D)</f>
        <v>533.33</v>
      </c>
      <c r="J7552" s="2" t="s">
        <v>714</v>
      </c>
      <c r="K7552" s="2" t="str">
        <f t="array" ref="K7552">_xlfn.XLOOKUP(J7552,Delivery_Partners!A:A,Delivery_Partners!B:B)</f>
        <v>Delivery Partner 054</v>
      </c>
      <c r="L7552" s="3">
        <v>2</v>
      </c>
      <c r="M7552" s="2" t="s">
        <v>23</v>
      </c>
      <c r="N7552" s="2" t="s">
        <v>74</v>
      </c>
      <c r="O7552" s="3">
        <v>15</v>
      </c>
      <c r="P7552" s="13">
        <f t="shared" si="1582"/>
        <v>1066.66</v>
      </c>
      <c r="Q7552" s="13" t="str">
        <f t="shared" si="1583"/>
        <v>Fast</v>
      </c>
      <c r="S7552" s="21"/>
    </row>
    <row r="7553" customHeight="1" spans="1:19">
      <c r="A7553" s="2" t="s">
        <v>9519</v>
      </c>
      <c r="B7553" s="28">
        <v>45931</v>
      </c>
      <c r="C7553" s="2" t="s">
        <v>874</v>
      </c>
      <c r="D7553" s="2" t="str">
        <f t="array" ref="D7553">_xlfn.XLOOKUP(C7553,Customers!A:A,Customers!B:B)</f>
        <v>Customer 0775</v>
      </c>
      <c r="E7553" s="2" t="s">
        <v>488</v>
      </c>
      <c r="F7553" s="2" t="str">
        <f t="array" ref="F7553">_xlfn.XLOOKUP(E7553,Restaurants!A:A,Restaurants!B:B)</f>
        <v>Restaurant 031</v>
      </c>
      <c r="G7553" s="2" t="s">
        <v>639</v>
      </c>
      <c r="H7553" s="2" t="str">
        <f t="array" ref="H7553">_xlfn.XLOOKUP(G7553,Food_Menu!A:A,Food_Menu!B:B)</f>
        <v>Food Item 0125</v>
      </c>
      <c r="I7553" s="2">
        <f t="array" ref="I7553">_xlfn.XLOOKUP(G7553,Food_Menu!A:A,Food_Menu!D:D)</f>
        <v>261.06</v>
      </c>
      <c r="J7553" s="2" t="s">
        <v>640</v>
      </c>
      <c r="K7553" s="2" t="str">
        <f t="array" ref="K7553">_xlfn.XLOOKUP(J7553,Delivery_Partners!A:A,Delivery_Partners!B:B)</f>
        <v>Delivery Partner 097</v>
      </c>
      <c r="L7553" s="3">
        <v>2</v>
      </c>
      <c r="M7553" s="2" t="s">
        <v>23</v>
      </c>
      <c r="N7553" s="2" t="s">
        <v>24</v>
      </c>
      <c r="O7553" s="3">
        <v>29</v>
      </c>
      <c r="P7553" s="13">
        <f t="shared" si="1582"/>
        <v>522.12</v>
      </c>
      <c r="Q7553" s="13" t="str">
        <f t="shared" si="1583"/>
        <v>Fast</v>
      </c>
      <c r="S7553" s="21"/>
    </row>
    <row r="7554" customHeight="1" spans="1:19">
      <c r="A7554" s="2" t="s">
        <v>9520</v>
      </c>
      <c r="B7554" s="28">
        <v>45818</v>
      </c>
      <c r="C7554" s="2" t="s">
        <v>1420</v>
      </c>
      <c r="D7554" s="2" t="str">
        <f t="array" ref="D7554">_xlfn.XLOOKUP(C7554,Customers!A:A,Customers!B:B)</f>
        <v>Customer 0085</v>
      </c>
      <c r="E7554" s="2" t="s">
        <v>116</v>
      </c>
      <c r="F7554" s="2" t="str">
        <f t="array" ref="F7554">_xlfn.XLOOKUP(E7554,Restaurants!A:A,Restaurants!B:B)</f>
        <v>Restaurant 086</v>
      </c>
      <c r="G7554" s="2" t="s">
        <v>785</v>
      </c>
      <c r="H7554" s="2" t="str">
        <f t="array" ref="H7554">_xlfn.XLOOKUP(G7554,Food_Menu!A:A,Food_Menu!B:B)</f>
        <v>Food Item 0218</v>
      </c>
      <c r="I7554" s="2">
        <f t="array" ref="I7554">_xlfn.XLOOKUP(G7554,Food_Menu!A:A,Food_Menu!D:D)</f>
        <v>579.55</v>
      </c>
      <c r="J7554" s="2" t="s">
        <v>68</v>
      </c>
      <c r="K7554" s="2" t="str">
        <f t="array" ref="K7554">_xlfn.XLOOKUP(J7554,Delivery_Partners!A:A,Delivery_Partners!B:B)</f>
        <v>Delivery Partner 046</v>
      </c>
      <c r="L7554" s="3">
        <v>2</v>
      </c>
      <c r="M7554" s="2" t="s">
        <v>23</v>
      </c>
      <c r="N7554" s="2" t="s">
        <v>24</v>
      </c>
      <c r="O7554" s="3">
        <v>48</v>
      </c>
      <c r="P7554" s="13">
        <f t="shared" si="1582"/>
        <v>1159.1</v>
      </c>
      <c r="Q7554" s="13" t="str">
        <f t="shared" si="1583"/>
        <v>Normal</v>
      </c>
      <c r="S7554" s="21"/>
    </row>
    <row r="7555" customHeight="1" spans="1:19">
      <c r="A7555" s="2" t="s">
        <v>9521</v>
      </c>
      <c r="B7555" s="28">
        <v>45781</v>
      </c>
      <c r="C7555" s="2" t="s">
        <v>4915</v>
      </c>
      <c r="D7555" s="2" t="str">
        <f t="array" ref="D7555">_xlfn.XLOOKUP(C7555,Customers!A:A,Customers!B:B)</f>
        <v>Customer 0838</v>
      </c>
      <c r="E7555" s="2" t="s">
        <v>60</v>
      </c>
      <c r="F7555" s="2" t="str">
        <f t="array" ref="F7555">_xlfn.XLOOKUP(E7555,Restaurants!A:A,Restaurants!B:B)</f>
        <v>Restaurant 019</v>
      </c>
      <c r="G7555" s="2" t="s">
        <v>717</v>
      </c>
      <c r="H7555" s="2" t="str">
        <f t="array" ref="H7555">_xlfn.XLOOKUP(G7555,Food_Menu!A:A,Food_Menu!B:B)</f>
        <v>Food Item 0105</v>
      </c>
      <c r="I7555" s="2">
        <f t="array" ref="I7555">_xlfn.XLOOKUP(G7555,Food_Menu!A:A,Food_Menu!D:D)</f>
        <v>415.74</v>
      </c>
      <c r="J7555" s="2" t="s">
        <v>1233</v>
      </c>
      <c r="K7555" s="2" t="str">
        <f t="array" ref="K7555">_xlfn.XLOOKUP(J7555,Delivery_Partners!A:A,Delivery_Partners!B:B)</f>
        <v>Delivery Partner 039</v>
      </c>
      <c r="L7555" s="3">
        <v>1</v>
      </c>
      <c r="M7555" s="2" t="s">
        <v>23</v>
      </c>
      <c r="N7555" s="2" t="s">
        <v>55</v>
      </c>
      <c r="O7555" s="3">
        <v>15</v>
      </c>
      <c r="P7555" s="13">
        <f t="shared" si="1582"/>
        <v>415.74</v>
      </c>
      <c r="Q7555" s="13" t="str">
        <f t="shared" si="1583"/>
        <v>Fast</v>
      </c>
      <c r="S7555" s="21"/>
    </row>
    <row r="7556" customHeight="1" spans="1:19">
      <c r="A7556" s="2" t="s">
        <v>9522</v>
      </c>
      <c r="B7556" s="29" t="s">
        <v>296</v>
      </c>
      <c r="C7556" s="2" t="s">
        <v>5082</v>
      </c>
      <c r="D7556" s="2" t="str">
        <f t="array" ref="D7556">_xlfn.XLOOKUP(C7556,Customers!A:A,Customers!B:B)</f>
        <v>Customer 0041</v>
      </c>
      <c r="E7556" s="2" t="s">
        <v>1031</v>
      </c>
      <c r="F7556" s="2" t="str">
        <f t="array" ref="F7556">_xlfn.XLOOKUP(E7556,Restaurants!A:A,Restaurants!B:B)</f>
        <v>Restaurant 016</v>
      </c>
      <c r="G7556" s="2" t="s">
        <v>426</v>
      </c>
      <c r="H7556" s="2" t="str">
        <f t="array" ref="H7556">_xlfn.XLOOKUP(G7556,Food_Menu!A:A,Food_Menu!B:B)</f>
        <v>Food Item 0142</v>
      </c>
      <c r="I7556" s="2">
        <f t="array" ref="I7556">_xlfn.XLOOKUP(G7556,Food_Menu!A:A,Food_Menu!D:D)</f>
        <v>428.17</v>
      </c>
      <c r="J7556" s="2" t="s">
        <v>68</v>
      </c>
      <c r="K7556" s="2" t="str">
        <f t="array" ref="K7556">_xlfn.XLOOKUP(J7556,Delivery_Partners!A:A,Delivery_Partners!B:B)</f>
        <v>Delivery Partner 046</v>
      </c>
      <c r="L7556" s="3">
        <v>4</v>
      </c>
      <c r="M7556" s="2" t="s">
        <v>23</v>
      </c>
      <c r="N7556" s="2" t="s">
        <v>24</v>
      </c>
      <c r="O7556" s="3">
        <v>42</v>
      </c>
      <c r="P7556" s="13">
        <f t="shared" si="1582"/>
        <v>1712.68</v>
      </c>
      <c r="Q7556" s="13" t="str">
        <f t="shared" si="1583"/>
        <v>Normal</v>
      </c>
      <c r="S7556" s="21"/>
    </row>
    <row r="7557" customHeight="1" spans="1:19">
      <c r="A7557" s="2" t="s">
        <v>9523</v>
      </c>
      <c r="B7557" s="28">
        <v>45727</v>
      </c>
      <c r="C7557" s="2" t="s">
        <v>4198</v>
      </c>
      <c r="D7557" s="2" t="str">
        <f t="array" ref="D7557">_xlfn.XLOOKUP(C7557,Customers!A:A,Customers!B:B)</f>
        <v>Customer 0125</v>
      </c>
      <c r="E7557" s="2" t="s">
        <v>1342</v>
      </c>
      <c r="F7557" s="2" t="str">
        <f t="array" ref="F7557">_xlfn.XLOOKUP(E7557,Restaurants!A:A,Restaurants!B:B)</f>
        <v>Restaurant 084</v>
      </c>
      <c r="G7557" s="2" t="s">
        <v>1382</v>
      </c>
      <c r="H7557" s="2" t="str">
        <f t="array" ref="H7557">_xlfn.XLOOKUP(G7557,Food_Menu!A:A,Food_Menu!B:B)</f>
        <v>Food Item 0152</v>
      </c>
      <c r="I7557" s="2">
        <f t="array" ref="I7557">_xlfn.XLOOKUP(G7557,Food_Menu!A:A,Food_Menu!D:D)</f>
        <v>177.47</v>
      </c>
      <c r="J7557" s="2" t="s">
        <v>1557</v>
      </c>
      <c r="K7557" s="2" t="str">
        <f t="array" ref="K7557">_xlfn.XLOOKUP(J7557,Delivery_Partners!A:A,Delivery_Partners!B:B)</f>
        <v>Delivery Partner 065</v>
      </c>
      <c r="L7557" s="3">
        <v>2</v>
      </c>
      <c r="M7557" s="2" t="s">
        <v>23</v>
      </c>
      <c r="N7557" s="2" t="s">
        <v>24</v>
      </c>
      <c r="O7557" s="3">
        <v>27</v>
      </c>
      <c r="P7557" s="13">
        <f t="shared" si="1582"/>
        <v>354.94</v>
      </c>
      <c r="Q7557" s="13" t="str">
        <f t="shared" si="1583"/>
        <v>Fast</v>
      </c>
      <c r="S7557" s="21"/>
    </row>
    <row r="7558" customHeight="1" spans="1:19">
      <c r="A7558" s="2" t="s">
        <v>9524</v>
      </c>
      <c r="B7558" s="28">
        <v>45994</v>
      </c>
      <c r="C7558" s="2" t="s">
        <v>82</v>
      </c>
      <c r="D7558" s="2" t="str">
        <f t="array" ref="D7558">_xlfn.XLOOKUP(C7558,Customers!A:A,Customers!B:B)</f>
        <v>Customer 0342</v>
      </c>
      <c r="E7558" s="2" t="s">
        <v>548</v>
      </c>
      <c r="F7558" s="2" t="str">
        <f t="array" ref="F7558">_xlfn.XLOOKUP(E7558,Restaurants!A:A,Restaurants!B:B)</f>
        <v>Restaurant 071</v>
      </c>
      <c r="G7558" s="2" t="s">
        <v>754</v>
      </c>
      <c r="H7558" s="2" t="str">
        <f t="array" ref="H7558">_xlfn.XLOOKUP(G7558,Food_Menu!A:A,Food_Menu!B:B)</f>
        <v>Food Item 0140</v>
      </c>
      <c r="I7558" s="2">
        <f t="array" ref="I7558">_xlfn.XLOOKUP(G7558,Food_Menu!A:A,Food_Menu!D:D)</f>
        <v>408.22</v>
      </c>
      <c r="J7558" s="2" t="s">
        <v>1319</v>
      </c>
      <c r="K7558" s="2" t="str">
        <f t="array" ref="K7558">_xlfn.XLOOKUP(J7558,Delivery_Partners!A:A,Delivery_Partners!B:B)</f>
        <v>Delivery Partner 173</v>
      </c>
      <c r="L7558" s="3">
        <v>1</v>
      </c>
      <c r="M7558" s="2" t="s">
        <v>23</v>
      </c>
      <c r="N7558" s="2" t="s">
        <v>24</v>
      </c>
      <c r="O7558" s="3">
        <v>22</v>
      </c>
      <c r="P7558" s="13">
        <f t="shared" si="1582"/>
        <v>408.22</v>
      </c>
      <c r="Q7558" s="13" t="str">
        <f t="shared" si="1583"/>
        <v>Fast</v>
      </c>
      <c r="S7558" s="21"/>
    </row>
    <row r="7559" customHeight="1" spans="1:19">
      <c r="A7559" s="2" t="s">
        <v>9525</v>
      </c>
      <c r="B7559" s="28">
        <v>45877</v>
      </c>
      <c r="C7559" s="2" t="s">
        <v>1500</v>
      </c>
      <c r="D7559" s="2" t="str">
        <f t="array" ref="D7559">_xlfn.XLOOKUP(C7559,Customers!A:A,Customers!B:B)</f>
        <v>Customer 0366</v>
      </c>
      <c r="E7559" s="2" t="s">
        <v>239</v>
      </c>
      <c r="F7559" s="2" t="str">
        <f t="array" ref="F7559">_xlfn.XLOOKUP(E7559,Restaurants!A:A,Restaurants!B:B)</f>
        <v>Restaurant 105</v>
      </c>
      <c r="G7559" s="2" t="s">
        <v>1860</v>
      </c>
      <c r="H7559" s="2" t="str">
        <f t="array" ref="H7559">_xlfn.XLOOKUP(G7559,Food_Menu!A:A,Food_Menu!B:B)</f>
        <v>Food Item 0151</v>
      </c>
      <c r="I7559" s="2">
        <f t="array" ref="I7559">_xlfn.XLOOKUP(G7559,Food_Menu!A:A,Food_Menu!D:D)</f>
        <v>500.58</v>
      </c>
      <c r="J7559" s="2" t="s">
        <v>613</v>
      </c>
      <c r="K7559" s="2" t="str">
        <f t="array" ref="K7559">_xlfn.XLOOKUP(J7559,Delivery_Partners!A:A,Delivery_Partners!B:B)</f>
        <v>Delivery Partner 121</v>
      </c>
      <c r="L7559" s="3">
        <v>1</v>
      </c>
      <c r="M7559" s="2" t="s">
        <v>23</v>
      </c>
      <c r="N7559" s="2" t="s">
        <v>24</v>
      </c>
      <c r="O7559" s="3">
        <v>39</v>
      </c>
      <c r="P7559" s="13">
        <f t="shared" si="1582"/>
        <v>500.58</v>
      </c>
      <c r="Q7559" s="13" t="str">
        <f t="shared" si="1583"/>
        <v>Normal</v>
      </c>
      <c r="S7559" s="21"/>
    </row>
    <row r="7560" hidden="1" customHeight="1" spans="1:19">
      <c r="A7560" s="2" t="s">
        <v>9526</v>
      </c>
      <c r="B7560" s="29" t="s">
        <v>1551</v>
      </c>
      <c r="C7560" s="2" t="s">
        <v>606</v>
      </c>
      <c r="D7560" s="2" t="str">
        <f t="array" ref="D7560">_xlfn.XLOOKUP(C7560,Customers!A:A,Customers!B:B)</f>
        <v>Customer 0005</v>
      </c>
      <c r="E7560" s="2" t="s">
        <v>552</v>
      </c>
      <c r="F7560" s="2" t="str">
        <f t="array" ref="F7560">_xlfn.XLOOKUP(E7560,Restaurants!A:A,Restaurants!B:B)</f>
        <v>Restaurant 089</v>
      </c>
      <c r="G7560" s="2" t="s">
        <v>2157</v>
      </c>
      <c r="H7560" s="2" t="str">
        <f t="array" ref="H7560">_xlfn.XLOOKUP(G7560,Food_Menu!A:A,Food_Menu!B:B)</f>
        <v>Food Item 0196</v>
      </c>
      <c r="I7560" s="2"/>
      <c r="J7560" s="2" t="s">
        <v>756</v>
      </c>
      <c r="K7560" s="2" t="str">
        <f t="array" ref="K7560">_xlfn.XLOOKUP(J7560,Delivery_Partners!A:A,Delivery_Partners!B:B)</f>
        <v>Delivery Partner 126</v>
      </c>
      <c r="L7560" s="3">
        <v>2</v>
      </c>
      <c r="M7560" s="2" t="s">
        <v>101</v>
      </c>
      <c r="N7560" s="2" t="s">
        <v>24</v>
      </c>
      <c r="O7560" s="2"/>
    </row>
    <row r="7561" customHeight="1" spans="1:19">
      <c r="A7561" s="2" t="s">
        <v>9527</v>
      </c>
      <c r="B7561" s="28">
        <v>45877</v>
      </c>
      <c r="C7561" s="2" t="s">
        <v>5684</v>
      </c>
      <c r="D7561" s="2" t="str">
        <f t="array" ref="D7561">_xlfn.XLOOKUP(C7561,Customers!A:A,Customers!B:B)</f>
        <v>Customer 0021</v>
      </c>
      <c r="E7561" s="2" t="s">
        <v>1209</v>
      </c>
      <c r="F7561" s="2" t="str">
        <f t="array" ref="F7561">_xlfn.XLOOKUP(E7561,Restaurants!A:A,Restaurants!B:B)</f>
        <v>Restaurant 109</v>
      </c>
      <c r="G7561" s="2" t="s">
        <v>172</v>
      </c>
      <c r="H7561" s="2" t="str">
        <f t="array" ref="H7561">_xlfn.XLOOKUP(G7561,Food_Menu!A:A,Food_Menu!B:B)</f>
        <v>Food Item 0003</v>
      </c>
      <c r="I7561" s="2">
        <f t="array" ref="I7561">_xlfn.XLOOKUP(G7561,Food_Menu!A:A,Food_Menu!D:D)</f>
        <v>349.88</v>
      </c>
      <c r="J7561" s="2" t="s">
        <v>271</v>
      </c>
      <c r="K7561" s="2" t="str">
        <f t="array" ref="K7561">_xlfn.XLOOKUP(J7561,Delivery_Partners!A:A,Delivery_Partners!B:B)</f>
        <v>Delivery Partner 010</v>
      </c>
      <c r="L7561" s="3">
        <v>3</v>
      </c>
      <c r="M7561" s="2" t="s">
        <v>23</v>
      </c>
      <c r="N7561" s="2" t="s">
        <v>42</v>
      </c>
      <c r="O7561" s="3">
        <v>53</v>
      </c>
      <c r="P7561" s="13">
        <f t="shared" ref="P7561:P7562" si="1584">I7561*L7561</f>
        <v>1049.64</v>
      </c>
      <c r="Q7561" s="13" t="str">
        <f t="shared" ref="Q7561:Q7562" si="1585">IF(O7561="","Not Delivered",IF(O7561&lt;=30,"Fast",IF(O7561&lt;=60,"Normal","Slow")))</f>
        <v>Normal</v>
      </c>
      <c r="S7561" s="21"/>
    </row>
    <row r="7562" customHeight="1" spans="1:19">
      <c r="A7562" s="2" t="s">
        <v>9528</v>
      </c>
      <c r="B7562" s="29" t="s">
        <v>233</v>
      </c>
      <c r="C7562" s="2" t="s">
        <v>4601</v>
      </c>
      <c r="D7562" s="2" t="str">
        <f t="array" ref="D7562">_xlfn.XLOOKUP(C7562,Customers!A:A,Customers!B:B)</f>
        <v>Customer 0948</v>
      </c>
      <c r="E7562" s="2" t="s">
        <v>1173</v>
      </c>
      <c r="F7562" s="2" t="str">
        <f t="array" ref="F7562">_xlfn.XLOOKUP(E7562,Restaurants!A:A,Restaurants!B:B)</f>
        <v>Restaurant 080</v>
      </c>
      <c r="G7562" s="2" t="s">
        <v>355</v>
      </c>
      <c r="H7562" s="2" t="str">
        <f t="array" ref="H7562">_xlfn.XLOOKUP(G7562,Food_Menu!A:A,Food_Menu!B:B)</f>
        <v>Food Item 0195</v>
      </c>
      <c r="I7562" s="2">
        <f t="array" ref="I7562">_xlfn.XLOOKUP(G7562,Food_Menu!A:A,Food_Menu!D:D)</f>
        <v>547.24</v>
      </c>
      <c r="J7562" s="2" t="s">
        <v>618</v>
      </c>
      <c r="K7562" s="2" t="str">
        <f t="array" ref="K7562">_xlfn.XLOOKUP(J7562,Delivery_Partners!A:A,Delivery_Partners!B:B)</f>
        <v>Delivery Partner 002</v>
      </c>
      <c r="L7562" s="3">
        <v>1</v>
      </c>
      <c r="M7562" s="2" t="s">
        <v>23</v>
      </c>
      <c r="N7562" s="2" t="s">
        <v>55</v>
      </c>
      <c r="O7562" s="3">
        <v>38</v>
      </c>
      <c r="P7562" s="13">
        <f t="shared" si="1584"/>
        <v>547.24</v>
      </c>
      <c r="Q7562" s="13" t="str">
        <f t="shared" si="1585"/>
        <v>Normal</v>
      </c>
      <c r="S7562" s="21"/>
    </row>
    <row r="7563" hidden="1" customHeight="1" spans="1:19">
      <c r="A7563" s="2" t="s">
        <v>9529</v>
      </c>
      <c r="B7563" s="29" t="s">
        <v>902</v>
      </c>
      <c r="C7563" s="2" t="s">
        <v>1580</v>
      </c>
      <c r="D7563" s="2" t="str">
        <f t="array" ref="D7563">_xlfn.XLOOKUP(C7563,Customers!A:A,Customers!B:B)</f>
        <v>Customer 0546</v>
      </c>
      <c r="E7563" s="2" t="s">
        <v>245</v>
      </c>
      <c r="F7563" s="2" t="str">
        <f t="array" ref="F7563">_xlfn.XLOOKUP(E7563,Restaurants!A:A,Restaurants!B:B)</f>
        <v>Restaurant 101</v>
      </c>
      <c r="G7563" s="2" t="s">
        <v>579</v>
      </c>
      <c r="H7563" s="2" t="str">
        <f t="array" ref="H7563">_xlfn.XLOOKUP(G7563,Food_Menu!A:A,Food_Menu!B:B)</f>
        <v>Food Item 0200</v>
      </c>
      <c r="I7563" s="2"/>
      <c r="J7563" s="2" t="s">
        <v>583</v>
      </c>
      <c r="K7563" s="2" t="str">
        <f t="array" ref="K7563">_xlfn.XLOOKUP(J7563,Delivery_Partners!A:A,Delivery_Partners!B:B)</f>
        <v>Delivery Partner 062</v>
      </c>
      <c r="L7563" s="3">
        <v>1</v>
      </c>
      <c r="M7563" s="2" t="s">
        <v>101</v>
      </c>
      <c r="N7563" s="2" t="s">
        <v>24</v>
      </c>
      <c r="O7563" s="2"/>
    </row>
    <row r="7564" customHeight="1" spans="1:19">
      <c r="A7564" s="2" t="s">
        <v>9530</v>
      </c>
      <c r="B7564" s="29" t="s">
        <v>1671</v>
      </c>
      <c r="C7564" s="2" t="s">
        <v>270</v>
      </c>
      <c r="D7564" s="2" t="str">
        <f t="array" ref="D7564">_xlfn.XLOOKUP(C7564,Customers!A:A,Customers!B:B)</f>
        <v>Customer 0240</v>
      </c>
      <c r="E7564" s="2" t="s">
        <v>254</v>
      </c>
      <c r="F7564" s="2" t="str">
        <f t="array" ref="F7564">_xlfn.XLOOKUP(E7564,Restaurants!A:A,Restaurants!B:B)</f>
        <v>Restaurant 021</v>
      </c>
      <c r="G7564" s="2" t="s">
        <v>591</v>
      </c>
      <c r="H7564" s="2" t="str">
        <f t="array" ref="H7564">_xlfn.XLOOKUP(G7564,Food_Menu!A:A,Food_Menu!B:B)</f>
        <v>Food Item 0199</v>
      </c>
      <c r="I7564" s="2">
        <f t="array" ref="I7564">_xlfn.XLOOKUP(G7564,Food_Menu!A:A,Food_Menu!D:D)</f>
        <v>484.48</v>
      </c>
      <c r="J7564" s="2" t="s">
        <v>286</v>
      </c>
      <c r="K7564" s="2" t="str">
        <f t="array" ref="K7564">_xlfn.XLOOKUP(J7564,Delivery_Partners!A:A,Delivery_Partners!B:B)</f>
        <v>Delivery Partner 160</v>
      </c>
      <c r="L7564" s="3">
        <v>1</v>
      </c>
      <c r="M7564" s="2" t="s">
        <v>23</v>
      </c>
      <c r="N7564" s="2" t="s">
        <v>24</v>
      </c>
      <c r="O7564" s="3">
        <v>40</v>
      </c>
      <c r="P7564" s="13">
        <f>I7564*L7564</f>
        <v>484.48</v>
      </c>
      <c r="Q7564" s="13" t="str">
        <f>IF(O7564="","Not Delivered",IF(O7564&lt;=30,"Fast",IF(O7564&lt;=60,"Normal","Slow")))</f>
        <v>Normal</v>
      </c>
      <c r="S7564" s="21"/>
    </row>
    <row r="7565" hidden="1" customHeight="1" spans="1:19">
      <c r="A7565" s="2" t="s">
        <v>9531</v>
      </c>
      <c r="B7565" s="28">
        <v>45781</v>
      </c>
      <c r="C7565" s="2" t="s">
        <v>556</v>
      </c>
      <c r="D7565" s="2" t="str">
        <f t="array" ref="D7565">_xlfn.XLOOKUP(C7565,Customers!A:A,Customers!B:B)</f>
        <v>Customer 0516</v>
      </c>
      <c r="E7565" s="2" t="s">
        <v>345</v>
      </c>
      <c r="F7565" s="2" t="str">
        <f t="array" ref="F7565">_xlfn.XLOOKUP(E7565,Restaurants!A:A,Restaurants!B:B)</f>
        <v>Restaurant 064</v>
      </c>
      <c r="G7565" s="2" t="s">
        <v>946</v>
      </c>
      <c r="H7565" s="2" t="str">
        <f t="array" ref="H7565">_xlfn.XLOOKUP(G7565,Food_Menu!A:A,Food_Menu!B:B)</f>
        <v>Food Item 0081</v>
      </c>
      <c r="I7565" s="2"/>
      <c r="J7565" s="2" t="s">
        <v>684</v>
      </c>
      <c r="K7565" s="2" t="str">
        <f t="array" ref="K7565">_xlfn.XLOOKUP(J7565,Delivery_Partners!A:A,Delivery_Partners!B:B)</f>
        <v>Delivery Partner 003</v>
      </c>
      <c r="L7565" s="3">
        <v>1</v>
      </c>
      <c r="M7565" s="2" t="s">
        <v>189</v>
      </c>
      <c r="N7565" s="2" t="s">
        <v>55</v>
      </c>
      <c r="O7565" s="2"/>
    </row>
    <row r="7566" hidden="1" customHeight="1" spans="1:19">
      <c r="A7566" s="2" t="s">
        <v>9532</v>
      </c>
      <c r="B7566" s="29" t="s">
        <v>2130</v>
      </c>
      <c r="C7566" s="2" t="s">
        <v>4402</v>
      </c>
      <c r="D7566" s="2" t="str">
        <f t="array" ref="D7566">_xlfn.XLOOKUP(C7566,Customers!A:A,Customers!B:B)</f>
        <v>Customer 0832</v>
      </c>
      <c r="E7566" s="2" t="s">
        <v>152</v>
      </c>
      <c r="F7566" s="2" t="str">
        <f t="array" ref="F7566">_xlfn.XLOOKUP(E7566,Restaurants!A:A,Restaurants!B:B)</f>
        <v>Restaurant 114</v>
      </c>
      <c r="G7566" s="2" t="s">
        <v>624</v>
      </c>
      <c r="H7566" s="2" t="str">
        <f t="array" ref="H7566">_xlfn.XLOOKUP(G7566,Food_Menu!A:A,Food_Menu!B:B)</f>
        <v>Food Item 0129</v>
      </c>
      <c r="I7566" s="2"/>
      <c r="J7566" s="2" t="s">
        <v>898</v>
      </c>
      <c r="K7566" s="2" t="str">
        <f t="array" ref="K7566">_xlfn.XLOOKUP(J7566,Delivery_Partners!A:A,Delivery_Partners!B:B)</f>
        <v>Delivery Partner 138</v>
      </c>
      <c r="L7566" s="3">
        <v>1</v>
      </c>
      <c r="M7566" s="2" t="s">
        <v>101</v>
      </c>
      <c r="N7566" s="2" t="s">
        <v>24</v>
      </c>
      <c r="O7566" s="2"/>
    </row>
    <row r="7567" customHeight="1" spans="1:19">
      <c r="A7567" s="2" t="s">
        <v>9533</v>
      </c>
      <c r="B7567" s="28">
        <v>46003</v>
      </c>
      <c r="C7567" s="2" t="s">
        <v>3252</v>
      </c>
      <c r="D7567" s="2" t="str">
        <f t="array" ref="D7567">_xlfn.XLOOKUP(C7567,Customers!A:A,Customers!B:B)</f>
        <v>Customer 0882</v>
      </c>
      <c r="E7567" s="2" t="s">
        <v>358</v>
      </c>
      <c r="F7567" s="2" t="str">
        <f t="array" ref="F7567">_xlfn.XLOOKUP(E7567,Restaurants!A:A,Restaurants!B:B)</f>
        <v>Restaurant 095</v>
      </c>
      <c r="G7567" s="2" t="s">
        <v>533</v>
      </c>
      <c r="H7567" s="2" t="str">
        <f t="array" ref="H7567">_xlfn.XLOOKUP(G7567,Food_Menu!A:A,Food_Menu!B:B)</f>
        <v>Food Item 0078</v>
      </c>
      <c r="I7567" s="2">
        <f t="array" ref="I7567">_xlfn.XLOOKUP(G7567,Food_Menu!A:A,Food_Menu!D:D)</f>
        <v>220.49</v>
      </c>
      <c r="J7567" s="2" t="s">
        <v>327</v>
      </c>
      <c r="K7567" s="2" t="str">
        <f t="array" ref="K7567">_xlfn.XLOOKUP(J7567,Delivery_Partners!A:A,Delivery_Partners!B:B)</f>
        <v>Delivery Partner 148</v>
      </c>
      <c r="L7567" s="3">
        <v>1</v>
      </c>
      <c r="M7567" s="2" t="s">
        <v>23</v>
      </c>
      <c r="N7567" s="2" t="s">
        <v>42</v>
      </c>
      <c r="O7567" s="3">
        <v>49</v>
      </c>
      <c r="P7567" s="13">
        <f t="shared" ref="P7567:P7568" si="1586">I7567*L7567</f>
        <v>220.49</v>
      </c>
      <c r="Q7567" s="13" t="str">
        <f t="shared" ref="Q7567:Q7568" si="1587">IF(O7567="","Not Delivered",IF(O7567&lt;=30,"Fast",IF(O7567&lt;=60,"Normal","Slow")))</f>
        <v>Normal</v>
      </c>
      <c r="S7567" s="21"/>
    </row>
    <row r="7568" customHeight="1" spans="1:19">
      <c r="A7568" s="2" t="s">
        <v>9534</v>
      </c>
      <c r="B7568" s="28">
        <v>45691</v>
      </c>
      <c r="C7568" s="2" t="s">
        <v>1266</v>
      </c>
      <c r="D7568" s="2" t="str">
        <f t="array" ref="D7568">_xlfn.XLOOKUP(C7568,Customers!A:A,Customers!B:B)</f>
        <v>Customer 0346</v>
      </c>
      <c r="E7568" s="2" t="s">
        <v>1022</v>
      </c>
      <c r="F7568" s="2" t="str">
        <f t="array" ref="F7568">_xlfn.XLOOKUP(E7568,Restaurants!A:A,Restaurants!B:B)</f>
        <v>Restaurant 049</v>
      </c>
      <c r="G7568" s="2" t="s">
        <v>1040</v>
      </c>
      <c r="H7568" s="2" t="str">
        <f t="array" ref="H7568">_xlfn.XLOOKUP(G7568,Food_Menu!A:A,Food_Menu!B:B)</f>
        <v>Food Item 0185</v>
      </c>
      <c r="I7568" s="2">
        <f t="array" ref="I7568">_xlfn.XLOOKUP(G7568,Food_Menu!A:A,Food_Menu!D:D)</f>
        <v>565.74</v>
      </c>
      <c r="J7568" s="2" t="s">
        <v>62</v>
      </c>
      <c r="K7568" s="2" t="str">
        <f t="array" ref="K7568">_xlfn.XLOOKUP(J7568,Delivery_Partners!A:A,Delivery_Partners!B:B)</f>
        <v>Delivery Partner 051</v>
      </c>
      <c r="L7568" s="3">
        <v>1</v>
      </c>
      <c r="M7568" s="2" t="s">
        <v>23</v>
      </c>
      <c r="N7568" s="2" t="s">
        <v>24</v>
      </c>
      <c r="O7568" s="3">
        <v>28</v>
      </c>
      <c r="P7568" s="13">
        <f t="shared" si="1586"/>
        <v>565.74</v>
      </c>
      <c r="Q7568" s="13" t="str">
        <f t="shared" si="1587"/>
        <v>Fast</v>
      </c>
      <c r="S7568" s="21"/>
    </row>
    <row r="7569" hidden="1" customHeight="1" spans="1:19">
      <c r="A7569" s="2" t="s">
        <v>9535</v>
      </c>
      <c r="B7569" s="29" t="s">
        <v>214</v>
      </c>
      <c r="C7569" s="2" t="s">
        <v>2809</v>
      </c>
      <c r="D7569" s="2" t="str">
        <f t="array" ref="D7569">_xlfn.XLOOKUP(C7569,Customers!A:A,Customers!B:B)</f>
        <v>Customer 0201</v>
      </c>
      <c r="E7569" s="2" t="s">
        <v>1292</v>
      </c>
      <c r="F7569" s="2" t="str">
        <f t="array" ref="F7569">_xlfn.XLOOKUP(E7569,Restaurants!A:A,Restaurants!B:B)</f>
        <v>Restaurant 112</v>
      </c>
      <c r="G7569" s="2" t="s">
        <v>400</v>
      </c>
      <c r="H7569" s="2" t="str">
        <f t="array" ref="H7569">_xlfn.XLOOKUP(G7569,Food_Menu!A:A,Food_Menu!B:B)</f>
        <v>Food Item 0090</v>
      </c>
      <c r="I7569" s="2"/>
      <c r="J7569" s="2" t="s">
        <v>389</v>
      </c>
      <c r="K7569" s="2" t="str">
        <f t="array" ref="K7569">_xlfn.XLOOKUP(J7569,Delivery_Partners!A:A,Delivery_Partners!B:B)</f>
        <v>Delivery Partner 022</v>
      </c>
      <c r="L7569" s="3">
        <v>1</v>
      </c>
      <c r="M7569" s="2" t="s">
        <v>101</v>
      </c>
      <c r="N7569" s="2" t="s">
        <v>55</v>
      </c>
      <c r="O7569" s="2"/>
    </row>
    <row r="7570" customHeight="1" spans="1:19">
      <c r="A7570" s="2" t="s">
        <v>9536</v>
      </c>
      <c r="B7570" s="28">
        <v>45820</v>
      </c>
      <c r="C7570" s="2" t="s">
        <v>45</v>
      </c>
      <c r="D7570" s="2" t="str">
        <f t="array" ref="D7570">_xlfn.XLOOKUP(C7570,Customers!A:A,Customers!B:B)</f>
        <v>Customer 1152</v>
      </c>
      <c r="E7570" s="2" t="s">
        <v>523</v>
      </c>
      <c r="F7570" s="2" t="str">
        <f t="array" ref="F7570">_xlfn.XLOOKUP(E7570,Restaurants!A:A,Restaurants!B:B)</f>
        <v>Restaurant 038</v>
      </c>
      <c r="G7570" s="2" t="s">
        <v>346</v>
      </c>
      <c r="H7570" s="2" t="str">
        <f t="array" ref="H7570">_xlfn.XLOOKUP(G7570,Food_Menu!A:A,Food_Menu!B:B)</f>
        <v>Food Item 0069</v>
      </c>
      <c r="I7570" s="2">
        <f t="array" ref="I7570">_xlfn.XLOOKUP(G7570,Food_Menu!A:A,Food_Menu!D:D)</f>
        <v>622.23</v>
      </c>
      <c r="J7570" s="2" t="s">
        <v>112</v>
      </c>
      <c r="K7570" s="2" t="str">
        <f t="array" ref="K7570">_xlfn.XLOOKUP(J7570,Delivery_Partners!A:A,Delivery_Partners!B:B)</f>
        <v>Delivery Partner 028</v>
      </c>
      <c r="L7570" s="3">
        <v>2</v>
      </c>
      <c r="M7570" s="2" t="s">
        <v>23</v>
      </c>
      <c r="N7570" s="2" t="s">
        <v>24</v>
      </c>
      <c r="O7570" s="3">
        <v>56</v>
      </c>
      <c r="P7570" s="13">
        <f t="shared" ref="P7570:P7572" si="1588">I7570*L7570</f>
        <v>1244.46</v>
      </c>
      <c r="Q7570" s="13" t="str">
        <f t="shared" ref="Q7570:Q7572" si="1589">IF(O7570="","Not Delivered",IF(O7570&lt;=30,"Fast",IF(O7570&lt;=60,"Normal","Slow")))</f>
        <v>Normal</v>
      </c>
      <c r="S7570" s="21"/>
    </row>
    <row r="7571" customHeight="1" spans="1:19">
      <c r="A7571" s="2" t="s">
        <v>9537</v>
      </c>
      <c r="B7571" s="29" t="s">
        <v>141</v>
      </c>
      <c r="C7571" s="2" t="s">
        <v>4140</v>
      </c>
      <c r="D7571" s="2" t="str">
        <f t="array" ref="D7571">_xlfn.XLOOKUP(C7571,Customers!A:A,Customers!B:B)</f>
        <v>Customer 0758</v>
      </c>
      <c r="E7571" s="2" t="s">
        <v>498</v>
      </c>
      <c r="F7571" s="2" t="str">
        <f t="array" ref="F7571">_xlfn.XLOOKUP(E7571,Restaurants!A:A,Restaurants!B:B)</f>
        <v>Restaurant 003</v>
      </c>
      <c r="G7571" s="2" t="s">
        <v>1860</v>
      </c>
      <c r="H7571" s="2" t="str">
        <f t="array" ref="H7571">_xlfn.XLOOKUP(G7571,Food_Menu!A:A,Food_Menu!B:B)</f>
        <v>Food Item 0151</v>
      </c>
      <c r="I7571" s="2">
        <f t="array" ref="I7571">_xlfn.XLOOKUP(G7571,Food_Menu!A:A,Food_Menu!D:D)</f>
        <v>500.58</v>
      </c>
      <c r="J7571" s="2" t="s">
        <v>636</v>
      </c>
      <c r="K7571" s="2" t="str">
        <f t="array" ref="K7571">_xlfn.XLOOKUP(J7571,Delivery_Partners!A:A,Delivery_Partners!B:B)</f>
        <v>Delivery Partner 014</v>
      </c>
      <c r="L7571" s="3">
        <v>1</v>
      </c>
      <c r="M7571" s="2" t="s">
        <v>23</v>
      </c>
      <c r="N7571" s="2" t="s">
        <v>24</v>
      </c>
      <c r="O7571" s="3">
        <v>35</v>
      </c>
      <c r="P7571" s="13">
        <f t="shared" si="1588"/>
        <v>500.58</v>
      </c>
      <c r="Q7571" s="13" t="str">
        <f t="shared" si="1589"/>
        <v>Normal</v>
      </c>
      <c r="S7571" s="21"/>
    </row>
    <row r="7572" customHeight="1" spans="1:19">
      <c r="A7572" s="2" t="s">
        <v>9538</v>
      </c>
      <c r="B7572" s="29" t="s">
        <v>1961</v>
      </c>
      <c r="C7572" s="2" t="s">
        <v>630</v>
      </c>
      <c r="D7572" s="2" t="str">
        <f t="array" ref="D7572">_xlfn.XLOOKUP(C7572,Customers!A:A,Customers!B:B)</f>
        <v>Customer 1180</v>
      </c>
      <c r="E7572" s="2" t="s">
        <v>655</v>
      </c>
      <c r="F7572" s="2" t="str">
        <f t="array" ref="F7572">_xlfn.XLOOKUP(E7572,Restaurants!A:A,Restaurants!B:B)</f>
        <v>Restaurant 096</v>
      </c>
      <c r="G7572" s="2" t="s">
        <v>582</v>
      </c>
      <c r="H7572" s="2" t="str">
        <f t="array" ref="H7572">_xlfn.XLOOKUP(G7572,Food_Menu!A:A,Food_Menu!B:B)</f>
        <v>Food Item 0011</v>
      </c>
      <c r="I7572" s="2">
        <f t="array" ref="I7572">_xlfn.XLOOKUP(G7572,Food_Menu!A:A,Food_Menu!D:D)</f>
        <v>586.61</v>
      </c>
      <c r="J7572" s="2" t="s">
        <v>241</v>
      </c>
      <c r="K7572" s="2" t="str">
        <f t="array" ref="K7572">_xlfn.XLOOKUP(J7572,Delivery_Partners!A:A,Delivery_Partners!B:B)</f>
        <v>Delivery Partner 152</v>
      </c>
      <c r="L7572" s="3">
        <v>1</v>
      </c>
      <c r="M7572" s="2" t="s">
        <v>23</v>
      </c>
      <c r="N7572" s="2" t="s">
        <v>55</v>
      </c>
      <c r="O7572" s="3">
        <v>38</v>
      </c>
      <c r="P7572" s="13">
        <f t="shared" si="1588"/>
        <v>586.61</v>
      </c>
      <c r="Q7572" s="13" t="str">
        <f t="shared" si="1589"/>
        <v>Normal</v>
      </c>
      <c r="S7572" s="21"/>
    </row>
    <row r="7573" hidden="1" customHeight="1" spans="1:19">
      <c r="A7573" s="2" t="s">
        <v>9539</v>
      </c>
      <c r="B7573" s="28">
        <v>45912</v>
      </c>
      <c r="C7573" s="2" t="s">
        <v>391</v>
      </c>
      <c r="D7573" s="2" t="str">
        <f t="array" ref="D7573">_xlfn.XLOOKUP(C7573,Customers!A:A,Customers!B:B)</f>
        <v>Customer 0369</v>
      </c>
      <c r="E7573" s="2" t="s">
        <v>908</v>
      </c>
      <c r="F7573" s="2" t="str">
        <f t="array" ref="F7573">_xlfn.XLOOKUP(E7573,Restaurants!A:A,Restaurants!B:B)</f>
        <v>Restaurant 050</v>
      </c>
      <c r="G7573" s="2" t="s">
        <v>1164</v>
      </c>
      <c r="H7573" s="2" t="str">
        <f t="array" ref="H7573">_xlfn.XLOOKUP(G7573,Food_Menu!A:A,Food_Menu!B:B)</f>
        <v>Food Item 0083</v>
      </c>
      <c r="I7573" s="2"/>
      <c r="J7573" s="2" t="s">
        <v>923</v>
      </c>
      <c r="K7573" s="2" t="str">
        <f t="array" ref="K7573">_xlfn.XLOOKUP(J7573,Delivery_Partners!A:A,Delivery_Partners!B:B)</f>
        <v>Delivery Partner 142</v>
      </c>
      <c r="L7573" s="3">
        <v>1</v>
      </c>
      <c r="M7573" s="2" t="s">
        <v>101</v>
      </c>
      <c r="N7573" s="2" t="s">
        <v>55</v>
      </c>
      <c r="O7573" s="2"/>
    </row>
    <row r="7574" customHeight="1" spans="1:19">
      <c r="A7574" s="2" t="s">
        <v>9540</v>
      </c>
      <c r="B7574" s="29" t="s">
        <v>483</v>
      </c>
      <c r="C7574" s="2" t="s">
        <v>1403</v>
      </c>
      <c r="D7574" s="2" t="str">
        <f t="array" ref="D7574">_xlfn.XLOOKUP(C7574,Customers!A:A,Customers!B:B)</f>
        <v>Customer 0134</v>
      </c>
      <c r="E7574" s="2" t="s">
        <v>506</v>
      </c>
      <c r="F7574" s="2" t="str">
        <f t="array" ref="F7574">_xlfn.XLOOKUP(E7574,Restaurants!A:A,Restaurants!B:B)</f>
        <v>Restaurant 005</v>
      </c>
      <c r="G7574" s="2" t="s">
        <v>998</v>
      </c>
      <c r="H7574" s="2" t="str">
        <f t="array" ref="H7574">_xlfn.XLOOKUP(G7574,Food_Menu!A:A,Food_Menu!B:B)</f>
        <v>Food Item 0046</v>
      </c>
      <c r="I7574" s="2">
        <f t="array" ref="I7574">_xlfn.XLOOKUP(G7574,Food_Menu!A:A,Food_Menu!D:D)</f>
        <v>300.6</v>
      </c>
      <c r="J7574" s="2" t="s">
        <v>414</v>
      </c>
      <c r="K7574" s="2" t="str">
        <f t="array" ref="K7574">_xlfn.XLOOKUP(J7574,Delivery_Partners!A:A,Delivery_Partners!B:B)</f>
        <v>Delivery Partner 122</v>
      </c>
      <c r="L7574" s="3">
        <v>2</v>
      </c>
      <c r="M7574" s="2" t="s">
        <v>23</v>
      </c>
      <c r="N7574" s="2" t="s">
        <v>24</v>
      </c>
      <c r="O7574" s="3">
        <v>24</v>
      </c>
      <c r="P7574" s="13">
        <f t="shared" ref="P7574:P7584" si="1590">I7574*L7574</f>
        <v>601.2</v>
      </c>
      <c r="Q7574" s="13" t="str">
        <f t="shared" ref="Q7574:Q7584" si="1591">IF(O7574="","Not Delivered",IF(O7574&lt;=30,"Fast",IF(O7574&lt;=60,"Normal","Slow")))</f>
        <v>Fast</v>
      </c>
      <c r="S7574" s="21"/>
    </row>
    <row r="7575" customHeight="1" spans="1:19">
      <c r="A7575" s="2" t="s">
        <v>9541</v>
      </c>
      <c r="B7575" s="28">
        <v>45665</v>
      </c>
      <c r="C7575" s="2" t="s">
        <v>4035</v>
      </c>
      <c r="D7575" s="2" t="str">
        <f t="array" ref="D7575">_xlfn.XLOOKUP(C7575,Customers!A:A,Customers!B:B)</f>
        <v>Customer 0459</v>
      </c>
      <c r="E7575" s="2" t="s">
        <v>702</v>
      </c>
      <c r="F7575" s="2" t="str">
        <f t="array" ref="F7575">_xlfn.XLOOKUP(E7575,Restaurants!A:A,Restaurants!B:B)</f>
        <v>Restaurant 025</v>
      </c>
      <c r="G7575" s="2" t="s">
        <v>1164</v>
      </c>
      <c r="H7575" s="2" t="str">
        <f t="array" ref="H7575">_xlfn.XLOOKUP(G7575,Food_Menu!A:A,Food_Menu!B:B)</f>
        <v>Food Item 0083</v>
      </c>
      <c r="I7575" s="2">
        <f t="array" ref="I7575">_xlfn.XLOOKUP(G7575,Food_Menu!A:A,Food_Menu!D:D)</f>
        <v>430.56</v>
      </c>
      <c r="J7575" s="2" t="s">
        <v>29</v>
      </c>
      <c r="K7575" s="2" t="str">
        <f t="array" ref="K7575">_xlfn.XLOOKUP(J7575,Delivery_Partners!A:A,Delivery_Partners!B:B)</f>
        <v>Delivery Partner 017</v>
      </c>
      <c r="L7575" s="3">
        <v>1</v>
      </c>
      <c r="M7575" s="2" t="s">
        <v>23</v>
      </c>
      <c r="N7575" s="2" t="s">
        <v>74</v>
      </c>
      <c r="O7575" s="3">
        <v>30</v>
      </c>
      <c r="P7575" s="13">
        <f t="shared" si="1590"/>
        <v>430.56</v>
      </c>
      <c r="Q7575" s="13" t="str">
        <f t="shared" si="1591"/>
        <v>Fast</v>
      </c>
      <c r="S7575" s="21"/>
    </row>
    <row r="7576" customHeight="1" spans="1:19">
      <c r="A7576" s="2" t="s">
        <v>9542</v>
      </c>
      <c r="B7576" s="29" t="s">
        <v>645</v>
      </c>
      <c r="C7576" s="2" t="s">
        <v>975</v>
      </c>
      <c r="D7576" s="2" t="str">
        <f t="array" ref="D7576">_xlfn.XLOOKUP(C7576,Customers!A:A,Customers!B:B)</f>
        <v>Customer 0394</v>
      </c>
      <c r="E7576" s="2" t="s">
        <v>603</v>
      </c>
      <c r="F7576" s="2" t="str">
        <f t="array" ref="F7576">_xlfn.XLOOKUP(E7576,Restaurants!A:A,Restaurants!B:B)</f>
        <v>Restaurant 009</v>
      </c>
      <c r="G7576" s="2" t="s">
        <v>1259</v>
      </c>
      <c r="H7576" s="2" t="str">
        <f t="array" ref="H7576">_xlfn.XLOOKUP(G7576,Food_Menu!A:A,Food_Menu!B:B)</f>
        <v>Food Item 0099</v>
      </c>
      <c r="I7576" s="2">
        <f t="array" ref="I7576">_xlfn.XLOOKUP(G7576,Food_Menu!A:A,Food_Menu!D:D)</f>
        <v>446.36</v>
      </c>
      <c r="J7576" s="2" t="s">
        <v>541</v>
      </c>
      <c r="K7576" s="2" t="str">
        <f t="array" ref="K7576">_xlfn.XLOOKUP(J7576,Delivery_Partners!A:A,Delivery_Partners!B:B)</f>
        <v>Delivery Partner 172</v>
      </c>
      <c r="L7576" s="3">
        <v>2</v>
      </c>
      <c r="M7576" s="2" t="s">
        <v>23</v>
      </c>
      <c r="N7576" s="2" t="s">
        <v>42</v>
      </c>
      <c r="O7576" s="3">
        <v>27</v>
      </c>
      <c r="P7576" s="13">
        <f t="shared" si="1590"/>
        <v>892.72</v>
      </c>
      <c r="Q7576" s="13" t="str">
        <f t="shared" si="1591"/>
        <v>Fast</v>
      </c>
      <c r="S7576" s="21"/>
    </row>
    <row r="7577" customHeight="1" spans="1:19">
      <c r="A7577" s="2" t="s">
        <v>9543</v>
      </c>
      <c r="B7577" s="28">
        <v>45693</v>
      </c>
      <c r="C7577" s="2" t="s">
        <v>4084</v>
      </c>
      <c r="D7577" s="2" t="str">
        <f t="array" ref="D7577">_xlfn.XLOOKUP(C7577,Customers!A:A,Customers!B:B)</f>
        <v>Customer 0864</v>
      </c>
      <c r="E7577" s="2" t="s">
        <v>224</v>
      </c>
      <c r="F7577" s="2" t="str">
        <f t="array" ref="F7577">_xlfn.XLOOKUP(E7577,Restaurants!A:A,Restaurants!B:B)</f>
        <v>Restaurant 120</v>
      </c>
      <c r="G7577" s="2" t="s">
        <v>1051</v>
      </c>
      <c r="H7577" s="2" t="str">
        <f t="array" ref="H7577">_xlfn.XLOOKUP(G7577,Food_Menu!A:A,Food_Menu!B:B)</f>
        <v>Food Item 0014</v>
      </c>
      <c r="I7577" s="2">
        <f t="array" ref="I7577">_xlfn.XLOOKUP(G7577,Food_Menu!A:A,Food_Menu!D:D)</f>
        <v>208.39</v>
      </c>
      <c r="J7577" s="2" t="s">
        <v>1268</v>
      </c>
      <c r="K7577" s="2" t="str">
        <f t="array" ref="K7577">_xlfn.XLOOKUP(J7577,Delivery_Partners!A:A,Delivery_Partners!B:B)</f>
        <v>Delivery Partner 124</v>
      </c>
      <c r="L7577" s="3">
        <v>1</v>
      </c>
      <c r="M7577" s="2" t="s">
        <v>23</v>
      </c>
      <c r="N7577" s="2" t="s">
        <v>55</v>
      </c>
      <c r="O7577" s="3">
        <v>39</v>
      </c>
      <c r="P7577" s="13">
        <f t="shared" si="1590"/>
        <v>208.39</v>
      </c>
      <c r="Q7577" s="13" t="str">
        <f t="shared" si="1591"/>
        <v>Normal</v>
      </c>
      <c r="S7577" s="21"/>
    </row>
    <row r="7578" customHeight="1" spans="1:19">
      <c r="A7578" s="2" t="s">
        <v>9544</v>
      </c>
      <c r="B7578" s="29" t="s">
        <v>837</v>
      </c>
      <c r="C7578" s="2" t="s">
        <v>912</v>
      </c>
      <c r="D7578" s="2" t="str">
        <f t="array" ref="D7578">_xlfn.XLOOKUP(C7578,Customers!A:A,Customers!B:B)</f>
        <v>Customer 0860</v>
      </c>
      <c r="E7578" s="2" t="s">
        <v>917</v>
      </c>
      <c r="F7578" s="2" t="str">
        <f t="array" ref="F7578">_xlfn.XLOOKUP(E7578,Restaurants!A:A,Restaurants!B:B)</f>
        <v>Restaurant 102</v>
      </c>
      <c r="G7578" s="2" t="s">
        <v>856</v>
      </c>
      <c r="H7578" s="2" t="str">
        <f t="array" ref="H7578">_xlfn.XLOOKUP(G7578,Food_Menu!A:A,Food_Menu!B:B)</f>
        <v>Food Item 0191</v>
      </c>
      <c r="I7578" s="2">
        <f t="array" ref="I7578">_xlfn.XLOOKUP(G7578,Food_Menu!A:A,Food_Menu!D:D)</f>
        <v>443.82</v>
      </c>
      <c r="J7578" s="2" t="s">
        <v>485</v>
      </c>
      <c r="K7578" s="2" t="str">
        <f t="array" ref="K7578">_xlfn.XLOOKUP(J7578,Delivery_Partners!A:A,Delivery_Partners!B:B)</f>
        <v>Delivery Partner 150</v>
      </c>
      <c r="L7578" s="3">
        <v>1</v>
      </c>
      <c r="M7578" s="2" t="s">
        <v>23</v>
      </c>
      <c r="N7578" s="2" t="s">
        <v>55</v>
      </c>
      <c r="O7578" s="3">
        <v>39</v>
      </c>
      <c r="P7578" s="13">
        <f t="shared" si="1590"/>
        <v>443.82</v>
      </c>
      <c r="Q7578" s="13" t="str">
        <f t="shared" si="1591"/>
        <v>Normal</v>
      </c>
      <c r="S7578" s="21"/>
    </row>
    <row r="7579" customHeight="1" spans="1:19">
      <c r="A7579" s="2" t="s">
        <v>9545</v>
      </c>
      <c r="B7579" s="29" t="s">
        <v>1490</v>
      </c>
      <c r="C7579" s="2" t="s">
        <v>1787</v>
      </c>
      <c r="D7579" s="2" t="str">
        <f t="array" ref="D7579">_xlfn.XLOOKUP(C7579,Customers!A:A,Customers!B:B)</f>
        <v>Customer 0086</v>
      </c>
      <c r="E7579" s="2" t="s">
        <v>1292</v>
      </c>
      <c r="F7579" s="2" t="str">
        <f t="array" ref="F7579">_xlfn.XLOOKUP(E7579,Restaurants!A:A,Restaurants!B:B)</f>
        <v>Restaurant 112</v>
      </c>
      <c r="G7579" s="2" t="s">
        <v>617</v>
      </c>
      <c r="H7579" s="2" t="str">
        <f t="array" ref="H7579">_xlfn.XLOOKUP(G7579,Food_Menu!A:A,Food_Menu!B:B)</f>
        <v>Food Item 0092</v>
      </c>
      <c r="I7579" s="2">
        <f t="array" ref="I7579">_xlfn.XLOOKUP(G7579,Food_Menu!A:A,Food_Menu!D:D)</f>
        <v>238.18</v>
      </c>
      <c r="J7579" s="2" t="s">
        <v>145</v>
      </c>
      <c r="K7579" s="2" t="str">
        <f t="array" ref="K7579">_xlfn.XLOOKUP(J7579,Delivery_Partners!A:A,Delivery_Partners!B:B)</f>
        <v>Delivery Partner 069</v>
      </c>
      <c r="L7579" s="3">
        <v>3</v>
      </c>
      <c r="M7579" s="2" t="s">
        <v>23</v>
      </c>
      <c r="N7579" s="2" t="s">
        <v>55</v>
      </c>
      <c r="O7579" s="3">
        <v>28</v>
      </c>
      <c r="P7579" s="13">
        <f t="shared" si="1590"/>
        <v>714.54</v>
      </c>
      <c r="Q7579" s="13" t="str">
        <f t="shared" si="1591"/>
        <v>Fast</v>
      </c>
      <c r="S7579" s="21"/>
    </row>
    <row r="7580" customHeight="1" spans="1:19">
      <c r="A7580" s="2" t="s">
        <v>9546</v>
      </c>
      <c r="B7580" s="28">
        <v>45721</v>
      </c>
      <c r="C7580" s="2" t="s">
        <v>662</v>
      </c>
      <c r="D7580" s="2" t="str">
        <f t="array" ref="D7580">_xlfn.XLOOKUP(C7580,Customers!A:A,Customers!B:B)</f>
        <v>Customer 0706</v>
      </c>
      <c r="E7580" s="2" t="s">
        <v>451</v>
      </c>
      <c r="F7580" s="2" t="str">
        <f t="array" ref="F7580">_xlfn.XLOOKUP(E7580,Restaurants!A:A,Restaurants!B:B)</f>
        <v>Restaurant 022</v>
      </c>
      <c r="G7580" s="2" t="s">
        <v>207</v>
      </c>
      <c r="H7580" s="2" t="str">
        <f t="array" ref="H7580">_xlfn.XLOOKUP(G7580,Food_Menu!A:A,Food_Menu!B:B)</f>
        <v>Food Item 0079</v>
      </c>
      <c r="I7580" s="2">
        <f t="array" ref="I7580">_xlfn.XLOOKUP(G7580,Food_Menu!A:A,Food_Menu!D:D)</f>
        <v>193.41</v>
      </c>
      <c r="J7580" s="2" t="s">
        <v>651</v>
      </c>
      <c r="K7580" s="2" t="str">
        <f t="array" ref="K7580">_xlfn.XLOOKUP(J7580,Delivery_Partners!A:A,Delivery_Partners!B:B)</f>
        <v>Delivery Partner 036</v>
      </c>
      <c r="L7580" s="3">
        <v>1</v>
      </c>
      <c r="M7580" s="2" t="s">
        <v>23</v>
      </c>
      <c r="N7580" s="2" t="s">
        <v>24</v>
      </c>
      <c r="O7580" s="3">
        <v>59</v>
      </c>
      <c r="P7580" s="13">
        <f t="shared" si="1590"/>
        <v>193.41</v>
      </c>
      <c r="Q7580" s="13" t="str">
        <f t="shared" si="1591"/>
        <v>Normal</v>
      </c>
      <c r="S7580" s="21"/>
    </row>
    <row r="7581" customHeight="1" spans="1:19">
      <c r="A7581" s="2" t="s">
        <v>9547</v>
      </c>
      <c r="B7581" s="29" t="s">
        <v>463</v>
      </c>
      <c r="C7581" s="2" t="s">
        <v>810</v>
      </c>
      <c r="D7581" s="2" t="str">
        <f t="array" ref="D7581">_xlfn.XLOOKUP(C7581,Customers!A:A,Customers!B:B)</f>
        <v>Customer 0412</v>
      </c>
      <c r="E7581" s="2" t="s">
        <v>182</v>
      </c>
      <c r="F7581" s="2" t="str">
        <f t="array" ref="F7581">_xlfn.XLOOKUP(E7581,Restaurants!A:A,Restaurants!B:B)</f>
        <v>Restaurant 097</v>
      </c>
      <c r="G7581" s="2" t="s">
        <v>1044</v>
      </c>
      <c r="H7581" s="2" t="str">
        <f t="array" ref="H7581">_xlfn.XLOOKUP(G7581,Food_Menu!A:A,Food_Menu!B:B)</f>
        <v>Food Item 0033</v>
      </c>
      <c r="I7581" s="2">
        <f t="array" ref="I7581">_xlfn.XLOOKUP(G7581,Food_Menu!A:A,Food_Menu!D:D)</f>
        <v>595.57</v>
      </c>
      <c r="J7581" s="2" t="s">
        <v>327</v>
      </c>
      <c r="K7581" s="2" t="str">
        <f t="array" ref="K7581">_xlfn.XLOOKUP(J7581,Delivery_Partners!A:A,Delivery_Partners!B:B)</f>
        <v>Delivery Partner 148</v>
      </c>
      <c r="L7581" s="3">
        <v>1</v>
      </c>
      <c r="M7581" s="2" t="s">
        <v>23</v>
      </c>
      <c r="N7581" s="2" t="s">
        <v>24</v>
      </c>
      <c r="O7581" s="3">
        <v>35</v>
      </c>
      <c r="P7581" s="13">
        <f t="shared" si="1590"/>
        <v>595.57</v>
      </c>
      <c r="Q7581" s="13" t="str">
        <f t="shared" si="1591"/>
        <v>Normal</v>
      </c>
      <c r="S7581" s="21"/>
    </row>
    <row r="7582" customHeight="1" spans="1:19">
      <c r="A7582" s="2" t="s">
        <v>9548</v>
      </c>
      <c r="B7582" s="29" t="s">
        <v>704</v>
      </c>
      <c r="C7582" s="2" t="s">
        <v>2050</v>
      </c>
      <c r="D7582" s="2" t="str">
        <f t="array" ref="D7582">_xlfn.XLOOKUP(C7582,Customers!A:A,Customers!B:B)</f>
        <v>Customer 0738</v>
      </c>
      <c r="E7582" s="2" t="s">
        <v>526</v>
      </c>
      <c r="F7582" s="2" t="str">
        <f t="array" ref="F7582">_xlfn.XLOOKUP(E7582,Restaurants!A:A,Restaurants!B:B)</f>
        <v>Restaurant 068</v>
      </c>
      <c r="G7582" s="2" t="s">
        <v>221</v>
      </c>
      <c r="H7582" s="2" t="str">
        <f t="array" ref="H7582">_xlfn.XLOOKUP(G7582,Food_Menu!A:A,Food_Menu!B:B)</f>
        <v>Food Item 0220</v>
      </c>
      <c r="I7582" s="2">
        <f t="array" ref="I7582">_xlfn.XLOOKUP(G7582,Food_Menu!A:A,Food_Menu!D:D)</f>
        <v>194.15</v>
      </c>
      <c r="J7582" s="2" t="s">
        <v>271</v>
      </c>
      <c r="K7582" s="2" t="str">
        <f t="array" ref="K7582">_xlfn.XLOOKUP(J7582,Delivery_Partners!A:A,Delivery_Partners!B:B)</f>
        <v>Delivery Partner 010</v>
      </c>
      <c r="L7582" s="3">
        <v>1</v>
      </c>
      <c r="M7582" s="2" t="s">
        <v>23</v>
      </c>
      <c r="N7582" s="2" t="s">
        <v>42</v>
      </c>
      <c r="O7582" s="3">
        <v>36</v>
      </c>
      <c r="P7582" s="13">
        <f t="shared" si="1590"/>
        <v>194.15</v>
      </c>
      <c r="Q7582" s="13" t="str">
        <f t="shared" si="1591"/>
        <v>Normal</v>
      </c>
      <c r="S7582" s="21"/>
    </row>
    <row r="7583" customHeight="1" spans="1:19">
      <c r="A7583" s="2" t="s">
        <v>9549</v>
      </c>
      <c r="B7583" s="29" t="s">
        <v>700</v>
      </c>
      <c r="C7583" s="2" t="s">
        <v>2479</v>
      </c>
      <c r="D7583" s="2" t="str">
        <f t="array" ref="D7583">_xlfn.XLOOKUP(C7583,Customers!A:A,Customers!B:B)</f>
        <v>Customer 0470</v>
      </c>
      <c r="E7583" s="2" t="s">
        <v>666</v>
      </c>
      <c r="F7583" s="2" t="str">
        <f t="array" ref="F7583">_xlfn.XLOOKUP(E7583,Restaurants!A:A,Restaurants!B:B)</f>
        <v>Restaurant 036</v>
      </c>
      <c r="G7583" s="2" t="s">
        <v>94</v>
      </c>
      <c r="H7583" s="2" t="str">
        <f t="array" ref="H7583">_xlfn.XLOOKUP(G7583,Food_Menu!A:A,Food_Menu!B:B)</f>
        <v>Food Item 0189</v>
      </c>
      <c r="I7583" s="2">
        <f t="array" ref="I7583">_xlfn.XLOOKUP(G7583,Food_Menu!A:A,Food_Menu!D:D)</f>
        <v>612.77</v>
      </c>
      <c r="J7583" s="2" t="s">
        <v>2158</v>
      </c>
      <c r="K7583" s="2" t="str">
        <f t="array" ref="K7583">_xlfn.XLOOKUP(J7583,Delivery_Partners!A:A,Delivery_Partners!B:B)</f>
        <v>Delivery Partner 033</v>
      </c>
      <c r="L7583" s="3">
        <v>1</v>
      </c>
      <c r="M7583" s="2" t="s">
        <v>23</v>
      </c>
      <c r="N7583" s="2" t="s">
        <v>24</v>
      </c>
      <c r="O7583" s="3">
        <v>51</v>
      </c>
      <c r="P7583" s="13">
        <f t="shared" si="1590"/>
        <v>612.77</v>
      </c>
      <c r="Q7583" s="13" t="str">
        <f t="shared" si="1591"/>
        <v>Normal</v>
      </c>
      <c r="S7583" s="21"/>
    </row>
    <row r="7584" customHeight="1" spans="1:19">
      <c r="A7584" s="2" t="s">
        <v>9550</v>
      </c>
      <c r="B7584" s="28">
        <v>45973</v>
      </c>
      <c r="C7584" s="2" t="s">
        <v>1800</v>
      </c>
      <c r="D7584" s="2" t="str">
        <f t="array" ref="D7584">_xlfn.XLOOKUP(C7584,Customers!A:A,Customers!B:B)</f>
        <v>Customer 0645</v>
      </c>
      <c r="E7584" s="2" t="s">
        <v>647</v>
      </c>
      <c r="F7584" s="2" t="str">
        <f t="array" ref="F7584">_xlfn.XLOOKUP(E7584,Restaurants!A:A,Restaurants!B:B)</f>
        <v>Restaurant 081</v>
      </c>
      <c r="G7584" s="2" t="s">
        <v>587</v>
      </c>
      <c r="H7584" s="2" t="str">
        <f t="array" ref="H7584">_xlfn.XLOOKUP(G7584,Food_Menu!A:A,Food_Menu!B:B)</f>
        <v>Food Item 0107</v>
      </c>
      <c r="I7584" s="2">
        <f t="array" ref="I7584">_xlfn.XLOOKUP(G7584,Food_Menu!A:A,Food_Menu!D:D)</f>
        <v>548.61</v>
      </c>
      <c r="J7584" s="2" t="s">
        <v>112</v>
      </c>
      <c r="K7584" s="2" t="str">
        <f t="array" ref="K7584">_xlfn.XLOOKUP(J7584,Delivery_Partners!A:A,Delivery_Partners!B:B)</f>
        <v>Delivery Partner 028</v>
      </c>
      <c r="L7584" s="3">
        <v>2</v>
      </c>
      <c r="M7584" s="2" t="s">
        <v>23</v>
      </c>
      <c r="N7584" s="2" t="s">
        <v>42</v>
      </c>
      <c r="O7584" s="3">
        <v>25</v>
      </c>
      <c r="P7584" s="13">
        <f t="shared" si="1590"/>
        <v>1097.22</v>
      </c>
      <c r="Q7584" s="13" t="str">
        <f t="shared" si="1591"/>
        <v>Fast</v>
      </c>
      <c r="S7584" s="21"/>
    </row>
    <row r="7585" hidden="1" customHeight="1" spans="1:19">
      <c r="A7585" s="2" t="s">
        <v>9551</v>
      </c>
      <c r="B7585" s="29" t="s">
        <v>1893</v>
      </c>
      <c r="C7585" s="2" t="s">
        <v>2064</v>
      </c>
      <c r="D7585" s="2" t="str">
        <f t="array" ref="D7585">_xlfn.XLOOKUP(C7585,Customers!A:A,Customers!B:B)</f>
        <v>Customer 0859</v>
      </c>
      <c r="E7585" s="2" t="s">
        <v>706</v>
      </c>
      <c r="F7585" s="2" t="str">
        <f t="array" ref="F7585">_xlfn.XLOOKUP(E7585,Restaurants!A:A,Restaurants!B:B)</f>
        <v>Restaurant 115</v>
      </c>
      <c r="G7585" s="2" t="s">
        <v>635</v>
      </c>
      <c r="H7585" s="2" t="str">
        <f t="array" ref="H7585">_xlfn.XLOOKUP(G7585,Food_Menu!A:A,Food_Menu!B:B)</f>
        <v>Food Item 0074</v>
      </c>
      <c r="I7585" s="2"/>
      <c r="J7585" s="2" t="s">
        <v>439</v>
      </c>
      <c r="K7585" s="2" t="str">
        <f t="array" ref="K7585">_xlfn.XLOOKUP(J7585,Delivery_Partners!A:A,Delivery_Partners!B:B)</f>
        <v>Delivery Partner 016</v>
      </c>
      <c r="L7585" s="3">
        <v>2</v>
      </c>
      <c r="M7585" s="2" t="s">
        <v>101</v>
      </c>
      <c r="N7585" s="2" t="s">
        <v>24</v>
      </c>
      <c r="O7585" s="2"/>
    </row>
    <row r="7586" customHeight="1" spans="1:19">
      <c r="A7586" s="2" t="s">
        <v>9552</v>
      </c>
      <c r="B7586" s="28">
        <v>45820</v>
      </c>
      <c r="C7586" s="2" t="s">
        <v>1179</v>
      </c>
      <c r="D7586" s="2" t="str">
        <f t="array" ref="D7586">_xlfn.XLOOKUP(C7586,Customers!A:A,Customers!B:B)</f>
        <v>Customer 0353</v>
      </c>
      <c r="E7586" s="2" t="s">
        <v>260</v>
      </c>
      <c r="F7586" s="2" t="str">
        <f t="array" ref="F7586">_xlfn.XLOOKUP(E7586,Restaurants!A:A,Restaurants!B:B)</f>
        <v>Restaurant 056</v>
      </c>
      <c r="G7586" s="2" t="s">
        <v>1185</v>
      </c>
      <c r="H7586" s="2" t="str">
        <f t="array" ref="H7586">_xlfn.XLOOKUP(G7586,Food_Menu!A:A,Food_Menu!B:B)</f>
        <v>Food Item 0103</v>
      </c>
      <c r="I7586" s="2">
        <f t="array" ref="I7586">_xlfn.XLOOKUP(G7586,Food_Menu!A:A,Food_Menu!D:D)</f>
        <v>421.35</v>
      </c>
      <c r="J7586" s="2" t="s">
        <v>481</v>
      </c>
      <c r="K7586" s="2" t="str">
        <f t="array" ref="K7586">_xlfn.XLOOKUP(J7586,Delivery_Partners!A:A,Delivery_Partners!B:B)</f>
        <v>Delivery Partner 100</v>
      </c>
      <c r="L7586" s="3">
        <v>3</v>
      </c>
      <c r="M7586" s="2" t="s">
        <v>23</v>
      </c>
      <c r="N7586" s="2" t="s">
        <v>24</v>
      </c>
      <c r="O7586" s="3">
        <v>38</v>
      </c>
      <c r="P7586" s="13">
        <f t="shared" ref="P7586:P7587" si="1592">I7586*L7586</f>
        <v>1264.05</v>
      </c>
      <c r="Q7586" s="13" t="str">
        <f t="shared" ref="Q7586:Q7587" si="1593">IF(O7586="","Not Delivered",IF(O7586&lt;=30,"Fast",IF(O7586&lt;=60,"Normal","Slow")))</f>
        <v>Normal</v>
      </c>
      <c r="S7586" s="21"/>
    </row>
    <row r="7587" customHeight="1" spans="1:19">
      <c r="A7587" s="2" t="s">
        <v>9553</v>
      </c>
      <c r="B7587" s="29" t="s">
        <v>329</v>
      </c>
      <c r="C7587" s="2" t="s">
        <v>270</v>
      </c>
      <c r="D7587" s="2" t="str">
        <f t="array" ref="D7587">_xlfn.XLOOKUP(C7587,Customers!A:A,Customers!B:B)</f>
        <v>Customer 0240</v>
      </c>
      <c r="E7587" s="2" t="s">
        <v>819</v>
      </c>
      <c r="F7587" s="2" t="str">
        <f t="array" ref="F7587">_xlfn.XLOOKUP(E7587,Restaurants!A:A,Restaurants!B:B)</f>
        <v>Restaurant 004</v>
      </c>
      <c r="G7587" s="2" t="s">
        <v>1267</v>
      </c>
      <c r="H7587" s="2" t="str">
        <f t="array" ref="H7587">_xlfn.XLOOKUP(G7587,Food_Menu!A:A,Food_Menu!B:B)</f>
        <v>Food Item 0212</v>
      </c>
      <c r="I7587" s="2">
        <f t="array" ref="I7587">_xlfn.XLOOKUP(G7587,Food_Menu!A:A,Food_Menu!D:D)</f>
        <v>187.71</v>
      </c>
      <c r="J7587" s="2" t="s">
        <v>1716</v>
      </c>
      <c r="K7587" s="2" t="str">
        <f t="array" ref="K7587">_xlfn.XLOOKUP(J7587,Delivery_Partners!A:A,Delivery_Partners!B:B)</f>
        <v>Delivery Partner 042</v>
      </c>
      <c r="L7587" s="3">
        <v>1</v>
      </c>
      <c r="M7587" s="2" t="s">
        <v>23</v>
      </c>
      <c r="N7587" s="2" t="s">
        <v>24</v>
      </c>
      <c r="O7587" s="3">
        <v>17</v>
      </c>
      <c r="P7587" s="13">
        <f t="shared" si="1592"/>
        <v>187.71</v>
      </c>
      <c r="Q7587" s="13" t="str">
        <f t="shared" si="1593"/>
        <v>Fast</v>
      </c>
      <c r="S7587" s="21"/>
    </row>
    <row r="7588" hidden="1" customHeight="1" spans="1:19">
      <c r="A7588" s="2" t="s">
        <v>9554</v>
      </c>
      <c r="B7588" s="29" t="s">
        <v>2442</v>
      </c>
      <c r="C7588" s="2" t="s">
        <v>2591</v>
      </c>
      <c r="D7588" s="2" t="str">
        <f t="array" ref="D7588">_xlfn.XLOOKUP(C7588,Customers!A:A,Customers!B:B)</f>
        <v>Customer 0848</v>
      </c>
      <c r="E7588" s="2" t="s">
        <v>917</v>
      </c>
      <c r="F7588" s="2" t="str">
        <f t="array" ref="F7588">_xlfn.XLOOKUP(E7588,Restaurants!A:A,Restaurants!B:B)</f>
        <v>Restaurant 102</v>
      </c>
      <c r="G7588" s="2" t="s">
        <v>198</v>
      </c>
      <c r="H7588" s="2" t="str">
        <f t="array" ref="H7588">_xlfn.XLOOKUP(G7588,Food_Menu!A:A,Food_Menu!B:B)</f>
        <v>Food Item 0049</v>
      </c>
      <c r="I7588" s="2"/>
      <c r="J7588" s="2" t="s">
        <v>401</v>
      </c>
      <c r="K7588" s="2" t="str">
        <f t="array" ref="K7588">_xlfn.XLOOKUP(J7588,Delivery_Partners!A:A,Delivery_Partners!B:B)</f>
        <v>Delivery Partner 174</v>
      </c>
      <c r="L7588" s="3">
        <v>1</v>
      </c>
      <c r="M7588" s="2" t="s">
        <v>101</v>
      </c>
      <c r="N7588" s="2" t="s">
        <v>24</v>
      </c>
      <c r="O7588" s="2"/>
    </row>
    <row r="7589" customHeight="1" spans="1:19">
      <c r="A7589" s="2" t="s">
        <v>9555</v>
      </c>
      <c r="B7589" s="29" t="s">
        <v>472</v>
      </c>
      <c r="C7589" s="2" t="s">
        <v>4090</v>
      </c>
      <c r="D7589" s="2" t="str">
        <f t="array" ref="D7589">_xlfn.XLOOKUP(C7589,Customers!A:A,Customers!B:B)</f>
        <v>Customer 1137</v>
      </c>
      <c r="E7589" s="2" t="s">
        <v>425</v>
      </c>
      <c r="F7589" s="2" t="str">
        <f t="array" ref="F7589">_xlfn.XLOOKUP(E7589,Restaurants!A:A,Restaurants!B:B)</f>
        <v>Restaurant 023</v>
      </c>
      <c r="G7589" s="2" t="s">
        <v>1860</v>
      </c>
      <c r="H7589" s="2" t="str">
        <f t="array" ref="H7589">_xlfn.XLOOKUP(G7589,Food_Menu!A:A,Food_Menu!B:B)</f>
        <v>Food Item 0151</v>
      </c>
      <c r="I7589" s="2">
        <f t="array" ref="I7589">_xlfn.XLOOKUP(G7589,Food_Menu!A:A,Food_Menu!D:D)</f>
        <v>500.58</v>
      </c>
      <c r="J7589" s="2" t="s">
        <v>723</v>
      </c>
      <c r="K7589" s="2" t="str">
        <f t="array" ref="K7589">_xlfn.XLOOKUP(J7589,Delivery_Partners!A:A,Delivery_Partners!B:B)</f>
        <v>Delivery Partner 168</v>
      </c>
      <c r="L7589" s="3">
        <v>4</v>
      </c>
      <c r="M7589" s="2" t="s">
        <v>23</v>
      </c>
      <c r="N7589" s="2" t="s">
        <v>55</v>
      </c>
      <c r="O7589" s="3">
        <v>60</v>
      </c>
      <c r="P7589" s="13">
        <f t="shared" ref="P7589:P7592" si="1594">I7589*L7589</f>
        <v>2002.32</v>
      </c>
      <c r="Q7589" s="13" t="str">
        <f t="shared" ref="Q7589:Q7592" si="1595">IF(O7589="","Not Delivered",IF(O7589&lt;=30,"Fast",IF(O7589&lt;=60,"Normal","Slow")))</f>
        <v>Normal</v>
      </c>
      <c r="S7589" s="21"/>
    </row>
    <row r="7590" customHeight="1" spans="1:19">
      <c r="A7590" s="2" t="s">
        <v>9556</v>
      </c>
      <c r="B7590" s="28">
        <v>45912</v>
      </c>
      <c r="C7590" s="2" t="s">
        <v>7250</v>
      </c>
      <c r="D7590" s="2" t="str">
        <f t="array" ref="D7590">_xlfn.XLOOKUP(C7590,Customers!A:A,Customers!B:B)</f>
        <v>Customer 0533</v>
      </c>
      <c r="E7590" s="2" t="s">
        <v>451</v>
      </c>
      <c r="F7590" s="2" t="str">
        <f t="array" ref="F7590">_xlfn.XLOOKUP(E7590,Restaurants!A:A,Restaurants!B:B)</f>
        <v>Restaurant 022</v>
      </c>
      <c r="G7590" s="2" t="s">
        <v>591</v>
      </c>
      <c r="H7590" s="2" t="str">
        <f t="array" ref="H7590">_xlfn.XLOOKUP(G7590,Food_Menu!A:A,Food_Menu!B:B)</f>
        <v>Food Item 0199</v>
      </c>
      <c r="I7590" s="2">
        <f t="array" ref="I7590">_xlfn.XLOOKUP(G7590,Food_Menu!A:A,Food_Menu!D:D)</f>
        <v>484.48</v>
      </c>
      <c r="J7590" s="2" t="s">
        <v>1125</v>
      </c>
      <c r="K7590" s="2" t="str">
        <f t="array" ref="K7590">_xlfn.XLOOKUP(J7590,Delivery_Partners!A:A,Delivery_Partners!B:B)</f>
        <v>Delivery Partner 031</v>
      </c>
      <c r="L7590" s="3">
        <v>1</v>
      </c>
      <c r="M7590" s="2" t="s">
        <v>23</v>
      </c>
      <c r="N7590" s="2" t="s">
        <v>24</v>
      </c>
      <c r="O7590" s="3">
        <v>57</v>
      </c>
      <c r="P7590" s="13">
        <f t="shared" si="1594"/>
        <v>484.48</v>
      </c>
      <c r="Q7590" s="13" t="str">
        <f t="shared" si="1595"/>
        <v>Normal</v>
      </c>
      <c r="S7590" s="21"/>
    </row>
    <row r="7591" customHeight="1" spans="1:19">
      <c r="A7591" s="2" t="s">
        <v>9557</v>
      </c>
      <c r="B7591" s="28">
        <v>45973</v>
      </c>
      <c r="C7591" s="2" t="s">
        <v>3365</v>
      </c>
      <c r="D7591" s="2" t="str">
        <f t="array" ref="D7591">_xlfn.XLOOKUP(C7591,Customers!A:A,Customers!B:B)</f>
        <v>Customer 1198</v>
      </c>
      <c r="E7591" s="2" t="s">
        <v>131</v>
      </c>
      <c r="F7591" s="2" t="str">
        <f t="array" ref="F7591">_xlfn.XLOOKUP(E7591,Restaurants!A:A,Restaurants!B:B)</f>
        <v>Restaurant 075</v>
      </c>
      <c r="G7591" s="2" t="s">
        <v>852</v>
      </c>
      <c r="H7591" s="2" t="str">
        <f t="array" ref="H7591">_xlfn.XLOOKUP(G7591,Food_Menu!A:A,Food_Menu!B:B)</f>
        <v>Food Item 0167</v>
      </c>
      <c r="I7591" s="2">
        <f t="array" ref="I7591">_xlfn.XLOOKUP(G7591,Food_Menu!A:A,Food_Menu!D:D)</f>
        <v>250.66</v>
      </c>
      <c r="J7591" s="2" t="s">
        <v>485</v>
      </c>
      <c r="K7591" s="2" t="str">
        <f t="array" ref="K7591">_xlfn.XLOOKUP(J7591,Delivery_Partners!A:A,Delivery_Partners!B:B)</f>
        <v>Delivery Partner 150</v>
      </c>
      <c r="L7591" s="3">
        <v>3</v>
      </c>
      <c r="M7591" s="2" t="s">
        <v>23</v>
      </c>
      <c r="N7591" s="2" t="s">
        <v>42</v>
      </c>
      <c r="O7591" s="3">
        <v>46</v>
      </c>
      <c r="P7591" s="13">
        <f t="shared" si="1594"/>
        <v>751.98</v>
      </c>
      <c r="Q7591" s="13" t="str">
        <f t="shared" si="1595"/>
        <v>Normal</v>
      </c>
      <c r="S7591" s="21"/>
    </row>
    <row r="7592" customHeight="1" spans="1:19">
      <c r="A7592" s="2" t="s">
        <v>9558</v>
      </c>
      <c r="B7592" s="29" t="s">
        <v>915</v>
      </c>
      <c r="C7592" s="2" t="s">
        <v>2493</v>
      </c>
      <c r="D7592" s="2" t="str">
        <f t="array" ref="D7592">_xlfn.XLOOKUP(C7592,Customers!A:A,Customers!B:B)</f>
        <v>Customer 0222</v>
      </c>
      <c r="E7592" s="2" t="s">
        <v>655</v>
      </c>
      <c r="F7592" s="2" t="str">
        <f t="array" ref="F7592">_xlfn.XLOOKUP(E7592,Restaurants!A:A,Restaurants!B:B)</f>
        <v>Restaurant 096</v>
      </c>
      <c r="G7592" s="2" t="s">
        <v>1152</v>
      </c>
      <c r="H7592" s="2" t="str">
        <f t="array" ref="H7592">_xlfn.XLOOKUP(G7592,Food_Menu!A:A,Food_Menu!B:B)</f>
        <v>Food Item 0192</v>
      </c>
      <c r="I7592" s="2">
        <f t="array" ref="I7592">_xlfn.XLOOKUP(G7592,Food_Menu!A:A,Food_Menu!D:D)</f>
        <v>373.52</v>
      </c>
      <c r="J7592" s="2" t="s">
        <v>1375</v>
      </c>
      <c r="K7592" s="2" t="str">
        <f t="array" ref="K7592">_xlfn.XLOOKUP(J7592,Delivery_Partners!A:A,Delivery_Partners!B:B)</f>
        <v>Delivery Partner 008</v>
      </c>
      <c r="L7592" s="3">
        <v>2</v>
      </c>
      <c r="M7592" s="2" t="s">
        <v>23</v>
      </c>
      <c r="N7592" s="2" t="s">
        <v>55</v>
      </c>
      <c r="O7592" s="3">
        <v>49</v>
      </c>
      <c r="P7592" s="13">
        <f t="shared" si="1594"/>
        <v>747.04</v>
      </c>
      <c r="Q7592" s="13" t="str">
        <f t="shared" si="1595"/>
        <v>Normal</v>
      </c>
      <c r="S7592" s="21"/>
    </row>
    <row r="7593" hidden="1" customHeight="1" spans="1:19">
      <c r="A7593" s="2" t="s">
        <v>9559</v>
      </c>
      <c r="B7593" s="28">
        <v>45966</v>
      </c>
      <c r="C7593" s="2" t="s">
        <v>2304</v>
      </c>
      <c r="D7593" s="2" t="str">
        <f t="array" ref="D7593">_xlfn.XLOOKUP(C7593,Customers!A:A,Customers!B:B)</f>
        <v>Customer 0983</v>
      </c>
      <c r="E7593" s="2" t="s">
        <v>655</v>
      </c>
      <c r="F7593" s="2" t="str">
        <f t="array" ref="F7593">_xlfn.XLOOKUP(E7593,Restaurants!A:A,Restaurants!B:B)</f>
        <v>Restaurant 096</v>
      </c>
      <c r="G7593" s="2" t="s">
        <v>650</v>
      </c>
      <c r="H7593" s="2" t="str">
        <f t="array" ref="H7593">_xlfn.XLOOKUP(G7593,Food_Menu!A:A,Food_Menu!B:B)</f>
        <v>Food Item 0209</v>
      </c>
      <c r="I7593" s="2"/>
      <c r="J7593" s="2" t="s">
        <v>374</v>
      </c>
      <c r="K7593" s="2" t="str">
        <f t="array" ref="K7593">_xlfn.XLOOKUP(J7593,Delivery_Partners!A:A,Delivery_Partners!B:B)</f>
        <v>Delivery Partner 052</v>
      </c>
      <c r="L7593" s="3">
        <v>1</v>
      </c>
      <c r="M7593" s="2" t="s">
        <v>101</v>
      </c>
      <c r="N7593" s="2" t="s">
        <v>24</v>
      </c>
      <c r="O7593" s="2"/>
    </row>
    <row r="7594" hidden="1" customHeight="1" spans="1:19">
      <c r="A7594" s="2" t="s">
        <v>9560</v>
      </c>
      <c r="B7594" s="29" t="s">
        <v>1270</v>
      </c>
      <c r="C7594" s="2" t="s">
        <v>1672</v>
      </c>
      <c r="D7594" s="2" t="str">
        <f t="array" ref="D7594">_xlfn.XLOOKUP(C7594,Customers!A:A,Customers!B:B)</f>
        <v>Customer 1186</v>
      </c>
      <c r="E7594" s="2" t="s">
        <v>239</v>
      </c>
      <c r="F7594" s="2" t="str">
        <f t="array" ref="F7594">_xlfn.XLOOKUP(E7594,Restaurants!A:A,Restaurants!B:B)</f>
        <v>Restaurant 105</v>
      </c>
      <c r="G7594" s="2" t="s">
        <v>1051</v>
      </c>
      <c r="H7594" s="2" t="str">
        <f t="array" ref="H7594">_xlfn.XLOOKUP(G7594,Food_Menu!A:A,Food_Menu!B:B)</f>
        <v>Food Item 0014</v>
      </c>
      <c r="I7594" s="2"/>
      <c r="J7594" s="2" t="s">
        <v>48</v>
      </c>
      <c r="K7594" s="2" t="str">
        <f t="array" ref="K7594">_xlfn.XLOOKUP(J7594,Delivery_Partners!A:A,Delivery_Partners!B:B)</f>
        <v>Delivery Partner 119</v>
      </c>
      <c r="L7594" s="3">
        <v>4</v>
      </c>
      <c r="M7594" s="2" t="s">
        <v>101</v>
      </c>
      <c r="N7594" s="2" t="s">
        <v>55</v>
      </c>
      <c r="O7594" s="2"/>
    </row>
    <row r="7595" customHeight="1" spans="1:19">
      <c r="A7595" s="2" t="s">
        <v>9561</v>
      </c>
      <c r="B7595" s="28">
        <v>45722</v>
      </c>
      <c r="C7595" s="2" t="s">
        <v>697</v>
      </c>
      <c r="D7595" s="2" t="str">
        <f t="array" ref="D7595">_xlfn.XLOOKUP(C7595,Customers!A:A,Customers!B:B)</f>
        <v>Customer 0360</v>
      </c>
      <c r="E7595" s="2" t="s">
        <v>771</v>
      </c>
      <c r="F7595" s="2" t="str">
        <f t="array" ref="F7595">_xlfn.XLOOKUP(E7595,Restaurants!A:A,Restaurants!B:B)</f>
        <v>Restaurant 107</v>
      </c>
      <c r="G7595" s="2" t="s">
        <v>1475</v>
      </c>
      <c r="H7595" s="2" t="str">
        <f t="array" ref="H7595">_xlfn.XLOOKUP(G7595,Food_Menu!A:A,Food_Menu!B:B)</f>
        <v>Food Item 0053</v>
      </c>
      <c r="I7595" s="2">
        <f t="array" ref="I7595">_xlfn.XLOOKUP(G7595,Food_Menu!A:A,Food_Menu!D:D)</f>
        <v>308.97</v>
      </c>
      <c r="J7595" s="2" t="s">
        <v>621</v>
      </c>
      <c r="K7595" s="2" t="str">
        <f t="array" ref="K7595">_xlfn.XLOOKUP(J7595,Delivery_Partners!A:A,Delivery_Partners!B:B)</f>
        <v>Delivery Partner 038</v>
      </c>
      <c r="L7595" s="3">
        <v>1</v>
      </c>
      <c r="M7595" s="2" t="s">
        <v>23</v>
      </c>
      <c r="N7595" s="2" t="s">
        <v>74</v>
      </c>
      <c r="O7595" s="3">
        <v>55</v>
      </c>
      <c r="P7595" s="13">
        <f t="shared" ref="P7595:P7608" si="1596">I7595*L7595</f>
        <v>308.97</v>
      </c>
      <c r="Q7595" s="13" t="str">
        <f t="shared" ref="Q7595:Q7608" si="1597">IF(O7595="","Not Delivered",IF(O7595&lt;=30,"Fast",IF(O7595&lt;=60,"Normal","Slow")))</f>
        <v>Normal</v>
      </c>
      <c r="S7595" s="21"/>
    </row>
    <row r="7596" customHeight="1" spans="1:19">
      <c r="A7596" s="2" t="s">
        <v>9562</v>
      </c>
      <c r="B7596" s="28">
        <v>46001</v>
      </c>
      <c r="C7596" s="2" t="s">
        <v>4250</v>
      </c>
      <c r="D7596" s="2" t="str">
        <f t="array" ref="D7596">_xlfn.XLOOKUP(C7596,Customers!A:A,Customers!B:B)</f>
        <v>Customer 0178</v>
      </c>
      <c r="E7596" s="2" t="s">
        <v>1031</v>
      </c>
      <c r="F7596" s="2" t="str">
        <f t="array" ref="F7596">_xlfn.XLOOKUP(E7596,Restaurants!A:A,Restaurants!B:B)</f>
        <v>Restaurant 016</v>
      </c>
      <c r="G7596" s="2" t="s">
        <v>884</v>
      </c>
      <c r="H7596" s="2" t="str">
        <f t="array" ref="H7596">_xlfn.XLOOKUP(G7596,Food_Menu!A:A,Food_Menu!B:B)</f>
        <v>Food Item 0032</v>
      </c>
      <c r="I7596" s="2">
        <f t="array" ref="I7596">_xlfn.XLOOKUP(G7596,Food_Menu!A:A,Food_Menu!D:D)</f>
        <v>367.24</v>
      </c>
      <c r="J7596" s="2" t="s">
        <v>900</v>
      </c>
      <c r="K7596" s="2" t="str">
        <f t="array" ref="K7596">_xlfn.XLOOKUP(J7596,Delivery_Partners!A:A,Delivery_Partners!B:B)</f>
        <v>Delivery Partner 015</v>
      </c>
      <c r="L7596" s="3">
        <v>2</v>
      </c>
      <c r="M7596" s="2" t="s">
        <v>23</v>
      </c>
      <c r="N7596" s="2" t="s">
        <v>24</v>
      </c>
      <c r="O7596" s="3">
        <v>24</v>
      </c>
      <c r="P7596" s="13">
        <f t="shared" si="1596"/>
        <v>734.48</v>
      </c>
      <c r="Q7596" s="13" t="str">
        <f t="shared" si="1597"/>
        <v>Fast</v>
      </c>
      <c r="S7596" s="21"/>
    </row>
    <row r="7597" customHeight="1" spans="1:19">
      <c r="A7597" s="2" t="s">
        <v>9563</v>
      </c>
      <c r="B7597" s="28">
        <v>46000</v>
      </c>
      <c r="C7597" s="2" t="s">
        <v>3101</v>
      </c>
      <c r="D7597" s="2" t="str">
        <f t="array" ref="D7597">_xlfn.XLOOKUP(C7597,Customers!A:A,Customers!B:B)</f>
        <v>Customer 0797</v>
      </c>
      <c r="E7597" s="2" t="s">
        <v>66</v>
      </c>
      <c r="F7597" s="2" t="str">
        <f t="array" ref="F7597">_xlfn.XLOOKUP(E7597,Restaurants!A:A,Restaurants!B:B)</f>
        <v>Restaurant 037</v>
      </c>
      <c r="G7597" s="2" t="s">
        <v>639</v>
      </c>
      <c r="H7597" s="2" t="str">
        <f t="array" ref="H7597">_xlfn.XLOOKUP(G7597,Food_Menu!A:A,Food_Menu!B:B)</f>
        <v>Food Item 0125</v>
      </c>
      <c r="I7597" s="2">
        <f t="array" ref="I7597">_xlfn.XLOOKUP(G7597,Food_Menu!A:A,Food_Menu!D:D)</f>
        <v>261.06</v>
      </c>
      <c r="J7597" s="2" t="s">
        <v>432</v>
      </c>
      <c r="K7597" s="2" t="str">
        <f t="array" ref="K7597">_xlfn.XLOOKUP(J7597,Delivery_Partners!A:A,Delivery_Partners!B:B)</f>
        <v>Delivery Partner 029</v>
      </c>
      <c r="L7597" s="3">
        <v>1</v>
      </c>
      <c r="M7597" s="2" t="s">
        <v>23</v>
      </c>
      <c r="N7597" s="2" t="s">
        <v>24</v>
      </c>
      <c r="O7597" s="3">
        <v>47</v>
      </c>
      <c r="P7597" s="13">
        <f t="shared" si="1596"/>
        <v>261.06</v>
      </c>
      <c r="Q7597" s="13" t="str">
        <f t="shared" si="1597"/>
        <v>Normal</v>
      </c>
      <c r="S7597" s="21"/>
    </row>
    <row r="7598" customHeight="1" spans="1:19">
      <c r="A7598" s="2" t="s">
        <v>9564</v>
      </c>
      <c r="B7598" s="29" t="s">
        <v>1202</v>
      </c>
      <c r="C7598" s="2" t="s">
        <v>6962</v>
      </c>
      <c r="D7598" s="2" t="str">
        <f t="array" ref="D7598">_xlfn.XLOOKUP(C7598,Customers!A:A,Customers!B:B)</f>
        <v>Customer 1044</v>
      </c>
      <c r="E7598" s="2" t="s">
        <v>634</v>
      </c>
      <c r="F7598" s="2" t="str">
        <f t="array" ref="F7598">_xlfn.XLOOKUP(E7598,Restaurants!A:A,Restaurants!B:B)</f>
        <v>Restaurant 087</v>
      </c>
      <c r="G7598" s="2" t="s">
        <v>400</v>
      </c>
      <c r="H7598" s="2" t="str">
        <f t="array" ref="H7598">_xlfn.XLOOKUP(G7598,Food_Menu!A:A,Food_Menu!B:B)</f>
        <v>Food Item 0090</v>
      </c>
      <c r="I7598" s="2">
        <f t="array" ref="I7598">_xlfn.XLOOKUP(G7598,Food_Menu!A:A,Food_Menu!D:D)</f>
        <v>629.64</v>
      </c>
      <c r="J7598" s="2" t="s">
        <v>48</v>
      </c>
      <c r="K7598" s="2" t="str">
        <f t="array" ref="K7598">_xlfn.XLOOKUP(J7598,Delivery_Partners!A:A,Delivery_Partners!B:B)</f>
        <v>Delivery Partner 119</v>
      </c>
      <c r="L7598" s="3">
        <v>2</v>
      </c>
      <c r="M7598" s="2" t="s">
        <v>23</v>
      </c>
      <c r="N7598" s="2" t="s">
        <v>24</v>
      </c>
      <c r="O7598" s="3">
        <v>29</v>
      </c>
      <c r="P7598" s="13">
        <f t="shared" si="1596"/>
        <v>1259.28</v>
      </c>
      <c r="Q7598" s="13" t="str">
        <f t="shared" si="1597"/>
        <v>Fast</v>
      </c>
      <c r="S7598" s="21"/>
    </row>
    <row r="7599" customHeight="1" spans="1:19">
      <c r="A7599" s="2" t="s">
        <v>9565</v>
      </c>
      <c r="B7599" s="28">
        <v>45969</v>
      </c>
      <c r="C7599" s="2" t="s">
        <v>2840</v>
      </c>
      <c r="D7599" s="2" t="str">
        <f t="array" ref="D7599">_xlfn.XLOOKUP(C7599,Customers!A:A,Customers!B:B)</f>
        <v>Customer 0100</v>
      </c>
      <c r="E7599" s="2" t="s">
        <v>275</v>
      </c>
      <c r="F7599" s="2" t="str">
        <f t="array" ref="F7599">_xlfn.XLOOKUP(E7599,Restaurants!A:A,Restaurants!B:B)</f>
        <v>Restaurant 047</v>
      </c>
      <c r="G7599" s="2" t="s">
        <v>194</v>
      </c>
      <c r="H7599" s="2" t="str">
        <f t="array" ref="H7599">_xlfn.XLOOKUP(G7599,Food_Menu!A:A,Food_Menu!B:B)</f>
        <v>Food Item 0009</v>
      </c>
      <c r="I7599" s="2">
        <f t="array" ref="I7599">_xlfn.XLOOKUP(G7599,Food_Menu!A:A,Food_Menu!D:D)</f>
        <v>168.03</v>
      </c>
      <c r="J7599" s="2" t="s">
        <v>435</v>
      </c>
      <c r="K7599" s="2" t="str">
        <f t="array" ref="K7599">_xlfn.XLOOKUP(J7599,Delivery_Partners!A:A,Delivery_Partners!B:B)</f>
        <v>Delivery Partner 040</v>
      </c>
      <c r="L7599" s="3">
        <v>1</v>
      </c>
      <c r="M7599" s="2" t="s">
        <v>23</v>
      </c>
      <c r="N7599" s="2" t="s">
        <v>74</v>
      </c>
      <c r="O7599" s="3">
        <v>30</v>
      </c>
      <c r="P7599" s="13">
        <f t="shared" si="1596"/>
        <v>168.03</v>
      </c>
      <c r="Q7599" s="13" t="str">
        <f t="shared" si="1597"/>
        <v>Fast</v>
      </c>
      <c r="S7599" s="21"/>
    </row>
    <row r="7600" customHeight="1" spans="1:19">
      <c r="A7600" s="2" t="s">
        <v>9566</v>
      </c>
      <c r="B7600" s="29" t="s">
        <v>990</v>
      </c>
      <c r="C7600" s="2" t="s">
        <v>2398</v>
      </c>
      <c r="D7600" s="2" t="str">
        <f t="array" ref="D7600">_xlfn.XLOOKUP(C7600,Customers!A:A,Customers!B:B)</f>
        <v>Customer 0769</v>
      </c>
      <c r="E7600" s="2" t="s">
        <v>116</v>
      </c>
      <c r="F7600" s="2" t="str">
        <f t="array" ref="F7600">_xlfn.XLOOKUP(E7600,Restaurants!A:A,Restaurants!B:B)</f>
        <v>Restaurant 086</v>
      </c>
      <c r="G7600" s="2" t="s">
        <v>670</v>
      </c>
      <c r="H7600" s="2" t="str">
        <f t="array" ref="H7600">_xlfn.XLOOKUP(G7600,Food_Menu!A:A,Food_Menu!B:B)</f>
        <v>Food Item 0123</v>
      </c>
      <c r="I7600" s="2">
        <f t="array" ref="I7600">_xlfn.XLOOKUP(G7600,Food_Menu!A:A,Food_Menu!D:D)</f>
        <v>256.27</v>
      </c>
      <c r="J7600" s="2" t="s">
        <v>173</v>
      </c>
      <c r="K7600" s="2" t="str">
        <f t="array" ref="K7600">_xlfn.XLOOKUP(J7600,Delivery_Partners!A:A,Delivery_Partners!B:B)</f>
        <v>Delivery Partner 045</v>
      </c>
      <c r="L7600" s="3">
        <v>1</v>
      </c>
      <c r="M7600" s="2" t="s">
        <v>23</v>
      </c>
      <c r="N7600" s="2" t="s">
        <v>74</v>
      </c>
      <c r="O7600" s="3">
        <v>41</v>
      </c>
      <c r="P7600" s="13">
        <f t="shared" si="1596"/>
        <v>256.27</v>
      </c>
      <c r="Q7600" s="13" t="str">
        <f t="shared" si="1597"/>
        <v>Normal</v>
      </c>
      <c r="S7600" s="21"/>
    </row>
    <row r="7601" customHeight="1" spans="1:19">
      <c r="A7601" s="2" t="s">
        <v>9567</v>
      </c>
      <c r="B7601" s="28">
        <v>45936</v>
      </c>
      <c r="C7601" s="2" t="s">
        <v>1629</v>
      </c>
      <c r="D7601" s="2" t="str">
        <f t="array" ref="D7601">_xlfn.XLOOKUP(C7601,Customers!A:A,Customers!B:B)</f>
        <v>Customer 1046</v>
      </c>
      <c r="E7601" s="2" t="s">
        <v>1224</v>
      </c>
      <c r="F7601" s="2" t="str">
        <f t="array" ref="F7601">_xlfn.XLOOKUP(E7601,Restaurants!A:A,Restaurants!B:B)</f>
        <v>Restaurant 055</v>
      </c>
      <c r="G7601" s="2" t="s">
        <v>132</v>
      </c>
      <c r="H7601" s="2" t="str">
        <f t="array" ref="H7601">_xlfn.XLOOKUP(G7601,Food_Menu!A:A,Food_Menu!B:B)</f>
        <v>Food Item 0023</v>
      </c>
      <c r="I7601" s="2">
        <f t="array" ref="I7601">_xlfn.XLOOKUP(G7601,Food_Menu!A:A,Food_Menu!D:D)</f>
        <v>276.1</v>
      </c>
      <c r="J7601" s="2" t="s">
        <v>942</v>
      </c>
      <c r="K7601" s="2" t="str">
        <f t="array" ref="K7601">_xlfn.XLOOKUP(J7601,Delivery_Partners!A:A,Delivery_Partners!B:B)</f>
        <v>Delivery Partner 037</v>
      </c>
      <c r="L7601" s="3">
        <v>4</v>
      </c>
      <c r="M7601" s="2" t="s">
        <v>23</v>
      </c>
      <c r="N7601" s="2" t="s">
        <v>42</v>
      </c>
      <c r="O7601" s="3">
        <v>59</v>
      </c>
      <c r="P7601" s="13">
        <f t="shared" si="1596"/>
        <v>1104.4</v>
      </c>
      <c r="Q7601" s="13" t="str">
        <f t="shared" si="1597"/>
        <v>Normal</v>
      </c>
      <c r="S7601" s="21"/>
    </row>
    <row r="7602" customHeight="1" spans="1:19">
      <c r="A7602" s="2" t="s">
        <v>9568</v>
      </c>
      <c r="B7602" s="28">
        <v>45789</v>
      </c>
      <c r="C7602" s="2" t="s">
        <v>1981</v>
      </c>
      <c r="D7602" s="2" t="str">
        <f t="array" ref="D7602">_xlfn.XLOOKUP(C7602,Customers!A:A,Customers!B:B)</f>
        <v>Customer 0039</v>
      </c>
      <c r="E7602" s="2" t="s">
        <v>1224</v>
      </c>
      <c r="F7602" s="2" t="str">
        <f t="array" ref="F7602">_xlfn.XLOOKUP(E7602,Restaurants!A:A,Restaurants!B:B)</f>
        <v>Restaurant 055</v>
      </c>
      <c r="G7602" s="2" t="s">
        <v>400</v>
      </c>
      <c r="H7602" s="2" t="str">
        <f t="array" ref="H7602">_xlfn.XLOOKUP(G7602,Food_Menu!A:A,Food_Menu!B:B)</f>
        <v>Food Item 0090</v>
      </c>
      <c r="I7602" s="2">
        <f t="array" ref="I7602">_xlfn.XLOOKUP(G7602,Food_Menu!A:A,Food_Menu!D:D)</f>
        <v>629.64</v>
      </c>
      <c r="J7602" s="2" t="s">
        <v>862</v>
      </c>
      <c r="K7602" s="2" t="str">
        <f t="array" ref="K7602">_xlfn.XLOOKUP(J7602,Delivery_Partners!A:A,Delivery_Partners!B:B)</f>
        <v>Delivery Partner 159</v>
      </c>
      <c r="L7602" s="3">
        <v>1</v>
      </c>
      <c r="M7602" s="2" t="s">
        <v>23</v>
      </c>
      <c r="N7602" s="2" t="s">
        <v>24</v>
      </c>
      <c r="O7602" s="3">
        <v>52</v>
      </c>
      <c r="P7602" s="13">
        <f t="shared" si="1596"/>
        <v>629.64</v>
      </c>
      <c r="Q7602" s="13" t="str">
        <f t="shared" si="1597"/>
        <v>Normal</v>
      </c>
      <c r="S7602" s="21"/>
    </row>
    <row r="7603" customHeight="1" spans="1:19">
      <c r="A7603" s="2" t="s">
        <v>9569</v>
      </c>
      <c r="B7603" s="29" t="s">
        <v>1671</v>
      </c>
      <c r="C7603" s="2" t="s">
        <v>6288</v>
      </c>
      <c r="D7603" s="2" t="str">
        <f t="array" ref="D7603">_xlfn.XLOOKUP(C7603,Customers!A:A,Customers!B:B)</f>
        <v>Customer 0620</v>
      </c>
      <c r="E7603" s="2" t="s">
        <v>819</v>
      </c>
      <c r="F7603" s="2" t="str">
        <f t="array" ref="F7603">_xlfn.XLOOKUP(E7603,Restaurants!A:A,Restaurants!B:B)</f>
        <v>Restaurant 004</v>
      </c>
      <c r="G7603" s="2" t="s">
        <v>946</v>
      </c>
      <c r="H7603" s="2" t="str">
        <f t="array" ref="H7603">_xlfn.XLOOKUP(G7603,Food_Menu!A:A,Food_Menu!B:B)</f>
        <v>Food Item 0081</v>
      </c>
      <c r="I7603" s="2">
        <f t="array" ref="I7603">_xlfn.XLOOKUP(G7603,Food_Menu!A:A,Food_Menu!D:D)</f>
        <v>453.95</v>
      </c>
      <c r="J7603" s="2" t="s">
        <v>286</v>
      </c>
      <c r="K7603" s="2" t="str">
        <f t="array" ref="K7603">_xlfn.XLOOKUP(J7603,Delivery_Partners!A:A,Delivery_Partners!B:B)</f>
        <v>Delivery Partner 160</v>
      </c>
      <c r="L7603" s="3">
        <v>1</v>
      </c>
      <c r="M7603" s="2" t="s">
        <v>23</v>
      </c>
      <c r="N7603" s="2" t="s">
        <v>74</v>
      </c>
      <c r="O7603" s="3">
        <v>39</v>
      </c>
      <c r="P7603" s="13">
        <f t="shared" si="1596"/>
        <v>453.95</v>
      </c>
      <c r="Q7603" s="13" t="str">
        <f t="shared" si="1597"/>
        <v>Normal</v>
      </c>
      <c r="S7603" s="21"/>
    </row>
    <row r="7604" customHeight="1" spans="1:19">
      <c r="A7604" s="2" t="s">
        <v>9570</v>
      </c>
      <c r="B7604" s="28">
        <v>45759</v>
      </c>
      <c r="C7604" s="2" t="s">
        <v>1637</v>
      </c>
      <c r="D7604" s="2" t="str">
        <f t="array" ref="D7604">_xlfn.XLOOKUP(C7604,Customers!A:A,Customers!B:B)</f>
        <v>Customer 0093</v>
      </c>
      <c r="E7604" s="2" t="s">
        <v>366</v>
      </c>
      <c r="F7604" s="2" t="str">
        <f t="array" ref="F7604">_xlfn.XLOOKUP(E7604,Restaurants!A:A,Restaurants!B:B)</f>
        <v>Restaurant 073</v>
      </c>
      <c r="G7604" s="2" t="s">
        <v>111</v>
      </c>
      <c r="H7604" s="2" t="str">
        <f t="array" ref="H7604">_xlfn.XLOOKUP(G7604,Food_Menu!A:A,Food_Menu!B:B)</f>
        <v>Food Item 0197</v>
      </c>
      <c r="I7604" s="2">
        <f t="array" ref="I7604">_xlfn.XLOOKUP(G7604,Food_Menu!A:A,Food_Menu!D:D)</f>
        <v>628.28</v>
      </c>
      <c r="J7604" s="2" t="s">
        <v>1160</v>
      </c>
      <c r="K7604" s="2" t="str">
        <f t="array" ref="K7604">_xlfn.XLOOKUP(J7604,Delivery_Partners!A:A,Delivery_Partners!B:B)</f>
        <v>Delivery Partner 145</v>
      </c>
      <c r="L7604" s="3">
        <v>1</v>
      </c>
      <c r="M7604" s="2" t="s">
        <v>23</v>
      </c>
      <c r="N7604" s="2" t="s">
        <v>24</v>
      </c>
      <c r="O7604" s="3">
        <v>36</v>
      </c>
      <c r="P7604" s="13">
        <f t="shared" si="1596"/>
        <v>628.28</v>
      </c>
      <c r="Q7604" s="13" t="str">
        <f t="shared" si="1597"/>
        <v>Normal</v>
      </c>
      <c r="S7604" s="21"/>
    </row>
    <row r="7605" customHeight="1" spans="1:19">
      <c r="A7605" s="2" t="s">
        <v>9571</v>
      </c>
      <c r="B7605" s="29" t="s">
        <v>858</v>
      </c>
      <c r="C7605" s="2" t="s">
        <v>847</v>
      </c>
      <c r="D7605" s="2" t="str">
        <f t="array" ref="D7605">_xlfn.XLOOKUP(C7605,Customers!A:A,Customers!B:B)</f>
        <v>Customer 0212</v>
      </c>
      <c r="E7605" s="2" t="s">
        <v>137</v>
      </c>
      <c r="F7605" s="2" t="str">
        <f t="array" ref="F7605">_xlfn.XLOOKUP(E7605,Restaurants!A:A,Restaurants!B:B)</f>
        <v>Restaurant 104</v>
      </c>
      <c r="G7605" s="2" t="s">
        <v>1860</v>
      </c>
      <c r="H7605" s="2" t="str">
        <f t="array" ref="H7605">_xlfn.XLOOKUP(G7605,Food_Menu!A:A,Food_Menu!B:B)</f>
        <v>Food Item 0151</v>
      </c>
      <c r="I7605" s="2">
        <f t="array" ref="I7605">_xlfn.XLOOKUP(G7605,Food_Menu!A:A,Food_Menu!D:D)</f>
        <v>500.58</v>
      </c>
      <c r="J7605" s="2" t="s">
        <v>337</v>
      </c>
      <c r="K7605" s="2" t="str">
        <f t="array" ref="K7605">_xlfn.XLOOKUP(J7605,Delivery_Partners!A:A,Delivery_Partners!B:B)</f>
        <v>Delivery Partner 004</v>
      </c>
      <c r="L7605" s="3">
        <v>2</v>
      </c>
      <c r="M7605" s="2" t="s">
        <v>23</v>
      </c>
      <c r="N7605" s="2" t="s">
        <v>55</v>
      </c>
      <c r="O7605" s="3">
        <v>44</v>
      </c>
      <c r="P7605" s="13">
        <f t="shared" si="1596"/>
        <v>1001.16</v>
      </c>
      <c r="Q7605" s="13" t="str">
        <f t="shared" si="1597"/>
        <v>Normal</v>
      </c>
      <c r="S7605" s="21"/>
    </row>
    <row r="7606" customHeight="1" spans="1:19">
      <c r="A7606" s="2" t="s">
        <v>9572</v>
      </c>
      <c r="B7606" s="28">
        <v>45839</v>
      </c>
      <c r="C7606" s="2" t="s">
        <v>1616</v>
      </c>
      <c r="D7606" s="2" t="str">
        <f t="array" ref="D7606">_xlfn.XLOOKUP(C7606,Customers!A:A,Customers!B:B)</f>
        <v>Customer 0584</v>
      </c>
      <c r="E7606" s="2" t="s">
        <v>945</v>
      </c>
      <c r="F7606" s="2" t="str">
        <f t="array" ref="F7606">_xlfn.XLOOKUP(E7606,Restaurants!A:A,Restaurants!B:B)</f>
        <v>Restaurant 099</v>
      </c>
      <c r="G7606" s="2" t="s">
        <v>377</v>
      </c>
      <c r="H7606" s="2" t="str">
        <f t="array" ref="H7606">_xlfn.XLOOKUP(G7606,Food_Menu!A:A,Food_Menu!B:B)</f>
        <v>Food Item 0138</v>
      </c>
      <c r="I7606" s="2">
        <f t="array" ref="I7606">_xlfn.XLOOKUP(G7606,Food_Menu!A:A,Food_Menu!D:D)</f>
        <v>153.3</v>
      </c>
      <c r="J7606" s="2" t="s">
        <v>68</v>
      </c>
      <c r="K7606" s="2" t="str">
        <f t="array" ref="K7606">_xlfn.XLOOKUP(J7606,Delivery_Partners!A:A,Delivery_Partners!B:B)</f>
        <v>Delivery Partner 046</v>
      </c>
      <c r="L7606" s="3">
        <v>1</v>
      </c>
      <c r="M7606" s="2" t="s">
        <v>23</v>
      </c>
      <c r="N7606" s="2" t="s">
        <v>74</v>
      </c>
      <c r="O7606" s="3">
        <v>51</v>
      </c>
      <c r="P7606" s="13">
        <f t="shared" si="1596"/>
        <v>153.3</v>
      </c>
      <c r="Q7606" s="13" t="str">
        <f t="shared" si="1597"/>
        <v>Normal</v>
      </c>
      <c r="S7606" s="21"/>
    </row>
    <row r="7607" customHeight="1" spans="1:19">
      <c r="A7607" s="2" t="s">
        <v>9573</v>
      </c>
      <c r="B7607" s="29" t="s">
        <v>864</v>
      </c>
      <c r="C7607" s="2" t="s">
        <v>5055</v>
      </c>
      <c r="D7607" s="2" t="str">
        <f t="array" ref="D7607">_xlfn.XLOOKUP(C7607,Customers!A:A,Customers!B:B)</f>
        <v>Customer 0393</v>
      </c>
      <c r="E7607" s="2" t="s">
        <v>952</v>
      </c>
      <c r="F7607" s="2" t="str">
        <f t="array" ref="F7607">_xlfn.XLOOKUP(E7607,Restaurants!A:A,Restaurants!B:B)</f>
        <v>Restaurant 041</v>
      </c>
      <c r="G7607" s="2" t="s">
        <v>431</v>
      </c>
      <c r="H7607" s="2" t="str">
        <f t="array" ref="H7607">_xlfn.XLOOKUP(G7607,Food_Menu!A:A,Food_Menu!B:B)</f>
        <v>Food Item 0183</v>
      </c>
      <c r="I7607" s="2">
        <f t="array" ref="I7607">_xlfn.XLOOKUP(G7607,Food_Menu!A:A,Food_Menu!D:D)</f>
        <v>645.58</v>
      </c>
      <c r="J7607" s="2" t="s">
        <v>862</v>
      </c>
      <c r="K7607" s="2" t="str">
        <f t="array" ref="K7607">_xlfn.XLOOKUP(J7607,Delivery_Partners!A:A,Delivery_Partners!B:B)</f>
        <v>Delivery Partner 159</v>
      </c>
      <c r="L7607" s="3">
        <v>2</v>
      </c>
      <c r="M7607" s="2" t="s">
        <v>23</v>
      </c>
      <c r="N7607" s="2" t="s">
        <v>24</v>
      </c>
      <c r="O7607" s="3">
        <v>15</v>
      </c>
      <c r="P7607" s="13">
        <f t="shared" si="1596"/>
        <v>1291.16</v>
      </c>
      <c r="Q7607" s="13" t="str">
        <f t="shared" si="1597"/>
        <v>Fast</v>
      </c>
      <c r="S7607" s="21"/>
    </row>
    <row r="7608" customHeight="1" spans="1:19">
      <c r="A7608" s="2" t="s">
        <v>9574</v>
      </c>
      <c r="B7608" s="28">
        <v>45964</v>
      </c>
      <c r="C7608" s="2" t="s">
        <v>4193</v>
      </c>
      <c r="D7608" s="2" t="str">
        <f t="array" ref="D7608">_xlfn.XLOOKUP(C7608,Customers!A:A,Customers!B:B)</f>
        <v>Customer 0103</v>
      </c>
      <c r="E7608" s="2" t="s">
        <v>726</v>
      </c>
      <c r="F7608" s="2" t="str">
        <f t="array" ref="F7608">_xlfn.XLOOKUP(E7608,Restaurants!A:A,Restaurants!B:B)</f>
        <v>Restaurant 082</v>
      </c>
      <c r="G7608" s="2" t="s">
        <v>1650</v>
      </c>
      <c r="H7608" s="2" t="str">
        <f t="array" ref="H7608">_xlfn.XLOOKUP(G7608,Food_Menu!A:A,Food_Menu!B:B)</f>
        <v>Food Item 0040</v>
      </c>
      <c r="I7608" s="2">
        <f t="array" ref="I7608">_xlfn.XLOOKUP(G7608,Food_Menu!A:A,Food_Menu!D:D)</f>
        <v>254.86</v>
      </c>
      <c r="J7608" s="2" t="s">
        <v>481</v>
      </c>
      <c r="K7608" s="2" t="str">
        <f t="array" ref="K7608">_xlfn.XLOOKUP(J7608,Delivery_Partners!A:A,Delivery_Partners!B:B)</f>
        <v>Delivery Partner 100</v>
      </c>
      <c r="L7608" s="3">
        <v>2</v>
      </c>
      <c r="M7608" s="2" t="s">
        <v>23</v>
      </c>
      <c r="N7608" s="2" t="s">
        <v>42</v>
      </c>
      <c r="O7608" s="3">
        <v>33</v>
      </c>
      <c r="P7608" s="13">
        <f t="shared" si="1596"/>
        <v>509.72</v>
      </c>
      <c r="Q7608" s="13" t="str">
        <f t="shared" si="1597"/>
        <v>Normal</v>
      </c>
      <c r="S7608" s="21"/>
    </row>
    <row r="7609" hidden="1" customHeight="1" spans="1:19">
      <c r="A7609" s="2" t="s">
        <v>9575</v>
      </c>
      <c r="B7609" s="29" t="s">
        <v>550</v>
      </c>
      <c r="C7609" s="2" t="s">
        <v>5392</v>
      </c>
      <c r="D7609" s="2" t="str">
        <f t="array" ref="D7609">_xlfn.XLOOKUP(C7609,Customers!A:A,Customers!B:B)</f>
        <v>Customer 0961</v>
      </c>
      <c r="E7609" s="2" t="s">
        <v>1450</v>
      </c>
      <c r="F7609" s="2" t="str">
        <f t="array" ref="F7609">_xlfn.XLOOKUP(E7609,Restaurants!A:A,Restaurants!B:B)</f>
        <v>Restaurant 024</v>
      </c>
      <c r="G7609" s="2" t="s">
        <v>28</v>
      </c>
      <c r="H7609" s="2" t="str">
        <f t="array" ref="H7609">_xlfn.XLOOKUP(G7609,Food_Menu!A:A,Food_Menu!B:B)</f>
        <v>Food Item 0057</v>
      </c>
      <c r="I7609" s="2"/>
      <c r="J7609" s="2" t="s">
        <v>1375</v>
      </c>
      <c r="K7609" s="2" t="str">
        <f t="array" ref="K7609">_xlfn.XLOOKUP(J7609,Delivery_Partners!A:A,Delivery_Partners!B:B)</f>
        <v>Delivery Partner 008</v>
      </c>
      <c r="L7609" s="3">
        <v>2</v>
      </c>
      <c r="M7609" s="2" t="s">
        <v>189</v>
      </c>
      <c r="N7609" s="2" t="s">
        <v>24</v>
      </c>
      <c r="O7609" s="2"/>
    </row>
    <row r="7610" customHeight="1" spans="1:19">
      <c r="A7610" s="2" t="s">
        <v>9576</v>
      </c>
      <c r="B7610" s="29" t="s">
        <v>2484</v>
      </c>
      <c r="C7610" s="2" t="s">
        <v>2205</v>
      </c>
      <c r="D7610" s="2" t="str">
        <f t="array" ref="D7610">_xlfn.XLOOKUP(C7610,Customers!A:A,Customers!B:B)</f>
        <v>Customer 0244</v>
      </c>
      <c r="E7610" s="2" t="s">
        <v>39</v>
      </c>
      <c r="F7610" s="2" t="str">
        <f t="array" ref="F7610">_xlfn.XLOOKUP(E7610,Restaurants!A:A,Restaurants!B:B)</f>
        <v>Restaurant 077</v>
      </c>
      <c r="G7610" s="2" t="s">
        <v>1210</v>
      </c>
      <c r="H7610" s="2" t="str">
        <f t="array" ref="H7610">_xlfn.XLOOKUP(G7610,Food_Menu!A:A,Food_Menu!B:B)</f>
        <v>Food Item 0166</v>
      </c>
      <c r="I7610" s="2">
        <f t="array" ref="I7610">_xlfn.XLOOKUP(G7610,Food_Menu!A:A,Food_Menu!D:D)</f>
        <v>321.44</v>
      </c>
      <c r="J7610" s="2" t="s">
        <v>173</v>
      </c>
      <c r="K7610" s="2" t="str">
        <f t="array" ref="K7610">_xlfn.XLOOKUP(J7610,Delivery_Partners!A:A,Delivery_Partners!B:B)</f>
        <v>Delivery Partner 045</v>
      </c>
      <c r="L7610" s="3">
        <v>4</v>
      </c>
      <c r="M7610" s="2" t="s">
        <v>23</v>
      </c>
      <c r="N7610" s="2" t="s">
        <v>74</v>
      </c>
      <c r="O7610" s="3">
        <v>32</v>
      </c>
      <c r="P7610" s="13">
        <f t="shared" ref="P7610:P7622" si="1598">I7610*L7610</f>
        <v>1285.76</v>
      </c>
      <c r="Q7610" s="13" t="str">
        <f t="shared" ref="Q7610:Q7622" si="1599">IF(O7610="","Not Delivered",IF(O7610&lt;=30,"Fast",IF(O7610&lt;=60,"Normal","Slow")))</f>
        <v>Normal</v>
      </c>
      <c r="S7610" s="21"/>
    </row>
    <row r="7611" customHeight="1" spans="1:19">
      <c r="A7611" s="2" t="s">
        <v>9577</v>
      </c>
      <c r="B7611" s="28">
        <v>45781</v>
      </c>
      <c r="C7611" s="2" t="s">
        <v>2922</v>
      </c>
      <c r="D7611" s="2" t="str">
        <f t="array" ref="D7611">_xlfn.XLOOKUP(C7611,Customers!A:A,Customers!B:B)</f>
        <v>Customer 1045</v>
      </c>
      <c r="E7611" s="2" t="s">
        <v>908</v>
      </c>
      <c r="F7611" s="2" t="str">
        <f t="array" ref="F7611">_xlfn.XLOOKUP(E7611,Restaurants!A:A,Restaurants!B:B)</f>
        <v>Restaurant 050</v>
      </c>
      <c r="G7611" s="2" t="s">
        <v>79</v>
      </c>
      <c r="H7611" s="2" t="str">
        <f t="array" ref="H7611">_xlfn.XLOOKUP(G7611,Food_Menu!A:A,Food_Menu!B:B)</f>
        <v>Food Item 0165</v>
      </c>
      <c r="I7611" s="2">
        <f t="array" ref="I7611">_xlfn.XLOOKUP(G7611,Food_Menu!A:A,Food_Menu!D:D)</f>
        <v>508.61</v>
      </c>
      <c r="J7611" s="2" t="s">
        <v>383</v>
      </c>
      <c r="K7611" s="2" t="str">
        <f t="array" ref="K7611">_xlfn.XLOOKUP(J7611,Delivery_Partners!A:A,Delivery_Partners!B:B)</f>
        <v>Delivery Partner 149</v>
      </c>
      <c r="L7611" s="3">
        <v>3</v>
      </c>
      <c r="M7611" s="2" t="s">
        <v>23</v>
      </c>
      <c r="N7611" s="2" t="s">
        <v>55</v>
      </c>
      <c r="O7611" s="3">
        <v>20</v>
      </c>
      <c r="P7611" s="13">
        <f t="shared" si="1598"/>
        <v>1525.83</v>
      </c>
      <c r="Q7611" s="13" t="str">
        <f t="shared" si="1599"/>
        <v>Fast</v>
      </c>
      <c r="S7611" s="21"/>
    </row>
    <row r="7612" customHeight="1" spans="1:19">
      <c r="A7612" s="2" t="s">
        <v>9578</v>
      </c>
      <c r="B7612" s="29" t="s">
        <v>50</v>
      </c>
      <c r="C7612" s="2" t="s">
        <v>3625</v>
      </c>
      <c r="D7612" s="2" t="str">
        <f t="array" ref="D7612">_xlfn.XLOOKUP(C7612,Customers!A:A,Customers!B:B)</f>
        <v>Customer 0213</v>
      </c>
      <c r="E7612" s="2" t="s">
        <v>1292</v>
      </c>
      <c r="F7612" s="2" t="str">
        <f t="array" ref="F7612">_xlfn.XLOOKUP(E7612,Restaurants!A:A,Restaurants!B:B)</f>
        <v>Restaurant 112</v>
      </c>
      <c r="G7612" s="2" t="s">
        <v>240</v>
      </c>
      <c r="H7612" s="2" t="str">
        <f t="array" ref="H7612">_xlfn.XLOOKUP(G7612,Food_Menu!A:A,Food_Menu!B:B)</f>
        <v>Food Item 0005</v>
      </c>
      <c r="I7612" s="2">
        <f t="array" ref="I7612">_xlfn.XLOOKUP(G7612,Food_Menu!A:A,Food_Menu!D:D)</f>
        <v>481.92</v>
      </c>
      <c r="J7612" s="2" t="s">
        <v>862</v>
      </c>
      <c r="K7612" s="2" t="str">
        <f t="array" ref="K7612">_xlfn.XLOOKUP(J7612,Delivery_Partners!A:A,Delivery_Partners!B:B)</f>
        <v>Delivery Partner 159</v>
      </c>
      <c r="L7612" s="3">
        <v>1</v>
      </c>
      <c r="M7612" s="2" t="s">
        <v>23</v>
      </c>
      <c r="N7612" s="2" t="s">
        <v>24</v>
      </c>
      <c r="O7612" s="3">
        <v>15</v>
      </c>
      <c r="P7612" s="13">
        <f t="shared" si="1598"/>
        <v>481.92</v>
      </c>
      <c r="Q7612" s="13" t="str">
        <f t="shared" si="1599"/>
        <v>Fast</v>
      </c>
      <c r="S7612" s="21"/>
    </row>
    <row r="7613" customHeight="1" spans="1:19">
      <c r="A7613" s="2" t="s">
        <v>9579</v>
      </c>
      <c r="B7613" s="28">
        <v>45722</v>
      </c>
      <c r="C7613" s="2" t="s">
        <v>2182</v>
      </c>
      <c r="D7613" s="2" t="str">
        <f t="array" ref="D7613">_xlfn.XLOOKUP(C7613,Customers!A:A,Customers!B:B)</f>
        <v>Customer 0624</v>
      </c>
      <c r="E7613" s="2" t="s">
        <v>116</v>
      </c>
      <c r="F7613" s="2" t="str">
        <f t="array" ref="F7613">_xlfn.XLOOKUP(E7613,Restaurants!A:A,Restaurants!B:B)</f>
        <v>Restaurant 086</v>
      </c>
      <c r="G7613" s="2" t="s">
        <v>303</v>
      </c>
      <c r="H7613" s="2" t="str">
        <f t="array" ref="H7613">_xlfn.XLOOKUP(G7613,Food_Menu!A:A,Food_Menu!B:B)</f>
        <v>Food Item 0050</v>
      </c>
      <c r="I7613" s="2">
        <f t="array" ref="I7613">_xlfn.XLOOKUP(G7613,Food_Menu!A:A,Food_Menu!D:D)</f>
        <v>122.02</v>
      </c>
      <c r="J7613" s="2" t="s">
        <v>1930</v>
      </c>
      <c r="K7613" s="2" t="str">
        <f t="array" ref="K7613">_xlfn.XLOOKUP(J7613,Delivery_Partners!A:A,Delivery_Partners!B:B)</f>
        <v>Delivery Partner 077</v>
      </c>
      <c r="L7613" s="3">
        <v>2</v>
      </c>
      <c r="M7613" s="2" t="s">
        <v>23</v>
      </c>
      <c r="N7613" s="2" t="s">
        <v>42</v>
      </c>
      <c r="O7613" s="3">
        <v>19</v>
      </c>
      <c r="P7613" s="13">
        <f t="shared" si="1598"/>
        <v>244.04</v>
      </c>
      <c r="Q7613" s="13" t="str">
        <f t="shared" si="1599"/>
        <v>Fast</v>
      </c>
      <c r="S7613" s="21"/>
    </row>
    <row r="7614" customHeight="1" spans="1:19">
      <c r="A7614" s="2" t="s">
        <v>9580</v>
      </c>
      <c r="B7614" s="29" t="s">
        <v>539</v>
      </c>
      <c r="C7614" s="2" t="s">
        <v>2903</v>
      </c>
      <c r="D7614" s="2" t="str">
        <f t="array" ref="D7614">_xlfn.XLOOKUP(C7614,Customers!A:A,Customers!B:B)</f>
        <v>Customer 0873</v>
      </c>
      <c r="E7614" s="2" t="s">
        <v>603</v>
      </c>
      <c r="F7614" s="2" t="str">
        <f t="array" ref="F7614">_xlfn.XLOOKUP(E7614,Restaurants!A:A,Restaurants!B:B)</f>
        <v>Restaurant 009</v>
      </c>
      <c r="G7614" s="2" t="s">
        <v>303</v>
      </c>
      <c r="H7614" s="2" t="str">
        <f t="array" ref="H7614">_xlfn.XLOOKUP(G7614,Food_Menu!A:A,Food_Menu!B:B)</f>
        <v>Food Item 0050</v>
      </c>
      <c r="I7614" s="2">
        <f t="array" ref="I7614">_xlfn.XLOOKUP(G7614,Food_Menu!A:A,Food_Menu!D:D)</f>
        <v>122.02</v>
      </c>
      <c r="J7614" s="2" t="s">
        <v>112</v>
      </c>
      <c r="K7614" s="2" t="str">
        <f t="array" ref="K7614">_xlfn.XLOOKUP(J7614,Delivery_Partners!A:A,Delivery_Partners!B:B)</f>
        <v>Delivery Partner 028</v>
      </c>
      <c r="L7614" s="3">
        <v>1</v>
      </c>
      <c r="M7614" s="2" t="s">
        <v>23</v>
      </c>
      <c r="N7614" s="2" t="s">
        <v>24</v>
      </c>
      <c r="O7614" s="3">
        <v>28</v>
      </c>
      <c r="P7614" s="13">
        <f t="shared" si="1598"/>
        <v>122.02</v>
      </c>
      <c r="Q7614" s="13" t="str">
        <f t="shared" si="1599"/>
        <v>Fast</v>
      </c>
      <c r="S7614" s="21"/>
    </row>
    <row r="7615" customHeight="1" spans="1:19">
      <c r="A7615" s="2" t="s">
        <v>9581</v>
      </c>
      <c r="B7615" s="29" t="s">
        <v>971</v>
      </c>
      <c r="C7615" s="2" t="s">
        <v>2127</v>
      </c>
      <c r="D7615" s="2" t="str">
        <f t="array" ref="D7615">_xlfn.XLOOKUP(C7615,Customers!A:A,Customers!B:B)</f>
        <v>Customer 0577</v>
      </c>
      <c r="E7615" s="2" t="s">
        <v>239</v>
      </c>
      <c r="F7615" s="2" t="str">
        <f t="array" ref="F7615">_xlfn.XLOOKUP(E7615,Restaurants!A:A,Restaurants!B:B)</f>
        <v>Restaurant 105</v>
      </c>
      <c r="G7615" s="2" t="s">
        <v>1749</v>
      </c>
      <c r="H7615" s="2" t="str">
        <f t="array" ref="H7615">_xlfn.XLOOKUP(G7615,Food_Menu!A:A,Food_Menu!B:B)</f>
        <v>Food Item 0002</v>
      </c>
      <c r="I7615" s="2">
        <f t="array" ref="I7615">_xlfn.XLOOKUP(G7615,Food_Menu!A:A,Food_Menu!D:D)</f>
        <v>89.4</v>
      </c>
      <c r="J7615" s="2" t="s">
        <v>636</v>
      </c>
      <c r="K7615" s="2" t="str">
        <f t="array" ref="K7615">_xlfn.XLOOKUP(J7615,Delivery_Partners!A:A,Delivery_Partners!B:B)</f>
        <v>Delivery Partner 014</v>
      </c>
      <c r="L7615" s="3">
        <v>1</v>
      </c>
      <c r="M7615" s="2" t="s">
        <v>23</v>
      </c>
      <c r="N7615" s="2" t="s">
        <v>24</v>
      </c>
      <c r="O7615" s="3">
        <v>42</v>
      </c>
      <c r="P7615" s="13">
        <f t="shared" si="1598"/>
        <v>89.4</v>
      </c>
      <c r="Q7615" s="13" t="str">
        <f t="shared" si="1599"/>
        <v>Normal</v>
      </c>
      <c r="S7615" s="21"/>
    </row>
    <row r="7616" customHeight="1" spans="1:19">
      <c r="A7616" s="2" t="s">
        <v>9582</v>
      </c>
      <c r="B7616" s="29" t="s">
        <v>2269</v>
      </c>
      <c r="C7616" s="2" t="s">
        <v>2815</v>
      </c>
      <c r="D7616" s="2" t="str">
        <f t="array" ref="D7616">_xlfn.XLOOKUP(C7616,Customers!A:A,Customers!B:B)</f>
        <v>Customer 0501</v>
      </c>
      <c r="E7616" s="2" t="s">
        <v>634</v>
      </c>
      <c r="F7616" s="2" t="str">
        <f t="array" ref="F7616">_xlfn.XLOOKUP(E7616,Restaurants!A:A,Restaurants!B:B)</f>
        <v>Restaurant 087</v>
      </c>
      <c r="G7616" s="2" t="s">
        <v>255</v>
      </c>
      <c r="H7616" s="2" t="str">
        <f t="array" ref="H7616">_xlfn.XLOOKUP(G7616,Food_Menu!A:A,Food_Menu!B:B)</f>
        <v>Food Item 0146</v>
      </c>
      <c r="I7616" s="2">
        <f t="array" ref="I7616">_xlfn.XLOOKUP(G7616,Food_Menu!A:A,Food_Menu!D:D)</f>
        <v>580.64</v>
      </c>
      <c r="J7616" s="2" t="s">
        <v>41</v>
      </c>
      <c r="K7616" s="2" t="str">
        <f t="array" ref="K7616">_xlfn.XLOOKUP(J7616,Delivery_Partners!A:A,Delivery_Partners!B:B)</f>
        <v>Delivery Partner 041</v>
      </c>
      <c r="L7616" s="3">
        <v>1</v>
      </c>
      <c r="M7616" s="2" t="s">
        <v>23</v>
      </c>
      <c r="N7616" s="2" t="s">
        <v>24</v>
      </c>
      <c r="O7616" s="3">
        <v>25</v>
      </c>
      <c r="P7616" s="13">
        <f t="shared" si="1598"/>
        <v>580.64</v>
      </c>
      <c r="Q7616" s="13" t="str">
        <f t="shared" si="1599"/>
        <v>Fast</v>
      </c>
      <c r="S7616" s="21"/>
    </row>
    <row r="7617" customHeight="1" spans="1:19">
      <c r="A7617" s="2" t="s">
        <v>9583</v>
      </c>
      <c r="B7617" s="29" t="s">
        <v>1027</v>
      </c>
      <c r="C7617" s="2" t="s">
        <v>2098</v>
      </c>
      <c r="D7617" s="2" t="str">
        <f t="array" ref="D7617">_xlfn.XLOOKUP(C7617,Customers!A:A,Customers!B:B)</f>
        <v>Customer 0901</v>
      </c>
      <c r="E7617" s="2" t="s">
        <v>281</v>
      </c>
      <c r="F7617" s="2" t="str">
        <f t="array" ref="F7617">_xlfn.XLOOKUP(E7617,Restaurants!A:A,Restaurants!B:B)</f>
        <v>Restaurant 026</v>
      </c>
      <c r="G7617" s="2" t="s">
        <v>266</v>
      </c>
      <c r="H7617" s="2" t="str">
        <f t="array" ref="H7617">_xlfn.XLOOKUP(G7617,Food_Menu!A:A,Food_Menu!B:B)</f>
        <v>Food Item 0012</v>
      </c>
      <c r="I7617" s="2">
        <f t="array" ref="I7617">_xlfn.XLOOKUP(G7617,Food_Menu!A:A,Food_Menu!D:D)</f>
        <v>390.14</v>
      </c>
      <c r="J7617" s="2" t="s">
        <v>199</v>
      </c>
      <c r="K7617" s="2" t="str">
        <f t="array" ref="K7617">_xlfn.XLOOKUP(J7617,Delivery_Partners!A:A,Delivery_Partners!B:B)</f>
        <v>Delivery Partner 144</v>
      </c>
      <c r="L7617" s="3">
        <v>1</v>
      </c>
      <c r="M7617" s="2" t="s">
        <v>23</v>
      </c>
      <c r="N7617" s="2" t="s">
        <v>42</v>
      </c>
      <c r="O7617" s="3">
        <v>25</v>
      </c>
      <c r="P7617" s="13">
        <f t="shared" si="1598"/>
        <v>390.14</v>
      </c>
      <c r="Q7617" s="13" t="str">
        <f t="shared" si="1599"/>
        <v>Fast</v>
      </c>
      <c r="S7617" s="21"/>
    </row>
    <row r="7618" customHeight="1" spans="1:19">
      <c r="A7618" s="2" t="s">
        <v>9584</v>
      </c>
      <c r="B7618" s="28">
        <v>45906</v>
      </c>
      <c r="C7618" s="2" t="s">
        <v>223</v>
      </c>
      <c r="D7618" s="2" t="str">
        <f t="array" ref="D7618">_xlfn.XLOOKUP(C7618,Customers!A:A,Customers!B:B)</f>
        <v>Customer 0015</v>
      </c>
      <c r="E7618" s="2" t="s">
        <v>984</v>
      </c>
      <c r="F7618" s="2" t="str">
        <f t="array" ref="F7618">_xlfn.XLOOKUP(E7618,Restaurants!A:A,Restaurants!B:B)</f>
        <v>Restaurant 034</v>
      </c>
      <c r="G7618" s="2" t="s">
        <v>571</v>
      </c>
      <c r="H7618" s="2" t="str">
        <f t="array" ref="H7618">_xlfn.XLOOKUP(G7618,Food_Menu!A:A,Food_Menu!B:B)</f>
        <v>Food Item 0186</v>
      </c>
      <c r="I7618" s="2">
        <f t="array" ref="I7618">_xlfn.XLOOKUP(G7618,Food_Menu!A:A,Food_Menu!D:D)</f>
        <v>554.45</v>
      </c>
      <c r="J7618" s="2" t="s">
        <v>383</v>
      </c>
      <c r="K7618" s="2" t="str">
        <f t="array" ref="K7618">_xlfn.XLOOKUP(J7618,Delivery_Partners!A:A,Delivery_Partners!B:B)</f>
        <v>Delivery Partner 149</v>
      </c>
      <c r="L7618" s="3">
        <v>1</v>
      </c>
      <c r="M7618" s="2" t="s">
        <v>23</v>
      </c>
      <c r="N7618" s="2" t="s">
        <v>74</v>
      </c>
      <c r="O7618" s="3">
        <v>40</v>
      </c>
      <c r="P7618" s="13">
        <f t="shared" si="1598"/>
        <v>554.45</v>
      </c>
      <c r="Q7618" s="13" t="str">
        <f t="shared" si="1599"/>
        <v>Normal</v>
      </c>
      <c r="S7618" s="21"/>
    </row>
    <row r="7619" customHeight="1" spans="1:19">
      <c r="A7619" s="2" t="s">
        <v>9585</v>
      </c>
      <c r="B7619" s="28">
        <v>45879</v>
      </c>
      <c r="C7619" s="2" t="s">
        <v>2862</v>
      </c>
      <c r="D7619" s="2" t="str">
        <f t="array" ref="D7619">_xlfn.XLOOKUP(C7619,Customers!A:A,Customers!B:B)</f>
        <v>Customer 0992</v>
      </c>
      <c r="E7619" s="2" t="s">
        <v>254</v>
      </c>
      <c r="F7619" s="2" t="str">
        <f t="array" ref="F7619">_xlfn.XLOOKUP(E7619,Restaurants!A:A,Restaurants!B:B)</f>
        <v>Restaurant 021</v>
      </c>
      <c r="G7619" s="2" t="s">
        <v>624</v>
      </c>
      <c r="H7619" s="2" t="str">
        <f t="array" ref="H7619">_xlfn.XLOOKUP(G7619,Food_Menu!A:A,Food_Menu!B:B)</f>
        <v>Food Item 0129</v>
      </c>
      <c r="I7619" s="2">
        <f t="array" ref="I7619">_xlfn.XLOOKUP(G7619,Food_Menu!A:A,Food_Menu!D:D)</f>
        <v>581.3</v>
      </c>
      <c r="J7619" s="2" t="s">
        <v>976</v>
      </c>
      <c r="K7619" s="2" t="str">
        <f t="array" ref="K7619">_xlfn.XLOOKUP(J7619,Delivery_Partners!A:A,Delivery_Partners!B:B)</f>
        <v>Delivery Partner 047</v>
      </c>
      <c r="L7619" s="3">
        <v>1</v>
      </c>
      <c r="M7619" s="2" t="s">
        <v>23</v>
      </c>
      <c r="N7619" s="2" t="s">
        <v>55</v>
      </c>
      <c r="O7619" s="3">
        <v>38</v>
      </c>
      <c r="P7619" s="13">
        <f t="shared" si="1598"/>
        <v>581.3</v>
      </c>
      <c r="Q7619" s="13" t="str">
        <f t="shared" si="1599"/>
        <v>Normal</v>
      </c>
      <c r="S7619" s="21"/>
    </row>
    <row r="7620" customHeight="1" spans="1:19">
      <c r="A7620" s="2" t="s">
        <v>9586</v>
      </c>
      <c r="B7620" s="29" t="s">
        <v>306</v>
      </c>
      <c r="C7620" s="2" t="s">
        <v>3306</v>
      </c>
      <c r="D7620" s="2" t="str">
        <f t="array" ref="D7620">_xlfn.XLOOKUP(C7620,Customers!A:A,Customers!B:B)</f>
        <v>Customer 0828</v>
      </c>
      <c r="E7620" s="2" t="s">
        <v>523</v>
      </c>
      <c r="F7620" s="2" t="str">
        <f t="array" ref="F7620">_xlfn.XLOOKUP(E7620,Restaurants!A:A,Restaurants!B:B)</f>
        <v>Restaurant 038</v>
      </c>
      <c r="G7620" s="2" t="s">
        <v>61</v>
      </c>
      <c r="H7620" s="2" t="str">
        <f t="array" ref="H7620">_xlfn.XLOOKUP(G7620,Food_Menu!A:A,Food_Menu!B:B)</f>
        <v>Food Item 0168</v>
      </c>
      <c r="I7620" s="2">
        <f t="array" ref="I7620">_xlfn.XLOOKUP(G7620,Food_Menu!A:A,Food_Menu!D:D)</f>
        <v>107.01</v>
      </c>
      <c r="J7620" s="2" t="s">
        <v>118</v>
      </c>
      <c r="K7620" s="2" t="str">
        <f t="array" ref="K7620">_xlfn.XLOOKUP(J7620,Delivery_Partners!A:A,Delivery_Partners!B:B)</f>
        <v>Delivery Partner 176</v>
      </c>
      <c r="L7620" s="3">
        <v>2</v>
      </c>
      <c r="M7620" s="2" t="s">
        <v>23</v>
      </c>
      <c r="N7620" s="2" t="s">
        <v>24</v>
      </c>
      <c r="O7620" s="3">
        <v>55</v>
      </c>
      <c r="P7620" s="13">
        <f t="shared" si="1598"/>
        <v>214.02</v>
      </c>
      <c r="Q7620" s="13" t="str">
        <f t="shared" si="1599"/>
        <v>Normal</v>
      </c>
      <c r="S7620" s="21"/>
    </row>
    <row r="7621" customHeight="1" spans="1:19">
      <c r="A7621" s="2" t="s">
        <v>9587</v>
      </c>
      <c r="B7621" s="29" t="s">
        <v>1778</v>
      </c>
      <c r="C7621" s="2" t="s">
        <v>5908</v>
      </c>
      <c r="D7621" s="2" t="str">
        <f t="array" ref="D7621">_xlfn.XLOOKUP(C7621,Customers!A:A,Customers!B:B)</f>
        <v>Customer 0918</v>
      </c>
      <c r="E7621" s="2" t="s">
        <v>152</v>
      </c>
      <c r="F7621" s="2" t="str">
        <f t="array" ref="F7621">_xlfn.XLOOKUP(E7621,Restaurants!A:A,Restaurants!B:B)</f>
        <v>Restaurant 114</v>
      </c>
      <c r="G7621" s="2" t="s">
        <v>748</v>
      </c>
      <c r="H7621" s="2" t="str">
        <f t="array" ref="H7621">_xlfn.XLOOKUP(G7621,Food_Menu!A:A,Food_Menu!B:B)</f>
        <v>Food Item 0110</v>
      </c>
      <c r="I7621" s="2">
        <f t="array" ref="I7621">_xlfn.XLOOKUP(G7621,Food_Menu!A:A,Food_Menu!D:D)</f>
        <v>384.6</v>
      </c>
      <c r="J7621" s="2" t="s">
        <v>862</v>
      </c>
      <c r="K7621" s="2" t="str">
        <f t="array" ref="K7621">_xlfn.XLOOKUP(J7621,Delivery_Partners!A:A,Delivery_Partners!B:B)</f>
        <v>Delivery Partner 159</v>
      </c>
      <c r="L7621" s="3">
        <v>4</v>
      </c>
      <c r="M7621" s="2" t="s">
        <v>23</v>
      </c>
      <c r="N7621" s="2" t="s">
        <v>24</v>
      </c>
      <c r="O7621" s="3">
        <v>46</v>
      </c>
      <c r="P7621" s="13">
        <f t="shared" si="1598"/>
        <v>1538.4</v>
      </c>
      <c r="Q7621" s="13" t="str">
        <f t="shared" si="1599"/>
        <v>Normal</v>
      </c>
      <c r="S7621" s="21"/>
    </row>
    <row r="7622" customHeight="1" spans="1:19">
      <c r="A7622" s="2" t="s">
        <v>9588</v>
      </c>
      <c r="B7622" s="28">
        <v>45660</v>
      </c>
      <c r="C7622" s="2" t="s">
        <v>2233</v>
      </c>
      <c r="D7622" s="2" t="str">
        <f t="array" ref="D7622">_xlfn.XLOOKUP(C7622,Customers!A:A,Customers!B:B)</f>
        <v>Customer 0506</v>
      </c>
      <c r="E7622" s="2" t="s">
        <v>1209</v>
      </c>
      <c r="F7622" s="2" t="str">
        <f t="array" ref="F7622">_xlfn.XLOOKUP(E7622,Restaurants!A:A,Restaurants!B:B)</f>
        <v>Restaurant 109</v>
      </c>
      <c r="G7622" s="2" t="s">
        <v>438</v>
      </c>
      <c r="H7622" s="2" t="str">
        <f t="array" ref="H7622">_xlfn.XLOOKUP(G7622,Food_Menu!A:A,Food_Menu!B:B)</f>
        <v>Food Item 0214</v>
      </c>
      <c r="I7622" s="2">
        <f t="array" ref="I7622">_xlfn.XLOOKUP(G7622,Food_Menu!A:A,Food_Menu!D:D)</f>
        <v>371.13</v>
      </c>
      <c r="J7622" s="2" t="s">
        <v>1104</v>
      </c>
      <c r="K7622" s="2" t="str">
        <f t="array" ref="K7622">_xlfn.XLOOKUP(J7622,Delivery_Partners!A:A,Delivery_Partners!B:B)</f>
        <v>Delivery Partner 178</v>
      </c>
      <c r="L7622" s="3">
        <v>1</v>
      </c>
      <c r="M7622" s="2" t="s">
        <v>23</v>
      </c>
      <c r="N7622" s="2" t="s">
        <v>24</v>
      </c>
      <c r="O7622" s="3">
        <v>23</v>
      </c>
      <c r="P7622" s="13">
        <f t="shared" si="1598"/>
        <v>371.13</v>
      </c>
      <c r="Q7622" s="13" t="str">
        <f t="shared" si="1599"/>
        <v>Fast</v>
      </c>
      <c r="S7622" s="21"/>
    </row>
    <row r="7623" hidden="1" customHeight="1" spans="1:19">
      <c r="A7623" s="2" t="s">
        <v>9589</v>
      </c>
      <c r="B7623" s="29" t="s">
        <v>416</v>
      </c>
      <c r="C7623" s="2" t="s">
        <v>2392</v>
      </c>
      <c r="D7623" s="2" t="str">
        <f t="array" ref="D7623">_xlfn.XLOOKUP(C7623,Customers!A:A,Customers!B:B)</f>
        <v>Customer 0462</v>
      </c>
      <c r="E7623" s="2" t="s">
        <v>468</v>
      </c>
      <c r="F7623" s="2" t="str">
        <f t="array" ref="F7623">_xlfn.XLOOKUP(E7623,Restaurants!A:A,Restaurants!B:B)</f>
        <v>Restaurant 067</v>
      </c>
      <c r="G7623" s="2" t="s">
        <v>1951</v>
      </c>
      <c r="H7623" s="2" t="str">
        <f t="array" ref="H7623">_xlfn.XLOOKUP(G7623,Food_Menu!A:A,Food_Menu!B:B)</f>
        <v>Food Item 0060</v>
      </c>
      <c r="I7623" s="2"/>
      <c r="J7623" s="2" t="s">
        <v>1239</v>
      </c>
      <c r="K7623" s="2" t="str">
        <f t="array" ref="K7623">_xlfn.XLOOKUP(J7623,Delivery_Partners!A:A,Delivery_Partners!B:B)</f>
        <v>Delivery Partner 136</v>
      </c>
      <c r="L7623" s="3">
        <v>1</v>
      </c>
      <c r="M7623" s="2" t="s">
        <v>189</v>
      </c>
      <c r="N7623" s="2" t="s">
        <v>24</v>
      </c>
      <c r="O7623" s="2"/>
    </row>
    <row r="7624" customHeight="1" spans="1:19">
      <c r="A7624" s="2" t="s">
        <v>9590</v>
      </c>
      <c r="B7624" s="29" t="s">
        <v>504</v>
      </c>
      <c r="C7624" s="2" t="s">
        <v>1302</v>
      </c>
      <c r="D7624" s="2" t="str">
        <f t="array" ref="D7624">_xlfn.XLOOKUP(C7624,Customers!A:A,Customers!B:B)</f>
        <v>Customer 0687</v>
      </c>
      <c r="E7624" s="2" t="s">
        <v>537</v>
      </c>
      <c r="F7624" s="2" t="str">
        <f t="array" ref="F7624">_xlfn.XLOOKUP(E7624,Restaurants!A:A,Restaurants!B:B)</f>
        <v>Restaurant 044</v>
      </c>
      <c r="G7624" s="2" t="s">
        <v>670</v>
      </c>
      <c r="H7624" s="2" t="str">
        <f t="array" ref="H7624">_xlfn.XLOOKUP(G7624,Food_Menu!A:A,Food_Menu!B:B)</f>
        <v>Food Item 0123</v>
      </c>
      <c r="I7624" s="2">
        <f t="array" ref="I7624">_xlfn.XLOOKUP(G7624,Food_Menu!A:A,Food_Menu!D:D)</f>
        <v>256.27</v>
      </c>
      <c r="J7624" s="2" t="s">
        <v>567</v>
      </c>
      <c r="K7624" s="2" t="str">
        <f t="array" ref="K7624">_xlfn.XLOOKUP(J7624,Delivery_Partners!A:A,Delivery_Partners!B:B)</f>
        <v>Delivery Partner 104</v>
      </c>
      <c r="L7624" s="3">
        <v>1</v>
      </c>
      <c r="M7624" s="2" t="s">
        <v>23</v>
      </c>
      <c r="N7624" s="2" t="s">
        <v>42</v>
      </c>
      <c r="O7624" s="3">
        <v>44</v>
      </c>
      <c r="P7624" s="13">
        <f t="shared" ref="P7624:P7625" si="1600">I7624*L7624</f>
        <v>256.27</v>
      </c>
      <c r="Q7624" s="13" t="str">
        <f t="shared" ref="Q7624:Q7625" si="1601">IF(O7624="","Not Delivered",IF(O7624&lt;=30,"Fast",IF(O7624&lt;=60,"Normal","Slow")))</f>
        <v>Normal</v>
      </c>
      <c r="S7624" s="21"/>
    </row>
    <row r="7625" customHeight="1" spans="1:19">
      <c r="A7625" s="2" t="s">
        <v>9591</v>
      </c>
      <c r="B7625" s="28">
        <v>45781</v>
      </c>
      <c r="C7625" s="2" t="s">
        <v>1377</v>
      </c>
      <c r="D7625" s="2" t="str">
        <f t="array" ref="D7625">_xlfn.XLOOKUP(C7625,Customers!A:A,Customers!B:B)</f>
        <v>Customer 0771</v>
      </c>
      <c r="E7625" s="2" t="s">
        <v>537</v>
      </c>
      <c r="F7625" s="2" t="str">
        <f t="array" ref="F7625">_xlfn.XLOOKUP(E7625,Restaurants!A:A,Restaurants!B:B)</f>
        <v>Restaurant 044</v>
      </c>
      <c r="G7625" s="2" t="s">
        <v>1749</v>
      </c>
      <c r="H7625" s="2" t="str">
        <f t="array" ref="H7625">_xlfn.XLOOKUP(G7625,Food_Menu!A:A,Food_Menu!B:B)</f>
        <v>Food Item 0002</v>
      </c>
      <c r="I7625" s="2">
        <f t="array" ref="I7625">_xlfn.XLOOKUP(G7625,Food_Menu!A:A,Food_Menu!D:D)</f>
        <v>89.4</v>
      </c>
      <c r="J7625" s="2" t="s">
        <v>212</v>
      </c>
      <c r="K7625" s="2" t="str">
        <f t="array" ref="K7625">_xlfn.XLOOKUP(J7625,Delivery_Partners!A:A,Delivery_Partners!B:B)</f>
        <v>Delivery Partner 177</v>
      </c>
      <c r="L7625" s="3">
        <v>1</v>
      </c>
      <c r="M7625" s="2" t="s">
        <v>23</v>
      </c>
      <c r="N7625" s="2" t="s">
        <v>24</v>
      </c>
      <c r="O7625" s="3">
        <v>24</v>
      </c>
      <c r="P7625" s="13">
        <f t="shared" si="1600"/>
        <v>89.4</v>
      </c>
      <c r="Q7625" s="13" t="str">
        <f t="shared" si="1601"/>
        <v>Fast</v>
      </c>
      <c r="S7625" s="21"/>
    </row>
    <row r="7626" hidden="1" customHeight="1" spans="1:19">
      <c r="A7626" s="2" t="s">
        <v>9592</v>
      </c>
      <c r="B7626" s="28">
        <v>45813</v>
      </c>
      <c r="C7626" s="2" t="s">
        <v>2105</v>
      </c>
      <c r="D7626" s="2" t="str">
        <f t="array" ref="D7626">_xlfn.XLOOKUP(C7626,Customers!A:A,Customers!B:B)</f>
        <v>Customer 1111</v>
      </c>
      <c r="E7626" s="2" t="s">
        <v>706</v>
      </c>
      <c r="F7626" s="2" t="str">
        <f t="array" ref="F7626">_xlfn.XLOOKUP(E7626,Restaurants!A:A,Restaurants!B:B)</f>
        <v>Restaurant 115</v>
      </c>
      <c r="G7626" s="2" t="s">
        <v>868</v>
      </c>
      <c r="H7626" s="2" t="str">
        <f t="array" ref="H7626">_xlfn.XLOOKUP(G7626,Food_Menu!A:A,Food_Menu!B:B)</f>
        <v>Food Item 0184</v>
      </c>
      <c r="I7626" s="2"/>
      <c r="J7626" s="2" t="s">
        <v>1268</v>
      </c>
      <c r="K7626" s="2" t="str">
        <f t="array" ref="K7626">_xlfn.XLOOKUP(J7626,Delivery_Partners!A:A,Delivery_Partners!B:B)</f>
        <v>Delivery Partner 124</v>
      </c>
      <c r="L7626" s="3">
        <v>4</v>
      </c>
      <c r="M7626" s="2" t="s">
        <v>189</v>
      </c>
      <c r="N7626" s="2" t="s">
        <v>24</v>
      </c>
      <c r="O7626" s="2"/>
    </row>
    <row r="7627" customHeight="1" spans="1:19">
      <c r="A7627" s="2" t="s">
        <v>9593</v>
      </c>
      <c r="B7627" s="29" t="s">
        <v>416</v>
      </c>
      <c r="C7627" s="2" t="s">
        <v>766</v>
      </c>
      <c r="D7627" s="2" t="str">
        <f t="array" ref="D7627">_xlfn.XLOOKUP(C7627,Customers!A:A,Customers!B:B)</f>
        <v>Customer 1029</v>
      </c>
      <c r="E7627" s="2" t="s">
        <v>1450</v>
      </c>
      <c r="F7627" s="2" t="str">
        <f t="array" ref="F7627">_xlfn.XLOOKUP(E7627,Restaurants!A:A,Restaurants!B:B)</f>
        <v>Restaurant 024</v>
      </c>
      <c r="G7627" s="2" t="s">
        <v>639</v>
      </c>
      <c r="H7627" s="2" t="str">
        <f t="array" ref="H7627">_xlfn.XLOOKUP(G7627,Food_Menu!A:A,Food_Menu!B:B)</f>
        <v>Food Item 0125</v>
      </c>
      <c r="I7627" s="2">
        <f t="array" ref="I7627">_xlfn.XLOOKUP(G7627,Food_Menu!A:A,Food_Menu!D:D)</f>
        <v>261.06</v>
      </c>
      <c r="J7627" s="2" t="s">
        <v>485</v>
      </c>
      <c r="K7627" s="2" t="str">
        <f t="array" ref="K7627">_xlfn.XLOOKUP(J7627,Delivery_Partners!A:A,Delivery_Partners!B:B)</f>
        <v>Delivery Partner 150</v>
      </c>
      <c r="L7627" s="3">
        <v>1</v>
      </c>
      <c r="M7627" s="2" t="s">
        <v>23</v>
      </c>
      <c r="N7627" s="2" t="s">
        <v>24</v>
      </c>
      <c r="O7627" s="3">
        <v>15</v>
      </c>
      <c r="P7627" s="13">
        <f t="shared" ref="P7627:P7639" si="1602">I7627*L7627</f>
        <v>261.06</v>
      </c>
      <c r="Q7627" s="13" t="str">
        <f t="shared" ref="Q7627:Q7639" si="1603">IF(O7627="","Not Delivered",IF(O7627&lt;=30,"Fast",IF(O7627&lt;=60,"Normal","Slow")))</f>
        <v>Fast</v>
      </c>
      <c r="S7627" s="21"/>
    </row>
    <row r="7628" customHeight="1" spans="1:19">
      <c r="A7628" s="2" t="s">
        <v>9594</v>
      </c>
      <c r="B7628" s="28">
        <v>45817</v>
      </c>
      <c r="C7628" s="2" t="s">
        <v>3762</v>
      </c>
      <c r="D7628" s="2" t="str">
        <f t="array" ref="D7628">_xlfn.XLOOKUP(C7628,Customers!A:A,Customers!B:B)</f>
        <v>Customer 0065</v>
      </c>
      <c r="E7628" s="2" t="s">
        <v>421</v>
      </c>
      <c r="F7628" s="2" t="str">
        <f t="array" ref="F7628">_xlfn.XLOOKUP(E7628,Restaurants!A:A,Restaurants!B:B)</f>
        <v>Restaurant 091</v>
      </c>
      <c r="G7628" s="2" t="s">
        <v>225</v>
      </c>
      <c r="H7628" s="2" t="str">
        <f t="array" ref="H7628">_xlfn.XLOOKUP(G7628,Food_Menu!A:A,Food_Menu!B:B)</f>
        <v>Food Item 0039</v>
      </c>
      <c r="I7628" s="2">
        <f t="array" ref="I7628">_xlfn.XLOOKUP(G7628,Food_Menu!A:A,Food_Menu!D:D)</f>
        <v>557.2</v>
      </c>
      <c r="J7628" s="2" t="s">
        <v>409</v>
      </c>
      <c r="K7628" s="2" t="str">
        <f t="array" ref="K7628">_xlfn.XLOOKUP(J7628,Delivery_Partners!A:A,Delivery_Partners!B:B)</f>
        <v>Delivery Partner 073</v>
      </c>
      <c r="L7628" s="3">
        <v>1</v>
      </c>
      <c r="M7628" s="2" t="s">
        <v>23</v>
      </c>
      <c r="N7628" s="2" t="s">
        <v>74</v>
      </c>
      <c r="O7628" s="3">
        <v>19</v>
      </c>
      <c r="P7628" s="13">
        <f t="shared" si="1602"/>
        <v>557.2</v>
      </c>
      <c r="Q7628" s="13" t="str">
        <f t="shared" si="1603"/>
        <v>Fast</v>
      </c>
      <c r="S7628" s="21"/>
    </row>
    <row r="7629" customHeight="1" spans="1:19">
      <c r="A7629" s="2" t="s">
        <v>9595</v>
      </c>
      <c r="B7629" s="28">
        <v>45752</v>
      </c>
      <c r="C7629" s="2" t="s">
        <v>2227</v>
      </c>
      <c r="D7629" s="2" t="str">
        <f t="array" ref="D7629">_xlfn.XLOOKUP(C7629,Customers!A:A,Customers!B:B)</f>
        <v>Customer 0183</v>
      </c>
      <c r="E7629" s="2" t="s">
        <v>224</v>
      </c>
      <c r="F7629" s="2" t="str">
        <f t="array" ref="F7629">_xlfn.XLOOKUP(E7629,Restaurants!A:A,Restaurants!B:B)</f>
        <v>Restaurant 120</v>
      </c>
      <c r="G7629" s="2" t="s">
        <v>457</v>
      </c>
      <c r="H7629" s="2" t="str">
        <f t="array" ref="H7629">_xlfn.XLOOKUP(G7629,Food_Menu!A:A,Food_Menu!B:B)</f>
        <v>Food Item 0180</v>
      </c>
      <c r="I7629" s="2">
        <f t="array" ref="I7629">_xlfn.XLOOKUP(G7629,Food_Menu!A:A,Food_Menu!D:D)</f>
        <v>498.49</v>
      </c>
      <c r="J7629" s="2" t="s">
        <v>217</v>
      </c>
      <c r="K7629" s="2" t="str">
        <f t="array" ref="K7629">_xlfn.XLOOKUP(J7629,Delivery_Partners!A:A,Delivery_Partners!B:B)</f>
        <v>Delivery Partner 044</v>
      </c>
      <c r="L7629" s="3">
        <v>1</v>
      </c>
      <c r="M7629" s="2" t="s">
        <v>23</v>
      </c>
      <c r="N7629" s="2" t="s">
        <v>24</v>
      </c>
      <c r="O7629" s="3">
        <v>50</v>
      </c>
      <c r="P7629" s="13">
        <f t="shared" si="1602"/>
        <v>498.49</v>
      </c>
      <c r="Q7629" s="13" t="str">
        <f t="shared" si="1603"/>
        <v>Normal</v>
      </c>
      <c r="S7629" s="21"/>
    </row>
    <row r="7630" customHeight="1" spans="1:19">
      <c r="A7630" s="2" t="s">
        <v>9596</v>
      </c>
      <c r="B7630" s="28">
        <v>45726</v>
      </c>
      <c r="C7630" s="2" t="s">
        <v>1280</v>
      </c>
      <c r="D7630" s="2" t="str">
        <f t="array" ref="D7630">_xlfn.XLOOKUP(C7630,Customers!A:A,Customers!B:B)</f>
        <v>Customer 1136</v>
      </c>
      <c r="E7630" s="2" t="s">
        <v>860</v>
      </c>
      <c r="F7630" s="2" t="str">
        <f t="array" ref="F7630">_xlfn.XLOOKUP(E7630,Restaurants!A:A,Restaurants!B:B)</f>
        <v>Restaurant 103</v>
      </c>
      <c r="G7630" s="2" t="s">
        <v>785</v>
      </c>
      <c r="H7630" s="2" t="str">
        <f t="array" ref="H7630">_xlfn.XLOOKUP(G7630,Food_Menu!A:A,Food_Menu!B:B)</f>
        <v>Food Item 0218</v>
      </c>
      <c r="I7630" s="2">
        <f t="array" ref="I7630">_xlfn.XLOOKUP(G7630,Food_Menu!A:A,Food_Menu!D:D)</f>
        <v>579.55</v>
      </c>
      <c r="J7630" s="2" t="s">
        <v>567</v>
      </c>
      <c r="K7630" s="2" t="str">
        <f t="array" ref="K7630">_xlfn.XLOOKUP(J7630,Delivery_Partners!A:A,Delivery_Partners!B:B)</f>
        <v>Delivery Partner 104</v>
      </c>
      <c r="L7630" s="3">
        <v>1</v>
      </c>
      <c r="M7630" s="2" t="s">
        <v>23</v>
      </c>
      <c r="N7630" s="2" t="s">
        <v>55</v>
      </c>
      <c r="O7630" s="3">
        <v>37</v>
      </c>
      <c r="P7630" s="13">
        <f t="shared" si="1602"/>
        <v>579.55</v>
      </c>
      <c r="Q7630" s="13" t="str">
        <f t="shared" si="1603"/>
        <v>Normal</v>
      </c>
      <c r="S7630" s="21"/>
    </row>
    <row r="7631" customHeight="1" spans="1:19">
      <c r="A7631" s="2" t="s">
        <v>9597</v>
      </c>
      <c r="B7631" s="28">
        <v>45908</v>
      </c>
      <c r="C7631" s="2" t="s">
        <v>1102</v>
      </c>
      <c r="D7631" s="2" t="str">
        <f t="array" ref="D7631">_xlfn.XLOOKUP(C7631,Customers!A:A,Customers!B:B)</f>
        <v>Customer 0466</v>
      </c>
      <c r="E7631" s="2" t="s">
        <v>634</v>
      </c>
      <c r="F7631" s="2" t="str">
        <f t="array" ref="F7631">_xlfn.XLOOKUP(E7631,Restaurants!A:A,Restaurants!B:B)</f>
        <v>Restaurant 087</v>
      </c>
      <c r="G7631" s="2" t="s">
        <v>21</v>
      </c>
      <c r="H7631" s="2" t="str">
        <f t="array" ref="H7631">_xlfn.XLOOKUP(G7631,Food_Menu!A:A,Food_Menu!B:B)</f>
        <v>Food Item 0016</v>
      </c>
      <c r="I7631" s="2">
        <f t="array" ref="I7631">_xlfn.XLOOKUP(G7631,Food_Menu!A:A,Food_Menu!D:D)</f>
        <v>348.44</v>
      </c>
      <c r="J7631" s="2" t="s">
        <v>1193</v>
      </c>
      <c r="K7631" s="2" t="str">
        <f t="array" ref="K7631">_xlfn.XLOOKUP(J7631,Delivery_Partners!A:A,Delivery_Partners!B:B)</f>
        <v>Delivery Partner 074</v>
      </c>
      <c r="L7631" s="3">
        <v>1</v>
      </c>
      <c r="M7631" s="2" t="s">
        <v>23</v>
      </c>
      <c r="N7631" s="2" t="s">
        <v>24</v>
      </c>
      <c r="O7631" s="3">
        <v>27</v>
      </c>
      <c r="P7631" s="13">
        <f t="shared" si="1602"/>
        <v>348.44</v>
      </c>
      <c r="Q7631" s="13" t="str">
        <f t="shared" si="1603"/>
        <v>Fast</v>
      </c>
      <c r="S7631" s="21"/>
    </row>
    <row r="7632" customHeight="1" spans="1:19">
      <c r="A7632" s="2" t="s">
        <v>9598</v>
      </c>
      <c r="B7632" s="29" t="s">
        <v>1380</v>
      </c>
      <c r="C7632" s="2" t="s">
        <v>5914</v>
      </c>
      <c r="D7632" s="2" t="str">
        <f t="array" ref="D7632">_xlfn.XLOOKUP(C7632,Customers!A:A,Customers!B:B)</f>
        <v>Customer 0697</v>
      </c>
      <c r="E7632" s="2" t="s">
        <v>382</v>
      </c>
      <c r="F7632" s="2" t="str">
        <f t="array" ref="F7632">_xlfn.XLOOKUP(E7632,Restaurants!A:A,Restaurants!B:B)</f>
        <v>Restaurant 108</v>
      </c>
      <c r="G7632" s="2" t="s">
        <v>1009</v>
      </c>
      <c r="H7632" s="2" t="str">
        <f t="array" ref="H7632">_xlfn.XLOOKUP(G7632,Food_Menu!A:A,Food_Menu!B:B)</f>
        <v>Food Item 0187</v>
      </c>
      <c r="I7632" s="2">
        <f t="array" ref="I7632">_xlfn.XLOOKUP(G7632,Food_Menu!A:A,Food_Menu!D:D)</f>
        <v>496.25</v>
      </c>
      <c r="J7632" s="2" t="s">
        <v>73</v>
      </c>
      <c r="K7632" s="2" t="str">
        <f t="array" ref="K7632">_xlfn.XLOOKUP(J7632,Delivery_Partners!A:A,Delivery_Partners!B:B)</f>
        <v>Delivery Partner 064</v>
      </c>
      <c r="L7632" s="3">
        <v>4</v>
      </c>
      <c r="M7632" s="2" t="s">
        <v>23</v>
      </c>
      <c r="N7632" s="2" t="s">
        <v>55</v>
      </c>
      <c r="O7632" s="3">
        <v>29</v>
      </c>
      <c r="P7632" s="13">
        <f t="shared" si="1602"/>
        <v>1985</v>
      </c>
      <c r="Q7632" s="13" t="str">
        <f t="shared" si="1603"/>
        <v>Fast</v>
      </c>
      <c r="S7632" s="21"/>
    </row>
    <row r="7633" customHeight="1" spans="1:19">
      <c r="A7633" s="2" t="s">
        <v>9599</v>
      </c>
      <c r="B7633" s="28">
        <v>45696</v>
      </c>
      <c r="C7633" s="2" t="s">
        <v>2076</v>
      </c>
      <c r="D7633" s="2" t="str">
        <f t="array" ref="D7633">_xlfn.XLOOKUP(C7633,Customers!A:A,Customers!B:B)</f>
        <v>Customer 0068</v>
      </c>
      <c r="E7633" s="2" t="s">
        <v>616</v>
      </c>
      <c r="F7633" s="2" t="str">
        <f t="array" ref="F7633">_xlfn.XLOOKUP(E7633,Restaurants!A:A,Restaurants!B:B)</f>
        <v>Restaurant 027</v>
      </c>
      <c r="G7633" s="2" t="s">
        <v>1723</v>
      </c>
      <c r="H7633" s="2" t="str">
        <f t="array" ref="H7633">_xlfn.XLOOKUP(G7633,Food_Menu!A:A,Food_Menu!B:B)</f>
        <v>Food Item 0163</v>
      </c>
      <c r="I7633" s="2">
        <f t="array" ref="I7633">_xlfn.XLOOKUP(G7633,Food_Menu!A:A,Food_Menu!D:D)</f>
        <v>132.59</v>
      </c>
      <c r="J7633" s="2" t="s">
        <v>756</v>
      </c>
      <c r="K7633" s="2" t="str">
        <f t="array" ref="K7633">_xlfn.XLOOKUP(J7633,Delivery_Partners!A:A,Delivery_Partners!B:B)</f>
        <v>Delivery Partner 126</v>
      </c>
      <c r="L7633" s="3">
        <v>2</v>
      </c>
      <c r="M7633" s="2" t="s">
        <v>23</v>
      </c>
      <c r="N7633" s="2" t="s">
        <v>55</v>
      </c>
      <c r="O7633" s="3">
        <v>56</v>
      </c>
      <c r="P7633" s="13">
        <f t="shared" si="1602"/>
        <v>265.18</v>
      </c>
      <c r="Q7633" s="13" t="str">
        <f t="shared" si="1603"/>
        <v>Normal</v>
      </c>
      <c r="S7633" s="21"/>
    </row>
    <row r="7634" customHeight="1" spans="1:19">
      <c r="A7634" s="2" t="s">
        <v>9600</v>
      </c>
      <c r="B7634" s="28">
        <v>45728</v>
      </c>
      <c r="C7634" s="2" t="s">
        <v>1131</v>
      </c>
      <c r="D7634" s="2" t="str">
        <f t="array" ref="D7634">_xlfn.XLOOKUP(C7634,Customers!A:A,Customers!B:B)</f>
        <v>Customer 0126</v>
      </c>
      <c r="E7634" s="2" t="s">
        <v>372</v>
      </c>
      <c r="F7634" s="2" t="str">
        <f t="array" ref="F7634">_xlfn.XLOOKUP(E7634,Restaurants!A:A,Restaurants!B:B)</f>
        <v>Restaurant 119</v>
      </c>
      <c r="G7634" s="2" t="s">
        <v>533</v>
      </c>
      <c r="H7634" s="2" t="str">
        <f t="array" ref="H7634">_xlfn.XLOOKUP(G7634,Food_Menu!A:A,Food_Menu!B:B)</f>
        <v>Food Item 0078</v>
      </c>
      <c r="I7634" s="2">
        <f t="array" ref="I7634">_xlfn.XLOOKUP(G7634,Food_Menu!A:A,Food_Menu!D:D)</f>
        <v>220.49</v>
      </c>
      <c r="J7634" s="2" t="s">
        <v>203</v>
      </c>
      <c r="K7634" s="2" t="str">
        <f t="array" ref="K7634">_xlfn.XLOOKUP(J7634,Delivery_Partners!A:A,Delivery_Partners!B:B)</f>
        <v>Delivery Partner 110</v>
      </c>
      <c r="L7634" s="3">
        <v>1</v>
      </c>
      <c r="M7634" s="2" t="s">
        <v>23</v>
      </c>
      <c r="N7634" s="2" t="s">
        <v>24</v>
      </c>
      <c r="O7634" s="3">
        <v>27</v>
      </c>
      <c r="P7634" s="13">
        <f t="shared" si="1602"/>
        <v>220.49</v>
      </c>
      <c r="Q7634" s="13" t="str">
        <f t="shared" si="1603"/>
        <v>Fast</v>
      </c>
      <c r="S7634" s="21"/>
    </row>
    <row r="7635" customHeight="1" spans="1:19">
      <c r="A7635" s="2" t="s">
        <v>9601</v>
      </c>
      <c r="B7635" s="28">
        <v>45751</v>
      </c>
      <c r="C7635" s="2" t="s">
        <v>480</v>
      </c>
      <c r="D7635" s="2" t="str">
        <f t="array" ref="D7635">_xlfn.XLOOKUP(C7635,Customers!A:A,Customers!B:B)</f>
        <v>Customer 0491</v>
      </c>
      <c r="E7635" s="2" t="s">
        <v>78</v>
      </c>
      <c r="F7635" s="2" t="str">
        <f t="array" ref="F7635">_xlfn.XLOOKUP(E7635,Restaurants!A:A,Restaurants!B:B)</f>
        <v>Restaurant 011</v>
      </c>
      <c r="G7635" s="2" t="s">
        <v>754</v>
      </c>
      <c r="H7635" s="2" t="str">
        <f t="array" ref="H7635">_xlfn.XLOOKUP(G7635,Food_Menu!A:A,Food_Menu!B:B)</f>
        <v>Food Item 0140</v>
      </c>
      <c r="I7635" s="2">
        <f t="array" ref="I7635">_xlfn.XLOOKUP(G7635,Food_Menu!A:A,Food_Menu!D:D)</f>
        <v>408.22</v>
      </c>
      <c r="J7635" s="2" t="s">
        <v>256</v>
      </c>
      <c r="K7635" s="2" t="str">
        <f t="array" ref="K7635">_xlfn.XLOOKUP(J7635,Delivery_Partners!A:A,Delivery_Partners!B:B)</f>
        <v>Delivery Partner 057</v>
      </c>
      <c r="L7635" s="3">
        <v>2</v>
      </c>
      <c r="M7635" s="2" t="s">
        <v>23</v>
      </c>
      <c r="N7635" s="2" t="s">
        <v>24</v>
      </c>
      <c r="O7635" s="3">
        <v>41</v>
      </c>
      <c r="P7635" s="13">
        <f t="shared" si="1602"/>
        <v>816.44</v>
      </c>
      <c r="Q7635" s="13" t="str">
        <f t="shared" si="1603"/>
        <v>Normal</v>
      </c>
      <c r="S7635" s="21"/>
    </row>
    <row r="7636" customHeight="1" spans="1:19">
      <c r="A7636" s="2" t="s">
        <v>9602</v>
      </c>
      <c r="B7636" s="29" t="s">
        <v>1523</v>
      </c>
      <c r="C7636" s="2" t="s">
        <v>2847</v>
      </c>
      <c r="D7636" s="2" t="str">
        <f t="array" ref="D7636">_xlfn.XLOOKUP(C7636,Customers!A:A,Customers!B:B)</f>
        <v>Customer 0861</v>
      </c>
      <c r="E7636" s="2" t="s">
        <v>302</v>
      </c>
      <c r="F7636" s="2" t="str">
        <f t="array" ref="F7636">_xlfn.XLOOKUP(E7636,Restaurants!A:A,Restaurants!B:B)</f>
        <v>Restaurant 002</v>
      </c>
      <c r="G7636" s="2" t="s">
        <v>1086</v>
      </c>
      <c r="H7636" s="2" t="str">
        <f t="array" ref="H7636">_xlfn.XLOOKUP(G7636,Food_Menu!A:A,Food_Menu!B:B)</f>
        <v>Food Item 0173</v>
      </c>
      <c r="I7636" s="2">
        <f t="array" ref="I7636">_xlfn.XLOOKUP(G7636,Food_Menu!A:A,Food_Menu!D:D)</f>
        <v>407.21</v>
      </c>
      <c r="J7636" s="2" t="s">
        <v>217</v>
      </c>
      <c r="K7636" s="2" t="str">
        <f t="array" ref="K7636">_xlfn.XLOOKUP(J7636,Delivery_Partners!A:A,Delivery_Partners!B:B)</f>
        <v>Delivery Partner 044</v>
      </c>
      <c r="L7636" s="3">
        <v>3</v>
      </c>
      <c r="M7636" s="2" t="s">
        <v>23</v>
      </c>
      <c r="N7636" s="2" t="s">
        <v>24</v>
      </c>
      <c r="O7636" s="3">
        <v>45</v>
      </c>
      <c r="P7636" s="13">
        <f t="shared" si="1602"/>
        <v>1221.63</v>
      </c>
      <c r="Q7636" s="13" t="str">
        <f t="shared" si="1603"/>
        <v>Normal</v>
      </c>
      <c r="S7636" s="21"/>
    </row>
    <row r="7637" customHeight="1" spans="1:19">
      <c r="A7637" s="2" t="s">
        <v>9603</v>
      </c>
      <c r="B7637" s="29" t="s">
        <v>1447</v>
      </c>
      <c r="C7637" s="2" t="s">
        <v>3980</v>
      </c>
      <c r="D7637" s="2" t="str">
        <f t="array" ref="D7637">_xlfn.XLOOKUP(C7637,Customers!A:A,Customers!B:B)</f>
        <v>Customer 0927</v>
      </c>
      <c r="E7637" s="2" t="s">
        <v>1450</v>
      </c>
      <c r="F7637" s="2" t="str">
        <f t="array" ref="F7637">_xlfn.XLOOKUP(E7637,Restaurants!A:A,Restaurants!B:B)</f>
        <v>Restaurant 024</v>
      </c>
      <c r="G7637" s="2" t="s">
        <v>762</v>
      </c>
      <c r="H7637" s="2" t="str">
        <f t="array" ref="H7637">_xlfn.XLOOKUP(G7637,Food_Menu!A:A,Food_Menu!B:B)</f>
        <v>Food Item 0106</v>
      </c>
      <c r="I7637" s="2">
        <f t="array" ref="I7637">_xlfn.XLOOKUP(G7637,Food_Menu!A:A,Food_Menu!D:D)</f>
        <v>115.23</v>
      </c>
      <c r="J7637" s="2" t="s">
        <v>304</v>
      </c>
      <c r="K7637" s="2" t="str">
        <f t="array" ref="K7637">_xlfn.XLOOKUP(J7637,Delivery_Partners!A:A,Delivery_Partners!B:B)</f>
        <v>Delivery Partner 099</v>
      </c>
      <c r="L7637" s="3">
        <v>1</v>
      </c>
      <c r="M7637" s="2" t="s">
        <v>23</v>
      </c>
      <c r="N7637" s="2" t="s">
        <v>74</v>
      </c>
      <c r="O7637" s="3">
        <v>52</v>
      </c>
      <c r="P7637" s="13">
        <f t="shared" si="1602"/>
        <v>115.23</v>
      </c>
      <c r="Q7637" s="13" t="str">
        <f t="shared" si="1603"/>
        <v>Normal</v>
      </c>
      <c r="S7637" s="21"/>
    </row>
    <row r="7638" customHeight="1" spans="1:19">
      <c r="A7638" s="2" t="s">
        <v>9604</v>
      </c>
      <c r="B7638" s="29" t="s">
        <v>830</v>
      </c>
      <c r="C7638" s="2" t="s">
        <v>4457</v>
      </c>
      <c r="D7638" s="2" t="str">
        <f t="array" ref="D7638">_xlfn.XLOOKUP(C7638,Customers!A:A,Customers!B:B)</f>
        <v>Customer 1074</v>
      </c>
      <c r="E7638" s="2" t="s">
        <v>712</v>
      </c>
      <c r="F7638" s="2" t="str">
        <f t="array" ref="F7638">_xlfn.XLOOKUP(E7638,Restaurants!A:A,Restaurants!B:B)</f>
        <v>Restaurant 074</v>
      </c>
      <c r="G7638" s="2" t="s">
        <v>1212</v>
      </c>
      <c r="H7638" s="2" t="str">
        <f t="array" ref="H7638">_xlfn.XLOOKUP(G7638,Food_Menu!A:A,Food_Menu!B:B)</f>
        <v>Food Item 0147</v>
      </c>
      <c r="I7638" s="2">
        <f t="array" ref="I7638">_xlfn.XLOOKUP(G7638,Food_Menu!A:A,Food_Menu!D:D)</f>
        <v>263.56</v>
      </c>
      <c r="J7638" s="2" t="s">
        <v>1142</v>
      </c>
      <c r="K7638" s="2" t="str">
        <f t="array" ref="K7638">_xlfn.XLOOKUP(J7638,Delivery_Partners!A:A,Delivery_Partners!B:B)</f>
        <v>Delivery Partner 059</v>
      </c>
      <c r="L7638" s="3">
        <v>2</v>
      </c>
      <c r="M7638" s="2" t="s">
        <v>23</v>
      </c>
      <c r="N7638" s="2" t="s">
        <v>55</v>
      </c>
      <c r="O7638" s="3">
        <v>25</v>
      </c>
      <c r="P7638" s="13">
        <f t="shared" si="1602"/>
        <v>527.12</v>
      </c>
      <c r="Q7638" s="13" t="str">
        <f t="shared" si="1603"/>
        <v>Fast</v>
      </c>
      <c r="S7638" s="21"/>
    </row>
    <row r="7639" customHeight="1" spans="1:19">
      <c r="A7639" s="2" t="s">
        <v>9605</v>
      </c>
      <c r="B7639" s="29" t="s">
        <v>1544</v>
      </c>
      <c r="C7639" s="2" t="s">
        <v>1390</v>
      </c>
      <c r="D7639" s="2" t="str">
        <f t="array" ref="D7639">_xlfn.XLOOKUP(C7639,Customers!A:A,Customers!B:B)</f>
        <v>Customer 0237</v>
      </c>
      <c r="E7639" s="2" t="s">
        <v>1072</v>
      </c>
      <c r="F7639" s="2" t="str">
        <f t="array" ref="F7639">_xlfn.XLOOKUP(E7639,Restaurants!A:A,Restaurants!B:B)</f>
        <v>Restaurant 030</v>
      </c>
      <c r="G7639" s="2" t="s">
        <v>582</v>
      </c>
      <c r="H7639" s="2" t="str">
        <f t="array" ref="H7639">_xlfn.XLOOKUP(G7639,Food_Menu!A:A,Food_Menu!B:B)</f>
        <v>Food Item 0011</v>
      </c>
      <c r="I7639" s="2">
        <f t="array" ref="I7639">_xlfn.XLOOKUP(G7639,Food_Menu!A:A,Food_Menu!D:D)</f>
        <v>586.61</v>
      </c>
      <c r="J7639" s="2" t="s">
        <v>671</v>
      </c>
      <c r="K7639" s="2" t="str">
        <f t="array" ref="K7639">_xlfn.XLOOKUP(J7639,Delivery_Partners!A:A,Delivery_Partners!B:B)</f>
        <v>Delivery Partner 043</v>
      </c>
      <c r="L7639" s="3">
        <v>2</v>
      </c>
      <c r="M7639" s="2" t="s">
        <v>23</v>
      </c>
      <c r="N7639" s="2" t="s">
        <v>42</v>
      </c>
      <c r="O7639" s="3">
        <v>18</v>
      </c>
      <c r="P7639" s="13">
        <f t="shared" si="1602"/>
        <v>1173.22</v>
      </c>
      <c r="Q7639" s="13" t="str">
        <f t="shared" si="1603"/>
        <v>Fast</v>
      </c>
      <c r="S7639" s="21"/>
    </row>
    <row r="7640" hidden="1" customHeight="1" spans="1:19">
      <c r="A7640" s="2" t="s">
        <v>9606</v>
      </c>
      <c r="B7640" s="29" t="s">
        <v>479</v>
      </c>
      <c r="C7640" s="2" t="s">
        <v>4966</v>
      </c>
      <c r="D7640" s="2" t="str">
        <f t="array" ref="D7640">_xlfn.XLOOKUP(C7640,Customers!A:A,Customers!B:B)</f>
        <v>Customer 0243</v>
      </c>
      <c r="E7640" s="2" t="s">
        <v>39</v>
      </c>
      <c r="F7640" s="2" t="str">
        <f t="array" ref="F7640">_xlfn.XLOOKUP(E7640,Restaurants!A:A,Restaurants!B:B)</f>
        <v>Restaurant 077</v>
      </c>
      <c r="G7640" s="2" t="s">
        <v>246</v>
      </c>
      <c r="H7640" s="2" t="str">
        <f t="array" ref="H7640">_xlfn.XLOOKUP(G7640,Food_Menu!A:A,Food_Menu!B:B)</f>
        <v>Food Item 0204</v>
      </c>
      <c r="I7640" s="2"/>
      <c r="J7640" s="2" t="s">
        <v>435</v>
      </c>
      <c r="K7640" s="2" t="str">
        <f t="array" ref="K7640">_xlfn.XLOOKUP(J7640,Delivery_Partners!A:A,Delivery_Partners!B:B)</f>
        <v>Delivery Partner 040</v>
      </c>
      <c r="L7640" s="3">
        <v>2</v>
      </c>
      <c r="M7640" s="2" t="s">
        <v>189</v>
      </c>
      <c r="N7640" s="2" t="s">
        <v>24</v>
      </c>
      <c r="O7640" s="2"/>
    </row>
    <row r="7641" customHeight="1" spans="1:19">
      <c r="A7641" s="2" t="s">
        <v>9607</v>
      </c>
      <c r="B7641" s="28">
        <v>45718</v>
      </c>
      <c r="C7641" s="2" t="s">
        <v>454</v>
      </c>
      <c r="D7641" s="2" t="str">
        <f t="array" ref="D7641">_xlfn.XLOOKUP(C7641,Customers!A:A,Customers!B:B)</f>
        <v>Customer 0651</v>
      </c>
      <c r="E7641" s="2" t="s">
        <v>800</v>
      </c>
      <c r="F7641" s="2" t="str">
        <f t="array" ref="F7641">_xlfn.XLOOKUP(E7641,Restaurants!A:A,Restaurants!B:B)</f>
        <v>Restaurant 014</v>
      </c>
      <c r="G7641" s="2" t="s">
        <v>246</v>
      </c>
      <c r="H7641" s="2" t="str">
        <f t="array" ref="H7641">_xlfn.XLOOKUP(G7641,Food_Menu!A:A,Food_Menu!B:B)</f>
        <v>Food Item 0204</v>
      </c>
      <c r="I7641" s="2">
        <f t="array" ref="I7641">_xlfn.XLOOKUP(G7641,Food_Menu!A:A,Food_Menu!D:D)</f>
        <v>410.12</v>
      </c>
      <c r="J7641" s="2" t="s">
        <v>988</v>
      </c>
      <c r="K7641" s="2" t="str">
        <f t="array" ref="K7641">_xlfn.XLOOKUP(J7641,Delivery_Partners!A:A,Delivery_Partners!B:B)</f>
        <v>Delivery Partner 120</v>
      </c>
      <c r="L7641" s="3">
        <v>1</v>
      </c>
      <c r="M7641" s="2" t="s">
        <v>23</v>
      </c>
      <c r="N7641" s="2" t="s">
        <v>55</v>
      </c>
      <c r="O7641" s="3">
        <v>44</v>
      </c>
      <c r="P7641" s="13">
        <f>I7641*L7641</f>
        <v>410.12</v>
      </c>
      <c r="Q7641" s="13" t="str">
        <f>IF(O7641="","Not Delivered",IF(O7641&lt;=30,"Fast",IF(O7641&lt;=60,"Normal","Slow")))</f>
        <v>Normal</v>
      </c>
      <c r="S7641" s="21"/>
    </row>
    <row r="7642" hidden="1" customHeight="1" spans="1:19">
      <c r="A7642" s="2" t="s">
        <v>9608</v>
      </c>
      <c r="B7642" s="28">
        <v>45846</v>
      </c>
      <c r="C7642" s="2" t="s">
        <v>615</v>
      </c>
      <c r="D7642" s="2" t="str">
        <f t="array" ref="D7642">_xlfn.XLOOKUP(C7642,Customers!A:A,Customers!B:B)</f>
        <v>Customer 0657</v>
      </c>
      <c r="E7642" s="2" t="s">
        <v>1342</v>
      </c>
      <c r="F7642" s="2" t="str">
        <f t="array" ref="F7642">_xlfn.XLOOKUP(E7642,Restaurants!A:A,Restaurants!B:B)</f>
        <v>Restaurant 084</v>
      </c>
      <c r="G7642" s="2" t="s">
        <v>1025</v>
      </c>
      <c r="H7642" s="2" t="str">
        <f t="array" ref="H7642">_xlfn.XLOOKUP(G7642,Food_Menu!A:A,Food_Menu!B:B)</f>
        <v>Food Item 0047</v>
      </c>
      <c r="I7642" s="2"/>
      <c r="J7642" s="2" t="s">
        <v>54</v>
      </c>
      <c r="K7642" s="2" t="str">
        <f t="array" ref="K7642">_xlfn.XLOOKUP(J7642,Delivery_Partners!A:A,Delivery_Partners!B:B)</f>
        <v>Delivery Partner 075</v>
      </c>
      <c r="L7642" s="3">
        <v>2</v>
      </c>
      <c r="M7642" s="2" t="s">
        <v>101</v>
      </c>
      <c r="N7642" s="2" t="s">
        <v>24</v>
      </c>
      <c r="O7642" s="2"/>
    </row>
    <row r="7643" hidden="1" customHeight="1" spans="1:19">
      <c r="A7643" s="2" t="s">
        <v>9609</v>
      </c>
      <c r="B7643" s="28">
        <v>45845</v>
      </c>
      <c r="C7643" s="2" t="s">
        <v>2586</v>
      </c>
      <c r="D7643" s="2" t="str">
        <f t="array" ref="D7643">_xlfn.XLOOKUP(C7643,Customers!A:A,Customers!B:B)</f>
        <v>Customer 0044</v>
      </c>
      <c r="E7643" s="2" t="s">
        <v>376</v>
      </c>
      <c r="F7643" s="2" t="str">
        <f t="array" ref="F7643">_xlfn.XLOOKUP(E7643,Restaurants!A:A,Restaurants!B:B)</f>
        <v>Restaurant 028</v>
      </c>
      <c r="G7643" s="2" t="s">
        <v>762</v>
      </c>
      <c r="H7643" s="2" t="str">
        <f t="array" ref="H7643">_xlfn.XLOOKUP(G7643,Food_Menu!A:A,Food_Menu!B:B)</f>
        <v>Food Item 0106</v>
      </c>
      <c r="I7643" s="2"/>
      <c r="J7643" s="2" t="s">
        <v>583</v>
      </c>
      <c r="K7643" s="2" t="str">
        <f t="array" ref="K7643">_xlfn.XLOOKUP(J7643,Delivery_Partners!A:A,Delivery_Partners!B:B)</f>
        <v>Delivery Partner 062</v>
      </c>
      <c r="L7643" s="3">
        <v>2</v>
      </c>
      <c r="M7643" s="2" t="s">
        <v>101</v>
      </c>
      <c r="N7643" s="2" t="s">
        <v>24</v>
      </c>
      <c r="O7643" s="2"/>
    </row>
    <row r="7644" customHeight="1" spans="1:19">
      <c r="A7644" s="2" t="s">
        <v>9610</v>
      </c>
      <c r="B7644" s="29" t="s">
        <v>1459</v>
      </c>
      <c r="C7644" s="2" t="s">
        <v>870</v>
      </c>
      <c r="D7644" s="2" t="str">
        <f t="array" ref="D7644">_xlfn.XLOOKUP(C7644,Customers!A:A,Customers!B:B)</f>
        <v>Customer 0537</v>
      </c>
      <c r="E7644" s="2" t="s">
        <v>578</v>
      </c>
      <c r="F7644" s="2" t="str">
        <f t="array" ref="F7644">_xlfn.XLOOKUP(E7644,Restaurants!A:A,Restaurants!B:B)</f>
        <v>Restaurant 063</v>
      </c>
      <c r="G7644" s="2" t="s">
        <v>1475</v>
      </c>
      <c r="H7644" s="2" t="str">
        <f t="array" ref="H7644">_xlfn.XLOOKUP(G7644,Food_Menu!A:A,Food_Menu!B:B)</f>
        <v>Food Item 0053</v>
      </c>
      <c r="I7644" s="2">
        <f t="array" ref="I7644">_xlfn.XLOOKUP(G7644,Food_Menu!A:A,Food_Menu!D:D)</f>
        <v>308.97</v>
      </c>
      <c r="J7644" s="2" t="s">
        <v>314</v>
      </c>
      <c r="K7644" s="2" t="str">
        <f t="array" ref="K7644">_xlfn.XLOOKUP(J7644,Delivery_Partners!A:A,Delivery_Partners!B:B)</f>
        <v>Delivery Partner 021</v>
      </c>
      <c r="L7644" s="3">
        <v>2</v>
      </c>
      <c r="M7644" s="2" t="s">
        <v>23</v>
      </c>
      <c r="N7644" s="2" t="s">
        <v>24</v>
      </c>
      <c r="O7644" s="3">
        <v>27</v>
      </c>
      <c r="P7644" s="13">
        <f t="shared" ref="P7644:P7645" si="1604">I7644*L7644</f>
        <v>617.94</v>
      </c>
      <c r="Q7644" s="13" t="str">
        <f t="shared" ref="Q7644:Q7645" si="1605">IF(O7644="","Not Delivered",IF(O7644&lt;=30,"Fast",IF(O7644&lt;=60,"Normal","Slow")))</f>
        <v>Fast</v>
      </c>
      <c r="S7644" s="21"/>
    </row>
    <row r="7645" customHeight="1" spans="1:19">
      <c r="A7645" s="2" t="s">
        <v>9611</v>
      </c>
      <c r="B7645" s="28">
        <v>45937</v>
      </c>
      <c r="C7645" s="2" t="s">
        <v>1203</v>
      </c>
      <c r="D7645" s="2" t="str">
        <f t="array" ref="D7645">_xlfn.XLOOKUP(C7645,Customers!A:A,Customers!B:B)</f>
        <v>Customer 1078</v>
      </c>
      <c r="E7645" s="2" t="s">
        <v>871</v>
      </c>
      <c r="F7645" s="2" t="str">
        <f t="array" ref="F7645">_xlfn.XLOOKUP(E7645,Restaurants!A:A,Restaurants!B:B)</f>
        <v>Restaurant 015</v>
      </c>
      <c r="G7645" s="2" t="s">
        <v>1414</v>
      </c>
      <c r="H7645" s="2" t="str">
        <f t="array" ref="H7645">_xlfn.XLOOKUP(G7645,Food_Menu!A:A,Food_Menu!B:B)</f>
        <v>Food Item 0088</v>
      </c>
      <c r="I7645" s="2">
        <f t="array" ref="I7645">_xlfn.XLOOKUP(G7645,Food_Menu!A:A,Food_Menu!D:D)</f>
        <v>171.05</v>
      </c>
      <c r="J7645" s="2" t="s">
        <v>271</v>
      </c>
      <c r="K7645" s="2" t="str">
        <f t="array" ref="K7645">_xlfn.XLOOKUP(J7645,Delivery_Partners!A:A,Delivery_Partners!B:B)</f>
        <v>Delivery Partner 010</v>
      </c>
      <c r="L7645" s="3">
        <v>1</v>
      </c>
      <c r="M7645" s="2" t="s">
        <v>23</v>
      </c>
      <c r="N7645" s="2" t="s">
        <v>24</v>
      </c>
      <c r="O7645" s="3">
        <v>49</v>
      </c>
      <c r="P7645" s="13">
        <f t="shared" si="1604"/>
        <v>171.05</v>
      </c>
      <c r="Q7645" s="13" t="str">
        <f t="shared" si="1605"/>
        <v>Normal</v>
      </c>
      <c r="S7645" s="21"/>
    </row>
    <row r="7646" hidden="1" customHeight="1" spans="1:19">
      <c r="A7646" s="2" t="s">
        <v>9612</v>
      </c>
      <c r="B7646" s="28">
        <v>45878</v>
      </c>
      <c r="C7646" s="2" t="s">
        <v>142</v>
      </c>
      <c r="D7646" s="2" t="str">
        <f t="array" ref="D7646">_xlfn.XLOOKUP(C7646,Customers!A:A,Customers!B:B)</f>
        <v>Customer 0197</v>
      </c>
      <c r="E7646" s="2" t="s">
        <v>795</v>
      </c>
      <c r="F7646" s="2" t="str">
        <f t="array" ref="F7646">_xlfn.XLOOKUP(E7646,Restaurants!A:A,Restaurants!B:B)</f>
        <v>Restaurant 117</v>
      </c>
      <c r="G7646" s="2" t="s">
        <v>261</v>
      </c>
      <c r="H7646" s="2" t="str">
        <f t="array" ref="H7646">_xlfn.XLOOKUP(G7646,Food_Menu!A:A,Food_Menu!B:B)</f>
        <v>Food Item 0061</v>
      </c>
      <c r="I7646" s="2"/>
      <c r="J7646" s="2" t="s">
        <v>756</v>
      </c>
      <c r="K7646" s="2" t="str">
        <f t="array" ref="K7646">_xlfn.XLOOKUP(J7646,Delivery_Partners!A:A,Delivery_Partners!B:B)</f>
        <v>Delivery Partner 126</v>
      </c>
      <c r="L7646" s="3">
        <v>1</v>
      </c>
      <c r="M7646" s="2" t="s">
        <v>101</v>
      </c>
      <c r="N7646" s="2" t="s">
        <v>24</v>
      </c>
      <c r="O7646" s="2"/>
    </row>
    <row r="7647" customHeight="1" spans="1:19">
      <c r="A7647" s="2" t="s">
        <v>9613</v>
      </c>
      <c r="B7647" s="29" t="s">
        <v>1872</v>
      </c>
      <c r="C7647" s="2" t="s">
        <v>1751</v>
      </c>
      <c r="D7647" s="2" t="str">
        <f t="array" ref="D7647">_xlfn.XLOOKUP(C7647,Customers!A:A,Customers!B:B)</f>
        <v>Customer 0985</v>
      </c>
      <c r="E7647" s="2" t="s">
        <v>532</v>
      </c>
      <c r="F7647" s="2" t="str">
        <f t="array" ref="F7647">_xlfn.XLOOKUP(E7647,Restaurants!A:A,Restaurants!B:B)</f>
        <v>Restaurant 046</v>
      </c>
      <c r="G7647" s="2" t="s">
        <v>509</v>
      </c>
      <c r="H7647" s="2" t="str">
        <f t="array" ref="H7647">_xlfn.XLOOKUP(G7647,Food_Menu!A:A,Food_Menu!B:B)</f>
        <v>Food Item 0190</v>
      </c>
      <c r="I7647" s="2">
        <f t="array" ref="I7647">_xlfn.XLOOKUP(G7647,Food_Menu!A:A,Food_Menu!D:D)</f>
        <v>350.87</v>
      </c>
      <c r="J7647" s="2" t="s">
        <v>309</v>
      </c>
      <c r="K7647" s="2" t="str">
        <f t="array" ref="K7647">_xlfn.XLOOKUP(J7647,Delivery_Partners!A:A,Delivery_Partners!B:B)</f>
        <v>Delivery Partner 175</v>
      </c>
      <c r="L7647" s="3">
        <v>2</v>
      </c>
      <c r="M7647" s="2" t="s">
        <v>23</v>
      </c>
      <c r="N7647" s="2" t="s">
        <v>74</v>
      </c>
      <c r="O7647" s="3">
        <v>25</v>
      </c>
      <c r="P7647" s="13">
        <f t="shared" ref="P7647:P7656" si="1606">I7647*L7647</f>
        <v>701.74</v>
      </c>
      <c r="Q7647" s="13" t="str">
        <f t="shared" ref="Q7647:Q7656" si="1607">IF(O7647="","Not Delivered",IF(O7647&lt;=30,"Fast",IF(O7647&lt;=60,"Normal","Slow")))</f>
        <v>Fast</v>
      </c>
      <c r="S7647" s="21"/>
    </row>
    <row r="7648" customHeight="1" spans="1:19">
      <c r="A7648" s="2" t="s">
        <v>9614</v>
      </c>
      <c r="B7648" s="28">
        <v>45907</v>
      </c>
      <c r="C7648" s="2" t="s">
        <v>870</v>
      </c>
      <c r="D7648" s="2" t="str">
        <f t="array" ref="D7648">_xlfn.XLOOKUP(C7648,Customers!A:A,Customers!B:B)</f>
        <v>Customer 0537</v>
      </c>
      <c r="E7648" s="2" t="s">
        <v>366</v>
      </c>
      <c r="F7648" s="2" t="str">
        <f t="array" ref="F7648">_xlfn.XLOOKUP(E7648,Restaurants!A:A,Restaurants!B:B)</f>
        <v>Restaurant 073</v>
      </c>
      <c r="G7648" s="2" t="s">
        <v>1063</v>
      </c>
      <c r="H7648" s="2" t="str">
        <f t="array" ref="H7648">_xlfn.XLOOKUP(G7648,Food_Menu!A:A,Food_Menu!B:B)</f>
        <v>Food Item 0153</v>
      </c>
      <c r="I7648" s="2">
        <f t="array" ref="I7648">_xlfn.XLOOKUP(G7648,Food_Menu!A:A,Food_Menu!D:D)</f>
        <v>322.66</v>
      </c>
      <c r="J7648" s="2" t="s">
        <v>1142</v>
      </c>
      <c r="K7648" s="2" t="str">
        <f t="array" ref="K7648">_xlfn.XLOOKUP(J7648,Delivery_Partners!A:A,Delivery_Partners!B:B)</f>
        <v>Delivery Partner 059</v>
      </c>
      <c r="L7648" s="3">
        <v>2</v>
      </c>
      <c r="M7648" s="2" t="s">
        <v>23</v>
      </c>
      <c r="N7648" s="2" t="s">
        <v>74</v>
      </c>
      <c r="O7648" s="3">
        <v>31</v>
      </c>
      <c r="P7648" s="13">
        <f t="shared" si="1606"/>
        <v>645.32</v>
      </c>
      <c r="Q7648" s="13" t="str">
        <f t="shared" si="1607"/>
        <v>Normal</v>
      </c>
      <c r="S7648" s="21"/>
    </row>
    <row r="7649" customHeight="1" spans="1:19">
      <c r="A7649" s="2" t="s">
        <v>9615</v>
      </c>
      <c r="B7649" s="29" t="s">
        <v>2442</v>
      </c>
      <c r="C7649" s="2" t="s">
        <v>1562</v>
      </c>
      <c r="D7649" s="2" t="str">
        <f t="array" ref="D7649">_xlfn.XLOOKUP(C7649,Customers!A:A,Customers!B:B)</f>
        <v>Customer 0630</v>
      </c>
      <c r="E7649" s="2" t="s">
        <v>89</v>
      </c>
      <c r="F7649" s="2" t="str">
        <f t="array" ref="F7649">_xlfn.XLOOKUP(E7649,Restaurants!A:A,Restaurants!B:B)</f>
        <v>Restaurant 059</v>
      </c>
      <c r="G7649" s="2" t="s">
        <v>1009</v>
      </c>
      <c r="H7649" s="2" t="str">
        <f t="array" ref="H7649">_xlfn.XLOOKUP(G7649,Food_Menu!A:A,Food_Menu!B:B)</f>
        <v>Food Item 0187</v>
      </c>
      <c r="I7649" s="2">
        <f t="array" ref="I7649">_xlfn.XLOOKUP(G7649,Food_Menu!A:A,Food_Menu!D:D)</f>
        <v>496.25</v>
      </c>
      <c r="J7649" s="2" t="s">
        <v>241</v>
      </c>
      <c r="K7649" s="2" t="str">
        <f t="array" ref="K7649">_xlfn.XLOOKUP(J7649,Delivery_Partners!A:A,Delivery_Partners!B:B)</f>
        <v>Delivery Partner 152</v>
      </c>
      <c r="L7649" s="3">
        <v>4</v>
      </c>
      <c r="M7649" s="2" t="s">
        <v>23</v>
      </c>
      <c r="N7649" s="2" t="s">
        <v>42</v>
      </c>
      <c r="O7649" s="3">
        <v>28</v>
      </c>
      <c r="P7649" s="13">
        <f t="shared" si="1606"/>
        <v>1985</v>
      </c>
      <c r="Q7649" s="13" t="str">
        <f t="shared" si="1607"/>
        <v>Fast</v>
      </c>
      <c r="S7649" s="21"/>
    </row>
    <row r="7650" customHeight="1" spans="1:19">
      <c r="A7650" s="2" t="s">
        <v>9616</v>
      </c>
      <c r="B7650" s="29" t="s">
        <v>483</v>
      </c>
      <c r="C7650" s="2" t="s">
        <v>285</v>
      </c>
      <c r="D7650" s="2" t="str">
        <f t="array" ref="D7650">_xlfn.XLOOKUP(C7650,Customers!A:A,Customers!B:B)</f>
        <v>Customer 0770</v>
      </c>
      <c r="E7650" s="2" t="s">
        <v>566</v>
      </c>
      <c r="F7650" s="2" t="str">
        <f t="array" ref="F7650">_xlfn.XLOOKUP(E7650,Restaurants!A:A,Restaurants!B:B)</f>
        <v>Restaurant 072</v>
      </c>
      <c r="G7650" s="2" t="s">
        <v>1018</v>
      </c>
      <c r="H7650" s="2" t="str">
        <f t="array" ref="H7650">_xlfn.XLOOKUP(G7650,Food_Menu!A:A,Food_Menu!B:B)</f>
        <v>Food Item 0175</v>
      </c>
      <c r="I7650" s="2">
        <f t="array" ref="I7650">_xlfn.XLOOKUP(G7650,Food_Menu!A:A,Food_Menu!D:D)</f>
        <v>114.67</v>
      </c>
      <c r="J7650" s="2" t="s">
        <v>139</v>
      </c>
      <c r="K7650" s="2" t="str">
        <f t="array" ref="K7650">_xlfn.XLOOKUP(J7650,Delivery_Partners!A:A,Delivery_Partners!B:B)</f>
        <v>Delivery Partner 109</v>
      </c>
      <c r="L7650" s="3">
        <v>1</v>
      </c>
      <c r="M7650" s="2" t="s">
        <v>23</v>
      </c>
      <c r="N7650" s="2" t="s">
        <v>24</v>
      </c>
      <c r="O7650" s="3">
        <v>27</v>
      </c>
      <c r="P7650" s="13">
        <f t="shared" si="1606"/>
        <v>114.67</v>
      </c>
      <c r="Q7650" s="13" t="str">
        <f t="shared" si="1607"/>
        <v>Fast</v>
      </c>
      <c r="S7650" s="21"/>
    </row>
    <row r="7651" customHeight="1" spans="1:19">
      <c r="A7651" s="2" t="s">
        <v>9617</v>
      </c>
      <c r="B7651" s="29" t="s">
        <v>1659</v>
      </c>
      <c r="C7651" s="2" t="s">
        <v>2917</v>
      </c>
      <c r="D7651" s="2" t="str">
        <f t="array" ref="D7651">_xlfn.XLOOKUP(C7651,Customers!A:A,Customers!B:B)</f>
        <v>Customer 0847</v>
      </c>
      <c r="E7651" s="2" t="s">
        <v>1224</v>
      </c>
      <c r="F7651" s="2" t="str">
        <f t="array" ref="F7651">_xlfn.XLOOKUP(E7651,Restaurants!A:A,Restaurants!B:B)</f>
        <v>Restaurant 055</v>
      </c>
      <c r="G7651" s="2" t="s">
        <v>1608</v>
      </c>
      <c r="H7651" s="2" t="str">
        <f t="array" ref="H7651">_xlfn.XLOOKUP(G7651,Food_Menu!A:A,Food_Menu!B:B)</f>
        <v>Food Item 0160</v>
      </c>
      <c r="I7651" s="2">
        <f t="array" ref="I7651">_xlfn.XLOOKUP(G7651,Food_Menu!A:A,Food_Menu!D:D)</f>
        <v>297.4</v>
      </c>
      <c r="J7651" s="2" t="s">
        <v>679</v>
      </c>
      <c r="K7651" s="2" t="str">
        <f t="array" ref="K7651">_xlfn.XLOOKUP(J7651,Delivery_Partners!A:A,Delivery_Partners!B:B)</f>
        <v>Delivery Partner 055</v>
      </c>
      <c r="L7651" s="3">
        <v>1</v>
      </c>
      <c r="M7651" s="2" t="s">
        <v>23</v>
      </c>
      <c r="N7651" s="2" t="s">
        <v>24</v>
      </c>
      <c r="O7651" s="3">
        <v>50</v>
      </c>
      <c r="P7651" s="13">
        <f t="shared" si="1606"/>
        <v>297.4</v>
      </c>
      <c r="Q7651" s="13" t="str">
        <f t="shared" si="1607"/>
        <v>Normal</v>
      </c>
      <c r="S7651" s="21"/>
    </row>
    <row r="7652" customHeight="1" spans="1:19">
      <c r="A7652" s="2" t="s">
        <v>9618</v>
      </c>
      <c r="B7652" s="29" t="s">
        <v>1384</v>
      </c>
      <c r="C7652" s="2" t="s">
        <v>737</v>
      </c>
      <c r="D7652" s="2" t="str">
        <f t="array" ref="D7652">_xlfn.XLOOKUP(C7652,Customers!A:A,Customers!B:B)</f>
        <v>Customer 0765</v>
      </c>
      <c r="E7652" s="2" t="s">
        <v>603</v>
      </c>
      <c r="F7652" s="2" t="str">
        <f t="array" ref="F7652">_xlfn.XLOOKUP(E7652,Restaurants!A:A,Restaurants!B:B)</f>
        <v>Restaurant 009</v>
      </c>
      <c r="G7652" s="2" t="s">
        <v>466</v>
      </c>
      <c r="H7652" s="2" t="str">
        <f t="array" ref="H7652">_xlfn.XLOOKUP(G7652,Food_Menu!A:A,Food_Menu!B:B)</f>
        <v>Food Item 0037</v>
      </c>
      <c r="I7652" s="2">
        <f t="array" ref="I7652">_xlfn.XLOOKUP(G7652,Food_Menu!A:A,Food_Menu!D:D)</f>
        <v>570.62</v>
      </c>
      <c r="J7652" s="2" t="s">
        <v>927</v>
      </c>
      <c r="K7652" s="2" t="str">
        <f t="array" ref="K7652">_xlfn.XLOOKUP(J7652,Delivery_Partners!A:A,Delivery_Partners!B:B)</f>
        <v>Delivery Partner 103</v>
      </c>
      <c r="L7652" s="3">
        <v>2</v>
      </c>
      <c r="M7652" s="2" t="s">
        <v>23</v>
      </c>
      <c r="N7652" s="2" t="s">
        <v>24</v>
      </c>
      <c r="O7652" s="3">
        <v>29</v>
      </c>
      <c r="P7652" s="13">
        <f t="shared" si="1606"/>
        <v>1141.24</v>
      </c>
      <c r="Q7652" s="13" t="str">
        <f t="shared" si="1607"/>
        <v>Fast</v>
      </c>
      <c r="S7652" s="21"/>
    </row>
    <row r="7653" customHeight="1" spans="1:19">
      <c r="A7653" s="2" t="s">
        <v>9619</v>
      </c>
      <c r="B7653" s="29" t="s">
        <v>990</v>
      </c>
      <c r="C7653" s="2" t="s">
        <v>4198</v>
      </c>
      <c r="D7653" s="2" t="str">
        <f t="array" ref="D7653">_xlfn.XLOOKUP(C7653,Customers!A:A,Customers!B:B)</f>
        <v>Customer 0125</v>
      </c>
      <c r="E7653" s="2" t="s">
        <v>1711</v>
      </c>
      <c r="F7653" s="2" t="str">
        <f t="array" ref="F7653">_xlfn.XLOOKUP(E7653,Restaurants!A:A,Restaurants!B:B)</f>
        <v>Restaurant 100</v>
      </c>
      <c r="G7653" s="2" t="s">
        <v>431</v>
      </c>
      <c r="H7653" s="2" t="str">
        <f t="array" ref="H7653">_xlfn.XLOOKUP(G7653,Food_Menu!A:A,Food_Menu!B:B)</f>
        <v>Food Item 0183</v>
      </c>
      <c r="I7653" s="2">
        <f t="array" ref="I7653">_xlfn.XLOOKUP(G7653,Food_Menu!A:A,Food_Menu!D:D)</f>
        <v>645.58</v>
      </c>
      <c r="J7653" s="2" t="s">
        <v>741</v>
      </c>
      <c r="K7653" s="2" t="str">
        <f t="array" ref="K7653">_xlfn.XLOOKUP(J7653,Delivery_Partners!A:A,Delivery_Partners!B:B)</f>
        <v>Delivery Partner 024</v>
      </c>
      <c r="L7653" s="3">
        <v>2</v>
      </c>
      <c r="M7653" s="2" t="s">
        <v>23</v>
      </c>
      <c r="N7653" s="2" t="s">
        <v>74</v>
      </c>
      <c r="O7653" s="3">
        <v>16</v>
      </c>
      <c r="P7653" s="13">
        <f t="shared" si="1606"/>
        <v>1291.16</v>
      </c>
      <c r="Q7653" s="13" t="str">
        <f t="shared" si="1607"/>
        <v>Fast</v>
      </c>
      <c r="S7653" s="21"/>
    </row>
    <row r="7654" customHeight="1" spans="1:19">
      <c r="A7654" s="2" t="s">
        <v>9620</v>
      </c>
      <c r="B7654" s="28">
        <v>45692</v>
      </c>
      <c r="C7654" s="2" t="s">
        <v>2764</v>
      </c>
      <c r="D7654" s="2" t="str">
        <f t="array" ref="D7654">_xlfn.XLOOKUP(C7654,Customers!A:A,Customers!B:B)</f>
        <v>Customer 0355</v>
      </c>
      <c r="E7654" s="2" t="s">
        <v>446</v>
      </c>
      <c r="F7654" s="2" t="str">
        <f t="array" ref="F7654">_xlfn.XLOOKUP(E7654,Restaurants!A:A,Restaurants!B:B)</f>
        <v>Restaurant 078</v>
      </c>
      <c r="G7654" s="2" t="s">
        <v>1086</v>
      </c>
      <c r="H7654" s="2" t="str">
        <f t="array" ref="H7654">_xlfn.XLOOKUP(G7654,Food_Menu!A:A,Food_Menu!B:B)</f>
        <v>Food Item 0173</v>
      </c>
      <c r="I7654" s="2">
        <f t="array" ref="I7654">_xlfn.XLOOKUP(G7654,Food_Menu!A:A,Food_Menu!D:D)</f>
        <v>407.21</v>
      </c>
      <c r="J7654" s="2" t="s">
        <v>1120</v>
      </c>
      <c r="K7654" s="2" t="str">
        <f t="array" ref="K7654">_xlfn.XLOOKUP(J7654,Delivery_Partners!A:A,Delivery_Partners!B:B)</f>
        <v>Delivery Partner 061</v>
      </c>
      <c r="L7654" s="3">
        <v>1</v>
      </c>
      <c r="M7654" s="2" t="s">
        <v>23</v>
      </c>
      <c r="N7654" s="2" t="s">
        <v>24</v>
      </c>
      <c r="O7654" s="3">
        <v>42</v>
      </c>
      <c r="P7654" s="13">
        <f t="shared" si="1606"/>
        <v>407.21</v>
      </c>
      <c r="Q7654" s="13" t="str">
        <f t="shared" si="1607"/>
        <v>Normal</v>
      </c>
      <c r="S7654" s="21"/>
    </row>
    <row r="7655" customHeight="1" spans="1:19">
      <c r="A7655" s="2" t="s">
        <v>9621</v>
      </c>
      <c r="B7655" s="29" t="s">
        <v>1623</v>
      </c>
      <c r="C7655" s="2" t="s">
        <v>1436</v>
      </c>
      <c r="D7655" s="2" t="str">
        <f t="array" ref="D7655">_xlfn.XLOOKUP(C7655,Customers!A:A,Customers!B:B)</f>
        <v>Customer 1015</v>
      </c>
      <c r="E7655" s="2" t="s">
        <v>488</v>
      </c>
      <c r="F7655" s="2" t="str">
        <f t="array" ref="F7655">_xlfn.XLOOKUP(E7655,Restaurants!A:A,Restaurants!B:B)</f>
        <v>Restaurant 031</v>
      </c>
      <c r="G7655" s="2" t="s">
        <v>553</v>
      </c>
      <c r="H7655" s="2" t="str">
        <f t="array" ref="H7655">_xlfn.XLOOKUP(G7655,Food_Menu!A:A,Food_Menu!B:B)</f>
        <v>Food Item 0028</v>
      </c>
      <c r="I7655" s="2">
        <f t="array" ref="I7655">_xlfn.XLOOKUP(G7655,Food_Menu!A:A,Food_Menu!D:D)</f>
        <v>607.73</v>
      </c>
      <c r="J7655" s="2" t="s">
        <v>1080</v>
      </c>
      <c r="K7655" s="2" t="str">
        <f t="array" ref="K7655">_xlfn.XLOOKUP(J7655,Delivery_Partners!A:A,Delivery_Partners!B:B)</f>
        <v>Delivery Partner 133</v>
      </c>
      <c r="L7655" s="3">
        <v>2</v>
      </c>
      <c r="M7655" s="2" t="s">
        <v>23</v>
      </c>
      <c r="N7655" s="2" t="s">
        <v>24</v>
      </c>
      <c r="O7655" s="3">
        <v>24</v>
      </c>
      <c r="P7655" s="13">
        <f t="shared" si="1606"/>
        <v>1215.46</v>
      </c>
      <c r="Q7655" s="13" t="str">
        <f t="shared" si="1607"/>
        <v>Fast</v>
      </c>
      <c r="S7655" s="21"/>
    </row>
    <row r="7656" customHeight="1" spans="1:19">
      <c r="A7656" s="2" t="s">
        <v>9622</v>
      </c>
      <c r="B7656" s="29" t="s">
        <v>2209</v>
      </c>
      <c r="C7656" s="2" t="s">
        <v>2886</v>
      </c>
      <c r="D7656" s="2" t="str">
        <f t="array" ref="D7656">_xlfn.XLOOKUP(C7656,Customers!A:A,Customers!B:B)</f>
        <v>Customer 0049</v>
      </c>
      <c r="E7656" s="2" t="s">
        <v>78</v>
      </c>
      <c r="F7656" s="2" t="str">
        <f t="array" ref="F7656">_xlfn.XLOOKUP(E7656,Restaurants!A:A,Restaurants!B:B)</f>
        <v>Restaurant 011</v>
      </c>
      <c r="G7656" s="2" t="s">
        <v>235</v>
      </c>
      <c r="H7656" s="2" t="str">
        <f t="array" ref="H7656">_xlfn.XLOOKUP(G7656,Food_Menu!A:A,Food_Menu!B:B)</f>
        <v>Food Item 0020</v>
      </c>
      <c r="I7656" s="2">
        <f t="array" ref="I7656">_xlfn.XLOOKUP(G7656,Food_Menu!A:A,Food_Menu!D:D)</f>
        <v>565.62</v>
      </c>
      <c r="J7656" s="2" t="s">
        <v>520</v>
      </c>
      <c r="K7656" s="2" t="str">
        <f t="array" ref="K7656">_xlfn.XLOOKUP(J7656,Delivery_Partners!A:A,Delivery_Partners!B:B)</f>
        <v>Delivery Partner 154</v>
      </c>
      <c r="L7656" s="3">
        <v>1</v>
      </c>
      <c r="M7656" s="2" t="s">
        <v>23</v>
      </c>
      <c r="N7656" s="2" t="s">
        <v>55</v>
      </c>
      <c r="O7656" s="3">
        <v>24</v>
      </c>
      <c r="P7656" s="13">
        <f t="shared" si="1606"/>
        <v>565.62</v>
      </c>
      <c r="Q7656" s="13" t="str">
        <f t="shared" si="1607"/>
        <v>Fast</v>
      </c>
      <c r="S7656" s="21"/>
    </row>
    <row r="7657" hidden="1" customHeight="1" spans="1:19">
      <c r="A7657" s="2" t="s">
        <v>9623</v>
      </c>
      <c r="B7657" s="29" t="s">
        <v>1648</v>
      </c>
      <c r="C7657" s="2" t="s">
        <v>2064</v>
      </c>
      <c r="D7657" s="2" t="str">
        <f t="array" ref="D7657">_xlfn.XLOOKUP(C7657,Customers!A:A,Customers!B:B)</f>
        <v>Customer 0859</v>
      </c>
      <c r="E7657" s="2" t="s">
        <v>771</v>
      </c>
      <c r="F7657" s="2" t="str">
        <f t="array" ref="F7657">_xlfn.XLOOKUP(E7657,Restaurants!A:A,Restaurants!B:B)</f>
        <v>Restaurant 107</v>
      </c>
      <c r="G7657" s="2" t="s">
        <v>61</v>
      </c>
      <c r="H7657" s="2" t="str">
        <f t="array" ref="H7657">_xlfn.XLOOKUP(G7657,Food_Menu!A:A,Food_Menu!B:B)</f>
        <v>Food Item 0168</v>
      </c>
      <c r="I7657" s="2"/>
      <c r="J7657" s="2" t="s">
        <v>435</v>
      </c>
      <c r="K7657" s="2" t="str">
        <f t="array" ref="K7657">_xlfn.XLOOKUP(J7657,Delivery_Partners!A:A,Delivery_Partners!B:B)</f>
        <v>Delivery Partner 040</v>
      </c>
      <c r="L7657" s="3">
        <v>1</v>
      </c>
      <c r="M7657" s="2" t="s">
        <v>101</v>
      </c>
      <c r="N7657" s="2" t="s">
        <v>24</v>
      </c>
      <c r="O7657" s="2"/>
    </row>
    <row r="7658" customHeight="1" spans="1:19">
      <c r="A7658" s="2" t="s">
        <v>9624</v>
      </c>
      <c r="B7658" s="28">
        <v>45757</v>
      </c>
      <c r="C7658" s="2" t="s">
        <v>665</v>
      </c>
      <c r="D7658" s="2" t="str">
        <f t="array" ref="D7658">_xlfn.XLOOKUP(C7658,Customers!A:A,Customers!B:B)</f>
        <v>Customer 0625</v>
      </c>
      <c r="E7658" s="2" t="s">
        <v>658</v>
      </c>
      <c r="F7658" s="2" t="str">
        <f t="array" ref="F7658">_xlfn.XLOOKUP(E7658,Restaurants!A:A,Restaurants!B:B)</f>
        <v>Restaurant 040</v>
      </c>
      <c r="G7658" s="2" t="s">
        <v>178</v>
      </c>
      <c r="H7658" s="2" t="str">
        <f t="array" ref="H7658">_xlfn.XLOOKUP(G7658,Food_Menu!A:A,Food_Menu!B:B)</f>
        <v>Food Item 0086</v>
      </c>
      <c r="I7658" s="2">
        <f t="array" ref="I7658">_xlfn.XLOOKUP(G7658,Food_Menu!A:A,Food_Menu!D:D)</f>
        <v>475.88</v>
      </c>
      <c r="J7658" s="2" t="s">
        <v>332</v>
      </c>
      <c r="K7658" s="2" t="str">
        <f t="array" ref="K7658">_xlfn.XLOOKUP(J7658,Delivery_Partners!A:A,Delivery_Partners!B:B)</f>
        <v>Delivery Partner 164</v>
      </c>
      <c r="L7658" s="3">
        <v>1</v>
      </c>
      <c r="M7658" s="2" t="s">
        <v>23</v>
      </c>
      <c r="N7658" s="2" t="s">
        <v>55</v>
      </c>
      <c r="O7658" s="3">
        <v>26</v>
      </c>
      <c r="P7658" s="13">
        <f t="shared" ref="P7658:P7661" si="1608">I7658*L7658</f>
        <v>475.88</v>
      </c>
      <c r="Q7658" s="13" t="str">
        <f t="shared" ref="Q7658:Q7661" si="1609">IF(O7658="","Not Delivered",IF(O7658&lt;=30,"Fast",IF(O7658&lt;=60,"Normal","Slow")))</f>
        <v>Fast</v>
      </c>
      <c r="S7658" s="21"/>
    </row>
    <row r="7659" customHeight="1" spans="1:19">
      <c r="A7659" s="2" t="s">
        <v>9625</v>
      </c>
      <c r="B7659" s="29" t="s">
        <v>334</v>
      </c>
      <c r="C7659" s="2" t="s">
        <v>388</v>
      </c>
      <c r="D7659" s="2" t="str">
        <f t="array" ref="D7659">_xlfn.XLOOKUP(C7659,Customers!A:A,Customers!B:B)</f>
        <v>Customer 0144</v>
      </c>
      <c r="E7659" s="2" t="s">
        <v>1209</v>
      </c>
      <c r="F7659" s="2" t="str">
        <f t="array" ref="F7659">_xlfn.XLOOKUP(E7659,Restaurants!A:A,Restaurants!B:B)</f>
        <v>Restaurant 109</v>
      </c>
      <c r="G7659" s="2" t="s">
        <v>90</v>
      </c>
      <c r="H7659" s="2" t="str">
        <f t="array" ref="H7659">_xlfn.XLOOKUP(G7659,Food_Menu!A:A,Food_Menu!B:B)</f>
        <v>Food Item 0073</v>
      </c>
      <c r="I7659" s="2">
        <f t="array" ref="I7659">_xlfn.XLOOKUP(G7659,Food_Menu!A:A,Food_Menu!D:D)</f>
        <v>365.69</v>
      </c>
      <c r="J7659" s="2" t="s">
        <v>139</v>
      </c>
      <c r="K7659" s="2" t="str">
        <f t="array" ref="K7659">_xlfn.XLOOKUP(J7659,Delivery_Partners!A:A,Delivery_Partners!B:B)</f>
        <v>Delivery Partner 109</v>
      </c>
      <c r="L7659" s="3">
        <v>1</v>
      </c>
      <c r="M7659" s="2" t="s">
        <v>23</v>
      </c>
      <c r="N7659" s="2" t="s">
        <v>55</v>
      </c>
      <c r="O7659" s="3">
        <v>30</v>
      </c>
      <c r="P7659" s="13">
        <f t="shared" si="1608"/>
        <v>365.69</v>
      </c>
      <c r="Q7659" s="13" t="str">
        <f t="shared" si="1609"/>
        <v>Fast</v>
      </c>
      <c r="S7659" s="21"/>
    </row>
    <row r="7660" customHeight="1" spans="1:19">
      <c r="A7660" s="2" t="s">
        <v>9626</v>
      </c>
      <c r="B7660" s="28">
        <v>45812</v>
      </c>
      <c r="C7660" s="2" t="s">
        <v>4982</v>
      </c>
      <c r="D7660" s="2" t="str">
        <f t="array" ref="D7660">_xlfn.XLOOKUP(C7660,Customers!A:A,Customers!B:B)</f>
        <v>Customer 0148</v>
      </c>
      <c r="E7660" s="2" t="s">
        <v>586</v>
      </c>
      <c r="F7660" s="2" t="str">
        <f t="array" ref="F7660">_xlfn.XLOOKUP(E7660,Restaurants!A:A,Restaurants!B:B)</f>
        <v>Restaurant 092</v>
      </c>
      <c r="G7660" s="2" t="s">
        <v>1414</v>
      </c>
      <c r="H7660" s="2" t="str">
        <f t="array" ref="H7660">_xlfn.XLOOKUP(G7660,Food_Menu!A:A,Food_Menu!B:B)</f>
        <v>Food Item 0088</v>
      </c>
      <c r="I7660" s="2">
        <f t="array" ref="I7660">_xlfn.XLOOKUP(G7660,Food_Menu!A:A,Food_Menu!D:D)</f>
        <v>171.05</v>
      </c>
      <c r="J7660" s="2" t="s">
        <v>1716</v>
      </c>
      <c r="K7660" s="2" t="str">
        <f t="array" ref="K7660">_xlfn.XLOOKUP(J7660,Delivery_Partners!A:A,Delivery_Partners!B:B)</f>
        <v>Delivery Partner 042</v>
      </c>
      <c r="L7660" s="3">
        <v>2</v>
      </c>
      <c r="M7660" s="2" t="s">
        <v>23</v>
      </c>
      <c r="N7660" s="2" t="s">
        <v>55</v>
      </c>
      <c r="O7660" s="3">
        <v>36</v>
      </c>
      <c r="P7660" s="13">
        <f t="shared" si="1608"/>
        <v>342.1</v>
      </c>
      <c r="Q7660" s="13" t="str">
        <f t="shared" si="1609"/>
        <v>Normal</v>
      </c>
      <c r="S7660" s="21"/>
    </row>
    <row r="7661" customHeight="1" spans="1:19">
      <c r="A7661" s="2" t="s">
        <v>9627</v>
      </c>
      <c r="B7661" s="28">
        <v>45813</v>
      </c>
      <c r="C7661" s="2" t="s">
        <v>6696</v>
      </c>
      <c r="D7661" s="2" t="str">
        <f t="array" ref="D7661">_xlfn.XLOOKUP(C7661,Customers!A:A,Customers!B:B)</f>
        <v>Customer 1177</v>
      </c>
      <c r="E7661" s="2" t="s">
        <v>698</v>
      </c>
      <c r="F7661" s="2" t="str">
        <f t="array" ref="F7661">_xlfn.XLOOKUP(E7661,Restaurants!A:A,Restaurants!B:B)</f>
        <v>Restaurant 116</v>
      </c>
      <c r="G7661" s="2" t="s">
        <v>856</v>
      </c>
      <c r="H7661" s="2" t="str">
        <f t="array" ref="H7661">_xlfn.XLOOKUP(G7661,Food_Menu!A:A,Food_Menu!B:B)</f>
        <v>Food Item 0191</v>
      </c>
      <c r="I7661" s="2">
        <f t="array" ref="I7661">_xlfn.XLOOKUP(G7661,Food_Menu!A:A,Food_Menu!D:D)</f>
        <v>443.82</v>
      </c>
      <c r="J7661" s="2" t="s">
        <v>474</v>
      </c>
      <c r="K7661" s="2" t="str">
        <f t="array" ref="K7661">_xlfn.XLOOKUP(J7661,Delivery_Partners!A:A,Delivery_Partners!B:B)</f>
        <v>Delivery Partner 141</v>
      </c>
      <c r="L7661" s="3">
        <v>1</v>
      </c>
      <c r="M7661" s="2" t="s">
        <v>23</v>
      </c>
      <c r="N7661" s="2" t="s">
        <v>74</v>
      </c>
      <c r="O7661" s="3">
        <v>32</v>
      </c>
      <c r="P7661" s="13">
        <f t="shared" si="1608"/>
        <v>443.82</v>
      </c>
      <c r="Q7661" s="13" t="str">
        <f t="shared" si="1609"/>
        <v>Normal</v>
      </c>
      <c r="S7661" s="21"/>
    </row>
    <row r="7662" hidden="1" customHeight="1" spans="1:19">
      <c r="A7662" s="2" t="s">
        <v>9628</v>
      </c>
      <c r="B7662" s="28">
        <v>45817</v>
      </c>
      <c r="C7662" s="2" t="s">
        <v>2842</v>
      </c>
      <c r="D7662" s="2" t="str">
        <f t="array" ref="D7662">_xlfn.XLOOKUP(C7662,Customers!A:A,Customers!B:B)</f>
        <v>Customer 0038</v>
      </c>
      <c r="E7662" s="2" t="s">
        <v>1173</v>
      </c>
      <c r="F7662" s="2" t="str">
        <f t="array" ref="F7662">_xlfn.XLOOKUP(E7662,Restaurants!A:A,Restaurants!B:B)</f>
        <v>Restaurant 080</v>
      </c>
      <c r="G7662" s="2" t="s">
        <v>946</v>
      </c>
      <c r="H7662" s="2" t="str">
        <f t="array" ref="H7662">_xlfn.XLOOKUP(G7662,Food_Menu!A:A,Food_Menu!B:B)</f>
        <v>Food Item 0081</v>
      </c>
      <c r="I7662" s="2"/>
      <c r="J7662" s="2" t="s">
        <v>862</v>
      </c>
      <c r="K7662" s="2" t="str">
        <f t="array" ref="K7662">_xlfn.XLOOKUP(J7662,Delivery_Partners!A:A,Delivery_Partners!B:B)</f>
        <v>Delivery Partner 159</v>
      </c>
      <c r="L7662" s="3">
        <v>3</v>
      </c>
      <c r="M7662" s="2" t="s">
        <v>101</v>
      </c>
      <c r="N7662" s="2" t="s">
        <v>24</v>
      </c>
      <c r="O7662" s="2"/>
    </row>
    <row r="7663" customHeight="1" spans="1:19">
      <c r="A7663" s="2" t="s">
        <v>9629</v>
      </c>
      <c r="B7663" s="29" t="s">
        <v>1906</v>
      </c>
      <c r="C7663" s="2" t="s">
        <v>219</v>
      </c>
      <c r="D7663" s="2" t="str">
        <f t="array" ref="D7663">_xlfn.XLOOKUP(C7663,Customers!A:A,Customers!B:B)</f>
        <v>Customer 0028</v>
      </c>
      <c r="E7663" s="2" t="s">
        <v>451</v>
      </c>
      <c r="F7663" s="2" t="str">
        <f t="array" ref="F7663">_xlfn.XLOOKUP(E7663,Restaurants!A:A,Restaurants!B:B)</f>
        <v>Restaurant 022</v>
      </c>
      <c r="G7663" s="2" t="s">
        <v>188</v>
      </c>
      <c r="H7663" s="2" t="str">
        <f t="array" ref="H7663">_xlfn.XLOOKUP(G7663,Food_Menu!A:A,Food_Menu!B:B)</f>
        <v>Food Item 0082</v>
      </c>
      <c r="I7663" s="2">
        <f t="array" ref="I7663">_xlfn.XLOOKUP(G7663,Food_Menu!A:A,Food_Menu!D:D)</f>
        <v>266.68</v>
      </c>
      <c r="J7663" s="2" t="s">
        <v>2409</v>
      </c>
      <c r="K7663" s="2" t="str">
        <f t="array" ref="K7663">_xlfn.XLOOKUP(J7663,Delivery_Partners!A:A,Delivery_Partners!B:B)</f>
        <v>Delivery Partner 050</v>
      </c>
      <c r="L7663" s="3">
        <v>1</v>
      </c>
      <c r="M7663" s="2" t="s">
        <v>23</v>
      </c>
      <c r="N7663" s="2" t="s">
        <v>24</v>
      </c>
      <c r="O7663" s="3">
        <v>15</v>
      </c>
      <c r="P7663" s="13">
        <f t="shared" ref="P7663:P7664" si="1610">I7663*L7663</f>
        <v>266.68</v>
      </c>
      <c r="Q7663" s="13" t="str">
        <f t="shared" ref="Q7663:Q7664" si="1611">IF(O7663="","Not Delivered",IF(O7663&lt;=30,"Fast",IF(O7663&lt;=60,"Normal","Slow")))</f>
        <v>Fast</v>
      </c>
      <c r="S7663" s="21"/>
    </row>
    <row r="7664" customHeight="1" spans="1:19">
      <c r="A7664" s="2" t="s">
        <v>9630</v>
      </c>
      <c r="B7664" s="29" t="s">
        <v>161</v>
      </c>
      <c r="C7664" s="2" t="s">
        <v>5684</v>
      </c>
      <c r="D7664" s="2" t="str">
        <f t="array" ref="D7664">_xlfn.XLOOKUP(C7664,Customers!A:A,Customers!B:B)</f>
        <v>Customer 0021</v>
      </c>
      <c r="E7664" s="2" t="s">
        <v>506</v>
      </c>
      <c r="F7664" s="2" t="str">
        <f t="array" ref="F7664">_xlfn.XLOOKUP(E7664,Restaurants!A:A,Restaurants!B:B)</f>
        <v>Restaurant 005</v>
      </c>
      <c r="G7664" s="2" t="s">
        <v>1414</v>
      </c>
      <c r="H7664" s="2" t="str">
        <f t="array" ref="H7664">_xlfn.XLOOKUP(G7664,Food_Menu!A:A,Food_Menu!B:B)</f>
        <v>Food Item 0088</v>
      </c>
      <c r="I7664" s="2">
        <f t="array" ref="I7664">_xlfn.XLOOKUP(G7664,Food_Menu!A:A,Food_Menu!D:D)</f>
        <v>171.05</v>
      </c>
      <c r="J7664" s="2" t="s">
        <v>80</v>
      </c>
      <c r="K7664" s="2" t="str">
        <f t="array" ref="K7664">_xlfn.XLOOKUP(J7664,Delivery_Partners!A:A,Delivery_Partners!B:B)</f>
        <v>Delivery Partner 020</v>
      </c>
      <c r="L7664" s="3">
        <v>2</v>
      </c>
      <c r="M7664" s="2" t="s">
        <v>23</v>
      </c>
      <c r="N7664" s="2" t="s">
        <v>24</v>
      </c>
      <c r="O7664" s="3">
        <v>33</v>
      </c>
      <c r="P7664" s="13">
        <f t="shared" si="1610"/>
        <v>342.1</v>
      </c>
      <c r="Q7664" s="13" t="str">
        <f t="shared" si="1611"/>
        <v>Normal</v>
      </c>
      <c r="S7664" s="21"/>
    </row>
    <row r="7665" hidden="1" customHeight="1" spans="1:19">
      <c r="A7665" s="2" t="s">
        <v>9631</v>
      </c>
      <c r="B7665" s="29" t="s">
        <v>1370</v>
      </c>
      <c r="C7665" s="2" t="s">
        <v>1218</v>
      </c>
      <c r="D7665" s="2" t="str">
        <f t="array" ref="D7665">_xlfn.XLOOKUP(C7665,Customers!A:A,Customers!B:B)</f>
        <v>Customer 0755</v>
      </c>
      <c r="E7665" s="2" t="s">
        <v>1072</v>
      </c>
      <c r="F7665" s="2" t="str">
        <f t="array" ref="F7665">_xlfn.XLOOKUP(E7665,Restaurants!A:A,Restaurants!B:B)</f>
        <v>Restaurant 030</v>
      </c>
      <c r="G7665" s="2" t="s">
        <v>266</v>
      </c>
      <c r="H7665" s="2" t="str">
        <f t="array" ref="H7665">_xlfn.XLOOKUP(G7665,Food_Menu!A:A,Food_Menu!B:B)</f>
        <v>Food Item 0012</v>
      </c>
      <c r="I7665" s="2"/>
      <c r="J7665" s="2" t="s">
        <v>374</v>
      </c>
      <c r="K7665" s="2" t="str">
        <f t="array" ref="K7665">_xlfn.XLOOKUP(J7665,Delivery_Partners!A:A,Delivery_Partners!B:B)</f>
        <v>Delivery Partner 052</v>
      </c>
      <c r="L7665" s="3">
        <v>1</v>
      </c>
      <c r="M7665" s="2" t="s">
        <v>189</v>
      </c>
      <c r="N7665" s="2" t="s">
        <v>55</v>
      </c>
      <c r="O7665" s="2"/>
    </row>
    <row r="7666" customHeight="1" spans="1:19">
      <c r="A7666" s="2" t="s">
        <v>9632</v>
      </c>
      <c r="B7666" s="29" t="s">
        <v>472</v>
      </c>
      <c r="C7666" s="2" t="s">
        <v>764</v>
      </c>
      <c r="D7666" s="2" t="str">
        <f t="array" ref="D7666">_xlfn.XLOOKUP(C7666,Customers!A:A,Customers!B:B)</f>
        <v>Customer 1112</v>
      </c>
      <c r="E7666" s="2" t="s">
        <v>1176</v>
      </c>
      <c r="F7666" s="2" t="str">
        <f t="array" ref="F7666">_xlfn.XLOOKUP(E7666,Restaurants!A:A,Restaurants!B:B)</f>
        <v>Restaurant 053</v>
      </c>
      <c r="G7666" s="2" t="s">
        <v>194</v>
      </c>
      <c r="H7666" s="2" t="str">
        <f t="array" ref="H7666">_xlfn.XLOOKUP(G7666,Food_Menu!A:A,Food_Menu!B:B)</f>
        <v>Food Item 0009</v>
      </c>
      <c r="I7666" s="2">
        <f t="array" ref="I7666">_xlfn.XLOOKUP(G7666,Food_Menu!A:A,Food_Menu!D:D)</f>
        <v>168.03</v>
      </c>
      <c r="J7666" s="2" t="s">
        <v>1325</v>
      </c>
      <c r="K7666" s="2" t="str">
        <f t="array" ref="K7666">_xlfn.XLOOKUP(J7666,Delivery_Partners!A:A,Delivery_Partners!B:B)</f>
        <v>Delivery Partner 137</v>
      </c>
      <c r="L7666" s="3">
        <v>1</v>
      </c>
      <c r="M7666" s="2" t="s">
        <v>23</v>
      </c>
      <c r="N7666" s="2" t="s">
        <v>24</v>
      </c>
      <c r="O7666" s="3">
        <v>43</v>
      </c>
      <c r="P7666" s="13">
        <f>I7666*L7666</f>
        <v>168.03</v>
      </c>
      <c r="Q7666" s="13" t="str">
        <f>IF(O7666="","Not Delivered",IF(O7666&lt;=30,"Fast",IF(O7666&lt;=60,"Normal","Slow")))</f>
        <v>Normal</v>
      </c>
      <c r="S7666" s="21"/>
    </row>
    <row r="7667" hidden="1" customHeight="1" spans="1:19">
      <c r="A7667" s="2" t="s">
        <v>9633</v>
      </c>
      <c r="B7667" s="29" t="s">
        <v>3171</v>
      </c>
      <c r="C7667" s="2" t="s">
        <v>70</v>
      </c>
      <c r="D7667" s="2" t="str">
        <f t="array" ref="D7667">_xlfn.XLOOKUP(C7667,Customers!A:A,Customers!B:B)</f>
        <v>Customer 0207</v>
      </c>
      <c r="E7667" s="2" t="s">
        <v>131</v>
      </c>
      <c r="F7667" s="2" t="str">
        <f t="array" ref="F7667">_xlfn.XLOOKUP(E7667,Restaurants!A:A,Restaurants!B:B)</f>
        <v>Restaurant 075</v>
      </c>
      <c r="G7667" s="2" t="s">
        <v>617</v>
      </c>
      <c r="H7667" s="2" t="str">
        <f t="array" ref="H7667">_xlfn.XLOOKUP(G7667,Food_Menu!A:A,Food_Menu!B:B)</f>
        <v>Food Item 0092</v>
      </c>
      <c r="I7667" s="2"/>
      <c r="J7667" s="2" t="s">
        <v>133</v>
      </c>
      <c r="K7667" s="2" t="str">
        <f t="array" ref="K7667">_xlfn.XLOOKUP(J7667,Delivery_Partners!A:A,Delivery_Partners!B:B)</f>
        <v>Delivery Partner 012</v>
      </c>
      <c r="L7667" s="3">
        <v>2</v>
      </c>
      <c r="M7667" s="2" t="s">
        <v>101</v>
      </c>
      <c r="N7667" s="2" t="s">
        <v>55</v>
      </c>
      <c r="O7667" s="2"/>
    </row>
    <row r="7668" hidden="1" customHeight="1" spans="1:19">
      <c r="A7668" s="2" t="s">
        <v>9634</v>
      </c>
      <c r="B7668" s="29" t="s">
        <v>783</v>
      </c>
      <c r="C7668" s="2" t="s">
        <v>638</v>
      </c>
      <c r="D7668" s="2" t="str">
        <f t="array" ref="D7668">_xlfn.XLOOKUP(C7668,Customers!A:A,Customers!B:B)</f>
        <v>Customer 0955</v>
      </c>
      <c r="E7668" s="2" t="s">
        <v>382</v>
      </c>
      <c r="F7668" s="2" t="str">
        <f t="array" ref="F7668">_xlfn.XLOOKUP(E7668,Restaurants!A:A,Restaurants!B:B)</f>
        <v>Restaurant 108</v>
      </c>
      <c r="G7668" s="2" t="s">
        <v>405</v>
      </c>
      <c r="H7668" s="2" t="str">
        <f t="array" ref="H7668">_xlfn.XLOOKUP(G7668,Food_Menu!A:A,Food_Menu!B:B)</f>
        <v>Food Item 0004</v>
      </c>
      <c r="I7668" s="2"/>
      <c r="J7668" s="2" t="s">
        <v>458</v>
      </c>
      <c r="K7668" s="2" t="str">
        <f t="array" ref="K7668">_xlfn.XLOOKUP(J7668,Delivery_Partners!A:A,Delivery_Partners!B:B)</f>
        <v>Delivery Partner 053</v>
      </c>
      <c r="L7668" s="3">
        <v>4</v>
      </c>
      <c r="M7668" s="2" t="s">
        <v>101</v>
      </c>
      <c r="N7668" s="2" t="s">
        <v>24</v>
      </c>
      <c r="O7668" s="2"/>
    </row>
    <row r="7669" customHeight="1" spans="1:19">
      <c r="A7669" s="2" t="s">
        <v>9635</v>
      </c>
      <c r="B7669" s="29" t="s">
        <v>2792</v>
      </c>
      <c r="C7669" s="2" t="s">
        <v>4084</v>
      </c>
      <c r="D7669" s="2" t="str">
        <f t="array" ref="D7669">_xlfn.XLOOKUP(C7669,Customers!A:A,Customers!B:B)</f>
        <v>Customer 0864</v>
      </c>
      <c r="E7669" s="2" t="s">
        <v>1765</v>
      </c>
      <c r="F7669" s="2" t="str">
        <f t="array" ref="F7669">_xlfn.XLOOKUP(E7669,Restaurants!A:A,Restaurants!B:B)</f>
        <v>Restaurant 017</v>
      </c>
      <c r="G7669" s="2" t="s">
        <v>852</v>
      </c>
      <c r="H7669" s="2" t="str">
        <f t="array" ref="H7669">_xlfn.XLOOKUP(G7669,Food_Menu!A:A,Food_Menu!B:B)</f>
        <v>Food Item 0167</v>
      </c>
      <c r="I7669" s="2">
        <f t="array" ref="I7669">_xlfn.XLOOKUP(G7669,Food_Menu!A:A,Food_Menu!D:D)</f>
        <v>250.66</v>
      </c>
      <c r="J7669" s="2" t="s">
        <v>347</v>
      </c>
      <c r="K7669" s="2" t="str">
        <f t="array" ref="K7669">_xlfn.XLOOKUP(J7669,Delivery_Partners!A:A,Delivery_Partners!B:B)</f>
        <v>Delivery Partner 058</v>
      </c>
      <c r="L7669" s="3">
        <v>3</v>
      </c>
      <c r="M7669" s="2" t="s">
        <v>23</v>
      </c>
      <c r="N7669" s="2" t="s">
        <v>24</v>
      </c>
      <c r="O7669" s="3">
        <v>43</v>
      </c>
      <c r="P7669" s="13">
        <f t="shared" ref="P7669:P7675" si="1612">I7669*L7669</f>
        <v>751.98</v>
      </c>
      <c r="Q7669" s="13" t="str">
        <f t="shared" ref="Q7669:Q7675" si="1613">IF(O7669="","Not Delivered",IF(O7669&lt;=30,"Fast",IF(O7669&lt;=60,"Normal","Slow")))</f>
        <v>Normal</v>
      </c>
      <c r="S7669" s="21"/>
    </row>
    <row r="7670" customHeight="1" spans="1:19">
      <c r="A7670" s="2" t="s">
        <v>9636</v>
      </c>
      <c r="B7670" s="28">
        <v>45700</v>
      </c>
      <c r="C7670" s="2" t="s">
        <v>3547</v>
      </c>
      <c r="D7670" s="2" t="str">
        <f t="array" ref="D7670">_xlfn.XLOOKUP(C7670,Customers!A:A,Customers!B:B)</f>
        <v>Customer 0276</v>
      </c>
      <c r="E7670" s="2" t="s">
        <v>39</v>
      </c>
      <c r="F7670" s="2" t="str">
        <f t="array" ref="F7670">_xlfn.XLOOKUP(E7670,Restaurants!A:A,Restaurants!B:B)</f>
        <v>Restaurant 077</v>
      </c>
      <c r="G7670" s="2" t="s">
        <v>469</v>
      </c>
      <c r="H7670" s="2" t="str">
        <f t="array" ref="H7670">_xlfn.XLOOKUP(G7670,Food_Menu!A:A,Food_Menu!B:B)</f>
        <v>Food Item 0094</v>
      </c>
      <c r="I7670" s="2">
        <f t="array" ref="I7670">_xlfn.XLOOKUP(G7670,Food_Menu!A:A,Food_Menu!D:D)</f>
        <v>556.24</v>
      </c>
      <c r="J7670" s="2" t="s">
        <v>337</v>
      </c>
      <c r="K7670" s="2" t="str">
        <f t="array" ref="K7670">_xlfn.XLOOKUP(J7670,Delivery_Partners!A:A,Delivery_Partners!B:B)</f>
        <v>Delivery Partner 004</v>
      </c>
      <c r="L7670" s="3">
        <v>1</v>
      </c>
      <c r="M7670" s="2" t="s">
        <v>23</v>
      </c>
      <c r="N7670" s="2" t="s">
        <v>74</v>
      </c>
      <c r="O7670" s="3">
        <v>25</v>
      </c>
      <c r="P7670" s="13">
        <f t="shared" si="1612"/>
        <v>556.24</v>
      </c>
      <c r="Q7670" s="13" t="str">
        <f t="shared" si="1613"/>
        <v>Fast</v>
      </c>
      <c r="S7670" s="21"/>
    </row>
    <row r="7671" customHeight="1" spans="1:19">
      <c r="A7671" s="2" t="s">
        <v>9637</v>
      </c>
      <c r="B7671" s="29" t="s">
        <v>955</v>
      </c>
      <c r="C7671" s="2" t="s">
        <v>1420</v>
      </c>
      <c r="D7671" s="2" t="str">
        <f t="array" ref="D7671">_xlfn.XLOOKUP(C7671,Customers!A:A,Customers!B:B)</f>
        <v>Customer 0085</v>
      </c>
      <c r="E7671" s="2" t="s">
        <v>78</v>
      </c>
      <c r="F7671" s="2" t="str">
        <f t="array" ref="F7671">_xlfn.XLOOKUP(E7671,Restaurants!A:A,Restaurants!B:B)</f>
        <v>Restaurant 011</v>
      </c>
      <c r="G7671" s="2" t="s">
        <v>122</v>
      </c>
      <c r="H7671" s="2" t="str">
        <f t="array" ref="H7671">_xlfn.XLOOKUP(G7671,Food_Menu!A:A,Food_Menu!B:B)</f>
        <v>Food Item 0111</v>
      </c>
      <c r="I7671" s="2">
        <f t="array" ref="I7671">_xlfn.XLOOKUP(G7671,Food_Menu!A:A,Food_Menu!D:D)</f>
        <v>237.65</v>
      </c>
      <c r="J7671" s="2" t="s">
        <v>1047</v>
      </c>
      <c r="K7671" s="2" t="str">
        <f t="array" ref="K7671">_xlfn.XLOOKUP(J7671,Delivery_Partners!A:A,Delivery_Partners!B:B)</f>
        <v>Delivery Partner 108</v>
      </c>
      <c r="L7671" s="3">
        <v>1</v>
      </c>
      <c r="M7671" s="2" t="s">
        <v>23</v>
      </c>
      <c r="N7671" s="2" t="s">
        <v>24</v>
      </c>
      <c r="O7671" s="3">
        <v>50</v>
      </c>
      <c r="P7671" s="13">
        <f t="shared" si="1612"/>
        <v>237.65</v>
      </c>
      <c r="Q7671" s="13" t="str">
        <f t="shared" si="1613"/>
        <v>Normal</v>
      </c>
      <c r="S7671" s="21"/>
    </row>
    <row r="7672" customHeight="1" spans="1:19">
      <c r="A7672" s="2" t="s">
        <v>9638</v>
      </c>
      <c r="B7672" s="29" t="s">
        <v>1635</v>
      </c>
      <c r="C7672" s="2" t="s">
        <v>3368</v>
      </c>
      <c r="D7672" s="2" t="str">
        <f t="array" ref="D7672">_xlfn.XLOOKUP(C7672,Customers!A:A,Customers!B:B)</f>
        <v>Customer 0586</v>
      </c>
      <c r="E7672" s="2" t="s">
        <v>797</v>
      </c>
      <c r="F7672" s="2" t="str">
        <f t="array" ref="F7672">_xlfn.XLOOKUP(E7672,Restaurants!A:A,Restaurants!B:B)</f>
        <v>Restaurant 058</v>
      </c>
      <c r="G7672" s="2" t="s">
        <v>635</v>
      </c>
      <c r="H7672" s="2" t="str">
        <f t="array" ref="H7672">_xlfn.XLOOKUP(G7672,Food_Menu!A:A,Food_Menu!B:B)</f>
        <v>Food Item 0074</v>
      </c>
      <c r="I7672" s="2">
        <f t="array" ref="I7672">_xlfn.XLOOKUP(G7672,Food_Menu!A:A,Food_Menu!D:D)</f>
        <v>205.43</v>
      </c>
      <c r="J7672" s="2" t="s">
        <v>1829</v>
      </c>
      <c r="K7672" s="2" t="str">
        <f t="array" ref="K7672">_xlfn.XLOOKUP(J7672,Delivery_Partners!A:A,Delivery_Partners!B:B)</f>
        <v>Delivery Partner 146</v>
      </c>
      <c r="L7672" s="3">
        <v>1</v>
      </c>
      <c r="M7672" s="2" t="s">
        <v>23</v>
      </c>
      <c r="N7672" s="2" t="s">
        <v>74</v>
      </c>
      <c r="O7672" s="3">
        <v>37</v>
      </c>
      <c r="P7672" s="13">
        <f t="shared" si="1612"/>
        <v>205.43</v>
      </c>
      <c r="Q7672" s="13" t="str">
        <f t="shared" si="1613"/>
        <v>Normal</v>
      </c>
      <c r="S7672" s="21"/>
    </row>
    <row r="7673" customHeight="1" spans="1:19">
      <c r="A7673" s="2" t="s">
        <v>9639</v>
      </c>
      <c r="B7673" s="28">
        <v>45725</v>
      </c>
      <c r="C7673" s="2" t="s">
        <v>2260</v>
      </c>
      <c r="D7673" s="2" t="str">
        <f t="array" ref="D7673">_xlfn.XLOOKUP(C7673,Customers!A:A,Customers!B:B)</f>
        <v>Customer 0098</v>
      </c>
      <c r="E7673" s="2" t="s">
        <v>603</v>
      </c>
      <c r="F7673" s="2" t="str">
        <f t="array" ref="F7673">_xlfn.XLOOKUP(E7673,Restaurants!A:A,Restaurants!B:B)</f>
        <v>Restaurant 009</v>
      </c>
      <c r="G7673" s="2" t="s">
        <v>61</v>
      </c>
      <c r="H7673" s="2" t="str">
        <f t="array" ref="H7673">_xlfn.XLOOKUP(G7673,Food_Menu!A:A,Food_Menu!B:B)</f>
        <v>Food Item 0168</v>
      </c>
      <c r="I7673" s="2">
        <f t="array" ref="I7673">_xlfn.XLOOKUP(G7673,Food_Menu!A:A,Food_Menu!D:D)</f>
        <v>107.01</v>
      </c>
      <c r="J7673" s="2" t="s">
        <v>432</v>
      </c>
      <c r="K7673" s="2" t="str">
        <f t="array" ref="K7673">_xlfn.XLOOKUP(J7673,Delivery_Partners!A:A,Delivery_Partners!B:B)</f>
        <v>Delivery Partner 029</v>
      </c>
      <c r="L7673" s="3">
        <v>1</v>
      </c>
      <c r="M7673" s="2" t="s">
        <v>23</v>
      </c>
      <c r="N7673" s="2" t="s">
        <v>55</v>
      </c>
      <c r="O7673" s="3">
        <v>31</v>
      </c>
      <c r="P7673" s="13">
        <f t="shared" si="1612"/>
        <v>107.01</v>
      </c>
      <c r="Q7673" s="13" t="str">
        <f t="shared" si="1613"/>
        <v>Normal</v>
      </c>
      <c r="S7673" s="21"/>
    </row>
    <row r="7674" customHeight="1" spans="1:19">
      <c r="A7674" s="2" t="s">
        <v>9640</v>
      </c>
      <c r="B7674" s="29" t="s">
        <v>1251</v>
      </c>
      <c r="C7674" s="2" t="s">
        <v>5636</v>
      </c>
      <c r="D7674" s="2" t="str">
        <f t="array" ref="D7674">_xlfn.XLOOKUP(C7674,Customers!A:A,Customers!B:B)</f>
        <v>Customer 0137</v>
      </c>
      <c r="E7674" s="2" t="s">
        <v>623</v>
      </c>
      <c r="F7674" s="2" t="str">
        <f t="array" ref="F7674">_xlfn.XLOOKUP(E7674,Restaurants!A:A,Restaurants!B:B)</f>
        <v>Restaurant 045</v>
      </c>
      <c r="G7674" s="2" t="s">
        <v>1809</v>
      </c>
      <c r="H7674" s="2" t="str">
        <f t="array" ref="H7674">_xlfn.XLOOKUP(G7674,Food_Menu!A:A,Food_Menu!B:B)</f>
        <v>Food Item 0095</v>
      </c>
      <c r="I7674" s="2">
        <f t="array" ref="I7674">_xlfn.XLOOKUP(G7674,Food_Menu!A:A,Food_Menu!D:D)</f>
        <v>461.01</v>
      </c>
      <c r="J7674" s="2" t="s">
        <v>286</v>
      </c>
      <c r="K7674" s="2" t="str">
        <f t="array" ref="K7674">_xlfn.XLOOKUP(J7674,Delivery_Partners!A:A,Delivery_Partners!B:B)</f>
        <v>Delivery Partner 160</v>
      </c>
      <c r="L7674" s="3">
        <v>1</v>
      </c>
      <c r="M7674" s="2" t="s">
        <v>23</v>
      </c>
      <c r="N7674" s="2" t="s">
        <v>24</v>
      </c>
      <c r="O7674" s="3">
        <v>54</v>
      </c>
      <c r="P7674" s="13">
        <f t="shared" si="1612"/>
        <v>461.01</v>
      </c>
      <c r="Q7674" s="13" t="str">
        <f t="shared" si="1613"/>
        <v>Normal</v>
      </c>
      <c r="S7674" s="21"/>
    </row>
    <row r="7675" customHeight="1" spans="1:19">
      <c r="A7675" s="2" t="s">
        <v>9641</v>
      </c>
      <c r="B7675" s="28">
        <v>45909</v>
      </c>
      <c r="C7675" s="2" t="s">
        <v>931</v>
      </c>
      <c r="D7675" s="2" t="str">
        <f t="array" ref="D7675">_xlfn.XLOOKUP(C7675,Customers!A:A,Customers!B:B)</f>
        <v>Customer 0560</v>
      </c>
      <c r="E7675" s="2" t="s">
        <v>366</v>
      </c>
      <c r="F7675" s="2" t="str">
        <f t="array" ref="F7675">_xlfn.XLOOKUP(E7675,Restaurants!A:A,Restaurants!B:B)</f>
        <v>Restaurant 073</v>
      </c>
      <c r="G7675" s="2" t="s">
        <v>2712</v>
      </c>
      <c r="H7675" s="2" t="str">
        <f t="array" ref="H7675">_xlfn.XLOOKUP(G7675,Food_Menu!A:A,Food_Menu!B:B)</f>
        <v>Food Item 0008</v>
      </c>
      <c r="I7675" s="2">
        <f t="array" ref="I7675">_xlfn.XLOOKUP(G7675,Food_Menu!A:A,Food_Menu!D:D)</f>
        <v>417.54</v>
      </c>
      <c r="J7675" s="2" t="s">
        <v>541</v>
      </c>
      <c r="K7675" s="2" t="str">
        <f t="array" ref="K7675">_xlfn.XLOOKUP(J7675,Delivery_Partners!A:A,Delivery_Partners!B:B)</f>
        <v>Delivery Partner 172</v>
      </c>
      <c r="L7675" s="3">
        <v>3</v>
      </c>
      <c r="M7675" s="2" t="s">
        <v>23</v>
      </c>
      <c r="N7675" s="2" t="s">
        <v>24</v>
      </c>
      <c r="O7675" s="3">
        <v>15</v>
      </c>
      <c r="P7675" s="13">
        <f t="shared" si="1612"/>
        <v>1252.62</v>
      </c>
      <c r="Q7675" s="13" t="str">
        <f t="shared" si="1613"/>
        <v>Fast</v>
      </c>
      <c r="S7675" s="21"/>
    </row>
    <row r="7676" hidden="1" customHeight="1" spans="1:19">
      <c r="A7676" s="2" t="s">
        <v>9642</v>
      </c>
      <c r="B7676" s="29" t="s">
        <v>1370</v>
      </c>
      <c r="C7676" s="2" t="s">
        <v>1940</v>
      </c>
      <c r="D7676" s="2" t="str">
        <f t="array" ref="D7676">_xlfn.XLOOKUP(C7676,Customers!A:A,Customers!B:B)</f>
        <v>Customer 0979</v>
      </c>
      <c r="E7676" s="2" t="s">
        <v>552</v>
      </c>
      <c r="F7676" s="2" t="str">
        <f t="array" ref="F7676">_xlfn.XLOOKUP(E7676,Restaurants!A:A,Restaurants!B:B)</f>
        <v>Restaurant 089</v>
      </c>
      <c r="G7676" s="2" t="s">
        <v>563</v>
      </c>
      <c r="H7676" s="2" t="str">
        <f t="array" ref="H7676">_xlfn.XLOOKUP(G7676,Food_Menu!A:A,Food_Menu!B:B)</f>
        <v>Food Item 0108</v>
      </c>
      <c r="I7676" s="2"/>
      <c r="J7676" s="2" t="s">
        <v>953</v>
      </c>
      <c r="K7676" s="2" t="str">
        <f t="array" ref="K7676">_xlfn.XLOOKUP(J7676,Delivery_Partners!A:A,Delivery_Partners!B:B)</f>
        <v>Delivery Partner 157</v>
      </c>
      <c r="L7676" s="3">
        <v>2</v>
      </c>
      <c r="M7676" s="2" t="s">
        <v>189</v>
      </c>
      <c r="N7676" s="2" t="s">
        <v>55</v>
      </c>
      <c r="O7676" s="2"/>
    </row>
    <row r="7677" customHeight="1" spans="1:19">
      <c r="A7677" s="2" t="s">
        <v>9643</v>
      </c>
      <c r="B7677" s="29" t="s">
        <v>1642</v>
      </c>
      <c r="C7677" s="2" t="s">
        <v>2082</v>
      </c>
      <c r="D7677" s="2" t="str">
        <f t="array" ref="D7677">_xlfn.XLOOKUP(C7677,Customers!A:A,Customers!B:B)</f>
        <v>Customer 1193</v>
      </c>
      <c r="E7677" s="2" t="s">
        <v>182</v>
      </c>
      <c r="F7677" s="2" t="str">
        <f t="array" ref="F7677">_xlfn.XLOOKUP(E7677,Restaurants!A:A,Restaurants!B:B)</f>
        <v>Restaurant 097</v>
      </c>
      <c r="G7677" s="2" t="s">
        <v>225</v>
      </c>
      <c r="H7677" s="2" t="str">
        <f t="array" ref="H7677">_xlfn.XLOOKUP(G7677,Food_Menu!A:A,Food_Menu!B:B)</f>
        <v>Food Item 0039</v>
      </c>
      <c r="I7677" s="2">
        <f t="array" ref="I7677">_xlfn.XLOOKUP(G7677,Food_Menu!A:A,Food_Menu!D:D)</f>
        <v>557.2</v>
      </c>
      <c r="J7677" s="2" t="s">
        <v>323</v>
      </c>
      <c r="K7677" s="2" t="str">
        <f t="array" ref="K7677">_xlfn.XLOOKUP(J7677,Delivery_Partners!A:A,Delivery_Partners!B:B)</f>
        <v>Delivery Partner 131</v>
      </c>
      <c r="L7677" s="3">
        <v>1</v>
      </c>
      <c r="M7677" s="2" t="s">
        <v>23</v>
      </c>
      <c r="N7677" s="2" t="s">
        <v>55</v>
      </c>
      <c r="O7677" s="3">
        <v>43</v>
      </c>
      <c r="P7677" s="13">
        <f t="shared" ref="P7677:P7692" si="1614">I7677*L7677</f>
        <v>557.2</v>
      </c>
      <c r="Q7677" s="13" t="str">
        <f t="shared" ref="Q7677:Q7692" si="1615">IF(O7677="","Not Delivered",IF(O7677&lt;=30,"Fast",IF(O7677&lt;=60,"Normal","Slow")))</f>
        <v>Normal</v>
      </c>
      <c r="S7677" s="21"/>
    </row>
    <row r="7678" customHeight="1" spans="1:19">
      <c r="A7678" s="2" t="s">
        <v>9644</v>
      </c>
      <c r="B7678" s="29" t="s">
        <v>1000</v>
      </c>
      <c r="C7678" s="2" t="s">
        <v>1538</v>
      </c>
      <c r="D7678" s="2" t="str">
        <f t="array" ref="D7678">_xlfn.XLOOKUP(C7678,Customers!A:A,Customers!B:B)</f>
        <v>Customer 0754</v>
      </c>
      <c r="E7678" s="2" t="s">
        <v>578</v>
      </c>
      <c r="F7678" s="2" t="str">
        <f t="array" ref="F7678">_xlfn.XLOOKUP(E7678,Restaurants!A:A,Restaurants!B:B)</f>
        <v>Restaurant 063</v>
      </c>
      <c r="G7678" s="2" t="s">
        <v>1794</v>
      </c>
      <c r="H7678" s="2" t="str">
        <f t="array" ref="H7678">_xlfn.XLOOKUP(G7678,Food_Menu!A:A,Food_Menu!B:B)</f>
        <v>Food Item 0131</v>
      </c>
      <c r="I7678" s="2">
        <f t="array" ref="I7678">_xlfn.XLOOKUP(G7678,Food_Menu!A:A,Food_Menu!D:D)</f>
        <v>201.22</v>
      </c>
      <c r="J7678" s="2" t="s">
        <v>35</v>
      </c>
      <c r="K7678" s="2" t="str">
        <f t="array" ref="K7678">_xlfn.XLOOKUP(J7678,Delivery_Partners!A:A,Delivery_Partners!B:B)</f>
        <v>Delivery Partner 081</v>
      </c>
      <c r="L7678" s="3">
        <v>4</v>
      </c>
      <c r="M7678" s="2" t="s">
        <v>23</v>
      </c>
      <c r="N7678" s="2" t="s">
        <v>55</v>
      </c>
      <c r="O7678" s="3">
        <v>43</v>
      </c>
      <c r="P7678" s="13">
        <f t="shared" si="1614"/>
        <v>804.88</v>
      </c>
      <c r="Q7678" s="13" t="str">
        <f t="shared" si="1615"/>
        <v>Normal</v>
      </c>
      <c r="S7678" s="21"/>
    </row>
    <row r="7679" customHeight="1" spans="1:19">
      <c r="A7679" s="2" t="s">
        <v>9645</v>
      </c>
      <c r="B7679" s="29" t="s">
        <v>569</v>
      </c>
      <c r="C7679" s="2" t="s">
        <v>2018</v>
      </c>
      <c r="D7679" s="2" t="str">
        <f t="array" ref="D7679">_xlfn.XLOOKUP(C7679,Customers!A:A,Customers!B:B)</f>
        <v>Customer 0332</v>
      </c>
      <c r="E7679" s="2" t="s">
        <v>83</v>
      </c>
      <c r="F7679" s="2" t="str">
        <f t="array" ref="F7679">_xlfn.XLOOKUP(E7679,Restaurants!A:A,Restaurants!B:B)</f>
        <v>Restaurant 032</v>
      </c>
      <c r="G7679" s="2" t="s">
        <v>1785</v>
      </c>
      <c r="H7679" s="2" t="str">
        <f t="array" ref="H7679">_xlfn.XLOOKUP(G7679,Food_Menu!A:A,Food_Menu!B:B)</f>
        <v>Food Item 0124</v>
      </c>
      <c r="I7679" s="2">
        <f t="array" ref="I7679">_xlfn.XLOOKUP(G7679,Food_Menu!A:A,Food_Menu!D:D)</f>
        <v>195.8</v>
      </c>
      <c r="J7679" s="2" t="s">
        <v>942</v>
      </c>
      <c r="K7679" s="2" t="str">
        <f t="array" ref="K7679">_xlfn.XLOOKUP(J7679,Delivery_Partners!A:A,Delivery_Partners!B:B)</f>
        <v>Delivery Partner 037</v>
      </c>
      <c r="L7679" s="3">
        <v>2</v>
      </c>
      <c r="M7679" s="2" t="s">
        <v>23</v>
      </c>
      <c r="N7679" s="2" t="s">
        <v>24</v>
      </c>
      <c r="O7679" s="3">
        <v>55</v>
      </c>
      <c r="P7679" s="13">
        <f t="shared" si="1614"/>
        <v>391.6</v>
      </c>
      <c r="Q7679" s="13" t="str">
        <f t="shared" si="1615"/>
        <v>Normal</v>
      </c>
      <c r="S7679" s="21"/>
    </row>
    <row r="7680" customHeight="1" spans="1:19">
      <c r="A7680" s="2" t="s">
        <v>9646</v>
      </c>
      <c r="B7680" s="29" t="s">
        <v>1515</v>
      </c>
      <c r="C7680" s="2" t="s">
        <v>975</v>
      </c>
      <c r="D7680" s="2" t="str">
        <f t="array" ref="D7680">_xlfn.XLOOKUP(C7680,Customers!A:A,Customers!B:B)</f>
        <v>Customer 0394</v>
      </c>
      <c r="E7680" s="2" t="s">
        <v>738</v>
      </c>
      <c r="F7680" s="2" t="str">
        <f t="array" ref="F7680">_xlfn.XLOOKUP(E7680,Restaurants!A:A,Restaurants!B:B)</f>
        <v>Restaurant 110</v>
      </c>
      <c r="G7680" s="2" t="s">
        <v>717</v>
      </c>
      <c r="H7680" s="2" t="str">
        <f t="array" ref="H7680">_xlfn.XLOOKUP(G7680,Food_Menu!A:A,Food_Menu!B:B)</f>
        <v>Food Item 0105</v>
      </c>
      <c r="I7680" s="2">
        <f t="array" ref="I7680">_xlfn.XLOOKUP(G7680,Food_Menu!A:A,Food_Menu!D:D)</f>
        <v>415.74</v>
      </c>
      <c r="J7680" s="2" t="s">
        <v>688</v>
      </c>
      <c r="K7680" s="2" t="str">
        <f t="array" ref="K7680">_xlfn.XLOOKUP(J7680,Delivery_Partners!A:A,Delivery_Partners!B:B)</f>
        <v>Delivery Partner 165</v>
      </c>
      <c r="L7680" s="3">
        <v>1</v>
      </c>
      <c r="M7680" s="2" t="s">
        <v>23</v>
      </c>
      <c r="N7680" s="2" t="s">
        <v>24</v>
      </c>
      <c r="O7680" s="3">
        <v>15</v>
      </c>
      <c r="P7680" s="13">
        <f t="shared" si="1614"/>
        <v>415.74</v>
      </c>
      <c r="Q7680" s="13" t="str">
        <f t="shared" si="1615"/>
        <v>Fast</v>
      </c>
      <c r="S7680" s="21"/>
    </row>
    <row r="7681" customHeight="1" spans="1:19">
      <c r="A7681" s="2" t="s">
        <v>9647</v>
      </c>
      <c r="B7681" s="29" t="s">
        <v>2582</v>
      </c>
      <c r="C7681" s="2" t="s">
        <v>3385</v>
      </c>
      <c r="D7681" s="2" t="str">
        <f t="array" ref="D7681">_xlfn.XLOOKUP(C7681,Customers!A:A,Customers!B:B)</f>
        <v>Customer 0736</v>
      </c>
      <c r="E7681" s="2" t="s">
        <v>298</v>
      </c>
      <c r="F7681" s="2" t="str">
        <f t="array" ref="F7681">_xlfn.XLOOKUP(E7681,Restaurants!A:A,Restaurants!B:B)</f>
        <v>Restaurant 113</v>
      </c>
      <c r="G7681" s="2" t="s">
        <v>1701</v>
      </c>
      <c r="H7681" s="2" t="str">
        <f t="array" ref="H7681">_xlfn.XLOOKUP(G7681,Food_Menu!A:A,Food_Menu!B:B)</f>
        <v>Food Item 0085</v>
      </c>
      <c r="I7681" s="2">
        <f t="array" ref="I7681">_xlfn.XLOOKUP(G7681,Food_Menu!A:A,Food_Menu!D:D)</f>
        <v>423.46</v>
      </c>
      <c r="J7681" s="2" t="s">
        <v>801</v>
      </c>
      <c r="K7681" s="2" t="str">
        <f t="array" ref="K7681">_xlfn.XLOOKUP(J7681,Delivery_Partners!A:A,Delivery_Partners!B:B)</f>
        <v>Delivery Partner 096</v>
      </c>
      <c r="L7681" s="3">
        <v>2</v>
      </c>
      <c r="M7681" s="2" t="s">
        <v>23</v>
      </c>
      <c r="N7681" s="2" t="s">
        <v>55</v>
      </c>
      <c r="O7681" s="3">
        <v>45</v>
      </c>
      <c r="P7681" s="13">
        <f t="shared" si="1614"/>
        <v>846.92</v>
      </c>
      <c r="Q7681" s="13" t="str">
        <f t="shared" si="1615"/>
        <v>Normal</v>
      </c>
      <c r="S7681" s="21"/>
    </row>
    <row r="7682" customHeight="1" spans="1:19">
      <c r="A7682" s="2" t="s">
        <v>9648</v>
      </c>
      <c r="B7682" s="28">
        <v>45668</v>
      </c>
      <c r="C7682" s="2" t="s">
        <v>1511</v>
      </c>
      <c r="D7682" s="2" t="str">
        <f t="array" ref="D7682">_xlfn.XLOOKUP(C7682,Customers!A:A,Customers!B:B)</f>
        <v>Customer 0208</v>
      </c>
      <c r="E7682" s="2" t="s">
        <v>795</v>
      </c>
      <c r="F7682" s="2" t="str">
        <f t="array" ref="F7682">_xlfn.XLOOKUP(E7682,Restaurants!A:A,Restaurants!B:B)</f>
        <v>Restaurant 117</v>
      </c>
      <c r="G7682" s="2" t="s">
        <v>216</v>
      </c>
      <c r="H7682" s="2" t="str">
        <f t="array" ref="H7682">_xlfn.XLOOKUP(G7682,Food_Menu!A:A,Food_Menu!B:B)</f>
        <v>Food Item 0132</v>
      </c>
      <c r="I7682" s="2">
        <f t="array" ref="I7682">_xlfn.XLOOKUP(G7682,Food_Menu!A:A,Food_Menu!D:D)</f>
        <v>597.76</v>
      </c>
      <c r="J7682" s="2" t="s">
        <v>1683</v>
      </c>
      <c r="K7682" s="2" t="str">
        <f t="array" ref="K7682">_xlfn.XLOOKUP(J7682,Delivery_Partners!A:A,Delivery_Partners!B:B)</f>
        <v>Delivery Partner 082</v>
      </c>
      <c r="L7682" s="3">
        <v>2</v>
      </c>
      <c r="M7682" s="2" t="s">
        <v>23</v>
      </c>
      <c r="N7682" s="2" t="s">
        <v>74</v>
      </c>
      <c r="O7682" s="3">
        <v>20</v>
      </c>
      <c r="P7682" s="13">
        <f t="shared" si="1614"/>
        <v>1195.52</v>
      </c>
      <c r="Q7682" s="13" t="str">
        <f t="shared" si="1615"/>
        <v>Fast</v>
      </c>
      <c r="S7682" s="21"/>
    </row>
    <row r="7683" customHeight="1" spans="1:19">
      <c r="A7683" s="2" t="s">
        <v>9649</v>
      </c>
      <c r="B7683" s="29" t="s">
        <v>1360</v>
      </c>
      <c r="C7683" s="2" t="s">
        <v>2958</v>
      </c>
      <c r="D7683" s="2" t="str">
        <f t="array" ref="D7683">_xlfn.XLOOKUP(C7683,Customers!A:A,Customers!B:B)</f>
        <v>Customer 0623</v>
      </c>
      <c r="E7683" s="2" t="s">
        <v>655</v>
      </c>
      <c r="F7683" s="2" t="str">
        <f t="array" ref="F7683">_xlfn.XLOOKUP(E7683,Restaurants!A:A,Restaurants!B:B)</f>
        <v>Restaurant 096</v>
      </c>
      <c r="G7683" s="2" t="s">
        <v>767</v>
      </c>
      <c r="H7683" s="2" t="str">
        <f t="array" ref="H7683">_xlfn.XLOOKUP(G7683,Food_Menu!A:A,Food_Menu!B:B)</f>
        <v>Food Item 0150</v>
      </c>
      <c r="I7683" s="2">
        <f t="array" ref="I7683">_xlfn.XLOOKUP(G7683,Food_Menu!A:A,Food_Menu!D:D)</f>
        <v>110.4</v>
      </c>
      <c r="J7683" s="2" t="s">
        <v>718</v>
      </c>
      <c r="K7683" s="2" t="str">
        <f t="array" ref="K7683">_xlfn.XLOOKUP(J7683,Delivery_Partners!A:A,Delivery_Partners!B:B)</f>
        <v>Delivery Partner 071</v>
      </c>
      <c r="L7683" s="3">
        <v>1</v>
      </c>
      <c r="M7683" s="2" t="s">
        <v>23</v>
      </c>
      <c r="N7683" s="2" t="s">
        <v>24</v>
      </c>
      <c r="O7683" s="3">
        <v>40</v>
      </c>
      <c r="P7683" s="13">
        <f t="shared" si="1614"/>
        <v>110.4</v>
      </c>
      <c r="Q7683" s="13" t="str">
        <f t="shared" si="1615"/>
        <v>Normal</v>
      </c>
      <c r="S7683" s="21"/>
    </row>
    <row r="7684" customHeight="1" spans="1:19">
      <c r="A7684" s="2" t="s">
        <v>9650</v>
      </c>
      <c r="B7684" s="29" t="s">
        <v>1410</v>
      </c>
      <c r="C7684" s="2" t="s">
        <v>2821</v>
      </c>
      <c r="D7684" s="2" t="str">
        <f t="array" ref="D7684">_xlfn.XLOOKUP(C7684,Customers!A:A,Customers!B:B)</f>
        <v>Customer 0923</v>
      </c>
      <c r="E7684" s="2" t="s">
        <v>265</v>
      </c>
      <c r="F7684" s="2" t="str">
        <f t="array" ref="F7684">_xlfn.XLOOKUP(E7684,Restaurants!A:A,Restaurants!B:B)</f>
        <v>Restaurant 094</v>
      </c>
      <c r="G7684" s="2" t="s">
        <v>1103</v>
      </c>
      <c r="H7684" s="2" t="str">
        <f t="array" ref="H7684">_xlfn.XLOOKUP(G7684,Food_Menu!A:A,Food_Menu!B:B)</f>
        <v>Food Item 0194</v>
      </c>
      <c r="I7684" s="2">
        <f t="array" ref="I7684">_xlfn.XLOOKUP(G7684,Food_Menu!A:A,Food_Menu!D:D)</f>
        <v>325.87</v>
      </c>
      <c r="J7684" s="2" t="s">
        <v>435</v>
      </c>
      <c r="K7684" s="2" t="str">
        <f t="array" ref="K7684">_xlfn.XLOOKUP(J7684,Delivery_Partners!A:A,Delivery_Partners!B:B)</f>
        <v>Delivery Partner 040</v>
      </c>
      <c r="L7684" s="3">
        <v>1</v>
      </c>
      <c r="M7684" s="2" t="s">
        <v>23</v>
      </c>
      <c r="N7684" s="2" t="s">
        <v>55</v>
      </c>
      <c r="O7684" s="3">
        <v>34</v>
      </c>
      <c r="P7684" s="13">
        <f t="shared" si="1614"/>
        <v>325.87</v>
      </c>
      <c r="Q7684" s="13" t="str">
        <f t="shared" si="1615"/>
        <v>Normal</v>
      </c>
      <c r="S7684" s="21"/>
    </row>
    <row r="7685" customHeight="1" spans="1:19">
      <c r="A7685" s="2" t="s">
        <v>9651</v>
      </c>
      <c r="B7685" s="28">
        <v>45909</v>
      </c>
      <c r="C7685" s="2" t="s">
        <v>1876</v>
      </c>
      <c r="D7685" s="2" t="str">
        <f t="array" ref="D7685">_xlfn.XLOOKUP(C7685,Customers!A:A,Customers!B:B)</f>
        <v>Customer 1011</v>
      </c>
      <c r="E7685" s="2" t="s">
        <v>465</v>
      </c>
      <c r="F7685" s="2" t="str">
        <f t="array" ref="F7685">_xlfn.XLOOKUP(E7685,Restaurants!A:A,Restaurants!B:B)</f>
        <v>Restaurant 010</v>
      </c>
      <c r="G7685" s="2" t="s">
        <v>1267</v>
      </c>
      <c r="H7685" s="2" t="str">
        <f t="array" ref="H7685">_xlfn.XLOOKUP(G7685,Food_Menu!A:A,Food_Menu!B:B)</f>
        <v>Food Item 0212</v>
      </c>
      <c r="I7685" s="2">
        <f t="array" ref="I7685">_xlfn.XLOOKUP(G7685,Food_Menu!A:A,Food_Menu!D:D)</f>
        <v>187.71</v>
      </c>
      <c r="J7685" s="2" t="s">
        <v>145</v>
      </c>
      <c r="K7685" s="2" t="str">
        <f t="array" ref="K7685">_xlfn.XLOOKUP(J7685,Delivery_Partners!A:A,Delivery_Partners!B:B)</f>
        <v>Delivery Partner 069</v>
      </c>
      <c r="L7685" s="3">
        <v>1</v>
      </c>
      <c r="M7685" s="2" t="s">
        <v>23</v>
      </c>
      <c r="N7685" s="2" t="s">
        <v>24</v>
      </c>
      <c r="O7685" s="3">
        <v>45</v>
      </c>
      <c r="P7685" s="13">
        <f t="shared" si="1614"/>
        <v>187.71</v>
      </c>
      <c r="Q7685" s="13" t="str">
        <f t="shared" si="1615"/>
        <v>Normal</v>
      </c>
      <c r="S7685" s="21"/>
    </row>
    <row r="7686" customHeight="1" spans="1:19">
      <c r="A7686" s="2" t="s">
        <v>9652</v>
      </c>
      <c r="B7686" s="29" t="s">
        <v>170</v>
      </c>
      <c r="C7686" s="2" t="s">
        <v>4729</v>
      </c>
      <c r="D7686" s="2" t="str">
        <f t="array" ref="D7686">_xlfn.XLOOKUP(C7686,Customers!A:A,Customers!B:B)</f>
        <v>Customer 0071</v>
      </c>
      <c r="E7686" s="2" t="s">
        <v>776</v>
      </c>
      <c r="F7686" s="2" t="str">
        <f t="array" ref="F7686">_xlfn.XLOOKUP(E7686,Restaurants!A:A,Restaurants!B:B)</f>
        <v>Restaurant 069</v>
      </c>
      <c r="G7686" s="2" t="s">
        <v>519</v>
      </c>
      <c r="H7686" s="2" t="str">
        <f t="array" ref="H7686">_xlfn.XLOOKUP(G7686,Food_Menu!A:A,Food_Menu!B:B)</f>
        <v>Food Item 0019</v>
      </c>
      <c r="I7686" s="2">
        <f t="array" ref="I7686">_xlfn.XLOOKUP(G7686,Food_Menu!A:A,Food_Menu!D:D)</f>
        <v>145.23</v>
      </c>
      <c r="J7686" s="2" t="s">
        <v>199</v>
      </c>
      <c r="K7686" s="2" t="str">
        <f t="array" ref="K7686">_xlfn.XLOOKUP(J7686,Delivery_Partners!A:A,Delivery_Partners!B:B)</f>
        <v>Delivery Partner 144</v>
      </c>
      <c r="L7686" s="3">
        <v>1</v>
      </c>
      <c r="M7686" s="2" t="s">
        <v>23</v>
      </c>
      <c r="N7686" s="2" t="s">
        <v>24</v>
      </c>
      <c r="O7686" s="3">
        <v>32</v>
      </c>
      <c r="P7686" s="13">
        <f t="shared" si="1614"/>
        <v>145.23</v>
      </c>
      <c r="Q7686" s="13" t="str">
        <f t="shared" si="1615"/>
        <v>Normal</v>
      </c>
      <c r="S7686" s="21"/>
    </row>
    <row r="7687" customHeight="1" spans="1:19">
      <c r="A7687" s="2" t="s">
        <v>9653</v>
      </c>
      <c r="B7687" s="28">
        <v>45785</v>
      </c>
      <c r="C7687" s="2" t="s">
        <v>3001</v>
      </c>
      <c r="D7687" s="2" t="str">
        <f t="array" ref="D7687">_xlfn.XLOOKUP(C7687,Customers!A:A,Customers!B:B)</f>
        <v>Customer 0347</v>
      </c>
      <c r="E7687" s="2" t="s">
        <v>1022</v>
      </c>
      <c r="F7687" s="2" t="str">
        <f t="array" ref="F7687">_xlfn.XLOOKUP(E7687,Restaurants!A:A,Restaurants!B:B)</f>
        <v>Restaurant 049</v>
      </c>
      <c r="G7687" s="2" t="s">
        <v>255</v>
      </c>
      <c r="H7687" s="2" t="str">
        <f t="array" ref="H7687">_xlfn.XLOOKUP(G7687,Food_Menu!A:A,Food_Menu!B:B)</f>
        <v>Food Item 0146</v>
      </c>
      <c r="I7687" s="2">
        <f t="array" ref="I7687">_xlfn.XLOOKUP(G7687,Food_Menu!A:A,Food_Menu!D:D)</f>
        <v>580.64</v>
      </c>
      <c r="J7687" s="2" t="s">
        <v>351</v>
      </c>
      <c r="K7687" s="2" t="str">
        <f t="array" ref="K7687">_xlfn.XLOOKUP(J7687,Delivery_Partners!A:A,Delivery_Partners!B:B)</f>
        <v>Delivery Partner 101</v>
      </c>
      <c r="L7687" s="3">
        <v>2</v>
      </c>
      <c r="M7687" s="2" t="s">
        <v>23</v>
      </c>
      <c r="N7687" s="2" t="s">
        <v>42</v>
      </c>
      <c r="O7687" s="3">
        <v>47</v>
      </c>
      <c r="P7687" s="13">
        <f t="shared" si="1614"/>
        <v>1161.28</v>
      </c>
      <c r="Q7687" s="13" t="str">
        <f t="shared" si="1615"/>
        <v>Normal</v>
      </c>
      <c r="S7687" s="21"/>
    </row>
    <row r="7688" customHeight="1" spans="1:19">
      <c r="A7688" s="2" t="s">
        <v>9654</v>
      </c>
      <c r="B7688" s="28">
        <v>45903</v>
      </c>
      <c r="C7688" s="2" t="s">
        <v>445</v>
      </c>
      <c r="D7688" s="2" t="str">
        <f t="array" ref="D7688">_xlfn.XLOOKUP(C7688,Customers!A:A,Customers!B:B)</f>
        <v>Customer 0306</v>
      </c>
      <c r="E7688" s="2" t="s">
        <v>83</v>
      </c>
      <c r="F7688" s="2" t="str">
        <f t="array" ref="F7688">_xlfn.XLOOKUP(E7688,Restaurants!A:A,Restaurants!B:B)</f>
        <v>Restaurant 032</v>
      </c>
      <c r="G7688" s="2" t="s">
        <v>519</v>
      </c>
      <c r="H7688" s="2" t="str">
        <f t="array" ref="H7688">_xlfn.XLOOKUP(G7688,Food_Menu!A:A,Food_Menu!B:B)</f>
        <v>Food Item 0019</v>
      </c>
      <c r="I7688" s="2">
        <f t="array" ref="I7688">_xlfn.XLOOKUP(G7688,Food_Menu!A:A,Food_Menu!D:D)</f>
        <v>145.23</v>
      </c>
      <c r="J7688" s="2" t="s">
        <v>2005</v>
      </c>
      <c r="K7688" s="2" t="str">
        <f t="array" ref="K7688">_xlfn.XLOOKUP(J7688,Delivery_Partners!A:A,Delivery_Partners!B:B)</f>
        <v>Delivery Partner 072</v>
      </c>
      <c r="L7688" s="3">
        <v>1</v>
      </c>
      <c r="M7688" s="2" t="s">
        <v>23</v>
      </c>
      <c r="N7688" s="2" t="s">
        <v>42</v>
      </c>
      <c r="O7688" s="3">
        <v>25</v>
      </c>
      <c r="P7688" s="13">
        <f t="shared" si="1614"/>
        <v>145.23</v>
      </c>
      <c r="Q7688" s="13" t="str">
        <f t="shared" si="1615"/>
        <v>Fast</v>
      </c>
      <c r="S7688" s="21"/>
    </row>
    <row r="7689" customHeight="1" spans="1:19">
      <c r="A7689" s="2" t="s">
        <v>9655</v>
      </c>
      <c r="B7689" s="29" t="s">
        <v>175</v>
      </c>
      <c r="C7689" s="2" t="s">
        <v>4523</v>
      </c>
      <c r="D7689" s="2" t="str">
        <f t="array" ref="D7689">_xlfn.XLOOKUP(C7689,Customers!A:A,Customers!B:B)</f>
        <v>Customer 0666</v>
      </c>
      <c r="E7689" s="2" t="s">
        <v>603</v>
      </c>
      <c r="F7689" s="2" t="str">
        <f t="array" ref="F7689">_xlfn.XLOOKUP(E7689,Restaurants!A:A,Restaurants!B:B)</f>
        <v>Restaurant 009</v>
      </c>
      <c r="G7689" s="2" t="s">
        <v>617</v>
      </c>
      <c r="H7689" s="2" t="str">
        <f t="array" ref="H7689">_xlfn.XLOOKUP(G7689,Food_Menu!A:A,Food_Menu!B:B)</f>
        <v>Food Item 0092</v>
      </c>
      <c r="I7689" s="2">
        <f t="array" ref="I7689">_xlfn.XLOOKUP(G7689,Food_Menu!A:A,Food_Menu!D:D)</f>
        <v>238.18</v>
      </c>
      <c r="J7689" s="2" t="s">
        <v>80</v>
      </c>
      <c r="K7689" s="2" t="str">
        <f t="array" ref="K7689">_xlfn.XLOOKUP(J7689,Delivery_Partners!A:A,Delivery_Partners!B:B)</f>
        <v>Delivery Partner 020</v>
      </c>
      <c r="L7689" s="3">
        <v>1</v>
      </c>
      <c r="M7689" s="2" t="s">
        <v>23</v>
      </c>
      <c r="N7689" s="2" t="s">
        <v>55</v>
      </c>
      <c r="O7689" s="3">
        <v>34</v>
      </c>
      <c r="P7689" s="13">
        <f t="shared" si="1614"/>
        <v>238.18</v>
      </c>
      <c r="Q7689" s="13" t="str">
        <f t="shared" si="1615"/>
        <v>Normal</v>
      </c>
      <c r="S7689" s="21"/>
    </row>
    <row r="7690" customHeight="1" spans="1:19">
      <c r="A7690" s="2" t="s">
        <v>9656</v>
      </c>
      <c r="B7690" s="28">
        <v>45994</v>
      </c>
      <c r="C7690" s="2" t="s">
        <v>4563</v>
      </c>
      <c r="D7690" s="2" t="str">
        <f t="array" ref="D7690">_xlfn.XLOOKUP(C7690,Customers!A:A,Customers!B:B)</f>
        <v>Customer 0223</v>
      </c>
      <c r="E7690" s="2" t="s">
        <v>281</v>
      </c>
      <c r="F7690" s="2" t="str">
        <f t="array" ref="F7690">_xlfn.XLOOKUP(E7690,Restaurants!A:A,Restaurants!B:B)</f>
        <v>Restaurant 026</v>
      </c>
      <c r="G7690" s="2" t="s">
        <v>920</v>
      </c>
      <c r="H7690" s="2" t="str">
        <f t="array" ref="H7690">_xlfn.XLOOKUP(G7690,Food_Menu!A:A,Food_Menu!B:B)</f>
        <v>Food Item 0164</v>
      </c>
      <c r="I7690" s="2">
        <f t="array" ref="I7690">_xlfn.XLOOKUP(G7690,Food_Menu!A:A,Food_Menu!D:D)</f>
        <v>389.25</v>
      </c>
      <c r="J7690" s="2" t="s">
        <v>54</v>
      </c>
      <c r="K7690" s="2" t="str">
        <f t="array" ref="K7690">_xlfn.XLOOKUP(J7690,Delivery_Partners!A:A,Delivery_Partners!B:B)</f>
        <v>Delivery Partner 075</v>
      </c>
      <c r="L7690" s="3">
        <v>4</v>
      </c>
      <c r="M7690" s="2" t="s">
        <v>23</v>
      </c>
      <c r="N7690" s="2" t="s">
        <v>55</v>
      </c>
      <c r="O7690" s="3">
        <v>37</v>
      </c>
      <c r="P7690" s="13">
        <f t="shared" si="1614"/>
        <v>1557</v>
      </c>
      <c r="Q7690" s="13" t="str">
        <f t="shared" si="1615"/>
        <v>Normal</v>
      </c>
      <c r="S7690" s="21"/>
    </row>
    <row r="7691" customHeight="1" spans="1:19">
      <c r="A7691" s="2" t="s">
        <v>9657</v>
      </c>
      <c r="B7691" s="29" t="s">
        <v>1092</v>
      </c>
      <c r="C7691" s="2" t="s">
        <v>1556</v>
      </c>
      <c r="D7691" s="2" t="str">
        <f t="array" ref="D7691">_xlfn.XLOOKUP(C7691,Customers!A:A,Customers!B:B)</f>
        <v>Customer 1141</v>
      </c>
      <c r="E7691" s="2" t="s">
        <v>738</v>
      </c>
      <c r="F7691" s="2" t="str">
        <f t="array" ref="F7691">_xlfn.XLOOKUP(E7691,Restaurants!A:A,Restaurants!B:B)</f>
        <v>Restaurant 110</v>
      </c>
      <c r="G7691" s="2" t="s">
        <v>331</v>
      </c>
      <c r="H7691" s="2" t="str">
        <f t="array" ref="H7691">_xlfn.XLOOKUP(G7691,Food_Menu!A:A,Food_Menu!B:B)</f>
        <v>Food Item 0120</v>
      </c>
      <c r="I7691" s="2">
        <f t="array" ref="I7691">_xlfn.XLOOKUP(G7691,Food_Menu!A:A,Food_Menu!D:D)</f>
        <v>569.73</v>
      </c>
      <c r="J7691" s="2" t="s">
        <v>1233</v>
      </c>
      <c r="K7691" s="2" t="str">
        <f t="array" ref="K7691">_xlfn.XLOOKUP(J7691,Delivery_Partners!A:A,Delivery_Partners!B:B)</f>
        <v>Delivery Partner 039</v>
      </c>
      <c r="L7691" s="3">
        <v>4</v>
      </c>
      <c r="M7691" s="2" t="s">
        <v>23</v>
      </c>
      <c r="N7691" s="2" t="s">
        <v>24</v>
      </c>
      <c r="O7691" s="3">
        <v>55</v>
      </c>
      <c r="P7691" s="13">
        <f t="shared" si="1614"/>
        <v>2278.92</v>
      </c>
      <c r="Q7691" s="13" t="str">
        <f t="shared" si="1615"/>
        <v>Normal</v>
      </c>
      <c r="S7691" s="21"/>
    </row>
    <row r="7692" customHeight="1" spans="1:19">
      <c r="A7692" s="2" t="s">
        <v>9658</v>
      </c>
      <c r="B7692" s="29" t="s">
        <v>1049</v>
      </c>
      <c r="C7692" s="2" t="s">
        <v>1527</v>
      </c>
      <c r="D7692" s="2" t="str">
        <f t="array" ref="D7692">_xlfn.XLOOKUP(C7692,Customers!A:A,Customers!B:B)</f>
        <v>Customer 1101</v>
      </c>
      <c r="E7692" s="2" t="s">
        <v>738</v>
      </c>
      <c r="F7692" s="2" t="str">
        <f t="array" ref="F7692">_xlfn.XLOOKUP(E7692,Restaurants!A:A,Restaurants!B:B)</f>
        <v>Restaurant 110</v>
      </c>
      <c r="G7692" s="2" t="s">
        <v>823</v>
      </c>
      <c r="H7692" s="2" t="str">
        <f t="array" ref="H7692">_xlfn.XLOOKUP(G7692,Food_Menu!A:A,Food_Menu!B:B)</f>
        <v>Food Item 0178</v>
      </c>
      <c r="I7692" s="2">
        <f t="array" ref="I7692">_xlfn.XLOOKUP(G7692,Food_Menu!A:A,Food_Menu!D:D)</f>
        <v>461.95</v>
      </c>
      <c r="J7692" s="2" t="s">
        <v>2005</v>
      </c>
      <c r="K7692" s="2" t="str">
        <f t="array" ref="K7692">_xlfn.XLOOKUP(J7692,Delivery_Partners!A:A,Delivery_Partners!B:B)</f>
        <v>Delivery Partner 072</v>
      </c>
      <c r="L7692" s="3">
        <v>2</v>
      </c>
      <c r="M7692" s="2" t="s">
        <v>23</v>
      </c>
      <c r="N7692" s="2" t="s">
        <v>24</v>
      </c>
      <c r="O7692" s="3">
        <v>45</v>
      </c>
      <c r="P7692" s="13">
        <f t="shared" si="1614"/>
        <v>923.9</v>
      </c>
      <c r="Q7692" s="13" t="str">
        <f t="shared" si="1615"/>
        <v>Normal</v>
      </c>
      <c r="S7692" s="21"/>
    </row>
    <row r="7693" hidden="1" customHeight="1" spans="1:19">
      <c r="A7693" s="2" t="s">
        <v>9659</v>
      </c>
      <c r="B7693" s="29" t="s">
        <v>135</v>
      </c>
      <c r="C7693" s="2" t="s">
        <v>1772</v>
      </c>
      <c r="D7693" s="2" t="str">
        <f t="array" ref="D7693">_xlfn.XLOOKUP(C7693,Customers!A:A,Customers!B:B)</f>
        <v>Customer 0400</v>
      </c>
      <c r="E7693" s="2" t="s">
        <v>1309</v>
      </c>
      <c r="F7693" s="2" t="str">
        <f t="array" ref="F7693">_xlfn.XLOOKUP(E7693,Restaurants!A:A,Restaurants!B:B)</f>
        <v>Restaurant 090</v>
      </c>
      <c r="G7693" s="2" t="s">
        <v>1919</v>
      </c>
      <c r="H7693" s="2" t="str">
        <f t="array" ref="H7693">_xlfn.XLOOKUP(G7693,Food_Menu!A:A,Food_Menu!B:B)</f>
        <v>Food Item 0201</v>
      </c>
      <c r="I7693" s="2"/>
      <c r="J7693" s="2" t="s">
        <v>226</v>
      </c>
      <c r="K7693" s="2" t="str">
        <f t="array" ref="K7693">_xlfn.XLOOKUP(J7693,Delivery_Partners!A:A,Delivery_Partners!B:B)</f>
        <v>Delivery Partner 027</v>
      </c>
      <c r="L7693" s="3">
        <v>2</v>
      </c>
      <c r="M7693" s="2" t="s">
        <v>101</v>
      </c>
      <c r="N7693" s="2" t="s">
        <v>55</v>
      </c>
      <c r="O7693" s="2"/>
    </row>
    <row r="7694" customHeight="1" spans="1:19">
      <c r="A7694" s="2" t="s">
        <v>9660</v>
      </c>
      <c r="B7694" s="28">
        <v>45878</v>
      </c>
      <c r="C7694" s="2" t="s">
        <v>2632</v>
      </c>
      <c r="D7694" s="2" t="str">
        <f t="array" ref="D7694">_xlfn.XLOOKUP(C7694,Customers!A:A,Customers!B:B)</f>
        <v>Customer 0489</v>
      </c>
      <c r="E7694" s="2" t="s">
        <v>71</v>
      </c>
      <c r="F7694" s="2" t="str">
        <f t="array" ref="F7694">_xlfn.XLOOKUP(E7694,Restaurants!A:A,Restaurants!B:B)</f>
        <v>Restaurant 013</v>
      </c>
      <c r="G7694" s="2" t="s">
        <v>1516</v>
      </c>
      <c r="H7694" s="2" t="str">
        <f t="array" ref="H7694">_xlfn.XLOOKUP(G7694,Food_Menu!A:A,Food_Menu!B:B)</f>
        <v>Food Item 0215</v>
      </c>
      <c r="I7694" s="2">
        <f t="array" ref="I7694">_xlfn.XLOOKUP(G7694,Food_Menu!A:A,Food_Menu!D:D)</f>
        <v>131.38</v>
      </c>
      <c r="J7694" s="2" t="s">
        <v>707</v>
      </c>
      <c r="K7694" s="2" t="str">
        <f t="array" ref="K7694">_xlfn.XLOOKUP(J7694,Delivery_Partners!A:A,Delivery_Partners!B:B)</f>
        <v>Delivery Partner 171</v>
      </c>
      <c r="L7694" s="3">
        <v>3</v>
      </c>
      <c r="M7694" s="2" t="s">
        <v>23</v>
      </c>
      <c r="N7694" s="2" t="s">
        <v>42</v>
      </c>
      <c r="O7694" s="3">
        <v>43</v>
      </c>
      <c r="P7694" s="13">
        <f t="shared" ref="P7694:P7697" si="1616">I7694*L7694</f>
        <v>394.14</v>
      </c>
      <c r="Q7694" s="13" t="str">
        <f t="shared" ref="Q7694:Q7697" si="1617">IF(O7694="","Not Delivered",IF(O7694&lt;=30,"Fast",IF(O7694&lt;=60,"Normal","Slow")))</f>
        <v>Normal</v>
      </c>
      <c r="S7694" s="21"/>
    </row>
    <row r="7695" customHeight="1" spans="1:19">
      <c r="A7695" s="2" t="s">
        <v>9661</v>
      </c>
      <c r="B7695" s="29" t="s">
        <v>320</v>
      </c>
      <c r="C7695" s="2" t="s">
        <v>3064</v>
      </c>
      <c r="D7695" s="2" t="str">
        <f t="array" ref="D7695">_xlfn.XLOOKUP(C7695,Customers!A:A,Customers!B:B)</f>
        <v>Customer 0528</v>
      </c>
      <c r="E7695" s="2" t="s">
        <v>52</v>
      </c>
      <c r="F7695" s="2" t="str">
        <f t="array" ref="F7695">_xlfn.XLOOKUP(E7695,Restaurants!A:A,Restaurants!B:B)</f>
        <v>Restaurant 083</v>
      </c>
      <c r="G7695" s="2" t="s">
        <v>153</v>
      </c>
      <c r="H7695" s="2" t="str">
        <f t="array" ref="H7695">_xlfn.XLOOKUP(G7695,Food_Menu!A:A,Food_Menu!B:B)</f>
        <v>Food Item 0149</v>
      </c>
      <c r="I7695" s="2">
        <f t="array" ref="I7695">_xlfn.XLOOKUP(G7695,Food_Menu!A:A,Food_Menu!D:D)</f>
        <v>238.55</v>
      </c>
      <c r="J7695" s="2" t="s">
        <v>1196</v>
      </c>
      <c r="K7695" s="2" t="str">
        <f t="array" ref="K7695">_xlfn.XLOOKUP(J7695,Delivery_Partners!A:A,Delivery_Partners!B:B)</f>
        <v>Delivery Partner 032</v>
      </c>
      <c r="L7695" s="3">
        <v>2</v>
      </c>
      <c r="M7695" s="2" t="s">
        <v>23</v>
      </c>
      <c r="N7695" s="2" t="s">
        <v>24</v>
      </c>
      <c r="O7695" s="3">
        <v>48</v>
      </c>
      <c r="P7695" s="13">
        <f t="shared" si="1616"/>
        <v>477.1</v>
      </c>
      <c r="Q7695" s="13" t="str">
        <f t="shared" si="1617"/>
        <v>Normal</v>
      </c>
      <c r="S7695" s="21"/>
    </row>
    <row r="7696" customHeight="1" spans="1:19">
      <c r="A7696" s="2" t="s">
        <v>9662</v>
      </c>
      <c r="B7696" s="29" t="s">
        <v>284</v>
      </c>
      <c r="C7696" s="2" t="s">
        <v>3250</v>
      </c>
      <c r="D7696" s="2" t="str">
        <f t="array" ref="D7696">_xlfn.XLOOKUP(C7696,Customers!A:A,Customers!B:B)</f>
        <v>Customer 0052</v>
      </c>
      <c r="E7696" s="2" t="s">
        <v>1031</v>
      </c>
      <c r="F7696" s="2" t="str">
        <f t="array" ref="F7696">_xlfn.XLOOKUP(E7696,Restaurants!A:A,Restaurants!B:B)</f>
        <v>Restaurant 016</v>
      </c>
      <c r="G7696" s="2" t="s">
        <v>153</v>
      </c>
      <c r="H7696" s="2" t="str">
        <f t="array" ref="H7696">_xlfn.XLOOKUP(G7696,Food_Menu!A:A,Food_Menu!B:B)</f>
        <v>Food Item 0149</v>
      </c>
      <c r="I7696" s="2">
        <f t="array" ref="I7696">_xlfn.XLOOKUP(G7696,Food_Menu!A:A,Food_Menu!D:D)</f>
        <v>238.55</v>
      </c>
      <c r="J7696" s="2" t="s">
        <v>427</v>
      </c>
      <c r="K7696" s="2" t="str">
        <f t="array" ref="K7696">_xlfn.XLOOKUP(J7696,Delivery_Partners!A:A,Delivery_Partners!B:B)</f>
        <v>Delivery Partner 023</v>
      </c>
      <c r="L7696" s="3">
        <v>1</v>
      </c>
      <c r="M7696" s="2" t="s">
        <v>23</v>
      </c>
      <c r="N7696" s="2" t="s">
        <v>74</v>
      </c>
      <c r="O7696" s="3">
        <v>39</v>
      </c>
      <c r="P7696" s="13">
        <f t="shared" si="1616"/>
        <v>238.55</v>
      </c>
      <c r="Q7696" s="13" t="str">
        <f t="shared" si="1617"/>
        <v>Normal</v>
      </c>
      <c r="S7696" s="21"/>
    </row>
    <row r="7697" customHeight="1" spans="1:19">
      <c r="A7697" s="2" t="s">
        <v>9663</v>
      </c>
      <c r="B7697" s="29" t="s">
        <v>1823</v>
      </c>
      <c r="C7697" s="2" t="s">
        <v>3831</v>
      </c>
      <c r="D7697" s="2" t="str">
        <f t="array" ref="D7697">_xlfn.XLOOKUP(C7697,Customers!A:A,Customers!B:B)</f>
        <v>Customer 1067</v>
      </c>
      <c r="E7697" s="2" t="s">
        <v>726</v>
      </c>
      <c r="F7697" s="2" t="str">
        <f t="array" ref="F7697">_xlfn.XLOOKUP(E7697,Restaurants!A:A,Restaurants!B:B)</f>
        <v>Restaurant 082</v>
      </c>
      <c r="G7697" s="2" t="s">
        <v>34</v>
      </c>
      <c r="H7697" s="2" t="str">
        <f t="array" ref="H7697">_xlfn.XLOOKUP(G7697,Food_Menu!A:A,Food_Menu!B:B)</f>
        <v>Food Item 0177</v>
      </c>
      <c r="I7697" s="2">
        <f t="array" ref="I7697">_xlfn.XLOOKUP(G7697,Food_Menu!A:A,Food_Menu!D:D)</f>
        <v>268.83</v>
      </c>
      <c r="J7697" s="2" t="s">
        <v>461</v>
      </c>
      <c r="K7697" s="2" t="str">
        <f t="array" ref="K7697">_xlfn.XLOOKUP(J7697,Delivery_Partners!A:A,Delivery_Partners!B:B)</f>
        <v>Delivery Partner 118</v>
      </c>
      <c r="L7697" s="3">
        <v>1</v>
      </c>
      <c r="M7697" s="2" t="s">
        <v>23</v>
      </c>
      <c r="N7697" s="2" t="s">
        <v>74</v>
      </c>
      <c r="O7697" s="3">
        <v>23</v>
      </c>
      <c r="P7697" s="13">
        <f t="shared" si="1616"/>
        <v>268.83</v>
      </c>
      <c r="Q7697" s="13" t="str">
        <f t="shared" si="1617"/>
        <v>Fast</v>
      </c>
      <c r="S7697" s="21"/>
    </row>
    <row r="7698" hidden="1" customHeight="1" spans="1:19">
      <c r="A7698" s="2" t="s">
        <v>9664</v>
      </c>
      <c r="B7698" s="28">
        <v>45667</v>
      </c>
      <c r="C7698" s="2" t="s">
        <v>2173</v>
      </c>
      <c r="D7698" s="2" t="str">
        <f t="array" ref="D7698">_xlfn.XLOOKUP(C7698,Customers!A:A,Customers!B:B)</f>
        <v>Customer 0936</v>
      </c>
      <c r="E7698" s="2" t="s">
        <v>506</v>
      </c>
      <c r="F7698" s="2" t="str">
        <f t="array" ref="F7698">_xlfn.XLOOKUP(E7698,Restaurants!A:A,Restaurants!B:B)</f>
        <v>Restaurant 005</v>
      </c>
      <c r="G7698" s="2" t="s">
        <v>138</v>
      </c>
      <c r="H7698" s="2" t="str">
        <f t="array" ref="H7698">_xlfn.XLOOKUP(G7698,Food_Menu!A:A,Food_Menu!B:B)</f>
        <v>Food Item 0052</v>
      </c>
      <c r="I7698" s="2"/>
      <c r="J7698" s="2" t="s">
        <v>583</v>
      </c>
      <c r="K7698" s="2" t="str">
        <f t="array" ref="K7698">_xlfn.XLOOKUP(J7698,Delivery_Partners!A:A,Delivery_Partners!B:B)</f>
        <v>Delivery Partner 062</v>
      </c>
      <c r="L7698" s="3">
        <v>1</v>
      </c>
      <c r="M7698" s="2" t="s">
        <v>101</v>
      </c>
      <c r="N7698" s="2" t="s">
        <v>24</v>
      </c>
      <c r="O7698" s="2"/>
    </row>
    <row r="7699" customHeight="1" spans="1:19">
      <c r="A7699" s="2" t="s">
        <v>9665</v>
      </c>
      <c r="B7699" s="29" t="s">
        <v>175</v>
      </c>
      <c r="C7699" s="2" t="s">
        <v>412</v>
      </c>
      <c r="D7699" s="2" t="str">
        <f t="array" ref="D7699">_xlfn.XLOOKUP(C7699,Customers!A:A,Customers!B:B)</f>
        <v>Customer 0399</v>
      </c>
      <c r="E7699" s="2" t="s">
        <v>33</v>
      </c>
      <c r="F7699" s="2" t="str">
        <f t="array" ref="F7699">_xlfn.XLOOKUP(E7699,Restaurants!A:A,Restaurants!B:B)</f>
        <v>Restaurant 035</v>
      </c>
      <c r="G7699" s="2" t="s">
        <v>106</v>
      </c>
      <c r="H7699" s="2" t="str">
        <f t="array" ref="H7699">_xlfn.XLOOKUP(G7699,Food_Menu!A:A,Food_Menu!B:B)</f>
        <v>Food Item 0067</v>
      </c>
      <c r="I7699" s="2">
        <f t="array" ref="I7699">_xlfn.XLOOKUP(G7699,Food_Menu!A:A,Food_Menu!D:D)</f>
        <v>575.59</v>
      </c>
      <c r="J7699" s="2" t="s">
        <v>610</v>
      </c>
      <c r="K7699" s="2" t="str">
        <f t="array" ref="K7699">_xlfn.XLOOKUP(J7699,Delivery_Partners!A:A,Delivery_Partners!B:B)</f>
        <v>Delivery Partner 180</v>
      </c>
      <c r="L7699" s="3">
        <v>1</v>
      </c>
      <c r="M7699" s="2" t="s">
        <v>23</v>
      </c>
      <c r="N7699" s="2" t="s">
        <v>24</v>
      </c>
      <c r="O7699" s="3">
        <v>35</v>
      </c>
      <c r="P7699" s="13">
        <f t="shared" ref="P7699:P7704" si="1618">I7699*L7699</f>
        <v>575.59</v>
      </c>
      <c r="Q7699" s="13" t="str">
        <f t="shared" ref="Q7699:Q7704" si="1619">IF(O7699="","Not Delivered",IF(O7699&lt;=30,"Fast",IF(O7699&lt;=60,"Normal","Slow")))</f>
        <v>Normal</v>
      </c>
      <c r="S7699" s="21"/>
    </row>
    <row r="7700" customHeight="1" spans="1:19">
      <c r="A7700" s="2" t="s">
        <v>9666</v>
      </c>
      <c r="B7700" s="29" t="s">
        <v>1166</v>
      </c>
      <c r="C7700" s="2" t="s">
        <v>615</v>
      </c>
      <c r="D7700" s="2" t="str">
        <f t="array" ref="D7700">_xlfn.XLOOKUP(C7700,Customers!A:A,Customers!B:B)</f>
        <v>Customer 0657</v>
      </c>
      <c r="E7700" s="2" t="s">
        <v>871</v>
      </c>
      <c r="F7700" s="2" t="str">
        <f t="array" ref="F7700">_xlfn.XLOOKUP(E7700,Restaurants!A:A,Restaurants!B:B)</f>
        <v>Restaurant 015</v>
      </c>
      <c r="G7700" s="2" t="s">
        <v>308</v>
      </c>
      <c r="H7700" s="2" t="str">
        <f t="array" ref="H7700">_xlfn.XLOOKUP(G7700,Food_Menu!A:A,Food_Menu!B:B)</f>
        <v>Food Item 0076</v>
      </c>
      <c r="I7700" s="2">
        <f t="array" ref="I7700">_xlfn.XLOOKUP(G7700,Food_Menu!A:A,Food_Menu!D:D)</f>
        <v>82.28</v>
      </c>
      <c r="J7700" s="2" t="s">
        <v>409</v>
      </c>
      <c r="K7700" s="2" t="str">
        <f t="array" ref="K7700">_xlfn.XLOOKUP(J7700,Delivery_Partners!A:A,Delivery_Partners!B:B)</f>
        <v>Delivery Partner 073</v>
      </c>
      <c r="L7700" s="3">
        <v>1</v>
      </c>
      <c r="M7700" s="2" t="s">
        <v>23</v>
      </c>
      <c r="N7700" s="2" t="s">
        <v>24</v>
      </c>
      <c r="O7700" s="3">
        <v>31</v>
      </c>
      <c r="P7700" s="13">
        <f t="shared" si="1618"/>
        <v>82.28</v>
      </c>
      <c r="Q7700" s="13" t="str">
        <f t="shared" si="1619"/>
        <v>Normal</v>
      </c>
      <c r="S7700" s="21"/>
    </row>
    <row r="7701" customHeight="1" spans="1:19">
      <c r="A7701" s="2" t="s">
        <v>9667</v>
      </c>
      <c r="B7701" s="29" t="s">
        <v>2582</v>
      </c>
      <c r="C7701" s="2" t="s">
        <v>365</v>
      </c>
      <c r="D7701" s="2" t="str">
        <f t="array" ref="D7701">_xlfn.XLOOKUP(C7701,Customers!A:A,Customers!B:B)</f>
        <v>Customer 0457</v>
      </c>
      <c r="E7701" s="2" t="s">
        <v>298</v>
      </c>
      <c r="F7701" s="2" t="str">
        <f t="array" ref="F7701">_xlfn.XLOOKUP(E7701,Restaurants!A:A,Restaurants!B:B)</f>
        <v>Restaurant 113</v>
      </c>
      <c r="G7701" s="2" t="s">
        <v>920</v>
      </c>
      <c r="H7701" s="2" t="str">
        <f t="array" ref="H7701">_xlfn.XLOOKUP(G7701,Food_Menu!A:A,Food_Menu!B:B)</f>
        <v>Food Item 0164</v>
      </c>
      <c r="I7701" s="2">
        <f t="array" ref="I7701">_xlfn.XLOOKUP(G7701,Food_Menu!A:A,Food_Menu!D:D)</f>
        <v>389.25</v>
      </c>
      <c r="J7701" s="2" t="s">
        <v>461</v>
      </c>
      <c r="K7701" s="2" t="str">
        <f t="array" ref="K7701">_xlfn.XLOOKUP(J7701,Delivery_Partners!A:A,Delivery_Partners!B:B)</f>
        <v>Delivery Partner 118</v>
      </c>
      <c r="L7701" s="3">
        <v>1</v>
      </c>
      <c r="M7701" s="2" t="s">
        <v>23</v>
      </c>
      <c r="N7701" s="2" t="s">
        <v>74</v>
      </c>
      <c r="O7701" s="3">
        <v>26</v>
      </c>
      <c r="P7701" s="13">
        <f t="shared" si="1618"/>
        <v>389.25</v>
      </c>
      <c r="Q7701" s="13" t="str">
        <f t="shared" si="1619"/>
        <v>Fast</v>
      </c>
      <c r="S7701" s="21"/>
    </row>
    <row r="7702" customHeight="1" spans="1:19">
      <c r="A7702" s="2" t="s">
        <v>9668</v>
      </c>
      <c r="B7702" s="28">
        <v>45727</v>
      </c>
      <c r="C7702" s="2" t="s">
        <v>3278</v>
      </c>
      <c r="D7702" s="2" t="str">
        <f t="array" ref="D7702">_xlfn.XLOOKUP(C7702,Customers!A:A,Customers!B:B)</f>
        <v>Customer 0274</v>
      </c>
      <c r="E7702" s="2" t="s">
        <v>776</v>
      </c>
      <c r="F7702" s="2" t="str">
        <f t="array" ref="F7702">_xlfn.XLOOKUP(E7702,Restaurants!A:A,Restaurants!B:B)</f>
        <v>Restaurant 069</v>
      </c>
      <c r="G7702" s="2" t="s">
        <v>533</v>
      </c>
      <c r="H7702" s="2" t="str">
        <f t="array" ref="H7702">_xlfn.XLOOKUP(G7702,Food_Menu!A:A,Food_Menu!B:B)</f>
        <v>Food Item 0078</v>
      </c>
      <c r="I7702" s="2">
        <f t="array" ref="I7702">_xlfn.XLOOKUP(G7702,Food_Menu!A:A,Food_Menu!D:D)</f>
        <v>220.49</v>
      </c>
      <c r="J7702" s="2" t="s">
        <v>1132</v>
      </c>
      <c r="K7702" s="2" t="str">
        <f t="array" ref="K7702">_xlfn.XLOOKUP(J7702,Delivery_Partners!A:A,Delivery_Partners!B:B)</f>
        <v>Delivery Partner 151</v>
      </c>
      <c r="L7702" s="3">
        <v>1</v>
      </c>
      <c r="M7702" s="2" t="s">
        <v>23</v>
      </c>
      <c r="N7702" s="2" t="s">
        <v>24</v>
      </c>
      <c r="O7702" s="3">
        <v>42</v>
      </c>
      <c r="P7702" s="13">
        <f t="shared" si="1618"/>
        <v>220.49</v>
      </c>
      <c r="Q7702" s="13" t="str">
        <f t="shared" si="1619"/>
        <v>Normal</v>
      </c>
      <c r="S7702" s="21"/>
    </row>
    <row r="7703" customHeight="1" spans="1:19">
      <c r="A7703" s="2" t="s">
        <v>9669</v>
      </c>
      <c r="B7703" s="28">
        <v>45720</v>
      </c>
      <c r="C7703" s="2" t="s">
        <v>2736</v>
      </c>
      <c r="D7703" s="2" t="str">
        <f t="array" ref="D7703">_xlfn.XLOOKUP(C7703,Customers!A:A,Customers!B:B)</f>
        <v>Customer 0365</v>
      </c>
      <c r="E7703" s="2" t="s">
        <v>220</v>
      </c>
      <c r="F7703" s="2" t="str">
        <f t="array" ref="F7703">_xlfn.XLOOKUP(E7703,Restaurants!A:A,Restaurants!B:B)</f>
        <v>Restaurant 111</v>
      </c>
      <c r="G7703" s="2" t="s">
        <v>713</v>
      </c>
      <c r="H7703" s="2" t="str">
        <f t="array" ref="H7703">_xlfn.XLOOKUP(G7703,Food_Menu!A:A,Food_Menu!B:B)</f>
        <v>Food Item 0031</v>
      </c>
      <c r="I7703" s="2">
        <f t="array" ref="I7703">_xlfn.XLOOKUP(G7703,Food_Menu!A:A,Food_Menu!D:D)</f>
        <v>485.31</v>
      </c>
      <c r="J7703" s="2" t="s">
        <v>1104</v>
      </c>
      <c r="K7703" s="2" t="str">
        <f t="array" ref="K7703">_xlfn.XLOOKUP(J7703,Delivery_Partners!A:A,Delivery_Partners!B:B)</f>
        <v>Delivery Partner 178</v>
      </c>
      <c r="L7703" s="3">
        <v>2</v>
      </c>
      <c r="M7703" s="2" t="s">
        <v>23</v>
      </c>
      <c r="N7703" s="2" t="s">
        <v>24</v>
      </c>
      <c r="O7703" s="3">
        <v>41</v>
      </c>
      <c r="P7703" s="13">
        <f t="shared" si="1618"/>
        <v>970.62</v>
      </c>
      <c r="Q7703" s="13" t="str">
        <f t="shared" si="1619"/>
        <v>Normal</v>
      </c>
      <c r="S7703" s="21"/>
    </row>
    <row r="7704" customHeight="1" spans="1:19">
      <c r="A7704" s="2" t="s">
        <v>9670</v>
      </c>
      <c r="B7704" s="29" t="s">
        <v>846</v>
      </c>
      <c r="C7704" s="2" t="s">
        <v>4933</v>
      </c>
      <c r="D7704" s="2" t="str">
        <f t="array" ref="D7704">_xlfn.XLOOKUP(C7704,Customers!A:A,Customers!B:B)</f>
        <v>Customer 0129</v>
      </c>
      <c r="E7704" s="2" t="s">
        <v>498</v>
      </c>
      <c r="F7704" s="2" t="str">
        <f t="array" ref="F7704">_xlfn.XLOOKUP(E7704,Restaurants!A:A,Restaurants!B:B)</f>
        <v>Restaurant 003</v>
      </c>
      <c r="G7704" s="2" t="s">
        <v>1114</v>
      </c>
      <c r="H7704" s="2" t="str">
        <f t="array" ref="H7704">_xlfn.XLOOKUP(G7704,Food_Menu!A:A,Food_Menu!B:B)</f>
        <v>Food Item 0176</v>
      </c>
      <c r="I7704" s="2">
        <f t="array" ref="I7704">_xlfn.XLOOKUP(G7704,Food_Menu!A:A,Food_Menu!D:D)</f>
        <v>167.27</v>
      </c>
      <c r="J7704" s="2" t="s">
        <v>1829</v>
      </c>
      <c r="K7704" s="2" t="str">
        <f t="array" ref="K7704">_xlfn.XLOOKUP(J7704,Delivery_Partners!A:A,Delivery_Partners!B:B)</f>
        <v>Delivery Partner 146</v>
      </c>
      <c r="L7704" s="3">
        <v>1</v>
      </c>
      <c r="M7704" s="2" t="s">
        <v>23</v>
      </c>
      <c r="N7704" s="2" t="s">
        <v>74</v>
      </c>
      <c r="O7704" s="3">
        <v>24</v>
      </c>
      <c r="P7704" s="13">
        <f t="shared" si="1618"/>
        <v>167.27</v>
      </c>
      <c r="Q7704" s="13" t="str">
        <f t="shared" si="1619"/>
        <v>Fast</v>
      </c>
      <c r="S7704" s="21"/>
    </row>
    <row r="7705" hidden="1" customHeight="1" spans="1:19">
      <c r="A7705" s="2" t="s">
        <v>9671</v>
      </c>
      <c r="B7705" s="28">
        <v>45726</v>
      </c>
      <c r="C7705" s="2" t="s">
        <v>1088</v>
      </c>
      <c r="D7705" s="2" t="str">
        <f t="array" ref="D7705">_xlfn.XLOOKUP(C7705,Customers!A:A,Customers!B:B)</f>
        <v>Customer 0972</v>
      </c>
      <c r="E7705" s="2" t="s">
        <v>552</v>
      </c>
      <c r="F7705" s="2" t="str">
        <f t="array" ref="F7705">_xlfn.XLOOKUP(E7705,Restaurants!A:A,Restaurants!B:B)</f>
        <v>Restaurant 089</v>
      </c>
      <c r="G7705" s="2" t="s">
        <v>79</v>
      </c>
      <c r="H7705" s="2" t="str">
        <f t="array" ref="H7705">_xlfn.XLOOKUP(G7705,Food_Menu!A:A,Food_Menu!B:B)</f>
        <v>Food Item 0165</v>
      </c>
      <c r="I7705" s="2"/>
      <c r="J7705" s="2" t="s">
        <v>567</v>
      </c>
      <c r="K7705" s="2" t="str">
        <f t="array" ref="K7705">_xlfn.XLOOKUP(J7705,Delivery_Partners!A:A,Delivery_Partners!B:B)</f>
        <v>Delivery Partner 104</v>
      </c>
      <c r="L7705" s="3">
        <v>1</v>
      </c>
      <c r="M7705" s="2" t="s">
        <v>101</v>
      </c>
      <c r="N7705" s="2" t="s">
        <v>24</v>
      </c>
      <c r="O7705" s="2"/>
    </row>
    <row r="7706" customHeight="1" spans="1:19">
      <c r="A7706" s="2" t="s">
        <v>9672</v>
      </c>
      <c r="B7706" s="29" t="s">
        <v>2013</v>
      </c>
      <c r="C7706" s="2" t="s">
        <v>4303</v>
      </c>
      <c r="D7706" s="2" t="str">
        <f t="array" ref="D7706">_xlfn.XLOOKUP(C7706,Customers!A:A,Customers!B:B)</f>
        <v>Customer 0786</v>
      </c>
      <c r="E7706" s="2" t="s">
        <v>797</v>
      </c>
      <c r="F7706" s="2" t="str">
        <f t="array" ref="F7706">_xlfn.XLOOKUP(E7706,Restaurants!A:A,Restaurants!B:B)</f>
        <v>Restaurant 058</v>
      </c>
      <c r="G7706" s="2" t="s">
        <v>1794</v>
      </c>
      <c r="H7706" s="2" t="str">
        <f t="array" ref="H7706">_xlfn.XLOOKUP(G7706,Food_Menu!A:A,Food_Menu!B:B)</f>
        <v>Food Item 0131</v>
      </c>
      <c r="I7706" s="2">
        <f t="array" ref="I7706">_xlfn.XLOOKUP(G7706,Food_Menu!A:A,Food_Menu!D:D)</f>
        <v>201.22</v>
      </c>
      <c r="J7706" s="2" t="s">
        <v>811</v>
      </c>
      <c r="K7706" s="2" t="str">
        <f t="array" ref="K7706">_xlfn.XLOOKUP(J7706,Delivery_Partners!A:A,Delivery_Partners!B:B)</f>
        <v>Delivery Partner 147</v>
      </c>
      <c r="L7706" s="3">
        <v>2</v>
      </c>
      <c r="M7706" s="2" t="s">
        <v>23</v>
      </c>
      <c r="N7706" s="2" t="s">
        <v>74</v>
      </c>
      <c r="O7706" s="3">
        <v>58</v>
      </c>
      <c r="P7706" s="13">
        <f t="shared" ref="P7706:P7710" si="1620">I7706*L7706</f>
        <v>402.44</v>
      </c>
      <c r="Q7706" s="13" t="str">
        <f t="shared" ref="Q7706:Q7710" si="1621">IF(O7706="","Not Delivered",IF(O7706&lt;=30,"Fast",IF(O7706&lt;=60,"Normal","Slow")))</f>
        <v>Normal</v>
      </c>
      <c r="S7706" s="21"/>
    </row>
    <row r="7707" customHeight="1" spans="1:19">
      <c r="A7707" s="2" t="s">
        <v>9673</v>
      </c>
      <c r="B7707" s="28">
        <v>45784</v>
      </c>
      <c r="C7707" s="2" t="s">
        <v>4195</v>
      </c>
      <c r="D7707" s="2" t="str">
        <f t="array" ref="D7707">_xlfn.XLOOKUP(C7707,Customers!A:A,Customers!B:B)</f>
        <v>Customer 1117</v>
      </c>
      <c r="E7707" s="2" t="s">
        <v>293</v>
      </c>
      <c r="F7707" s="2" t="str">
        <f t="array" ref="F7707">_xlfn.XLOOKUP(E7707,Restaurants!A:A,Restaurants!B:B)</f>
        <v>Restaurant 057</v>
      </c>
      <c r="G7707" s="2" t="s">
        <v>1103</v>
      </c>
      <c r="H7707" s="2" t="str">
        <f t="array" ref="H7707">_xlfn.XLOOKUP(G7707,Food_Menu!A:A,Food_Menu!B:B)</f>
        <v>Food Item 0194</v>
      </c>
      <c r="I7707" s="2">
        <f t="array" ref="I7707">_xlfn.XLOOKUP(G7707,Food_Menu!A:A,Food_Menu!D:D)</f>
        <v>325.87</v>
      </c>
      <c r="J7707" s="2" t="s">
        <v>62</v>
      </c>
      <c r="K7707" s="2" t="str">
        <f t="array" ref="K7707">_xlfn.XLOOKUP(J7707,Delivery_Partners!A:A,Delivery_Partners!B:B)</f>
        <v>Delivery Partner 051</v>
      </c>
      <c r="L7707" s="3">
        <v>1</v>
      </c>
      <c r="M7707" s="2" t="s">
        <v>23</v>
      </c>
      <c r="N7707" s="2" t="s">
        <v>42</v>
      </c>
      <c r="O7707" s="3">
        <v>45</v>
      </c>
      <c r="P7707" s="13">
        <f t="shared" si="1620"/>
        <v>325.87</v>
      </c>
      <c r="Q7707" s="13" t="str">
        <f t="shared" si="1621"/>
        <v>Normal</v>
      </c>
      <c r="S7707" s="21"/>
    </row>
    <row r="7708" customHeight="1" spans="1:19">
      <c r="A7708" s="2" t="s">
        <v>9674</v>
      </c>
      <c r="B7708" s="29" t="s">
        <v>2792</v>
      </c>
      <c r="C7708" s="2" t="s">
        <v>1237</v>
      </c>
      <c r="D7708" s="2" t="str">
        <f t="array" ref="D7708">_xlfn.XLOOKUP(C7708,Customers!A:A,Customers!B:B)</f>
        <v>Customer 0008</v>
      </c>
      <c r="E7708" s="2" t="s">
        <v>239</v>
      </c>
      <c r="F7708" s="2" t="str">
        <f t="array" ref="F7708">_xlfn.XLOOKUP(E7708,Restaurants!A:A,Restaurants!B:B)</f>
        <v>Restaurant 105</v>
      </c>
      <c r="G7708" s="2" t="s">
        <v>1018</v>
      </c>
      <c r="H7708" s="2" t="str">
        <f t="array" ref="H7708">_xlfn.XLOOKUP(G7708,Food_Menu!A:A,Food_Menu!B:B)</f>
        <v>Food Item 0175</v>
      </c>
      <c r="I7708" s="2">
        <f t="array" ref="I7708">_xlfn.XLOOKUP(G7708,Food_Menu!A:A,Food_Menu!D:D)</f>
        <v>114.67</v>
      </c>
      <c r="J7708" s="2" t="s">
        <v>953</v>
      </c>
      <c r="K7708" s="2" t="str">
        <f t="array" ref="K7708">_xlfn.XLOOKUP(J7708,Delivery_Partners!A:A,Delivery_Partners!B:B)</f>
        <v>Delivery Partner 157</v>
      </c>
      <c r="L7708" s="3">
        <v>1</v>
      </c>
      <c r="M7708" s="2" t="s">
        <v>23</v>
      </c>
      <c r="N7708" s="2" t="s">
        <v>24</v>
      </c>
      <c r="O7708" s="3">
        <v>36</v>
      </c>
      <c r="P7708" s="13">
        <f t="shared" si="1620"/>
        <v>114.67</v>
      </c>
      <c r="Q7708" s="13" t="str">
        <f t="shared" si="1621"/>
        <v>Normal</v>
      </c>
      <c r="S7708" s="21"/>
    </row>
    <row r="7709" customHeight="1" spans="1:19">
      <c r="A7709" s="2" t="s">
        <v>9675</v>
      </c>
      <c r="B7709" s="29" t="s">
        <v>1631</v>
      </c>
      <c r="C7709" s="2" t="s">
        <v>4140</v>
      </c>
      <c r="D7709" s="2" t="str">
        <f t="array" ref="D7709">_xlfn.XLOOKUP(C7709,Customers!A:A,Customers!B:B)</f>
        <v>Customer 0758</v>
      </c>
      <c r="E7709" s="2" t="s">
        <v>747</v>
      </c>
      <c r="F7709" s="2" t="str">
        <f t="array" ref="F7709">_xlfn.XLOOKUP(E7709,Restaurants!A:A,Restaurants!B:B)</f>
        <v>Restaurant 006</v>
      </c>
      <c r="G7709" s="2" t="s">
        <v>591</v>
      </c>
      <c r="H7709" s="2" t="str">
        <f t="array" ref="H7709">_xlfn.XLOOKUP(G7709,Food_Menu!A:A,Food_Menu!B:B)</f>
        <v>Food Item 0199</v>
      </c>
      <c r="I7709" s="2">
        <f t="array" ref="I7709">_xlfn.XLOOKUP(G7709,Food_Menu!A:A,Food_Menu!D:D)</f>
        <v>484.48</v>
      </c>
      <c r="J7709" s="2" t="s">
        <v>1698</v>
      </c>
      <c r="K7709" s="2" t="str">
        <f t="array" ref="K7709">_xlfn.XLOOKUP(J7709,Delivery_Partners!A:A,Delivery_Partners!B:B)</f>
        <v>Delivery Partner 158</v>
      </c>
      <c r="L7709" s="3">
        <v>1</v>
      </c>
      <c r="M7709" s="2" t="s">
        <v>23</v>
      </c>
      <c r="N7709" s="2" t="s">
        <v>42</v>
      </c>
      <c r="O7709" s="3">
        <v>42</v>
      </c>
      <c r="P7709" s="13">
        <f t="shared" si="1620"/>
        <v>484.48</v>
      </c>
      <c r="Q7709" s="13" t="str">
        <f t="shared" si="1621"/>
        <v>Normal</v>
      </c>
      <c r="S7709" s="21"/>
    </row>
    <row r="7710" customHeight="1" spans="1:19">
      <c r="A7710" s="2" t="s">
        <v>9676</v>
      </c>
      <c r="B7710" s="29" t="s">
        <v>760</v>
      </c>
      <c r="C7710" s="2" t="s">
        <v>828</v>
      </c>
      <c r="D7710" s="2" t="str">
        <f t="array" ref="D7710">_xlfn.XLOOKUP(C7710,Customers!A:A,Customers!B:B)</f>
        <v>Customer 0673</v>
      </c>
      <c r="E7710" s="2" t="s">
        <v>152</v>
      </c>
      <c r="F7710" s="2" t="str">
        <f t="array" ref="F7710">_xlfn.XLOOKUP(E7710,Restaurants!A:A,Restaurants!B:B)</f>
        <v>Restaurant 114</v>
      </c>
      <c r="G7710" s="2" t="s">
        <v>359</v>
      </c>
      <c r="H7710" s="2" t="str">
        <f t="array" ref="H7710">_xlfn.XLOOKUP(G7710,Food_Menu!A:A,Food_Menu!B:B)</f>
        <v>Food Item 0058</v>
      </c>
      <c r="I7710" s="2">
        <f t="array" ref="I7710">_xlfn.XLOOKUP(G7710,Food_Menu!A:A,Food_Menu!D:D)</f>
        <v>356</v>
      </c>
      <c r="J7710" s="2" t="s">
        <v>558</v>
      </c>
      <c r="K7710" s="2" t="str">
        <f t="array" ref="K7710">_xlfn.XLOOKUP(J7710,Delivery_Partners!A:A,Delivery_Partners!B:B)</f>
        <v>Delivery Partner 070</v>
      </c>
      <c r="L7710" s="3">
        <v>2</v>
      </c>
      <c r="M7710" s="2" t="s">
        <v>23</v>
      </c>
      <c r="N7710" s="2" t="s">
        <v>42</v>
      </c>
      <c r="O7710" s="3">
        <v>29</v>
      </c>
      <c r="P7710" s="13">
        <f t="shared" si="1620"/>
        <v>712</v>
      </c>
      <c r="Q7710" s="13" t="str">
        <f t="shared" si="1621"/>
        <v>Fast</v>
      </c>
      <c r="S7710" s="21"/>
    </row>
    <row r="7711" hidden="1" customHeight="1" spans="1:19">
      <c r="A7711" s="2" t="s">
        <v>9677</v>
      </c>
      <c r="B7711" s="29" t="s">
        <v>1156</v>
      </c>
      <c r="C7711" s="2" t="s">
        <v>2245</v>
      </c>
      <c r="D7711" s="2" t="str">
        <f t="array" ref="D7711">_xlfn.XLOOKUP(C7711,Customers!A:A,Customers!B:B)</f>
        <v>Customer 0749</v>
      </c>
      <c r="E7711" s="2" t="s">
        <v>819</v>
      </c>
      <c r="F7711" s="2" t="str">
        <f t="array" ref="F7711">_xlfn.XLOOKUP(E7711,Restaurants!A:A,Restaurants!B:B)</f>
        <v>Restaurant 004</v>
      </c>
      <c r="G7711" s="2" t="s">
        <v>1285</v>
      </c>
      <c r="H7711" s="2" t="str">
        <f t="array" ref="H7711">_xlfn.XLOOKUP(G7711,Food_Menu!A:A,Food_Menu!B:B)</f>
        <v>Food Item 0026</v>
      </c>
      <c r="I7711" s="2"/>
      <c r="J7711" s="2" t="s">
        <v>231</v>
      </c>
      <c r="K7711" s="2" t="str">
        <f t="array" ref="K7711">_xlfn.XLOOKUP(J7711,Delivery_Partners!A:A,Delivery_Partners!B:B)</f>
        <v>Delivery Partner 013</v>
      </c>
      <c r="L7711" s="3">
        <v>3</v>
      </c>
      <c r="M7711" s="2" t="s">
        <v>101</v>
      </c>
      <c r="N7711" s="2" t="s">
        <v>55</v>
      </c>
      <c r="O7711" s="2"/>
    </row>
    <row r="7712" customHeight="1" spans="1:19">
      <c r="A7712" s="2" t="s">
        <v>9678</v>
      </c>
      <c r="B7712" s="28">
        <v>45963</v>
      </c>
      <c r="C7712" s="2" t="s">
        <v>1812</v>
      </c>
      <c r="D7712" s="2" t="str">
        <f t="array" ref="D7712">_xlfn.XLOOKUP(C7712,Customers!A:A,Customers!B:B)</f>
        <v>Customer 1188</v>
      </c>
      <c r="E7712" s="2" t="s">
        <v>537</v>
      </c>
      <c r="F7712" s="2" t="str">
        <f t="array" ref="F7712">_xlfn.XLOOKUP(E7712,Restaurants!A:A,Restaurants!B:B)</f>
        <v>Restaurant 044</v>
      </c>
      <c r="G7712" s="2" t="s">
        <v>308</v>
      </c>
      <c r="H7712" s="2" t="str">
        <f t="array" ref="H7712">_xlfn.XLOOKUP(G7712,Food_Menu!A:A,Food_Menu!B:B)</f>
        <v>Food Item 0076</v>
      </c>
      <c r="I7712" s="2">
        <f t="array" ref="I7712">_xlfn.XLOOKUP(G7712,Food_Menu!A:A,Food_Menu!D:D)</f>
        <v>82.28</v>
      </c>
      <c r="J7712" s="2" t="s">
        <v>1268</v>
      </c>
      <c r="K7712" s="2" t="str">
        <f t="array" ref="K7712">_xlfn.XLOOKUP(J7712,Delivery_Partners!A:A,Delivery_Partners!B:B)</f>
        <v>Delivery Partner 124</v>
      </c>
      <c r="L7712" s="3">
        <v>1</v>
      </c>
      <c r="M7712" s="2" t="s">
        <v>23</v>
      </c>
      <c r="N7712" s="2" t="s">
        <v>42</v>
      </c>
      <c r="O7712" s="3">
        <v>35</v>
      </c>
      <c r="P7712" s="13">
        <f t="shared" ref="P7712:P7732" si="1622">I7712*L7712</f>
        <v>82.28</v>
      </c>
      <c r="Q7712" s="13" t="str">
        <f t="shared" ref="Q7712:Q7732" si="1623">IF(O7712="","Not Delivered",IF(O7712&lt;=30,"Fast",IF(O7712&lt;=60,"Normal","Slow")))</f>
        <v>Normal</v>
      </c>
      <c r="S7712" s="21"/>
    </row>
    <row r="7713" customHeight="1" spans="1:19">
      <c r="A7713" s="2" t="s">
        <v>9679</v>
      </c>
      <c r="B7713" s="28">
        <v>45789</v>
      </c>
      <c r="C7713" s="2" t="s">
        <v>2437</v>
      </c>
      <c r="D7713" s="2" t="str">
        <f t="array" ref="D7713">_xlfn.XLOOKUP(C7713,Customers!A:A,Customers!B:B)</f>
        <v>Customer 0469</v>
      </c>
      <c r="E7713" s="2" t="s">
        <v>1765</v>
      </c>
      <c r="F7713" s="2" t="str">
        <f t="array" ref="F7713">_xlfn.XLOOKUP(E7713,Restaurants!A:A,Restaurants!B:B)</f>
        <v>Restaurant 017</v>
      </c>
      <c r="G7713" s="2" t="s">
        <v>431</v>
      </c>
      <c r="H7713" s="2" t="str">
        <f t="array" ref="H7713">_xlfn.XLOOKUP(G7713,Food_Menu!A:A,Food_Menu!B:B)</f>
        <v>Food Item 0183</v>
      </c>
      <c r="I7713" s="2">
        <f t="array" ref="I7713">_xlfn.XLOOKUP(G7713,Food_Menu!A:A,Food_Menu!D:D)</f>
        <v>645.58</v>
      </c>
      <c r="J7713" s="2" t="s">
        <v>85</v>
      </c>
      <c r="K7713" s="2" t="str">
        <f t="array" ref="K7713">_xlfn.XLOOKUP(J7713,Delivery_Partners!A:A,Delivery_Partners!B:B)</f>
        <v>Delivery Partner 019</v>
      </c>
      <c r="L7713" s="3">
        <v>2</v>
      </c>
      <c r="M7713" s="2" t="s">
        <v>23</v>
      </c>
      <c r="N7713" s="2" t="s">
        <v>24</v>
      </c>
      <c r="O7713" s="3">
        <v>47</v>
      </c>
      <c r="P7713" s="13">
        <f t="shared" si="1622"/>
        <v>1291.16</v>
      </c>
      <c r="Q7713" s="13" t="str">
        <f t="shared" si="1623"/>
        <v>Normal</v>
      </c>
      <c r="S7713" s="21"/>
    </row>
    <row r="7714" customHeight="1" spans="1:19">
      <c r="A7714" s="2" t="s">
        <v>9680</v>
      </c>
      <c r="B7714" s="29" t="s">
        <v>1127</v>
      </c>
      <c r="C7714" s="2" t="s">
        <v>210</v>
      </c>
      <c r="D7714" s="2" t="str">
        <f t="array" ref="D7714">_xlfn.XLOOKUP(C7714,Customers!A:A,Customers!B:B)</f>
        <v>Customer 0170</v>
      </c>
      <c r="E7714" s="2" t="s">
        <v>578</v>
      </c>
      <c r="F7714" s="2" t="str">
        <f t="array" ref="F7714">_xlfn.XLOOKUP(E7714,Restaurants!A:A,Restaurants!B:B)</f>
        <v>Restaurant 063</v>
      </c>
      <c r="G7714" s="2" t="s">
        <v>246</v>
      </c>
      <c r="H7714" s="2" t="str">
        <f t="array" ref="H7714">_xlfn.XLOOKUP(G7714,Food_Menu!A:A,Food_Menu!B:B)</f>
        <v>Food Item 0204</v>
      </c>
      <c r="I7714" s="2">
        <f t="array" ref="I7714">_xlfn.XLOOKUP(G7714,Food_Menu!A:A,Food_Menu!D:D)</f>
        <v>410.12</v>
      </c>
      <c r="J7714" s="2" t="s">
        <v>337</v>
      </c>
      <c r="K7714" s="2" t="str">
        <f t="array" ref="K7714">_xlfn.XLOOKUP(J7714,Delivery_Partners!A:A,Delivery_Partners!B:B)</f>
        <v>Delivery Partner 004</v>
      </c>
      <c r="L7714" s="3">
        <v>3</v>
      </c>
      <c r="M7714" s="2" t="s">
        <v>23</v>
      </c>
      <c r="N7714" s="2" t="s">
        <v>42</v>
      </c>
      <c r="O7714" s="3">
        <v>18</v>
      </c>
      <c r="P7714" s="13">
        <f t="shared" si="1622"/>
        <v>1230.36</v>
      </c>
      <c r="Q7714" s="13" t="str">
        <f t="shared" si="1623"/>
        <v>Fast</v>
      </c>
      <c r="S7714" s="21"/>
    </row>
    <row r="7715" customHeight="1" spans="1:19">
      <c r="A7715" s="2" t="s">
        <v>9681</v>
      </c>
      <c r="B7715" s="29" t="s">
        <v>2028</v>
      </c>
      <c r="C7715" s="2" t="s">
        <v>223</v>
      </c>
      <c r="D7715" s="2" t="str">
        <f t="array" ref="D7715">_xlfn.XLOOKUP(C7715,Customers!A:A,Customers!B:B)</f>
        <v>Customer 0015</v>
      </c>
      <c r="E7715" s="2" t="s">
        <v>566</v>
      </c>
      <c r="F7715" s="2" t="str">
        <f t="array" ref="F7715">_xlfn.XLOOKUP(E7715,Restaurants!A:A,Restaurants!B:B)</f>
        <v>Restaurant 072</v>
      </c>
      <c r="G7715" s="2" t="s">
        <v>99</v>
      </c>
      <c r="H7715" s="2" t="str">
        <f t="array" ref="H7715">_xlfn.XLOOKUP(G7715,Food_Menu!A:A,Food_Menu!B:B)</f>
        <v>Food Item 0025</v>
      </c>
      <c r="I7715" s="2">
        <f t="array" ref="I7715">_xlfn.XLOOKUP(G7715,Food_Menu!A:A,Food_Menu!D:D)</f>
        <v>246.71</v>
      </c>
      <c r="J7715" s="2" t="s">
        <v>707</v>
      </c>
      <c r="K7715" s="2" t="str">
        <f t="array" ref="K7715">_xlfn.XLOOKUP(J7715,Delivery_Partners!A:A,Delivery_Partners!B:B)</f>
        <v>Delivery Partner 171</v>
      </c>
      <c r="L7715" s="3">
        <v>4</v>
      </c>
      <c r="M7715" s="2" t="s">
        <v>23</v>
      </c>
      <c r="N7715" s="2" t="s">
        <v>42</v>
      </c>
      <c r="O7715" s="3">
        <v>23</v>
      </c>
      <c r="P7715" s="13">
        <f t="shared" si="1622"/>
        <v>986.84</v>
      </c>
      <c r="Q7715" s="13" t="str">
        <f t="shared" si="1623"/>
        <v>Fast</v>
      </c>
      <c r="S7715" s="21"/>
    </row>
    <row r="7716" customHeight="1" spans="1:19">
      <c r="A7716" s="2" t="s">
        <v>9682</v>
      </c>
      <c r="B7716" s="28">
        <v>45666</v>
      </c>
      <c r="C7716" s="2" t="s">
        <v>3073</v>
      </c>
      <c r="D7716" s="2" t="str">
        <f t="array" ref="D7716">_xlfn.XLOOKUP(C7716,Customers!A:A,Customers!B:B)</f>
        <v>Customer 0591</v>
      </c>
      <c r="E7716" s="2" t="s">
        <v>446</v>
      </c>
      <c r="F7716" s="2" t="str">
        <f t="array" ref="F7716">_xlfn.XLOOKUP(E7716,Restaurants!A:A,Restaurants!B:B)</f>
        <v>Restaurant 078</v>
      </c>
      <c r="G7716" s="2" t="s">
        <v>94</v>
      </c>
      <c r="H7716" s="2" t="str">
        <f t="array" ref="H7716">_xlfn.XLOOKUP(G7716,Food_Menu!A:A,Food_Menu!B:B)</f>
        <v>Food Item 0189</v>
      </c>
      <c r="I7716" s="2">
        <f t="array" ref="I7716">_xlfn.XLOOKUP(G7716,Food_Menu!A:A,Food_Menu!D:D)</f>
        <v>612.77</v>
      </c>
      <c r="J7716" s="2" t="s">
        <v>927</v>
      </c>
      <c r="K7716" s="2" t="str">
        <f t="array" ref="K7716">_xlfn.XLOOKUP(J7716,Delivery_Partners!A:A,Delivery_Partners!B:B)</f>
        <v>Delivery Partner 103</v>
      </c>
      <c r="L7716" s="3">
        <v>2</v>
      </c>
      <c r="M7716" s="2" t="s">
        <v>23</v>
      </c>
      <c r="N7716" s="2" t="s">
        <v>74</v>
      </c>
      <c r="O7716" s="3">
        <v>20</v>
      </c>
      <c r="P7716" s="13">
        <f t="shared" si="1622"/>
        <v>1225.54</v>
      </c>
      <c r="Q7716" s="13" t="str">
        <f t="shared" si="1623"/>
        <v>Fast</v>
      </c>
      <c r="S7716" s="21"/>
    </row>
    <row r="7717" customHeight="1" spans="1:19">
      <c r="A7717" s="2" t="s">
        <v>9683</v>
      </c>
      <c r="B7717" s="29" t="s">
        <v>1270</v>
      </c>
      <c r="C7717" s="2" t="s">
        <v>3888</v>
      </c>
      <c r="D7717" s="2" t="str">
        <f t="array" ref="D7717">_xlfn.XLOOKUP(C7717,Customers!A:A,Customers!B:B)</f>
        <v>Customer 0209</v>
      </c>
      <c r="E7717" s="2" t="s">
        <v>655</v>
      </c>
      <c r="F7717" s="2" t="str">
        <f t="array" ref="F7717">_xlfn.XLOOKUP(E7717,Restaurants!A:A,Restaurants!B:B)</f>
        <v>Restaurant 096</v>
      </c>
      <c r="G7717" s="2" t="s">
        <v>762</v>
      </c>
      <c r="H7717" s="2" t="str">
        <f t="array" ref="H7717">_xlfn.XLOOKUP(G7717,Food_Menu!A:A,Food_Menu!B:B)</f>
        <v>Food Item 0106</v>
      </c>
      <c r="I7717" s="2">
        <f t="array" ref="I7717">_xlfn.XLOOKUP(G7717,Food_Menu!A:A,Food_Menu!D:D)</f>
        <v>115.23</v>
      </c>
      <c r="J7717" s="2" t="s">
        <v>461</v>
      </c>
      <c r="K7717" s="2" t="str">
        <f t="array" ref="K7717">_xlfn.XLOOKUP(J7717,Delivery_Partners!A:A,Delivery_Partners!B:B)</f>
        <v>Delivery Partner 118</v>
      </c>
      <c r="L7717" s="3">
        <v>2</v>
      </c>
      <c r="M7717" s="2" t="s">
        <v>23</v>
      </c>
      <c r="N7717" s="2" t="s">
        <v>42</v>
      </c>
      <c r="O7717" s="3">
        <v>45</v>
      </c>
      <c r="P7717" s="13">
        <f t="shared" si="1622"/>
        <v>230.46</v>
      </c>
      <c r="Q7717" s="13" t="str">
        <f t="shared" si="1623"/>
        <v>Normal</v>
      </c>
      <c r="S7717" s="21"/>
    </row>
    <row r="7718" customHeight="1" spans="1:19">
      <c r="A7718" s="2" t="s">
        <v>9684</v>
      </c>
      <c r="B7718" s="28">
        <v>45664</v>
      </c>
      <c r="C7718" s="2" t="s">
        <v>210</v>
      </c>
      <c r="D7718" s="2" t="str">
        <f t="array" ref="D7718">_xlfn.XLOOKUP(C7718,Customers!A:A,Customers!B:B)</f>
        <v>Customer 0170</v>
      </c>
      <c r="E7718" s="2" t="s">
        <v>421</v>
      </c>
      <c r="F7718" s="2" t="str">
        <f t="array" ref="F7718">_xlfn.XLOOKUP(E7718,Restaurants!A:A,Restaurants!B:B)</f>
        <v>Restaurant 091</v>
      </c>
      <c r="G7718" s="2" t="s">
        <v>457</v>
      </c>
      <c r="H7718" s="2" t="str">
        <f t="array" ref="H7718">_xlfn.XLOOKUP(G7718,Food_Menu!A:A,Food_Menu!B:B)</f>
        <v>Food Item 0180</v>
      </c>
      <c r="I7718" s="2">
        <f t="array" ref="I7718">_xlfn.XLOOKUP(G7718,Food_Menu!A:A,Food_Menu!D:D)</f>
        <v>498.49</v>
      </c>
      <c r="J7718" s="2" t="s">
        <v>862</v>
      </c>
      <c r="K7718" s="2" t="str">
        <f t="array" ref="K7718">_xlfn.XLOOKUP(J7718,Delivery_Partners!A:A,Delivery_Partners!B:B)</f>
        <v>Delivery Partner 159</v>
      </c>
      <c r="L7718" s="3">
        <v>1</v>
      </c>
      <c r="M7718" s="2" t="s">
        <v>23</v>
      </c>
      <c r="N7718" s="2" t="s">
        <v>74</v>
      </c>
      <c r="O7718" s="3">
        <v>34</v>
      </c>
      <c r="P7718" s="13">
        <f t="shared" si="1622"/>
        <v>498.49</v>
      </c>
      <c r="Q7718" s="13" t="str">
        <f t="shared" si="1623"/>
        <v>Normal</v>
      </c>
      <c r="S7718" s="21"/>
    </row>
    <row r="7719" customHeight="1" spans="1:19">
      <c r="A7719" s="2" t="s">
        <v>9685</v>
      </c>
      <c r="B7719" s="29" t="s">
        <v>1659</v>
      </c>
      <c r="C7719" s="2" t="s">
        <v>806</v>
      </c>
      <c r="D7719" s="2" t="str">
        <f t="array" ref="D7719">_xlfn.XLOOKUP(C7719,Customers!A:A,Customers!B:B)</f>
        <v>Customer 0177</v>
      </c>
      <c r="E7719" s="2" t="s">
        <v>152</v>
      </c>
      <c r="F7719" s="2" t="str">
        <f t="array" ref="F7719">_xlfn.XLOOKUP(E7719,Restaurants!A:A,Restaurants!B:B)</f>
        <v>Restaurant 114</v>
      </c>
      <c r="G7719" s="2" t="s">
        <v>1860</v>
      </c>
      <c r="H7719" s="2" t="str">
        <f t="array" ref="H7719">_xlfn.XLOOKUP(G7719,Food_Menu!A:A,Food_Menu!B:B)</f>
        <v>Food Item 0151</v>
      </c>
      <c r="I7719" s="2">
        <f t="array" ref="I7719">_xlfn.XLOOKUP(G7719,Food_Menu!A:A,Food_Menu!D:D)</f>
        <v>500.58</v>
      </c>
      <c r="J7719" s="2" t="s">
        <v>723</v>
      </c>
      <c r="K7719" s="2" t="str">
        <f t="array" ref="K7719">_xlfn.XLOOKUP(J7719,Delivery_Partners!A:A,Delivery_Partners!B:B)</f>
        <v>Delivery Partner 168</v>
      </c>
      <c r="L7719" s="3">
        <v>1</v>
      </c>
      <c r="M7719" s="2" t="s">
        <v>23</v>
      </c>
      <c r="N7719" s="2" t="s">
        <v>24</v>
      </c>
      <c r="O7719" s="3">
        <v>24</v>
      </c>
      <c r="P7719" s="13">
        <f t="shared" si="1622"/>
        <v>500.58</v>
      </c>
      <c r="Q7719" s="13" t="str">
        <f t="shared" si="1623"/>
        <v>Fast</v>
      </c>
      <c r="S7719" s="21"/>
    </row>
    <row r="7720" customHeight="1" spans="1:19">
      <c r="A7720" s="2" t="s">
        <v>9686</v>
      </c>
      <c r="B7720" s="28">
        <v>45663</v>
      </c>
      <c r="C7720" s="2" t="s">
        <v>2563</v>
      </c>
      <c r="D7720" s="2" t="str">
        <f t="array" ref="D7720">_xlfn.XLOOKUP(C7720,Customers!A:A,Customers!B:B)</f>
        <v>Customer 0333</v>
      </c>
      <c r="E7720" s="2" t="s">
        <v>143</v>
      </c>
      <c r="F7720" s="2" t="str">
        <f t="array" ref="F7720">_xlfn.XLOOKUP(E7720,Restaurants!A:A,Restaurants!B:B)</f>
        <v>Restaurant 054</v>
      </c>
      <c r="G7720" s="2" t="s">
        <v>1051</v>
      </c>
      <c r="H7720" s="2" t="str">
        <f t="array" ref="H7720">_xlfn.XLOOKUP(G7720,Food_Menu!A:A,Food_Menu!B:B)</f>
        <v>Food Item 0014</v>
      </c>
      <c r="I7720" s="2">
        <f t="array" ref="I7720">_xlfn.XLOOKUP(G7720,Food_Menu!A:A,Food_Menu!D:D)</f>
        <v>208.39</v>
      </c>
      <c r="J7720" s="2" t="s">
        <v>1319</v>
      </c>
      <c r="K7720" s="2" t="str">
        <f t="array" ref="K7720">_xlfn.XLOOKUP(J7720,Delivery_Partners!A:A,Delivery_Partners!B:B)</f>
        <v>Delivery Partner 173</v>
      </c>
      <c r="L7720" s="3">
        <v>1</v>
      </c>
      <c r="M7720" s="2" t="s">
        <v>23</v>
      </c>
      <c r="N7720" s="2" t="s">
        <v>24</v>
      </c>
      <c r="O7720" s="3">
        <v>32</v>
      </c>
      <c r="P7720" s="13">
        <f t="shared" si="1622"/>
        <v>208.39</v>
      </c>
      <c r="Q7720" s="13" t="str">
        <f t="shared" si="1623"/>
        <v>Normal</v>
      </c>
      <c r="S7720" s="21"/>
    </row>
    <row r="7721" customHeight="1" spans="1:19">
      <c r="A7721" s="2" t="s">
        <v>9687</v>
      </c>
      <c r="B7721" s="29" t="s">
        <v>864</v>
      </c>
      <c r="C7721" s="2" t="s">
        <v>1184</v>
      </c>
      <c r="D7721" s="2" t="str">
        <f t="array" ref="D7721">_xlfn.XLOOKUP(C7721,Customers!A:A,Customers!B:B)</f>
        <v>Customer 0140</v>
      </c>
      <c r="E7721" s="2" t="s">
        <v>451</v>
      </c>
      <c r="F7721" s="2" t="str">
        <f t="array" ref="F7721">_xlfn.XLOOKUP(E7721,Restaurants!A:A,Restaurants!B:B)</f>
        <v>Restaurant 022</v>
      </c>
      <c r="G7721" s="2" t="s">
        <v>587</v>
      </c>
      <c r="H7721" s="2" t="str">
        <f t="array" ref="H7721">_xlfn.XLOOKUP(G7721,Food_Menu!A:A,Food_Menu!B:B)</f>
        <v>Food Item 0107</v>
      </c>
      <c r="I7721" s="2">
        <f t="array" ref="I7721">_xlfn.XLOOKUP(G7721,Food_Menu!A:A,Food_Menu!D:D)</f>
        <v>548.61</v>
      </c>
      <c r="J7721" s="2" t="s">
        <v>741</v>
      </c>
      <c r="K7721" s="2" t="str">
        <f t="array" ref="K7721">_xlfn.XLOOKUP(J7721,Delivery_Partners!A:A,Delivery_Partners!B:B)</f>
        <v>Delivery Partner 024</v>
      </c>
      <c r="L7721" s="3">
        <v>1</v>
      </c>
      <c r="M7721" s="2" t="s">
        <v>23</v>
      </c>
      <c r="N7721" s="2" t="s">
        <v>24</v>
      </c>
      <c r="O7721" s="3">
        <v>27</v>
      </c>
      <c r="P7721" s="13">
        <f t="shared" si="1622"/>
        <v>548.61</v>
      </c>
      <c r="Q7721" s="13" t="str">
        <f t="shared" si="1623"/>
        <v>Fast</v>
      </c>
      <c r="S7721" s="21"/>
    </row>
    <row r="7722" customHeight="1" spans="1:19">
      <c r="A7722" s="2" t="s">
        <v>9688</v>
      </c>
      <c r="B7722" s="28">
        <v>45964</v>
      </c>
      <c r="C7722" s="2" t="s">
        <v>1616</v>
      </c>
      <c r="D7722" s="2" t="str">
        <f t="array" ref="D7722">_xlfn.XLOOKUP(C7722,Customers!A:A,Customers!B:B)</f>
        <v>Customer 0584</v>
      </c>
      <c r="E7722" s="2" t="s">
        <v>60</v>
      </c>
      <c r="F7722" s="2" t="str">
        <f t="array" ref="F7722">_xlfn.XLOOKUP(E7722,Restaurants!A:A,Restaurants!B:B)</f>
        <v>Restaurant 019</v>
      </c>
      <c r="G7722" s="2" t="s">
        <v>235</v>
      </c>
      <c r="H7722" s="2" t="str">
        <f t="array" ref="H7722">_xlfn.XLOOKUP(G7722,Food_Menu!A:A,Food_Menu!B:B)</f>
        <v>Food Item 0020</v>
      </c>
      <c r="I7722" s="2">
        <f t="array" ref="I7722">_xlfn.XLOOKUP(G7722,Food_Menu!A:A,Food_Menu!D:D)</f>
        <v>565.62</v>
      </c>
      <c r="J7722" s="2" t="s">
        <v>1142</v>
      </c>
      <c r="K7722" s="2" t="str">
        <f t="array" ref="K7722">_xlfn.XLOOKUP(J7722,Delivery_Partners!A:A,Delivery_Partners!B:B)</f>
        <v>Delivery Partner 059</v>
      </c>
      <c r="L7722" s="3">
        <v>4</v>
      </c>
      <c r="M7722" s="2" t="s">
        <v>23</v>
      </c>
      <c r="N7722" s="2" t="s">
        <v>24</v>
      </c>
      <c r="O7722" s="3">
        <v>18</v>
      </c>
      <c r="P7722" s="13">
        <f t="shared" si="1622"/>
        <v>2262.48</v>
      </c>
      <c r="Q7722" s="13" t="str">
        <f t="shared" si="1623"/>
        <v>Fast</v>
      </c>
      <c r="S7722" s="21"/>
    </row>
    <row r="7723" customHeight="1" spans="1:19">
      <c r="A7723" s="2" t="s">
        <v>9689</v>
      </c>
      <c r="B7723" s="28">
        <v>45666</v>
      </c>
      <c r="C7723" s="2" t="s">
        <v>799</v>
      </c>
      <c r="D7723" s="2" t="str">
        <f t="array" ref="D7723">_xlfn.XLOOKUP(C7723,Customers!A:A,Customers!B:B)</f>
        <v>Customer 0785</v>
      </c>
      <c r="E7723" s="2" t="s">
        <v>984</v>
      </c>
      <c r="F7723" s="2" t="str">
        <f t="array" ref="F7723">_xlfn.XLOOKUP(E7723,Restaurants!A:A,Restaurants!B:B)</f>
        <v>Restaurant 034</v>
      </c>
      <c r="G7723" s="2" t="s">
        <v>126</v>
      </c>
      <c r="H7723" s="2" t="str">
        <f t="array" ref="H7723">_xlfn.XLOOKUP(G7723,Food_Menu!A:A,Food_Menu!B:B)</f>
        <v>Food Item 0075</v>
      </c>
      <c r="I7723" s="2">
        <f t="array" ref="I7723">_xlfn.XLOOKUP(G7723,Food_Menu!A:A,Food_Menu!D:D)</f>
        <v>613.26</v>
      </c>
      <c r="J7723" s="2" t="s">
        <v>938</v>
      </c>
      <c r="K7723" s="2" t="str">
        <f t="array" ref="K7723">_xlfn.XLOOKUP(J7723,Delivery_Partners!A:A,Delivery_Partners!B:B)</f>
        <v>Delivery Partner 139</v>
      </c>
      <c r="L7723" s="3">
        <v>1</v>
      </c>
      <c r="M7723" s="2" t="s">
        <v>23</v>
      </c>
      <c r="N7723" s="2" t="s">
        <v>74</v>
      </c>
      <c r="O7723" s="3">
        <v>50</v>
      </c>
      <c r="P7723" s="13">
        <f t="shared" si="1622"/>
        <v>613.26</v>
      </c>
      <c r="Q7723" s="13" t="str">
        <f t="shared" si="1623"/>
        <v>Normal</v>
      </c>
      <c r="S7723" s="21"/>
    </row>
    <row r="7724" customHeight="1" spans="1:19">
      <c r="A7724" s="2" t="s">
        <v>9690</v>
      </c>
      <c r="B7724" s="29" t="s">
        <v>1523</v>
      </c>
      <c r="C7724" s="2" t="s">
        <v>3320</v>
      </c>
      <c r="D7724" s="2" t="str">
        <f t="array" ref="D7724">_xlfn.XLOOKUP(C7724,Customers!A:A,Customers!B:B)</f>
        <v>Customer 0348</v>
      </c>
      <c r="E7724" s="2" t="s">
        <v>366</v>
      </c>
      <c r="F7724" s="2" t="str">
        <f t="array" ref="F7724">_xlfn.XLOOKUP(E7724,Restaurants!A:A,Restaurants!B:B)</f>
        <v>Restaurant 073</v>
      </c>
      <c r="G7724" s="2" t="s">
        <v>852</v>
      </c>
      <c r="H7724" s="2" t="str">
        <f t="array" ref="H7724">_xlfn.XLOOKUP(G7724,Food_Menu!A:A,Food_Menu!B:B)</f>
        <v>Food Item 0167</v>
      </c>
      <c r="I7724" s="2">
        <f t="array" ref="I7724">_xlfn.XLOOKUP(G7724,Food_Menu!A:A,Food_Menu!D:D)</f>
        <v>250.66</v>
      </c>
      <c r="J7724" s="2" t="s">
        <v>470</v>
      </c>
      <c r="K7724" s="2" t="str">
        <f t="array" ref="K7724">_xlfn.XLOOKUP(J7724,Delivery_Partners!A:A,Delivery_Partners!B:B)</f>
        <v>Delivery Partner 006</v>
      </c>
      <c r="L7724" s="3">
        <v>1</v>
      </c>
      <c r="M7724" s="2" t="s">
        <v>23</v>
      </c>
      <c r="N7724" s="2" t="s">
        <v>24</v>
      </c>
      <c r="O7724" s="3">
        <v>33</v>
      </c>
      <c r="P7724" s="13">
        <f t="shared" si="1622"/>
        <v>250.66</v>
      </c>
      <c r="Q7724" s="13" t="str">
        <f t="shared" si="1623"/>
        <v>Normal</v>
      </c>
      <c r="S7724" s="21"/>
    </row>
    <row r="7725" customHeight="1" spans="1:19">
      <c r="A7725" s="2" t="s">
        <v>9691</v>
      </c>
      <c r="B7725" s="28">
        <v>45849</v>
      </c>
      <c r="C7725" s="2" t="s">
        <v>1349</v>
      </c>
      <c r="D7725" s="2" t="str">
        <f t="array" ref="D7725">_xlfn.XLOOKUP(C7725,Customers!A:A,Customers!B:B)</f>
        <v>Customer 0164</v>
      </c>
      <c r="E7725" s="2" t="s">
        <v>335</v>
      </c>
      <c r="F7725" s="2" t="str">
        <f t="array" ref="F7725">_xlfn.XLOOKUP(E7725,Restaurants!A:A,Restaurants!B:B)</f>
        <v>Restaurant 007</v>
      </c>
      <c r="G7725" s="2" t="s">
        <v>1860</v>
      </c>
      <c r="H7725" s="2" t="str">
        <f t="array" ref="H7725">_xlfn.XLOOKUP(G7725,Food_Menu!A:A,Food_Menu!B:B)</f>
        <v>Food Item 0151</v>
      </c>
      <c r="I7725" s="2">
        <f t="array" ref="I7725">_xlfn.XLOOKUP(G7725,Food_Menu!A:A,Food_Menu!D:D)</f>
        <v>500.58</v>
      </c>
      <c r="J7725" s="2" t="s">
        <v>671</v>
      </c>
      <c r="K7725" s="2" t="str">
        <f t="array" ref="K7725">_xlfn.XLOOKUP(J7725,Delivery_Partners!A:A,Delivery_Partners!B:B)</f>
        <v>Delivery Partner 043</v>
      </c>
      <c r="L7725" s="3">
        <v>4</v>
      </c>
      <c r="M7725" s="2" t="s">
        <v>23</v>
      </c>
      <c r="N7725" s="2" t="s">
        <v>24</v>
      </c>
      <c r="O7725" s="3">
        <v>50</v>
      </c>
      <c r="P7725" s="13">
        <f t="shared" si="1622"/>
        <v>2002.32</v>
      </c>
      <c r="Q7725" s="13" t="str">
        <f t="shared" si="1623"/>
        <v>Normal</v>
      </c>
      <c r="S7725" s="21"/>
    </row>
    <row r="7726" customHeight="1" spans="1:19">
      <c r="A7726" s="2" t="s">
        <v>9692</v>
      </c>
      <c r="B7726" s="29" t="s">
        <v>1027</v>
      </c>
      <c r="C7726" s="2" t="s">
        <v>1302</v>
      </c>
      <c r="D7726" s="2" t="str">
        <f t="array" ref="D7726">_xlfn.XLOOKUP(C7726,Customers!A:A,Customers!B:B)</f>
        <v>Customer 0687</v>
      </c>
      <c r="E7726" s="2" t="s">
        <v>706</v>
      </c>
      <c r="F7726" s="2" t="str">
        <f t="array" ref="F7726">_xlfn.XLOOKUP(E7726,Restaurants!A:A,Restaurants!B:B)</f>
        <v>Restaurant 115</v>
      </c>
      <c r="G7726" s="2" t="s">
        <v>872</v>
      </c>
      <c r="H7726" s="2" t="str">
        <f t="array" ref="H7726">_xlfn.XLOOKUP(G7726,Food_Menu!A:A,Food_Menu!B:B)</f>
        <v>Food Item 0156</v>
      </c>
      <c r="I7726" s="2">
        <f t="array" ref="I7726">_xlfn.XLOOKUP(G7726,Food_Menu!A:A,Food_Menu!D:D)</f>
        <v>133.9</v>
      </c>
      <c r="J7726" s="2" t="s">
        <v>842</v>
      </c>
      <c r="K7726" s="2" t="str">
        <f t="array" ref="K7726">_xlfn.XLOOKUP(J7726,Delivery_Partners!A:A,Delivery_Partners!B:B)</f>
        <v>Delivery Partner 093</v>
      </c>
      <c r="L7726" s="3">
        <v>1</v>
      </c>
      <c r="M7726" s="2" t="s">
        <v>23</v>
      </c>
      <c r="N7726" s="2" t="s">
        <v>55</v>
      </c>
      <c r="O7726" s="3">
        <v>18</v>
      </c>
      <c r="P7726" s="13">
        <f t="shared" si="1622"/>
        <v>133.9</v>
      </c>
      <c r="Q7726" s="13" t="str">
        <f t="shared" si="1623"/>
        <v>Fast</v>
      </c>
      <c r="S7726" s="21"/>
    </row>
    <row r="7727" customHeight="1" spans="1:19">
      <c r="A7727" s="2" t="s">
        <v>9693</v>
      </c>
      <c r="B7727" s="28">
        <v>45963</v>
      </c>
      <c r="C7727" s="2" t="s">
        <v>4193</v>
      </c>
      <c r="D7727" s="2" t="str">
        <f t="array" ref="D7727">_xlfn.XLOOKUP(C7727,Customers!A:A,Customers!B:B)</f>
        <v>Customer 0103</v>
      </c>
      <c r="E7727" s="2" t="s">
        <v>372</v>
      </c>
      <c r="F7727" s="2" t="str">
        <f t="array" ref="F7727">_xlfn.XLOOKUP(E7727,Restaurants!A:A,Restaurants!B:B)</f>
        <v>Restaurant 119</v>
      </c>
      <c r="G7727" s="2" t="s">
        <v>255</v>
      </c>
      <c r="H7727" s="2" t="str">
        <f t="array" ref="H7727">_xlfn.XLOOKUP(G7727,Food_Menu!A:A,Food_Menu!B:B)</f>
        <v>Food Item 0146</v>
      </c>
      <c r="I7727" s="2">
        <f t="array" ref="I7727">_xlfn.XLOOKUP(G7727,Food_Menu!A:A,Food_Menu!D:D)</f>
        <v>580.64</v>
      </c>
      <c r="J7727" s="2" t="s">
        <v>583</v>
      </c>
      <c r="K7727" s="2" t="str">
        <f t="array" ref="K7727">_xlfn.XLOOKUP(J7727,Delivery_Partners!A:A,Delivery_Partners!B:B)</f>
        <v>Delivery Partner 062</v>
      </c>
      <c r="L7727" s="3">
        <v>1</v>
      </c>
      <c r="M7727" s="2" t="s">
        <v>23</v>
      </c>
      <c r="N7727" s="2" t="s">
        <v>74</v>
      </c>
      <c r="O7727" s="3">
        <v>41</v>
      </c>
      <c r="P7727" s="13">
        <f t="shared" si="1622"/>
        <v>580.64</v>
      </c>
      <c r="Q7727" s="13" t="str">
        <f t="shared" si="1623"/>
        <v>Normal</v>
      </c>
      <c r="S7727" s="21"/>
    </row>
    <row r="7728" customHeight="1" spans="1:19">
      <c r="A7728" s="2" t="s">
        <v>9694</v>
      </c>
      <c r="B7728" s="29" t="s">
        <v>746</v>
      </c>
      <c r="C7728" s="2" t="s">
        <v>2401</v>
      </c>
      <c r="D7728" s="2" t="str">
        <f t="array" ref="D7728">_xlfn.XLOOKUP(C7728,Customers!A:A,Customers!B:B)</f>
        <v>Customer 0886</v>
      </c>
      <c r="E7728" s="2" t="s">
        <v>950</v>
      </c>
      <c r="F7728" s="2" t="str">
        <f t="array" ref="F7728">_xlfn.XLOOKUP(E7728,Restaurants!A:A,Restaurants!B:B)</f>
        <v>Restaurant 020</v>
      </c>
      <c r="G7728" s="2" t="s">
        <v>405</v>
      </c>
      <c r="H7728" s="2" t="str">
        <f t="array" ref="H7728">_xlfn.XLOOKUP(G7728,Food_Menu!A:A,Food_Menu!B:B)</f>
        <v>Food Item 0004</v>
      </c>
      <c r="I7728" s="2">
        <f t="array" ref="I7728">_xlfn.XLOOKUP(G7728,Food_Menu!A:A,Food_Menu!D:D)</f>
        <v>173.7</v>
      </c>
      <c r="J7728" s="2" t="s">
        <v>1196</v>
      </c>
      <c r="K7728" s="2" t="str">
        <f t="array" ref="K7728">_xlfn.XLOOKUP(J7728,Delivery_Partners!A:A,Delivery_Partners!B:B)</f>
        <v>Delivery Partner 032</v>
      </c>
      <c r="L7728" s="3">
        <v>1</v>
      </c>
      <c r="M7728" s="2" t="s">
        <v>23</v>
      </c>
      <c r="N7728" s="2" t="s">
        <v>24</v>
      </c>
      <c r="O7728" s="3">
        <v>18</v>
      </c>
      <c r="P7728" s="13">
        <f t="shared" si="1622"/>
        <v>173.7</v>
      </c>
      <c r="Q7728" s="13" t="str">
        <f t="shared" si="1623"/>
        <v>Fast</v>
      </c>
      <c r="S7728" s="21"/>
    </row>
    <row r="7729" customHeight="1" spans="1:19">
      <c r="A7729" s="2" t="s">
        <v>9695</v>
      </c>
      <c r="B7729" s="28">
        <v>45759</v>
      </c>
      <c r="C7729" s="2" t="s">
        <v>3303</v>
      </c>
      <c r="D7729" s="2" t="str">
        <f t="array" ref="D7729">_xlfn.XLOOKUP(C7729,Customers!A:A,Customers!B:B)</f>
        <v>Customer 0460</v>
      </c>
      <c r="E7729" s="2" t="s">
        <v>265</v>
      </c>
      <c r="F7729" s="2" t="str">
        <f t="array" ref="F7729">_xlfn.XLOOKUP(E7729,Restaurants!A:A,Restaurants!B:B)</f>
        <v>Restaurant 094</v>
      </c>
      <c r="G7729" s="2" t="s">
        <v>624</v>
      </c>
      <c r="H7729" s="2" t="str">
        <f t="array" ref="H7729">_xlfn.XLOOKUP(G7729,Food_Menu!A:A,Food_Menu!B:B)</f>
        <v>Food Item 0129</v>
      </c>
      <c r="I7729" s="2">
        <f t="array" ref="I7729">_xlfn.XLOOKUP(G7729,Food_Menu!A:A,Food_Menu!D:D)</f>
        <v>581.3</v>
      </c>
      <c r="J7729" s="2" t="s">
        <v>148</v>
      </c>
      <c r="K7729" s="2" t="str">
        <f t="array" ref="K7729">_xlfn.XLOOKUP(J7729,Delivery_Partners!A:A,Delivery_Partners!B:B)</f>
        <v>Delivery Partner 162</v>
      </c>
      <c r="L7729" s="3">
        <v>1</v>
      </c>
      <c r="M7729" s="2" t="s">
        <v>23</v>
      </c>
      <c r="N7729" s="2" t="s">
        <v>74</v>
      </c>
      <c r="O7729" s="3">
        <v>64</v>
      </c>
      <c r="P7729" s="13">
        <f t="shared" si="1622"/>
        <v>581.3</v>
      </c>
      <c r="Q7729" s="13" t="str">
        <f t="shared" si="1623"/>
        <v>Slow</v>
      </c>
      <c r="S7729" s="21"/>
    </row>
    <row r="7730" customHeight="1" spans="1:19">
      <c r="A7730" s="2" t="s">
        <v>9696</v>
      </c>
      <c r="B7730" s="28">
        <v>45788</v>
      </c>
      <c r="C7730" s="2" t="s">
        <v>244</v>
      </c>
      <c r="D7730" s="2" t="str">
        <f t="array" ref="D7730">_xlfn.XLOOKUP(C7730,Customers!A:A,Customers!B:B)</f>
        <v>Customer 0492</v>
      </c>
      <c r="E7730" s="2" t="s">
        <v>566</v>
      </c>
      <c r="F7730" s="2" t="str">
        <f t="array" ref="F7730">_xlfn.XLOOKUP(E7730,Restaurants!A:A,Restaurants!B:B)</f>
        <v>Restaurant 072</v>
      </c>
      <c r="G7730" s="2" t="s">
        <v>587</v>
      </c>
      <c r="H7730" s="2" t="str">
        <f t="array" ref="H7730">_xlfn.XLOOKUP(G7730,Food_Menu!A:A,Food_Menu!B:B)</f>
        <v>Food Item 0107</v>
      </c>
      <c r="I7730" s="2">
        <f t="array" ref="I7730">_xlfn.XLOOKUP(G7730,Food_Menu!A:A,Food_Menu!D:D)</f>
        <v>548.61</v>
      </c>
      <c r="J7730" s="2" t="s">
        <v>35</v>
      </c>
      <c r="K7730" s="2" t="str">
        <f t="array" ref="K7730">_xlfn.XLOOKUP(J7730,Delivery_Partners!A:A,Delivery_Partners!B:B)</f>
        <v>Delivery Partner 081</v>
      </c>
      <c r="L7730" s="3">
        <v>1</v>
      </c>
      <c r="M7730" s="2" t="s">
        <v>23</v>
      </c>
      <c r="N7730" s="2" t="s">
        <v>24</v>
      </c>
      <c r="O7730" s="3">
        <v>15</v>
      </c>
      <c r="P7730" s="13">
        <f t="shared" si="1622"/>
        <v>548.61</v>
      </c>
      <c r="Q7730" s="13" t="str">
        <f t="shared" si="1623"/>
        <v>Fast</v>
      </c>
      <c r="S7730" s="21"/>
    </row>
    <row r="7731" customHeight="1" spans="1:19">
      <c r="A7731" s="2" t="s">
        <v>9697</v>
      </c>
      <c r="B7731" s="29" t="s">
        <v>858</v>
      </c>
      <c r="C7731" s="2" t="s">
        <v>1405</v>
      </c>
      <c r="D7731" s="2" t="str">
        <f t="array" ref="D7731">_xlfn.XLOOKUP(C7731,Customers!A:A,Customers!B:B)</f>
        <v>Customer 0299</v>
      </c>
      <c r="E7731" s="2" t="s">
        <v>797</v>
      </c>
      <c r="F7731" s="2" t="str">
        <f t="array" ref="F7731">_xlfn.XLOOKUP(E7731,Restaurants!A:A,Restaurants!B:B)</f>
        <v>Restaurant 058</v>
      </c>
      <c r="G7731" s="2" t="s">
        <v>751</v>
      </c>
      <c r="H7731" s="2" t="str">
        <f t="array" ref="H7731">_xlfn.XLOOKUP(G7731,Food_Menu!A:A,Food_Menu!B:B)</f>
        <v>Food Item 0117</v>
      </c>
      <c r="I7731" s="2">
        <f t="array" ref="I7731">_xlfn.XLOOKUP(G7731,Food_Menu!A:A,Food_Menu!D:D)</f>
        <v>279.52</v>
      </c>
      <c r="J7731" s="2" t="s">
        <v>54</v>
      </c>
      <c r="K7731" s="2" t="str">
        <f t="array" ref="K7731">_xlfn.XLOOKUP(J7731,Delivery_Partners!A:A,Delivery_Partners!B:B)</f>
        <v>Delivery Partner 075</v>
      </c>
      <c r="L7731" s="3">
        <v>1</v>
      </c>
      <c r="M7731" s="2" t="s">
        <v>23</v>
      </c>
      <c r="N7731" s="2" t="s">
        <v>24</v>
      </c>
      <c r="O7731" s="3">
        <v>57</v>
      </c>
      <c r="P7731" s="13">
        <f t="shared" si="1622"/>
        <v>279.52</v>
      </c>
      <c r="Q7731" s="13" t="str">
        <f t="shared" si="1623"/>
        <v>Normal</v>
      </c>
      <c r="S7731" s="21"/>
    </row>
    <row r="7732" customHeight="1" spans="1:19">
      <c r="A7732" s="2" t="s">
        <v>9698</v>
      </c>
      <c r="B7732" s="29" t="s">
        <v>743</v>
      </c>
      <c r="C7732" s="2" t="s">
        <v>1099</v>
      </c>
      <c r="D7732" s="2" t="str">
        <f t="array" ref="D7732">_xlfn.XLOOKUP(C7732,Customers!A:A,Customers!B:B)</f>
        <v>Customer 0340</v>
      </c>
      <c r="E7732" s="2" t="s">
        <v>552</v>
      </c>
      <c r="F7732" s="2" t="str">
        <f t="array" ref="F7732">_xlfn.XLOOKUP(E7732,Restaurants!A:A,Restaurants!B:B)</f>
        <v>Restaurant 089</v>
      </c>
      <c r="G7732" s="2" t="s">
        <v>1025</v>
      </c>
      <c r="H7732" s="2" t="str">
        <f t="array" ref="H7732">_xlfn.XLOOKUP(G7732,Food_Menu!A:A,Food_Menu!B:B)</f>
        <v>Food Item 0047</v>
      </c>
      <c r="I7732" s="2">
        <f t="array" ref="I7732">_xlfn.XLOOKUP(G7732,Food_Menu!A:A,Food_Menu!D:D)</f>
        <v>547.46</v>
      </c>
      <c r="J7732" s="2" t="s">
        <v>48</v>
      </c>
      <c r="K7732" s="2" t="str">
        <f t="array" ref="K7732">_xlfn.XLOOKUP(J7732,Delivery_Partners!A:A,Delivery_Partners!B:B)</f>
        <v>Delivery Partner 119</v>
      </c>
      <c r="L7732" s="3">
        <v>2</v>
      </c>
      <c r="M7732" s="2" t="s">
        <v>23</v>
      </c>
      <c r="N7732" s="2" t="s">
        <v>24</v>
      </c>
      <c r="O7732" s="3">
        <v>35</v>
      </c>
      <c r="P7732" s="13">
        <f t="shared" si="1622"/>
        <v>1094.92</v>
      </c>
      <c r="Q7732" s="13" t="str">
        <f t="shared" si="1623"/>
        <v>Normal</v>
      </c>
      <c r="S7732" s="21"/>
    </row>
    <row r="7733" hidden="1" customHeight="1" spans="1:19">
      <c r="A7733" s="2" t="s">
        <v>9699</v>
      </c>
      <c r="B7733" s="28">
        <v>45907</v>
      </c>
      <c r="C7733" s="2" t="s">
        <v>2559</v>
      </c>
      <c r="D7733" s="2" t="str">
        <f t="array" ref="D7733">_xlfn.XLOOKUP(C7733,Customers!A:A,Customers!B:B)</f>
        <v>Customer 0176</v>
      </c>
      <c r="E7733" s="2" t="s">
        <v>177</v>
      </c>
      <c r="F7733" s="2" t="str">
        <f t="array" ref="F7733">_xlfn.XLOOKUP(E7733,Restaurants!A:A,Restaurants!B:B)</f>
        <v>Restaurant 070</v>
      </c>
      <c r="G7733" s="2" t="s">
        <v>872</v>
      </c>
      <c r="H7733" s="2" t="str">
        <f t="array" ref="H7733">_xlfn.XLOOKUP(G7733,Food_Menu!A:A,Food_Menu!B:B)</f>
        <v>Food Item 0156</v>
      </c>
      <c r="I7733" s="2"/>
      <c r="J7733" s="2" t="s">
        <v>613</v>
      </c>
      <c r="K7733" s="2" t="str">
        <f t="array" ref="K7733">_xlfn.XLOOKUP(J7733,Delivery_Partners!A:A,Delivery_Partners!B:B)</f>
        <v>Delivery Partner 121</v>
      </c>
      <c r="L7733" s="3">
        <v>1</v>
      </c>
      <c r="M7733" s="2" t="s">
        <v>101</v>
      </c>
      <c r="N7733" s="2" t="s">
        <v>74</v>
      </c>
      <c r="O7733" s="2"/>
    </row>
    <row r="7734" customHeight="1" spans="1:19">
      <c r="A7734" s="2" t="s">
        <v>9700</v>
      </c>
      <c r="B7734" s="29" t="s">
        <v>463</v>
      </c>
      <c r="C7734" s="2" t="s">
        <v>3617</v>
      </c>
      <c r="D7734" s="2" t="str">
        <f t="array" ref="D7734">_xlfn.XLOOKUP(C7734,Customers!A:A,Customers!B:B)</f>
        <v>Customer 0670</v>
      </c>
      <c r="E7734" s="2" t="s">
        <v>518</v>
      </c>
      <c r="F7734" s="2" t="str">
        <f t="array" ref="F7734">_xlfn.XLOOKUP(E7734,Restaurants!A:A,Restaurants!B:B)</f>
        <v>Restaurant 039</v>
      </c>
      <c r="G7734" s="2" t="s">
        <v>40</v>
      </c>
      <c r="H7734" s="2" t="str">
        <f t="array" ref="H7734">_xlfn.XLOOKUP(G7734,Food_Menu!A:A,Food_Menu!B:B)</f>
        <v>Food Item 0134</v>
      </c>
      <c r="I7734" s="2">
        <f t="array" ref="I7734">_xlfn.XLOOKUP(G7734,Food_Menu!A:A,Food_Menu!D:D)</f>
        <v>467.29</v>
      </c>
      <c r="J7734" s="2" t="s">
        <v>251</v>
      </c>
      <c r="K7734" s="2" t="str">
        <f t="array" ref="K7734">_xlfn.XLOOKUP(J7734,Delivery_Partners!A:A,Delivery_Partners!B:B)</f>
        <v>Delivery Partner 089</v>
      </c>
      <c r="L7734" s="3">
        <v>2</v>
      </c>
      <c r="M7734" s="2" t="s">
        <v>23</v>
      </c>
      <c r="N7734" s="2" t="s">
        <v>24</v>
      </c>
      <c r="O7734" s="3">
        <v>42</v>
      </c>
      <c r="P7734" s="13">
        <f t="shared" ref="P7734:P7743" si="1624">I7734*L7734</f>
        <v>934.58</v>
      </c>
      <c r="Q7734" s="13" t="str">
        <f t="shared" ref="Q7734:Q7743" si="1625">IF(O7734="","Not Delivered",IF(O7734&lt;=30,"Fast",IF(O7734&lt;=60,"Normal","Slow")))</f>
        <v>Normal</v>
      </c>
      <c r="S7734" s="21"/>
    </row>
    <row r="7735" customHeight="1" spans="1:19">
      <c r="A7735" s="2" t="s">
        <v>9701</v>
      </c>
      <c r="B7735" s="29" t="s">
        <v>320</v>
      </c>
      <c r="C7735" s="2" t="s">
        <v>2559</v>
      </c>
      <c r="D7735" s="2" t="str">
        <f t="array" ref="D7735">_xlfn.XLOOKUP(C7735,Customers!A:A,Customers!B:B)</f>
        <v>Customer 0176</v>
      </c>
      <c r="E7735" s="2" t="s">
        <v>526</v>
      </c>
      <c r="F7735" s="2" t="str">
        <f t="array" ref="F7735">_xlfn.XLOOKUP(E7735,Restaurants!A:A,Restaurants!B:B)</f>
        <v>Restaurant 068</v>
      </c>
      <c r="G7735" s="2" t="s">
        <v>290</v>
      </c>
      <c r="H7735" s="2" t="str">
        <f t="array" ref="H7735">_xlfn.XLOOKUP(G7735,Food_Menu!A:A,Food_Menu!B:B)</f>
        <v>Food Item 0089</v>
      </c>
      <c r="I7735" s="2">
        <f t="array" ref="I7735">_xlfn.XLOOKUP(G7735,Food_Menu!A:A,Food_Menu!D:D)</f>
        <v>262.73</v>
      </c>
      <c r="J7735" s="2" t="s">
        <v>286</v>
      </c>
      <c r="K7735" s="2" t="str">
        <f t="array" ref="K7735">_xlfn.XLOOKUP(J7735,Delivery_Partners!A:A,Delivery_Partners!B:B)</f>
        <v>Delivery Partner 160</v>
      </c>
      <c r="L7735" s="3">
        <v>1</v>
      </c>
      <c r="M7735" s="2" t="s">
        <v>23</v>
      </c>
      <c r="N7735" s="2" t="s">
        <v>24</v>
      </c>
      <c r="O7735" s="3">
        <v>24</v>
      </c>
      <c r="P7735" s="13">
        <f t="shared" si="1624"/>
        <v>262.73</v>
      </c>
      <c r="Q7735" s="13" t="str">
        <f t="shared" si="1625"/>
        <v>Fast</v>
      </c>
      <c r="S7735" s="21"/>
    </row>
    <row r="7736" customHeight="1" spans="1:19">
      <c r="A7736" s="2" t="s">
        <v>9702</v>
      </c>
      <c r="B7736" s="28">
        <v>45971</v>
      </c>
      <c r="C7736" s="2" t="s">
        <v>965</v>
      </c>
      <c r="D7736" s="2" t="str">
        <f t="array" ref="D7736">_xlfn.XLOOKUP(C7736,Customers!A:A,Customers!B:B)</f>
        <v>Customer 0817</v>
      </c>
      <c r="E7736" s="2" t="s">
        <v>1765</v>
      </c>
      <c r="F7736" s="2" t="str">
        <f t="array" ref="F7736">_xlfn.XLOOKUP(E7736,Restaurants!A:A,Restaurants!B:B)</f>
        <v>Restaurant 017</v>
      </c>
      <c r="G7736" s="2" t="s">
        <v>514</v>
      </c>
      <c r="H7736" s="2" t="str">
        <f t="array" ref="H7736">_xlfn.XLOOKUP(G7736,Food_Menu!A:A,Food_Menu!B:B)</f>
        <v>Food Item 0013</v>
      </c>
      <c r="I7736" s="2">
        <f t="array" ref="I7736">_xlfn.XLOOKUP(G7736,Food_Menu!A:A,Food_Menu!D:D)</f>
        <v>584.96</v>
      </c>
      <c r="J7736" s="2" t="s">
        <v>714</v>
      </c>
      <c r="K7736" s="2" t="str">
        <f t="array" ref="K7736">_xlfn.XLOOKUP(J7736,Delivery_Partners!A:A,Delivery_Partners!B:B)</f>
        <v>Delivery Partner 054</v>
      </c>
      <c r="L7736" s="3">
        <v>1</v>
      </c>
      <c r="M7736" s="2" t="s">
        <v>23</v>
      </c>
      <c r="N7736" s="2" t="s">
        <v>24</v>
      </c>
      <c r="O7736" s="3">
        <v>44</v>
      </c>
      <c r="P7736" s="13">
        <f t="shared" si="1624"/>
        <v>584.96</v>
      </c>
      <c r="Q7736" s="13" t="str">
        <f t="shared" si="1625"/>
        <v>Normal</v>
      </c>
      <c r="S7736" s="21"/>
    </row>
    <row r="7737" customHeight="1" spans="1:19">
      <c r="A7737" s="2" t="s">
        <v>9703</v>
      </c>
      <c r="B7737" s="29" t="s">
        <v>1202</v>
      </c>
      <c r="C7737" s="2" t="s">
        <v>1977</v>
      </c>
      <c r="D7737" s="2" t="str">
        <f t="array" ref="D7737">_xlfn.XLOOKUP(C7737,Customers!A:A,Customers!B:B)</f>
        <v>Customer 0308</v>
      </c>
      <c r="E7737" s="2" t="s">
        <v>488</v>
      </c>
      <c r="F7737" s="2" t="str">
        <f t="array" ref="F7737">_xlfn.XLOOKUP(E7737,Restaurants!A:A,Restaurants!B:B)</f>
        <v>Restaurant 031</v>
      </c>
      <c r="G7737" s="2" t="s">
        <v>21</v>
      </c>
      <c r="H7737" s="2" t="str">
        <f t="array" ref="H7737">_xlfn.XLOOKUP(G7737,Food_Menu!A:A,Food_Menu!B:B)</f>
        <v>Food Item 0016</v>
      </c>
      <c r="I7737" s="2">
        <f t="array" ref="I7737">_xlfn.XLOOKUP(G7737,Food_Menu!A:A,Food_Menu!D:D)</f>
        <v>348.44</v>
      </c>
      <c r="J7737" s="2" t="s">
        <v>953</v>
      </c>
      <c r="K7737" s="2" t="str">
        <f t="array" ref="K7737">_xlfn.XLOOKUP(J7737,Delivery_Partners!A:A,Delivery_Partners!B:B)</f>
        <v>Delivery Partner 157</v>
      </c>
      <c r="L7737" s="3">
        <v>1</v>
      </c>
      <c r="M7737" s="2" t="s">
        <v>23</v>
      </c>
      <c r="N7737" s="2" t="s">
        <v>55</v>
      </c>
      <c r="O7737" s="3">
        <v>45</v>
      </c>
      <c r="P7737" s="13">
        <f t="shared" si="1624"/>
        <v>348.44</v>
      </c>
      <c r="Q7737" s="13" t="str">
        <f t="shared" si="1625"/>
        <v>Normal</v>
      </c>
      <c r="S7737" s="21"/>
    </row>
    <row r="7738" customHeight="1" spans="1:19">
      <c r="A7738" s="2" t="s">
        <v>9704</v>
      </c>
      <c r="B7738" s="29" t="s">
        <v>911</v>
      </c>
      <c r="C7738" s="2" t="s">
        <v>551</v>
      </c>
      <c r="D7738" s="2" t="str">
        <f t="array" ref="D7738">_xlfn.XLOOKUP(C7738,Customers!A:A,Customers!B:B)</f>
        <v>Customer 0679</v>
      </c>
      <c r="E7738" s="2" t="s">
        <v>795</v>
      </c>
      <c r="F7738" s="2" t="str">
        <f t="array" ref="F7738">_xlfn.XLOOKUP(E7738,Restaurants!A:A,Restaurants!B:B)</f>
        <v>Restaurant 117</v>
      </c>
      <c r="G7738" s="2" t="s">
        <v>207</v>
      </c>
      <c r="H7738" s="2" t="str">
        <f t="array" ref="H7738">_xlfn.XLOOKUP(G7738,Food_Menu!A:A,Food_Menu!B:B)</f>
        <v>Food Item 0079</v>
      </c>
      <c r="I7738" s="2">
        <f t="array" ref="I7738">_xlfn.XLOOKUP(G7738,Food_Menu!A:A,Food_Menu!D:D)</f>
        <v>193.41</v>
      </c>
      <c r="J7738" s="2" t="s">
        <v>953</v>
      </c>
      <c r="K7738" s="2" t="str">
        <f t="array" ref="K7738">_xlfn.XLOOKUP(J7738,Delivery_Partners!A:A,Delivery_Partners!B:B)</f>
        <v>Delivery Partner 157</v>
      </c>
      <c r="L7738" s="3">
        <v>2</v>
      </c>
      <c r="M7738" s="2" t="s">
        <v>23</v>
      </c>
      <c r="N7738" s="2" t="s">
        <v>24</v>
      </c>
      <c r="O7738" s="3">
        <v>35</v>
      </c>
      <c r="P7738" s="13">
        <f t="shared" si="1624"/>
        <v>386.82</v>
      </c>
      <c r="Q7738" s="13" t="str">
        <f t="shared" si="1625"/>
        <v>Normal</v>
      </c>
      <c r="S7738" s="21"/>
    </row>
    <row r="7739" customHeight="1" spans="1:19">
      <c r="A7739" s="2" t="s">
        <v>9705</v>
      </c>
      <c r="B7739" s="29" t="s">
        <v>1130</v>
      </c>
      <c r="C7739" s="2" t="s">
        <v>1800</v>
      </c>
      <c r="D7739" s="2" t="str">
        <f t="array" ref="D7739">_xlfn.XLOOKUP(C7739,Customers!A:A,Customers!B:B)</f>
        <v>Customer 0645</v>
      </c>
      <c r="E7739" s="2" t="s">
        <v>425</v>
      </c>
      <c r="F7739" s="2" t="str">
        <f t="array" ref="F7739">_xlfn.XLOOKUP(E7739,Restaurants!A:A,Restaurants!B:B)</f>
        <v>Restaurant 023</v>
      </c>
      <c r="G7739" s="2" t="s">
        <v>1318</v>
      </c>
      <c r="H7739" s="2" t="str">
        <f t="array" ref="H7739">_xlfn.XLOOKUP(G7739,Food_Menu!A:A,Food_Menu!B:B)</f>
        <v>Food Item 0119</v>
      </c>
      <c r="I7739" s="2">
        <f t="array" ref="I7739">_xlfn.XLOOKUP(G7739,Food_Menu!A:A,Food_Menu!D:D)</f>
        <v>220.83</v>
      </c>
      <c r="J7739" s="2" t="s">
        <v>618</v>
      </c>
      <c r="K7739" s="2" t="str">
        <f t="array" ref="K7739">_xlfn.XLOOKUP(J7739,Delivery_Partners!A:A,Delivery_Partners!B:B)</f>
        <v>Delivery Partner 002</v>
      </c>
      <c r="L7739" s="3">
        <v>2</v>
      </c>
      <c r="M7739" s="2" t="s">
        <v>23</v>
      </c>
      <c r="N7739" s="2" t="s">
        <v>24</v>
      </c>
      <c r="O7739" s="3">
        <v>38</v>
      </c>
      <c r="P7739" s="13">
        <f t="shared" si="1624"/>
        <v>441.66</v>
      </c>
      <c r="Q7739" s="13" t="str">
        <f t="shared" si="1625"/>
        <v>Normal</v>
      </c>
      <c r="S7739" s="21"/>
    </row>
    <row r="7740" customHeight="1" spans="1:19">
      <c r="A7740" s="2" t="s">
        <v>9706</v>
      </c>
      <c r="B7740" s="28">
        <v>45942</v>
      </c>
      <c r="C7740" s="2" t="s">
        <v>1398</v>
      </c>
      <c r="D7740" s="2" t="str">
        <f t="array" ref="D7740">_xlfn.XLOOKUP(C7740,Customers!A:A,Customers!B:B)</f>
        <v>Customer 0761</v>
      </c>
      <c r="E7740" s="2" t="s">
        <v>566</v>
      </c>
      <c r="F7740" s="2" t="str">
        <f t="array" ref="F7740">_xlfn.XLOOKUP(E7740,Restaurants!A:A,Restaurants!B:B)</f>
        <v>Restaurant 072</v>
      </c>
      <c r="G7740" s="2" t="s">
        <v>221</v>
      </c>
      <c r="H7740" s="2" t="str">
        <f t="array" ref="H7740">_xlfn.XLOOKUP(G7740,Food_Menu!A:A,Food_Menu!B:B)</f>
        <v>Food Item 0220</v>
      </c>
      <c r="I7740" s="2">
        <f t="array" ref="I7740">_xlfn.XLOOKUP(G7740,Food_Menu!A:A,Food_Menu!D:D)</f>
        <v>194.15</v>
      </c>
      <c r="J7740" s="2" t="s">
        <v>1239</v>
      </c>
      <c r="K7740" s="2" t="str">
        <f t="array" ref="K7740">_xlfn.XLOOKUP(J7740,Delivery_Partners!A:A,Delivery_Partners!B:B)</f>
        <v>Delivery Partner 136</v>
      </c>
      <c r="L7740" s="3">
        <v>1</v>
      </c>
      <c r="M7740" s="2" t="s">
        <v>23</v>
      </c>
      <c r="N7740" s="2" t="s">
        <v>24</v>
      </c>
      <c r="O7740" s="3">
        <v>58</v>
      </c>
      <c r="P7740" s="13">
        <f t="shared" si="1624"/>
        <v>194.15</v>
      </c>
      <c r="Q7740" s="13" t="str">
        <f t="shared" si="1625"/>
        <v>Normal</v>
      </c>
      <c r="S7740" s="21"/>
    </row>
    <row r="7741" customHeight="1" spans="1:19">
      <c r="A7741" s="2" t="s">
        <v>9707</v>
      </c>
      <c r="B7741" s="29" t="s">
        <v>569</v>
      </c>
      <c r="C7741" s="2" t="s">
        <v>6143</v>
      </c>
      <c r="D7741" s="2" t="str">
        <f t="array" ref="D7741">_xlfn.XLOOKUP(C7741,Customers!A:A,Customers!B:B)</f>
        <v>Customer 0910</v>
      </c>
      <c r="E7741" s="2" t="s">
        <v>666</v>
      </c>
      <c r="F7741" s="2" t="str">
        <f t="array" ref="F7741">_xlfn.XLOOKUP(E7741,Restaurants!A:A,Restaurants!B:B)</f>
        <v>Restaurant 036</v>
      </c>
      <c r="G7741" s="2" t="s">
        <v>1608</v>
      </c>
      <c r="H7741" s="2" t="str">
        <f t="array" ref="H7741">_xlfn.XLOOKUP(G7741,Food_Menu!A:A,Food_Menu!B:B)</f>
        <v>Food Item 0160</v>
      </c>
      <c r="I7741" s="2">
        <f t="array" ref="I7741">_xlfn.XLOOKUP(G7741,Food_Menu!A:A,Food_Menu!D:D)</f>
        <v>297.4</v>
      </c>
      <c r="J7741" s="2" t="s">
        <v>432</v>
      </c>
      <c r="K7741" s="2" t="str">
        <f t="array" ref="K7741">_xlfn.XLOOKUP(J7741,Delivery_Partners!A:A,Delivery_Partners!B:B)</f>
        <v>Delivery Partner 029</v>
      </c>
      <c r="L7741" s="3">
        <v>2</v>
      </c>
      <c r="M7741" s="2" t="s">
        <v>23</v>
      </c>
      <c r="N7741" s="2" t="s">
        <v>55</v>
      </c>
      <c r="O7741" s="3">
        <v>43</v>
      </c>
      <c r="P7741" s="13">
        <f t="shared" si="1624"/>
        <v>594.8</v>
      </c>
      <c r="Q7741" s="13" t="str">
        <f t="shared" si="1625"/>
        <v>Normal</v>
      </c>
      <c r="S7741" s="21"/>
    </row>
    <row r="7742" customHeight="1" spans="1:19">
      <c r="A7742" s="2" t="s">
        <v>9708</v>
      </c>
      <c r="B7742" s="29" t="s">
        <v>1042</v>
      </c>
      <c r="C7742" s="2" t="s">
        <v>828</v>
      </c>
      <c r="D7742" s="2" t="str">
        <f t="array" ref="D7742">_xlfn.XLOOKUP(C7742,Customers!A:A,Customers!B:B)</f>
        <v>Customer 0673</v>
      </c>
      <c r="E7742" s="2" t="s">
        <v>260</v>
      </c>
      <c r="F7742" s="2" t="str">
        <f t="array" ref="F7742">_xlfn.XLOOKUP(E7742,Restaurants!A:A,Restaurants!B:B)</f>
        <v>Restaurant 056</v>
      </c>
      <c r="G7742" s="2" t="s">
        <v>587</v>
      </c>
      <c r="H7742" s="2" t="str">
        <f t="array" ref="H7742">_xlfn.XLOOKUP(G7742,Food_Menu!A:A,Food_Menu!B:B)</f>
        <v>Food Item 0107</v>
      </c>
      <c r="I7742" s="2">
        <f t="array" ref="I7742">_xlfn.XLOOKUP(G7742,Food_Menu!A:A,Food_Menu!D:D)</f>
        <v>548.61</v>
      </c>
      <c r="J7742" s="2" t="s">
        <v>1863</v>
      </c>
      <c r="K7742" s="2" t="str">
        <f t="array" ref="K7742">_xlfn.XLOOKUP(J7742,Delivery_Partners!A:A,Delivery_Partners!B:B)</f>
        <v>Delivery Partner 088</v>
      </c>
      <c r="L7742" s="3">
        <v>1</v>
      </c>
      <c r="M7742" s="2" t="s">
        <v>23</v>
      </c>
      <c r="N7742" s="2" t="s">
        <v>24</v>
      </c>
      <c r="O7742" s="3">
        <v>26</v>
      </c>
      <c r="P7742" s="13">
        <f t="shared" si="1624"/>
        <v>548.61</v>
      </c>
      <c r="Q7742" s="13" t="str">
        <f t="shared" si="1625"/>
        <v>Fast</v>
      </c>
      <c r="S7742" s="21"/>
    </row>
    <row r="7743" customHeight="1" spans="1:19">
      <c r="A7743" s="2" t="s">
        <v>9709</v>
      </c>
      <c r="B7743" s="28">
        <v>45901</v>
      </c>
      <c r="C7743" s="2" t="s">
        <v>2512</v>
      </c>
      <c r="D7743" s="2" t="str">
        <f t="array" ref="D7743">_xlfn.XLOOKUP(C7743,Customers!A:A,Customers!B:B)</f>
        <v>Customer 1024</v>
      </c>
      <c r="E7743" s="2" t="s">
        <v>1072</v>
      </c>
      <c r="F7743" s="2" t="str">
        <f t="array" ref="F7743">_xlfn.XLOOKUP(E7743,Restaurants!A:A,Restaurants!B:B)</f>
        <v>Restaurant 030</v>
      </c>
      <c r="G7743" s="2" t="s">
        <v>687</v>
      </c>
      <c r="H7743" s="2" t="str">
        <f t="array" ref="H7743">_xlfn.XLOOKUP(G7743,Food_Menu!A:A,Food_Menu!B:B)</f>
        <v>Food Item 0066</v>
      </c>
      <c r="I7743" s="2">
        <f t="array" ref="I7743">_xlfn.XLOOKUP(G7743,Food_Menu!A:A,Food_Menu!D:D)</f>
        <v>648.68</v>
      </c>
      <c r="J7743" s="2" t="s">
        <v>267</v>
      </c>
      <c r="K7743" s="2" t="str">
        <f t="array" ref="K7743">_xlfn.XLOOKUP(J7743,Delivery_Partners!A:A,Delivery_Partners!B:B)</f>
        <v>Delivery Partner 166</v>
      </c>
      <c r="L7743" s="3">
        <v>2</v>
      </c>
      <c r="M7743" s="2" t="s">
        <v>23</v>
      </c>
      <c r="N7743" s="2" t="s">
        <v>55</v>
      </c>
      <c r="O7743" s="3">
        <v>44</v>
      </c>
      <c r="P7743" s="13">
        <f t="shared" si="1624"/>
        <v>1297.36</v>
      </c>
      <c r="Q7743" s="13" t="str">
        <f t="shared" si="1625"/>
        <v>Normal</v>
      </c>
      <c r="S7743" s="21"/>
    </row>
    <row r="7744" hidden="1" customHeight="1" spans="1:19">
      <c r="A7744" s="2" t="s">
        <v>9710</v>
      </c>
      <c r="B7744" s="29" t="s">
        <v>925</v>
      </c>
      <c r="C7744" s="2" t="s">
        <v>3411</v>
      </c>
      <c r="D7744" s="2" t="str">
        <f t="array" ref="D7744">_xlfn.XLOOKUP(C7744,Customers!A:A,Customers!B:B)</f>
        <v>Customer 0311</v>
      </c>
      <c r="E7744" s="2" t="s">
        <v>776</v>
      </c>
      <c r="F7744" s="2" t="str">
        <f t="array" ref="F7744">_xlfn.XLOOKUP(E7744,Restaurants!A:A,Restaurants!B:B)</f>
        <v>Restaurant 069</v>
      </c>
      <c r="G7744" s="2" t="s">
        <v>881</v>
      </c>
      <c r="H7744" s="2" t="str">
        <f t="array" ref="H7744">_xlfn.XLOOKUP(G7744,Food_Menu!A:A,Food_Menu!B:B)</f>
        <v>Food Item 0038</v>
      </c>
      <c r="I7744" s="2"/>
      <c r="J7744" s="2" t="s">
        <v>651</v>
      </c>
      <c r="K7744" s="2" t="str">
        <f t="array" ref="K7744">_xlfn.XLOOKUP(J7744,Delivery_Partners!A:A,Delivery_Partners!B:B)</f>
        <v>Delivery Partner 036</v>
      </c>
      <c r="L7744" s="3">
        <v>4</v>
      </c>
      <c r="M7744" s="2" t="s">
        <v>101</v>
      </c>
      <c r="N7744" s="2" t="s">
        <v>74</v>
      </c>
      <c r="O7744" s="2"/>
    </row>
    <row r="7745" customHeight="1" spans="1:19">
      <c r="A7745" s="2" t="s">
        <v>9711</v>
      </c>
      <c r="B7745" s="29" t="s">
        <v>1523</v>
      </c>
      <c r="C7745" s="2" t="s">
        <v>4366</v>
      </c>
      <c r="D7745" s="2" t="str">
        <f t="array" ref="D7745">_xlfn.XLOOKUP(C7745,Customers!A:A,Customers!B:B)</f>
        <v>Customer 0902</v>
      </c>
      <c r="E7745" s="2" t="s">
        <v>468</v>
      </c>
      <c r="F7745" s="2" t="str">
        <f t="array" ref="F7745">_xlfn.XLOOKUP(E7745,Restaurants!A:A,Restaurants!B:B)</f>
        <v>Restaurant 067</v>
      </c>
      <c r="G7745" s="2" t="s">
        <v>713</v>
      </c>
      <c r="H7745" s="2" t="str">
        <f t="array" ref="H7745">_xlfn.XLOOKUP(G7745,Food_Menu!A:A,Food_Menu!B:B)</f>
        <v>Food Item 0031</v>
      </c>
      <c r="I7745" s="2">
        <f t="array" ref="I7745">_xlfn.XLOOKUP(G7745,Food_Menu!A:A,Food_Menu!D:D)</f>
        <v>485.31</v>
      </c>
      <c r="J7745" s="2" t="s">
        <v>592</v>
      </c>
      <c r="K7745" s="2" t="str">
        <f t="array" ref="K7745">_xlfn.XLOOKUP(J7745,Delivery_Partners!A:A,Delivery_Partners!B:B)</f>
        <v>Delivery Partner 102</v>
      </c>
      <c r="L7745" s="3">
        <v>1</v>
      </c>
      <c r="M7745" s="2" t="s">
        <v>23</v>
      </c>
      <c r="N7745" s="2" t="s">
        <v>55</v>
      </c>
      <c r="O7745" s="3">
        <v>26</v>
      </c>
      <c r="P7745" s="13">
        <f t="shared" ref="P7745:P7757" si="1626">I7745*L7745</f>
        <v>485.31</v>
      </c>
      <c r="Q7745" s="13" t="str">
        <f t="shared" ref="Q7745:Q7757" si="1627">IF(O7745="","Not Delivered",IF(O7745&lt;=30,"Fast",IF(O7745&lt;=60,"Normal","Slow")))</f>
        <v>Fast</v>
      </c>
      <c r="S7745" s="21"/>
    </row>
    <row r="7746" customHeight="1" spans="1:19">
      <c r="A7746" s="2" t="s">
        <v>9712</v>
      </c>
      <c r="B7746" s="28">
        <v>45819</v>
      </c>
      <c r="C7746" s="2" t="s">
        <v>810</v>
      </c>
      <c r="D7746" s="2" t="str">
        <f t="array" ref="D7746">_xlfn.XLOOKUP(C7746,Customers!A:A,Customers!B:B)</f>
        <v>Customer 0412</v>
      </c>
      <c r="E7746" s="2" t="s">
        <v>131</v>
      </c>
      <c r="F7746" s="2" t="str">
        <f t="array" ref="F7746">_xlfn.XLOOKUP(E7746,Restaurants!A:A,Restaurants!B:B)</f>
        <v>Restaurant 075</v>
      </c>
      <c r="G7746" s="2" t="s">
        <v>21</v>
      </c>
      <c r="H7746" s="2" t="str">
        <f t="array" ref="H7746">_xlfn.XLOOKUP(G7746,Food_Menu!A:A,Food_Menu!B:B)</f>
        <v>Food Item 0016</v>
      </c>
      <c r="I7746" s="2">
        <f t="array" ref="I7746">_xlfn.XLOOKUP(G7746,Food_Menu!A:A,Food_Menu!D:D)</f>
        <v>348.44</v>
      </c>
      <c r="J7746" s="2" t="s">
        <v>341</v>
      </c>
      <c r="K7746" s="2" t="str">
        <f t="array" ref="K7746">_xlfn.XLOOKUP(J7746,Delivery_Partners!A:A,Delivery_Partners!B:B)</f>
        <v>Delivery Partner 140</v>
      </c>
      <c r="L7746" s="3">
        <v>1</v>
      </c>
      <c r="M7746" s="2" t="s">
        <v>23</v>
      </c>
      <c r="N7746" s="2" t="s">
        <v>42</v>
      </c>
      <c r="O7746" s="3">
        <v>41</v>
      </c>
      <c r="P7746" s="13">
        <f t="shared" si="1626"/>
        <v>348.44</v>
      </c>
      <c r="Q7746" s="13" t="str">
        <f t="shared" si="1627"/>
        <v>Normal</v>
      </c>
      <c r="S7746" s="21"/>
    </row>
    <row r="7747" customHeight="1" spans="1:19">
      <c r="A7747" s="2" t="s">
        <v>9713</v>
      </c>
      <c r="B7747" s="28">
        <v>45781</v>
      </c>
      <c r="C7747" s="2" t="s">
        <v>1538</v>
      </c>
      <c r="D7747" s="2" t="str">
        <f t="array" ref="D7747">_xlfn.XLOOKUP(C7747,Customers!A:A,Customers!B:B)</f>
        <v>Customer 0754</v>
      </c>
      <c r="E7747" s="2" t="s">
        <v>66</v>
      </c>
      <c r="F7747" s="2" t="str">
        <f t="array" ref="F7747">_xlfn.XLOOKUP(E7747,Restaurants!A:A,Restaurants!B:B)</f>
        <v>Restaurant 037</v>
      </c>
      <c r="G7747" s="2" t="s">
        <v>1919</v>
      </c>
      <c r="H7747" s="2" t="str">
        <f t="array" ref="H7747">_xlfn.XLOOKUP(G7747,Food_Menu!A:A,Food_Menu!B:B)</f>
        <v>Food Item 0201</v>
      </c>
      <c r="I7747" s="2">
        <f t="array" ref="I7747">_xlfn.XLOOKUP(G7747,Food_Menu!A:A,Food_Menu!D:D)</f>
        <v>613.68</v>
      </c>
      <c r="J7747" s="2" t="s">
        <v>1350</v>
      </c>
      <c r="K7747" s="2" t="str">
        <f t="array" ref="K7747">_xlfn.XLOOKUP(J7747,Delivery_Partners!A:A,Delivery_Partners!B:B)</f>
        <v>Delivery Partner 087</v>
      </c>
      <c r="L7747" s="3">
        <v>1</v>
      </c>
      <c r="M7747" s="2" t="s">
        <v>23</v>
      </c>
      <c r="N7747" s="2" t="s">
        <v>24</v>
      </c>
      <c r="O7747" s="3">
        <v>23</v>
      </c>
      <c r="P7747" s="13">
        <f t="shared" si="1626"/>
        <v>613.68</v>
      </c>
      <c r="Q7747" s="13" t="str">
        <f t="shared" si="1627"/>
        <v>Fast</v>
      </c>
      <c r="S7747" s="21"/>
    </row>
    <row r="7748" customHeight="1" spans="1:19">
      <c r="A7748" s="2" t="s">
        <v>9714</v>
      </c>
      <c r="B7748" s="29" t="s">
        <v>1410</v>
      </c>
      <c r="C7748" s="2" t="s">
        <v>3073</v>
      </c>
      <c r="D7748" s="2" t="str">
        <f t="array" ref="D7748">_xlfn.XLOOKUP(C7748,Customers!A:A,Customers!B:B)</f>
        <v>Customer 0591</v>
      </c>
      <c r="E7748" s="2" t="s">
        <v>177</v>
      </c>
      <c r="F7748" s="2" t="str">
        <f t="array" ref="F7748">_xlfn.XLOOKUP(E7748,Restaurants!A:A,Restaurants!B:B)</f>
        <v>Restaurant 070</v>
      </c>
      <c r="G7748" s="2" t="s">
        <v>405</v>
      </c>
      <c r="H7748" s="2" t="str">
        <f t="array" ref="H7748">_xlfn.XLOOKUP(G7748,Food_Menu!A:A,Food_Menu!B:B)</f>
        <v>Food Item 0004</v>
      </c>
      <c r="I7748" s="2">
        <f t="array" ref="I7748">_xlfn.XLOOKUP(G7748,Food_Menu!A:A,Food_Menu!D:D)</f>
        <v>173.7</v>
      </c>
      <c r="J7748" s="2" t="s">
        <v>900</v>
      </c>
      <c r="K7748" s="2" t="str">
        <f t="array" ref="K7748">_xlfn.XLOOKUP(J7748,Delivery_Partners!A:A,Delivery_Partners!B:B)</f>
        <v>Delivery Partner 015</v>
      </c>
      <c r="L7748" s="3">
        <v>2</v>
      </c>
      <c r="M7748" s="2" t="s">
        <v>23</v>
      </c>
      <c r="N7748" s="2" t="s">
        <v>24</v>
      </c>
      <c r="O7748" s="3">
        <v>36</v>
      </c>
      <c r="P7748" s="13">
        <f t="shared" si="1626"/>
        <v>347.4</v>
      </c>
      <c r="Q7748" s="13" t="str">
        <f t="shared" si="1627"/>
        <v>Normal</v>
      </c>
      <c r="S7748" s="21"/>
    </row>
    <row r="7749" customHeight="1" spans="1:19">
      <c r="A7749" s="2" t="s">
        <v>9715</v>
      </c>
      <c r="B7749" s="28">
        <v>45785</v>
      </c>
      <c r="C7749" s="2" t="s">
        <v>3014</v>
      </c>
      <c r="D7749" s="2" t="str">
        <f t="array" ref="D7749">_xlfn.XLOOKUP(C7749,Customers!A:A,Customers!B:B)</f>
        <v>Customer 1090</v>
      </c>
      <c r="E7749" s="2" t="s">
        <v>121</v>
      </c>
      <c r="F7749" s="2" t="str">
        <f t="array" ref="F7749">_xlfn.XLOOKUP(E7749,Restaurants!A:A,Restaurants!B:B)</f>
        <v>Restaurant 088</v>
      </c>
      <c r="G7749" s="2" t="s">
        <v>856</v>
      </c>
      <c r="H7749" s="2" t="str">
        <f t="array" ref="H7749">_xlfn.XLOOKUP(G7749,Food_Menu!A:A,Food_Menu!B:B)</f>
        <v>Food Item 0191</v>
      </c>
      <c r="I7749" s="2">
        <f t="array" ref="I7749">_xlfn.XLOOKUP(G7749,Food_Menu!A:A,Food_Menu!D:D)</f>
        <v>443.82</v>
      </c>
      <c r="J7749" s="2" t="s">
        <v>133</v>
      </c>
      <c r="K7749" s="2" t="str">
        <f t="array" ref="K7749">_xlfn.XLOOKUP(J7749,Delivery_Partners!A:A,Delivery_Partners!B:B)</f>
        <v>Delivery Partner 012</v>
      </c>
      <c r="L7749" s="3">
        <v>1</v>
      </c>
      <c r="M7749" s="2" t="s">
        <v>23</v>
      </c>
      <c r="N7749" s="2" t="s">
        <v>24</v>
      </c>
      <c r="O7749" s="3">
        <v>43</v>
      </c>
      <c r="P7749" s="13">
        <f t="shared" si="1626"/>
        <v>443.82</v>
      </c>
      <c r="Q7749" s="13" t="str">
        <f t="shared" si="1627"/>
        <v>Normal</v>
      </c>
      <c r="S7749" s="21"/>
    </row>
    <row r="7750" customHeight="1" spans="1:19">
      <c r="A7750" s="2" t="s">
        <v>9716</v>
      </c>
      <c r="B7750" s="29" t="s">
        <v>681</v>
      </c>
      <c r="C7750" s="2" t="s">
        <v>3292</v>
      </c>
      <c r="D7750" s="2" t="str">
        <f t="array" ref="D7750">_xlfn.XLOOKUP(C7750,Customers!A:A,Customers!B:B)</f>
        <v>Customer 0326</v>
      </c>
      <c r="E7750" s="2" t="s">
        <v>634</v>
      </c>
      <c r="F7750" s="2" t="str">
        <f t="array" ref="F7750">_xlfn.XLOOKUP(E7750,Restaurants!A:A,Restaurants!B:B)</f>
        <v>Restaurant 087</v>
      </c>
      <c r="G7750" s="2" t="s">
        <v>624</v>
      </c>
      <c r="H7750" s="2" t="str">
        <f t="array" ref="H7750">_xlfn.XLOOKUP(G7750,Food_Menu!A:A,Food_Menu!B:B)</f>
        <v>Food Item 0129</v>
      </c>
      <c r="I7750" s="2">
        <f t="array" ref="I7750">_xlfn.XLOOKUP(G7750,Food_Menu!A:A,Food_Menu!D:D)</f>
        <v>581.3</v>
      </c>
      <c r="J7750" s="2" t="s">
        <v>1596</v>
      </c>
      <c r="K7750" s="2" t="str">
        <f t="array" ref="K7750">_xlfn.XLOOKUP(J7750,Delivery_Partners!A:A,Delivery_Partners!B:B)</f>
        <v>Delivery Partner 094</v>
      </c>
      <c r="L7750" s="3">
        <v>1</v>
      </c>
      <c r="M7750" s="2" t="s">
        <v>23</v>
      </c>
      <c r="N7750" s="2" t="s">
        <v>24</v>
      </c>
      <c r="O7750" s="3">
        <v>58</v>
      </c>
      <c r="P7750" s="13">
        <f t="shared" si="1626"/>
        <v>581.3</v>
      </c>
      <c r="Q7750" s="13" t="str">
        <f t="shared" si="1627"/>
        <v>Normal</v>
      </c>
      <c r="S7750" s="21"/>
    </row>
    <row r="7751" customHeight="1" spans="1:19">
      <c r="A7751" s="2" t="s">
        <v>9717</v>
      </c>
      <c r="B7751" s="29" t="s">
        <v>504</v>
      </c>
      <c r="C7751" s="2" t="s">
        <v>2182</v>
      </c>
      <c r="D7751" s="2" t="str">
        <f t="array" ref="D7751">_xlfn.XLOOKUP(C7751,Customers!A:A,Customers!B:B)</f>
        <v>Customer 0624</v>
      </c>
      <c r="E7751" s="2" t="s">
        <v>776</v>
      </c>
      <c r="F7751" s="2" t="str">
        <f t="array" ref="F7751">_xlfn.XLOOKUP(E7751,Restaurants!A:A,Restaurants!B:B)</f>
        <v>Restaurant 069</v>
      </c>
      <c r="G7751" s="2" t="s">
        <v>183</v>
      </c>
      <c r="H7751" s="2" t="str">
        <f t="array" ref="H7751">_xlfn.XLOOKUP(G7751,Food_Menu!A:A,Food_Menu!B:B)</f>
        <v>Food Item 0137</v>
      </c>
      <c r="I7751" s="2">
        <f t="array" ref="I7751">_xlfn.XLOOKUP(G7751,Food_Menu!A:A,Food_Menu!D:D)</f>
        <v>200.4</v>
      </c>
      <c r="J7751" s="2" t="s">
        <v>909</v>
      </c>
      <c r="K7751" s="2" t="str">
        <f t="array" ref="K7751">_xlfn.XLOOKUP(J7751,Delivery_Partners!A:A,Delivery_Partners!B:B)</f>
        <v>Delivery Partner 005</v>
      </c>
      <c r="L7751" s="3">
        <v>3</v>
      </c>
      <c r="M7751" s="2" t="s">
        <v>23</v>
      </c>
      <c r="N7751" s="2" t="s">
        <v>24</v>
      </c>
      <c r="O7751" s="3">
        <v>43</v>
      </c>
      <c r="P7751" s="13">
        <f t="shared" si="1626"/>
        <v>601.2</v>
      </c>
      <c r="Q7751" s="13" t="str">
        <f t="shared" si="1627"/>
        <v>Normal</v>
      </c>
      <c r="S7751" s="21"/>
    </row>
    <row r="7752" customHeight="1" spans="1:19">
      <c r="A7752" s="2" t="s">
        <v>9718</v>
      </c>
      <c r="B7752" s="29" t="s">
        <v>196</v>
      </c>
      <c r="C7752" s="2" t="s">
        <v>6542</v>
      </c>
      <c r="D7752" s="2" t="str">
        <f t="array" ref="D7752">_xlfn.XLOOKUP(C7752,Customers!A:A,Customers!B:B)</f>
        <v>Customer 0198</v>
      </c>
      <c r="E7752" s="2" t="s">
        <v>666</v>
      </c>
      <c r="F7752" s="2" t="str">
        <f t="array" ref="F7752">_xlfn.XLOOKUP(E7752,Restaurants!A:A,Restaurants!B:B)</f>
        <v>Restaurant 036</v>
      </c>
      <c r="G7752" s="2" t="s">
        <v>84</v>
      </c>
      <c r="H7752" s="2" t="str">
        <f t="array" ref="H7752">_xlfn.XLOOKUP(G7752,Food_Menu!A:A,Food_Menu!B:B)</f>
        <v>Food Item 0211</v>
      </c>
      <c r="I7752" s="2">
        <f t="array" ref="I7752">_xlfn.XLOOKUP(G7752,Food_Menu!A:A,Food_Menu!D:D)</f>
        <v>200.38</v>
      </c>
      <c r="J7752" s="2" t="s">
        <v>684</v>
      </c>
      <c r="K7752" s="2" t="str">
        <f t="array" ref="K7752">_xlfn.XLOOKUP(J7752,Delivery_Partners!A:A,Delivery_Partners!B:B)</f>
        <v>Delivery Partner 003</v>
      </c>
      <c r="L7752" s="3">
        <v>1</v>
      </c>
      <c r="M7752" s="2" t="s">
        <v>23</v>
      </c>
      <c r="N7752" s="2" t="s">
        <v>24</v>
      </c>
      <c r="O7752" s="3">
        <v>17</v>
      </c>
      <c r="P7752" s="13">
        <f t="shared" si="1626"/>
        <v>200.38</v>
      </c>
      <c r="Q7752" s="13" t="str">
        <f t="shared" si="1627"/>
        <v>Fast</v>
      </c>
      <c r="S7752" s="21"/>
    </row>
    <row r="7753" customHeight="1" spans="1:19">
      <c r="A7753" s="2" t="s">
        <v>9719</v>
      </c>
      <c r="B7753" s="29" t="s">
        <v>704</v>
      </c>
      <c r="C7753" s="2" t="s">
        <v>1398</v>
      </c>
      <c r="D7753" s="2" t="str">
        <f t="array" ref="D7753">_xlfn.XLOOKUP(C7753,Customers!A:A,Customers!B:B)</f>
        <v>Customer 0761</v>
      </c>
      <c r="E7753" s="2" t="s">
        <v>345</v>
      </c>
      <c r="F7753" s="2" t="str">
        <f t="array" ref="F7753">_xlfn.XLOOKUP(E7753,Restaurants!A:A,Restaurants!B:B)</f>
        <v>Restaurant 064</v>
      </c>
      <c r="G7753" s="2" t="s">
        <v>1600</v>
      </c>
      <c r="H7753" s="2" t="str">
        <f t="array" ref="H7753">_xlfn.XLOOKUP(G7753,Food_Menu!A:A,Food_Menu!B:B)</f>
        <v>Food Item 0174</v>
      </c>
      <c r="I7753" s="2">
        <f t="array" ref="I7753">_xlfn.XLOOKUP(G7753,Food_Menu!A:A,Food_Menu!D:D)</f>
        <v>470.05</v>
      </c>
      <c r="J7753" s="2" t="s">
        <v>541</v>
      </c>
      <c r="K7753" s="2" t="str">
        <f t="array" ref="K7753">_xlfn.XLOOKUP(J7753,Delivery_Partners!A:A,Delivery_Partners!B:B)</f>
        <v>Delivery Partner 172</v>
      </c>
      <c r="L7753" s="3">
        <v>3</v>
      </c>
      <c r="M7753" s="2" t="s">
        <v>23</v>
      </c>
      <c r="N7753" s="2" t="s">
        <v>55</v>
      </c>
      <c r="O7753" s="3">
        <v>19</v>
      </c>
      <c r="P7753" s="13">
        <f t="shared" si="1626"/>
        <v>1410.15</v>
      </c>
      <c r="Q7753" s="13" t="str">
        <f t="shared" si="1627"/>
        <v>Fast</v>
      </c>
      <c r="S7753" s="21"/>
    </row>
    <row r="7754" customHeight="1" spans="1:19">
      <c r="A7754" s="2" t="s">
        <v>9720</v>
      </c>
      <c r="B7754" s="29" t="s">
        <v>403</v>
      </c>
      <c r="C7754" s="2" t="s">
        <v>1356</v>
      </c>
      <c r="D7754" s="2" t="str">
        <f t="array" ref="D7754">_xlfn.XLOOKUP(C7754,Customers!A:A,Customers!B:B)</f>
        <v>Customer 0045</v>
      </c>
      <c r="E7754" s="2" t="s">
        <v>187</v>
      </c>
      <c r="F7754" s="2" t="str">
        <f t="array" ref="F7754">_xlfn.XLOOKUP(E7754,Restaurants!A:A,Restaurants!B:B)</f>
        <v>Restaurant 065</v>
      </c>
      <c r="G7754" s="2" t="s">
        <v>1044</v>
      </c>
      <c r="H7754" s="2" t="str">
        <f t="array" ref="H7754">_xlfn.XLOOKUP(G7754,Food_Menu!A:A,Food_Menu!B:B)</f>
        <v>Food Item 0033</v>
      </c>
      <c r="I7754" s="2">
        <f t="array" ref="I7754">_xlfn.XLOOKUP(G7754,Food_Menu!A:A,Food_Menu!D:D)</f>
        <v>595.57</v>
      </c>
      <c r="J7754" s="2" t="s">
        <v>801</v>
      </c>
      <c r="K7754" s="2" t="str">
        <f t="array" ref="K7754">_xlfn.XLOOKUP(J7754,Delivery_Partners!A:A,Delivery_Partners!B:B)</f>
        <v>Delivery Partner 096</v>
      </c>
      <c r="L7754" s="3">
        <v>1</v>
      </c>
      <c r="M7754" s="2" t="s">
        <v>23</v>
      </c>
      <c r="N7754" s="2" t="s">
        <v>55</v>
      </c>
      <c r="O7754" s="3">
        <v>56</v>
      </c>
      <c r="P7754" s="13">
        <f t="shared" si="1626"/>
        <v>595.57</v>
      </c>
      <c r="Q7754" s="13" t="str">
        <f t="shared" si="1627"/>
        <v>Normal</v>
      </c>
      <c r="S7754" s="21"/>
    </row>
    <row r="7755" customHeight="1" spans="1:19">
      <c r="A7755" s="2" t="s">
        <v>9721</v>
      </c>
      <c r="B7755" s="29" t="s">
        <v>1156</v>
      </c>
      <c r="C7755" s="2" t="s">
        <v>1763</v>
      </c>
      <c r="D7755" s="2" t="str">
        <f t="array" ref="D7755">_xlfn.XLOOKUP(C7755,Customers!A:A,Customers!B:B)</f>
        <v>Customer 0494</v>
      </c>
      <c r="E7755" s="2" t="s">
        <v>706</v>
      </c>
      <c r="F7755" s="2" t="str">
        <f t="array" ref="F7755">_xlfn.XLOOKUP(E7755,Restaurants!A:A,Restaurants!B:B)</f>
        <v>Restaurant 115</v>
      </c>
      <c r="G7755" s="2" t="s">
        <v>438</v>
      </c>
      <c r="H7755" s="2" t="str">
        <f t="array" ref="H7755">_xlfn.XLOOKUP(G7755,Food_Menu!A:A,Food_Menu!B:B)</f>
        <v>Food Item 0214</v>
      </c>
      <c r="I7755" s="2">
        <f t="array" ref="I7755">_xlfn.XLOOKUP(G7755,Food_Menu!A:A,Food_Menu!D:D)</f>
        <v>371.13</v>
      </c>
      <c r="J7755" s="2" t="s">
        <v>993</v>
      </c>
      <c r="K7755" s="2" t="str">
        <f t="array" ref="K7755">_xlfn.XLOOKUP(J7755,Delivery_Partners!A:A,Delivery_Partners!B:B)</f>
        <v>Delivery Partner 086</v>
      </c>
      <c r="L7755" s="3">
        <v>3</v>
      </c>
      <c r="M7755" s="2" t="s">
        <v>23</v>
      </c>
      <c r="N7755" s="2" t="s">
        <v>24</v>
      </c>
      <c r="O7755" s="3">
        <v>27</v>
      </c>
      <c r="P7755" s="13">
        <f t="shared" si="1626"/>
        <v>1113.39</v>
      </c>
      <c r="Q7755" s="13" t="str">
        <f t="shared" si="1627"/>
        <v>Fast</v>
      </c>
      <c r="S7755" s="21"/>
    </row>
    <row r="7756" customHeight="1" spans="1:19">
      <c r="A7756" s="2" t="s">
        <v>9722</v>
      </c>
      <c r="B7756" s="28">
        <v>45725</v>
      </c>
      <c r="C7756" s="2" t="s">
        <v>1306</v>
      </c>
      <c r="D7756" s="2" t="str">
        <f t="array" ref="D7756">_xlfn.XLOOKUP(C7756,Customers!A:A,Customers!B:B)</f>
        <v>Customer 0012</v>
      </c>
      <c r="E7756" s="2" t="s">
        <v>532</v>
      </c>
      <c r="F7756" s="2" t="str">
        <f t="array" ref="F7756">_xlfn.XLOOKUP(E7756,Restaurants!A:A,Restaurants!B:B)</f>
        <v>Restaurant 046</v>
      </c>
      <c r="G7756" s="2" t="s">
        <v>225</v>
      </c>
      <c r="H7756" s="2" t="str">
        <f t="array" ref="H7756">_xlfn.XLOOKUP(G7756,Food_Menu!A:A,Food_Menu!B:B)</f>
        <v>Food Item 0039</v>
      </c>
      <c r="I7756" s="2">
        <f t="array" ref="I7756">_xlfn.XLOOKUP(G7756,Food_Menu!A:A,Food_Menu!D:D)</f>
        <v>557.2</v>
      </c>
      <c r="J7756" s="2" t="s">
        <v>85</v>
      </c>
      <c r="K7756" s="2" t="str">
        <f t="array" ref="K7756">_xlfn.XLOOKUP(J7756,Delivery_Partners!A:A,Delivery_Partners!B:B)</f>
        <v>Delivery Partner 019</v>
      </c>
      <c r="L7756" s="3">
        <v>2</v>
      </c>
      <c r="M7756" s="2" t="s">
        <v>23</v>
      </c>
      <c r="N7756" s="2" t="s">
        <v>24</v>
      </c>
      <c r="O7756" s="3">
        <v>17</v>
      </c>
      <c r="P7756" s="13">
        <f t="shared" si="1626"/>
        <v>1114.4</v>
      </c>
      <c r="Q7756" s="13" t="str">
        <f t="shared" si="1627"/>
        <v>Fast</v>
      </c>
      <c r="S7756" s="21"/>
    </row>
    <row r="7757" customHeight="1" spans="1:19">
      <c r="A7757" s="2" t="s">
        <v>9723</v>
      </c>
      <c r="B7757" s="28">
        <v>45721</v>
      </c>
      <c r="C7757" s="2" t="s">
        <v>5055</v>
      </c>
      <c r="D7757" s="2" t="str">
        <f t="array" ref="D7757">_xlfn.XLOOKUP(C7757,Customers!A:A,Customers!B:B)</f>
        <v>Customer 0393</v>
      </c>
      <c r="E7757" s="2" t="s">
        <v>518</v>
      </c>
      <c r="F7757" s="2" t="str">
        <f t="array" ref="F7757">_xlfn.XLOOKUP(E7757,Restaurants!A:A,Restaurants!B:B)</f>
        <v>Restaurant 039</v>
      </c>
      <c r="G7757" s="2" t="s">
        <v>529</v>
      </c>
      <c r="H7757" s="2" t="str">
        <f t="array" ref="H7757">_xlfn.XLOOKUP(G7757,Food_Menu!A:A,Food_Menu!B:B)</f>
        <v>Food Item 0126</v>
      </c>
      <c r="I7757" s="2">
        <f t="array" ref="I7757">_xlfn.XLOOKUP(G7757,Food_Menu!A:A,Food_Menu!D:D)</f>
        <v>127.27</v>
      </c>
      <c r="J7757" s="2" t="s">
        <v>923</v>
      </c>
      <c r="K7757" s="2" t="str">
        <f t="array" ref="K7757">_xlfn.XLOOKUP(J7757,Delivery_Partners!A:A,Delivery_Partners!B:B)</f>
        <v>Delivery Partner 142</v>
      </c>
      <c r="L7757" s="3">
        <v>1</v>
      </c>
      <c r="M7757" s="2" t="s">
        <v>23</v>
      </c>
      <c r="N7757" s="2" t="s">
        <v>24</v>
      </c>
      <c r="O7757" s="3">
        <v>23</v>
      </c>
      <c r="P7757" s="13">
        <f t="shared" si="1626"/>
        <v>127.27</v>
      </c>
      <c r="Q7757" s="13" t="str">
        <f t="shared" si="1627"/>
        <v>Fast</v>
      </c>
      <c r="S7757" s="21"/>
    </row>
    <row r="7758" hidden="1" customHeight="1" spans="1:19">
      <c r="A7758" s="2" t="s">
        <v>9724</v>
      </c>
      <c r="B7758" s="28">
        <v>45758</v>
      </c>
      <c r="C7758" s="2" t="s">
        <v>4273</v>
      </c>
      <c r="D7758" s="2" t="str">
        <f t="array" ref="D7758">_xlfn.XLOOKUP(C7758,Customers!A:A,Customers!B:B)</f>
        <v>Customer 0581</v>
      </c>
      <c r="E7758" s="2" t="s">
        <v>1309</v>
      </c>
      <c r="F7758" s="2" t="str">
        <f t="array" ref="F7758">_xlfn.XLOOKUP(E7758,Restaurants!A:A,Restaurants!B:B)</f>
        <v>Restaurant 090</v>
      </c>
      <c r="G7758" s="2" t="s">
        <v>1539</v>
      </c>
      <c r="H7758" s="2" t="str">
        <f t="array" ref="H7758">_xlfn.XLOOKUP(G7758,Food_Menu!A:A,Food_Menu!B:B)</f>
        <v>Food Item 0141</v>
      </c>
      <c r="I7758" s="2"/>
      <c r="J7758" s="2" t="s">
        <v>100</v>
      </c>
      <c r="K7758" s="2" t="str">
        <f t="array" ref="K7758">_xlfn.XLOOKUP(J7758,Delivery_Partners!A:A,Delivery_Partners!B:B)</f>
        <v>Delivery Partner 092</v>
      </c>
      <c r="L7758" s="3">
        <v>1</v>
      </c>
      <c r="M7758" s="2" t="s">
        <v>189</v>
      </c>
      <c r="N7758" s="2" t="s">
        <v>55</v>
      </c>
      <c r="O7758" s="2"/>
    </row>
    <row r="7759" customHeight="1" spans="1:19">
      <c r="A7759" s="2" t="s">
        <v>9725</v>
      </c>
      <c r="B7759" s="29" t="s">
        <v>1140</v>
      </c>
      <c r="C7759" s="2" t="s">
        <v>412</v>
      </c>
      <c r="D7759" s="2" t="str">
        <f t="array" ref="D7759">_xlfn.XLOOKUP(C7759,Customers!A:A,Customers!B:B)</f>
        <v>Customer 0399</v>
      </c>
      <c r="E7759" s="2" t="s">
        <v>39</v>
      </c>
      <c r="F7759" s="2" t="str">
        <f t="array" ref="F7759">_xlfn.XLOOKUP(E7759,Restaurants!A:A,Restaurants!B:B)</f>
        <v>Restaurant 077</v>
      </c>
      <c r="G7759" s="2" t="s">
        <v>607</v>
      </c>
      <c r="H7759" s="2" t="str">
        <f t="array" ref="H7759">_xlfn.XLOOKUP(G7759,Food_Menu!A:A,Food_Menu!B:B)</f>
        <v>Food Item 0054</v>
      </c>
      <c r="I7759" s="2">
        <f t="array" ref="I7759">_xlfn.XLOOKUP(G7759,Food_Menu!A:A,Food_Menu!D:D)</f>
        <v>491.81</v>
      </c>
      <c r="J7759" s="2" t="s">
        <v>435</v>
      </c>
      <c r="K7759" s="2" t="str">
        <f t="array" ref="K7759">_xlfn.XLOOKUP(J7759,Delivery_Partners!A:A,Delivery_Partners!B:B)</f>
        <v>Delivery Partner 040</v>
      </c>
      <c r="L7759" s="3">
        <v>1</v>
      </c>
      <c r="M7759" s="2" t="s">
        <v>23</v>
      </c>
      <c r="N7759" s="2" t="s">
        <v>24</v>
      </c>
      <c r="O7759" s="3">
        <v>36</v>
      </c>
      <c r="P7759" s="13">
        <f t="shared" ref="P7759:P7763" si="1628">I7759*L7759</f>
        <v>491.81</v>
      </c>
      <c r="Q7759" s="13" t="str">
        <f t="shared" ref="Q7759:Q7763" si="1629">IF(O7759="","Not Delivered",IF(O7759&lt;=30,"Fast",IF(O7759&lt;=60,"Normal","Slow")))</f>
        <v>Normal</v>
      </c>
      <c r="S7759" s="21"/>
    </row>
    <row r="7760" customHeight="1" spans="1:19">
      <c r="A7760" s="2" t="s">
        <v>9726</v>
      </c>
      <c r="B7760" s="29" t="s">
        <v>769</v>
      </c>
      <c r="C7760" s="2" t="s">
        <v>531</v>
      </c>
      <c r="D7760" s="2" t="str">
        <f t="array" ref="D7760">_xlfn.XLOOKUP(C7760,Customers!A:A,Customers!B:B)</f>
        <v>Customer 0464</v>
      </c>
      <c r="E7760" s="2" t="s">
        <v>289</v>
      </c>
      <c r="F7760" s="2" t="str">
        <f t="array" ref="F7760">_xlfn.XLOOKUP(E7760,Restaurants!A:A,Restaurants!B:B)</f>
        <v>Restaurant 052</v>
      </c>
      <c r="G7760" s="2" t="s">
        <v>147</v>
      </c>
      <c r="H7760" s="2" t="str">
        <f t="array" ref="H7760">_xlfn.XLOOKUP(G7760,Food_Menu!A:A,Food_Menu!B:B)</f>
        <v>Food Item 0139</v>
      </c>
      <c r="I7760" s="2">
        <f t="array" ref="I7760">_xlfn.XLOOKUP(G7760,Food_Menu!A:A,Food_Menu!D:D)</f>
        <v>296.6</v>
      </c>
      <c r="J7760" s="2" t="s">
        <v>1239</v>
      </c>
      <c r="K7760" s="2" t="str">
        <f t="array" ref="K7760">_xlfn.XLOOKUP(J7760,Delivery_Partners!A:A,Delivery_Partners!B:B)</f>
        <v>Delivery Partner 136</v>
      </c>
      <c r="L7760" s="3">
        <v>2</v>
      </c>
      <c r="M7760" s="2" t="s">
        <v>23</v>
      </c>
      <c r="N7760" s="2" t="s">
        <v>55</v>
      </c>
      <c r="O7760" s="3">
        <v>43</v>
      </c>
      <c r="P7760" s="13">
        <f t="shared" si="1628"/>
        <v>593.2</v>
      </c>
      <c r="Q7760" s="13" t="str">
        <f t="shared" si="1629"/>
        <v>Normal</v>
      </c>
      <c r="S7760" s="21"/>
    </row>
    <row r="7761" customHeight="1" spans="1:19">
      <c r="A7761" s="2" t="s">
        <v>9727</v>
      </c>
      <c r="B7761" s="29" t="s">
        <v>846</v>
      </c>
      <c r="C7761" s="2" t="s">
        <v>4250</v>
      </c>
      <c r="D7761" s="2" t="str">
        <f t="array" ref="D7761">_xlfn.XLOOKUP(C7761,Customers!A:A,Customers!B:B)</f>
        <v>Customer 0178</v>
      </c>
      <c r="E7761" s="2" t="s">
        <v>350</v>
      </c>
      <c r="F7761" s="2" t="str">
        <f t="array" ref="F7761">_xlfn.XLOOKUP(E7761,Restaurants!A:A,Restaurants!B:B)</f>
        <v>Restaurant 001</v>
      </c>
      <c r="G7761" s="2" t="s">
        <v>1539</v>
      </c>
      <c r="H7761" s="2" t="str">
        <f t="array" ref="H7761">_xlfn.XLOOKUP(G7761,Food_Menu!A:A,Food_Menu!B:B)</f>
        <v>Food Item 0141</v>
      </c>
      <c r="I7761" s="2">
        <f t="array" ref="I7761">_xlfn.XLOOKUP(G7761,Food_Menu!A:A,Food_Menu!D:D)</f>
        <v>285.16</v>
      </c>
      <c r="J7761" s="2" t="s">
        <v>671</v>
      </c>
      <c r="K7761" s="2" t="str">
        <f t="array" ref="K7761">_xlfn.XLOOKUP(J7761,Delivery_Partners!A:A,Delivery_Partners!B:B)</f>
        <v>Delivery Partner 043</v>
      </c>
      <c r="L7761" s="3">
        <v>1</v>
      </c>
      <c r="M7761" s="2" t="s">
        <v>23</v>
      </c>
      <c r="N7761" s="2" t="s">
        <v>55</v>
      </c>
      <c r="O7761" s="3">
        <v>35</v>
      </c>
      <c r="P7761" s="13">
        <f t="shared" si="1628"/>
        <v>285.16</v>
      </c>
      <c r="Q7761" s="13" t="str">
        <f t="shared" si="1629"/>
        <v>Normal</v>
      </c>
      <c r="S7761" s="21"/>
    </row>
    <row r="7762" customHeight="1" spans="1:19">
      <c r="A7762" s="2" t="s">
        <v>9728</v>
      </c>
      <c r="B7762" s="29" t="s">
        <v>2247</v>
      </c>
      <c r="C7762" s="2" t="s">
        <v>2628</v>
      </c>
      <c r="D7762" s="2" t="str">
        <f t="array" ref="D7762">_xlfn.XLOOKUP(C7762,Customers!A:A,Customers!B:B)</f>
        <v>Customer 0858</v>
      </c>
      <c r="E7762" s="2" t="s">
        <v>674</v>
      </c>
      <c r="F7762" s="2" t="str">
        <f t="array" ref="F7762">_xlfn.XLOOKUP(E7762,Restaurants!A:A,Restaurants!B:B)</f>
        <v>Restaurant 085</v>
      </c>
      <c r="G7762" s="2" t="s">
        <v>596</v>
      </c>
      <c r="H7762" s="2" t="str">
        <f t="array" ref="H7762">_xlfn.XLOOKUP(G7762,Food_Menu!A:A,Food_Menu!B:B)</f>
        <v>Food Item 0216</v>
      </c>
      <c r="I7762" s="2">
        <f t="array" ref="I7762">_xlfn.XLOOKUP(G7762,Food_Menu!A:A,Food_Menu!D:D)</f>
        <v>488.7</v>
      </c>
      <c r="J7762" s="2" t="s">
        <v>887</v>
      </c>
      <c r="K7762" s="2" t="str">
        <f t="array" ref="K7762">_xlfn.XLOOKUP(J7762,Delivery_Partners!A:A,Delivery_Partners!B:B)</f>
        <v>Delivery Partner 091</v>
      </c>
      <c r="L7762" s="3">
        <v>3</v>
      </c>
      <c r="M7762" s="2" t="s">
        <v>23</v>
      </c>
      <c r="N7762" s="2" t="s">
        <v>24</v>
      </c>
      <c r="O7762" s="3">
        <v>22</v>
      </c>
      <c r="P7762" s="13">
        <f t="shared" si="1628"/>
        <v>1466.1</v>
      </c>
      <c r="Q7762" s="13" t="str">
        <f t="shared" si="1629"/>
        <v>Fast</v>
      </c>
      <c r="S7762" s="21"/>
    </row>
    <row r="7763" customHeight="1" spans="1:19">
      <c r="A7763" s="2" t="s">
        <v>9729</v>
      </c>
      <c r="B7763" s="28">
        <v>45814</v>
      </c>
      <c r="C7763" s="2" t="s">
        <v>288</v>
      </c>
      <c r="D7763" s="2" t="str">
        <f t="array" ref="D7763">_xlfn.XLOOKUP(C7763,Customers!A:A,Customers!B:B)</f>
        <v>Customer 0956</v>
      </c>
      <c r="E7763" s="2" t="s">
        <v>552</v>
      </c>
      <c r="F7763" s="2" t="str">
        <f t="array" ref="F7763">_xlfn.XLOOKUP(E7763,Restaurants!A:A,Restaurants!B:B)</f>
        <v>Restaurant 089</v>
      </c>
      <c r="G7763" s="2" t="s">
        <v>367</v>
      </c>
      <c r="H7763" s="2" t="str">
        <f t="array" ref="H7763">_xlfn.XLOOKUP(G7763,Food_Menu!A:A,Food_Menu!B:B)</f>
        <v>Food Item 0202</v>
      </c>
      <c r="I7763" s="2">
        <f t="array" ref="I7763">_xlfn.XLOOKUP(G7763,Food_Menu!A:A,Food_Menu!D:D)</f>
        <v>596.93</v>
      </c>
      <c r="J7763" s="2" t="s">
        <v>351</v>
      </c>
      <c r="K7763" s="2" t="str">
        <f t="array" ref="K7763">_xlfn.XLOOKUP(J7763,Delivery_Partners!A:A,Delivery_Partners!B:B)</f>
        <v>Delivery Partner 101</v>
      </c>
      <c r="L7763" s="3">
        <v>2</v>
      </c>
      <c r="M7763" s="2" t="s">
        <v>23</v>
      </c>
      <c r="N7763" s="2" t="s">
        <v>24</v>
      </c>
      <c r="O7763" s="3">
        <v>15</v>
      </c>
      <c r="P7763" s="13">
        <f t="shared" si="1628"/>
        <v>1193.86</v>
      </c>
      <c r="Q7763" s="13" t="str">
        <f t="shared" si="1629"/>
        <v>Fast</v>
      </c>
      <c r="S7763" s="21"/>
    </row>
    <row r="7764" hidden="1" customHeight="1" spans="1:19">
      <c r="A7764" s="2" t="s">
        <v>9730</v>
      </c>
      <c r="B7764" s="29" t="s">
        <v>1720</v>
      </c>
      <c r="C7764" s="2" t="s">
        <v>1580</v>
      </c>
      <c r="D7764" s="2" t="str">
        <f t="array" ref="D7764">_xlfn.XLOOKUP(C7764,Customers!A:A,Customers!B:B)</f>
        <v>Customer 0546</v>
      </c>
      <c r="E7764" s="2" t="s">
        <v>1292</v>
      </c>
      <c r="F7764" s="2" t="str">
        <f t="array" ref="F7764">_xlfn.XLOOKUP(E7764,Restaurants!A:A,Restaurants!B:B)</f>
        <v>Restaurant 112</v>
      </c>
      <c r="G7764" s="2" t="s">
        <v>1414</v>
      </c>
      <c r="H7764" s="2" t="str">
        <f t="array" ref="H7764">_xlfn.XLOOKUP(G7764,Food_Menu!A:A,Food_Menu!B:B)</f>
        <v>Food Item 0088</v>
      </c>
      <c r="I7764" s="2"/>
      <c r="J7764" s="2" t="s">
        <v>62</v>
      </c>
      <c r="K7764" s="2" t="str">
        <f t="array" ref="K7764">_xlfn.XLOOKUP(J7764,Delivery_Partners!A:A,Delivery_Partners!B:B)</f>
        <v>Delivery Partner 051</v>
      </c>
      <c r="L7764" s="3">
        <v>4</v>
      </c>
      <c r="M7764" s="2" t="s">
        <v>101</v>
      </c>
      <c r="N7764" s="2" t="s">
        <v>55</v>
      </c>
      <c r="O7764" s="2"/>
    </row>
    <row r="7765" customHeight="1" spans="1:19">
      <c r="A7765" s="2" t="s">
        <v>9731</v>
      </c>
      <c r="B7765" s="29" t="s">
        <v>990</v>
      </c>
      <c r="C7765" s="2" t="s">
        <v>3948</v>
      </c>
      <c r="D7765" s="2" t="str">
        <f t="array" ref="D7765">_xlfn.XLOOKUP(C7765,Customers!A:A,Customers!B:B)</f>
        <v>Customer 0067</v>
      </c>
      <c r="E7765" s="2" t="s">
        <v>249</v>
      </c>
      <c r="F7765" s="2" t="str">
        <f t="array" ref="F7765">_xlfn.XLOOKUP(E7765,Restaurants!A:A,Restaurants!B:B)</f>
        <v>Restaurant 061</v>
      </c>
      <c r="G7765" s="2" t="s">
        <v>1382</v>
      </c>
      <c r="H7765" s="2" t="str">
        <f t="array" ref="H7765">_xlfn.XLOOKUP(G7765,Food_Menu!A:A,Food_Menu!B:B)</f>
        <v>Food Item 0152</v>
      </c>
      <c r="I7765" s="2">
        <f t="array" ref="I7765">_xlfn.XLOOKUP(G7765,Food_Menu!A:A,Food_Menu!D:D)</f>
        <v>177.47</v>
      </c>
      <c r="J7765" s="2" t="s">
        <v>1698</v>
      </c>
      <c r="K7765" s="2" t="str">
        <f t="array" ref="K7765">_xlfn.XLOOKUP(J7765,Delivery_Partners!A:A,Delivery_Partners!B:B)</f>
        <v>Delivery Partner 158</v>
      </c>
      <c r="L7765" s="3">
        <v>1</v>
      </c>
      <c r="M7765" s="2" t="s">
        <v>23</v>
      </c>
      <c r="N7765" s="2" t="s">
        <v>55</v>
      </c>
      <c r="O7765" s="3">
        <v>36</v>
      </c>
      <c r="P7765" s="13">
        <f>I7765*L7765</f>
        <v>177.47</v>
      </c>
      <c r="Q7765" s="13" t="str">
        <f>IF(O7765="","Not Delivered",IF(O7765&lt;=30,"Fast",IF(O7765&lt;=60,"Normal","Slow")))</f>
        <v>Normal</v>
      </c>
      <c r="S7765" s="21"/>
    </row>
    <row r="7766" hidden="1" customHeight="1" spans="1:19">
      <c r="A7766" s="2" t="s">
        <v>9732</v>
      </c>
      <c r="B7766" s="28">
        <v>45726</v>
      </c>
      <c r="C7766" s="2" t="s">
        <v>7515</v>
      </c>
      <c r="D7766" s="2" t="str">
        <f t="array" ref="D7766">_xlfn.XLOOKUP(C7766,Customers!A:A,Customers!B:B)</f>
        <v>Customer 0075</v>
      </c>
      <c r="E7766" s="2" t="s">
        <v>110</v>
      </c>
      <c r="F7766" s="2" t="str">
        <f t="array" ref="F7766">_xlfn.XLOOKUP(E7766,Restaurants!A:A,Restaurants!B:B)</f>
        <v>Restaurant 062</v>
      </c>
      <c r="G7766" s="2" t="s">
        <v>2703</v>
      </c>
      <c r="H7766" s="2" t="str">
        <f t="array" ref="H7766">_xlfn.XLOOKUP(G7766,Food_Menu!A:A,Food_Menu!B:B)</f>
        <v>Food Item 0181</v>
      </c>
      <c r="I7766" s="2"/>
      <c r="J7766" s="2" t="s">
        <v>1694</v>
      </c>
      <c r="K7766" s="2" t="str">
        <f t="array" ref="K7766">_xlfn.XLOOKUP(J7766,Delivery_Partners!A:A,Delivery_Partners!B:B)</f>
        <v>Delivery Partner 127</v>
      </c>
      <c r="L7766" s="3">
        <v>1</v>
      </c>
      <c r="M7766" s="2" t="s">
        <v>101</v>
      </c>
      <c r="N7766" s="2" t="s">
        <v>24</v>
      </c>
      <c r="O7766" s="2"/>
    </row>
    <row r="7767" customHeight="1" spans="1:19">
      <c r="A7767" s="2" t="s">
        <v>9733</v>
      </c>
      <c r="B7767" s="28">
        <v>45666</v>
      </c>
      <c r="C7767" s="2" t="s">
        <v>297</v>
      </c>
      <c r="D7767" s="2" t="str">
        <f t="array" ref="D7767">_xlfn.XLOOKUP(C7767,Customers!A:A,Customers!B:B)</f>
        <v>Customer 0810</v>
      </c>
      <c r="E7767" s="2" t="s">
        <v>281</v>
      </c>
      <c r="F7767" s="2" t="str">
        <f t="array" ref="F7767">_xlfn.XLOOKUP(E7767,Restaurants!A:A,Restaurants!B:B)</f>
        <v>Restaurant 026</v>
      </c>
      <c r="G7767" s="2" t="s">
        <v>889</v>
      </c>
      <c r="H7767" s="2" t="str">
        <f t="array" ref="H7767">_xlfn.XLOOKUP(G7767,Food_Menu!A:A,Food_Menu!B:B)</f>
        <v>Food Item 0006</v>
      </c>
      <c r="I7767" s="2">
        <f t="array" ref="I7767">_xlfn.XLOOKUP(G7767,Food_Menu!A:A,Food_Menu!D:D)</f>
        <v>533.33</v>
      </c>
      <c r="J7767" s="2" t="s">
        <v>374</v>
      </c>
      <c r="K7767" s="2" t="str">
        <f t="array" ref="K7767">_xlfn.XLOOKUP(J7767,Delivery_Partners!A:A,Delivery_Partners!B:B)</f>
        <v>Delivery Partner 052</v>
      </c>
      <c r="L7767" s="3">
        <v>1</v>
      </c>
      <c r="M7767" s="2" t="s">
        <v>23</v>
      </c>
      <c r="N7767" s="2" t="s">
        <v>24</v>
      </c>
      <c r="O7767" s="3">
        <v>47</v>
      </c>
      <c r="P7767" s="13">
        <f t="shared" ref="P7767:P7786" si="1630">I7767*L7767</f>
        <v>533.33</v>
      </c>
      <c r="Q7767" s="13" t="str">
        <f t="shared" ref="Q7767:Q7786" si="1631">IF(O7767="","Not Delivered",IF(O7767&lt;=30,"Fast",IF(O7767&lt;=60,"Normal","Slow")))</f>
        <v>Normal</v>
      </c>
      <c r="S7767" s="21"/>
    </row>
    <row r="7768" customHeight="1" spans="1:19">
      <c r="A7768" s="2" t="s">
        <v>9734</v>
      </c>
      <c r="B7768" s="28">
        <v>45668</v>
      </c>
      <c r="C7768" s="2" t="s">
        <v>1313</v>
      </c>
      <c r="D7768" s="2" t="str">
        <f t="array" ref="D7768">_xlfn.XLOOKUP(C7768,Customers!A:A,Customers!B:B)</f>
        <v>Customer 1115</v>
      </c>
      <c r="E7768" s="2" t="s">
        <v>260</v>
      </c>
      <c r="F7768" s="2" t="str">
        <f t="array" ref="F7768">_xlfn.XLOOKUP(E7768,Restaurants!A:A,Restaurants!B:B)</f>
        <v>Restaurant 056</v>
      </c>
      <c r="G7768" s="2" t="s">
        <v>1860</v>
      </c>
      <c r="H7768" s="2" t="str">
        <f t="array" ref="H7768">_xlfn.XLOOKUP(G7768,Food_Menu!A:A,Food_Menu!B:B)</f>
        <v>Food Item 0151</v>
      </c>
      <c r="I7768" s="2">
        <f t="array" ref="I7768">_xlfn.XLOOKUP(G7768,Food_Menu!A:A,Food_Menu!D:D)</f>
        <v>500.58</v>
      </c>
      <c r="J7768" s="2" t="s">
        <v>432</v>
      </c>
      <c r="K7768" s="2" t="str">
        <f t="array" ref="K7768">_xlfn.XLOOKUP(J7768,Delivery_Partners!A:A,Delivery_Partners!B:B)</f>
        <v>Delivery Partner 029</v>
      </c>
      <c r="L7768" s="3">
        <v>1</v>
      </c>
      <c r="M7768" s="2" t="s">
        <v>23</v>
      </c>
      <c r="N7768" s="2" t="s">
        <v>74</v>
      </c>
      <c r="O7768" s="3">
        <v>23</v>
      </c>
      <c r="P7768" s="13">
        <f t="shared" si="1630"/>
        <v>500.58</v>
      </c>
      <c r="Q7768" s="13" t="str">
        <f t="shared" si="1631"/>
        <v>Fast</v>
      </c>
      <c r="S7768" s="21"/>
    </row>
    <row r="7769" customHeight="1" spans="1:19">
      <c r="A7769" s="2" t="s">
        <v>9735</v>
      </c>
      <c r="B7769" s="28">
        <v>45938</v>
      </c>
      <c r="C7769" s="2" t="s">
        <v>705</v>
      </c>
      <c r="D7769" s="2" t="str">
        <f t="array" ref="D7769">_xlfn.XLOOKUP(C7769,Customers!A:A,Customers!B:B)</f>
        <v>Customer 1038</v>
      </c>
      <c r="E7769" s="2" t="s">
        <v>350</v>
      </c>
      <c r="F7769" s="2" t="str">
        <f t="array" ref="F7769">_xlfn.XLOOKUP(E7769,Restaurants!A:A,Restaurants!B:B)</f>
        <v>Restaurant 001</v>
      </c>
      <c r="G7769" s="2" t="s">
        <v>367</v>
      </c>
      <c r="H7769" s="2" t="str">
        <f t="array" ref="H7769">_xlfn.XLOOKUP(G7769,Food_Menu!A:A,Food_Menu!B:B)</f>
        <v>Food Item 0202</v>
      </c>
      <c r="I7769" s="2">
        <f t="array" ref="I7769">_xlfn.XLOOKUP(G7769,Food_Menu!A:A,Food_Menu!D:D)</f>
        <v>596.93</v>
      </c>
      <c r="J7769" s="2" t="s">
        <v>1286</v>
      </c>
      <c r="K7769" s="2" t="str">
        <f t="array" ref="K7769">_xlfn.XLOOKUP(J7769,Delivery_Partners!A:A,Delivery_Partners!B:B)</f>
        <v>Delivery Partner 060</v>
      </c>
      <c r="L7769" s="3">
        <v>1</v>
      </c>
      <c r="M7769" s="2" t="s">
        <v>23</v>
      </c>
      <c r="N7769" s="2" t="s">
        <v>24</v>
      </c>
      <c r="O7769" s="3">
        <v>15</v>
      </c>
      <c r="P7769" s="13">
        <f t="shared" si="1630"/>
        <v>596.93</v>
      </c>
      <c r="Q7769" s="13" t="str">
        <f t="shared" si="1631"/>
        <v>Fast</v>
      </c>
      <c r="S7769" s="21"/>
    </row>
    <row r="7770" customHeight="1" spans="1:19">
      <c r="A7770" s="2" t="s">
        <v>9736</v>
      </c>
      <c r="B7770" s="29" t="s">
        <v>3171</v>
      </c>
      <c r="C7770" s="2" t="s">
        <v>441</v>
      </c>
      <c r="D7770" s="2" t="str">
        <f t="array" ref="D7770">_xlfn.XLOOKUP(C7770,Customers!A:A,Customers!B:B)</f>
        <v>Customer 0487</v>
      </c>
      <c r="E7770" s="2" t="s">
        <v>249</v>
      </c>
      <c r="F7770" s="2" t="str">
        <f t="array" ref="F7770">_xlfn.XLOOKUP(E7770,Restaurants!A:A,Restaurants!B:B)</f>
        <v>Restaurant 061</v>
      </c>
      <c r="G7770" s="2" t="s">
        <v>728</v>
      </c>
      <c r="H7770" s="2" t="str">
        <f t="array" ref="H7770">_xlfn.XLOOKUP(G7770,Food_Menu!A:A,Food_Menu!B:B)</f>
        <v>Food Item 0027</v>
      </c>
      <c r="I7770" s="2">
        <f t="array" ref="I7770">_xlfn.XLOOKUP(G7770,Food_Menu!A:A,Food_Menu!D:D)</f>
        <v>364.02</v>
      </c>
      <c r="J7770" s="2" t="s">
        <v>1408</v>
      </c>
      <c r="K7770" s="2" t="str">
        <f t="array" ref="K7770">_xlfn.XLOOKUP(J7770,Delivery_Partners!A:A,Delivery_Partners!B:B)</f>
        <v>Delivery Partner 084</v>
      </c>
      <c r="L7770" s="3">
        <v>1</v>
      </c>
      <c r="M7770" s="2" t="s">
        <v>23</v>
      </c>
      <c r="N7770" s="2" t="s">
        <v>24</v>
      </c>
      <c r="O7770" s="3">
        <v>35</v>
      </c>
      <c r="P7770" s="13">
        <f t="shared" si="1630"/>
        <v>364.02</v>
      </c>
      <c r="Q7770" s="13" t="str">
        <f t="shared" si="1631"/>
        <v>Normal</v>
      </c>
      <c r="S7770" s="21"/>
    </row>
    <row r="7771" customHeight="1" spans="1:19">
      <c r="A7771" s="2" t="s">
        <v>9737</v>
      </c>
      <c r="B7771" s="29" t="s">
        <v>837</v>
      </c>
      <c r="C7771" s="2" t="s">
        <v>494</v>
      </c>
      <c r="D7771" s="2" t="str">
        <f t="array" ref="D7771">_xlfn.XLOOKUP(C7771,Customers!A:A,Customers!B:B)</f>
        <v>Customer 0597</v>
      </c>
      <c r="E7771" s="2" t="s">
        <v>674</v>
      </c>
      <c r="F7771" s="2" t="str">
        <f t="array" ref="F7771">_xlfn.XLOOKUP(E7771,Restaurants!A:A,Restaurants!B:B)</f>
        <v>Restaurant 085</v>
      </c>
      <c r="G7771" s="2" t="s">
        <v>1210</v>
      </c>
      <c r="H7771" s="2" t="str">
        <f t="array" ref="H7771">_xlfn.XLOOKUP(G7771,Food_Menu!A:A,Food_Menu!B:B)</f>
        <v>Food Item 0166</v>
      </c>
      <c r="I7771" s="2">
        <f t="array" ref="I7771">_xlfn.XLOOKUP(G7771,Food_Menu!A:A,Food_Menu!D:D)</f>
        <v>321.44</v>
      </c>
      <c r="J7771" s="2" t="s">
        <v>481</v>
      </c>
      <c r="K7771" s="2" t="str">
        <f t="array" ref="K7771">_xlfn.XLOOKUP(J7771,Delivery_Partners!A:A,Delivery_Partners!B:B)</f>
        <v>Delivery Partner 100</v>
      </c>
      <c r="L7771" s="3">
        <v>2</v>
      </c>
      <c r="M7771" s="2" t="s">
        <v>23</v>
      </c>
      <c r="N7771" s="2" t="s">
        <v>55</v>
      </c>
      <c r="O7771" s="3">
        <v>44</v>
      </c>
      <c r="P7771" s="13">
        <f t="shared" si="1630"/>
        <v>642.88</v>
      </c>
      <c r="Q7771" s="13" t="str">
        <f t="shared" si="1631"/>
        <v>Normal</v>
      </c>
      <c r="S7771" s="21"/>
    </row>
    <row r="7772" customHeight="1" spans="1:19">
      <c r="A7772" s="2" t="s">
        <v>9738</v>
      </c>
      <c r="B7772" s="29" t="s">
        <v>1571</v>
      </c>
      <c r="C7772" s="2" t="s">
        <v>1317</v>
      </c>
      <c r="D7772" s="2" t="str">
        <f t="array" ref="D7772">_xlfn.XLOOKUP(C7772,Customers!A:A,Customers!B:B)</f>
        <v>Customer 0196</v>
      </c>
      <c r="E7772" s="2" t="s">
        <v>358</v>
      </c>
      <c r="F7772" s="2" t="str">
        <f t="array" ref="F7772">_xlfn.XLOOKUP(E7772,Restaurants!A:A,Restaurants!B:B)</f>
        <v>Restaurant 095</v>
      </c>
      <c r="G7772" s="2" t="s">
        <v>1051</v>
      </c>
      <c r="H7772" s="2" t="str">
        <f t="array" ref="H7772">_xlfn.XLOOKUP(G7772,Food_Menu!A:A,Food_Menu!B:B)</f>
        <v>Food Item 0014</v>
      </c>
      <c r="I7772" s="2">
        <f t="array" ref="I7772">_xlfn.XLOOKUP(G7772,Food_Menu!A:A,Food_Menu!D:D)</f>
        <v>208.39</v>
      </c>
      <c r="J7772" s="2" t="s">
        <v>409</v>
      </c>
      <c r="K7772" s="2" t="str">
        <f t="array" ref="K7772">_xlfn.XLOOKUP(J7772,Delivery_Partners!A:A,Delivery_Partners!B:B)</f>
        <v>Delivery Partner 073</v>
      </c>
      <c r="L7772" s="3">
        <v>1</v>
      </c>
      <c r="M7772" s="2" t="s">
        <v>23</v>
      </c>
      <c r="N7772" s="2" t="s">
        <v>24</v>
      </c>
      <c r="O7772" s="3">
        <v>53</v>
      </c>
      <c r="P7772" s="13">
        <f t="shared" si="1630"/>
        <v>208.39</v>
      </c>
      <c r="Q7772" s="13" t="str">
        <f t="shared" si="1631"/>
        <v>Normal</v>
      </c>
      <c r="S7772" s="21"/>
    </row>
    <row r="7773" customHeight="1" spans="1:19">
      <c r="A7773" s="2" t="s">
        <v>9739</v>
      </c>
      <c r="B7773" s="29" t="s">
        <v>3312</v>
      </c>
      <c r="C7773" s="2" t="s">
        <v>1420</v>
      </c>
      <c r="D7773" s="2" t="str">
        <f t="array" ref="D7773">_xlfn.XLOOKUP(C7773,Customers!A:A,Customers!B:B)</f>
        <v>Customer 0085</v>
      </c>
      <c r="E7773" s="2" t="s">
        <v>1173</v>
      </c>
      <c r="F7773" s="2" t="str">
        <f t="array" ref="F7773">_xlfn.XLOOKUP(E7773,Restaurants!A:A,Restaurants!B:B)</f>
        <v>Restaurant 080</v>
      </c>
      <c r="G7773" s="2" t="s">
        <v>290</v>
      </c>
      <c r="H7773" s="2" t="str">
        <f t="array" ref="H7773">_xlfn.XLOOKUP(G7773,Food_Menu!A:A,Food_Menu!B:B)</f>
        <v>Food Item 0089</v>
      </c>
      <c r="I7773" s="2">
        <f t="array" ref="I7773">_xlfn.XLOOKUP(G7773,Food_Menu!A:A,Food_Menu!D:D)</f>
        <v>262.73</v>
      </c>
      <c r="J7773" s="2" t="s">
        <v>1375</v>
      </c>
      <c r="K7773" s="2" t="str">
        <f t="array" ref="K7773">_xlfn.XLOOKUP(J7773,Delivery_Partners!A:A,Delivery_Partners!B:B)</f>
        <v>Delivery Partner 008</v>
      </c>
      <c r="L7773" s="3">
        <v>1</v>
      </c>
      <c r="M7773" s="2" t="s">
        <v>23</v>
      </c>
      <c r="N7773" s="2" t="s">
        <v>24</v>
      </c>
      <c r="O7773" s="3">
        <v>16</v>
      </c>
      <c r="P7773" s="13">
        <f t="shared" si="1630"/>
        <v>262.73</v>
      </c>
      <c r="Q7773" s="13" t="str">
        <f t="shared" si="1631"/>
        <v>Fast</v>
      </c>
      <c r="S7773" s="21"/>
    </row>
    <row r="7774" customHeight="1" spans="1:19">
      <c r="A7774" s="2" t="s">
        <v>9740</v>
      </c>
      <c r="B7774" s="29" t="s">
        <v>214</v>
      </c>
      <c r="C7774" s="2" t="s">
        <v>2742</v>
      </c>
      <c r="D7774" s="2" t="str">
        <f t="array" ref="D7774">_xlfn.XLOOKUP(C7774,Customers!A:A,Customers!B:B)</f>
        <v>Customer 0919</v>
      </c>
      <c r="E7774" s="2" t="s">
        <v>182</v>
      </c>
      <c r="F7774" s="2" t="str">
        <f t="array" ref="F7774">_xlfn.XLOOKUP(E7774,Restaurants!A:A,Restaurants!B:B)</f>
        <v>Restaurant 097</v>
      </c>
      <c r="G7774" s="2" t="s">
        <v>2703</v>
      </c>
      <c r="H7774" s="2" t="str">
        <f t="array" ref="H7774">_xlfn.XLOOKUP(G7774,Food_Menu!A:A,Food_Menu!B:B)</f>
        <v>Food Item 0181</v>
      </c>
      <c r="I7774" s="2">
        <f t="array" ref="I7774">_xlfn.XLOOKUP(G7774,Food_Menu!A:A,Food_Menu!D:D)</f>
        <v>574.53</v>
      </c>
      <c r="J7774" s="2" t="s">
        <v>414</v>
      </c>
      <c r="K7774" s="2" t="str">
        <f t="array" ref="K7774">_xlfn.XLOOKUP(J7774,Delivery_Partners!A:A,Delivery_Partners!B:B)</f>
        <v>Delivery Partner 122</v>
      </c>
      <c r="L7774" s="3">
        <v>1</v>
      </c>
      <c r="M7774" s="2" t="s">
        <v>23</v>
      </c>
      <c r="N7774" s="2" t="s">
        <v>42</v>
      </c>
      <c r="O7774" s="3">
        <v>52</v>
      </c>
      <c r="P7774" s="13">
        <f t="shared" si="1630"/>
        <v>574.53</v>
      </c>
      <c r="Q7774" s="13" t="str">
        <f t="shared" si="1631"/>
        <v>Normal</v>
      </c>
      <c r="S7774" s="21"/>
    </row>
    <row r="7775" customHeight="1" spans="1:19">
      <c r="A7775" s="2" t="s">
        <v>9741</v>
      </c>
      <c r="B7775" s="28">
        <v>45849</v>
      </c>
      <c r="C7775" s="2" t="s">
        <v>357</v>
      </c>
      <c r="D7775" s="2" t="str">
        <f t="array" ref="D7775">_xlfn.XLOOKUP(C7775,Customers!A:A,Customers!B:B)</f>
        <v>Customer 0515</v>
      </c>
      <c r="E7775" s="2" t="s">
        <v>1173</v>
      </c>
      <c r="F7775" s="2" t="str">
        <f t="array" ref="F7775">_xlfn.XLOOKUP(E7775,Restaurants!A:A,Restaurants!B:B)</f>
        <v>Restaurant 080</v>
      </c>
      <c r="G7775" s="2" t="s">
        <v>785</v>
      </c>
      <c r="H7775" s="2" t="str">
        <f t="array" ref="H7775">_xlfn.XLOOKUP(G7775,Food_Menu!A:A,Food_Menu!B:B)</f>
        <v>Food Item 0218</v>
      </c>
      <c r="I7775" s="2">
        <f t="array" ref="I7775">_xlfn.XLOOKUP(G7775,Food_Menu!A:A,Food_Menu!D:D)</f>
        <v>579.55</v>
      </c>
      <c r="J7775" s="2" t="s">
        <v>145</v>
      </c>
      <c r="K7775" s="2" t="str">
        <f t="array" ref="K7775">_xlfn.XLOOKUP(J7775,Delivery_Partners!A:A,Delivery_Partners!B:B)</f>
        <v>Delivery Partner 069</v>
      </c>
      <c r="L7775" s="3">
        <v>2</v>
      </c>
      <c r="M7775" s="2" t="s">
        <v>23</v>
      </c>
      <c r="N7775" s="2" t="s">
        <v>74</v>
      </c>
      <c r="O7775" s="3">
        <v>37</v>
      </c>
      <c r="P7775" s="13">
        <f t="shared" si="1630"/>
        <v>1159.1</v>
      </c>
      <c r="Q7775" s="13" t="str">
        <f t="shared" si="1631"/>
        <v>Normal</v>
      </c>
      <c r="S7775" s="21"/>
    </row>
    <row r="7776" customHeight="1" spans="1:19">
      <c r="A7776" s="2" t="s">
        <v>9742</v>
      </c>
      <c r="B7776" s="28">
        <v>45660</v>
      </c>
      <c r="C7776" s="2" t="s">
        <v>494</v>
      </c>
      <c r="D7776" s="2" t="str">
        <f t="array" ref="D7776">_xlfn.XLOOKUP(C7776,Customers!A:A,Customers!B:B)</f>
        <v>Customer 0597</v>
      </c>
      <c r="E7776" s="2" t="s">
        <v>265</v>
      </c>
      <c r="F7776" s="2" t="str">
        <f t="array" ref="F7776">_xlfn.XLOOKUP(E7776,Restaurants!A:A,Restaurants!B:B)</f>
        <v>Restaurant 094</v>
      </c>
      <c r="G7776" s="2" t="s">
        <v>992</v>
      </c>
      <c r="H7776" s="2" t="str">
        <f t="array" ref="H7776">_xlfn.XLOOKUP(G7776,Food_Menu!A:A,Food_Menu!B:B)</f>
        <v>Food Item 0161</v>
      </c>
      <c r="I7776" s="2">
        <f t="array" ref="I7776">_xlfn.XLOOKUP(G7776,Food_Menu!A:A,Food_Menu!D:D)</f>
        <v>102.18</v>
      </c>
      <c r="J7776" s="2" t="s">
        <v>1120</v>
      </c>
      <c r="K7776" s="2" t="str">
        <f t="array" ref="K7776">_xlfn.XLOOKUP(J7776,Delivery_Partners!A:A,Delivery_Partners!B:B)</f>
        <v>Delivery Partner 061</v>
      </c>
      <c r="L7776" s="3">
        <v>2</v>
      </c>
      <c r="M7776" s="2" t="s">
        <v>23</v>
      </c>
      <c r="N7776" s="2" t="s">
        <v>24</v>
      </c>
      <c r="O7776" s="3">
        <v>28</v>
      </c>
      <c r="P7776" s="13">
        <f t="shared" si="1630"/>
        <v>204.36</v>
      </c>
      <c r="Q7776" s="13" t="str">
        <f t="shared" si="1631"/>
        <v>Fast</v>
      </c>
      <c r="S7776" s="21"/>
    </row>
    <row r="7777" customHeight="1" spans="1:19">
      <c r="A7777" s="2" t="s">
        <v>9743</v>
      </c>
      <c r="B7777" s="29" t="s">
        <v>1872</v>
      </c>
      <c r="C7777" s="2" t="s">
        <v>810</v>
      </c>
      <c r="D7777" s="2" t="str">
        <f t="array" ref="D7777">_xlfn.XLOOKUP(C7777,Customers!A:A,Customers!B:B)</f>
        <v>Customer 0412</v>
      </c>
      <c r="E7777" s="2" t="s">
        <v>1176</v>
      </c>
      <c r="F7777" s="2" t="str">
        <f t="array" ref="F7777">_xlfn.XLOOKUP(E7777,Restaurants!A:A,Restaurants!B:B)</f>
        <v>Restaurant 053</v>
      </c>
      <c r="G7777" s="2" t="s">
        <v>792</v>
      </c>
      <c r="H7777" s="2" t="str">
        <f t="array" ref="H7777">_xlfn.XLOOKUP(G7777,Food_Menu!A:A,Food_Menu!B:B)</f>
        <v>Food Item 0159</v>
      </c>
      <c r="I7777" s="2">
        <f t="array" ref="I7777">_xlfn.XLOOKUP(G7777,Food_Menu!A:A,Food_Menu!D:D)</f>
        <v>430.63</v>
      </c>
      <c r="J7777" s="2" t="s">
        <v>351</v>
      </c>
      <c r="K7777" s="2" t="str">
        <f t="array" ref="K7777">_xlfn.XLOOKUP(J7777,Delivery_Partners!A:A,Delivery_Partners!B:B)</f>
        <v>Delivery Partner 101</v>
      </c>
      <c r="L7777" s="3">
        <v>2</v>
      </c>
      <c r="M7777" s="2" t="s">
        <v>23</v>
      </c>
      <c r="N7777" s="2" t="s">
        <v>55</v>
      </c>
      <c r="O7777" s="3">
        <v>43</v>
      </c>
      <c r="P7777" s="13">
        <f t="shared" si="1630"/>
        <v>861.26</v>
      </c>
      <c r="Q7777" s="13" t="str">
        <f t="shared" si="1631"/>
        <v>Normal</v>
      </c>
      <c r="S7777" s="21"/>
    </row>
    <row r="7778" customHeight="1" spans="1:19">
      <c r="A7778" s="2" t="s">
        <v>9744</v>
      </c>
      <c r="B7778" s="29" t="s">
        <v>150</v>
      </c>
      <c r="C7778" s="2" t="s">
        <v>517</v>
      </c>
      <c r="D7778" s="2" t="str">
        <f t="array" ref="D7778">_xlfn.XLOOKUP(C7778,Customers!A:A,Customers!B:B)</f>
        <v>Customer 0376</v>
      </c>
      <c r="E7778" s="2" t="s">
        <v>366</v>
      </c>
      <c r="F7778" s="2" t="str">
        <f t="array" ref="F7778">_xlfn.XLOOKUP(E7778,Restaurants!A:A,Restaurants!B:B)</f>
        <v>Restaurant 073</v>
      </c>
      <c r="G7778" s="2" t="s">
        <v>359</v>
      </c>
      <c r="H7778" s="2" t="str">
        <f t="array" ref="H7778">_xlfn.XLOOKUP(G7778,Food_Menu!A:A,Food_Menu!B:B)</f>
        <v>Food Item 0058</v>
      </c>
      <c r="I7778" s="2">
        <f t="array" ref="I7778">_xlfn.XLOOKUP(G7778,Food_Menu!A:A,Food_Menu!D:D)</f>
        <v>356</v>
      </c>
      <c r="J7778" s="2" t="s">
        <v>1132</v>
      </c>
      <c r="K7778" s="2" t="str">
        <f t="array" ref="K7778">_xlfn.XLOOKUP(J7778,Delivery_Partners!A:A,Delivery_Partners!B:B)</f>
        <v>Delivery Partner 151</v>
      </c>
      <c r="L7778" s="3">
        <v>1</v>
      </c>
      <c r="M7778" s="2" t="s">
        <v>23</v>
      </c>
      <c r="N7778" s="2" t="s">
        <v>24</v>
      </c>
      <c r="O7778" s="3">
        <v>51</v>
      </c>
      <c r="P7778" s="13">
        <f t="shared" si="1630"/>
        <v>356</v>
      </c>
      <c r="Q7778" s="13" t="str">
        <f t="shared" si="1631"/>
        <v>Normal</v>
      </c>
      <c r="S7778" s="21"/>
    </row>
    <row r="7779" customHeight="1" spans="1:19">
      <c r="A7779" s="2" t="s">
        <v>9745</v>
      </c>
      <c r="B7779" s="28">
        <v>45663</v>
      </c>
      <c r="C7779" s="2" t="s">
        <v>1923</v>
      </c>
      <c r="D7779" s="2" t="str">
        <f t="array" ref="D7779">_xlfn.XLOOKUP(C7779,Customers!A:A,Customers!B:B)</f>
        <v>Customer 1183</v>
      </c>
      <c r="E7779" s="2" t="s">
        <v>39</v>
      </c>
      <c r="F7779" s="2" t="str">
        <f t="array" ref="F7779">_xlfn.XLOOKUP(E7779,Restaurants!A:A,Restaurants!B:B)</f>
        <v>Restaurant 077</v>
      </c>
      <c r="G7779" s="2" t="s">
        <v>211</v>
      </c>
      <c r="H7779" s="2" t="str">
        <f t="array" ref="H7779">_xlfn.XLOOKUP(G7779,Food_Menu!A:A,Food_Menu!B:B)</f>
        <v>Food Item 0182</v>
      </c>
      <c r="I7779" s="2">
        <f t="array" ref="I7779">_xlfn.XLOOKUP(G7779,Food_Menu!A:A,Food_Menu!D:D)</f>
        <v>512.27</v>
      </c>
      <c r="J7779" s="2" t="s">
        <v>1363</v>
      </c>
      <c r="K7779" s="2" t="str">
        <f t="array" ref="K7779">_xlfn.XLOOKUP(J7779,Delivery_Partners!A:A,Delivery_Partners!B:B)</f>
        <v>Delivery Partner 001</v>
      </c>
      <c r="L7779" s="3">
        <v>2</v>
      </c>
      <c r="M7779" s="2" t="s">
        <v>23</v>
      </c>
      <c r="N7779" s="2" t="s">
        <v>55</v>
      </c>
      <c r="O7779" s="3">
        <v>15</v>
      </c>
      <c r="P7779" s="13">
        <f t="shared" si="1630"/>
        <v>1024.54</v>
      </c>
      <c r="Q7779" s="13" t="str">
        <f t="shared" si="1631"/>
        <v>Fast</v>
      </c>
      <c r="S7779" s="21"/>
    </row>
    <row r="7780" customHeight="1" spans="1:19">
      <c r="A7780" s="2" t="s">
        <v>9746</v>
      </c>
      <c r="B7780" s="29" t="s">
        <v>1148</v>
      </c>
      <c r="C7780" s="2" t="s">
        <v>2956</v>
      </c>
      <c r="D7780" s="2" t="str">
        <f t="array" ref="D7780">_xlfn.XLOOKUP(C7780,Customers!A:A,Customers!B:B)</f>
        <v>Customer 0980</v>
      </c>
      <c r="E7780" s="2" t="s">
        <v>776</v>
      </c>
      <c r="F7780" s="2" t="str">
        <f t="array" ref="F7780">_xlfn.XLOOKUP(E7780,Restaurants!A:A,Restaurants!B:B)</f>
        <v>Restaurant 069</v>
      </c>
      <c r="G7780" s="2" t="s">
        <v>276</v>
      </c>
      <c r="H7780" s="2" t="str">
        <f t="array" ref="H7780">_xlfn.XLOOKUP(G7780,Food_Menu!A:A,Food_Menu!B:B)</f>
        <v>Food Item 0145</v>
      </c>
      <c r="I7780" s="2">
        <f t="array" ref="I7780">_xlfn.XLOOKUP(G7780,Food_Menu!A:A,Food_Menu!D:D)</f>
        <v>530.68</v>
      </c>
      <c r="J7780" s="2" t="s">
        <v>1319</v>
      </c>
      <c r="K7780" s="2" t="str">
        <f t="array" ref="K7780">_xlfn.XLOOKUP(J7780,Delivery_Partners!A:A,Delivery_Partners!B:B)</f>
        <v>Delivery Partner 173</v>
      </c>
      <c r="L7780" s="3">
        <v>2</v>
      </c>
      <c r="M7780" s="2" t="s">
        <v>23</v>
      </c>
      <c r="N7780" s="2" t="s">
        <v>55</v>
      </c>
      <c r="O7780" s="3">
        <v>30</v>
      </c>
      <c r="P7780" s="13">
        <f t="shared" si="1630"/>
        <v>1061.36</v>
      </c>
      <c r="Q7780" s="13" t="str">
        <f t="shared" si="1631"/>
        <v>Fast</v>
      </c>
      <c r="S7780" s="21"/>
    </row>
    <row r="7781" customHeight="1" spans="1:19">
      <c r="A7781" s="2" t="s">
        <v>9747</v>
      </c>
      <c r="B7781" s="29" t="s">
        <v>129</v>
      </c>
      <c r="C7781" s="2" t="s">
        <v>4135</v>
      </c>
      <c r="D7781" s="2" t="str">
        <f t="array" ref="D7781">_xlfn.XLOOKUP(C7781,Customers!A:A,Customers!B:B)</f>
        <v>Customer 0830</v>
      </c>
      <c r="E7781" s="2" t="s">
        <v>776</v>
      </c>
      <c r="F7781" s="2" t="str">
        <f t="array" ref="F7781">_xlfn.XLOOKUP(E7781,Restaurants!A:A,Restaurants!B:B)</f>
        <v>Restaurant 069</v>
      </c>
      <c r="G7781" s="2" t="s">
        <v>1569</v>
      </c>
      <c r="H7781" s="2" t="str">
        <f t="array" ref="H7781">_xlfn.XLOOKUP(G7781,Food_Menu!A:A,Food_Menu!B:B)</f>
        <v>Food Item 0208</v>
      </c>
      <c r="I7781" s="2">
        <f t="array" ref="I7781">_xlfn.XLOOKUP(G7781,Food_Menu!A:A,Food_Menu!D:D)</f>
        <v>493.1</v>
      </c>
      <c r="J7781" s="2" t="s">
        <v>1481</v>
      </c>
      <c r="K7781" s="2" t="str">
        <f t="array" ref="K7781">_xlfn.XLOOKUP(J7781,Delivery_Partners!A:A,Delivery_Partners!B:B)</f>
        <v>Delivery Partner 115</v>
      </c>
      <c r="L7781" s="3">
        <v>1</v>
      </c>
      <c r="M7781" s="2" t="s">
        <v>23</v>
      </c>
      <c r="N7781" s="2" t="s">
        <v>55</v>
      </c>
      <c r="O7781" s="3">
        <v>28</v>
      </c>
      <c r="P7781" s="13">
        <f t="shared" si="1630"/>
        <v>493.1</v>
      </c>
      <c r="Q7781" s="13" t="str">
        <f t="shared" si="1631"/>
        <v>Fast</v>
      </c>
      <c r="S7781" s="21"/>
    </row>
    <row r="7782" customHeight="1" spans="1:19">
      <c r="A7782" s="2" t="s">
        <v>9748</v>
      </c>
      <c r="B7782" s="29" t="s">
        <v>191</v>
      </c>
      <c r="C7782" s="2" t="s">
        <v>484</v>
      </c>
      <c r="D7782" s="2" t="str">
        <f t="array" ref="D7782">_xlfn.XLOOKUP(C7782,Customers!A:A,Customers!B:B)</f>
        <v>Customer 0467</v>
      </c>
      <c r="E7782" s="2" t="s">
        <v>265</v>
      </c>
      <c r="F7782" s="2" t="str">
        <f t="array" ref="F7782">_xlfn.XLOOKUP(E7782,Restaurants!A:A,Restaurants!B:B)</f>
        <v>Restaurant 094</v>
      </c>
      <c r="G7782" s="2" t="s">
        <v>2199</v>
      </c>
      <c r="H7782" s="2" t="str">
        <f t="array" ref="H7782">_xlfn.XLOOKUP(G7782,Food_Menu!A:A,Food_Menu!B:B)</f>
        <v>Food Item 0133</v>
      </c>
      <c r="I7782" s="2">
        <f t="array" ref="I7782">_xlfn.XLOOKUP(G7782,Food_Menu!A:A,Food_Menu!D:D)</f>
        <v>587.31</v>
      </c>
      <c r="J7782" s="2" t="s">
        <v>304</v>
      </c>
      <c r="K7782" s="2" t="str">
        <f t="array" ref="K7782">_xlfn.XLOOKUP(J7782,Delivery_Partners!A:A,Delivery_Partners!B:B)</f>
        <v>Delivery Partner 099</v>
      </c>
      <c r="L7782" s="3">
        <v>1</v>
      </c>
      <c r="M7782" s="2" t="s">
        <v>23</v>
      </c>
      <c r="N7782" s="2" t="s">
        <v>24</v>
      </c>
      <c r="O7782" s="3">
        <v>43</v>
      </c>
      <c r="P7782" s="13">
        <f t="shared" si="1630"/>
        <v>587.31</v>
      </c>
      <c r="Q7782" s="13" t="str">
        <f t="shared" si="1631"/>
        <v>Normal</v>
      </c>
      <c r="S7782" s="21"/>
    </row>
    <row r="7783" customHeight="1" spans="1:19">
      <c r="A7783" s="2" t="s">
        <v>9749</v>
      </c>
      <c r="B7783" s="29" t="s">
        <v>1836</v>
      </c>
      <c r="C7783" s="2" t="s">
        <v>2412</v>
      </c>
      <c r="D7783" s="2" t="str">
        <f t="array" ref="D7783">_xlfn.XLOOKUP(C7783,Customers!A:A,Customers!B:B)</f>
        <v>Customer 0866</v>
      </c>
      <c r="E7783" s="2" t="s">
        <v>230</v>
      </c>
      <c r="F7783" s="2" t="str">
        <f t="array" ref="F7783">_xlfn.XLOOKUP(E7783,Restaurants!A:A,Restaurants!B:B)</f>
        <v>Restaurant 029</v>
      </c>
      <c r="G7783" s="2" t="s">
        <v>194</v>
      </c>
      <c r="H7783" s="2" t="str">
        <f t="array" ref="H7783">_xlfn.XLOOKUP(G7783,Food_Menu!A:A,Food_Menu!B:B)</f>
        <v>Food Item 0009</v>
      </c>
      <c r="I7783" s="2">
        <f t="array" ref="I7783">_xlfn.XLOOKUP(G7783,Food_Menu!A:A,Food_Menu!D:D)</f>
        <v>168.03</v>
      </c>
      <c r="J7783" s="2" t="s">
        <v>271</v>
      </c>
      <c r="K7783" s="2" t="str">
        <f t="array" ref="K7783">_xlfn.XLOOKUP(J7783,Delivery_Partners!A:A,Delivery_Partners!B:B)</f>
        <v>Delivery Partner 010</v>
      </c>
      <c r="L7783" s="3">
        <v>3</v>
      </c>
      <c r="M7783" s="2" t="s">
        <v>23</v>
      </c>
      <c r="N7783" s="2" t="s">
        <v>24</v>
      </c>
      <c r="O7783" s="3">
        <v>53</v>
      </c>
      <c r="P7783" s="13">
        <f t="shared" si="1630"/>
        <v>504.09</v>
      </c>
      <c r="Q7783" s="13" t="str">
        <f t="shared" si="1631"/>
        <v>Normal</v>
      </c>
      <c r="S7783" s="21"/>
    </row>
    <row r="7784" customHeight="1" spans="1:19">
      <c r="A7784" s="2" t="s">
        <v>9750</v>
      </c>
      <c r="B7784" s="29" t="s">
        <v>191</v>
      </c>
      <c r="C7784" s="2" t="s">
        <v>528</v>
      </c>
      <c r="D7784" s="2" t="str">
        <f t="array" ref="D7784">_xlfn.XLOOKUP(C7784,Customers!A:A,Customers!B:B)</f>
        <v>Customer 0408</v>
      </c>
      <c r="E7784" s="2" t="s">
        <v>518</v>
      </c>
      <c r="F7784" s="2" t="str">
        <f t="array" ref="F7784">_xlfn.XLOOKUP(E7784,Restaurants!A:A,Restaurants!B:B)</f>
        <v>Restaurant 039</v>
      </c>
      <c r="G7784" s="2" t="s">
        <v>1100</v>
      </c>
      <c r="H7784" s="2" t="str">
        <f t="array" ref="H7784">_xlfn.XLOOKUP(G7784,Food_Menu!A:A,Food_Menu!B:B)</f>
        <v>Food Item 0113</v>
      </c>
      <c r="I7784" s="2">
        <f t="array" ref="I7784">_xlfn.XLOOKUP(G7784,Food_Menu!A:A,Food_Menu!D:D)</f>
        <v>545.03</v>
      </c>
      <c r="J7784" s="2" t="s">
        <v>1045</v>
      </c>
      <c r="K7784" s="2" t="str">
        <f t="array" ref="K7784">_xlfn.XLOOKUP(J7784,Delivery_Partners!A:A,Delivery_Partners!B:B)</f>
        <v>Delivery Partner 129</v>
      </c>
      <c r="L7784" s="3">
        <v>1</v>
      </c>
      <c r="M7784" s="2" t="s">
        <v>23</v>
      </c>
      <c r="N7784" s="2" t="s">
        <v>55</v>
      </c>
      <c r="O7784" s="3">
        <v>36</v>
      </c>
      <c r="P7784" s="13">
        <f t="shared" si="1630"/>
        <v>545.03</v>
      </c>
      <c r="Q7784" s="13" t="str">
        <f t="shared" si="1631"/>
        <v>Normal</v>
      </c>
      <c r="S7784" s="21"/>
    </row>
    <row r="7785" customHeight="1" spans="1:19">
      <c r="A7785" s="2" t="s">
        <v>9751</v>
      </c>
      <c r="B7785" s="29" t="s">
        <v>2420</v>
      </c>
      <c r="C7785" s="2" t="s">
        <v>3045</v>
      </c>
      <c r="D7785" s="2" t="str">
        <f t="array" ref="D7785">_xlfn.XLOOKUP(C7785,Customers!A:A,Customers!B:B)</f>
        <v>Customer 0619</v>
      </c>
      <c r="E7785" s="2" t="s">
        <v>578</v>
      </c>
      <c r="F7785" s="2" t="str">
        <f t="array" ref="F7785">_xlfn.XLOOKUP(E7785,Restaurants!A:A,Restaurants!B:B)</f>
        <v>Restaurant 063</v>
      </c>
      <c r="G7785" s="2" t="s">
        <v>913</v>
      </c>
      <c r="H7785" s="2" t="str">
        <f t="array" ref="H7785">_xlfn.XLOOKUP(G7785,Food_Menu!A:A,Food_Menu!B:B)</f>
        <v>Food Item 0171</v>
      </c>
      <c r="I7785" s="2">
        <f t="array" ref="I7785">_xlfn.XLOOKUP(G7785,Food_Menu!A:A,Food_Menu!D:D)</f>
        <v>583.51</v>
      </c>
      <c r="J7785" s="2" t="s">
        <v>168</v>
      </c>
      <c r="K7785" s="2" t="str">
        <f t="array" ref="K7785">_xlfn.XLOOKUP(J7785,Delivery_Partners!A:A,Delivery_Partners!B:B)</f>
        <v>Delivery Partner 130</v>
      </c>
      <c r="L7785" s="3">
        <v>1</v>
      </c>
      <c r="M7785" s="2" t="s">
        <v>23</v>
      </c>
      <c r="N7785" s="2" t="s">
        <v>55</v>
      </c>
      <c r="O7785" s="3">
        <v>31</v>
      </c>
      <c r="P7785" s="13">
        <f t="shared" si="1630"/>
        <v>583.51</v>
      </c>
      <c r="Q7785" s="13" t="str">
        <f t="shared" si="1631"/>
        <v>Normal</v>
      </c>
      <c r="S7785" s="21"/>
    </row>
    <row r="7786" customHeight="1" spans="1:19">
      <c r="A7786" s="2" t="s">
        <v>9752</v>
      </c>
      <c r="B7786" s="28">
        <v>45752</v>
      </c>
      <c r="C7786" s="2" t="s">
        <v>1480</v>
      </c>
      <c r="D7786" s="2" t="str">
        <f t="array" ref="D7786">_xlfn.XLOOKUP(C7786,Customers!A:A,Customers!B:B)</f>
        <v>Customer 0175</v>
      </c>
      <c r="E7786" s="2" t="s">
        <v>446</v>
      </c>
      <c r="F7786" s="2" t="str">
        <f t="array" ref="F7786">_xlfn.XLOOKUP(E7786,Restaurants!A:A,Restaurants!B:B)</f>
        <v>Restaurant 078</v>
      </c>
      <c r="G7786" s="2" t="s">
        <v>1600</v>
      </c>
      <c r="H7786" s="2" t="str">
        <f t="array" ref="H7786">_xlfn.XLOOKUP(G7786,Food_Menu!A:A,Food_Menu!B:B)</f>
        <v>Food Item 0174</v>
      </c>
      <c r="I7786" s="2">
        <f t="array" ref="I7786">_xlfn.XLOOKUP(G7786,Food_Menu!A:A,Food_Menu!D:D)</f>
        <v>470.05</v>
      </c>
      <c r="J7786" s="2" t="s">
        <v>351</v>
      </c>
      <c r="K7786" s="2" t="str">
        <f t="array" ref="K7786">_xlfn.XLOOKUP(J7786,Delivery_Partners!A:A,Delivery_Partners!B:B)</f>
        <v>Delivery Partner 101</v>
      </c>
      <c r="L7786" s="3">
        <v>1</v>
      </c>
      <c r="M7786" s="2" t="s">
        <v>23</v>
      </c>
      <c r="N7786" s="2" t="s">
        <v>74</v>
      </c>
      <c r="O7786" s="3">
        <v>40</v>
      </c>
      <c r="P7786" s="13">
        <f t="shared" si="1630"/>
        <v>470.05</v>
      </c>
      <c r="Q7786" s="13" t="str">
        <f t="shared" si="1631"/>
        <v>Normal</v>
      </c>
      <c r="S7786" s="21"/>
    </row>
    <row r="7787" hidden="1" customHeight="1" spans="1:19">
      <c r="A7787" s="2" t="s">
        <v>9753</v>
      </c>
      <c r="B7787" s="29" t="s">
        <v>1042</v>
      </c>
      <c r="C7787" s="2" t="s">
        <v>3911</v>
      </c>
      <c r="D7787" s="2" t="str">
        <f t="array" ref="D7787">_xlfn.XLOOKUP(C7787,Customers!A:A,Customers!B:B)</f>
        <v>Customer 0852</v>
      </c>
      <c r="E7787" s="2" t="s">
        <v>110</v>
      </c>
      <c r="F7787" s="2" t="str">
        <f t="array" ref="F7787">_xlfn.XLOOKUP(E7787,Restaurants!A:A,Restaurants!B:B)</f>
        <v>Restaurant 062</v>
      </c>
      <c r="G7787" s="2" t="s">
        <v>1701</v>
      </c>
      <c r="H7787" s="2" t="str">
        <f t="array" ref="H7787">_xlfn.XLOOKUP(G7787,Food_Menu!A:A,Food_Menu!B:B)</f>
        <v>Food Item 0085</v>
      </c>
      <c r="I7787" s="2"/>
      <c r="J7787" s="2" t="s">
        <v>1160</v>
      </c>
      <c r="K7787" s="2" t="str">
        <f t="array" ref="K7787">_xlfn.XLOOKUP(J7787,Delivery_Partners!A:A,Delivery_Partners!B:B)</f>
        <v>Delivery Partner 145</v>
      </c>
      <c r="L7787" s="3">
        <v>3</v>
      </c>
      <c r="M7787" s="2" t="s">
        <v>101</v>
      </c>
      <c r="N7787" s="2" t="s">
        <v>24</v>
      </c>
      <c r="O7787" s="2"/>
    </row>
    <row r="7788" customHeight="1" spans="1:19">
      <c r="A7788" s="2" t="s">
        <v>9754</v>
      </c>
      <c r="B7788" s="28">
        <v>45902</v>
      </c>
      <c r="C7788" s="2" t="s">
        <v>4627</v>
      </c>
      <c r="D7788" s="2" t="str">
        <f t="array" ref="D7788">_xlfn.XLOOKUP(C7788,Customers!A:A,Customers!B:B)</f>
        <v>Customer 0073</v>
      </c>
      <c r="E7788" s="2" t="s">
        <v>1450</v>
      </c>
      <c r="F7788" s="2" t="str">
        <f t="array" ref="F7788">_xlfn.XLOOKUP(E7788,Restaurants!A:A,Restaurants!B:B)</f>
        <v>Restaurant 024</v>
      </c>
      <c r="G7788" s="2" t="s">
        <v>881</v>
      </c>
      <c r="H7788" s="2" t="str">
        <f t="array" ref="H7788">_xlfn.XLOOKUP(G7788,Food_Menu!A:A,Food_Menu!B:B)</f>
        <v>Food Item 0038</v>
      </c>
      <c r="I7788" s="2">
        <f t="array" ref="I7788">_xlfn.XLOOKUP(G7788,Food_Menu!A:A,Food_Menu!D:D)</f>
        <v>355.26</v>
      </c>
      <c r="J7788" s="2" t="s">
        <v>1132</v>
      </c>
      <c r="K7788" s="2" t="str">
        <f t="array" ref="K7788">_xlfn.XLOOKUP(J7788,Delivery_Partners!A:A,Delivery_Partners!B:B)</f>
        <v>Delivery Partner 151</v>
      </c>
      <c r="L7788" s="3">
        <v>1</v>
      </c>
      <c r="M7788" s="2" t="s">
        <v>23</v>
      </c>
      <c r="N7788" s="2" t="s">
        <v>74</v>
      </c>
      <c r="O7788" s="3">
        <v>15</v>
      </c>
      <c r="P7788" s="13">
        <f t="shared" ref="P7788:P7802" si="1632">I7788*L7788</f>
        <v>355.26</v>
      </c>
      <c r="Q7788" s="13" t="str">
        <f t="shared" ref="Q7788:Q7802" si="1633">IF(O7788="","Not Delivered",IF(O7788&lt;=30,"Fast",IF(O7788&lt;=60,"Normal","Slow")))</f>
        <v>Fast</v>
      </c>
      <c r="S7788" s="21"/>
    </row>
    <row r="7789" customHeight="1" spans="1:19">
      <c r="A7789" s="2" t="s">
        <v>9755</v>
      </c>
      <c r="B7789" s="28">
        <v>45728</v>
      </c>
      <c r="C7789" s="2" t="s">
        <v>464</v>
      </c>
      <c r="D7789" s="2" t="str">
        <f t="array" ref="D7789">_xlfn.XLOOKUP(C7789,Customers!A:A,Customers!B:B)</f>
        <v>Customer 0868</v>
      </c>
      <c r="E7789" s="2" t="s">
        <v>945</v>
      </c>
      <c r="F7789" s="2" t="str">
        <f t="array" ref="F7789">_xlfn.XLOOKUP(E7789,Restaurants!A:A,Restaurants!B:B)</f>
        <v>Restaurant 099</v>
      </c>
      <c r="G7789" s="2" t="s">
        <v>1152</v>
      </c>
      <c r="H7789" s="2" t="str">
        <f t="array" ref="H7789">_xlfn.XLOOKUP(G7789,Food_Menu!A:A,Food_Menu!B:B)</f>
        <v>Food Item 0192</v>
      </c>
      <c r="I7789" s="2">
        <f t="array" ref="I7789">_xlfn.XLOOKUP(G7789,Food_Menu!A:A,Food_Menu!D:D)</f>
        <v>373.52</v>
      </c>
      <c r="J7789" s="2" t="s">
        <v>1132</v>
      </c>
      <c r="K7789" s="2" t="str">
        <f t="array" ref="K7789">_xlfn.XLOOKUP(J7789,Delivery_Partners!A:A,Delivery_Partners!B:B)</f>
        <v>Delivery Partner 151</v>
      </c>
      <c r="L7789" s="3">
        <v>4</v>
      </c>
      <c r="M7789" s="2" t="s">
        <v>23</v>
      </c>
      <c r="N7789" s="2" t="s">
        <v>24</v>
      </c>
      <c r="O7789" s="3">
        <v>41</v>
      </c>
      <c r="P7789" s="13">
        <f t="shared" si="1632"/>
        <v>1494.08</v>
      </c>
      <c r="Q7789" s="13" t="str">
        <f t="shared" si="1633"/>
        <v>Normal</v>
      </c>
      <c r="S7789" s="21"/>
    </row>
    <row r="7790" customHeight="1" spans="1:19">
      <c r="A7790" s="2" t="s">
        <v>9756</v>
      </c>
      <c r="B7790" s="29" t="s">
        <v>2528</v>
      </c>
      <c r="C7790" s="2" t="s">
        <v>2043</v>
      </c>
      <c r="D7790" s="2" t="str">
        <f t="array" ref="D7790">_xlfn.XLOOKUP(C7790,Customers!A:A,Customers!B:B)</f>
        <v>Customer 0725</v>
      </c>
      <c r="E7790" s="2" t="s">
        <v>157</v>
      </c>
      <c r="F7790" s="2" t="str">
        <f t="array" ref="F7790">_xlfn.XLOOKUP(E7790,Restaurants!A:A,Restaurants!B:B)</f>
        <v>Restaurant 066</v>
      </c>
      <c r="G7790" s="2" t="s">
        <v>211</v>
      </c>
      <c r="H7790" s="2" t="str">
        <f t="array" ref="H7790">_xlfn.XLOOKUP(G7790,Food_Menu!A:A,Food_Menu!B:B)</f>
        <v>Food Item 0182</v>
      </c>
      <c r="I7790" s="2">
        <f t="array" ref="I7790">_xlfn.XLOOKUP(G7790,Food_Menu!A:A,Food_Menu!D:D)</f>
        <v>512.27</v>
      </c>
      <c r="J7790" s="2" t="s">
        <v>1142</v>
      </c>
      <c r="K7790" s="2" t="str">
        <f t="array" ref="K7790">_xlfn.XLOOKUP(J7790,Delivery_Partners!A:A,Delivery_Partners!B:B)</f>
        <v>Delivery Partner 059</v>
      </c>
      <c r="L7790" s="3">
        <v>2</v>
      </c>
      <c r="M7790" s="2" t="s">
        <v>23</v>
      </c>
      <c r="N7790" s="2" t="s">
        <v>24</v>
      </c>
      <c r="O7790" s="3">
        <v>47</v>
      </c>
      <c r="P7790" s="13">
        <f t="shared" si="1632"/>
        <v>1024.54</v>
      </c>
      <c r="Q7790" s="13" t="str">
        <f t="shared" si="1633"/>
        <v>Normal</v>
      </c>
      <c r="S7790" s="21"/>
    </row>
    <row r="7791" customHeight="1" spans="1:19">
      <c r="A7791" s="2" t="s">
        <v>9757</v>
      </c>
      <c r="B7791" s="28">
        <v>45873</v>
      </c>
      <c r="C7791" s="2" t="s">
        <v>2263</v>
      </c>
      <c r="D7791" s="2" t="str">
        <f t="array" ref="D7791">_xlfn.XLOOKUP(C7791,Customers!A:A,Customers!B:B)</f>
        <v>Customer 0080</v>
      </c>
      <c r="E7791" s="2" t="s">
        <v>1176</v>
      </c>
      <c r="F7791" s="2" t="str">
        <f t="array" ref="F7791">_xlfn.XLOOKUP(E7791,Restaurants!A:A,Restaurants!B:B)</f>
        <v>Restaurant 053</v>
      </c>
      <c r="G7791" s="2" t="s">
        <v>1103</v>
      </c>
      <c r="H7791" s="2" t="str">
        <f t="array" ref="H7791">_xlfn.XLOOKUP(G7791,Food_Menu!A:A,Food_Menu!B:B)</f>
        <v>Food Item 0194</v>
      </c>
      <c r="I7791" s="2">
        <f t="array" ref="I7791">_xlfn.XLOOKUP(G7791,Food_Menu!A:A,Food_Menu!D:D)</f>
        <v>325.87</v>
      </c>
      <c r="J7791" s="2" t="s">
        <v>414</v>
      </c>
      <c r="K7791" s="2" t="str">
        <f t="array" ref="K7791">_xlfn.XLOOKUP(J7791,Delivery_Partners!A:A,Delivery_Partners!B:B)</f>
        <v>Delivery Partner 122</v>
      </c>
      <c r="L7791" s="3">
        <v>2</v>
      </c>
      <c r="M7791" s="2" t="s">
        <v>23</v>
      </c>
      <c r="N7791" s="2" t="s">
        <v>74</v>
      </c>
      <c r="O7791" s="3">
        <v>48</v>
      </c>
      <c r="P7791" s="13">
        <f t="shared" si="1632"/>
        <v>651.74</v>
      </c>
      <c r="Q7791" s="13" t="str">
        <f t="shared" si="1633"/>
        <v>Normal</v>
      </c>
      <c r="S7791" s="21"/>
    </row>
    <row r="7792" customHeight="1" spans="1:19">
      <c r="A7792" s="2" t="s">
        <v>9758</v>
      </c>
      <c r="B7792" s="29" t="s">
        <v>1270</v>
      </c>
      <c r="C7792" s="2" t="s">
        <v>1549</v>
      </c>
      <c r="D7792" s="2" t="str">
        <f t="array" ref="D7792">_xlfn.XLOOKUP(C7792,Customers!A:A,Customers!B:B)</f>
        <v>Customer 0608</v>
      </c>
      <c r="E7792" s="2" t="s">
        <v>105</v>
      </c>
      <c r="F7792" s="2" t="str">
        <f t="array" ref="F7792">_xlfn.XLOOKUP(E7792,Restaurants!A:A,Restaurants!B:B)</f>
        <v>Restaurant 106</v>
      </c>
      <c r="G7792" s="2" t="s">
        <v>392</v>
      </c>
      <c r="H7792" s="2" t="str">
        <f t="array" ref="H7792">_xlfn.XLOOKUP(G7792,Food_Menu!A:A,Food_Menu!B:B)</f>
        <v>Food Item 0148</v>
      </c>
      <c r="I7792" s="2">
        <f t="array" ref="I7792">_xlfn.XLOOKUP(G7792,Food_Menu!A:A,Food_Menu!D:D)</f>
        <v>405.76</v>
      </c>
      <c r="J7792" s="2" t="s">
        <v>277</v>
      </c>
      <c r="K7792" s="2" t="str">
        <f t="array" ref="K7792">_xlfn.XLOOKUP(J7792,Delivery_Partners!A:A,Delivery_Partners!B:B)</f>
        <v>Delivery Partner 011</v>
      </c>
      <c r="L7792" s="3">
        <v>1</v>
      </c>
      <c r="M7792" s="2" t="s">
        <v>23</v>
      </c>
      <c r="N7792" s="2" t="s">
        <v>24</v>
      </c>
      <c r="O7792" s="3">
        <v>21</v>
      </c>
      <c r="P7792" s="13">
        <f t="shared" si="1632"/>
        <v>405.76</v>
      </c>
      <c r="Q7792" s="13" t="str">
        <f t="shared" si="1633"/>
        <v>Fast</v>
      </c>
      <c r="S7792" s="21"/>
    </row>
    <row r="7793" customHeight="1" spans="1:19">
      <c r="A7793" s="2" t="s">
        <v>9759</v>
      </c>
      <c r="B7793" s="29" t="s">
        <v>830</v>
      </c>
      <c r="C7793" s="2" t="s">
        <v>3155</v>
      </c>
      <c r="D7793" s="2" t="str">
        <f t="array" ref="D7793">_xlfn.XLOOKUP(C7793,Customers!A:A,Customers!B:B)</f>
        <v>Customer 0268</v>
      </c>
      <c r="E7793" s="2" t="s">
        <v>1176</v>
      </c>
      <c r="F7793" s="2" t="str">
        <f t="array" ref="F7793">_xlfn.XLOOKUP(E7793,Restaurants!A:A,Restaurants!B:B)</f>
        <v>Restaurant 053</v>
      </c>
      <c r="G7793" s="2" t="s">
        <v>431</v>
      </c>
      <c r="H7793" s="2" t="str">
        <f t="array" ref="H7793">_xlfn.XLOOKUP(G7793,Food_Menu!A:A,Food_Menu!B:B)</f>
        <v>Food Item 0183</v>
      </c>
      <c r="I7793" s="2">
        <f t="array" ref="I7793">_xlfn.XLOOKUP(G7793,Food_Menu!A:A,Food_Menu!D:D)</f>
        <v>645.58</v>
      </c>
      <c r="J7793" s="2" t="s">
        <v>592</v>
      </c>
      <c r="K7793" s="2" t="str">
        <f t="array" ref="K7793">_xlfn.XLOOKUP(J7793,Delivery_Partners!A:A,Delivery_Partners!B:B)</f>
        <v>Delivery Partner 102</v>
      </c>
      <c r="L7793" s="3">
        <v>1</v>
      </c>
      <c r="M7793" s="2" t="s">
        <v>23</v>
      </c>
      <c r="N7793" s="2" t="s">
        <v>24</v>
      </c>
      <c r="O7793" s="3">
        <v>42</v>
      </c>
      <c r="P7793" s="13">
        <f t="shared" si="1632"/>
        <v>645.58</v>
      </c>
      <c r="Q7793" s="13" t="str">
        <f t="shared" si="1633"/>
        <v>Normal</v>
      </c>
      <c r="S7793" s="21"/>
    </row>
    <row r="7794" customHeight="1" spans="1:19">
      <c r="A7794" s="2" t="s">
        <v>9760</v>
      </c>
      <c r="B7794" s="29" t="s">
        <v>2484</v>
      </c>
      <c r="C7794" s="2" t="s">
        <v>2769</v>
      </c>
      <c r="D7794" s="2" t="str">
        <f t="array" ref="D7794">_xlfn.XLOOKUP(C7794,Customers!A:A,Customers!B:B)</f>
        <v>Customer 0572</v>
      </c>
      <c r="E7794" s="2" t="s">
        <v>950</v>
      </c>
      <c r="F7794" s="2" t="str">
        <f t="array" ref="F7794">_xlfn.XLOOKUP(E7794,Restaurants!A:A,Restaurants!B:B)</f>
        <v>Restaurant 020</v>
      </c>
      <c r="G7794" s="2" t="s">
        <v>290</v>
      </c>
      <c r="H7794" s="2" t="str">
        <f t="array" ref="H7794">_xlfn.XLOOKUP(G7794,Food_Menu!A:A,Food_Menu!B:B)</f>
        <v>Food Item 0089</v>
      </c>
      <c r="I7794" s="2">
        <f t="array" ref="I7794">_xlfn.XLOOKUP(G7794,Food_Menu!A:A,Food_Menu!D:D)</f>
        <v>262.73</v>
      </c>
      <c r="J7794" s="2" t="s">
        <v>226</v>
      </c>
      <c r="K7794" s="2" t="str">
        <f t="array" ref="K7794">_xlfn.XLOOKUP(J7794,Delivery_Partners!A:A,Delivery_Partners!B:B)</f>
        <v>Delivery Partner 027</v>
      </c>
      <c r="L7794" s="3">
        <v>2</v>
      </c>
      <c r="M7794" s="2" t="s">
        <v>23</v>
      </c>
      <c r="N7794" s="2" t="s">
        <v>55</v>
      </c>
      <c r="O7794" s="3">
        <v>53</v>
      </c>
      <c r="P7794" s="13">
        <f t="shared" si="1632"/>
        <v>525.46</v>
      </c>
      <c r="Q7794" s="13" t="str">
        <f t="shared" si="1633"/>
        <v>Normal</v>
      </c>
      <c r="S7794" s="21"/>
    </row>
    <row r="7795" customHeight="1" spans="1:19">
      <c r="A7795" s="2" t="s">
        <v>9761</v>
      </c>
      <c r="B7795" s="28">
        <v>46000</v>
      </c>
      <c r="C7795" s="2" t="s">
        <v>1839</v>
      </c>
      <c r="D7795" s="2" t="str">
        <f t="array" ref="D7795">_xlfn.XLOOKUP(C7795,Customers!A:A,Customers!B:B)</f>
        <v>Customer 0016</v>
      </c>
      <c r="E7795" s="2" t="s">
        <v>372</v>
      </c>
      <c r="F7795" s="2" t="str">
        <f t="array" ref="F7795">_xlfn.XLOOKUP(E7795,Restaurants!A:A,Restaurants!B:B)</f>
        <v>Restaurant 119</v>
      </c>
      <c r="G7795" s="2" t="s">
        <v>67</v>
      </c>
      <c r="H7795" s="2" t="str">
        <f t="array" ref="H7795">_xlfn.XLOOKUP(G7795,Food_Menu!A:A,Food_Menu!B:B)</f>
        <v>Food Item 0172</v>
      </c>
      <c r="I7795" s="2">
        <f t="array" ref="I7795">_xlfn.XLOOKUP(G7795,Food_Menu!A:A,Food_Menu!D:D)</f>
        <v>219.12</v>
      </c>
      <c r="J7795" s="2" t="s">
        <v>1090</v>
      </c>
      <c r="K7795" s="2" t="str">
        <f t="array" ref="K7795">_xlfn.XLOOKUP(J7795,Delivery_Partners!A:A,Delivery_Partners!B:B)</f>
        <v>Delivery Partner 056</v>
      </c>
      <c r="L7795" s="3">
        <v>4</v>
      </c>
      <c r="M7795" s="2" t="s">
        <v>23</v>
      </c>
      <c r="N7795" s="2" t="s">
        <v>24</v>
      </c>
      <c r="O7795" s="3">
        <v>65</v>
      </c>
      <c r="P7795" s="13">
        <f t="shared" si="1632"/>
        <v>876.48</v>
      </c>
      <c r="Q7795" s="13" t="str">
        <f t="shared" si="1633"/>
        <v>Slow</v>
      </c>
      <c r="S7795" s="21"/>
    </row>
    <row r="7796" customHeight="1" spans="1:19">
      <c r="A7796" s="2" t="s">
        <v>9762</v>
      </c>
      <c r="B7796" s="29" t="s">
        <v>629</v>
      </c>
      <c r="C7796" s="2" t="s">
        <v>2561</v>
      </c>
      <c r="D7796" s="2" t="str">
        <f t="array" ref="D7796">_xlfn.XLOOKUP(C7796,Customers!A:A,Customers!B:B)</f>
        <v>Customer 0867</v>
      </c>
      <c r="E7796" s="2" t="s">
        <v>532</v>
      </c>
      <c r="F7796" s="2" t="str">
        <f t="array" ref="F7796">_xlfn.XLOOKUP(E7796,Restaurants!A:A,Restaurants!B:B)</f>
        <v>Restaurant 046</v>
      </c>
      <c r="G7796" s="2" t="s">
        <v>563</v>
      </c>
      <c r="H7796" s="2" t="str">
        <f t="array" ref="H7796">_xlfn.XLOOKUP(G7796,Food_Menu!A:A,Food_Menu!B:B)</f>
        <v>Food Item 0108</v>
      </c>
      <c r="I7796" s="2">
        <f t="array" ref="I7796">_xlfn.XLOOKUP(G7796,Food_Menu!A:A,Food_Menu!D:D)</f>
        <v>203.49</v>
      </c>
      <c r="J7796" s="2" t="s">
        <v>414</v>
      </c>
      <c r="K7796" s="2" t="str">
        <f t="array" ref="K7796">_xlfn.XLOOKUP(J7796,Delivery_Partners!A:A,Delivery_Partners!B:B)</f>
        <v>Delivery Partner 122</v>
      </c>
      <c r="L7796" s="3">
        <v>3</v>
      </c>
      <c r="M7796" s="2" t="s">
        <v>23</v>
      </c>
      <c r="N7796" s="2" t="s">
        <v>74</v>
      </c>
      <c r="O7796" s="3">
        <v>41</v>
      </c>
      <c r="P7796" s="13">
        <f t="shared" si="1632"/>
        <v>610.47</v>
      </c>
      <c r="Q7796" s="13" t="str">
        <f t="shared" si="1633"/>
        <v>Normal</v>
      </c>
      <c r="S7796" s="21"/>
    </row>
    <row r="7797" customHeight="1" spans="1:19">
      <c r="A7797" s="2" t="s">
        <v>9763</v>
      </c>
      <c r="B7797" s="28">
        <v>45660</v>
      </c>
      <c r="C7797" s="2" t="s">
        <v>5262</v>
      </c>
      <c r="D7797" s="2" t="str">
        <f t="array" ref="D7797">_xlfn.XLOOKUP(C7797,Customers!A:A,Customers!B:B)</f>
        <v>Customer 0612</v>
      </c>
      <c r="E7797" s="2" t="s">
        <v>382</v>
      </c>
      <c r="F7797" s="2" t="str">
        <f t="array" ref="F7797">_xlfn.XLOOKUP(E7797,Restaurants!A:A,Restaurants!B:B)</f>
        <v>Restaurant 108</v>
      </c>
      <c r="G7797" s="2" t="s">
        <v>1018</v>
      </c>
      <c r="H7797" s="2" t="str">
        <f t="array" ref="H7797">_xlfn.XLOOKUP(G7797,Food_Menu!A:A,Food_Menu!B:B)</f>
        <v>Food Item 0175</v>
      </c>
      <c r="I7797" s="2">
        <f t="array" ref="I7797">_xlfn.XLOOKUP(G7797,Food_Menu!A:A,Food_Menu!D:D)</f>
        <v>114.67</v>
      </c>
      <c r="J7797" s="2" t="s">
        <v>1930</v>
      </c>
      <c r="K7797" s="2" t="str">
        <f t="array" ref="K7797">_xlfn.XLOOKUP(J7797,Delivery_Partners!A:A,Delivery_Partners!B:B)</f>
        <v>Delivery Partner 077</v>
      </c>
      <c r="L7797" s="3">
        <v>3</v>
      </c>
      <c r="M7797" s="2" t="s">
        <v>23</v>
      </c>
      <c r="N7797" s="2" t="s">
        <v>42</v>
      </c>
      <c r="O7797" s="3">
        <v>47</v>
      </c>
      <c r="P7797" s="13">
        <f t="shared" si="1632"/>
        <v>344.01</v>
      </c>
      <c r="Q7797" s="13" t="str">
        <f t="shared" si="1633"/>
        <v>Normal</v>
      </c>
      <c r="S7797" s="21"/>
    </row>
    <row r="7798" customHeight="1" spans="1:19">
      <c r="A7798" s="2" t="s">
        <v>9764</v>
      </c>
      <c r="B7798" s="28">
        <v>45901</v>
      </c>
      <c r="C7798" s="2" t="s">
        <v>1602</v>
      </c>
      <c r="D7798" s="2" t="str">
        <f t="array" ref="D7798">_xlfn.XLOOKUP(C7798,Customers!A:A,Customers!B:B)</f>
        <v>Customer 0435</v>
      </c>
      <c r="E7798" s="2" t="s">
        <v>578</v>
      </c>
      <c r="F7798" s="2" t="str">
        <f t="array" ref="F7798">_xlfn.XLOOKUP(E7798,Restaurants!A:A,Restaurants!B:B)</f>
        <v>Restaurant 063</v>
      </c>
      <c r="G7798" s="2" t="s">
        <v>1044</v>
      </c>
      <c r="H7798" s="2" t="str">
        <f t="array" ref="H7798">_xlfn.XLOOKUP(G7798,Food_Menu!A:A,Food_Menu!B:B)</f>
        <v>Food Item 0033</v>
      </c>
      <c r="I7798" s="2">
        <f t="array" ref="I7798">_xlfn.XLOOKUP(G7798,Food_Menu!A:A,Food_Menu!D:D)</f>
        <v>595.57</v>
      </c>
      <c r="J7798" s="2" t="s">
        <v>159</v>
      </c>
      <c r="K7798" s="2" t="str">
        <f t="array" ref="K7798">_xlfn.XLOOKUP(J7798,Delivery_Partners!A:A,Delivery_Partners!B:B)</f>
        <v>Delivery Partner 156</v>
      </c>
      <c r="L7798" s="3">
        <v>2</v>
      </c>
      <c r="M7798" s="2" t="s">
        <v>23</v>
      </c>
      <c r="N7798" s="2" t="s">
        <v>55</v>
      </c>
      <c r="O7798" s="3">
        <v>23</v>
      </c>
      <c r="P7798" s="13">
        <f t="shared" si="1632"/>
        <v>1191.14</v>
      </c>
      <c r="Q7798" s="13" t="str">
        <f t="shared" si="1633"/>
        <v>Fast</v>
      </c>
      <c r="S7798" s="21"/>
    </row>
    <row r="7799" customHeight="1" spans="1:19">
      <c r="A7799" s="2" t="s">
        <v>9765</v>
      </c>
      <c r="B7799" s="29" t="s">
        <v>191</v>
      </c>
      <c r="C7799" s="2" t="s">
        <v>3008</v>
      </c>
      <c r="D7799" s="2" t="str">
        <f t="array" ref="D7799">_xlfn.XLOOKUP(C7799,Customers!A:A,Customers!B:B)</f>
        <v>Customer 1051</v>
      </c>
      <c r="E7799" s="2" t="s">
        <v>1072</v>
      </c>
      <c r="F7799" s="2" t="str">
        <f t="array" ref="F7799">_xlfn.XLOOKUP(E7799,Restaurants!A:A,Restaurants!B:B)</f>
        <v>Restaurant 030</v>
      </c>
      <c r="G7799" s="2" t="s">
        <v>687</v>
      </c>
      <c r="H7799" s="2" t="str">
        <f t="array" ref="H7799">_xlfn.XLOOKUP(G7799,Food_Menu!A:A,Food_Menu!B:B)</f>
        <v>Food Item 0066</v>
      </c>
      <c r="I7799" s="2">
        <f t="array" ref="I7799">_xlfn.XLOOKUP(G7799,Food_Menu!A:A,Food_Menu!D:D)</f>
        <v>648.68</v>
      </c>
      <c r="J7799" s="2" t="s">
        <v>439</v>
      </c>
      <c r="K7799" s="2" t="str">
        <f t="array" ref="K7799">_xlfn.XLOOKUP(J7799,Delivery_Partners!A:A,Delivery_Partners!B:B)</f>
        <v>Delivery Partner 016</v>
      </c>
      <c r="L7799" s="3">
        <v>1</v>
      </c>
      <c r="M7799" s="2" t="s">
        <v>23</v>
      </c>
      <c r="N7799" s="2" t="s">
        <v>24</v>
      </c>
      <c r="O7799" s="3">
        <v>22</v>
      </c>
      <c r="P7799" s="13">
        <f t="shared" si="1632"/>
        <v>648.68</v>
      </c>
      <c r="Q7799" s="13" t="str">
        <f t="shared" si="1633"/>
        <v>Fast</v>
      </c>
      <c r="S7799" s="21"/>
    </row>
    <row r="7800" customHeight="1" spans="1:19">
      <c r="A7800" s="2" t="s">
        <v>9766</v>
      </c>
      <c r="B7800" s="28">
        <v>45906</v>
      </c>
      <c r="C7800" s="2" t="s">
        <v>1678</v>
      </c>
      <c r="D7800" s="2" t="str">
        <f t="array" ref="D7800">_xlfn.XLOOKUP(C7800,Customers!A:A,Customers!B:B)</f>
        <v>Customer 0774</v>
      </c>
      <c r="E7800" s="2" t="s">
        <v>532</v>
      </c>
      <c r="F7800" s="2" t="str">
        <f t="array" ref="F7800">_xlfn.XLOOKUP(E7800,Restaurants!A:A,Restaurants!B:B)</f>
        <v>Restaurant 046</v>
      </c>
      <c r="G7800" s="2" t="s">
        <v>835</v>
      </c>
      <c r="H7800" s="2" t="str">
        <f t="array" ref="H7800">_xlfn.XLOOKUP(G7800,Food_Menu!A:A,Food_Menu!B:B)</f>
        <v>Food Item 0048</v>
      </c>
      <c r="I7800" s="2">
        <f t="array" ref="I7800">_xlfn.XLOOKUP(G7800,Food_Menu!A:A,Food_Menu!D:D)</f>
        <v>226.31</v>
      </c>
      <c r="J7800" s="2" t="s">
        <v>309</v>
      </c>
      <c r="K7800" s="2" t="str">
        <f t="array" ref="K7800">_xlfn.XLOOKUP(J7800,Delivery_Partners!A:A,Delivery_Partners!B:B)</f>
        <v>Delivery Partner 175</v>
      </c>
      <c r="L7800" s="3">
        <v>1</v>
      </c>
      <c r="M7800" s="2" t="s">
        <v>23</v>
      </c>
      <c r="N7800" s="2" t="s">
        <v>24</v>
      </c>
      <c r="O7800" s="3">
        <v>47</v>
      </c>
      <c r="P7800" s="13">
        <f t="shared" si="1632"/>
        <v>226.31</v>
      </c>
      <c r="Q7800" s="13" t="str">
        <f t="shared" si="1633"/>
        <v>Normal</v>
      </c>
      <c r="S7800" s="21"/>
    </row>
    <row r="7801" customHeight="1" spans="1:19">
      <c r="A7801" s="2" t="s">
        <v>9767</v>
      </c>
      <c r="B7801" s="29" t="s">
        <v>258</v>
      </c>
      <c r="C7801" s="2" t="s">
        <v>3222</v>
      </c>
      <c r="D7801" s="2" t="str">
        <f t="array" ref="D7801">_xlfn.XLOOKUP(C7801,Customers!A:A,Customers!B:B)</f>
        <v>Customer 0732</v>
      </c>
      <c r="E7801" s="2" t="s">
        <v>738</v>
      </c>
      <c r="F7801" s="2" t="str">
        <f t="array" ref="F7801">_xlfn.XLOOKUP(E7801,Restaurants!A:A,Restaurants!B:B)</f>
        <v>Restaurant 110</v>
      </c>
      <c r="G7801" s="2" t="s">
        <v>400</v>
      </c>
      <c r="H7801" s="2" t="str">
        <f t="array" ref="H7801">_xlfn.XLOOKUP(G7801,Food_Menu!A:A,Food_Menu!B:B)</f>
        <v>Food Item 0090</v>
      </c>
      <c r="I7801" s="2">
        <f t="array" ref="I7801">_xlfn.XLOOKUP(G7801,Food_Menu!A:A,Food_Menu!D:D)</f>
        <v>629.64</v>
      </c>
      <c r="J7801" s="2" t="s">
        <v>544</v>
      </c>
      <c r="K7801" s="2" t="str">
        <f t="array" ref="K7801">_xlfn.XLOOKUP(J7801,Delivery_Partners!A:A,Delivery_Partners!B:B)</f>
        <v>Delivery Partner 128</v>
      </c>
      <c r="L7801" s="3">
        <v>1</v>
      </c>
      <c r="M7801" s="2" t="s">
        <v>23</v>
      </c>
      <c r="N7801" s="2" t="s">
        <v>42</v>
      </c>
      <c r="O7801" s="3">
        <v>15</v>
      </c>
      <c r="P7801" s="13">
        <f t="shared" si="1632"/>
        <v>629.64</v>
      </c>
      <c r="Q7801" s="13" t="str">
        <f t="shared" si="1633"/>
        <v>Fast</v>
      </c>
      <c r="S7801" s="21"/>
    </row>
    <row r="7802" customHeight="1" spans="1:19">
      <c r="A7802" s="2" t="s">
        <v>9768</v>
      </c>
      <c r="B7802" s="29" t="s">
        <v>743</v>
      </c>
      <c r="C7802" s="2" t="s">
        <v>806</v>
      </c>
      <c r="D7802" s="2" t="str">
        <f t="array" ref="D7802">_xlfn.XLOOKUP(C7802,Customers!A:A,Customers!B:B)</f>
        <v>Customer 0177</v>
      </c>
      <c r="E7802" s="2" t="s">
        <v>152</v>
      </c>
      <c r="F7802" s="2" t="str">
        <f t="array" ref="F7802">_xlfn.XLOOKUP(E7802,Restaurants!A:A,Restaurants!B:B)</f>
        <v>Restaurant 114</v>
      </c>
      <c r="G7802" s="2" t="s">
        <v>457</v>
      </c>
      <c r="H7802" s="2" t="str">
        <f t="array" ref="H7802">_xlfn.XLOOKUP(G7802,Food_Menu!A:A,Food_Menu!B:B)</f>
        <v>Food Item 0180</v>
      </c>
      <c r="I7802" s="2">
        <f t="array" ref="I7802">_xlfn.XLOOKUP(G7802,Food_Menu!A:A,Food_Menu!D:D)</f>
        <v>498.49</v>
      </c>
      <c r="J7802" s="2" t="s">
        <v>1443</v>
      </c>
      <c r="K7802" s="2" t="str">
        <f t="array" ref="K7802">_xlfn.XLOOKUP(J7802,Delivery_Partners!A:A,Delivery_Partners!B:B)</f>
        <v>Delivery Partner 078</v>
      </c>
      <c r="L7802" s="3">
        <v>1</v>
      </c>
      <c r="M7802" s="2" t="s">
        <v>23</v>
      </c>
      <c r="N7802" s="2" t="s">
        <v>24</v>
      </c>
      <c r="O7802" s="3">
        <v>37</v>
      </c>
      <c r="P7802" s="13">
        <f t="shared" si="1632"/>
        <v>498.49</v>
      </c>
      <c r="Q7802" s="13" t="str">
        <f t="shared" si="1633"/>
        <v>Normal</v>
      </c>
      <c r="S7802" s="21"/>
    </row>
    <row r="7803" hidden="1" customHeight="1" spans="1:19">
      <c r="A7803" s="2" t="s">
        <v>9769</v>
      </c>
      <c r="B7803" s="29" t="s">
        <v>3171</v>
      </c>
      <c r="C7803" s="2" t="s">
        <v>731</v>
      </c>
      <c r="D7803" s="2" t="str">
        <f t="array" ref="D7803">_xlfn.XLOOKUP(C7803,Customers!A:A,Customers!B:B)</f>
        <v>Customer 0601</v>
      </c>
      <c r="E7803" s="2" t="s">
        <v>1765</v>
      </c>
      <c r="F7803" s="2" t="str">
        <f t="array" ref="F7803">_xlfn.XLOOKUP(E7803,Restaurants!A:A,Restaurants!B:B)</f>
        <v>Restaurant 017</v>
      </c>
      <c r="G7803" s="2" t="s">
        <v>1285</v>
      </c>
      <c r="H7803" s="2" t="str">
        <f t="array" ref="H7803">_xlfn.XLOOKUP(G7803,Food_Menu!A:A,Food_Menu!B:B)</f>
        <v>Food Item 0026</v>
      </c>
      <c r="I7803" s="2"/>
      <c r="J7803" s="2" t="s">
        <v>909</v>
      </c>
      <c r="K7803" s="2" t="str">
        <f t="array" ref="K7803">_xlfn.XLOOKUP(J7803,Delivery_Partners!A:A,Delivery_Partners!B:B)</f>
        <v>Delivery Partner 005</v>
      </c>
      <c r="L7803" s="3">
        <v>1</v>
      </c>
      <c r="M7803" s="2" t="s">
        <v>101</v>
      </c>
      <c r="N7803" s="2" t="s">
        <v>24</v>
      </c>
      <c r="O7803" s="2"/>
    </row>
    <row r="7804" customHeight="1" spans="1:19">
      <c r="A7804" s="2" t="s">
        <v>9770</v>
      </c>
      <c r="B7804" s="29" t="s">
        <v>343</v>
      </c>
      <c r="C7804" s="2" t="s">
        <v>4421</v>
      </c>
      <c r="D7804" s="2" t="str">
        <f t="array" ref="D7804">_xlfn.XLOOKUP(C7804,Customers!A:A,Customers!B:B)</f>
        <v>Customer 0841</v>
      </c>
      <c r="E7804" s="2" t="s">
        <v>372</v>
      </c>
      <c r="F7804" s="2" t="str">
        <f t="array" ref="F7804">_xlfn.XLOOKUP(E7804,Restaurants!A:A,Restaurants!B:B)</f>
        <v>Restaurant 119</v>
      </c>
      <c r="G7804" s="2" t="s">
        <v>992</v>
      </c>
      <c r="H7804" s="2" t="str">
        <f t="array" ref="H7804">_xlfn.XLOOKUP(G7804,Food_Menu!A:A,Food_Menu!B:B)</f>
        <v>Food Item 0161</v>
      </c>
      <c r="I7804" s="2">
        <f t="array" ref="I7804">_xlfn.XLOOKUP(G7804,Food_Menu!A:A,Food_Menu!D:D)</f>
        <v>102.18</v>
      </c>
      <c r="J7804" s="2" t="s">
        <v>1375</v>
      </c>
      <c r="K7804" s="2" t="str">
        <f t="array" ref="K7804">_xlfn.XLOOKUP(J7804,Delivery_Partners!A:A,Delivery_Partners!B:B)</f>
        <v>Delivery Partner 008</v>
      </c>
      <c r="L7804" s="3">
        <v>1</v>
      </c>
      <c r="M7804" s="2" t="s">
        <v>23</v>
      </c>
      <c r="N7804" s="2" t="s">
        <v>55</v>
      </c>
      <c r="O7804" s="3">
        <v>44</v>
      </c>
      <c r="P7804" s="13">
        <f t="shared" ref="P7804:P7831" si="1634">I7804*L7804</f>
        <v>102.18</v>
      </c>
      <c r="Q7804" s="13" t="str">
        <f t="shared" ref="Q7804:Q7831" si="1635">IF(O7804="","Not Delivered",IF(O7804&lt;=30,"Fast",IF(O7804&lt;=60,"Normal","Slow")))</f>
        <v>Normal</v>
      </c>
      <c r="S7804" s="21"/>
    </row>
    <row r="7805" customHeight="1" spans="1:19">
      <c r="A7805" s="2" t="s">
        <v>9771</v>
      </c>
      <c r="B7805" s="29" t="s">
        <v>453</v>
      </c>
      <c r="C7805" s="2" t="s">
        <v>764</v>
      </c>
      <c r="D7805" s="2" t="str">
        <f t="array" ref="D7805">_xlfn.XLOOKUP(C7805,Customers!A:A,Customers!B:B)</f>
        <v>Customer 1112</v>
      </c>
      <c r="E7805" s="2" t="s">
        <v>860</v>
      </c>
      <c r="F7805" s="2" t="str">
        <f t="array" ref="F7805">_xlfn.XLOOKUP(E7805,Restaurants!A:A,Restaurants!B:B)</f>
        <v>Restaurant 103</v>
      </c>
      <c r="G7805" s="2" t="s">
        <v>431</v>
      </c>
      <c r="H7805" s="2" t="str">
        <f t="array" ref="H7805">_xlfn.XLOOKUP(G7805,Food_Menu!A:A,Food_Menu!B:B)</f>
        <v>Food Item 0183</v>
      </c>
      <c r="I7805" s="2">
        <f t="array" ref="I7805">_xlfn.XLOOKUP(G7805,Food_Menu!A:A,Food_Menu!D:D)</f>
        <v>645.58</v>
      </c>
      <c r="J7805" s="2" t="s">
        <v>54</v>
      </c>
      <c r="K7805" s="2" t="str">
        <f t="array" ref="K7805">_xlfn.XLOOKUP(J7805,Delivery_Partners!A:A,Delivery_Partners!B:B)</f>
        <v>Delivery Partner 075</v>
      </c>
      <c r="L7805" s="3">
        <v>1</v>
      </c>
      <c r="M7805" s="2" t="s">
        <v>23</v>
      </c>
      <c r="N7805" s="2" t="s">
        <v>42</v>
      </c>
      <c r="O7805" s="3">
        <v>43</v>
      </c>
      <c r="P7805" s="13">
        <f t="shared" si="1634"/>
        <v>645.58</v>
      </c>
      <c r="Q7805" s="13" t="str">
        <f t="shared" si="1635"/>
        <v>Normal</v>
      </c>
      <c r="S7805" s="21"/>
    </row>
    <row r="7806" customHeight="1" spans="1:19">
      <c r="A7806" s="2" t="s">
        <v>9772</v>
      </c>
      <c r="B7806" s="28">
        <v>45999</v>
      </c>
      <c r="C7806" s="2" t="s">
        <v>2491</v>
      </c>
      <c r="D7806" s="2" t="str">
        <f t="array" ref="D7806">_xlfn.XLOOKUP(C7806,Customers!A:A,Customers!B:B)</f>
        <v>Customer 0726</v>
      </c>
      <c r="E7806" s="2" t="s">
        <v>446</v>
      </c>
      <c r="F7806" s="2" t="str">
        <f t="array" ref="F7806">_xlfn.XLOOKUP(E7806,Restaurants!A:A,Restaurants!B:B)</f>
        <v>Restaurant 078</v>
      </c>
      <c r="G7806" s="2" t="s">
        <v>392</v>
      </c>
      <c r="H7806" s="2" t="str">
        <f t="array" ref="H7806">_xlfn.XLOOKUP(G7806,Food_Menu!A:A,Food_Menu!B:B)</f>
        <v>Food Item 0148</v>
      </c>
      <c r="I7806" s="2">
        <f t="array" ref="I7806">_xlfn.XLOOKUP(G7806,Food_Menu!A:A,Food_Menu!D:D)</f>
        <v>405.76</v>
      </c>
      <c r="J7806" s="2" t="s">
        <v>567</v>
      </c>
      <c r="K7806" s="2" t="str">
        <f t="array" ref="K7806">_xlfn.XLOOKUP(J7806,Delivery_Partners!A:A,Delivery_Partners!B:B)</f>
        <v>Delivery Partner 104</v>
      </c>
      <c r="L7806" s="3">
        <v>1</v>
      </c>
      <c r="M7806" s="2" t="s">
        <v>23</v>
      </c>
      <c r="N7806" s="2" t="s">
        <v>24</v>
      </c>
      <c r="O7806" s="3">
        <v>34</v>
      </c>
      <c r="P7806" s="13">
        <f t="shared" si="1634"/>
        <v>405.76</v>
      </c>
      <c r="Q7806" s="13" t="str">
        <f t="shared" si="1635"/>
        <v>Normal</v>
      </c>
      <c r="S7806" s="21"/>
    </row>
    <row r="7807" customHeight="1" spans="1:19">
      <c r="A7807" s="2" t="s">
        <v>9773</v>
      </c>
      <c r="B7807" s="28">
        <v>45759</v>
      </c>
      <c r="C7807" s="2" t="s">
        <v>70</v>
      </c>
      <c r="D7807" s="2" t="str">
        <f t="array" ref="D7807">_xlfn.XLOOKUP(C7807,Customers!A:A,Customers!B:B)</f>
        <v>Customer 0207</v>
      </c>
      <c r="E7807" s="2" t="s">
        <v>451</v>
      </c>
      <c r="F7807" s="2" t="str">
        <f t="array" ref="F7807">_xlfn.XLOOKUP(E7807,Restaurants!A:A,Restaurants!B:B)</f>
        <v>Restaurant 022</v>
      </c>
      <c r="G7807" s="2" t="s">
        <v>442</v>
      </c>
      <c r="H7807" s="2" t="str">
        <f t="array" ref="H7807">_xlfn.XLOOKUP(G7807,Food_Menu!A:A,Food_Menu!B:B)</f>
        <v>Food Item 0143</v>
      </c>
      <c r="I7807" s="2">
        <f t="array" ref="I7807">_xlfn.XLOOKUP(G7807,Food_Menu!A:A,Food_Menu!D:D)</f>
        <v>248.87</v>
      </c>
      <c r="J7807" s="2" t="s">
        <v>100</v>
      </c>
      <c r="K7807" s="2" t="str">
        <f t="array" ref="K7807">_xlfn.XLOOKUP(J7807,Delivery_Partners!A:A,Delivery_Partners!B:B)</f>
        <v>Delivery Partner 092</v>
      </c>
      <c r="L7807" s="3">
        <v>2</v>
      </c>
      <c r="M7807" s="2" t="s">
        <v>23</v>
      </c>
      <c r="N7807" s="2" t="s">
        <v>55</v>
      </c>
      <c r="O7807" s="3">
        <v>30</v>
      </c>
      <c r="P7807" s="13">
        <f t="shared" si="1634"/>
        <v>497.74</v>
      </c>
      <c r="Q7807" s="13" t="str">
        <f t="shared" si="1635"/>
        <v>Fast</v>
      </c>
      <c r="S7807" s="21"/>
    </row>
    <row r="7808" customHeight="1" spans="1:19">
      <c r="A7808" s="2" t="s">
        <v>9774</v>
      </c>
      <c r="B7808" s="29" t="s">
        <v>783</v>
      </c>
      <c r="C7808" s="2" t="s">
        <v>657</v>
      </c>
      <c r="D7808" s="2" t="str">
        <f t="array" ref="D7808">_xlfn.XLOOKUP(C7808,Customers!A:A,Customers!B:B)</f>
        <v>Customer 0814</v>
      </c>
      <c r="E7808" s="2" t="s">
        <v>548</v>
      </c>
      <c r="F7808" s="2" t="str">
        <f t="array" ref="F7808">_xlfn.XLOOKUP(E7808,Restaurants!A:A,Restaurants!B:B)</f>
        <v>Restaurant 071</v>
      </c>
      <c r="G7808" s="2" t="s">
        <v>713</v>
      </c>
      <c r="H7808" s="2" t="str">
        <f t="array" ref="H7808">_xlfn.XLOOKUP(G7808,Food_Menu!A:A,Food_Menu!B:B)</f>
        <v>Food Item 0031</v>
      </c>
      <c r="I7808" s="2">
        <f t="array" ref="I7808">_xlfn.XLOOKUP(G7808,Food_Menu!A:A,Food_Menu!D:D)</f>
        <v>485.31</v>
      </c>
      <c r="J7808" s="2" t="s">
        <v>714</v>
      </c>
      <c r="K7808" s="2" t="str">
        <f t="array" ref="K7808">_xlfn.XLOOKUP(J7808,Delivery_Partners!A:A,Delivery_Partners!B:B)</f>
        <v>Delivery Partner 054</v>
      </c>
      <c r="L7808" s="3">
        <v>2</v>
      </c>
      <c r="M7808" s="2" t="s">
        <v>23</v>
      </c>
      <c r="N7808" s="2" t="s">
        <v>74</v>
      </c>
      <c r="O7808" s="3">
        <v>61</v>
      </c>
      <c r="P7808" s="13">
        <f t="shared" si="1634"/>
        <v>970.62</v>
      </c>
      <c r="Q7808" s="13" t="str">
        <f t="shared" si="1635"/>
        <v>Slow</v>
      </c>
      <c r="S7808" s="21"/>
    </row>
    <row r="7809" customHeight="1" spans="1:19">
      <c r="A7809" s="2" t="s">
        <v>9775</v>
      </c>
      <c r="B7809" s="28">
        <v>45938</v>
      </c>
      <c r="C7809" s="2" t="s">
        <v>2936</v>
      </c>
      <c r="D7809" s="2" t="str">
        <f t="array" ref="D7809">_xlfn.XLOOKUP(C7809,Customers!A:A,Customers!B:B)</f>
        <v>Customer 0090</v>
      </c>
      <c r="E7809" s="2" t="s">
        <v>289</v>
      </c>
      <c r="F7809" s="2" t="str">
        <f t="array" ref="F7809">_xlfn.XLOOKUP(E7809,Restaurants!A:A,Restaurants!B:B)</f>
        <v>Restaurant 052</v>
      </c>
      <c r="G7809" s="2" t="s">
        <v>561</v>
      </c>
      <c r="H7809" s="2" t="str">
        <f t="array" ref="H7809">_xlfn.XLOOKUP(G7809,Food_Menu!A:A,Food_Menu!B:B)</f>
        <v>Food Item 0135</v>
      </c>
      <c r="I7809" s="2">
        <f t="array" ref="I7809">_xlfn.XLOOKUP(G7809,Food_Menu!A:A,Food_Menu!D:D)</f>
        <v>217.07</v>
      </c>
      <c r="J7809" s="2" t="s">
        <v>461</v>
      </c>
      <c r="K7809" s="2" t="str">
        <f t="array" ref="K7809">_xlfn.XLOOKUP(J7809,Delivery_Partners!A:A,Delivery_Partners!B:B)</f>
        <v>Delivery Partner 118</v>
      </c>
      <c r="L7809" s="3">
        <v>2</v>
      </c>
      <c r="M7809" s="2" t="s">
        <v>23</v>
      </c>
      <c r="N7809" s="2" t="s">
        <v>24</v>
      </c>
      <c r="O7809" s="3">
        <v>50</v>
      </c>
      <c r="P7809" s="13">
        <f t="shared" si="1634"/>
        <v>434.14</v>
      </c>
      <c r="Q7809" s="13" t="str">
        <f t="shared" si="1635"/>
        <v>Normal</v>
      </c>
      <c r="S7809" s="21"/>
    </row>
    <row r="7810" customHeight="1" spans="1:19">
      <c r="A7810" s="2" t="s">
        <v>9776</v>
      </c>
      <c r="B7810" s="28">
        <v>45669</v>
      </c>
      <c r="C7810" s="2" t="s">
        <v>517</v>
      </c>
      <c r="D7810" s="2" t="str">
        <f t="array" ref="D7810">_xlfn.XLOOKUP(C7810,Customers!A:A,Customers!B:B)</f>
        <v>Customer 0376</v>
      </c>
      <c r="E7810" s="2" t="s">
        <v>871</v>
      </c>
      <c r="F7810" s="2" t="str">
        <f t="array" ref="F7810">_xlfn.XLOOKUP(E7810,Restaurants!A:A,Restaurants!B:B)</f>
        <v>Restaurant 015</v>
      </c>
      <c r="G7810" s="2" t="s">
        <v>303</v>
      </c>
      <c r="H7810" s="2" t="str">
        <f t="array" ref="H7810">_xlfn.XLOOKUP(G7810,Food_Menu!A:A,Food_Menu!B:B)</f>
        <v>Food Item 0050</v>
      </c>
      <c r="I7810" s="2">
        <f t="array" ref="I7810">_xlfn.XLOOKUP(G7810,Food_Menu!A:A,Food_Menu!D:D)</f>
        <v>122.02</v>
      </c>
      <c r="J7810" s="2" t="s">
        <v>378</v>
      </c>
      <c r="K7810" s="2" t="str">
        <f t="array" ref="K7810">_xlfn.XLOOKUP(J7810,Delivery_Partners!A:A,Delivery_Partners!B:B)</f>
        <v>Delivery Partner 111</v>
      </c>
      <c r="L7810" s="3">
        <v>2</v>
      </c>
      <c r="M7810" s="2" t="s">
        <v>23</v>
      </c>
      <c r="N7810" s="2" t="s">
        <v>24</v>
      </c>
      <c r="O7810" s="3">
        <v>45</v>
      </c>
      <c r="P7810" s="13">
        <f t="shared" si="1634"/>
        <v>244.04</v>
      </c>
      <c r="Q7810" s="13" t="str">
        <f t="shared" si="1635"/>
        <v>Normal</v>
      </c>
      <c r="S7810" s="21"/>
    </row>
    <row r="7811" customHeight="1" spans="1:19">
      <c r="A7811" s="2" t="s">
        <v>9777</v>
      </c>
      <c r="B7811" s="29" t="s">
        <v>135</v>
      </c>
      <c r="C7811" s="2" t="s">
        <v>1527</v>
      </c>
      <c r="D7811" s="2" t="str">
        <f t="array" ref="D7811">_xlfn.XLOOKUP(C7811,Customers!A:A,Customers!B:B)</f>
        <v>Customer 1101</v>
      </c>
      <c r="E7811" s="2" t="s">
        <v>372</v>
      </c>
      <c r="F7811" s="2" t="str">
        <f t="array" ref="F7811">_xlfn.XLOOKUP(E7811,Restaurants!A:A,Restaurants!B:B)</f>
        <v>Restaurant 119</v>
      </c>
      <c r="G7811" s="2" t="s">
        <v>1016</v>
      </c>
      <c r="H7811" s="2" t="str">
        <f t="array" ref="H7811">_xlfn.XLOOKUP(G7811,Food_Menu!A:A,Food_Menu!B:B)</f>
        <v>Food Item 0055</v>
      </c>
      <c r="I7811" s="2">
        <f t="array" ref="I7811">_xlfn.XLOOKUP(G7811,Food_Menu!A:A,Food_Menu!D:D)</f>
        <v>601.63</v>
      </c>
      <c r="J7811" s="2" t="s">
        <v>583</v>
      </c>
      <c r="K7811" s="2" t="str">
        <f t="array" ref="K7811">_xlfn.XLOOKUP(J7811,Delivery_Partners!A:A,Delivery_Partners!B:B)</f>
        <v>Delivery Partner 062</v>
      </c>
      <c r="L7811" s="3">
        <v>1</v>
      </c>
      <c r="M7811" s="2" t="s">
        <v>23</v>
      </c>
      <c r="N7811" s="2" t="s">
        <v>24</v>
      </c>
      <c r="O7811" s="3">
        <v>35</v>
      </c>
      <c r="P7811" s="13">
        <f t="shared" si="1634"/>
        <v>601.63</v>
      </c>
      <c r="Q7811" s="13" t="str">
        <f t="shared" si="1635"/>
        <v>Normal</v>
      </c>
      <c r="S7811" s="21"/>
    </row>
    <row r="7812" customHeight="1" spans="1:19">
      <c r="A7812" s="2" t="s">
        <v>9778</v>
      </c>
      <c r="B7812" s="28">
        <v>45717</v>
      </c>
      <c r="C7812" s="2" t="s">
        <v>1085</v>
      </c>
      <c r="D7812" s="2" t="str">
        <f t="array" ref="D7812">_xlfn.XLOOKUP(C7812,Customers!A:A,Customers!B:B)</f>
        <v>Customer 0963</v>
      </c>
      <c r="E7812" s="2" t="s">
        <v>366</v>
      </c>
      <c r="F7812" s="2" t="str">
        <f t="array" ref="F7812">_xlfn.XLOOKUP(E7812,Restaurants!A:A,Restaurants!B:B)</f>
        <v>Restaurant 073</v>
      </c>
      <c r="G7812" s="2" t="s">
        <v>509</v>
      </c>
      <c r="H7812" s="2" t="str">
        <f t="array" ref="H7812">_xlfn.XLOOKUP(G7812,Food_Menu!A:A,Food_Menu!B:B)</f>
        <v>Food Item 0190</v>
      </c>
      <c r="I7812" s="2">
        <f t="array" ref="I7812">_xlfn.XLOOKUP(G7812,Food_Menu!A:A,Food_Menu!D:D)</f>
        <v>350.87</v>
      </c>
      <c r="J7812" s="2" t="s">
        <v>1142</v>
      </c>
      <c r="K7812" s="2" t="str">
        <f t="array" ref="K7812">_xlfn.XLOOKUP(J7812,Delivery_Partners!A:A,Delivery_Partners!B:B)</f>
        <v>Delivery Partner 059</v>
      </c>
      <c r="L7812" s="3">
        <v>1</v>
      </c>
      <c r="M7812" s="2" t="s">
        <v>23</v>
      </c>
      <c r="N7812" s="2" t="s">
        <v>24</v>
      </c>
      <c r="O7812" s="3">
        <v>28</v>
      </c>
      <c r="P7812" s="13">
        <f t="shared" si="1634"/>
        <v>350.87</v>
      </c>
      <c r="Q7812" s="13" t="str">
        <f t="shared" si="1635"/>
        <v>Fast</v>
      </c>
      <c r="S7812" s="21"/>
    </row>
    <row r="7813" customHeight="1" spans="1:19">
      <c r="A7813" s="2" t="s">
        <v>9779</v>
      </c>
      <c r="B7813" s="28">
        <v>45932</v>
      </c>
      <c r="C7813" s="2" t="s">
        <v>3361</v>
      </c>
      <c r="D7813" s="2" t="str">
        <f t="array" ref="D7813">_xlfn.XLOOKUP(C7813,Customers!A:A,Customers!B:B)</f>
        <v>Customer 1084</v>
      </c>
      <c r="E7813" s="2" t="s">
        <v>98</v>
      </c>
      <c r="F7813" s="2" t="str">
        <f t="array" ref="F7813">_xlfn.XLOOKUP(E7813,Restaurants!A:A,Restaurants!B:B)</f>
        <v>Restaurant 012</v>
      </c>
      <c r="G7813" s="2" t="s">
        <v>543</v>
      </c>
      <c r="H7813" s="2" t="str">
        <f t="array" ref="H7813">_xlfn.XLOOKUP(G7813,Food_Menu!A:A,Food_Menu!B:B)</f>
        <v>Food Item 0136</v>
      </c>
      <c r="I7813" s="2">
        <f t="array" ref="I7813">_xlfn.XLOOKUP(G7813,Food_Menu!A:A,Food_Menu!D:D)</f>
        <v>319.29</v>
      </c>
      <c r="J7813" s="2" t="s">
        <v>2141</v>
      </c>
      <c r="K7813" s="2" t="str">
        <f t="array" ref="K7813">_xlfn.XLOOKUP(J7813,Delivery_Partners!A:A,Delivery_Partners!B:B)</f>
        <v>Delivery Partner 080</v>
      </c>
      <c r="L7813" s="3">
        <v>1</v>
      </c>
      <c r="M7813" s="2" t="s">
        <v>23</v>
      </c>
      <c r="N7813" s="2" t="s">
        <v>42</v>
      </c>
      <c r="O7813" s="3">
        <v>48</v>
      </c>
      <c r="P7813" s="13">
        <f t="shared" si="1634"/>
        <v>319.29</v>
      </c>
      <c r="Q7813" s="13" t="str">
        <f t="shared" si="1635"/>
        <v>Normal</v>
      </c>
      <c r="S7813" s="21"/>
    </row>
    <row r="7814" customHeight="1" spans="1:19">
      <c r="A7814" s="2" t="s">
        <v>9780</v>
      </c>
      <c r="B7814" s="29" t="s">
        <v>2741</v>
      </c>
      <c r="C7814" s="2" t="s">
        <v>3435</v>
      </c>
      <c r="D7814" s="2" t="str">
        <f t="array" ref="D7814">_xlfn.XLOOKUP(C7814,Customers!A:A,Customers!B:B)</f>
        <v>Customer 0423</v>
      </c>
      <c r="E7814" s="2" t="s">
        <v>1060</v>
      </c>
      <c r="F7814" s="2" t="str">
        <f t="array" ref="F7814">_xlfn.XLOOKUP(E7814,Restaurants!A:A,Restaurants!B:B)</f>
        <v>Restaurant 042</v>
      </c>
      <c r="G7814" s="2" t="s">
        <v>2055</v>
      </c>
      <c r="H7814" s="2" t="str">
        <f t="array" ref="H7814">_xlfn.XLOOKUP(G7814,Food_Menu!A:A,Food_Menu!B:B)</f>
        <v>Food Item 0219</v>
      </c>
      <c r="I7814" s="2">
        <f t="array" ref="I7814">_xlfn.XLOOKUP(G7814,Food_Menu!A:A,Food_Menu!D:D)</f>
        <v>256.46</v>
      </c>
      <c r="J7814" s="2" t="s">
        <v>127</v>
      </c>
      <c r="K7814" s="2" t="str">
        <f t="array" ref="K7814">_xlfn.XLOOKUP(J7814,Delivery_Partners!A:A,Delivery_Partners!B:B)</f>
        <v>Delivery Partner 134</v>
      </c>
      <c r="L7814" s="3">
        <v>1</v>
      </c>
      <c r="M7814" s="2" t="s">
        <v>23</v>
      </c>
      <c r="N7814" s="2" t="s">
        <v>24</v>
      </c>
      <c r="O7814" s="3">
        <v>31</v>
      </c>
      <c r="P7814" s="13">
        <f t="shared" si="1634"/>
        <v>256.46</v>
      </c>
      <c r="Q7814" s="13" t="str">
        <f t="shared" si="1635"/>
        <v>Normal</v>
      </c>
      <c r="S7814" s="21"/>
    </row>
    <row r="7815" customHeight="1" spans="1:19">
      <c r="A7815" s="2" t="s">
        <v>9781</v>
      </c>
      <c r="B7815" s="28">
        <v>45759</v>
      </c>
      <c r="C7815" s="2" t="s">
        <v>3514</v>
      </c>
      <c r="D7815" s="2" t="str">
        <f t="array" ref="D7815">_xlfn.XLOOKUP(C7815,Customers!A:A,Customers!B:B)</f>
        <v>Customer 0820</v>
      </c>
      <c r="E7815" s="2" t="s">
        <v>245</v>
      </c>
      <c r="F7815" s="2" t="str">
        <f t="array" ref="F7815">_xlfn.XLOOKUP(E7815,Restaurants!A:A,Restaurants!B:B)</f>
        <v>Restaurant 101</v>
      </c>
      <c r="G7815" s="2" t="s">
        <v>1575</v>
      </c>
      <c r="H7815" s="2" t="str">
        <f t="array" ref="H7815">_xlfn.XLOOKUP(G7815,Food_Menu!A:A,Food_Menu!B:B)</f>
        <v>Food Item 0101</v>
      </c>
      <c r="I7815" s="2">
        <f t="array" ref="I7815">_xlfn.XLOOKUP(G7815,Food_Menu!A:A,Food_Menu!D:D)</f>
        <v>140.64</v>
      </c>
      <c r="J7815" s="2" t="s">
        <v>123</v>
      </c>
      <c r="K7815" s="2" t="str">
        <f t="array" ref="K7815">_xlfn.XLOOKUP(J7815,Delivery_Partners!A:A,Delivery_Partners!B:B)</f>
        <v>Delivery Partner 106</v>
      </c>
      <c r="L7815" s="3">
        <v>2</v>
      </c>
      <c r="M7815" s="2" t="s">
        <v>23</v>
      </c>
      <c r="N7815" s="2" t="s">
        <v>55</v>
      </c>
      <c r="O7815" s="3">
        <v>36</v>
      </c>
      <c r="P7815" s="13">
        <f t="shared" si="1634"/>
        <v>281.28</v>
      </c>
      <c r="Q7815" s="13" t="str">
        <f t="shared" si="1635"/>
        <v>Normal</v>
      </c>
      <c r="S7815" s="21"/>
    </row>
    <row r="7816" customHeight="1" spans="1:19">
      <c r="A7816" s="2" t="s">
        <v>9782</v>
      </c>
      <c r="B7816" s="29" t="s">
        <v>44</v>
      </c>
      <c r="C7816" s="2" t="s">
        <v>4421</v>
      </c>
      <c r="D7816" s="2" t="str">
        <f t="array" ref="D7816">_xlfn.XLOOKUP(C7816,Customers!A:A,Customers!B:B)</f>
        <v>Customer 0841</v>
      </c>
      <c r="E7816" s="2" t="s">
        <v>143</v>
      </c>
      <c r="F7816" s="2" t="str">
        <f t="array" ref="F7816">_xlfn.XLOOKUP(E7816,Restaurants!A:A,Restaurants!B:B)</f>
        <v>Restaurant 054</v>
      </c>
      <c r="G7816" s="2" t="s">
        <v>207</v>
      </c>
      <c r="H7816" s="2" t="str">
        <f t="array" ref="H7816">_xlfn.XLOOKUP(G7816,Food_Menu!A:A,Food_Menu!B:B)</f>
        <v>Food Item 0079</v>
      </c>
      <c r="I7816" s="2">
        <f t="array" ref="I7816">_xlfn.XLOOKUP(G7816,Food_Menu!A:A,Food_Menu!D:D)</f>
        <v>193.41</v>
      </c>
      <c r="J7816" s="2" t="s">
        <v>427</v>
      </c>
      <c r="K7816" s="2" t="str">
        <f t="array" ref="K7816">_xlfn.XLOOKUP(J7816,Delivery_Partners!A:A,Delivery_Partners!B:B)</f>
        <v>Delivery Partner 023</v>
      </c>
      <c r="L7816" s="3">
        <v>2</v>
      </c>
      <c r="M7816" s="2" t="s">
        <v>23</v>
      </c>
      <c r="N7816" s="2" t="s">
        <v>55</v>
      </c>
      <c r="O7816" s="3">
        <v>42</v>
      </c>
      <c r="P7816" s="13">
        <f t="shared" si="1634"/>
        <v>386.82</v>
      </c>
      <c r="Q7816" s="13" t="str">
        <f t="shared" si="1635"/>
        <v>Normal</v>
      </c>
      <c r="S7816" s="21"/>
    </row>
    <row r="7817" customHeight="1" spans="1:19">
      <c r="A7817" s="2" t="s">
        <v>9783</v>
      </c>
      <c r="B7817" s="28">
        <v>45907</v>
      </c>
      <c r="C7817" s="2" t="s">
        <v>1966</v>
      </c>
      <c r="D7817" s="2" t="str">
        <f t="array" ref="D7817">_xlfn.XLOOKUP(C7817,Customers!A:A,Customers!B:B)</f>
        <v>Customer 0296</v>
      </c>
      <c r="E7817" s="2" t="s">
        <v>1191</v>
      </c>
      <c r="F7817" s="2" t="str">
        <f t="array" ref="F7817">_xlfn.XLOOKUP(E7817,Restaurants!A:A,Restaurants!B:B)</f>
        <v>Restaurant 060</v>
      </c>
      <c r="G7817" s="2" t="s">
        <v>2055</v>
      </c>
      <c r="H7817" s="2" t="str">
        <f t="array" ref="H7817">_xlfn.XLOOKUP(G7817,Food_Menu!A:A,Food_Menu!B:B)</f>
        <v>Food Item 0219</v>
      </c>
      <c r="I7817" s="2">
        <f t="array" ref="I7817">_xlfn.XLOOKUP(G7817,Food_Menu!A:A,Food_Menu!D:D)</f>
        <v>256.46</v>
      </c>
      <c r="J7817" s="2" t="s">
        <v>107</v>
      </c>
      <c r="K7817" s="2" t="str">
        <f t="array" ref="K7817">_xlfn.XLOOKUP(J7817,Delivery_Partners!A:A,Delivery_Partners!B:B)</f>
        <v>Delivery Partner 167</v>
      </c>
      <c r="L7817" s="3">
        <v>1</v>
      </c>
      <c r="M7817" s="2" t="s">
        <v>23</v>
      </c>
      <c r="N7817" s="2" t="s">
        <v>24</v>
      </c>
      <c r="O7817" s="3">
        <v>38</v>
      </c>
      <c r="P7817" s="13">
        <f t="shared" si="1634"/>
        <v>256.46</v>
      </c>
      <c r="Q7817" s="13" t="str">
        <f t="shared" si="1635"/>
        <v>Normal</v>
      </c>
      <c r="S7817" s="21"/>
    </row>
    <row r="7818" customHeight="1" spans="1:19">
      <c r="A7818" s="2" t="s">
        <v>9784</v>
      </c>
      <c r="B7818" s="29" t="s">
        <v>1872</v>
      </c>
      <c r="C7818" s="2" t="s">
        <v>761</v>
      </c>
      <c r="D7818" s="2" t="str">
        <f t="array" ref="D7818">_xlfn.XLOOKUP(C7818,Customers!A:A,Customers!B:B)</f>
        <v>Customer 1132</v>
      </c>
      <c r="E7818" s="2" t="s">
        <v>93</v>
      </c>
      <c r="F7818" s="2" t="str">
        <f t="array" ref="F7818">_xlfn.XLOOKUP(E7818,Restaurants!A:A,Restaurants!B:B)</f>
        <v>Restaurant 018</v>
      </c>
      <c r="G7818" s="2" t="s">
        <v>183</v>
      </c>
      <c r="H7818" s="2" t="str">
        <f t="array" ref="H7818">_xlfn.XLOOKUP(G7818,Food_Menu!A:A,Food_Menu!B:B)</f>
        <v>Food Item 0137</v>
      </c>
      <c r="I7818" s="2">
        <f t="array" ref="I7818">_xlfn.XLOOKUP(G7818,Food_Menu!A:A,Food_Menu!D:D)</f>
        <v>200.4</v>
      </c>
      <c r="J7818" s="2" t="s">
        <v>942</v>
      </c>
      <c r="K7818" s="2" t="str">
        <f t="array" ref="K7818">_xlfn.XLOOKUP(J7818,Delivery_Partners!A:A,Delivery_Partners!B:B)</f>
        <v>Delivery Partner 037</v>
      </c>
      <c r="L7818" s="3">
        <v>3</v>
      </c>
      <c r="M7818" s="2" t="s">
        <v>23</v>
      </c>
      <c r="N7818" s="2" t="s">
        <v>24</v>
      </c>
      <c r="O7818" s="3">
        <v>54</v>
      </c>
      <c r="P7818" s="13">
        <f t="shared" si="1634"/>
        <v>601.2</v>
      </c>
      <c r="Q7818" s="13" t="str">
        <f t="shared" si="1635"/>
        <v>Normal</v>
      </c>
      <c r="S7818" s="21"/>
    </row>
    <row r="7819" customHeight="1" spans="1:19">
      <c r="A7819" s="2" t="s">
        <v>9785</v>
      </c>
      <c r="B7819" s="28">
        <v>45666</v>
      </c>
      <c r="C7819" s="2" t="s">
        <v>2773</v>
      </c>
      <c r="D7819" s="2" t="str">
        <f t="array" ref="D7819">_xlfn.XLOOKUP(C7819,Customers!A:A,Customers!B:B)</f>
        <v>Customer 1164</v>
      </c>
      <c r="E7819" s="2" t="s">
        <v>800</v>
      </c>
      <c r="F7819" s="2" t="str">
        <f t="array" ref="F7819">_xlfn.XLOOKUP(E7819,Restaurants!A:A,Restaurants!B:B)</f>
        <v>Restaurant 014</v>
      </c>
      <c r="G7819" s="2" t="s">
        <v>509</v>
      </c>
      <c r="H7819" s="2" t="str">
        <f t="array" ref="H7819">_xlfn.XLOOKUP(G7819,Food_Menu!A:A,Food_Menu!B:B)</f>
        <v>Food Item 0190</v>
      </c>
      <c r="I7819" s="2">
        <f t="array" ref="I7819">_xlfn.XLOOKUP(G7819,Food_Menu!A:A,Food_Menu!D:D)</f>
        <v>350.87</v>
      </c>
      <c r="J7819" s="2" t="s">
        <v>613</v>
      </c>
      <c r="K7819" s="2" t="str">
        <f t="array" ref="K7819">_xlfn.XLOOKUP(J7819,Delivery_Partners!A:A,Delivery_Partners!B:B)</f>
        <v>Delivery Partner 121</v>
      </c>
      <c r="L7819" s="3">
        <v>1</v>
      </c>
      <c r="M7819" s="2" t="s">
        <v>23</v>
      </c>
      <c r="N7819" s="2" t="s">
        <v>24</v>
      </c>
      <c r="O7819" s="3">
        <v>19</v>
      </c>
      <c r="P7819" s="13">
        <f t="shared" si="1634"/>
        <v>350.87</v>
      </c>
      <c r="Q7819" s="13" t="str">
        <f t="shared" si="1635"/>
        <v>Fast</v>
      </c>
      <c r="S7819" s="21"/>
    </row>
    <row r="7820" customHeight="1" spans="1:19">
      <c r="A7820" s="2" t="s">
        <v>9786</v>
      </c>
      <c r="B7820" s="28">
        <v>45667</v>
      </c>
      <c r="C7820" s="2" t="s">
        <v>972</v>
      </c>
      <c r="D7820" s="2" t="str">
        <f t="array" ref="D7820">_xlfn.XLOOKUP(C7820,Customers!A:A,Customers!B:B)</f>
        <v>Customer 0133</v>
      </c>
      <c r="E7820" s="2" t="s">
        <v>807</v>
      </c>
      <c r="F7820" s="2" t="str">
        <f t="array" ref="F7820">_xlfn.XLOOKUP(E7820,Restaurants!A:A,Restaurants!B:B)</f>
        <v>Restaurant 118</v>
      </c>
      <c r="G7820" s="2" t="s">
        <v>683</v>
      </c>
      <c r="H7820" s="2" t="str">
        <f t="array" ref="H7820">_xlfn.XLOOKUP(G7820,Food_Menu!A:A,Food_Menu!B:B)</f>
        <v>Food Item 0010</v>
      </c>
      <c r="I7820" s="2">
        <f t="array" ref="I7820">_xlfn.XLOOKUP(G7820,Food_Menu!A:A,Food_Menu!D:D)</f>
        <v>253.04</v>
      </c>
      <c r="J7820" s="2" t="s">
        <v>337</v>
      </c>
      <c r="K7820" s="2" t="str">
        <f t="array" ref="K7820">_xlfn.XLOOKUP(J7820,Delivery_Partners!A:A,Delivery_Partners!B:B)</f>
        <v>Delivery Partner 004</v>
      </c>
      <c r="L7820" s="3">
        <v>1</v>
      </c>
      <c r="M7820" s="2" t="s">
        <v>23</v>
      </c>
      <c r="N7820" s="2" t="s">
        <v>24</v>
      </c>
      <c r="O7820" s="3">
        <v>36</v>
      </c>
      <c r="P7820" s="13">
        <f t="shared" si="1634"/>
        <v>253.04</v>
      </c>
      <c r="Q7820" s="13" t="str">
        <f t="shared" si="1635"/>
        <v>Normal</v>
      </c>
      <c r="S7820" s="21"/>
    </row>
    <row r="7821" customHeight="1" spans="1:19">
      <c r="A7821" s="2" t="s">
        <v>9787</v>
      </c>
      <c r="B7821" s="29" t="s">
        <v>2028</v>
      </c>
      <c r="C7821" s="2" t="s">
        <v>2742</v>
      </c>
      <c r="D7821" s="2" t="str">
        <f t="array" ref="D7821">_xlfn.XLOOKUP(C7821,Customers!A:A,Customers!B:B)</f>
        <v>Customer 0919</v>
      </c>
      <c r="E7821" s="2" t="s">
        <v>706</v>
      </c>
      <c r="F7821" s="2" t="str">
        <f t="array" ref="F7821">_xlfn.XLOOKUP(E7821,Restaurants!A:A,Restaurants!B:B)</f>
        <v>Restaurant 115</v>
      </c>
      <c r="G7821" s="2" t="s">
        <v>815</v>
      </c>
      <c r="H7821" s="2" t="str">
        <f t="array" ref="H7821">_xlfn.XLOOKUP(G7821,Food_Menu!A:A,Food_Menu!B:B)</f>
        <v>Food Item 0116</v>
      </c>
      <c r="I7821" s="2">
        <f t="array" ref="I7821">_xlfn.XLOOKUP(G7821,Food_Menu!A:A,Food_Menu!D:D)</f>
        <v>510.85</v>
      </c>
      <c r="J7821" s="2" t="s">
        <v>68</v>
      </c>
      <c r="K7821" s="2" t="str">
        <f t="array" ref="K7821">_xlfn.XLOOKUP(J7821,Delivery_Partners!A:A,Delivery_Partners!B:B)</f>
        <v>Delivery Partner 046</v>
      </c>
      <c r="L7821" s="3">
        <v>3</v>
      </c>
      <c r="M7821" s="2" t="s">
        <v>23</v>
      </c>
      <c r="N7821" s="2" t="s">
        <v>24</v>
      </c>
      <c r="O7821" s="3">
        <v>61</v>
      </c>
      <c r="P7821" s="13">
        <f t="shared" si="1634"/>
        <v>1532.55</v>
      </c>
      <c r="Q7821" s="13" t="str">
        <f t="shared" si="1635"/>
        <v>Slow</v>
      </c>
      <c r="S7821" s="21"/>
    </row>
    <row r="7822" customHeight="1" spans="1:19">
      <c r="A7822" s="2" t="s">
        <v>9788</v>
      </c>
      <c r="B7822" s="29" t="s">
        <v>2013</v>
      </c>
      <c r="C7822" s="2" t="s">
        <v>585</v>
      </c>
      <c r="D7822" s="2" t="str">
        <f t="array" ref="D7822">_xlfn.XLOOKUP(C7822,Customers!A:A,Customers!B:B)</f>
        <v>Customer 0538</v>
      </c>
      <c r="E7822" s="2" t="s">
        <v>98</v>
      </c>
      <c r="F7822" s="2" t="str">
        <f t="array" ref="F7822">_xlfn.XLOOKUP(E7822,Restaurants!A:A,Restaurants!B:B)</f>
        <v>Restaurant 012</v>
      </c>
      <c r="G7822" s="2" t="s">
        <v>457</v>
      </c>
      <c r="H7822" s="2" t="str">
        <f t="array" ref="H7822">_xlfn.XLOOKUP(G7822,Food_Menu!A:A,Food_Menu!B:B)</f>
        <v>Food Item 0180</v>
      </c>
      <c r="I7822" s="2">
        <f t="array" ref="I7822">_xlfn.XLOOKUP(G7822,Food_Menu!A:A,Food_Menu!D:D)</f>
        <v>498.49</v>
      </c>
      <c r="J7822" s="2" t="s">
        <v>592</v>
      </c>
      <c r="K7822" s="2" t="str">
        <f t="array" ref="K7822">_xlfn.XLOOKUP(J7822,Delivery_Partners!A:A,Delivery_Partners!B:B)</f>
        <v>Delivery Partner 102</v>
      </c>
      <c r="L7822" s="3">
        <v>2</v>
      </c>
      <c r="M7822" s="2" t="s">
        <v>23</v>
      </c>
      <c r="N7822" s="2" t="s">
        <v>24</v>
      </c>
      <c r="O7822" s="3">
        <v>46</v>
      </c>
      <c r="P7822" s="13">
        <f t="shared" si="1634"/>
        <v>996.98</v>
      </c>
      <c r="Q7822" s="13" t="str">
        <f t="shared" si="1635"/>
        <v>Normal</v>
      </c>
      <c r="S7822" s="21"/>
    </row>
    <row r="7823" customHeight="1" spans="1:19">
      <c r="A7823" s="2" t="s">
        <v>9789</v>
      </c>
      <c r="B7823" s="29" t="s">
        <v>2078</v>
      </c>
      <c r="C7823" s="2" t="s">
        <v>1524</v>
      </c>
      <c r="D7823" s="2" t="str">
        <f t="array" ref="D7823">_xlfn.XLOOKUP(C7823,Customers!A:A,Customers!B:B)</f>
        <v>Customer 0809</v>
      </c>
      <c r="E7823" s="2" t="s">
        <v>157</v>
      </c>
      <c r="F7823" s="2" t="str">
        <f t="array" ref="F7823">_xlfn.XLOOKUP(E7823,Restaurants!A:A,Restaurants!B:B)</f>
        <v>Restaurant 066</v>
      </c>
      <c r="G7823" s="2" t="s">
        <v>823</v>
      </c>
      <c r="H7823" s="2" t="str">
        <f t="array" ref="H7823">_xlfn.XLOOKUP(G7823,Food_Menu!A:A,Food_Menu!B:B)</f>
        <v>Food Item 0178</v>
      </c>
      <c r="I7823" s="2">
        <f t="array" ref="I7823">_xlfn.XLOOKUP(G7823,Food_Menu!A:A,Food_Menu!D:D)</f>
        <v>461.95</v>
      </c>
      <c r="J7823" s="2" t="s">
        <v>808</v>
      </c>
      <c r="K7823" s="2" t="str">
        <f t="array" ref="K7823">_xlfn.XLOOKUP(J7823,Delivery_Partners!A:A,Delivery_Partners!B:B)</f>
        <v>Delivery Partner 153</v>
      </c>
      <c r="L7823" s="3">
        <v>2</v>
      </c>
      <c r="M7823" s="2" t="s">
        <v>23</v>
      </c>
      <c r="N7823" s="2" t="s">
        <v>24</v>
      </c>
      <c r="O7823" s="3">
        <v>33</v>
      </c>
      <c r="P7823" s="13">
        <f t="shared" si="1634"/>
        <v>923.9</v>
      </c>
      <c r="Q7823" s="13" t="str">
        <f t="shared" si="1635"/>
        <v>Normal</v>
      </c>
      <c r="S7823" s="21"/>
    </row>
    <row r="7824" customHeight="1" spans="1:19">
      <c r="A7824" s="2" t="s">
        <v>9790</v>
      </c>
      <c r="B7824" s="28">
        <v>45992</v>
      </c>
      <c r="C7824" s="2" t="s">
        <v>4523</v>
      </c>
      <c r="D7824" s="2" t="str">
        <f t="array" ref="D7824">_xlfn.XLOOKUP(C7824,Customers!A:A,Customers!B:B)</f>
        <v>Customer 0666</v>
      </c>
      <c r="E7824" s="2" t="s">
        <v>726</v>
      </c>
      <c r="F7824" s="2" t="str">
        <f t="array" ref="F7824">_xlfn.XLOOKUP(E7824,Restaurants!A:A,Restaurants!B:B)</f>
        <v>Restaurant 082</v>
      </c>
      <c r="G7824" s="2" t="s">
        <v>1013</v>
      </c>
      <c r="H7824" s="2" t="str">
        <f t="array" ref="H7824">_xlfn.XLOOKUP(G7824,Food_Menu!A:A,Food_Menu!B:B)</f>
        <v>Food Item 0158</v>
      </c>
      <c r="I7824" s="2">
        <f t="array" ref="I7824">_xlfn.XLOOKUP(G7824,Food_Menu!A:A,Food_Menu!D:D)</f>
        <v>622.8</v>
      </c>
      <c r="J7824" s="2" t="s">
        <v>592</v>
      </c>
      <c r="K7824" s="2" t="str">
        <f t="array" ref="K7824">_xlfn.XLOOKUP(J7824,Delivery_Partners!A:A,Delivery_Partners!B:B)</f>
        <v>Delivery Partner 102</v>
      </c>
      <c r="L7824" s="3">
        <v>2</v>
      </c>
      <c r="M7824" s="2" t="s">
        <v>23</v>
      </c>
      <c r="N7824" s="2" t="s">
        <v>55</v>
      </c>
      <c r="O7824" s="3">
        <v>45</v>
      </c>
      <c r="P7824" s="13">
        <f t="shared" si="1634"/>
        <v>1245.6</v>
      </c>
      <c r="Q7824" s="13" t="str">
        <f t="shared" si="1635"/>
        <v>Normal</v>
      </c>
      <c r="S7824" s="21"/>
    </row>
    <row r="7825" customHeight="1" spans="1:19">
      <c r="A7825" s="2" t="s">
        <v>9791</v>
      </c>
      <c r="B7825" s="29" t="s">
        <v>490</v>
      </c>
      <c r="C7825" s="2" t="s">
        <v>3155</v>
      </c>
      <c r="D7825" s="2" t="str">
        <f t="array" ref="D7825">_xlfn.XLOOKUP(C7825,Customers!A:A,Customers!B:B)</f>
        <v>Customer 0268</v>
      </c>
      <c r="E7825" s="2" t="s">
        <v>105</v>
      </c>
      <c r="F7825" s="2" t="str">
        <f t="array" ref="F7825">_xlfn.XLOOKUP(E7825,Restaurants!A:A,Restaurants!B:B)</f>
        <v>Restaurant 106</v>
      </c>
      <c r="G7825" s="2" t="s">
        <v>466</v>
      </c>
      <c r="H7825" s="2" t="str">
        <f t="array" ref="H7825">_xlfn.XLOOKUP(G7825,Food_Menu!A:A,Food_Menu!B:B)</f>
        <v>Food Item 0037</v>
      </c>
      <c r="I7825" s="2">
        <f t="array" ref="I7825">_xlfn.XLOOKUP(G7825,Food_Menu!A:A,Food_Menu!D:D)</f>
        <v>570.62</v>
      </c>
      <c r="J7825" s="2" t="s">
        <v>271</v>
      </c>
      <c r="K7825" s="2" t="str">
        <f t="array" ref="K7825">_xlfn.XLOOKUP(J7825,Delivery_Partners!A:A,Delivery_Partners!B:B)</f>
        <v>Delivery Partner 010</v>
      </c>
      <c r="L7825" s="3">
        <v>1</v>
      </c>
      <c r="M7825" s="2" t="s">
        <v>23</v>
      </c>
      <c r="N7825" s="2" t="s">
        <v>24</v>
      </c>
      <c r="O7825" s="3">
        <v>34</v>
      </c>
      <c r="P7825" s="13">
        <f t="shared" si="1634"/>
        <v>570.62</v>
      </c>
      <c r="Q7825" s="13" t="str">
        <f t="shared" si="1635"/>
        <v>Normal</v>
      </c>
      <c r="S7825" s="21"/>
    </row>
    <row r="7826" customHeight="1" spans="1:19">
      <c r="A7826" s="2" t="s">
        <v>9792</v>
      </c>
      <c r="B7826" s="28">
        <v>45811</v>
      </c>
      <c r="C7826" s="2" t="s">
        <v>7751</v>
      </c>
      <c r="D7826" s="2" t="str">
        <f t="array" ref="D7826">_xlfn.XLOOKUP(C7826,Customers!A:A,Customers!B:B)</f>
        <v>Customer 0116</v>
      </c>
      <c r="E7826" s="2" t="s">
        <v>526</v>
      </c>
      <c r="F7826" s="2" t="str">
        <f t="array" ref="F7826">_xlfn.XLOOKUP(E7826,Restaurants!A:A,Restaurants!B:B)</f>
        <v>Restaurant 068</v>
      </c>
      <c r="G7826" s="2" t="s">
        <v>631</v>
      </c>
      <c r="H7826" s="2" t="str">
        <f t="array" ref="H7826">_xlfn.XLOOKUP(G7826,Food_Menu!A:A,Food_Menu!B:B)</f>
        <v>Food Item 0121</v>
      </c>
      <c r="I7826" s="2">
        <f t="array" ref="I7826">_xlfn.XLOOKUP(G7826,Food_Menu!A:A,Food_Menu!D:D)</f>
        <v>249.48</v>
      </c>
      <c r="J7826" s="2" t="s">
        <v>1319</v>
      </c>
      <c r="K7826" s="2" t="str">
        <f t="array" ref="K7826">_xlfn.XLOOKUP(J7826,Delivery_Partners!A:A,Delivery_Partners!B:B)</f>
        <v>Delivery Partner 173</v>
      </c>
      <c r="L7826" s="3">
        <v>2</v>
      </c>
      <c r="M7826" s="2" t="s">
        <v>23</v>
      </c>
      <c r="N7826" s="2" t="s">
        <v>24</v>
      </c>
      <c r="O7826" s="3">
        <v>53</v>
      </c>
      <c r="P7826" s="13">
        <f t="shared" si="1634"/>
        <v>498.96</v>
      </c>
      <c r="Q7826" s="13" t="str">
        <f t="shared" si="1635"/>
        <v>Normal</v>
      </c>
      <c r="S7826" s="21"/>
    </row>
    <row r="7827" customHeight="1" spans="1:19">
      <c r="A7827" s="2" t="s">
        <v>9793</v>
      </c>
      <c r="B7827" s="29" t="s">
        <v>1206</v>
      </c>
      <c r="C7827" s="2" t="s">
        <v>3814</v>
      </c>
      <c r="D7827" s="2" t="str">
        <f t="array" ref="D7827">_xlfn.XLOOKUP(C7827,Customers!A:A,Customers!B:B)</f>
        <v>Customer 0616</v>
      </c>
      <c r="E7827" s="2" t="s">
        <v>239</v>
      </c>
      <c r="F7827" s="2" t="str">
        <f t="array" ref="F7827">_xlfn.XLOOKUP(E7827,Restaurants!A:A,Restaurants!B:B)</f>
        <v>Restaurant 105</v>
      </c>
      <c r="G7827" s="2" t="s">
        <v>132</v>
      </c>
      <c r="H7827" s="2" t="str">
        <f t="array" ref="H7827">_xlfn.XLOOKUP(G7827,Food_Menu!A:A,Food_Menu!B:B)</f>
        <v>Food Item 0023</v>
      </c>
      <c r="I7827" s="2">
        <f t="array" ref="I7827">_xlfn.XLOOKUP(G7827,Food_Menu!A:A,Food_Menu!D:D)</f>
        <v>276.1</v>
      </c>
      <c r="J7827" s="2" t="s">
        <v>2409</v>
      </c>
      <c r="K7827" s="2" t="str">
        <f t="array" ref="K7827">_xlfn.XLOOKUP(J7827,Delivery_Partners!A:A,Delivery_Partners!B:B)</f>
        <v>Delivery Partner 050</v>
      </c>
      <c r="L7827" s="3">
        <v>2</v>
      </c>
      <c r="M7827" s="2" t="s">
        <v>23</v>
      </c>
      <c r="N7827" s="2" t="s">
        <v>24</v>
      </c>
      <c r="O7827" s="3">
        <v>45</v>
      </c>
      <c r="P7827" s="13">
        <f t="shared" si="1634"/>
        <v>552.2</v>
      </c>
      <c r="Q7827" s="13" t="str">
        <f t="shared" si="1635"/>
        <v>Normal</v>
      </c>
      <c r="S7827" s="21"/>
    </row>
    <row r="7828" customHeight="1" spans="1:19">
      <c r="A7828" s="2" t="s">
        <v>9794</v>
      </c>
      <c r="B7828" s="29" t="s">
        <v>780</v>
      </c>
      <c r="C7828" s="2" t="s">
        <v>5042</v>
      </c>
      <c r="D7828" s="2" t="str">
        <f t="array" ref="D7828">_xlfn.XLOOKUP(C7828,Customers!A:A,Customers!B:B)</f>
        <v>Customer 1005</v>
      </c>
      <c r="E7828" s="2" t="s">
        <v>871</v>
      </c>
      <c r="F7828" s="2" t="str">
        <f t="array" ref="F7828">_xlfn.XLOOKUP(E7828,Restaurants!A:A,Restaurants!B:B)</f>
        <v>Restaurant 015</v>
      </c>
      <c r="G7828" s="2" t="s">
        <v>34</v>
      </c>
      <c r="H7828" s="2" t="str">
        <f t="array" ref="H7828">_xlfn.XLOOKUP(G7828,Food_Menu!A:A,Food_Menu!B:B)</f>
        <v>Food Item 0177</v>
      </c>
      <c r="I7828" s="2">
        <f t="array" ref="I7828">_xlfn.XLOOKUP(G7828,Food_Menu!A:A,Food_Menu!D:D)</f>
        <v>268.83</v>
      </c>
      <c r="J7828" s="2" t="s">
        <v>397</v>
      </c>
      <c r="K7828" s="2" t="str">
        <f t="array" ref="K7828">_xlfn.XLOOKUP(J7828,Delivery_Partners!A:A,Delivery_Partners!B:B)</f>
        <v>Delivery Partner 066</v>
      </c>
      <c r="L7828" s="3">
        <v>1</v>
      </c>
      <c r="M7828" s="2" t="s">
        <v>23</v>
      </c>
      <c r="N7828" s="2" t="s">
        <v>24</v>
      </c>
      <c r="O7828" s="3">
        <v>25</v>
      </c>
      <c r="P7828" s="13">
        <f t="shared" si="1634"/>
        <v>268.83</v>
      </c>
      <c r="Q7828" s="13" t="str">
        <f t="shared" si="1635"/>
        <v>Fast</v>
      </c>
      <c r="S7828" s="21"/>
    </row>
    <row r="7829" customHeight="1" spans="1:19">
      <c r="A7829" s="2" t="s">
        <v>9795</v>
      </c>
      <c r="B7829" s="29" t="s">
        <v>1417</v>
      </c>
      <c r="C7829" s="2" t="s">
        <v>2363</v>
      </c>
      <c r="D7829" s="2" t="str">
        <f t="array" ref="D7829">_xlfn.XLOOKUP(C7829,Customers!A:A,Customers!B:B)</f>
        <v>Customer 0988</v>
      </c>
      <c r="E7829" s="2" t="s">
        <v>302</v>
      </c>
      <c r="F7829" s="2" t="str">
        <f t="array" ref="F7829">_xlfn.XLOOKUP(E7829,Restaurants!A:A,Restaurants!B:B)</f>
        <v>Restaurant 002</v>
      </c>
      <c r="G7829" s="2" t="s">
        <v>147</v>
      </c>
      <c r="H7829" s="2" t="str">
        <f t="array" ref="H7829">_xlfn.XLOOKUP(G7829,Food_Menu!A:A,Food_Menu!B:B)</f>
        <v>Food Item 0139</v>
      </c>
      <c r="I7829" s="2">
        <f t="array" ref="I7829">_xlfn.XLOOKUP(G7829,Food_Menu!A:A,Food_Menu!D:D)</f>
        <v>296.6</v>
      </c>
      <c r="J7829" s="2" t="s">
        <v>80</v>
      </c>
      <c r="K7829" s="2" t="str">
        <f t="array" ref="K7829">_xlfn.XLOOKUP(J7829,Delivery_Partners!A:A,Delivery_Partners!B:B)</f>
        <v>Delivery Partner 020</v>
      </c>
      <c r="L7829" s="3">
        <v>1</v>
      </c>
      <c r="M7829" s="2" t="s">
        <v>23</v>
      </c>
      <c r="N7829" s="2" t="s">
        <v>55</v>
      </c>
      <c r="O7829" s="3">
        <v>38</v>
      </c>
      <c r="P7829" s="13">
        <f t="shared" si="1634"/>
        <v>296.6</v>
      </c>
      <c r="Q7829" s="13" t="str">
        <f t="shared" si="1635"/>
        <v>Normal</v>
      </c>
      <c r="S7829" s="21"/>
    </row>
    <row r="7830" customHeight="1" spans="1:19">
      <c r="A7830" s="2" t="s">
        <v>9796</v>
      </c>
      <c r="B7830" s="28">
        <v>45962</v>
      </c>
      <c r="C7830" s="2" t="s">
        <v>4644</v>
      </c>
      <c r="D7830" s="2" t="str">
        <f t="array" ref="D7830">_xlfn.XLOOKUP(C7830,Customers!A:A,Customers!B:B)</f>
        <v>Customer 0330</v>
      </c>
      <c r="E7830" s="2" t="s">
        <v>260</v>
      </c>
      <c r="F7830" s="2" t="str">
        <f t="array" ref="F7830">_xlfn.XLOOKUP(E7830,Restaurants!A:A,Restaurants!B:B)</f>
        <v>Restaurant 056</v>
      </c>
      <c r="G7830" s="2" t="s">
        <v>941</v>
      </c>
      <c r="H7830" s="2" t="str">
        <f t="array" ref="H7830">_xlfn.XLOOKUP(G7830,Food_Menu!A:A,Food_Menu!B:B)</f>
        <v>Food Item 0043</v>
      </c>
      <c r="I7830" s="2">
        <f t="array" ref="I7830">_xlfn.XLOOKUP(G7830,Food_Menu!A:A,Food_Menu!D:D)</f>
        <v>255.02</v>
      </c>
      <c r="J7830" s="2" t="s">
        <v>756</v>
      </c>
      <c r="K7830" s="2" t="str">
        <f t="array" ref="K7830">_xlfn.XLOOKUP(J7830,Delivery_Partners!A:A,Delivery_Partners!B:B)</f>
        <v>Delivery Partner 126</v>
      </c>
      <c r="L7830" s="3">
        <v>4</v>
      </c>
      <c r="M7830" s="2" t="s">
        <v>23</v>
      </c>
      <c r="N7830" s="2" t="s">
        <v>24</v>
      </c>
      <c r="O7830" s="3">
        <v>40</v>
      </c>
      <c r="P7830" s="13">
        <f t="shared" si="1634"/>
        <v>1020.08</v>
      </c>
      <c r="Q7830" s="13" t="str">
        <f t="shared" si="1635"/>
        <v>Normal</v>
      </c>
      <c r="S7830" s="21"/>
    </row>
    <row r="7831" customHeight="1" spans="1:19">
      <c r="A7831" s="2" t="s">
        <v>9797</v>
      </c>
      <c r="B7831" s="28">
        <v>45973</v>
      </c>
      <c r="C7831" s="2" t="s">
        <v>1284</v>
      </c>
      <c r="D7831" s="2" t="str">
        <f t="array" ref="D7831">_xlfn.XLOOKUP(C7831,Customers!A:A,Customers!B:B)</f>
        <v>Customer 1033</v>
      </c>
      <c r="E7831" s="2" t="s">
        <v>83</v>
      </c>
      <c r="F7831" s="2" t="str">
        <f t="array" ref="F7831">_xlfn.XLOOKUP(E7831,Restaurants!A:A,Restaurants!B:B)</f>
        <v>Restaurant 032</v>
      </c>
      <c r="G7831" s="2" t="s">
        <v>1608</v>
      </c>
      <c r="H7831" s="2" t="str">
        <f t="array" ref="H7831">_xlfn.XLOOKUP(G7831,Food_Menu!A:A,Food_Menu!B:B)</f>
        <v>Food Item 0160</v>
      </c>
      <c r="I7831" s="2">
        <f t="array" ref="I7831">_xlfn.XLOOKUP(G7831,Food_Menu!A:A,Food_Menu!D:D)</f>
        <v>297.4</v>
      </c>
      <c r="J7831" s="2" t="s">
        <v>35</v>
      </c>
      <c r="K7831" s="2" t="str">
        <f t="array" ref="K7831">_xlfn.XLOOKUP(J7831,Delivery_Partners!A:A,Delivery_Partners!B:B)</f>
        <v>Delivery Partner 081</v>
      </c>
      <c r="L7831" s="3">
        <v>1</v>
      </c>
      <c r="M7831" s="2" t="s">
        <v>23</v>
      </c>
      <c r="N7831" s="2" t="s">
        <v>55</v>
      </c>
      <c r="O7831" s="3">
        <v>41</v>
      </c>
      <c r="P7831" s="13">
        <f t="shared" si="1634"/>
        <v>297.4</v>
      </c>
      <c r="Q7831" s="13" t="str">
        <f t="shared" si="1635"/>
        <v>Normal</v>
      </c>
      <c r="S7831" s="21"/>
    </row>
    <row r="7832" hidden="1" customHeight="1" spans="1:19">
      <c r="A7832" s="2" t="s">
        <v>9798</v>
      </c>
      <c r="B7832" s="28">
        <v>45996</v>
      </c>
      <c r="C7832" s="2" t="s">
        <v>1464</v>
      </c>
      <c r="D7832" s="2" t="str">
        <f t="array" ref="D7832">_xlfn.XLOOKUP(C7832,Customers!A:A,Customers!B:B)</f>
        <v>Customer 0428</v>
      </c>
      <c r="E7832" s="2" t="s">
        <v>421</v>
      </c>
      <c r="F7832" s="2" t="str">
        <f t="array" ref="F7832">_xlfn.XLOOKUP(E7832,Restaurants!A:A,Restaurants!B:B)</f>
        <v>Restaurant 091</v>
      </c>
      <c r="G7832" s="2" t="s">
        <v>792</v>
      </c>
      <c r="H7832" s="2" t="str">
        <f t="array" ref="H7832">_xlfn.XLOOKUP(G7832,Food_Menu!A:A,Food_Menu!B:B)</f>
        <v>Food Item 0159</v>
      </c>
      <c r="I7832" s="2"/>
      <c r="J7832" s="2" t="s">
        <v>435</v>
      </c>
      <c r="K7832" s="2" t="str">
        <f t="array" ref="K7832">_xlfn.XLOOKUP(J7832,Delivery_Partners!A:A,Delivery_Partners!B:B)</f>
        <v>Delivery Partner 040</v>
      </c>
      <c r="L7832" s="3">
        <v>3</v>
      </c>
      <c r="M7832" s="2" t="s">
        <v>101</v>
      </c>
      <c r="N7832" s="2" t="s">
        <v>24</v>
      </c>
      <c r="O7832" s="2"/>
    </row>
    <row r="7833" hidden="1" customHeight="1" spans="1:19">
      <c r="A7833" s="2" t="s">
        <v>9799</v>
      </c>
      <c r="B7833" s="28">
        <v>45719</v>
      </c>
      <c r="C7833" s="2" t="s">
        <v>3525</v>
      </c>
      <c r="D7833" s="2" t="str">
        <f t="array" ref="D7833">_xlfn.XLOOKUP(C7833,Customers!A:A,Customers!B:B)</f>
        <v>Customer 0674</v>
      </c>
      <c r="E7833" s="2" t="s">
        <v>952</v>
      </c>
      <c r="F7833" s="2" t="str">
        <f t="array" ref="F7833">_xlfn.XLOOKUP(E7833,Restaurants!A:A,Restaurants!B:B)</f>
        <v>Restaurant 041</v>
      </c>
      <c r="G7833" s="2" t="s">
        <v>266</v>
      </c>
      <c r="H7833" s="2" t="str">
        <f t="array" ref="H7833">_xlfn.XLOOKUP(G7833,Food_Menu!A:A,Food_Menu!B:B)</f>
        <v>Food Item 0012</v>
      </c>
      <c r="I7833" s="2"/>
      <c r="J7833" s="2" t="s">
        <v>1481</v>
      </c>
      <c r="K7833" s="2" t="str">
        <f t="array" ref="K7833">_xlfn.XLOOKUP(J7833,Delivery_Partners!A:A,Delivery_Partners!B:B)</f>
        <v>Delivery Partner 115</v>
      </c>
      <c r="L7833" s="3">
        <v>1</v>
      </c>
      <c r="M7833" s="2" t="s">
        <v>189</v>
      </c>
      <c r="N7833" s="2" t="s">
        <v>24</v>
      </c>
      <c r="O7833" s="2"/>
    </row>
    <row r="7834" customHeight="1" spans="1:19">
      <c r="A7834" s="2" t="s">
        <v>9800</v>
      </c>
      <c r="B7834" s="29" t="s">
        <v>2192</v>
      </c>
      <c r="C7834" s="2" t="s">
        <v>2857</v>
      </c>
      <c r="D7834" s="2" t="str">
        <f t="array" ref="D7834">_xlfn.XLOOKUP(C7834,Customers!A:A,Customers!B:B)</f>
        <v>Customer 0390</v>
      </c>
      <c r="E7834" s="2" t="s">
        <v>1022</v>
      </c>
      <c r="F7834" s="2" t="str">
        <f t="array" ref="F7834">_xlfn.XLOOKUP(E7834,Restaurants!A:A,Restaurants!B:B)</f>
        <v>Restaurant 049</v>
      </c>
      <c r="G7834" s="2" t="s">
        <v>235</v>
      </c>
      <c r="H7834" s="2" t="str">
        <f t="array" ref="H7834">_xlfn.XLOOKUP(G7834,Food_Menu!A:A,Food_Menu!B:B)</f>
        <v>Food Item 0020</v>
      </c>
      <c r="I7834" s="2">
        <f t="array" ref="I7834">_xlfn.XLOOKUP(G7834,Food_Menu!A:A,Food_Menu!D:D)</f>
        <v>565.62</v>
      </c>
      <c r="J7834" s="2" t="s">
        <v>651</v>
      </c>
      <c r="K7834" s="2" t="str">
        <f t="array" ref="K7834">_xlfn.XLOOKUP(J7834,Delivery_Partners!A:A,Delivery_Partners!B:B)</f>
        <v>Delivery Partner 036</v>
      </c>
      <c r="L7834" s="3">
        <v>1</v>
      </c>
      <c r="M7834" s="2" t="s">
        <v>23</v>
      </c>
      <c r="N7834" s="2" t="s">
        <v>42</v>
      </c>
      <c r="O7834" s="3">
        <v>40</v>
      </c>
      <c r="P7834" s="13">
        <f t="shared" ref="P7834:P7839" si="1636">I7834*L7834</f>
        <v>565.62</v>
      </c>
      <c r="Q7834" s="13" t="str">
        <f t="shared" ref="Q7834:Q7839" si="1637">IF(O7834="","Not Delivered",IF(O7834&lt;=30,"Fast",IF(O7834&lt;=60,"Normal","Slow")))</f>
        <v>Normal</v>
      </c>
      <c r="S7834" s="21"/>
    </row>
    <row r="7835" customHeight="1" spans="1:19">
      <c r="A7835" s="2" t="s">
        <v>9801</v>
      </c>
      <c r="B7835" s="29" t="s">
        <v>546</v>
      </c>
      <c r="C7835" s="2" t="s">
        <v>5319</v>
      </c>
      <c r="D7835" s="2" t="str">
        <f t="array" ref="D7835">_xlfn.XLOOKUP(C7835,Customers!A:A,Customers!B:B)</f>
        <v>Customer 0628</v>
      </c>
      <c r="E7835" s="2" t="s">
        <v>187</v>
      </c>
      <c r="F7835" s="2" t="str">
        <f t="array" ref="F7835">_xlfn.XLOOKUP(E7835,Restaurants!A:A,Restaurants!B:B)</f>
        <v>Restaurant 065</v>
      </c>
      <c r="G7835" s="2" t="s">
        <v>336</v>
      </c>
      <c r="H7835" s="2" t="str">
        <f t="array" ref="H7835">_xlfn.XLOOKUP(G7835,Food_Menu!A:A,Food_Menu!B:B)</f>
        <v>Food Item 0045</v>
      </c>
      <c r="I7835" s="2">
        <f t="array" ref="I7835">_xlfn.XLOOKUP(G7835,Food_Menu!A:A,Food_Menu!D:D)</f>
        <v>263.72</v>
      </c>
      <c r="J7835" s="2" t="s">
        <v>801</v>
      </c>
      <c r="K7835" s="2" t="str">
        <f t="array" ref="K7835">_xlfn.XLOOKUP(J7835,Delivery_Partners!A:A,Delivery_Partners!B:B)</f>
        <v>Delivery Partner 096</v>
      </c>
      <c r="L7835" s="3">
        <v>2</v>
      </c>
      <c r="M7835" s="2" t="s">
        <v>23</v>
      </c>
      <c r="N7835" s="2" t="s">
        <v>24</v>
      </c>
      <c r="O7835" s="3">
        <v>26</v>
      </c>
      <c r="P7835" s="13">
        <f t="shared" si="1636"/>
        <v>527.44</v>
      </c>
      <c r="Q7835" s="13" t="str">
        <f t="shared" si="1637"/>
        <v>Fast</v>
      </c>
      <c r="S7835" s="21"/>
    </row>
    <row r="7836" customHeight="1" spans="1:19">
      <c r="A7836" s="2" t="s">
        <v>9802</v>
      </c>
      <c r="B7836" s="29" t="s">
        <v>1148</v>
      </c>
      <c r="C7836" s="2" t="s">
        <v>3190</v>
      </c>
      <c r="D7836" s="2" t="str">
        <f t="array" ref="D7836">_xlfn.XLOOKUP(C7836,Customers!A:A,Customers!B:B)</f>
        <v>Customer 0636</v>
      </c>
      <c r="E7836" s="2" t="s">
        <v>698</v>
      </c>
      <c r="F7836" s="2" t="str">
        <f t="array" ref="F7836">_xlfn.XLOOKUP(E7836,Restaurants!A:A,Restaurants!B:B)</f>
        <v>Restaurant 116</v>
      </c>
      <c r="G7836" s="2" t="s">
        <v>21</v>
      </c>
      <c r="H7836" s="2" t="str">
        <f t="array" ref="H7836">_xlfn.XLOOKUP(G7836,Food_Menu!A:A,Food_Menu!B:B)</f>
        <v>Food Item 0016</v>
      </c>
      <c r="I7836" s="2">
        <f t="array" ref="I7836">_xlfn.XLOOKUP(G7836,Food_Menu!A:A,Food_Menu!D:D)</f>
        <v>348.44</v>
      </c>
      <c r="J7836" s="2" t="s">
        <v>988</v>
      </c>
      <c r="K7836" s="2" t="str">
        <f t="array" ref="K7836">_xlfn.XLOOKUP(J7836,Delivery_Partners!A:A,Delivery_Partners!B:B)</f>
        <v>Delivery Partner 120</v>
      </c>
      <c r="L7836" s="3">
        <v>2</v>
      </c>
      <c r="M7836" s="2" t="s">
        <v>23</v>
      </c>
      <c r="N7836" s="2" t="s">
        <v>24</v>
      </c>
      <c r="O7836" s="3">
        <v>30</v>
      </c>
      <c r="P7836" s="13">
        <f t="shared" si="1636"/>
        <v>696.88</v>
      </c>
      <c r="Q7836" s="13" t="str">
        <f t="shared" si="1637"/>
        <v>Fast</v>
      </c>
      <c r="S7836" s="21"/>
    </row>
    <row r="7837" customHeight="1" spans="1:19">
      <c r="A7837" s="2" t="s">
        <v>9803</v>
      </c>
      <c r="B7837" s="29" t="s">
        <v>1604</v>
      </c>
      <c r="C7837" s="2" t="s">
        <v>4915</v>
      </c>
      <c r="D7837" s="2" t="str">
        <f t="array" ref="D7837">_xlfn.XLOOKUP(C7837,Customers!A:A,Customers!B:B)</f>
        <v>Customer 0838</v>
      </c>
      <c r="E7837" s="2" t="s">
        <v>603</v>
      </c>
      <c r="F7837" s="2" t="str">
        <f t="array" ref="F7837">_xlfn.XLOOKUP(E7837,Restaurants!A:A,Restaurants!B:B)</f>
        <v>Restaurant 009</v>
      </c>
      <c r="G7837" s="2" t="s">
        <v>1318</v>
      </c>
      <c r="H7837" s="2" t="str">
        <f t="array" ref="H7837">_xlfn.XLOOKUP(G7837,Food_Menu!A:A,Food_Menu!B:B)</f>
        <v>Food Item 0119</v>
      </c>
      <c r="I7837" s="2">
        <f t="array" ref="I7837">_xlfn.XLOOKUP(G7837,Food_Menu!A:A,Food_Menu!D:D)</f>
        <v>220.83</v>
      </c>
      <c r="J7837" s="2" t="s">
        <v>811</v>
      </c>
      <c r="K7837" s="2" t="str">
        <f t="array" ref="K7837">_xlfn.XLOOKUP(J7837,Delivery_Partners!A:A,Delivery_Partners!B:B)</f>
        <v>Delivery Partner 147</v>
      </c>
      <c r="L7837" s="3">
        <v>1</v>
      </c>
      <c r="M7837" s="2" t="s">
        <v>23</v>
      </c>
      <c r="N7837" s="2" t="s">
        <v>55</v>
      </c>
      <c r="O7837" s="3">
        <v>32</v>
      </c>
      <c r="P7837" s="13">
        <f t="shared" si="1636"/>
        <v>220.83</v>
      </c>
      <c r="Q7837" s="13" t="str">
        <f t="shared" si="1637"/>
        <v>Normal</v>
      </c>
      <c r="S7837" s="21"/>
    </row>
    <row r="7838" customHeight="1" spans="1:19">
      <c r="A7838" s="2" t="s">
        <v>9804</v>
      </c>
      <c r="B7838" s="28">
        <v>45695</v>
      </c>
      <c r="C7838" s="2" t="s">
        <v>1491</v>
      </c>
      <c r="D7838" s="2" t="str">
        <f t="array" ref="D7838">_xlfn.XLOOKUP(C7838,Customers!A:A,Customers!B:B)</f>
        <v>Customer 0567</v>
      </c>
      <c r="E7838" s="2" t="s">
        <v>468</v>
      </c>
      <c r="F7838" s="2" t="str">
        <f t="array" ref="F7838">_xlfn.XLOOKUP(E7838,Restaurants!A:A,Restaurants!B:B)</f>
        <v>Restaurant 067</v>
      </c>
      <c r="G7838" s="2" t="s">
        <v>1103</v>
      </c>
      <c r="H7838" s="2" t="str">
        <f t="array" ref="H7838">_xlfn.XLOOKUP(G7838,Food_Menu!A:A,Food_Menu!B:B)</f>
        <v>Food Item 0194</v>
      </c>
      <c r="I7838" s="2">
        <f t="array" ref="I7838">_xlfn.XLOOKUP(G7838,Food_Menu!A:A,Food_Menu!D:D)</f>
        <v>325.87</v>
      </c>
      <c r="J7838" s="2" t="s">
        <v>756</v>
      </c>
      <c r="K7838" s="2" t="str">
        <f t="array" ref="K7838">_xlfn.XLOOKUP(J7838,Delivery_Partners!A:A,Delivery_Partners!B:B)</f>
        <v>Delivery Partner 126</v>
      </c>
      <c r="L7838" s="3">
        <v>1</v>
      </c>
      <c r="M7838" s="2" t="s">
        <v>23</v>
      </c>
      <c r="N7838" s="2" t="s">
        <v>55</v>
      </c>
      <c r="O7838" s="3">
        <v>36</v>
      </c>
      <c r="P7838" s="13">
        <f t="shared" si="1636"/>
        <v>325.87</v>
      </c>
      <c r="Q7838" s="13" t="str">
        <f t="shared" si="1637"/>
        <v>Normal</v>
      </c>
      <c r="S7838" s="21"/>
    </row>
    <row r="7839" customHeight="1" spans="1:19">
      <c r="A7839" s="2" t="s">
        <v>9805</v>
      </c>
      <c r="B7839" s="29" t="s">
        <v>1906</v>
      </c>
      <c r="C7839" s="2" t="s">
        <v>3943</v>
      </c>
      <c r="D7839" s="2" t="str">
        <f t="array" ref="D7839">_xlfn.XLOOKUP(C7839,Customers!A:A,Customers!B:B)</f>
        <v>Customer 0634</v>
      </c>
      <c r="E7839" s="2" t="s">
        <v>275</v>
      </c>
      <c r="F7839" s="2" t="str">
        <f t="array" ref="F7839">_xlfn.XLOOKUP(E7839,Restaurants!A:A,Restaurants!B:B)</f>
        <v>Restaurant 047</v>
      </c>
      <c r="G7839" s="2" t="s">
        <v>1051</v>
      </c>
      <c r="H7839" s="2" t="str">
        <f t="array" ref="H7839">_xlfn.XLOOKUP(G7839,Food_Menu!A:A,Food_Menu!B:B)</f>
        <v>Food Item 0014</v>
      </c>
      <c r="I7839" s="2">
        <f t="array" ref="I7839">_xlfn.XLOOKUP(G7839,Food_Menu!A:A,Food_Menu!D:D)</f>
        <v>208.39</v>
      </c>
      <c r="J7839" s="2" t="s">
        <v>927</v>
      </c>
      <c r="K7839" s="2" t="str">
        <f t="array" ref="K7839">_xlfn.XLOOKUP(J7839,Delivery_Partners!A:A,Delivery_Partners!B:B)</f>
        <v>Delivery Partner 103</v>
      </c>
      <c r="L7839" s="3">
        <v>1</v>
      </c>
      <c r="M7839" s="2" t="s">
        <v>23</v>
      </c>
      <c r="N7839" s="2" t="s">
        <v>24</v>
      </c>
      <c r="O7839" s="3">
        <v>32</v>
      </c>
      <c r="P7839" s="13">
        <f t="shared" si="1636"/>
        <v>208.39</v>
      </c>
      <c r="Q7839" s="13" t="str">
        <f t="shared" si="1637"/>
        <v>Normal</v>
      </c>
      <c r="S7839" s="21"/>
    </row>
    <row r="7840" hidden="1" customHeight="1" spans="1:19">
      <c r="A7840" s="2" t="s">
        <v>9806</v>
      </c>
      <c r="B7840" s="29" t="s">
        <v>411</v>
      </c>
      <c r="C7840" s="2" t="s">
        <v>4616</v>
      </c>
      <c r="D7840" s="2" t="str">
        <f t="array" ref="D7840">_xlfn.XLOOKUP(C7840,Customers!A:A,Customers!B:B)</f>
        <v>Customer 0782</v>
      </c>
      <c r="E7840" s="2" t="s">
        <v>506</v>
      </c>
      <c r="F7840" s="2" t="str">
        <f t="array" ref="F7840">_xlfn.XLOOKUP(E7840,Restaurants!A:A,Restaurants!B:B)</f>
        <v>Restaurant 005</v>
      </c>
      <c r="G7840" s="2" t="s">
        <v>543</v>
      </c>
      <c r="H7840" s="2" t="str">
        <f t="array" ref="H7840">_xlfn.XLOOKUP(G7840,Food_Menu!A:A,Food_Menu!B:B)</f>
        <v>Food Item 0136</v>
      </c>
      <c r="I7840" s="2"/>
      <c r="J7840" s="2" t="s">
        <v>663</v>
      </c>
      <c r="K7840" s="2" t="str">
        <f t="array" ref="K7840">_xlfn.XLOOKUP(J7840,Delivery_Partners!A:A,Delivery_Partners!B:B)</f>
        <v>Delivery Partner 007</v>
      </c>
      <c r="L7840" s="3">
        <v>2</v>
      </c>
      <c r="M7840" s="2" t="s">
        <v>189</v>
      </c>
      <c r="N7840" s="2" t="s">
        <v>42</v>
      </c>
      <c r="O7840" s="2"/>
    </row>
    <row r="7841" customHeight="1" spans="1:19">
      <c r="A7841" s="2" t="s">
        <v>9807</v>
      </c>
      <c r="B7841" s="29" t="s">
        <v>730</v>
      </c>
      <c r="C7841" s="2" t="s">
        <v>4306</v>
      </c>
      <c r="D7841" s="2" t="str">
        <f t="array" ref="D7841">_xlfn.XLOOKUP(C7841,Customers!A:A,Customers!B:B)</f>
        <v>Customer 0502</v>
      </c>
      <c r="E7841" s="2" t="s">
        <v>721</v>
      </c>
      <c r="F7841" s="2" t="str">
        <f t="array" ref="F7841">_xlfn.XLOOKUP(E7841,Restaurants!A:A,Restaurants!B:B)</f>
        <v>Restaurant 098</v>
      </c>
      <c r="G7841" s="2" t="s">
        <v>469</v>
      </c>
      <c r="H7841" s="2" t="str">
        <f t="array" ref="H7841">_xlfn.XLOOKUP(G7841,Food_Menu!A:A,Food_Menu!B:B)</f>
        <v>Food Item 0094</v>
      </c>
      <c r="I7841" s="2">
        <f t="array" ref="I7841">_xlfn.XLOOKUP(G7841,Food_Menu!A:A,Food_Menu!D:D)</f>
        <v>556.24</v>
      </c>
      <c r="J7841" s="2" t="s">
        <v>1716</v>
      </c>
      <c r="K7841" s="2" t="str">
        <f t="array" ref="K7841">_xlfn.XLOOKUP(J7841,Delivery_Partners!A:A,Delivery_Partners!B:B)</f>
        <v>Delivery Partner 042</v>
      </c>
      <c r="L7841" s="3">
        <v>1</v>
      </c>
      <c r="M7841" s="2" t="s">
        <v>23</v>
      </c>
      <c r="N7841" s="2" t="s">
        <v>24</v>
      </c>
      <c r="O7841" s="3">
        <v>23</v>
      </c>
      <c r="P7841" s="13">
        <f t="shared" ref="P7841:P7853" si="1638">I7841*L7841</f>
        <v>556.24</v>
      </c>
      <c r="Q7841" s="13" t="str">
        <f t="shared" ref="Q7841:Q7853" si="1639">IF(O7841="","Not Delivered",IF(O7841&lt;=30,"Fast",IF(O7841&lt;=60,"Normal","Slow")))</f>
        <v>Fast</v>
      </c>
      <c r="S7841" s="21"/>
    </row>
    <row r="7842" customHeight="1" spans="1:19">
      <c r="A7842" s="2" t="s">
        <v>9808</v>
      </c>
      <c r="B7842" s="28">
        <v>45907</v>
      </c>
      <c r="C7842" s="2" t="s">
        <v>1562</v>
      </c>
      <c r="D7842" s="2" t="str">
        <f t="array" ref="D7842">_xlfn.XLOOKUP(C7842,Customers!A:A,Customers!B:B)</f>
        <v>Customer 0630</v>
      </c>
      <c r="E7842" s="2" t="s">
        <v>738</v>
      </c>
      <c r="F7842" s="2" t="str">
        <f t="array" ref="F7842">_xlfn.XLOOKUP(E7842,Restaurants!A:A,Restaurants!B:B)</f>
        <v>Restaurant 110</v>
      </c>
      <c r="G7842" s="2" t="s">
        <v>868</v>
      </c>
      <c r="H7842" s="2" t="str">
        <f t="array" ref="H7842">_xlfn.XLOOKUP(G7842,Food_Menu!A:A,Food_Menu!B:B)</f>
        <v>Food Item 0184</v>
      </c>
      <c r="I7842" s="2">
        <f t="array" ref="I7842">_xlfn.XLOOKUP(G7842,Food_Menu!A:A,Food_Menu!D:D)</f>
        <v>509.99</v>
      </c>
      <c r="J7842" s="2" t="s">
        <v>499</v>
      </c>
      <c r="K7842" s="2" t="str">
        <f t="array" ref="K7842">_xlfn.XLOOKUP(J7842,Delivery_Partners!A:A,Delivery_Partners!B:B)</f>
        <v>Delivery Partner 105</v>
      </c>
      <c r="L7842" s="3">
        <v>1</v>
      </c>
      <c r="M7842" s="2" t="s">
        <v>23</v>
      </c>
      <c r="N7842" s="2" t="s">
        <v>42</v>
      </c>
      <c r="O7842" s="3">
        <v>15</v>
      </c>
      <c r="P7842" s="13">
        <f t="shared" si="1638"/>
        <v>509.99</v>
      </c>
      <c r="Q7842" s="13" t="str">
        <f t="shared" si="1639"/>
        <v>Fast</v>
      </c>
      <c r="S7842" s="21"/>
    </row>
    <row r="7843" customHeight="1" spans="1:19">
      <c r="A7843" s="2" t="s">
        <v>9809</v>
      </c>
      <c r="B7843" s="29" t="s">
        <v>1490</v>
      </c>
      <c r="C7843" s="2" t="s">
        <v>4193</v>
      </c>
      <c r="D7843" s="2" t="str">
        <f t="array" ref="D7843">_xlfn.XLOOKUP(C7843,Customers!A:A,Customers!B:B)</f>
        <v>Customer 0103</v>
      </c>
      <c r="E7843" s="2" t="s">
        <v>254</v>
      </c>
      <c r="F7843" s="2" t="str">
        <f t="array" ref="F7843">_xlfn.XLOOKUP(E7843,Restaurants!A:A,Restaurants!B:B)</f>
        <v>Restaurant 021</v>
      </c>
      <c r="G7843" s="2" t="s">
        <v>587</v>
      </c>
      <c r="H7843" s="2" t="str">
        <f t="array" ref="H7843">_xlfn.XLOOKUP(G7843,Food_Menu!A:A,Food_Menu!B:B)</f>
        <v>Food Item 0107</v>
      </c>
      <c r="I7843" s="2">
        <f t="array" ref="I7843">_xlfn.XLOOKUP(G7843,Food_Menu!A:A,Food_Menu!D:D)</f>
        <v>548.61</v>
      </c>
      <c r="J7843" s="2" t="s">
        <v>640</v>
      </c>
      <c r="K7843" s="2" t="str">
        <f t="array" ref="K7843">_xlfn.XLOOKUP(J7843,Delivery_Partners!A:A,Delivery_Partners!B:B)</f>
        <v>Delivery Partner 097</v>
      </c>
      <c r="L7843" s="3">
        <v>1</v>
      </c>
      <c r="M7843" s="2" t="s">
        <v>23</v>
      </c>
      <c r="N7843" s="2" t="s">
        <v>24</v>
      </c>
      <c r="O7843" s="3">
        <v>59</v>
      </c>
      <c r="P7843" s="13">
        <f t="shared" si="1638"/>
        <v>548.61</v>
      </c>
      <c r="Q7843" s="13" t="str">
        <f t="shared" si="1639"/>
        <v>Normal</v>
      </c>
      <c r="S7843" s="21"/>
    </row>
    <row r="7844" customHeight="1" spans="1:19">
      <c r="A7844" s="2" t="s">
        <v>9810</v>
      </c>
      <c r="B7844" s="29" t="s">
        <v>980</v>
      </c>
      <c r="C7844" s="2" t="s">
        <v>6962</v>
      </c>
      <c r="D7844" s="2" t="str">
        <f t="array" ref="D7844">_xlfn.XLOOKUP(C7844,Customers!A:A,Customers!B:B)</f>
        <v>Customer 1044</v>
      </c>
      <c r="E7844" s="2" t="s">
        <v>586</v>
      </c>
      <c r="F7844" s="2" t="str">
        <f t="array" ref="F7844">_xlfn.XLOOKUP(E7844,Restaurants!A:A,Restaurants!B:B)</f>
        <v>Restaurant 092</v>
      </c>
      <c r="G7844" s="2" t="s">
        <v>392</v>
      </c>
      <c r="H7844" s="2" t="str">
        <f t="array" ref="H7844">_xlfn.XLOOKUP(G7844,Food_Menu!A:A,Food_Menu!B:B)</f>
        <v>Food Item 0148</v>
      </c>
      <c r="I7844" s="2">
        <f t="array" ref="I7844">_xlfn.XLOOKUP(G7844,Food_Menu!A:A,Food_Menu!D:D)</f>
        <v>405.76</v>
      </c>
      <c r="J7844" s="2" t="s">
        <v>640</v>
      </c>
      <c r="K7844" s="2" t="str">
        <f t="array" ref="K7844">_xlfn.XLOOKUP(J7844,Delivery_Partners!A:A,Delivery_Partners!B:B)</f>
        <v>Delivery Partner 097</v>
      </c>
      <c r="L7844" s="3">
        <v>1</v>
      </c>
      <c r="M7844" s="2" t="s">
        <v>23</v>
      </c>
      <c r="N7844" s="2" t="s">
        <v>24</v>
      </c>
      <c r="O7844" s="3">
        <v>25</v>
      </c>
      <c r="P7844" s="13">
        <f t="shared" si="1638"/>
        <v>405.76</v>
      </c>
      <c r="Q7844" s="13" t="str">
        <f t="shared" si="1639"/>
        <v>Fast</v>
      </c>
      <c r="S7844" s="21"/>
    </row>
    <row r="7845" customHeight="1" spans="1:19">
      <c r="A7845" s="2" t="s">
        <v>9811</v>
      </c>
      <c r="B7845" s="29" t="s">
        <v>830</v>
      </c>
      <c r="C7845" s="2" t="s">
        <v>2113</v>
      </c>
      <c r="D7845" s="2" t="str">
        <f t="array" ref="D7845">_xlfn.XLOOKUP(C7845,Customers!A:A,Customers!B:B)</f>
        <v>Customer 0152</v>
      </c>
      <c r="E7845" s="2" t="s">
        <v>674</v>
      </c>
      <c r="F7845" s="2" t="str">
        <f t="array" ref="F7845">_xlfn.XLOOKUP(E7845,Restaurants!A:A,Restaurants!B:B)</f>
        <v>Restaurant 085</v>
      </c>
      <c r="G7845" s="2" t="s">
        <v>659</v>
      </c>
      <c r="H7845" s="2" t="str">
        <f t="array" ref="H7845">_xlfn.XLOOKUP(G7845,Food_Menu!A:A,Food_Menu!B:B)</f>
        <v>Food Item 0203</v>
      </c>
      <c r="I7845" s="2">
        <f t="array" ref="I7845">_xlfn.XLOOKUP(G7845,Food_Menu!A:A,Food_Menu!D:D)</f>
        <v>406.91</v>
      </c>
      <c r="J7845" s="2" t="s">
        <v>1080</v>
      </c>
      <c r="K7845" s="2" t="str">
        <f t="array" ref="K7845">_xlfn.XLOOKUP(J7845,Delivery_Partners!A:A,Delivery_Partners!B:B)</f>
        <v>Delivery Partner 133</v>
      </c>
      <c r="L7845" s="3">
        <v>1</v>
      </c>
      <c r="M7845" s="2" t="s">
        <v>23</v>
      </c>
      <c r="N7845" s="2" t="s">
        <v>24</v>
      </c>
      <c r="O7845" s="3">
        <v>48</v>
      </c>
      <c r="P7845" s="13">
        <f t="shared" si="1638"/>
        <v>406.91</v>
      </c>
      <c r="Q7845" s="13" t="str">
        <f t="shared" si="1639"/>
        <v>Normal</v>
      </c>
      <c r="S7845" s="21"/>
    </row>
    <row r="7846" customHeight="1" spans="1:19">
      <c r="A7846" s="2" t="s">
        <v>9812</v>
      </c>
      <c r="B7846" s="29" t="s">
        <v>854</v>
      </c>
      <c r="C7846" s="2" t="s">
        <v>2699</v>
      </c>
      <c r="D7846" s="2" t="str">
        <f t="array" ref="D7846">_xlfn.XLOOKUP(C7846,Customers!A:A,Customers!B:B)</f>
        <v>Customer 1048</v>
      </c>
      <c r="E7846" s="2" t="s">
        <v>674</v>
      </c>
      <c r="F7846" s="2" t="str">
        <f t="array" ref="F7846">_xlfn.XLOOKUP(E7846,Restaurants!A:A,Restaurants!B:B)</f>
        <v>Restaurant 085</v>
      </c>
      <c r="G7846" s="2" t="s">
        <v>117</v>
      </c>
      <c r="H7846" s="2" t="str">
        <f t="array" ref="H7846">_xlfn.XLOOKUP(G7846,Food_Menu!A:A,Food_Menu!B:B)</f>
        <v>Food Item 0030</v>
      </c>
      <c r="I7846" s="2">
        <f t="array" ref="I7846">_xlfn.XLOOKUP(G7846,Food_Menu!A:A,Food_Menu!D:D)</f>
        <v>373.16</v>
      </c>
      <c r="J7846" s="2" t="s">
        <v>22</v>
      </c>
      <c r="K7846" s="2" t="str">
        <f t="array" ref="K7846">_xlfn.XLOOKUP(J7846,Delivery_Partners!A:A,Delivery_Partners!B:B)</f>
        <v>Delivery Partner 163</v>
      </c>
      <c r="L7846" s="3">
        <v>1</v>
      </c>
      <c r="M7846" s="2" t="s">
        <v>23</v>
      </c>
      <c r="N7846" s="2" t="s">
        <v>55</v>
      </c>
      <c r="O7846" s="3">
        <v>42</v>
      </c>
      <c r="P7846" s="13">
        <f t="shared" si="1638"/>
        <v>373.16</v>
      </c>
      <c r="Q7846" s="13" t="str">
        <f t="shared" si="1639"/>
        <v>Normal</v>
      </c>
      <c r="S7846" s="21"/>
    </row>
    <row r="7847" customHeight="1" spans="1:19">
      <c r="A7847" s="2" t="s">
        <v>9813</v>
      </c>
      <c r="B7847" s="29" t="s">
        <v>180</v>
      </c>
      <c r="C7847" s="2" t="s">
        <v>3686</v>
      </c>
      <c r="D7847" s="2" t="str">
        <f t="array" ref="D7847">_xlfn.XLOOKUP(C7847,Customers!A:A,Customers!B:B)</f>
        <v>Customer 0913</v>
      </c>
      <c r="E7847" s="2" t="s">
        <v>260</v>
      </c>
      <c r="F7847" s="2" t="str">
        <f t="array" ref="F7847">_xlfn.XLOOKUP(E7847,Restaurants!A:A,Restaurants!B:B)</f>
        <v>Restaurant 056</v>
      </c>
      <c r="G7847" s="2" t="s">
        <v>373</v>
      </c>
      <c r="H7847" s="2" t="str">
        <f t="array" ref="H7847">_xlfn.XLOOKUP(G7847,Food_Menu!A:A,Food_Menu!B:B)</f>
        <v>Food Item 0070</v>
      </c>
      <c r="I7847" s="2">
        <f t="array" ref="I7847">_xlfn.XLOOKUP(G7847,Food_Menu!A:A,Food_Menu!D:D)</f>
        <v>329.84</v>
      </c>
      <c r="J7847" s="2" t="s">
        <v>887</v>
      </c>
      <c r="K7847" s="2" t="str">
        <f t="array" ref="K7847">_xlfn.XLOOKUP(J7847,Delivery_Partners!A:A,Delivery_Partners!B:B)</f>
        <v>Delivery Partner 091</v>
      </c>
      <c r="L7847" s="3">
        <v>2</v>
      </c>
      <c r="M7847" s="2" t="s">
        <v>23</v>
      </c>
      <c r="N7847" s="2" t="s">
        <v>24</v>
      </c>
      <c r="O7847" s="3">
        <v>26</v>
      </c>
      <c r="P7847" s="13">
        <f t="shared" si="1638"/>
        <v>659.68</v>
      </c>
      <c r="Q7847" s="13" t="str">
        <f t="shared" si="1639"/>
        <v>Fast</v>
      </c>
      <c r="S7847" s="21"/>
    </row>
    <row r="7848" customHeight="1" spans="1:19">
      <c r="A7848" s="2" t="s">
        <v>9814</v>
      </c>
      <c r="B7848" s="28">
        <v>45938</v>
      </c>
      <c r="C7848" s="2" t="s">
        <v>1545</v>
      </c>
      <c r="D7848" s="2" t="str">
        <f t="array" ref="D7848">_xlfn.XLOOKUP(C7848,Customers!A:A,Customers!B:B)</f>
        <v>Customer 1138</v>
      </c>
      <c r="E7848" s="2" t="s">
        <v>518</v>
      </c>
      <c r="F7848" s="2" t="str">
        <f t="array" ref="F7848">_xlfn.XLOOKUP(E7848,Restaurants!A:A,Restaurants!B:B)</f>
        <v>Restaurant 039</v>
      </c>
      <c r="G7848" s="2" t="s">
        <v>1951</v>
      </c>
      <c r="H7848" s="2" t="str">
        <f t="array" ref="H7848">_xlfn.XLOOKUP(G7848,Food_Menu!A:A,Food_Menu!B:B)</f>
        <v>Food Item 0060</v>
      </c>
      <c r="I7848" s="2">
        <f t="array" ref="I7848">_xlfn.XLOOKUP(G7848,Food_Menu!A:A,Food_Menu!D:D)</f>
        <v>246.78</v>
      </c>
      <c r="J7848" s="2" t="s">
        <v>510</v>
      </c>
      <c r="K7848" s="2" t="str">
        <f t="array" ref="K7848">_xlfn.XLOOKUP(J7848,Delivery_Partners!A:A,Delivery_Partners!B:B)</f>
        <v>Delivery Partner 025</v>
      </c>
      <c r="L7848" s="3">
        <v>4</v>
      </c>
      <c r="M7848" s="2" t="s">
        <v>23</v>
      </c>
      <c r="N7848" s="2" t="s">
        <v>55</v>
      </c>
      <c r="O7848" s="3">
        <v>33</v>
      </c>
      <c r="P7848" s="13">
        <f t="shared" si="1638"/>
        <v>987.12</v>
      </c>
      <c r="Q7848" s="13" t="str">
        <f t="shared" si="1639"/>
        <v>Normal</v>
      </c>
      <c r="S7848" s="21"/>
    </row>
    <row r="7849" customHeight="1" spans="1:19">
      <c r="A7849" s="2" t="s">
        <v>9815</v>
      </c>
      <c r="B7849" s="28">
        <v>45668</v>
      </c>
      <c r="C7849" s="2" t="s">
        <v>321</v>
      </c>
      <c r="D7849" s="2" t="str">
        <f t="array" ref="D7849">_xlfn.XLOOKUP(C7849,Customers!A:A,Customers!B:B)</f>
        <v>Customer 0030</v>
      </c>
      <c r="E7849" s="2" t="s">
        <v>603</v>
      </c>
      <c r="F7849" s="2" t="str">
        <f t="array" ref="F7849">_xlfn.XLOOKUP(E7849,Restaurants!A:A,Restaurants!B:B)</f>
        <v>Restaurant 009</v>
      </c>
      <c r="G7849" s="2" t="s">
        <v>881</v>
      </c>
      <c r="H7849" s="2" t="str">
        <f t="array" ref="H7849">_xlfn.XLOOKUP(G7849,Food_Menu!A:A,Food_Menu!B:B)</f>
        <v>Food Item 0038</v>
      </c>
      <c r="I7849" s="2">
        <f t="array" ref="I7849">_xlfn.XLOOKUP(G7849,Food_Menu!A:A,Food_Menu!D:D)</f>
        <v>355.26</v>
      </c>
      <c r="J7849" s="2" t="s">
        <v>2141</v>
      </c>
      <c r="K7849" s="2" t="str">
        <f t="array" ref="K7849">_xlfn.XLOOKUP(J7849,Delivery_Partners!A:A,Delivery_Partners!B:B)</f>
        <v>Delivery Partner 080</v>
      </c>
      <c r="L7849" s="3">
        <v>1</v>
      </c>
      <c r="M7849" s="2" t="s">
        <v>23</v>
      </c>
      <c r="N7849" s="2" t="s">
        <v>55</v>
      </c>
      <c r="O7849" s="3">
        <v>32</v>
      </c>
      <c r="P7849" s="13">
        <f t="shared" si="1638"/>
        <v>355.26</v>
      </c>
      <c r="Q7849" s="13" t="str">
        <f t="shared" si="1639"/>
        <v>Normal</v>
      </c>
      <c r="S7849" s="21"/>
    </row>
    <row r="7850" customHeight="1" spans="1:19">
      <c r="A7850" s="2" t="s">
        <v>9816</v>
      </c>
      <c r="B7850" s="29" t="s">
        <v>87</v>
      </c>
      <c r="C7850" s="2" t="s">
        <v>2595</v>
      </c>
      <c r="D7850" s="2" t="str">
        <f t="array" ref="D7850">_xlfn.XLOOKUP(C7850,Customers!A:A,Customers!B:B)</f>
        <v>Customer 0261</v>
      </c>
      <c r="E7850" s="2" t="s">
        <v>506</v>
      </c>
      <c r="F7850" s="2" t="str">
        <f t="array" ref="F7850">_xlfn.XLOOKUP(E7850,Restaurants!A:A,Restaurants!B:B)</f>
        <v>Restaurant 005</v>
      </c>
      <c r="G7850" s="2" t="s">
        <v>442</v>
      </c>
      <c r="H7850" s="2" t="str">
        <f t="array" ref="H7850">_xlfn.XLOOKUP(G7850,Food_Menu!A:A,Food_Menu!B:B)</f>
        <v>Food Item 0143</v>
      </c>
      <c r="I7850" s="2">
        <f t="array" ref="I7850">_xlfn.XLOOKUP(G7850,Food_Menu!A:A,Food_Menu!D:D)</f>
        <v>248.87</v>
      </c>
      <c r="J7850" s="2" t="s">
        <v>68</v>
      </c>
      <c r="K7850" s="2" t="str">
        <f t="array" ref="K7850">_xlfn.XLOOKUP(J7850,Delivery_Partners!A:A,Delivery_Partners!B:B)</f>
        <v>Delivery Partner 046</v>
      </c>
      <c r="L7850" s="3">
        <v>1</v>
      </c>
      <c r="M7850" s="2" t="s">
        <v>23</v>
      </c>
      <c r="N7850" s="2" t="s">
        <v>24</v>
      </c>
      <c r="O7850" s="3">
        <v>39</v>
      </c>
      <c r="P7850" s="13">
        <f t="shared" si="1638"/>
        <v>248.87</v>
      </c>
      <c r="Q7850" s="13" t="str">
        <f t="shared" si="1639"/>
        <v>Normal</v>
      </c>
      <c r="S7850" s="21"/>
    </row>
    <row r="7851" customHeight="1" spans="1:19">
      <c r="A7851" s="2" t="s">
        <v>9817</v>
      </c>
      <c r="B7851" s="28">
        <v>45909</v>
      </c>
      <c r="C7851" s="2" t="s">
        <v>3280</v>
      </c>
      <c r="D7851" s="2" t="str">
        <f t="array" ref="D7851">_xlfn.XLOOKUP(C7851,Customers!A:A,Customers!B:B)</f>
        <v>Customer 0063</v>
      </c>
      <c r="E7851" s="2" t="s">
        <v>451</v>
      </c>
      <c r="F7851" s="2" t="str">
        <f t="array" ref="F7851">_xlfn.XLOOKUP(E7851,Restaurants!A:A,Restaurants!B:B)</f>
        <v>Restaurant 022</v>
      </c>
      <c r="G7851" s="2" t="s">
        <v>1749</v>
      </c>
      <c r="H7851" s="2" t="str">
        <f t="array" ref="H7851">_xlfn.XLOOKUP(G7851,Food_Menu!A:A,Food_Menu!B:B)</f>
        <v>Food Item 0002</v>
      </c>
      <c r="I7851" s="2">
        <f t="array" ref="I7851">_xlfn.XLOOKUP(G7851,Food_Menu!A:A,Food_Menu!D:D)</f>
        <v>89.4</v>
      </c>
      <c r="J7851" s="2" t="s">
        <v>801</v>
      </c>
      <c r="K7851" s="2" t="str">
        <f t="array" ref="K7851">_xlfn.XLOOKUP(J7851,Delivery_Partners!A:A,Delivery_Partners!B:B)</f>
        <v>Delivery Partner 096</v>
      </c>
      <c r="L7851" s="3">
        <v>4</v>
      </c>
      <c r="M7851" s="2" t="s">
        <v>23</v>
      </c>
      <c r="N7851" s="2" t="s">
        <v>55</v>
      </c>
      <c r="O7851" s="3">
        <v>26</v>
      </c>
      <c r="P7851" s="13">
        <f t="shared" si="1638"/>
        <v>357.6</v>
      </c>
      <c r="Q7851" s="13" t="str">
        <f t="shared" si="1639"/>
        <v>Fast</v>
      </c>
      <c r="S7851" s="21"/>
    </row>
    <row r="7852" customHeight="1" spans="1:19">
      <c r="A7852" s="2" t="s">
        <v>9818</v>
      </c>
      <c r="B7852" s="28">
        <v>45698</v>
      </c>
      <c r="C7852" s="2" t="s">
        <v>4306</v>
      </c>
      <c r="D7852" s="2" t="str">
        <f t="array" ref="D7852">_xlfn.XLOOKUP(C7852,Customers!A:A,Customers!B:B)</f>
        <v>Customer 0502</v>
      </c>
      <c r="E7852" s="2" t="s">
        <v>345</v>
      </c>
      <c r="F7852" s="2" t="str">
        <f t="array" ref="F7852">_xlfn.XLOOKUP(E7852,Restaurants!A:A,Restaurants!B:B)</f>
        <v>Restaurant 064</v>
      </c>
      <c r="G7852" s="2" t="s">
        <v>1701</v>
      </c>
      <c r="H7852" s="2" t="str">
        <f t="array" ref="H7852">_xlfn.XLOOKUP(G7852,Food_Menu!A:A,Food_Menu!B:B)</f>
        <v>Food Item 0085</v>
      </c>
      <c r="I7852" s="2">
        <f t="array" ref="I7852">_xlfn.XLOOKUP(G7852,Food_Menu!A:A,Food_Menu!D:D)</f>
        <v>423.46</v>
      </c>
      <c r="J7852" s="2" t="s">
        <v>643</v>
      </c>
      <c r="K7852" s="2" t="str">
        <f t="array" ref="K7852">_xlfn.XLOOKUP(J7852,Delivery_Partners!A:A,Delivery_Partners!B:B)</f>
        <v>Delivery Partner 107</v>
      </c>
      <c r="L7852" s="3">
        <v>1</v>
      </c>
      <c r="M7852" s="2" t="s">
        <v>23</v>
      </c>
      <c r="N7852" s="2" t="s">
        <v>55</v>
      </c>
      <c r="O7852" s="3">
        <v>33</v>
      </c>
      <c r="P7852" s="13">
        <f t="shared" si="1638"/>
        <v>423.46</v>
      </c>
      <c r="Q7852" s="13" t="str">
        <f t="shared" si="1639"/>
        <v>Normal</v>
      </c>
      <c r="S7852" s="21"/>
    </row>
    <row r="7853" customHeight="1" spans="1:19">
      <c r="A7853" s="2" t="s">
        <v>9819</v>
      </c>
      <c r="B7853" s="29" t="s">
        <v>569</v>
      </c>
      <c r="C7853" s="2" t="s">
        <v>2753</v>
      </c>
      <c r="D7853" s="2" t="str">
        <f t="array" ref="D7853">_xlfn.XLOOKUP(C7853,Customers!A:A,Customers!B:B)</f>
        <v>Customer 1086</v>
      </c>
      <c r="E7853" s="2" t="s">
        <v>1765</v>
      </c>
      <c r="F7853" s="2" t="str">
        <f t="array" ref="F7853">_xlfn.XLOOKUP(E7853,Restaurants!A:A,Restaurants!B:B)</f>
        <v>Restaurant 017</v>
      </c>
      <c r="G7853" s="2" t="s">
        <v>728</v>
      </c>
      <c r="H7853" s="2" t="str">
        <f t="array" ref="H7853">_xlfn.XLOOKUP(G7853,Food_Menu!A:A,Food_Menu!B:B)</f>
        <v>Food Item 0027</v>
      </c>
      <c r="I7853" s="2">
        <f t="array" ref="I7853">_xlfn.XLOOKUP(G7853,Food_Menu!A:A,Food_Menu!D:D)</f>
        <v>364.02</v>
      </c>
      <c r="J7853" s="2" t="s">
        <v>304</v>
      </c>
      <c r="K7853" s="2" t="str">
        <f t="array" ref="K7853">_xlfn.XLOOKUP(J7853,Delivery_Partners!A:A,Delivery_Partners!B:B)</f>
        <v>Delivery Partner 099</v>
      </c>
      <c r="L7853" s="3">
        <v>1</v>
      </c>
      <c r="M7853" s="2" t="s">
        <v>23</v>
      </c>
      <c r="N7853" s="2" t="s">
        <v>42</v>
      </c>
      <c r="O7853" s="3">
        <v>35</v>
      </c>
      <c r="P7853" s="13">
        <f t="shared" si="1638"/>
        <v>364.02</v>
      </c>
      <c r="Q7853" s="13" t="str">
        <f t="shared" si="1639"/>
        <v>Normal</v>
      </c>
      <c r="S7853" s="21"/>
    </row>
    <row r="7854" hidden="1" customHeight="1" spans="1:19">
      <c r="A7854" s="2" t="s">
        <v>9820</v>
      </c>
      <c r="B7854" s="29" t="s">
        <v>760</v>
      </c>
      <c r="C7854" s="2" t="s">
        <v>3506</v>
      </c>
      <c r="D7854" s="2" t="str">
        <f t="array" ref="D7854">_xlfn.XLOOKUP(C7854,Customers!A:A,Customers!B:B)</f>
        <v>Customer 0920</v>
      </c>
      <c r="E7854" s="2" t="s">
        <v>52</v>
      </c>
      <c r="F7854" s="2" t="str">
        <f t="array" ref="F7854">_xlfn.XLOOKUP(E7854,Restaurants!A:A,Restaurants!B:B)</f>
        <v>Restaurant 083</v>
      </c>
      <c r="G7854" s="2" t="s">
        <v>543</v>
      </c>
      <c r="H7854" s="2" t="str">
        <f t="array" ref="H7854">_xlfn.XLOOKUP(G7854,Food_Menu!A:A,Food_Menu!B:B)</f>
        <v>Food Item 0136</v>
      </c>
      <c r="I7854" s="2"/>
      <c r="J7854" s="2" t="s">
        <v>499</v>
      </c>
      <c r="K7854" s="2" t="str">
        <f t="array" ref="K7854">_xlfn.XLOOKUP(J7854,Delivery_Partners!A:A,Delivery_Partners!B:B)</f>
        <v>Delivery Partner 105</v>
      </c>
      <c r="L7854" s="3">
        <v>2</v>
      </c>
      <c r="M7854" s="2" t="s">
        <v>101</v>
      </c>
      <c r="N7854" s="2" t="s">
        <v>24</v>
      </c>
      <c r="O7854" s="2"/>
    </row>
    <row r="7855" customHeight="1" spans="1:19">
      <c r="A7855" s="2" t="s">
        <v>9821</v>
      </c>
      <c r="B7855" s="28">
        <v>45848</v>
      </c>
      <c r="C7855" s="2" t="s">
        <v>1700</v>
      </c>
      <c r="D7855" s="2" t="str">
        <f t="array" ref="D7855">_xlfn.XLOOKUP(C7855,Customers!A:A,Customers!B:B)</f>
        <v>Customer 0845</v>
      </c>
      <c r="E7855" s="2" t="s">
        <v>131</v>
      </c>
      <c r="F7855" s="2" t="str">
        <f t="array" ref="F7855">_xlfn.XLOOKUP(E7855,Restaurants!A:A,Restaurants!B:B)</f>
        <v>Restaurant 075</v>
      </c>
      <c r="G7855" s="2" t="s">
        <v>1210</v>
      </c>
      <c r="H7855" s="2" t="str">
        <f t="array" ref="H7855">_xlfn.XLOOKUP(G7855,Food_Menu!A:A,Food_Menu!B:B)</f>
        <v>Food Item 0166</v>
      </c>
      <c r="I7855" s="2">
        <f t="array" ref="I7855">_xlfn.XLOOKUP(G7855,Food_Menu!A:A,Food_Menu!D:D)</f>
        <v>321.44</v>
      </c>
      <c r="J7855" s="2" t="s">
        <v>1090</v>
      </c>
      <c r="K7855" s="2" t="str">
        <f t="array" ref="K7855">_xlfn.XLOOKUP(J7855,Delivery_Partners!A:A,Delivery_Partners!B:B)</f>
        <v>Delivery Partner 056</v>
      </c>
      <c r="L7855" s="3">
        <v>1</v>
      </c>
      <c r="M7855" s="2" t="s">
        <v>23</v>
      </c>
      <c r="N7855" s="2" t="s">
        <v>55</v>
      </c>
      <c r="O7855" s="3">
        <v>30</v>
      </c>
      <c r="P7855" s="13">
        <f t="shared" ref="P7855:P7857" si="1640">I7855*L7855</f>
        <v>321.44</v>
      </c>
      <c r="Q7855" s="13" t="str">
        <f t="shared" ref="Q7855:Q7857" si="1641">IF(O7855="","Not Delivered",IF(O7855&lt;=30,"Fast",IF(O7855&lt;=60,"Normal","Slow")))</f>
        <v>Fast</v>
      </c>
      <c r="S7855" s="21"/>
    </row>
    <row r="7856" customHeight="1" spans="1:19">
      <c r="A7856" s="2" t="s">
        <v>9822</v>
      </c>
      <c r="B7856" s="28">
        <v>45908</v>
      </c>
      <c r="C7856" s="2" t="s">
        <v>1598</v>
      </c>
      <c r="D7856" s="2" t="str">
        <f t="array" ref="D7856">_xlfn.XLOOKUP(C7856,Customers!A:A,Customers!B:B)</f>
        <v>Customer 1019</v>
      </c>
      <c r="E7856" s="2" t="s">
        <v>1060</v>
      </c>
      <c r="F7856" s="2" t="str">
        <f t="array" ref="F7856">_xlfn.XLOOKUP(E7856,Restaurants!A:A,Restaurants!B:B)</f>
        <v>Restaurant 042</v>
      </c>
      <c r="G7856" s="2" t="s">
        <v>1185</v>
      </c>
      <c r="H7856" s="2" t="str">
        <f t="array" ref="H7856">_xlfn.XLOOKUP(G7856,Food_Menu!A:A,Food_Menu!B:B)</f>
        <v>Food Item 0103</v>
      </c>
      <c r="I7856" s="2">
        <f t="array" ref="I7856">_xlfn.XLOOKUP(G7856,Food_Menu!A:A,Food_Menu!D:D)</f>
        <v>421.35</v>
      </c>
      <c r="J7856" s="2" t="s">
        <v>1196</v>
      </c>
      <c r="K7856" s="2" t="str">
        <f t="array" ref="K7856">_xlfn.XLOOKUP(J7856,Delivery_Partners!A:A,Delivery_Partners!B:B)</f>
        <v>Delivery Partner 032</v>
      </c>
      <c r="L7856" s="3">
        <v>1</v>
      </c>
      <c r="M7856" s="2" t="s">
        <v>23</v>
      </c>
      <c r="N7856" s="2" t="s">
        <v>74</v>
      </c>
      <c r="O7856" s="3">
        <v>23</v>
      </c>
      <c r="P7856" s="13">
        <f t="shared" si="1640"/>
        <v>421.35</v>
      </c>
      <c r="Q7856" s="13" t="str">
        <f t="shared" si="1641"/>
        <v>Fast</v>
      </c>
      <c r="S7856" s="21"/>
    </row>
    <row r="7857" customHeight="1" spans="1:19">
      <c r="A7857" s="2" t="s">
        <v>9823</v>
      </c>
      <c r="B7857" s="28">
        <v>45692</v>
      </c>
      <c r="C7857" s="2" t="s">
        <v>3765</v>
      </c>
      <c r="D7857" s="2" t="str">
        <f t="array" ref="D7857">_xlfn.XLOOKUP(C7857,Customers!A:A,Customers!B:B)</f>
        <v>Customer 0006</v>
      </c>
      <c r="E7857" s="2" t="s">
        <v>78</v>
      </c>
      <c r="F7857" s="2" t="str">
        <f t="array" ref="F7857">_xlfn.XLOOKUP(E7857,Restaurants!A:A,Restaurants!B:B)</f>
        <v>Restaurant 011</v>
      </c>
      <c r="G7857" s="2" t="s">
        <v>1560</v>
      </c>
      <c r="H7857" s="2" t="str">
        <f t="array" ref="H7857">_xlfn.XLOOKUP(G7857,Food_Menu!A:A,Food_Menu!B:B)</f>
        <v>Food Item 0098</v>
      </c>
      <c r="I7857" s="2">
        <f t="array" ref="I7857">_xlfn.XLOOKUP(G7857,Food_Menu!A:A,Food_Menu!D:D)</f>
        <v>463.29</v>
      </c>
      <c r="J7857" s="2" t="s">
        <v>520</v>
      </c>
      <c r="K7857" s="2" t="str">
        <f t="array" ref="K7857">_xlfn.XLOOKUP(J7857,Delivery_Partners!A:A,Delivery_Partners!B:B)</f>
        <v>Delivery Partner 154</v>
      </c>
      <c r="L7857" s="3">
        <v>3</v>
      </c>
      <c r="M7857" s="2" t="s">
        <v>23</v>
      </c>
      <c r="N7857" s="2" t="s">
        <v>24</v>
      </c>
      <c r="O7857" s="3">
        <v>28</v>
      </c>
      <c r="P7857" s="13">
        <f t="shared" si="1640"/>
        <v>1389.87</v>
      </c>
      <c r="Q7857" s="13" t="str">
        <f t="shared" si="1641"/>
        <v>Fast</v>
      </c>
      <c r="S7857" s="21"/>
    </row>
    <row r="7858" hidden="1" customHeight="1" spans="1:19">
      <c r="A7858" s="2" t="s">
        <v>9824</v>
      </c>
      <c r="B7858" s="29" t="s">
        <v>1855</v>
      </c>
      <c r="C7858" s="2" t="s">
        <v>3077</v>
      </c>
      <c r="D7858" s="2" t="str">
        <f t="array" ref="D7858">_xlfn.XLOOKUP(C7858,Customers!A:A,Customers!B:B)</f>
        <v>Customer 0946</v>
      </c>
      <c r="E7858" s="2" t="s">
        <v>578</v>
      </c>
      <c r="F7858" s="2" t="str">
        <f t="array" ref="F7858">_xlfn.XLOOKUP(E7858,Restaurants!A:A,Restaurants!B:B)</f>
        <v>Restaurant 063</v>
      </c>
      <c r="G7858" s="2" t="s">
        <v>1259</v>
      </c>
      <c r="H7858" s="2" t="str">
        <f t="array" ref="H7858">_xlfn.XLOOKUP(G7858,Food_Menu!A:A,Food_Menu!B:B)</f>
        <v>Food Item 0099</v>
      </c>
      <c r="I7858" s="2"/>
      <c r="J7858" s="2" t="s">
        <v>409</v>
      </c>
      <c r="K7858" s="2" t="str">
        <f t="array" ref="K7858">_xlfn.XLOOKUP(J7858,Delivery_Partners!A:A,Delivery_Partners!B:B)</f>
        <v>Delivery Partner 073</v>
      </c>
      <c r="L7858" s="3">
        <v>2</v>
      </c>
      <c r="M7858" s="2" t="s">
        <v>101</v>
      </c>
      <c r="N7858" s="2" t="s">
        <v>55</v>
      </c>
      <c r="O7858" s="2"/>
    </row>
    <row r="7859" customHeight="1" spans="1:19">
      <c r="A7859" s="2" t="s">
        <v>9825</v>
      </c>
      <c r="B7859" s="28">
        <v>45787</v>
      </c>
      <c r="C7859" s="2" t="s">
        <v>3759</v>
      </c>
      <c r="D7859" s="2" t="str">
        <f t="array" ref="D7859">_xlfn.XLOOKUP(C7859,Customers!A:A,Customers!B:B)</f>
        <v>Customer 0375</v>
      </c>
      <c r="E7859" s="2" t="s">
        <v>945</v>
      </c>
      <c r="F7859" s="2" t="str">
        <f t="array" ref="F7859">_xlfn.XLOOKUP(E7859,Restaurants!A:A,Restaurants!B:B)</f>
        <v>Restaurant 099</v>
      </c>
      <c r="G7859" s="2" t="s">
        <v>722</v>
      </c>
      <c r="H7859" s="2" t="str">
        <f t="array" ref="H7859">_xlfn.XLOOKUP(G7859,Food_Menu!A:A,Food_Menu!B:B)</f>
        <v>Food Item 0044</v>
      </c>
      <c r="I7859" s="2">
        <f t="array" ref="I7859">_xlfn.XLOOKUP(G7859,Food_Menu!A:A,Food_Menu!D:D)</f>
        <v>334.07</v>
      </c>
      <c r="J7859" s="2" t="s">
        <v>621</v>
      </c>
      <c r="K7859" s="2" t="str">
        <f t="array" ref="K7859">_xlfn.XLOOKUP(J7859,Delivery_Partners!A:A,Delivery_Partners!B:B)</f>
        <v>Delivery Partner 038</v>
      </c>
      <c r="L7859" s="3">
        <v>2</v>
      </c>
      <c r="M7859" s="2" t="s">
        <v>23</v>
      </c>
      <c r="N7859" s="2" t="s">
        <v>24</v>
      </c>
      <c r="O7859" s="3">
        <v>15</v>
      </c>
      <c r="P7859" s="13">
        <f t="shared" ref="P7859:P7884" si="1642">I7859*L7859</f>
        <v>668.14</v>
      </c>
      <c r="Q7859" s="13" t="str">
        <f t="shared" ref="Q7859:Q7884" si="1643">IF(O7859="","Not Delivered",IF(O7859&lt;=30,"Fast",IF(O7859&lt;=60,"Normal","Slow")))</f>
        <v>Fast</v>
      </c>
      <c r="S7859" s="21"/>
    </row>
    <row r="7860" customHeight="1" spans="1:19">
      <c r="A7860" s="2" t="s">
        <v>9826</v>
      </c>
      <c r="B7860" s="28">
        <v>45748</v>
      </c>
      <c r="C7860" s="2" t="s">
        <v>4135</v>
      </c>
      <c r="D7860" s="2" t="str">
        <f t="array" ref="D7860">_xlfn.XLOOKUP(C7860,Customers!A:A,Customers!B:B)</f>
        <v>Customer 0830</v>
      </c>
      <c r="E7860" s="2" t="s">
        <v>669</v>
      </c>
      <c r="F7860" s="2" t="str">
        <f t="array" ref="F7860">_xlfn.XLOOKUP(E7860,Restaurants!A:A,Restaurants!B:B)</f>
        <v>Restaurant 048</v>
      </c>
      <c r="G7860" s="2" t="s">
        <v>1164</v>
      </c>
      <c r="H7860" s="2" t="str">
        <f t="array" ref="H7860">_xlfn.XLOOKUP(G7860,Food_Menu!A:A,Food_Menu!B:B)</f>
        <v>Food Item 0083</v>
      </c>
      <c r="I7860" s="2">
        <f t="array" ref="I7860">_xlfn.XLOOKUP(G7860,Food_Menu!A:A,Food_Menu!D:D)</f>
        <v>430.56</v>
      </c>
      <c r="J7860" s="2" t="s">
        <v>610</v>
      </c>
      <c r="K7860" s="2" t="str">
        <f t="array" ref="K7860">_xlfn.XLOOKUP(J7860,Delivery_Partners!A:A,Delivery_Partners!B:B)</f>
        <v>Delivery Partner 180</v>
      </c>
      <c r="L7860" s="3">
        <v>1</v>
      </c>
      <c r="M7860" s="2" t="s">
        <v>23</v>
      </c>
      <c r="N7860" s="2" t="s">
        <v>42</v>
      </c>
      <c r="O7860" s="3">
        <v>49</v>
      </c>
      <c r="P7860" s="13">
        <f t="shared" si="1642"/>
        <v>430.56</v>
      </c>
      <c r="Q7860" s="13" t="str">
        <f t="shared" si="1643"/>
        <v>Normal</v>
      </c>
      <c r="S7860" s="21"/>
    </row>
    <row r="7861" customHeight="1" spans="1:19">
      <c r="A7861" s="2" t="s">
        <v>9827</v>
      </c>
      <c r="B7861" s="29" t="s">
        <v>161</v>
      </c>
      <c r="C7861" s="2" t="s">
        <v>880</v>
      </c>
      <c r="D7861" s="2" t="str">
        <f t="array" ref="D7861">_xlfn.XLOOKUP(C7861,Customers!A:A,Customers!B:B)</f>
        <v>Customer 0916</v>
      </c>
      <c r="E7861" s="2" t="s">
        <v>182</v>
      </c>
      <c r="F7861" s="2" t="str">
        <f t="array" ref="F7861">_xlfn.XLOOKUP(E7861,Restaurants!A:A,Restaurants!B:B)</f>
        <v>Restaurant 097</v>
      </c>
      <c r="G7861" s="2" t="s">
        <v>1083</v>
      </c>
      <c r="H7861" s="2" t="str">
        <f t="array" ref="H7861">_xlfn.XLOOKUP(G7861,Food_Menu!A:A,Food_Menu!B:B)</f>
        <v>Food Item 0206</v>
      </c>
      <c r="I7861" s="2">
        <f t="array" ref="I7861">_xlfn.XLOOKUP(G7861,Food_Menu!A:A,Food_Menu!D:D)</f>
        <v>635.73</v>
      </c>
      <c r="J7861" s="2" t="s">
        <v>470</v>
      </c>
      <c r="K7861" s="2" t="str">
        <f t="array" ref="K7861">_xlfn.XLOOKUP(J7861,Delivery_Partners!A:A,Delivery_Partners!B:B)</f>
        <v>Delivery Partner 006</v>
      </c>
      <c r="L7861" s="3">
        <v>1</v>
      </c>
      <c r="M7861" s="2" t="s">
        <v>23</v>
      </c>
      <c r="N7861" s="2" t="s">
        <v>55</v>
      </c>
      <c r="O7861" s="3">
        <v>35</v>
      </c>
      <c r="P7861" s="13">
        <f t="shared" si="1642"/>
        <v>635.73</v>
      </c>
      <c r="Q7861" s="13" t="str">
        <f t="shared" si="1643"/>
        <v>Normal</v>
      </c>
      <c r="S7861" s="21"/>
    </row>
    <row r="7862" customHeight="1" spans="1:19">
      <c r="A7862" s="2" t="s">
        <v>9828</v>
      </c>
      <c r="B7862" s="28">
        <v>45754</v>
      </c>
      <c r="C7862" s="2" t="s">
        <v>725</v>
      </c>
      <c r="D7862" s="2" t="str">
        <f t="array" ref="D7862">_xlfn.XLOOKUP(C7862,Customers!A:A,Customers!B:B)</f>
        <v>Customer 0823</v>
      </c>
      <c r="E7862" s="2" t="s">
        <v>33</v>
      </c>
      <c r="F7862" s="2" t="str">
        <f t="array" ref="F7862">_xlfn.XLOOKUP(E7862,Restaurants!A:A,Restaurants!B:B)</f>
        <v>Restaurant 035</v>
      </c>
      <c r="G7862" s="2" t="s">
        <v>683</v>
      </c>
      <c r="H7862" s="2" t="str">
        <f t="array" ref="H7862">_xlfn.XLOOKUP(G7862,Food_Menu!A:A,Food_Menu!B:B)</f>
        <v>Food Item 0010</v>
      </c>
      <c r="I7862" s="2">
        <f t="array" ref="I7862">_xlfn.XLOOKUP(G7862,Food_Menu!A:A,Food_Menu!D:D)</f>
        <v>253.04</v>
      </c>
      <c r="J7862" s="2" t="s">
        <v>262</v>
      </c>
      <c r="K7862" s="2" t="str">
        <f t="array" ref="K7862">_xlfn.XLOOKUP(J7862,Delivery_Partners!A:A,Delivery_Partners!B:B)</f>
        <v>Delivery Partner 063</v>
      </c>
      <c r="L7862" s="3">
        <v>3</v>
      </c>
      <c r="M7862" s="2" t="s">
        <v>23</v>
      </c>
      <c r="N7862" s="2" t="s">
        <v>74</v>
      </c>
      <c r="O7862" s="3">
        <v>40</v>
      </c>
      <c r="P7862" s="13">
        <f t="shared" si="1642"/>
        <v>759.12</v>
      </c>
      <c r="Q7862" s="13" t="str">
        <f t="shared" si="1643"/>
        <v>Normal</v>
      </c>
      <c r="S7862" s="21"/>
    </row>
    <row r="7863" customHeight="1" spans="1:19">
      <c r="A7863" s="2" t="s">
        <v>9829</v>
      </c>
      <c r="B7863" s="29" t="s">
        <v>1417</v>
      </c>
      <c r="C7863" s="2" t="s">
        <v>4306</v>
      </c>
      <c r="D7863" s="2" t="str">
        <f t="array" ref="D7863">_xlfn.XLOOKUP(C7863,Customers!A:A,Customers!B:B)</f>
        <v>Customer 0502</v>
      </c>
      <c r="E7863" s="2" t="s">
        <v>465</v>
      </c>
      <c r="F7863" s="2" t="str">
        <f t="array" ref="F7863">_xlfn.XLOOKUP(E7863,Restaurants!A:A,Restaurants!B:B)</f>
        <v>Restaurant 010</v>
      </c>
      <c r="G7863" s="2" t="s">
        <v>1600</v>
      </c>
      <c r="H7863" s="2" t="str">
        <f t="array" ref="H7863">_xlfn.XLOOKUP(G7863,Food_Menu!A:A,Food_Menu!B:B)</f>
        <v>Food Item 0174</v>
      </c>
      <c r="I7863" s="2">
        <f t="array" ref="I7863">_xlfn.XLOOKUP(G7863,Food_Menu!A:A,Food_Menu!D:D)</f>
        <v>470.05</v>
      </c>
      <c r="J7863" s="2" t="s">
        <v>127</v>
      </c>
      <c r="K7863" s="2" t="str">
        <f t="array" ref="K7863">_xlfn.XLOOKUP(J7863,Delivery_Partners!A:A,Delivery_Partners!B:B)</f>
        <v>Delivery Partner 134</v>
      </c>
      <c r="L7863" s="3">
        <v>3</v>
      </c>
      <c r="M7863" s="2" t="s">
        <v>23</v>
      </c>
      <c r="N7863" s="2" t="s">
        <v>55</v>
      </c>
      <c r="O7863" s="3">
        <v>38</v>
      </c>
      <c r="P7863" s="13">
        <f t="shared" si="1642"/>
        <v>1410.15</v>
      </c>
      <c r="Q7863" s="13" t="str">
        <f t="shared" si="1643"/>
        <v>Normal</v>
      </c>
      <c r="S7863" s="21"/>
    </row>
    <row r="7864" customHeight="1" spans="1:19">
      <c r="A7864" s="2" t="s">
        <v>9830</v>
      </c>
      <c r="B7864" s="29" t="s">
        <v>1027</v>
      </c>
      <c r="C7864" s="2" t="s">
        <v>3930</v>
      </c>
      <c r="D7864" s="2" t="str">
        <f t="array" ref="D7864">_xlfn.XLOOKUP(C7864,Customers!A:A,Customers!B:B)</f>
        <v>Customer 0734</v>
      </c>
      <c r="E7864" s="2" t="s">
        <v>446</v>
      </c>
      <c r="F7864" s="2" t="str">
        <f t="array" ref="F7864">_xlfn.XLOOKUP(E7864,Restaurants!A:A,Restaurants!B:B)</f>
        <v>Restaurant 078</v>
      </c>
      <c r="G7864" s="2" t="s">
        <v>466</v>
      </c>
      <c r="H7864" s="2" t="str">
        <f t="array" ref="H7864">_xlfn.XLOOKUP(G7864,Food_Menu!A:A,Food_Menu!B:B)</f>
        <v>Food Item 0037</v>
      </c>
      <c r="I7864" s="2">
        <f t="array" ref="I7864">_xlfn.XLOOKUP(G7864,Food_Menu!A:A,Food_Menu!D:D)</f>
        <v>570.62</v>
      </c>
      <c r="J7864" s="2" t="s">
        <v>1193</v>
      </c>
      <c r="K7864" s="2" t="str">
        <f t="array" ref="K7864">_xlfn.XLOOKUP(J7864,Delivery_Partners!A:A,Delivery_Partners!B:B)</f>
        <v>Delivery Partner 074</v>
      </c>
      <c r="L7864" s="3">
        <v>2</v>
      </c>
      <c r="M7864" s="2" t="s">
        <v>23</v>
      </c>
      <c r="N7864" s="2" t="s">
        <v>24</v>
      </c>
      <c r="O7864" s="3">
        <v>27</v>
      </c>
      <c r="P7864" s="13">
        <f t="shared" si="1642"/>
        <v>1141.24</v>
      </c>
      <c r="Q7864" s="13" t="str">
        <f t="shared" si="1643"/>
        <v>Fast</v>
      </c>
      <c r="S7864" s="21"/>
    </row>
    <row r="7865" customHeight="1" spans="1:19">
      <c r="A7865" s="2" t="s">
        <v>9831</v>
      </c>
      <c r="B7865" s="29" t="s">
        <v>166</v>
      </c>
      <c r="C7865" s="2" t="s">
        <v>2054</v>
      </c>
      <c r="D7865" s="2" t="str">
        <f t="array" ref="D7865">_xlfn.XLOOKUP(C7865,Customers!A:A,Customers!B:B)</f>
        <v>Customer 0563</v>
      </c>
      <c r="E7865" s="2" t="s">
        <v>771</v>
      </c>
      <c r="F7865" s="2" t="str">
        <f t="array" ref="F7865">_xlfn.XLOOKUP(E7865,Restaurants!A:A,Restaurants!B:B)</f>
        <v>Restaurant 107</v>
      </c>
      <c r="G7865" s="2" t="s">
        <v>1285</v>
      </c>
      <c r="H7865" s="2" t="str">
        <f t="array" ref="H7865">_xlfn.XLOOKUP(G7865,Food_Menu!A:A,Food_Menu!B:B)</f>
        <v>Food Item 0026</v>
      </c>
      <c r="I7865" s="2">
        <f t="array" ref="I7865">_xlfn.XLOOKUP(G7865,Food_Menu!A:A,Food_Menu!D:D)</f>
        <v>535.49</v>
      </c>
      <c r="J7865" s="2" t="s">
        <v>241</v>
      </c>
      <c r="K7865" s="2" t="str">
        <f t="array" ref="K7865">_xlfn.XLOOKUP(J7865,Delivery_Partners!A:A,Delivery_Partners!B:B)</f>
        <v>Delivery Partner 152</v>
      </c>
      <c r="L7865" s="3">
        <v>1</v>
      </c>
      <c r="M7865" s="2" t="s">
        <v>23</v>
      </c>
      <c r="N7865" s="2" t="s">
        <v>55</v>
      </c>
      <c r="O7865" s="3">
        <v>22</v>
      </c>
      <c r="P7865" s="13">
        <f t="shared" si="1642"/>
        <v>535.49</v>
      </c>
      <c r="Q7865" s="13" t="str">
        <f t="shared" si="1643"/>
        <v>Fast</v>
      </c>
      <c r="S7865" s="21"/>
    </row>
    <row r="7866" customHeight="1" spans="1:19">
      <c r="A7866" s="2" t="s">
        <v>9832</v>
      </c>
      <c r="B7866" s="28">
        <v>45667</v>
      </c>
      <c r="C7866" s="2" t="s">
        <v>1538</v>
      </c>
      <c r="D7866" s="2" t="str">
        <f t="array" ref="D7866">_xlfn.XLOOKUP(C7866,Customers!A:A,Customers!B:B)</f>
        <v>Customer 0754</v>
      </c>
      <c r="E7866" s="2" t="s">
        <v>771</v>
      </c>
      <c r="F7866" s="2" t="str">
        <f t="array" ref="F7866">_xlfn.XLOOKUP(E7866,Restaurants!A:A,Restaurants!B:B)</f>
        <v>Restaurant 107</v>
      </c>
      <c r="G7866" s="2" t="s">
        <v>1272</v>
      </c>
      <c r="H7866" s="2" t="str">
        <f t="array" ref="H7866">_xlfn.XLOOKUP(G7866,Food_Menu!A:A,Food_Menu!B:B)</f>
        <v>Food Item 0063</v>
      </c>
      <c r="I7866" s="2">
        <f t="array" ref="I7866">_xlfn.XLOOKUP(G7866,Food_Menu!A:A,Food_Menu!D:D)</f>
        <v>539.41</v>
      </c>
      <c r="J7866" s="2" t="s">
        <v>1557</v>
      </c>
      <c r="K7866" s="2" t="str">
        <f t="array" ref="K7866">_xlfn.XLOOKUP(J7866,Delivery_Partners!A:A,Delivery_Partners!B:B)</f>
        <v>Delivery Partner 065</v>
      </c>
      <c r="L7866" s="3">
        <v>2</v>
      </c>
      <c r="M7866" s="2" t="s">
        <v>23</v>
      </c>
      <c r="N7866" s="2" t="s">
        <v>42</v>
      </c>
      <c r="O7866" s="3">
        <v>27</v>
      </c>
      <c r="P7866" s="13">
        <f t="shared" si="1642"/>
        <v>1078.82</v>
      </c>
      <c r="Q7866" s="13" t="str">
        <f t="shared" si="1643"/>
        <v>Fast</v>
      </c>
      <c r="S7866" s="21"/>
    </row>
    <row r="7867" customHeight="1" spans="1:19">
      <c r="A7867" s="2" t="s">
        <v>9833</v>
      </c>
      <c r="B7867" s="29" t="s">
        <v>891</v>
      </c>
      <c r="C7867" s="2" t="s">
        <v>4675</v>
      </c>
      <c r="D7867" s="2" t="str">
        <f t="array" ref="D7867">_xlfn.XLOOKUP(C7867,Customers!A:A,Customers!B:B)</f>
        <v>Customer 0551</v>
      </c>
      <c r="E7867" s="2" t="s">
        <v>698</v>
      </c>
      <c r="F7867" s="2" t="str">
        <f t="array" ref="F7867">_xlfn.XLOOKUP(E7867,Restaurants!A:A,Restaurants!B:B)</f>
        <v>Restaurant 116</v>
      </c>
      <c r="G7867" s="2" t="s">
        <v>1951</v>
      </c>
      <c r="H7867" s="2" t="str">
        <f t="array" ref="H7867">_xlfn.XLOOKUP(G7867,Food_Menu!A:A,Food_Menu!B:B)</f>
        <v>Food Item 0060</v>
      </c>
      <c r="I7867" s="2">
        <f t="array" ref="I7867">_xlfn.XLOOKUP(G7867,Food_Menu!A:A,Food_Menu!D:D)</f>
        <v>246.78</v>
      </c>
      <c r="J7867" s="2" t="s">
        <v>735</v>
      </c>
      <c r="K7867" s="2" t="str">
        <f t="array" ref="K7867">_xlfn.XLOOKUP(J7867,Delivery_Partners!A:A,Delivery_Partners!B:B)</f>
        <v>Delivery Partner 116</v>
      </c>
      <c r="L7867" s="3">
        <v>1</v>
      </c>
      <c r="M7867" s="2" t="s">
        <v>23</v>
      </c>
      <c r="N7867" s="2" t="s">
        <v>55</v>
      </c>
      <c r="O7867" s="3">
        <v>17</v>
      </c>
      <c r="P7867" s="13">
        <f t="shared" si="1642"/>
        <v>246.78</v>
      </c>
      <c r="Q7867" s="13" t="str">
        <f t="shared" si="1643"/>
        <v>Fast</v>
      </c>
      <c r="S7867" s="21"/>
    </row>
    <row r="7868" customHeight="1" spans="1:19">
      <c r="A7868" s="2" t="s">
        <v>9834</v>
      </c>
      <c r="B7868" s="28">
        <v>45722</v>
      </c>
      <c r="C7868" s="2" t="s">
        <v>1304</v>
      </c>
      <c r="D7868" s="2" t="str">
        <f t="array" ref="D7868">_xlfn.XLOOKUP(C7868,Customers!A:A,Customers!B:B)</f>
        <v>Customer 0473</v>
      </c>
      <c r="E7868" s="2" t="s">
        <v>71</v>
      </c>
      <c r="F7868" s="2" t="str">
        <f t="array" ref="F7868">_xlfn.XLOOKUP(E7868,Restaurants!A:A,Restaurants!B:B)</f>
        <v>Restaurant 013</v>
      </c>
      <c r="G7868" s="2" t="s">
        <v>373</v>
      </c>
      <c r="H7868" s="2" t="str">
        <f t="array" ref="H7868">_xlfn.XLOOKUP(G7868,Food_Menu!A:A,Food_Menu!B:B)</f>
        <v>Food Item 0070</v>
      </c>
      <c r="I7868" s="2">
        <f t="array" ref="I7868">_xlfn.XLOOKUP(G7868,Food_Menu!A:A,Food_Menu!D:D)</f>
        <v>329.84</v>
      </c>
      <c r="J7868" s="2" t="s">
        <v>1930</v>
      </c>
      <c r="K7868" s="2" t="str">
        <f t="array" ref="K7868">_xlfn.XLOOKUP(J7868,Delivery_Partners!A:A,Delivery_Partners!B:B)</f>
        <v>Delivery Partner 077</v>
      </c>
      <c r="L7868" s="3">
        <v>2</v>
      </c>
      <c r="M7868" s="2" t="s">
        <v>23</v>
      </c>
      <c r="N7868" s="2" t="s">
        <v>24</v>
      </c>
      <c r="O7868" s="3">
        <v>39</v>
      </c>
      <c r="P7868" s="13">
        <f t="shared" si="1642"/>
        <v>659.68</v>
      </c>
      <c r="Q7868" s="13" t="str">
        <f t="shared" si="1643"/>
        <v>Normal</v>
      </c>
      <c r="S7868" s="21"/>
    </row>
    <row r="7869" customHeight="1" spans="1:19">
      <c r="A7869" s="2" t="s">
        <v>9835</v>
      </c>
      <c r="B7869" s="28">
        <v>45912</v>
      </c>
      <c r="C7869" s="2" t="s">
        <v>4966</v>
      </c>
      <c r="D7869" s="2" t="str">
        <f t="array" ref="D7869">_xlfn.XLOOKUP(C7869,Customers!A:A,Customers!B:B)</f>
        <v>Customer 0243</v>
      </c>
      <c r="E7869" s="2" t="s">
        <v>747</v>
      </c>
      <c r="F7869" s="2" t="str">
        <f t="array" ref="F7869">_xlfn.XLOOKUP(E7869,Restaurants!A:A,Restaurants!B:B)</f>
        <v>Restaurant 006</v>
      </c>
      <c r="G7869" s="2" t="s">
        <v>1009</v>
      </c>
      <c r="H7869" s="2" t="str">
        <f t="array" ref="H7869">_xlfn.XLOOKUP(G7869,Food_Menu!A:A,Food_Menu!B:B)</f>
        <v>Food Item 0187</v>
      </c>
      <c r="I7869" s="2">
        <f t="array" ref="I7869">_xlfn.XLOOKUP(G7869,Food_Menu!A:A,Food_Menu!D:D)</f>
        <v>496.25</v>
      </c>
      <c r="J7869" s="2" t="s">
        <v>368</v>
      </c>
      <c r="K7869" s="2" t="str">
        <f t="array" ref="K7869">_xlfn.XLOOKUP(J7869,Delivery_Partners!A:A,Delivery_Partners!B:B)</f>
        <v>Delivery Partner 085</v>
      </c>
      <c r="L7869" s="3">
        <v>2</v>
      </c>
      <c r="M7869" s="2" t="s">
        <v>23</v>
      </c>
      <c r="N7869" s="2" t="s">
        <v>24</v>
      </c>
      <c r="O7869" s="3">
        <v>33</v>
      </c>
      <c r="P7869" s="13">
        <f t="shared" si="1642"/>
        <v>992.5</v>
      </c>
      <c r="Q7869" s="13" t="str">
        <f t="shared" si="1643"/>
        <v>Normal</v>
      </c>
      <c r="S7869" s="21"/>
    </row>
    <row r="7870" customHeight="1" spans="1:19">
      <c r="A7870" s="2" t="s">
        <v>9836</v>
      </c>
      <c r="B7870" s="28">
        <v>45789</v>
      </c>
      <c r="C7870" s="2" t="s">
        <v>2059</v>
      </c>
      <c r="D7870" s="2" t="str">
        <f t="array" ref="D7870">_xlfn.XLOOKUP(C7870,Customers!A:A,Customers!B:B)</f>
        <v>Customer 0465</v>
      </c>
      <c r="E7870" s="2" t="s">
        <v>776</v>
      </c>
      <c r="F7870" s="2" t="str">
        <f t="array" ref="F7870">_xlfn.XLOOKUP(E7870,Restaurants!A:A,Restaurants!B:B)</f>
        <v>Restaurant 069</v>
      </c>
      <c r="G7870" s="2" t="s">
        <v>579</v>
      </c>
      <c r="H7870" s="2" t="str">
        <f t="array" ref="H7870">_xlfn.XLOOKUP(G7870,Food_Menu!A:A,Food_Menu!B:B)</f>
        <v>Food Item 0200</v>
      </c>
      <c r="I7870" s="2">
        <f t="array" ref="I7870">_xlfn.XLOOKUP(G7870,Food_Menu!A:A,Food_Menu!D:D)</f>
        <v>511.44</v>
      </c>
      <c r="J7870" s="2" t="s">
        <v>1122</v>
      </c>
      <c r="K7870" s="2" t="str">
        <f t="array" ref="K7870">_xlfn.XLOOKUP(J7870,Delivery_Partners!A:A,Delivery_Partners!B:B)</f>
        <v>Delivery Partner 090</v>
      </c>
      <c r="L7870" s="3">
        <v>1</v>
      </c>
      <c r="M7870" s="2" t="s">
        <v>23</v>
      </c>
      <c r="N7870" s="2" t="s">
        <v>55</v>
      </c>
      <c r="O7870" s="3">
        <v>17</v>
      </c>
      <c r="P7870" s="13">
        <f t="shared" si="1642"/>
        <v>511.44</v>
      </c>
      <c r="Q7870" s="13" t="str">
        <f t="shared" si="1643"/>
        <v>Fast</v>
      </c>
      <c r="S7870" s="21"/>
    </row>
    <row r="7871" customHeight="1" spans="1:19">
      <c r="A7871" s="2" t="s">
        <v>9837</v>
      </c>
      <c r="B7871" s="28">
        <v>45666</v>
      </c>
      <c r="C7871" s="2" t="s">
        <v>2412</v>
      </c>
      <c r="D7871" s="2" t="str">
        <f t="array" ref="D7871">_xlfn.XLOOKUP(C7871,Customers!A:A,Customers!B:B)</f>
        <v>Customer 0866</v>
      </c>
      <c r="E7871" s="2" t="s">
        <v>706</v>
      </c>
      <c r="F7871" s="2" t="str">
        <f t="array" ref="F7871">_xlfn.XLOOKUP(E7871,Restaurants!A:A,Restaurants!B:B)</f>
        <v>Restaurant 115</v>
      </c>
      <c r="G7871" s="2" t="s">
        <v>1063</v>
      </c>
      <c r="H7871" s="2" t="str">
        <f t="array" ref="H7871">_xlfn.XLOOKUP(G7871,Food_Menu!A:A,Food_Menu!B:B)</f>
        <v>Food Item 0153</v>
      </c>
      <c r="I7871" s="2">
        <f t="array" ref="I7871">_xlfn.XLOOKUP(G7871,Food_Menu!A:A,Food_Menu!D:D)</f>
        <v>322.66</v>
      </c>
      <c r="J7871" s="2" t="s">
        <v>118</v>
      </c>
      <c r="K7871" s="2" t="str">
        <f t="array" ref="K7871">_xlfn.XLOOKUP(J7871,Delivery_Partners!A:A,Delivery_Partners!B:B)</f>
        <v>Delivery Partner 176</v>
      </c>
      <c r="L7871" s="3">
        <v>1</v>
      </c>
      <c r="M7871" s="2" t="s">
        <v>23</v>
      </c>
      <c r="N7871" s="2" t="s">
        <v>24</v>
      </c>
      <c r="O7871" s="3">
        <v>28</v>
      </c>
      <c r="P7871" s="13">
        <f t="shared" si="1642"/>
        <v>322.66</v>
      </c>
      <c r="Q7871" s="13" t="str">
        <f t="shared" si="1643"/>
        <v>Fast</v>
      </c>
      <c r="S7871" s="21"/>
    </row>
    <row r="7872" customHeight="1" spans="1:19">
      <c r="A7872" s="2" t="s">
        <v>9838</v>
      </c>
      <c r="B7872" s="28">
        <v>45665</v>
      </c>
      <c r="C7872" s="2" t="s">
        <v>2922</v>
      </c>
      <c r="D7872" s="2" t="str">
        <f t="array" ref="D7872">_xlfn.XLOOKUP(C7872,Customers!A:A,Customers!B:B)</f>
        <v>Customer 1045</v>
      </c>
      <c r="E7872" s="2" t="s">
        <v>224</v>
      </c>
      <c r="F7872" s="2" t="str">
        <f t="array" ref="F7872">_xlfn.XLOOKUP(E7872,Restaurants!A:A,Restaurants!B:B)</f>
        <v>Restaurant 120</v>
      </c>
      <c r="G7872" s="2" t="s">
        <v>1044</v>
      </c>
      <c r="H7872" s="2" t="str">
        <f t="array" ref="H7872">_xlfn.XLOOKUP(G7872,Food_Menu!A:A,Food_Menu!B:B)</f>
        <v>Food Item 0033</v>
      </c>
      <c r="I7872" s="2">
        <f t="array" ref="I7872">_xlfn.XLOOKUP(G7872,Food_Menu!A:A,Food_Menu!D:D)</f>
        <v>595.57</v>
      </c>
      <c r="J7872" s="2" t="s">
        <v>1325</v>
      </c>
      <c r="K7872" s="2" t="str">
        <f t="array" ref="K7872">_xlfn.XLOOKUP(J7872,Delivery_Partners!A:A,Delivery_Partners!B:B)</f>
        <v>Delivery Partner 137</v>
      </c>
      <c r="L7872" s="3">
        <v>2</v>
      </c>
      <c r="M7872" s="2" t="s">
        <v>23</v>
      </c>
      <c r="N7872" s="2" t="s">
        <v>55</v>
      </c>
      <c r="O7872" s="3">
        <v>43</v>
      </c>
      <c r="P7872" s="13">
        <f t="shared" si="1642"/>
        <v>1191.14</v>
      </c>
      <c r="Q7872" s="13" t="str">
        <f t="shared" si="1643"/>
        <v>Normal</v>
      </c>
      <c r="S7872" s="21"/>
    </row>
    <row r="7873" customHeight="1" spans="1:19">
      <c r="A7873" s="2" t="s">
        <v>9839</v>
      </c>
      <c r="B7873" s="29" t="s">
        <v>1360</v>
      </c>
      <c r="C7873" s="2" t="s">
        <v>2250</v>
      </c>
      <c r="D7873" s="2" t="str">
        <f t="array" ref="D7873">_xlfn.XLOOKUP(C7873,Customers!A:A,Customers!B:B)</f>
        <v>Customer 0124</v>
      </c>
      <c r="E7873" s="2" t="s">
        <v>984</v>
      </c>
      <c r="F7873" s="2" t="str">
        <f t="array" ref="F7873">_xlfn.XLOOKUP(E7873,Restaurants!A:A,Restaurants!B:B)</f>
        <v>Restaurant 034</v>
      </c>
      <c r="G7873" s="2" t="s">
        <v>650</v>
      </c>
      <c r="H7873" s="2" t="str">
        <f t="array" ref="H7873">_xlfn.XLOOKUP(G7873,Food_Menu!A:A,Food_Menu!B:B)</f>
        <v>Food Item 0209</v>
      </c>
      <c r="I7873" s="2">
        <f t="array" ref="I7873">_xlfn.XLOOKUP(G7873,Food_Menu!A:A,Food_Menu!D:D)</f>
        <v>533.6</v>
      </c>
      <c r="J7873" s="2" t="s">
        <v>1204</v>
      </c>
      <c r="K7873" s="2" t="str">
        <f t="array" ref="K7873">_xlfn.XLOOKUP(J7873,Delivery_Partners!A:A,Delivery_Partners!B:B)</f>
        <v>Delivery Partner 067</v>
      </c>
      <c r="L7873" s="3">
        <v>3</v>
      </c>
      <c r="M7873" s="2" t="s">
        <v>23</v>
      </c>
      <c r="N7873" s="2" t="s">
        <v>42</v>
      </c>
      <c r="O7873" s="3">
        <v>51</v>
      </c>
      <c r="P7873" s="13">
        <f t="shared" si="1642"/>
        <v>1600.8</v>
      </c>
      <c r="Q7873" s="13" t="str">
        <f t="shared" si="1643"/>
        <v>Normal</v>
      </c>
      <c r="S7873" s="21"/>
    </row>
    <row r="7874" customHeight="1" spans="1:19">
      <c r="A7874" s="2" t="s">
        <v>9840</v>
      </c>
      <c r="B7874" s="28">
        <v>45969</v>
      </c>
      <c r="C7874" s="2" t="s">
        <v>1422</v>
      </c>
      <c r="D7874" s="2" t="str">
        <f t="array" ref="D7874">_xlfn.XLOOKUP(C7874,Customers!A:A,Customers!B:B)</f>
        <v>Customer 0220</v>
      </c>
      <c r="E7874" s="2" t="s">
        <v>532</v>
      </c>
      <c r="F7874" s="2" t="str">
        <f t="array" ref="F7874">_xlfn.XLOOKUP(E7874,Restaurants!A:A,Restaurants!B:B)</f>
        <v>Restaurant 046</v>
      </c>
      <c r="G7874" s="2" t="s">
        <v>1009</v>
      </c>
      <c r="H7874" s="2" t="str">
        <f t="array" ref="H7874">_xlfn.XLOOKUP(G7874,Food_Menu!A:A,Food_Menu!B:B)</f>
        <v>Food Item 0187</v>
      </c>
      <c r="I7874" s="2">
        <f t="array" ref="I7874">_xlfn.XLOOKUP(G7874,Food_Menu!A:A,Food_Menu!D:D)</f>
        <v>496.25</v>
      </c>
      <c r="J7874" s="2" t="s">
        <v>54</v>
      </c>
      <c r="K7874" s="2" t="str">
        <f t="array" ref="K7874">_xlfn.XLOOKUP(J7874,Delivery_Partners!A:A,Delivery_Partners!B:B)</f>
        <v>Delivery Partner 075</v>
      </c>
      <c r="L7874" s="3">
        <v>1</v>
      </c>
      <c r="M7874" s="2" t="s">
        <v>23</v>
      </c>
      <c r="N7874" s="2" t="s">
        <v>24</v>
      </c>
      <c r="O7874" s="3">
        <v>20</v>
      </c>
      <c r="P7874" s="13">
        <f t="shared" si="1642"/>
        <v>496.25</v>
      </c>
      <c r="Q7874" s="13" t="str">
        <f t="shared" si="1643"/>
        <v>Fast</v>
      </c>
      <c r="S7874" s="21"/>
    </row>
    <row r="7875" customHeight="1" spans="1:19">
      <c r="A7875" s="2" t="s">
        <v>9841</v>
      </c>
      <c r="B7875" s="28">
        <v>45850</v>
      </c>
      <c r="C7875" s="2" t="s">
        <v>2102</v>
      </c>
      <c r="D7875" s="2" t="str">
        <f t="array" ref="D7875">_xlfn.XLOOKUP(C7875,Customers!A:A,Customers!B:B)</f>
        <v>Customer 0609</v>
      </c>
      <c r="E7875" s="2" t="s">
        <v>1173</v>
      </c>
      <c r="F7875" s="2" t="str">
        <f t="array" ref="F7875">_xlfn.XLOOKUP(E7875,Restaurants!A:A,Restaurants!B:B)</f>
        <v>Restaurant 080</v>
      </c>
      <c r="G7875" s="2" t="s">
        <v>962</v>
      </c>
      <c r="H7875" s="2" t="str">
        <f t="array" ref="H7875">_xlfn.XLOOKUP(G7875,Food_Menu!A:A,Food_Menu!B:B)</f>
        <v>Food Item 0017</v>
      </c>
      <c r="I7875" s="2">
        <f t="array" ref="I7875">_xlfn.XLOOKUP(G7875,Food_Menu!A:A,Food_Menu!D:D)</f>
        <v>353.65</v>
      </c>
      <c r="J7875" s="2" t="s">
        <v>1193</v>
      </c>
      <c r="K7875" s="2" t="str">
        <f t="array" ref="K7875">_xlfn.XLOOKUP(J7875,Delivery_Partners!A:A,Delivery_Partners!B:B)</f>
        <v>Delivery Partner 074</v>
      </c>
      <c r="L7875" s="3">
        <v>1</v>
      </c>
      <c r="M7875" s="2" t="s">
        <v>23</v>
      </c>
      <c r="N7875" s="2" t="s">
        <v>24</v>
      </c>
      <c r="O7875" s="3">
        <v>61</v>
      </c>
      <c r="P7875" s="13">
        <f t="shared" si="1642"/>
        <v>353.65</v>
      </c>
      <c r="Q7875" s="13" t="str">
        <f t="shared" si="1643"/>
        <v>Slow</v>
      </c>
      <c r="S7875" s="21"/>
    </row>
    <row r="7876" customHeight="1" spans="1:19">
      <c r="A7876" s="2" t="s">
        <v>9842</v>
      </c>
      <c r="B7876" s="29" t="s">
        <v>361</v>
      </c>
      <c r="C7876" s="2" t="s">
        <v>59</v>
      </c>
      <c r="D7876" s="2" t="str">
        <f t="array" ref="D7876">_xlfn.XLOOKUP(C7876,Customers!A:A,Customers!B:B)</f>
        <v>Customer 0844</v>
      </c>
      <c r="E7876" s="2" t="s">
        <v>738</v>
      </c>
      <c r="F7876" s="2" t="str">
        <f t="array" ref="F7876">_xlfn.XLOOKUP(E7876,Restaurants!A:A,Restaurants!B:B)</f>
        <v>Restaurant 110</v>
      </c>
      <c r="G7876" s="2" t="s">
        <v>178</v>
      </c>
      <c r="H7876" s="2" t="str">
        <f t="array" ref="H7876">_xlfn.XLOOKUP(G7876,Food_Menu!A:A,Food_Menu!B:B)</f>
        <v>Food Item 0086</v>
      </c>
      <c r="I7876" s="2">
        <f t="array" ref="I7876">_xlfn.XLOOKUP(G7876,Food_Menu!A:A,Food_Menu!D:D)</f>
        <v>475.88</v>
      </c>
      <c r="J7876" s="2" t="s">
        <v>1080</v>
      </c>
      <c r="K7876" s="2" t="str">
        <f t="array" ref="K7876">_xlfn.XLOOKUP(J7876,Delivery_Partners!A:A,Delivery_Partners!B:B)</f>
        <v>Delivery Partner 133</v>
      </c>
      <c r="L7876" s="3">
        <v>2</v>
      </c>
      <c r="M7876" s="2" t="s">
        <v>23</v>
      </c>
      <c r="N7876" s="2" t="s">
        <v>42</v>
      </c>
      <c r="O7876" s="3">
        <v>23</v>
      </c>
      <c r="P7876" s="13">
        <f t="shared" si="1642"/>
        <v>951.76</v>
      </c>
      <c r="Q7876" s="13" t="str">
        <f t="shared" si="1643"/>
        <v>Fast</v>
      </c>
      <c r="S7876" s="21"/>
    </row>
    <row r="7877" customHeight="1" spans="1:19">
      <c r="A7877" s="2" t="s">
        <v>9843</v>
      </c>
      <c r="B7877" s="29" t="s">
        <v>472</v>
      </c>
      <c r="C7877" s="2" t="s">
        <v>654</v>
      </c>
      <c r="D7877" s="2" t="str">
        <f t="array" ref="D7877">_xlfn.XLOOKUP(C7877,Customers!A:A,Customers!B:B)</f>
        <v>Customer 0204</v>
      </c>
      <c r="E7877" s="2" t="s">
        <v>254</v>
      </c>
      <c r="F7877" s="2" t="str">
        <f t="array" ref="F7877">_xlfn.XLOOKUP(E7877,Restaurants!A:A,Restaurants!B:B)</f>
        <v>Restaurant 021</v>
      </c>
      <c r="G7877" s="2" t="s">
        <v>913</v>
      </c>
      <c r="H7877" s="2" t="str">
        <f t="array" ref="H7877">_xlfn.XLOOKUP(G7877,Food_Menu!A:A,Food_Menu!B:B)</f>
        <v>Food Item 0171</v>
      </c>
      <c r="I7877" s="2">
        <f t="array" ref="I7877">_xlfn.XLOOKUP(G7877,Food_Menu!A:A,Food_Menu!D:D)</f>
        <v>583.51</v>
      </c>
      <c r="J7877" s="2" t="s">
        <v>643</v>
      </c>
      <c r="K7877" s="2" t="str">
        <f t="array" ref="K7877">_xlfn.XLOOKUP(J7877,Delivery_Partners!A:A,Delivery_Partners!B:B)</f>
        <v>Delivery Partner 107</v>
      </c>
      <c r="L7877" s="3">
        <v>1</v>
      </c>
      <c r="M7877" s="2" t="s">
        <v>23</v>
      </c>
      <c r="N7877" s="2" t="s">
        <v>24</v>
      </c>
      <c r="O7877" s="3">
        <v>15</v>
      </c>
      <c r="P7877" s="13">
        <f t="shared" si="1642"/>
        <v>583.51</v>
      </c>
      <c r="Q7877" s="13" t="str">
        <f t="shared" si="1643"/>
        <v>Fast</v>
      </c>
      <c r="S7877" s="21"/>
    </row>
    <row r="7878" customHeight="1" spans="1:19">
      <c r="A7878" s="2" t="s">
        <v>9844</v>
      </c>
      <c r="B7878" s="29" t="s">
        <v>1003</v>
      </c>
      <c r="C7878" s="2" t="s">
        <v>2857</v>
      </c>
      <c r="D7878" s="2" t="str">
        <f t="array" ref="D7878">_xlfn.XLOOKUP(C7878,Customers!A:A,Customers!B:B)</f>
        <v>Customer 0390</v>
      </c>
      <c r="E7878" s="2" t="s">
        <v>807</v>
      </c>
      <c r="F7878" s="2" t="str">
        <f t="array" ref="F7878">_xlfn.XLOOKUP(E7878,Restaurants!A:A,Restaurants!B:B)</f>
        <v>Restaurant 118</v>
      </c>
      <c r="G7878" s="2" t="s">
        <v>235</v>
      </c>
      <c r="H7878" s="2" t="str">
        <f t="array" ref="H7878">_xlfn.XLOOKUP(G7878,Food_Menu!A:A,Food_Menu!B:B)</f>
        <v>Food Item 0020</v>
      </c>
      <c r="I7878" s="2">
        <f t="array" ref="I7878">_xlfn.XLOOKUP(G7878,Food_Menu!A:A,Food_Menu!D:D)</f>
        <v>565.62</v>
      </c>
      <c r="J7878" s="2" t="s">
        <v>640</v>
      </c>
      <c r="K7878" s="2" t="str">
        <f t="array" ref="K7878">_xlfn.XLOOKUP(J7878,Delivery_Partners!A:A,Delivery_Partners!B:B)</f>
        <v>Delivery Partner 097</v>
      </c>
      <c r="L7878" s="3">
        <v>1</v>
      </c>
      <c r="M7878" s="2" t="s">
        <v>23</v>
      </c>
      <c r="N7878" s="2" t="s">
        <v>42</v>
      </c>
      <c r="O7878" s="3">
        <v>56</v>
      </c>
      <c r="P7878" s="13">
        <f t="shared" si="1642"/>
        <v>565.62</v>
      </c>
      <c r="Q7878" s="13" t="str">
        <f t="shared" si="1643"/>
        <v>Normal</v>
      </c>
      <c r="S7878" s="21"/>
    </row>
    <row r="7879" customHeight="1" spans="1:19">
      <c r="A7879" s="2" t="s">
        <v>9845</v>
      </c>
      <c r="B7879" s="29" t="s">
        <v>180</v>
      </c>
      <c r="C7879" s="2" t="s">
        <v>3325</v>
      </c>
      <c r="D7879" s="2" t="str">
        <f t="array" ref="D7879">_xlfn.XLOOKUP(C7879,Customers!A:A,Customers!B:B)</f>
        <v>Customer 0056</v>
      </c>
      <c r="E7879" s="2" t="s">
        <v>945</v>
      </c>
      <c r="F7879" s="2" t="str">
        <f t="array" ref="F7879">_xlfn.XLOOKUP(E7879,Restaurants!A:A,Restaurants!B:B)</f>
        <v>Restaurant 099</v>
      </c>
      <c r="G7879" s="2" t="s">
        <v>962</v>
      </c>
      <c r="H7879" s="2" t="str">
        <f t="array" ref="H7879">_xlfn.XLOOKUP(G7879,Food_Menu!A:A,Food_Menu!B:B)</f>
        <v>Food Item 0017</v>
      </c>
      <c r="I7879" s="2">
        <f t="array" ref="I7879">_xlfn.XLOOKUP(G7879,Food_Menu!A:A,Food_Menu!D:D)</f>
        <v>353.65</v>
      </c>
      <c r="J7879" s="2" t="s">
        <v>1443</v>
      </c>
      <c r="K7879" s="2" t="str">
        <f t="array" ref="K7879">_xlfn.XLOOKUP(J7879,Delivery_Partners!A:A,Delivery_Partners!B:B)</f>
        <v>Delivery Partner 078</v>
      </c>
      <c r="L7879" s="3">
        <v>1</v>
      </c>
      <c r="M7879" s="2" t="s">
        <v>23</v>
      </c>
      <c r="N7879" s="2" t="s">
        <v>24</v>
      </c>
      <c r="O7879" s="3">
        <v>23</v>
      </c>
      <c r="P7879" s="13">
        <f t="shared" si="1642"/>
        <v>353.65</v>
      </c>
      <c r="Q7879" s="13" t="str">
        <f t="shared" si="1643"/>
        <v>Fast</v>
      </c>
      <c r="S7879" s="21"/>
    </row>
    <row r="7880" customHeight="1" spans="1:19">
      <c r="A7880" s="2" t="s">
        <v>9846</v>
      </c>
      <c r="B7880" s="29" t="s">
        <v>1566</v>
      </c>
      <c r="C7880" s="2" t="s">
        <v>1352</v>
      </c>
      <c r="D7880" s="2" t="str">
        <f t="array" ref="D7880">_xlfn.XLOOKUP(C7880,Customers!A:A,Customers!B:B)</f>
        <v>Customer 0064</v>
      </c>
      <c r="E7880" s="2" t="s">
        <v>603</v>
      </c>
      <c r="F7880" s="2" t="str">
        <f t="array" ref="F7880">_xlfn.XLOOKUP(E7880,Restaurants!A:A,Restaurants!B:B)</f>
        <v>Restaurant 009</v>
      </c>
      <c r="G7880" s="2" t="s">
        <v>40</v>
      </c>
      <c r="H7880" s="2" t="str">
        <f t="array" ref="H7880">_xlfn.XLOOKUP(G7880,Food_Menu!A:A,Food_Menu!B:B)</f>
        <v>Food Item 0134</v>
      </c>
      <c r="I7880" s="2">
        <f t="array" ref="I7880">_xlfn.XLOOKUP(G7880,Food_Menu!A:A,Food_Menu!D:D)</f>
        <v>467.29</v>
      </c>
      <c r="J7880" s="2" t="s">
        <v>2005</v>
      </c>
      <c r="K7880" s="2" t="str">
        <f t="array" ref="K7880">_xlfn.XLOOKUP(J7880,Delivery_Partners!A:A,Delivery_Partners!B:B)</f>
        <v>Delivery Partner 072</v>
      </c>
      <c r="L7880" s="3">
        <v>1</v>
      </c>
      <c r="M7880" s="2" t="s">
        <v>23</v>
      </c>
      <c r="N7880" s="2" t="s">
        <v>24</v>
      </c>
      <c r="O7880" s="3">
        <v>53</v>
      </c>
      <c r="P7880" s="13">
        <f t="shared" si="1642"/>
        <v>467.29</v>
      </c>
      <c r="Q7880" s="13" t="str">
        <f t="shared" si="1643"/>
        <v>Normal</v>
      </c>
      <c r="S7880" s="21"/>
    </row>
    <row r="7881" customHeight="1" spans="1:19">
      <c r="A7881" s="2" t="s">
        <v>9847</v>
      </c>
      <c r="B7881" s="28">
        <v>45874</v>
      </c>
      <c r="C7881" s="2" t="s">
        <v>3716</v>
      </c>
      <c r="D7881" s="2" t="str">
        <f t="array" ref="D7881">_xlfn.XLOOKUP(C7881,Customers!A:A,Customers!B:B)</f>
        <v>Customer 0172</v>
      </c>
      <c r="E7881" s="2" t="s">
        <v>917</v>
      </c>
      <c r="F7881" s="2" t="str">
        <f t="array" ref="F7881">_xlfn.XLOOKUP(E7881,Restaurants!A:A,Restaurants!B:B)</f>
        <v>Restaurant 102</v>
      </c>
      <c r="G7881" s="2" t="s">
        <v>126</v>
      </c>
      <c r="H7881" s="2" t="str">
        <f t="array" ref="H7881">_xlfn.XLOOKUP(G7881,Food_Menu!A:A,Food_Menu!B:B)</f>
        <v>Food Item 0075</v>
      </c>
      <c r="I7881" s="2">
        <f t="array" ref="I7881">_xlfn.XLOOKUP(G7881,Food_Menu!A:A,Food_Menu!D:D)</f>
        <v>613.26</v>
      </c>
      <c r="J7881" s="2" t="s">
        <v>481</v>
      </c>
      <c r="K7881" s="2" t="str">
        <f t="array" ref="K7881">_xlfn.XLOOKUP(J7881,Delivery_Partners!A:A,Delivery_Partners!B:B)</f>
        <v>Delivery Partner 100</v>
      </c>
      <c r="L7881" s="3">
        <v>1</v>
      </c>
      <c r="M7881" s="2" t="s">
        <v>23</v>
      </c>
      <c r="N7881" s="2" t="s">
        <v>24</v>
      </c>
      <c r="O7881" s="3">
        <v>27</v>
      </c>
      <c r="P7881" s="13">
        <f t="shared" si="1642"/>
        <v>613.26</v>
      </c>
      <c r="Q7881" s="13" t="str">
        <f t="shared" si="1643"/>
        <v>Fast</v>
      </c>
      <c r="S7881" s="21"/>
    </row>
    <row r="7882" customHeight="1" spans="1:19">
      <c r="A7882" s="2" t="s">
        <v>9848</v>
      </c>
      <c r="B7882" s="28">
        <v>45972</v>
      </c>
      <c r="C7882" s="2" t="s">
        <v>253</v>
      </c>
      <c r="D7882" s="2" t="str">
        <f t="array" ref="D7882">_xlfn.XLOOKUP(C7882,Customers!A:A,Customers!B:B)</f>
        <v>Customer 0876</v>
      </c>
      <c r="E7882" s="2" t="s">
        <v>39</v>
      </c>
      <c r="F7882" s="2" t="str">
        <f t="array" ref="F7882">_xlfn.XLOOKUP(E7882,Restaurants!A:A,Restaurants!B:B)</f>
        <v>Restaurant 077</v>
      </c>
      <c r="G7882" s="2" t="s">
        <v>1560</v>
      </c>
      <c r="H7882" s="2" t="str">
        <f t="array" ref="H7882">_xlfn.XLOOKUP(G7882,Food_Menu!A:A,Food_Menu!B:B)</f>
        <v>Food Item 0098</v>
      </c>
      <c r="I7882" s="2">
        <f t="array" ref="I7882">_xlfn.XLOOKUP(G7882,Food_Menu!A:A,Food_Menu!D:D)</f>
        <v>463.29</v>
      </c>
      <c r="J7882" s="2" t="s">
        <v>485</v>
      </c>
      <c r="K7882" s="2" t="str">
        <f t="array" ref="K7882">_xlfn.XLOOKUP(J7882,Delivery_Partners!A:A,Delivery_Partners!B:B)</f>
        <v>Delivery Partner 150</v>
      </c>
      <c r="L7882" s="3">
        <v>4</v>
      </c>
      <c r="M7882" s="2" t="s">
        <v>23</v>
      </c>
      <c r="N7882" s="2" t="s">
        <v>24</v>
      </c>
      <c r="O7882" s="3">
        <v>31</v>
      </c>
      <c r="P7882" s="13">
        <f t="shared" si="1642"/>
        <v>1853.16</v>
      </c>
      <c r="Q7882" s="13" t="str">
        <f t="shared" si="1643"/>
        <v>Normal</v>
      </c>
      <c r="S7882" s="21"/>
    </row>
    <row r="7883" customHeight="1" spans="1:19">
      <c r="A7883" s="2" t="s">
        <v>9849</v>
      </c>
      <c r="B7883" s="29" t="s">
        <v>316</v>
      </c>
      <c r="C7883" s="2" t="s">
        <v>6962</v>
      </c>
      <c r="D7883" s="2" t="str">
        <f t="array" ref="D7883">_xlfn.XLOOKUP(C7883,Customers!A:A,Customers!B:B)</f>
        <v>Customer 1044</v>
      </c>
      <c r="E7883" s="2" t="s">
        <v>807</v>
      </c>
      <c r="F7883" s="2" t="str">
        <f t="array" ref="F7883">_xlfn.XLOOKUP(E7883,Restaurants!A:A,Restaurants!B:B)</f>
        <v>Restaurant 118</v>
      </c>
      <c r="G7883" s="2" t="s">
        <v>1210</v>
      </c>
      <c r="H7883" s="2" t="str">
        <f t="array" ref="H7883">_xlfn.XLOOKUP(G7883,Food_Menu!A:A,Food_Menu!B:B)</f>
        <v>Food Item 0166</v>
      </c>
      <c r="I7883" s="2">
        <f t="array" ref="I7883">_xlfn.XLOOKUP(G7883,Food_Menu!A:A,Food_Menu!D:D)</f>
        <v>321.44</v>
      </c>
      <c r="J7883" s="2" t="s">
        <v>401</v>
      </c>
      <c r="K7883" s="2" t="str">
        <f t="array" ref="K7883">_xlfn.XLOOKUP(J7883,Delivery_Partners!A:A,Delivery_Partners!B:B)</f>
        <v>Delivery Partner 174</v>
      </c>
      <c r="L7883" s="3">
        <v>2</v>
      </c>
      <c r="M7883" s="2" t="s">
        <v>23</v>
      </c>
      <c r="N7883" s="2" t="s">
        <v>74</v>
      </c>
      <c r="O7883" s="3">
        <v>19</v>
      </c>
      <c r="P7883" s="13">
        <f t="shared" si="1642"/>
        <v>642.88</v>
      </c>
      <c r="Q7883" s="13" t="str">
        <f t="shared" si="1643"/>
        <v>Fast</v>
      </c>
      <c r="S7883" s="21"/>
    </row>
    <row r="7884" customHeight="1" spans="1:19">
      <c r="A7884" s="2" t="s">
        <v>9850</v>
      </c>
      <c r="B7884" s="29" t="s">
        <v>2371</v>
      </c>
      <c r="C7884" s="2" t="s">
        <v>349</v>
      </c>
      <c r="D7884" s="2" t="str">
        <f t="array" ref="D7884">_xlfn.XLOOKUP(C7884,Customers!A:A,Customers!B:B)</f>
        <v>Customer 0599</v>
      </c>
      <c r="E7884" s="2" t="s">
        <v>281</v>
      </c>
      <c r="F7884" s="2" t="str">
        <f t="array" ref="F7884">_xlfn.XLOOKUP(E7884,Restaurants!A:A,Restaurants!B:B)</f>
        <v>Restaurant 026</v>
      </c>
      <c r="G7884" s="2" t="s">
        <v>331</v>
      </c>
      <c r="H7884" s="2" t="str">
        <f t="array" ref="H7884">_xlfn.XLOOKUP(G7884,Food_Menu!A:A,Food_Menu!B:B)</f>
        <v>Food Item 0120</v>
      </c>
      <c r="I7884" s="2">
        <f t="array" ref="I7884">_xlfn.XLOOKUP(G7884,Food_Menu!A:A,Food_Menu!D:D)</f>
        <v>569.73</v>
      </c>
      <c r="J7884" s="2" t="s">
        <v>277</v>
      </c>
      <c r="K7884" s="2" t="str">
        <f t="array" ref="K7884">_xlfn.XLOOKUP(J7884,Delivery_Partners!A:A,Delivery_Partners!B:B)</f>
        <v>Delivery Partner 011</v>
      </c>
      <c r="L7884" s="3">
        <v>1</v>
      </c>
      <c r="M7884" s="2" t="s">
        <v>23</v>
      </c>
      <c r="N7884" s="2" t="s">
        <v>55</v>
      </c>
      <c r="O7884" s="3">
        <v>50</v>
      </c>
      <c r="P7884" s="13">
        <f t="shared" si="1642"/>
        <v>569.73</v>
      </c>
      <c r="Q7884" s="13" t="str">
        <f t="shared" si="1643"/>
        <v>Normal</v>
      </c>
      <c r="S7884" s="21"/>
    </row>
    <row r="7885" hidden="1" customHeight="1" spans="1:19">
      <c r="A7885" s="2" t="s">
        <v>9851</v>
      </c>
      <c r="B7885" s="29" t="s">
        <v>629</v>
      </c>
      <c r="C7885" s="2" t="s">
        <v>847</v>
      </c>
      <c r="D7885" s="2" t="str">
        <f t="array" ref="D7885">_xlfn.XLOOKUP(C7885,Customers!A:A,Customers!B:B)</f>
        <v>Customer 0212</v>
      </c>
      <c r="E7885" s="2" t="s">
        <v>224</v>
      </c>
      <c r="F7885" s="2" t="str">
        <f t="array" ref="F7885">_xlfn.XLOOKUP(E7885,Restaurants!A:A,Restaurants!B:B)</f>
        <v>Restaurant 120</v>
      </c>
      <c r="G7885" s="2" t="s">
        <v>282</v>
      </c>
      <c r="H7885" s="2" t="str">
        <f t="array" ref="H7885">_xlfn.XLOOKUP(G7885,Food_Menu!A:A,Food_Menu!B:B)</f>
        <v>Food Item 0157</v>
      </c>
      <c r="I7885" s="2"/>
      <c r="J7885" s="2" t="s">
        <v>671</v>
      </c>
      <c r="K7885" s="2" t="str">
        <f t="array" ref="K7885">_xlfn.XLOOKUP(J7885,Delivery_Partners!A:A,Delivery_Partners!B:B)</f>
        <v>Delivery Partner 043</v>
      </c>
      <c r="L7885" s="3">
        <v>1</v>
      </c>
      <c r="M7885" s="2" t="s">
        <v>189</v>
      </c>
      <c r="N7885" s="2" t="s">
        <v>24</v>
      </c>
      <c r="O7885" s="2"/>
    </row>
    <row r="7886" customHeight="1" spans="1:19">
      <c r="A7886" s="2" t="s">
        <v>9852</v>
      </c>
      <c r="B7886" s="29" t="s">
        <v>44</v>
      </c>
      <c r="C7886" s="2" t="s">
        <v>3067</v>
      </c>
      <c r="D7886" s="2" t="str">
        <f t="array" ref="D7886">_xlfn.XLOOKUP(C7886,Customers!A:A,Customers!B:B)</f>
        <v>Customer 1106</v>
      </c>
      <c r="E7886" s="2" t="s">
        <v>747</v>
      </c>
      <c r="F7886" s="2" t="str">
        <f t="array" ref="F7886">_xlfn.XLOOKUP(E7886,Restaurants!A:A,Restaurants!B:B)</f>
        <v>Restaurant 006</v>
      </c>
      <c r="G7886" s="2" t="s">
        <v>553</v>
      </c>
      <c r="H7886" s="2" t="str">
        <f t="array" ref="H7886">_xlfn.XLOOKUP(G7886,Food_Menu!A:A,Food_Menu!B:B)</f>
        <v>Food Item 0028</v>
      </c>
      <c r="I7886" s="2">
        <f t="array" ref="I7886">_xlfn.XLOOKUP(G7886,Food_Menu!A:A,Food_Menu!D:D)</f>
        <v>607.73</v>
      </c>
      <c r="J7886" s="2" t="s">
        <v>1268</v>
      </c>
      <c r="K7886" s="2" t="str">
        <f t="array" ref="K7886">_xlfn.XLOOKUP(J7886,Delivery_Partners!A:A,Delivery_Partners!B:B)</f>
        <v>Delivery Partner 124</v>
      </c>
      <c r="L7886" s="3">
        <v>2</v>
      </c>
      <c r="M7886" s="2" t="s">
        <v>23</v>
      </c>
      <c r="N7886" s="2" t="s">
        <v>24</v>
      </c>
      <c r="O7886" s="3">
        <v>27</v>
      </c>
      <c r="P7886" s="13">
        <f t="shared" ref="P7886:P7887" si="1644">I7886*L7886</f>
        <v>1215.46</v>
      </c>
      <c r="Q7886" s="13" t="str">
        <f t="shared" ref="Q7886:Q7887" si="1645">IF(O7886="","Not Delivered",IF(O7886&lt;=30,"Fast",IF(O7886&lt;=60,"Normal","Slow")))</f>
        <v>Fast</v>
      </c>
      <c r="S7886" s="21"/>
    </row>
    <row r="7887" customHeight="1" spans="1:19">
      <c r="A7887" s="2" t="s">
        <v>9853</v>
      </c>
      <c r="B7887" s="29" t="s">
        <v>990</v>
      </c>
      <c r="C7887" s="2" t="s">
        <v>1883</v>
      </c>
      <c r="D7887" s="2" t="str">
        <f t="array" ref="D7887">_xlfn.XLOOKUP(C7887,Customers!A:A,Customers!B:B)</f>
        <v>Customer 0335</v>
      </c>
      <c r="E7887" s="2" t="s">
        <v>465</v>
      </c>
      <c r="F7887" s="2" t="str">
        <f t="array" ref="F7887">_xlfn.XLOOKUP(E7887,Restaurants!A:A,Restaurants!B:B)</f>
        <v>Restaurant 010</v>
      </c>
      <c r="G7887" s="2" t="s">
        <v>2284</v>
      </c>
      <c r="H7887" s="2" t="str">
        <f t="array" ref="H7887">_xlfn.XLOOKUP(G7887,Food_Menu!A:A,Food_Menu!B:B)</f>
        <v>Food Item 0001</v>
      </c>
      <c r="I7887" s="2">
        <f t="array" ref="I7887">_xlfn.XLOOKUP(G7887,Food_Menu!A:A,Food_Menu!D:D)</f>
        <v>107.77</v>
      </c>
      <c r="J7887" s="2" t="s">
        <v>226</v>
      </c>
      <c r="K7887" s="2" t="str">
        <f t="array" ref="K7887">_xlfn.XLOOKUP(J7887,Delivery_Partners!A:A,Delivery_Partners!B:B)</f>
        <v>Delivery Partner 027</v>
      </c>
      <c r="L7887" s="3">
        <v>1</v>
      </c>
      <c r="M7887" s="2" t="s">
        <v>23</v>
      </c>
      <c r="N7887" s="2" t="s">
        <v>55</v>
      </c>
      <c r="O7887" s="3">
        <v>34</v>
      </c>
      <c r="P7887" s="13">
        <f t="shared" si="1644"/>
        <v>107.77</v>
      </c>
      <c r="Q7887" s="13" t="str">
        <f t="shared" si="1645"/>
        <v>Normal</v>
      </c>
      <c r="S7887" s="21"/>
    </row>
    <row r="7888" hidden="1" customHeight="1" spans="1:19">
      <c r="A7888" s="2" t="s">
        <v>9854</v>
      </c>
      <c r="B7888" s="29" t="s">
        <v>403</v>
      </c>
      <c r="C7888" s="2" t="s">
        <v>1097</v>
      </c>
      <c r="D7888" s="2" t="str">
        <f t="array" ref="D7888">_xlfn.XLOOKUP(C7888,Customers!A:A,Customers!B:B)</f>
        <v>Customer 0186</v>
      </c>
      <c r="E7888" s="2" t="s">
        <v>143</v>
      </c>
      <c r="F7888" s="2" t="str">
        <f t="array" ref="F7888">_xlfn.XLOOKUP(E7888,Restaurants!A:A,Restaurants!B:B)</f>
        <v>Restaurant 054</v>
      </c>
      <c r="G7888" s="2" t="s">
        <v>47</v>
      </c>
      <c r="H7888" s="2" t="str">
        <f t="array" ref="H7888">_xlfn.XLOOKUP(G7888,Food_Menu!A:A,Food_Menu!B:B)</f>
        <v>Food Item 0056</v>
      </c>
      <c r="I7888" s="2"/>
      <c r="J7888" s="2" t="s">
        <v>203</v>
      </c>
      <c r="K7888" s="2" t="str">
        <f t="array" ref="K7888">_xlfn.XLOOKUP(J7888,Delivery_Partners!A:A,Delivery_Partners!B:B)</f>
        <v>Delivery Partner 110</v>
      </c>
      <c r="L7888" s="3">
        <v>2</v>
      </c>
      <c r="M7888" s="2" t="s">
        <v>189</v>
      </c>
      <c r="N7888" s="2" t="s">
        <v>24</v>
      </c>
      <c r="O7888" s="2"/>
    </row>
    <row r="7889" customHeight="1" spans="1:19">
      <c r="A7889" s="2" t="s">
        <v>9855</v>
      </c>
      <c r="B7889" s="29" t="s">
        <v>214</v>
      </c>
      <c r="C7889" s="2" t="s">
        <v>2731</v>
      </c>
      <c r="D7889" s="2" t="str">
        <f t="array" ref="D7889">_xlfn.XLOOKUP(C7889,Customers!A:A,Customers!B:B)</f>
        <v>Customer 0166</v>
      </c>
      <c r="E7889" s="2" t="s">
        <v>20</v>
      </c>
      <c r="F7889" s="2" t="str">
        <f t="array" ref="F7889">_xlfn.XLOOKUP(E7889,Restaurants!A:A,Restaurants!B:B)</f>
        <v>Restaurant 079</v>
      </c>
      <c r="G7889" s="2" t="s">
        <v>336</v>
      </c>
      <c r="H7889" s="2" t="str">
        <f t="array" ref="H7889">_xlfn.XLOOKUP(G7889,Food_Menu!A:A,Food_Menu!B:B)</f>
        <v>Food Item 0045</v>
      </c>
      <c r="I7889" s="2">
        <f t="array" ref="I7889">_xlfn.XLOOKUP(G7889,Food_Menu!A:A,Food_Menu!D:D)</f>
        <v>263.72</v>
      </c>
      <c r="J7889" s="2" t="s">
        <v>1930</v>
      </c>
      <c r="K7889" s="2" t="str">
        <f t="array" ref="K7889">_xlfn.XLOOKUP(J7889,Delivery_Partners!A:A,Delivery_Partners!B:B)</f>
        <v>Delivery Partner 077</v>
      </c>
      <c r="L7889" s="3">
        <v>1</v>
      </c>
      <c r="M7889" s="2" t="s">
        <v>23</v>
      </c>
      <c r="N7889" s="2" t="s">
        <v>24</v>
      </c>
      <c r="O7889" s="3">
        <v>29</v>
      </c>
      <c r="P7889" s="13">
        <f t="shared" ref="P7889:P7896" si="1646">I7889*L7889</f>
        <v>263.72</v>
      </c>
      <c r="Q7889" s="13" t="str">
        <f t="shared" ref="Q7889:Q7896" si="1647">IF(O7889="","Not Delivered",IF(O7889&lt;=30,"Fast",IF(O7889&lt;=60,"Normal","Slow")))</f>
        <v>Fast</v>
      </c>
      <c r="S7889" s="21"/>
    </row>
    <row r="7890" customHeight="1" spans="1:19">
      <c r="A7890" s="2" t="s">
        <v>9856</v>
      </c>
      <c r="B7890" s="29" t="s">
        <v>135</v>
      </c>
      <c r="C7890" s="2" t="s">
        <v>2376</v>
      </c>
      <c r="D7890" s="2" t="str">
        <f t="array" ref="D7890">_xlfn.XLOOKUP(C7890,Customers!A:A,Customers!B:B)</f>
        <v>Customer 0424</v>
      </c>
      <c r="E7890" s="2" t="s">
        <v>254</v>
      </c>
      <c r="F7890" s="2" t="str">
        <f t="array" ref="F7890">_xlfn.XLOOKUP(E7890,Restaurants!A:A,Restaurants!B:B)</f>
        <v>Restaurant 021</v>
      </c>
      <c r="G7890" s="2" t="s">
        <v>826</v>
      </c>
      <c r="H7890" s="2" t="str">
        <f t="array" ref="H7890">_xlfn.XLOOKUP(G7890,Food_Menu!A:A,Food_Menu!B:B)</f>
        <v>Food Item 0072</v>
      </c>
      <c r="I7890" s="2">
        <f t="array" ref="I7890">_xlfn.XLOOKUP(G7890,Food_Menu!A:A,Food_Menu!D:D)</f>
        <v>154.11</v>
      </c>
      <c r="J7890" s="2" t="s">
        <v>1290</v>
      </c>
      <c r="K7890" s="2" t="str">
        <f t="array" ref="K7890">_xlfn.XLOOKUP(J7890,Delivery_Partners!A:A,Delivery_Partners!B:B)</f>
        <v>Delivery Partner 035</v>
      </c>
      <c r="L7890" s="3">
        <v>2</v>
      </c>
      <c r="M7890" s="2" t="s">
        <v>23</v>
      </c>
      <c r="N7890" s="2" t="s">
        <v>55</v>
      </c>
      <c r="O7890" s="3">
        <v>51</v>
      </c>
      <c r="P7890" s="13">
        <f t="shared" si="1646"/>
        <v>308.22</v>
      </c>
      <c r="Q7890" s="13" t="str">
        <f t="shared" si="1647"/>
        <v>Normal</v>
      </c>
      <c r="S7890" s="21"/>
    </row>
    <row r="7891" customHeight="1" spans="1:19">
      <c r="A7891" s="2" t="s">
        <v>9857</v>
      </c>
      <c r="B7891" s="28">
        <v>45873</v>
      </c>
      <c r="C7891" s="2" t="s">
        <v>1968</v>
      </c>
      <c r="D7891" s="2" t="str">
        <f t="array" ref="D7891">_xlfn.XLOOKUP(C7891,Customers!A:A,Customers!B:B)</f>
        <v>Customer 0883</v>
      </c>
      <c r="E7891" s="2" t="s">
        <v>27</v>
      </c>
      <c r="F7891" s="2" t="str">
        <f t="array" ref="F7891">_xlfn.XLOOKUP(E7891,Restaurants!A:A,Restaurants!B:B)</f>
        <v>Restaurant 033</v>
      </c>
      <c r="G7891" s="2" t="s">
        <v>67</v>
      </c>
      <c r="H7891" s="2" t="str">
        <f t="array" ref="H7891">_xlfn.XLOOKUP(G7891,Food_Menu!A:A,Food_Menu!B:B)</f>
        <v>Food Item 0172</v>
      </c>
      <c r="I7891" s="2">
        <f t="array" ref="I7891">_xlfn.XLOOKUP(G7891,Food_Menu!A:A,Food_Menu!D:D)</f>
        <v>219.12</v>
      </c>
      <c r="J7891" s="2" t="s">
        <v>887</v>
      </c>
      <c r="K7891" s="2" t="str">
        <f t="array" ref="K7891">_xlfn.XLOOKUP(J7891,Delivery_Partners!A:A,Delivery_Partners!B:B)</f>
        <v>Delivery Partner 091</v>
      </c>
      <c r="L7891" s="3">
        <v>1</v>
      </c>
      <c r="M7891" s="2" t="s">
        <v>23</v>
      </c>
      <c r="N7891" s="2" t="s">
        <v>24</v>
      </c>
      <c r="O7891" s="3">
        <v>34</v>
      </c>
      <c r="P7891" s="13">
        <f t="shared" si="1646"/>
        <v>219.12</v>
      </c>
      <c r="Q7891" s="13" t="str">
        <f t="shared" si="1647"/>
        <v>Normal</v>
      </c>
      <c r="S7891" s="21"/>
    </row>
    <row r="7892" customHeight="1" spans="1:19">
      <c r="A7892" s="2" t="s">
        <v>9858</v>
      </c>
      <c r="B7892" s="29" t="s">
        <v>1003</v>
      </c>
      <c r="C7892" s="2" t="s">
        <v>3339</v>
      </c>
      <c r="D7892" s="2" t="str">
        <f t="array" ref="D7892">_xlfn.XLOOKUP(C7892,Customers!A:A,Customers!B:B)</f>
        <v>Customer 0477</v>
      </c>
      <c r="E7892" s="2" t="s">
        <v>275</v>
      </c>
      <c r="F7892" s="2" t="str">
        <f t="array" ref="F7892">_xlfn.XLOOKUP(E7892,Restaurants!A:A,Restaurants!B:B)</f>
        <v>Restaurant 047</v>
      </c>
      <c r="G7892" s="2" t="s">
        <v>675</v>
      </c>
      <c r="H7892" s="2" t="str">
        <f t="array" ref="H7892">_xlfn.XLOOKUP(G7892,Food_Menu!A:A,Food_Menu!B:B)</f>
        <v>Food Item 0034</v>
      </c>
      <c r="I7892" s="2">
        <f t="array" ref="I7892">_xlfn.XLOOKUP(G7892,Food_Menu!A:A,Food_Menu!D:D)</f>
        <v>185.13</v>
      </c>
      <c r="J7892" s="2" t="s">
        <v>100</v>
      </c>
      <c r="K7892" s="2" t="str">
        <f t="array" ref="K7892">_xlfn.XLOOKUP(J7892,Delivery_Partners!A:A,Delivery_Partners!B:B)</f>
        <v>Delivery Partner 092</v>
      </c>
      <c r="L7892" s="3">
        <v>3</v>
      </c>
      <c r="M7892" s="2" t="s">
        <v>23</v>
      </c>
      <c r="N7892" s="2" t="s">
        <v>24</v>
      </c>
      <c r="O7892" s="3">
        <v>29</v>
      </c>
      <c r="P7892" s="13">
        <f t="shared" si="1646"/>
        <v>555.39</v>
      </c>
      <c r="Q7892" s="13" t="str">
        <f t="shared" si="1647"/>
        <v>Fast</v>
      </c>
      <c r="S7892" s="21"/>
    </row>
    <row r="7893" customHeight="1" spans="1:19">
      <c r="A7893" s="2" t="s">
        <v>9859</v>
      </c>
      <c r="B7893" s="29" t="s">
        <v>704</v>
      </c>
      <c r="C7893" s="2" t="s">
        <v>7086</v>
      </c>
      <c r="D7893" s="2" t="str">
        <f t="array" ref="D7893">_xlfn.XLOOKUP(C7893,Customers!A:A,Customers!B:B)</f>
        <v>Customer 0535</v>
      </c>
      <c r="E7893" s="2" t="s">
        <v>1031</v>
      </c>
      <c r="F7893" s="2" t="str">
        <f t="array" ref="F7893">_xlfn.XLOOKUP(E7893,Restaurants!A:A,Restaurants!B:B)</f>
        <v>Restaurant 016</v>
      </c>
      <c r="G7893" s="2" t="s">
        <v>553</v>
      </c>
      <c r="H7893" s="2" t="str">
        <f t="array" ref="H7893">_xlfn.XLOOKUP(G7893,Food_Menu!A:A,Food_Menu!B:B)</f>
        <v>Food Item 0028</v>
      </c>
      <c r="I7893" s="2">
        <f t="array" ref="I7893">_xlfn.XLOOKUP(G7893,Food_Menu!A:A,Food_Menu!D:D)</f>
        <v>607.73</v>
      </c>
      <c r="J7893" s="2" t="s">
        <v>1045</v>
      </c>
      <c r="K7893" s="2" t="str">
        <f t="array" ref="K7893">_xlfn.XLOOKUP(J7893,Delivery_Partners!A:A,Delivery_Partners!B:B)</f>
        <v>Delivery Partner 129</v>
      </c>
      <c r="L7893" s="3">
        <v>2</v>
      </c>
      <c r="M7893" s="2" t="s">
        <v>23</v>
      </c>
      <c r="N7893" s="2" t="s">
        <v>24</v>
      </c>
      <c r="O7893" s="3">
        <v>16</v>
      </c>
      <c r="P7893" s="13">
        <f t="shared" si="1646"/>
        <v>1215.46</v>
      </c>
      <c r="Q7893" s="13" t="str">
        <f t="shared" si="1647"/>
        <v>Fast</v>
      </c>
      <c r="S7893" s="21"/>
    </row>
    <row r="7894" customHeight="1" spans="1:19">
      <c r="A7894" s="2" t="s">
        <v>9860</v>
      </c>
      <c r="B7894" s="28">
        <v>45819</v>
      </c>
      <c r="C7894" s="2" t="s">
        <v>1190</v>
      </c>
      <c r="D7894" s="2" t="str">
        <f t="array" ref="D7894">_xlfn.XLOOKUP(C7894,Customers!A:A,Customers!B:B)</f>
        <v>Customer 0409</v>
      </c>
      <c r="E7894" s="2" t="s">
        <v>451</v>
      </c>
      <c r="F7894" s="2" t="str">
        <f t="array" ref="F7894">_xlfn.XLOOKUP(E7894,Restaurants!A:A,Restaurants!B:B)</f>
        <v>Restaurant 022</v>
      </c>
      <c r="G7894" s="2" t="s">
        <v>336</v>
      </c>
      <c r="H7894" s="2" t="str">
        <f t="array" ref="H7894">_xlfn.XLOOKUP(G7894,Food_Menu!A:A,Food_Menu!B:B)</f>
        <v>Food Item 0045</v>
      </c>
      <c r="I7894" s="2">
        <f t="array" ref="I7894">_xlfn.XLOOKUP(G7894,Food_Menu!A:A,Food_Menu!D:D)</f>
        <v>263.72</v>
      </c>
      <c r="J7894" s="2" t="s">
        <v>383</v>
      </c>
      <c r="K7894" s="2" t="str">
        <f t="array" ref="K7894">_xlfn.XLOOKUP(J7894,Delivery_Partners!A:A,Delivery_Partners!B:B)</f>
        <v>Delivery Partner 149</v>
      </c>
      <c r="L7894" s="3">
        <v>1</v>
      </c>
      <c r="M7894" s="2" t="s">
        <v>23</v>
      </c>
      <c r="N7894" s="2" t="s">
        <v>24</v>
      </c>
      <c r="O7894" s="3">
        <v>19</v>
      </c>
      <c r="P7894" s="13">
        <f t="shared" si="1646"/>
        <v>263.72</v>
      </c>
      <c r="Q7894" s="13" t="str">
        <f t="shared" si="1647"/>
        <v>Fast</v>
      </c>
      <c r="S7894" s="21"/>
    </row>
    <row r="7895" customHeight="1" spans="1:19">
      <c r="A7895" s="2" t="s">
        <v>9861</v>
      </c>
      <c r="B7895" s="28">
        <v>45753</v>
      </c>
      <c r="C7895" s="2" t="s">
        <v>1542</v>
      </c>
      <c r="D7895" s="2" t="str">
        <f t="array" ref="D7895">_xlfn.XLOOKUP(C7895,Customers!A:A,Customers!B:B)</f>
        <v>Customer 1133</v>
      </c>
      <c r="E7895" s="2" t="s">
        <v>93</v>
      </c>
      <c r="F7895" s="2" t="str">
        <f t="array" ref="F7895">_xlfn.XLOOKUP(E7895,Restaurants!A:A,Restaurants!B:B)</f>
        <v>Restaurant 018</v>
      </c>
      <c r="G7895" s="2" t="s">
        <v>826</v>
      </c>
      <c r="H7895" s="2" t="str">
        <f t="array" ref="H7895">_xlfn.XLOOKUP(G7895,Food_Menu!A:A,Food_Menu!B:B)</f>
        <v>Food Item 0072</v>
      </c>
      <c r="I7895" s="2">
        <f t="array" ref="I7895">_xlfn.XLOOKUP(G7895,Food_Menu!A:A,Food_Menu!D:D)</f>
        <v>154.11</v>
      </c>
      <c r="J7895" s="2" t="s">
        <v>541</v>
      </c>
      <c r="K7895" s="2" t="str">
        <f t="array" ref="K7895">_xlfn.XLOOKUP(J7895,Delivery_Partners!A:A,Delivery_Partners!B:B)</f>
        <v>Delivery Partner 172</v>
      </c>
      <c r="L7895" s="3">
        <v>4</v>
      </c>
      <c r="M7895" s="2" t="s">
        <v>23</v>
      </c>
      <c r="N7895" s="2" t="s">
        <v>24</v>
      </c>
      <c r="O7895" s="3">
        <v>42</v>
      </c>
      <c r="P7895" s="13">
        <f t="shared" si="1646"/>
        <v>616.44</v>
      </c>
      <c r="Q7895" s="13" t="str">
        <f t="shared" si="1647"/>
        <v>Normal</v>
      </c>
      <c r="S7895" s="21"/>
    </row>
    <row r="7896" customHeight="1" spans="1:19">
      <c r="A7896" s="2" t="s">
        <v>9862</v>
      </c>
      <c r="B7896" s="28">
        <v>45911</v>
      </c>
      <c r="C7896" s="2" t="s">
        <v>711</v>
      </c>
      <c r="D7896" s="2" t="str">
        <f t="array" ref="D7896">_xlfn.XLOOKUP(C7896,Customers!A:A,Customers!B:B)</f>
        <v>Customer 0821</v>
      </c>
      <c r="E7896" s="2" t="s">
        <v>706</v>
      </c>
      <c r="F7896" s="2" t="str">
        <f t="array" ref="F7896">_xlfn.XLOOKUP(E7896,Restaurants!A:A,Restaurants!B:B)</f>
        <v>Restaurant 115</v>
      </c>
      <c r="G7896" s="2" t="s">
        <v>722</v>
      </c>
      <c r="H7896" s="2" t="str">
        <f t="array" ref="H7896">_xlfn.XLOOKUP(G7896,Food_Menu!A:A,Food_Menu!B:B)</f>
        <v>Food Item 0044</v>
      </c>
      <c r="I7896" s="2">
        <f t="array" ref="I7896">_xlfn.XLOOKUP(G7896,Food_Menu!A:A,Food_Menu!D:D)</f>
        <v>334.07</v>
      </c>
      <c r="J7896" s="2" t="s">
        <v>2141</v>
      </c>
      <c r="K7896" s="2" t="str">
        <f t="array" ref="K7896">_xlfn.XLOOKUP(J7896,Delivery_Partners!A:A,Delivery_Partners!B:B)</f>
        <v>Delivery Partner 080</v>
      </c>
      <c r="L7896" s="3">
        <v>1</v>
      </c>
      <c r="M7896" s="2" t="s">
        <v>23</v>
      </c>
      <c r="N7896" s="2" t="s">
        <v>24</v>
      </c>
      <c r="O7896" s="3">
        <v>38</v>
      </c>
      <c r="P7896" s="13">
        <f t="shared" si="1646"/>
        <v>334.07</v>
      </c>
      <c r="Q7896" s="13" t="str">
        <f t="shared" si="1647"/>
        <v>Normal</v>
      </c>
      <c r="S7896" s="21"/>
    </row>
    <row r="7897" hidden="1" customHeight="1" spans="1:19">
      <c r="A7897" s="2" t="s">
        <v>9863</v>
      </c>
      <c r="B7897" s="29" t="s">
        <v>653</v>
      </c>
      <c r="C7897" s="2" t="s">
        <v>3902</v>
      </c>
      <c r="D7897" s="2" t="str">
        <f t="array" ref="D7897">_xlfn.XLOOKUP(C7897,Customers!A:A,Customers!B:B)</f>
        <v>Customer 0798</v>
      </c>
      <c r="E7897" s="2" t="s">
        <v>298</v>
      </c>
      <c r="F7897" s="2" t="str">
        <f t="array" ref="F7897">_xlfn.XLOOKUP(E7897,Restaurants!A:A,Restaurants!B:B)</f>
        <v>Restaurant 113</v>
      </c>
      <c r="G7897" s="2" t="s">
        <v>1498</v>
      </c>
      <c r="H7897" s="2" t="str">
        <f t="array" ref="H7897">_xlfn.XLOOKUP(G7897,Food_Menu!A:A,Food_Menu!B:B)</f>
        <v>Food Item 0041</v>
      </c>
      <c r="I7897" s="2"/>
      <c r="J7897" s="2" t="s">
        <v>1268</v>
      </c>
      <c r="K7897" s="2" t="str">
        <f t="array" ref="K7897">_xlfn.XLOOKUP(J7897,Delivery_Partners!A:A,Delivery_Partners!B:B)</f>
        <v>Delivery Partner 124</v>
      </c>
      <c r="L7897" s="3">
        <v>1</v>
      </c>
      <c r="M7897" s="2" t="s">
        <v>101</v>
      </c>
      <c r="N7897" s="2" t="s">
        <v>24</v>
      </c>
      <c r="O7897" s="2"/>
    </row>
    <row r="7898" customHeight="1" spans="1:19">
      <c r="A7898" s="2" t="s">
        <v>9864</v>
      </c>
      <c r="B7898" s="28">
        <v>45910</v>
      </c>
      <c r="C7898" s="2" t="s">
        <v>1613</v>
      </c>
      <c r="D7898" s="2" t="str">
        <f t="array" ref="D7898">_xlfn.XLOOKUP(C7898,Customers!A:A,Customers!B:B)</f>
        <v>Customer 0526</v>
      </c>
      <c r="E7898" s="2" t="s">
        <v>750</v>
      </c>
      <c r="F7898" s="2" t="str">
        <f t="array" ref="F7898">_xlfn.XLOOKUP(E7898,Restaurants!A:A,Restaurants!B:B)</f>
        <v>Restaurant 076</v>
      </c>
      <c r="G7898" s="2" t="s">
        <v>906</v>
      </c>
      <c r="H7898" s="2" t="str">
        <f t="array" ref="H7898">_xlfn.XLOOKUP(G7898,Food_Menu!A:A,Food_Menu!B:B)</f>
        <v>Food Item 0128</v>
      </c>
      <c r="I7898" s="2">
        <f t="array" ref="I7898">_xlfn.XLOOKUP(G7898,Food_Menu!A:A,Food_Menu!D:D)</f>
        <v>317.72</v>
      </c>
      <c r="J7898" s="2" t="s">
        <v>923</v>
      </c>
      <c r="K7898" s="2" t="str">
        <f t="array" ref="K7898">_xlfn.XLOOKUP(J7898,Delivery_Partners!A:A,Delivery_Partners!B:B)</f>
        <v>Delivery Partner 142</v>
      </c>
      <c r="L7898" s="3">
        <v>2</v>
      </c>
      <c r="M7898" s="2" t="s">
        <v>23</v>
      </c>
      <c r="N7898" s="2" t="s">
        <v>74</v>
      </c>
      <c r="O7898" s="3">
        <v>28</v>
      </c>
      <c r="P7898" s="13">
        <f>I7898*L7898</f>
        <v>635.44</v>
      </c>
      <c r="Q7898" s="13" t="str">
        <f>IF(O7898="","Not Delivered",IF(O7898&lt;=30,"Fast",IF(O7898&lt;=60,"Normal","Slow")))</f>
        <v>Fast</v>
      </c>
      <c r="S7898" s="21"/>
    </row>
    <row r="7899" hidden="1" customHeight="1" spans="1:19">
      <c r="A7899" s="2" t="s">
        <v>9865</v>
      </c>
      <c r="B7899" s="28">
        <v>45759</v>
      </c>
      <c r="C7899" s="2" t="s">
        <v>2080</v>
      </c>
      <c r="D7899" s="2" t="str">
        <f t="array" ref="D7899">_xlfn.XLOOKUP(C7899,Customers!A:A,Customers!B:B)</f>
        <v>Customer 0638</v>
      </c>
      <c r="E7899" s="2" t="s">
        <v>52</v>
      </c>
      <c r="F7899" s="2" t="str">
        <f t="array" ref="F7899">_xlfn.XLOOKUP(E7899,Restaurants!A:A,Restaurants!B:B)</f>
        <v>Restaurant 083</v>
      </c>
      <c r="G7899" s="2" t="s">
        <v>99</v>
      </c>
      <c r="H7899" s="2" t="str">
        <f t="array" ref="H7899">_xlfn.XLOOKUP(G7899,Food_Menu!A:A,Food_Menu!B:B)</f>
        <v>Food Item 0025</v>
      </c>
      <c r="I7899" s="2"/>
      <c r="J7899" s="2" t="s">
        <v>1104</v>
      </c>
      <c r="K7899" s="2" t="str">
        <f t="array" ref="K7899">_xlfn.XLOOKUP(J7899,Delivery_Partners!A:A,Delivery_Partners!B:B)</f>
        <v>Delivery Partner 178</v>
      </c>
      <c r="L7899" s="3">
        <v>2</v>
      </c>
      <c r="M7899" s="2" t="s">
        <v>189</v>
      </c>
      <c r="N7899" s="2" t="s">
        <v>24</v>
      </c>
      <c r="O7899" s="2"/>
    </row>
    <row r="7900" customHeight="1" spans="1:19">
      <c r="A7900" s="2" t="s">
        <v>9866</v>
      </c>
      <c r="B7900" s="29" t="s">
        <v>1148</v>
      </c>
      <c r="C7900" s="2" t="s">
        <v>633</v>
      </c>
      <c r="D7900" s="2" t="str">
        <f t="array" ref="D7900">_xlfn.XLOOKUP(C7900,Customers!A:A,Customers!B:B)</f>
        <v>Customer 1062</v>
      </c>
      <c r="E7900" s="2" t="s">
        <v>1765</v>
      </c>
      <c r="F7900" s="2" t="str">
        <f t="array" ref="F7900">_xlfn.XLOOKUP(E7900,Restaurants!A:A,Restaurants!B:B)</f>
        <v>Restaurant 017</v>
      </c>
      <c r="G7900" s="2" t="s">
        <v>675</v>
      </c>
      <c r="H7900" s="2" t="str">
        <f t="array" ref="H7900">_xlfn.XLOOKUP(G7900,Food_Menu!A:A,Food_Menu!B:B)</f>
        <v>Food Item 0034</v>
      </c>
      <c r="I7900" s="2">
        <f t="array" ref="I7900">_xlfn.XLOOKUP(G7900,Food_Menu!A:A,Food_Menu!D:D)</f>
        <v>185.13</v>
      </c>
      <c r="J7900" s="2" t="s">
        <v>461</v>
      </c>
      <c r="K7900" s="2" t="str">
        <f t="array" ref="K7900">_xlfn.XLOOKUP(J7900,Delivery_Partners!A:A,Delivery_Partners!B:B)</f>
        <v>Delivery Partner 118</v>
      </c>
      <c r="L7900" s="3">
        <v>1</v>
      </c>
      <c r="M7900" s="2" t="s">
        <v>23</v>
      </c>
      <c r="N7900" s="2" t="s">
        <v>55</v>
      </c>
      <c r="O7900" s="3">
        <v>29</v>
      </c>
      <c r="P7900" s="13">
        <f t="shared" ref="P7900:P7903" si="1648">I7900*L7900</f>
        <v>185.13</v>
      </c>
      <c r="Q7900" s="13" t="str">
        <f t="shared" ref="Q7900:Q7903" si="1649">IF(O7900="","Not Delivered",IF(O7900&lt;=30,"Fast",IF(O7900&lt;=60,"Normal","Slow")))</f>
        <v>Fast</v>
      </c>
      <c r="S7900" s="21"/>
    </row>
    <row r="7901" customHeight="1" spans="1:19">
      <c r="A7901" s="2" t="s">
        <v>9867</v>
      </c>
      <c r="B7901" s="29" t="s">
        <v>44</v>
      </c>
      <c r="C7901" s="2" t="s">
        <v>1897</v>
      </c>
      <c r="D7901" s="2" t="str">
        <f t="array" ref="D7901">_xlfn.XLOOKUP(C7901,Customers!A:A,Customers!B:B)</f>
        <v>Customer 0788</v>
      </c>
      <c r="E7901" s="2" t="s">
        <v>335</v>
      </c>
      <c r="F7901" s="2" t="str">
        <f t="array" ref="F7901">_xlfn.XLOOKUP(E7901,Restaurants!A:A,Restaurants!B:B)</f>
        <v>Restaurant 007</v>
      </c>
      <c r="G7901" s="2" t="s">
        <v>1040</v>
      </c>
      <c r="H7901" s="2" t="str">
        <f t="array" ref="H7901">_xlfn.XLOOKUP(G7901,Food_Menu!A:A,Food_Menu!B:B)</f>
        <v>Food Item 0185</v>
      </c>
      <c r="I7901" s="2">
        <f t="array" ref="I7901">_xlfn.XLOOKUP(G7901,Food_Menu!A:A,Food_Menu!D:D)</f>
        <v>565.74</v>
      </c>
      <c r="J7901" s="2" t="s">
        <v>173</v>
      </c>
      <c r="K7901" s="2" t="str">
        <f t="array" ref="K7901">_xlfn.XLOOKUP(J7901,Delivery_Partners!A:A,Delivery_Partners!B:B)</f>
        <v>Delivery Partner 045</v>
      </c>
      <c r="L7901" s="3">
        <v>1</v>
      </c>
      <c r="M7901" s="2" t="s">
        <v>23</v>
      </c>
      <c r="N7901" s="2" t="s">
        <v>24</v>
      </c>
      <c r="O7901" s="3">
        <v>59</v>
      </c>
      <c r="P7901" s="13">
        <f t="shared" si="1648"/>
        <v>565.74</v>
      </c>
      <c r="Q7901" s="13" t="str">
        <f t="shared" si="1649"/>
        <v>Normal</v>
      </c>
      <c r="S7901" s="21"/>
    </row>
    <row r="7902" customHeight="1" spans="1:19">
      <c r="A7902" s="2" t="s">
        <v>9868</v>
      </c>
      <c r="B7902" s="28">
        <v>45937</v>
      </c>
      <c r="C7902" s="2" t="s">
        <v>2224</v>
      </c>
      <c r="D7902" s="2" t="str">
        <f t="array" ref="D7902">_xlfn.XLOOKUP(C7902,Customers!A:A,Customers!B:B)</f>
        <v>Customer 0977</v>
      </c>
      <c r="E7902" s="2" t="s">
        <v>532</v>
      </c>
      <c r="F7902" s="2" t="str">
        <f t="array" ref="F7902">_xlfn.XLOOKUP(E7902,Restaurants!A:A,Restaurants!B:B)</f>
        <v>Restaurant 046</v>
      </c>
      <c r="G7902" s="2" t="s">
        <v>240</v>
      </c>
      <c r="H7902" s="2" t="str">
        <f t="array" ref="H7902">_xlfn.XLOOKUP(G7902,Food_Menu!A:A,Food_Menu!B:B)</f>
        <v>Food Item 0005</v>
      </c>
      <c r="I7902" s="2">
        <f t="array" ref="I7902">_xlfn.XLOOKUP(G7902,Food_Menu!A:A,Food_Menu!D:D)</f>
        <v>481.92</v>
      </c>
      <c r="J7902" s="2" t="s">
        <v>583</v>
      </c>
      <c r="K7902" s="2" t="str">
        <f t="array" ref="K7902">_xlfn.XLOOKUP(J7902,Delivery_Partners!A:A,Delivery_Partners!B:B)</f>
        <v>Delivery Partner 062</v>
      </c>
      <c r="L7902" s="3">
        <v>1</v>
      </c>
      <c r="M7902" s="2" t="s">
        <v>23</v>
      </c>
      <c r="N7902" s="2" t="s">
        <v>24</v>
      </c>
      <c r="O7902" s="3">
        <v>23</v>
      </c>
      <c r="P7902" s="13">
        <f t="shared" si="1648"/>
        <v>481.92</v>
      </c>
      <c r="Q7902" s="13" t="str">
        <f t="shared" si="1649"/>
        <v>Fast</v>
      </c>
      <c r="S7902" s="21"/>
    </row>
    <row r="7903" customHeight="1" spans="1:19">
      <c r="A7903" s="2" t="s">
        <v>9869</v>
      </c>
      <c r="B7903" s="29" t="s">
        <v>516</v>
      </c>
      <c r="C7903" s="2" t="s">
        <v>2886</v>
      </c>
      <c r="D7903" s="2" t="str">
        <f t="array" ref="D7903">_xlfn.XLOOKUP(C7903,Customers!A:A,Customers!B:B)</f>
        <v>Customer 0049</v>
      </c>
      <c r="E7903" s="2" t="s">
        <v>372</v>
      </c>
      <c r="F7903" s="2" t="str">
        <f t="array" ref="F7903">_xlfn.XLOOKUP(E7903,Restaurants!A:A,Restaurants!B:B)</f>
        <v>Restaurant 119</v>
      </c>
      <c r="G7903" s="2" t="s">
        <v>1051</v>
      </c>
      <c r="H7903" s="2" t="str">
        <f t="array" ref="H7903">_xlfn.XLOOKUP(G7903,Food_Menu!A:A,Food_Menu!B:B)</f>
        <v>Food Item 0014</v>
      </c>
      <c r="I7903" s="2">
        <f t="array" ref="I7903">_xlfn.XLOOKUP(G7903,Food_Menu!A:A,Food_Menu!D:D)</f>
        <v>208.39</v>
      </c>
      <c r="J7903" s="2" t="s">
        <v>621</v>
      </c>
      <c r="K7903" s="2" t="str">
        <f t="array" ref="K7903">_xlfn.XLOOKUP(J7903,Delivery_Partners!A:A,Delivery_Partners!B:B)</f>
        <v>Delivery Partner 038</v>
      </c>
      <c r="L7903" s="3">
        <v>1</v>
      </c>
      <c r="M7903" s="2" t="s">
        <v>23</v>
      </c>
      <c r="N7903" s="2" t="s">
        <v>24</v>
      </c>
      <c r="O7903" s="3">
        <v>35</v>
      </c>
      <c r="P7903" s="13">
        <f t="shared" si="1648"/>
        <v>208.39</v>
      </c>
      <c r="Q7903" s="13" t="str">
        <f t="shared" si="1649"/>
        <v>Normal</v>
      </c>
      <c r="S7903" s="21"/>
    </row>
    <row r="7904" hidden="1" customHeight="1" spans="1:19">
      <c r="A7904" s="2" t="s">
        <v>9870</v>
      </c>
      <c r="B7904" s="29" t="s">
        <v>2069</v>
      </c>
      <c r="C7904" s="2" t="s">
        <v>3234</v>
      </c>
      <c r="D7904" s="2" t="str">
        <f t="array" ref="D7904">_xlfn.XLOOKUP(C7904,Customers!A:A,Customers!B:B)</f>
        <v>Customer 1032</v>
      </c>
      <c r="E7904" s="2" t="s">
        <v>797</v>
      </c>
      <c r="F7904" s="2" t="str">
        <f t="array" ref="F7904">_xlfn.XLOOKUP(E7904,Restaurants!A:A,Restaurants!B:B)</f>
        <v>Restaurant 058</v>
      </c>
      <c r="G7904" s="2" t="s">
        <v>21</v>
      </c>
      <c r="H7904" s="2" t="str">
        <f t="array" ref="H7904">_xlfn.XLOOKUP(G7904,Food_Menu!A:A,Food_Menu!B:B)</f>
        <v>Food Item 0016</v>
      </c>
      <c r="I7904" s="2"/>
      <c r="J7904" s="2" t="s">
        <v>651</v>
      </c>
      <c r="K7904" s="2" t="str">
        <f t="array" ref="K7904">_xlfn.XLOOKUP(J7904,Delivery_Partners!A:A,Delivery_Partners!B:B)</f>
        <v>Delivery Partner 036</v>
      </c>
      <c r="L7904" s="3">
        <v>1</v>
      </c>
      <c r="M7904" s="2" t="s">
        <v>101</v>
      </c>
      <c r="N7904" s="2" t="s">
        <v>55</v>
      </c>
      <c r="O7904" s="2"/>
    </row>
    <row r="7905" customHeight="1" spans="1:19">
      <c r="A7905" s="2" t="s">
        <v>9871</v>
      </c>
      <c r="B7905" s="28">
        <v>45785</v>
      </c>
      <c r="C7905" s="2" t="s">
        <v>1556</v>
      </c>
      <c r="D7905" s="2" t="str">
        <f t="array" ref="D7905">_xlfn.XLOOKUP(C7905,Customers!A:A,Customers!B:B)</f>
        <v>Customer 1141</v>
      </c>
      <c r="E7905" s="2" t="s">
        <v>182</v>
      </c>
      <c r="F7905" s="2" t="str">
        <f t="array" ref="F7905">_xlfn.XLOOKUP(E7905,Restaurants!A:A,Restaurants!B:B)</f>
        <v>Restaurant 097</v>
      </c>
      <c r="G7905" s="2" t="s">
        <v>144</v>
      </c>
      <c r="H7905" s="2" t="str">
        <f t="array" ref="H7905">_xlfn.XLOOKUP(G7905,Food_Menu!A:A,Food_Menu!B:B)</f>
        <v>Food Item 0118</v>
      </c>
      <c r="I7905" s="2">
        <f t="array" ref="I7905">_xlfn.XLOOKUP(G7905,Food_Menu!A:A,Food_Menu!D:D)</f>
        <v>301.92</v>
      </c>
      <c r="J7905" s="2" t="s">
        <v>1090</v>
      </c>
      <c r="K7905" s="2" t="str">
        <f t="array" ref="K7905">_xlfn.XLOOKUP(J7905,Delivery_Partners!A:A,Delivery_Partners!B:B)</f>
        <v>Delivery Partner 056</v>
      </c>
      <c r="L7905" s="3">
        <v>1</v>
      </c>
      <c r="M7905" s="2" t="s">
        <v>23</v>
      </c>
      <c r="N7905" s="2" t="s">
        <v>24</v>
      </c>
      <c r="O7905" s="3">
        <v>29</v>
      </c>
      <c r="P7905" s="13">
        <f t="shared" ref="P7905:P7906" si="1650">I7905*L7905</f>
        <v>301.92</v>
      </c>
      <c r="Q7905" s="13" t="str">
        <f t="shared" ref="Q7905:Q7906" si="1651">IF(O7905="","Not Delivered",IF(O7905&lt;=30,"Fast",IF(O7905&lt;=60,"Normal","Slow")))</f>
        <v>Fast</v>
      </c>
      <c r="S7905" s="21"/>
    </row>
    <row r="7906" customHeight="1" spans="1:19">
      <c r="A7906" s="2" t="s">
        <v>9872</v>
      </c>
      <c r="B7906" s="28">
        <v>45906</v>
      </c>
      <c r="C7906" s="2" t="s">
        <v>2154</v>
      </c>
      <c r="D7906" s="2" t="str">
        <f t="array" ref="D7906">_xlfn.XLOOKUP(C7906,Customers!A:A,Customers!B:B)</f>
        <v>Customer 0802</v>
      </c>
      <c r="E7906" s="2" t="s">
        <v>623</v>
      </c>
      <c r="F7906" s="2" t="str">
        <f t="array" ref="F7906">_xlfn.XLOOKUP(E7906,Restaurants!A:A,Restaurants!B:B)</f>
        <v>Restaurant 045</v>
      </c>
      <c r="G7906" s="2" t="s">
        <v>1063</v>
      </c>
      <c r="H7906" s="2" t="str">
        <f t="array" ref="H7906">_xlfn.XLOOKUP(G7906,Food_Menu!A:A,Food_Menu!B:B)</f>
        <v>Food Item 0153</v>
      </c>
      <c r="I7906" s="2">
        <f t="array" ref="I7906">_xlfn.XLOOKUP(G7906,Food_Menu!A:A,Food_Menu!D:D)</f>
        <v>322.66</v>
      </c>
      <c r="J7906" s="2" t="s">
        <v>1122</v>
      </c>
      <c r="K7906" s="2" t="str">
        <f t="array" ref="K7906">_xlfn.XLOOKUP(J7906,Delivery_Partners!A:A,Delivery_Partners!B:B)</f>
        <v>Delivery Partner 090</v>
      </c>
      <c r="L7906" s="3">
        <v>1</v>
      </c>
      <c r="M7906" s="2" t="s">
        <v>23</v>
      </c>
      <c r="N7906" s="2" t="s">
        <v>24</v>
      </c>
      <c r="O7906" s="3">
        <v>30</v>
      </c>
      <c r="P7906" s="13">
        <f t="shared" si="1650"/>
        <v>322.66</v>
      </c>
      <c r="Q7906" s="13" t="str">
        <f t="shared" si="1651"/>
        <v>Fast</v>
      </c>
      <c r="S7906" s="21"/>
    </row>
    <row r="7907" hidden="1" customHeight="1" spans="1:19">
      <c r="A7907" s="2" t="s">
        <v>9873</v>
      </c>
      <c r="B7907" s="29" t="s">
        <v>2582</v>
      </c>
      <c r="C7907" s="2" t="s">
        <v>4107</v>
      </c>
      <c r="D7907" s="2" t="str">
        <f t="array" ref="D7907">_xlfn.XLOOKUP(C7907,Customers!A:A,Customers!B:B)</f>
        <v>Customer 1148</v>
      </c>
      <c r="E7907" s="2" t="s">
        <v>523</v>
      </c>
      <c r="F7907" s="2" t="str">
        <f t="array" ref="F7907">_xlfn.XLOOKUP(E7907,Restaurants!A:A,Restaurants!B:B)</f>
        <v>Restaurant 038</v>
      </c>
      <c r="G7907" s="2" t="s">
        <v>1063</v>
      </c>
      <c r="H7907" s="2" t="str">
        <f t="array" ref="H7907">_xlfn.XLOOKUP(G7907,Food_Menu!A:A,Food_Menu!B:B)</f>
        <v>Food Item 0153</v>
      </c>
      <c r="I7907" s="2"/>
      <c r="J7907" s="2" t="s">
        <v>923</v>
      </c>
      <c r="K7907" s="2" t="str">
        <f t="array" ref="K7907">_xlfn.XLOOKUP(J7907,Delivery_Partners!A:A,Delivery_Partners!B:B)</f>
        <v>Delivery Partner 142</v>
      </c>
      <c r="L7907" s="3">
        <v>2</v>
      </c>
      <c r="M7907" s="2" t="s">
        <v>189</v>
      </c>
      <c r="N7907" s="2" t="s">
        <v>42</v>
      </c>
      <c r="O7907" s="2"/>
    </row>
    <row r="7908" customHeight="1" spans="1:19">
      <c r="A7908" s="2" t="s">
        <v>9874</v>
      </c>
      <c r="B7908" s="28">
        <v>45932</v>
      </c>
      <c r="C7908" s="2" t="s">
        <v>2433</v>
      </c>
      <c r="D7908" s="2" t="str">
        <f t="array" ref="D7908">_xlfn.XLOOKUP(C7908,Customers!A:A,Customers!B:B)</f>
        <v>Customer 0682</v>
      </c>
      <c r="E7908" s="2" t="s">
        <v>721</v>
      </c>
      <c r="F7908" s="2" t="str">
        <f t="array" ref="F7908">_xlfn.XLOOKUP(E7908,Restaurants!A:A,Restaurants!B:B)</f>
        <v>Restaurant 098</v>
      </c>
      <c r="G7908" s="2" t="s">
        <v>1382</v>
      </c>
      <c r="H7908" s="2" t="str">
        <f t="array" ref="H7908">_xlfn.XLOOKUP(G7908,Food_Menu!A:A,Food_Menu!B:B)</f>
        <v>Food Item 0152</v>
      </c>
      <c r="I7908" s="2">
        <f t="array" ref="I7908">_xlfn.XLOOKUP(G7908,Food_Menu!A:A,Food_Menu!D:D)</f>
        <v>177.47</v>
      </c>
      <c r="J7908" s="2" t="s">
        <v>458</v>
      </c>
      <c r="K7908" s="2" t="str">
        <f t="array" ref="K7908">_xlfn.XLOOKUP(J7908,Delivery_Partners!A:A,Delivery_Partners!B:B)</f>
        <v>Delivery Partner 053</v>
      </c>
      <c r="L7908" s="3">
        <v>2</v>
      </c>
      <c r="M7908" s="2" t="s">
        <v>23</v>
      </c>
      <c r="N7908" s="2" t="s">
        <v>24</v>
      </c>
      <c r="O7908" s="3">
        <v>31</v>
      </c>
      <c r="P7908" s="13">
        <f>I7908*L7908</f>
        <v>354.94</v>
      </c>
      <c r="Q7908" s="13" t="str">
        <f>IF(O7908="","Not Delivered",IF(O7908&lt;=30,"Fast",IF(O7908&lt;=60,"Normal","Slow")))</f>
        <v>Normal</v>
      </c>
      <c r="S7908" s="21"/>
    </row>
    <row r="7909" hidden="1" customHeight="1" spans="1:19">
      <c r="A7909" s="2" t="s">
        <v>9875</v>
      </c>
      <c r="B7909" s="28">
        <v>45754</v>
      </c>
      <c r="C7909" s="2" t="s">
        <v>2018</v>
      </c>
      <c r="D7909" s="2" t="str">
        <f t="array" ref="D7909">_xlfn.XLOOKUP(C7909,Customers!A:A,Customers!B:B)</f>
        <v>Customer 0332</v>
      </c>
      <c r="E7909" s="2" t="s">
        <v>293</v>
      </c>
      <c r="F7909" s="2" t="str">
        <f t="array" ref="F7909">_xlfn.XLOOKUP(E7909,Restaurants!A:A,Restaurants!B:B)</f>
        <v>Restaurant 057</v>
      </c>
      <c r="G7909" s="2" t="s">
        <v>514</v>
      </c>
      <c r="H7909" s="2" t="str">
        <f t="array" ref="H7909">_xlfn.XLOOKUP(G7909,Food_Menu!A:A,Food_Menu!B:B)</f>
        <v>Food Item 0013</v>
      </c>
      <c r="I7909" s="2"/>
      <c r="J7909" s="2" t="s">
        <v>299</v>
      </c>
      <c r="K7909" s="2" t="str">
        <f t="array" ref="K7909">_xlfn.XLOOKUP(J7909,Delivery_Partners!A:A,Delivery_Partners!B:B)</f>
        <v>Delivery Partner 034</v>
      </c>
      <c r="L7909" s="3">
        <v>3</v>
      </c>
      <c r="M7909" s="2" t="s">
        <v>101</v>
      </c>
      <c r="N7909" s="2" t="s">
        <v>42</v>
      </c>
      <c r="O7909" s="2"/>
    </row>
    <row r="7910" customHeight="1" spans="1:19">
      <c r="A7910" s="2" t="s">
        <v>9876</v>
      </c>
      <c r="B7910" s="29" t="s">
        <v>1893</v>
      </c>
      <c r="C7910" s="2" t="s">
        <v>1921</v>
      </c>
      <c r="D7910" s="2" t="str">
        <f t="array" ref="D7910">_xlfn.XLOOKUP(C7910,Customers!A:A,Customers!B:B)</f>
        <v>Customer 0728</v>
      </c>
      <c r="E7910" s="2" t="s">
        <v>121</v>
      </c>
      <c r="F7910" s="2" t="str">
        <f t="array" ref="F7910">_xlfn.XLOOKUP(E7910,Restaurants!A:A,Restaurants!B:B)</f>
        <v>Restaurant 088</v>
      </c>
      <c r="G7910" s="2" t="s">
        <v>308</v>
      </c>
      <c r="H7910" s="2" t="str">
        <f t="array" ref="H7910">_xlfn.XLOOKUP(G7910,Food_Menu!A:A,Food_Menu!B:B)</f>
        <v>Food Item 0076</v>
      </c>
      <c r="I7910" s="2">
        <f t="array" ref="I7910">_xlfn.XLOOKUP(G7910,Food_Menu!A:A,Food_Menu!D:D)</f>
        <v>82.28</v>
      </c>
      <c r="J7910" s="2" t="s">
        <v>427</v>
      </c>
      <c r="K7910" s="2" t="str">
        <f t="array" ref="K7910">_xlfn.XLOOKUP(J7910,Delivery_Partners!A:A,Delivery_Partners!B:B)</f>
        <v>Delivery Partner 023</v>
      </c>
      <c r="L7910" s="3">
        <v>1</v>
      </c>
      <c r="M7910" s="2" t="s">
        <v>23</v>
      </c>
      <c r="N7910" s="2" t="s">
        <v>24</v>
      </c>
      <c r="O7910" s="3">
        <v>27</v>
      </c>
      <c r="P7910" s="13">
        <f t="shared" ref="P7910:P7924" si="1652">I7910*L7910</f>
        <v>82.28</v>
      </c>
      <c r="Q7910" s="13" t="str">
        <f t="shared" ref="Q7910:Q7924" si="1653">IF(O7910="","Not Delivered",IF(O7910&lt;=30,"Fast",IF(O7910&lt;=60,"Normal","Slow")))</f>
        <v>Fast</v>
      </c>
      <c r="S7910" s="21"/>
    </row>
    <row r="7911" customHeight="1" spans="1:19">
      <c r="A7911" s="2" t="s">
        <v>9877</v>
      </c>
      <c r="B7911" s="28">
        <v>45871</v>
      </c>
      <c r="C7911" s="2" t="s">
        <v>1538</v>
      </c>
      <c r="D7911" s="2" t="str">
        <f t="array" ref="D7911">_xlfn.XLOOKUP(C7911,Customers!A:A,Customers!B:B)</f>
        <v>Customer 0754</v>
      </c>
      <c r="E7911" s="2" t="s">
        <v>121</v>
      </c>
      <c r="F7911" s="2" t="str">
        <f t="array" ref="F7911">_xlfn.XLOOKUP(E7911,Restaurants!A:A,Restaurants!B:B)</f>
        <v>Restaurant 088</v>
      </c>
      <c r="G7911" s="2" t="s">
        <v>754</v>
      </c>
      <c r="H7911" s="2" t="str">
        <f t="array" ref="H7911">_xlfn.XLOOKUP(G7911,Food_Menu!A:A,Food_Menu!B:B)</f>
        <v>Food Item 0140</v>
      </c>
      <c r="I7911" s="2">
        <f t="array" ref="I7911">_xlfn.XLOOKUP(G7911,Food_Menu!A:A,Food_Menu!D:D)</f>
        <v>408.22</v>
      </c>
      <c r="J7911" s="2" t="s">
        <v>651</v>
      </c>
      <c r="K7911" s="2" t="str">
        <f t="array" ref="K7911">_xlfn.XLOOKUP(J7911,Delivery_Partners!A:A,Delivery_Partners!B:B)</f>
        <v>Delivery Partner 036</v>
      </c>
      <c r="L7911" s="3">
        <v>1</v>
      </c>
      <c r="M7911" s="2" t="s">
        <v>23</v>
      </c>
      <c r="N7911" s="2" t="s">
        <v>42</v>
      </c>
      <c r="O7911" s="3">
        <v>33</v>
      </c>
      <c r="P7911" s="13">
        <f t="shared" si="1652"/>
        <v>408.22</v>
      </c>
      <c r="Q7911" s="13" t="str">
        <f t="shared" si="1653"/>
        <v>Normal</v>
      </c>
      <c r="S7911" s="21"/>
    </row>
    <row r="7912" customHeight="1" spans="1:19">
      <c r="A7912" s="2" t="s">
        <v>9878</v>
      </c>
      <c r="B7912" s="29" t="s">
        <v>1532</v>
      </c>
      <c r="C7912" s="2" t="s">
        <v>4315</v>
      </c>
      <c r="D7912" s="2" t="str">
        <f t="array" ref="D7912">_xlfn.XLOOKUP(C7912,Customers!A:A,Customers!B:B)</f>
        <v>Customer 0174</v>
      </c>
      <c r="E7912" s="2" t="s">
        <v>121</v>
      </c>
      <c r="F7912" s="2" t="str">
        <f t="array" ref="F7912">_xlfn.XLOOKUP(E7912,Restaurants!A:A,Restaurants!B:B)</f>
        <v>Restaurant 088</v>
      </c>
      <c r="G7912" s="2" t="s">
        <v>1860</v>
      </c>
      <c r="H7912" s="2" t="str">
        <f t="array" ref="H7912">_xlfn.XLOOKUP(G7912,Food_Menu!A:A,Food_Menu!B:B)</f>
        <v>Food Item 0151</v>
      </c>
      <c r="I7912" s="2">
        <f t="array" ref="I7912">_xlfn.XLOOKUP(G7912,Food_Menu!A:A,Food_Menu!D:D)</f>
        <v>500.58</v>
      </c>
      <c r="J7912" s="2" t="s">
        <v>1443</v>
      </c>
      <c r="K7912" s="2" t="str">
        <f t="array" ref="K7912">_xlfn.XLOOKUP(J7912,Delivery_Partners!A:A,Delivery_Partners!B:B)</f>
        <v>Delivery Partner 078</v>
      </c>
      <c r="L7912" s="3">
        <v>1</v>
      </c>
      <c r="M7912" s="2" t="s">
        <v>23</v>
      </c>
      <c r="N7912" s="2" t="s">
        <v>55</v>
      </c>
      <c r="O7912" s="3">
        <v>23</v>
      </c>
      <c r="P7912" s="13">
        <f t="shared" si="1652"/>
        <v>500.58</v>
      </c>
      <c r="Q7912" s="13" t="str">
        <f t="shared" si="1653"/>
        <v>Fast</v>
      </c>
      <c r="S7912" s="21"/>
    </row>
    <row r="7913" customHeight="1" spans="1:19">
      <c r="A7913" s="2" t="s">
        <v>9879</v>
      </c>
      <c r="B7913" s="28">
        <v>45719</v>
      </c>
      <c r="C7913" s="2" t="s">
        <v>4966</v>
      </c>
      <c r="D7913" s="2" t="str">
        <f t="array" ref="D7913">_xlfn.XLOOKUP(C7913,Customers!A:A,Customers!B:B)</f>
        <v>Customer 0243</v>
      </c>
      <c r="E7913" s="2" t="s">
        <v>726</v>
      </c>
      <c r="F7913" s="2" t="str">
        <f t="array" ref="F7913">_xlfn.XLOOKUP(E7913,Restaurants!A:A,Restaurants!B:B)</f>
        <v>Restaurant 082</v>
      </c>
      <c r="G7913" s="2" t="s">
        <v>635</v>
      </c>
      <c r="H7913" s="2" t="str">
        <f t="array" ref="H7913">_xlfn.XLOOKUP(G7913,Food_Menu!A:A,Food_Menu!B:B)</f>
        <v>Food Item 0074</v>
      </c>
      <c r="I7913" s="2">
        <f t="array" ref="I7913">_xlfn.XLOOKUP(G7913,Food_Menu!A:A,Food_Menu!D:D)</f>
        <v>205.43</v>
      </c>
      <c r="J7913" s="2" t="s">
        <v>54</v>
      </c>
      <c r="K7913" s="2" t="str">
        <f t="array" ref="K7913">_xlfn.XLOOKUP(J7913,Delivery_Partners!A:A,Delivery_Partners!B:B)</f>
        <v>Delivery Partner 075</v>
      </c>
      <c r="L7913" s="3">
        <v>1</v>
      </c>
      <c r="M7913" s="2" t="s">
        <v>23</v>
      </c>
      <c r="N7913" s="2" t="s">
        <v>24</v>
      </c>
      <c r="O7913" s="3">
        <v>25</v>
      </c>
      <c r="P7913" s="13">
        <f t="shared" si="1652"/>
        <v>205.43</v>
      </c>
      <c r="Q7913" s="13" t="str">
        <f t="shared" si="1653"/>
        <v>Fast</v>
      </c>
      <c r="S7913" s="21"/>
    </row>
    <row r="7914" customHeight="1" spans="1:19">
      <c r="A7914" s="2" t="s">
        <v>9880</v>
      </c>
      <c r="B7914" s="29" t="s">
        <v>833</v>
      </c>
      <c r="C7914" s="2" t="s">
        <v>5101</v>
      </c>
      <c r="D7914" s="2" t="str">
        <f t="array" ref="D7914">_xlfn.XLOOKUP(C7914,Customers!A:A,Customers!B:B)</f>
        <v>Customer 0350</v>
      </c>
      <c r="E7914" s="2" t="s">
        <v>721</v>
      </c>
      <c r="F7914" s="2" t="str">
        <f t="array" ref="F7914">_xlfn.XLOOKUP(E7914,Restaurants!A:A,Restaurants!B:B)</f>
        <v>Restaurant 098</v>
      </c>
      <c r="G7914" s="2" t="s">
        <v>1009</v>
      </c>
      <c r="H7914" s="2" t="str">
        <f t="array" ref="H7914">_xlfn.XLOOKUP(G7914,Food_Menu!A:A,Food_Menu!B:B)</f>
        <v>Food Item 0187</v>
      </c>
      <c r="I7914" s="2">
        <f t="array" ref="I7914">_xlfn.XLOOKUP(G7914,Food_Menu!A:A,Food_Menu!D:D)</f>
        <v>496.25</v>
      </c>
      <c r="J7914" s="2" t="s">
        <v>2005</v>
      </c>
      <c r="K7914" s="2" t="str">
        <f t="array" ref="K7914">_xlfn.XLOOKUP(J7914,Delivery_Partners!A:A,Delivery_Partners!B:B)</f>
        <v>Delivery Partner 072</v>
      </c>
      <c r="L7914" s="3">
        <v>1</v>
      </c>
      <c r="M7914" s="2" t="s">
        <v>23</v>
      </c>
      <c r="N7914" s="2" t="s">
        <v>24</v>
      </c>
      <c r="O7914" s="3">
        <v>47</v>
      </c>
      <c r="P7914" s="13">
        <f t="shared" si="1652"/>
        <v>496.25</v>
      </c>
      <c r="Q7914" s="13" t="str">
        <f t="shared" si="1653"/>
        <v>Normal</v>
      </c>
      <c r="S7914" s="21"/>
    </row>
    <row r="7915" customHeight="1" spans="1:19">
      <c r="A7915" s="2" t="s">
        <v>9881</v>
      </c>
      <c r="B7915" s="29" t="s">
        <v>2003</v>
      </c>
      <c r="C7915" s="2" t="s">
        <v>615</v>
      </c>
      <c r="D7915" s="2" t="str">
        <f t="array" ref="D7915">_xlfn.XLOOKUP(C7915,Customers!A:A,Customers!B:B)</f>
        <v>Customer 0657</v>
      </c>
      <c r="E7915" s="2" t="s">
        <v>260</v>
      </c>
      <c r="F7915" s="2" t="str">
        <f t="array" ref="F7915">_xlfn.XLOOKUP(E7915,Restaurants!A:A,Restaurants!B:B)</f>
        <v>Restaurant 056</v>
      </c>
      <c r="G7915" s="2" t="s">
        <v>868</v>
      </c>
      <c r="H7915" s="2" t="str">
        <f t="array" ref="H7915">_xlfn.XLOOKUP(G7915,Food_Menu!A:A,Food_Menu!B:B)</f>
        <v>Food Item 0184</v>
      </c>
      <c r="I7915" s="2">
        <f t="array" ref="I7915">_xlfn.XLOOKUP(G7915,Food_Menu!A:A,Food_Menu!D:D)</f>
        <v>509.99</v>
      </c>
      <c r="J7915" s="2" t="s">
        <v>347</v>
      </c>
      <c r="K7915" s="2" t="str">
        <f t="array" ref="K7915">_xlfn.XLOOKUP(J7915,Delivery_Partners!A:A,Delivery_Partners!B:B)</f>
        <v>Delivery Partner 058</v>
      </c>
      <c r="L7915" s="3">
        <v>1</v>
      </c>
      <c r="M7915" s="2" t="s">
        <v>23</v>
      </c>
      <c r="N7915" s="2" t="s">
        <v>74</v>
      </c>
      <c r="O7915" s="3">
        <v>28</v>
      </c>
      <c r="P7915" s="13">
        <f t="shared" si="1652"/>
        <v>509.99</v>
      </c>
      <c r="Q7915" s="13" t="str">
        <f t="shared" si="1653"/>
        <v>Fast</v>
      </c>
      <c r="S7915" s="21"/>
    </row>
    <row r="7916" customHeight="1" spans="1:19">
      <c r="A7916" s="2" t="s">
        <v>9882</v>
      </c>
      <c r="B7916" s="29" t="s">
        <v>1906</v>
      </c>
      <c r="C7916" s="2" t="s">
        <v>4250</v>
      </c>
      <c r="D7916" s="2" t="str">
        <f t="array" ref="D7916">_xlfn.XLOOKUP(C7916,Customers!A:A,Customers!B:B)</f>
        <v>Customer 0178</v>
      </c>
      <c r="E7916" s="2" t="s">
        <v>66</v>
      </c>
      <c r="F7916" s="2" t="str">
        <f t="array" ref="F7916">_xlfn.XLOOKUP(E7916,Restaurants!A:A,Restaurants!B:B)</f>
        <v>Restaurant 037</v>
      </c>
      <c r="G7916" s="2" t="s">
        <v>985</v>
      </c>
      <c r="H7916" s="2" t="str">
        <f t="array" ref="H7916">_xlfn.XLOOKUP(G7916,Food_Menu!A:A,Food_Menu!B:B)</f>
        <v>Food Item 0169</v>
      </c>
      <c r="I7916" s="2">
        <f t="array" ref="I7916">_xlfn.XLOOKUP(G7916,Food_Menu!A:A,Food_Menu!D:D)</f>
        <v>94.12</v>
      </c>
      <c r="J7916" s="2" t="s">
        <v>1683</v>
      </c>
      <c r="K7916" s="2" t="str">
        <f t="array" ref="K7916">_xlfn.XLOOKUP(J7916,Delivery_Partners!A:A,Delivery_Partners!B:B)</f>
        <v>Delivery Partner 082</v>
      </c>
      <c r="L7916" s="3">
        <v>2</v>
      </c>
      <c r="M7916" s="2" t="s">
        <v>23</v>
      </c>
      <c r="N7916" s="2" t="s">
        <v>24</v>
      </c>
      <c r="O7916" s="3">
        <v>40</v>
      </c>
      <c r="P7916" s="13">
        <f t="shared" si="1652"/>
        <v>188.24</v>
      </c>
      <c r="Q7916" s="13" t="str">
        <f t="shared" si="1653"/>
        <v>Normal</v>
      </c>
      <c r="S7916" s="21"/>
    </row>
    <row r="7917" customHeight="1" spans="1:19">
      <c r="A7917" s="2" t="s">
        <v>9883</v>
      </c>
      <c r="B7917" s="29" t="s">
        <v>1612</v>
      </c>
      <c r="C7917" s="2" t="s">
        <v>2784</v>
      </c>
      <c r="D7917" s="2" t="str">
        <f t="array" ref="D7917">_xlfn.XLOOKUP(C7917,Customers!A:A,Customers!B:B)</f>
        <v>Customer 0925</v>
      </c>
      <c r="E7917" s="2" t="s">
        <v>110</v>
      </c>
      <c r="F7917" s="2" t="str">
        <f t="array" ref="F7917">_xlfn.XLOOKUP(E7917,Restaurants!A:A,Restaurants!B:B)</f>
        <v>Restaurant 062</v>
      </c>
      <c r="G7917" s="2" t="s">
        <v>1114</v>
      </c>
      <c r="H7917" s="2" t="str">
        <f t="array" ref="H7917">_xlfn.XLOOKUP(G7917,Food_Menu!A:A,Food_Menu!B:B)</f>
        <v>Food Item 0176</v>
      </c>
      <c r="I7917" s="2">
        <f t="array" ref="I7917">_xlfn.XLOOKUP(G7917,Food_Menu!A:A,Food_Menu!D:D)</f>
        <v>167.27</v>
      </c>
      <c r="J7917" s="2" t="s">
        <v>448</v>
      </c>
      <c r="K7917" s="2" t="str">
        <f t="array" ref="K7917">_xlfn.XLOOKUP(J7917,Delivery_Partners!A:A,Delivery_Partners!B:B)</f>
        <v>Delivery Partner 117</v>
      </c>
      <c r="L7917" s="3">
        <v>4</v>
      </c>
      <c r="M7917" s="2" t="s">
        <v>23</v>
      </c>
      <c r="N7917" s="2" t="s">
        <v>24</v>
      </c>
      <c r="O7917" s="3">
        <v>33</v>
      </c>
      <c r="P7917" s="13">
        <f t="shared" si="1652"/>
        <v>669.08</v>
      </c>
      <c r="Q7917" s="13" t="str">
        <f t="shared" si="1653"/>
        <v>Normal</v>
      </c>
      <c r="S7917" s="21"/>
    </row>
    <row r="7918" customHeight="1" spans="1:19">
      <c r="A7918" s="2" t="s">
        <v>9884</v>
      </c>
      <c r="B7918" s="29" t="s">
        <v>50</v>
      </c>
      <c r="C7918" s="2" t="s">
        <v>109</v>
      </c>
      <c r="D7918" s="2" t="str">
        <f t="array" ref="D7918">_xlfn.XLOOKUP(C7918,Customers!A:A,Customers!B:B)</f>
        <v>Customer 0132</v>
      </c>
      <c r="E7918" s="2" t="s">
        <v>518</v>
      </c>
      <c r="F7918" s="2" t="str">
        <f t="array" ref="F7918">_xlfn.XLOOKUP(E7918,Restaurants!A:A,Restaurants!B:B)</f>
        <v>Restaurant 039</v>
      </c>
      <c r="G7918" s="2" t="s">
        <v>1516</v>
      </c>
      <c r="H7918" s="2" t="str">
        <f t="array" ref="H7918">_xlfn.XLOOKUP(G7918,Food_Menu!A:A,Food_Menu!B:B)</f>
        <v>Food Item 0215</v>
      </c>
      <c r="I7918" s="2">
        <f t="array" ref="I7918">_xlfn.XLOOKUP(G7918,Food_Menu!A:A,Food_Menu!D:D)</f>
        <v>131.38</v>
      </c>
      <c r="J7918" s="2" t="s">
        <v>3362</v>
      </c>
      <c r="K7918" s="2" t="str">
        <f t="array" ref="K7918">_xlfn.XLOOKUP(J7918,Delivery_Partners!A:A,Delivery_Partners!B:B)</f>
        <v>Delivery Partner 009</v>
      </c>
      <c r="L7918" s="3">
        <v>1</v>
      </c>
      <c r="M7918" s="2" t="s">
        <v>23</v>
      </c>
      <c r="N7918" s="2" t="s">
        <v>24</v>
      </c>
      <c r="O7918" s="3">
        <v>20</v>
      </c>
      <c r="P7918" s="13">
        <f t="shared" si="1652"/>
        <v>131.38</v>
      </c>
      <c r="Q7918" s="13" t="str">
        <f t="shared" si="1653"/>
        <v>Fast</v>
      </c>
      <c r="S7918" s="21"/>
    </row>
    <row r="7919" customHeight="1" spans="1:19">
      <c r="A7919" s="2" t="s">
        <v>9885</v>
      </c>
      <c r="B7919" s="28">
        <v>45874</v>
      </c>
      <c r="C7919" s="2" t="s">
        <v>2811</v>
      </c>
      <c r="D7919" s="2" t="str">
        <f t="array" ref="D7919">_xlfn.XLOOKUP(C7919,Customers!A:A,Customers!B:B)</f>
        <v>Customer 1128</v>
      </c>
      <c r="E7919" s="2" t="s">
        <v>747</v>
      </c>
      <c r="F7919" s="2" t="str">
        <f t="array" ref="F7919">_xlfn.XLOOKUP(E7919,Restaurants!A:A,Restaurants!B:B)</f>
        <v>Restaurant 006</v>
      </c>
      <c r="G7919" s="2" t="s">
        <v>1018</v>
      </c>
      <c r="H7919" s="2" t="str">
        <f t="array" ref="H7919">_xlfn.XLOOKUP(G7919,Food_Menu!A:A,Food_Menu!B:B)</f>
        <v>Food Item 0175</v>
      </c>
      <c r="I7919" s="2">
        <f t="array" ref="I7919">_xlfn.XLOOKUP(G7919,Food_Menu!A:A,Food_Menu!D:D)</f>
        <v>114.67</v>
      </c>
      <c r="J7919" s="2" t="s">
        <v>164</v>
      </c>
      <c r="K7919" s="2" t="str">
        <f t="array" ref="K7919">_xlfn.XLOOKUP(J7919,Delivery_Partners!A:A,Delivery_Partners!B:B)</f>
        <v>Delivery Partner 161</v>
      </c>
      <c r="L7919" s="3">
        <v>1</v>
      </c>
      <c r="M7919" s="2" t="s">
        <v>23</v>
      </c>
      <c r="N7919" s="2" t="s">
        <v>24</v>
      </c>
      <c r="O7919" s="3">
        <v>31</v>
      </c>
      <c r="P7919" s="13">
        <f t="shared" si="1652"/>
        <v>114.67</v>
      </c>
      <c r="Q7919" s="13" t="str">
        <f t="shared" si="1653"/>
        <v>Normal</v>
      </c>
      <c r="S7919" s="21"/>
    </row>
    <row r="7920" customHeight="1" spans="1:19">
      <c r="A7920" s="2" t="s">
        <v>9886</v>
      </c>
      <c r="B7920" s="29" t="s">
        <v>3847</v>
      </c>
      <c r="C7920" s="2" t="s">
        <v>2100</v>
      </c>
      <c r="D7920" s="2" t="str">
        <f t="array" ref="D7920">_xlfn.XLOOKUP(C7920,Customers!A:A,Customers!B:B)</f>
        <v>Customer 0811</v>
      </c>
      <c r="E7920" s="2" t="s">
        <v>537</v>
      </c>
      <c r="F7920" s="2" t="str">
        <f t="array" ref="F7920">_xlfn.XLOOKUP(E7920,Restaurants!A:A,Restaurants!B:B)</f>
        <v>Restaurant 044</v>
      </c>
      <c r="G7920" s="2" t="s">
        <v>624</v>
      </c>
      <c r="H7920" s="2" t="str">
        <f t="array" ref="H7920">_xlfn.XLOOKUP(G7920,Food_Menu!A:A,Food_Menu!B:B)</f>
        <v>Food Item 0129</v>
      </c>
      <c r="I7920" s="2">
        <f t="array" ref="I7920">_xlfn.XLOOKUP(G7920,Food_Menu!A:A,Food_Menu!D:D)</f>
        <v>581.3</v>
      </c>
      <c r="J7920" s="2" t="s">
        <v>1090</v>
      </c>
      <c r="K7920" s="2" t="str">
        <f t="array" ref="K7920">_xlfn.XLOOKUP(J7920,Delivery_Partners!A:A,Delivery_Partners!B:B)</f>
        <v>Delivery Partner 056</v>
      </c>
      <c r="L7920" s="3">
        <v>2</v>
      </c>
      <c r="M7920" s="2" t="s">
        <v>23</v>
      </c>
      <c r="N7920" s="2" t="s">
        <v>55</v>
      </c>
      <c r="O7920" s="3">
        <v>38</v>
      </c>
      <c r="P7920" s="13">
        <f t="shared" si="1652"/>
        <v>1162.6</v>
      </c>
      <c r="Q7920" s="13" t="str">
        <f t="shared" si="1653"/>
        <v>Normal</v>
      </c>
      <c r="S7920" s="21"/>
    </row>
    <row r="7921" customHeight="1" spans="1:19">
      <c r="A7921" s="2" t="s">
        <v>9887</v>
      </c>
      <c r="B7921" s="28">
        <v>45692</v>
      </c>
      <c r="C7921" s="2" t="s">
        <v>528</v>
      </c>
      <c r="D7921" s="2" t="str">
        <f t="array" ref="D7921">_xlfn.XLOOKUP(C7921,Customers!A:A,Customers!B:B)</f>
        <v>Customer 0408</v>
      </c>
      <c r="E7921" s="2" t="s">
        <v>249</v>
      </c>
      <c r="F7921" s="2" t="str">
        <f t="array" ref="F7921">_xlfn.XLOOKUP(E7921,Restaurants!A:A,Restaurants!B:B)</f>
        <v>Restaurant 061</v>
      </c>
      <c r="G7921" s="2" t="s">
        <v>1414</v>
      </c>
      <c r="H7921" s="2" t="str">
        <f t="array" ref="H7921">_xlfn.XLOOKUP(G7921,Food_Menu!A:A,Food_Menu!B:B)</f>
        <v>Food Item 0088</v>
      </c>
      <c r="I7921" s="2">
        <f t="array" ref="I7921">_xlfn.XLOOKUP(G7921,Food_Menu!A:A,Food_Menu!D:D)</f>
        <v>171.05</v>
      </c>
      <c r="J7921" s="2" t="s">
        <v>510</v>
      </c>
      <c r="K7921" s="2" t="str">
        <f t="array" ref="K7921">_xlfn.XLOOKUP(J7921,Delivery_Partners!A:A,Delivery_Partners!B:B)</f>
        <v>Delivery Partner 025</v>
      </c>
      <c r="L7921" s="3">
        <v>2</v>
      </c>
      <c r="M7921" s="2" t="s">
        <v>23</v>
      </c>
      <c r="N7921" s="2" t="s">
        <v>24</v>
      </c>
      <c r="O7921" s="3">
        <v>56</v>
      </c>
      <c r="P7921" s="13">
        <f t="shared" si="1652"/>
        <v>342.1</v>
      </c>
      <c r="Q7921" s="13" t="str">
        <f t="shared" si="1653"/>
        <v>Normal</v>
      </c>
      <c r="S7921" s="21"/>
    </row>
    <row r="7922" customHeight="1" spans="1:19">
      <c r="A7922" s="2" t="s">
        <v>9888</v>
      </c>
      <c r="B7922" s="29" t="s">
        <v>1523</v>
      </c>
      <c r="C7922" s="2" t="s">
        <v>362</v>
      </c>
      <c r="D7922" s="2" t="str">
        <f t="array" ref="D7922">_xlfn.XLOOKUP(C7922,Customers!A:A,Customers!B:B)</f>
        <v>Customer 0448</v>
      </c>
      <c r="E7922" s="2" t="s">
        <v>578</v>
      </c>
      <c r="F7922" s="2" t="str">
        <f t="array" ref="F7922">_xlfn.XLOOKUP(E7922,Restaurants!A:A,Restaurants!B:B)</f>
        <v>Restaurant 063</v>
      </c>
      <c r="G7922" s="2" t="s">
        <v>1073</v>
      </c>
      <c r="H7922" s="2" t="str">
        <f t="array" ref="H7922">_xlfn.XLOOKUP(G7922,Food_Menu!A:A,Food_Menu!B:B)</f>
        <v>Food Item 0080</v>
      </c>
      <c r="I7922" s="2">
        <f t="array" ref="I7922">_xlfn.XLOOKUP(G7922,Food_Menu!A:A,Food_Menu!D:D)</f>
        <v>208.69</v>
      </c>
      <c r="J7922" s="2" t="s">
        <v>1196</v>
      </c>
      <c r="K7922" s="2" t="str">
        <f t="array" ref="K7922">_xlfn.XLOOKUP(J7922,Delivery_Partners!A:A,Delivery_Partners!B:B)</f>
        <v>Delivery Partner 032</v>
      </c>
      <c r="L7922" s="3">
        <v>1</v>
      </c>
      <c r="M7922" s="2" t="s">
        <v>23</v>
      </c>
      <c r="N7922" s="2" t="s">
        <v>42</v>
      </c>
      <c r="O7922" s="3">
        <v>26</v>
      </c>
      <c r="P7922" s="13">
        <f t="shared" si="1652"/>
        <v>208.69</v>
      </c>
      <c r="Q7922" s="13" t="str">
        <f t="shared" si="1653"/>
        <v>Fast</v>
      </c>
      <c r="S7922" s="21"/>
    </row>
    <row r="7923" customHeight="1" spans="1:19">
      <c r="A7923" s="2" t="s">
        <v>9889</v>
      </c>
      <c r="B7923" s="29" t="s">
        <v>370</v>
      </c>
      <c r="C7923" s="2" t="s">
        <v>1946</v>
      </c>
      <c r="D7923" s="2" t="str">
        <f t="array" ref="D7923">_xlfn.XLOOKUP(C7923,Customers!A:A,Customers!B:B)</f>
        <v>Customer 0833</v>
      </c>
      <c r="E7923" s="2" t="s">
        <v>952</v>
      </c>
      <c r="F7923" s="2" t="str">
        <f t="array" ref="F7923">_xlfn.XLOOKUP(E7923,Restaurants!A:A,Restaurants!B:B)</f>
        <v>Restaurant 041</v>
      </c>
      <c r="G7923" s="2" t="s">
        <v>2703</v>
      </c>
      <c r="H7923" s="2" t="str">
        <f t="array" ref="H7923">_xlfn.XLOOKUP(G7923,Food_Menu!A:A,Food_Menu!B:B)</f>
        <v>Food Item 0181</v>
      </c>
      <c r="I7923" s="2">
        <f t="array" ref="I7923">_xlfn.XLOOKUP(G7923,Food_Menu!A:A,Food_Menu!D:D)</f>
        <v>574.53</v>
      </c>
      <c r="J7923" s="2" t="s">
        <v>304</v>
      </c>
      <c r="K7923" s="2" t="str">
        <f t="array" ref="K7923">_xlfn.XLOOKUP(J7923,Delivery_Partners!A:A,Delivery_Partners!B:B)</f>
        <v>Delivery Partner 099</v>
      </c>
      <c r="L7923" s="3">
        <v>2</v>
      </c>
      <c r="M7923" s="2" t="s">
        <v>23</v>
      </c>
      <c r="N7923" s="2" t="s">
        <v>24</v>
      </c>
      <c r="O7923" s="3">
        <v>34</v>
      </c>
      <c r="P7923" s="13">
        <f t="shared" si="1652"/>
        <v>1149.06</v>
      </c>
      <c r="Q7923" s="13" t="str">
        <f t="shared" si="1653"/>
        <v>Normal</v>
      </c>
      <c r="S7923" s="21"/>
    </row>
    <row r="7924" customHeight="1" spans="1:19">
      <c r="A7924" s="2" t="s">
        <v>9890</v>
      </c>
      <c r="B7924" s="28">
        <v>46003</v>
      </c>
      <c r="C7924" s="2" t="s">
        <v>32</v>
      </c>
      <c r="D7924" s="2" t="str">
        <f t="array" ref="D7924">_xlfn.XLOOKUP(C7924,Customers!A:A,Customers!B:B)</f>
        <v>Customer 0107</v>
      </c>
      <c r="E7924" s="2" t="s">
        <v>121</v>
      </c>
      <c r="F7924" s="2" t="str">
        <f t="array" ref="F7924">_xlfn.XLOOKUP(E7924,Restaurants!A:A,Restaurants!B:B)</f>
        <v>Restaurant 088</v>
      </c>
      <c r="G7924" s="2" t="s">
        <v>687</v>
      </c>
      <c r="H7924" s="2" t="str">
        <f t="array" ref="H7924">_xlfn.XLOOKUP(G7924,Food_Menu!A:A,Food_Menu!B:B)</f>
        <v>Food Item 0066</v>
      </c>
      <c r="I7924" s="2">
        <f t="array" ref="I7924">_xlfn.XLOOKUP(G7924,Food_Menu!A:A,Food_Menu!D:D)</f>
        <v>648.68</v>
      </c>
      <c r="J7924" s="2" t="s">
        <v>1596</v>
      </c>
      <c r="K7924" s="2" t="str">
        <f t="array" ref="K7924">_xlfn.XLOOKUP(J7924,Delivery_Partners!A:A,Delivery_Partners!B:B)</f>
        <v>Delivery Partner 094</v>
      </c>
      <c r="L7924" s="3">
        <v>1</v>
      </c>
      <c r="M7924" s="2" t="s">
        <v>23</v>
      </c>
      <c r="N7924" s="2" t="s">
        <v>55</v>
      </c>
      <c r="O7924" s="3">
        <v>46</v>
      </c>
      <c r="P7924" s="13">
        <f t="shared" si="1652"/>
        <v>648.68</v>
      </c>
      <c r="Q7924" s="13" t="str">
        <f t="shared" si="1653"/>
        <v>Normal</v>
      </c>
      <c r="S7924" s="21"/>
    </row>
    <row r="7925" hidden="1" customHeight="1" spans="1:19">
      <c r="A7925" s="2" t="s">
        <v>9891</v>
      </c>
      <c r="B7925" s="29" t="s">
        <v>191</v>
      </c>
      <c r="C7925" s="2" t="s">
        <v>912</v>
      </c>
      <c r="D7925" s="2" t="str">
        <f t="array" ref="D7925">_xlfn.XLOOKUP(C7925,Customers!A:A,Customers!B:B)</f>
        <v>Customer 0860</v>
      </c>
      <c r="E7925" s="2" t="s">
        <v>33</v>
      </c>
      <c r="F7925" s="2" t="str">
        <f t="array" ref="F7925">_xlfn.XLOOKUP(E7925,Restaurants!A:A,Restaurants!B:B)</f>
        <v>Restaurant 035</v>
      </c>
      <c r="G7925" s="2" t="s">
        <v>147</v>
      </c>
      <c r="H7925" s="2" t="str">
        <f t="array" ref="H7925">_xlfn.XLOOKUP(G7925,Food_Menu!A:A,Food_Menu!B:B)</f>
        <v>Food Item 0139</v>
      </c>
      <c r="I7925" s="2"/>
      <c r="J7925" s="2" t="s">
        <v>439</v>
      </c>
      <c r="K7925" s="2" t="str">
        <f t="array" ref="K7925">_xlfn.XLOOKUP(J7925,Delivery_Partners!A:A,Delivery_Partners!B:B)</f>
        <v>Delivery Partner 016</v>
      </c>
      <c r="L7925" s="3">
        <v>2</v>
      </c>
      <c r="M7925" s="2" t="s">
        <v>101</v>
      </c>
      <c r="N7925" s="2" t="s">
        <v>74</v>
      </c>
      <c r="O7925" s="2"/>
    </row>
    <row r="7926" customHeight="1" spans="1:19">
      <c r="A7926" s="2" t="s">
        <v>9892</v>
      </c>
      <c r="B7926" s="28">
        <v>45902</v>
      </c>
      <c r="C7926" s="2" t="s">
        <v>176</v>
      </c>
      <c r="D7926" s="2" t="str">
        <f t="array" ref="D7926">_xlfn.XLOOKUP(C7926,Customers!A:A,Customers!B:B)</f>
        <v>Customer 0663</v>
      </c>
      <c r="E7926" s="2" t="s">
        <v>446</v>
      </c>
      <c r="F7926" s="2" t="str">
        <f t="array" ref="F7926">_xlfn.XLOOKUP(E7926,Restaurants!A:A,Restaurants!B:B)</f>
        <v>Restaurant 078</v>
      </c>
      <c r="G7926" s="2" t="s">
        <v>122</v>
      </c>
      <c r="H7926" s="2" t="str">
        <f t="array" ref="H7926">_xlfn.XLOOKUP(G7926,Food_Menu!A:A,Food_Menu!B:B)</f>
        <v>Food Item 0111</v>
      </c>
      <c r="I7926" s="2">
        <f t="array" ref="I7926">_xlfn.XLOOKUP(G7926,Food_Menu!A:A,Food_Menu!D:D)</f>
        <v>237.65</v>
      </c>
      <c r="J7926" s="2" t="s">
        <v>1122</v>
      </c>
      <c r="K7926" s="2" t="str">
        <f t="array" ref="K7926">_xlfn.XLOOKUP(J7926,Delivery_Partners!A:A,Delivery_Partners!B:B)</f>
        <v>Delivery Partner 090</v>
      </c>
      <c r="L7926" s="3">
        <v>2</v>
      </c>
      <c r="M7926" s="2" t="s">
        <v>23</v>
      </c>
      <c r="N7926" s="2" t="s">
        <v>24</v>
      </c>
      <c r="O7926" s="3">
        <v>27</v>
      </c>
      <c r="P7926" s="13">
        <f t="shared" ref="P7926:P7928" si="1654">I7926*L7926</f>
        <v>475.3</v>
      </c>
      <c r="Q7926" s="13" t="str">
        <f t="shared" ref="Q7926:Q7928" si="1655">IF(O7926="","Not Delivered",IF(O7926&lt;=30,"Fast",IF(O7926&lt;=60,"Normal","Slow")))</f>
        <v>Fast</v>
      </c>
      <c r="S7926" s="21"/>
    </row>
    <row r="7927" customHeight="1" spans="1:19">
      <c r="A7927" s="2" t="s">
        <v>9893</v>
      </c>
      <c r="B7927" s="29" t="s">
        <v>948</v>
      </c>
      <c r="C7927" s="2" t="s">
        <v>460</v>
      </c>
      <c r="D7927" s="2" t="str">
        <f t="array" ref="D7927">_xlfn.XLOOKUP(C7927,Customers!A:A,Customers!B:B)</f>
        <v>Customer 0266</v>
      </c>
      <c r="E7927" s="2" t="s">
        <v>27</v>
      </c>
      <c r="F7927" s="2" t="str">
        <f t="array" ref="F7927">_xlfn.XLOOKUP(E7927,Restaurants!A:A,Restaurants!B:B)</f>
        <v>Restaurant 033</v>
      </c>
      <c r="G7927" s="2" t="s">
        <v>413</v>
      </c>
      <c r="H7927" s="2" t="str">
        <f t="array" ref="H7927">_xlfn.XLOOKUP(G7927,Food_Menu!A:A,Food_Menu!B:B)</f>
        <v>Food Item 0084</v>
      </c>
      <c r="I7927" s="2">
        <f t="array" ref="I7927">_xlfn.XLOOKUP(G7927,Food_Menu!A:A,Food_Menu!D:D)</f>
        <v>587.45</v>
      </c>
      <c r="J7927" s="2" t="s">
        <v>435</v>
      </c>
      <c r="K7927" s="2" t="str">
        <f t="array" ref="K7927">_xlfn.XLOOKUP(J7927,Delivery_Partners!A:A,Delivery_Partners!B:B)</f>
        <v>Delivery Partner 040</v>
      </c>
      <c r="L7927" s="3">
        <v>1</v>
      </c>
      <c r="M7927" s="2" t="s">
        <v>23</v>
      </c>
      <c r="N7927" s="2" t="s">
        <v>42</v>
      </c>
      <c r="O7927" s="3">
        <v>33</v>
      </c>
      <c r="P7927" s="13">
        <f t="shared" si="1654"/>
        <v>587.45</v>
      </c>
      <c r="Q7927" s="13" t="str">
        <f t="shared" si="1655"/>
        <v>Normal</v>
      </c>
      <c r="S7927" s="21"/>
    </row>
    <row r="7928" customHeight="1" spans="1:19">
      <c r="A7928" s="2" t="s">
        <v>9894</v>
      </c>
      <c r="B7928" s="29" t="s">
        <v>370</v>
      </c>
      <c r="C7928" s="2" t="s">
        <v>1214</v>
      </c>
      <c r="D7928" s="2" t="str">
        <f t="array" ref="D7928">_xlfn.XLOOKUP(C7928,Customers!A:A,Customers!B:B)</f>
        <v>Customer 1077</v>
      </c>
      <c r="E7928" s="2" t="s">
        <v>372</v>
      </c>
      <c r="F7928" s="2" t="str">
        <f t="array" ref="F7928">_xlfn.XLOOKUP(E7928,Restaurants!A:A,Restaurants!B:B)</f>
        <v>Restaurant 119</v>
      </c>
      <c r="G7928" s="2" t="s">
        <v>957</v>
      </c>
      <c r="H7928" s="2" t="str">
        <f t="array" ref="H7928">_xlfn.XLOOKUP(G7928,Food_Menu!A:A,Food_Menu!B:B)</f>
        <v>Food Item 0100</v>
      </c>
      <c r="I7928" s="2">
        <f t="array" ref="I7928">_xlfn.XLOOKUP(G7928,Food_Menu!A:A,Food_Menu!D:D)</f>
        <v>188.17</v>
      </c>
      <c r="J7928" s="2" t="s">
        <v>688</v>
      </c>
      <c r="K7928" s="2" t="str">
        <f t="array" ref="K7928">_xlfn.XLOOKUP(J7928,Delivery_Partners!A:A,Delivery_Partners!B:B)</f>
        <v>Delivery Partner 165</v>
      </c>
      <c r="L7928" s="3">
        <v>1</v>
      </c>
      <c r="M7928" s="2" t="s">
        <v>23</v>
      </c>
      <c r="N7928" s="2" t="s">
        <v>24</v>
      </c>
      <c r="O7928" s="3">
        <v>48</v>
      </c>
      <c r="P7928" s="13">
        <f t="shared" si="1654"/>
        <v>188.17</v>
      </c>
      <c r="Q7928" s="13" t="str">
        <f t="shared" si="1655"/>
        <v>Normal</v>
      </c>
      <c r="S7928" s="21"/>
    </row>
    <row r="7929" hidden="1" customHeight="1" spans="1:19">
      <c r="A7929" s="2" t="s">
        <v>9895</v>
      </c>
      <c r="B7929" s="28">
        <v>45748</v>
      </c>
      <c r="C7929" s="2" t="s">
        <v>1218</v>
      </c>
      <c r="D7929" s="2" t="str">
        <f t="array" ref="D7929">_xlfn.XLOOKUP(C7929,Customers!A:A,Customers!B:B)</f>
        <v>Customer 0755</v>
      </c>
      <c r="E7929" s="2" t="s">
        <v>446</v>
      </c>
      <c r="F7929" s="2" t="str">
        <f t="array" ref="F7929">_xlfn.XLOOKUP(E7929,Restaurants!A:A,Restaurants!B:B)</f>
        <v>Restaurant 078</v>
      </c>
      <c r="G7929" s="2" t="s">
        <v>1554</v>
      </c>
      <c r="H7929" s="2" t="str">
        <f t="array" ref="H7929">_xlfn.XLOOKUP(G7929,Food_Menu!A:A,Food_Menu!B:B)</f>
        <v>Food Item 0018</v>
      </c>
      <c r="I7929" s="2"/>
      <c r="J7929" s="2" t="s">
        <v>1090</v>
      </c>
      <c r="K7929" s="2" t="str">
        <f t="array" ref="K7929">_xlfn.XLOOKUP(J7929,Delivery_Partners!A:A,Delivery_Partners!B:B)</f>
        <v>Delivery Partner 056</v>
      </c>
      <c r="L7929" s="3">
        <v>2</v>
      </c>
      <c r="M7929" s="2" t="s">
        <v>101</v>
      </c>
      <c r="N7929" s="2" t="s">
        <v>24</v>
      </c>
      <c r="O7929" s="2"/>
    </row>
    <row r="7930" customHeight="1" spans="1:19">
      <c r="A7930" s="2" t="s">
        <v>9896</v>
      </c>
      <c r="B7930" s="29" t="s">
        <v>1875</v>
      </c>
      <c r="C7930" s="2" t="s">
        <v>142</v>
      </c>
      <c r="D7930" s="2" t="str">
        <f t="array" ref="D7930">_xlfn.XLOOKUP(C7930,Customers!A:A,Customers!B:B)</f>
        <v>Customer 0197</v>
      </c>
      <c r="E7930" s="2" t="s">
        <v>468</v>
      </c>
      <c r="F7930" s="2" t="str">
        <f t="array" ref="F7930">_xlfn.XLOOKUP(E7930,Restaurants!A:A,Restaurants!B:B)</f>
        <v>Restaurant 067</v>
      </c>
      <c r="G7930" s="2" t="s">
        <v>282</v>
      </c>
      <c r="H7930" s="2" t="str">
        <f t="array" ref="H7930">_xlfn.XLOOKUP(G7930,Food_Menu!A:A,Food_Menu!B:B)</f>
        <v>Food Item 0157</v>
      </c>
      <c r="I7930" s="2">
        <f t="array" ref="I7930">_xlfn.XLOOKUP(G7930,Food_Menu!A:A,Food_Menu!D:D)</f>
        <v>278.37</v>
      </c>
      <c r="J7930" s="2" t="s">
        <v>610</v>
      </c>
      <c r="K7930" s="2" t="str">
        <f t="array" ref="K7930">_xlfn.XLOOKUP(J7930,Delivery_Partners!A:A,Delivery_Partners!B:B)</f>
        <v>Delivery Partner 180</v>
      </c>
      <c r="L7930" s="3">
        <v>2</v>
      </c>
      <c r="M7930" s="2" t="s">
        <v>23</v>
      </c>
      <c r="N7930" s="2" t="s">
        <v>24</v>
      </c>
      <c r="O7930" s="3">
        <v>47</v>
      </c>
      <c r="P7930" s="13">
        <f t="shared" ref="P7930:P7940" si="1656">I7930*L7930</f>
        <v>556.74</v>
      </c>
      <c r="Q7930" s="13" t="str">
        <f t="shared" ref="Q7930:Q7940" si="1657">IF(O7930="","Not Delivered",IF(O7930&lt;=30,"Fast",IF(O7930&lt;=60,"Normal","Slow")))</f>
        <v>Normal</v>
      </c>
      <c r="S7930" s="21"/>
    </row>
    <row r="7931" customHeight="1" spans="1:19">
      <c r="A7931" s="2" t="s">
        <v>9897</v>
      </c>
      <c r="B7931" s="28">
        <v>45909</v>
      </c>
      <c r="C7931" s="2" t="s">
        <v>758</v>
      </c>
      <c r="D7931" s="2" t="str">
        <f t="array" ref="D7931">_xlfn.XLOOKUP(C7931,Customers!A:A,Customers!B:B)</f>
        <v>Customer 0787</v>
      </c>
      <c r="E7931" s="2" t="s">
        <v>289</v>
      </c>
      <c r="F7931" s="2" t="str">
        <f t="array" ref="F7931">_xlfn.XLOOKUP(E7931,Restaurants!A:A,Restaurants!B:B)</f>
        <v>Restaurant 052</v>
      </c>
      <c r="G7931" s="2" t="s">
        <v>1509</v>
      </c>
      <c r="H7931" s="2" t="str">
        <f t="array" ref="H7931">_xlfn.XLOOKUP(G7931,Food_Menu!A:A,Food_Menu!B:B)</f>
        <v>Food Item 0015</v>
      </c>
      <c r="I7931" s="2">
        <f t="array" ref="I7931">_xlfn.XLOOKUP(G7931,Food_Menu!A:A,Food_Menu!D:D)</f>
        <v>268.11</v>
      </c>
      <c r="J7931" s="2" t="s">
        <v>499</v>
      </c>
      <c r="K7931" s="2" t="str">
        <f t="array" ref="K7931">_xlfn.XLOOKUP(J7931,Delivery_Partners!A:A,Delivery_Partners!B:B)</f>
        <v>Delivery Partner 105</v>
      </c>
      <c r="L7931" s="3">
        <v>3</v>
      </c>
      <c r="M7931" s="2" t="s">
        <v>23</v>
      </c>
      <c r="N7931" s="2" t="s">
        <v>24</v>
      </c>
      <c r="O7931" s="3">
        <v>49</v>
      </c>
      <c r="P7931" s="13">
        <f t="shared" si="1656"/>
        <v>804.33</v>
      </c>
      <c r="Q7931" s="13" t="str">
        <f t="shared" si="1657"/>
        <v>Normal</v>
      </c>
      <c r="S7931" s="21"/>
    </row>
    <row r="7932" customHeight="1" spans="1:19">
      <c r="A7932" s="2" t="s">
        <v>9898</v>
      </c>
      <c r="B7932" s="29" t="s">
        <v>1265</v>
      </c>
      <c r="C7932" s="2" t="s">
        <v>1763</v>
      </c>
      <c r="D7932" s="2" t="str">
        <f t="array" ref="D7932">_xlfn.XLOOKUP(C7932,Customers!A:A,Customers!B:B)</f>
        <v>Customer 0494</v>
      </c>
      <c r="E7932" s="2" t="s">
        <v>421</v>
      </c>
      <c r="F7932" s="2" t="str">
        <f t="array" ref="F7932">_xlfn.XLOOKUP(E7932,Restaurants!A:A,Restaurants!B:B)</f>
        <v>Restaurant 091</v>
      </c>
      <c r="G7932" s="2" t="s">
        <v>962</v>
      </c>
      <c r="H7932" s="2" t="str">
        <f t="array" ref="H7932">_xlfn.XLOOKUP(G7932,Food_Menu!A:A,Food_Menu!B:B)</f>
        <v>Food Item 0017</v>
      </c>
      <c r="I7932" s="2">
        <f t="array" ref="I7932">_xlfn.XLOOKUP(G7932,Food_Menu!A:A,Food_Menu!D:D)</f>
        <v>353.65</v>
      </c>
      <c r="J7932" s="2" t="s">
        <v>401</v>
      </c>
      <c r="K7932" s="2" t="str">
        <f t="array" ref="K7932">_xlfn.XLOOKUP(J7932,Delivery_Partners!A:A,Delivery_Partners!B:B)</f>
        <v>Delivery Partner 174</v>
      </c>
      <c r="L7932" s="3">
        <v>1</v>
      </c>
      <c r="M7932" s="2" t="s">
        <v>23</v>
      </c>
      <c r="N7932" s="2" t="s">
        <v>24</v>
      </c>
      <c r="O7932" s="3">
        <v>42</v>
      </c>
      <c r="P7932" s="13">
        <f t="shared" si="1656"/>
        <v>353.65</v>
      </c>
      <c r="Q7932" s="13" t="str">
        <f t="shared" si="1657"/>
        <v>Normal</v>
      </c>
      <c r="S7932" s="21"/>
    </row>
    <row r="7933" customHeight="1" spans="1:19">
      <c r="A7933" s="2" t="s">
        <v>9899</v>
      </c>
      <c r="B7933" s="28">
        <v>45663</v>
      </c>
      <c r="C7933" s="2" t="s">
        <v>916</v>
      </c>
      <c r="D7933" s="2" t="str">
        <f t="array" ref="D7933">_xlfn.XLOOKUP(C7933,Customers!A:A,Customers!B:B)</f>
        <v>Customer 0917</v>
      </c>
      <c r="E7933" s="2" t="s">
        <v>289</v>
      </c>
      <c r="F7933" s="2" t="str">
        <f t="array" ref="F7933">_xlfn.XLOOKUP(E7933,Restaurants!A:A,Restaurants!B:B)</f>
        <v>Restaurant 052</v>
      </c>
      <c r="G7933" s="2" t="s">
        <v>47</v>
      </c>
      <c r="H7933" s="2" t="str">
        <f t="array" ref="H7933">_xlfn.XLOOKUP(G7933,Food_Menu!A:A,Food_Menu!B:B)</f>
        <v>Food Item 0056</v>
      </c>
      <c r="I7933" s="2">
        <f t="array" ref="I7933">_xlfn.XLOOKUP(G7933,Food_Menu!A:A,Food_Menu!D:D)</f>
        <v>536.41</v>
      </c>
      <c r="J7933" s="2" t="s">
        <v>481</v>
      </c>
      <c r="K7933" s="2" t="str">
        <f t="array" ref="K7933">_xlfn.XLOOKUP(J7933,Delivery_Partners!A:A,Delivery_Partners!B:B)</f>
        <v>Delivery Partner 100</v>
      </c>
      <c r="L7933" s="3">
        <v>2</v>
      </c>
      <c r="M7933" s="2" t="s">
        <v>23</v>
      </c>
      <c r="N7933" s="2" t="s">
        <v>24</v>
      </c>
      <c r="O7933" s="3">
        <v>37</v>
      </c>
      <c r="P7933" s="13">
        <f t="shared" si="1656"/>
        <v>1072.82</v>
      </c>
      <c r="Q7933" s="13" t="str">
        <f t="shared" si="1657"/>
        <v>Normal</v>
      </c>
      <c r="S7933" s="21"/>
    </row>
    <row r="7934" customHeight="1" spans="1:19">
      <c r="A7934" s="2" t="s">
        <v>9900</v>
      </c>
      <c r="B7934" s="28">
        <v>46002</v>
      </c>
      <c r="C7934" s="2" t="s">
        <v>3073</v>
      </c>
      <c r="D7934" s="2" t="str">
        <f t="array" ref="D7934">_xlfn.XLOOKUP(C7934,Customers!A:A,Customers!B:B)</f>
        <v>Customer 0591</v>
      </c>
      <c r="E7934" s="2" t="s">
        <v>182</v>
      </c>
      <c r="F7934" s="2" t="str">
        <f t="array" ref="F7934">_xlfn.XLOOKUP(E7934,Restaurants!A:A,Restaurants!B:B)</f>
        <v>Restaurant 097</v>
      </c>
      <c r="G7934" s="2" t="s">
        <v>751</v>
      </c>
      <c r="H7934" s="2" t="str">
        <f t="array" ref="H7934">_xlfn.XLOOKUP(G7934,Food_Menu!A:A,Food_Menu!B:B)</f>
        <v>Food Item 0117</v>
      </c>
      <c r="I7934" s="2">
        <f t="array" ref="I7934">_xlfn.XLOOKUP(G7934,Food_Menu!A:A,Food_Menu!D:D)</f>
        <v>279.52</v>
      </c>
      <c r="J7934" s="2" t="s">
        <v>427</v>
      </c>
      <c r="K7934" s="2" t="str">
        <f t="array" ref="K7934">_xlfn.XLOOKUP(J7934,Delivery_Partners!A:A,Delivery_Partners!B:B)</f>
        <v>Delivery Partner 023</v>
      </c>
      <c r="L7934" s="3">
        <v>2</v>
      </c>
      <c r="M7934" s="2" t="s">
        <v>23</v>
      </c>
      <c r="N7934" s="2" t="s">
        <v>24</v>
      </c>
      <c r="O7934" s="3">
        <v>27</v>
      </c>
      <c r="P7934" s="13">
        <f t="shared" si="1656"/>
        <v>559.04</v>
      </c>
      <c r="Q7934" s="13" t="str">
        <f t="shared" si="1657"/>
        <v>Fast</v>
      </c>
      <c r="S7934" s="21"/>
    </row>
    <row r="7935" customHeight="1" spans="1:19">
      <c r="A7935" s="2" t="s">
        <v>9901</v>
      </c>
      <c r="B7935" s="28">
        <v>45725</v>
      </c>
      <c r="C7935" s="2" t="s">
        <v>1321</v>
      </c>
      <c r="D7935" s="2" t="str">
        <f t="array" ref="D7935">_xlfn.XLOOKUP(C7935,Customers!A:A,Customers!B:B)</f>
        <v>Customer 1200</v>
      </c>
      <c r="E7935" s="2" t="s">
        <v>950</v>
      </c>
      <c r="F7935" s="2" t="str">
        <f t="array" ref="F7935">_xlfn.XLOOKUP(E7935,Restaurants!A:A,Restaurants!B:B)</f>
        <v>Restaurant 020</v>
      </c>
      <c r="G7935" s="2" t="s">
        <v>687</v>
      </c>
      <c r="H7935" s="2" t="str">
        <f t="array" ref="H7935">_xlfn.XLOOKUP(G7935,Food_Menu!A:A,Food_Menu!B:B)</f>
        <v>Food Item 0066</v>
      </c>
      <c r="I7935" s="2">
        <f t="array" ref="I7935">_xlfn.XLOOKUP(G7935,Food_Menu!A:A,Food_Menu!D:D)</f>
        <v>648.68</v>
      </c>
      <c r="J7935" s="2" t="s">
        <v>735</v>
      </c>
      <c r="K7935" s="2" t="str">
        <f t="array" ref="K7935">_xlfn.XLOOKUP(J7935,Delivery_Partners!A:A,Delivery_Partners!B:B)</f>
        <v>Delivery Partner 116</v>
      </c>
      <c r="L7935" s="3">
        <v>2</v>
      </c>
      <c r="M7935" s="2" t="s">
        <v>23</v>
      </c>
      <c r="N7935" s="2" t="s">
        <v>74</v>
      </c>
      <c r="O7935" s="3">
        <v>32</v>
      </c>
      <c r="P7935" s="13">
        <f t="shared" si="1656"/>
        <v>1297.36</v>
      </c>
      <c r="Q7935" s="13" t="str">
        <f t="shared" si="1657"/>
        <v>Normal</v>
      </c>
      <c r="S7935" s="21"/>
    </row>
    <row r="7936" customHeight="1" spans="1:19">
      <c r="A7936" s="2" t="s">
        <v>9902</v>
      </c>
      <c r="B7936" s="29" t="s">
        <v>1027</v>
      </c>
      <c r="C7936" s="2" t="s">
        <v>2358</v>
      </c>
      <c r="D7936" s="2" t="str">
        <f t="array" ref="D7936">_xlfn.XLOOKUP(C7936,Customers!A:A,Customers!B:B)</f>
        <v>Customer 1113</v>
      </c>
      <c r="E7936" s="2" t="s">
        <v>945</v>
      </c>
      <c r="F7936" s="2" t="str">
        <f t="array" ref="F7936">_xlfn.XLOOKUP(E7936,Restaurants!A:A,Restaurants!B:B)</f>
        <v>Restaurant 099</v>
      </c>
      <c r="G7936" s="2" t="s">
        <v>1103</v>
      </c>
      <c r="H7936" s="2" t="str">
        <f t="array" ref="H7936">_xlfn.XLOOKUP(G7936,Food_Menu!A:A,Food_Menu!B:B)</f>
        <v>Food Item 0194</v>
      </c>
      <c r="I7936" s="2">
        <f t="array" ref="I7936">_xlfn.XLOOKUP(G7936,Food_Menu!A:A,Food_Menu!D:D)</f>
        <v>325.87</v>
      </c>
      <c r="J7936" s="2" t="s">
        <v>993</v>
      </c>
      <c r="K7936" s="2" t="str">
        <f t="array" ref="K7936">_xlfn.XLOOKUP(J7936,Delivery_Partners!A:A,Delivery_Partners!B:B)</f>
        <v>Delivery Partner 086</v>
      </c>
      <c r="L7936" s="3">
        <v>1</v>
      </c>
      <c r="M7936" s="2" t="s">
        <v>23</v>
      </c>
      <c r="N7936" s="2" t="s">
        <v>74</v>
      </c>
      <c r="O7936" s="3">
        <v>33</v>
      </c>
      <c r="P7936" s="13">
        <f t="shared" si="1656"/>
        <v>325.87</v>
      </c>
      <c r="Q7936" s="13" t="str">
        <f t="shared" si="1657"/>
        <v>Normal</v>
      </c>
      <c r="S7936" s="21"/>
    </row>
    <row r="7937" customHeight="1" spans="1:19">
      <c r="A7937" s="2" t="s">
        <v>9903</v>
      </c>
      <c r="B7937" s="28">
        <v>45995</v>
      </c>
      <c r="C7937" s="2" t="s">
        <v>2886</v>
      </c>
      <c r="D7937" s="2" t="str">
        <f t="array" ref="D7937">_xlfn.XLOOKUP(C7937,Customers!A:A,Customers!B:B)</f>
        <v>Customer 0049</v>
      </c>
      <c r="E7937" s="2" t="s">
        <v>698</v>
      </c>
      <c r="F7937" s="2" t="str">
        <f t="array" ref="F7937">_xlfn.XLOOKUP(E7937,Restaurants!A:A,Restaurants!B:B)</f>
        <v>Restaurant 116</v>
      </c>
      <c r="G7937" s="2" t="s">
        <v>53</v>
      </c>
      <c r="H7937" s="2" t="str">
        <f t="array" ref="H7937">_xlfn.XLOOKUP(G7937,Food_Menu!A:A,Food_Menu!B:B)</f>
        <v>Food Item 0205</v>
      </c>
      <c r="I7937" s="2">
        <f t="array" ref="I7937">_xlfn.XLOOKUP(G7937,Food_Menu!A:A,Food_Menu!D:D)</f>
        <v>175.36</v>
      </c>
      <c r="J7937" s="2" t="s">
        <v>327</v>
      </c>
      <c r="K7937" s="2" t="str">
        <f t="array" ref="K7937">_xlfn.XLOOKUP(J7937,Delivery_Partners!A:A,Delivery_Partners!B:B)</f>
        <v>Delivery Partner 148</v>
      </c>
      <c r="L7937" s="3">
        <v>1</v>
      </c>
      <c r="M7937" s="2" t="s">
        <v>23</v>
      </c>
      <c r="N7937" s="2" t="s">
        <v>55</v>
      </c>
      <c r="O7937" s="3">
        <v>49</v>
      </c>
      <c r="P7937" s="13">
        <f t="shared" si="1656"/>
        <v>175.36</v>
      </c>
      <c r="Q7937" s="13" t="str">
        <f t="shared" si="1657"/>
        <v>Normal</v>
      </c>
      <c r="S7937" s="21"/>
    </row>
    <row r="7938" customHeight="1" spans="1:19">
      <c r="A7938" s="2" t="s">
        <v>9904</v>
      </c>
      <c r="B7938" s="28">
        <v>45912</v>
      </c>
      <c r="C7938" s="2" t="s">
        <v>1763</v>
      </c>
      <c r="D7938" s="2" t="str">
        <f t="array" ref="D7938">_xlfn.XLOOKUP(C7938,Customers!A:A,Customers!B:B)</f>
        <v>Customer 0494</v>
      </c>
      <c r="E7938" s="2" t="s">
        <v>1072</v>
      </c>
      <c r="F7938" s="2" t="str">
        <f t="array" ref="F7938">_xlfn.XLOOKUP(E7938,Restaurants!A:A,Restaurants!B:B)</f>
        <v>Restaurant 030</v>
      </c>
      <c r="G7938" s="2" t="s">
        <v>2095</v>
      </c>
      <c r="H7938" s="2" t="str">
        <f t="array" ref="H7938">_xlfn.XLOOKUP(G7938,Food_Menu!A:A,Food_Menu!B:B)</f>
        <v>Food Item 0087</v>
      </c>
      <c r="I7938" s="2">
        <f t="array" ref="I7938">_xlfn.XLOOKUP(G7938,Food_Menu!A:A,Food_Menu!D:D)</f>
        <v>288.34</v>
      </c>
      <c r="J7938" s="2" t="s">
        <v>718</v>
      </c>
      <c r="K7938" s="2" t="str">
        <f t="array" ref="K7938">_xlfn.XLOOKUP(J7938,Delivery_Partners!A:A,Delivery_Partners!B:B)</f>
        <v>Delivery Partner 071</v>
      </c>
      <c r="L7938" s="3">
        <v>2</v>
      </c>
      <c r="M7938" s="2" t="s">
        <v>23</v>
      </c>
      <c r="N7938" s="2" t="s">
        <v>24</v>
      </c>
      <c r="O7938" s="3">
        <v>37</v>
      </c>
      <c r="P7938" s="13">
        <f t="shared" si="1656"/>
        <v>576.68</v>
      </c>
      <c r="Q7938" s="13" t="str">
        <f t="shared" si="1657"/>
        <v>Normal</v>
      </c>
      <c r="S7938" s="21"/>
    </row>
    <row r="7939" customHeight="1" spans="1:19">
      <c r="A7939" s="2" t="s">
        <v>9905</v>
      </c>
      <c r="B7939" s="28">
        <v>45658</v>
      </c>
      <c r="C7939" s="2" t="s">
        <v>4966</v>
      </c>
      <c r="D7939" s="2" t="str">
        <f t="array" ref="D7939">_xlfn.XLOOKUP(C7939,Customers!A:A,Customers!B:B)</f>
        <v>Customer 0243</v>
      </c>
      <c r="E7939" s="2" t="s">
        <v>616</v>
      </c>
      <c r="F7939" s="2" t="str">
        <f t="array" ref="F7939">_xlfn.XLOOKUP(E7939,Restaurants!A:A,Restaurants!B:B)</f>
        <v>Restaurant 027</v>
      </c>
      <c r="G7939" s="2" t="s">
        <v>221</v>
      </c>
      <c r="H7939" s="2" t="str">
        <f t="array" ref="H7939">_xlfn.XLOOKUP(G7939,Food_Menu!A:A,Food_Menu!B:B)</f>
        <v>Food Item 0220</v>
      </c>
      <c r="I7939" s="2">
        <f t="array" ref="I7939">_xlfn.XLOOKUP(G7939,Food_Menu!A:A,Food_Menu!D:D)</f>
        <v>194.15</v>
      </c>
      <c r="J7939" s="2" t="s">
        <v>299</v>
      </c>
      <c r="K7939" s="2" t="str">
        <f t="array" ref="K7939">_xlfn.XLOOKUP(J7939,Delivery_Partners!A:A,Delivery_Partners!B:B)</f>
        <v>Delivery Partner 034</v>
      </c>
      <c r="L7939" s="3">
        <v>1</v>
      </c>
      <c r="M7939" s="2" t="s">
        <v>23</v>
      </c>
      <c r="N7939" s="2" t="s">
        <v>74</v>
      </c>
      <c r="O7939" s="3">
        <v>37</v>
      </c>
      <c r="P7939" s="13">
        <f t="shared" si="1656"/>
        <v>194.15</v>
      </c>
      <c r="Q7939" s="13" t="str">
        <f t="shared" si="1657"/>
        <v>Normal</v>
      </c>
      <c r="S7939" s="21"/>
    </row>
    <row r="7940" customHeight="1" spans="1:19">
      <c r="A7940" s="2" t="s">
        <v>9906</v>
      </c>
      <c r="B7940" s="28">
        <v>45902</v>
      </c>
      <c r="C7940" s="2" t="s">
        <v>5157</v>
      </c>
      <c r="D7940" s="2" t="str">
        <f t="array" ref="D7940">_xlfn.XLOOKUP(C7940,Customers!A:A,Customers!B:B)</f>
        <v>Customer 0541</v>
      </c>
      <c r="E7940" s="2" t="s">
        <v>706</v>
      </c>
      <c r="F7940" s="2" t="str">
        <f t="array" ref="F7940">_xlfn.XLOOKUP(E7940,Restaurants!A:A,Restaurants!B:B)</f>
        <v>Restaurant 115</v>
      </c>
      <c r="G7940" s="2" t="s">
        <v>235</v>
      </c>
      <c r="H7940" s="2" t="str">
        <f t="array" ref="H7940">_xlfn.XLOOKUP(G7940,Food_Menu!A:A,Food_Menu!B:B)</f>
        <v>Food Item 0020</v>
      </c>
      <c r="I7940" s="2">
        <f t="array" ref="I7940">_xlfn.XLOOKUP(G7940,Food_Menu!A:A,Food_Menu!D:D)</f>
        <v>565.62</v>
      </c>
      <c r="J7940" s="2" t="s">
        <v>314</v>
      </c>
      <c r="K7940" s="2" t="str">
        <f t="array" ref="K7940">_xlfn.XLOOKUP(J7940,Delivery_Partners!A:A,Delivery_Partners!B:B)</f>
        <v>Delivery Partner 021</v>
      </c>
      <c r="L7940" s="3">
        <v>1</v>
      </c>
      <c r="M7940" s="2" t="s">
        <v>23</v>
      </c>
      <c r="N7940" s="2" t="s">
        <v>74</v>
      </c>
      <c r="O7940" s="3">
        <v>23</v>
      </c>
      <c r="P7940" s="13">
        <f t="shared" si="1656"/>
        <v>565.62</v>
      </c>
      <c r="Q7940" s="13" t="str">
        <f t="shared" si="1657"/>
        <v>Fast</v>
      </c>
      <c r="S7940" s="21"/>
    </row>
    <row r="7941" hidden="1" customHeight="1" spans="1:19">
      <c r="A7941" s="2" t="s">
        <v>9907</v>
      </c>
      <c r="B7941" s="28">
        <v>45813</v>
      </c>
      <c r="C7941" s="2" t="s">
        <v>1480</v>
      </c>
      <c r="D7941" s="2" t="str">
        <f t="array" ref="D7941">_xlfn.XLOOKUP(C7941,Customers!A:A,Customers!B:B)</f>
        <v>Customer 0175</v>
      </c>
      <c r="E7941" s="2" t="s">
        <v>1022</v>
      </c>
      <c r="F7941" s="2" t="str">
        <f t="array" ref="F7941">_xlfn.XLOOKUP(E7941,Restaurants!A:A,Restaurants!B:B)</f>
        <v>Restaurant 049</v>
      </c>
      <c r="G7941" s="2" t="s">
        <v>884</v>
      </c>
      <c r="H7941" s="2" t="str">
        <f t="array" ref="H7941">_xlfn.XLOOKUP(G7941,Food_Menu!A:A,Food_Menu!B:B)</f>
        <v>Food Item 0032</v>
      </c>
      <c r="I7941" s="2"/>
      <c r="J7941" s="2" t="s">
        <v>127</v>
      </c>
      <c r="K7941" s="2" t="str">
        <f t="array" ref="K7941">_xlfn.XLOOKUP(J7941,Delivery_Partners!A:A,Delivery_Partners!B:B)</f>
        <v>Delivery Partner 134</v>
      </c>
      <c r="L7941" s="3">
        <v>1</v>
      </c>
      <c r="M7941" s="2" t="s">
        <v>101</v>
      </c>
      <c r="N7941" s="2" t="s">
        <v>42</v>
      </c>
      <c r="O7941" s="2"/>
    </row>
    <row r="7942" customHeight="1" spans="1:19">
      <c r="A7942" s="2" t="s">
        <v>9908</v>
      </c>
      <c r="B7942" s="29" t="s">
        <v>196</v>
      </c>
      <c r="C7942" s="2" t="s">
        <v>2663</v>
      </c>
      <c r="D7942" s="2" t="str">
        <f t="array" ref="D7942">_xlfn.XLOOKUP(C7942,Customers!A:A,Customers!B:B)</f>
        <v>Customer 0643</v>
      </c>
      <c r="E7942" s="2" t="s">
        <v>1342</v>
      </c>
      <c r="F7942" s="2" t="str">
        <f t="array" ref="F7942">_xlfn.XLOOKUP(E7942,Restaurants!A:A,Restaurants!B:B)</f>
        <v>Restaurant 084</v>
      </c>
      <c r="G7942" s="2" t="s">
        <v>477</v>
      </c>
      <c r="H7942" s="2" t="str">
        <f t="array" ref="H7942">_xlfn.XLOOKUP(G7942,Food_Menu!A:A,Food_Menu!B:B)</f>
        <v>Food Item 0077</v>
      </c>
      <c r="I7942" s="2">
        <f t="array" ref="I7942">_xlfn.XLOOKUP(G7942,Food_Menu!A:A,Food_Menu!D:D)</f>
        <v>161.62</v>
      </c>
      <c r="J7942" s="2" t="s">
        <v>1716</v>
      </c>
      <c r="K7942" s="2" t="str">
        <f t="array" ref="K7942">_xlfn.XLOOKUP(J7942,Delivery_Partners!A:A,Delivery_Partners!B:B)</f>
        <v>Delivery Partner 042</v>
      </c>
      <c r="L7942" s="3">
        <v>3</v>
      </c>
      <c r="M7942" s="2" t="s">
        <v>23</v>
      </c>
      <c r="N7942" s="2" t="s">
        <v>55</v>
      </c>
      <c r="O7942" s="3">
        <v>26</v>
      </c>
      <c r="P7942" s="13">
        <f t="shared" ref="P7942:P7946" si="1658">I7942*L7942</f>
        <v>484.86</v>
      </c>
      <c r="Q7942" s="13" t="str">
        <f t="shared" ref="Q7942:Q7946" si="1659">IF(O7942="","Not Delivered",IF(O7942&lt;=30,"Fast",IF(O7942&lt;=60,"Normal","Slow")))</f>
        <v>Fast</v>
      </c>
      <c r="S7942" s="21"/>
    </row>
    <row r="7943" customHeight="1" spans="1:19">
      <c r="A7943" s="2" t="s">
        <v>9909</v>
      </c>
      <c r="B7943" s="29" t="s">
        <v>1029</v>
      </c>
      <c r="C7943" s="2" t="s">
        <v>1097</v>
      </c>
      <c r="D7943" s="2" t="str">
        <f t="array" ref="D7943">_xlfn.XLOOKUP(C7943,Customers!A:A,Customers!B:B)</f>
        <v>Customer 0186</v>
      </c>
      <c r="E7943" s="2" t="s">
        <v>425</v>
      </c>
      <c r="F7943" s="2" t="str">
        <f t="array" ref="F7943">_xlfn.XLOOKUP(E7943,Restaurants!A:A,Restaurants!B:B)</f>
        <v>Restaurant 023</v>
      </c>
      <c r="G7943" s="2" t="s">
        <v>1569</v>
      </c>
      <c r="H7943" s="2" t="str">
        <f t="array" ref="H7943">_xlfn.XLOOKUP(G7943,Food_Menu!A:A,Food_Menu!B:B)</f>
        <v>Food Item 0208</v>
      </c>
      <c r="I7943" s="2">
        <f t="array" ref="I7943">_xlfn.XLOOKUP(G7943,Food_Menu!A:A,Food_Menu!D:D)</f>
        <v>493.1</v>
      </c>
      <c r="J7943" s="2" t="s">
        <v>613</v>
      </c>
      <c r="K7943" s="2" t="str">
        <f t="array" ref="K7943">_xlfn.XLOOKUP(J7943,Delivery_Partners!A:A,Delivery_Partners!B:B)</f>
        <v>Delivery Partner 121</v>
      </c>
      <c r="L7943" s="3">
        <v>2</v>
      </c>
      <c r="M7943" s="2" t="s">
        <v>23</v>
      </c>
      <c r="N7943" s="2" t="s">
        <v>24</v>
      </c>
      <c r="O7943" s="3">
        <v>32</v>
      </c>
      <c r="P7943" s="13">
        <f t="shared" si="1658"/>
        <v>986.2</v>
      </c>
      <c r="Q7943" s="13" t="str">
        <f t="shared" si="1659"/>
        <v>Normal</v>
      </c>
      <c r="S7943" s="21"/>
    </row>
    <row r="7944" customHeight="1" spans="1:19">
      <c r="A7944" s="2" t="s">
        <v>9910</v>
      </c>
      <c r="B7944" s="29" t="s">
        <v>399</v>
      </c>
      <c r="C7944" s="2" t="s">
        <v>2951</v>
      </c>
      <c r="D7944" s="2" t="str">
        <f t="array" ref="D7944">_xlfn.XLOOKUP(C7944,Customers!A:A,Customers!B:B)</f>
        <v>Customer 0748</v>
      </c>
      <c r="E7944" s="2" t="s">
        <v>289</v>
      </c>
      <c r="F7944" s="2" t="str">
        <f t="array" ref="F7944">_xlfn.XLOOKUP(E7944,Restaurants!A:A,Restaurants!B:B)</f>
        <v>Restaurant 052</v>
      </c>
      <c r="G7944" s="2" t="s">
        <v>122</v>
      </c>
      <c r="H7944" s="2" t="str">
        <f t="array" ref="H7944">_xlfn.XLOOKUP(G7944,Food_Menu!A:A,Food_Menu!B:B)</f>
        <v>Food Item 0111</v>
      </c>
      <c r="I7944" s="2">
        <f t="array" ref="I7944">_xlfn.XLOOKUP(G7944,Food_Menu!A:A,Food_Menu!D:D)</f>
        <v>237.65</v>
      </c>
      <c r="J7944" s="2" t="s">
        <v>510</v>
      </c>
      <c r="K7944" s="2" t="str">
        <f t="array" ref="K7944">_xlfn.XLOOKUP(J7944,Delivery_Partners!A:A,Delivery_Partners!B:B)</f>
        <v>Delivery Partner 025</v>
      </c>
      <c r="L7944" s="3">
        <v>3</v>
      </c>
      <c r="M7944" s="2" t="s">
        <v>23</v>
      </c>
      <c r="N7944" s="2" t="s">
        <v>74</v>
      </c>
      <c r="O7944" s="3">
        <v>51</v>
      </c>
      <c r="P7944" s="13">
        <f t="shared" si="1658"/>
        <v>712.95</v>
      </c>
      <c r="Q7944" s="13" t="str">
        <f t="shared" si="1659"/>
        <v>Normal</v>
      </c>
      <c r="S7944" s="21"/>
    </row>
    <row r="7945" customHeight="1" spans="1:19">
      <c r="A7945" s="2" t="s">
        <v>9911</v>
      </c>
      <c r="B7945" s="29" t="s">
        <v>2582</v>
      </c>
      <c r="C7945" s="2" t="s">
        <v>1580</v>
      </c>
      <c r="D7945" s="2" t="str">
        <f t="array" ref="D7945">_xlfn.XLOOKUP(C7945,Customers!A:A,Customers!B:B)</f>
        <v>Customer 0546</v>
      </c>
      <c r="E7945" s="2" t="s">
        <v>674</v>
      </c>
      <c r="F7945" s="2" t="str">
        <f t="array" ref="F7945">_xlfn.XLOOKUP(E7945,Restaurants!A:A,Restaurants!B:B)</f>
        <v>Restaurant 085</v>
      </c>
      <c r="G7945" s="2" t="s">
        <v>872</v>
      </c>
      <c r="H7945" s="2" t="str">
        <f t="array" ref="H7945">_xlfn.XLOOKUP(G7945,Food_Menu!A:A,Food_Menu!B:B)</f>
        <v>Food Item 0156</v>
      </c>
      <c r="I7945" s="2">
        <f t="array" ref="I7945">_xlfn.XLOOKUP(G7945,Food_Menu!A:A,Food_Menu!D:D)</f>
        <v>133.9</v>
      </c>
      <c r="J7945" s="2" t="s">
        <v>900</v>
      </c>
      <c r="K7945" s="2" t="str">
        <f t="array" ref="K7945">_xlfn.XLOOKUP(J7945,Delivery_Partners!A:A,Delivery_Partners!B:B)</f>
        <v>Delivery Partner 015</v>
      </c>
      <c r="L7945" s="3">
        <v>4</v>
      </c>
      <c r="M7945" s="2" t="s">
        <v>23</v>
      </c>
      <c r="N7945" s="2" t="s">
        <v>24</v>
      </c>
      <c r="O7945" s="3">
        <v>46</v>
      </c>
      <c r="P7945" s="13">
        <f t="shared" si="1658"/>
        <v>535.6</v>
      </c>
      <c r="Q7945" s="13" t="str">
        <f t="shared" si="1659"/>
        <v>Normal</v>
      </c>
      <c r="S7945" s="21"/>
    </row>
    <row r="7946" customHeight="1" spans="1:19">
      <c r="A7946" s="2" t="s">
        <v>9912</v>
      </c>
      <c r="B7946" s="28">
        <v>45912</v>
      </c>
      <c r="C7946" s="2" t="s">
        <v>2963</v>
      </c>
      <c r="D7946" s="2" t="str">
        <f t="array" ref="D7946">_xlfn.XLOOKUP(C7946,Customers!A:A,Customers!B:B)</f>
        <v>Customer 1192</v>
      </c>
      <c r="E7946" s="2" t="s">
        <v>382</v>
      </c>
      <c r="F7946" s="2" t="str">
        <f t="array" ref="F7946">_xlfn.XLOOKUP(E7946,Restaurants!A:A,Restaurants!B:B)</f>
        <v>Restaurant 108</v>
      </c>
      <c r="G7946" s="2" t="s">
        <v>557</v>
      </c>
      <c r="H7946" s="2" t="str">
        <f t="array" ref="H7946">_xlfn.XLOOKUP(G7946,Food_Menu!A:A,Food_Menu!B:B)</f>
        <v>Food Item 0144</v>
      </c>
      <c r="I7946" s="2">
        <f t="array" ref="I7946">_xlfn.XLOOKUP(G7946,Food_Menu!A:A,Food_Menu!D:D)</f>
        <v>277.13</v>
      </c>
      <c r="J7946" s="2" t="s">
        <v>544</v>
      </c>
      <c r="K7946" s="2" t="str">
        <f t="array" ref="K7946">_xlfn.XLOOKUP(J7946,Delivery_Partners!A:A,Delivery_Partners!B:B)</f>
        <v>Delivery Partner 128</v>
      </c>
      <c r="L7946" s="3">
        <v>2</v>
      </c>
      <c r="M7946" s="2" t="s">
        <v>23</v>
      </c>
      <c r="N7946" s="2" t="s">
        <v>55</v>
      </c>
      <c r="O7946" s="3">
        <v>25</v>
      </c>
      <c r="P7946" s="13">
        <f t="shared" si="1658"/>
        <v>554.26</v>
      </c>
      <c r="Q7946" s="13" t="str">
        <f t="shared" si="1659"/>
        <v>Fast</v>
      </c>
      <c r="S7946" s="21"/>
    </row>
    <row r="7947" hidden="1" customHeight="1" spans="1:19">
      <c r="A7947" s="2" t="s">
        <v>9913</v>
      </c>
      <c r="B7947" s="29" t="s">
        <v>512</v>
      </c>
      <c r="C7947" s="2" t="s">
        <v>2201</v>
      </c>
      <c r="D7947" s="2" t="str">
        <f t="array" ref="D7947">_xlfn.XLOOKUP(C7947,Customers!A:A,Customers!B:B)</f>
        <v>Customer 1055</v>
      </c>
      <c r="E7947" s="2" t="s">
        <v>1176</v>
      </c>
      <c r="F7947" s="2" t="str">
        <f t="array" ref="F7947">_xlfn.XLOOKUP(E7947,Restaurants!A:A,Restaurants!B:B)</f>
        <v>Restaurant 053</v>
      </c>
      <c r="G7947" s="2" t="s">
        <v>748</v>
      </c>
      <c r="H7947" s="2" t="str">
        <f t="array" ref="H7947">_xlfn.XLOOKUP(G7947,Food_Menu!A:A,Food_Menu!B:B)</f>
        <v>Food Item 0110</v>
      </c>
      <c r="I7947" s="2"/>
      <c r="J7947" s="2" t="s">
        <v>262</v>
      </c>
      <c r="K7947" s="2" t="str">
        <f t="array" ref="K7947">_xlfn.XLOOKUP(J7947,Delivery_Partners!A:A,Delivery_Partners!B:B)</f>
        <v>Delivery Partner 063</v>
      </c>
      <c r="L7947" s="3">
        <v>1</v>
      </c>
      <c r="M7947" s="2" t="s">
        <v>101</v>
      </c>
      <c r="N7947" s="2" t="s">
        <v>24</v>
      </c>
      <c r="O7947" s="2"/>
    </row>
    <row r="7948" hidden="1" customHeight="1" spans="1:19">
      <c r="A7948" s="2" t="s">
        <v>9914</v>
      </c>
      <c r="B7948" s="29" t="s">
        <v>879</v>
      </c>
      <c r="C7948" s="2" t="s">
        <v>2326</v>
      </c>
      <c r="D7948" s="2" t="str">
        <f t="array" ref="D7948">_xlfn.XLOOKUP(C7948,Customers!A:A,Customers!B:B)</f>
        <v>Customer 0721</v>
      </c>
      <c r="E7948" s="2" t="s">
        <v>465</v>
      </c>
      <c r="F7948" s="2" t="str">
        <f t="array" ref="F7948">_xlfn.XLOOKUP(E7948,Restaurants!A:A,Restaurants!B:B)</f>
        <v>Restaurant 010</v>
      </c>
      <c r="G7948" s="2" t="s">
        <v>53</v>
      </c>
      <c r="H7948" s="2" t="str">
        <f t="array" ref="H7948">_xlfn.XLOOKUP(G7948,Food_Menu!A:A,Food_Menu!B:B)</f>
        <v>Food Item 0205</v>
      </c>
      <c r="I7948" s="2"/>
      <c r="J7948" s="2" t="s">
        <v>927</v>
      </c>
      <c r="K7948" s="2" t="str">
        <f t="array" ref="K7948">_xlfn.XLOOKUP(J7948,Delivery_Partners!A:A,Delivery_Partners!B:B)</f>
        <v>Delivery Partner 103</v>
      </c>
      <c r="L7948" s="3">
        <v>1</v>
      </c>
      <c r="M7948" s="2" t="s">
        <v>189</v>
      </c>
      <c r="N7948" s="2" t="s">
        <v>24</v>
      </c>
      <c r="O7948" s="2"/>
    </row>
    <row r="7949" customHeight="1" spans="1:19">
      <c r="A7949" s="2" t="s">
        <v>9915</v>
      </c>
      <c r="B7949" s="29" t="s">
        <v>1841</v>
      </c>
      <c r="C7949" s="2" t="s">
        <v>1964</v>
      </c>
      <c r="D7949" s="2" t="str">
        <f t="array" ref="D7949">_xlfn.XLOOKUP(C7949,Customers!A:A,Customers!B:B)</f>
        <v>Customer 0539</v>
      </c>
      <c r="E7949" s="2" t="s">
        <v>908</v>
      </c>
      <c r="F7949" s="2" t="str">
        <f t="array" ref="F7949">_xlfn.XLOOKUP(E7949,Restaurants!A:A,Restaurants!B:B)</f>
        <v>Restaurant 050</v>
      </c>
      <c r="G7949" s="2" t="s">
        <v>84</v>
      </c>
      <c r="H7949" s="2" t="str">
        <f t="array" ref="H7949">_xlfn.XLOOKUP(G7949,Food_Menu!A:A,Food_Menu!B:B)</f>
        <v>Food Item 0211</v>
      </c>
      <c r="I7949" s="2">
        <f t="array" ref="I7949">_xlfn.XLOOKUP(G7949,Food_Menu!A:A,Food_Menu!D:D)</f>
        <v>200.38</v>
      </c>
      <c r="J7949" s="2" t="s">
        <v>909</v>
      </c>
      <c r="K7949" s="2" t="str">
        <f t="array" ref="K7949">_xlfn.XLOOKUP(J7949,Delivery_Partners!A:A,Delivery_Partners!B:B)</f>
        <v>Delivery Partner 005</v>
      </c>
      <c r="L7949" s="3">
        <v>2</v>
      </c>
      <c r="M7949" s="2" t="s">
        <v>23</v>
      </c>
      <c r="N7949" s="2" t="s">
        <v>74</v>
      </c>
      <c r="O7949" s="3">
        <v>28</v>
      </c>
      <c r="P7949" s="13">
        <f t="shared" ref="P7949:P7966" si="1660">I7949*L7949</f>
        <v>400.76</v>
      </c>
      <c r="Q7949" s="13" t="str">
        <f t="shared" ref="Q7949:Q7966" si="1661">IF(O7949="","Not Delivered",IF(O7949&lt;=30,"Fast",IF(O7949&lt;=60,"Normal","Slow")))</f>
        <v>Fast</v>
      </c>
      <c r="S7949" s="21"/>
    </row>
    <row r="7950" customHeight="1" spans="1:19">
      <c r="A7950" s="2" t="s">
        <v>9916</v>
      </c>
      <c r="B7950" s="28">
        <v>45787</v>
      </c>
      <c r="C7950" s="2" t="s">
        <v>912</v>
      </c>
      <c r="D7950" s="2" t="str">
        <f t="array" ref="D7950">_xlfn.XLOOKUP(C7950,Customers!A:A,Customers!B:B)</f>
        <v>Customer 0860</v>
      </c>
      <c r="E7950" s="2" t="s">
        <v>446</v>
      </c>
      <c r="F7950" s="2" t="str">
        <f t="array" ref="F7950">_xlfn.XLOOKUP(E7950,Restaurants!A:A,Restaurants!B:B)</f>
        <v>Restaurant 078</v>
      </c>
      <c r="G7950" s="2" t="s">
        <v>1259</v>
      </c>
      <c r="H7950" s="2" t="str">
        <f t="array" ref="H7950">_xlfn.XLOOKUP(G7950,Food_Menu!A:A,Food_Menu!B:B)</f>
        <v>Food Item 0099</v>
      </c>
      <c r="I7950" s="2">
        <f t="array" ref="I7950">_xlfn.XLOOKUP(G7950,Food_Menu!A:A,Food_Menu!D:D)</f>
        <v>446.36</v>
      </c>
      <c r="J7950" s="2" t="s">
        <v>299</v>
      </c>
      <c r="K7950" s="2" t="str">
        <f t="array" ref="K7950">_xlfn.XLOOKUP(J7950,Delivery_Partners!A:A,Delivery_Partners!B:B)</f>
        <v>Delivery Partner 034</v>
      </c>
      <c r="L7950" s="3">
        <v>3</v>
      </c>
      <c r="M7950" s="2" t="s">
        <v>23</v>
      </c>
      <c r="N7950" s="2" t="s">
        <v>55</v>
      </c>
      <c r="O7950" s="3">
        <v>17</v>
      </c>
      <c r="P7950" s="13">
        <f t="shared" si="1660"/>
        <v>1339.08</v>
      </c>
      <c r="Q7950" s="13" t="str">
        <f t="shared" si="1661"/>
        <v>Fast</v>
      </c>
      <c r="S7950" s="21"/>
    </row>
    <row r="7951" customHeight="1" spans="1:19">
      <c r="A7951" s="2" t="s">
        <v>9917</v>
      </c>
      <c r="B7951" s="28">
        <v>45698</v>
      </c>
      <c r="C7951" s="2" t="s">
        <v>570</v>
      </c>
      <c r="D7951" s="2" t="str">
        <f t="array" ref="D7951">_xlfn.XLOOKUP(C7951,Customers!A:A,Customers!B:B)</f>
        <v>Customer 0803</v>
      </c>
      <c r="E7951" s="2" t="s">
        <v>105</v>
      </c>
      <c r="F7951" s="2" t="str">
        <f t="array" ref="F7951">_xlfn.XLOOKUP(E7951,Restaurants!A:A,Restaurants!B:B)</f>
        <v>Restaurant 106</v>
      </c>
      <c r="G7951" s="2" t="s">
        <v>1013</v>
      </c>
      <c r="H7951" s="2" t="str">
        <f t="array" ref="H7951">_xlfn.XLOOKUP(G7951,Food_Menu!A:A,Food_Menu!B:B)</f>
        <v>Food Item 0158</v>
      </c>
      <c r="I7951" s="2">
        <f t="array" ref="I7951">_xlfn.XLOOKUP(G7951,Food_Menu!A:A,Food_Menu!D:D)</f>
        <v>622.8</v>
      </c>
      <c r="J7951" s="2" t="s">
        <v>29</v>
      </c>
      <c r="K7951" s="2" t="str">
        <f t="array" ref="K7951">_xlfn.XLOOKUP(J7951,Delivery_Partners!A:A,Delivery_Partners!B:B)</f>
        <v>Delivery Partner 017</v>
      </c>
      <c r="L7951" s="3">
        <v>2</v>
      </c>
      <c r="M7951" s="2" t="s">
        <v>23</v>
      </c>
      <c r="N7951" s="2" t="s">
        <v>55</v>
      </c>
      <c r="O7951" s="3">
        <v>26</v>
      </c>
      <c r="P7951" s="13">
        <f t="shared" si="1660"/>
        <v>1245.6</v>
      </c>
      <c r="Q7951" s="13" t="str">
        <f t="shared" si="1661"/>
        <v>Fast</v>
      </c>
      <c r="S7951" s="21"/>
    </row>
    <row r="7952" customHeight="1" spans="1:19">
      <c r="A7952" s="2" t="s">
        <v>9918</v>
      </c>
      <c r="B7952" s="28">
        <v>45668</v>
      </c>
      <c r="C7952" s="2" t="s">
        <v>2733</v>
      </c>
      <c r="D7952" s="2" t="str">
        <f t="array" ref="D7952">_xlfn.XLOOKUP(C7952,Customers!A:A,Customers!B:B)</f>
        <v>Customer 0168</v>
      </c>
      <c r="E7952" s="2" t="s">
        <v>245</v>
      </c>
      <c r="F7952" s="2" t="str">
        <f t="array" ref="F7952">_xlfn.XLOOKUP(E7952,Restaurants!A:A,Restaurants!B:B)</f>
        <v>Restaurant 101</v>
      </c>
      <c r="G7952" s="2" t="s">
        <v>377</v>
      </c>
      <c r="H7952" s="2" t="str">
        <f t="array" ref="H7952">_xlfn.XLOOKUP(G7952,Food_Menu!A:A,Food_Menu!B:B)</f>
        <v>Food Item 0138</v>
      </c>
      <c r="I7952" s="2">
        <f t="array" ref="I7952">_xlfn.XLOOKUP(G7952,Food_Menu!A:A,Food_Menu!D:D)</f>
        <v>153.3</v>
      </c>
      <c r="J7952" s="2" t="s">
        <v>62</v>
      </c>
      <c r="K7952" s="2" t="str">
        <f t="array" ref="K7952">_xlfn.XLOOKUP(J7952,Delivery_Partners!A:A,Delivery_Partners!B:B)</f>
        <v>Delivery Partner 051</v>
      </c>
      <c r="L7952" s="3">
        <v>1</v>
      </c>
      <c r="M7952" s="2" t="s">
        <v>23</v>
      </c>
      <c r="N7952" s="2" t="s">
        <v>24</v>
      </c>
      <c r="O7952" s="3">
        <v>15</v>
      </c>
      <c r="P7952" s="13">
        <f t="shared" si="1660"/>
        <v>153.3</v>
      </c>
      <c r="Q7952" s="13" t="str">
        <f t="shared" si="1661"/>
        <v>Fast</v>
      </c>
      <c r="S7952" s="21"/>
    </row>
    <row r="7953" customHeight="1" spans="1:19">
      <c r="A7953" s="2" t="s">
        <v>9919</v>
      </c>
      <c r="B7953" s="29" t="s">
        <v>380</v>
      </c>
      <c r="C7953" s="2" t="s">
        <v>1157</v>
      </c>
      <c r="D7953" s="2" t="str">
        <f t="array" ref="D7953">_xlfn.XLOOKUP(C7953,Customers!A:A,Customers!B:B)</f>
        <v>Customer 0452</v>
      </c>
      <c r="E7953" s="2" t="s">
        <v>586</v>
      </c>
      <c r="F7953" s="2" t="str">
        <f t="array" ref="F7953">_xlfn.XLOOKUP(E7953,Restaurants!A:A,Restaurants!B:B)</f>
        <v>Restaurant 092</v>
      </c>
      <c r="G7953" s="2" t="s">
        <v>1794</v>
      </c>
      <c r="H7953" s="2" t="str">
        <f t="array" ref="H7953">_xlfn.XLOOKUP(G7953,Food_Menu!A:A,Food_Menu!B:B)</f>
        <v>Food Item 0131</v>
      </c>
      <c r="I7953" s="2">
        <f t="array" ref="I7953">_xlfn.XLOOKUP(G7953,Food_Menu!A:A,Food_Menu!D:D)</f>
        <v>201.22</v>
      </c>
      <c r="J7953" s="2" t="s">
        <v>374</v>
      </c>
      <c r="K7953" s="2" t="str">
        <f t="array" ref="K7953">_xlfn.XLOOKUP(J7953,Delivery_Partners!A:A,Delivery_Partners!B:B)</f>
        <v>Delivery Partner 052</v>
      </c>
      <c r="L7953" s="3">
        <v>2</v>
      </c>
      <c r="M7953" s="2" t="s">
        <v>23</v>
      </c>
      <c r="N7953" s="2" t="s">
        <v>24</v>
      </c>
      <c r="O7953" s="3">
        <v>46</v>
      </c>
      <c r="P7953" s="13">
        <f t="shared" si="1660"/>
        <v>402.44</v>
      </c>
      <c r="Q7953" s="13" t="str">
        <f t="shared" si="1661"/>
        <v>Normal</v>
      </c>
      <c r="S7953" s="21"/>
    </row>
    <row r="7954" customHeight="1" spans="1:19">
      <c r="A7954" s="2" t="s">
        <v>9920</v>
      </c>
      <c r="B7954" s="29" t="s">
        <v>205</v>
      </c>
      <c r="C7954" s="2" t="s">
        <v>1886</v>
      </c>
      <c r="D7954" s="2" t="str">
        <f t="array" ref="D7954">_xlfn.XLOOKUP(C7954,Customers!A:A,Customers!B:B)</f>
        <v>Customer 1191</v>
      </c>
      <c r="E7954" s="2" t="s">
        <v>950</v>
      </c>
      <c r="F7954" s="2" t="str">
        <f t="array" ref="F7954">_xlfn.XLOOKUP(E7954,Restaurants!A:A,Restaurants!B:B)</f>
        <v>Restaurant 020</v>
      </c>
      <c r="G7954" s="2" t="s">
        <v>132</v>
      </c>
      <c r="H7954" s="2" t="str">
        <f t="array" ref="H7954">_xlfn.XLOOKUP(G7954,Food_Menu!A:A,Food_Menu!B:B)</f>
        <v>Food Item 0023</v>
      </c>
      <c r="I7954" s="2">
        <f t="array" ref="I7954">_xlfn.XLOOKUP(G7954,Food_Menu!A:A,Food_Menu!D:D)</f>
        <v>276.1</v>
      </c>
      <c r="J7954" s="2" t="s">
        <v>236</v>
      </c>
      <c r="K7954" s="2" t="str">
        <f t="array" ref="K7954">_xlfn.XLOOKUP(J7954,Delivery_Partners!A:A,Delivery_Partners!B:B)</f>
        <v>Delivery Partner 068</v>
      </c>
      <c r="L7954" s="3">
        <v>1</v>
      </c>
      <c r="M7954" s="2" t="s">
        <v>23</v>
      </c>
      <c r="N7954" s="2" t="s">
        <v>24</v>
      </c>
      <c r="O7954" s="3">
        <v>45</v>
      </c>
      <c r="P7954" s="13">
        <f t="shared" si="1660"/>
        <v>276.1</v>
      </c>
      <c r="Q7954" s="13" t="str">
        <f t="shared" si="1661"/>
        <v>Normal</v>
      </c>
      <c r="S7954" s="21"/>
    </row>
    <row r="7955" customHeight="1" spans="1:19">
      <c r="A7955" s="2" t="s">
        <v>9921</v>
      </c>
      <c r="B7955" s="28">
        <v>45939</v>
      </c>
      <c r="C7955" s="2" t="s">
        <v>1819</v>
      </c>
      <c r="D7955" s="2" t="str">
        <f t="array" ref="D7955">_xlfn.XLOOKUP(C7955,Customers!A:A,Customers!B:B)</f>
        <v>Customer 0384</v>
      </c>
      <c r="E7955" s="2" t="s">
        <v>578</v>
      </c>
      <c r="F7955" s="2" t="str">
        <f t="array" ref="F7955">_xlfn.XLOOKUP(E7955,Restaurants!A:A,Restaurants!B:B)</f>
        <v>Restaurant 063</v>
      </c>
      <c r="G7955" s="2" t="s">
        <v>1025</v>
      </c>
      <c r="H7955" s="2" t="str">
        <f t="array" ref="H7955">_xlfn.XLOOKUP(G7955,Food_Menu!A:A,Food_Menu!B:B)</f>
        <v>Food Item 0047</v>
      </c>
      <c r="I7955" s="2">
        <f t="array" ref="I7955">_xlfn.XLOOKUP(G7955,Food_Menu!A:A,Food_Menu!D:D)</f>
        <v>547.46</v>
      </c>
      <c r="J7955" s="2" t="s">
        <v>217</v>
      </c>
      <c r="K7955" s="2" t="str">
        <f t="array" ref="K7955">_xlfn.XLOOKUP(J7955,Delivery_Partners!A:A,Delivery_Partners!B:B)</f>
        <v>Delivery Partner 044</v>
      </c>
      <c r="L7955" s="3">
        <v>1</v>
      </c>
      <c r="M7955" s="2" t="s">
        <v>23</v>
      </c>
      <c r="N7955" s="2" t="s">
        <v>42</v>
      </c>
      <c r="O7955" s="3">
        <v>52</v>
      </c>
      <c r="P7955" s="13">
        <f t="shared" si="1660"/>
        <v>547.46</v>
      </c>
      <c r="Q7955" s="13" t="str">
        <f t="shared" si="1661"/>
        <v>Normal</v>
      </c>
      <c r="S7955" s="21"/>
    </row>
    <row r="7956" customHeight="1" spans="1:19">
      <c r="A7956" s="2" t="s">
        <v>9922</v>
      </c>
      <c r="B7956" s="28">
        <v>45694</v>
      </c>
      <c r="C7956" s="2" t="s">
        <v>1839</v>
      </c>
      <c r="D7956" s="2" t="str">
        <f t="array" ref="D7956">_xlfn.XLOOKUP(C7956,Customers!A:A,Customers!B:B)</f>
        <v>Customer 0016</v>
      </c>
      <c r="E7956" s="2" t="s">
        <v>177</v>
      </c>
      <c r="F7956" s="2" t="str">
        <f t="array" ref="F7956">_xlfn.XLOOKUP(E7956,Restaurants!A:A,Restaurants!B:B)</f>
        <v>Restaurant 070</v>
      </c>
      <c r="G7956" s="2" t="s">
        <v>785</v>
      </c>
      <c r="H7956" s="2" t="str">
        <f t="array" ref="H7956">_xlfn.XLOOKUP(G7956,Food_Menu!A:A,Food_Menu!B:B)</f>
        <v>Food Item 0218</v>
      </c>
      <c r="I7956" s="2">
        <f t="array" ref="I7956">_xlfn.XLOOKUP(G7956,Food_Menu!A:A,Food_Menu!D:D)</f>
        <v>579.55</v>
      </c>
      <c r="J7956" s="2" t="s">
        <v>443</v>
      </c>
      <c r="K7956" s="2" t="str">
        <f t="array" ref="K7956">_xlfn.XLOOKUP(J7956,Delivery_Partners!A:A,Delivery_Partners!B:B)</f>
        <v>Delivery Partner 083</v>
      </c>
      <c r="L7956" s="3">
        <v>1</v>
      </c>
      <c r="M7956" s="2" t="s">
        <v>23</v>
      </c>
      <c r="N7956" s="2" t="s">
        <v>24</v>
      </c>
      <c r="O7956" s="3">
        <v>39</v>
      </c>
      <c r="P7956" s="13">
        <f t="shared" si="1660"/>
        <v>579.55</v>
      </c>
      <c r="Q7956" s="13" t="str">
        <f t="shared" si="1661"/>
        <v>Normal</v>
      </c>
      <c r="S7956" s="21"/>
    </row>
    <row r="7957" customHeight="1" spans="1:19">
      <c r="A7957" s="2" t="s">
        <v>9923</v>
      </c>
      <c r="B7957" s="28">
        <v>45666</v>
      </c>
      <c r="C7957" s="2" t="s">
        <v>668</v>
      </c>
      <c r="D7957" s="2" t="str">
        <f t="array" ref="D7957">_xlfn.XLOOKUP(C7957,Customers!A:A,Customers!B:B)</f>
        <v>Customer 1002</v>
      </c>
      <c r="E7957" s="2" t="s">
        <v>293</v>
      </c>
      <c r="F7957" s="2" t="str">
        <f t="array" ref="F7957">_xlfn.XLOOKUP(E7957,Restaurants!A:A,Restaurants!B:B)</f>
        <v>Restaurant 057</v>
      </c>
      <c r="G7957" s="2" t="s">
        <v>607</v>
      </c>
      <c r="H7957" s="2" t="str">
        <f t="array" ref="H7957">_xlfn.XLOOKUP(G7957,Food_Menu!A:A,Food_Menu!B:B)</f>
        <v>Food Item 0054</v>
      </c>
      <c r="I7957" s="2">
        <f t="array" ref="I7957">_xlfn.XLOOKUP(G7957,Food_Menu!A:A,Food_Menu!D:D)</f>
        <v>491.81</v>
      </c>
      <c r="J7957" s="2" t="s">
        <v>22</v>
      </c>
      <c r="K7957" s="2" t="str">
        <f t="array" ref="K7957">_xlfn.XLOOKUP(J7957,Delivery_Partners!A:A,Delivery_Partners!B:B)</f>
        <v>Delivery Partner 163</v>
      </c>
      <c r="L7957" s="3">
        <v>1</v>
      </c>
      <c r="M7957" s="2" t="s">
        <v>23</v>
      </c>
      <c r="N7957" s="2" t="s">
        <v>24</v>
      </c>
      <c r="O7957" s="3">
        <v>30</v>
      </c>
      <c r="P7957" s="13">
        <f t="shared" si="1660"/>
        <v>491.81</v>
      </c>
      <c r="Q7957" s="13" t="str">
        <f t="shared" si="1661"/>
        <v>Fast</v>
      </c>
      <c r="S7957" s="21"/>
    </row>
    <row r="7958" customHeight="1" spans="1:19">
      <c r="A7958" s="2" t="s">
        <v>9924</v>
      </c>
      <c r="B7958" s="29" t="s">
        <v>1140</v>
      </c>
      <c r="C7958" s="2" t="s">
        <v>4171</v>
      </c>
      <c r="D7958" s="2" t="str">
        <f t="array" ref="D7958">_xlfn.XLOOKUP(C7958,Customers!A:A,Customers!B:B)</f>
        <v>Customer 1120</v>
      </c>
      <c r="E7958" s="2" t="s">
        <v>220</v>
      </c>
      <c r="F7958" s="2" t="str">
        <f t="array" ref="F7958">_xlfn.XLOOKUP(E7958,Restaurants!A:A,Restaurants!B:B)</f>
        <v>Restaurant 111</v>
      </c>
      <c r="G7958" s="2" t="s">
        <v>557</v>
      </c>
      <c r="H7958" s="2" t="str">
        <f t="array" ref="H7958">_xlfn.XLOOKUP(G7958,Food_Menu!A:A,Food_Menu!B:B)</f>
        <v>Food Item 0144</v>
      </c>
      <c r="I7958" s="2">
        <f t="array" ref="I7958">_xlfn.XLOOKUP(G7958,Food_Menu!A:A,Food_Menu!D:D)</f>
        <v>277.13</v>
      </c>
      <c r="J7958" s="2" t="s">
        <v>439</v>
      </c>
      <c r="K7958" s="2" t="str">
        <f t="array" ref="K7958">_xlfn.XLOOKUP(J7958,Delivery_Partners!A:A,Delivery_Partners!B:B)</f>
        <v>Delivery Partner 016</v>
      </c>
      <c r="L7958" s="3">
        <v>1</v>
      </c>
      <c r="M7958" s="2" t="s">
        <v>23</v>
      </c>
      <c r="N7958" s="2" t="s">
        <v>24</v>
      </c>
      <c r="O7958" s="3">
        <v>47</v>
      </c>
      <c r="P7958" s="13">
        <f t="shared" si="1660"/>
        <v>277.13</v>
      </c>
      <c r="Q7958" s="13" t="str">
        <f t="shared" si="1661"/>
        <v>Normal</v>
      </c>
      <c r="S7958" s="21"/>
    </row>
    <row r="7959" customHeight="1" spans="1:19">
      <c r="A7959" s="2" t="s">
        <v>9925</v>
      </c>
      <c r="B7959" s="29" t="s">
        <v>704</v>
      </c>
      <c r="C7959" s="2" t="s">
        <v>758</v>
      </c>
      <c r="D7959" s="2" t="str">
        <f t="array" ref="D7959">_xlfn.XLOOKUP(C7959,Customers!A:A,Customers!B:B)</f>
        <v>Customer 0787</v>
      </c>
      <c r="E7959" s="2" t="s">
        <v>698</v>
      </c>
      <c r="F7959" s="2" t="str">
        <f t="array" ref="F7959">_xlfn.XLOOKUP(E7959,Restaurants!A:A,Restaurants!B:B)</f>
        <v>Restaurant 116</v>
      </c>
      <c r="G7959" s="2" t="s">
        <v>1919</v>
      </c>
      <c r="H7959" s="2" t="str">
        <f t="array" ref="H7959">_xlfn.XLOOKUP(G7959,Food_Menu!A:A,Food_Menu!B:B)</f>
        <v>Food Item 0201</v>
      </c>
      <c r="I7959" s="2">
        <f t="array" ref="I7959">_xlfn.XLOOKUP(G7959,Food_Menu!A:A,Food_Menu!D:D)</f>
        <v>613.68</v>
      </c>
      <c r="J7959" s="2" t="s">
        <v>164</v>
      </c>
      <c r="K7959" s="2" t="str">
        <f t="array" ref="K7959">_xlfn.XLOOKUP(J7959,Delivery_Partners!A:A,Delivery_Partners!B:B)</f>
        <v>Delivery Partner 161</v>
      </c>
      <c r="L7959" s="3">
        <v>2</v>
      </c>
      <c r="M7959" s="2" t="s">
        <v>23</v>
      </c>
      <c r="N7959" s="2" t="s">
        <v>24</v>
      </c>
      <c r="O7959" s="3">
        <v>27</v>
      </c>
      <c r="P7959" s="13">
        <f t="shared" si="1660"/>
        <v>1227.36</v>
      </c>
      <c r="Q7959" s="13" t="str">
        <f t="shared" si="1661"/>
        <v>Fast</v>
      </c>
      <c r="S7959" s="21"/>
    </row>
    <row r="7960" customHeight="1" spans="1:19">
      <c r="A7960" s="2" t="s">
        <v>9926</v>
      </c>
      <c r="B7960" s="28">
        <v>45810</v>
      </c>
      <c r="C7960" s="2" t="s">
        <v>1568</v>
      </c>
      <c r="D7960" s="2" t="str">
        <f t="array" ref="D7960">_xlfn.XLOOKUP(C7960,Customers!A:A,Customers!B:B)</f>
        <v>Customer 0762</v>
      </c>
      <c r="E7960" s="2" t="s">
        <v>281</v>
      </c>
      <c r="F7960" s="2" t="str">
        <f t="array" ref="F7960">_xlfn.XLOOKUP(E7960,Restaurants!A:A,Restaurants!B:B)</f>
        <v>Restaurant 026</v>
      </c>
      <c r="G7960" s="2" t="s">
        <v>2199</v>
      </c>
      <c r="H7960" s="2" t="str">
        <f t="array" ref="H7960">_xlfn.XLOOKUP(G7960,Food_Menu!A:A,Food_Menu!B:B)</f>
        <v>Food Item 0133</v>
      </c>
      <c r="I7960" s="2">
        <f t="array" ref="I7960">_xlfn.XLOOKUP(G7960,Food_Menu!A:A,Food_Menu!D:D)</f>
        <v>587.31</v>
      </c>
      <c r="J7960" s="2" t="s">
        <v>54</v>
      </c>
      <c r="K7960" s="2" t="str">
        <f t="array" ref="K7960">_xlfn.XLOOKUP(J7960,Delivery_Partners!A:A,Delivery_Partners!B:B)</f>
        <v>Delivery Partner 075</v>
      </c>
      <c r="L7960" s="3">
        <v>1</v>
      </c>
      <c r="M7960" s="2" t="s">
        <v>23</v>
      </c>
      <c r="N7960" s="2" t="s">
        <v>24</v>
      </c>
      <c r="O7960" s="3">
        <v>19</v>
      </c>
      <c r="P7960" s="13">
        <f t="shared" si="1660"/>
        <v>587.31</v>
      </c>
      <c r="Q7960" s="13" t="str">
        <f t="shared" si="1661"/>
        <v>Fast</v>
      </c>
      <c r="S7960" s="21"/>
    </row>
    <row r="7961" customHeight="1" spans="1:19">
      <c r="A7961" s="2" t="s">
        <v>9927</v>
      </c>
      <c r="B7961" s="29" t="s">
        <v>1127</v>
      </c>
      <c r="C7961" s="2" t="s">
        <v>5562</v>
      </c>
      <c r="D7961" s="2" t="str">
        <f t="array" ref="D7961">_xlfn.XLOOKUP(C7961,Customers!A:A,Customers!B:B)</f>
        <v>Customer 0422</v>
      </c>
      <c r="E7961" s="2" t="s">
        <v>706</v>
      </c>
      <c r="F7961" s="2" t="str">
        <f t="array" ref="F7961">_xlfn.XLOOKUP(E7961,Restaurants!A:A,Restaurants!B:B)</f>
        <v>Restaurant 115</v>
      </c>
      <c r="G7961" s="2" t="s">
        <v>835</v>
      </c>
      <c r="H7961" s="2" t="str">
        <f t="array" ref="H7961">_xlfn.XLOOKUP(G7961,Food_Menu!A:A,Food_Menu!B:B)</f>
        <v>Food Item 0048</v>
      </c>
      <c r="I7961" s="2">
        <f t="array" ref="I7961">_xlfn.XLOOKUP(G7961,Food_Menu!A:A,Food_Menu!D:D)</f>
        <v>226.31</v>
      </c>
      <c r="J7961" s="2" t="s">
        <v>499</v>
      </c>
      <c r="K7961" s="2" t="str">
        <f t="array" ref="K7961">_xlfn.XLOOKUP(J7961,Delivery_Partners!A:A,Delivery_Partners!B:B)</f>
        <v>Delivery Partner 105</v>
      </c>
      <c r="L7961" s="3">
        <v>3</v>
      </c>
      <c r="M7961" s="2" t="s">
        <v>23</v>
      </c>
      <c r="N7961" s="2" t="s">
        <v>42</v>
      </c>
      <c r="O7961" s="3">
        <v>33</v>
      </c>
      <c r="P7961" s="13">
        <f t="shared" si="1660"/>
        <v>678.93</v>
      </c>
      <c r="Q7961" s="13" t="str">
        <f t="shared" si="1661"/>
        <v>Normal</v>
      </c>
      <c r="S7961" s="21"/>
    </row>
    <row r="7962" customHeight="1" spans="1:19">
      <c r="A7962" s="2" t="s">
        <v>9928</v>
      </c>
      <c r="B7962" s="29" t="s">
        <v>1544</v>
      </c>
      <c r="C7962" s="2" t="s">
        <v>1669</v>
      </c>
      <c r="D7962" s="2" t="str">
        <f t="array" ref="D7962">_xlfn.XLOOKUP(C7962,Customers!A:A,Customers!B:B)</f>
        <v>Customer 0432</v>
      </c>
      <c r="E7962" s="2" t="s">
        <v>917</v>
      </c>
      <c r="F7962" s="2" t="str">
        <f t="array" ref="F7962">_xlfn.XLOOKUP(E7962,Restaurants!A:A,Restaurants!B:B)</f>
        <v>Restaurant 102</v>
      </c>
      <c r="G7962" s="2" t="s">
        <v>509</v>
      </c>
      <c r="H7962" s="2" t="str">
        <f t="array" ref="H7962">_xlfn.XLOOKUP(G7962,Food_Menu!A:A,Food_Menu!B:B)</f>
        <v>Food Item 0190</v>
      </c>
      <c r="I7962" s="2">
        <f t="array" ref="I7962">_xlfn.XLOOKUP(G7962,Food_Menu!A:A,Food_Menu!D:D)</f>
        <v>350.87</v>
      </c>
      <c r="J7962" s="2" t="s">
        <v>613</v>
      </c>
      <c r="K7962" s="2" t="str">
        <f t="array" ref="K7962">_xlfn.XLOOKUP(J7962,Delivery_Partners!A:A,Delivery_Partners!B:B)</f>
        <v>Delivery Partner 121</v>
      </c>
      <c r="L7962" s="3">
        <v>1</v>
      </c>
      <c r="M7962" s="2" t="s">
        <v>23</v>
      </c>
      <c r="N7962" s="2" t="s">
        <v>42</v>
      </c>
      <c r="O7962" s="3">
        <v>40</v>
      </c>
      <c r="P7962" s="13">
        <f t="shared" si="1660"/>
        <v>350.87</v>
      </c>
      <c r="Q7962" s="13" t="str">
        <f t="shared" si="1661"/>
        <v>Normal</v>
      </c>
      <c r="S7962" s="21"/>
    </row>
    <row r="7963" customHeight="1" spans="1:19">
      <c r="A7963" s="2" t="s">
        <v>9929</v>
      </c>
      <c r="B7963" s="29" t="s">
        <v>135</v>
      </c>
      <c r="C7963" s="2" t="s">
        <v>5780</v>
      </c>
      <c r="D7963" s="2" t="str">
        <f t="array" ref="D7963">_xlfn.XLOOKUP(C7963,Customers!A:A,Customers!B:B)</f>
        <v>Customer 1097</v>
      </c>
      <c r="E7963" s="2" t="s">
        <v>674</v>
      </c>
      <c r="F7963" s="2" t="str">
        <f t="array" ref="F7963">_xlfn.XLOOKUP(E7963,Restaurants!A:A,Restaurants!B:B)</f>
        <v>Restaurant 085</v>
      </c>
      <c r="G7963" s="2" t="s">
        <v>2712</v>
      </c>
      <c r="H7963" s="2" t="str">
        <f t="array" ref="H7963">_xlfn.XLOOKUP(G7963,Food_Menu!A:A,Food_Menu!B:B)</f>
        <v>Food Item 0008</v>
      </c>
      <c r="I7963" s="2">
        <f t="array" ref="I7963">_xlfn.XLOOKUP(G7963,Food_Menu!A:A,Food_Menu!D:D)</f>
        <v>417.54</v>
      </c>
      <c r="J7963" s="2" t="s">
        <v>1080</v>
      </c>
      <c r="K7963" s="2" t="str">
        <f t="array" ref="K7963">_xlfn.XLOOKUP(J7963,Delivery_Partners!A:A,Delivery_Partners!B:B)</f>
        <v>Delivery Partner 133</v>
      </c>
      <c r="L7963" s="3">
        <v>1</v>
      </c>
      <c r="M7963" s="2" t="s">
        <v>23</v>
      </c>
      <c r="N7963" s="2" t="s">
        <v>24</v>
      </c>
      <c r="O7963" s="3">
        <v>25</v>
      </c>
      <c r="P7963" s="13">
        <f t="shared" si="1660"/>
        <v>417.54</v>
      </c>
      <c r="Q7963" s="13" t="str">
        <f t="shared" si="1661"/>
        <v>Fast</v>
      </c>
      <c r="S7963" s="21"/>
    </row>
    <row r="7964" customHeight="1" spans="1:19">
      <c r="A7964" s="2" t="s">
        <v>9930</v>
      </c>
      <c r="B7964" s="29" t="s">
        <v>504</v>
      </c>
      <c r="C7964" s="2" t="s">
        <v>8535</v>
      </c>
      <c r="D7964" s="2" t="str">
        <f t="array" ref="D7964">_xlfn.XLOOKUP(C7964,Customers!A:A,Customers!B:B)</f>
        <v>Customer 1030</v>
      </c>
      <c r="E7964" s="2" t="s">
        <v>532</v>
      </c>
      <c r="F7964" s="2" t="str">
        <f t="array" ref="F7964">_xlfn.XLOOKUP(E7964,Restaurants!A:A,Restaurants!B:B)</f>
        <v>Restaurant 046</v>
      </c>
      <c r="G7964" s="2" t="s">
        <v>1608</v>
      </c>
      <c r="H7964" s="2" t="str">
        <f t="array" ref="H7964">_xlfn.XLOOKUP(G7964,Food_Menu!A:A,Food_Menu!B:B)</f>
        <v>Food Item 0160</v>
      </c>
      <c r="I7964" s="2">
        <f t="array" ref="I7964">_xlfn.XLOOKUP(G7964,Food_Menu!A:A,Food_Menu!D:D)</f>
        <v>297.4</v>
      </c>
      <c r="J7964" s="2" t="s">
        <v>95</v>
      </c>
      <c r="K7964" s="2" t="str">
        <f t="array" ref="K7964">_xlfn.XLOOKUP(J7964,Delivery_Partners!A:A,Delivery_Partners!B:B)</f>
        <v>Delivery Partner 170</v>
      </c>
      <c r="L7964" s="3">
        <v>1</v>
      </c>
      <c r="M7964" s="2" t="s">
        <v>23</v>
      </c>
      <c r="N7964" s="2" t="s">
        <v>24</v>
      </c>
      <c r="O7964" s="3">
        <v>22</v>
      </c>
      <c r="P7964" s="13">
        <f t="shared" si="1660"/>
        <v>297.4</v>
      </c>
      <c r="Q7964" s="13" t="str">
        <f t="shared" si="1661"/>
        <v>Fast</v>
      </c>
      <c r="S7964" s="21"/>
    </row>
    <row r="7965" customHeight="1" spans="1:19">
      <c r="A7965" s="2" t="s">
        <v>9931</v>
      </c>
      <c r="B7965" s="29" t="s">
        <v>1384</v>
      </c>
      <c r="C7965" s="2" t="s">
        <v>349</v>
      </c>
      <c r="D7965" s="2" t="str">
        <f t="array" ref="D7965">_xlfn.XLOOKUP(C7965,Customers!A:A,Customers!B:B)</f>
        <v>Customer 0599</v>
      </c>
      <c r="E7965" s="2" t="s">
        <v>586</v>
      </c>
      <c r="F7965" s="2" t="str">
        <f t="array" ref="F7965">_xlfn.XLOOKUP(E7965,Restaurants!A:A,Restaurants!B:B)</f>
        <v>Restaurant 092</v>
      </c>
      <c r="G7965" s="2" t="s">
        <v>2324</v>
      </c>
      <c r="H7965" s="2" t="str">
        <f t="array" ref="H7965">_xlfn.XLOOKUP(G7965,Food_Menu!A:A,Food_Menu!B:B)</f>
        <v>Food Item 0059</v>
      </c>
      <c r="I7965" s="2">
        <f t="array" ref="I7965">_xlfn.XLOOKUP(G7965,Food_Menu!A:A,Food_Menu!D:D)</f>
        <v>524.23</v>
      </c>
      <c r="J7965" s="2" t="s">
        <v>610</v>
      </c>
      <c r="K7965" s="2" t="str">
        <f t="array" ref="K7965">_xlfn.XLOOKUP(J7965,Delivery_Partners!A:A,Delivery_Partners!B:B)</f>
        <v>Delivery Partner 180</v>
      </c>
      <c r="L7965" s="3">
        <v>1</v>
      </c>
      <c r="M7965" s="2" t="s">
        <v>23</v>
      </c>
      <c r="N7965" s="2" t="s">
        <v>74</v>
      </c>
      <c r="O7965" s="3">
        <v>30</v>
      </c>
      <c r="P7965" s="13">
        <f t="shared" si="1660"/>
        <v>524.23</v>
      </c>
      <c r="Q7965" s="13" t="str">
        <f t="shared" si="1661"/>
        <v>Fast</v>
      </c>
      <c r="S7965" s="21"/>
    </row>
    <row r="7966" customHeight="1" spans="1:19">
      <c r="A7966" s="2" t="s">
        <v>9932</v>
      </c>
      <c r="B7966" s="29" t="s">
        <v>1778</v>
      </c>
      <c r="C7966" s="2" t="s">
        <v>517</v>
      </c>
      <c r="D7966" s="2" t="str">
        <f t="array" ref="D7966">_xlfn.XLOOKUP(C7966,Customers!A:A,Customers!B:B)</f>
        <v>Customer 0376</v>
      </c>
      <c r="E7966" s="2" t="s">
        <v>548</v>
      </c>
      <c r="F7966" s="2" t="str">
        <f t="array" ref="F7966">_xlfn.XLOOKUP(E7966,Restaurants!A:A,Restaurants!B:B)</f>
        <v>Restaurant 071</v>
      </c>
      <c r="G7966" s="2" t="s">
        <v>1539</v>
      </c>
      <c r="H7966" s="2" t="str">
        <f t="array" ref="H7966">_xlfn.XLOOKUP(G7966,Food_Menu!A:A,Food_Menu!B:B)</f>
        <v>Food Item 0141</v>
      </c>
      <c r="I7966" s="2">
        <f t="array" ref="I7966">_xlfn.XLOOKUP(G7966,Food_Menu!A:A,Food_Menu!D:D)</f>
        <v>285.16</v>
      </c>
      <c r="J7966" s="2" t="s">
        <v>895</v>
      </c>
      <c r="K7966" s="2" t="str">
        <f t="array" ref="K7966">_xlfn.XLOOKUP(J7966,Delivery_Partners!A:A,Delivery_Partners!B:B)</f>
        <v>Delivery Partner 018</v>
      </c>
      <c r="L7966" s="3">
        <v>1</v>
      </c>
      <c r="M7966" s="2" t="s">
        <v>23</v>
      </c>
      <c r="N7966" s="2" t="s">
        <v>24</v>
      </c>
      <c r="O7966" s="3">
        <v>40</v>
      </c>
      <c r="P7966" s="13">
        <f t="shared" si="1660"/>
        <v>285.16</v>
      </c>
      <c r="Q7966" s="13" t="str">
        <f t="shared" si="1661"/>
        <v>Normal</v>
      </c>
      <c r="S7966" s="21"/>
    </row>
    <row r="7967" hidden="1" customHeight="1" spans="1:19">
      <c r="A7967" s="2" t="s">
        <v>9933</v>
      </c>
      <c r="B7967" s="28">
        <v>45992</v>
      </c>
      <c r="C7967" s="2" t="s">
        <v>1948</v>
      </c>
      <c r="D7967" s="2" t="str">
        <f t="array" ref="D7967">_xlfn.XLOOKUP(C7967,Customers!A:A,Customers!B:B)</f>
        <v>Customer 0226</v>
      </c>
      <c r="E7967" s="2" t="s">
        <v>382</v>
      </c>
      <c r="F7967" s="2" t="str">
        <f t="array" ref="F7967">_xlfn.XLOOKUP(E7967,Restaurants!A:A,Restaurants!B:B)</f>
        <v>Restaurant 108</v>
      </c>
      <c r="G7967" s="2" t="s">
        <v>762</v>
      </c>
      <c r="H7967" s="2" t="str">
        <f t="array" ref="H7967">_xlfn.XLOOKUP(G7967,Food_Menu!A:A,Food_Menu!B:B)</f>
        <v>Food Item 0106</v>
      </c>
      <c r="I7967" s="2"/>
      <c r="J7967" s="2" t="s">
        <v>1193</v>
      </c>
      <c r="K7967" s="2" t="str">
        <f t="array" ref="K7967">_xlfn.XLOOKUP(J7967,Delivery_Partners!A:A,Delivery_Partners!B:B)</f>
        <v>Delivery Partner 074</v>
      </c>
      <c r="L7967" s="3">
        <v>1</v>
      </c>
      <c r="M7967" s="2" t="s">
        <v>101</v>
      </c>
      <c r="N7967" s="2" t="s">
        <v>55</v>
      </c>
      <c r="O7967" s="2"/>
    </row>
    <row r="7968" customHeight="1" spans="1:19">
      <c r="A7968" s="2" t="s">
        <v>9934</v>
      </c>
      <c r="B7968" s="28">
        <v>45719</v>
      </c>
      <c r="C7968" s="2" t="s">
        <v>1798</v>
      </c>
      <c r="D7968" s="2" t="str">
        <f t="array" ref="D7968">_xlfn.XLOOKUP(C7968,Customers!A:A,Customers!B:B)</f>
        <v>Customer 0014</v>
      </c>
      <c r="E7968" s="2" t="s">
        <v>116</v>
      </c>
      <c r="F7968" s="2" t="str">
        <f t="array" ref="F7968">_xlfn.XLOOKUP(E7968,Restaurants!A:A,Restaurants!B:B)</f>
        <v>Restaurant 086</v>
      </c>
      <c r="G7968" s="2" t="s">
        <v>529</v>
      </c>
      <c r="H7968" s="2" t="str">
        <f t="array" ref="H7968">_xlfn.XLOOKUP(G7968,Food_Menu!A:A,Food_Menu!B:B)</f>
        <v>Food Item 0126</v>
      </c>
      <c r="I7968" s="2">
        <f t="array" ref="I7968">_xlfn.XLOOKUP(G7968,Food_Menu!A:A,Food_Menu!D:D)</f>
        <v>127.27</v>
      </c>
      <c r="J7968" s="2" t="s">
        <v>572</v>
      </c>
      <c r="K7968" s="2" t="str">
        <f t="array" ref="K7968">_xlfn.XLOOKUP(J7968,Delivery_Partners!A:A,Delivery_Partners!B:B)</f>
        <v>Delivery Partner 098</v>
      </c>
      <c r="L7968" s="3">
        <v>1</v>
      </c>
      <c r="M7968" s="2" t="s">
        <v>23</v>
      </c>
      <c r="N7968" s="2" t="s">
        <v>24</v>
      </c>
      <c r="O7968" s="3">
        <v>67</v>
      </c>
      <c r="P7968" s="13">
        <f t="shared" ref="P7968:P7985" si="1662">I7968*L7968</f>
        <v>127.27</v>
      </c>
      <c r="Q7968" s="13" t="str">
        <f t="shared" ref="Q7968:Q7985" si="1663">IF(O7968="","Not Delivered",IF(O7968&lt;=30,"Fast",IF(O7968&lt;=60,"Normal","Slow")))</f>
        <v>Slow</v>
      </c>
      <c r="S7968" s="21"/>
    </row>
    <row r="7969" customHeight="1" spans="1:19">
      <c r="A7969" s="2" t="s">
        <v>9935</v>
      </c>
      <c r="B7969" s="29" t="s">
        <v>850</v>
      </c>
      <c r="C7969" s="2" t="s">
        <v>4905</v>
      </c>
      <c r="D7969" s="2" t="str">
        <f t="array" ref="D7969">_xlfn.XLOOKUP(C7969,Customers!A:A,Customers!B:B)</f>
        <v>Customer 0580</v>
      </c>
      <c r="E7969" s="2" t="s">
        <v>698</v>
      </c>
      <c r="F7969" s="2" t="str">
        <f t="array" ref="F7969">_xlfn.XLOOKUP(E7969,Restaurants!A:A,Restaurants!B:B)</f>
        <v>Restaurant 116</v>
      </c>
      <c r="G7969" s="2" t="s">
        <v>1701</v>
      </c>
      <c r="H7969" s="2" t="str">
        <f t="array" ref="H7969">_xlfn.XLOOKUP(G7969,Food_Menu!A:A,Food_Menu!B:B)</f>
        <v>Food Item 0085</v>
      </c>
      <c r="I7969" s="2">
        <f t="array" ref="I7969">_xlfn.XLOOKUP(G7969,Food_Menu!A:A,Food_Menu!D:D)</f>
        <v>423.46</v>
      </c>
      <c r="J7969" s="2" t="s">
        <v>564</v>
      </c>
      <c r="K7969" s="2" t="str">
        <f t="array" ref="K7969">_xlfn.XLOOKUP(J7969,Delivery_Partners!A:A,Delivery_Partners!B:B)</f>
        <v>Delivery Partner 095</v>
      </c>
      <c r="L7969" s="3">
        <v>1</v>
      </c>
      <c r="M7969" s="2" t="s">
        <v>23</v>
      </c>
      <c r="N7969" s="2" t="s">
        <v>24</v>
      </c>
      <c r="O7969" s="3">
        <v>33</v>
      </c>
      <c r="P7969" s="13">
        <f t="shared" si="1662"/>
        <v>423.46</v>
      </c>
      <c r="Q7969" s="13" t="str">
        <f t="shared" si="1663"/>
        <v>Normal</v>
      </c>
      <c r="S7969" s="21"/>
    </row>
    <row r="7970" customHeight="1" spans="1:19">
      <c r="A7970" s="2" t="s">
        <v>9936</v>
      </c>
      <c r="B7970" s="29" t="s">
        <v>1667</v>
      </c>
      <c r="C7970" s="2" t="s">
        <v>371</v>
      </c>
      <c r="D7970" s="2" t="str">
        <f t="array" ref="D7970">_xlfn.XLOOKUP(C7970,Customers!A:A,Customers!B:B)</f>
        <v>Customer 0665</v>
      </c>
      <c r="E7970" s="2" t="s">
        <v>193</v>
      </c>
      <c r="F7970" s="2" t="str">
        <f t="array" ref="F7970">_xlfn.XLOOKUP(E7970,Restaurants!A:A,Restaurants!B:B)</f>
        <v>Restaurant 051</v>
      </c>
      <c r="G7970" s="2" t="s">
        <v>751</v>
      </c>
      <c r="H7970" s="2" t="str">
        <f t="array" ref="H7970">_xlfn.XLOOKUP(G7970,Food_Menu!A:A,Food_Menu!B:B)</f>
        <v>Food Item 0117</v>
      </c>
      <c r="I7970" s="2">
        <f t="array" ref="I7970">_xlfn.XLOOKUP(G7970,Food_Menu!A:A,Food_Menu!D:D)</f>
        <v>279.52</v>
      </c>
      <c r="J7970" s="2" t="s">
        <v>1372</v>
      </c>
      <c r="K7970" s="2" t="str">
        <f t="array" ref="K7970">_xlfn.XLOOKUP(J7970,Delivery_Partners!A:A,Delivery_Partners!B:B)</f>
        <v>Delivery Partner 179</v>
      </c>
      <c r="L7970" s="3">
        <v>2</v>
      </c>
      <c r="M7970" s="2" t="s">
        <v>23</v>
      </c>
      <c r="N7970" s="2" t="s">
        <v>24</v>
      </c>
      <c r="O7970" s="3">
        <v>44</v>
      </c>
      <c r="P7970" s="13">
        <f t="shared" si="1662"/>
        <v>559.04</v>
      </c>
      <c r="Q7970" s="13" t="str">
        <f t="shared" si="1663"/>
        <v>Normal</v>
      </c>
      <c r="S7970" s="21"/>
    </row>
    <row r="7971" customHeight="1" spans="1:19">
      <c r="A7971" s="2" t="s">
        <v>9937</v>
      </c>
      <c r="B7971" s="29" t="s">
        <v>2528</v>
      </c>
      <c r="C7971" s="2" t="s">
        <v>297</v>
      </c>
      <c r="D7971" s="2" t="str">
        <f t="array" ref="D7971">_xlfn.XLOOKUP(C7971,Customers!A:A,Customers!B:B)</f>
        <v>Customer 0810</v>
      </c>
      <c r="E7971" s="2" t="s">
        <v>465</v>
      </c>
      <c r="F7971" s="2" t="str">
        <f t="array" ref="F7971">_xlfn.XLOOKUP(E7971,Restaurants!A:A,Restaurants!B:B)</f>
        <v>Restaurant 010</v>
      </c>
      <c r="G7971" s="2" t="s">
        <v>1083</v>
      </c>
      <c r="H7971" s="2" t="str">
        <f t="array" ref="H7971">_xlfn.XLOOKUP(G7971,Food_Menu!A:A,Food_Menu!B:B)</f>
        <v>Food Item 0206</v>
      </c>
      <c r="I7971" s="2">
        <f t="array" ref="I7971">_xlfn.XLOOKUP(G7971,Food_Menu!A:A,Food_Menu!D:D)</f>
        <v>635.73</v>
      </c>
      <c r="J7971" s="2" t="s">
        <v>461</v>
      </c>
      <c r="K7971" s="2" t="str">
        <f t="array" ref="K7971">_xlfn.XLOOKUP(J7971,Delivery_Partners!A:A,Delivery_Partners!B:B)</f>
        <v>Delivery Partner 118</v>
      </c>
      <c r="L7971" s="3">
        <v>1</v>
      </c>
      <c r="M7971" s="2" t="s">
        <v>23</v>
      </c>
      <c r="N7971" s="2" t="s">
        <v>24</v>
      </c>
      <c r="O7971" s="3">
        <v>18</v>
      </c>
      <c r="P7971" s="13">
        <f t="shared" si="1662"/>
        <v>635.73</v>
      </c>
      <c r="Q7971" s="13" t="str">
        <f t="shared" si="1663"/>
        <v>Fast</v>
      </c>
      <c r="S7971" s="21"/>
    </row>
    <row r="7972" customHeight="1" spans="1:19">
      <c r="A7972" s="2" t="s">
        <v>9938</v>
      </c>
      <c r="B7972" s="28">
        <v>45784</v>
      </c>
      <c r="C7972" s="2" t="s">
        <v>6974</v>
      </c>
      <c r="D7972" s="2" t="str">
        <f t="array" ref="D7972">_xlfn.XLOOKUP(C7972,Customers!A:A,Customers!B:B)</f>
        <v>Customer 0967</v>
      </c>
      <c r="E7972" s="2" t="s">
        <v>1191</v>
      </c>
      <c r="F7972" s="2" t="str">
        <f t="array" ref="F7972">_xlfn.XLOOKUP(E7972,Restaurants!A:A,Restaurants!B:B)</f>
        <v>Restaurant 060</v>
      </c>
      <c r="G7972" s="2" t="s">
        <v>211</v>
      </c>
      <c r="H7972" s="2" t="str">
        <f t="array" ref="H7972">_xlfn.XLOOKUP(G7972,Food_Menu!A:A,Food_Menu!B:B)</f>
        <v>Food Item 0182</v>
      </c>
      <c r="I7972" s="2">
        <f t="array" ref="I7972">_xlfn.XLOOKUP(G7972,Food_Menu!A:A,Food_Menu!D:D)</f>
        <v>512.27</v>
      </c>
      <c r="J7972" s="2" t="s">
        <v>409</v>
      </c>
      <c r="K7972" s="2" t="str">
        <f t="array" ref="K7972">_xlfn.XLOOKUP(J7972,Delivery_Partners!A:A,Delivery_Partners!B:B)</f>
        <v>Delivery Partner 073</v>
      </c>
      <c r="L7972" s="3">
        <v>1</v>
      </c>
      <c r="M7972" s="2" t="s">
        <v>23</v>
      </c>
      <c r="N7972" s="2" t="s">
        <v>24</v>
      </c>
      <c r="O7972" s="3">
        <v>42</v>
      </c>
      <c r="P7972" s="13">
        <f t="shared" si="1662"/>
        <v>512.27</v>
      </c>
      <c r="Q7972" s="13" t="str">
        <f t="shared" si="1663"/>
        <v>Normal</v>
      </c>
      <c r="S7972" s="21"/>
    </row>
    <row r="7973" customHeight="1" spans="1:19">
      <c r="A7973" s="2" t="s">
        <v>9939</v>
      </c>
      <c r="B7973" s="29" t="s">
        <v>605</v>
      </c>
      <c r="C7973" s="2" t="s">
        <v>3051</v>
      </c>
      <c r="D7973" s="2" t="str">
        <f t="array" ref="D7973">_xlfn.XLOOKUP(C7973,Customers!A:A,Customers!B:B)</f>
        <v>Customer 0441</v>
      </c>
      <c r="E7973" s="2" t="s">
        <v>224</v>
      </c>
      <c r="F7973" s="2" t="str">
        <f t="array" ref="F7973">_xlfn.XLOOKUP(E7973,Restaurants!A:A,Restaurants!B:B)</f>
        <v>Restaurant 120</v>
      </c>
      <c r="G7973" s="2" t="s">
        <v>294</v>
      </c>
      <c r="H7973" s="2" t="str">
        <f t="array" ref="H7973">_xlfn.XLOOKUP(G7973,Food_Menu!A:A,Food_Menu!B:B)</f>
        <v>Food Item 0093</v>
      </c>
      <c r="I7973" s="2">
        <f t="array" ref="I7973">_xlfn.XLOOKUP(G7973,Food_Menu!A:A,Food_Menu!D:D)</f>
        <v>337.02</v>
      </c>
      <c r="J7973" s="2" t="s">
        <v>267</v>
      </c>
      <c r="K7973" s="2" t="str">
        <f t="array" ref="K7973">_xlfn.XLOOKUP(J7973,Delivery_Partners!A:A,Delivery_Partners!B:B)</f>
        <v>Delivery Partner 166</v>
      </c>
      <c r="L7973" s="3">
        <v>1</v>
      </c>
      <c r="M7973" s="2" t="s">
        <v>23</v>
      </c>
      <c r="N7973" s="2" t="s">
        <v>24</v>
      </c>
      <c r="O7973" s="3">
        <v>29</v>
      </c>
      <c r="P7973" s="13">
        <f t="shared" si="1662"/>
        <v>337.02</v>
      </c>
      <c r="Q7973" s="13" t="str">
        <f t="shared" si="1663"/>
        <v>Fast</v>
      </c>
      <c r="S7973" s="21"/>
    </row>
    <row r="7974" customHeight="1" spans="1:19">
      <c r="A7974" s="2" t="s">
        <v>9940</v>
      </c>
      <c r="B7974" s="28">
        <v>45996</v>
      </c>
      <c r="C7974" s="2" t="s">
        <v>2809</v>
      </c>
      <c r="D7974" s="2" t="str">
        <f t="array" ref="D7974">_xlfn.XLOOKUP(C7974,Customers!A:A,Customers!B:B)</f>
        <v>Customer 0201</v>
      </c>
      <c r="E7974" s="2" t="s">
        <v>20</v>
      </c>
      <c r="F7974" s="2" t="str">
        <f t="array" ref="F7974">_xlfn.XLOOKUP(E7974,Restaurants!A:A,Restaurants!B:B)</f>
        <v>Restaurant 079</v>
      </c>
      <c r="G7974" s="2" t="s">
        <v>1569</v>
      </c>
      <c r="H7974" s="2" t="str">
        <f t="array" ref="H7974">_xlfn.XLOOKUP(G7974,Food_Menu!A:A,Food_Menu!B:B)</f>
        <v>Food Item 0208</v>
      </c>
      <c r="I7974" s="2">
        <f t="array" ref="I7974">_xlfn.XLOOKUP(G7974,Food_Menu!A:A,Food_Menu!D:D)</f>
        <v>493.1</v>
      </c>
      <c r="J7974" s="2" t="s">
        <v>502</v>
      </c>
      <c r="K7974" s="2" t="str">
        <f t="array" ref="K7974">_xlfn.XLOOKUP(J7974,Delivery_Partners!A:A,Delivery_Partners!B:B)</f>
        <v>Delivery Partner 132</v>
      </c>
      <c r="L7974" s="3">
        <v>1</v>
      </c>
      <c r="M7974" s="2" t="s">
        <v>23</v>
      </c>
      <c r="N7974" s="2" t="s">
        <v>24</v>
      </c>
      <c r="O7974" s="3">
        <v>35</v>
      </c>
      <c r="P7974" s="13">
        <f t="shared" si="1662"/>
        <v>493.1</v>
      </c>
      <c r="Q7974" s="13" t="str">
        <f t="shared" si="1663"/>
        <v>Normal</v>
      </c>
      <c r="S7974" s="21"/>
    </row>
    <row r="7975" customHeight="1" spans="1:19">
      <c r="A7975" s="2" t="s">
        <v>9941</v>
      </c>
      <c r="B7975" s="28">
        <v>45700</v>
      </c>
      <c r="C7975" s="2" t="s">
        <v>1050</v>
      </c>
      <c r="D7975" s="2" t="str">
        <f t="array" ref="D7975">_xlfn.XLOOKUP(C7975,Customers!A:A,Customers!B:B)</f>
        <v>Customer 1013</v>
      </c>
      <c r="E7975" s="2" t="s">
        <v>674</v>
      </c>
      <c r="F7975" s="2" t="str">
        <f t="array" ref="F7975">_xlfn.XLOOKUP(E7975,Restaurants!A:A,Restaurants!B:B)</f>
        <v>Restaurant 085</v>
      </c>
      <c r="G7975" s="2" t="s">
        <v>2157</v>
      </c>
      <c r="H7975" s="2" t="str">
        <f t="array" ref="H7975">_xlfn.XLOOKUP(G7975,Food_Menu!A:A,Food_Menu!B:B)</f>
        <v>Food Item 0196</v>
      </c>
      <c r="I7975" s="2">
        <f t="array" ref="I7975">_xlfn.XLOOKUP(G7975,Food_Menu!A:A,Food_Menu!D:D)</f>
        <v>535.63</v>
      </c>
      <c r="J7975" s="2" t="s">
        <v>199</v>
      </c>
      <c r="K7975" s="2" t="str">
        <f t="array" ref="K7975">_xlfn.XLOOKUP(J7975,Delivery_Partners!A:A,Delivery_Partners!B:B)</f>
        <v>Delivery Partner 144</v>
      </c>
      <c r="L7975" s="3">
        <v>2</v>
      </c>
      <c r="M7975" s="2" t="s">
        <v>23</v>
      </c>
      <c r="N7975" s="2" t="s">
        <v>42</v>
      </c>
      <c r="O7975" s="3">
        <v>55</v>
      </c>
      <c r="P7975" s="13">
        <f t="shared" si="1662"/>
        <v>1071.26</v>
      </c>
      <c r="Q7975" s="13" t="str">
        <f t="shared" si="1663"/>
        <v>Normal</v>
      </c>
      <c r="S7975" s="21"/>
    </row>
    <row r="7976" customHeight="1" spans="1:19">
      <c r="A7976" s="2" t="s">
        <v>9942</v>
      </c>
      <c r="B7976" s="28">
        <v>45749</v>
      </c>
      <c r="C7976" s="2" t="s">
        <v>1662</v>
      </c>
      <c r="D7976" s="2" t="str">
        <f t="array" ref="D7976">_xlfn.XLOOKUP(C7976,Customers!A:A,Customers!B:B)</f>
        <v>Customer 0915</v>
      </c>
      <c r="E7976" s="2" t="s">
        <v>750</v>
      </c>
      <c r="F7976" s="2" t="str">
        <f t="array" ref="F7976">_xlfn.XLOOKUP(E7976,Restaurants!A:A,Restaurants!B:B)</f>
        <v>Restaurant 076</v>
      </c>
      <c r="G7976" s="2" t="s">
        <v>147</v>
      </c>
      <c r="H7976" s="2" t="str">
        <f t="array" ref="H7976">_xlfn.XLOOKUP(G7976,Food_Menu!A:A,Food_Menu!B:B)</f>
        <v>Food Item 0139</v>
      </c>
      <c r="I7976" s="2">
        <f t="array" ref="I7976">_xlfn.XLOOKUP(G7976,Food_Menu!A:A,Food_Menu!D:D)</f>
        <v>296.6</v>
      </c>
      <c r="J7976" s="2" t="s">
        <v>597</v>
      </c>
      <c r="K7976" s="2" t="str">
        <f t="array" ref="K7976">_xlfn.XLOOKUP(J7976,Delivery_Partners!A:A,Delivery_Partners!B:B)</f>
        <v>Delivery Partner 113</v>
      </c>
      <c r="L7976" s="3">
        <v>1</v>
      </c>
      <c r="M7976" s="2" t="s">
        <v>23</v>
      </c>
      <c r="N7976" s="2" t="s">
        <v>24</v>
      </c>
      <c r="O7976" s="3">
        <v>31</v>
      </c>
      <c r="P7976" s="13">
        <f t="shared" si="1662"/>
        <v>296.6</v>
      </c>
      <c r="Q7976" s="13" t="str">
        <f t="shared" si="1663"/>
        <v>Normal</v>
      </c>
      <c r="S7976" s="21"/>
    </row>
    <row r="7977" customHeight="1" spans="1:19">
      <c r="A7977" s="2" t="s">
        <v>9943</v>
      </c>
      <c r="B7977" s="29" t="s">
        <v>1144</v>
      </c>
      <c r="C7977" s="2" t="s">
        <v>2584</v>
      </c>
      <c r="D7977" s="2" t="str">
        <f t="array" ref="D7977">_xlfn.XLOOKUP(C7977,Customers!A:A,Customers!B:B)</f>
        <v>Customer 0640</v>
      </c>
      <c r="E7977" s="2" t="s">
        <v>566</v>
      </c>
      <c r="F7977" s="2" t="str">
        <f t="array" ref="F7977">_xlfn.XLOOKUP(E7977,Restaurants!A:A,Restaurants!B:B)</f>
        <v>Restaurant 072</v>
      </c>
      <c r="G7977" s="2" t="s">
        <v>1794</v>
      </c>
      <c r="H7977" s="2" t="str">
        <f t="array" ref="H7977">_xlfn.XLOOKUP(G7977,Food_Menu!A:A,Food_Menu!B:B)</f>
        <v>Food Item 0131</v>
      </c>
      <c r="I7977" s="2">
        <f t="array" ref="I7977">_xlfn.XLOOKUP(G7977,Food_Menu!A:A,Food_Menu!D:D)</f>
        <v>201.22</v>
      </c>
      <c r="J7977" s="2" t="s">
        <v>133</v>
      </c>
      <c r="K7977" s="2" t="str">
        <f t="array" ref="K7977">_xlfn.XLOOKUP(J7977,Delivery_Partners!A:A,Delivery_Partners!B:B)</f>
        <v>Delivery Partner 012</v>
      </c>
      <c r="L7977" s="3">
        <v>2</v>
      </c>
      <c r="M7977" s="2" t="s">
        <v>23</v>
      </c>
      <c r="N7977" s="2" t="s">
        <v>24</v>
      </c>
      <c r="O7977" s="3">
        <v>19</v>
      </c>
      <c r="P7977" s="13">
        <f t="shared" si="1662"/>
        <v>402.44</v>
      </c>
      <c r="Q7977" s="13" t="str">
        <f t="shared" si="1663"/>
        <v>Fast</v>
      </c>
      <c r="S7977" s="21"/>
    </row>
    <row r="7978" customHeight="1" spans="1:19">
      <c r="A7978" s="2" t="s">
        <v>9944</v>
      </c>
      <c r="B7978" s="29" t="s">
        <v>370</v>
      </c>
      <c r="C7978" s="2" t="s">
        <v>2084</v>
      </c>
      <c r="D7978" s="2" t="str">
        <f t="array" ref="D7978">_xlfn.XLOOKUP(C7978,Customers!A:A,Customers!B:B)</f>
        <v>Customer 0048</v>
      </c>
      <c r="E7978" s="2" t="s">
        <v>492</v>
      </c>
      <c r="F7978" s="2" t="str">
        <f t="array" ref="F7978">_xlfn.XLOOKUP(E7978,Restaurants!A:A,Restaurants!B:B)</f>
        <v>Restaurant 008</v>
      </c>
      <c r="G7978" s="2" t="s">
        <v>2712</v>
      </c>
      <c r="H7978" s="2" t="str">
        <f t="array" ref="H7978">_xlfn.XLOOKUP(G7978,Food_Menu!A:A,Food_Menu!B:B)</f>
        <v>Food Item 0008</v>
      </c>
      <c r="I7978" s="2">
        <f t="array" ref="I7978">_xlfn.XLOOKUP(G7978,Food_Menu!A:A,Food_Menu!D:D)</f>
        <v>417.54</v>
      </c>
      <c r="J7978" s="2" t="s">
        <v>309</v>
      </c>
      <c r="K7978" s="2" t="str">
        <f t="array" ref="K7978">_xlfn.XLOOKUP(J7978,Delivery_Partners!A:A,Delivery_Partners!B:B)</f>
        <v>Delivery Partner 175</v>
      </c>
      <c r="L7978" s="3">
        <v>3</v>
      </c>
      <c r="M7978" s="2" t="s">
        <v>23</v>
      </c>
      <c r="N7978" s="2" t="s">
        <v>24</v>
      </c>
      <c r="O7978" s="3">
        <v>21</v>
      </c>
      <c r="P7978" s="13">
        <f t="shared" si="1662"/>
        <v>1252.62</v>
      </c>
      <c r="Q7978" s="13" t="str">
        <f t="shared" si="1663"/>
        <v>Fast</v>
      </c>
      <c r="S7978" s="21"/>
    </row>
    <row r="7979" customHeight="1" spans="1:19">
      <c r="A7979" s="2" t="s">
        <v>9945</v>
      </c>
      <c r="B7979" s="29" t="s">
        <v>783</v>
      </c>
      <c r="C7979" s="2" t="s">
        <v>5962</v>
      </c>
      <c r="D7979" s="2" t="str">
        <f t="array" ref="D7979">_xlfn.XLOOKUP(C7979,Customers!A:A,Customers!B:B)</f>
        <v>Customer 0562</v>
      </c>
      <c r="E7979" s="2" t="s">
        <v>908</v>
      </c>
      <c r="F7979" s="2" t="str">
        <f t="array" ref="F7979">_xlfn.XLOOKUP(E7979,Restaurants!A:A,Restaurants!B:B)</f>
        <v>Restaurant 050</v>
      </c>
      <c r="G7979" s="2" t="s">
        <v>815</v>
      </c>
      <c r="H7979" s="2" t="str">
        <f t="array" ref="H7979">_xlfn.XLOOKUP(G7979,Food_Menu!A:A,Food_Menu!B:B)</f>
        <v>Food Item 0116</v>
      </c>
      <c r="I7979" s="2">
        <f t="array" ref="I7979">_xlfn.XLOOKUP(G7979,Food_Menu!A:A,Food_Menu!D:D)</f>
        <v>510.85</v>
      </c>
      <c r="J7979" s="2" t="s">
        <v>1045</v>
      </c>
      <c r="K7979" s="2" t="str">
        <f t="array" ref="K7979">_xlfn.XLOOKUP(J7979,Delivery_Partners!A:A,Delivery_Partners!B:B)</f>
        <v>Delivery Partner 129</v>
      </c>
      <c r="L7979" s="3">
        <v>1</v>
      </c>
      <c r="M7979" s="2" t="s">
        <v>23</v>
      </c>
      <c r="N7979" s="2" t="s">
        <v>24</v>
      </c>
      <c r="O7979" s="3">
        <v>37</v>
      </c>
      <c r="P7979" s="13">
        <f t="shared" si="1662"/>
        <v>510.85</v>
      </c>
      <c r="Q7979" s="13" t="str">
        <f t="shared" si="1663"/>
        <v>Normal</v>
      </c>
      <c r="S7979" s="21"/>
    </row>
    <row r="7980" customHeight="1" spans="1:19">
      <c r="A7980" s="2" t="s">
        <v>9946</v>
      </c>
      <c r="B7980" s="28">
        <v>45879</v>
      </c>
      <c r="C7980" s="2" t="s">
        <v>5143</v>
      </c>
      <c r="D7980" s="2" t="str">
        <f t="array" ref="D7980">_xlfn.XLOOKUP(C7980,Customers!A:A,Customers!B:B)</f>
        <v>Customer 0744</v>
      </c>
      <c r="E7980" s="2" t="s">
        <v>78</v>
      </c>
      <c r="F7980" s="2" t="str">
        <f t="array" ref="F7980">_xlfn.XLOOKUP(E7980,Restaurants!A:A,Restaurants!B:B)</f>
        <v>Restaurant 011</v>
      </c>
      <c r="G7980" s="2" t="s">
        <v>1025</v>
      </c>
      <c r="H7980" s="2" t="str">
        <f t="array" ref="H7980">_xlfn.XLOOKUP(G7980,Food_Menu!A:A,Food_Menu!B:B)</f>
        <v>Food Item 0047</v>
      </c>
      <c r="I7980" s="2">
        <f t="array" ref="I7980">_xlfn.XLOOKUP(G7980,Food_Menu!A:A,Food_Menu!D:D)</f>
        <v>547.46</v>
      </c>
      <c r="J7980" s="2" t="s">
        <v>226</v>
      </c>
      <c r="K7980" s="2" t="str">
        <f t="array" ref="K7980">_xlfn.XLOOKUP(J7980,Delivery_Partners!A:A,Delivery_Partners!B:B)</f>
        <v>Delivery Partner 027</v>
      </c>
      <c r="L7980" s="3">
        <v>3</v>
      </c>
      <c r="M7980" s="2" t="s">
        <v>23</v>
      </c>
      <c r="N7980" s="2" t="s">
        <v>24</v>
      </c>
      <c r="O7980" s="3">
        <v>36</v>
      </c>
      <c r="P7980" s="13">
        <f t="shared" si="1662"/>
        <v>1642.38</v>
      </c>
      <c r="Q7980" s="13" t="str">
        <f t="shared" si="1663"/>
        <v>Normal</v>
      </c>
      <c r="S7980" s="21"/>
    </row>
    <row r="7981" customHeight="1" spans="1:19">
      <c r="A7981" s="2" t="s">
        <v>9947</v>
      </c>
      <c r="B7981" s="28">
        <v>45814</v>
      </c>
      <c r="C7981" s="2" t="s">
        <v>5044</v>
      </c>
      <c r="D7981" s="2" t="str">
        <f t="array" ref="D7981">_xlfn.XLOOKUP(C7981,Customers!A:A,Customers!B:B)</f>
        <v>Customer 1031</v>
      </c>
      <c r="E7981" s="2" t="s">
        <v>952</v>
      </c>
      <c r="F7981" s="2" t="str">
        <f t="array" ref="F7981">_xlfn.XLOOKUP(E7981,Restaurants!A:A,Restaurants!B:B)</f>
        <v>Restaurant 041</v>
      </c>
      <c r="G7981" s="2" t="s">
        <v>1336</v>
      </c>
      <c r="H7981" s="2" t="str">
        <f t="array" ref="H7981">_xlfn.XLOOKUP(G7981,Food_Menu!A:A,Food_Menu!B:B)</f>
        <v>Food Item 0036</v>
      </c>
      <c r="I7981" s="2">
        <f t="array" ref="I7981">_xlfn.XLOOKUP(G7981,Food_Menu!A:A,Food_Menu!D:D)</f>
        <v>542.95</v>
      </c>
      <c r="J7981" s="2" t="s">
        <v>68</v>
      </c>
      <c r="K7981" s="2" t="str">
        <f t="array" ref="K7981">_xlfn.XLOOKUP(J7981,Delivery_Partners!A:A,Delivery_Partners!B:B)</f>
        <v>Delivery Partner 046</v>
      </c>
      <c r="L7981" s="3">
        <v>2</v>
      </c>
      <c r="M7981" s="2" t="s">
        <v>23</v>
      </c>
      <c r="N7981" s="2" t="s">
        <v>24</v>
      </c>
      <c r="O7981" s="3">
        <v>36</v>
      </c>
      <c r="P7981" s="13">
        <f t="shared" si="1662"/>
        <v>1085.9</v>
      </c>
      <c r="Q7981" s="13" t="str">
        <f t="shared" si="1663"/>
        <v>Normal</v>
      </c>
      <c r="S7981" s="21"/>
    </row>
    <row r="7982" customHeight="1" spans="1:19">
      <c r="A7982" s="2" t="s">
        <v>9948</v>
      </c>
      <c r="B7982" s="29" t="s">
        <v>1127</v>
      </c>
      <c r="C7982" s="2" t="s">
        <v>5211</v>
      </c>
      <c r="D7982" s="2" t="str">
        <f t="array" ref="D7982">_xlfn.XLOOKUP(C7982,Customers!A:A,Customers!B:B)</f>
        <v>Customer 0610</v>
      </c>
      <c r="E7982" s="2" t="s">
        <v>634</v>
      </c>
      <c r="F7982" s="2" t="str">
        <f t="array" ref="F7982">_xlfn.XLOOKUP(E7982,Restaurants!A:A,Restaurants!B:B)</f>
        <v>Restaurant 087</v>
      </c>
      <c r="G7982" s="2" t="s">
        <v>94</v>
      </c>
      <c r="H7982" s="2" t="str">
        <f t="array" ref="H7982">_xlfn.XLOOKUP(G7982,Food_Menu!A:A,Food_Menu!B:B)</f>
        <v>Food Item 0189</v>
      </c>
      <c r="I7982" s="2">
        <f t="array" ref="I7982">_xlfn.XLOOKUP(G7982,Food_Menu!A:A,Food_Menu!D:D)</f>
        <v>612.77</v>
      </c>
      <c r="J7982" s="2" t="s">
        <v>583</v>
      </c>
      <c r="K7982" s="2" t="str">
        <f t="array" ref="K7982">_xlfn.XLOOKUP(J7982,Delivery_Partners!A:A,Delivery_Partners!B:B)</f>
        <v>Delivery Partner 062</v>
      </c>
      <c r="L7982" s="3">
        <v>2</v>
      </c>
      <c r="M7982" s="2" t="s">
        <v>23</v>
      </c>
      <c r="N7982" s="2" t="s">
        <v>42</v>
      </c>
      <c r="O7982" s="3">
        <v>20</v>
      </c>
      <c r="P7982" s="13">
        <f t="shared" si="1662"/>
        <v>1225.54</v>
      </c>
      <c r="Q7982" s="13" t="str">
        <f t="shared" si="1663"/>
        <v>Fast</v>
      </c>
      <c r="S7982" s="21"/>
    </row>
    <row r="7983" customHeight="1" spans="1:19">
      <c r="A7983" s="2" t="s">
        <v>9949</v>
      </c>
      <c r="B7983" s="29" t="s">
        <v>411</v>
      </c>
      <c r="C7983" s="2" t="s">
        <v>3289</v>
      </c>
      <c r="D7983" s="2" t="str">
        <f t="array" ref="D7983">_xlfn.XLOOKUP(C7983,Customers!A:A,Customers!B:B)</f>
        <v>Customer 0556</v>
      </c>
      <c r="E7983" s="2" t="s">
        <v>182</v>
      </c>
      <c r="F7983" s="2" t="str">
        <f t="array" ref="F7983">_xlfn.XLOOKUP(E7983,Restaurants!A:A,Restaurants!B:B)</f>
        <v>Restaurant 097</v>
      </c>
      <c r="G7983" s="2" t="s">
        <v>1951</v>
      </c>
      <c r="H7983" s="2" t="str">
        <f t="array" ref="H7983">_xlfn.XLOOKUP(G7983,Food_Menu!A:A,Food_Menu!B:B)</f>
        <v>Food Item 0060</v>
      </c>
      <c r="I7983" s="2">
        <f t="array" ref="I7983">_xlfn.XLOOKUP(G7983,Food_Menu!A:A,Food_Menu!D:D)</f>
        <v>246.78</v>
      </c>
      <c r="J7983" s="2" t="s">
        <v>68</v>
      </c>
      <c r="K7983" s="2" t="str">
        <f t="array" ref="K7983">_xlfn.XLOOKUP(J7983,Delivery_Partners!A:A,Delivery_Partners!B:B)</f>
        <v>Delivery Partner 046</v>
      </c>
      <c r="L7983" s="3">
        <v>3</v>
      </c>
      <c r="M7983" s="2" t="s">
        <v>23</v>
      </c>
      <c r="N7983" s="2" t="s">
        <v>24</v>
      </c>
      <c r="O7983" s="3">
        <v>59</v>
      </c>
      <c r="P7983" s="13">
        <f t="shared" si="1662"/>
        <v>740.34</v>
      </c>
      <c r="Q7983" s="13" t="str">
        <f t="shared" si="1663"/>
        <v>Normal</v>
      </c>
      <c r="S7983" s="21"/>
    </row>
    <row r="7984" customHeight="1" spans="1:19">
      <c r="A7984" s="2" t="s">
        <v>9950</v>
      </c>
      <c r="B7984" s="28">
        <v>45962</v>
      </c>
      <c r="C7984" s="2" t="s">
        <v>1826</v>
      </c>
      <c r="D7984" s="2" t="str">
        <f t="array" ref="D7984">_xlfn.XLOOKUP(C7984,Customers!A:A,Customers!B:B)</f>
        <v>Customer 0456</v>
      </c>
      <c r="E7984" s="2" t="s">
        <v>616</v>
      </c>
      <c r="F7984" s="2" t="str">
        <f t="array" ref="F7984">_xlfn.XLOOKUP(E7984,Restaurants!A:A,Restaurants!B:B)</f>
        <v>Restaurant 027</v>
      </c>
      <c r="G7984" s="2" t="s">
        <v>543</v>
      </c>
      <c r="H7984" s="2" t="str">
        <f t="array" ref="H7984">_xlfn.XLOOKUP(G7984,Food_Menu!A:A,Food_Menu!B:B)</f>
        <v>Food Item 0136</v>
      </c>
      <c r="I7984" s="2">
        <f t="array" ref="I7984">_xlfn.XLOOKUP(G7984,Food_Menu!A:A,Food_Menu!D:D)</f>
        <v>319.29</v>
      </c>
      <c r="J7984" s="2" t="s">
        <v>495</v>
      </c>
      <c r="K7984" s="2" t="str">
        <f t="array" ref="K7984">_xlfn.XLOOKUP(J7984,Delivery_Partners!A:A,Delivery_Partners!B:B)</f>
        <v>Delivery Partner 112</v>
      </c>
      <c r="L7984" s="3">
        <v>1</v>
      </c>
      <c r="M7984" s="2" t="s">
        <v>23</v>
      </c>
      <c r="N7984" s="2" t="s">
        <v>24</v>
      </c>
      <c r="O7984" s="3">
        <v>53</v>
      </c>
      <c r="P7984" s="13">
        <f t="shared" si="1662"/>
        <v>319.29</v>
      </c>
      <c r="Q7984" s="13" t="str">
        <f t="shared" si="1663"/>
        <v>Normal</v>
      </c>
      <c r="S7984" s="21"/>
    </row>
    <row r="7985" customHeight="1" spans="1:19">
      <c r="A7985" s="2" t="s">
        <v>9951</v>
      </c>
      <c r="B7985" s="29" t="s">
        <v>821</v>
      </c>
      <c r="C7985" s="2" t="s">
        <v>312</v>
      </c>
      <c r="D7985" s="2" t="str">
        <f t="array" ref="D7985">_xlfn.XLOOKUP(C7985,Customers!A:A,Customers!B:B)</f>
        <v>Customer 0498</v>
      </c>
      <c r="E7985" s="2" t="s">
        <v>20</v>
      </c>
      <c r="F7985" s="2" t="str">
        <f t="array" ref="F7985">_xlfn.XLOOKUP(E7985,Restaurants!A:A,Restaurants!B:B)</f>
        <v>Restaurant 079</v>
      </c>
      <c r="G7985" s="2" t="s">
        <v>856</v>
      </c>
      <c r="H7985" s="2" t="str">
        <f t="array" ref="H7985">_xlfn.XLOOKUP(G7985,Food_Menu!A:A,Food_Menu!B:B)</f>
        <v>Food Item 0191</v>
      </c>
      <c r="I7985" s="2">
        <f t="array" ref="I7985">_xlfn.XLOOKUP(G7985,Food_Menu!A:A,Food_Menu!D:D)</f>
        <v>443.82</v>
      </c>
      <c r="J7985" s="2" t="s">
        <v>304</v>
      </c>
      <c r="K7985" s="2" t="str">
        <f t="array" ref="K7985">_xlfn.XLOOKUP(J7985,Delivery_Partners!A:A,Delivery_Partners!B:B)</f>
        <v>Delivery Partner 099</v>
      </c>
      <c r="L7985" s="3">
        <v>1</v>
      </c>
      <c r="M7985" s="2" t="s">
        <v>23</v>
      </c>
      <c r="N7985" s="2" t="s">
        <v>24</v>
      </c>
      <c r="O7985" s="3">
        <v>37</v>
      </c>
      <c r="P7985" s="13">
        <f t="shared" si="1662"/>
        <v>443.82</v>
      </c>
      <c r="Q7985" s="13" t="str">
        <f t="shared" si="1663"/>
        <v>Normal</v>
      </c>
      <c r="S7985" s="21"/>
    </row>
    <row r="7986" hidden="1" customHeight="1" spans="1:19">
      <c r="A7986" s="2" t="s">
        <v>9952</v>
      </c>
      <c r="B7986" s="28">
        <v>45820</v>
      </c>
      <c r="C7986" s="2" t="s">
        <v>2424</v>
      </c>
      <c r="D7986" s="2" t="str">
        <f t="array" ref="D7986">_xlfn.XLOOKUP(C7986,Customers!A:A,Customers!B:B)</f>
        <v>Customer 0020</v>
      </c>
      <c r="E7986" s="2" t="s">
        <v>376</v>
      </c>
      <c r="F7986" s="2" t="str">
        <f t="array" ref="F7986">_xlfn.XLOOKUP(E7986,Restaurants!A:A,Restaurants!B:B)</f>
        <v>Restaurant 028</v>
      </c>
      <c r="G7986" s="2" t="s">
        <v>216</v>
      </c>
      <c r="H7986" s="2" t="str">
        <f t="array" ref="H7986">_xlfn.XLOOKUP(G7986,Food_Menu!A:A,Food_Menu!B:B)</f>
        <v>Food Item 0132</v>
      </c>
      <c r="I7986" s="2"/>
      <c r="J7986" s="2" t="s">
        <v>1233</v>
      </c>
      <c r="K7986" s="2" t="str">
        <f t="array" ref="K7986">_xlfn.XLOOKUP(J7986,Delivery_Partners!A:A,Delivery_Partners!B:B)</f>
        <v>Delivery Partner 039</v>
      </c>
      <c r="L7986" s="3">
        <v>1</v>
      </c>
      <c r="M7986" s="2" t="s">
        <v>101</v>
      </c>
      <c r="N7986" s="2" t="s">
        <v>24</v>
      </c>
      <c r="O7986" s="2"/>
    </row>
    <row r="7987" customHeight="1" spans="1:19">
      <c r="A7987" s="2" t="s">
        <v>9953</v>
      </c>
      <c r="B7987" s="29" t="s">
        <v>2069</v>
      </c>
      <c r="C7987" s="2" t="s">
        <v>4198</v>
      </c>
      <c r="D7987" s="2" t="str">
        <f t="array" ref="D7987">_xlfn.XLOOKUP(C7987,Customers!A:A,Customers!B:B)</f>
        <v>Customer 0125</v>
      </c>
      <c r="E7987" s="2" t="s">
        <v>702</v>
      </c>
      <c r="F7987" s="2" t="str">
        <f t="array" ref="F7987">_xlfn.XLOOKUP(E7987,Restaurants!A:A,Restaurants!B:B)</f>
        <v>Restaurant 025</v>
      </c>
      <c r="G7987" s="2" t="s">
        <v>67</v>
      </c>
      <c r="H7987" s="2" t="str">
        <f t="array" ref="H7987">_xlfn.XLOOKUP(G7987,Food_Menu!A:A,Food_Menu!B:B)</f>
        <v>Food Item 0172</v>
      </c>
      <c r="I7987" s="2">
        <f t="array" ref="I7987">_xlfn.XLOOKUP(G7987,Food_Menu!A:A,Food_Menu!D:D)</f>
        <v>219.12</v>
      </c>
      <c r="J7987" s="2" t="s">
        <v>756</v>
      </c>
      <c r="K7987" s="2" t="str">
        <f t="array" ref="K7987">_xlfn.XLOOKUP(J7987,Delivery_Partners!A:A,Delivery_Partners!B:B)</f>
        <v>Delivery Partner 126</v>
      </c>
      <c r="L7987" s="3">
        <v>2</v>
      </c>
      <c r="M7987" s="2" t="s">
        <v>23</v>
      </c>
      <c r="N7987" s="2" t="s">
        <v>55</v>
      </c>
      <c r="O7987" s="3">
        <v>54</v>
      </c>
      <c r="P7987" s="13">
        <f t="shared" ref="P7987:P8001" si="1664">I7987*L7987</f>
        <v>438.24</v>
      </c>
      <c r="Q7987" s="13" t="str">
        <f t="shared" ref="Q7987:Q8001" si="1665">IF(O7987="","Not Delivered",IF(O7987&lt;=30,"Fast",IF(O7987&lt;=60,"Normal","Slow")))</f>
        <v>Normal</v>
      </c>
      <c r="S7987" s="21"/>
    </row>
    <row r="7988" customHeight="1" spans="1:19">
      <c r="A7988" s="2" t="s">
        <v>9954</v>
      </c>
      <c r="B7988" s="28">
        <v>45971</v>
      </c>
      <c r="C7988" s="2" t="s">
        <v>3915</v>
      </c>
      <c r="D7988" s="2" t="str">
        <f t="array" ref="D7988">_xlfn.XLOOKUP(C7988,Customers!A:A,Customers!B:B)</f>
        <v>Customer 0908</v>
      </c>
      <c r="E7988" s="2" t="s">
        <v>698</v>
      </c>
      <c r="F7988" s="2" t="str">
        <f t="array" ref="F7988">_xlfn.XLOOKUP(E7988,Restaurants!A:A,Restaurants!B:B)</f>
        <v>Restaurant 116</v>
      </c>
      <c r="G7988" s="2" t="s">
        <v>913</v>
      </c>
      <c r="H7988" s="2" t="str">
        <f t="array" ref="H7988">_xlfn.XLOOKUP(G7988,Food_Menu!A:A,Food_Menu!B:B)</f>
        <v>Food Item 0171</v>
      </c>
      <c r="I7988" s="2">
        <f t="array" ref="I7988">_xlfn.XLOOKUP(G7988,Food_Menu!A:A,Food_Menu!D:D)</f>
        <v>583.51</v>
      </c>
      <c r="J7988" s="2" t="s">
        <v>374</v>
      </c>
      <c r="K7988" s="2" t="str">
        <f t="array" ref="K7988">_xlfn.XLOOKUP(J7988,Delivery_Partners!A:A,Delivery_Partners!B:B)</f>
        <v>Delivery Partner 052</v>
      </c>
      <c r="L7988" s="3">
        <v>1</v>
      </c>
      <c r="M7988" s="2" t="s">
        <v>23</v>
      </c>
      <c r="N7988" s="2" t="s">
        <v>74</v>
      </c>
      <c r="O7988" s="3">
        <v>49</v>
      </c>
      <c r="P7988" s="13">
        <f t="shared" si="1664"/>
        <v>583.51</v>
      </c>
      <c r="Q7988" s="13" t="str">
        <f t="shared" si="1665"/>
        <v>Normal</v>
      </c>
      <c r="S7988" s="21"/>
    </row>
    <row r="7989" customHeight="1" spans="1:19">
      <c r="A7989" s="2" t="s">
        <v>9955</v>
      </c>
      <c r="B7989" s="28">
        <v>45912</v>
      </c>
      <c r="C7989" s="2" t="s">
        <v>1602</v>
      </c>
      <c r="D7989" s="2" t="str">
        <f t="array" ref="D7989">_xlfn.XLOOKUP(C7989,Customers!A:A,Customers!B:B)</f>
        <v>Customer 0435</v>
      </c>
      <c r="E7989" s="2" t="s">
        <v>712</v>
      </c>
      <c r="F7989" s="2" t="str">
        <f t="array" ref="F7989">_xlfn.XLOOKUP(E7989,Restaurants!A:A,Restaurants!B:B)</f>
        <v>Restaurant 074</v>
      </c>
      <c r="G7989" s="2" t="s">
        <v>1259</v>
      </c>
      <c r="H7989" s="2" t="str">
        <f t="array" ref="H7989">_xlfn.XLOOKUP(G7989,Food_Menu!A:A,Food_Menu!B:B)</f>
        <v>Food Item 0099</v>
      </c>
      <c r="I7989" s="2">
        <f t="array" ref="I7989">_xlfn.XLOOKUP(G7989,Food_Menu!A:A,Food_Menu!D:D)</f>
        <v>446.36</v>
      </c>
      <c r="J7989" s="2" t="s">
        <v>432</v>
      </c>
      <c r="K7989" s="2" t="str">
        <f t="array" ref="K7989">_xlfn.XLOOKUP(J7989,Delivery_Partners!A:A,Delivery_Partners!B:B)</f>
        <v>Delivery Partner 029</v>
      </c>
      <c r="L7989" s="3">
        <v>1</v>
      </c>
      <c r="M7989" s="2" t="s">
        <v>23</v>
      </c>
      <c r="N7989" s="2" t="s">
        <v>24</v>
      </c>
      <c r="O7989" s="3">
        <v>36</v>
      </c>
      <c r="P7989" s="13">
        <f t="shared" si="1664"/>
        <v>446.36</v>
      </c>
      <c r="Q7989" s="13" t="str">
        <f t="shared" si="1665"/>
        <v>Normal</v>
      </c>
      <c r="S7989" s="21"/>
    </row>
    <row r="7990" customHeight="1" spans="1:19">
      <c r="A7990" s="2" t="s">
        <v>9956</v>
      </c>
      <c r="B7990" s="29" t="s">
        <v>316</v>
      </c>
      <c r="C7990" s="2" t="s">
        <v>2644</v>
      </c>
      <c r="D7990" s="2" t="str">
        <f t="array" ref="D7990">_xlfn.XLOOKUP(C7990,Customers!A:A,Customers!B:B)</f>
        <v>Customer 1021</v>
      </c>
      <c r="E7990" s="2" t="s">
        <v>1450</v>
      </c>
      <c r="F7990" s="2" t="str">
        <f t="array" ref="F7990">_xlfn.XLOOKUP(E7990,Restaurants!A:A,Restaurants!B:B)</f>
        <v>Restaurant 024</v>
      </c>
      <c r="G7990" s="2" t="s">
        <v>659</v>
      </c>
      <c r="H7990" s="2" t="str">
        <f t="array" ref="H7990">_xlfn.XLOOKUP(G7990,Food_Menu!A:A,Food_Menu!B:B)</f>
        <v>Food Item 0203</v>
      </c>
      <c r="I7990" s="2">
        <f t="array" ref="I7990">_xlfn.XLOOKUP(G7990,Food_Menu!A:A,Food_Menu!D:D)</f>
        <v>406.91</v>
      </c>
      <c r="J7990" s="2" t="s">
        <v>1319</v>
      </c>
      <c r="K7990" s="2" t="str">
        <f t="array" ref="K7990">_xlfn.XLOOKUP(J7990,Delivery_Partners!A:A,Delivery_Partners!B:B)</f>
        <v>Delivery Partner 173</v>
      </c>
      <c r="L7990" s="3">
        <v>4</v>
      </c>
      <c r="M7990" s="2" t="s">
        <v>23</v>
      </c>
      <c r="N7990" s="2" t="s">
        <v>24</v>
      </c>
      <c r="O7990" s="3">
        <v>49</v>
      </c>
      <c r="P7990" s="13">
        <f t="shared" si="1664"/>
        <v>1627.64</v>
      </c>
      <c r="Q7990" s="13" t="str">
        <f t="shared" si="1665"/>
        <v>Normal</v>
      </c>
      <c r="S7990" s="21"/>
    </row>
    <row r="7991" customHeight="1" spans="1:19">
      <c r="A7991" s="2" t="s">
        <v>9957</v>
      </c>
      <c r="B7991" s="29" t="s">
        <v>1198</v>
      </c>
      <c r="C7991" s="2" t="s">
        <v>3339</v>
      </c>
      <c r="D7991" s="2" t="str">
        <f t="array" ref="D7991">_xlfn.XLOOKUP(C7991,Customers!A:A,Customers!B:B)</f>
        <v>Customer 0477</v>
      </c>
      <c r="E7991" s="2" t="s">
        <v>1765</v>
      </c>
      <c r="F7991" s="2" t="str">
        <f t="array" ref="F7991">_xlfn.XLOOKUP(E7991,Restaurants!A:A,Restaurants!B:B)</f>
        <v>Restaurant 017</v>
      </c>
      <c r="G7991" s="2" t="s">
        <v>579</v>
      </c>
      <c r="H7991" s="2" t="str">
        <f t="array" ref="H7991">_xlfn.XLOOKUP(G7991,Food_Menu!A:A,Food_Menu!B:B)</f>
        <v>Food Item 0200</v>
      </c>
      <c r="I7991" s="2">
        <f t="array" ref="I7991">_xlfn.XLOOKUP(G7991,Food_Menu!A:A,Food_Menu!D:D)</f>
        <v>511.44</v>
      </c>
      <c r="J7991" s="2" t="s">
        <v>256</v>
      </c>
      <c r="K7991" s="2" t="str">
        <f t="array" ref="K7991">_xlfn.XLOOKUP(J7991,Delivery_Partners!A:A,Delivery_Partners!B:B)</f>
        <v>Delivery Partner 057</v>
      </c>
      <c r="L7991" s="3">
        <v>1</v>
      </c>
      <c r="M7991" s="2" t="s">
        <v>23</v>
      </c>
      <c r="N7991" s="2" t="s">
        <v>55</v>
      </c>
      <c r="O7991" s="3">
        <v>29</v>
      </c>
      <c r="P7991" s="13">
        <f t="shared" si="1664"/>
        <v>511.44</v>
      </c>
      <c r="Q7991" s="13" t="str">
        <f t="shared" si="1665"/>
        <v>Fast</v>
      </c>
      <c r="S7991" s="21"/>
    </row>
    <row r="7992" customHeight="1" spans="1:19">
      <c r="A7992" s="2" t="s">
        <v>9958</v>
      </c>
      <c r="B7992" s="28">
        <v>45757</v>
      </c>
      <c r="C7992" s="2" t="s">
        <v>2361</v>
      </c>
      <c r="D7992" s="2" t="str">
        <f t="array" ref="D7992">_xlfn.XLOOKUP(C7992,Customers!A:A,Customers!B:B)</f>
        <v>Customer 1197</v>
      </c>
      <c r="E7992" s="2" t="s">
        <v>747</v>
      </c>
      <c r="F7992" s="2" t="str">
        <f t="array" ref="F7992">_xlfn.XLOOKUP(E7992,Restaurants!A:A,Restaurants!B:B)</f>
        <v>Restaurant 006</v>
      </c>
      <c r="G7992" s="2" t="s">
        <v>126</v>
      </c>
      <c r="H7992" s="2" t="str">
        <f t="array" ref="H7992">_xlfn.XLOOKUP(G7992,Food_Menu!A:A,Food_Menu!B:B)</f>
        <v>Food Item 0075</v>
      </c>
      <c r="I7992" s="2">
        <f t="array" ref="I7992">_xlfn.XLOOKUP(G7992,Food_Menu!A:A,Food_Menu!D:D)</f>
        <v>613.26</v>
      </c>
      <c r="J7992" s="2" t="s">
        <v>1716</v>
      </c>
      <c r="K7992" s="2" t="str">
        <f t="array" ref="K7992">_xlfn.XLOOKUP(J7992,Delivery_Partners!A:A,Delivery_Partners!B:B)</f>
        <v>Delivery Partner 042</v>
      </c>
      <c r="L7992" s="3">
        <v>1</v>
      </c>
      <c r="M7992" s="2" t="s">
        <v>23</v>
      </c>
      <c r="N7992" s="2" t="s">
        <v>55</v>
      </c>
      <c r="O7992" s="3">
        <v>23</v>
      </c>
      <c r="P7992" s="13">
        <f t="shared" si="1664"/>
        <v>613.26</v>
      </c>
      <c r="Q7992" s="13" t="str">
        <f t="shared" si="1665"/>
        <v>Fast</v>
      </c>
      <c r="S7992" s="21"/>
    </row>
    <row r="7993" customHeight="1" spans="1:19">
      <c r="A7993" s="2" t="s">
        <v>9959</v>
      </c>
      <c r="B7993" s="29" t="s">
        <v>1648</v>
      </c>
      <c r="C7993" s="2" t="s">
        <v>1739</v>
      </c>
      <c r="D7993" s="2" t="str">
        <f t="array" ref="D7993">_xlfn.XLOOKUP(C7993,Customers!A:A,Customers!B:B)</f>
        <v>Customer 0217</v>
      </c>
      <c r="E7993" s="2" t="s">
        <v>1191</v>
      </c>
      <c r="F7993" s="2" t="str">
        <f t="array" ref="F7993">_xlfn.XLOOKUP(E7993,Restaurants!A:A,Restaurants!B:B)</f>
        <v>Restaurant 060</v>
      </c>
      <c r="G7993" s="2" t="s">
        <v>2703</v>
      </c>
      <c r="H7993" s="2" t="str">
        <f t="array" ref="H7993">_xlfn.XLOOKUP(G7993,Food_Menu!A:A,Food_Menu!B:B)</f>
        <v>Food Item 0181</v>
      </c>
      <c r="I7993" s="2">
        <f t="array" ref="I7993">_xlfn.XLOOKUP(G7993,Food_Menu!A:A,Food_Menu!D:D)</f>
        <v>574.53</v>
      </c>
      <c r="J7993" s="2" t="s">
        <v>1045</v>
      </c>
      <c r="K7993" s="2" t="str">
        <f t="array" ref="K7993">_xlfn.XLOOKUP(J7993,Delivery_Partners!A:A,Delivery_Partners!B:B)</f>
        <v>Delivery Partner 129</v>
      </c>
      <c r="L7993" s="3">
        <v>1</v>
      </c>
      <c r="M7993" s="2" t="s">
        <v>23</v>
      </c>
      <c r="N7993" s="2" t="s">
        <v>42</v>
      </c>
      <c r="O7993" s="3">
        <v>37</v>
      </c>
      <c r="P7993" s="13">
        <f t="shared" si="1664"/>
        <v>574.53</v>
      </c>
      <c r="Q7993" s="13" t="str">
        <f t="shared" si="1665"/>
        <v>Normal</v>
      </c>
      <c r="S7993" s="21"/>
    </row>
    <row r="7994" customHeight="1" spans="1:19">
      <c r="A7994" s="2" t="s">
        <v>9960</v>
      </c>
      <c r="B7994" s="28">
        <v>45880</v>
      </c>
      <c r="C7994" s="2" t="s">
        <v>1948</v>
      </c>
      <c r="D7994" s="2" t="str">
        <f t="array" ref="D7994">_xlfn.XLOOKUP(C7994,Customers!A:A,Customers!B:B)</f>
        <v>Customer 0226</v>
      </c>
      <c r="E7994" s="2" t="s">
        <v>71</v>
      </c>
      <c r="F7994" s="2" t="str">
        <f t="array" ref="F7994">_xlfn.XLOOKUP(E7994,Restaurants!A:A,Restaurants!B:B)</f>
        <v>Restaurant 013</v>
      </c>
      <c r="G7994" s="2" t="s">
        <v>1498</v>
      </c>
      <c r="H7994" s="2" t="str">
        <f t="array" ref="H7994">_xlfn.XLOOKUP(G7994,Food_Menu!A:A,Food_Menu!B:B)</f>
        <v>Food Item 0041</v>
      </c>
      <c r="I7994" s="2">
        <f t="array" ref="I7994">_xlfn.XLOOKUP(G7994,Food_Menu!A:A,Food_Menu!D:D)</f>
        <v>514.31</v>
      </c>
      <c r="J7994" s="2" t="s">
        <v>898</v>
      </c>
      <c r="K7994" s="2" t="str">
        <f t="array" ref="K7994">_xlfn.XLOOKUP(J7994,Delivery_Partners!A:A,Delivery_Partners!B:B)</f>
        <v>Delivery Partner 138</v>
      </c>
      <c r="L7994" s="3">
        <v>2</v>
      </c>
      <c r="M7994" s="2" t="s">
        <v>23</v>
      </c>
      <c r="N7994" s="2" t="s">
        <v>55</v>
      </c>
      <c r="O7994" s="3">
        <v>16</v>
      </c>
      <c r="P7994" s="13">
        <f t="shared" si="1664"/>
        <v>1028.62</v>
      </c>
      <c r="Q7994" s="13" t="str">
        <f t="shared" si="1665"/>
        <v>Fast</v>
      </c>
      <c r="S7994" s="21"/>
    </row>
    <row r="7995" customHeight="1" spans="1:19">
      <c r="A7995" s="2" t="s">
        <v>9961</v>
      </c>
      <c r="B7995" s="29" t="s">
        <v>311</v>
      </c>
      <c r="C7995" s="2" t="s">
        <v>662</v>
      </c>
      <c r="D7995" s="2" t="str">
        <f t="array" ref="D7995">_xlfn.XLOOKUP(C7995,Customers!A:A,Customers!B:B)</f>
        <v>Customer 0706</v>
      </c>
      <c r="E7995" s="2" t="s">
        <v>548</v>
      </c>
      <c r="F7995" s="2" t="str">
        <f t="array" ref="F7995">_xlfn.XLOOKUP(E7995,Restaurants!A:A,Restaurants!B:B)</f>
        <v>Restaurant 071</v>
      </c>
      <c r="G7995" s="2" t="s">
        <v>99</v>
      </c>
      <c r="H7995" s="2" t="str">
        <f t="array" ref="H7995">_xlfn.XLOOKUP(G7995,Food_Menu!A:A,Food_Menu!B:B)</f>
        <v>Food Item 0025</v>
      </c>
      <c r="I7995" s="2">
        <f t="array" ref="I7995">_xlfn.XLOOKUP(G7995,Food_Menu!A:A,Food_Menu!D:D)</f>
        <v>246.71</v>
      </c>
      <c r="J7995" s="2" t="s">
        <v>112</v>
      </c>
      <c r="K7995" s="2" t="str">
        <f t="array" ref="K7995">_xlfn.XLOOKUP(J7995,Delivery_Partners!A:A,Delivery_Partners!B:B)</f>
        <v>Delivery Partner 028</v>
      </c>
      <c r="L7995" s="3">
        <v>1</v>
      </c>
      <c r="M7995" s="2" t="s">
        <v>23</v>
      </c>
      <c r="N7995" s="2" t="s">
        <v>24</v>
      </c>
      <c r="O7995" s="3">
        <v>22</v>
      </c>
      <c r="P7995" s="13">
        <f t="shared" si="1664"/>
        <v>246.71</v>
      </c>
      <c r="Q7995" s="13" t="str">
        <f t="shared" si="1665"/>
        <v>Fast</v>
      </c>
      <c r="S7995" s="21"/>
    </row>
    <row r="7996" customHeight="1" spans="1:19">
      <c r="A7996" s="2" t="s">
        <v>9962</v>
      </c>
      <c r="B7996" s="28">
        <v>45778</v>
      </c>
      <c r="C7996" s="2" t="s">
        <v>1478</v>
      </c>
      <c r="D7996" s="2" t="str">
        <f t="array" ref="D7996">_xlfn.XLOOKUP(C7996,Customers!A:A,Customers!B:B)</f>
        <v>Customer 0964</v>
      </c>
      <c r="E7996" s="2" t="s">
        <v>1176</v>
      </c>
      <c r="F7996" s="2" t="str">
        <f t="array" ref="F7996">_xlfn.XLOOKUP(E7996,Restaurants!A:A,Restaurants!B:B)</f>
        <v>Restaurant 053</v>
      </c>
      <c r="G7996" s="2" t="s">
        <v>751</v>
      </c>
      <c r="H7996" s="2" t="str">
        <f t="array" ref="H7996">_xlfn.XLOOKUP(G7996,Food_Menu!A:A,Food_Menu!B:B)</f>
        <v>Food Item 0117</v>
      </c>
      <c r="I7996" s="2">
        <f t="array" ref="I7996">_xlfn.XLOOKUP(G7996,Food_Menu!A:A,Food_Menu!D:D)</f>
        <v>279.52</v>
      </c>
      <c r="J7996" s="2" t="s">
        <v>277</v>
      </c>
      <c r="K7996" s="2" t="str">
        <f t="array" ref="K7996">_xlfn.XLOOKUP(J7996,Delivery_Partners!A:A,Delivery_Partners!B:B)</f>
        <v>Delivery Partner 011</v>
      </c>
      <c r="L7996" s="3">
        <v>1</v>
      </c>
      <c r="M7996" s="2" t="s">
        <v>23</v>
      </c>
      <c r="N7996" s="2" t="s">
        <v>42</v>
      </c>
      <c r="O7996" s="3">
        <v>42</v>
      </c>
      <c r="P7996" s="13">
        <f t="shared" si="1664"/>
        <v>279.52</v>
      </c>
      <c r="Q7996" s="13" t="str">
        <f t="shared" si="1665"/>
        <v>Normal</v>
      </c>
      <c r="S7996" s="21"/>
    </row>
    <row r="7997" customHeight="1" spans="1:19">
      <c r="A7997" s="2" t="s">
        <v>9963</v>
      </c>
      <c r="B7997" s="29" t="s">
        <v>161</v>
      </c>
      <c r="C7997" s="2" t="s">
        <v>1226</v>
      </c>
      <c r="D7997" s="2" t="str">
        <f t="array" ref="D7997">_xlfn.XLOOKUP(C7997,Customers!A:A,Customers!B:B)</f>
        <v>Customer 0173</v>
      </c>
      <c r="E7997" s="2" t="s">
        <v>39</v>
      </c>
      <c r="F7997" s="2" t="str">
        <f t="array" ref="F7997">_xlfn.XLOOKUP(E7997,Restaurants!A:A,Restaurants!B:B)</f>
        <v>Restaurant 077</v>
      </c>
      <c r="G7997" s="2" t="s">
        <v>40</v>
      </c>
      <c r="H7997" s="2" t="str">
        <f t="array" ref="H7997">_xlfn.XLOOKUP(G7997,Food_Menu!A:A,Food_Menu!B:B)</f>
        <v>Food Item 0134</v>
      </c>
      <c r="I7997" s="2">
        <f t="array" ref="I7997">_xlfn.XLOOKUP(G7997,Food_Menu!A:A,Food_Menu!D:D)</f>
        <v>467.29</v>
      </c>
      <c r="J7997" s="2" t="s">
        <v>808</v>
      </c>
      <c r="K7997" s="2" t="str">
        <f t="array" ref="K7997">_xlfn.XLOOKUP(J7997,Delivery_Partners!A:A,Delivery_Partners!B:B)</f>
        <v>Delivery Partner 153</v>
      </c>
      <c r="L7997" s="3">
        <v>4</v>
      </c>
      <c r="M7997" s="2" t="s">
        <v>23</v>
      </c>
      <c r="N7997" s="2" t="s">
        <v>24</v>
      </c>
      <c r="O7997" s="3">
        <v>38</v>
      </c>
      <c r="P7997" s="13">
        <f t="shared" si="1664"/>
        <v>1869.16</v>
      </c>
      <c r="Q7997" s="13" t="str">
        <f t="shared" si="1665"/>
        <v>Normal</v>
      </c>
      <c r="S7997" s="21"/>
    </row>
    <row r="7998" customHeight="1" spans="1:19">
      <c r="A7998" s="2" t="s">
        <v>9964</v>
      </c>
      <c r="B7998" s="29" t="s">
        <v>594</v>
      </c>
      <c r="C7998" s="2" t="s">
        <v>1067</v>
      </c>
      <c r="D7998" s="2" t="str">
        <f t="array" ref="D7998">_xlfn.XLOOKUP(C7998,Customers!A:A,Customers!B:B)</f>
        <v>Customer 0604</v>
      </c>
      <c r="E7998" s="2" t="s">
        <v>702</v>
      </c>
      <c r="F7998" s="2" t="str">
        <f t="array" ref="F7998">_xlfn.XLOOKUP(E7998,Restaurants!A:A,Restaurants!B:B)</f>
        <v>Restaurant 025</v>
      </c>
      <c r="G7998" s="2" t="s">
        <v>624</v>
      </c>
      <c r="H7998" s="2" t="str">
        <f t="array" ref="H7998">_xlfn.XLOOKUP(G7998,Food_Menu!A:A,Food_Menu!B:B)</f>
        <v>Food Item 0129</v>
      </c>
      <c r="I7998" s="2">
        <f t="array" ref="I7998">_xlfn.XLOOKUP(G7998,Food_Menu!A:A,Food_Menu!D:D)</f>
        <v>581.3</v>
      </c>
      <c r="J7998" s="2" t="s">
        <v>887</v>
      </c>
      <c r="K7998" s="2" t="str">
        <f t="array" ref="K7998">_xlfn.XLOOKUP(J7998,Delivery_Partners!A:A,Delivery_Partners!B:B)</f>
        <v>Delivery Partner 091</v>
      </c>
      <c r="L7998" s="3">
        <v>1</v>
      </c>
      <c r="M7998" s="2" t="s">
        <v>23</v>
      </c>
      <c r="N7998" s="2" t="s">
        <v>24</v>
      </c>
      <c r="O7998" s="3">
        <v>18</v>
      </c>
      <c r="P7998" s="13">
        <f t="shared" si="1664"/>
        <v>581.3</v>
      </c>
      <c r="Q7998" s="13" t="str">
        <f t="shared" si="1665"/>
        <v>Fast</v>
      </c>
      <c r="S7998" s="21"/>
    </row>
    <row r="7999" customHeight="1" spans="1:19">
      <c r="A7999" s="2" t="s">
        <v>9965</v>
      </c>
      <c r="B7999" s="29" t="s">
        <v>864</v>
      </c>
      <c r="C7999" s="2" t="s">
        <v>2020</v>
      </c>
      <c r="D7999" s="2" t="str">
        <f t="array" ref="D7999">_xlfn.XLOOKUP(C7999,Customers!A:A,Customers!B:B)</f>
        <v>Customer 0269</v>
      </c>
      <c r="E7999" s="2" t="s">
        <v>93</v>
      </c>
      <c r="F7999" s="2" t="str">
        <f t="array" ref="F7999">_xlfn.XLOOKUP(E7999,Restaurants!A:A,Restaurants!B:B)</f>
        <v>Restaurant 018</v>
      </c>
      <c r="G7999" s="2" t="s">
        <v>1114</v>
      </c>
      <c r="H7999" s="2" t="str">
        <f t="array" ref="H7999">_xlfn.XLOOKUP(G7999,Food_Menu!A:A,Food_Menu!B:B)</f>
        <v>Food Item 0176</v>
      </c>
      <c r="I7999" s="2">
        <f t="array" ref="I7999">_xlfn.XLOOKUP(G7999,Food_Menu!A:A,Food_Menu!D:D)</f>
        <v>167.27</v>
      </c>
      <c r="J7999" s="2" t="s">
        <v>443</v>
      </c>
      <c r="K7999" s="2" t="str">
        <f t="array" ref="K7999">_xlfn.XLOOKUP(J7999,Delivery_Partners!A:A,Delivery_Partners!B:B)</f>
        <v>Delivery Partner 083</v>
      </c>
      <c r="L7999" s="3">
        <v>1</v>
      </c>
      <c r="M7999" s="2" t="s">
        <v>23</v>
      </c>
      <c r="N7999" s="2" t="s">
        <v>74</v>
      </c>
      <c r="O7999" s="3">
        <v>30</v>
      </c>
      <c r="P7999" s="13">
        <f t="shared" si="1664"/>
        <v>167.27</v>
      </c>
      <c r="Q7999" s="13" t="str">
        <f t="shared" si="1665"/>
        <v>Fast</v>
      </c>
      <c r="S7999" s="21"/>
    </row>
    <row r="8000" customHeight="1" spans="1:19">
      <c r="A8000" s="2" t="s">
        <v>9966</v>
      </c>
      <c r="B8000" s="28">
        <v>45910</v>
      </c>
      <c r="C8000" s="2" t="s">
        <v>1488</v>
      </c>
      <c r="D8000" s="2" t="str">
        <f t="array" ref="D8000">_xlfn.XLOOKUP(C8000,Customers!A:A,Customers!B:B)</f>
        <v>Customer 0885</v>
      </c>
      <c r="E8000" s="2" t="s">
        <v>71</v>
      </c>
      <c r="F8000" s="2" t="str">
        <f t="array" ref="F8000">_xlfn.XLOOKUP(E8000,Restaurants!A:A,Restaurants!B:B)</f>
        <v>Restaurant 013</v>
      </c>
      <c r="G8000" s="2" t="s">
        <v>2095</v>
      </c>
      <c r="H8000" s="2" t="str">
        <f t="array" ref="H8000">_xlfn.XLOOKUP(G8000,Food_Menu!A:A,Food_Menu!B:B)</f>
        <v>Food Item 0087</v>
      </c>
      <c r="I8000" s="2">
        <f t="array" ref="I8000">_xlfn.XLOOKUP(G8000,Food_Menu!A:A,Food_Menu!D:D)</f>
        <v>288.34</v>
      </c>
      <c r="J8000" s="2" t="s">
        <v>1581</v>
      </c>
      <c r="K8000" s="2" t="str">
        <f t="array" ref="K8000">_xlfn.XLOOKUP(J8000,Delivery_Partners!A:A,Delivery_Partners!B:B)</f>
        <v>Delivery Partner 076</v>
      </c>
      <c r="L8000" s="3">
        <v>2</v>
      </c>
      <c r="M8000" s="2" t="s">
        <v>23</v>
      </c>
      <c r="N8000" s="2" t="s">
        <v>55</v>
      </c>
      <c r="O8000" s="3">
        <v>19</v>
      </c>
      <c r="P8000" s="13">
        <f t="shared" si="1664"/>
        <v>576.68</v>
      </c>
      <c r="Q8000" s="13" t="str">
        <f t="shared" si="1665"/>
        <v>Fast</v>
      </c>
      <c r="S8000" s="21"/>
    </row>
    <row r="8001" customHeight="1" spans="1:19">
      <c r="A8001" s="2" t="s">
        <v>9967</v>
      </c>
      <c r="B8001" s="29" t="s">
        <v>64</v>
      </c>
      <c r="C8001" s="2" t="s">
        <v>3525</v>
      </c>
      <c r="D8001" s="2" t="str">
        <f t="array" ref="D8001">_xlfn.XLOOKUP(C8001,Customers!A:A,Customers!B:B)</f>
        <v>Customer 0674</v>
      </c>
      <c r="E8001" s="2" t="s">
        <v>98</v>
      </c>
      <c r="F8001" s="2" t="str">
        <f t="array" ref="F8001">_xlfn.XLOOKUP(E8001,Restaurants!A:A,Restaurants!B:B)</f>
        <v>Restaurant 012</v>
      </c>
      <c r="G8001" s="2" t="s">
        <v>823</v>
      </c>
      <c r="H8001" s="2" t="str">
        <f t="array" ref="H8001">_xlfn.XLOOKUP(G8001,Food_Menu!A:A,Food_Menu!B:B)</f>
        <v>Food Item 0178</v>
      </c>
      <c r="I8001" s="2">
        <f t="array" ref="I8001">_xlfn.XLOOKUP(G8001,Food_Menu!A:A,Food_Menu!D:D)</f>
        <v>461.95</v>
      </c>
      <c r="J8001" s="2" t="s">
        <v>123</v>
      </c>
      <c r="K8001" s="2" t="str">
        <f t="array" ref="K8001">_xlfn.XLOOKUP(J8001,Delivery_Partners!A:A,Delivery_Partners!B:B)</f>
        <v>Delivery Partner 106</v>
      </c>
      <c r="L8001" s="3">
        <v>1</v>
      </c>
      <c r="M8001" s="2" t="s">
        <v>23</v>
      </c>
      <c r="N8001" s="2" t="s">
        <v>24</v>
      </c>
      <c r="O8001" s="3">
        <v>29</v>
      </c>
      <c r="P8001" s="13">
        <f t="shared" si="1664"/>
        <v>461.95</v>
      </c>
      <c r="Q8001" s="13" t="str">
        <f t="shared" si="1665"/>
        <v>Fast</v>
      </c>
      <c r="S8001" s="21"/>
    </row>
    <row r="8002" customHeight="1" spans="1:19">
      <c r="B8002" s="21"/>
      <c r="S8002" s="21"/>
    </row>
    <row r="8003" customHeight="1" spans="1:19">
      <c r="B8003" s="21"/>
      <c r="S8003" s="21"/>
    </row>
    <row r="8004" customHeight="1" spans="1:19">
      <c r="B8004" s="21"/>
      <c r="S8004" s="21"/>
    </row>
  </sheetData>
  <autoFilter xmlns:etc="http://www.wps.cn/officeDocument/2017/etCustomData" ref="A1:O8001" etc:filterBottomFollowUsedRange="0">
    <filterColumn colId="14">
      <filters>
        <filter val="50"/>
        <filter val="90"/>
        <filter val="51"/>
        <filter val="52"/>
        <filter val="53"/>
        <filter val="54"/>
        <filter val="15"/>
        <filter val="55"/>
        <filter val="16"/>
        <filter val="56"/>
        <filter val="17"/>
        <filter val="57"/>
        <filter val="18"/>
        <filter val="58"/>
        <filter val="19"/>
        <filter val="59"/>
        <filter val="20"/>
        <filter val="60"/>
        <filter val="21"/>
        <filter val="61"/>
        <filter val="22"/>
        <filter val="62"/>
        <filter val="23"/>
        <filter val="63"/>
        <filter val="24"/>
        <filter val="64"/>
        <filter val="25"/>
        <filter val="65"/>
        <filter val="26"/>
        <filter val="66"/>
        <filter val="27"/>
        <filter val="67"/>
        <filter val="28"/>
        <filter val="68"/>
        <filter val="29"/>
        <filter val="69"/>
        <filter val="30"/>
        <filter val="70"/>
        <filter val="31"/>
        <filter val="32"/>
        <filter val="72"/>
        <filter val="33"/>
        <filter val="73"/>
        <filter val="34"/>
        <filter val="35"/>
        <filter val="36"/>
        <filter val="37"/>
        <filter val="38"/>
        <filter val="39"/>
        <filter val="40"/>
        <filter val="41"/>
        <filter val="81"/>
        <filter val="42"/>
        <filter val="43"/>
        <filter val="44"/>
        <filter val="84"/>
        <filter val="45"/>
        <filter val="46"/>
        <filter val="47"/>
        <filter val="48"/>
        <filter val="49"/>
      </filters>
    </filterColumn>
    <extLst/>
  </autoFilter>
  <conditionalFormatting sqref="S18">
    <cfRule type="notContainsBlanks" dxfId="0" priority="1">
      <formula>LEN(TRIM(S18))&gt;0</formula>
    </cfRule>
  </conditionalFormatting>
  <conditionalFormatting sqref="Q1:Q8004">
    <cfRule type="cellIs" dxfId="1" priority="2" operator="equal">
      <formula>"Fast"</formula>
    </cfRule>
    <cfRule type="cellIs" dxfId="2" priority="3" operator="equal">
      <formula>"Normal"</formula>
    </cfRule>
    <cfRule type="cellIs" dxfId="3" priority="4" operator="equal">
      <formula>"Slow"</formula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B3:H4"/>
  <sheetViews>
    <sheetView zoomScale="77" zoomScaleNormal="77" workbookViewId="0">
      <selection activeCell="L24" sqref="L24"/>
    </sheetView>
  </sheetViews>
  <sheetFormatPr defaultColWidth="12.6296296296296" defaultRowHeight="15.75" customHeight="1" outlineLevelRow="3" outlineLevelCol="7"/>
  <cols>
    <col min="2" max="2" width="15.6296296296296" customWidth="1"/>
    <col min="4" max="4" width="15.8796296296296" customWidth="1"/>
    <col min="6" max="6" width="23.2222222222222" customWidth="1"/>
    <col min="8" max="8" width="15.1296296296296" customWidth="1"/>
  </cols>
  <sheetData>
    <row r="3" customHeight="1" spans="2:8">
      <c r="B3" s="19" t="s">
        <v>9968</v>
      </c>
      <c r="D3" s="19" t="s">
        <v>9969</v>
      </c>
      <c r="F3" s="20" t="s">
        <v>9970</v>
      </c>
      <c r="H3" s="19" t="s">
        <v>9971</v>
      </c>
    </row>
    <row r="4" customHeight="1" spans="2:8">
      <c r="B4" s="21">
        <v>8000</v>
      </c>
      <c r="D4" s="21">
        <v>4217825.19000002</v>
      </c>
      <c r="F4" s="21">
        <f>D4/B4</f>
        <v>527.228148750002</v>
      </c>
      <c r="H4" s="21">
        <v>13368</v>
      </c>
    </row>
  </sheetData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outlinePr summaryBelow="0" summaryRight="0"/>
  </sheetPr>
  <dimension ref="A1:B174"/>
  <sheetViews>
    <sheetView showGridLines="0" zoomScale="83" zoomScaleNormal="83" topLeftCell="A179" workbookViewId="0">
      <selection activeCell="J184" sqref="J184"/>
    </sheetView>
  </sheetViews>
  <sheetFormatPr defaultColWidth="12.6296296296296" defaultRowHeight="15.75" customHeight="1" outlineLevelCol="1"/>
  <cols>
    <col min="1" max="1" width="22.1296296296296" customWidth="1"/>
  </cols>
  <sheetData>
    <row r="1" customHeight="1" spans="1:2">
      <c r="A1" s="12" t="s">
        <v>12</v>
      </c>
      <c r="B1" s="9" t="s">
        <v>9972</v>
      </c>
    </row>
    <row r="2" customHeight="1" spans="1:2">
      <c r="A2" s="12" t="s">
        <v>23</v>
      </c>
      <c r="B2" s="9">
        <v>6858</v>
      </c>
    </row>
    <row r="3" customHeight="1" spans="1:2">
      <c r="A3" s="15" t="s">
        <v>101</v>
      </c>
      <c r="B3" s="16">
        <v>824</v>
      </c>
    </row>
    <row r="4" customHeight="1" spans="1:2">
      <c r="A4" s="17" t="s">
        <v>189</v>
      </c>
      <c r="B4" s="18">
        <v>318</v>
      </c>
    </row>
    <row r="9" customHeight="1" spans="1:2">
      <c r="B9" s="22"/>
    </row>
    <row r="21" customHeight="1" spans="1:2">
      <c r="A21" s="12" t="s">
        <v>13</v>
      </c>
      <c r="B21" s="9" t="s">
        <v>9973</v>
      </c>
    </row>
    <row r="22" customHeight="1" spans="1:2">
      <c r="A22" s="12" t="s">
        <v>24</v>
      </c>
      <c r="B22" s="9">
        <v>2187388.06</v>
      </c>
    </row>
    <row r="23" customHeight="1" spans="1:2">
      <c r="A23" s="15" t="s">
        <v>55</v>
      </c>
      <c r="B23" s="16">
        <v>1009950.54</v>
      </c>
    </row>
    <row r="24" customHeight="1" spans="1:2">
      <c r="A24" s="15" t="s">
        <v>74</v>
      </c>
      <c r="B24" s="16">
        <v>520790.98</v>
      </c>
    </row>
    <row r="25" customHeight="1" spans="1:2">
      <c r="A25" s="15" t="s">
        <v>42</v>
      </c>
      <c r="B25" s="16">
        <v>496547.14</v>
      </c>
    </row>
    <row r="26" customHeight="1" spans="1:2">
      <c r="A26" s="17" t="s">
        <v>1010</v>
      </c>
      <c r="B26" s="18">
        <v>3148.47</v>
      </c>
    </row>
    <row r="40" customHeight="1" spans="1:2">
      <c r="A40" s="12" t="s">
        <v>5</v>
      </c>
      <c r="B40" s="9" t="s">
        <v>9973</v>
      </c>
    </row>
    <row r="41" customHeight="1" spans="1:2">
      <c r="A41" s="12" t="s">
        <v>9974</v>
      </c>
      <c r="B41" s="9">
        <v>52155.13</v>
      </c>
    </row>
    <row r="42" customHeight="1" spans="1:2">
      <c r="A42" s="15" t="s">
        <v>9975</v>
      </c>
      <c r="B42" s="16">
        <v>49021.69</v>
      </c>
    </row>
    <row r="43" customHeight="1" spans="1:2">
      <c r="A43" s="15" t="s">
        <v>9976</v>
      </c>
      <c r="B43" s="16">
        <v>48572.38</v>
      </c>
    </row>
    <row r="44" customHeight="1" spans="1:2">
      <c r="A44" s="15" t="s">
        <v>9977</v>
      </c>
      <c r="B44" s="16">
        <v>46637.27</v>
      </c>
    </row>
    <row r="45" customHeight="1" spans="1:2">
      <c r="A45" s="15" t="s">
        <v>9978</v>
      </c>
      <c r="B45" s="16">
        <v>46199.79</v>
      </c>
    </row>
    <row r="46" customHeight="1" spans="1:2">
      <c r="A46" s="15" t="s">
        <v>9979</v>
      </c>
      <c r="B46" s="16">
        <v>44334.09</v>
      </c>
    </row>
    <row r="47" customHeight="1" spans="1:2">
      <c r="A47" s="15" t="s">
        <v>9980</v>
      </c>
      <c r="B47" s="16">
        <v>44208.11</v>
      </c>
    </row>
    <row r="48" customHeight="1" spans="1:2">
      <c r="A48" s="15" t="s">
        <v>9981</v>
      </c>
      <c r="B48" s="16">
        <v>43811.94</v>
      </c>
    </row>
    <row r="49" customHeight="1" spans="1:2">
      <c r="A49" s="15" t="s">
        <v>9982</v>
      </c>
      <c r="B49" s="16">
        <v>43801.95</v>
      </c>
    </row>
    <row r="50" customHeight="1" spans="1:2">
      <c r="A50" s="15" t="s">
        <v>9983</v>
      </c>
      <c r="B50" s="16">
        <v>43713.09</v>
      </c>
    </row>
    <row r="51" hidden="1" customHeight="1" spans="1:2">
      <c r="A51" s="15" t="s">
        <v>9984</v>
      </c>
      <c r="B51" s="16">
        <v>43132.69</v>
      </c>
    </row>
    <row r="52" hidden="1" customHeight="1" spans="1:2">
      <c r="A52" s="15" t="s">
        <v>9985</v>
      </c>
      <c r="B52" s="16">
        <v>42915.32</v>
      </c>
    </row>
    <row r="53" hidden="1" customHeight="1" spans="1:2">
      <c r="A53" s="15" t="s">
        <v>9986</v>
      </c>
      <c r="B53" s="16">
        <v>42874.26</v>
      </c>
    </row>
    <row r="54" hidden="1" customHeight="1" spans="1:2">
      <c r="A54" s="15" t="s">
        <v>9987</v>
      </c>
      <c r="B54" s="16">
        <v>42650.4</v>
      </c>
    </row>
    <row r="55" hidden="1" customHeight="1" spans="1:2">
      <c r="A55" s="15" t="s">
        <v>9988</v>
      </c>
      <c r="B55" s="16">
        <v>42425.52</v>
      </c>
    </row>
    <row r="56" hidden="1" customHeight="1" spans="1:2">
      <c r="A56" s="15" t="s">
        <v>9989</v>
      </c>
      <c r="B56" s="16">
        <v>42195.08</v>
      </c>
    </row>
    <row r="57" hidden="1" customHeight="1" spans="1:2">
      <c r="A57" s="15" t="s">
        <v>9990</v>
      </c>
      <c r="B57" s="16">
        <v>42163.88</v>
      </c>
    </row>
    <row r="58" hidden="1" customHeight="1" spans="1:2">
      <c r="A58" s="15" t="s">
        <v>9991</v>
      </c>
      <c r="B58" s="16">
        <v>42071.11</v>
      </c>
    </row>
    <row r="59" hidden="1" customHeight="1" spans="1:2">
      <c r="A59" s="15" t="s">
        <v>9992</v>
      </c>
      <c r="B59" s="16">
        <v>41874.56</v>
      </c>
    </row>
    <row r="60" hidden="1" customHeight="1" spans="1:2">
      <c r="A60" s="15" t="s">
        <v>9993</v>
      </c>
      <c r="B60" s="16">
        <v>41419.11</v>
      </c>
    </row>
    <row r="61" hidden="1" customHeight="1" spans="1:2">
      <c r="A61" s="15" t="s">
        <v>9994</v>
      </c>
      <c r="B61" s="16">
        <v>41401.3</v>
      </c>
    </row>
    <row r="62" hidden="1" customHeight="1" spans="1:2">
      <c r="A62" s="15" t="s">
        <v>9995</v>
      </c>
      <c r="B62" s="16">
        <v>41363.12</v>
      </c>
    </row>
    <row r="63" hidden="1" customHeight="1" spans="1:2">
      <c r="A63" s="15" t="s">
        <v>9996</v>
      </c>
      <c r="B63" s="16">
        <v>41135.26</v>
      </c>
    </row>
    <row r="64" hidden="1" customHeight="1" spans="1:2">
      <c r="A64" s="15" t="s">
        <v>9997</v>
      </c>
      <c r="B64" s="16">
        <v>41023.41</v>
      </c>
    </row>
    <row r="65" hidden="1" customHeight="1" spans="1:2">
      <c r="A65" s="15" t="s">
        <v>9998</v>
      </c>
      <c r="B65" s="16">
        <v>41023.08</v>
      </c>
    </row>
    <row r="66" hidden="1" customHeight="1" spans="1:2">
      <c r="A66" s="15" t="s">
        <v>9999</v>
      </c>
      <c r="B66" s="16">
        <v>40633.04</v>
      </c>
    </row>
    <row r="67" hidden="1" customHeight="1" spans="1:2">
      <c r="A67" s="15" t="s">
        <v>10000</v>
      </c>
      <c r="B67" s="16">
        <v>40555.97</v>
      </c>
    </row>
    <row r="68" hidden="1" customHeight="1" spans="1:2">
      <c r="A68" s="15" t="s">
        <v>10001</v>
      </c>
      <c r="B68" s="16">
        <v>40493.73</v>
      </c>
    </row>
    <row r="69" hidden="1" customHeight="1" spans="1:2">
      <c r="A69" s="15" t="s">
        <v>10002</v>
      </c>
      <c r="B69" s="16">
        <v>40272.28</v>
      </c>
    </row>
    <row r="70" hidden="1" customHeight="1" spans="1:2">
      <c r="A70" s="15" t="s">
        <v>10003</v>
      </c>
      <c r="B70" s="16">
        <v>40033.18</v>
      </c>
    </row>
    <row r="71" hidden="1" customHeight="1" spans="1:2">
      <c r="A71" s="15" t="s">
        <v>10004</v>
      </c>
      <c r="B71" s="16">
        <v>39226.18</v>
      </c>
    </row>
    <row r="72" hidden="1" customHeight="1" spans="1:2">
      <c r="A72" s="15" t="s">
        <v>10005</v>
      </c>
      <c r="B72" s="16">
        <v>39202.74</v>
      </c>
    </row>
    <row r="73" hidden="1" customHeight="1" spans="1:2">
      <c r="A73" s="15" t="s">
        <v>10006</v>
      </c>
      <c r="B73" s="16">
        <v>39014.67</v>
      </c>
    </row>
    <row r="74" hidden="1" customHeight="1" spans="1:2">
      <c r="A74" s="15" t="s">
        <v>10007</v>
      </c>
      <c r="B74" s="16">
        <v>38984.91</v>
      </c>
    </row>
    <row r="75" hidden="1" customHeight="1" spans="1:2">
      <c r="A75" s="15" t="s">
        <v>10008</v>
      </c>
      <c r="B75" s="16">
        <v>38699.45</v>
      </c>
    </row>
    <row r="76" hidden="1" customHeight="1" spans="1:2">
      <c r="A76" s="15" t="s">
        <v>10009</v>
      </c>
      <c r="B76" s="16">
        <v>38623.33</v>
      </c>
    </row>
    <row r="77" hidden="1" customHeight="1" spans="1:2">
      <c r="A77" s="15" t="s">
        <v>10010</v>
      </c>
      <c r="B77" s="16">
        <v>38592.82</v>
      </c>
    </row>
    <row r="78" hidden="1" customHeight="1" spans="1:2">
      <c r="A78" s="15" t="s">
        <v>10011</v>
      </c>
      <c r="B78" s="16">
        <v>38572.48</v>
      </c>
    </row>
    <row r="79" hidden="1" customHeight="1" spans="1:2">
      <c r="A79" s="15" t="s">
        <v>10012</v>
      </c>
      <c r="B79" s="16">
        <v>38566.29</v>
      </c>
    </row>
    <row r="80" hidden="1" customHeight="1" spans="1:2">
      <c r="A80" s="15" t="s">
        <v>10013</v>
      </c>
      <c r="B80" s="16">
        <v>38519.19</v>
      </c>
    </row>
    <row r="81" hidden="1" customHeight="1" spans="1:2">
      <c r="A81" s="15" t="s">
        <v>10014</v>
      </c>
      <c r="B81" s="16">
        <v>38333.61</v>
      </c>
    </row>
    <row r="82" hidden="1" customHeight="1" spans="1:2">
      <c r="A82" s="15" t="s">
        <v>10015</v>
      </c>
      <c r="B82" s="16">
        <v>38150.9</v>
      </c>
    </row>
    <row r="83" hidden="1" customHeight="1" spans="1:2">
      <c r="A83" s="15" t="s">
        <v>10016</v>
      </c>
      <c r="B83" s="16">
        <v>37843.62</v>
      </c>
    </row>
    <row r="84" hidden="1" customHeight="1" spans="1:2">
      <c r="A84" s="15" t="s">
        <v>10017</v>
      </c>
      <c r="B84" s="16">
        <v>37461.95</v>
      </c>
    </row>
    <row r="85" hidden="1" customHeight="1" spans="1:2">
      <c r="A85" s="15" t="s">
        <v>10018</v>
      </c>
      <c r="B85" s="16">
        <v>37389.51</v>
      </c>
    </row>
    <row r="86" hidden="1" customHeight="1" spans="1:2">
      <c r="A86" s="15" t="s">
        <v>10019</v>
      </c>
      <c r="B86" s="16">
        <v>37275.92</v>
      </c>
    </row>
    <row r="87" hidden="1" customHeight="1" spans="1:2">
      <c r="A87" s="15" t="s">
        <v>10020</v>
      </c>
      <c r="B87" s="16">
        <v>36853.2</v>
      </c>
    </row>
    <row r="88" hidden="1" customHeight="1" spans="1:2">
      <c r="A88" s="15" t="s">
        <v>10021</v>
      </c>
      <c r="B88" s="16">
        <v>36509.14</v>
      </c>
    </row>
    <row r="89" hidden="1" customHeight="1" spans="1:2">
      <c r="A89" s="15" t="s">
        <v>10022</v>
      </c>
      <c r="B89" s="16">
        <v>36405.83</v>
      </c>
    </row>
    <row r="90" hidden="1" customHeight="1" spans="1:2">
      <c r="A90" s="15" t="s">
        <v>10023</v>
      </c>
      <c r="B90" s="16">
        <v>36304.13</v>
      </c>
    </row>
    <row r="91" hidden="1" customHeight="1" spans="1:2">
      <c r="A91" s="15" t="s">
        <v>10024</v>
      </c>
      <c r="B91" s="16">
        <v>36159.95</v>
      </c>
    </row>
    <row r="92" hidden="1" customHeight="1" spans="1:2">
      <c r="A92" s="15" t="s">
        <v>10025</v>
      </c>
      <c r="B92" s="16">
        <v>35980.17</v>
      </c>
    </row>
    <row r="93" hidden="1" customHeight="1" spans="1:2">
      <c r="A93" s="15" t="s">
        <v>10026</v>
      </c>
      <c r="B93" s="16">
        <v>35885.42</v>
      </c>
    </row>
    <row r="94" hidden="1" customHeight="1" spans="1:2">
      <c r="A94" s="15" t="s">
        <v>10027</v>
      </c>
      <c r="B94" s="16">
        <v>35830.68</v>
      </c>
    </row>
    <row r="95" hidden="1" customHeight="1" spans="1:2">
      <c r="A95" s="15" t="s">
        <v>10028</v>
      </c>
      <c r="B95" s="16">
        <v>35823.2</v>
      </c>
    </row>
    <row r="96" hidden="1" customHeight="1" spans="1:2">
      <c r="A96" s="15" t="s">
        <v>10029</v>
      </c>
      <c r="B96" s="16">
        <v>35372.42</v>
      </c>
    </row>
    <row r="97" hidden="1" customHeight="1" spans="1:2">
      <c r="A97" s="15" t="s">
        <v>10030</v>
      </c>
      <c r="B97" s="16">
        <v>35129.7</v>
      </c>
    </row>
    <row r="98" hidden="1" customHeight="1" spans="1:2">
      <c r="A98" s="15" t="s">
        <v>10031</v>
      </c>
      <c r="B98" s="16">
        <v>35127.75</v>
      </c>
    </row>
    <row r="99" hidden="1" customHeight="1" spans="1:2">
      <c r="A99" s="15" t="s">
        <v>10032</v>
      </c>
      <c r="B99" s="16">
        <v>35056.4</v>
      </c>
    </row>
    <row r="100" hidden="1" customHeight="1" spans="1:2">
      <c r="A100" s="15" t="s">
        <v>10033</v>
      </c>
      <c r="B100" s="16">
        <v>35028.74</v>
      </c>
    </row>
    <row r="101" hidden="1" customHeight="1" spans="1:2">
      <c r="A101" s="15" t="s">
        <v>10034</v>
      </c>
      <c r="B101" s="16">
        <v>34967.47</v>
      </c>
    </row>
    <row r="102" hidden="1" customHeight="1" spans="1:2">
      <c r="A102" s="15" t="s">
        <v>10035</v>
      </c>
      <c r="B102" s="16">
        <v>34961.8</v>
      </c>
    </row>
    <row r="103" hidden="1" customHeight="1" spans="1:2">
      <c r="A103" s="15" t="s">
        <v>10036</v>
      </c>
      <c r="B103" s="16">
        <v>34154.74</v>
      </c>
    </row>
    <row r="104" hidden="1" customHeight="1" spans="1:2">
      <c r="A104" s="15" t="s">
        <v>10037</v>
      </c>
      <c r="B104" s="16">
        <v>33944.13</v>
      </c>
    </row>
    <row r="105" hidden="1" customHeight="1" spans="1:2">
      <c r="A105" s="15" t="s">
        <v>10038</v>
      </c>
      <c r="B105" s="16">
        <v>33882.06</v>
      </c>
    </row>
    <row r="106" hidden="1" customHeight="1" spans="1:2">
      <c r="A106" s="15" t="s">
        <v>10039</v>
      </c>
      <c r="B106" s="16">
        <v>33687.52</v>
      </c>
    </row>
    <row r="107" hidden="1" customHeight="1" spans="1:2">
      <c r="A107" s="15" t="s">
        <v>10040</v>
      </c>
      <c r="B107" s="16">
        <v>33650.41</v>
      </c>
    </row>
    <row r="108" hidden="1" customHeight="1" spans="1:2">
      <c r="A108" s="15" t="s">
        <v>10041</v>
      </c>
      <c r="B108" s="16">
        <v>33435.93</v>
      </c>
    </row>
    <row r="109" hidden="1" customHeight="1" spans="1:2">
      <c r="A109" s="15" t="s">
        <v>10042</v>
      </c>
      <c r="B109" s="16">
        <v>33394.47</v>
      </c>
    </row>
    <row r="110" hidden="1" customHeight="1" spans="1:2">
      <c r="A110" s="15" t="s">
        <v>10043</v>
      </c>
      <c r="B110" s="16">
        <v>33381.72</v>
      </c>
    </row>
    <row r="111" hidden="1" customHeight="1" spans="1:2">
      <c r="A111" s="15" t="s">
        <v>10044</v>
      </c>
      <c r="B111" s="16">
        <v>33368.07</v>
      </c>
    </row>
    <row r="112" hidden="1" customHeight="1" spans="1:2">
      <c r="A112" s="15" t="s">
        <v>10045</v>
      </c>
      <c r="B112" s="16">
        <v>33354.63</v>
      </c>
    </row>
    <row r="113" hidden="1" customHeight="1" spans="1:2">
      <c r="A113" s="15" t="s">
        <v>10046</v>
      </c>
      <c r="B113" s="16">
        <v>33236.36</v>
      </c>
    </row>
    <row r="114" hidden="1" customHeight="1" spans="1:2">
      <c r="A114" s="15" t="s">
        <v>10047</v>
      </c>
      <c r="B114" s="16">
        <v>33043.39</v>
      </c>
    </row>
    <row r="115" hidden="1" customHeight="1" spans="1:2">
      <c r="A115" s="15" t="s">
        <v>10048</v>
      </c>
      <c r="B115" s="16">
        <v>32901.17</v>
      </c>
    </row>
    <row r="116" hidden="1" customHeight="1" spans="1:2">
      <c r="A116" s="15" t="s">
        <v>10049</v>
      </c>
      <c r="B116" s="16">
        <v>32867.11</v>
      </c>
    </row>
    <row r="117" hidden="1" customHeight="1" spans="1:2">
      <c r="A117" s="15" t="s">
        <v>10050</v>
      </c>
      <c r="B117" s="16">
        <v>32773.07</v>
      </c>
    </row>
    <row r="118" hidden="1" customHeight="1" spans="1:2">
      <c r="A118" s="15" t="s">
        <v>10051</v>
      </c>
      <c r="B118" s="16">
        <v>32690.67</v>
      </c>
    </row>
    <row r="119" hidden="1" customHeight="1" spans="1:2">
      <c r="A119" s="15" t="s">
        <v>10052</v>
      </c>
      <c r="B119" s="16">
        <v>32671.65</v>
      </c>
    </row>
    <row r="120" hidden="1" customHeight="1" spans="1:2">
      <c r="A120" s="15" t="s">
        <v>10053</v>
      </c>
      <c r="B120" s="16">
        <v>32641.16</v>
      </c>
    </row>
    <row r="121" hidden="1" customHeight="1" spans="1:2">
      <c r="A121" s="15" t="s">
        <v>10054</v>
      </c>
      <c r="B121" s="16">
        <v>32542.24</v>
      </c>
    </row>
    <row r="122" hidden="1" customHeight="1" spans="1:2">
      <c r="A122" s="15" t="s">
        <v>10055</v>
      </c>
      <c r="B122" s="16">
        <v>32458.3</v>
      </c>
    </row>
    <row r="123" hidden="1" customHeight="1" spans="1:2">
      <c r="A123" s="15" t="s">
        <v>10056</v>
      </c>
      <c r="B123" s="16">
        <v>32276.13</v>
      </c>
    </row>
    <row r="124" hidden="1" customHeight="1" spans="1:2">
      <c r="A124" s="15" t="s">
        <v>10057</v>
      </c>
      <c r="B124" s="16">
        <v>31867.92</v>
      </c>
    </row>
    <row r="125" hidden="1" customHeight="1" spans="1:2">
      <c r="A125" s="15" t="s">
        <v>10058</v>
      </c>
      <c r="B125" s="16">
        <v>31772.33</v>
      </c>
    </row>
    <row r="126" hidden="1" customHeight="1" spans="1:2">
      <c r="A126" s="15" t="s">
        <v>10059</v>
      </c>
      <c r="B126" s="16">
        <v>31766.15</v>
      </c>
    </row>
    <row r="127" hidden="1" customHeight="1" spans="1:2">
      <c r="A127" s="15" t="s">
        <v>10060</v>
      </c>
      <c r="B127" s="16">
        <v>31628.53</v>
      </c>
    </row>
    <row r="128" hidden="1" customHeight="1" spans="1:2">
      <c r="A128" s="15" t="s">
        <v>10061</v>
      </c>
      <c r="B128" s="16">
        <v>31571.83</v>
      </c>
    </row>
    <row r="129" hidden="1" customHeight="1" spans="1:2">
      <c r="A129" s="15" t="s">
        <v>10062</v>
      </c>
      <c r="B129" s="16">
        <v>31362.22</v>
      </c>
    </row>
    <row r="130" hidden="1" customHeight="1" spans="1:2">
      <c r="A130" s="15" t="s">
        <v>10063</v>
      </c>
      <c r="B130" s="16">
        <v>31026.62</v>
      </c>
    </row>
    <row r="131" hidden="1" customHeight="1" spans="1:2">
      <c r="A131" s="15" t="s">
        <v>10064</v>
      </c>
      <c r="B131" s="16">
        <v>30694.68</v>
      </c>
    </row>
    <row r="132" hidden="1" customHeight="1" spans="1:2">
      <c r="A132" s="15" t="s">
        <v>10065</v>
      </c>
      <c r="B132" s="16">
        <v>30637.88</v>
      </c>
    </row>
    <row r="133" hidden="1" customHeight="1" spans="1:2">
      <c r="A133" s="15" t="s">
        <v>10066</v>
      </c>
      <c r="B133" s="16">
        <v>30497.02</v>
      </c>
    </row>
    <row r="134" hidden="1" customHeight="1" spans="1:2">
      <c r="A134" s="15" t="s">
        <v>10067</v>
      </c>
      <c r="B134" s="16">
        <v>30411.76</v>
      </c>
    </row>
    <row r="135" hidden="1" customHeight="1" spans="1:2">
      <c r="A135" s="15" t="s">
        <v>10068</v>
      </c>
      <c r="B135" s="16">
        <v>30404.4</v>
      </c>
    </row>
    <row r="136" hidden="1" customHeight="1" spans="1:2">
      <c r="A136" s="15" t="s">
        <v>10069</v>
      </c>
      <c r="B136" s="16">
        <v>30167.82</v>
      </c>
    </row>
    <row r="137" hidden="1" customHeight="1" spans="1:2">
      <c r="A137" s="15" t="s">
        <v>10070</v>
      </c>
      <c r="B137" s="16">
        <v>29882.3</v>
      </c>
    </row>
    <row r="138" hidden="1" customHeight="1" spans="1:2">
      <c r="A138" s="15" t="s">
        <v>10071</v>
      </c>
      <c r="B138" s="16">
        <v>29802.18</v>
      </c>
    </row>
    <row r="139" hidden="1" customHeight="1" spans="1:2">
      <c r="A139" s="15" t="s">
        <v>10072</v>
      </c>
      <c r="B139" s="16">
        <v>29779.71</v>
      </c>
    </row>
    <row r="140" hidden="1" customHeight="1" spans="1:2">
      <c r="A140" s="15" t="s">
        <v>10073</v>
      </c>
      <c r="B140" s="16">
        <v>29382.6</v>
      </c>
    </row>
    <row r="141" hidden="1" customHeight="1" spans="1:2">
      <c r="A141" s="15" t="s">
        <v>10074</v>
      </c>
      <c r="B141" s="16">
        <v>29352.03</v>
      </c>
    </row>
    <row r="142" hidden="1" customHeight="1" spans="1:2">
      <c r="A142" s="15" t="s">
        <v>10075</v>
      </c>
      <c r="B142" s="16">
        <v>29231.59</v>
      </c>
    </row>
    <row r="143" hidden="1" customHeight="1" spans="1:2">
      <c r="A143" s="15" t="s">
        <v>10076</v>
      </c>
      <c r="B143" s="16">
        <v>29215.43</v>
      </c>
    </row>
    <row r="144" hidden="1" customHeight="1" spans="1:2">
      <c r="A144" s="15" t="s">
        <v>10077</v>
      </c>
      <c r="B144" s="16">
        <v>28606.27</v>
      </c>
    </row>
    <row r="145" hidden="1" customHeight="1" spans="1:2">
      <c r="A145" s="15" t="s">
        <v>10078</v>
      </c>
      <c r="B145" s="16">
        <v>28485.94</v>
      </c>
    </row>
    <row r="146" hidden="1" customHeight="1" spans="1:2">
      <c r="A146" s="15" t="s">
        <v>10079</v>
      </c>
      <c r="B146" s="16">
        <v>28396.78</v>
      </c>
    </row>
    <row r="147" hidden="1" customHeight="1" spans="1:2">
      <c r="A147" s="15" t="s">
        <v>10080</v>
      </c>
      <c r="B147" s="16">
        <v>27863.59</v>
      </c>
    </row>
    <row r="148" hidden="1" customHeight="1" spans="1:2">
      <c r="A148" s="15" t="s">
        <v>10081</v>
      </c>
      <c r="B148" s="16">
        <v>27841.58</v>
      </c>
    </row>
    <row r="149" hidden="1" customHeight="1" spans="1:2">
      <c r="A149" s="15" t="s">
        <v>10082</v>
      </c>
      <c r="B149" s="16">
        <v>27488.66</v>
      </c>
    </row>
    <row r="150" hidden="1" customHeight="1" spans="1:2">
      <c r="A150" s="15" t="s">
        <v>10083</v>
      </c>
      <c r="B150" s="16">
        <v>27297.56</v>
      </c>
    </row>
    <row r="151" hidden="1" customHeight="1" spans="1:2">
      <c r="A151" s="15" t="s">
        <v>10084</v>
      </c>
      <c r="B151" s="16">
        <v>26381.86</v>
      </c>
    </row>
    <row r="152" hidden="1" customHeight="1" spans="1:2">
      <c r="A152" s="15" t="s">
        <v>10085</v>
      </c>
      <c r="B152" s="16">
        <v>25293.45</v>
      </c>
    </row>
    <row r="153" hidden="1" customHeight="1" spans="1:2">
      <c r="A153" s="15" t="s">
        <v>10086</v>
      </c>
      <c r="B153" s="16">
        <v>25142.37</v>
      </c>
    </row>
    <row r="154" hidden="1" customHeight="1" spans="1:2">
      <c r="A154" s="15" t="s">
        <v>10087</v>
      </c>
      <c r="B154" s="16">
        <v>24863.94</v>
      </c>
    </row>
    <row r="155" hidden="1" customHeight="1" spans="1:2">
      <c r="A155" s="15" t="s">
        <v>10088</v>
      </c>
      <c r="B155" s="16">
        <v>24145.61</v>
      </c>
    </row>
    <row r="156" hidden="1" customHeight="1" spans="1:2">
      <c r="A156" s="15" t="s">
        <v>10089</v>
      </c>
      <c r="B156" s="16">
        <v>23523.7</v>
      </c>
    </row>
    <row r="157" hidden="1" customHeight="1" spans="1:2">
      <c r="A157" s="15" t="s">
        <v>10090</v>
      </c>
      <c r="B157" s="16">
        <v>23104.14</v>
      </c>
    </row>
    <row r="158" hidden="1" customHeight="1" spans="1:2">
      <c r="A158" s="15" t="s">
        <v>10091</v>
      </c>
      <c r="B158" s="16">
        <v>22139.62</v>
      </c>
    </row>
    <row r="159" hidden="1" customHeight="1" spans="1:2">
      <c r="A159" s="15" t="s">
        <v>10092</v>
      </c>
      <c r="B159" s="16">
        <v>20874.99</v>
      </c>
    </row>
    <row r="160" hidden="1" customHeight="1" spans="1:2">
      <c r="A160" s="17" t="s">
        <v>10093</v>
      </c>
      <c r="B160" s="18">
        <v>19599.89</v>
      </c>
    </row>
    <row r="161" hidden="1" customHeight="1"/>
    <row r="170" customHeight="1" spans="1:2">
      <c r="A170" s="12" t="s">
        <v>16</v>
      </c>
      <c r="B170" s="9" t="s">
        <v>9972</v>
      </c>
    </row>
    <row r="171" customHeight="1" spans="1:2">
      <c r="A171" s="12" t="s">
        <v>10094</v>
      </c>
      <c r="B171" s="9">
        <v>101</v>
      </c>
    </row>
    <row r="172" customHeight="1" spans="1:2">
      <c r="A172" s="15" t="s">
        <v>10095</v>
      </c>
      <c r="B172" s="16">
        <v>1142</v>
      </c>
    </row>
    <row r="173" customHeight="1" spans="1:2">
      <c r="A173" s="15" t="s">
        <v>10096</v>
      </c>
      <c r="B173" s="16">
        <v>2480</v>
      </c>
    </row>
    <row r="174" customHeight="1" spans="1:2">
      <c r="A174" s="17" t="s">
        <v>10097</v>
      </c>
      <c r="B174" s="18">
        <v>4277</v>
      </c>
    </row>
  </sheetData>
  <autoFilter xmlns:etc="http://www.wps.cn/officeDocument/2017/etCustomData" ref="A40:B161" etc:filterBottomFollowUsedRange="0">
    <filterColumn colId="1">
      <filters>
        <filter val="44208.11"/>
        <filter val="52155.13"/>
        <filter val="43811.94"/>
        <filter val="43801.95"/>
        <filter val="46637.27"/>
        <filter val="48572.38"/>
        <filter val="43713.09"/>
        <filter val="44334.09"/>
        <filter val="46199.79"/>
        <filter val="49021.69"/>
      </filters>
    </filterColumn>
    <extLst/>
  </autoFilter>
  <pageMargins left="0.75" right="0.75" top="1" bottom="1" header="0.5" footer="0.5"/>
  <headerFooter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outlinePr summaryBelow="0" summaryRight="0"/>
  </sheetPr>
  <dimension ref="A1:H269"/>
  <sheetViews>
    <sheetView showGridLines="0" tabSelected="1" zoomScale="76" zoomScaleNormal="76" topLeftCell="A264" workbookViewId="0">
      <selection activeCell="K283" sqref="K283"/>
    </sheetView>
  </sheetViews>
  <sheetFormatPr defaultColWidth="12.6296296296296" defaultRowHeight="15.75" customHeight="1" outlineLevelCol="7"/>
  <cols>
    <col min="1" max="1" width="26.3796296296296" customWidth="1"/>
    <col min="2" max="2" width="21.5" customWidth="1"/>
    <col min="6" max="6" width="22.962962962963" customWidth="1"/>
    <col min="7" max="7" width="6.87037037037037" customWidth="1"/>
    <col min="8" max="8" width="20.462962962963" customWidth="1"/>
  </cols>
  <sheetData>
    <row r="1" customHeight="1" spans="1:7">
      <c r="A1" s="9" t="s">
        <v>9968</v>
      </c>
      <c r="B1" s="9" t="s">
        <v>10098</v>
      </c>
    </row>
    <row r="2" customHeight="1" spans="1:7">
      <c r="A2" s="10">
        <v>8000</v>
      </c>
      <c r="B2" s="10">
        <v>4217825.19000002</v>
      </c>
    </row>
    <row r="4" customHeight="1" spans="1:7">
      <c r="A4" s="11" t="s">
        <v>10099</v>
      </c>
      <c r="D4" s="11" t="s">
        <v>10100</v>
      </c>
    </row>
    <row r="5" customHeight="1" spans="1:7">
      <c r="A5" s="12" t="s">
        <v>12</v>
      </c>
      <c r="B5" s="9" t="s">
        <v>9972</v>
      </c>
      <c r="D5" s="12" t="s">
        <v>7</v>
      </c>
      <c r="E5" s="9" t="s">
        <v>9973</v>
      </c>
      <c r="F5" s="13" t="str">
        <f>IFERROR(__xludf.DUMMYFUNCTION("QUERY(D3:E8502,""SELECT D,E WHERE D IS NOT NULL ORDER BY E DESC LIMIT 10"",1)"),"Food Item 0090")</f>
        <v>Food Item 0090</v>
      </c>
      <c r="G5" s="14">
        <f>IFERROR(__xludf.DUMMYFUNCTION("""COMPUTED_VALUE"""),47222.9999999999)</f>
        <v>47222.9999999999</v>
      </c>
    </row>
    <row r="6" customHeight="1" spans="1:7">
      <c r="A6" s="12" t="s">
        <v>23</v>
      </c>
      <c r="B6" s="9">
        <v>6858</v>
      </c>
      <c r="D6" s="12" t="s">
        <v>10101</v>
      </c>
      <c r="E6" s="9">
        <v>47223</v>
      </c>
      <c r="F6" s="13" t="str">
        <f>IFERROR(__xludf.DUMMYFUNCTION("""COMPUTED_VALUE"""),"Food Item 0213")</f>
        <v>Food Item 0213</v>
      </c>
      <c r="G6" s="14">
        <f>IFERROR(__xludf.DUMMYFUNCTION("""COMPUTED_VALUE"""),42046.8)</f>
        <v>42046.8</v>
      </c>
    </row>
    <row r="7" customHeight="1" spans="1:7">
      <c r="A7" s="15" t="s">
        <v>101</v>
      </c>
      <c r="B7" s="16">
        <v>824</v>
      </c>
      <c r="D7" s="15" t="s">
        <v>10102</v>
      </c>
      <c r="E7" s="16">
        <v>42046.8</v>
      </c>
      <c r="F7" s="13" t="str">
        <f>IFERROR(__xludf.DUMMYFUNCTION("""COMPUTED_VALUE"""),"Food Item 0107")</f>
        <v>Food Item 0107</v>
      </c>
      <c r="G7" s="14">
        <f>IFERROR(__xludf.DUMMYFUNCTION("""COMPUTED_VALUE"""),41694.36)</f>
        <v>41694.36</v>
      </c>
    </row>
    <row r="8" customHeight="1" spans="1:7">
      <c r="A8" s="17" t="s">
        <v>189</v>
      </c>
      <c r="B8" s="18">
        <v>318</v>
      </c>
      <c r="D8" s="15" t="s">
        <v>10103</v>
      </c>
      <c r="E8" s="16">
        <v>41694.36</v>
      </c>
      <c r="F8" s="13" t="str">
        <f>IFERROR(__xludf.DUMMYFUNCTION("""COMPUTED_VALUE"""),"Food Item 0120")</f>
        <v>Food Item 0120</v>
      </c>
      <c r="G8" s="14">
        <f>IFERROR(__xludf.DUMMYFUNCTION("""COMPUTED_VALUE"""),39311.3699999999)</f>
        <v>39311.3699999999</v>
      </c>
    </row>
    <row r="9" customHeight="1" spans="1:7">
      <c r="D9" s="15" t="s">
        <v>10104</v>
      </c>
      <c r="E9" s="16">
        <v>39311.37</v>
      </c>
      <c r="F9" s="13" t="str">
        <f>IFERROR(__xludf.DUMMYFUNCTION("""COMPUTED_VALUE"""),"Food Item 0020")</f>
        <v>Food Item 0020</v>
      </c>
      <c r="G9" s="14">
        <f>IFERROR(__xludf.DUMMYFUNCTION("""COMPUTED_VALUE"""),39027.78)</f>
        <v>39027.78</v>
      </c>
    </row>
    <row r="10" customHeight="1" spans="1:7">
      <c r="D10" s="15" t="s">
        <v>10105</v>
      </c>
      <c r="E10" s="16">
        <v>39027.78</v>
      </c>
      <c r="F10" s="13" t="str">
        <f>IFERROR(__xludf.DUMMYFUNCTION("""COMPUTED_VALUE"""),"Food Item 0066")</f>
        <v>Food Item 0066</v>
      </c>
      <c r="G10" s="14">
        <f>IFERROR(__xludf.DUMMYFUNCTION("""COMPUTED_VALUE"""),38920.8)</f>
        <v>38920.8</v>
      </c>
    </row>
    <row r="11" customHeight="1" spans="1:7">
      <c r="A11" s="11" t="s">
        <v>10106</v>
      </c>
      <c r="D11" s="15" t="s">
        <v>10107</v>
      </c>
      <c r="E11" s="16">
        <v>38920.8</v>
      </c>
      <c r="F11" s="13" t="str">
        <f>IFERROR(__xludf.DUMMYFUNCTION("""COMPUTED_VALUE"""),"Food Item 0189")</f>
        <v>Food Item 0189</v>
      </c>
      <c r="G11" s="14">
        <f>IFERROR(__xludf.DUMMYFUNCTION("""COMPUTED_VALUE"""),38604.5099999999)</f>
        <v>38604.5099999999</v>
      </c>
    </row>
    <row r="12" customHeight="1" spans="1:7">
      <c r="A12" s="12" t="s">
        <v>5</v>
      </c>
      <c r="B12" s="9" t="s">
        <v>9973</v>
      </c>
      <c r="D12" s="15" t="s">
        <v>10108</v>
      </c>
      <c r="E12" s="16">
        <v>38604.51</v>
      </c>
      <c r="F12" s="13" t="str">
        <f>IFERROR(__xludf.DUMMYFUNCTION("""COMPUTED_VALUE"""),"Food Item 0031")</f>
        <v>Food Item 0031</v>
      </c>
      <c r="G12" s="14">
        <f>IFERROR(__xludf.DUMMYFUNCTION("""COMPUTED_VALUE"""),38339.49)</f>
        <v>38339.49</v>
      </c>
    </row>
    <row r="13" customHeight="1" spans="1:7">
      <c r="A13" s="12" t="s">
        <v>9974</v>
      </c>
      <c r="B13" s="9">
        <v>52155.13</v>
      </c>
      <c r="D13" s="15" t="s">
        <v>10109</v>
      </c>
      <c r="E13" s="16">
        <v>38339.49</v>
      </c>
      <c r="F13" s="13" t="str">
        <f>IFERROR(__xludf.DUMMYFUNCTION("""COMPUTED_VALUE"""),"Food Item 0197")</f>
        <v>Food Item 0197</v>
      </c>
      <c r="G13" s="14">
        <f>IFERROR(__xludf.DUMMYFUNCTION("""COMPUTED_VALUE"""),37696.7999999999)</f>
        <v>37696.7999999999</v>
      </c>
    </row>
    <row r="14" customHeight="1" spans="1:7">
      <c r="A14" s="15" t="s">
        <v>9975</v>
      </c>
      <c r="B14" s="16">
        <v>49021.69</v>
      </c>
      <c r="D14" s="15" t="s">
        <v>10110</v>
      </c>
      <c r="E14" s="16">
        <v>37696.8</v>
      </c>
      <c r="F14" s="13" t="str">
        <f>IFERROR(__xludf.DUMMYFUNCTION("""COMPUTED_VALUE"""),"Food Item 0037")</f>
        <v>Food Item 0037</v>
      </c>
      <c r="G14" s="14">
        <f>IFERROR(__xludf.DUMMYFUNCTION("""COMPUTED_VALUE"""),37660.92)</f>
        <v>37660.92</v>
      </c>
    </row>
    <row r="15" customHeight="1" spans="1:7">
      <c r="A15" s="15" t="s">
        <v>9976</v>
      </c>
      <c r="B15" s="16">
        <v>48572.38</v>
      </c>
      <c r="D15" s="15" t="s">
        <v>10111</v>
      </c>
      <c r="E15" s="16">
        <v>37660.92</v>
      </c>
    </row>
    <row r="16" customHeight="1" spans="1:7">
      <c r="A16" s="15" t="s">
        <v>9977</v>
      </c>
      <c r="B16" s="16">
        <v>46637.27</v>
      </c>
      <c r="D16" s="15" t="s">
        <v>10112</v>
      </c>
      <c r="E16" s="16">
        <v>37508.07</v>
      </c>
    </row>
    <row r="17" customHeight="1" spans="1:5">
      <c r="A17" s="15" t="s">
        <v>9978</v>
      </c>
      <c r="B17" s="16">
        <v>46199.79</v>
      </c>
      <c r="D17" s="15" t="s">
        <v>10113</v>
      </c>
      <c r="E17" s="16">
        <v>37218.75</v>
      </c>
    </row>
    <row r="18" customHeight="1" spans="1:5">
      <c r="A18" s="15" t="s">
        <v>9979</v>
      </c>
      <c r="B18" s="16">
        <v>44334.09</v>
      </c>
      <c r="D18" s="15" t="s">
        <v>10114</v>
      </c>
      <c r="E18" s="16">
        <v>35742.29</v>
      </c>
    </row>
    <row r="19" customHeight="1" spans="1:5">
      <c r="A19" s="15" t="s">
        <v>9980</v>
      </c>
      <c r="B19" s="16">
        <v>44208.11</v>
      </c>
      <c r="D19" s="15" t="s">
        <v>10115</v>
      </c>
      <c r="E19" s="16">
        <v>35267.84</v>
      </c>
    </row>
    <row r="20" customHeight="1" spans="1:5">
      <c r="A20" s="15" t="s">
        <v>9981</v>
      </c>
      <c r="B20" s="16">
        <v>43811.94</v>
      </c>
      <c r="D20" s="15" t="s">
        <v>10116</v>
      </c>
      <c r="E20" s="16">
        <v>35123.41</v>
      </c>
    </row>
    <row r="21" customHeight="1" spans="1:5">
      <c r="A21" s="15" t="s">
        <v>9982</v>
      </c>
      <c r="B21" s="16">
        <v>43801.95</v>
      </c>
      <c r="D21" s="15" t="s">
        <v>10117</v>
      </c>
      <c r="E21" s="16">
        <v>34684</v>
      </c>
    </row>
    <row r="22" customHeight="1" spans="1:5">
      <c r="A22" s="15" t="s">
        <v>9983</v>
      </c>
      <c r="B22" s="16">
        <v>43713.09</v>
      </c>
      <c r="D22" s="15" t="s">
        <v>10118</v>
      </c>
      <c r="E22" s="16">
        <v>34023.38</v>
      </c>
    </row>
    <row r="23" customHeight="1" spans="1:5">
      <c r="A23" s="15" t="s">
        <v>9984</v>
      </c>
      <c r="B23" s="16">
        <v>43132.69</v>
      </c>
      <c r="D23" s="15" t="s">
        <v>10119</v>
      </c>
      <c r="E23" s="16">
        <v>33149.35</v>
      </c>
    </row>
    <row r="24" customHeight="1" spans="1:5">
      <c r="A24" s="15" t="s">
        <v>9985</v>
      </c>
      <c r="B24" s="16">
        <v>42915.32</v>
      </c>
      <c r="D24" s="15" t="s">
        <v>10120</v>
      </c>
      <c r="E24" s="16">
        <v>33038.28</v>
      </c>
    </row>
    <row r="25" customHeight="1" spans="1:5">
      <c r="A25" s="17" t="s">
        <v>9986</v>
      </c>
      <c r="B25" s="18">
        <v>42874.26</v>
      </c>
      <c r="D25" s="15" t="s">
        <v>10121</v>
      </c>
      <c r="E25" s="16">
        <v>32375.31</v>
      </c>
    </row>
    <row r="26" customHeight="1" spans="1:5">
      <c r="A26" s="12" t="s">
        <v>13</v>
      </c>
      <c r="B26" s="9" t="s">
        <v>9973</v>
      </c>
      <c r="D26" s="15" t="s">
        <v>10122</v>
      </c>
      <c r="E26" s="16">
        <v>32279</v>
      </c>
    </row>
    <row r="27" customHeight="1" spans="1:5">
      <c r="A27" s="12" t="s">
        <v>24</v>
      </c>
      <c r="B27" s="9">
        <v>2187388.06</v>
      </c>
      <c r="D27" s="15" t="s">
        <v>10123</v>
      </c>
      <c r="E27" s="16">
        <v>31601.96</v>
      </c>
    </row>
    <row r="28" customHeight="1" spans="1:5">
      <c r="A28" s="15" t="s">
        <v>55</v>
      </c>
      <c r="B28" s="16">
        <v>1009950.54</v>
      </c>
      <c r="D28" s="15" t="s">
        <v>10124</v>
      </c>
      <c r="E28" s="16">
        <v>31565.16</v>
      </c>
    </row>
    <row r="29" customHeight="1" spans="1:5">
      <c r="A29" s="15" t="s">
        <v>74</v>
      </c>
      <c r="B29" s="16">
        <v>520790.98</v>
      </c>
      <c r="D29" s="15" t="s">
        <v>10125</v>
      </c>
      <c r="E29" s="16">
        <v>31205.22</v>
      </c>
    </row>
    <row r="30" customHeight="1" spans="1:5">
      <c r="A30" s="15" t="s">
        <v>42</v>
      </c>
      <c r="B30" s="16">
        <v>496547.14</v>
      </c>
      <c r="D30" s="15" t="s">
        <v>10126</v>
      </c>
      <c r="E30" s="16">
        <v>30506.27</v>
      </c>
    </row>
    <row r="31" customHeight="1" spans="1:5">
      <c r="A31" s="17" t="s">
        <v>1010</v>
      </c>
      <c r="B31" s="18">
        <v>3148.47</v>
      </c>
      <c r="D31" s="15" t="s">
        <v>10127</v>
      </c>
      <c r="E31" s="16">
        <v>30299.4</v>
      </c>
    </row>
    <row r="32" customHeight="1" spans="1:5">
      <c r="B32" s="14"/>
      <c r="D32" s="15" t="s">
        <v>10128</v>
      </c>
      <c r="E32" s="16">
        <v>30227.6</v>
      </c>
    </row>
    <row r="33" customHeight="1" spans="1:5">
      <c r="B33" s="14"/>
      <c r="D33" s="15" t="s">
        <v>10129</v>
      </c>
      <c r="E33" s="16">
        <v>30037.76</v>
      </c>
    </row>
    <row r="34" customHeight="1" spans="1:5">
      <c r="B34" s="14"/>
      <c r="D34" s="15" t="s">
        <v>10130</v>
      </c>
      <c r="E34" s="16">
        <v>29971.9</v>
      </c>
    </row>
    <row r="35" customHeight="1" spans="1:5">
      <c r="A35" s="11" t="s">
        <v>10131</v>
      </c>
      <c r="B35" s="14"/>
      <c r="D35" s="15" t="s">
        <v>10132</v>
      </c>
      <c r="E35" s="16">
        <v>29949.77</v>
      </c>
    </row>
    <row r="36" customHeight="1" spans="1:5">
      <c r="A36" s="12" t="s">
        <v>16</v>
      </c>
      <c r="B36" s="9" t="s">
        <v>9972</v>
      </c>
      <c r="D36" s="15" t="s">
        <v>10133</v>
      </c>
      <c r="E36" s="16">
        <v>29894.4</v>
      </c>
    </row>
    <row r="37" customHeight="1" spans="1:5">
      <c r="A37" s="12" t="s">
        <v>10097</v>
      </c>
      <c r="B37" s="9">
        <v>4277</v>
      </c>
      <c r="D37" s="15" t="s">
        <v>10134</v>
      </c>
      <c r="E37" s="16">
        <v>29436.48</v>
      </c>
    </row>
    <row r="38" customHeight="1" spans="1:5">
      <c r="A38" s="15" t="s">
        <v>10096</v>
      </c>
      <c r="B38" s="16">
        <v>2480</v>
      </c>
      <c r="D38" s="15" t="s">
        <v>10135</v>
      </c>
      <c r="E38" s="16">
        <v>29418.48</v>
      </c>
    </row>
    <row r="39" customHeight="1" spans="1:5">
      <c r="A39" s="15" t="s">
        <v>10095</v>
      </c>
      <c r="B39" s="16">
        <v>1142</v>
      </c>
      <c r="D39" s="15" t="s">
        <v>10136</v>
      </c>
      <c r="E39" s="16">
        <v>28778.19</v>
      </c>
    </row>
    <row r="40" customHeight="1" spans="1:5">
      <c r="A40" s="17" t="s">
        <v>10094</v>
      </c>
      <c r="B40" s="18">
        <v>101</v>
      </c>
      <c r="D40" s="15" t="s">
        <v>10137</v>
      </c>
      <c r="E40" s="16">
        <v>28504.7</v>
      </c>
    </row>
    <row r="41" customHeight="1" spans="1:5">
      <c r="B41" s="14"/>
      <c r="D41" s="15" t="s">
        <v>10138</v>
      </c>
      <c r="E41" s="16">
        <v>28482.16</v>
      </c>
    </row>
    <row r="42" customHeight="1" spans="1:5">
      <c r="A42" s="11" t="s">
        <v>10139</v>
      </c>
      <c r="D42" s="15" t="s">
        <v>10140</v>
      </c>
      <c r="E42" s="16">
        <v>28429.73</v>
      </c>
    </row>
    <row r="43" hidden="1" customHeight="1" spans="1:5">
      <c r="A43" s="12" t="s">
        <v>7</v>
      </c>
      <c r="B43" s="9" t="s">
        <v>10141</v>
      </c>
      <c r="D43" s="15" t="s">
        <v>10142</v>
      </c>
      <c r="E43" s="16">
        <v>28341.56</v>
      </c>
    </row>
    <row r="44" customHeight="1" spans="1:5">
      <c r="A44" s="12" t="s">
        <v>10114</v>
      </c>
      <c r="B44" s="9">
        <v>94</v>
      </c>
      <c r="D44" s="15" t="s">
        <v>10143</v>
      </c>
      <c r="E44" s="16">
        <v>28287.05</v>
      </c>
    </row>
    <row r="45" customHeight="1" spans="1:5">
      <c r="A45" s="15" t="s">
        <v>10103</v>
      </c>
      <c r="B45" s="16">
        <v>94</v>
      </c>
      <c r="D45" s="15" t="s">
        <v>10144</v>
      </c>
      <c r="E45" s="16">
        <v>28174.85</v>
      </c>
    </row>
    <row r="46" customHeight="1" spans="1:5">
      <c r="A46" s="15" t="s">
        <v>10145</v>
      </c>
      <c r="B46" s="16">
        <v>87</v>
      </c>
      <c r="D46" s="15" t="s">
        <v>10146</v>
      </c>
      <c r="E46" s="16">
        <v>28076.79</v>
      </c>
    </row>
    <row r="47" customHeight="1" spans="1:5">
      <c r="A47" s="15" t="s">
        <v>10130</v>
      </c>
      <c r="B47" s="16">
        <v>86</v>
      </c>
      <c r="D47" s="15" t="s">
        <v>10147</v>
      </c>
      <c r="E47" s="16">
        <v>28000.35</v>
      </c>
    </row>
    <row r="48" customHeight="1" spans="1:5">
      <c r="A48" s="15" t="s">
        <v>10108</v>
      </c>
      <c r="B48" s="16">
        <v>83</v>
      </c>
      <c r="D48" s="15" t="s">
        <v>10148</v>
      </c>
      <c r="E48" s="16">
        <v>27991.79</v>
      </c>
    </row>
    <row r="49" customHeight="1" spans="1:5">
      <c r="A49" s="15" t="s">
        <v>10113</v>
      </c>
      <c r="B49" s="16">
        <v>83</v>
      </c>
      <c r="D49" s="15" t="s">
        <v>10149</v>
      </c>
      <c r="E49" s="16">
        <v>27889.38</v>
      </c>
    </row>
    <row r="50" customHeight="1" spans="1:5">
      <c r="A50" s="15" t="s">
        <v>10150</v>
      </c>
      <c r="B50" s="16">
        <v>83</v>
      </c>
      <c r="D50" s="15" t="s">
        <v>10151</v>
      </c>
      <c r="E50" s="16">
        <v>27543</v>
      </c>
    </row>
    <row r="51" customHeight="1" spans="1:5">
      <c r="A51" s="15" t="s">
        <v>10152</v>
      </c>
      <c r="B51" s="16">
        <v>83</v>
      </c>
      <c r="D51" s="15" t="s">
        <v>10153</v>
      </c>
      <c r="E51" s="16">
        <v>27002.91</v>
      </c>
    </row>
    <row r="52" customHeight="1" spans="1:5">
      <c r="A52" s="15" t="s">
        <v>10151</v>
      </c>
      <c r="B52" s="16">
        <v>83</v>
      </c>
      <c r="D52" s="15" t="s">
        <v>10154</v>
      </c>
      <c r="E52" s="16">
        <v>26841.46</v>
      </c>
    </row>
    <row r="53" customHeight="1" spans="1:5">
      <c r="A53" s="15" t="s">
        <v>10155</v>
      </c>
      <c r="B53" s="16">
        <v>82</v>
      </c>
      <c r="D53" s="15" t="s">
        <v>10156</v>
      </c>
      <c r="E53" s="16">
        <v>26722.56</v>
      </c>
    </row>
    <row r="54" customHeight="1" spans="1:5">
      <c r="A54" s="15" t="s">
        <v>10137</v>
      </c>
      <c r="B54" s="16">
        <v>81</v>
      </c>
      <c r="D54" s="15" t="s">
        <v>10157</v>
      </c>
      <c r="E54" s="16">
        <v>26659.3</v>
      </c>
    </row>
    <row r="55" customHeight="1" spans="1:5">
      <c r="A55" s="15" t="s">
        <v>10101</v>
      </c>
      <c r="B55" s="16">
        <v>81</v>
      </c>
      <c r="D55" s="15" t="s">
        <v>10158</v>
      </c>
      <c r="E55" s="16">
        <v>26505.6</v>
      </c>
    </row>
    <row r="56" customHeight="1" spans="1:5">
      <c r="A56" s="15" t="s">
        <v>10109</v>
      </c>
      <c r="B56" s="16">
        <v>81</v>
      </c>
      <c r="D56" s="15" t="s">
        <v>10159</v>
      </c>
      <c r="E56" s="16">
        <v>26435.25</v>
      </c>
    </row>
    <row r="57" customHeight="1" spans="1:5">
      <c r="A57" s="15" t="s">
        <v>10160</v>
      </c>
      <c r="B57" s="16">
        <v>81</v>
      </c>
      <c r="D57" s="15" t="s">
        <v>10161</v>
      </c>
      <c r="E57" s="16">
        <v>26264.92</v>
      </c>
    </row>
    <row r="58" customHeight="1" spans="1:5">
      <c r="A58" s="15" t="s">
        <v>10102</v>
      </c>
      <c r="B58" s="16">
        <v>80</v>
      </c>
      <c r="D58" s="15" t="s">
        <v>10160</v>
      </c>
      <c r="E58" s="16">
        <v>26241</v>
      </c>
    </row>
    <row r="59" customHeight="1" spans="1:5">
      <c r="A59" s="15" t="s">
        <v>10162</v>
      </c>
      <c r="B59" s="16">
        <v>80</v>
      </c>
      <c r="D59" s="15" t="s">
        <v>10163</v>
      </c>
      <c r="E59" s="16">
        <v>26239.01</v>
      </c>
    </row>
    <row r="60" hidden="1" customHeight="1" spans="1:5">
      <c r="A60" s="15" t="s">
        <v>10164</v>
      </c>
      <c r="B60" s="16">
        <v>79</v>
      </c>
      <c r="D60" s="15" t="s">
        <v>10165</v>
      </c>
      <c r="E60" s="16">
        <v>26185.38</v>
      </c>
    </row>
    <row r="61" hidden="1" customHeight="1" spans="1:5">
      <c r="A61" s="15" t="s">
        <v>10146</v>
      </c>
      <c r="B61" s="16">
        <v>79</v>
      </c>
      <c r="D61" s="15" t="s">
        <v>10166</v>
      </c>
      <c r="E61" s="16">
        <v>26065.93</v>
      </c>
    </row>
    <row r="62" hidden="1" customHeight="1" spans="1:5">
      <c r="A62" s="15" t="s">
        <v>10167</v>
      </c>
      <c r="B62" s="16">
        <v>79</v>
      </c>
      <c r="D62" s="15" t="s">
        <v>10168</v>
      </c>
      <c r="E62" s="16">
        <v>25946.4</v>
      </c>
    </row>
    <row r="63" hidden="1" customHeight="1" spans="1:5">
      <c r="A63" s="15" t="s">
        <v>10169</v>
      </c>
      <c r="B63" s="16">
        <v>79</v>
      </c>
      <c r="D63" s="15" t="s">
        <v>10170</v>
      </c>
      <c r="E63" s="16">
        <v>25921.48</v>
      </c>
    </row>
    <row r="64" hidden="1" customHeight="1" spans="1:5">
      <c r="A64" s="15" t="s">
        <v>10104</v>
      </c>
      <c r="B64" s="16">
        <v>79</v>
      </c>
      <c r="D64" s="15" t="s">
        <v>10171</v>
      </c>
      <c r="E64" s="16">
        <v>25869.2</v>
      </c>
    </row>
    <row r="65" hidden="1" customHeight="1" spans="1:5">
      <c r="A65" s="15" t="s">
        <v>10172</v>
      </c>
      <c r="B65" s="16">
        <v>79</v>
      </c>
      <c r="D65" s="15" t="s">
        <v>10173</v>
      </c>
      <c r="E65" s="16">
        <v>25738.24</v>
      </c>
    </row>
    <row r="66" hidden="1" customHeight="1" spans="1:5">
      <c r="A66" s="15" t="s">
        <v>10119</v>
      </c>
      <c r="B66" s="16">
        <v>78</v>
      </c>
      <c r="D66" s="15" t="s">
        <v>10150</v>
      </c>
      <c r="E66" s="16">
        <v>25690.5</v>
      </c>
    </row>
    <row r="67" hidden="1" customHeight="1" spans="1:5">
      <c r="A67" s="15" t="s">
        <v>10174</v>
      </c>
      <c r="B67" s="16">
        <v>78</v>
      </c>
      <c r="D67" s="15" t="s">
        <v>10175</v>
      </c>
      <c r="E67" s="16">
        <v>25518.65</v>
      </c>
    </row>
    <row r="68" hidden="1" customHeight="1" spans="1:5">
      <c r="A68" s="15" t="s">
        <v>10176</v>
      </c>
      <c r="B68" s="16">
        <v>77</v>
      </c>
      <c r="D68" s="15" t="s">
        <v>10177</v>
      </c>
      <c r="E68" s="16">
        <v>25240.5</v>
      </c>
    </row>
    <row r="69" hidden="1" customHeight="1" spans="1:5">
      <c r="A69" s="15" t="s">
        <v>10120</v>
      </c>
      <c r="B69" s="16">
        <v>76</v>
      </c>
      <c r="D69" s="15" t="s">
        <v>10178</v>
      </c>
      <c r="E69" s="16">
        <v>25233.66</v>
      </c>
    </row>
    <row r="70" hidden="1" customHeight="1" spans="1:5">
      <c r="A70" s="15" t="s">
        <v>10179</v>
      </c>
      <c r="B70" s="16">
        <v>76</v>
      </c>
      <c r="D70" s="15" t="s">
        <v>10180</v>
      </c>
      <c r="E70" s="16">
        <v>25160.88</v>
      </c>
    </row>
    <row r="71" hidden="1" customHeight="1" spans="1:5">
      <c r="A71" s="15" t="s">
        <v>10181</v>
      </c>
      <c r="B71" s="16">
        <v>75</v>
      </c>
      <c r="D71" s="15" t="s">
        <v>10182</v>
      </c>
      <c r="E71" s="16">
        <v>25066.51</v>
      </c>
    </row>
    <row r="72" hidden="1" customHeight="1" spans="1:5">
      <c r="A72" s="15" t="s">
        <v>10183</v>
      </c>
      <c r="B72" s="16">
        <v>75</v>
      </c>
      <c r="D72" s="15" t="s">
        <v>10184</v>
      </c>
      <c r="E72" s="16">
        <v>24575.07</v>
      </c>
    </row>
    <row r="73" hidden="1" customHeight="1" spans="1:5">
      <c r="A73" s="15" t="s">
        <v>10185</v>
      </c>
      <c r="B73" s="16">
        <v>74</v>
      </c>
      <c r="D73" s="15" t="s">
        <v>10186</v>
      </c>
      <c r="E73" s="16">
        <v>24065.2</v>
      </c>
    </row>
    <row r="74" hidden="1" customHeight="1" spans="1:5">
      <c r="A74" s="15" t="s">
        <v>10187</v>
      </c>
      <c r="B74" s="16">
        <v>74</v>
      </c>
      <c r="D74" s="15" t="s">
        <v>10188</v>
      </c>
      <c r="E74" s="16">
        <v>23959.6</v>
      </c>
    </row>
    <row r="75" hidden="1" customHeight="1" spans="1:5">
      <c r="A75" s="15" t="s">
        <v>10189</v>
      </c>
      <c r="B75" s="16">
        <v>74</v>
      </c>
      <c r="D75" s="15" t="s">
        <v>10190</v>
      </c>
      <c r="E75" s="16">
        <v>23915.25</v>
      </c>
    </row>
    <row r="76" hidden="1" customHeight="1" spans="1:5">
      <c r="A76" s="15" t="s">
        <v>10117</v>
      </c>
      <c r="B76" s="16">
        <v>73</v>
      </c>
      <c r="D76" s="15" t="s">
        <v>10191</v>
      </c>
      <c r="E76" s="16">
        <v>23880.6</v>
      </c>
    </row>
    <row r="77" hidden="1" customHeight="1" spans="1:5">
      <c r="A77" s="15" t="s">
        <v>10192</v>
      </c>
      <c r="B77" s="16">
        <v>73</v>
      </c>
      <c r="D77" s="15" t="s">
        <v>10174</v>
      </c>
      <c r="E77" s="16">
        <v>23693.92</v>
      </c>
    </row>
    <row r="78" hidden="1" customHeight="1" spans="1:5">
      <c r="A78" s="15" t="s">
        <v>10193</v>
      </c>
      <c r="B78" s="16">
        <v>73</v>
      </c>
      <c r="D78" s="15" t="s">
        <v>10194</v>
      </c>
      <c r="E78" s="16">
        <v>23681.24</v>
      </c>
    </row>
    <row r="79" hidden="1" customHeight="1" spans="1:5">
      <c r="A79" s="15" t="s">
        <v>10105</v>
      </c>
      <c r="B79" s="16">
        <v>73</v>
      </c>
      <c r="D79" s="15" t="s">
        <v>10195</v>
      </c>
      <c r="E79" s="16">
        <v>23362.08</v>
      </c>
    </row>
    <row r="80" hidden="1" customHeight="1" spans="1:5">
      <c r="A80" s="15" t="s">
        <v>10196</v>
      </c>
      <c r="B80" s="16">
        <v>73</v>
      </c>
      <c r="D80" s="15" t="s">
        <v>10197</v>
      </c>
      <c r="E80" s="16">
        <v>23210.72</v>
      </c>
    </row>
    <row r="81" hidden="1" customHeight="1" spans="1:5">
      <c r="A81" s="15" t="s">
        <v>10198</v>
      </c>
      <c r="B81" s="16">
        <v>72</v>
      </c>
      <c r="D81" s="15" t="s">
        <v>10199</v>
      </c>
      <c r="E81" s="16">
        <v>23159.37</v>
      </c>
    </row>
    <row r="82" hidden="1" customHeight="1" spans="1:5">
      <c r="A82" s="15" t="s">
        <v>10171</v>
      </c>
      <c r="B82" s="16">
        <v>72</v>
      </c>
      <c r="D82" s="15" t="s">
        <v>10200</v>
      </c>
      <c r="E82" s="16">
        <v>22745.58</v>
      </c>
    </row>
    <row r="83" hidden="1" customHeight="1" spans="1:5">
      <c r="A83" s="15" t="s">
        <v>10201</v>
      </c>
      <c r="B83" s="16">
        <v>72</v>
      </c>
      <c r="D83" s="15" t="s">
        <v>10202</v>
      </c>
      <c r="E83" s="16">
        <v>22644.96</v>
      </c>
    </row>
    <row r="84" hidden="1" customHeight="1" spans="1:5">
      <c r="A84" s="15" t="s">
        <v>10115</v>
      </c>
      <c r="B84" s="16">
        <v>72</v>
      </c>
      <c r="D84" s="15" t="s">
        <v>10203</v>
      </c>
      <c r="E84" s="16">
        <v>22557.6</v>
      </c>
    </row>
    <row r="85" hidden="1" customHeight="1" spans="1:5">
      <c r="A85" s="15" t="s">
        <v>10204</v>
      </c>
      <c r="B85" s="16">
        <v>72</v>
      </c>
      <c r="D85" s="15" t="s">
        <v>10205</v>
      </c>
      <c r="E85" s="16">
        <v>22237.98</v>
      </c>
    </row>
    <row r="86" hidden="1" customHeight="1" spans="1:5">
      <c r="A86" s="15" t="s">
        <v>10116</v>
      </c>
      <c r="B86" s="16">
        <v>72</v>
      </c>
      <c r="D86" s="15" t="s">
        <v>10206</v>
      </c>
      <c r="E86" s="16">
        <v>22237.92</v>
      </c>
    </row>
    <row r="87" hidden="1" customHeight="1" spans="1:5">
      <c r="A87" s="15" t="s">
        <v>10207</v>
      </c>
      <c r="B87" s="16">
        <v>72</v>
      </c>
      <c r="D87" s="15" t="s">
        <v>10208</v>
      </c>
      <c r="E87" s="16">
        <v>21890.48</v>
      </c>
    </row>
    <row r="88" hidden="1" customHeight="1" spans="1:5">
      <c r="A88" s="15" t="s">
        <v>10125</v>
      </c>
      <c r="B88" s="16">
        <v>71</v>
      </c>
      <c r="D88" s="15" t="s">
        <v>10209</v>
      </c>
      <c r="E88" s="16">
        <v>21789.6</v>
      </c>
    </row>
    <row r="89" hidden="1" customHeight="1" spans="1:5">
      <c r="A89" s="15" t="s">
        <v>10111</v>
      </c>
      <c r="B89" s="16">
        <v>71</v>
      </c>
      <c r="D89" s="15" t="s">
        <v>10210</v>
      </c>
      <c r="E89" s="16">
        <v>21618.48</v>
      </c>
    </row>
    <row r="90" hidden="1" customHeight="1" spans="1:5">
      <c r="A90" s="15" t="s">
        <v>10129</v>
      </c>
      <c r="B90" s="16">
        <v>70</v>
      </c>
      <c r="D90" s="15" t="s">
        <v>10211</v>
      </c>
      <c r="E90" s="16">
        <v>21342.36</v>
      </c>
    </row>
    <row r="91" hidden="1" customHeight="1" spans="1:5">
      <c r="A91" s="15" t="s">
        <v>10212</v>
      </c>
      <c r="B91" s="16">
        <v>70</v>
      </c>
      <c r="D91" s="15" t="s">
        <v>10213</v>
      </c>
      <c r="E91" s="16">
        <v>21175.1</v>
      </c>
    </row>
    <row r="92" hidden="1" customHeight="1" spans="1:5">
      <c r="A92" s="15" t="s">
        <v>10214</v>
      </c>
      <c r="B92" s="16">
        <v>70</v>
      </c>
      <c r="D92" s="15" t="s">
        <v>10215</v>
      </c>
      <c r="E92" s="16">
        <v>21153</v>
      </c>
    </row>
    <row r="93" hidden="1" customHeight="1" spans="1:5">
      <c r="A93" s="15" t="s">
        <v>10107</v>
      </c>
      <c r="B93" s="16">
        <v>70</v>
      </c>
      <c r="D93" s="15" t="s">
        <v>10216</v>
      </c>
      <c r="E93" s="16">
        <v>21152.25</v>
      </c>
    </row>
    <row r="94" hidden="1" customHeight="1" spans="1:5">
      <c r="A94" s="15" t="s">
        <v>10156</v>
      </c>
      <c r="B94" s="16">
        <v>70</v>
      </c>
      <c r="D94" s="15" t="s">
        <v>10217</v>
      </c>
      <c r="E94" s="16">
        <v>20969.04</v>
      </c>
    </row>
    <row r="95" hidden="1" customHeight="1" spans="1:5">
      <c r="A95" s="15" t="s">
        <v>10127</v>
      </c>
      <c r="B95" s="16">
        <v>69</v>
      </c>
      <c r="D95" s="15" t="s">
        <v>10218</v>
      </c>
      <c r="E95" s="16">
        <v>20951.96</v>
      </c>
    </row>
    <row r="96" hidden="1" customHeight="1" spans="1:5">
      <c r="A96" s="15" t="s">
        <v>10219</v>
      </c>
      <c r="B96" s="16">
        <v>69</v>
      </c>
      <c r="D96" s="15" t="s">
        <v>10220</v>
      </c>
      <c r="E96" s="16">
        <v>20896.96</v>
      </c>
    </row>
    <row r="97" hidden="1" customHeight="1" spans="1:5">
      <c r="A97" s="15" t="s">
        <v>10124</v>
      </c>
      <c r="B97" s="16">
        <v>69</v>
      </c>
      <c r="D97" s="15" t="s">
        <v>10221</v>
      </c>
      <c r="E97" s="16">
        <v>20889.57</v>
      </c>
    </row>
    <row r="98" hidden="1" customHeight="1" spans="1:5">
      <c r="A98" s="15" t="s">
        <v>10222</v>
      </c>
      <c r="B98" s="16">
        <v>69</v>
      </c>
      <c r="D98" s="15" t="s">
        <v>10223</v>
      </c>
      <c r="E98" s="16">
        <v>20710.2</v>
      </c>
    </row>
    <row r="99" hidden="1" customHeight="1" spans="1:5">
      <c r="A99" s="15" t="s">
        <v>10165</v>
      </c>
      <c r="B99" s="16">
        <v>68</v>
      </c>
      <c r="D99" s="15" t="s">
        <v>10224</v>
      </c>
      <c r="E99" s="16">
        <v>20497.58</v>
      </c>
    </row>
    <row r="100" hidden="1" customHeight="1" spans="1:5">
      <c r="A100" s="15" t="s">
        <v>10135</v>
      </c>
      <c r="B100" s="16">
        <v>68</v>
      </c>
      <c r="D100" s="15" t="s">
        <v>10225</v>
      </c>
      <c r="E100" s="16">
        <v>20478.64</v>
      </c>
    </row>
    <row r="101" hidden="1" customHeight="1" spans="1:5">
      <c r="A101" s="15" t="s">
        <v>10226</v>
      </c>
      <c r="B101" s="16">
        <v>68</v>
      </c>
      <c r="D101" s="15" t="s">
        <v>10227</v>
      </c>
      <c r="E101" s="16">
        <v>20434</v>
      </c>
    </row>
    <row r="102" hidden="1" customHeight="1" spans="1:5">
      <c r="A102" s="15" t="s">
        <v>10228</v>
      </c>
      <c r="B102" s="16">
        <v>68</v>
      </c>
      <c r="D102" s="15" t="s">
        <v>10229</v>
      </c>
      <c r="E102" s="16">
        <v>19983.78</v>
      </c>
    </row>
    <row r="103" hidden="1" customHeight="1" spans="1:5">
      <c r="A103" s="15" t="s">
        <v>10215</v>
      </c>
      <c r="B103" s="16">
        <v>68</v>
      </c>
      <c r="D103" s="15" t="s">
        <v>10230</v>
      </c>
      <c r="E103" s="16">
        <v>19960.2</v>
      </c>
    </row>
    <row r="104" hidden="1" customHeight="1" spans="1:5">
      <c r="A104" s="15" t="s">
        <v>10231</v>
      </c>
      <c r="B104" s="16">
        <v>68</v>
      </c>
      <c r="D104" s="15" t="s">
        <v>10232</v>
      </c>
      <c r="E104" s="16">
        <v>19870.11</v>
      </c>
    </row>
    <row r="105" hidden="1" customHeight="1" spans="1:5">
      <c r="A105" s="15" t="s">
        <v>10233</v>
      </c>
      <c r="B105" s="16">
        <v>68</v>
      </c>
      <c r="D105" s="15" t="s">
        <v>10234</v>
      </c>
      <c r="E105" s="16">
        <v>19841.52</v>
      </c>
    </row>
    <row r="106" hidden="1" customHeight="1" spans="1:5">
      <c r="A106" s="15" t="s">
        <v>10235</v>
      </c>
      <c r="B106" s="16">
        <v>67</v>
      </c>
      <c r="D106" s="15" t="s">
        <v>10169</v>
      </c>
      <c r="E106" s="16">
        <v>19764.27</v>
      </c>
    </row>
    <row r="107" hidden="1" customHeight="1" spans="1:5">
      <c r="A107" s="15" t="s">
        <v>10236</v>
      </c>
      <c r="B107" s="16">
        <v>67</v>
      </c>
      <c r="D107" s="15" t="s">
        <v>10228</v>
      </c>
      <c r="E107" s="16">
        <v>19607.84</v>
      </c>
    </row>
    <row r="108" hidden="1" customHeight="1" spans="1:5">
      <c r="A108" s="15" t="s">
        <v>10237</v>
      </c>
      <c r="B108" s="16">
        <v>67</v>
      </c>
      <c r="D108" s="15" t="s">
        <v>10238</v>
      </c>
      <c r="E108" s="16">
        <v>19578.93</v>
      </c>
    </row>
    <row r="109" hidden="1" customHeight="1" spans="1:5">
      <c r="A109" s="15" t="s">
        <v>10239</v>
      </c>
      <c r="B109" s="16">
        <v>67</v>
      </c>
      <c r="D109" s="15" t="s">
        <v>10214</v>
      </c>
      <c r="E109" s="16">
        <v>19575.6</v>
      </c>
    </row>
    <row r="110" hidden="1" customHeight="1" spans="1:5">
      <c r="A110" s="15" t="s">
        <v>10121</v>
      </c>
      <c r="B110" s="16">
        <v>67</v>
      </c>
      <c r="D110" s="15" t="s">
        <v>10233</v>
      </c>
      <c r="E110" s="16">
        <v>19460.56</v>
      </c>
    </row>
    <row r="111" hidden="1" customHeight="1" spans="1:5">
      <c r="A111" s="15" t="s">
        <v>10210</v>
      </c>
      <c r="B111" s="16">
        <v>66</v>
      </c>
      <c r="D111" s="15" t="s">
        <v>10240</v>
      </c>
      <c r="E111" s="16">
        <v>19362.42</v>
      </c>
    </row>
    <row r="112" hidden="1" customHeight="1" spans="1:5">
      <c r="A112" s="15" t="s">
        <v>10197</v>
      </c>
      <c r="B112" s="16">
        <v>66</v>
      </c>
      <c r="D112" s="15" t="s">
        <v>10145</v>
      </c>
      <c r="E112" s="16">
        <v>19327</v>
      </c>
    </row>
    <row r="113" hidden="1" customHeight="1" spans="1:5">
      <c r="A113" s="15" t="s">
        <v>10238</v>
      </c>
      <c r="B113" s="16">
        <v>66</v>
      </c>
      <c r="D113" s="15" t="s">
        <v>10241</v>
      </c>
      <c r="E113" s="16">
        <v>19297.85</v>
      </c>
    </row>
    <row r="114" hidden="1" customHeight="1" spans="1:5">
      <c r="A114" s="15" t="s">
        <v>10242</v>
      </c>
      <c r="B114" s="16">
        <v>66</v>
      </c>
      <c r="D114" s="15" t="s">
        <v>10152</v>
      </c>
      <c r="E114" s="16">
        <v>19248.84</v>
      </c>
    </row>
    <row r="115" hidden="1" customHeight="1" spans="1:5">
      <c r="A115" s="15" t="s">
        <v>10177</v>
      </c>
      <c r="B115" s="16">
        <v>66</v>
      </c>
      <c r="D115" s="15" t="s">
        <v>10243</v>
      </c>
      <c r="E115" s="16">
        <v>19186.34</v>
      </c>
    </row>
    <row r="116" hidden="1" customHeight="1" spans="1:5">
      <c r="A116" s="15" t="s">
        <v>10118</v>
      </c>
      <c r="B116" s="16">
        <v>66</v>
      </c>
      <c r="D116" s="15" t="s">
        <v>10242</v>
      </c>
      <c r="E116" s="16">
        <v>19156.14</v>
      </c>
    </row>
    <row r="117" hidden="1" customHeight="1" spans="1:5">
      <c r="A117" s="15" t="s">
        <v>10244</v>
      </c>
      <c r="B117" s="16">
        <v>66</v>
      </c>
      <c r="D117" s="15" t="s">
        <v>10226</v>
      </c>
      <c r="E117" s="16">
        <v>19154.5</v>
      </c>
    </row>
    <row r="118" hidden="1" customHeight="1" spans="1:5">
      <c r="A118" s="15" t="s">
        <v>10245</v>
      </c>
      <c r="B118" s="16">
        <v>65</v>
      </c>
      <c r="D118" s="15" t="s">
        <v>10179</v>
      </c>
      <c r="E118" s="16">
        <v>18976.32</v>
      </c>
    </row>
    <row r="119" hidden="1" customHeight="1" spans="1:5">
      <c r="A119" s="15" t="s">
        <v>10241</v>
      </c>
      <c r="B119" s="16">
        <v>65</v>
      </c>
      <c r="D119" s="15" t="s">
        <v>10246</v>
      </c>
      <c r="E119" s="16">
        <v>18632.24</v>
      </c>
    </row>
    <row r="120" hidden="1" customHeight="1" spans="1:5">
      <c r="A120" s="15" t="s">
        <v>10247</v>
      </c>
      <c r="B120" s="16">
        <v>65</v>
      </c>
      <c r="D120" s="15" t="s">
        <v>10181</v>
      </c>
      <c r="E120" s="16">
        <v>18567.71</v>
      </c>
    </row>
    <row r="121" hidden="1" customHeight="1" spans="1:5">
      <c r="A121" s="15" t="s">
        <v>10248</v>
      </c>
      <c r="B121" s="16">
        <v>65</v>
      </c>
      <c r="D121" s="15" t="s">
        <v>10249</v>
      </c>
      <c r="E121" s="16">
        <v>18248.72</v>
      </c>
    </row>
    <row r="122" hidden="1" customHeight="1" spans="1:5">
      <c r="A122" s="15" t="s">
        <v>10126</v>
      </c>
      <c r="B122" s="16">
        <v>65</v>
      </c>
      <c r="D122" s="15" t="s">
        <v>10250</v>
      </c>
      <c r="E122" s="16">
        <v>18201</v>
      </c>
    </row>
    <row r="123" hidden="1" customHeight="1" spans="1:5">
      <c r="A123" s="15" t="s">
        <v>10149</v>
      </c>
      <c r="B123" s="16">
        <v>65</v>
      </c>
      <c r="D123" s="15" t="s">
        <v>10251</v>
      </c>
      <c r="E123" s="16">
        <v>17652.96</v>
      </c>
    </row>
    <row r="124" hidden="1" customHeight="1" spans="1:5">
      <c r="A124" s="15" t="s">
        <v>10205</v>
      </c>
      <c r="B124" s="16">
        <v>65</v>
      </c>
      <c r="D124" s="15" t="s">
        <v>10252</v>
      </c>
      <c r="E124" s="16">
        <v>17474.6</v>
      </c>
    </row>
    <row r="125" hidden="1" customHeight="1" spans="1:5">
      <c r="A125" s="15" t="s">
        <v>10253</v>
      </c>
      <c r="B125" s="16">
        <v>64</v>
      </c>
      <c r="D125" s="15" t="s">
        <v>10192</v>
      </c>
      <c r="E125" s="16">
        <v>17172.03</v>
      </c>
    </row>
    <row r="126" hidden="1" customHeight="1" spans="1:5">
      <c r="A126" s="15" t="s">
        <v>10252</v>
      </c>
      <c r="B126" s="16">
        <v>64</v>
      </c>
      <c r="D126" s="15" t="s">
        <v>10254</v>
      </c>
      <c r="E126" s="16">
        <v>16854</v>
      </c>
    </row>
    <row r="127" hidden="1" customHeight="1" spans="1:5">
      <c r="A127" s="15" t="s">
        <v>10203</v>
      </c>
      <c r="B127" s="16">
        <v>64</v>
      </c>
      <c r="D127" s="15" t="s">
        <v>10255</v>
      </c>
      <c r="E127" s="16">
        <v>16369.43</v>
      </c>
    </row>
    <row r="128" hidden="1" customHeight="1" spans="1:5">
      <c r="A128" s="15" t="s">
        <v>10249</v>
      </c>
      <c r="B128" s="16">
        <v>63</v>
      </c>
      <c r="D128" s="15" t="s">
        <v>10239</v>
      </c>
      <c r="E128" s="16">
        <v>16289.26</v>
      </c>
    </row>
    <row r="129" hidden="1" customHeight="1" spans="1:5">
      <c r="A129" s="15" t="s">
        <v>10256</v>
      </c>
      <c r="B129" s="16">
        <v>63</v>
      </c>
      <c r="D129" s="15" t="s">
        <v>10212</v>
      </c>
      <c r="E129" s="16">
        <v>16254.12</v>
      </c>
    </row>
    <row r="130" hidden="1" customHeight="1" spans="1:5">
      <c r="A130" s="15" t="s">
        <v>10257</v>
      </c>
      <c r="B130" s="16">
        <v>63</v>
      </c>
      <c r="D130" s="15" t="s">
        <v>10258</v>
      </c>
      <c r="E130" s="16">
        <v>15994.68</v>
      </c>
    </row>
    <row r="131" hidden="1" customHeight="1" spans="1:5">
      <c r="A131" s="15" t="s">
        <v>10178</v>
      </c>
      <c r="B131" s="16">
        <v>63</v>
      </c>
      <c r="D131" s="15" t="s">
        <v>10247</v>
      </c>
      <c r="E131" s="16">
        <v>15860.97</v>
      </c>
    </row>
    <row r="132" hidden="1" customHeight="1" spans="1:5">
      <c r="A132" s="15" t="s">
        <v>10142</v>
      </c>
      <c r="B132" s="16">
        <v>63</v>
      </c>
      <c r="D132" s="15" t="s">
        <v>10259</v>
      </c>
      <c r="E132" s="16">
        <v>15858.7</v>
      </c>
    </row>
    <row r="133" hidden="1" customHeight="1" spans="1:5">
      <c r="A133" s="15" t="s">
        <v>10166</v>
      </c>
      <c r="B133" s="16">
        <v>63</v>
      </c>
      <c r="D133" s="15" t="s">
        <v>10260</v>
      </c>
      <c r="E133" s="16">
        <v>15657.48</v>
      </c>
    </row>
    <row r="134" hidden="1" customHeight="1" spans="1:5">
      <c r="A134" s="15" t="s">
        <v>10143</v>
      </c>
      <c r="B134" s="16">
        <v>63</v>
      </c>
      <c r="D134" s="15" t="s">
        <v>10261</v>
      </c>
      <c r="E134" s="16">
        <v>15631.44</v>
      </c>
    </row>
    <row r="135" hidden="1" customHeight="1" spans="1:5">
      <c r="A135" s="15" t="s">
        <v>10220</v>
      </c>
      <c r="B135" s="16">
        <v>63</v>
      </c>
      <c r="D135" s="15" t="s">
        <v>10262</v>
      </c>
      <c r="E135" s="16">
        <v>15559.48</v>
      </c>
    </row>
    <row r="136" hidden="1" customHeight="1" spans="1:5">
      <c r="A136" s="15" t="s">
        <v>10112</v>
      </c>
      <c r="B136" s="16">
        <v>62</v>
      </c>
      <c r="D136" s="15" t="s">
        <v>10236</v>
      </c>
      <c r="E136" s="16">
        <v>15373.6</v>
      </c>
    </row>
    <row r="137" hidden="1" customHeight="1" spans="1:5">
      <c r="A137" s="15" t="s">
        <v>10144</v>
      </c>
      <c r="B137" s="16">
        <v>62</v>
      </c>
      <c r="D137" s="15" t="s">
        <v>10263</v>
      </c>
      <c r="E137" s="16">
        <v>15325.92</v>
      </c>
    </row>
    <row r="138" hidden="1" customHeight="1" spans="1:5">
      <c r="A138" s="15" t="s">
        <v>10170</v>
      </c>
      <c r="B138" s="16">
        <v>62</v>
      </c>
      <c r="D138" s="15" t="s">
        <v>10264</v>
      </c>
      <c r="E138" s="16">
        <v>15216.33</v>
      </c>
    </row>
    <row r="139" hidden="1" customHeight="1" spans="1:5">
      <c r="A139" s="15" t="s">
        <v>10265</v>
      </c>
      <c r="B139" s="16">
        <v>62</v>
      </c>
      <c r="D139" s="15" t="s">
        <v>10266</v>
      </c>
      <c r="E139" s="16">
        <v>15206.95</v>
      </c>
    </row>
    <row r="140" hidden="1" customHeight="1" spans="1:5">
      <c r="A140" s="15" t="s">
        <v>10267</v>
      </c>
      <c r="B140" s="16">
        <v>62</v>
      </c>
      <c r="D140" s="15" t="s">
        <v>10268</v>
      </c>
      <c r="E140" s="16">
        <v>15165.9</v>
      </c>
    </row>
    <row r="141" hidden="1" customHeight="1" spans="1:5">
      <c r="A141" s="15" t="s">
        <v>10269</v>
      </c>
      <c r="B141" s="16">
        <v>62</v>
      </c>
      <c r="D141" s="15" t="s">
        <v>10270</v>
      </c>
      <c r="E141" s="16">
        <v>15165.02</v>
      </c>
    </row>
    <row r="142" hidden="1" customHeight="1" spans="1:5">
      <c r="A142" s="15" t="s">
        <v>10271</v>
      </c>
      <c r="B142" s="16">
        <v>62</v>
      </c>
      <c r="D142" s="15" t="s">
        <v>10222</v>
      </c>
      <c r="E142" s="16">
        <v>15049.31</v>
      </c>
    </row>
    <row r="143" hidden="1" customHeight="1" spans="1:5">
      <c r="A143" s="15" t="s">
        <v>10225</v>
      </c>
      <c r="B143" s="16">
        <v>62</v>
      </c>
      <c r="D143" s="15" t="s">
        <v>10272</v>
      </c>
      <c r="E143" s="16">
        <v>15030</v>
      </c>
    </row>
    <row r="144" hidden="1" customHeight="1" spans="1:5">
      <c r="A144" s="15" t="s">
        <v>10261</v>
      </c>
      <c r="B144" s="16">
        <v>62</v>
      </c>
      <c r="D144" s="15" t="s">
        <v>10193</v>
      </c>
      <c r="E144" s="16">
        <v>14971.95</v>
      </c>
    </row>
    <row r="145" hidden="1" customHeight="1" spans="1:5">
      <c r="A145" s="15" t="s">
        <v>10110</v>
      </c>
      <c r="B145" s="16">
        <v>61</v>
      </c>
      <c r="D145" s="15" t="s">
        <v>10219</v>
      </c>
      <c r="E145" s="16">
        <v>14469.84</v>
      </c>
    </row>
    <row r="146" hidden="1" customHeight="1" spans="1:5">
      <c r="A146" s="15" t="s">
        <v>10234</v>
      </c>
      <c r="B146" s="16">
        <v>61</v>
      </c>
      <c r="D146" s="15" t="s">
        <v>10201</v>
      </c>
      <c r="E146" s="16">
        <v>14461.92</v>
      </c>
    </row>
    <row r="147" hidden="1" customHeight="1" spans="1:5">
      <c r="A147" s="15" t="s">
        <v>10273</v>
      </c>
      <c r="B147" s="16">
        <v>61</v>
      </c>
      <c r="D147" s="15" t="s">
        <v>10187</v>
      </c>
      <c r="E147" s="16">
        <v>14399.61</v>
      </c>
    </row>
    <row r="148" hidden="1" customHeight="1" spans="1:5">
      <c r="A148" s="15" t="s">
        <v>10259</v>
      </c>
      <c r="B148" s="16">
        <v>61</v>
      </c>
      <c r="D148" s="15" t="s">
        <v>10164</v>
      </c>
      <c r="E148" s="16">
        <v>14172.95</v>
      </c>
    </row>
    <row r="149" hidden="1" customHeight="1" spans="1:5">
      <c r="A149" s="15" t="s">
        <v>10134</v>
      </c>
      <c r="B149" s="16">
        <v>61</v>
      </c>
      <c r="D149" s="15" t="s">
        <v>10274</v>
      </c>
      <c r="E149" s="16">
        <v>14134.04</v>
      </c>
    </row>
    <row r="150" hidden="1" customHeight="1" spans="1:5">
      <c r="A150" s="15" t="s">
        <v>10275</v>
      </c>
      <c r="B150" s="16">
        <v>60</v>
      </c>
      <c r="D150" s="15" t="s">
        <v>10276</v>
      </c>
      <c r="E150" s="16">
        <v>13945.36</v>
      </c>
    </row>
    <row r="151" hidden="1" customHeight="1" spans="1:5">
      <c r="A151" s="15" t="s">
        <v>10262</v>
      </c>
      <c r="B151" s="16">
        <v>60</v>
      </c>
      <c r="D151" s="15" t="s">
        <v>10244</v>
      </c>
      <c r="E151" s="16">
        <v>13917.2</v>
      </c>
    </row>
    <row r="152" hidden="1" customHeight="1" spans="1:5">
      <c r="A152" s="15" t="s">
        <v>10175</v>
      </c>
      <c r="B152" s="16">
        <v>60</v>
      </c>
      <c r="D152" s="15" t="s">
        <v>10277</v>
      </c>
      <c r="E152" s="16">
        <v>13820.24</v>
      </c>
    </row>
    <row r="153" hidden="1" customHeight="1" spans="1:5">
      <c r="A153" s="15" t="s">
        <v>10158</v>
      </c>
      <c r="B153" s="16">
        <v>60</v>
      </c>
      <c r="D153" s="15" t="s">
        <v>10278</v>
      </c>
      <c r="E153" s="16">
        <v>13591.09</v>
      </c>
    </row>
    <row r="154" hidden="1" customHeight="1" spans="1:5">
      <c r="A154" s="15" t="s">
        <v>10279</v>
      </c>
      <c r="B154" s="16">
        <v>59</v>
      </c>
      <c r="D154" s="15" t="s">
        <v>10235</v>
      </c>
      <c r="E154" s="16">
        <v>13314.06</v>
      </c>
    </row>
    <row r="155" hidden="1" customHeight="1" spans="1:5">
      <c r="A155" s="15" t="s">
        <v>10263</v>
      </c>
      <c r="B155" s="16">
        <v>59</v>
      </c>
      <c r="D155" s="15" t="s">
        <v>10204</v>
      </c>
      <c r="E155" s="16">
        <v>13280.52</v>
      </c>
    </row>
    <row r="156" hidden="1" customHeight="1" spans="1:5">
      <c r="A156" s="15" t="s">
        <v>10276</v>
      </c>
      <c r="B156" s="16">
        <v>59</v>
      </c>
      <c r="D156" s="15" t="s">
        <v>10275</v>
      </c>
      <c r="E156" s="16">
        <v>13083</v>
      </c>
    </row>
    <row r="157" hidden="1" customHeight="1" spans="1:5">
      <c r="A157" s="15" t="s">
        <v>10274</v>
      </c>
      <c r="B157" s="16">
        <v>59</v>
      </c>
      <c r="D157" s="15" t="s">
        <v>10280</v>
      </c>
      <c r="E157" s="16">
        <v>13009.65</v>
      </c>
    </row>
    <row r="158" hidden="1" customHeight="1" spans="1:5">
      <c r="A158" s="15" t="s">
        <v>10209</v>
      </c>
      <c r="B158" s="16">
        <v>59</v>
      </c>
      <c r="D158" s="15" t="s">
        <v>10281</v>
      </c>
      <c r="E158" s="16">
        <v>12601.17</v>
      </c>
    </row>
    <row r="159" hidden="1" customHeight="1" spans="1:5">
      <c r="A159" s="15" t="s">
        <v>10282</v>
      </c>
      <c r="B159" s="16">
        <v>59</v>
      </c>
      <c r="D159" s="15" t="s">
        <v>10283</v>
      </c>
      <c r="E159" s="16">
        <v>12566.54</v>
      </c>
    </row>
    <row r="160" hidden="1" customHeight="1" spans="1:5">
      <c r="A160" s="15" t="s">
        <v>10266</v>
      </c>
      <c r="B160" s="16">
        <v>59</v>
      </c>
      <c r="D160" s="15" t="s">
        <v>10189</v>
      </c>
      <c r="E160" s="16">
        <v>12503.4</v>
      </c>
    </row>
    <row r="161" hidden="1" customHeight="1" spans="1:5">
      <c r="A161" s="15" t="s">
        <v>10284</v>
      </c>
      <c r="B161" s="16">
        <v>58</v>
      </c>
      <c r="D161" s="15" t="s">
        <v>10285</v>
      </c>
      <c r="E161" s="16">
        <v>12490.8</v>
      </c>
    </row>
    <row r="162" hidden="1" customHeight="1" spans="1:5">
      <c r="A162" s="15" t="s">
        <v>10286</v>
      </c>
      <c r="B162" s="16">
        <v>58</v>
      </c>
      <c r="D162" s="15" t="s">
        <v>10287</v>
      </c>
      <c r="E162" s="16">
        <v>12460</v>
      </c>
    </row>
    <row r="163" hidden="1" customHeight="1" spans="1:5">
      <c r="A163" s="15" t="s">
        <v>10138</v>
      </c>
      <c r="B163" s="16">
        <v>58</v>
      </c>
      <c r="D163" s="15" t="s">
        <v>10253</v>
      </c>
      <c r="E163" s="16">
        <v>12424.8</v>
      </c>
    </row>
    <row r="164" hidden="1" customHeight="1" spans="1:5">
      <c r="A164" s="15" t="s">
        <v>10136</v>
      </c>
      <c r="B164" s="16">
        <v>58</v>
      </c>
      <c r="D164" s="15" t="s">
        <v>10155</v>
      </c>
      <c r="E164" s="16">
        <v>12405.05</v>
      </c>
    </row>
    <row r="165" hidden="1" customHeight="1" spans="1:5">
      <c r="A165" s="15" t="s">
        <v>10128</v>
      </c>
      <c r="B165" s="16">
        <v>58</v>
      </c>
      <c r="D165" s="15" t="s">
        <v>10269</v>
      </c>
      <c r="E165" s="16">
        <v>12166.05</v>
      </c>
    </row>
    <row r="166" hidden="1" customHeight="1" spans="1:5">
      <c r="A166" s="15" t="s">
        <v>10288</v>
      </c>
      <c r="B166" s="16">
        <v>58</v>
      </c>
      <c r="D166" s="15" t="s">
        <v>10289</v>
      </c>
      <c r="E166" s="16">
        <v>11978.42</v>
      </c>
    </row>
    <row r="167" hidden="1" customHeight="1" spans="1:5">
      <c r="A167" s="15" t="s">
        <v>10290</v>
      </c>
      <c r="B167" s="16">
        <v>58</v>
      </c>
      <c r="D167" s="15" t="s">
        <v>10291</v>
      </c>
      <c r="E167" s="16">
        <v>11774.88</v>
      </c>
    </row>
    <row r="168" hidden="1" customHeight="1" spans="1:5">
      <c r="A168" s="15" t="s">
        <v>10255</v>
      </c>
      <c r="B168" s="16">
        <v>58</v>
      </c>
      <c r="D168" s="15" t="s">
        <v>10292</v>
      </c>
      <c r="E168" s="16">
        <v>11767.04</v>
      </c>
    </row>
    <row r="169" hidden="1" customHeight="1" spans="1:5">
      <c r="A169" s="15" t="s">
        <v>10123</v>
      </c>
      <c r="B169" s="16">
        <v>58</v>
      </c>
      <c r="D169" s="15" t="s">
        <v>10293</v>
      </c>
      <c r="E169" s="16">
        <v>11730.92</v>
      </c>
    </row>
    <row r="170" hidden="1" customHeight="1" spans="1:5">
      <c r="A170" s="15" t="s">
        <v>10163</v>
      </c>
      <c r="B170" s="16">
        <v>58</v>
      </c>
      <c r="D170" s="15" t="s">
        <v>10273</v>
      </c>
      <c r="E170" s="16">
        <v>11670.82</v>
      </c>
    </row>
    <row r="171" hidden="1" customHeight="1" spans="1:5">
      <c r="A171" s="15" t="s">
        <v>10133</v>
      </c>
      <c r="B171" s="16">
        <v>57</v>
      </c>
      <c r="D171" s="15" t="s">
        <v>10245</v>
      </c>
      <c r="E171" s="16">
        <v>11638.02</v>
      </c>
    </row>
    <row r="172" hidden="1" customHeight="1" spans="1:5">
      <c r="A172" s="15" t="s">
        <v>10270</v>
      </c>
      <c r="B172" s="16">
        <v>57</v>
      </c>
      <c r="D172" s="15" t="s">
        <v>10196</v>
      </c>
      <c r="E172" s="16">
        <v>11258.01</v>
      </c>
    </row>
    <row r="173" hidden="1" customHeight="1" spans="1:5">
      <c r="A173" s="15" t="s">
        <v>10272</v>
      </c>
      <c r="B173" s="16">
        <v>57</v>
      </c>
      <c r="D173" s="15" t="s">
        <v>10294</v>
      </c>
      <c r="E173" s="16">
        <v>11054.08</v>
      </c>
    </row>
    <row r="174" hidden="1" customHeight="1" spans="1:5">
      <c r="A174" s="15" t="s">
        <v>10289</v>
      </c>
      <c r="B174" s="16">
        <v>57</v>
      </c>
      <c r="D174" s="15" t="s">
        <v>10248</v>
      </c>
      <c r="E174" s="16">
        <v>10988.46</v>
      </c>
    </row>
    <row r="175" hidden="1" customHeight="1" spans="1:5">
      <c r="A175" s="15" t="s">
        <v>10148</v>
      </c>
      <c r="B175" s="16">
        <v>57</v>
      </c>
      <c r="D175" s="15" t="s">
        <v>10295</v>
      </c>
      <c r="E175" s="16">
        <v>10778.38</v>
      </c>
    </row>
    <row r="176" hidden="1" customHeight="1" spans="1:5">
      <c r="A176" s="15" t="s">
        <v>10250</v>
      </c>
      <c r="B176" s="16">
        <v>57</v>
      </c>
      <c r="D176" s="15" t="s">
        <v>10176</v>
      </c>
      <c r="E176" s="16">
        <v>10769.4</v>
      </c>
    </row>
    <row r="177" hidden="1" customHeight="1" spans="1:5">
      <c r="A177" s="15" t="s">
        <v>10283</v>
      </c>
      <c r="B177" s="16">
        <v>56</v>
      </c>
      <c r="D177" s="15" t="s">
        <v>10271</v>
      </c>
      <c r="E177" s="16">
        <v>10637.55</v>
      </c>
    </row>
    <row r="178" hidden="1" customHeight="1" spans="1:5">
      <c r="A178" s="15" t="s">
        <v>10132</v>
      </c>
      <c r="B178" s="16">
        <v>56</v>
      </c>
      <c r="D178" s="15" t="s">
        <v>10288</v>
      </c>
      <c r="E178" s="16">
        <v>10573.2</v>
      </c>
    </row>
    <row r="179" hidden="1" customHeight="1" spans="1:5">
      <c r="A179" s="15" t="s">
        <v>10296</v>
      </c>
      <c r="B179" s="16">
        <v>56</v>
      </c>
      <c r="D179" s="15" t="s">
        <v>10198</v>
      </c>
      <c r="E179" s="16">
        <v>10521.6</v>
      </c>
    </row>
    <row r="180" hidden="1" customHeight="1" spans="1:5">
      <c r="A180" s="15" t="s">
        <v>10218</v>
      </c>
      <c r="B180" s="16">
        <v>56</v>
      </c>
      <c r="D180" s="15" t="s">
        <v>10297</v>
      </c>
      <c r="E180" s="16">
        <v>10227</v>
      </c>
    </row>
    <row r="181" hidden="1" customHeight="1" spans="1:5">
      <c r="A181" s="15" t="s">
        <v>10298</v>
      </c>
      <c r="B181" s="16">
        <v>56</v>
      </c>
      <c r="D181" s="15" t="s">
        <v>10183</v>
      </c>
      <c r="E181" s="16">
        <v>10020.44</v>
      </c>
    </row>
    <row r="182" hidden="1" customHeight="1" spans="1:5">
      <c r="A182" s="15" t="s">
        <v>10122</v>
      </c>
      <c r="B182" s="16">
        <v>55</v>
      </c>
      <c r="D182" s="15" t="s">
        <v>10299</v>
      </c>
      <c r="E182" s="16">
        <v>9994.53</v>
      </c>
    </row>
    <row r="183" hidden="1" customHeight="1" spans="1:5">
      <c r="A183" s="15" t="s">
        <v>10300</v>
      </c>
      <c r="B183" s="16">
        <v>55</v>
      </c>
      <c r="D183" s="15" t="s">
        <v>10301</v>
      </c>
      <c r="E183" s="16">
        <v>9984.6</v>
      </c>
    </row>
    <row r="184" hidden="1" customHeight="1" spans="1:5">
      <c r="A184" s="15" t="s">
        <v>10184</v>
      </c>
      <c r="B184" s="16">
        <v>55</v>
      </c>
      <c r="D184" s="15" t="s">
        <v>10302</v>
      </c>
      <c r="E184" s="16">
        <v>9915.84</v>
      </c>
    </row>
    <row r="185" hidden="1" customHeight="1" spans="1:5">
      <c r="A185" s="15" t="s">
        <v>10229</v>
      </c>
      <c r="B185" s="16">
        <v>55</v>
      </c>
      <c r="D185" s="15" t="s">
        <v>10303</v>
      </c>
      <c r="E185" s="16">
        <v>9551.08</v>
      </c>
    </row>
    <row r="186" hidden="1" customHeight="1" spans="1:5">
      <c r="A186" s="15" t="s">
        <v>10304</v>
      </c>
      <c r="B186" s="16">
        <v>55</v>
      </c>
      <c r="D186" s="15" t="s">
        <v>10305</v>
      </c>
      <c r="E186" s="16">
        <v>9505.02</v>
      </c>
    </row>
    <row r="187" hidden="1" customHeight="1" spans="1:5">
      <c r="A187" s="15" t="s">
        <v>10306</v>
      </c>
      <c r="B187" s="16">
        <v>55</v>
      </c>
      <c r="D187" s="15" t="s">
        <v>10307</v>
      </c>
      <c r="E187" s="16">
        <v>9274.86</v>
      </c>
    </row>
    <row r="188" hidden="1" customHeight="1" spans="1:5">
      <c r="A188" s="15" t="s">
        <v>10140</v>
      </c>
      <c r="B188" s="16">
        <v>55</v>
      </c>
      <c r="D188" s="15" t="s">
        <v>10284</v>
      </c>
      <c r="E188" s="16">
        <v>9217.48</v>
      </c>
    </row>
    <row r="189" hidden="1" customHeight="1" spans="1:5">
      <c r="A189" s="15" t="s">
        <v>10190</v>
      </c>
      <c r="B189" s="16">
        <v>55</v>
      </c>
      <c r="D189" s="15" t="s">
        <v>10265</v>
      </c>
      <c r="E189" s="16">
        <v>9050.97</v>
      </c>
    </row>
    <row r="190" hidden="1" customHeight="1" spans="1:5">
      <c r="A190" s="15" t="s">
        <v>10147</v>
      </c>
      <c r="B190" s="16">
        <v>54</v>
      </c>
      <c r="D190" s="15" t="s">
        <v>10279</v>
      </c>
      <c r="E190" s="16">
        <v>9032.58</v>
      </c>
    </row>
    <row r="191" hidden="1" customHeight="1" spans="1:5">
      <c r="A191" s="15" t="s">
        <v>10280</v>
      </c>
      <c r="B191" s="16">
        <v>54</v>
      </c>
      <c r="D191" s="15" t="s">
        <v>10308</v>
      </c>
      <c r="E191" s="16">
        <v>8940.5</v>
      </c>
    </row>
    <row r="192" hidden="1" customHeight="1" spans="1:5">
      <c r="A192" s="15" t="s">
        <v>10186</v>
      </c>
      <c r="B192" s="16">
        <v>54</v>
      </c>
      <c r="D192" s="15" t="s">
        <v>10309</v>
      </c>
      <c r="E192" s="16">
        <v>8904</v>
      </c>
    </row>
    <row r="193" hidden="1" customHeight="1" spans="1:5">
      <c r="A193" s="15" t="s">
        <v>10293</v>
      </c>
      <c r="B193" s="16">
        <v>54</v>
      </c>
      <c r="D193" s="15" t="s">
        <v>10310</v>
      </c>
      <c r="E193" s="16">
        <v>8825.46</v>
      </c>
    </row>
    <row r="194" hidden="1" customHeight="1" spans="1:5">
      <c r="A194" s="15" t="s">
        <v>10173</v>
      </c>
      <c r="B194" s="16">
        <v>54</v>
      </c>
      <c r="D194" s="15" t="s">
        <v>10257</v>
      </c>
      <c r="E194" s="16">
        <v>8431.5</v>
      </c>
    </row>
    <row r="195" hidden="1" customHeight="1" spans="1:5">
      <c r="A195" s="15" t="s">
        <v>10278</v>
      </c>
      <c r="B195" s="16">
        <v>53</v>
      </c>
      <c r="D195" s="15" t="s">
        <v>10311</v>
      </c>
      <c r="E195" s="16">
        <v>8378.62</v>
      </c>
    </row>
    <row r="196" hidden="1" customHeight="1" spans="1:5">
      <c r="A196" s="15" t="s">
        <v>10302</v>
      </c>
      <c r="B196" s="16">
        <v>53</v>
      </c>
      <c r="D196" s="15" t="s">
        <v>10312</v>
      </c>
      <c r="E196" s="16">
        <v>8217.2</v>
      </c>
    </row>
    <row r="197" hidden="1" customHeight="1" spans="1:5">
      <c r="A197" s="15" t="s">
        <v>10258</v>
      </c>
      <c r="B197" s="16">
        <v>53</v>
      </c>
      <c r="D197" s="15" t="s">
        <v>10282</v>
      </c>
      <c r="E197" s="16">
        <v>8167.83</v>
      </c>
    </row>
    <row r="198" hidden="1" customHeight="1" spans="1:5">
      <c r="A198" s="15" t="s">
        <v>10301</v>
      </c>
      <c r="B198" s="16">
        <v>53</v>
      </c>
      <c r="D198" s="15" t="s">
        <v>10167</v>
      </c>
      <c r="E198" s="16">
        <v>7918.74000000001</v>
      </c>
    </row>
    <row r="199" hidden="1" customHeight="1" spans="1:5">
      <c r="A199" s="15" t="s">
        <v>10153</v>
      </c>
      <c r="B199" s="16">
        <v>53</v>
      </c>
      <c r="D199" s="15" t="s">
        <v>10313</v>
      </c>
      <c r="E199" s="16">
        <v>7590.33</v>
      </c>
    </row>
    <row r="200" hidden="1" customHeight="1" spans="1:5">
      <c r="A200" s="15" t="s">
        <v>10191</v>
      </c>
      <c r="B200" s="16">
        <v>53</v>
      </c>
      <c r="D200" s="15" t="s">
        <v>10314</v>
      </c>
      <c r="E200" s="16">
        <v>7526.8</v>
      </c>
    </row>
    <row r="201" hidden="1" customHeight="1" spans="1:5">
      <c r="A201" s="15" t="s">
        <v>10243</v>
      </c>
      <c r="B201" s="16">
        <v>53</v>
      </c>
      <c r="D201" s="15" t="s">
        <v>10172</v>
      </c>
      <c r="E201" s="16">
        <v>7443.22</v>
      </c>
    </row>
    <row r="202" hidden="1" customHeight="1" spans="1:5">
      <c r="A202" s="15" t="s">
        <v>10315</v>
      </c>
      <c r="B202" s="16">
        <v>53</v>
      </c>
      <c r="D202" s="15" t="s">
        <v>10315</v>
      </c>
      <c r="E202" s="16">
        <v>7403.78</v>
      </c>
    </row>
    <row r="203" hidden="1" customHeight="1" spans="1:5">
      <c r="A203" s="15" t="s">
        <v>10268</v>
      </c>
      <c r="B203" s="16">
        <v>53</v>
      </c>
      <c r="D203" s="15" t="s">
        <v>10316</v>
      </c>
      <c r="E203" s="16">
        <v>7392.97</v>
      </c>
    </row>
    <row r="204" hidden="1" customHeight="1" spans="1:5">
      <c r="A204" s="15" t="s">
        <v>10208</v>
      </c>
      <c r="B204" s="16">
        <v>53</v>
      </c>
      <c r="D204" s="15" t="s">
        <v>10256</v>
      </c>
      <c r="E204" s="16">
        <v>7027.27</v>
      </c>
    </row>
    <row r="205" hidden="1" customHeight="1" spans="1:5">
      <c r="A205" s="15" t="s">
        <v>10159</v>
      </c>
      <c r="B205" s="16">
        <v>53</v>
      </c>
      <c r="D205" s="15" t="s">
        <v>10304</v>
      </c>
      <c r="E205" s="16">
        <v>7013.05</v>
      </c>
    </row>
    <row r="206" hidden="1" customHeight="1" spans="1:5">
      <c r="A206" s="15" t="s">
        <v>10311</v>
      </c>
      <c r="B206" s="16">
        <v>53</v>
      </c>
      <c r="D206" s="15" t="s">
        <v>10185</v>
      </c>
      <c r="E206" s="16">
        <v>6708.18</v>
      </c>
    </row>
    <row r="207" hidden="1" customHeight="1" spans="1:5">
      <c r="A207" s="15" t="s">
        <v>10317</v>
      </c>
      <c r="B207" s="16">
        <v>52</v>
      </c>
      <c r="D207" s="15" t="s">
        <v>10318</v>
      </c>
      <c r="E207" s="16">
        <v>6562.46</v>
      </c>
    </row>
    <row r="208" hidden="1" customHeight="1" spans="1:5">
      <c r="A208" s="15" t="s">
        <v>10307</v>
      </c>
      <c r="B208" s="16">
        <v>52</v>
      </c>
      <c r="D208" s="15" t="s">
        <v>10296</v>
      </c>
      <c r="E208" s="16">
        <v>6236.23</v>
      </c>
    </row>
    <row r="209" hidden="1" customHeight="1" spans="1:5">
      <c r="A209" s="15" t="s">
        <v>10227</v>
      </c>
      <c r="B209" s="16">
        <v>52</v>
      </c>
      <c r="D209" s="15" t="s">
        <v>10306</v>
      </c>
      <c r="E209" s="16">
        <v>6215.04</v>
      </c>
    </row>
    <row r="210" hidden="1" customHeight="1" spans="1:5">
      <c r="A210" s="15" t="s">
        <v>10206</v>
      </c>
      <c r="B210" s="16">
        <v>52</v>
      </c>
      <c r="D210" s="15" t="s">
        <v>10162</v>
      </c>
      <c r="E210" s="16">
        <v>6168.6</v>
      </c>
    </row>
    <row r="211" hidden="1" customHeight="1" spans="1:5">
      <c r="A211" s="15" t="s">
        <v>10281</v>
      </c>
      <c r="B211" s="16">
        <v>52</v>
      </c>
      <c r="D211" s="15" t="s">
        <v>10298</v>
      </c>
      <c r="E211" s="16">
        <v>5809.2</v>
      </c>
    </row>
    <row r="212" hidden="1" customHeight="1" spans="1:5">
      <c r="A212" s="15" t="s">
        <v>10157</v>
      </c>
      <c r="B212" s="16">
        <v>51</v>
      </c>
      <c r="D212" s="15" t="s">
        <v>10237</v>
      </c>
      <c r="E212" s="16">
        <v>5761.5</v>
      </c>
    </row>
    <row r="213" hidden="1" customHeight="1" spans="1:5">
      <c r="A213" s="15" t="s">
        <v>10303</v>
      </c>
      <c r="B213" s="16">
        <v>51</v>
      </c>
      <c r="D213" s="15" t="s">
        <v>10290</v>
      </c>
      <c r="E213" s="16">
        <v>5686.74</v>
      </c>
    </row>
    <row r="214" hidden="1" customHeight="1" spans="1:5">
      <c r="A214" s="15" t="s">
        <v>10199</v>
      </c>
      <c r="B214" s="16">
        <v>51</v>
      </c>
      <c r="D214" s="15" t="s">
        <v>10319</v>
      </c>
      <c r="E214" s="16">
        <v>5625.6</v>
      </c>
    </row>
    <row r="215" hidden="1" customHeight="1" spans="1:5">
      <c r="A215" s="15" t="s">
        <v>10188</v>
      </c>
      <c r="B215" s="16">
        <v>51</v>
      </c>
      <c r="D215" s="15" t="s">
        <v>10267</v>
      </c>
      <c r="E215" s="16">
        <v>5520</v>
      </c>
    </row>
    <row r="216" hidden="1" customHeight="1" spans="1:5">
      <c r="A216" s="15" t="s">
        <v>10168</v>
      </c>
      <c r="B216" s="16">
        <v>51</v>
      </c>
      <c r="D216" s="15" t="s">
        <v>10300</v>
      </c>
      <c r="E216" s="16">
        <v>5389.49</v>
      </c>
    </row>
    <row r="217" hidden="1" customHeight="1" spans="1:5">
      <c r="A217" s="15" t="s">
        <v>10182</v>
      </c>
      <c r="B217" s="16">
        <v>51</v>
      </c>
      <c r="D217" s="15" t="s">
        <v>10207</v>
      </c>
      <c r="E217" s="16">
        <v>5388.5</v>
      </c>
    </row>
    <row r="218" hidden="1" customHeight="1" spans="1:5">
      <c r="A218" s="15" t="s">
        <v>10223</v>
      </c>
      <c r="B218" s="16">
        <v>50</v>
      </c>
      <c r="D218" s="15" t="s">
        <v>10320</v>
      </c>
      <c r="E218" s="16">
        <v>5281.16</v>
      </c>
    </row>
    <row r="219" hidden="1" customHeight="1" spans="1:5">
      <c r="A219" s="15" t="s">
        <v>10216</v>
      </c>
      <c r="B219" s="16">
        <v>50</v>
      </c>
      <c r="D219" s="15" t="s">
        <v>10317</v>
      </c>
      <c r="E219" s="16">
        <v>5182.36</v>
      </c>
    </row>
    <row r="220" hidden="1" customHeight="1" spans="1:5">
      <c r="A220" s="15" t="s">
        <v>10154</v>
      </c>
      <c r="B220" s="16">
        <v>50</v>
      </c>
      <c r="D220" s="15" t="s">
        <v>10321</v>
      </c>
      <c r="E220" s="16">
        <v>4861.06</v>
      </c>
    </row>
    <row r="221" hidden="1" customHeight="1" spans="1:5">
      <c r="A221" s="15" t="s">
        <v>10319</v>
      </c>
      <c r="B221" s="16">
        <v>50</v>
      </c>
      <c r="D221" s="15" t="s">
        <v>10231</v>
      </c>
      <c r="E221" s="16">
        <v>4854.52</v>
      </c>
    </row>
    <row r="222" hidden="1" customHeight="1" spans="1:5">
      <c r="A222" s="15" t="s">
        <v>10314</v>
      </c>
      <c r="B222" s="16">
        <v>50</v>
      </c>
      <c r="D222" s="15" t="s">
        <v>10322</v>
      </c>
      <c r="E222" s="16">
        <v>4686.5</v>
      </c>
    </row>
    <row r="223" hidden="1" customHeight="1" spans="1:5">
      <c r="A223" s="15" t="s">
        <v>10297</v>
      </c>
      <c r="B223" s="16">
        <v>50</v>
      </c>
      <c r="D223" s="15" t="s">
        <v>10286</v>
      </c>
      <c r="E223" s="16">
        <v>4141.28</v>
      </c>
    </row>
    <row r="224" hidden="1" customHeight="1" spans="1:5">
      <c r="A224" s="15" t="s">
        <v>10224</v>
      </c>
      <c r="B224" s="16">
        <v>50</v>
      </c>
      <c r="D224" s="15" t="s">
        <v>10323</v>
      </c>
      <c r="E224" s="16">
        <v>3474.12</v>
      </c>
    </row>
    <row r="225" hidden="1" customHeight="1" spans="1:5">
      <c r="A225" s="15" t="s">
        <v>10310</v>
      </c>
      <c r="B225" s="16">
        <v>50</v>
      </c>
      <c r="D225" s="17" t="s">
        <v>10324</v>
      </c>
      <c r="E225" s="18">
        <v>2847.78</v>
      </c>
    </row>
    <row r="226" hidden="1" customHeight="1" spans="1:5">
      <c r="A226" s="15" t="s">
        <v>10264</v>
      </c>
      <c r="B226" s="16">
        <v>49</v>
      </c>
    </row>
    <row r="227" hidden="1" customHeight="1" spans="1:5">
      <c r="A227" s="15" t="s">
        <v>10217</v>
      </c>
      <c r="B227" s="16">
        <v>49</v>
      </c>
    </row>
    <row r="228" hidden="1" customHeight="1" spans="1:5">
      <c r="A228" s="15" t="s">
        <v>10285</v>
      </c>
      <c r="B228" s="16">
        <v>49</v>
      </c>
    </row>
    <row r="229" hidden="1" customHeight="1" spans="1:5">
      <c r="A229" s="15" t="s">
        <v>10299</v>
      </c>
      <c r="B229" s="16">
        <v>49</v>
      </c>
    </row>
    <row r="230" hidden="1" customHeight="1" spans="1:5">
      <c r="A230" s="15" t="s">
        <v>10291</v>
      </c>
      <c r="B230" s="16">
        <v>49</v>
      </c>
    </row>
    <row r="231" hidden="1" customHeight="1" spans="1:5">
      <c r="A231" s="15" t="s">
        <v>10254</v>
      </c>
      <c r="B231" s="16">
        <v>49</v>
      </c>
    </row>
    <row r="232" hidden="1" customHeight="1" spans="1:5">
      <c r="A232" s="15" t="s">
        <v>10305</v>
      </c>
      <c r="B232" s="16">
        <v>49</v>
      </c>
    </row>
    <row r="233" hidden="1" customHeight="1" spans="1:5">
      <c r="A233" s="15" t="s">
        <v>10309</v>
      </c>
      <c r="B233" s="16">
        <v>48</v>
      </c>
    </row>
    <row r="234" hidden="1" customHeight="1" spans="1:5">
      <c r="A234" s="15" t="s">
        <v>10295</v>
      </c>
      <c r="B234" s="16">
        <v>48</v>
      </c>
    </row>
    <row r="235" hidden="1" customHeight="1" spans="1:5">
      <c r="A235" s="15" t="s">
        <v>10202</v>
      </c>
      <c r="B235" s="16">
        <v>48</v>
      </c>
    </row>
    <row r="236" hidden="1" customHeight="1" spans="1:5">
      <c r="A236" s="15" t="s">
        <v>10240</v>
      </c>
      <c r="B236" s="16">
        <v>48</v>
      </c>
    </row>
    <row r="237" hidden="1" customHeight="1" spans="1:5">
      <c r="A237" s="15" t="s">
        <v>10246</v>
      </c>
      <c r="B237" s="16">
        <v>48</v>
      </c>
    </row>
    <row r="238" hidden="1" customHeight="1" spans="1:5">
      <c r="A238" s="15" t="s">
        <v>10251</v>
      </c>
      <c r="B238" s="16">
        <v>48</v>
      </c>
    </row>
    <row r="239" hidden="1" customHeight="1" spans="1:5">
      <c r="A239" s="15" t="s">
        <v>10161</v>
      </c>
      <c r="B239" s="16">
        <v>47</v>
      </c>
    </row>
    <row r="240" hidden="1" customHeight="1" spans="1:5">
      <c r="A240" s="15" t="s">
        <v>10180</v>
      </c>
      <c r="B240" s="16">
        <v>47</v>
      </c>
    </row>
    <row r="241" hidden="1" customHeight="1" spans="1:2">
      <c r="A241" s="15" t="s">
        <v>10294</v>
      </c>
      <c r="B241" s="16">
        <v>47</v>
      </c>
    </row>
    <row r="242" hidden="1" customHeight="1" spans="1:2">
      <c r="A242" s="15" t="s">
        <v>10200</v>
      </c>
      <c r="B242" s="16">
        <v>47</v>
      </c>
    </row>
    <row r="243" hidden="1" customHeight="1" spans="1:2">
      <c r="A243" s="15" t="s">
        <v>10194</v>
      </c>
      <c r="B243" s="16">
        <v>47</v>
      </c>
    </row>
    <row r="244" hidden="1" customHeight="1" spans="1:2">
      <c r="A244" s="15" t="s">
        <v>10313</v>
      </c>
      <c r="B244" s="16">
        <v>47</v>
      </c>
    </row>
    <row r="245" hidden="1" customHeight="1" spans="1:2">
      <c r="A245" s="15" t="s">
        <v>10221</v>
      </c>
      <c r="B245" s="16">
        <v>46</v>
      </c>
    </row>
    <row r="246" hidden="1" customHeight="1" spans="1:2">
      <c r="A246" s="15" t="s">
        <v>10195</v>
      </c>
      <c r="B246" s="16">
        <v>45</v>
      </c>
    </row>
    <row r="247" hidden="1" customHeight="1" spans="1:2">
      <c r="A247" s="15" t="s">
        <v>10232</v>
      </c>
      <c r="B247" s="16">
        <v>44</v>
      </c>
    </row>
    <row r="248" hidden="1" customHeight="1" spans="1:2">
      <c r="A248" s="15" t="s">
        <v>10308</v>
      </c>
      <c r="B248" s="16">
        <v>44</v>
      </c>
    </row>
    <row r="249" hidden="1" customHeight="1" spans="1:2">
      <c r="A249" s="15" t="s">
        <v>10316</v>
      </c>
      <c r="B249" s="16">
        <v>43</v>
      </c>
    </row>
    <row r="250" hidden="1" customHeight="1" spans="1:2">
      <c r="A250" s="15" t="s">
        <v>10312</v>
      </c>
      <c r="B250" s="16">
        <v>43</v>
      </c>
    </row>
    <row r="251" hidden="1" customHeight="1" spans="1:2">
      <c r="A251" s="15" t="s">
        <v>10318</v>
      </c>
      <c r="B251" s="16">
        <v>43</v>
      </c>
    </row>
    <row r="252" hidden="1" customHeight="1" spans="1:2">
      <c r="A252" s="15" t="s">
        <v>10321</v>
      </c>
      <c r="B252" s="16">
        <v>42</v>
      </c>
    </row>
    <row r="253" hidden="1" customHeight="1" spans="1:2">
      <c r="A253" s="15" t="s">
        <v>10211</v>
      </c>
      <c r="B253" s="16">
        <v>42</v>
      </c>
    </row>
    <row r="254" hidden="1" customHeight="1" spans="1:2">
      <c r="A254" s="15" t="s">
        <v>10277</v>
      </c>
      <c r="B254" s="16">
        <v>42</v>
      </c>
    </row>
    <row r="255" hidden="1" customHeight="1" spans="1:2">
      <c r="A255" s="15" t="s">
        <v>10322</v>
      </c>
      <c r="B255" s="16">
        <v>42</v>
      </c>
    </row>
    <row r="256" hidden="1" customHeight="1" spans="1:2">
      <c r="A256" s="15" t="s">
        <v>10320</v>
      </c>
      <c r="B256" s="16">
        <v>42</v>
      </c>
    </row>
    <row r="257" hidden="1" customHeight="1" spans="1:8">
      <c r="A257" s="15" t="s">
        <v>10260</v>
      </c>
      <c r="B257" s="16">
        <v>42</v>
      </c>
    </row>
    <row r="258" hidden="1" customHeight="1" spans="1:8">
      <c r="A258" s="15" t="s">
        <v>10213</v>
      </c>
      <c r="B258" s="16">
        <v>42</v>
      </c>
    </row>
    <row r="259" hidden="1" customHeight="1" spans="1:8">
      <c r="A259" s="15" t="s">
        <v>10230</v>
      </c>
      <c r="B259" s="16">
        <v>40</v>
      </c>
    </row>
    <row r="260" hidden="1" customHeight="1" spans="1:8">
      <c r="A260" s="15" t="s">
        <v>10323</v>
      </c>
      <c r="B260" s="16">
        <v>39</v>
      </c>
    </row>
    <row r="261" hidden="1" customHeight="1" spans="1:8">
      <c r="A261" s="15" t="s">
        <v>10292</v>
      </c>
      <c r="B261" s="16">
        <v>38</v>
      </c>
    </row>
    <row r="262" hidden="1" customHeight="1" spans="1:8">
      <c r="A262" s="15" t="s">
        <v>10287</v>
      </c>
      <c r="B262" s="16">
        <v>38</v>
      </c>
    </row>
    <row r="263" hidden="1" customHeight="1" spans="1:8">
      <c r="A263" s="17" t="s">
        <v>10324</v>
      </c>
      <c r="B263" s="18">
        <v>34</v>
      </c>
    </row>
    <row r="268" customHeight="1" spans="1:8">
      <c r="B268" s="19" t="s">
        <v>9968</v>
      </c>
      <c r="D268" s="19" t="s">
        <v>9969</v>
      </c>
      <c r="F268" s="20" t="s">
        <v>9970</v>
      </c>
      <c r="H268" s="19" t="s">
        <v>9971</v>
      </c>
    </row>
    <row r="269" customHeight="1" spans="1:8">
      <c r="B269" s="21">
        <v>8000</v>
      </c>
      <c r="D269" s="21">
        <v>4217825.19000002</v>
      </c>
      <c r="F269" s="21">
        <f>D269/B269</f>
        <v>527.228148750002</v>
      </c>
      <c r="H269" s="21">
        <v>13368</v>
      </c>
    </row>
  </sheetData>
  <autoFilter xmlns:etc="http://www.wps.cn/officeDocument/2017/etCustomData" ref="A42:B263" etc:filterBottomFollowUsedRange="0">
    <filterColumn colId="1">
      <customFilters>
        <customFilter operator="greaterThanOrEqual" val="80"/>
      </customFilters>
    </filterColumn>
    <extLst/>
  </autoFilter>
  <pageMargins left="0.75" right="0.75" top="1" bottom="1" header="0.5" footer="0.5"/>
  <headerFooter/>
  <drawing r:id="rId9"/>
  <extLst>
    <ext xmlns:x14="http://schemas.microsoft.com/office/spreadsheetml/2009/9/main" uri="{A8765BA9-456A-4dab-B4F3-ACF838C121DE}">
      <x14:slicerList>
        <x14:slicer r:id="rId10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1201"/>
  <sheetViews>
    <sheetView workbookViewId="0">
      <selection activeCell="A1" sqref="A1"/>
    </sheetView>
  </sheetViews>
  <sheetFormatPr defaultColWidth="12.6296296296296" defaultRowHeight="15.75" customHeight="1" outlineLevelCol="4"/>
  <cols>
    <col min="2" max="2" width="21.6296296296296" customWidth="1"/>
    <col min="4" max="4" width="20.8796296296296" customWidth="1"/>
    <col min="5" max="5" width="18.6296296296296" customWidth="1"/>
  </cols>
  <sheetData>
    <row r="1" customHeight="1" spans="1:5">
      <c r="A1" s="1" t="s">
        <v>2</v>
      </c>
      <c r="B1" s="1" t="s">
        <v>3</v>
      </c>
      <c r="C1" s="1" t="s">
        <v>10325</v>
      </c>
      <c r="D1" s="1" t="s">
        <v>10326</v>
      </c>
      <c r="E1" s="7" t="s">
        <v>10327</v>
      </c>
    </row>
    <row r="2" customHeight="1" spans="1:5">
      <c r="A2" s="2" t="s">
        <v>3775</v>
      </c>
      <c r="B2" s="2" t="s">
        <v>10328</v>
      </c>
      <c r="C2" s="2" t="s">
        <v>10329</v>
      </c>
      <c r="D2" s="2" t="s">
        <v>10330</v>
      </c>
      <c r="E2" s="8">
        <v>45842</v>
      </c>
    </row>
    <row r="3" customHeight="1" spans="1:5">
      <c r="A3" s="2" t="s">
        <v>3754</v>
      </c>
      <c r="B3" s="2" t="s">
        <v>10331</v>
      </c>
      <c r="C3" s="2" t="s">
        <v>10332</v>
      </c>
      <c r="D3" s="2" t="s">
        <v>10330</v>
      </c>
      <c r="E3" s="8">
        <v>45828</v>
      </c>
    </row>
    <row r="4" customHeight="1" spans="1:5">
      <c r="A4" s="2" t="s">
        <v>1593</v>
      </c>
      <c r="B4" s="2" t="s">
        <v>10333</v>
      </c>
      <c r="C4" s="2" t="s">
        <v>10334</v>
      </c>
      <c r="D4" s="2" t="s">
        <v>10335</v>
      </c>
      <c r="E4" s="8">
        <v>45491</v>
      </c>
    </row>
    <row r="5" customHeight="1" spans="1:5">
      <c r="A5" s="2" t="s">
        <v>2177</v>
      </c>
      <c r="B5" s="2" t="s">
        <v>10336</v>
      </c>
      <c r="C5" s="2" t="s">
        <v>10337</v>
      </c>
      <c r="D5" s="2" t="s">
        <v>10335</v>
      </c>
      <c r="E5" s="8">
        <v>46005</v>
      </c>
    </row>
    <row r="6" customHeight="1" spans="1:5">
      <c r="A6" s="2" t="s">
        <v>606</v>
      </c>
      <c r="B6" s="2" t="s">
        <v>10338</v>
      </c>
      <c r="C6" s="2" t="s">
        <v>10339</v>
      </c>
      <c r="D6" s="2" t="s">
        <v>10340</v>
      </c>
      <c r="E6" s="8">
        <v>45914</v>
      </c>
    </row>
    <row r="7" customHeight="1" spans="1:5">
      <c r="A7" s="2" t="s">
        <v>3765</v>
      </c>
      <c r="B7" s="2" t="s">
        <v>10341</v>
      </c>
      <c r="C7" s="2" t="s">
        <v>10342</v>
      </c>
      <c r="D7" s="2" t="s">
        <v>10340</v>
      </c>
      <c r="E7" s="8">
        <v>45969</v>
      </c>
    </row>
    <row r="8" customHeight="1" spans="1:5">
      <c r="A8" s="2" t="s">
        <v>1779</v>
      </c>
      <c r="B8" s="2" t="s">
        <v>10343</v>
      </c>
      <c r="C8" s="2" t="s">
        <v>10329</v>
      </c>
      <c r="D8" s="2" t="s">
        <v>10335</v>
      </c>
      <c r="E8" s="8">
        <v>45713</v>
      </c>
    </row>
    <row r="9" customHeight="1" spans="1:5">
      <c r="A9" s="2" t="s">
        <v>1237</v>
      </c>
      <c r="B9" s="2" t="s">
        <v>10344</v>
      </c>
      <c r="C9" s="2" t="s">
        <v>10329</v>
      </c>
      <c r="D9" s="2" t="s">
        <v>10330</v>
      </c>
      <c r="E9" s="8">
        <v>46095</v>
      </c>
    </row>
    <row r="10" customHeight="1" spans="1:5">
      <c r="A10" s="2" t="s">
        <v>1425</v>
      </c>
      <c r="B10" s="2" t="s">
        <v>10345</v>
      </c>
      <c r="C10" s="2" t="s">
        <v>10339</v>
      </c>
      <c r="D10" s="2" t="s">
        <v>10340</v>
      </c>
      <c r="E10" s="8">
        <v>45642</v>
      </c>
    </row>
    <row r="11" customHeight="1" spans="1:5">
      <c r="A11" s="2" t="s">
        <v>851</v>
      </c>
      <c r="B11" s="2" t="s">
        <v>10346</v>
      </c>
      <c r="C11" s="2" t="s">
        <v>10332</v>
      </c>
      <c r="D11" s="2" t="s">
        <v>10330</v>
      </c>
      <c r="E11" s="8">
        <v>46017</v>
      </c>
    </row>
    <row r="12" customHeight="1" spans="1:5">
      <c r="A12" s="2" t="s">
        <v>926</v>
      </c>
      <c r="B12" s="2" t="s">
        <v>10347</v>
      </c>
      <c r="C12" s="2" t="s">
        <v>10348</v>
      </c>
      <c r="D12" s="2" t="s">
        <v>10335</v>
      </c>
      <c r="E12" s="8">
        <v>45475</v>
      </c>
    </row>
    <row r="13" customHeight="1" spans="1:5">
      <c r="A13" s="2" t="s">
        <v>1306</v>
      </c>
      <c r="B13" s="2" t="s">
        <v>10349</v>
      </c>
      <c r="C13" s="2" t="s">
        <v>10350</v>
      </c>
      <c r="D13" s="2" t="s">
        <v>10335</v>
      </c>
      <c r="E13" s="8">
        <v>45514</v>
      </c>
    </row>
    <row r="14" customHeight="1" spans="1:5">
      <c r="A14" s="2" t="s">
        <v>3551</v>
      </c>
      <c r="B14" s="2" t="s">
        <v>10351</v>
      </c>
      <c r="C14" s="2" t="s">
        <v>10337</v>
      </c>
      <c r="D14" s="2" t="s">
        <v>10330</v>
      </c>
      <c r="E14" s="8">
        <v>45766</v>
      </c>
    </row>
    <row r="15" customHeight="1" spans="1:5">
      <c r="A15" s="2" t="s">
        <v>1798</v>
      </c>
      <c r="B15" s="2" t="s">
        <v>10352</v>
      </c>
      <c r="C15" s="2" t="s">
        <v>10329</v>
      </c>
      <c r="D15" s="2" t="s">
        <v>10340</v>
      </c>
      <c r="E15" s="8">
        <v>45792</v>
      </c>
    </row>
    <row r="16" customHeight="1" spans="1:5">
      <c r="A16" s="2" t="s">
        <v>223</v>
      </c>
      <c r="B16" s="2" t="s">
        <v>10353</v>
      </c>
      <c r="C16" s="2" t="s">
        <v>10332</v>
      </c>
      <c r="D16" s="2" t="s">
        <v>10340</v>
      </c>
      <c r="E16" s="8">
        <v>45963</v>
      </c>
    </row>
    <row r="17" customHeight="1" spans="1:5">
      <c r="A17" s="2" t="s">
        <v>1839</v>
      </c>
      <c r="B17" s="2" t="s">
        <v>10354</v>
      </c>
      <c r="C17" s="2" t="s">
        <v>10355</v>
      </c>
      <c r="D17" s="2" t="s">
        <v>10330</v>
      </c>
      <c r="E17" s="8">
        <v>45559</v>
      </c>
    </row>
    <row r="18" customHeight="1" spans="1:5">
      <c r="A18" s="2" t="s">
        <v>2220</v>
      </c>
      <c r="B18" s="2" t="s">
        <v>10356</v>
      </c>
      <c r="C18" s="2" t="s">
        <v>10357</v>
      </c>
      <c r="D18" s="2" t="s">
        <v>10340</v>
      </c>
      <c r="E18" s="8">
        <v>46077</v>
      </c>
    </row>
    <row r="19" customHeight="1" spans="1:5">
      <c r="A19" s="2" t="s">
        <v>1804</v>
      </c>
      <c r="B19" s="2" t="s">
        <v>10358</v>
      </c>
      <c r="C19" s="2" t="s">
        <v>10339</v>
      </c>
      <c r="D19" s="2" t="s">
        <v>10330</v>
      </c>
      <c r="E19" s="8">
        <v>45588</v>
      </c>
    </row>
    <row r="20" customHeight="1" spans="1:5">
      <c r="A20" s="2" t="s">
        <v>788</v>
      </c>
      <c r="B20" s="2" t="s">
        <v>10359</v>
      </c>
      <c r="C20" s="2" t="s">
        <v>10329</v>
      </c>
      <c r="D20" s="2" t="s">
        <v>10335</v>
      </c>
      <c r="E20" s="8">
        <v>45772</v>
      </c>
    </row>
    <row r="21" customHeight="1" spans="1:5">
      <c r="A21" s="2" t="s">
        <v>2424</v>
      </c>
      <c r="B21" s="2" t="s">
        <v>10360</v>
      </c>
      <c r="C21" s="2" t="s">
        <v>10337</v>
      </c>
      <c r="D21" s="2" t="s">
        <v>10340</v>
      </c>
      <c r="E21" s="8">
        <v>46130</v>
      </c>
    </row>
    <row r="22" customHeight="1" spans="1:5">
      <c r="A22" s="2" t="s">
        <v>5684</v>
      </c>
      <c r="B22" s="2" t="s">
        <v>10361</v>
      </c>
      <c r="C22" s="2" t="s">
        <v>10329</v>
      </c>
      <c r="D22" s="2" t="s">
        <v>10340</v>
      </c>
      <c r="E22" s="8">
        <v>45777</v>
      </c>
    </row>
    <row r="23" customHeight="1" spans="1:5">
      <c r="A23" s="2" t="s">
        <v>1241</v>
      </c>
      <c r="B23" s="2" t="s">
        <v>10362</v>
      </c>
      <c r="C23" s="2" t="s">
        <v>10348</v>
      </c>
      <c r="D23" s="2" t="s">
        <v>10340</v>
      </c>
      <c r="E23" s="8">
        <v>45905</v>
      </c>
    </row>
    <row r="24" customHeight="1" spans="1:5">
      <c r="A24" s="2" t="s">
        <v>1395</v>
      </c>
      <c r="B24" s="2" t="s">
        <v>10363</v>
      </c>
      <c r="C24" s="2" t="s">
        <v>10342</v>
      </c>
      <c r="D24" s="2" t="s">
        <v>10364</v>
      </c>
      <c r="E24" s="8">
        <v>46109</v>
      </c>
    </row>
    <row r="25" customHeight="1" spans="1:5">
      <c r="A25" s="2" t="s">
        <v>1134</v>
      </c>
      <c r="B25" s="2" t="s">
        <v>10365</v>
      </c>
      <c r="C25" s="2" t="s">
        <v>10334</v>
      </c>
      <c r="D25" s="2" t="s">
        <v>10335</v>
      </c>
      <c r="E25" s="8">
        <v>46169</v>
      </c>
    </row>
    <row r="26" customHeight="1" spans="1:5">
      <c r="A26" s="2" t="s">
        <v>4263</v>
      </c>
      <c r="B26" s="2" t="s">
        <v>10366</v>
      </c>
      <c r="C26" s="2" t="s">
        <v>10329</v>
      </c>
      <c r="D26" s="2" t="s">
        <v>10340</v>
      </c>
      <c r="E26" s="8">
        <v>45741</v>
      </c>
    </row>
    <row r="27" customHeight="1" spans="1:5">
      <c r="A27" s="2" t="s">
        <v>2120</v>
      </c>
      <c r="B27" s="2" t="s">
        <v>10367</v>
      </c>
      <c r="C27" s="2" t="s">
        <v>10355</v>
      </c>
      <c r="D27" s="2" t="s">
        <v>10364</v>
      </c>
      <c r="E27" s="8">
        <v>45667</v>
      </c>
    </row>
    <row r="28" customHeight="1" spans="1:5">
      <c r="A28" s="2" t="s">
        <v>949</v>
      </c>
      <c r="B28" s="2" t="s">
        <v>10368</v>
      </c>
      <c r="C28" s="2" t="s">
        <v>10332</v>
      </c>
      <c r="D28" s="2" t="s">
        <v>10330</v>
      </c>
      <c r="E28" s="8">
        <v>45469</v>
      </c>
    </row>
    <row r="29" customHeight="1" spans="1:5">
      <c r="A29" s="2" t="s">
        <v>219</v>
      </c>
      <c r="B29" s="2" t="s">
        <v>10369</v>
      </c>
      <c r="C29" s="2" t="s">
        <v>10339</v>
      </c>
      <c r="D29" s="2" t="s">
        <v>10330</v>
      </c>
      <c r="E29" s="8">
        <v>45775</v>
      </c>
    </row>
    <row r="30" customHeight="1" spans="1:5">
      <c r="A30" s="2" t="s">
        <v>2351</v>
      </c>
      <c r="B30" s="2" t="s">
        <v>10370</v>
      </c>
      <c r="C30" s="2" t="s">
        <v>10339</v>
      </c>
      <c r="D30" s="2" t="s">
        <v>10364</v>
      </c>
      <c r="E30" s="8">
        <v>46118</v>
      </c>
    </row>
    <row r="31" customHeight="1" spans="1:5">
      <c r="A31" s="2" t="s">
        <v>321</v>
      </c>
      <c r="B31" s="2" t="s">
        <v>10371</v>
      </c>
      <c r="C31" s="2" t="s">
        <v>10337</v>
      </c>
      <c r="D31" s="2" t="s">
        <v>10340</v>
      </c>
      <c r="E31" s="8">
        <v>45730</v>
      </c>
    </row>
    <row r="32" customHeight="1" spans="1:5">
      <c r="A32" s="2" t="s">
        <v>859</v>
      </c>
      <c r="B32" s="2" t="s">
        <v>10372</v>
      </c>
      <c r="C32" s="2" t="s">
        <v>10329</v>
      </c>
      <c r="D32" s="2" t="s">
        <v>10340</v>
      </c>
      <c r="E32" s="8">
        <v>45605</v>
      </c>
    </row>
    <row r="33" customHeight="1" spans="1:5">
      <c r="A33" s="2" t="s">
        <v>3260</v>
      </c>
      <c r="B33" s="2" t="s">
        <v>10373</v>
      </c>
      <c r="C33" s="2" t="s">
        <v>10342</v>
      </c>
      <c r="D33" s="2" t="s">
        <v>10330</v>
      </c>
      <c r="E33" s="8">
        <v>45388</v>
      </c>
    </row>
    <row r="34" customHeight="1" spans="1:5">
      <c r="A34" s="2" t="s">
        <v>1324</v>
      </c>
      <c r="B34" s="2" t="s">
        <v>10374</v>
      </c>
      <c r="C34" s="2" t="s">
        <v>10348</v>
      </c>
      <c r="D34" s="2" t="s">
        <v>10340</v>
      </c>
      <c r="E34" s="8">
        <v>45642</v>
      </c>
    </row>
    <row r="35" customHeight="1" spans="1:5">
      <c r="A35" s="2" t="s">
        <v>4541</v>
      </c>
      <c r="B35" s="2" t="s">
        <v>10375</v>
      </c>
      <c r="C35" s="2" t="s">
        <v>10348</v>
      </c>
      <c r="D35" s="2" t="s">
        <v>10335</v>
      </c>
      <c r="E35" s="8">
        <v>45505</v>
      </c>
    </row>
    <row r="36" customHeight="1" spans="1:5">
      <c r="A36" s="2" t="s">
        <v>3527</v>
      </c>
      <c r="B36" s="2" t="s">
        <v>10376</v>
      </c>
      <c r="C36" s="2" t="s">
        <v>10332</v>
      </c>
      <c r="D36" s="2" t="s">
        <v>10340</v>
      </c>
      <c r="E36" s="8">
        <v>46171</v>
      </c>
    </row>
    <row r="37" customHeight="1" spans="1:5">
      <c r="A37" s="2" t="s">
        <v>2912</v>
      </c>
      <c r="B37" s="2" t="s">
        <v>10377</v>
      </c>
      <c r="C37" s="2" t="s">
        <v>10355</v>
      </c>
      <c r="D37" s="2" t="s">
        <v>10340</v>
      </c>
      <c r="E37" s="8">
        <v>45766</v>
      </c>
    </row>
    <row r="38" customHeight="1" spans="1:5">
      <c r="A38" s="2" t="s">
        <v>3118</v>
      </c>
      <c r="B38" s="2" t="s">
        <v>10378</v>
      </c>
      <c r="C38" s="2" t="s">
        <v>10339</v>
      </c>
      <c r="D38" s="2" t="s">
        <v>10340</v>
      </c>
      <c r="E38" s="8">
        <v>45415</v>
      </c>
    </row>
    <row r="39" customHeight="1" spans="1:5">
      <c r="A39" s="2" t="s">
        <v>2842</v>
      </c>
      <c r="B39" s="2" t="s">
        <v>10379</v>
      </c>
      <c r="C39" s="2" t="s">
        <v>10332</v>
      </c>
      <c r="D39" s="2" t="s">
        <v>10330</v>
      </c>
      <c r="E39" s="8">
        <v>45352</v>
      </c>
    </row>
    <row r="40" customHeight="1" spans="1:5">
      <c r="A40" s="2" t="s">
        <v>1981</v>
      </c>
      <c r="B40" s="2" t="s">
        <v>10380</v>
      </c>
      <c r="C40" s="2" t="s">
        <v>10355</v>
      </c>
      <c r="D40" s="2" t="s">
        <v>10340</v>
      </c>
      <c r="E40" s="8">
        <v>46057</v>
      </c>
    </row>
    <row r="41" customHeight="1" spans="1:5">
      <c r="A41" s="2" t="s">
        <v>3062</v>
      </c>
      <c r="B41" s="2" t="s">
        <v>10381</v>
      </c>
      <c r="C41" s="2" t="s">
        <v>10337</v>
      </c>
      <c r="D41" s="2" t="s">
        <v>10340</v>
      </c>
      <c r="E41" s="8">
        <v>46130</v>
      </c>
    </row>
    <row r="42" customHeight="1" spans="1:5">
      <c r="A42" s="2" t="s">
        <v>5082</v>
      </c>
      <c r="B42" s="2" t="s">
        <v>10382</v>
      </c>
      <c r="C42" s="2" t="s">
        <v>10332</v>
      </c>
      <c r="D42" s="2" t="s">
        <v>10364</v>
      </c>
      <c r="E42" s="8">
        <v>45978</v>
      </c>
    </row>
    <row r="43" customHeight="1" spans="1:5">
      <c r="A43" s="2" t="s">
        <v>1033</v>
      </c>
      <c r="B43" s="2" t="s">
        <v>10383</v>
      </c>
      <c r="C43" s="2" t="s">
        <v>10334</v>
      </c>
      <c r="D43" s="2" t="s">
        <v>10340</v>
      </c>
      <c r="E43" s="8">
        <v>45403</v>
      </c>
    </row>
    <row r="44" customHeight="1" spans="1:5">
      <c r="A44" s="2" t="s">
        <v>1934</v>
      </c>
      <c r="B44" s="2" t="s">
        <v>10384</v>
      </c>
      <c r="C44" s="2" t="s">
        <v>10337</v>
      </c>
      <c r="D44" s="2" t="s">
        <v>10340</v>
      </c>
      <c r="E44" s="8">
        <v>45380</v>
      </c>
    </row>
    <row r="45" customHeight="1" spans="1:5">
      <c r="A45" s="2" t="s">
        <v>2586</v>
      </c>
      <c r="B45" s="2" t="s">
        <v>10385</v>
      </c>
      <c r="C45" s="2" t="s">
        <v>10348</v>
      </c>
      <c r="D45" s="2" t="s">
        <v>10340</v>
      </c>
      <c r="E45" s="8">
        <v>45470</v>
      </c>
    </row>
    <row r="46" customHeight="1" spans="1:5">
      <c r="A46" s="2" t="s">
        <v>1356</v>
      </c>
      <c r="B46" s="2" t="s">
        <v>10386</v>
      </c>
      <c r="C46" s="2" t="s">
        <v>10334</v>
      </c>
      <c r="D46" s="2" t="s">
        <v>10340</v>
      </c>
      <c r="E46" s="8">
        <v>45968</v>
      </c>
    </row>
    <row r="47" customHeight="1" spans="1:5">
      <c r="A47" s="2" t="s">
        <v>1385</v>
      </c>
      <c r="B47" s="2" t="s">
        <v>10387</v>
      </c>
      <c r="C47" s="2" t="s">
        <v>10329</v>
      </c>
      <c r="D47" s="2" t="s">
        <v>10340</v>
      </c>
      <c r="E47" s="8">
        <v>45980</v>
      </c>
    </row>
    <row r="48" customHeight="1" spans="1:5">
      <c r="A48" s="2" t="s">
        <v>2041</v>
      </c>
      <c r="B48" s="2" t="s">
        <v>10388</v>
      </c>
      <c r="C48" s="2" t="s">
        <v>10348</v>
      </c>
      <c r="D48" s="2" t="s">
        <v>10335</v>
      </c>
      <c r="E48" s="8">
        <v>46046</v>
      </c>
    </row>
    <row r="49" customHeight="1" spans="1:5">
      <c r="A49" s="2" t="s">
        <v>2084</v>
      </c>
      <c r="B49" s="2" t="s">
        <v>10389</v>
      </c>
      <c r="C49" s="2" t="s">
        <v>10348</v>
      </c>
      <c r="D49" s="2" t="s">
        <v>10340</v>
      </c>
      <c r="E49" s="8">
        <v>45379</v>
      </c>
    </row>
    <row r="50" customHeight="1" spans="1:5">
      <c r="A50" s="2" t="s">
        <v>2886</v>
      </c>
      <c r="B50" s="2" t="s">
        <v>10390</v>
      </c>
      <c r="C50" s="2" t="s">
        <v>10337</v>
      </c>
      <c r="D50" s="2" t="s">
        <v>10364</v>
      </c>
      <c r="E50" s="8">
        <v>45429</v>
      </c>
    </row>
    <row r="51" customHeight="1" spans="1:5">
      <c r="A51" s="2" t="s">
        <v>7298</v>
      </c>
      <c r="B51" s="2" t="s">
        <v>10391</v>
      </c>
      <c r="C51" s="2" t="s">
        <v>10339</v>
      </c>
      <c r="D51" s="2" t="s">
        <v>10364</v>
      </c>
      <c r="E51" s="8">
        <v>46102</v>
      </c>
    </row>
    <row r="52" customHeight="1" spans="1:5">
      <c r="A52" s="2" t="s">
        <v>6550</v>
      </c>
      <c r="B52" s="2" t="s">
        <v>10392</v>
      </c>
      <c r="C52" s="2" t="s">
        <v>10355</v>
      </c>
      <c r="D52" s="2" t="s">
        <v>10340</v>
      </c>
      <c r="E52" s="8">
        <v>46127</v>
      </c>
    </row>
    <row r="53" customHeight="1" spans="1:5">
      <c r="A53" s="2" t="s">
        <v>3250</v>
      </c>
      <c r="B53" s="2" t="s">
        <v>10393</v>
      </c>
      <c r="C53" s="2" t="s">
        <v>10339</v>
      </c>
      <c r="D53" s="2" t="s">
        <v>10340</v>
      </c>
      <c r="E53" s="8">
        <v>45945</v>
      </c>
    </row>
    <row r="54" customHeight="1" spans="1:5">
      <c r="A54" s="2" t="s">
        <v>1625</v>
      </c>
      <c r="B54" s="2" t="s">
        <v>10394</v>
      </c>
      <c r="C54" s="2" t="s">
        <v>10329</v>
      </c>
      <c r="D54" s="2" t="s">
        <v>10340</v>
      </c>
      <c r="E54" s="8">
        <v>45387</v>
      </c>
    </row>
    <row r="55" customHeight="1" spans="1:5">
      <c r="A55" s="2" t="s">
        <v>3012</v>
      </c>
      <c r="B55" s="2" t="s">
        <v>10395</v>
      </c>
      <c r="C55" s="2" t="s">
        <v>10337</v>
      </c>
      <c r="D55" s="2" t="s">
        <v>10335</v>
      </c>
      <c r="E55" s="8">
        <v>45353</v>
      </c>
    </row>
    <row r="56" customHeight="1" spans="1:5">
      <c r="A56" s="2" t="s">
        <v>3370</v>
      </c>
      <c r="B56" s="2" t="s">
        <v>10396</v>
      </c>
      <c r="C56" s="2" t="s">
        <v>10337</v>
      </c>
      <c r="D56" s="2" t="s">
        <v>10340</v>
      </c>
      <c r="E56" s="8">
        <v>45342</v>
      </c>
    </row>
    <row r="57" customHeight="1" spans="1:5">
      <c r="A57" s="2" t="s">
        <v>3325</v>
      </c>
      <c r="B57" s="2" t="s">
        <v>10397</v>
      </c>
      <c r="C57" s="2" t="s">
        <v>10329</v>
      </c>
      <c r="D57" s="2" t="s">
        <v>10364</v>
      </c>
      <c r="E57" s="8">
        <v>45914</v>
      </c>
    </row>
    <row r="58" customHeight="1" spans="1:5">
      <c r="A58" s="2" t="s">
        <v>3736</v>
      </c>
      <c r="B58" s="2" t="s">
        <v>10398</v>
      </c>
      <c r="C58" s="2" t="s">
        <v>10332</v>
      </c>
      <c r="D58" s="2" t="s">
        <v>10335</v>
      </c>
      <c r="E58" s="8">
        <v>46053</v>
      </c>
    </row>
    <row r="59" customHeight="1" spans="1:5">
      <c r="A59" s="2" t="s">
        <v>1065</v>
      </c>
      <c r="B59" s="2" t="s">
        <v>10399</v>
      </c>
      <c r="C59" s="2" t="s">
        <v>10357</v>
      </c>
      <c r="D59" s="2" t="s">
        <v>10335</v>
      </c>
      <c r="E59" s="8">
        <v>45860</v>
      </c>
    </row>
    <row r="60" customHeight="1" spans="1:5">
      <c r="A60" s="2" t="s">
        <v>3485</v>
      </c>
      <c r="B60" s="2" t="s">
        <v>10400</v>
      </c>
      <c r="C60" s="2" t="s">
        <v>10339</v>
      </c>
      <c r="D60" s="2" t="s">
        <v>10330</v>
      </c>
      <c r="E60" s="8">
        <v>45527</v>
      </c>
    </row>
    <row r="61" customHeight="1" spans="1:5">
      <c r="A61" s="2" t="s">
        <v>1230</v>
      </c>
      <c r="B61" s="2" t="s">
        <v>10401</v>
      </c>
      <c r="C61" s="2" t="s">
        <v>10339</v>
      </c>
      <c r="D61" s="2" t="s">
        <v>10364</v>
      </c>
      <c r="E61" s="8">
        <v>45973</v>
      </c>
    </row>
    <row r="62" customHeight="1" spans="1:5">
      <c r="A62" s="2" t="s">
        <v>229</v>
      </c>
      <c r="B62" s="2" t="s">
        <v>10402</v>
      </c>
      <c r="C62" s="2" t="s">
        <v>10337</v>
      </c>
      <c r="D62" s="2" t="s">
        <v>10340</v>
      </c>
      <c r="E62" s="8">
        <v>45345</v>
      </c>
    </row>
    <row r="63" customHeight="1" spans="1:5">
      <c r="A63" s="2" t="s">
        <v>3732</v>
      </c>
      <c r="B63" s="2" t="s">
        <v>10403</v>
      </c>
      <c r="C63" s="2" t="s">
        <v>10332</v>
      </c>
      <c r="D63" s="2" t="s">
        <v>10330</v>
      </c>
      <c r="E63" s="8">
        <v>46037</v>
      </c>
    </row>
    <row r="64" customHeight="1" spans="1:5">
      <c r="A64" s="2" t="s">
        <v>3280</v>
      </c>
      <c r="B64" s="2" t="s">
        <v>10404</v>
      </c>
      <c r="C64" s="2" t="s">
        <v>10357</v>
      </c>
      <c r="D64" s="2" t="s">
        <v>10340</v>
      </c>
      <c r="E64" s="8">
        <v>46094</v>
      </c>
    </row>
    <row r="65" customHeight="1" spans="1:5">
      <c r="A65" s="2" t="s">
        <v>1352</v>
      </c>
      <c r="B65" s="2" t="s">
        <v>10405</v>
      </c>
      <c r="C65" s="2" t="s">
        <v>10329</v>
      </c>
      <c r="D65" s="2" t="s">
        <v>10364</v>
      </c>
      <c r="E65" s="8">
        <v>45938</v>
      </c>
    </row>
    <row r="66" customHeight="1" spans="1:5">
      <c r="A66" s="2" t="s">
        <v>3762</v>
      </c>
      <c r="B66" s="2" t="s">
        <v>10406</v>
      </c>
      <c r="C66" s="2" t="s">
        <v>10337</v>
      </c>
      <c r="D66" s="2" t="s">
        <v>10330</v>
      </c>
      <c r="E66" s="8">
        <v>46083</v>
      </c>
    </row>
    <row r="67" customHeight="1" spans="1:5">
      <c r="A67" s="2" t="s">
        <v>6018</v>
      </c>
      <c r="B67" s="2" t="s">
        <v>10407</v>
      </c>
      <c r="C67" s="2" t="s">
        <v>10357</v>
      </c>
      <c r="D67" s="2" t="s">
        <v>10335</v>
      </c>
      <c r="E67" s="8">
        <v>45819</v>
      </c>
    </row>
    <row r="68" customHeight="1" spans="1:5">
      <c r="A68" s="2" t="s">
        <v>3948</v>
      </c>
      <c r="B68" s="2" t="s">
        <v>10408</v>
      </c>
      <c r="C68" s="2" t="s">
        <v>10357</v>
      </c>
      <c r="D68" s="2" t="s">
        <v>10340</v>
      </c>
      <c r="E68" s="8">
        <v>45713</v>
      </c>
    </row>
    <row r="69" customHeight="1" spans="1:5">
      <c r="A69" s="2" t="s">
        <v>2076</v>
      </c>
      <c r="B69" s="2" t="s">
        <v>10409</v>
      </c>
      <c r="C69" s="2" t="s">
        <v>10348</v>
      </c>
      <c r="D69" s="2" t="s">
        <v>10364</v>
      </c>
      <c r="E69" s="8">
        <v>45582</v>
      </c>
    </row>
    <row r="70" customHeight="1" spans="1:5">
      <c r="A70" s="2" t="s">
        <v>775</v>
      </c>
      <c r="B70" s="2" t="s">
        <v>10410</v>
      </c>
      <c r="C70" s="2" t="s">
        <v>10339</v>
      </c>
      <c r="D70" s="2" t="s">
        <v>10330</v>
      </c>
      <c r="E70" s="8">
        <v>46121</v>
      </c>
    </row>
    <row r="71" customHeight="1" spans="1:5">
      <c r="A71" s="2" t="s">
        <v>2390</v>
      </c>
      <c r="B71" s="2" t="s">
        <v>10411</v>
      </c>
      <c r="C71" s="2" t="s">
        <v>10332</v>
      </c>
      <c r="D71" s="2" t="s">
        <v>10330</v>
      </c>
      <c r="E71" s="8">
        <v>45919</v>
      </c>
    </row>
    <row r="72" customHeight="1" spans="1:5">
      <c r="A72" s="2" t="s">
        <v>4729</v>
      </c>
      <c r="B72" s="2" t="s">
        <v>10412</v>
      </c>
      <c r="C72" s="2" t="s">
        <v>10355</v>
      </c>
      <c r="D72" s="2" t="s">
        <v>10364</v>
      </c>
      <c r="E72" s="8">
        <v>45463</v>
      </c>
    </row>
    <row r="73" customHeight="1" spans="1:5">
      <c r="A73" s="2" t="s">
        <v>1119</v>
      </c>
      <c r="B73" s="2" t="s">
        <v>10413</v>
      </c>
      <c r="C73" s="2" t="s">
        <v>10332</v>
      </c>
      <c r="D73" s="2" t="s">
        <v>10340</v>
      </c>
      <c r="E73" s="8">
        <v>46153</v>
      </c>
    </row>
    <row r="74" customHeight="1" spans="1:5">
      <c r="A74" s="2" t="s">
        <v>4627</v>
      </c>
      <c r="B74" s="2" t="s">
        <v>10414</v>
      </c>
      <c r="C74" s="2" t="s">
        <v>10334</v>
      </c>
      <c r="D74" s="2" t="s">
        <v>10340</v>
      </c>
      <c r="E74" s="8">
        <v>45345</v>
      </c>
    </row>
    <row r="75" customHeight="1" spans="1:5">
      <c r="A75" s="2" t="s">
        <v>602</v>
      </c>
      <c r="B75" s="2" t="s">
        <v>10415</v>
      </c>
      <c r="C75" s="2" t="s">
        <v>10355</v>
      </c>
      <c r="D75" s="2" t="s">
        <v>10330</v>
      </c>
      <c r="E75" s="8">
        <v>45820</v>
      </c>
    </row>
    <row r="76" customHeight="1" spans="1:5">
      <c r="A76" s="2" t="s">
        <v>7515</v>
      </c>
      <c r="B76" s="2" t="s">
        <v>10416</v>
      </c>
      <c r="C76" s="2" t="s">
        <v>10339</v>
      </c>
      <c r="D76" s="2" t="s">
        <v>10340</v>
      </c>
      <c r="E76" s="8">
        <v>45463</v>
      </c>
    </row>
    <row r="77" customHeight="1" spans="1:5">
      <c r="A77" s="2" t="s">
        <v>2939</v>
      </c>
      <c r="B77" s="2" t="s">
        <v>10417</v>
      </c>
      <c r="C77" s="2" t="s">
        <v>10348</v>
      </c>
      <c r="D77" s="2" t="s">
        <v>10340</v>
      </c>
      <c r="E77" s="8">
        <v>45889</v>
      </c>
    </row>
    <row r="78" customHeight="1" spans="1:5">
      <c r="A78" s="2" t="s">
        <v>1175</v>
      </c>
      <c r="B78" s="2" t="s">
        <v>10418</v>
      </c>
      <c r="C78" s="2" t="s">
        <v>10348</v>
      </c>
      <c r="D78" s="2" t="s">
        <v>10340</v>
      </c>
      <c r="E78" s="8">
        <v>45663</v>
      </c>
    </row>
    <row r="79" customHeight="1" spans="1:5">
      <c r="A79" s="2" t="s">
        <v>2426</v>
      </c>
      <c r="B79" s="2" t="s">
        <v>10419</v>
      </c>
      <c r="C79" s="2" t="s">
        <v>10337</v>
      </c>
      <c r="D79" s="2" t="s">
        <v>10340</v>
      </c>
      <c r="E79" s="8">
        <v>45685</v>
      </c>
    </row>
    <row r="80" customHeight="1" spans="1:5">
      <c r="A80" s="2" t="s">
        <v>3028</v>
      </c>
      <c r="B80" s="2" t="s">
        <v>10420</v>
      </c>
      <c r="C80" s="2" t="s">
        <v>10357</v>
      </c>
      <c r="D80" s="2" t="s">
        <v>10364</v>
      </c>
      <c r="E80" s="8">
        <v>45896</v>
      </c>
    </row>
    <row r="81" customHeight="1" spans="1:5">
      <c r="A81" s="2" t="s">
        <v>2263</v>
      </c>
      <c r="B81" s="2" t="s">
        <v>10421</v>
      </c>
      <c r="C81" s="2" t="s">
        <v>10329</v>
      </c>
      <c r="D81" s="2" t="s">
        <v>10330</v>
      </c>
      <c r="E81" s="8">
        <v>45972</v>
      </c>
    </row>
    <row r="82" customHeight="1" spans="1:5">
      <c r="A82" s="2" t="s">
        <v>1915</v>
      </c>
      <c r="B82" s="2" t="s">
        <v>10422</v>
      </c>
      <c r="C82" s="2" t="s">
        <v>10337</v>
      </c>
      <c r="D82" s="2" t="s">
        <v>10340</v>
      </c>
      <c r="E82" s="8">
        <v>45634</v>
      </c>
    </row>
    <row r="83" customHeight="1" spans="1:5">
      <c r="A83" s="2" t="s">
        <v>2517</v>
      </c>
      <c r="B83" s="2" t="s">
        <v>10423</v>
      </c>
      <c r="C83" s="2" t="s">
        <v>10332</v>
      </c>
      <c r="D83" s="2" t="s">
        <v>10330</v>
      </c>
      <c r="E83" s="8">
        <v>46189</v>
      </c>
    </row>
    <row r="84" customHeight="1" spans="1:5">
      <c r="A84" s="2" t="s">
        <v>2738</v>
      </c>
      <c r="B84" s="2" t="s">
        <v>10424</v>
      </c>
      <c r="C84" s="2" t="s">
        <v>10329</v>
      </c>
      <c r="D84" s="2" t="s">
        <v>10330</v>
      </c>
      <c r="E84" s="8">
        <v>45740</v>
      </c>
    </row>
    <row r="85" customHeight="1" spans="1:5">
      <c r="A85" s="2" t="s">
        <v>1707</v>
      </c>
      <c r="B85" s="2" t="s">
        <v>10425</v>
      </c>
      <c r="C85" s="2" t="s">
        <v>10339</v>
      </c>
      <c r="D85" s="2" t="s">
        <v>10335</v>
      </c>
      <c r="E85" s="8">
        <v>45436</v>
      </c>
    </row>
    <row r="86" customHeight="1" spans="1:5">
      <c r="A86" s="2" t="s">
        <v>1420</v>
      </c>
      <c r="B86" s="2" t="s">
        <v>10426</v>
      </c>
      <c r="C86" s="2" t="s">
        <v>10339</v>
      </c>
      <c r="D86" s="2" t="s">
        <v>10364</v>
      </c>
      <c r="E86" s="8">
        <v>45297</v>
      </c>
    </row>
    <row r="87" customHeight="1" spans="1:5">
      <c r="A87" s="2" t="s">
        <v>1787</v>
      </c>
      <c r="B87" s="2" t="s">
        <v>10427</v>
      </c>
      <c r="C87" s="2" t="s">
        <v>10339</v>
      </c>
      <c r="D87" s="2" t="s">
        <v>10364</v>
      </c>
      <c r="E87" s="8">
        <v>45474</v>
      </c>
    </row>
    <row r="88" customHeight="1" spans="1:5">
      <c r="A88" s="2" t="s">
        <v>590</v>
      </c>
      <c r="B88" s="2" t="s">
        <v>10428</v>
      </c>
      <c r="C88" s="2" t="s">
        <v>10329</v>
      </c>
      <c r="D88" s="2" t="s">
        <v>10340</v>
      </c>
      <c r="E88" s="8">
        <v>45913</v>
      </c>
    </row>
    <row r="89" customHeight="1" spans="1:5">
      <c r="A89" s="2" t="s">
        <v>4158</v>
      </c>
      <c r="B89" s="2" t="s">
        <v>10429</v>
      </c>
      <c r="C89" s="2" t="s">
        <v>10332</v>
      </c>
      <c r="D89" s="2" t="s">
        <v>10340</v>
      </c>
      <c r="E89" s="8">
        <v>45777</v>
      </c>
    </row>
    <row r="90" customHeight="1" spans="1:5">
      <c r="A90" s="2" t="s">
        <v>2680</v>
      </c>
      <c r="B90" s="2" t="s">
        <v>10430</v>
      </c>
      <c r="C90" s="2" t="s">
        <v>10339</v>
      </c>
      <c r="D90" s="2" t="s">
        <v>10330</v>
      </c>
      <c r="E90" s="8">
        <v>45596</v>
      </c>
    </row>
    <row r="91" customHeight="1" spans="1:5">
      <c r="A91" s="2" t="s">
        <v>2936</v>
      </c>
      <c r="B91" s="2" t="s">
        <v>10431</v>
      </c>
      <c r="C91" s="2" t="s">
        <v>10357</v>
      </c>
      <c r="D91" s="2" t="s">
        <v>10330</v>
      </c>
      <c r="E91" s="8">
        <v>45725</v>
      </c>
    </row>
    <row r="92" customHeight="1" spans="1:5">
      <c r="A92" s="2" t="s">
        <v>2132</v>
      </c>
      <c r="B92" s="2" t="s">
        <v>10432</v>
      </c>
      <c r="C92" s="2" t="s">
        <v>10339</v>
      </c>
      <c r="D92" s="2" t="s">
        <v>10330</v>
      </c>
      <c r="E92" s="8">
        <v>46046</v>
      </c>
    </row>
    <row r="93" customHeight="1" spans="1:5">
      <c r="A93" s="2" t="s">
        <v>1894</v>
      </c>
      <c r="B93" s="2" t="s">
        <v>10433</v>
      </c>
      <c r="C93" s="2" t="s">
        <v>10337</v>
      </c>
      <c r="D93" s="2" t="s">
        <v>10335</v>
      </c>
      <c r="E93" s="8">
        <v>45806</v>
      </c>
    </row>
    <row r="94" customHeight="1" spans="1:5">
      <c r="A94" s="2" t="s">
        <v>1637</v>
      </c>
      <c r="B94" s="2" t="s">
        <v>10434</v>
      </c>
      <c r="C94" s="2" t="s">
        <v>10332</v>
      </c>
      <c r="D94" s="2" t="s">
        <v>10330</v>
      </c>
      <c r="E94" s="8">
        <v>45344</v>
      </c>
    </row>
    <row r="95" customHeight="1" spans="1:5">
      <c r="A95" s="2" t="s">
        <v>2838</v>
      </c>
      <c r="B95" s="2" t="s">
        <v>10435</v>
      </c>
      <c r="C95" s="2" t="s">
        <v>10348</v>
      </c>
      <c r="D95" s="2" t="s">
        <v>10340</v>
      </c>
      <c r="E95" s="8">
        <v>45336</v>
      </c>
    </row>
    <row r="96" customHeight="1" spans="1:5">
      <c r="A96" s="2" t="s">
        <v>1012</v>
      </c>
      <c r="B96" s="2" t="s">
        <v>10436</v>
      </c>
      <c r="C96" s="2" t="s">
        <v>10348</v>
      </c>
      <c r="D96" s="2" t="s">
        <v>10340</v>
      </c>
      <c r="E96" s="8">
        <v>45725</v>
      </c>
    </row>
    <row r="97" customHeight="1" spans="1:5">
      <c r="A97" s="2" t="s">
        <v>2634</v>
      </c>
      <c r="B97" s="2" t="s">
        <v>10437</v>
      </c>
      <c r="C97" s="2" t="s">
        <v>10337</v>
      </c>
      <c r="D97" s="2" t="s">
        <v>10340</v>
      </c>
      <c r="E97" s="8">
        <v>45655</v>
      </c>
    </row>
    <row r="98" customHeight="1" spans="1:5">
      <c r="A98" s="2" t="s">
        <v>51</v>
      </c>
      <c r="B98" s="2" t="s">
        <v>10438</v>
      </c>
      <c r="C98" s="2" t="s">
        <v>10348</v>
      </c>
      <c r="D98" s="2" t="s">
        <v>10340</v>
      </c>
      <c r="E98" s="8">
        <v>46057</v>
      </c>
    </row>
    <row r="99" customHeight="1" spans="1:5">
      <c r="A99" s="2" t="s">
        <v>2260</v>
      </c>
      <c r="B99" s="2" t="s">
        <v>10439</v>
      </c>
      <c r="C99" s="2" t="s">
        <v>10339</v>
      </c>
      <c r="D99" s="2" t="s">
        <v>10340</v>
      </c>
      <c r="E99" s="8">
        <v>45816</v>
      </c>
    </row>
    <row r="100" customHeight="1" spans="1:5">
      <c r="A100" s="2" t="s">
        <v>2295</v>
      </c>
      <c r="B100" s="2" t="s">
        <v>10440</v>
      </c>
      <c r="C100" s="2" t="s">
        <v>10339</v>
      </c>
      <c r="D100" s="2" t="s">
        <v>10335</v>
      </c>
      <c r="E100" s="8">
        <v>45973</v>
      </c>
    </row>
    <row r="101" customHeight="1" spans="1:5">
      <c r="A101" s="2" t="s">
        <v>2840</v>
      </c>
      <c r="B101" s="2" t="s">
        <v>10441</v>
      </c>
      <c r="C101" s="2" t="s">
        <v>10342</v>
      </c>
      <c r="D101" s="2" t="s">
        <v>10340</v>
      </c>
      <c r="E101" s="8">
        <v>45818</v>
      </c>
    </row>
    <row r="102" customHeight="1" spans="1:5">
      <c r="A102" s="2" t="s">
        <v>3157</v>
      </c>
      <c r="B102" s="2" t="s">
        <v>10442</v>
      </c>
      <c r="C102" s="2" t="s">
        <v>10350</v>
      </c>
      <c r="D102" s="2" t="s">
        <v>10340</v>
      </c>
      <c r="E102" s="8">
        <v>45602</v>
      </c>
    </row>
    <row r="103" customHeight="1" spans="1:5">
      <c r="A103" s="2" t="s">
        <v>1913</v>
      </c>
      <c r="B103" s="2" t="s">
        <v>10443</v>
      </c>
      <c r="C103" s="2" t="s">
        <v>10337</v>
      </c>
      <c r="D103" s="2" t="s">
        <v>10330</v>
      </c>
      <c r="E103" s="8">
        <v>45883</v>
      </c>
    </row>
    <row r="104" customHeight="1" spans="1:5">
      <c r="A104" s="2" t="s">
        <v>4193</v>
      </c>
      <c r="B104" s="2" t="s">
        <v>10444</v>
      </c>
      <c r="C104" s="2" t="s">
        <v>10348</v>
      </c>
      <c r="D104" s="2" t="s">
        <v>10335</v>
      </c>
      <c r="E104" s="8">
        <v>45851</v>
      </c>
    </row>
    <row r="105" customHeight="1" spans="1:5">
      <c r="A105" s="2" t="s">
        <v>1734</v>
      </c>
      <c r="B105" s="2" t="s">
        <v>10445</v>
      </c>
      <c r="C105" s="2" t="s">
        <v>10342</v>
      </c>
      <c r="D105" s="2" t="s">
        <v>10340</v>
      </c>
      <c r="E105" s="8">
        <v>45940</v>
      </c>
    </row>
    <row r="106" customHeight="1" spans="1:5">
      <c r="A106" s="2" t="s">
        <v>4156</v>
      </c>
      <c r="B106" s="2" t="s">
        <v>10446</v>
      </c>
      <c r="C106" s="2" t="s">
        <v>10329</v>
      </c>
      <c r="D106" s="2" t="s">
        <v>10335</v>
      </c>
      <c r="E106" s="8">
        <v>45462</v>
      </c>
    </row>
    <row r="107" customHeight="1" spans="1:5">
      <c r="A107" s="2" t="s">
        <v>8984</v>
      </c>
      <c r="B107" s="2" t="s">
        <v>10447</v>
      </c>
      <c r="C107" s="2" t="s">
        <v>10329</v>
      </c>
      <c r="D107" s="2" t="s">
        <v>10364</v>
      </c>
      <c r="E107" s="8">
        <v>45869</v>
      </c>
    </row>
    <row r="108" customHeight="1" spans="1:5">
      <c r="A108" s="2" t="s">
        <v>32</v>
      </c>
      <c r="B108" s="2" t="s">
        <v>10448</v>
      </c>
      <c r="C108" s="2" t="s">
        <v>10332</v>
      </c>
      <c r="D108" s="2" t="s">
        <v>10330</v>
      </c>
      <c r="E108" s="8">
        <v>45548</v>
      </c>
    </row>
    <row r="109" customHeight="1" spans="1:5">
      <c r="A109" s="2" t="s">
        <v>1983</v>
      </c>
      <c r="B109" s="2" t="s">
        <v>10449</v>
      </c>
      <c r="C109" s="2" t="s">
        <v>10348</v>
      </c>
      <c r="D109" s="2" t="s">
        <v>10335</v>
      </c>
      <c r="E109" s="8">
        <v>46003</v>
      </c>
    </row>
    <row r="110" customHeight="1" spans="1:5">
      <c r="A110" s="2" t="s">
        <v>2062</v>
      </c>
      <c r="B110" s="2" t="s">
        <v>10450</v>
      </c>
      <c r="C110" s="2" t="s">
        <v>10339</v>
      </c>
      <c r="D110" s="2" t="s">
        <v>10340</v>
      </c>
      <c r="E110" s="8">
        <v>46010</v>
      </c>
    </row>
    <row r="111" customHeight="1" spans="1:5">
      <c r="A111" s="2" t="s">
        <v>991</v>
      </c>
      <c r="B111" s="2" t="s">
        <v>10451</v>
      </c>
      <c r="C111" s="2" t="s">
        <v>10350</v>
      </c>
      <c r="D111" s="2" t="s">
        <v>10364</v>
      </c>
      <c r="E111" s="8">
        <v>45854</v>
      </c>
    </row>
    <row r="112" customHeight="1" spans="1:5">
      <c r="A112" s="2" t="s">
        <v>2999</v>
      </c>
      <c r="B112" s="2" t="s">
        <v>10452</v>
      </c>
      <c r="C112" s="2" t="s">
        <v>10332</v>
      </c>
      <c r="D112" s="2" t="s">
        <v>10340</v>
      </c>
      <c r="E112" s="8">
        <v>46144</v>
      </c>
    </row>
    <row r="113" customHeight="1" spans="1:5">
      <c r="A113" s="2" t="s">
        <v>2993</v>
      </c>
      <c r="B113" s="2" t="s">
        <v>10453</v>
      </c>
      <c r="C113" s="2" t="s">
        <v>10355</v>
      </c>
      <c r="D113" s="2" t="s">
        <v>10364</v>
      </c>
      <c r="E113" s="8">
        <v>45775</v>
      </c>
    </row>
    <row r="114" customHeight="1" spans="1:5">
      <c r="A114" s="2" t="s">
        <v>778</v>
      </c>
      <c r="B114" s="2" t="s">
        <v>10454</v>
      </c>
      <c r="C114" s="2" t="s">
        <v>10348</v>
      </c>
      <c r="D114" s="2" t="s">
        <v>10330</v>
      </c>
      <c r="E114" s="8">
        <v>45314</v>
      </c>
    </row>
    <row r="115" customHeight="1" spans="1:5">
      <c r="A115" s="2" t="s">
        <v>3660</v>
      </c>
      <c r="B115" s="2" t="s">
        <v>10455</v>
      </c>
      <c r="C115" s="2" t="s">
        <v>10357</v>
      </c>
      <c r="D115" s="2" t="s">
        <v>10340</v>
      </c>
      <c r="E115" s="8">
        <v>45837</v>
      </c>
    </row>
    <row r="116" customHeight="1" spans="1:5">
      <c r="A116" s="2" t="s">
        <v>115</v>
      </c>
      <c r="B116" s="2" t="s">
        <v>10456</v>
      </c>
      <c r="C116" s="2" t="s">
        <v>10339</v>
      </c>
      <c r="D116" s="2" t="s">
        <v>10340</v>
      </c>
      <c r="E116" s="8">
        <v>45991</v>
      </c>
    </row>
    <row r="117" customHeight="1" spans="1:5">
      <c r="A117" s="2" t="s">
        <v>7751</v>
      </c>
      <c r="B117" s="2" t="s">
        <v>10457</v>
      </c>
      <c r="C117" s="2" t="s">
        <v>10334</v>
      </c>
      <c r="D117" s="2" t="s">
        <v>10335</v>
      </c>
      <c r="E117" s="8">
        <v>45383</v>
      </c>
    </row>
    <row r="118" customHeight="1" spans="1:5">
      <c r="A118" s="2" t="s">
        <v>4066</v>
      </c>
      <c r="B118" s="2" t="s">
        <v>10458</v>
      </c>
      <c r="C118" s="2" t="s">
        <v>10329</v>
      </c>
      <c r="D118" s="2" t="s">
        <v>10330</v>
      </c>
      <c r="E118" s="8">
        <v>45386</v>
      </c>
    </row>
    <row r="119" customHeight="1" spans="1:5">
      <c r="A119" s="2" t="s">
        <v>7698</v>
      </c>
      <c r="B119" s="2" t="s">
        <v>10459</v>
      </c>
      <c r="C119" s="2" t="s">
        <v>10329</v>
      </c>
      <c r="D119" s="2" t="s">
        <v>10340</v>
      </c>
      <c r="E119" s="8">
        <v>45537</v>
      </c>
    </row>
    <row r="120" customHeight="1" spans="1:5">
      <c r="A120" s="2" t="s">
        <v>3835</v>
      </c>
      <c r="B120" s="2" t="s">
        <v>10460</v>
      </c>
      <c r="C120" s="2" t="s">
        <v>10332</v>
      </c>
      <c r="D120" s="2" t="s">
        <v>10335</v>
      </c>
      <c r="E120" s="8">
        <v>46051</v>
      </c>
    </row>
    <row r="121" customHeight="1" spans="1:5">
      <c r="A121" s="2" t="s">
        <v>3383</v>
      </c>
      <c r="B121" s="2" t="s">
        <v>10461</v>
      </c>
      <c r="C121" s="2" t="s">
        <v>10337</v>
      </c>
      <c r="D121" s="2" t="s">
        <v>10364</v>
      </c>
      <c r="E121" s="8">
        <v>45766</v>
      </c>
    </row>
    <row r="122" customHeight="1" spans="1:5">
      <c r="A122" s="2" t="s">
        <v>2242</v>
      </c>
      <c r="B122" s="2" t="s">
        <v>10462</v>
      </c>
      <c r="C122" s="2" t="s">
        <v>10357</v>
      </c>
      <c r="D122" s="2" t="s">
        <v>10330</v>
      </c>
      <c r="E122" s="8">
        <v>46170</v>
      </c>
    </row>
    <row r="123" customHeight="1" spans="1:5">
      <c r="A123" s="2" t="s">
        <v>2222</v>
      </c>
      <c r="B123" s="2" t="s">
        <v>10463</v>
      </c>
      <c r="C123" s="2" t="s">
        <v>10337</v>
      </c>
      <c r="D123" s="2" t="s">
        <v>10330</v>
      </c>
      <c r="E123" s="8">
        <v>46077</v>
      </c>
    </row>
    <row r="124" customHeight="1" spans="1:5">
      <c r="A124" s="2" t="s">
        <v>3601</v>
      </c>
      <c r="B124" s="2" t="s">
        <v>10464</v>
      </c>
      <c r="C124" s="2" t="s">
        <v>10339</v>
      </c>
      <c r="D124" s="2" t="s">
        <v>10340</v>
      </c>
      <c r="E124" s="8">
        <v>45791</v>
      </c>
    </row>
    <row r="125" customHeight="1" spans="1:5">
      <c r="A125" s="2" t="s">
        <v>2250</v>
      </c>
      <c r="B125" s="2" t="s">
        <v>10465</v>
      </c>
      <c r="C125" s="2" t="s">
        <v>10332</v>
      </c>
      <c r="D125" s="2" t="s">
        <v>10335</v>
      </c>
      <c r="E125" s="8">
        <v>45903</v>
      </c>
    </row>
    <row r="126" customHeight="1" spans="1:5">
      <c r="A126" s="2" t="s">
        <v>4198</v>
      </c>
      <c r="B126" s="2" t="s">
        <v>10466</v>
      </c>
      <c r="C126" s="2" t="s">
        <v>10339</v>
      </c>
      <c r="D126" s="2" t="s">
        <v>10340</v>
      </c>
      <c r="E126" s="8">
        <v>45589</v>
      </c>
    </row>
    <row r="127" customHeight="1" spans="1:5">
      <c r="A127" s="2" t="s">
        <v>1131</v>
      </c>
      <c r="B127" s="2" t="s">
        <v>10467</v>
      </c>
      <c r="C127" s="2" t="s">
        <v>10357</v>
      </c>
      <c r="D127" s="2" t="s">
        <v>10364</v>
      </c>
      <c r="E127" s="8">
        <v>45373</v>
      </c>
    </row>
    <row r="128" customHeight="1" spans="1:5">
      <c r="A128" s="2" t="s">
        <v>1328</v>
      </c>
      <c r="B128" s="2" t="s">
        <v>10468</v>
      </c>
      <c r="C128" s="2" t="s">
        <v>10348</v>
      </c>
      <c r="D128" s="2" t="s">
        <v>10340</v>
      </c>
      <c r="E128" s="8">
        <v>45650</v>
      </c>
    </row>
    <row r="129" customHeight="1" spans="1:5">
      <c r="A129" s="2" t="s">
        <v>3666</v>
      </c>
      <c r="B129" s="2" t="s">
        <v>10469</v>
      </c>
      <c r="C129" s="2" t="s">
        <v>10339</v>
      </c>
      <c r="D129" s="2" t="s">
        <v>10330</v>
      </c>
      <c r="E129" s="8">
        <v>45825</v>
      </c>
    </row>
    <row r="130" customHeight="1" spans="1:5">
      <c r="A130" s="2" t="s">
        <v>4933</v>
      </c>
      <c r="B130" s="2" t="s">
        <v>10470</v>
      </c>
      <c r="C130" s="2" t="s">
        <v>10339</v>
      </c>
      <c r="D130" s="2" t="s">
        <v>10340</v>
      </c>
      <c r="E130" s="8">
        <v>45455</v>
      </c>
    </row>
    <row r="131" customHeight="1" spans="1:5">
      <c r="A131" s="2" t="s">
        <v>508</v>
      </c>
      <c r="B131" s="2" t="s">
        <v>10471</v>
      </c>
      <c r="C131" s="2" t="s">
        <v>10357</v>
      </c>
      <c r="D131" s="2" t="s">
        <v>10340</v>
      </c>
      <c r="E131" s="8">
        <v>45491</v>
      </c>
    </row>
    <row r="132" customHeight="1" spans="1:5">
      <c r="A132" s="2" t="s">
        <v>1585</v>
      </c>
      <c r="B132" s="2" t="s">
        <v>10472</v>
      </c>
      <c r="C132" s="2" t="s">
        <v>10339</v>
      </c>
      <c r="D132" s="2" t="s">
        <v>10335</v>
      </c>
      <c r="E132" s="8">
        <v>45305</v>
      </c>
    </row>
    <row r="133" customHeight="1" spans="1:5">
      <c r="A133" s="2" t="s">
        <v>109</v>
      </c>
      <c r="B133" s="2" t="s">
        <v>10473</v>
      </c>
      <c r="C133" s="2" t="s">
        <v>10350</v>
      </c>
      <c r="D133" s="2" t="s">
        <v>10330</v>
      </c>
      <c r="E133" s="8">
        <v>45952</v>
      </c>
    </row>
    <row r="134" customHeight="1" spans="1:5">
      <c r="A134" s="2" t="s">
        <v>972</v>
      </c>
      <c r="B134" s="2" t="s">
        <v>10474</v>
      </c>
      <c r="C134" s="2" t="s">
        <v>10357</v>
      </c>
      <c r="D134" s="2" t="s">
        <v>10330</v>
      </c>
      <c r="E134" s="8">
        <v>46101</v>
      </c>
    </row>
    <row r="135" customHeight="1" spans="1:5">
      <c r="A135" s="2" t="s">
        <v>1403</v>
      </c>
      <c r="B135" s="2" t="s">
        <v>10475</v>
      </c>
      <c r="C135" s="2" t="s">
        <v>10348</v>
      </c>
      <c r="D135" s="2" t="s">
        <v>10364</v>
      </c>
      <c r="E135" s="8">
        <v>46036</v>
      </c>
    </row>
    <row r="136" customHeight="1" spans="1:5">
      <c r="A136" s="2" t="s">
        <v>1413</v>
      </c>
      <c r="B136" s="2" t="s">
        <v>10476</v>
      </c>
      <c r="C136" s="2" t="s">
        <v>10337</v>
      </c>
      <c r="D136" s="2" t="s">
        <v>10364</v>
      </c>
      <c r="E136" s="8">
        <v>45633</v>
      </c>
    </row>
    <row r="137" customHeight="1" spans="1:5">
      <c r="A137" s="2" t="s">
        <v>292</v>
      </c>
      <c r="B137" s="2" t="s">
        <v>10477</v>
      </c>
      <c r="C137" s="2" t="s">
        <v>10339</v>
      </c>
      <c r="D137" s="2" t="s">
        <v>10364</v>
      </c>
      <c r="E137" s="8">
        <v>45826</v>
      </c>
    </row>
    <row r="138" customHeight="1" spans="1:5">
      <c r="A138" s="2" t="s">
        <v>5636</v>
      </c>
      <c r="B138" s="2" t="s">
        <v>10478</v>
      </c>
      <c r="C138" s="2" t="s">
        <v>10342</v>
      </c>
      <c r="D138" s="2" t="s">
        <v>10340</v>
      </c>
      <c r="E138" s="8">
        <v>46156</v>
      </c>
    </row>
    <row r="139" customHeight="1" spans="1:5">
      <c r="A139" s="2" t="s">
        <v>575</v>
      </c>
      <c r="B139" s="2" t="s">
        <v>10479</v>
      </c>
      <c r="C139" s="2" t="s">
        <v>10332</v>
      </c>
      <c r="D139" s="2" t="s">
        <v>10330</v>
      </c>
      <c r="E139" s="8">
        <v>45824</v>
      </c>
    </row>
    <row r="140" customHeight="1" spans="1:5">
      <c r="A140" s="2" t="s">
        <v>307</v>
      </c>
      <c r="B140" s="2" t="s">
        <v>10480</v>
      </c>
      <c r="C140" s="2" t="s">
        <v>10329</v>
      </c>
      <c r="D140" s="2" t="s">
        <v>10364</v>
      </c>
      <c r="E140" s="8">
        <v>45558</v>
      </c>
    </row>
    <row r="141" customHeight="1" spans="1:5">
      <c r="A141" s="2" t="s">
        <v>1184</v>
      </c>
      <c r="B141" s="2" t="s">
        <v>10481</v>
      </c>
      <c r="C141" s="2" t="s">
        <v>10339</v>
      </c>
      <c r="D141" s="2" t="s">
        <v>10340</v>
      </c>
      <c r="E141" s="8">
        <v>45596</v>
      </c>
    </row>
    <row r="142" customHeight="1" spans="1:5">
      <c r="A142" s="2" t="s">
        <v>407</v>
      </c>
      <c r="B142" s="2" t="s">
        <v>10482</v>
      </c>
      <c r="C142" s="2" t="s">
        <v>10332</v>
      </c>
      <c r="D142" s="2" t="s">
        <v>10340</v>
      </c>
      <c r="E142" s="8">
        <v>45946</v>
      </c>
    </row>
    <row r="143" customHeight="1" spans="1:5">
      <c r="A143" s="2" t="s">
        <v>2920</v>
      </c>
      <c r="B143" s="2" t="s">
        <v>10483</v>
      </c>
      <c r="C143" s="2" t="s">
        <v>10357</v>
      </c>
      <c r="D143" s="2" t="s">
        <v>10335</v>
      </c>
      <c r="E143" s="8">
        <v>45693</v>
      </c>
    </row>
    <row r="144" customHeight="1" spans="1:5">
      <c r="A144" s="2" t="s">
        <v>5640</v>
      </c>
      <c r="B144" s="2" t="s">
        <v>10484</v>
      </c>
      <c r="C144" s="2" t="s">
        <v>10350</v>
      </c>
      <c r="D144" s="2" t="s">
        <v>10330</v>
      </c>
      <c r="E144" s="8">
        <v>46045</v>
      </c>
    </row>
    <row r="145" customHeight="1" spans="1:5">
      <c r="A145" s="2" t="s">
        <v>388</v>
      </c>
      <c r="B145" s="2" t="s">
        <v>10485</v>
      </c>
      <c r="C145" s="2" t="s">
        <v>10357</v>
      </c>
      <c r="D145" s="2" t="s">
        <v>10330</v>
      </c>
      <c r="E145" s="8">
        <v>46069</v>
      </c>
    </row>
    <row r="146" customHeight="1" spans="1:5">
      <c r="A146" s="2" t="s">
        <v>4300</v>
      </c>
      <c r="B146" s="2" t="s">
        <v>10486</v>
      </c>
      <c r="C146" s="2" t="s">
        <v>10332</v>
      </c>
      <c r="D146" s="2" t="s">
        <v>10364</v>
      </c>
      <c r="E146" s="8">
        <v>45324</v>
      </c>
    </row>
    <row r="147" customHeight="1" spans="1:5">
      <c r="A147" s="2" t="s">
        <v>2892</v>
      </c>
      <c r="B147" s="2" t="s">
        <v>10487</v>
      </c>
      <c r="C147" s="2" t="s">
        <v>10348</v>
      </c>
      <c r="D147" s="2" t="s">
        <v>10335</v>
      </c>
      <c r="E147" s="8">
        <v>45942</v>
      </c>
    </row>
    <row r="148" customHeight="1" spans="1:5">
      <c r="A148" s="2" t="s">
        <v>4093</v>
      </c>
      <c r="B148" s="2" t="s">
        <v>10488</v>
      </c>
      <c r="C148" s="2" t="s">
        <v>10348</v>
      </c>
      <c r="D148" s="2" t="s">
        <v>10330</v>
      </c>
      <c r="E148" s="8">
        <v>45624</v>
      </c>
    </row>
    <row r="149" customHeight="1" spans="1:5">
      <c r="A149" s="2" t="s">
        <v>4982</v>
      </c>
      <c r="B149" s="2" t="s">
        <v>10489</v>
      </c>
      <c r="C149" s="2" t="s">
        <v>10357</v>
      </c>
      <c r="D149" s="2" t="s">
        <v>10340</v>
      </c>
      <c r="E149" s="8">
        <v>45759</v>
      </c>
    </row>
    <row r="150" customHeight="1" spans="1:5">
      <c r="A150" s="2" t="s">
        <v>5509</v>
      </c>
      <c r="B150" s="2" t="s">
        <v>10490</v>
      </c>
      <c r="C150" s="2" t="s">
        <v>10332</v>
      </c>
      <c r="D150" s="2" t="s">
        <v>10330</v>
      </c>
      <c r="E150" s="8">
        <v>45530</v>
      </c>
    </row>
    <row r="151" customHeight="1" spans="1:5">
      <c r="A151" s="2" t="s">
        <v>3345</v>
      </c>
      <c r="B151" s="2" t="s">
        <v>10491</v>
      </c>
      <c r="C151" s="2" t="s">
        <v>10339</v>
      </c>
      <c r="D151" s="2" t="s">
        <v>10340</v>
      </c>
      <c r="E151" s="8">
        <v>45623</v>
      </c>
    </row>
    <row r="152" customHeight="1" spans="1:5">
      <c r="A152" s="2" t="s">
        <v>3884</v>
      </c>
      <c r="B152" s="2" t="s">
        <v>10492</v>
      </c>
      <c r="C152" s="2" t="s">
        <v>10329</v>
      </c>
      <c r="D152" s="2" t="s">
        <v>10335</v>
      </c>
      <c r="E152" s="8">
        <v>45589</v>
      </c>
    </row>
    <row r="153" customHeight="1" spans="1:5">
      <c r="A153" s="2" t="s">
        <v>2113</v>
      </c>
      <c r="B153" s="2" t="s">
        <v>10493</v>
      </c>
      <c r="C153" s="2" t="s">
        <v>10334</v>
      </c>
      <c r="D153" s="2" t="s">
        <v>10335</v>
      </c>
      <c r="E153" s="8">
        <v>45337</v>
      </c>
    </row>
    <row r="154" customHeight="1" spans="1:5">
      <c r="A154" s="2" t="s">
        <v>497</v>
      </c>
      <c r="B154" s="2" t="s">
        <v>10494</v>
      </c>
      <c r="C154" s="2" t="s">
        <v>10339</v>
      </c>
      <c r="D154" s="2" t="s">
        <v>10340</v>
      </c>
      <c r="E154" s="8">
        <v>45996</v>
      </c>
    </row>
    <row r="155" customHeight="1" spans="1:5">
      <c r="A155" s="2" t="s">
        <v>2339</v>
      </c>
      <c r="B155" s="2" t="s">
        <v>10495</v>
      </c>
      <c r="C155" s="2" t="s">
        <v>10357</v>
      </c>
      <c r="D155" s="2" t="s">
        <v>10340</v>
      </c>
      <c r="E155" s="8">
        <v>45420</v>
      </c>
    </row>
    <row r="156" customHeight="1" spans="1:5">
      <c r="A156" s="2" t="s">
        <v>2038</v>
      </c>
      <c r="B156" s="2" t="s">
        <v>10496</v>
      </c>
      <c r="C156" s="2" t="s">
        <v>10339</v>
      </c>
      <c r="D156" s="2" t="s">
        <v>10364</v>
      </c>
      <c r="E156" s="8">
        <v>45630</v>
      </c>
    </row>
    <row r="157" customHeight="1" spans="1:5">
      <c r="A157" s="2" t="s">
        <v>1742</v>
      </c>
      <c r="B157" s="2" t="s">
        <v>10497</v>
      </c>
      <c r="C157" s="2" t="s">
        <v>10337</v>
      </c>
      <c r="D157" s="2" t="s">
        <v>10340</v>
      </c>
      <c r="E157" s="8">
        <v>45465</v>
      </c>
    </row>
    <row r="158" customHeight="1" spans="1:5">
      <c r="A158" s="2" t="s">
        <v>1806</v>
      </c>
      <c r="B158" s="2" t="s">
        <v>10498</v>
      </c>
      <c r="C158" s="2" t="s">
        <v>10348</v>
      </c>
      <c r="D158" s="2" t="s">
        <v>10330</v>
      </c>
      <c r="E158" s="8">
        <v>45436</v>
      </c>
    </row>
    <row r="159" customHeight="1" spans="1:5">
      <c r="A159" s="2" t="s">
        <v>2057</v>
      </c>
      <c r="B159" s="2" t="s">
        <v>10499</v>
      </c>
      <c r="C159" s="2" t="s">
        <v>10337</v>
      </c>
      <c r="D159" s="2" t="s">
        <v>10330</v>
      </c>
      <c r="E159" s="8">
        <v>45628</v>
      </c>
    </row>
    <row r="160" customHeight="1" spans="1:5">
      <c r="A160" s="2" t="s">
        <v>5103</v>
      </c>
      <c r="B160" s="2" t="s">
        <v>10500</v>
      </c>
      <c r="C160" s="2" t="s">
        <v>10329</v>
      </c>
      <c r="D160" s="2" t="s">
        <v>10335</v>
      </c>
      <c r="E160" s="8">
        <v>46118</v>
      </c>
    </row>
    <row r="161" customHeight="1" spans="1:5">
      <c r="A161" s="2" t="s">
        <v>4694</v>
      </c>
      <c r="B161" s="2" t="s">
        <v>10501</v>
      </c>
      <c r="C161" s="2" t="s">
        <v>10329</v>
      </c>
      <c r="D161" s="2" t="s">
        <v>10340</v>
      </c>
      <c r="E161" s="8">
        <v>46141</v>
      </c>
    </row>
    <row r="162" customHeight="1" spans="1:5">
      <c r="A162" s="2" t="s">
        <v>536</v>
      </c>
      <c r="B162" s="2" t="s">
        <v>10502</v>
      </c>
      <c r="C162" s="2" t="s">
        <v>10339</v>
      </c>
      <c r="D162" s="2" t="s">
        <v>10335</v>
      </c>
      <c r="E162" s="8">
        <v>45635</v>
      </c>
    </row>
    <row r="163" customHeight="1" spans="1:5">
      <c r="A163" s="2" t="s">
        <v>3460</v>
      </c>
      <c r="B163" s="2" t="s">
        <v>10503</v>
      </c>
      <c r="C163" s="2" t="s">
        <v>10350</v>
      </c>
      <c r="D163" s="2" t="s">
        <v>10340</v>
      </c>
      <c r="E163" s="8">
        <v>45746</v>
      </c>
    </row>
    <row r="164" customHeight="1" spans="1:5">
      <c r="A164" s="2" t="s">
        <v>1950</v>
      </c>
      <c r="B164" s="2" t="s">
        <v>10504</v>
      </c>
      <c r="C164" s="2" t="s">
        <v>10355</v>
      </c>
      <c r="D164" s="2" t="s">
        <v>10335</v>
      </c>
      <c r="E164" s="8">
        <v>46179</v>
      </c>
    </row>
    <row r="165" customHeight="1" spans="1:5">
      <c r="A165" s="2" t="s">
        <v>1349</v>
      </c>
      <c r="B165" s="2" t="s">
        <v>10505</v>
      </c>
      <c r="C165" s="2" t="s">
        <v>10339</v>
      </c>
      <c r="D165" s="2" t="s">
        <v>10340</v>
      </c>
      <c r="E165" s="8">
        <v>45503</v>
      </c>
    </row>
    <row r="166" customHeight="1" spans="1:5">
      <c r="A166" s="2" t="s">
        <v>2198</v>
      </c>
      <c r="B166" s="2" t="s">
        <v>10506</v>
      </c>
      <c r="C166" s="2" t="s">
        <v>10357</v>
      </c>
      <c r="D166" s="2" t="s">
        <v>10330</v>
      </c>
      <c r="E166" s="8">
        <v>46142</v>
      </c>
    </row>
    <row r="167" customHeight="1" spans="1:5">
      <c r="A167" s="2" t="s">
        <v>2731</v>
      </c>
      <c r="B167" s="2" t="s">
        <v>10507</v>
      </c>
      <c r="C167" s="2" t="s">
        <v>10348</v>
      </c>
      <c r="D167" s="2" t="s">
        <v>10330</v>
      </c>
      <c r="E167" s="8">
        <v>45387</v>
      </c>
    </row>
    <row r="168" customHeight="1" spans="1:5">
      <c r="A168" s="2" t="s">
        <v>2033</v>
      </c>
      <c r="B168" s="2" t="s">
        <v>10508</v>
      </c>
      <c r="C168" s="2" t="s">
        <v>10329</v>
      </c>
      <c r="D168" s="2" t="s">
        <v>10340</v>
      </c>
      <c r="E168" s="8">
        <v>45495</v>
      </c>
    </row>
    <row r="169" customHeight="1" spans="1:5">
      <c r="A169" s="2" t="s">
        <v>2733</v>
      </c>
      <c r="B169" s="2" t="s">
        <v>10509</v>
      </c>
      <c r="C169" s="2" t="s">
        <v>10329</v>
      </c>
      <c r="D169" s="2" t="s">
        <v>10340</v>
      </c>
      <c r="E169" s="8">
        <v>45596</v>
      </c>
    </row>
    <row r="170" customHeight="1" spans="1:5">
      <c r="A170" s="2" t="s">
        <v>1607</v>
      </c>
      <c r="B170" s="2" t="s">
        <v>10510</v>
      </c>
      <c r="C170" s="2" t="s">
        <v>10348</v>
      </c>
      <c r="D170" s="2" t="s">
        <v>10340</v>
      </c>
      <c r="E170" s="8">
        <v>45325</v>
      </c>
    </row>
    <row r="171" customHeight="1" spans="1:5">
      <c r="A171" s="2" t="s">
        <v>210</v>
      </c>
      <c r="B171" s="2" t="s">
        <v>10511</v>
      </c>
      <c r="C171" s="2" t="s">
        <v>10342</v>
      </c>
      <c r="D171" s="2" t="s">
        <v>10340</v>
      </c>
      <c r="E171" s="8">
        <v>46026</v>
      </c>
    </row>
    <row r="172" customHeight="1" spans="1:5">
      <c r="A172" s="2" t="s">
        <v>6507</v>
      </c>
      <c r="B172" s="2" t="s">
        <v>10512</v>
      </c>
      <c r="C172" s="2" t="s">
        <v>10348</v>
      </c>
      <c r="D172" s="2" t="s">
        <v>10340</v>
      </c>
      <c r="E172" s="8">
        <v>46061</v>
      </c>
    </row>
    <row r="173" customHeight="1" spans="1:5">
      <c r="A173" s="2" t="s">
        <v>3716</v>
      </c>
      <c r="B173" s="2" t="s">
        <v>10513</v>
      </c>
      <c r="C173" s="2" t="s">
        <v>10357</v>
      </c>
      <c r="D173" s="2" t="s">
        <v>10364</v>
      </c>
      <c r="E173" s="8">
        <v>45637</v>
      </c>
    </row>
    <row r="174" customHeight="1" spans="1:5">
      <c r="A174" s="2" t="s">
        <v>1226</v>
      </c>
      <c r="B174" s="2" t="s">
        <v>10514</v>
      </c>
      <c r="C174" s="2" t="s">
        <v>10348</v>
      </c>
      <c r="D174" s="2" t="s">
        <v>10330</v>
      </c>
      <c r="E174" s="8">
        <v>46044</v>
      </c>
    </row>
    <row r="175" customHeight="1" spans="1:5">
      <c r="A175" s="2" t="s">
        <v>4315</v>
      </c>
      <c r="B175" s="2" t="s">
        <v>10515</v>
      </c>
      <c r="C175" s="2" t="s">
        <v>10350</v>
      </c>
      <c r="D175" s="2" t="s">
        <v>10335</v>
      </c>
      <c r="E175" s="8">
        <v>45987</v>
      </c>
    </row>
    <row r="176" customHeight="1" spans="1:5">
      <c r="A176" s="2" t="s">
        <v>1480</v>
      </c>
      <c r="B176" s="2" t="s">
        <v>10516</v>
      </c>
      <c r="C176" s="2" t="s">
        <v>10339</v>
      </c>
      <c r="D176" s="2" t="s">
        <v>10364</v>
      </c>
      <c r="E176" s="8">
        <v>46013</v>
      </c>
    </row>
    <row r="177" customHeight="1" spans="1:5">
      <c r="A177" s="2" t="s">
        <v>2559</v>
      </c>
      <c r="B177" s="2" t="s">
        <v>10517</v>
      </c>
      <c r="C177" s="2" t="s">
        <v>10339</v>
      </c>
      <c r="D177" s="2" t="s">
        <v>10340</v>
      </c>
      <c r="E177" s="8">
        <v>46014</v>
      </c>
    </row>
    <row r="178" customHeight="1" spans="1:5">
      <c r="A178" s="2" t="s">
        <v>806</v>
      </c>
      <c r="B178" s="2" t="s">
        <v>10518</v>
      </c>
      <c r="C178" s="2" t="s">
        <v>10332</v>
      </c>
      <c r="D178" s="2" t="s">
        <v>10335</v>
      </c>
      <c r="E178" s="8">
        <v>45808</v>
      </c>
    </row>
    <row r="179" customHeight="1" spans="1:5">
      <c r="A179" s="2" t="s">
        <v>4250</v>
      </c>
      <c r="B179" s="2" t="s">
        <v>10519</v>
      </c>
      <c r="C179" s="2" t="s">
        <v>10342</v>
      </c>
      <c r="D179" s="2" t="s">
        <v>10364</v>
      </c>
      <c r="E179" s="8">
        <v>45391</v>
      </c>
    </row>
    <row r="180" customHeight="1" spans="1:5">
      <c r="A180" s="2" t="s">
        <v>4122</v>
      </c>
      <c r="B180" s="2" t="s">
        <v>10520</v>
      </c>
      <c r="C180" s="2" t="s">
        <v>10334</v>
      </c>
      <c r="D180" s="2" t="s">
        <v>10335</v>
      </c>
      <c r="E180" s="8">
        <v>46123</v>
      </c>
    </row>
    <row r="181" customHeight="1" spans="1:5">
      <c r="A181" s="2" t="s">
        <v>2004</v>
      </c>
      <c r="B181" s="2" t="s">
        <v>10521</v>
      </c>
      <c r="C181" s="2" t="s">
        <v>10329</v>
      </c>
      <c r="D181" s="2" t="s">
        <v>10330</v>
      </c>
      <c r="E181" s="8">
        <v>45839</v>
      </c>
    </row>
    <row r="182" customHeight="1" spans="1:5">
      <c r="A182" s="2" t="s">
        <v>3580</v>
      </c>
      <c r="B182" s="2" t="s">
        <v>10522</v>
      </c>
      <c r="C182" s="2" t="s">
        <v>10334</v>
      </c>
      <c r="D182" s="2" t="s">
        <v>10330</v>
      </c>
      <c r="E182" s="8">
        <v>46103</v>
      </c>
    </row>
    <row r="183" customHeight="1" spans="1:5">
      <c r="A183" s="2" t="s">
        <v>1865</v>
      </c>
      <c r="B183" s="2" t="s">
        <v>10523</v>
      </c>
      <c r="C183" s="2" t="s">
        <v>10334</v>
      </c>
      <c r="D183" s="2" t="s">
        <v>10340</v>
      </c>
      <c r="E183" s="8">
        <v>46155</v>
      </c>
    </row>
    <row r="184" customHeight="1" spans="1:5">
      <c r="A184" s="2" t="s">
        <v>2227</v>
      </c>
      <c r="B184" s="2" t="s">
        <v>10524</v>
      </c>
      <c r="C184" s="2" t="s">
        <v>10357</v>
      </c>
      <c r="D184" s="2" t="s">
        <v>10330</v>
      </c>
      <c r="E184" s="8">
        <v>45460</v>
      </c>
    </row>
    <row r="185" customHeight="1" spans="1:5">
      <c r="A185" s="2" t="s">
        <v>997</v>
      </c>
      <c r="B185" s="2" t="s">
        <v>10525</v>
      </c>
      <c r="C185" s="2" t="s">
        <v>10348</v>
      </c>
      <c r="D185" s="2" t="s">
        <v>10364</v>
      </c>
      <c r="E185" s="8">
        <v>45653</v>
      </c>
    </row>
    <row r="186" customHeight="1" spans="1:5">
      <c r="A186" s="2" t="s">
        <v>7688</v>
      </c>
      <c r="B186" s="2" t="s">
        <v>10526</v>
      </c>
      <c r="C186" s="2" t="s">
        <v>10329</v>
      </c>
      <c r="D186" s="2" t="s">
        <v>10364</v>
      </c>
      <c r="E186" s="8">
        <v>45465</v>
      </c>
    </row>
    <row r="187" customHeight="1" spans="1:5">
      <c r="A187" s="2" t="s">
        <v>1097</v>
      </c>
      <c r="B187" s="2" t="s">
        <v>10527</v>
      </c>
      <c r="C187" s="2" t="s">
        <v>10337</v>
      </c>
      <c r="D187" s="2" t="s">
        <v>10340</v>
      </c>
      <c r="E187" s="8">
        <v>45337</v>
      </c>
    </row>
    <row r="188" customHeight="1" spans="1:5">
      <c r="A188" s="2" t="s">
        <v>3211</v>
      </c>
      <c r="B188" s="2" t="s">
        <v>10528</v>
      </c>
      <c r="C188" s="2" t="s">
        <v>10348</v>
      </c>
      <c r="D188" s="2" t="s">
        <v>10335</v>
      </c>
      <c r="E188" s="8">
        <v>46161</v>
      </c>
    </row>
    <row r="189" customHeight="1" spans="1:5">
      <c r="A189" s="2" t="s">
        <v>7729</v>
      </c>
      <c r="B189" s="2" t="s">
        <v>10529</v>
      </c>
      <c r="C189" s="2" t="s">
        <v>10339</v>
      </c>
      <c r="D189" s="2" t="s">
        <v>10340</v>
      </c>
      <c r="E189" s="8">
        <v>46122</v>
      </c>
    </row>
    <row r="190" customHeight="1" spans="1:5">
      <c r="A190" s="2" t="s">
        <v>1578</v>
      </c>
      <c r="B190" s="2" t="s">
        <v>10530</v>
      </c>
      <c r="C190" s="2" t="s">
        <v>10329</v>
      </c>
      <c r="D190" s="2" t="s">
        <v>10364</v>
      </c>
      <c r="E190" s="8">
        <v>46130</v>
      </c>
    </row>
    <row r="191" customHeight="1" spans="1:5">
      <c r="A191" s="2" t="s">
        <v>2761</v>
      </c>
      <c r="B191" s="2" t="s">
        <v>10531</v>
      </c>
      <c r="C191" s="2" t="s">
        <v>10348</v>
      </c>
      <c r="D191" s="2" t="s">
        <v>10340</v>
      </c>
      <c r="E191" s="8">
        <v>46087</v>
      </c>
    </row>
    <row r="192" customHeight="1" spans="1:5">
      <c r="A192" s="2" t="s">
        <v>4797</v>
      </c>
      <c r="B192" s="2" t="s">
        <v>10532</v>
      </c>
      <c r="C192" s="2" t="s">
        <v>10350</v>
      </c>
      <c r="D192" s="2" t="s">
        <v>10364</v>
      </c>
      <c r="E192" s="8">
        <v>45875</v>
      </c>
    </row>
    <row r="193" customHeight="1" spans="1:5">
      <c r="A193" s="2" t="s">
        <v>1223</v>
      </c>
      <c r="B193" s="2" t="s">
        <v>10533</v>
      </c>
      <c r="C193" s="2" t="s">
        <v>10355</v>
      </c>
      <c r="D193" s="2" t="s">
        <v>10335</v>
      </c>
      <c r="E193" s="8">
        <v>45761</v>
      </c>
    </row>
    <row r="194" customHeight="1" spans="1:5">
      <c r="A194" s="2" t="s">
        <v>326</v>
      </c>
      <c r="B194" s="2" t="s">
        <v>10534</v>
      </c>
      <c r="C194" s="2" t="s">
        <v>10339</v>
      </c>
      <c r="D194" s="2" t="s">
        <v>10340</v>
      </c>
      <c r="E194" s="8">
        <v>46184</v>
      </c>
    </row>
    <row r="195" customHeight="1" spans="1:5">
      <c r="A195" s="2" t="s">
        <v>2333</v>
      </c>
      <c r="B195" s="2" t="s">
        <v>10535</v>
      </c>
      <c r="C195" s="2" t="s">
        <v>10334</v>
      </c>
      <c r="D195" s="2" t="s">
        <v>10340</v>
      </c>
      <c r="E195" s="8">
        <v>45789</v>
      </c>
    </row>
    <row r="196" customHeight="1" spans="1:5">
      <c r="A196" s="2" t="s">
        <v>1249</v>
      </c>
      <c r="B196" s="2" t="s">
        <v>10536</v>
      </c>
      <c r="C196" s="2" t="s">
        <v>10339</v>
      </c>
      <c r="D196" s="2" t="s">
        <v>10335</v>
      </c>
      <c r="E196" s="8">
        <v>45870</v>
      </c>
    </row>
    <row r="197" customHeight="1" spans="1:5">
      <c r="A197" s="2" t="s">
        <v>1317</v>
      </c>
      <c r="B197" s="2" t="s">
        <v>10537</v>
      </c>
      <c r="C197" s="2" t="s">
        <v>10339</v>
      </c>
      <c r="D197" s="2" t="s">
        <v>10340</v>
      </c>
      <c r="E197" s="8">
        <v>45482</v>
      </c>
    </row>
    <row r="198" customHeight="1" spans="1:5">
      <c r="A198" s="2" t="s">
        <v>142</v>
      </c>
      <c r="B198" s="2" t="s">
        <v>10538</v>
      </c>
      <c r="C198" s="2" t="s">
        <v>10337</v>
      </c>
      <c r="D198" s="2" t="s">
        <v>10330</v>
      </c>
      <c r="E198" s="8">
        <v>45964</v>
      </c>
    </row>
    <row r="199" customHeight="1" spans="1:5">
      <c r="A199" s="2" t="s">
        <v>6542</v>
      </c>
      <c r="B199" s="2" t="s">
        <v>10539</v>
      </c>
      <c r="C199" s="2" t="s">
        <v>10334</v>
      </c>
      <c r="D199" s="2" t="s">
        <v>10364</v>
      </c>
      <c r="E199" s="8">
        <v>46029</v>
      </c>
    </row>
    <row r="200" customHeight="1" spans="1:5">
      <c r="A200" s="2" t="s">
        <v>2011</v>
      </c>
      <c r="B200" s="2" t="s">
        <v>10540</v>
      </c>
      <c r="C200" s="2" t="s">
        <v>10355</v>
      </c>
      <c r="D200" s="2" t="s">
        <v>10330</v>
      </c>
      <c r="E200" s="8">
        <v>45902</v>
      </c>
    </row>
    <row r="201" customHeight="1" spans="1:5">
      <c r="A201" s="2" t="s">
        <v>1979</v>
      </c>
      <c r="B201" s="2" t="s">
        <v>10541</v>
      </c>
      <c r="C201" s="2" t="s">
        <v>10348</v>
      </c>
      <c r="D201" s="2" t="s">
        <v>10340</v>
      </c>
      <c r="E201" s="8">
        <v>45740</v>
      </c>
    </row>
    <row r="202" customHeight="1" spans="1:5">
      <c r="A202" s="2" t="s">
        <v>2809</v>
      </c>
      <c r="B202" s="2" t="s">
        <v>10542</v>
      </c>
      <c r="C202" s="2" t="s">
        <v>10329</v>
      </c>
      <c r="D202" s="2" t="s">
        <v>10330</v>
      </c>
      <c r="E202" s="8">
        <v>45470</v>
      </c>
    </row>
    <row r="203" customHeight="1" spans="1:5">
      <c r="A203" s="2" t="s">
        <v>4410</v>
      </c>
      <c r="B203" s="2" t="s">
        <v>10543</v>
      </c>
      <c r="C203" s="2" t="s">
        <v>10342</v>
      </c>
      <c r="D203" s="2" t="s">
        <v>10340</v>
      </c>
      <c r="E203" s="8">
        <v>45322</v>
      </c>
    </row>
    <row r="204" customHeight="1" spans="1:5">
      <c r="A204" s="2" t="s">
        <v>6323</v>
      </c>
      <c r="B204" s="2" t="s">
        <v>10544</v>
      </c>
      <c r="C204" s="2" t="s">
        <v>10357</v>
      </c>
      <c r="D204" s="2" t="s">
        <v>10364</v>
      </c>
      <c r="E204" s="8">
        <v>45856</v>
      </c>
    </row>
    <row r="205" customHeight="1" spans="1:5">
      <c r="A205" s="2" t="s">
        <v>654</v>
      </c>
      <c r="B205" s="2" t="s">
        <v>10545</v>
      </c>
      <c r="C205" s="2" t="s">
        <v>10339</v>
      </c>
      <c r="D205" s="2" t="s">
        <v>10340</v>
      </c>
      <c r="E205" s="8">
        <v>45906</v>
      </c>
    </row>
    <row r="206" customHeight="1" spans="1:5">
      <c r="A206" s="2" t="s">
        <v>2156</v>
      </c>
      <c r="B206" s="2" t="s">
        <v>10546</v>
      </c>
      <c r="C206" s="2" t="s">
        <v>10339</v>
      </c>
      <c r="D206" s="2" t="s">
        <v>10340</v>
      </c>
      <c r="E206" s="8">
        <v>45987</v>
      </c>
    </row>
    <row r="207" customHeight="1" spans="1:5">
      <c r="A207" s="2" t="s">
        <v>3352</v>
      </c>
      <c r="B207" s="2" t="s">
        <v>10547</v>
      </c>
      <c r="C207" s="2" t="s">
        <v>10355</v>
      </c>
      <c r="D207" s="2" t="s">
        <v>10340</v>
      </c>
      <c r="E207" s="8">
        <v>46147</v>
      </c>
    </row>
    <row r="208" customHeight="1" spans="1:5">
      <c r="A208" s="2" t="s">
        <v>70</v>
      </c>
      <c r="B208" s="2" t="s">
        <v>10548</v>
      </c>
      <c r="C208" s="2" t="s">
        <v>10339</v>
      </c>
      <c r="D208" s="2" t="s">
        <v>10364</v>
      </c>
      <c r="E208" s="8">
        <v>45739</v>
      </c>
    </row>
    <row r="209" customHeight="1" spans="1:5">
      <c r="A209" s="2" t="s">
        <v>1511</v>
      </c>
      <c r="B209" s="2" t="s">
        <v>10549</v>
      </c>
      <c r="C209" s="2" t="s">
        <v>10337</v>
      </c>
      <c r="D209" s="2" t="s">
        <v>10340</v>
      </c>
      <c r="E209" s="8">
        <v>46038</v>
      </c>
    </row>
    <row r="210" customHeight="1" spans="1:5">
      <c r="A210" s="2" t="s">
        <v>3888</v>
      </c>
      <c r="B210" s="2" t="s">
        <v>10550</v>
      </c>
      <c r="C210" s="2" t="s">
        <v>10339</v>
      </c>
      <c r="D210" s="2" t="s">
        <v>10364</v>
      </c>
      <c r="E210" s="8">
        <v>45936</v>
      </c>
    </row>
    <row r="211" customHeight="1" spans="1:5">
      <c r="A211" s="2" t="s">
        <v>1141</v>
      </c>
      <c r="B211" s="2" t="s">
        <v>10551</v>
      </c>
      <c r="C211" s="2" t="s">
        <v>10357</v>
      </c>
      <c r="D211" s="2" t="s">
        <v>10335</v>
      </c>
      <c r="E211" s="8">
        <v>45541</v>
      </c>
    </row>
    <row r="212" customHeight="1" spans="1:5">
      <c r="A212" s="2" t="s">
        <v>2046</v>
      </c>
      <c r="B212" s="2" t="s">
        <v>10552</v>
      </c>
      <c r="C212" s="2" t="s">
        <v>10337</v>
      </c>
      <c r="D212" s="2" t="s">
        <v>10335</v>
      </c>
      <c r="E212" s="8">
        <v>46052</v>
      </c>
    </row>
    <row r="213" customHeight="1" spans="1:5">
      <c r="A213" s="2" t="s">
        <v>847</v>
      </c>
      <c r="B213" s="2" t="s">
        <v>10553</v>
      </c>
      <c r="C213" s="2" t="s">
        <v>10357</v>
      </c>
      <c r="D213" s="2" t="s">
        <v>10364</v>
      </c>
      <c r="E213" s="8">
        <v>45339</v>
      </c>
    </row>
    <row r="214" customHeight="1" spans="1:5">
      <c r="A214" s="2" t="s">
        <v>3625</v>
      </c>
      <c r="B214" s="2" t="s">
        <v>10554</v>
      </c>
      <c r="C214" s="2" t="s">
        <v>10355</v>
      </c>
      <c r="D214" s="2" t="s">
        <v>10335</v>
      </c>
      <c r="E214" s="8">
        <v>45831</v>
      </c>
    </row>
    <row r="215" customHeight="1" spans="1:5">
      <c r="A215" s="2" t="s">
        <v>1729</v>
      </c>
      <c r="B215" s="2" t="s">
        <v>10555</v>
      </c>
      <c r="C215" s="2" t="s">
        <v>10329</v>
      </c>
      <c r="D215" s="2" t="s">
        <v>10364</v>
      </c>
      <c r="E215" s="8">
        <v>46138</v>
      </c>
    </row>
    <row r="216" customHeight="1" spans="1:5">
      <c r="A216" s="2" t="s">
        <v>2418</v>
      </c>
      <c r="B216" s="2" t="s">
        <v>10556</v>
      </c>
      <c r="C216" s="2" t="s">
        <v>10329</v>
      </c>
      <c r="D216" s="2" t="s">
        <v>10340</v>
      </c>
      <c r="E216" s="8">
        <v>45885</v>
      </c>
    </row>
    <row r="217" customHeight="1" spans="1:5">
      <c r="A217" s="2" t="s">
        <v>770</v>
      </c>
      <c r="B217" s="2" t="s">
        <v>10557</v>
      </c>
      <c r="C217" s="2" t="s">
        <v>10329</v>
      </c>
      <c r="D217" s="2" t="s">
        <v>10335</v>
      </c>
      <c r="E217" s="8">
        <v>46135</v>
      </c>
    </row>
    <row r="218" customHeight="1" spans="1:5">
      <c r="A218" s="2" t="s">
        <v>1739</v>
      </c>
      <c r="B218" s="2" t="s">
        <v>10558</v>
      </c>
      <c r="C218" s="2" t="s">
        <v>10339</v>
      </c>
      <c r="D218" s="2" t="s">
        <v>10330</v>
      </c>
      <c r="E218" s="8">
        <v>45342</v>
      </c>
    </row>
    <row r="219" customHeight="1" spans="1:5">
      <c r="A219" s="2" t="s">
        <v>1802</v>
      </c>
      <c r="B219" s="2" t="s">
        <v>10559</v>
      </c>
      <c r="C219" s="2" t="s">
        <v>10339</v>
      </c>
      <c r="D219" s="2" t="s">
        <v>10330</v>
      </c>
      <c r="E219" s="8">
        <v>45771</v>
      </c>
    </row>
    <row r="220" customHeight="1" spans="1:5">
      <c r="A220" s="2" t="s">
        <v>1926</v>
      </c>
      <c r="B220" s="2" t="s">
        <v>10560</v>
      </c>
      <c r="C220" s="2" t="s">
        <v>10350</v>
      </c>
      <c r="D220" s="2" t="s">
        <v>10364</v>
      </c>
      <c r="E220" s="8">
        <v>45994</v>
      </c>
    </row>
    <row r="221" customHeight="1" spans="1:5">
      <c r="A221" s="2" t="s">
        <v>1422</v>
      </c>
      <c r="B221" s="2" t="s">
        <v>10561</v>
      </c>
      <c r="C221" s="2" t="s">
        <v>10332</v>
      </c>
      <c r="D221" s="2" t="s">
        <v>10364</v>
      </c>
      <c r="E221" s="8">
        <v>45870</v>
      </c>
    </row>
    <row r="222" customHeight="1" spans="1:5">
      <c r="A222" s="2" t="s">
        <v>4653</v>
      </c>
      <c r="B222" s="2" t="s">
        <v>10562</v>
      </c>
      <c r="C222" s="2" t="s">
        <v>10348</v>
      </c>
      <c r="D222" s="2" t="s">
        <v>10335</v>
      </c>
      <c r="E222" s="8">
        <v>46084</v>
      </c>
    </row>
    <row r="223" customHeight="1" spans="1:5">
      <c r="A223" s="2" t="s">
        <v>2493</v>
      </c>
      <c r="B223" s="2" t="s">
        <v>10563</v>
      </c>
      <c r="C223" s="2" t="s">
        <v>10332</v>
      </c>
      <c r="D223" s="2" t="s">
        <v>10330</v>
      </c>
      <c r="E223" s="8">
        <v>45708</v>
      </c>
    </row>
    <row r="224" customHeight="1" spans="1:5">
      <c r="A224" s="2" t="s">
        <v>4563</v>
      </c>
      <c r="B224" s="2" t="s">
        <v>10564</v>
      </c>
      <c r="C224" s="2" t="s">
        <v>10337</v>
      </c>
      <c r="D224" s="2" t="s">
        <v>10330</v>
      </c>
      <c r="E224" s="8">
        <v>45906</v>
      </c>
    </row>
    <row r="225" customHeight="1" spans="1:5">
      <c r="A225" s="2" t="s">
        <v>905</v>
      </c>
      <c r="B225" s="2" t="s">
        <v>10565</v>
      </c>
      <c r="C225" s="2" t="s">
        <v>10342</v>
      </c>
      <c r="D225" s="2" t="s">
        <v>10340</v>
      </c>
      <c r="E225" s="8">
        <v>45669</v>
      </c>
    </row>
    <row r="226" customHeight="1" spans="1:5">
      <c r="A226" s="2" t="s">
        <v>215</v>
      </c>
      <c r="B226" s="2" t="s">
        <v>10566</v>
      </c>
      <c r="C226" s="2" t="s">
        <v>10348</v>
      </c>
      <c r="D226" s="2" t="s">
        <v>10340</v>
      </c>
      <c r="E226" s="8">
        <v>46076</v>
      </c>
    </row>
    <row r="227" customHeight="1" spans="1:5">
      <c r="A227" s="2" t="s">
        <v>1948</v>
      </c>
      <c r="B227" s="2" t="s">
        <v>10567</v>
      </c>
      <c r="C227" s="2" t="s">
        <v>10350</v>
      </c>
      <c r="D227" s="2" t="s">
        <v>10340</v>
      </c>
      <c r="E227" s="8">
        <v>45399</v>
      </c>
    </row>
    <row r="228" customHeight="1" spans="1:5">
      <c r="A228" s="2" t="s">
        <v>695</v>
      </c>
      <c r="B228" s="2" t="s">
        <v>10568</v>
      </c>
      <c r="C228" s="2" t="s">
        <v>10339</v>
      </c>
      <c r="D228" s="2" t="s">
        <v>10340</v>
      </c>
      <c r="E228" s="8">
        <v>45520</v>
      </c>
    </row>
    <row r="229" customHeight="1" spans="1:5">
      <c r="A229" s="2" t="s">
        <v>3629</v>
      </c>
      <c r="B229" s="2" t="s">
        <v>10569</v>
      </c>
      <c r="C229" s="2" t="s">
        <v>10357</v>
      </c>
      <c r="D229" s="2" t="s">
        <v>10340</v>
      </c>
      <c r="E229" s="8">
        <v>45379</v>
      </c>
    </row>
    <row r="230" customHeight="1" spans="1:5">
      <c r="A230" s="2" t="s">
        <v>8514</v>
      </c>
      <c r="B230" s="2" t="s">
        <v>10570</v>
      </c>
      <c r="C230" s="2" t="s">
        <v>10337</v>
      </c>
      <c r="D230" s="2" t="s">
        <v>10335</v>
      </c>
      <c r="E230" s="8">
        <v>45923</v>
      </c>
    </row>
    <row r="231" customHeight="1" spans="1:5">
      <c r="A231" s="2" t="s">
        <v>1817</v>
      </c>
      <c r="B231" s="2" t="s">
        <v>10571</v>
      </c>
      <c r="C231" s="2" t="s">
        <v>10339</v>
      </c>
      <c r="D231" s="2" t="s">
        <v>10330</v>
      </c>
      <c r="E231" s="8">
        <v>45501</v>
      </c>
    </row>
    <row r="232" customHeight="1" spans="1:5">
      <c r="A232" s="2" t="s">
        <v>26</v>
      </c>
      <c r="B232" s="2" t="s">
        <v>10572</v>
      </c>
      <c r="C232" s="2" t="s">
        <v>10339</v>
      </c>
      <c r="D232" s="2" t="s">
        <v>10364</v>
      </c>
      <c r="E232" s="8">
        <v>45577</v>
      </c>
    </row>
    <row r="233" customHeight="1" spans="1:5">
      <c r="A233" s="2" t="s">
        <v>2216</v>
      </c>
      <c r="B233" s="2" t="s">
        <v>10573</v>
      </c>
      <c r="C233" s="2" t="s">
        <v>10332</v>
      </c>
      <c r="D233" s="2" t="s">
        <v>10335</v>
      </c>
      <c r="E233" s="8">
        <v>46044</v>
      </c>
    </row>
    <row r="234" customHeight="1" spans="1:5">
      <c r="A234" s="2" t="s">
        <v>6879</v>
      </c>
      <c r="B234" s="2" t="s">
        <v>10574</v>
      </c>
      <c r="C234" s="2" t="s">
        <v>10342</v>
      </c>
      <c r="D234" s="2" t="s">
        <v>10340</v>
      </c>
      <c r="E234" s="8">
        <v>45616</v>
      </c>
    </row>
    <row r="235" customHeight="1" spans="1:5">
      <c r="A235" s="2" t="s">
        <v>3106</v>
      </c>
      <c r="B235" s="2" t="s">
        <v>10575</v>
      </c>
      <c r="C235" s="2" t="s">
        <v>10337</v>
      </c>
      <c r="D235" s="2" t="s">
        <v>10340</v>
      </c>
      <c r="E235" s="8">
        <v>45423</v>
      </c>
    </row>
    <row r="236" customHeight="1" spans="1:5">
      <c r="A236" s="2" t="s">
        <v>2073</v>
      </c>
      <c r="B236" s="2" t="s">
        <v>10576</v>
      </c>
      <c r="C236" s="2" t="s">
        <v>10350</v>
      </c>
      <c r="D236" s="2" t="s">
        <v>10340</v>
      </c>
      <c r="E236" s="8">
        <v>45310</v>
      </c>
    </row>
    <row r="237" customHeight="1" spans="1:5">
      <c r="A237" s="2" t="s">
        <v>1744</v>
      </c>
      <c r="B237" s="2" t="s">
        <v>10577</v>
      </c>
      <c r="C237" s="2" t="s">
        <v>10329</v>
      </c>
      <c r="D237" s="2" t="s">
        <v>10364</v>
      </c>
      <c r="E237" s="8">
        <v>45496</v>
      </c>
    </row>
    <row r="238" customHeight="1" spans="1:5">
      <c r="A238" s="2" t="s">
        <v>1390</v>
      </c>
      <c r="B238" s="2" t="s">
        <v>10578</v>
      </c>
      <c r="C238" s="2" t="s">
        <v>10332</v>
      </c>
      <c r="D238" s="2" t="s">
        <v>10340</v>
      </c>
      <c r="E238" s="8">
        <v>46115</v>
      </c>
    </row>
    <row r="239" customHeight="1" spans="1:5">
      <c r="A239" s="2" t="s">
        <v>1006</v>
      </c>
      <c r="B239" s="2" t="s">
        <v>10579</v>
      </c>
      <c r="C239" s="2" t="s">
        <v>10329</v>
      </c>
      <c r="D239" s="2" t="s">
        <v>10330</v>
      </c>
      <c r="E239" s="8">
        <v>45785</v>
      </c>
    </row>
    <row r="240" customHeight="1" spans="1:5">
      <c r="A240" s="2" t="s">
        <v>2599</v>
      </c>
      <c r="B240" s="2" t="s">
        <v>10580</v>
      </c>
      <c r="C240" s="2" t="s">
        <v>10339</v>
      </c>
      <c r="D240" s="2" t="s">
        <v>10364</v>
      </c>
      <c r="E240" s="8">
        <v>46187</v>
      </c>
    </row>
    <row r="241" customHeight="1" spans="1:5">
      <c r="A241" s="2" t="s">
        <v>270</v>
      </c>
      <c r="B241" s="2" t="s">
        <v>10581</v>
      </c>
      <c r="C241" s="2" t="s">
        <v>10339</v>
      </c>
      <c r="D241" s="2" t="s">
        <v>10364</v>
      </c>
      <c r="E241" s="8">
        <v>45485</v>
      </c>
    </row>
    <row r="242" customHeight="1" spans="1:5">
      <c r="A242" s="2" t="s">
        <v>2973</v>
      </c>
      <c r="B242" s="2" t="s">
        <v>10582</v>
      </c>
      <c r="C242" s="2" t="s">
        <v>10329</v>
      </c>
      <c r="D242" s="2" t="s">
        <v>10340</v>
      </c>
      <c r="E242" s="8">
        <v>45608</v>
      </c>
    </row>
    <row r="243" customHeight="1" spans="1:5">
      <c r="A243" s="2" t="s">
        <v>1665</v>
      </c>
      <c r="B243" s="2" t="s">
        <v>10583</v>
      </c>
      <c r="C243" s="2" t="s">
        <v>10329</v>
      </c>
      <c r="D243" s="2" t="s">
        <v>10340</v>
      </c>
      <c r="E243" s="8">
        <v>45438</v>
      </c>
    </row>
    <row r="244" customHeight="1" spans="1:5">
      <c r="A244" s="2" t="s">
        <v>4966</v>
      </c>
      <c r="B244" s="2" t="s">
        <v>10584</v>
      </c>
      <c r="C244" s="2" t="s">
        <v>10355</v>
      </c>
      <c r="D244" s="2" t="s">
        <v>10340</v>
      </c>
      <c r="E244" s="8">
        <v>45650</v>
      </c>
    </row>
    <row r="245" customHeight="1" spans="1:5">
      <c r="A245" s="2" t="s">
        <v>2205</v>
      </c>
      <c r="B245" s="2" t="s">
        <v>10585</v>
      </c>
      <c r="C245" s="2" t="s">
        <v>10357</v>
      </c>
      <c r="D245" s="2" t="s">
        <v>10340</v>
      </c>
      <c r="E245" s="8">
        <v>45798</v>
      </c>
    </row>
    <row r="246" customHeight="1" spans="1:5">
      <c r="A246" s="2" t="s">
        <v>3057</v>
      </c>
      <c r="B246" s="2" t="s">
        <v>10586</v>
      </c>
      <c r="C246" s="2" t="s">
        <v>10337</v>
      </c>
      <c r="D246" s="2" t="s">
        <v>10340</v>
      </c>
      <c r="E246" s="8">
        <v>46019</v>
      </c>
    </row>
    <row r="247" customHeight="1" spans="1:5">
      <c r="A247" s="2" t="s">
        <v>4029</v>
      </c>
      <c r="B247" s="2" t="s">
        <v>10587</v>
      </c>
      <c r="C247" s="2" t="s">
        <v>10334</v>
      </c>
      <c r="D247" s="2" t="s">
        <v>10330</v>
      </c>
      <c r="E247" s="8">
        <v>45623</v>
      </c>
    </row>
    <row r="248" customHeight="1" spans="1:5">
      <c r="A248" s="2" t="s">
        <v>1559</v>
      </c>
      <c r="B248" s="2" t="s">
        <v>10588</v>
      </c>
      <c r="C248" s="2" t="s">
        <v>10337</v>
      </c>
      <c r="D248" s="2" t="s">
        <v>10364</v>
      </c>
      <c r="E248" s="8">
        <v>45986</v>
      </c>
    </row>
    <row r="249" customHeight="1" spans="1:5">
      <c r="A249" s="2" t="s">
        <v>434</v>
      </c>
      <c r="B249" s="2" t="s">
        <v>10589</v>
      </c>
      <c r="C249" s="2" t="s">
        <v>10332</v>
      </c>
      <c r="D249" s="2" t="s">
        <v>10330</v>
      </c>
      <c r="E249" s="8">
        <v>45855</v>
      </c>
    </row>
    <row r="250" customHeight="1" spans="1:5">
      <c r="A250" s="2" t="s">
        <v>1195</v>
      </c>
      <c r="B250" s="2" t="s">
        <v>10590</v>
      </c>
      <c r="C250" s="2" t="s">
        <v>10348</v>
      </c>
      <c r="D250" s="2" t="s">
        <v>10335</v>
      </c>
      <c r="E250" s="8">
        <v>45554</v>
      </c>
    </row>
    <row r="251" customHeight="1" spans="1:5">
      <c r="A251" s="2" t="s">
        <v>1862</v>
      </c>
      <c r="B251" s="2" t="s">
        <v>10591</v>
      </c>
      <c r="C251" s="2" t="s">
        <v>10332</v>
      </c>
      <c r="D251" s="2" t="s">
        <v>10340</v>
      </c>
      <c r="E251" s="8">
        <v>46112</v>
      </c>
    </row>
    <row r="252" customHeight="1" spans="1:5">
      <c r="A252" s="2" t="s">
        <v>5298</v>
      </c>
      <c r="B252" s="2" t="s">
        <v>10592</v>
      </c>
      <c r="C252" s="2" t="s">
        <v>10337</v>
      </c>
      <c r="D252" s="2" t="s">
        <v>10335</v>
      </c>
      <c r="E252" s="8">
        <v>45682</v>
      </c>
    </row>
    <row r="253" customHeight="1" spans="1:5">
      <c r="A253" s="2" t="s">
        <v>855</v>
      </c>
      <c r="B253" s="2" t="s">
        <v>10593</v>
      </c>
      <c r="C253" s="2" t="s">
        <v>10334</v>
      </c>
      <c r="D253" s="2" t="s">
        <v>10335</v>
      </c>
      <c r="E253" s="8">
        <v>45427</v>
      </c>
    </row>
    <row r="254" customHeight="1" spans="1:5">
      <c r="A254" s="2" t="s">
        <v>186</v>
      </c>
      <c r="B254" s="2" t="s">
        <v>10594</v>
      </c>
      <c r="C254" s="2" t="s">
        <v>10332</v>
      </c>
      <c r="D254" s="2" t="s">
        <v>10364</v>
      </c>
      <c r="E254" s="8">
        <v>46158</v>
      </c>
    </row>
    <row r="255" customHeight="1" spans="1:5">
      <c r="A255" s="2" t="s">
        <v>3886</v>
      </c>
      <c r="B255" s="2" t="s">
        <v>10595</v>
      </c>
      <c r="C255" s="2" t="s">
        <v>10355</v>
      </c>
      <c r="D255" s="2" t="s">
        <v>10364</v>
      </c>
      <c r="E255" s="8">
        <v>46114</v>
      </c>
    </row>
    <row r="256" customHeight="1" spans="1:5">
      <c r="A256" s="2" t="s">
        <v>2343</v>
      </c>
      <c r="B256" s="2" t="s">
        <v>10596</v>
      </c>
      <c r="C256" s="2" t="s">
        <v>10355</v>
      </c>
      <c r="D256" s="2" t="s">
        <v>10340</v>
      </c>
      <c r="E256" s="8">
        <v>45336</v>
      </c>
    </row>
    <row r="257" customHeight="1" spans="1:5">
      <c r="A257" s="2" t="s">
        <v>77</v>
      </c>
      <c r="B257" s="2" t="s">
        <v>10597</v>
      </c>
      <c r="C257" s="2" t="s">
        <v>10329</v>
      </c>
      <c r="D257" s="2" t="s">
        <v>10340</v>
      </c>
      <c r="E257" s="8">
        <v>46104</v>
      </c>
    </row>
    <row r="258" customHeight="1" spans="1:5">
      <c r="A258" s="2" t="s">
        <v>2507</v>
      </c>
      <c r="B258" s="2" t="s">
        <v>10598</v>
      </c>
      <c r="C258" s="2" t="s">
        <v>10329</v>
      </c>
      <c r="D258" s="2" t="s">
        <v>10340</v>
      </c>
      <c r="E258" s="8">
        <v>46144</v>
      </c>
    </row>
    <row r="259" customHeight="1" spans="1:5">
      <c r="A259" s="2" t="s">
        <v>2383</v>
      </c>
      <c r="B259" s="2" t="s">
        <v>10599</v>
      </c>
      <c r="C259" s="2" t="s">
        <v>10339</v>
      </c>
      <c r="D259" s="2" t="s">
        <v>10330</v>
      </c>
      <c r="E259" s="8">
        <v>46038</v>
      </c>
    </row>
    <row r="260" customHeight="1" spans="1:5">
      <c r="A260" s="2" t="s">
        <v>2780</v>
      </c>
      <c r="B260" s="2" t="s">
        <v>10600</v>
      </c>
      <c r="C260" s="2" t="s">
        <v>10339</v>
      </c>
      <c r="D260" s="2" t="s">
        <v>10364</v>
      </c>
      <c r="E260" s="8">
        <v>45521</v>
      </c>
    </row>
    <row r="261" customHeight="1" spans="1:5">
      <c r="A261" s="2" t="s">
        <v>1856</v>
      </c>
      <c r="B261" s="2" t="s">
        <v>10601</v>
      </c>
      <c r="C261" s="2" t="s">
        <v>10337</v>
      </c>
      <c r="D261" s="2" t="s">
        <v>10340</v>
      </c>
      <c r="E261" s="8">
        <v>45860</v>
      </c>
    </row>
    <row r="262" customHeight="1" spans="1:5">
      <c r="A262" s="2" t="s">
        <v>2595</v>
      </c>
      <c r="B262" s="2" t="s">
        <v>10602</v>
      </c>
      <c r="C262" s="2" t="s">
        <v>10339</v>
      </c>
      <c r="D262" s="2" t="s">
        <v>10335</v>
      </c>
      <c r="E262" s="8">
        <v>45776</v>
      </c>
    </row>
    <row r="263" customHeight="1" spans="1:5">
      <c r="A263" s="2" t="s">
        <v>1814</v>
      </c>
      <c r="B263" s="2" t="s">
        <v>10603</v>
      </c>
      <c r="C263" s="2" t="s">
        <v>10329</v>
      </c>
      <c r="D263" s="2" t="s">
        <v>10330</v>
      </c>
      <c r="E263" s="8">
        <v>45850</v>
      </c>
    </row>
    <row r="264" customHeight="1" spans="1:5">
      <c r="A264" s="2" t="s">
        <v>2001</v>
      </c>
      <c r="B264" s="2" t="s">
        <v>10604</v>
      </c>
      <c r="C264" s="2" t="s">
        <v>10348</v>
      </c>
      <c r="D264" s="2" t="s">
        <v>10340</v>
      </c>
      <c r="E264" s="8">
        <v>45846</v>
      </c>
    </row>
    <row r="265" customHeight="1" spans="1:5">
      <c r="A265" s="2" t="s">
        <v>2666</v>
      </c>
      <c r="B265" s="2" t="s">
        <v>10605</v>
      </c>
      <c r="C265" s="2" t="s">
        <v>10339</v>
      </c>
      <c r="D265" s="2" t="s">
        <v>10340</v>
      </c>
      <c r="E265" s="8">
        <v>45867</v>
      </c>
    </row>
    <row r="266" customHeight="1" spans="1:5">
      <c r="A266" s="2" t="s">
        <v>4580</v>
      </c>
      <c r="B266" s="2" t="s">
        <v>10606</v>
      </c>
      <c r="C266" s="2" t="s">
        <v>10350</v>
      </c>
      <c r="D266" s="2" t="s">
        <v>10335</v>
      </c>
      <c r="E266" s="8">
        <v>45754</v>
      </c>
    </row>
    <row r="267" customHeight="1" spans="1:5">
      <c r="A267" s="2" t="s">
        <v>460</v>
      </c>
      <c r="B267" s="2" t="s">
        <v>10607</v>
      </c>
      <c r="C267" s="2" t="s">
        <v>10339</v>
      </c>
      <c r="D267" s="2" t="s">
        <v>10335</v>
      </c>
      <c r="E267" s="8">
        <v>45913</v>
      </c>
    </row>
    <row r="268" customHeight="1" spans="1:5">
      <c r="A268" s="2" t="s">
        <v>1474</v>
      </c>
      <c r="B268" s="2" t="s">
        <v>10608</v>
      </c>
      <c r="C268" s="2" t="s">
        <v>10348</v>
      </c>
      <c r="D268" s="2" t="s">
        <v>10330</v>
      </c>
      <c r="E268" s="8">
        <v>45765</v>
      </c>
    </row>
    <row r="269" customHeight="1" spans="1:5">
      <c r="A269" s="2" t="s">
        <v>3155</v>
      </c>
      <c r="B269" s="2" t="s">
        <v>10609</v>
      </c>
      <c r="C269" s="2" t="s">
        <v>10339</v>
      </c>
      <c r="D269" s="2" t="s">
        <v>10340</v>
      </c>
      <c r="E269" s="8">
        <v>45306</v>
      </c>
    </row>
    <row r="270" customHeight="1" spans="1:5">
      <c r="A270" s="2" t="s">
        <v>2020</v>
      </c>
      <c r="B270" s="2" t="s">
        <v>10610</v>
      </c>
      <c r="C270" s="2" t="s">
        <v>10339</v>
      </c>
      <c r="D270" s="2" t="s">
        <v>10335</v>
      </c>
      <c r="E270" s="8">
        <v>45323</v>
      </c>
    </row>
    <row r="271" customHeight="1" spans="1:5">
      <c r="A271" s="2" t="s">
        <v>1053</v>
      </c>
      <c r="B271" s="2" t="s">
        <v>10611</v>
      </c>
      <c r="C271" s="2" t="s">
        <v>10339</v>
      </c>
      <c r="D271" s="2" t="s">
        <v>10340</v>
      </c>
      <c r="E271" s="8">
        <v>46154</v>
      </c>
    </row>
    <row r="272" customHeight="1" spans="1:5">
      <c r="A272" s="2" t="s">
        <v>4989</v>
      </c>
      <c r="B272" s="2" t="s">
        <v>10612</v>
      </c>
      <c r="C272" s="2" t="s">
        <v>10339</v>
      </c>
      <c r="D272" s="2" t="s">
        <v>10364</v>
      </c>
      <c r="E272" s="8">
        <v>46110</v>
      </c>
    </row>
    <row r="273" customHeight="1" spans="1:5">
      <c r="A273" s="2" t="s">
        <v>4060</v>
      </c>
      <c r="B273" s="2" t="s">
        <v>10613</v>
      </c>
      <c r="C273" s="2" t="s">
        <v>10339</v>
      </c>
      <c r="D273" s="2" t="s">
        <v>10340</v>
      </c>
      <c r="E273" s="8">
        <v>45819</v>
      </c>
    </row>
    <row r="274" customHeight="1" spans="1:5">
      <c r="A274" s="2" t="s">
        <v>3688</v>
      </c>
      <c r="B274" s="2" t="s">
        <v>10614</v>
      </c>
      <c r="C274" s="2" t="s">
        <v>10339</v>
      </c>
      <c r="D274" s="2" t="s">
        <v>10340</v>
      </c>
      <c r="E274" s="8">
        <v>45449</v>
      </c>
    </row>
    <row r="275" customHeight="1" spans="1:5">
      <c r="A275" s="2" t="s">
        <v>3278</v>
      </c>
      <c r="B275" s="2" t="s">
        <v>10615</v>
      </c>
      <c r="C275" s="2" t="s">
        <v>10337</v>
      </c>
      <c r="D275" s="2" t="s">
        <v>10330</v>
      </c>
      <c r="E275" s="8">
        <v>45995</v>
      </c>
    </row>
    <row r="276" customHeight="1" spans="1:5">
      <c r="A276" s="2" t="s">
        <v>1082</v>
      </c>
      <c r="B276" s="2" t="s">
        <v>10616</v>
      </c>
      <c r="C276" s="2" t="s">
        <v>10337</v>
      </c>
      <c r="D276" s="2" t="s">
        <v>10330</v>
      </c>
      <c r="E276" s="8">
        <v>45420</v>
      </c>
    </row>
    <row r="277" customHeight="1" spans="1:5">
      <c r="A277" s="2" t="s">
        <v>3547</v>
      </c>
      <c r="B277" s="2" t="s">
        <v>10617</v>
      </c>
      <c r="C277" s="2" t="s">
        <v>10332</v>
      </c>
      <c r="D277" s="2" t="s">
        <v>10330</v>
      </c>
      <c r="E277" s="8">
        <v>45631</v>
      </c>
    </row>
    <row r="278" customHeight="1" spans="1:5">
      <c r="A278" s="2" t="s">
        <v>1315</v>
      </c>
      <c r="B278" s="2" t="s">
        <v>10618</v>
      </c>
      <c r="C278" s="2" t="s">
        <v>10348</v>
      </c>
      <c r="D278" s="2" t="s">
        <v>10330</v>
      </c>
      <c r="E278" s="8">
        <v>45588</v>
      </c>
    </row>
    <row r="279" customHeight="1" spans="1:5">
      <c r="A279" s="2" t="s">
        <v>781</v>
      </c>
      <c r="B279" s="2" t="s">
        <v>10619</v>
      </c>
      <c r="C279" s="2" t="s">
        <v>10357</v>
      </c>
      <c r="D279" s="2" t="s">
        <v>10364</v>
      </c>
      <c r="E279" s="8">
        <v>45303</v>
      </c>
    </row>
    <row r="280" customHeight="1" spans="1:5">
      <c r="A280" s="2" t="s">
        <v>1106</v>
      </c>
      <c r="B280" s="2" t="s">
        <v>10620</v>
      </c>
      <c r="C280" s="2" t="s">
        <v>10334</v>
      </c>
      <c r="D280" s="2" t="s">
        <v>10330</v>
      </c>
      <c r="E280" s="8">
        <v>46018</v>
      </c>
    </row>
    <row r="281" customHeight="1" spans="1:5">
      <c r="A281" s="2" t="s">
        <v>5448</v>
      </c>
      <c r="B281" s="2" t="s">
        <v>10621</v>
      </c>
      <c r="C281" s="2" t="s">
        <v>10334</v>
      </c>
      <c r="D281" s="2" t="s">
        <v>10330</v>
      </c>
      <c r="E281" s="8">
        <v>45750</v>
      </c>
    </row>
    <row r="282" customHeight="1" spans="1:5">
      <c r="A282" s="2" t="s">
        <v>831</v>
      </c>
      <c r="B282" s="2" t="s">
        <v>10622</v>
      </c>
      <c r="C282" s="2" t="s">
        <v>10339</v>
      </c>
      <c r="D282" s="2" t="s">
        <v>10330</v>
      </c>
      <c r="E282" s="8">
        <v>45576</v>
      </c>
    </row>
    <row r="283" customHeight="1" spans="1:5">
      <c r="A283" s="2" t="s">
        <v>2642</v>
      </c>
      <c r="B283" s="2" t="s">
        <v>10623</v>
      </c>
      <c r="C283" s="2" t="s">
        <v>10355</v>
      </c>
      <c r="D283" s="2" t="s">
        <v>10340</v>
      </c>
      <c r="E283" s="8">
        <v>45748</v>
      </c>
    </row>
    <row r="284" customHeight="1" spans="1:5">
      <c r="A284" s="2" t="s">
        <v>1768</v>
      </c>
      <c r="B284" s="2" t="s">
        <v>10624</v>
      </c>
      <c r="C284" s="2" t="s">
        <v>10355</v>
      </c>
      <c r="D284" s="2" t="s">
        <v>10330</v>
      </c>
      <c r="E284" s="8">
        <v>45292</v>
      </c>
    </row>
    <row r="285" customHeight="1" spans="1:5">
      <c r="A285" s="2" t="s">
        <v>1610</v>
      </c>
      <c r="B285" s="2" t="s">
        <v>10625</v>
      </c>
      <c r="C285" s="2" t="s">
        <v>10355</v>
      </c>
      <c r="D285" s="2" t="s">
        <v>10340</v>
      </c>
      <c r="E285" s="8">
        <v>45685</v>
      </c>
    </row>
    <row r="286" customHeight="1" spans="1:5">
      <c r="A286" s="2" t="s">
        <v>2274</v>
      </c>
      <c r="B286" s="2" t="s">
        <v>10626</v>
      </c>
      <c r="C286" s="2" t="s">
        <v>10357</v>
      </c>
      <c r="D286" s="2" t="s">
        <v>10335</v>
      </c>
      <c r="E286" s="8">
        <v>45759</v>
      </c>
    </row>
    <row r="287" customHeight="1" spans="1:5">
      <c r="A287" s="2" t="s">
        <v>2203</v>
      </c>
      <c r="B287" s="2" t="s">
        <v>10627</v>
      </c>
      <c r="C287" s="2" t="s">
        <v>10332</v>
      </c>
      <c r="D287" s="2" t="s">
        <v>10340</v>
      </c>
      <c r="E287" s="8">
        <v>45597</v>
      </c>
    </row>
    <row r="288" customHeight="1" spans="1:5">
      <c r="A288" s="2" t="s">
        <v>2606</v>
      </c>
      <c r="B288" s="2" t="s">
        <v>10628</v>
      </c>
      <c r="C288" s="2" t="s">
        <v>10339</v>
      </c>
      <c r="D288" s="2" t="s">
        <v>10364</v>
      </c>
      <c r="E288" s="8">
        <v>46039</v>
      </c>
    </row>
    <row r="289" customHeight="1" spans="1:5">
      <c r="A289" s="2" t="s">
        <v>3873</v>
      </c>
      <c r="B289" s="2" t="s">
        <v>10629</v>
      </c>
      <c r="C289" s="2" t="s">
        <v>10348</v>
      </c>
      <c r="D289" s="2" t="s">
        <v>10330</v>
      </c>
      <c r="E289" s="8">
        <v>45516</v>
      </c>
    </row>
    <row r="290" customHeight="1" spans="1:5">
      <c r="A290" s="2" t="s">
        <v>1276</v>
      </c>
      <c r="B290" s="2" t="s">
        <v>10630</v>
      </c>
      <c r="C290" s="2" t="s">
        <v>10357</v>
      </c>
      <c r="D290" s="2" t="s">
        <v>10364</v>
      </c>
      <c r="E290" s="8">
        <v>45416</v>
      </c>
    </row>
    <row r="291" customHeight="1" spans="1:5">
      <c r="A291" s="2" t="s">
        <v>4993</v>
      </c>
      <c r="B291" s="2" t="s">
        <v>10631</v>
      </c>
      <c r="C291" s="2" t="s">
        <v>10339</v>
      </c>
      <c r="D291" s="2" t="s">
        <v>10330</v>
      </c>
      <c r="E291" s="8">
        <v>45766</v>
      </c>
    </row>
    <row r="292" customHeight="1" spans="1:5">
      <c r="A292" s="2" t="s">
        <v>3549</v>
      </c>
      <c r="B292" s="2" t="s">
        <v>10632</v>
      </c>
      <c r="C292" s="2" t="s">
        <v>10334</v>
      </c>
      <c r="D292" s="2" t="s">
        <v>10340</v>
      </c>
      <c r="E292" s="8">
        <v>46090</v>
      </c>
    </row>
    <row r="293" customHeight="1" spans="1:5">
      <c r="A293" s="2" t="s">
        <v>3224</v>
      </c>
      <c r="B293" s="2" t="s">
        <v>10633</v>
      </c>
      <c r="C293" s="2" t="s">
        <v>10339</v>
      </c>
      <c r="D293" s="2" t="s">
        <v>10335</v>
      </c>
      <c r="E293" s="8">
        <v>45629</v>
      </c>
    </row>
    <row r="294" customHeight="1" spans="1:5">
      <c r="A294" s="2" t="s">
        <v>1333</v>
      </c>
      <c r="B294" s="2" t="s">
        <v>10634</v>
      </c>
      <c r="C294" s="2" t="s">
        <v>10350</v>
      </c>
      <c r="D294" s="2" t="s">
        <v>10335</v>
      </c>
      <c r="E294" s="8">
        <v>45333</v>
      </c>
    </row>
    <row r="295" customHeight="1" spans="1:5">
      <c r="A295" s="2" t="s">
        <v>2597</v>
      </c>
      <c r="B295" s="2" t="s">
        <v>10635</v>
      </c>
      <c r="C295" s="2" t="s">
        <v>10339</v>
      </c>
      <c r="D295" s="2" t="s">
        <v>10335</v>
      </c>
      <c r="E295" s="8">
        <v>46164</v>
      </c>
    </row>
    <row r="296" customHeight="1" spans="1:5">
      <c r="A296" s="2" t="s">
        <v>1278</v>
      </c>
      <c r="B296" s="2" t="s">
        <v>10636</v>
      </c>
      <c r="C296" s="2" t="s">
        <v>10334</v>
      </c>
      <c r="D296" s="2" t="s">
        <v>10330</v>
      </c>
      <c r="E296" s="8">
        <v>45691</v>
      </c>
    </row>
    <row r="297" customHeight="1" spans="1:5">
      <c r="A297" s="2" t="s">
        <v>1966</v>
      </c>
      <c r="B297" s="2" t="s">
        <v>10637</v>
      </c>
      <c r="C297" s="2" t="s">
        <v>10350</v>
      </c>
      <c r="D297" s="2" t="s">
        <v>10335</v>
      </c>
      <c r="E297" s="8">
        <v>45447</v>
      </c>
    </row>
    <row r="298" customHeight="1" spans="1:5">
      <c r="A298" s="2" t="s">
        <v>1361</v>
      </c>
      <c r="B298" s="2" t="s">
        <v>10638</v>
      </c>
      <c r="C298" s="2" t="s">
        <v>10342</v>
      </c>
      <c r="D298" s="2" t="s">
        <v>10364</v>
      </c>
      <c r="E298" s="8">
        <v>45846</v>
      </c>
    </row>
    <row r="299" customHeight="1" spans="1:5">
      <c r="A299" s="2" t="s">
        <v>1832</v>
      </c>
      <c r="B299" s="2" t="s">
        <v>10639</v>
      </c>
      <c r="C299" s="2" t="s">
        <v>10329</v>
      </c>
      <c r="D299" s="2" t="s">
        <v>10335</v>
      </c>
      <c r="E299" s="8">
        <v>45579</v>
      </c>
    </row>
    <row r="300" customHeight="1" spans="1:5">
      <c r="A300" s="2" t="s">
        <v>1405</v>
      </c>
      <c r="B300" s="2" t="s">
        <v>10640</v>
      </c>
      <c r="C300" s="2" t="s">
        <v>10329</v>
      </c>
      <c r="D300" s="2" t="s">
        <v>10340</v>
      </c>
      <c r="E300" s="8">
        <v>46136</v>
      </c>
    </row>
    <row r="301" customHeight="1" spans="1:5">
      <c r="A301" s="2" t="s">
        <v>4963</v>
      </c>
      <c r="B301" s="2" t="s">
        <v>10641</v>
      </c>
      <c r="C301" s="2" t="s">
        <v>10337</v>
      </c>
      <c r="D301" s="2" t="s">
        <v>10335</v>
      </c>
      <c r="E301" s="8">
        <v>45556</v>
      </c>
    </row>
    <row r="302" customHeight="1" spans="1:5">
      <c r="A302" s="2" t="s">
        <v>3593</v>
      </c>
      <c r="B302" s="2" t="s">
        <v>10642</v>
      </c>
      <c r="C302" s="2" t="s">
        <v>10329</v>
      </c>
      <c r="D302" s="2" t="s">
        <v>10335</v>
      </c>
      <c r="E302" s="8">
        <v>45787</v>
      </c>
    </row>
    <row r="303" customHeight="1" spans="1:5">
      <c r="A303" s="2" t="s">
        <v>1693</v>
      </c>
      <c r="B303" s="2" t="s">
        <v>10643</v>
      </c>
      <c r="C303" s="2" t="s">
        <v>10339</v>
      </c>
      <c r="D303" s="2" t="s">
        <v>10364</v>
      </c>
      <c r="E303" s="8">
        <v>45780</v>
      </c>
    </row>
    <row r="304" customHeight="1" spans="1:5">
      <c r="A304" s="2" t="s">
        <v>2287</v>
      </c>
      <c r="B304" s="2" t="s">
        <v>10644</v>
      </c>
      <c r="C304" s="2" t="s">
        <v>10357</v>
      </c>
      <c r="D304" s="2" t="s">
        <v>10340</v>
      </c>
      <c r="E304" s="8">
        <v>45510</v>
      </c>
    </row>
    <row r="305" customHeight="1" spans="1:5">
      <c r="A305" s="2" t="s">
        <v>2501</v>
      </c>
      <c r="B305" s="2" t="s">
        <v>10645</v>
      </c>
      <c r="C305" s="2" t="s">
        <v>10357</v>
      </c>
      <c r="D305" s="2" t="s">
        <v>10330</v>
      </c>
      <c r="E305" s="8">
        <v>45741</v>
      </c>
    </row>
    <row r="306" customHeight="1" spans="1:5">
      <c r="A306" s="2" t="s">
        <v>3447</v>
      </c>
      <c r="B306" s="2" t="s">
        <v>10646</v>
      </c>
      <c r="C306" s="2" t="s">
        <v>10334</v>
      </c>
      <c r="D306" s="2" t="s">
        <v>10335</v>
      </c>
      <c r="E306" s="8">
        <v>45390</v>
      </c>
    </row>
    <row r="307" customHeight="1" spans="1:5">
      <c r="A307" s="2" t="s">
        <v>445</v>
      </c>
      <c r="B307" s="2" t="s">
        <v>10647</v>
      </c>
      <c r="C307" s="2" t="s">
        <v>10332</v>
      </c>
      <c r="D307" s="2" t="s">
        <v>10330</v>
      </c>
      <c r="E307" s="8">
        <v>45871</v>
      </c>
    </row>
    <row r="308" customHeight="1" spans="1:5">
      <c r="A308" s="2" t="s">
        <v>1761</v>
      </c>
      <c r="B308" s="2" t="s">
        <v>10648</v>
      </c>
      <c r="C308" s="2" t="s">
        <v>10348</v>
      </c>
      <c r="D308" s="2" t="s">
        <v>10335</v>
      </c>
      <c r="E308" s="8">
        <v>45974</v>
      </c>
    </row>
    <row r="309" customHeight="1" spans="1:5">
      <c r="A309" s="2" t="s">
        <v>1977</v>
      </c>
      <c r="B309" s="2" t="s">
        <v>10649</v>
      </c>
      <c r="C309" s="2" t="s">
        <v>10337</v>
      </c>
      <c r="D309" s="2" t="s">
        <v>10330</v>
      </c>
      <c r="E309" s="8">
        <v>46147</v>
      </c>
    </row>
    <row r="310" customHeight="1" spans="1:5">
      <c r="A310" s="2" t="s">
        <v>1418</v>
      </c>
      <c r="B310" s="2" t="s">
        <v>10650</v>
      </c>
      <c r="C310" s="2" t="s">
        <v>10348</v>
      </c>
      <c r="D310" s="2" t="s">
        <v>10340</v>
      </c>
      <c r="E310" s="8">
        <v>45585</v>
      </c>
    </row>
    <row r="311" customHeight="1" spans="1:5">
      <c r="A311" s="2" t="s">
        <v>4961</v>
      </c>
      <c r="B311" s="2" t="s">
        <v>10651</v>
      </c>
      <c r="C311" s="2" t="s">
        <v>10339</v>
      </c>
      <c r="D311" s="2" t="s">
        <v>10335</v>
      </c>
      <c r="E311" s="8">
        <v>45548</v>
      </c>
    </row>
    <row r="312" customHeight="1" spans="1:5">
      <c r="A312" s="2" t="s">
        <v>3411</v>
      </c>
      <c r="B312" s="2" t="s">
        <v>10652</v>
      </c>
      <c r="C312" s="2" t="s">
        <v>10332</v>
      </c>
      <c r="D312" s="2" t="s">
        <v>10340</v>
      </c>
      <c r="E312" s="8">
        <v>45785</v>
      </c>
    </row>
    <row r="313" customHeight="1" spans="1:5">
      <c r="A313" s="2" t="s">
        <v>5975</v>
      </c>
      <c r="B313" s="2" t="s">
        <v>10653</v>
      </c>
      <c r="C313" s="2" t="s">
        <v>10332</v>
      </c>
      <c r="D313" s="2" t="s">
        <v>10340</v>
      </c>
      <c r="E313" s="8">
        <v>45915</v>
      </c>
    </row>
    <row r="314" customHeight="1" spans="1:5">
      <c r="A314" s="2" t="s">
        <v>1572</v>
      </c>
      <c r="B314" s="2" t="s">
        <v>10654</v>
      </c>
      <c r="C314" s="2" t="s">
        <v>10355</v>
      </c>
      <c r="D314" s="2" t="s">
        <v>10335</v>
      </c>
      <c r="E314" s="8">
        <v>46185</v>
      </c>
    </row>
    <row r="315" customHeight="1" spans="1:5">
      <c r="A315" s="2" t="s">
        <v>2961</v>
      </c>
      <c r="B315" s="2" t="s">
        <v>10655</v>
      </c>
      <c r="C315" s="2" t="s">
        <v>10348</v>
      </c>
      <c r="D315" s="2" t="s">
        <v>10335</v>
      </c>
      <c r="E315" s="8">
        <v>45314</v>
      </c>
    </row>
    <row r="316" customHeight="1" spans="1:5">
      <c r="A316" s="2" t="s">
        <v>4206</v>
      </c>
      <c r="B316" s="2" t="s">
        <v>10656</v>
      </c>
      <c r="C316" s="2" t="s">
        <v>10348</v>
      </c>
      <c r="D316" s="2" t="s">
        <v>10364</v>
      </c>
      <c r="E316" s="8">
        <v>45506</v>
      </c>
    </row>
    <row r="317" customHeight="1" spans="1:5">
      <c r="A317" s="2" t="s">
        <v>2355</v>
      </c>
      <c r="B317" s="2" t="s">
        <v>10657</v>
      </c>
      <c r="C317" s="2" t="s">
        <v>10348</v>
      </c>
      <c r="D317" s="2" t="s">
        <v>10340</v>
      </c>
      <c r="E317" s="8">
        <v>45528</v>
      </c>
    </row>
    <row r="318" customHeight="1" spans="1:5">
      <c r="A318" s="2" t="s">
        <v>2659</v>
      </c>
      <c r="B318" s="2" t="s">
        <v>10658</v>
      </c>
      <c r="C318" s="2" t="s">
        <v>10348</v>
      </c>
      <c r="D318" s="2" t="s">
        <v>10340</v>
      </c>
      <c r="E318" s="8">
        <v>45521</v>
      </c>
    </row>
    <row r="319" customHeight="1" spans="1:5">
      <c r="A319" s="2" t="s">
        <v>1371</v>
      </c>
      <c r="B319" s="2" t="s">
        <v>10659</v>
      </c>
      <c r="C319" s="2" t="s">
        <v>10337</v>
      </c>
      <c r="D319" s="2" t="s">
        <v>10364</v>
      </c>
      <c r="E319" s="8">
        <v>45709</v>
      </c>
    </row>
    <row r="320" customHeight="1" spans="1:5">
      <c r="A320" s="2" t="s">
        <v>2578</v>
      </c>
      <c r="B320" s="2" t="s">
        <v>10660</v>
      </c>
      <c r="C320" s="2" t="s">
        <v>10348</v>
      </c>
      <c r="D320" s="2" t="s">
        <v>10340</v>
      </c>
      <c r="E320" s="8">
        <v>46077</v>
      </c>
    </row>
    <row r="321" customHeight="1" spans="1:5">
      <c r="A321" s="2" t="s">
        <v>3138</v>
      </c>
      <c r="B321" s="2" t="s">
        <v>10661</v>
      </c>
      <c r="C321" s="2" t="s">
        <v>10350</v>
      </c>
      <c r="D321" s="2" t="s">
        <v>10340</v>
      </c>
      <c r="E321" s="8">
        <v>45319</v>
      </c>
    </row>
    <row r="322" customHeight="1" spans="1:5">
      <c r="A322" s="2" t="s">
        <v>505</v>
      </c>
      <c r="B322" s="2" t="s">
        <v>10662</v>
      </c>
      <c r="C322" s="2" t="s">
        <v>10350</v>
      </c>
      <c r="D322" s="2" t="s">
        <v>10340</v>
      </c>
      <c r="E322" s="8">
        <v>46026</v>
      </c>
    </row>
    <row r="323" customHeight="1" spans="1:5">
      <c r="A323" s="2" t="s">
        <v>1001</v>
      </c>
      <c r="B323" s="2" t="s">
        <v>10663</v>
      </c>
      <c r="C323" s="2" t="s">
        <v>10332</v>
      </c>
      <c r="D323" s="2" t="s">
        <v>10330</v>
      </c>
      <c r="E323" s="8">
        <v>45847</v>
      </c>
    </row>
    <row r="324" customHeight="1" spans="1:5">
      <c r="A324" s="2" t="s">
        <v>2252</v>
      </c>
      <c r="B324" s="2" t="s">
        <v>10664</v>
      </c>
      <c r="C324" s="2" t="s">
        <v>10348</v>
      </c>
      <c r="D324" s="2" t="s">
        <v>10364</v>
      </c>
      <c r="E324" s="8">
        <v>45845</v>
      </c>
    </row>
    <row r="325" customHeight="1" spans="1:5">
      <c r="A325" s="2" t="s">
        <v>2207</v>
      </c>
      <c r="B325" s="2" t="s">
        <v>10665</v>
      </c>
      <c r="C325" s="2" t="s">
        <v>10357</v>
      </c>
      <c r="D325" s="2" t="s">
        <v>10335</v>
      </c>
      <c r="E325" s="8">
        <v>45902</v>
      </c>
    </row>
    <row r="326" customHeight="1" spans="1:5">
      <c r="A326" s="2" t="s">
        <v>3084</v>
      </c>
      <c r="B326" s="2" t="s">
        <v>10666</v>
      </c>
      <c r="C326" s="2" t="s">
        <v>10334</v>
      </c>
      <c r="D326" s="2" t="s">
        <v>10335</v>
      </c>
      <c r="E326" s="8">
        <v>45395</v>
      </c>
    </row>
    <row r="327" customHeight="1" spans="1:5">
      <c r="A327" s="2" t="s">
        <v>3292</v>
      </c>
      <c r="B327" s="2" t="s">
        <v>10667</v>
      </c>
      <c r="C327" s="2" t="s">
        <v>10337</v>
      </c>
      <c r="D327" s="2" t="s">
        <v>10340</v>
      </c>
      <c r="E327" s="8">
        <v>45964</v>
      </c>
    </row>
    <row r="328" customHeight="1" spans="1:5">
      <c r="A328" s="2" t="s">
        <v>2800</v>
      </c>
      <c r="B328" s="2" t="s">
        <v>10668</v>
      </c>
      <c r="C328" s="2" t="s">
        <v>10329</v>
      </c>
      <c r="D328" s="2" t="s">
        <v>10340</v>
      </c>
      <c r="E328" s="8">
        <v>45515</v>
      </c>
    </row>
    <row r="329" customHeight="1" spans="1:5">
      <c r="A329" s="2" t="s">
        <v>430</v>
      </c>
      <c r="B329" s="2" t="s">
        <v>10669</v>
      </c>
      <c r="C329" s="2" t="s">
        <v>10357</v>
      </c>
      <c r="D329" s="2" t="s">
        <v>10330</v>
      </c>
      <c r="E329" s="8">
        <v>45756</v>
      </c>
    </row>
    <row r="330" customHeight="1" spans="1:5">
      <c r="A330" s="2" t="s">
        <v>2134</v>
      </c>
      <c r="B330" s="2" t="s">
        <v>10670</v>
      </c>
      <c r="C330" s="2" t="s">
        <v>10337</v>
      </c>
      <c r="D330" s="2" t="s">
        <v>10340</v>
      </c>
      <c r="E330" s="8">
        <v>45901</v>
      </c>
    </row>
    <row r="331" customHeight="1" spans="1:5">
      <c r="A331" s="2" t="s">
        <v>4644</v>
      </c>
      <c r="B331" s="2" t="s">
        <v>10671</v>
      </c>
      <c r="C331" s="2" t="s">
        <v>10348</v>
      </c>
      <c r="D331" s="2" t="s">
        <v>10340</v>
      </c>
      <c r="E331" s="8">
        <v>45835</v>
      </c>
    </row>
    <row r="332" customHeight="1" spans="1:5">
      <c r="A332" s="2" t="s">
        <v>3048</v>
      </c>
      <c r="B332" s="2" t="s">
        <v>10672</v>
      </c>
      <c r="C332" s="2" t="s">
        <v>10329</v>
      </c>
      <c r="D332" s="2" t="s">
        <v>10340</v>
      </c>
      <c r="E332" s="8">
        <v>45582</v>
      </c>
    </row>
    <row r="333" customHeight="1" spans="1:5">
      <c r="A333" s="2" t="s">
        <v>2018</v>
      </c>
      <c r="B333" s="2" t="s">
        <v>10673</v>
      </c>
      <c r="C333" s="2" t="s">
        <v>10355</v>
      </c>
      <c r="D333" s="2" t="s">
        <v>10340</v>
      </c>
      <c r="E333" s="8">
        <v>45648</v>
      </c>
    </row>
    <row r="334" customHeight="1" spans="1:5">
      <c r="A334" s="2" t="s">
        <v>2563</v>
      </c>
      <c r="B334" s="2" t="s">
        <v>10674</v>
      </c>
      <c r="C334" s="2" t="s">
        <v>10337</v>
      </c>
      <c r="D334" s="2" t="s">
        <v>10330</v>
      </c>
      <c r="E334" s="8">
        <v>45720</v>
      </c>
    </row>
    <row r="335" customHeight="1" spans="1:5">
      <c r="A335" s="2" t="s">
        <v>5689</v>
      </c>
      <c r="B335" s="2" t="s">
        <v>10675</v>
      </c>
      <c r="C335" s="2" t="s">
        <v>10334</v>
      </c>
      <c r="D335" s="2" t="s">
        <v>10335</v>
      </c>
      <c r="E335" s="8">
        <v>45329</v>
      </c>
    </row>
    <row r="336" customHeight="1" spans="1:5">
      <c r="A336" s="2" t="s">
        <v>1883</v>
      </c>
      <c r="B336" s="2" t="s">
        <v>10676</v>
      </c>
      <c r="C336" s="2" t="s">
        <v>10339</v>
      </c>
      <c r="D336" s="2" t="s">
        <v>10340</v>
      </c>
      <c r="E336" s="8">
        <v>45945</v>
      </c>
    </row>
    <row r="337" customHeight="1" spans="1:5">
      <c r="A337" s="2" t="s">
        <v>1263</v>
      </c>
      <c r="B337" s="2" t="s">
        <v>10677</v>
      </c>
      <c r="C337" s="2" t="s">
        <v>10337</v>
      </c>
      <c r="D337" s="2" t="s">
        <v>10330</v>
      </c>
      <c r="E337" s="8">
        <v>45381</v>
      </c>
    </row>
    <row r="338" customHeight="1" spans="1:5">
      <c r="A338" s="2" t="s">
        <v>784</v>
      </c>
      <c r="B338" s="2" t="s">
        <v>10678</v>
      </c>
      <c r="C338" s="2" t="s">
        <v>10339</v>
      </c>
      <c r="D338" s="2" t="s">
        <v>10335</v>
      </c>
      <c r="E338" s="8">
        <v>45704</v>
      </c>
    </row>
    <row r="339" customHeight="1" spans="1:5">
      <c r="A339" s="2" t="s">
        <v>2705</v>
      </c>
      <c r="B339" s="2" t="s">
        <v>10679</v>
      </c>
      <c r="C339" s="2" t="s">
        <v>10329</v>
      </c>
      <c r="D339" s="2" t="s">
        <v>10335</v>
      </c>
      <c r="E339" s="8">
        <v>45881</v>
      </c>
    </row>
    <row r="340" customHeight="1" spans="1:5">
      <c r="A340" s="2" t="s">
        <v>3244</v>
      </c>
      <c r="B340" s="2" t="s">
        <v>10680</v>
      </c>
      <c r="C340" s="2" t="s">
        <v>10339</v>
      </c>
      <c r="D340" s="2" t="s">
        <v>10335</v>
      </c>
      <c r="E340" s="8">
        <v>45364</v>
      </c>
    </row>
    <row r="341" customHeight="1" spans="1:5">
      <c r="A341" s="2" t="s">
        <v>1099</v>
      </c>
      <c r="B341" s="2" t="s">
        <v>10681</v>
      </c>
      <c r="C341" s="2" t="s">
        <v>10350</v>
      </c>
      <c r="D341" s="2" t="s">
        <v>10330</v>
      </c>
      <c r="E341" s="8">
        <v>46187</v>
      </c>
    </row>
    <row r="342" customHeight="1" spans="1:5">
      <c r="A342" s="2" t="s">
        <v>5469</v>
      </c>
      <c r="B342" s="2" t="s">
        <v>10682</v>
      </c>
      <c r="C342" s="2" t="s">
        <v>10339</v>
      </c>
      <c r="D342" s="2" t="s">
        <v>10335</v>
      </c>
      <c r="E342" s="8">
        <v>45631</v>
      </c>
    </row>
    <row r="343" customHeight="1" spans="1:5">
      <c r="A343" s="2" t="s">
        <v>82</v>
      </c>
      <c r="B343" s="2" t="s">
        <v>10683</v>
      </c>
      <c r="C343" s="2" t="s">
        <v>10342</v>
      </c>
      <c r="D343" s="2" t="s">
        <v>10340</v>
      </c>
      <c r="E343" s="8">
        <v>45306</v>
      </c>
    </row>
    <row r="344" customHeight="1" spans="1:5">
      <c r="A344" s="2" t="s">
        <v>5839</v>
      </c>
      <c r="B344" s="2" t="s">
        <v>10684</v>
      </c>
      <c r="C344" s="2" t="s">
        <v>10329</v>
      </c>
      <c r="D344" s="2" t="s">
        <v>10340</v>
      </c>
      <c r="E344" s="8">
        <v>45884</v>
      </c>
    </row>
    <row r="345" customHeight="1" spans="1:5">
      <c r="A345" s="2" t="s">
        <v>10685</v>
      </c>
      <c r="B345" s="2" t="s">
        <v>10686</v>
      </c>
      <c r="C345" s="2" t="s">
        <v>10337</v>
      </c>
      <c r="D345" s="2" t="s">
        <v>10340</v>
      </c>
      <c r="E345" s="8">
        <v>45793</v>
      </c>
    </row>
    <row r="346" customHeight="1" spans="1:5">
      <c r="A346" s="2" t="s">
        <v>1427</v>
      </c>
      <c r="B346" s="2" t="s">
        <v>10687</v>
      </c>
      <c r="C346" s="2" t="s">
        <v>10329</v>
      </c>
      <c r="D346" s="2" t="s">
        <v>10330</v>
      </c>
      <c r="E346" s="8">
        <v>45868</v>
      </c>
    </row>
    <row r="347" customHeight="1" spans="1:5">
      <c r="A347" s="2" t="s">
        <v>1266</v>
      </c>
      <c r="B347" s="2" t="s">
        <v>10688</v>
      </c>
      <c r="C347" s="2" t="s">
        <v>10329</v>
      </c>
      <c r="D347" s="2" t="s">
        <v>10340</v>
      </c>
      <c r="E347" s="8">
        <v>45967</v>
      </c>
    </row>
    <row r="348" customHeight="1" spans="1:5">
      <c r="A348" s="2" t="s">
        <v>3001</v>
      </c>
      <c r="B348" s="2" t="s">
        <v>10689</v>
      </c>
      <c r="C348" s="2" t="s">
        <v>10350</v>
      </c>
      <c r="D348" s="2" t="s">
        <v>10340</v>
      </c>
      <c r="E348" s="8">
        <v>45720</v>
      </c>
    </row>
    <row r="349" customHeight="1" spans="1:5">
      <c r="A349" s="2" t="s">
        <v>3320</v>
      </c>
      <c r="B349" s="2" t="s">
        <v>10690</v>
      </c>
      <c r="C349" s="2" t="s">
        <v>10348</v>
      </c>
      <c r="D349" s="2" t="s">
        <v>10335</v>
      </c>
      <c r="E349" s="8">
        <v>46036</v>
      </c>
    </row>
    <row r="350" customHeight="1" spans="1:5">
      <c r="A350" s="2" t="s">
        <v>2088</v>
      </c>
      <c r="B350" s="2" t="s">
        <v>10691</v>
      </c>
      <c r="C350" s="2" t="s">
        <v>10337</v>
      </c>
      <c r="D350" s="2" t="s">
        <v>10340</v>
      </c>
      <c r="E350" s="8">
        <v>45625</v>
      </c>
    </row>
    <row r="351" customHeight="1" spans="1:5">
      <c r="A351" s="2" t="s">
        <v>5101</v>
      </c>
      <c r="B351" s="2" t="s">
        <v>10692</v>
      </c>
      <c r="C351" s="2" t="s">
        <v>10339</v>
      </c>
      <c r="D351" s="2" t="s">
        <v>10340</v>
      </c>
      <c r="E351" s="8">
        <v>45782</v>
      </c>
    </row>
    <row r="352" customHeight="1" spans="1:5">
      <c r="A352" s="2" t="s">
        <v>4242</v>
      </c>
      <c r="B352" s="2" t="s">
        <v>10693</v>
      </c>
      <c r="C352" s="2" t="s">
        <v>10337</v>
      </c>
      <c r="D352" s="2" t="s">
        <v>10340</v>
      </c>
      <c r="E352" s="8">
        <v>45434</v>
      </c>
    </row>
    <row r="353" customHeight="1" spans="1:5">
      <c r="A353" s="2" t="s">
        <v>753</v>
      </c>
      <c r="B353" s="2" t="s">
        <v>10694</v>
      </c>
      <c r="C353" s="2" t="s">
        <v>10339</v>
      </c>
      <c r="D353" s="2" t="s">
        <v>10330</v>
      </c>
      <c r="E353" s="8">
        <v>45849</v>
      </c>
    </row>
    <row r="354" customHeight="1" spans="1:5">
      <c r="A354" s="2" t="s">
        <v>1179</v>
      </c>
      <c r="B354" s="2" t="s">
        <v>10695</v>
      </c>
      <c r="C354" s="2" t="s">
        <v>10357</v>
      </c>
      <c r="D354" s="2" t="s">
        <v>10340</v>
      </c>
      <c r="E354" s="8">
        <v>45527</v>
      </c>
    </row>
    <row r="355" customHeight="1" spans="1:5">
      <c r="A355" s="2" t="s">
        <v>744</v>
      </c>
      <c r="B355" s="2" t="s">
        <v>10696</v>
      </c>
      <c r="C355" s="2" t="s">
        <v>10357</v>
      </c>
      <c r="D355" s="2" t="s">
        <v>10340</v>
      </c>
      <c r="E355" s="8">
        <v>45919</v>
      </c>
    </row>
    <row r="356" customHeight="1" spans="1:5">
      <c r="A356" s="2" t="s">
        <v>2764</v>
      </c>
      <c r="B356" s="2" t="s">
        <v>10697</v>
      </c>
      <c r="C356" s="2" t="s">
        <v>10332</v>
      </c>
      <c r="D356" s="2" t="s">
        <v>10340</v>
      </c>
      <c r="E356" s="8">
        <v>46012</v>
      </c>
    </row>
    <row r="357" customHeight="1" spans="1:5">
      <c r="A357" s="2" t="s">
        <v>968</v>
      </c>
      <c r="B357" s="2" t="s">
        <v>10698</v>
      </c>
      <c r="C357" s="2" t="s">
        <v>10357</v>
      </c>
      <c r="D357" s="2" t="s">
        <v>10335</v>
      </c>
      <c r="E357" s="8">
        <v>46065</v>
      </c>
    </row>
    <row r="358" customHeight="1" spans="1:5">
      <c r="A358" s="2" t="s">
        <v>2276</v>
      </c>
      <c r="B358" s="2" t="s">
        <v>10699</v>
      </c>
      <c r="C358" s="2" t="s">
        <v>10329</v>
      </c>
      <c r="D358" s="2" t="s">
        <v>10364</v>
      </c>
      <c r="E358" s="8">
        <v>46128</v>
      </c>
    </row>
    <row r="359" customHeight="1" spans="1:5">
      <c r="A359" s="2" t="s">
        <v>691</v>
      </c>
      <c r="B359" s="2" t="s">
        <v>10700</v>
      </c>
      <c r="C359" s="2" t="s">
        <v>10329</v>
      </c>
      <c r="D359" s="2" t="s">
        <v>10330</v>
      </c>
      <c r="E359" s="8">
        <v>45402</v>
      </c>
    </row>
    <row r="360" customHeight="1" spans="1:5">
      <c r="A360" s="2" t="s">
        <v>19</v>
      </c>
      <c r="B360" s="2" t="s">
        <v>10701</v>
      </c>
      <c r="C360" s="2" t="s">
        <v>10357</v>
      </c>
      <c r="D360" s="2" t="s">
        <v>10335</v>
      </c>
      <c r="E360" s="8">
        <v>45416</v>
      </c>
    </row>
    <row r="361" customHeight="1" spans="1:5">
      <c r="A361" s="2" t="s">
        <v>697</v>
      </c>
      <c r="B361" s="2" t="s">
        <v>10702</v>
      </c>
      <c r="C361" s="2" t="s">
        <v>10337</v>
      </c>
      <c r="D361" s="2" t="s">
        <v>10364</v>
      </c>
      <c r="E361" s="8">
        <v>46125</v>
      </c>
    </row>
    <row r="362" customHeight="1" spans="1:5">
      <c r="A362" s="2" t="s">
        <v>1591</v>
      </c>
      <c r="B362" s="2" t="s">
        <v>10703</v>
      </c>
      <c r="C362" s="2" t="s">
        <v>10350</v>
      </c>
      <c r="D362" s="2" t="s">
        <v>10364</v>
      </c>
      <c r="E362" s="8">
        <v>45634</v>
      </c>
    </row>
    <row r="363" customHeight="1" spans="1:5">
      <c r="A363" s="2" t="s">
        <v>2726</v>
      </c>
      <c r="B363" s="2" t="s">
        <v>10704</v>
      </c>
      <c r="C363" s="2" t="s">
        <v>10339</v>
      </c>
      <c r="D363" s="2" t="s">
        <v>10335</v>
      </c>
      <c r="E363" s="8">
        <v>45315</v>
      </c>
    </row>
    <row r="364" customHeight="1" spans="1:5">
      <c r="A364" s="2" t="s">
        <v>1756</v>
      </c>
      <c r="B364" s="2" t="s">
        <v>10705</v>
      </c>
      <c r="C364" s="2" t="s">
        <v>10339</v>
      </c>
      <c r="D364" s="2" t="s">
        <v>10364</v>
      </c>
      <c r="E364" s="8">
        <v>45550</v>
      </c>
    </row>
    <row r="365" customHeight="1" spans="1:5">
      <c r="A365" s="2" t="s">
        <v>2609</v>
      </c>
      <c r="B365" s="2" t="s">
        <v>10706</v>
      </c>
      <c r="C365" s="2" t="s">
        <v>10339</v>
      </c>
      <c r="D365" s="2" t="s">
        <v>10364</v>
      </c>
      <c r="E365" s="8">
        <v>46044</v>
      </c>
    </row>
    <row r="366" customHeight="1" spans="1:5">
      <c r="A366" s="2" t="s">
        <v>2736</v>
      </c>
      <c r="B366" s="2" t="s">
        <v>10707</v>
      </c>
      <c r="C366" s="2" t="s">
        <v>10337</v>
      </c>
      <c r="D366" s="2" t="s">
        <v>10335</v>
      </c>
      <c r="E366" s="8">
        <v>45611</v>
      </c>
    </row>
    <row r="367" customHeight="1" spans="1:5">
      <c r="A367" s="2" t="s">
        <v>1500</v>
      </c>
      <c r="B367" s="2" t="s">
        <v>10708</v>
      </c>
      <c r="C367" s="2" t="s">
        <v>10332</v>
      </c>
      <c r="D367" s="2" t="s">
        <v>10330</v>
      </c>
      <c r="E367" s="8">
        <v>45361</v>
      </c>
    </row>
    <row r="368" customHeight="1" spans="1:5">
      <c r="A368" s="2" t="s">
        <v>197</v>
      </c>
      <c r="B368" s="2" t="s">
        <v>10709</v>
      </c>
      <c r="C368" s="2" t="s">
        <v>10329</v>
      </c>
      <c r="D368" s="2" t="s">
        <v>10340</v>
      </c>
      <c r="E368" s="8">
        <v>45941</v>
      </c>
    </row>
    <row r="369" customHeight="1" spans="1:5">
      <c r="A369" s="2" t="s">
        <v>1078</v>
      </c>
      <c r="B369" s="2" t="s">
        <v>10710</v>
      </c>
      <c r="C369" s="2" t="s">
        <v>10337</v>
      </c>
      <c r="D369" s="2" t="s">
        <v>10340</v>
      </c>
      <c r="E369" s="8">
        <v>45467</v>
      </c>
    </row>
    <row r="370" customHeight="1" spans="1:5">
      <c r="A370" s="2" t="s">
        <v>391</v>
      </c>
      <c r="B370" s="2" t="s">
        <v>10711</v>
      </c>
      <c r="C370" s="2" t="s">
        <v>10348</v>
      </c>
      <c r="D370" s="2" t="s">
        <v>10330</v>
      </c>
      <c r="E370" s="8">
        <v>45609</v>
      </c>
    </row>
    <row r="371" customHeight="1" spans="1:5">
      <c r="A371" s="2" t="s">
        <v>922</v>
      </c>
      <c r="B371" s="2" t="s">
        <v>10712</v>
      </c>
      <c r="C371" s="2" t="s">
        <v>10334</v>
      </c>
      <c r="D371" s="2" t="s">
        <v>10330</v>
      </c>
      <c r="E371" s="8">
        <v>45295</v>
      </c>
    </row>
    <row r="372" customHeight="1" spans="1:5">
      <c r="A372" s="2" t="s">
        <v>813</v>
      </c>
      <c r="B372" s="2" t="s">
        <v>10713</v>
      </c>
      <c r="C372" s="2" t="s">
        <v>10329</v>
      </c>
      <c r="D372" s="2" t="s">
        <v>10330</v>
      </c>
      <c r="E372" s="8">
        <v>45833</v>
      </c>
    </row>
    <row r="373" customHeight="1" spans="1:5">
      <c r="A373" s="2" t="s">
        <v>5231</v>
      </c>
      <c r="B373" s="2" t="s">
        <v>10714</v>
      </c>
      <c r="C373" s="2" t="s">
        <v>10348</v>
      </c>
      <c r="D373" s="2" t="s">
        <v>10330</v>
      </c>
      <c r="E373" s="8">
        <v>45692</v>
      </c>
    </row>
    <row r="374" customHeight="1" spans="1:5">
      <c r="A374" s="2" t="s">
        <v>3796</v>
      </c>
      <c r="B374" s="2" t="s">
        <v>10715</v>
      </c>
      <c r="C374" s="2" t="s">
        <v>10348</v>
      </c>
      <c r="D374" s="2" t="s">
        <v>10330</v>
      </c>
      <c r="E374" s="8">
        <v>46072</v>
      </c>
    </row>
    <row r="375" customHeight="1" spans="1:5">
      <c r="A375" s="2" t="s">
        <v>404</v>
      </c>
      <c r="B375" s="2" t="s">
        <v>10716</v>
      </c>
      <c r="C375" s="2" t="s">
        <v>10348</v>
      </c>
      <c r="D375" s="2" t="s">
        <v>10335</v>
      </c>
      <c r="E375" s="8">
        <v>45592</v>
      </c>
    </row>
    <row r="376" customHeight="1" spans="1:5">
      <c r="A376" s="2" t="s">
        <v>3759</v>
      </c>
      <c r="B376" s="2" t="s">
        <v>10717</v>
      </c>
      <c r="C376" s="2" t="s">
        <v>10339</v>
      </c>
      <c r="D376" s="2" t="s">
        <v>10340</v>
      </c>
      <c r="E376" s="8">
        <v>45476</v>
      </c>
    </row>
    <row r="377" customHeight="1" spans="1:5">
      <c r="A377" s="2" t="s">
        <v>517</v>
      </c>
      <c r="B377" s="2" t="s">
        <v>10718</v>
      </c>
      <c r="C377" s="2" t="s">
        <v>10339</v>
      </c>
      <c r="D377" s="2" t="s">
        <v>10340</v>
      </c>
      <c r="E377" s="8">
        <v>45441</v>
      </c>
    </row>
    <row r="378" customHeight="1" spans="1:5">
      <c r="A378" s="2" t="s">
        <v>1430</v>
      </c>
      <c r="B378" s="2" t="s">
        <v>10719</v>
      </c>
      <c r="C378" s="2" t="s">
        <v>10350</v>
      </c>
      <c r="D378" s="2" t="s">
        <v>10335</v>
      </c>
      <c r="E378" s="8">
        <v>45472</v>
      </c>
    </row>
    <row r="379" customHeight="1" spans="1:5">
      <c r="A379" s="2" t="s">
        <v>2996</v>
      </c>
      <c r="B379" s="2" t="s">
        <v>10720</v>
      </c>
      <c r="C379" s="2" t="s">
        <v>10332</v>
      </c>
      <c r="D379" s="2" t="s">
        <v>10335</v>
      </c>
      <c r="E379" s="8">
        <v>45697</v>
      </c>
    </row>
    <row r="380" customHeight="1" spans="1:5">
      <c r="A380" s="2" t="s">
        <v>1015</v>
      </c>
      <c r="B380" s="2" t="s">
        <v>10721</v>
      </c>
      <c r="C380" s="2" t="s">
        <v>10348</v>
      </c>
      <c r="D380" s="2" t="s">
        <v>10364</v>
      </c>
      <c r="E380" s="8">
        <v>45370</v>
      </c>
    </row>
    <row r="381" customHeight="1" spans="1:5">
      <c r="A381" s="2" t="s">
        <v>3079</v>
      </c>
      <c r="B381" s="2" t="s">
        <v>10722</v>
      </c>
      <c r="C381" s="2" t="s">
        <v>10329</v>
      </c>
      <c r="D381" s="2" t="s">
        <v>10364</v>
      </c>
      <c r="E381" s="8">
        <v>45654</v>
      </c>
    </row>
    <row r="382" customHeight="1" spans="1:5">
      <c r="A382" s="2" t="s">
        <v>5321</v>
      </c>
      <c r="B382" s="2" t="s">
        <v>10723</v>
      </c>
      <c r="C382" s="2" t="s">
        <v>10357</v>
      </c>
      <c r="D382" s="2" t="s">
        <v>10364</v>
      </c>
      <c r="E382" s="8">
        <v>46061</v>
      </c>
    </row>
    <row r="383" customHeight="1" spans="1:5">
      <c r="A383" s="2" t="s">
        <v>1640</v>
      </c>
      <c r="B383" s="2" t="s">
        <v>10724</v>
      </c>
      <c r="C383" s="2" t="s">
        <v>10350</v>
      </c>
      <c r="D383" s="2" t="s">
        <v>10340</v>
      </c>
      <c r="E383" s="8">
        <v>45982</v>
      </c>
    </row>
    <row r="384" customHeight="1" spans="1:5">
      <c r="A384" s="2" t="s">
        <v>1879</v>
      </c>
      <c r="B384" s="2" t="s">
        <v>10725</v>
      </c>
      <c r="C384" s="2" t="s">
        <v>10329</v>
      </c>
      <c r="D384" s="2" t="s">
        <v>10330</v>
      </c>
      <c r="E384" s="8">
        <v>45865</v>
      </c>
    </row>
    <row r="385" customHeight="1" spans="1:5">
      <c r="A385" s="2" t="s">
        <v>1819</v>
      </c>
      <c r="B385" s="2" t="s">
        <v>10726</v>
      </c>
      <c r="C385" s="2" t="s">
        <v>10332</v>
      </c>
      <c r="D385" s="2" t="s">
        <v>10340</v>
      </c>
      <c r="E385" s="8">
        <v>46095</v>
      </c>
    </row>
    <row r="386" customHeight="1" spans="1:5">
      <c r="A386" s="2" t="s">
        <v>2503</v>
      </c>
      <c r="B386" s="2" t="s">
        <v>10727</v>
      </c>
      <c r="C386" s="2" t="s">
        <v>10348</v>
      </c>
      <c r="D386" s="2" t="s">
        <v>10335</v>
      </c>
      <c r="E386" s="8">
        <v>45994</v>
      </c>
    </row>
    <row r="387" customHeight="1" spans="1:5">
      <c r="A387" s="2" t="s">
        <v>929</v>
      </c>
      <c r="B387" s="2" t="s">
        <v>10728</v>
      </c>
      <c r="C387" s="2" t="s">
        <v>10342</v>
      </c>
      <c r="D387" s="2" t="s">
        <v>10364</v>
      </c>
      <c r="E387" s="8">
        <v>45879</v>
      </c>
    </row>
    <row r="388" customHeight="1" spans="1:5">
      <c r="A388" s="2" t="s">
        <v>1844</v>
      </c>
      <c r="B388" s="2" t="s">
        <v>10729</v>
      </c>
      <c r="C388" s="2" t="s">
        <v>10329</v>
      </c>
      <c r="D388" s="2" t="s">
        <v>10340</v>
      </c>
      <c r="E388" s="8">
        <v>46068</v>
      </c>
    </row>
    <row r="389" customHeight="1" spans="1:5">
      <c r="A389" s="2" t="s">
        <v>8448</v>
      </c>
      <c r="B389" s="2" t="s">
        <v>10730</v>
      </c>
      <c r="C389" s="2" t="s">
        <v>10342</v>
      </c>
      <c r="D389" s="2" t="s">
        <v>10330</v>
      </c>
      <c r="E389" s="8">
        <v>45403</v>
      </c>
    </row>
    <row r="390" customHeight="1" spans="1:5">
      <c r="A390" s="2" t="s">
        <v>6180</v>
      </c>
      <c r="B390" s="2" t="s">
        <v>10731</v>
      </c>
      <c r="C390" s="2" t="s">
        <v>10339</v>
      </c>
      <c r="D390" s="2" t="s">
        <v>10340</v>
      </c>
      <c r="E390" s="8">
        <v>46028</v>
      </c>
    </row>
    <row r="391" customHeight="1" spans="1:5">
      <c r="A391" s="2" t="s">
        <v>2857</v>
      </c>
      <c r="B391" s="2" t="s">
        <v>10732</v>
      </c>
      <c r="C391" s="2" t="s">
        <v>10334</v>
      </c>
      <c r="D391" s="2" t="s">
        <v>10340</v>
      </c>
      <c r="E391" s="8">
        <v>45557</v>
      </c>
    </row>
    <row r="392" customHeight="1" spans="1:5">
      <c r="A392" s="2" t="s">
        <v>3327</v>
      </c>
      <c r="B392" s="2" t="s">
        <v>10733</v>
      </c>
      <c r="C392" s="2" t="s">
        <v>10337</v>
      </c>
      <c r="D392" s="2" t="s">
        <v>10340</v>
      </c>
      <c r="E392" s="8">
        <v>45951</v>
      </c>
    </row>
    <row r="393" customHeight="1" spans="1:5">
      <c r="A393" s="2" t="s">
        <v>1990</v>
      </c>
      <c r="B393" s="2" t="s">
        <v>10734</v>
      </c>
      <c r="C393" s="2" t="s">
        <v>10339</v>
      </c>
      <c r="D393" s="2" t="s">
        <v>10340</v>
      </c>
      <c r="E393" s="8">
        <v>46113</v>
      </c>
    </row>
    <row r="394" customHeight="1" spans="1:5">
      <c r="A394" s="2" t="s">
        <v>5055</v>
      </c>
      <c r="B394" s="2" t="s">
        <v>10735</v>
      </c>
      <c r="C394" s="2" t="s">
        <v>10357</v>
      </c>
      <c r="D394" s="2" t="s">
        <v>10364</v>
      </c>
      <c r="E394" s="8">
        <v>45738</v>
      </c>
    </row>
    <row r="395" customHeight="1" spans="1:5">
      <c r="A395" s="2" t="s">
        <v>975</v>
      </c>
      <c r="B395" s="2" t="s">
        <v>10736</v>
      </c>
      <c r="C395" s="2" t="s">
        <v>10337</v>
      </c>
      <c r="D395" s="2" t="s">
        <v>10330</v>
      </c>
      <c r="E395" s="8">
        <v>45371</v>
      </c>
    </row>
    <row r="396" customHeight="1" spans="1:5">
      <c r="A396" s="2" t="s">
        <v>2300</v>
      </c>
      <c r="B396" s="2" t="s">
        <v>10737</v>
      </c>
      <c r="C396" s="2" t="s">
        <v>10339</v>
      </c>
      <c r="D396" s="2" t="s">
        <v>10335</v>
      </c>
      <c r="E396" s="8">
        <v>45625</v>
      </c>
    </row>
    <row r="397" customHeight="1" spans="1:5">
      <c r="A397" s="2" t="s">
        <v>2328</v>
      </c>
      <c r="B397" s="2" t="s">
        <v>10738</v>
      </c>
      <c r="C397" s="2" t="s">
        <v>10332</v>
      </c>
      <c r="D397" s="2" t="s">
        <v>10335</v>
      </c>
      <c r="E397" s="8">
        <v>45658</v>
      </c>
    </row>
    <row r="398" customHeight="1" spans="1:5">
      <c r="A398" s="2" t="s">
        <v>1288</v>
      </c>
      <c r="B398" s="2" t="s">
        <v>10739</v>
      </c>
      <c r="C398" s="2" t="s">
        <v>10329</v>
      </c>
      <c r="D398" s="2" t="s">
        <v>10340</v>
      </c>
      <c r="E398" s="8">
        <v>46135</v>
      </c>
    </row>
    <row r="399" customHeight="1" spans="1:5">
      <c r="A399" s="2" t="s">
        <v>4439</v>
      </c>
      <c r="B399" s="2" t="s">
        <v>10740</v>
      </c>
      <c r="C399" s="2" t="s">
        <v>10348</v>
      </c>
      <c r="D399" s="2" t="s">
        <v>10340</v>
      </c>
      <c r="E399" s="8">
        <v>46140</v>
      </c>
    </row>
    <row r="400" customHeight="1" spans="1:5">
      <c r="A400" s="2" t="s">
        <v>412</v>
      </c>
      <c r="B400" s="2" t="s">
        <v>10741</v>
      </c>
      <c r="C400" s="2" t="s">
        <v>10332</v>
      </c>
      <c r="D400" s="2" t="s">
        <v>10335</v>
      </c>
      <c r="E400" s="8">
        <v>45803</v>
      </c>
    </row>
    <row r="401" customHeight="1" spans="1:5">
      <c r="A401" s="2" t="s">
        <v>1772</v>
      </c>
      <c r="B401" s="2" t="s">
        <v>10742</v>
      </c>
      <c r="C401" s="2" t="s">
        <v>10332</v>
      </c>
      <c r="D401" s="2" t="s">
        <v>10340</v>
      </c>
      <c r="E401" s="8">
        <v>46147</v>
      </c>
    </row>
    <row r="402" customHeight="1" spans="1:5">
      <c r="A402" s="2" t="s">
        <v>773</v>
      </c>
      <c r="B402" s="2" t="s">
        <v>10743</v>
      </c>
      <c r="C402" s="2" t="s">
        <v>10348</v>
      </c>
      <c r="D402" s="2" t="s">
        <v>10364</v>
      </c>
      <c r="E402" s="8">
        <v>45684</v>
      </c>
    </row>
    <row r="403" customHeight="1" spans="1:5">
      <c r="A403" s="2" t="s">
        <v>156</v>
      </c>
      <c r="B403" s="2" t="s">
        <v>10744</v>
      </c>
      <c r="C403" s="2" t="s">
        <v>10350</v>
      </c>
      <c r="D403" s="2" t="s">
        <v>10340</v>
      </c>
      <c r="E403" s="8">
        <v>45662</v>
      </c>
    </row>
    <row r="404" customHeight="1" spans="1:5">
      <c r="A404" s="2" t="s">
        <v>1460</v>
      </c>
      <c r="B404" s="2" t="s">
        <v>10745</v>
      </c>
      <c r="C404" s="2" t="s">
        <v>10329</v>
      </c>
      <c r="D404" s="2" t="s">
        <v>10335</v>
      </c>
      <c r="E404" s="8">
        <v>46044</v>
      </c>
    </row>
    <row r="405" customHeight="1" spans="1:5">
      <c r="A405" s="2" t="s">
        <v>2625</v>
      </c>
      <c r="B405" s="2" t="s">
        <v>10746</v>
      </c>
      <c r="C405" s="2" t="s">
        <v>10339</v>
      </c>
      <c r="D405" s="2" t="s">
        <v>10335</v>
      </c>
      <c r="E405" s="8">
        <v>45892</v>
      </c>
    </row>
    <row r="406" customHeight="1" spans="1:5">
      <c r="A406" s="2" t="s">
        <v>3707</v>
      </c>
      <c r="B406" s="2" t="s">
        <v>10747</v>
      </c>
      <c r="C406" s="2" t="s">
        <v>10342</v>
      </c>
      <c r="D406" s="2" t="s">
        <v>10340</v>
      </c>
      <c r="E406" s="8">
        <v>45762</v>
      </c>
    </row>
    <row r="407" customHeight="1" spans="1:5">
      <c r="A407" s="2" t="s">
        <v>4832</v>
      </c>
      <c r="B407" s="2" t="s">
        <v>10748</v>
      </c>
      <c r="C407" s="2" t="s">
        <v>10334</v>
      </c>
      <c r="D407" s="2" t="s">
        <v>10340</v>
      </c>
      <c r="E407" s="8">
        <v>45703</v>
      </c>
    </row>
    <row r="408" customHeight="1" spans="1:5">
      <c r="A408" s="2" t="s">
        <v>7313</v>
      </c>
      <c r="B408" s="2" t="s">
        <v>10749</v>
      </c>
      <c r="C408" s="2" t="s">
        <v>10348</v>
      </c>
      <c r="D408" s="2" t="s">
        <v>10364</v>
      </c>
      <c r="E408" s="8">
        <v>45927</v>
      </c>
    </row>
    <row r="409" customHeight="1" spans="1:5">
      <c r="A409" s="2" t="s">
        <v>528</v>
      </c>
      <c r="B409" s="2" t="s">
        <v>10750</v>
      </c>
      <c r="C409" s="2" t="s">
        <v>10334</v>
      </c>
      <c r="D409" s="2" t="s">
        <v>10340</v>
      </c>
      <c r="E409" s="8">
        <v>45970</v>
      </c>
    </row>
    <row r="410" customHeight="1" spans="1:5">
      <c r="A410" s="2" t="s">
        <v>1190</v>
      </c>
      <c r="B410" s="2" t="s">
        <v>10751</v>
      </c>
      <c r="C410" s="2" t="s">
        <v>10339</v>
      </c>
      <c r="D410" s="2" t="s">
        <v>10330</v>
      </c>
      <c r="E410" s="8">
        <v>45733</v>
      </c>
    </row>
    <row r="411" customHeight="1" spans="1:5">
      <c r="A411" s="2" t="s">
        <v>1261</v>
      </c>
      <c r="B411" s="2" t="s">
        <v>10752</v>
      </c>
      <c r="C411" s="2" t="s">
        <v>10342</v>
      </c>
      <c r="D411" s="2" t="s">
        <v>10330</v>
      </c>
      <c r="E411" s="8">
        <v>45320</v>
      </c>
    </row>
    <row r="412" customHeight="1" spans="1:5">
      <c r="A412" s="2" t="s">
        <v>1438</v>
      </c>
      <c r="B412" s="2" t="s">
        <v>10753</v>
      </c>
      <c r="C412" s="2" t="s">
        <v>10337</v>
      </c>
      <c r="D412" s="2" t="s">
        <v>10340</v>
      </c>
      <c r="E412" s="8">
        <v>45383</v>
      </c>
    </row>
    <row r="413" customHeight="1" spans="1:5">
      <c r="A413" s="2" t="s">
        <v>810</v>
      </c>
      <c r="B413" s="2" t="s">
        <v>10754</v>
      </c>
      <c r="C413" s="2" t="s">
        <v>10337</v>
      </c>
      <c r="D413" s="2" t="s">
        <v>10335</v>
      </c>
      <c r="E413" s="8">
        <v>45421</v>
      </c>
    </row>
    <row r="414" customHeight="1" spans="1:5">
      <c r="A414" s="2" t="s">
        <v>1858</v>
      </c>
      <c r="B414" s="2" t="s">
        <v>10755</v>
      </c>
      <c r="C414" s="2" t="s">
        <v>10339</v>
      </c>
      <c r="D414" s="2" t="s">
        <v>10335</v>
      </c>
      <c r="E414" s="8">
        <v>45707</v>
      </c>
    </row>
    <row r="415" customHeight="1" spans="1:5">
      <c r="A415" s="2" t="s">
        <v>2623</v>
      </c>
      <c r="B415" s="2" t="s">
        <v>10756</v>
      </c>
      <c r="C415" s="2" t="s">
        <v>10334</v>
      </c>
      <c r="D415" s="2" t="s">
        <v>10340</v>
      </c>
      <c r="E415" s="8">
        <v>45844</v>
      </c>
    </row>
    <row r="416" customHeight="1" spans="1:5">
      <c r="A416" s="2" t="s">
        <v>3301</v>
      </c>
      <c r="B416" s="2" t="s">
        <v>10757</v>
      </c>
      <c r="C416" s="2" t="s">
        <v>10339</v>
      </c>
      <c r="D416" s="2" t="s">
        <v>10335</v>
      </c>
      <c r="E416" s="8">
        <v>46015</v>
      </c>
    </row>
    <row r="417" customHeight="1" spans="1:5">
      <c r="A417" s="2" t="s">
        <v>2367</v>
      </c>
      <c r="B417" s="2" t="s">
        <v>10758</v>
      </c>
      <c r="C417" s="2" t="s">
        <v>10355</v>
      </c>
      <c r="D417" s="2" t="s">
        <v>10340</v>
      </c>
      <c r="E417" s="8">
        <v>45501</v>
      </c>
    </row>
    <row r="418" customHeight="1" spans="1:5">
      <c r="A418" s="2" t="s">
        <v>3094</v>
      </c>
      <c r="B418" s="2" t="s">
        <v>10759</v>
      </c>
      <c r="C418" s="2" t="s">
        <v>10339</v>
      </c>
      <c r="D418" s="2" t="s">
        <v>10340</v>
      </c>
      <c r="E418" s="8">
        <v>45999</v>
      </c>
    </row>
    <row r="419" customHeight="1" spans="1:5">
      <c r="A419" s="2" t="s">
        <v>2439</v>
      </c>
      <c r="B419" s="2" t="s">
        <v>10760</v>
      </c>
      <c r="C419" s="2" t="s">
        <v>10329</v>
      </c>
      <c r="D419" s="2" t="s">
        <v>10330</v>
      </c>
      <c r="E419" s="8">
        <v>45891</v>
      </c>
    </row>
    <row r="420" customHeight="1" spans="1:5">
      <c r="A420" s="2" t="s">
        <v>3231</v>
      </c>
      <c r="B420" s="2" t="s">
        <v>10761</v>
      </c>
      <c r="C420" s="2" t="s">
        <v>10355</v>
      </c>
      <c r="D420" s="2" t="s">
        <v>10364</v>
      </c>
      <c r="E420" s="8">
        <v>45338</v>
      </c>
    </row>
    <row r="421" customHeight="1" spans="1:5">
      <c r="A421" s="2" t="s">
        <v>1918</v>
      </c>
      <c r="B421" s="2" t="s">
        <v>10762</v>
      </c>
      <c r="C421" s="2" t="s">
        <v>10350</v>
      </c>
      <c r="D421" s="2" t="s">
        <v>10340</v>
      </c>
      <c r="E421" s="8">
        <v>45608</v>
      </c>
    </row>
    <row r="422" customHeight="1" spans="1:5">
      <c r="A422" s="2" t="s">
        <v>1483</v>
      </c>
      <c r="B422" s="2" t="s">
        <v>10763</v>
      </c>
      <c r="C422" s="2" t="s">
        <v>10337</v>
      </c>
      <c r="D422" s="2" t="s">
        <v>10340</v>
      </c>
      <c r="E422" s="8">
        <v>45564</v>
      </c>
    </row>
    <row r="423" customHeight="1" spans="1:5">
      <c r="A423" s="2" t="s">
        <v>5562</v>
      </c>
      <c r="B423" s="2" t="s">
        <v>10764</v>
      </c>
      <c r="C423" s="2" t="s">
        <v>10339</v>
      </c>
      <c r="D423" s="2" t="s">
        <v>10330</v>
      </c>
      <c r="E423" s="8">
        <v>46089</v>
      </c>
    </row>
    <row r="424" customHeight="1" spans="1:5">
      <c r="A424" s="2" t="s">
        <v>3435</v>
      </c>
      <c r="B424" s="2" t="s">
        <v>10765</v>
      </c>
      <c r="C424" s="2" t="s">
        <v>10339</v>
      </c>
      <c r="D424" s="2" t="s">
        <v>10335</v>
      </c>
      <c r="E424" s="8">
        <v>46121</v>
      </c>
    </row>
    <row r="425" customHeight="1" spans="1:5">
      <c r="A425" s="2" t="s">
        <v>2376</v>
      </c>
      <c r="B425" s="2" t="s">
        <v>10766</v>
      </c>
      <c r="C425" s="2" t="s">
        <v>10339</v>
      </c>
      <c r="D425" s="2" t="s">
        <v>10340</v>
      </c>
      <c r="E425" s="8">
        <v>46029</v>
      </c>
    </row>
    <row r="426" customHeight="1" spans="1:5">
      <c r="A426" s="2" t="s">
        <v>4977</v>
      </c>
      <c r="B426" s="2" t="s">
        <v>10767</v>
      </c>
      <c r="C426" s="2" t="s">
        <v>10337</v>
      </c>
      <c r="D426" s="2" t="s">
        <v>10340</v>
      </c>
      <c r="E426" s="8">
        <v>45767</v>
      </c>
    </row>
    <row r="427" customHeight="1" spans="1:5">
      <c r="A427" s="2" t="s">
        <v>171</v>
      </c>
      <c r="B427" s="2" t="s">
        <v>10768</v>
      </c>
      <c r="C427" s="2" t="s">
        <v>10329</v>
      </c>
      <c r="D427" s="2" t="s">
        <v>10335</v>
      </c>
      <c r="E427" s="8">
        <v>45735</v>
      </c>
    </row>
    <row r="428" customHeight="1" spans="1:5">
      <c r="A428" s="2" t="s">
        <v>2459</v>
      </c>
      <c r="B428" s="2" t="s">
        <v>10769</v>
      </c>
      <c r="C428" s="2" t="s">
        <v>10355</v>
      </c>
      <c r="D428" s="2" t="s">
        <v>10340</v>
      </c>
      <c r="E428" s="8">
        <v>45572</v>
      </c>
    </row>
    <row r="429" customHeight="1" spans="1:5">
      <c r="A429" s="2" t="s">
        <v>1464</v>
      </c>
      <c r="B429" s="2" t="s">
        <v>10770</v>
      </c>
      <c r="C429" s="2" t="s">
        <v>10334</v>
      </c>
      <c r="D429" s="2" t="s">
        <v>10340</v>
      </c>
      <c r="E429" s="8">
        <v>45987</v>
      </c>
    </row>
    <row r="430" customHeight="1" spans="1:5">
      <c r="A430" s="2" t="s">
        <v>1632</v>
      </c>
      <c r="B430" s="2" t="s">
        <v>10771</v>
      </c>
      <c r="C430" s="2" t="s">
        <v>10339</v>
      </c>
      <c r="D430" s="2" t="s">
        <v>10340</v>
      </c>
      <c r="E430" s="8">
        <v>45369</v>
      </c>
    </row>
    <row r="431" customHeight="1" spans="1:5">
      <c r="A431" s="2" t="s">
        <v>3562</v>
      </c>
      <c r="B431" s="2" t="s">
        <v>10772</v>
      </c>
      <c r="C431" s="2" t="s">
        <v>10329</v>
      </c>
      <c r="D431" s="2" t="s">
        <v>10330</v>
      </c>
      <c r="E431" s="8">
        <v>45536</v>
      </c>
    </row>
    <row r="432" customHeight="1" spans="1:5">
      <c r="A432" s="2" t="s">
        <v>734</v>
      </c>
      <c r="B432" s="2" t="s">
        <v>10773</v>
      </c>
      <c r="C432" s="2" t="s">
        <v>10350</v>
      </c>
      <c r="D432" s="2" t="s">
        <v>10330</v>
      </c>
      <c r="E432" s="8">
        <v>45413</v>
      </c>
    </row>
    <row r="433" customHeight="1" spans="1:5">
      <c r="A433" s="2" t="s">
        <v>1669</v>
      </c>
      <c r="B433" s="2" t="s">
        <v>10774</v>
      </c>
      <c r="C433" s="2" t="s">
        <v>10329</v>
      </c>
      <c r="D433" s="2" t="s">
        <v>10364</v>
      </c>
      <c r="E433" s="8">
        <v>45736</v>
      </c>
    </row>
    <row r="434" customHeight="1" spans="1:5">
      <c r="A434" s="2" t="s">
        <v>1076</v>
      </c>
      <c r="B434" s="2" t="s">
        <v>10775</v>
      </c>
      <c r="C434" s="2" t="s">
        <v>10337</v>
      </c>
      <c r="D434" s="2" t="s">
        <v>10335</v>
      </c>
      <c r="E434" s="8">
        <v>45561</v>
      </c>
    </row>
    <row r="435" customHeight="1" spans="1:5">
      <c r="A435" s="2" t="s">
        <v>1347</v>
      </c>
      <c r="B435" s="2" t="s">
        <v>10776</v>
      </c>
      <c r="C435" s="2" t="s">
        <v>10334</v>
      </c>
      <c r="D435" s="2" t="s">
        <v>10335</v>
      </c>
      <c r="E435" s="8">
        <v>45469</v>
      </c>
    </row>
    <row r="436" customHeight="1" spans="1:5">
      <c r="A436" s="2" t="s">
        <v>1602</v>
      </c>
      <c r="B436" s="2" t="s">
        <v>10777</v>
      </c>
      <c r="C436" s="2" t="s">
        <v>10339</v>
      </c>
      <c r="D436" s="2" t="s">
        <v>10364</v>
      </c>
      <c r="E436" s="8">
        <v>45630</v>
      </c>
    </row>
    <row r="437" customHeight="1" spans="1:5">
      <c r="A437" s="2" t="s">
        <v>1235</v>
      </c>
      <c r="B437" s="2" t="s">
        <v>10778</v>
      </c>
      <c r="C437" s="2" t="s">
        <v>10355</v>
      </c>
      <c r="D437" s="2" t="s">
        <v>10330</v>
      </c>
      <c r="E437" s="8">
        <v>46066</v>
      </c>
    </row>
    <row r="438" customHeight="1" spans="1:5">
      <c r="A438" s="2" t="s">
        <v>4266</v>
      </c>
      <c r="B438" s="2" t="s">
        <v>10779</v>
      </c>
      <c r="C438" s="2" t="s">
        <v>10339</v>
      </c>
      <c r="D438" s="2" t="s">
        <v>10330</v>
      </c>
      <c r="E438" s="8">
        <v>45794</v>
      </c>
    </row>
    <row r="439" customHeight="1" spans="1:5">
      <c r="A439" s="2" t="s">
        <v>581</v>
      </c>
      <c r="B439" s="2" t="s">
        <v>10780</v>
      </c>
      <c r="C439" s="2" t="s">
        <v>10357</v>
      </c>
      <c r="D439" s="2" t="s">
        <v>10364</v>
      </c>
      <c r="E439" s="8">
        <v>46032</v>
      </c>
    </row>
    <row r="440" customHeight="1" spans="1:5">
      <c r="A440" s="2" t="s">
        <v>1335</v>
      </c>
      <c r="B440" s="2" t="s">
        <v>10781</v>
      </c>
      <c r="C440" s="2" t="s">
        <v>10329</v>
      </c>
      <c r="D440" s="2" t="s">
        <v>10340</v>
      </c>
      <c r="E440" s="8">
        <v>46114</v>
      </c>
    </row>
    <row r="441" customHeight="1" spans="1:5">
      <c r="A441" s="2" t="s">
        <v>3967</v>
      </c>
      <c r="B441" s="2" t="s">
        <v>10782</v>
      </c>
      <c r="C441" s="2" t="s">
        <v>10337</v>
      </c>
      <c r="D441" s="2" t="s">
        <v>10335</v>
      </c>
      <c r="E441" s="8">
        <v>46103</v>
      </c>
    </row>
    <row r="442" customHeight="1" spans="1:5">
      <c r="A442" s="2" t="s">
        <v>3051</v>
      </c>
      <c r="B442" s="2" t="s">
        <v>10783</v>
      </c>
      <c r="C442" s="2" t="s">
        <v>10334</v>
      </c>
      <c r="D442" s="2" t="s">
        <v>10335</v>
      </c>
      <c r="E442" s="8">
        <v>45607</v>
      </c>
    </row>
    <row r="443" customHeight="1" spans="1:5">
      <c r="A443" s="2" t="s">
        <v>1521</v>
      </c>
      <c r="B443" s="2" t="s">
        <v>10784</v>
      </c>
      <c r="C443" s="2" t="s">
        <v>10339</v>
      </c>
      <c r="D443" s="2" t="s">
        <v>10340</v>
      </c>
      <c r="E443" s="8">
        <v>46081</v>
      </c>
    </row>
    <row r="444" customHeight="1" spans="1:5">
      <c r="A444" s="2" t="s">
        <v>2646</v>
      </c>
      <c r="B444" s="2" t="s">
        <v>10785</v>
      </c>
      <c r="C444" s="2" t="s">
        <v>10329</v>
      </c>
      <c r="D444" s="2" t="s">
        <v>10330</v>
      </c>
      <c r="E444" s="8">
        <v>46110</v>
      </c>
    </row>
    <row r="445" customHeight="1" spans="1:5">
      <c r="A445" s="2" t="s">
        <v>104</v>
      </c>
      <c r="B445" s="2" t="s">
        <v>10786</v>
      </c>
      <c r="C445" s="2" t="s">
        <v>10355</v>
      </c>
      <c r="D445" s="2" t="s">
        <v>10340</v>
      </c>
      <c r="E445" s="8">
        <v>46155</v>
      </c>
    </row>
    <row r="446" customHeight="1" spans="1:5">
      <c r="A446" s="2" t="s">
        <v>4765</v>
      </c>
      <c r="B446" s="2" t="s">
        <v>10787</v>
      </c>
      <c r="C446" s="2" t="s">
        <v>10348</v>
      </c>
      <c r="D446" s="2" t="s">
        <v>10340</v>
      </c>
      <c r="E446" s="8">
        <v>45607</v>
      </c>
    </row>
    <row r="447" customHeight="1" spans="1:5">
      <c r="A447" s="2" t="s">
        <v>4636</v>
      </c>
      <c r="B447" s="2" t="s">
        <v>10788</v>
      </c>
      <c r="C447" s="2" t="s">
        <v>10337</v>
      </c>
      <c r="D447" s="2" t="s">
        <v>10330</v>
      </c>
      <c r="E447" s="8">
        <v>45497</v>
      </c>
    </row>
    <row r="448" customHeight="1" spans="1:5">
      <c r="A448" s="2" t="s">
        <v>2778</v>
      </c>
      <c r="B448" s="2" t="s">
        <v>10789</v>
      </c>
      <c r="C448" s="2" t="s">
        <v>10342</v>
      </c>
      <c r="D448" s="2" t="s">
        <v>10340</v>
      </c>
      <c r="E448" s="8">
        <v>45817</v>
      </c>
    </row>
    <row r="449" customHeight="1" spans="1:5">
      <c r="A449" s="2" t="s">
        <v>362</v>
      </c>
      <c r="B449" s="2" t="s">
        <v>10790</v>
      </c>
      <c r="C449" s="2" t="s">
        <v>10337</v>
      </c>
      <c r="D449" s="2" t="s">
        <v>10335</v>
      </c>
      <c r="E449" s="8">
        <v>46130</v>
      </c>
    </row>
    <row r="450" customHeight="1" spans="1:5">
      <c r="A450" s="2" t="s">
        <v>3532</v>
      </c>
      <c r="B450" s="2" t="s">
        <v>10791</v>
      </c>
      <c r="C450" s="2" t="s">
        <v>10339</v>
      </c>
      <c r="D450" s="2" t="s">
        <v>10364</v>
      </c>
      <c r="E450" s="8">
        <v>46102</v>
      </c>
    </row>
    <row r="451" customHeight="1" spans="1:5">
      <c r="A451" s="2" t="s">
        <v>5623</v>
      </c>
      <c r="B451" s="2" t="s">
        <v>10792</v>
      </c>
      <c r="C451" s="2" t="s">
        <v>10337</v>
      </c>
      <c r="D451" s="2" t="s">
        <v>10335</v>
      </c>
      <c r="E451" s="8">
        <v>45806</v>
      </c>
    </row>
    <row r="452" customHeight="1" spans="1:5">
      <c r="A452" s="2" t="s">
        <v>2798</v>
      </c>
      <c r="B452" s="2" t="s">
        <v>10793</v>
      </c>
      <c r="C452" s="2" t="s">
        <v>10339</v>
      </c>
      <c r="D452" s="2" t="s">
        <v>10340</v>
      </c>
      <c r="E452" s="8">
        <v>45426</v>
      </c>
    </row>
    <row r="453" customHeight="1" spans="1:5">
      <c r="A453" s="2" t="s">
        <v>1157</v>
      </c>
      <c r="B453" s="2" t="s">
        <v>10794</v>
      </c>
      <c r="C453" s="2" t="s">
        <v>10334</v>
      </c>
      <c r="D453" s="2" t="s">
        <v>10340</v>
      </c>
      <c r="E453" s="8">
        <v>45672</v>
      </c>
    </row>
    <row r="454" customHeight="1" spans="1:5">
      <c r="A454" s="2" t="s">
        <v>3172</v>
      </c>
      <c r="B454" s="2" t="s">
        <v>10795</v>
      </c>
      <c r="C454" s="2" t="s">
        <v>10337</v>
      </c>
      <c r="D454" s="2" t="s">
        <v>10340</v>
      </c>
      <c r="E454" s="8">
        <v>45934</v>
      </c>
    </row>
    <row r="455" customHeight="1" spans="1:5">
      <c r="A455" s="2" t="s">
        <v>4511</v>
      </c>
      <c r="B455" s="2" t="s">
        <v>10796</v>
      </c>
      <c r="C455" s="2" t="s">
        <v>10339</v>
      </c>
      <c r="D455" s="2" t="s">
        <v>10340</v>
      </c>
      <c r="E455" s="8">
        <v>45796</v>
      </c>
    </row>
    <row r="456" customHeight="1" spans="1:5">
      <c r="A456" s="2" t="s">
        <v>1776</v>
      </c>
      <c r="B456" s="2" t="s">
        <v>10797</v>
      </c>
      <c r="C456" s="2" t="s">
        <v>10339</v>
      </c>
      <c r="D456" s="2" t="s">
        <v>10364</v>
      </c>
      <c r="E456" s="8">
        <v>45602</v>
      </c>
    </row>
    <row r="457" customHeight="1" spans="1:5">
      <c r="A457" s="2" t="s">
        <v>1826</v>
      </c>
      <c r="B457" s="2" t="s">
        <v>10798</v>
      </c>
      <c r="C457" s="2" t="s">
        <v>10355</v>
      </c>
      <c r="D457" s="2" t="s">
        <v>10330</v>
      </c>
      <c r="E457" s="8">
        <v>45600</v>
      </c>
    </row>
    <row r="458" customHeight="1" spans="1:5">
      <c r="A458" s="2" t="s">
        <v>365</v>
      </c>
      <c r="B458" s="2" t="s">
        <v>10799</v>
      </c>
      <c r="C458" s="2" t="s">
        <v>10342</v>
      </c>
      <c r="D458" s="2" t="s">
        <v>10340</v>
      </c>
      <c r="E458" s="8">
        <v>45345</v>
      </c>
    </row>
    <row r="459" customHeight="1" spans="1:5">
      <c r="A459" s="2" t="s">
        <v>1953</v>
      </c>
      <c r="B459" s="2" t="s">
        <v>10800</v>
      </c>
      <c r="C459" s="2" t="s">
        <v>10332</v>
      </c>
      <c r="D459" s="2" t="s">
        <v>10335</v>
      </c>
      <c r="E459" s="8">
        <v>45551</v>
      </c>
    </row>
    <row r="460" customHeight="1" spans="1:5">
      <c r="A460" s="2" t="s">
        <v>4035</v>
      </c>
      <c r="B460" s="2" t="s">
        <v>10801</v>
      </c>
      <c r="C460" s="2" t="s">
        <v>10329</v>
      </c>
      <c r="D460" s="2" t="s">
        <v>10340</v>
      </c>
      <c r="E460" s="8">
        <v>45894</v>
      </c>
    </row>
    <row r="461" customHeight="1" spans="1:5">
      <c r="A461" s="2" t="s">
        <v>3303</v>
      </c>
      <c r="B461" s="2" t="s">
        <v>10802</v>
      </c>
      <c r="C461" s="2" t="s">
        <v>10337</v>
      </c>
      <c r="D461" s="2" t="s">
        <v>10340</v>
      </c>
      <c r="E461" s="8">
        <v>45509</v>
      </c>
    </row>
    <row r="462" customHeight="1" spans="1:5">
      <c r="A462" s="2" t="s">
        <v>1722</v>
      </c>
      <c r="B462" s="2" t="s">
        <v>10803</v>
      </c>
      <c r="C462" s="2" t="s">
        <v>10357</v>
      </c>
      <c r="D462" s="2" t="s">
        <v>10340</v>
      </c>
      <c r="E462" s="8">
        <v>46186</v>
      </c>
    </row>
    <row r="463" customHeight="1" spans="1:5">
      <c r="A463" s="2" t="s">
        <v>2392</v>
      </c>
      <c r="B463" s="2" t="s">
        <v>10804</v>
      </c>
      <c r="C463" s="2" t="s">
        <v>10339</v>
      </c>
      <c r="D463" s="2" t="s">
        <v>10335</v>
      </c>
      <c r="E463" s="8">
        <v>45366</v>
      </c>
    </row>
    <row r="464" customHeight="1" spans="1:5">
      <c r="A464" s="2" t="s">
        <v>1627</v>
      </c>
      <c r="B464" s="2" t="s">
        <v>10805</v>
      </c>
      <c r="C464" s="2" t="s">
        <v>10350</v>
      </c>
      <c r="D464" s="2" t="s">
        <v>10335</v>
      </c>
      <c r="E464" s="8">
        <v>45821</v>
      </c>
    </row>
    <row r="465" customHeight="1" spans="1:5">
      <c r="A465" s="2" t="s">
        <v>531</v>
      </c>
      <c r="B465" s="2" t="s">
        <v>10806</v>
      </c>
      <c r="C465" s="2" t="s">
        <v>10348</v>
      </c>
      <c r="D465" s="2" t="s">
        <v>10340</v>
      </c>
      <c r="E465" s="8">
        <v>45738</v>
      </c>
    </row>
    <row r="466" customHeight="1" spans="1:5">
      <c r="A466" s="2" t="s">
        <v>2059</v>
      </c>
      <c r="B466" s="2" t="s">
        <v>10807</v>
      </c>
      <c r="C466" s="2" t="s">
        <v>10357</v>
      </c>
      <c r="D466" s="2" t="s">
        <v>10364</v>
      </c>
      <c r="E466" s="8">
        <v>46041</v>
      </c>
    </row>
    <row r="467" customHeight="1" spans="1:5">
      <c r="A467" s="2" t="s">
        <v>1102</v>
      </c>
      <c r="B467" s="2" t="s">
        <v>10808</v>
      </c>
      <c r="C467" s="2" t="s">
        <v>10337</v>
      </c>
      <c r="D467" s="2" t="s">
        <v>10364</v>
      </c>
      <c r="E467" s="8">
        <v>46090</v>
      </c>
    </row>
    <row r="468" customHeight="1" spans="1:5">
      <c r="A468" s="2" t="s">
        <v>484</v>
      </c>
      <c r="B468" s="2" t="s">
        <v>10809</v>
      </c>
      <c r="C468" s="2" t="s">
        <v>10337</v>
      </c>
      <c r="D468" s="2" t="s">
        <v>10335</v>
      </c>
      <c r="E468" s="8">
        <v>45781</v>
      </c>
    </row>
    <row r="469" customHeight="1" spans="1:5">
      <c r="A469" s="2" t="s">
        <v>1062</v>
      </c>
      <c r="B469" s="2" t="s">
        <v>10810</v>
      </c>
      <c r="C469" s="2" t="s">
        <v>10350</v>
      </c>
      <c r="D469" s="2" t="s">
        <v>10340</v>
      </c>
      <c r="E469" s="8">
        <v>45859</v>
      </c>
    </row>
    <row r="470" customHeight="1" spans="1:5">
      <c r="A470" s="2" t="s">
        <v>2437</v>
      </c>
      <c r="B470" s="2" t="s">
        <v>10811</v>
      </c>
      <c r="C470" s="2" t="s">
        <v>10339</v>
      </c>
      <c r="D470" s="2" t="s">
        <v>10340</v>
      </c>
      <c r="E470" s="8">
        <v>45921</v>
      </c>
    </row>
    <row r="471" customHeight="1" spans="1:5">
      <c r="A471" s="2" t="s">
        <v>2479</v>
      </c>
      <c r="B471" s="2" t="s">
        <v>10812</v>
      </c>
      <c r="C471" s="2" t="s">
        <v>10357</v>
      </c>
      <c r="D471" s="2" t="s">
        <v>10364</v>
      </c>
      <c r="E471" s="8">
        <v>45760</v>
      </c>
    </row>
    <row r="472" customHeight="1" spans="1:5">
      <c r="A472" s="2" t="s">
        <v>1796</v>
      </c>
      <c r="B472" s="2" t="s">
        <v>10813</v>
      </c>
      <c r="C472" s="2" t="s">
        <v>10332</v>
      </c>
      <c r="D472" s="2" t="s">
        <v>10340</v>
      </c>
      <c r="E472" s="8">
        <v>45458</v>
      </c>
    </row>
    <row r="473" customHeight="1" spans="1:5">
      <c r="A473" s="2" t="s">
        <v>2213</v>
      </c>
      <c r="B473" s="2" t="s">
        <v>10814</v>
      </c>
      <c r="C473" s="2" t="s">
        <v>10332</v>
      </c>
      <c r="D473" s="2" t="s">
        <v>10335</v>
      </c>
      <c r="E473" s="8">
        <v>45677</v>
      </c>
    </row>
    <row r="474" customHeight="1" spans="1:5">
      <c r="A474" s="2" t="s">
        <v>1304</v>
      </c>
      <c r="B474" s="2" t="s">
        <v>10815</v>
      </c>
      <c r="C474" s="2" t="s">
        <v>10339</v>
      </c>
      <c r="D474" s="2" t="s">
        <v>10335</v>
      </c>
      <c r="E474" s="8">
        <v>45509</v>
      </c>
    </row>
    <row r="475" customHeight="1" spans="1:5">
      <c r="A475" s="2" t="s">
        <v>3242</v>
      </c>
      <c r="B475" s="2" t="s">
        <v>10816</v>
      </c>
      <c r="C475" s="2" t="s">
        <v>10339</v>
      </c>
      <c r="D475" s="2" t="s">
        <v>10340</v>
      </c>
      <c r="E475" s="8">
        <v>45709</v>
      </c>
    </row>
    <row r="476" customHeight="1" spans="1:5">
      <c r="A476" s="2" t="s">
        <v>2456</v>
      </c>
      <c r="B476" s="2" t="s">
        <v>10817</v>
      </c>
      <c r="C476" s="2" t="s">
        <v>10348</v>
      </c>
      <c r="D476" s="2" t="s">
        <v>10335</v>
      </c>
      <c r="E476" s="8">
        <v>45845</v>
      </c>
    </row>
    <row r="477" customHeight="1" spans="1:5">
      <c r="A477" s="2" t="s">
        <v>3820</v>
      </c>
      <c r="B477" s="2" t="s">
        <v>10818</v>
      </c>
      <c r="C477" s="2" t="s">
        <v>10348</v>
      </c>
      <c r="D477" s="2" t="s">
        <v>10364</v>
      </c>
      <c r="E477" s="8">
        <v>45480</v>
      </c>
    </row>
    <row r="478" customHeight="1" spans="1:5">
      <c r="A478" s="2" t="s">
        <v>3339</v>
      </c>
      <c r="B478" s="2" t="s">
        <v>10819</v>
      </c>
      <c r="C478" s="2" t="s">
        <v>10332</v>
      </c>
      <c r="D478" s="2" t="s">
        <v>10335</v>
      </c>
      <c r="E478" s="8">
        <v>45516</v>
      </c>
    </row>
    <row r="479" customHeight="1" spans="1:5">
      <c r="A479" s="2" t="s">
        <v>2522</v>
      </c>
      <c r="B479" s="2" t="s">
        <v>10820</v>
      </c>
      <c r="C479" s="2" t="s">
        <v>10337</v>
      </c>
      <c r="D479" s="2" t="s">
        <v>10330</v>
      </c>
      <c r="E479" s="8">
        <v>46032</v>
      </c>
    </row>
    <row r="480" customHeight="1" spans="1:5">
      <c r="A480" s="2" t="s">
        <v>894</v>
      </c>
      <c r="B480" s="2" t="s">
        <v>10821</v>
      </c>
      <c r="C480" s="2" t="s">
        <v>10337</v>
      </c>
      <c r="D480" s="2" t="s">
        <v>10364</v>
      </c>
      <c r="E480" s="8">
        <v>45631</v>
      </c>
    </row>
    <row r="481" customHeight="1" spans="1:5">
      <c r="A481" s="2" t="s">
        <v>3777</v>
      </c>
      <c r="B481" s="2" t="s">
        <v>10822</v>
      </c>
      <c r="C481" s="2" t="s">
        <v>10332</v>
      </c>
      <c r="D481" s="2" t="s">
        <v>10330</v>
      </c>
      <c r="E481" s="8">
        <v>45470</v>
      </c>
    </row>
    <row r="482" customHeight="1" spans="1:5">
      <c r="A482" s="2" t="s">
        <v>120</v>
      </c>
      <c r="B482" s="2" t="s">
        <v>10823</v>
      </c>
      <c r="C482" s="2" t="s">
        <v>10332</v>
      </c>
      <c r="D482" s="2" t="s">
        <v>10335</v>
      </c>
      <c r="E482" s="8">
        <v>45933</v>
      </c>
    </row>
    <row r="483" customHeight="1" spans="1:5">
      <c r="A483" s="2" t="s">
        <v>2168</v>
      </c>
      <c r="B483" s="2" t="s">
        <v>10824</v>
      </c>
      <c r="C483" s="2" t="s">
        <v>10355</v>
      </c>
      <c r="D483" s="2" t="s">
        <v>10335</v>
      </c>
      <c r="E483" s="8">
        <v>45936</v>
      </c>
    </row>
    <row r="484" customHeight="1" spans="1:5">
      <c r="A484" s="2" t="s">
        <v>1257</v>
      </c>
      <c r="B484" s="2" t="s">
        <v>10825</v>
      </c>
      <c r="C484" s="2" t="s">
        <v>10357</v>
      </c>
      <c r="D484" s="2" t="s">
        <v>10335</v>
      </c>
      <c r="E484" s="8">
        <v>46035</v>
      </c>
    </row>
    <row r="485" customHeight="1" spans="1:5">
      <c r="A485" s="2" t="s">
        <v>5594</v>
      </c>
      <c r="B485" s="2" t="s">
        <v>10826</v>
      </c>
      <c r="C485" s="2" t="s">
        <v>10348</v>
      </c>
      <c r="D485" s="2" t="s">
        <v>10340</v>
      </c>
      <c r="E485" s="8">
        <v>45975</v>
      </c>
    </row>
    <row r="486" customHeight="1" spans="1:5">
      <c r="A486" s="2" t="s">
        <v>2531</v>
      </c>
      <c r="B486" s="2" t="s">
        <v>10827</v>
      </c>
      <c r="C486" s="2" t="s">
        <v>10339</v>
      </c>
      <c r="D486" s="2" t="s">
        <v>10340</v>
      </c>
      <c r="E486" s="8">
        <v>46184</v>
      </c>
    </row>
    <row r="487" customHeight="1" spans="1:5">
      <c r="A487" s="2" t="s">
        <v>1207</v>
      </c>
      <c r="B487" s="2" t="s">
        <v>10828</v>
      </c>
      <c r="C487" s="2" t="s">
        <v>10332</v>
      </c>
      <c r="D487" s="2" t="s">
        <v>10340</v>
      </c>
      <c r="E487" s="8">
        <v>45809</v>
      </c>
    </row>
    <row r="488" customHeight="1" spans="1:5">
      <c r="A488" s="2" t="s">
        <v>441</v>
      </c>
      <c r="B488" s="2" t="s">
        <v>10829</v>
      </c>
      <c r="C488" s="2" t="s">
        <v>10332</v>
      </c>
      <c r="D488" s="2" t="s">
        <v>10330</v>
      </c>
      <c r="E488" s="8">
        <v>45550</v>
      </c>
    </row>
    <row r="489" customHeight="1" spans="1:5">
      <c r="A489" s="2" t="s">
        <v>2526</v>
      </c>
      <c r="B489" s="2" t="s">
        <v>10830</v>
      </c>
      <c r="C489" s="2" t="s">
        <v>10355</v>
      </c>
      <c r="D489" s="2" t="s">
        <v>10330</v>
      </c>
      <c r="E489" s="8">
        <v>46068</v>
      </c>
    </row>
    <row r="490" customHeight="1" spans="1:5">
      <c r="A490" s="2" t="s">
        <v>2632</v>
      </c>
      <c r="B490" s="2" t="s">
        <v>10831</v>
      </c>
      <c r="C490" s="2" t="s">
        <v>10357</v>
      </c>
      <c r="D490" s="2" t="s">
        <v>10330</v>
      </c>
      <c r="E490" s="8">
        <v>45530</v>
      </c>
    </row>
    <row r="491" customHeight="1" spans="1:5">
      <c r="A491" s="2" t="s">
        <v>125</v>
      </c>
      <c r="B491" s="2" t="s">
        <v>10832</v>
      </c>
      <c r="C491" s="2" t="s">
        <v>10357</v>
      </c>
      <c r="D491" s="2" t="s">
        <v>10340</v>
      </c>
      <c r="E491" s="8">
        <v>45553</v>
      </c>
    </row>
    <row r="492" customHeight="1" spans="1:5">
      <c r="A492" s="2" t="s">
        <v>480</v>
      </c>
      <c r="B492" s="2" t="s">
        <v>10833</v>
      </c>
      <c r="C492" s="2" t="s">
        <v>10337</v>
      </c>
      <c r="D492" s="2" t="s">
        <v>10335</v>
      </c>
      <c r="E492" s="8">
        <v>46037</v>
      </c>
    </row>
    <row r="493" customHeight="1" spans="1:5">
      <c r="A493" s="2" t="s">
        <v>244</v>
      </c>
      <c r="B493" s="2" t="s">
        <v>10834</v>
      </c>
      <c r="C493" s="2" t="s">
        <v>10337</v>
      </c>
      <c r="D493" s="2" t="s">
        <v>10364</v>
      </c>
      <c r="E493" s="8">
        <v>46085</v>
      </c>
    </row>
    <row r="494" customHeight="1" spans="1:5">
      <c r="A494" s="2" t="s">
        <v>1656</v>
      </c>
      <c r="B494" s="2" t="s">
        <v>10835</v>
      </c>
      <c r="C494" s="2" t="s">
        <v>10337</v>
      </c>
      <c r="D494" s="2" t="s">
        <v>10340</v>
      </c>
      <c r="E494" s="8">
        <v>45597</v>
      </c>
    </row>
    <row r="495" customHeight="1" spans="1:5">
      <c r="A495" s="2" t="s">
        <v>1763</v>
      </c>
      <c r="B495" s="2" t="s">
        <v>10836</v>
      </c>
      <c r="C495" s="2" t="s">
        <v>10348</v>
      </c>
      <c r="D495" s="2" t="s">
        <v>10335</v>
      </c>
      <c r="E495" s="8">
        <v>45948</v>
      </c>
    </row>
    <row r="496" customHeight="1" spans="1:5">
      <c r="A496" s="2" t="s">
        <v>2793</v>
      </c>
      <c r="B496" s="2" t="s">
        <v>10837</v>
      </c>
      <c r="C496" s="2" t="s">
        <v>10329</v>
      </c>
      <c r="D496" s="2" t="s">
        <v>10335</v>
      </c>
      <c r="E496" s="8">
        <v>46122</v>
      </c>
    </row>
    <row r="497" customHeight="1" spans="1:5">
      <c r="A497" s="2" t="s">
        <v>934</v>
      </c>
      <c r="B497" s="2" t="s">
        <v>10838</v>
      </c>
      <c r="C497" s="2" t="s">
        <v>10357</v>
      </c>
      <c r="D497" s="2" t="s">
        <v>10330</v>
      </c>
      <c r="E497" s="8">
        <v>46010</v>
      </c>
    </row>
    <row r="498" customHeight="1" spans="1:5">
      <c r="A498" s="2" t="s">
        <v>1852</v>
      </c>
      <c r="B498" s="2" t="s">
        <v>10839</v>
      </c>
      <c r="C498" s="2" t="s">
        <v>10332</v>
      </c>
      <c r="D498" s="2" t="s">
        <v>10340</v>
      </c>
      <c r="E498" s="8">
        <v>45296</v>
      </c>
    </row>
    <row r="499" customHeight="1" spans="1:5">
      <c r="A499" s="2" t="s">
        <v>312</v>
      </c>
      <c r="B499" s="2" t="s">
        <v>10840</v>
      </c>
      <c r="C499" s="2" t="s">
        <v>10337</v>
      </c>
      <c r="D499" s="2" t="s">
        <v>10335</v>
      </c>
      <c r="E499" s="8">
        <v>45890</v>
      </c>
    </row>
    <row r="500" customHeight="1" spans="1:5">
      <c r="A500" s="2" t="s">
        <v>1344</v>
      </c>
      <c r="B500" s="2" t="s">
        <v>10841</v>
      </c>
      <c r="C500" s="2" t="s">
        <v>10348</v>
      </c>
      <c r="D500" s="2" t="s">
        <v>10364</v>
      </c>
      <c r="E500" s="8">
        <v>45444</v>
      </c>
    </row>
    <row r="501" customHeight="1" spans="1:5">
      <c r="A501" s="2" t="s">
        <v>420</v>
      </c>
      <c r="B501" s="2" t="s">
        <v>10842</v>
      </c>
      <c r="C501" s="2" t="s">
        <v>10357</v>
      </c>
      <c r="D501" s="2" t="s">
        <v>10335</v>
      </c>
      <c r="E501" s="8">
        <v>46053</v>
      </c>
    </row>
    <row r="502" customHeight="1" spans="1:5">
      <c r="A502" s="2" t="s">
        <v>2815</v>
      </c>
      <c r="B502" s="2" t="s">
        <v>10843</v>
      </c>
      <c r="C502" s="2" t="s">
        <v>10329</v>
      </c>
      <c r="D502" s="2" t="s">
        <v>10364</v>
      </c>
      <c r="E502" s="8">
        <v>45352</v>
      </c>
    </row>
    <row r="503" customHeight="1" spans="1:5">
      <c r="A503" s="2" t="s">
        <v>4306</v>
      </c>
      <c r="B503" s="2" t="s">
        <v>10844</v>
      </c>
      <c r="C503" s="2" t="s">
        <v>10334</v>
      </c>
      <c r="D503" s="2" t="s">
        <v>10364</v>
      </c>
      <c r="E503" s="8">
        <v>46185</v>
      </c>
    </row>
    <row r="504" customHeight="1" spans="1:5">
      <c r="A504" s="2" t="s">
        <v>600</v>
      </c>
      <c r="B504" s="2" t="s">
        <v>10845</v>
      </c>
      <c r="C504" s="2" t="s">
        <v>10350</v>
      </c>
      <c r="D504" s="2" t="s">
        <v>10340</v>
      </c>
      <c r="E504" s="8">
        <v>45451</v>
      </c>
    </row>
    <row r="505" customHeight="1" spans="1:5">
      <c r="A505" s="2" t="s">
        <v>2617</v>
      </c>
      <c r="B505" s="2" t="s">
        <v>10846</v>
      </c>
      <c r="C505" s="2" t="s">
        <v>10357</v>
      </c>
      <c r="D505" s="2" t="s">
        <v>10335</v>
      </c>
      <c r="E505" s="8">
        <v>45670</v>
      </c>
    </row>
    <row r="506" customHeight="1" spans="1:5">
      <c r="A506" s="2" t="s">
        <v>892</v>
      </c>
      <c r="B506" s="2" t="s">
        <v>10847</v>
      </c>
      <c r="C506" s="2" t="s">
        <v>10357</v>
      </c>
      <c r="D506" s="2" t="s">
        <v>10330</v>
      </c>
      <c r="E506" s="8">
        <v>45502</v>
      </c>
    </row>
    <row r="507" customHeight="1" spans="1:5">
      <c r="A507" s="2" t="s">
        <v>2233</v>
      </c>
      <c r="B507" s="2" t="s">
        <v>10848</v>
      </c>
      <c r="C507" s="2" t="s">
        <v>10329</v>
      </c>
      <c r="D507" s="2" t="s">
        <v>10364</v>
      </c>
      <c r="E507" s="8">
        <v>46024</v>
      </c>
    </row>
    <row r="508" customHeight="1" spans="1:5">
      <c r="A508" s="2" t="s">
        <v>417</v>
      </c>
      <c r="B508" s="2" t="s">
        <v>10849</v>
      </c>
      <c r="C508" s="2" t="s">
        <v>10348</v>
      </c>
      <c r="D508" s="2" t="s">
        <v>10340</v>
      </c>
      <c r="E508" s="8">
        <v>45646</v>
      </c>
    </row>
    <row r="509" customHeight="1" spans="1:5">
      <c r="A509" s="2" t="s">
        <v>487</v>
      </c>
      <c r="B509" s="2" t="s">
        <v>10850</v>
      </c>
      <c r="C509" s="2" t="s">
        <v>10334</v>
      </c>
      <c r="D509" s="2" t="s">
        <v>10330</v>
      </c>
      <c r="E509" s="8">
        <v>45962</v>
      </c>
    </row>
    <row r="510" customHeight="1" spans="1:5">
      <c r="A510" s="2" t="s">
        <v>476</v>
      </c>
      <c r="B510" s="2" t="s">
        <v>10851</v>
      </c>
      <c r="C510" s="2" t="s">
        <v>10357</v>
      </c>
      <c r="D510" s="2" t="s">
        <v>10364</v>
      </c>
      <c r="E510" s="8">
        <v>45352</v>
      </c>
    </row>
    <row r="511" customHeight="1" spans="1:5">
      <c r="A511" s="2" t="s">
        <v>2016</v>
      </c>
      <c r="B511" s="2" t="s">
        <v>10852</v>
      </c>
      <c r="C511" s="2" t="s">
        <v>10339</v>
      </c>
      <c r="D511" s="2" t="s">
        <v>10340</v>
      </c>
      <c r="E511" s="8">
        <v>45699</v>
      </c>
    </row>
    <row r="512" customHeight="1" spans="1:5">
      <c r="A512" s="2" t="s">
        <v>1381</v>
      </c>
      <c r="B512" s="2" t="s">
        <v>10853</v>
      </c>
      <c r="C512" s="2" t="s">
        <v>10339</v>
      </c>
      <c r="D512" s="2" t="s">
        <v>10335</v>
      </c>
      <c r="E512" s="8">
        <v>46111</v>
      </c>
    </row>
    <row r="513" customHeight="1" spans="1:5">
      <c r="A513" s="2" t="s">
        <v>5878</v>
      </c>
      <c r="B513" s="2" t="s">
        <v>10854</v>
      </c>
      <c r="C513" s="2" t="s">
        <v>10334</v>
      </c>
      <c r="D513" s="2" t="s">
        <v>10340</v>
      </c>
      <c r="E513" s="8">
        <v>46126</v>
      </c>
    </row>
    <row r="514" customHeight="1" spans="1:5">
      <c r="A514" s="2" t="s">
        <v>1653</v>
      </c>
      <c r="B514" s="2" t="s">
        <v>10855</v>
      </c>
      <c r="C514" s="2" t="s">
        <v>10339</v>
      </c>
      <c r="D514" s="2" t="s">
        <v>10364</v>
      </c>
      <c r="E514" s="8">
        <v>45479</v>
      </c>
    </row>
    <row r="515" customHeight="1" spans="1:5">
      <c r="A515" s="2" t="s">
        <v>2888</v>
      </c>
      <c r="B515" s="2" t="s">
        <v>10856</v>
      </c>
      <c r="C515" s="2" t="s">
        <v>10348</v>
      </c>
      <c r="D515" s="2" t="s">
        <v>10364</v>
      </c>
      <c r="E515" s="8">
        <v>45646</v>
      </c>
    </row>
    <row r="516" customHeight="1" spans="1:5">
      <c r="A516" s="2" t="s">
        <v>357</v>
      </c>
      <c r="B516" s="2" t="s">
        <v>10857</v>
      </c>
      <c r="C516" s="2" t="s">
        <v>10348</v>
      </c>
      <c r="D516" s="2" t="s">
        <v>10340</v>
      </c>
      <c r="E516" s="8">
        <v>45660</v>
      </c>
    </row>
    <row r="517" customHeight="1" spans="1:5">
      <c r="A517" s="2" t="s">
        <v>556</v>
      </c>
      <c r="B517" s="2" t="s">
        <v>10858</v>
      </c>
      <c r="C517" s="2" t="s">
        <v>10339</v>
      </c>
      <c r="D517" s="2" t="s">
        <v>10335</v>
      </c>
      <c r="E517" s="8">
        <v>45800</v>
      </c>
    </row>
    <row r="518" customHeight="1" spans="1:5">
      <c r="A518" s="2" t="s">
        <v>3671</v>
      </c>
      <c r="B518" s="2" t="s">
        <v>10859</v>
      </c>
      <c r="C518" s="2" t="s">
        <v>10348</v>
      </c>
      <c r="D518" s="2" t="s">
        <v>10340</v>
      </c>
      <c r="E518" s="8">
        <v>45775</v>
      </c>
    </row>
    <row r="519" customHeight="1" spans="1:5">
      <c r="A519" s="2" t="s">
        <v>642</v>
      </c>
      <c r="B519" s="2" t="s">
        <v>10860</v>
      </c>
      <c r="C519" s="2" t="s">
        <v>10329</v>
      </c>
      <c r="D519" s="2" t="s">
        <v>10335</v>
      </c>
      <c r="E519" s="8">
        <v>45387</v>
      </c>
    </row>
    <row r="520" customHeight="1" spans="1:5">
      <c r="A520" s="2" t="s">
        <v>4603</v>
      </c>
      <c r="B520" s="2" t="s">
        <v>10861</v>
      </c>
      <c r="C520" s="2" t="s">
        <v>10339</v>
      </c>
      <c r="D520" s="2" t="s">
        <v>10335</v>
      </c>
      <c r="E520" s="8">
        <v>45978</v>
      </c>
    </row>
    <row r="521" customHeight="1" spans="1:5">
      <c r="A521" s="2" t="s">
        <v>3114</v>
      </c>
      <c r="B521" s="2" t="s">
        <v>10862</v>
      </c>
      <c r="C521" s="2" t="s">
        <v>10329</v>
      </c>
      <c r="D521" s="2" t="s">
        <v>10335</v>
      </c>
      <c r="E521" s="8">
        <v>45495</v>
      </c>
    </row>
    <row r="522" customHeight="1" spans="1:5">
      <c r="A522" s="2" t="s">
        <v>956</v>
      </c>
      <c r="B522" s="2" t="s">
        <v>10863</v>
      </c>
      <c r="C522" s="2" t="s">
        <v>10334</v>
      </c>
      <c r="D522" s="2" t="s">
        <v>10340</v>
      </c>
      <c r="E522" s="8">
        <v>45575</v>
      </c>
    </row>
    <row r="523" customHeight="1" spans="1:5">
      <c r="A523" s="2" t="s">
        <v>577</v>
      </c>
      <c r="B523" s="2" t="s">
        <v>10864</v>
      </c>
      <c r="C523" s="2" t="s">
        <v>10348</v>
      </c>
      <c r="D523" s="2" t="s">
        <v>10340</v>
      </c>
      <c r="E523" s="8">
        <v>46048</v>
      </c>
    </row>
    <row r="524" customHeight="1" spans="1:5">
      <c r="A524" s="2" t="s">
        <v>3273</v>
      </c>
      <c r="B524" s="2" t="s">
        <v>10865</v>
      </c>
      <c r="C524" s="2" t="s">
        <v>10339</v>
      </c>
      <c r="D524" s="2" t="s">
        <v>10335</v>
      </c>
      <c r="E524" s="8">
        <v>45912</v>
      </c>
    </row>
    <row r="525" customHeight="1" spans="1:5">
      <c r="A525" s="2" t="s">
        <v>1502</v>
      </c>
      <c r="B525" s="2" t="s">
        <v>10866</v>
      </c>
      <c r="C525" s="2" t="s">
        <v>10337</v>
      </c>
      <c r="D525" s="2" t="s">
        <v>10330</v>
      </c>
      <c r="E525" s="8">
        <v>45648</v>
      </c>
    </row>
    <row r="526" customHeight="1" spans="1:5">
      <c r="A526" s="2" t="s">
        <v>2724</v>
      </c>
      <c r="B526" s="2" t="s">
        <v>10867</v>
      </c>
      <c r="C526" s="2" t="s">
        <v>10339</v>
      </c>
      <c r="D526" s="2" t="s">
        <v>10330</v>
      </c>
      <c r="E526" s="8">
        <v>46113</v>
      </c>
    </row>
    <row r="527" customHeight="1" spans="1:5">
      <c r="A527" s="2" t="s">
        <v>1613</v>
      </c>
      <c r="B527" s="2" t="s">
        <v>10868</v>
      </c>
      <c r="C527" s="2" t="s">
        <v>10348</v>
      </c>
      <c r="D527" s="2" t="s">
        <v>10340</v>
      </c>
      <c r="E527" s="8">
        <v>45646</v>
      </c>
    </row>
    <row r="528" customHeight="1" spans="1:5">
      <c r="A528" s="2" t="s">
        <v>2759</v>
      </c>
      <c r="B528" s="2" t="s">
        <v>10869</v>
      </c>
      <c r="C528" s="2" t="s">
        <v>10342</v>
      </c>
      <c r="D528" s="2" t="s">
        <v>10340</v>
      </c>
      <c r="E528" s="8">
        <v>45800</v>
      </c>
    </row>
    <row r="529" customHeight="1" spans="1:5">
      <c r="A529" s="2" t="s">
        <v>3064</v>
      </c>
      <c r="B529" s="2" t="s">
        <v>10870</v>
      </c>
      <c r="C529" s="2" t="s">
        <v>10342</v>
      </c>
      <c r="D529" s="2" t="s">
        <v>10364</v>
      </c>
      <c r="E529" s="8">
        <v>45513</v>
      </c>
    </row>
    <row r="530" customHeight="1" spans="1:5">
      <c r="A530" s="2" t="s">
        <v>2685</v>
      </c>
      <c r="B530" s="2" t="s">
        <v>10871</v>
      </c>
      <c r="C530" s="2" t="s">
        <v>10329</v>
      </c>
      <c r="D530" s="2" t="s">
        <v>10340</v>
      </c>
      <c r="E530" s="8">
        <v>45456</v>
      </c>
    </row>
    <row r="531" customHeight="1" spans="1:5">
      <c r="A531" s="2" t="s">
        <v>1553</v>
      </c>
      <c r="B531" s="2" t="s">
        <v>10872</v>
      </c>
      <c r="C531" s="2" t="s">
        <v>10348</v>
      </c>
      <c r="D531" s="2" t="s">
        <v>10340</v>
      </c>
      <c r="E531" s="8">
        <v>45734</v>
      </c>
    </row>
    <row r="532" customHeight="1" spans="1:5">
      <c r="A532" s="2" t="s">
        <v>4234</v>
      </c>
      <c r="B532" s="2" t="s">
        <v>10873</v>
      </c>
      <c r="C532" s="2" t="s">
        <v>10337</v>
      </c>
      <c r="D532" s="2" t="s">
        <v>10364</v>
      </c>
      <c r="E532" s="8">
        <v>45798</v>
      </c>
    </row>
    <row r="533" customHeight="1" spans="1:5">
      <c r="A533" s="2" t="s">
        <v>2639</v>
      </c>
      <c r="B533" s="2" t="s">
        <v>10874</v>
      </c>
      <c r="C533" s="2" t="s">
        <v>10337</v>
      </c>
      <c r="D533" s="2" t="s">
        <v>10340</v>
      </c>
      <c r="E533" s="8">
        <v>46017</v>
      </c>
    </row>
    <row r="534" customHeight="1" spans="1:5">
      <c r="A534" s="2" t="s">
        <v>7250</v>
      </c>
      <c r="B534" s="2" t="s">
        <v>10875</v>
      </c>
      <c r="C534" s="2" t="s">
        <v>10348</v>
      </c>
      <c r="D534" s="2" t="s">
        <v>10335</v>
      </c>
      <c r="E534" s="8">
        <v>45643</v>
      </c>
    </row>
    <row r="535" customHeight="1" spans="1:5">
      <c r="A535" s="2" t="s">
        <v>4133</v>
      </c>
      <c r="B535" s="2" t="s">
        <v>10876</v>
      </c>
      <c r="C535" s="2" t="s">
        <v>10337</v>
      </c>
      <c r="D535" s="2" t="s">
        <v>10340</v>
      </c>
      <c r="E535" s="8">
        <v>46097</v>
      </c>
    </row>
    <row r="536" customHeight="1" spans="1:5">
      <c r="A536" s="2" t="s">
        <v>7086</v>
      </c>
      <c r="B536" s="2" t="s">
        <v>10877</v>
      </c>
      <c r="C536" s="2" t="s">
        <v>10339</v>
      </c>
      <c r="D536" s="2" t="s">
        <v>10364</v>
      </c>
      <c r="E536" s="8">
        <v>45838</v>
      </c>
    </row>
    <row r="537" customHeight="1" spans="1:5">
      <c r="A537" s="2" t="s">
        <v>4288</v>
      </c>
      <c r="B537" s="2" t="s">
        <v>10878</v>
      </c>
      <c r="C537" s="2" t="s">
        <v>10355</v>
      </c>
      <c r="D537" s="2" t="s">
        <v>10335</v>
      </c>
      <c r="E537" s="8">
        <v>45355</v>
      </c>
    </row>
    <row r="538" customHeight="1" spans="1:5">
      <c r="A538" s="2" t="s">
        <v>870</v>
      </c>
      <c r="B538" s="2" t="s">
        <v>10879</v>
      </c>
      <c r="C538" s="2" t="s">
        <v>10357</v>
      </c>
      <c r="D538" s="2" t="s">
        <v>10364</v>
      </c>
      <c r="E538" s="8">
        <v>45957</v>
      </c>
    </row>
    <row r="539" customHeight="1" spans="1:5">
      <c r="A539" s="2" t="s">
        <v>585</v>
      </c>
      <c r="B539" s="2" t="s">
        <v>10880</v>
      </c>
      <c r="C539" s="2" t="s">
        <v>10339</v>
      </c>
      <c r="D539" s="2" t="s">
        <v>10340</v>
      </c>
      <c r="E539" s="8">
        <v>45809</v>
      </c>
    </row>
    <row r="540" customHeight="1" spans="1:5">
      <c r="A540" s="2" t="s">
        <v>1964</v>
      </c>
      <c r="B540" s="2" t="s">
        <v>10881</v>
      </c>
      <c r="C540" s="2" t="s">
        <v>10339</v>
      </c>
      <c r="D540" s="2" t="s">
        <v>10330</v>
      </c>
      <c r="E540" s="8">
        <v>45642</v>
      </c>
    </row>
    <row r="541" customHeight="1" spans="1:5">
      <c r="A541" s="2" t="s">
        <v>1116</v>
      </c>
      <c r="B541" s="2" t="s">
        <v>10882</v>
      </c>
      <c r="C541" s="2" t="s">
        <v>10334</v>
      </c>
      <c r="D541" s="2" t="s">
        <v>10335</v>
      </c>
      <c r="E541" s="8">
        <v>45712</v>
      </c>
    </row>
    <row r="542" customHeight="1" spans="1:5">
      <c r="A542" s="2" t="s">
        <v>5157</v>
      </c>
      <c r="B542" s="2" t="s">
        <v>10883</v>
      </c>
      <c r="C542" s="2" t="s">
        <v>10342</v>
      </c>
      <c r="D542" s="2" t="s">
        <v>10340</v>
      </c>
      <c r="E542" s="8">
        <v>45563</v>
      </c>
    </row>
    <row r="543" customHeight="1" spans="1:5">
      <c r="A543" s="2" t="s">
        <v>3294</v>
      </c>
      <c r="B543" s="2" t="s">
        <v>10884</v>
      </c>
      <c r="C543" s="2" t="s">
        <v>10357</v>
      </c>
      <c r="D543" s="2" t="s">
        <v>10340</v>
      </c>
      <c r="E543" s="8">
        <v>45844</v>
      </c>
    </row>
    <row r="544" customHeight="1" spans="1:5">
      <c r="A544" s="2" t="s">
        <v>865</v>
      </c>
      <c r="B544" s="2" t="s">
        <v>10885</v>
      </c>
      <c r="C544" s="2" t="s">
        <v>10334</v>
      </c>
      <c r="D544" s="2" t="s">
        <v>10340</v>
      </c>
      <c r="E544" s="8">
        <v>45802</v>
      </c>
    </row>
    <row r="545" customHeight="1" spans="1:5">
      <c r="A545" s="2" t="s">
        <v>4727</v>
      </c>
      <c r="B545" s="2" t="s">
        <v>10886</v>
      </c>
      <c r="C545" s="2" t="s">
        <v>10342</v>
      </c>
      <c r="D545" s="2" t="s">
        <v>10364</v>
      </c>
      <c r="E545" s="8">
        <v>45694</v>
      </c>
    </row>
    <row r="546" customHeight="1" spans="1:5">
      <c r="A546" s="2" t="s">
        <v>3378</v>
      </c>
      <c r="B546" s="2" t="s">
        <v>10887</v>
      </c>
      <c r="C546" s="2" t="s">
        <v>10339</v>
      </c>
      <c r="D546" s="2" t="s">
        <v>10335</v>
      </c>
      <c r="E546" s="8">
        <v>45548</v>
      </c>
    </row>
    <row r="547" customHeight="1" spans="1:5">
      <c r="A547" s="2" t="s">
        <v>1580</v>
      </c>
      <c r="B547" s="2" t="s">
        <v>10888</v>
      </c>
      <c r="C547" s="2" t="s">
        <v>10332</v>
      </c>
      <c r="D547" s="2" t="s">
        <v>10335</v>
      </c>
      <c r="E547" s="8">
        <v>45650</v>
      </c>
    </row>
    <row r="548" customHeight="1" spans="1:5">
      <c r="A548" s="2" t="s">
        <v>1529</v>
      </c>
      <c r="B548" s="2" t="s">
        <v>10889</v>
      </c>
      <c r="C548" s="2" t="s">
        <v>10332</v>
      </c>
      <c r="D548" s="2" t="s">
        <v>10335</v>
      </c>
      <c r="E548" s="8">
        <v>45740</v>
      </c>
    </row>
    <row r="549" customHeight="1" spans="1:5">
      <c r="A549" s="2" t="s">
        <v>1113</v>
      </c>
      <c r="B549" s="2" t="s">
        <v>10890</v>
      </c>
      <c r="C549" s="2" t="s">
        <v>10339</v>
      </c>
      <c r="D549" s="2" t="s">
        <v>10330</v>
      </c>
      <c r="E549" s="8">
        <v>45716</v>
      </c>
    </row>
    <row r="550" customHeight="1" spans="1:5">
      <c r="A550" s="2" t="s">
        <v>1900</v>
      </c>
      <c r="B550" s="2" t="s">
        <v>10891</v>
      </c>
      <c r="C550" s="2" t="s">
        <v>10329</v>
      </c>
      <c r="D550" s="2" t="s">
        <v>10330</v>
      </c>
      <c r="E550" s="8">
        <v>45570</v>
      </c>
    </row>
    <row r="551" customHeight="1" spans="1:5">
      <c r="A551" s="2" t="s">
        <v>4472</v>
      </c>
      <c r="B551" s="2" t="s">
        <v>10892</v>
      </c>
      <c r="C551" s="2" t="s">
        <v>10332</v>
      </c>
      <c r="D551" s="2" t="s">
        <v>10330</v>
      </c>
      <c r="E551" s="8">
        <v>45815</v>
      </c>
    </row>
    <row r="552" customHeight="1" spans="1:5">
      <c r="A552" s="2" t="s">
        <v>4675</v>
      </c>
      <c r="B552" s="2" t="s">
        <v>10893</v>
      </c>
      <c r="C552" s="2" t="s">
        <v>10332</v>
      </c>
      <c r="D552" s="2" t="s">
        <v>10335</v>
      </c>
      <c r="E552" s="8">
        <v>45495</v>
      </c>
    </row>
    <row r="553" customHeight="1" spans="1:5">
      <c r="A553" s="2" t="s">
        <v>1519</v>
      </c>
      <c r="B553" s="2" t="s">
        <v>10894</v>
      </c>
      <c r="C553" s="2" t="s">
        <v>10339</v>
      </c>
      <c r="D553" s="2" t="s">
        <v>10340</v>
      </c>
      <c r="E553" s="8">
        <v>45742</v>
      </c>
    </row>
    <row r="554" customHeight="1" spans="1:5">
      <c r="A554" s="2" t="s">
        <v>1837</v>
      </c>
      <c r="B554" s="2" t="s">
        <v>10895</v>
      </c>
      <c r="C554" s="2" t="s">
        <v>10355</v>
      </c>
      <c r="D554" s="2" t="s">
        <v>10364</v>
      </c>
      <c r="E554" s="8">
        <v>45401</v>
      </c>
    </row>
    <row r="555" customHeight="1" spans="1:5">
      <c r="A555" s="2" t="s">
        <v>2990</v>
      </c>
      <c r="B555" s="2" t="s">
        <v>10896</v>
      </c>
      <c r="C555" s="2" t="s">
        <v>10350</v>
      </c>
      <c r="D555" s="2" t="s">
        <v>10335</v>
      </c>
      <c r="E555" s="8">
        <v>45716</v>
      </c>
    </row>
    <row r="556" customHeight="1" spans="1:5">
      <c r="A556" s="2" t="s">
        <v>1674</v>
      </c>
      <c r="B556" s="2" t="s">
        <v>10897</v>
      </c>
      <c r="C556" s="2" t="s">
        <v>10339</v>
      </c>
      <c r="D556" s="2" t="s">
        <v>10340</v>
      </c>
      <c r="E556" s="8">
        <v>45997</v>
      </c>
    </row>
    <row r="557" customHeight="1" spans="1:5">
      <c r="A557" s="2" t="s">
        <v>3289</v>
      </c>
      <c r="B557" s="2" t="s">
        <v>10898</v>
      </c>
      <c r="C557" s="2" t="s">
        <v>10355</v>
      </c>
      <c r="D557" s="2" t="s">
        <v>10330</v>
      </c>
      <c r="E557" s="8">
        <v>46028</v>
      </c>
    </row>
    <row r="558" customHeight="1" spans="1:5">
      <c r="A558" s="2" t="s">
        <v>2896</v>
      </c>
      <c r="B558" s="2" t="s">
        <v>10899</v>
      </c>
      <c r="C558" s="2" t="s">
        <v>10348</v>
      </c>
      <c r="D558" s="2" t="s">
        <v>10340</v>
      </c>
      <c r="E558" s="8">
        <v>45917</v>
      </c>
    </row>
    <row r="559" customHeight="1" spans="1:5">
      <c r="A559" s="2" t="s">
        <v>3855</v>
      </c>
      <c r="B559" s="2" t="s">
        <v>10900</v>
      </c>
      <c r="C559" s="2" t="s">
        <v>10357</v>
      </c>
      <c r="D559" s="2" t="s">
        <v>10364</v>
      </c>
      <c r="E559" s="8">
        <v>45963</v>
      </c>
    </row>
    <row r="560" customHeight="1" spans="1:5">
      <c r="A560" s="2" t="s">
        <v>3676</v>
      </c>
      <c r="B560" s="2" t="s">
        <v>10901</v>
      </c>
      <c r="C560" s="2" t="s">
        <v>10357</v>
      </c>
      <c r="D560" s="2" t="s">
        <v>10364</v>
      </c>
      <c r="E560" s="8">
        <v>45351</v>
      </c>
    </row>
    <row r="561" customHeight="1" spans="1:5">
      <c r="A561" s="2" t="s">
        <v>931</v>
      </c>
      <c r="B561" s="2" t="s">
        <v>10902</v>
      </c>
      <c r="C561" s="2" t="s">
        <v>10357</v>
      </c>
      <c r="D561" s="2" t="s">
        <v>10364</v>
      </c>
      <c r="E561" s="8">
        <v>45599</v>
      </c>
    </row>
    <row r="562" customHeight="1" spans="1:5">
      <c r="A562" s="2" t="s">
        <v>3124</v>
      </c>
      <c r="B562" s="2" t="s">
        <v>10903</v>
      </c>
      <c r="C562" s="2" t="s">
        <v>10339</v>
      </c>
      <c r="D562" s="2" t="s">
        <v>10340</v>
      </c>
      <c r="E562" s="8">
        <v>45880</v>
      </c>
    </row>
    <row r="563" customHeight="1" spans="1:5">
      <c r="A563" s="2" t="s">
        <v>5962</v>
      </c>
      <c r="B563" s="2" t="s">
        <v>10904</v>
      </c>
      <c r="C563" s="2" t="s">
        <v>10355</v>
      </c>
      <c r="D563" s="2" t="s">
        <v>10340</v>
      </c>
      <c r="E563" s="8">
        <v>46012</v>
      </c>
    </row>
    <row r="564" customHeight="1" spans="1:5">
      <c r="A564" s="2" t="s">
        <v>2054</v>
      </c>
      <c r="B564" s="2" t="s">
        <v>10905</v>
      </c>
      <c r="C564" s="2" t="s">
        <v>10334</v>
      </c>
      <c r="D564" s="2" t="s">
        <v>10340</v>
      </c>
      <c r="E564" s="8">
        <v>45816</v>
      </c>
    </row>
    <row r="565" customHeight="1" spans="1:5">
      <c r="A565" s="2" t="s">
        <v>2689</v>
      </c>
      <c r="B565" s="2" t="s">
        <v>10906</v>
      </c>
      <c r="C565" s="2" t="s">
        <v>10337</v>
      </c>
      <c r="D565" s="2" t="s">
        <v>10340</v>
      </c>
      <c r="E565" s="8">
        <v>46060</v>
      </c>
    </row>
    <row r="566" customHeight="1" spans="1:5">
      <c r="A566" s="2" t="s">
        <v>2529</v>
      </c>
      <c r="B566" s="2" t="s">
        <v>10907</v>
      </c>
      <c r="C566" s="2" t="s">
        <v>10337</v>
      </c>
      <c r="D566" s="2" t="s">
        <v>10340</v>
      </c>
      <c r="E566" s="8">
        <v>45537</v>
      </c>
    </row>
    <row r="567" customHeight="1" spans="1:5">
      <c r="A567" s="2" t="s">
        <v>3538</v>
      </c>
      <c r="B567" s="2" t="s">
        <v>10908</v>
      </c>
      <c r="C567" s="2" t="s">
        <v>10337</v>
      </c>
      <c r="D567" s="2" t="s">
        <v>10340</v>
      </c>
      <c r="E567" s="8">
        <v>45430</v>
      </c>
    </row>
    <row r="568" customHeight="1" spans="1:5">
      <c r="A568" s="2" t="s">
        <v>1491</v>
      </c>
      <c r="B568" s="2" t="s">
        <v>10909</v>
      </c>
      <c r="C568" s="2" t="s">
        <v>10329</v>
      </c>
      <c r="D568" s="2" t="s">
        <v>10364</v>
      </c>
      <c r="E568" s="8">
        <v>45369</v>
      </c>
    </row>
    <row r="569" customHeight="1" spans="1:5">
      <c r="A569" s="2" t="s">
        <v>2520</v>
      </c>
      <c r="B569" s="2" t="s">
        <v>10910</v>
      </c>
      <c r="C569" s="2" t="s">
        <v>10339</v>
      </c>
      <c r="D569" s="2" t="s">
        <v>10340</v>
      </c>
      <c r="E569" s="8">
        <v>45816</v>
      </c>
    </row>
    <row r="570" customHeight="1" spans="1:5">
      <c r="A570" s="2" t="s">
        <v>5936</v>
      </c>
      <c r="B570" s="2" t="s">
        <v>10911</v>
      </c>
      <c r="C570" s="2" t="s">
        <v>10348</v>
      </c>
      <c r="D570" s="2" t="s">
        <v>10340</v>
      </c>
      <c r="E570" s="8">
        <v>45890</v>
      </c>
    </row>
    <row r="571" customHeight="1" spans="1:5">
      <c r="A571" s="2" t="s">
        <v>2673</v>
      </c>
      <c r="B571" s="2" t="s">
        <v>10912</v>
      </c>
      <c r="C571" s="2" t="s">
        <v>10357</v>
      </c>
      <c r="D571" s="2" t="s">
        <v>10335</v>
      </c>
      <c r="E571" s="8">
        <v>45548</v>
      </c>
    </row>
    <row r="572" customHeight="1" spans="1:5">
      <c r="A572" s="2" t="s">
        <v>1037</v>
      </c>
      <c r="B572" s="2" t="s">
        <v>10913</v>
      </c>
      <c r="C572" s="2" t="s">
        <v>10348</v>
      </c>
      <c r="D572" s="2" t="s">
        <v>10330</v>
      </c>
      <c r="E572" s="8">
        <v>45997</v>
      </c>
    </row>
    <row r="573" customHeight="1" spans="1:5">
      <c r="A573" s="2" t="s">
        <v>2769</v>
      </c>
      <c r="B573" s="2" t="s">
        <v>10914</v>
      </c>
      <c r="C573" s="2" t="s">
        <v>10334</v>
      </c>
      <c r="D573" s="2" t="s">
        <v>10335</v>
      </c>
      <c r="E573" s="8">
        <v>45957</v>
      </c>
    </row>
    <row r="574" customHeight="1" spans="1:5">
      <c r="A574" s="2" t="s">
        <v>2322</v>
      </c>
      <c r="B574" s="2" t="s">
        <v>10915</v>
      </c>
      <c r="C574" s="2" t="s">
        <v>10332</v>
      </c>
      <c r="D574" s="2" t="s">
        <v>10335</v>
      </c>
      <c r="E574" s="8">
        <v>45616</v>
      </c>
    </row>
    <row r="575" customHeight="1" spans="1:5">
      <c r="A575" s="2" t="s">
        <v>2031</v>
      </c>
      <c r="B575" s="2" t="s">
        <v>10916</v>
      </c>
      <c r="C575" s="2" t="s">
        <v>10329</v>
      </c>
      <c r="D575" s="2" t="s">
        <v>10364</v>
      </c>
      <c r="E575" s="8">
        <v>45506</v>
      </c>
    </row>
    <row r="576" customHeight="1" spans="1:5">
      <c r="A576" s="2" t="s">
        <v>136</v>
      </c>
      <c r="B576" s="2" t="s">
        <v>10917</v>
      </c>
      <c r="C576" s="2" t="s">
        <v>10334</v>
      </c>
      <c r="D576" s="2" t="s">
        <v>10335</v>
      </c>
      <c r="E576" s="8">
        <v>45960</v>
      </c>
    </row>
    <row r="577" customHeight="1" spans="1:5">
      <c r="A577" s="2" t="s">
        <v>6091</v>
      </c>
      <c r="B577" s="2" t="s">
        <v>10918</v>
      </c>
      <c r="C577" s="2" t="s">
        <v>10357</v>
      </c>
      <c r="D577" s="2" t="s">
        <v>10330</v>
      </c>
      <c r="E577" s="8">
        <v>45896</v>
      </c>
    </row>
    <row r="578" customHeight="1" spans="1:5">
      <c r="A578" s="2" t="s">
        <v>2127</v>
      </c>
      <c r="B578" s="2" t="s">
        <v>10919</v>
      </c>
      <c r="C578" s="2" t="s">
        <v>10350</v>
      </c>
      <c r="D578" s="2" t="s">
        <v>10335</v>
      </c>
      <c r="E578" s="8">
        <v>45445</v>
      </c>
    </row>
    <row r="579" customHeight="1" spans="1:5">
      <c r="A579" s="2" t="s">
        <v>3395</v>
      </c>
      <c r="B579" s="2" t="s">
        <v>10920</v>
      </c>
      <c r="C579" s="2" t="s">
        <v>10357</v>
      </c>
      <c r="D579" s="2" t="s">
        <v>10330</v>
      </c>
      <c r="E579" s="8">
        <v>45521</v>
      </c>
    </row>
    <row r="580" customHeight="1" spans="1:5">
      <c r="A580" s="2" t="s">
        <v>1605</v>
      </c>
      <c r="B580" s="2" t="s">
        <v>10921</v>
      </c>
      <c r="C580" s="2" t="s">
        <v>10334</v>
      </c>
      <c r="D580" s="2" t="s">
        <v>10340</v>
      </c>
      <c r="E580" s="8">
        <v>45729</v>
      </c>
    </row>
    <row r="581" customHeight="1" spans="1:5">
      <c r="A581" s="2" t="s">
        <v>4905</v>
      </c>
      <c r="B581" s="2" t="s">
        <v>10922</v>
      </c>
      <c r="C581" s="2" t="s">
        <v>10348</v>
      </c>
      <c r="D581" s="2" t="s">
        <v>10330</v>
      </c>
      <c r="E581" s="8">
        <v>45752</v>
      </c>
    </row>
    <row r="582" customHeight="1" spans="1:5">
      <c r="A582" s="2" t="s">
        <v>4273</v>
      </c>
      <c r="B582" s="2" t="s">
        <v>10923</v>
      </c>
      <c r="C582" s="2" t="s">
        <v>10357</v>
      </c>
      <c r="D582" s="2" t="s">
        <v>10340</v>
      </c>
      <c r="E582" s="8">
        <v>45441</v>
      </c>
    </row>
    <row r="583" customHeight="1" spans="1:5">
      <c r="A583" s="2" t="s">
        <v>354</v>
      </c>
      <c r="B583" s="2" t="s">
        <v>10924</v>
      </c>
      <c r="C583" s="2" t="s">
        <v>10357</v>
      </c>
      <c r="D583" s="2" t="s">
        <v>10335</v>
      </c>
      <c r="E583" s="8">
        <v>46145</v>
      </c>
    </row>
    <row r="584" customHeight="1" spans="1:5">
      <c r="A584" s="2" t="s">
        <v>2969</v>
      </c>
      <c r="B584" s="2" t="s">
        <v>10925</v>
      </c>
      <c r="C584" s="2" t="s">
        <v>10339</v>
      </c>
      <c r="D584" s="2" t="s">
        <v>10340</v>
      </c>
      <c r="E584" s="8">
        <v>45641</v>
      </c>
    </row>
    <row r="585" customHeight="1" spans="1:5">
      <c r="A585" s="2" t="s">
        <v>1616</v>
      </c>
      <c r="B585" s="2" t="s">
        <v>10926</v>
      </c>
      <c r="C585" s="2" t="s">
        <v>10332</v>
      </c>
      <c r="D585" s="2" t="s">
        <v>10340</v>
      </c>
      <c r="E585" s="8">
        <v>45635</v>
      </c>
    </row>
    <row r="586" customHeight="1" spans="1:5">
      <c r="A586" s="2" t="s">
        <v>3414</v>
      </c>
      <c r="B586" s="2" t="s">
        <v>10927</v>
      </c>
      <c r="C586" s="2" t="s">
        <v>10350</v>
      </c>
      <c r="D586" s="2" t="s">
        <v>10340</v>
      </c>
      <c r="E586" s="8">
        <v>45346</v>
      </c>
    </row>
    <row r="587" customHeight="1" spans="1:5">
      <c r="A587" s="2" t="s">
        <v>3368</v>
      </c>
      <c r="B587" s="2" t="s">
        <v>10928</v>
      </c>
      <c r="C587" s="2" t="s">
        <v>10337</v>
      </c>
      <c r="D587" s="2" t="s">
        <v>10335</v>
      </c>
      <c r="E587" s="8">
        <v>46080</v>
      </c>
    </row>
    <row r="588" customHeight="1" spans="1:5">
      <c r="A588" s="2" t="s">
        <v>2909</v>
      </c>
      <c r="B588" s="2" t="s">
        <v>10929</v>
      </c>
      <c r="C588" s="2" t="s">
        <v>10339</v>
      </c>
      <c r="D588" s="2" t="s">
        <v>10340</v>
      </c>
      <c r="E588" s="8">
        <v>45503</v>
      </c>
    </row>
    <row r="589" customHeight="1" spans="1:5">
      <c r="A589" s="2" t="s">
        <v>1999</v>
      </c>
      <c r="B589" s="2" t="s">
        <v>10930</v>
      </c>
      <c r="C589" s="2" t="s">
        <v>10348</v>
      </c>
      <c r="D589" s="2" t="s">
        <v>10335</v>
      </c>
      <c r="E589" s="8">
        <v>46180</v>
      </c>
    </row>
    <row r="590" customHeight="1" spans="1:5">
      <c r="A590" s="2" t="s">
        <v>2557</v>
      </c>
      <c r="B590" s="2" t="s">
        <v>10931</v>
      </c>
      <c r="C590" s="2" t="s">
        <v>10355</v>
      </c>
      <c r="D590" s="2" t="s">
        <v>10364</v>
      </c>
      <c r="E590" s="8">
        <v>45738</v>
      </c>
    </row>
    <row r="591" customHeight="1" spans="1:5">
      <c r="A591" s="2" t="s">
        <v>1341</v>
      </c>
      <c r="B591" s="2" t="s">
        <v>10932</v>
      </c>
      <c r="C591" s="2" t="s">
        <v>10339</v>
      </c>
      <c r="D591" s="2" t="s">
        <v>10340</v>
      </c>
      <c r="E591" s="8">
        <v>46079</v>
      </c>
    </row>
    <row r="592" customHeight="1" spans="1:5">
      <c r="A592" s="2" t="s">
        <v>3073</v>
      </c>
      <c r="B592" s="2" t="s">
        <v>10933</v>
      </c>
      <c r="C592" s="2" t="s">
        <v>10350</v>
      </c>
      <c r="D592" s="2" t="s">
        <v>10335</v>
      </c>
      <c r="E592" s="8">
        <v>45453</v>
      </c>
    </row>
    <row r="593" customHeight="1" spans="1:5">
      <c r="A593" s="2" t="s">
        <v>2090</v>
      </c>
      <c r="B593" s="2" t="s">
        <v>10934</v>
      </c>
      <c r="C593" s="2" t="s">
        <v>10332</v>
      </c>
      <c r="D593" s="2" t="s">
        <v>10340</v>
      </c>
      <c r="E593" s="8">
        <v>45441</v>
      </c>
    </row>
    <row r="594" customHeight="1" spans="1:5">
      <c r="A594" s="2" t="s">
        <v>1902</v>
      </c>
      <c r="B594" s="2" t="s">
        <v>10935</v>
      </c>
      <c r="C594" s="2" t="s">
        <v>10348</v>
      </c>
      <c r="D594" s="2" t="s">
        <v>10340</v>
      </c>
      <c r="E594" s="8">
        <v>46013</v>
      </c>
    </row>
    <row r="595" customHeight="1" spans="1:5">
      <c r="A595" s="2" t="s">
        <v>6141</v>
      </c>
      <c r="B595" s="2" t="s">
        <v>10936</v>
      </c>
      <c r="C595" s="2" t="s">
        <v>10337</v>
      </c>
      <c r="D595" s="2" t="s">
        <v>10335</v>
      </c>
      <c r="E595" s="8">
        <v>46029</v>
      </c>
    </row>
    <row r="596" customHeight="1" spans="1:5">
      <c r="A596" s="2" t="s">
        <v>3372</v>
      </c>
      <c r="B596" s="2" t="s">
        <v>10937</v>
      </c>
      <c r="C596" s="2" t="s">
        <v>10339</v>
      </c>
      <c r="D596" s="2" t="s">
        <v>10364</v>
      </c>
      <c r="E596" s="8">
        <v>45780</v>
      </c>
    </row>
    <row r="597" customHeight="1" spans="1:5">
      <c r="A597" s="2" t="s">
        <v>2747</v>
      </c>
      <c r="B597" s="2" t="s">
        <v>10938</v>
      </c>
      <c r="C597" s="2" t="s">
        <v>10348</v>
      </c>
      <c r="D597" s="2" t="s">
        <v>10340</v>
      </c>
      <c r="E597" s="8">
        <v>45320</v>
      </c>
    </row>
    <row r="598" customHeight="1" spans="1:5">
      <c r="A598" s="2" t="s">
        <v>494</v>
      </c>
      <c r="B598" s="2" t="s">
        <v>10939</v>
      </c>
      <c r="C598" s="2" t="s">
        <v>10337</v>
      </c>
      <c r="D598" s="2" t="s">
        <v>10330</v>
      </c>
      <c r="E598" s="8">
        <v>46141</v>
      </c>
    </row>
    <row r="599" customHeight="1" spans="1:5">
      <c r="A599" s="2" t="s">
        <v>3202</v>
      </c>
      <c r="B599" s="2" t="s">
        <v>10940</v>
      </c>
      <c r="C599" s="2" t="s">
        <v>10337</v>
      </c>
      <c r="D599" s="2" t="s">
        <v>10340</v>
      </c>
      <c r="E599" s="8">
        <v>45645</v>
      </c>
    </row>
    <row r="600" customHeight="1" spans="1:5">
      <c r="A600" s="2" t="s">
        <v>349</v>
      </c>
      <c r="B600" s="2" t="s">
        <v>10941</v>
      </c>
      <c r="C600" s="2" t="s">
        <v>10342</v>
      </c>
      <c r="D600" s="2" t="s">
        <v>10330</v>
      </c>
      <c r="E600" s="8">
        <v>46134</v>
      </c>
    </row>
    <row r="601" customHeight="1" spans="1:5">
      <c r="A601" s="2" t="s">
        <v>2572</v>
      </c>
      <c r="B601" s="2" t="s">
        <v>10942</v>
      </c>
      <c r="C601" s="2" t="s">
        <v>10337</v>
      </c>
      <c r="D601" s="2" t="s">
        <v>10335</v>
      </c>
      <c r="E601" s="8">
        <v>46075</v>
      </c>
    </row>
    <row r="602" customHeight="1" spans="1:5">
      <c r="A602" s="2" t="s">
        <v>731</v>
      </c>
      <c r="B602" s="2" t="s">
        <v>10943</v>
      </c>
      <c r="C602" s="2" t="s">
        <v>10332</v>
      </c>
      <c r="D602" s="2" t="s">
        <v>10335</v>
      </c>
      <c r="E602" s="8">
        <v>46058</v>
      </c>
    </row>
    <row r="603" customHeight="1" spans="1:5">
      <c r="A603" s="2" t="s">
        <v>2767</v>
      </c>
      <c r="B603" s="2" t="s">
        <v>10944</v>
      </c>
      <c r="C603" s="2" t="s">
        <v>10329</v>
      </c>
      <c r="D603" s="2" t="s">
        <v>10335</v>
      </c>
      <c r="E603" s="8">
        <v>45911</v>
      </c>
    </row>
    <row r="604" customHeight="1" spans="1:5">
      <c r="A604" s="2" t="s">
        <v>1008</v>
      </c>
      <c r="B604" s="2" t="s">
        <v>10945</v>
      </c>
      <c r="C604" s="2" t="s">
        <v>10350</v>
      </c>
      <c r="D604" s="2" t="s">
        <v>10340</v>
      </c>
      <c r="E604" s="8">
        <v>45897</v>
      </c>
    </row>
    <row r="605" customHeight="1" spans="1:5">
      <c r="A605" s="2" t="s">
        <v>1067</v>
      </c>
      <c r="B605" s="2" t="s">
        <v>10946</v>
      </c>
      <c r="C605" s="2" t="s">
        <v>10329</v>
      </c>
      <c r="D605" s="2" t="s">
        <v>10335</v>
      </c>
      <c r="E605" s="8">
        <v>45771</v>
      </c>
    </row>
    <row r="606" customHeight="1" spans="1:5">
      <c r="A606" s="2" t="s">
        <v>646</v>
      </c>
      <c r="B606" s="2" t="s">
        <v>10947</v>
      </c>
      <c r="C606" s="2" t="s">
        <v>10342</v>
      </c>
      <c r="D606" s="2" t="s">
        <v>10335</v>
      </c>
      <c r="E606" s="8">
        <v>45314</v>
      </c>
    </row>
    <row r="607" customHeight="1" spans="1:5">
      <c r="A607" s="2" t="s">
        <v>1441</v>
      </c>
      <c r="B607" s="2" t="s">
        <v>10948</v>
      </c>
      <c r="C607" s="2" t="s">
        <v>10329</v>
      </c>
      <c r="D607" s="2" t="s">
        <v>10335</v>
      </c>
      <c r="E607" s="8">
        <v>45641</v>
      </c>
    </row>
    <row r="608" customHeight="1" spans="1:5">
      <c r="A608" s="2" t="s">
        <v>2813</v>
      </c>
      <c r="B608" s="2" t="s">
        <v>10949</v>
      </c>
      <c r="C608" s="2" t="s">
        <v>10334</v>
      </c>
      <c r="D608" s="2" t="s">
        <v>10340</v>
      </c>
      <c r="E608" s="8">
        <v>45949</v>
      </c>
    </row>
    <row r="609" customHeight="1" spans="1:5">
      <c r="A609" s="2" t="s">
        <v>1549</v>
      </c>
      <c r="B609" s="2" t="s">
        <v>10950</v>
      </c>
      <c r="C609" s="2" t="s">
        <v>10339</v>
      </c>
      <c r="D609" s="2" t="s">
        <v>10330</v>
      </c>
      <c r="E609" s="8">
        <v>46023</v>
      </c>
    </row>
    <row r="610" customHeight="1" spans="1:5">
      <c r="A610" s="2" t="s">
        <v>2102</v>
      </c>
      <c r="B610" s="2" t="s">
        <v>10951</v>
      </c>
      <c r="C610" s="2" t="s">
        <v>10329</v>
      </c>
      <c r="D610" s="2" t="s">
        <v>10330</v>
      </c>
      <c r="E610" s="8">
        <v>45795</v>
      </c>
    </row>
    <row r="611" customHeight="1" spans="1:5">
      <c r="A611" s="2" t="s">
        <v>5211</v>
      </c>
      <c r="B611" s="2" t="s">
        <v>10952</v>
      </c>
      <c r="C611" s="2" t="s">
        <v>10332</v>
      </c>
      <c r="D611" s="2" t="s">
        <v>10340</v>
      </c>
      <c r="E611" s="8">
        <v>45930</v>
      </c>
    </row>
    <row r="612" customHeight="1" spans="1:5">
      <c r="A612" s="2" t="s">
        <v>1770</v>
      </c>
      <c r="B612" s="2" t="s">
        <v>10953</v>
      </c>
      <c r="C612" s="2" t="s">
        <v>10357</v>
      </c>
      <c r="D612" s="2" t="s">
        <v>10340</v>
      </c>
      <c r="E612" s="8">
        <v>45311</v>
      </c>
    </row>
    <row r="613" customHeight="1" spans="1:5">
      <c r="A613" s="2" t="s">
        <v>5262</v>
      </c>
      <c r="B613" s="2" t="s">
        <v>10954</v>
      </c>
      <c r="C613" s="2" t="s">
        <v>10337</v>
      </c>
      <c r="D613" s="2" t="s">
        <v>10330</v>
      </c>
      <c r="E613" s="8">
        <v>45713</v>
      </c>
    </row>
    <row r="614" customHeight="1" spans="1:5">
      <c r="A614" s="2" t="s">
        <v>192</v>
      </c>
      <c r="B614" s="2" t="s">
        <v>10955</v>
      </c>
      <c r="C614" s="2" t="s">
        <v>10342</v>
      </c>
      <c r="D614" s="2" t="s">
        <v>10335</v>
      </c>
      <c r="E614" s="8">
        <v>45748</v>
      </c>
    </row>
    <row r="615" customHeight="1" spans="1:5">
      <c r="A615" s="2" t="s">
        <v>4104</v>
      </c>
      <c r="B615" s="2" t="s">
        <v>10956</v>
      </c>
      <c r="C615" s="2" t="s">
        <v>10342</v>
      </c>
      <c r="D615" s="2" t="s">
        <v>10340</v>
      </c>
      <c r="E615" s="8">
        <v>46095</v>
      </c>
    </row>
    <row r="616" customHeight="1" spans="1:5">
      <c r="A616" s="2" t="s">
        <v>1109</v>
      </c>
      <c r="B616" s="2" t="s">
        <v>10957</v>
      </c>
      <c r="C616" s="2" t="s">
        <v>10348</v>
      </c>
      <c r="D616" s="2" t="s">
        <v>10335</v>
      </c>
      <c r="E616" s="8">
        <v>45571</v>
      </c>
    </row>
    <row r="617" customHeight="1" spans="1:5">
      <c r="A617" s="2" t="s">
        <v>3814</v>
      </c>
      <c r="B617" s="2" t="s">
        <v>10958</v>
      </c>
      <c r="C617" s="2" t="s">
        <v>10329</v>
      </c>
      <c r="D617" s="2" t="s">
        <v>10330</v>
      </c>
      <c r="E617" s="8">
        <v>45498</v>
      </c>
    </row>
    <row r="618" customHeight="1" spans="1:5">
      <c r="A618" s="2" t="s">
        <v>1169</v>
      </c>
      <c r="B618" s="2" t="s">
        <v>10959</v>
      </c>
      <c r="C618" s="2" t="s">
        <v>10329</v>
      </c>
      <c r="D618" s="2" t="s">
        <v>10335</v>
      </c>
      <c r="E618" s="8">
        <v>45609</v>
      </c>
    </row>
    <row r="619" customHeight="1" spans="1:5">
      <c r="A619" s="2" t="s">
        <v>1282</v>
      </c>
      <c r="B619" s="2" t="s">
        <v>10960</v>
      </c>
      <c r="C619" s="2" t="s">
        <v>10348</v>
      </c>
      <c r="D619" s="2" t="s">
        <v>10330</v>
      </c>
      <c r="E619" s="8">
        <v>45445</v>
      </c>
    </row>
    <row r="620" customHeight="1" spans="1:5">
      <c r="A620" s="2" t="s">
        <v>3045</v>
      </c>
      <c r="B620" s="2" t="s">
        <v>10961</v>
      </c>
      <c r="C620" s="2" t="s">
        <v>10339</v>
      </c>
      <c r="D620" s="2" t="s">
        <v>10330</v>
      </c>
      <c r="E620" s="8">
        <v>45794</v>
      </c>
    </row>
    <row r="621" customHeight="1" spans="1:5">
      <c r="A621" s="2" t="s">
        <v>6288</v>
      </c>
      <c r="B621" s="2" t="s">
        <v>10962</v>
      </c>
      <c r="C621" s="2" t="s">
        <v>10339</v>
      </c>
      <c r="D621" s="2" t="s">
        <v>10335</v>
      </c>
      <c r="E621" s="8">
        <v>45870</v>
      </c>
    </row>
    <row r="622" customHeight="1" spans="1:5">
      <c r="A622" s="2" t="s">
        <v>1774</v>
      </c>
      <c r="B622" s="2" t="s">
        <v>10963</v>
      </c>
      <c r="C622" s="2" t="s">
        <v>10329</v>
      </c>
      <c r="D622" s="2" t="s">
        <v>10364</v>
      </c>
      <c r="E622" s="8">
        <v>46013</v>
      </c>
    </row>
    <row r="623" customHeight="1" spans="1:5">
      <c r="A623" s="2" t="s">
        <v>3989</v>
      </c>
      <c r="B623" s="2" t="s">
        <v>10964</v>
      </c>
      <c r="C623" s="2" t="s">
        <v>10332</v>
      </c>
      <c r="D623" s="2" t="s">
        <v>10330</v>
      </c>
      <c r="E623" s="8">
        <v>46166</v>
      </c>
    </row>
    <row r="624" customHeight="1" spans="1:5">
      <c r="A624" s="2" t="s">
        <v>2958</v>
      </c>
      <c r="B624" s="2" t="s">
        <v>10965</v>
      </c>
      <c r="C624" s="2" t="s">
        <v>10342</v>
      </c>
      <c r="D624" s="2" t="s">
        <v>10330</v>
      </c>
      <c r="E624" s="8">
        <v>45358</v>
      </c>
    </row>
    <row r="625" customHeight="1" spans="1:5">
      <c r="A625" s="2" t="s">
        <v>2182</v>
      </c>
      <c r="B625" s="2" t="s">
        <v>10966</v>
      </c>
      <c r="C625" s="2" t="s">
        <v>10332</v>
      </c>
      <c r="D625" s="2" t="s">
        <v>10335</v>
      </c>
      <c r="E625" s="8">
        <v>45514</v>
      </c>
    </row>
    <row r="626" customHeight="1" spans="1:5">
      <c r="A626" s="2" t="s">
        <v>665</v>
      </c>
      <c r="B626" s="2" t="s">
        <v>10967</v>
      </c>
      <c r="C626" s="2" t="s">
        <v>10342</v>
      </c>
      <c r="D626" s="2" t="s">
        <v>10335</v>
      </c>
      <c r="E626" s="8">
        <v>45562</v>
      </c>
    </row>
    <row r="627" customHeight="1" spans="1:5">
      <c r="A627" s="2" t="s">
        <v>4271</v>
      </c>
      <c r="B627" s="2" t="s">
        <v>10968</v>
      </c>
      <c r="C627" s="2" t="s">
        <v>10332</v>
      </c>
      <c r="D627" s="2" t="s">
        <v>10340</v>
      </c>
      <c r="E627" s="8">
        <v>45516</v>
      </c>
    </row>
    <row r="628" customHeight="1" spans="1:5">
      <c r="A628" s="2" t="s">
        <v>1071</v>
      </c>
      <c r="B628" s="2" t="s">
        <v>10969</v>
      </c>
      <c r="C628" s="2" t="s">
        <v>10329</v>
      </c>
      <c r="D628" s="2" t="s">
        <v>10330</v>
      </c>
      <c r="E628" s="8">
        <v>46036</v>
      </c>
    </row>
    <row r="629" customHeight="1" spans="1:5">
      <c r="A629" s="2" t="s">
        <v>5319</v>
      </c>
      <c r="B629" s="2" t="s">
        <v>10970</v>
      </c>
      <c r="C629" s="2" t="s">
        <v>10339</v>
      </c>
      <c r="D629" s="2" t="s">
        <v>10330</v>
      </c>
      <c r="E629" s="8">
        <v>45417</v>
      </c>
    </row>
    <row r="630" customHeight="1" spans="1:5">
      <c r="A630" s="2" t="s">
        <v>274</v>
      </c>
      <c r="B630" s="2" t="s">
        <v>10971</v>
      </c>
      <c r="C630" s="2" t="s">
        <v>10357</v>
      </c>
      <c r="D630" s="2" t="s">
        <v>10364</v>
      </c>
      <c r="E630" s="8">
        <v>45318</v>
      </c>
    </row>
    <row r="631" customHeight="1" spans="1:5">
      <c r="A631" s="2" t="s">
        <v>1562</v>
      </c>
      <c r="B631" s="2" t="s">
        <v>10972</v>
      </c>
      <c r="C631" s="2" t="s">
        <v>10329</v>
      </c>
      <c r="D631" s="2" t="s">
        <v>10330</v>
      </c>
      <c r="E631" s="8">
        <v>46066</v>
      </c>
    </row>
    <row r="632" customHeight="1" spans="1:5">
      <c r="A632" s="2" t="s">
        <v>280</v>
      </c>
      <c r="B632" s="2" t="s">
        <v>10973</v>
      </c>
      <c r="C632" s="2" t="s">
        <v>10350</v>
      </c>
      <c r="D632" s="2" t="s">
        <v>10330</v>
      </c>
      <c r="E632" s="8">
        <v>46157</v>
      </c>
    </row>
    <row r="633" customHeight="1" spans="1:5">
      <c r="A633" s="2" t="s">
        <v>822</v>
      </c>
      <c r="B633" s="2" t="s">
        <v>10974</v>
      </c>
      <c r="C633" s="2" t="s">
        <v>10329</v>
      </c>
      <c r="D633" s="2" t="s">
        <v>10364</v>
      </c>
      <c r="E633" s="8">
        <v>45495</v>
      </c>
    </row>
    <row r="634" customHeight="1" spans="1:5">
      <c r="A634" s="2" t="s">
        <v>794</v>
      </c>
      <c r="B634" s="2" t="s">
        <v>10975</v>
      </c>
      <c r="C634" s="2" t="s">
        <v>10339</v>
      </c>
      <c r="D634" s="2" t="s">
        <v>10330</v>
      </c>
      <c r="E634" s="8">
        <v>45591</v>
      </c>
    </row>
    <row r="635" customHeight="1" spans="1:5">
      <c r="A635" s="2" t="s">
        <v>3943</v>
      </c>
      <c r="B635" s="2" t="s">
        <v>10976</v>
      </c>
      <c r="C635" s="2" t="s">
        <v>10348</v>
      </c>
      <c r="D635" s="2" t="s">
        <v>10340</v>
      </c>
      <c r="E635" s="8">
        <v>45744</v>
      </c>
    </row>
    <row r="636" customHeight="1" spans="1:5">
      <c r="A636" s="2" t="s">
        <v>1294</v>
      </c>
      <c r="B636" s="2" t="s">
        <v>10977</v>
      </c>
      <c r="C636" s="2" t="s">
        <v>10339</v>
      </c>
      <c r="D636" s="2" t="s">
        <v>10340</v>
      </c>
      <c r="E636" s="8">
        <v>45765</v>
      </c>
    </row>
    <row r="637" customHeight="1" spans="1:5">
      <c r="A637" s="2" t="s">
        <v>3190</v>
      </c>
      <c r="B637" s="2" t="s">
        <v>10978</v>
      </c>
      <c r="C637" s="2" t="s">
        <v>10339</v>
      </c>
      <c r="D637" s="2" t="s">
        <v>10340</v>
      </c>
      <c r="E637" s="8">
        <v>46183</v>
      </c>
    </row>
    <row r="638" customHeight="1" spans="1:5">
      <c r="A638" s="2" t="s">
        <v>1595</v>
      </c>
      <c r="B638" s="2" t="s">
        <v>10979</v>
      </c>
      <c r="C638" s="2" t="s">
        <v>10337</v>
      </c>
      <c r="D638" s="2" t="s">
        <v>10340</v>
      </c>
      <c r="E638" s="8">
        <v>45655</v>
      </c>
    </row>
    <row r="639" customHeight="1" spans="1:5">
      <c r="A639" s="2" t="s">
        <v>2080</v>
      </c>
      <c r="B639" s="2" t="s">
        <v>10980</v>
      </c>
      <c r="C639" s="2" t="s">
        <v>10329</v>
      </c>
      <c r="D639" s="2" t="s">
        <v>10330</v>
      </c>
      <c r="E639" s="8">
        <v>45302</v>
      </c>
    </row>
    <row r="640" customHeight="1" spans="1:5">
      <c r="A640" s="2" t="s">
        <v>2853</v>
      </c>
      <c r="B640" s="2" t="s">
        <v>10981</v>
      </c>
      <c r="C640" s="2" t="s">
        <v>10329</v>
      </c>
      <c r="D640" s="2" t="s">
        <v>10335</v>
      </c>
      <c r="E640" s="8">
        <v>45672</v>
      </c>
    </row>
    <row r="641" customHeight="1" spans="1:5">
      <c r="A641" s="2" t="s">
        <v>2584</v>
      </c>
      <c r="B641" s="2" t="s">
        <v>10982</v>
      </c>
      <c r="C641" s="2" t="s">
        <v>10334</v>
      </c>
      <c r="D641" s="2" t="s">
        <v>10335</v>
      </c>
      <c r="E641" s="8">
        <v>45792</v>
      </c>
    </row>
    <row r="642" customHeight="1" spans="1:5">
      <c r="A642" s="2" t="s">
        <v>2009</v>
      </c>
      <c r="B642" s="2" t="s">
        <v>10983</v>
      </c>
      <c r="C642" s="2" t="s">
        <v>10329</v>
      </c>
      <c r="D642" s="2" t="s">
        <v>10340</v>
      </c>
      <c r="E642" s="8">
        <v>45757</v>
      </c>
    </row>
    <row r="643" customHeight="1" spans="1:5">
      <c r="A643" s="2" t="s">
        <v>1589</v>
      </c>
      <c r="B643" s="2" t="s">
        <v>10984</v>
      </c>
      <c r="C643" s="2" t="s">
        <v>10329</v>
      </c>
      <c r="D643" s="2" t="s">
        <v>10330</v>
      </c>
      <c r="E643" s="8">
        <v>45753</v>
      </c>
    </row>
    <row r="644" customHeight="1" spans="1:5">
      <c r="A644" s="2" t="s">
        <v>2663</v>
      </c>
      <c r="B644" s="2" t="s">
        <v>10985</v>
      </c>
      <c r="C644" s="2" t="s">
        <v>10339</v>
      </c>
      <c r="D644" s="2" t="s">
        <v>10340</v>
      </c>
      <c r="E644" s="8">
        <v>46122</v>
      </c>
    </row>
    <row r="645" customHeight="1" spans="1:5">
      <c r="A645" s="2" t="s">
        <v>1660</v>
      </c>
      <c r="B645" s="2" t="s">
        <v>10986</v>
      </c>
      <c r="C645" s="2" t="s">
        <v>10355</v>
      </c>
      <c r="D645" s="2" t="s">
        <v>10364</v>
      </c>
      <c r="E645" s="8">
        <v>46018</v>
      </c>
    </row>
    <row r="646" customHeight="1" spans="1:5">
      <c r="A646" s="2" t="s">
        <v>1800</v>
      </c>
      <c r="B646" s="2" t="s">
        <v>10987</v>
      </c>
      <c r="C646" s="2" t="s">
        <v>10337</v>
      </c>
      <c r="D646" s="2" t="s">
        <v>10340</v>
      </c>
      <c r="E646" s="8">
        <v>45518</v>
      </c>
    </row>
    <row r="647" customHeight="1" spans="1:5">
      <c r="A647" s="2" t="s">
        <v>7093</v>
      </c>
      <c r="B647" s="2" t="s">
        <v>10988</v>
      </c>
      <c r="C647" s="2" t="s">
        <v>10334</v>
      </c>
      <c r="D647" s="2" t="s">
        <v>10335</v>
      </c>
      <c r="E647" s="8">
        <v>45611</v>
      </c>
    </row>
    <row r="648" customHeight="1" spans="1:5">
      <c r="A648" s="2" t="s">
        <v>8927</v>
      </c>
      <c r="B648" s="2" t="s">
        <v>10989</v>
      </c>
      <c r="C648" s="2" t="s">
        <v>10339</v>
      </c>
      <c r="D648" s="2" t="s">
        <v>10340</v>
      </c>
      <c r="E648" s="8">
        <v>45892</v>
      </c>
    </row>
    <row r="649" customHeight="1" spans="1:5">
      <c r="A649" s="2" t="s">
        <v>1199</v>
      </c>
      <c r="B649" s="2" t="s">
        <v>10990</v>
      </c>
      <c r="C649" s="2" t="s">
        <v>10357</v>
      </c>
      <c r="D649" s="2" t="s">
        <v>10335</v>
      </c>
      <c r="E649" s="8">
        <v>45661</v>
      </c>
    </row>
    <row r="650" customHeight="1" spans="1:5">
      <c r="A650" s="2" t="s">
        <v>609</v>
      </c>
      <c r="B650" s="2" t="s">
        <v>10991</v>
      </c>
      <c r="C650" s="2" t="s">
        <v>10337</v>
      </c>
      <c r="D650" s="2" t="s">
        <v>10330</v>
      </c>
      <c r="E650" s="8">
        <v>45677</v>
      </c>
    </row>
    <row r="651" customHeight="1" spans="1:5">
      <c r="A651" s="2" t="s">
        <v>3150</v>
      </c>
      <c r="B651" s="2" t="s">
        <v>10992</v>
      </c>
      <c r="C651" s="2" t="s">
        <v>10339</v>
      </c>
      <c r="D651" s="2" t="s">
        <v>10335</v>
      </c>
      <c r="E651" s="8">
        <v>45443</v>
      </c>
    </row>
    <row r="652" customHeight="1" spans="1:5">
      <c r="A652" s="2" t="s">
        <v>454</v>
      </c>
      <c r="B652" s="2" t="s">
        <v>10993</v>
      </c>
      <c r="C652" s="2" t="s">
        <v>10332</v>
      </c>
      <c r="D652" s="2" t="s">
        <v>10340</v>
      </c>
      <c r="E652" s="8">
        <v>45520</v>
      </c>
    </row>
    <row r="653" customHeight="1" spans="1:5">
      <c r="A653" s="2" t="s">
        <v>1024</v>
      </c>
      <c r="B653" s="2" t="s">
        <v>10994</v>
      </c>
      <c r="C653" s="2" t="s">
        <v>10334</v>
      </c>
      <c r="D653" s="2" t="s">
        <v>10364</v>
      </c>
      <c r="E653" s="8">
        <v>45958</v>
      </c>
    </row>
    <row r="654" customHeight="1" spans="1:5">
      <c r="A654" s="2" t="s">
        <v>5011</v>
      </c>
      <c r="B654" s="2" t="s">
        <v>10995</v>
      </c>
      <c r="C654" s="2" t="s">
        <v>10337</v>
      </c>
      <c r="D654" s="2" t="s">
        <v>10330</v>
      </c>
      <c r="E654" s="8">
        <v>46050</v>
      </c>
    </row>
    <row r="655" customHeight="1" spans="1:5">
      <c r="A655" s="2" t="s">
        <v>3428</v>
      </c>
      <c r="B655" s="2" t="s">
        <v>10996</v>
      </c>
      <c r="C655" s="2" t="s">
        <v>10355</v>
      </c>
      <c r="D655" s="2" t="s">
        <v>10335</v>
      </c>
      <c r="E655" s="8">
        <v>45998</v>
      </c>
    </row>
    <row r="656" customHeight="1" spans="1:5">
      <c r="A656" s="2" t="s">
        <v>396</v>
      </c>
      <c r="B656" s="2" t="s">
        <v>10997</v>
      </c>
      <c r="C656" s="2" t="s">
        <v>10334</v>
      </c>
      <c r="D656" s="2" t="s">
        <v>10335</v>
      </c>
      <c r="E656" s="8">
        <v>45569</v>
      </c>
    </row>
    <row r="657" customHeight="1" spans="1:5">
      <c r="A657" s="2" t="s">
        <v>4790</v>
      </c>
      <c r="B657" s="2" t="s">
        <v>10998</v>
      </c>
      <c r="C657" s="2" t="s">
        <v>10348</v>
      </c>
      <c r="D657" s="2" t="s">
        <v>10364</v>
      </c>
      <c r="E657" s="8">
        <v>45414</v>
      </c>
    </row>
    <row r="658" customHeight="1" spans="1:5">
      <c r="A658" s="2" t="s">
        <v>615</v>
      </c>
      <c r="B658" s="2" t="s">
        <v>10999</v>
      </c>
      <c r="C658" s="2" t="s">
        <v>10334</v>
      </c>
      <c r="D658" s="2" t="s">
        <v>10340</v>
      </c>
      <c r="E658" s="8">
        <v>45435</v>
      </c>
    </row>
    <row r="659" customHeight="1" spans="1:5">
      <c r="A659" s="2" t="s">
        <v>2924</v>
      </c>
      <c r="B659" s="2" t="s">
        <v>11000</v>
      </c>
      <c r="C659" s="2" t="s">
        <v>10348</v>
      </c>
      <c r="D659" s="2" t="s">
        <v>10340</v>
      </c>
      <c r="E659" s="8">
        <v>45646</v>
      </c>
    </row>
    <row r="660" customHeight="1" spans="1:5">
      <c r="A660" s="2" t="s">
        <v>424</v>
      </c>
      <c r="B660" s="2" t="s">
        <v>11001</v>
      </c>
      <c r="C660" s="2" t="s">
        <v>10337</v>
      </c>
      <c r="D660" s="2" t="s">
        <v>10340</v>
      </c>
      <c r="E660" s="8">
        <v>45757</v>
      </c>
    </row>
    <row r="661" customHeight="1" spans="1:5">
      <c r="A661" s="2" t="s">
        <v>2022</v>
      </c>
      <c r="B661" s="2" t="s">
        <v>11002</v>
      </c>
      <c r="C661" s="2" t="s">
        <v>10332</v>
      </c>
      <c r="D661" s="2" t="s">
        <v>10340</v>
      </c>
      <c r="E661" s="8">
        <v>46095</v>
      </c>
    </row>
    <row r="662" customHeight="1" spans="1:5">
      <c r="A662" s="2" t="s">
        <v>1154</v>
      </c>
      <c r="B662" s="2" t="s">
        <v>11003</v>
      </c>
      <c r="C662" s="2" t="s">
        <v>10348</v>
      </c>
      <c r="D662" s="2" t="s">
        <v>10330</v>
      </c>
      <c r="E662" s="8">
        <v>46100</v>
      </c>
    </row>
    <row r="663" customHeight="1" spans="1:5">
      <c r="A663" s="2" t="s">
        <v>818</v>
      </c>
      <c r="B663" s="2" t="s">
        <v>11004</v>
      </c>
      <c r="C663" s="2" t="s">
        <v>10334</v>
      </c>
      <c r="D663" s="2" t="s">
        <v>10364</v>
      </c>
      <c r="E663" s="8">
        <v>45294</v>
      </c>
    </row>
    <row r="664" customHeight="1" spans="1:5">
      <c r="A664" s="2" t="s">
        <v>176</v>
      </c>
      <c r="B664" s="2" t="s">
        <v>11005</v>
      </c>
      <c r="C664" s="2" t="s">
        <v>10355</v>
      </c>
      <c r="D664" s="2" t="s">
        <v>10364</v>
      </c>
      <c r="E664" s="8">
        <v>45928</v>
      </c>
    </row>
    <row r="665" customHeight="1" spans="1:5">
      <c r="A665" s="2" t="s">
        <v>3070</v>
      </c>
      <c r="B665" s="2" t="s">
        <v>11006</v>
      </c>
      <c r="C665" s="2" t="s">
        <v>10339</v>
      </c>
      <c r="D665" s="2" t="s">
        <v>10330</v>
      </c>
      <c r="E665" s="8">
        <v>45560</v>
      </c>
    </row>
    <row r="666" customHeight="1" spans="1:5">
      <c r="A666" s="2" t="s">
        <v>371</v>
      </c>
      <c r="B666" s="2" t="s">
        <v>11007</v>
      </c>
      <c r="C666" s="2" t="s">
        <v>10348</v>
      </c>
      <c r="D666" s="2" t="s">
        <v>10335</v>
      </c>
      <c r="E666" s="8">
        <v>45470</v>
      </c>
    </row>
    <row r="667" customHeight="1" spans="1:5">
      <c r="A667" s="2" t="s">
        <v>4523</v>
      </c>
      <c r="B667" s="2" t="s">
        <v>11008</v>
      </c>
      <c r="C667" s="2" t="s">
        <v>10329</v>
      </c>
      <c r="D667" s="2" t="s">
        <v>10364</v>
      </c>
      <c r="E667" s="8">
        <v>45791</v>
      </c>
    </row>
    <row r="668" customHeight="1" spans="1:5">
      <c r="A668" s="2" t="s">
        <v>2313</v>
      </c>
      <c r="B668" s="2" t="s">
        <v>11009</v>
      </c>
      <c r="C668" s="2" t="s">
        <v>10329</v>
      </c>
      <c r="D668" s="2" t="s">
        <v>10364</v>
      </c>
      <c r="E668" s="8">
        <v>45322</v>
      </c>
    </row>
    <row r="669" customHeight="1" spans="1:5">
      <c r="A669" s="2" t="s">
        <v>1232</v>
      </c>
      <c r="B669" s="2" t="s">
        <v>11010</v>
      </c>
      <c r="C669" s="2" t="s">
        <v>10342</v>
      </c>
      <c r="D669" s="2" t="s">
        <v>10340</v>
      </c>
      <c r="E669" s="8">
        <v>45592</v>
      </c>
    </row>
    <row r="670" customHeight="1" spans="1:5">
      <c r="A670" s="2" t="s">
        <v>2804</v>
      </c>
      <c r="B670" s="2" t="s">
        <v>11011</v>
      </c>
      <c r="C670" s="2" t="s">
        <v>10348</v>
      </c>
      <c r="D670" s="2" t="s">
        <v>10330</v>
      </c>
      <c r="E670" s="8">
        <v>45789</v>
      </c>
    </row>
    <row r="671" customHeight="1" spans="1:5">
      <c r="A671" s="2" t="s">
        <v>3617</v>
      </c>
      <c r="B671" s="2" t="s">
        <v>11012</v>
      </c>
      <c r="C671" s="2" t="s">
        <v>10332</v>
      </c>
      <c r="D671" s="2" t="s">
        <v>10335</v>
      </c>
      <c r="E671" s="8">
        <v>45536</v>
      </c>
    </row>
    <row r="672" customHeight="1" spans="1:5">
      <c r="A672" s="2" t="s">
        <v>6875</v>
      </c>
      <c r="B672" s="2" t="s">
        <v>11013</v>
      </c>
      <c r="C672" s="2" t="s">
        <v>10339</v>
      </c>
      <c r="D672" s="2" t="s">
        <v>10340</v>
      </c>
      <c r="E672" s="8">
        <v>45826</v>
      </c>
    </row>
    <row r="673" customHeight="1" spans="1:5">
      <c r="A673" s="2" t="s">
        <v>2317</v>
      </c>
      <c r="B673" s="2" t="s">
        <v>11014</v>
      </c>
      <c r="C673" s="2" t="s">
        <v>10357</v>
      </c>
      <c r="D673" s="2" t="s">
        <v>10330</v>
      </c>
      <c r="E673" s="8">
        <v>45706</v>
      </c>
    </row>
    <row r="674" customHeight="1" spans="1:5">
      <c r="A674" s="2" t="s">
        <v>828</v>
      </c>
      <c r="B674" s="2" t="s">
        <v>11015</v>
      </c>
      <c r="C674" s="2" t="s">
        <v>10342</v>
      </c>
      <c r="D674" s="2" t="s">
        <v>10364</v>
      </c>
      <c r="E674" s="8">
        <v>46011</v>
      </c>
    </row>
    <row r="675" customHeight="1" spans="1:5">
      <c r="A675" s="2" t="s">
        <v>3525</v>
      </c>
      <c r="B675" s="2" t="s">
        <v>11016</v>
      </c>
      <c r="C675" s="2" t="s">
        <v>10337</v>
      </c>
      <c r="D675" s="2" t="s">
        <v>10364</v>
      </c>
      <c r="E675" s="8">
        <v>45455</v>
      </c>
    </row>
    <row r="676" customHeight="1" spans="1:5">
      <c r="A676" s="2" t="s">
        <v>1308</v>
      </c>
      <c r="B676" s="2" t="s">
        <v>11017</v>
      </c>
      <c r="C676" s="2" t="s">
        <v>10337</v>
      </c>
      <c r="D676" s="2" t="s">
        <v>10364</v>
      </c>
      <c r="E676" s="8">
        <v>45343</v>
      </c>
    </row>
    <row r="677" customHeight="1" spans="1:5">
      <c r="A677" s="2" t="s">
        <v>3994</v>
      </c>
      <c r="B677" s="2" t="s">
        <v>11018</v>
      </c>
      <c r="C677" s="2" t="s">
        <v>10332</v>
      </c>
      <c r="D677" s="2" t="s">
        <v>10335</v>
      </c>
      <c r="E677" s="8">
        <v>45768</v>
      </c>
    </row>
    <row r="678" customHeight="1" spans="1:5">
      <c r="A678" s="2" t="s">
        <v>1873</v>
      </c>
      <c r="B678" s="2" t="s">
        <v>11019</v>
      </c>
      <c r="C678" s="2" t="s">
        <v>10350</v>
      </c>
      <c r="D678" s="2" t="s">
        <v>10340</v>
      </c>
      <c r="E678" s="8">
        <v>45523</v>
      </c>
    </row>
    <row r="679" customHeight="1" spans="1:5">
      <c r="A679" s="2" t="s">
        <v>834</v>
      </c>
      <c r="B679" s="2" t="s">
        <v>11020</v>
      </c>
      <c r="C679" s="2" t="s">
        <v>10357</v>
      </c>
      <c r="D679" s="2" t="s">
        <v>10340</v>
      </c>
      <c r="E679" s="8">
        <v>45928</v>
      </c>
    </row>
    <row r="680" customHeight="1" spans="1:5">
      <c r="A680" s="2" t="s">
        <v>551</v>
      </c>
      <c r="B680" s="2" t="s">
        <v>11021</v>
      </c>
      <c r="C680" s="2" t="s">
        <v>10339</v>
      </c>
      <c r="D680" s="2" t="s">
        <v>10330</v>
      </c>
      <c r="E680" s="8">
        <v>45375</v>
      </c>
    </row>
    <row r="681" customHeight="1" spans="1:5">
      <c r="A681" s="2" t="s">
        <v>151</v>
      </c>
      <c r="B681" s="2" t="s">
        <v>11022</v>
      </c>
      <c r="C681" s="2" t="s">
        <v>10348</v>
      </c>
      <c r="D681" s="2" t="s">
        <v>10330</v>
      </c>
      <c r="E681" s="8">
        <v>45809</v>
      </c>
    </row>
    <row r="682" customHeight="1" spans="1:5">
      <c r="A682" s="2" t="s">
        <v>2165</v>
      </c>
      <c r="B682" s="2" t="s">
        <v>11023</v>
      </c>
      <c r="C682" s="2" t="s">
        <v>10339</v>
      </c>
      <c r="D682" s="2" t="s">
        <v>10330</v>
      </c>
      <c r="E682" s="8">
        <v>46182</v>
      </c>
    </row>
    <row r="683" customHeight="1" spans="1:5">
      <c r="A683" s="2" t="s">
        <v>2433</v>
      </c>
      <c r="B683" s="2" t="s">
        <v>11024</v>
      </c>
      <c r="C683" s="2" t="s">
        <v>10355</v>
      </c>
      <c r="D683" s="2" t="s">
        <v>10335</v>
      </c>
      <c r="E683" s="8">
        <v>45375</v>
      </c>
    </row>
    <row r="684" customHeight="1" spans="1:5">
      <c r="A684" s="2" t="s">
        <v>3953</v>
      </c>
      <c r="B684" s="2" t="s">
        <v>11025</v>
      </c>
      <c r="C684" s="2" t="s">
        <v>10339</v>
      </c>
      <c r="D684" s="2" t="s">
        <v>10330</v>
      </c>
      <c r="E684" s="8">
        <v>45563</v>
      </c>
    </row>
    <row r="685" customHeight="1" spans="1:5">
      <c r="A685" s="2" t="s">
        <v>1271</v>
      </c>
      <c r="B685" s="2" t="s">
        <v>11026</v>
      </c>
      <c r="C685" s="2" t="s">
        <v>10332</v>
      </c>
      <c r="D685" s="2" t="s">
        <v>10335</v>
      </c>
      <c r="E685" s="8">
        <v>46051</v>
      </c>
    </row>
    <row r="686" customHeight="1" spans="1:5">
      <c r="A686" s="2" t="s">
        <v>1988</v>
      </c>
      <c r="B686" s="2" t="s">
        <v>11027</v>
      </c>
      <c r="C686" s="2" t="s">
        <v>10337</v>
      </c>
      <c r="D686" s="2" t="s">
        <v>10340</v>
      </c>
      <c r="E686" s="8">
        <v>45772</v>
      </c>
    </row>
    <row r="687" customHeight="1" spans="1:5">
      <c r="A687" s="2" t="s">
        <v>1470</v>
      </c>
      <c r="B687" s="2" t="s">
        <v>11028</v>
      </c>
      <c r="C687" s="2" t="s">
        <v>10348</v>
      </c>
      <c r="D687" s="2" t="s">
        <v>10340</v>
      </c>
      <c r="E687" s="8">
        <v>45449</v>
      </c>
    </row>
    <row r="688" customHeight="1" spans="1:5">
      <c r="A688" s="2" t="s">
        <v>1302</v>
      </c>
      <c r="B688" s="2" t="s">
        <v>11029</v>
      </c>
      <c r="C688" s="2" t="s">
        <v>10332</v>
      </c>
      <c r="D688" s="2" t="s">
        <v>10340</v>
      </c>
      <c r="E688" s="8">
        <v>45483</v>
      </c>
    </row>
    <row r="689" customHeight="1" spans="1:5">
      <c r="A689" s="2" t="s">
        <v>2451</v>
      </c>
      <c r="B689" s="2" t="s">
        <v>11030</v>
      </c>
      <c r="C689" s="2" t="s">
        <v>10342</v>
      </c>
      <c r="D689" s="2" t="s">
        <v>10340</v>
      </c>
      <c r="E689" s="8">
        <v>45980</v>
      </c>
    </row>
    <row r="690" customHeight="1" spans="1:5">
      <c r="A690" s="2" t="s">
        <v>3181</v>
      </c>
      <c r="B690" s="2" t="s">
        <v>11031</v>
      </c>
      <c r="C690" s="2" t="s">
        <v>10329</v>
      </c>
      <c r="D690" s="2" t="s">
        <v>10364</v>
      </c>
      <c r="E690" s="8">
        <v>46066</v>
      </c>
    </row>
    <row r="691" customHeight="1" spans="1:5">
      <c r="A691" s="2" t="s">
        <v>1145</v>
      </c>
      <c r="B691" s="2" t="s">
        <v>11032</v>
      </c>
      <c r="C691" s="2" t="s">
        <v>10357</v>
      </c>
      <c r="D691" s="2" t="s">
        <v>10330</v>
      </c>
      <c r="E691" s="8">
        <v>45616</v>
      </c>
    </row>
    <row r="692" customHeight="1" spans="1:5">
      <c r="A692" s="2" t="s">
        <v>4946</v>
      </c>
      <c r="B692" s="2" t="s">
        <v>11033</v>
      </c>
      <c r="C692" s="2" t="s">
        <v>10348</v>
      </c>
      <c r="D692" s="2" t="s">
        <v>10340</v>
      </c>
      <c r="E692" s="8">
        <v>45718</v>
      </c>
    </row>
    <row r="693" customHeight="1" spans="1:5">
      <c r="A693" s="2" t="s">
        <v>456</v>
      </c>
      <c r="B693" s="2" t="s">
        <v>11034</v>
      </c>
      <c r="C693" s="2" t="s">
        <v>10334</v>
      </c>
      <c r="D693" s="2" t="s">
        <v>10335</v>
      </c>
      <c r="E693" s="8">
        <v>45996</v>
      </c>
    </row>
    <row r="694" customHeight="1" spans="1:5">
      <c r="A694" s="2" t="s">
        <v>3126</v>
      </c>
      <c r="B694" s="2" t="s">
        <v>11035</v>
      </c>
      <c r="C694" s="2" t="s">
        <v>10355</v>
      </c>
      <c r="D694" s="2" t="s">
        <v>10330</v>
      </c>
      <c r="E694" s="8">
        <v>45451</v>
      </c>
    </row>
    <row r="695" customHeight="1" spans="1:5">
      <c r="A695" s="2" t="s">
        <v>1057</v>
      </c>
      <c r="B695" s="2" t="s">
        <v>11036</v>
      </c>
      <c r="C695" s="2" t="s">
        <v>10348</v>
      </c>
      <c r="D695" s="2" t="s">
        <v>10340</v>
      </c>
      <c r="E695" s="8">
        <v>45477</v>
      </c>
    </row>
    <row r="696" customHeight="1" spans="1:5">
      <c r="A696" s="2" t="s">
        <v>840</v>
      </c>
      <c r="B696" s="2" t="s">
        <v>11037</v>
      </c>
      <c r="C696" s="2" t="s">
        <v>10350</v>
      </c>
      <c r="D696" s="2" t="s">
        <v>10340</v>
      </c>
      <c r="E696" s="8">
        <v>45988</v>
      </c>
    </row>
    <row r="697" customHeight="1" spans="1:5">
      <c r="A697" s="2" t="s">
        <v>4145</v>
      </c>
      <c r="B697" s="2" t="s">
        <v>11038</v>
      </c>
      <c r="C697" s="2" t="s">
        <v>10357</v>
      </c>
      <c r="D697" s="2" t="s">
        <v>10340</v>
      </c>
      <c r="E697" s="8">
        <v>45459</v>
      </c>
    </row>
    <row r="698" customHeight="1" spans="1:5">
      <c r="A698" s="2" t="s">
        <v>5914</v>
      </c>
      <c r="B698" s="2" t="s">
        <v>11039</v>
      </c>
      <c r="C698" s="2" t="s">
        <v>10329</v>
      </c>
      <c r="D698" s="2" t="s">
        <v>10335</v>
      </c>
      <c r="E698" s="8">
        <v>45985</v>
      </c>
    </row>
    <row r="699" customHeight="1" spans="1:5">
      <c r="A699" s="2" t="s">
        <v>3041</v>
      </c>
      <c r="B699" s="2" t="s">
        <v>11040</v>
      </c>
      <c r="C699" s="2" t="s">
        <v>10337</v>
      </c>
      <c r="D699" s="2" t="s">
        <v>10340</v>
      </c>
      <c r="E699" s="8">
        <v>45739</v>
      </c>
    </row>
    <row r="700" customHeight="1" spans="1:5">
      <c r="A700" s="2" t="s">
        <v>2036</v>
      </c>
      <c r="B700" s="2" t="s">
        <v>11041</v>
      </c>
      <c r="C700" s="2" t="s">
        <v>10337</v>
      </c>
      <c r="D700" s="2" t="s">
        <v>10340</v>
      </c>
      <c r="E700" s="8">
        <v>46183</v>
      </c>
    </row>
    <row r="701" customHeight="1" spans="1:5">
      <c r="A701" s="2" t="s">
        <v>547</v>
      </c>
      <c r="B701" s="2" t="s">
        <v>11042</v>
      </c>
      <c r="C701" s="2" t="s">
        <v>10348</v>
      </c>
      <c r="D701" s="2" t="s">
        <v>10340</v>
      </c>
      <c r="E701" s="8">
        <v>45321</v>
      </c>
    </row>
    <row r="702" customHeight="1" spans="1:5">
      <c r="A702" s="2" t="s">
        <v>1583</v>
      </c>
      <c r="B702" s="2" t="s">
        <v>11043</v>
      </c>
      <c r="C702" s="2" t="s">
        <v>10355</v>
      </c>
      <c r="D702" s="2" t="s">
        <v>10330</v>
      </c>
      <c r="E702" s="8">
        <v>46143</v>
      </c>
    </row>
    <row r="703" customHeight="1" spans="1:5">
      <c r="A703" s="2" t="s">
        <v>65</v>
      </c>
      <c r="B703" s="2" t="s">
        <v>11044</v>
      </c>
      <c r="C703" s="2" t="s">
        <v>10348</v>
      </c>
      <c r="D703" s="2" t="s">
        <v>10340</v>
      </c>
      <c r="E703" s="8">
        <v>45494</v>
      </c>
    </row>
    <row r="704" customHeight="1" spans="1:5">
      <c r="A704" s="2" t="s">
        <v>560</v>
      </c>
      <c r="B704" s="2" t="s">
        <v>11045</v>
      </c>
      <c r="C704" s="2" t="s">
        <v>10339</v>
      </c>
      <c r="D704" s="2" t="s">
        <v>10335</v>
      </c>
      <c r="E704" s="8">
        <v>45323</v>
      </c>
    </row>
    <row r="705" customHeight="1" spans="1:5">
      <c r="A705" s="2" t="s">
        <v>2369</v>
      </c>
      <c r="B705" s="2" t="s">
        <v>11046</v>
      </c>
      <c r="C705" s="2" t="s">
        <v>10334</v>
      </c>
      <c r="D705" s="2" t="s">
        <v>10340</v>
      </c>
      <c r="E705" s="8">
        <v>45943</v>
      </c>
    </row>
    <row r="706" customHeight="1" spans="1:5">
      <c r="A706" s="2" t="s">
        <v>3257</v>
      </c>
      <c r="B706" s="2" t="s">
        <v>11047</v>
      </c>
      <c r="C706" s="2" t="s">
        <v>10348</v>
      </c>
      <c r="D706" s="2" t="s">
        <v>10335</v>
      </c>
      <c r="E706" s="8">
        <v>45771</v>
      </c>
    </row>
    <row r="707" customHeight="1" spans="1:5">
      <c r="A707" s="2" t="s">
        <v>662</v>
      </c>
      <c r="B707" s="2" t="s">
        <v>11048</v>
      </c>
      <c r="C707" s="2" t="s">
        <v>10357</v>
      </c>
      <c r="D707" s="2" t="s">
        <v>10330</v>
      </c>
      <c r="E707" s="8">
        <v>46045</v>
      </c>
    </row>
    <row r="708" customHeight="1" spans="1:5">
      <c r="A708" s="2" t="s">
        <v>5116</v>
      </c>
      <c r="B708" s="2" t="s">
        <v>11049</v>
      </c>
      <c r="C708" s="2" t="s">
        <v>10329</v>
      </c>
      <c r="D708" s="2" t="s">
        <v>10330</v>
      </c>
      <c r="E708" s="8">
        <v>45389</v>
      </c>
    </row>
    <row r="709" customHeight="1" spans="1:5">
      <c r="A709" s="2" t="s">
        <v>4663</v>
      </c>
      <c r="B709" s="2" t="s">
        <v>11050</v>
      </c>
      <c r="C709" s="2" t="s">
        <v>10329</v>
      </c>
      <c r="D709" s="2" t="s">
        <v>10340</v>
      </c>
      <c r="E709" s="8">
        <v>45364</v>
      </c>
    </row>
    <row r="710" customHeight="1" spans="1:5">
      <c r="A710" s="2" t="s">
        <v>4118</v>
      </c>
      <c r="B710" s="2" t="s">
        <v>11051</v>
      </c>
      <c r="C710" s="2" t="s">
        <v>10332</v>
      </c>
      <c r="D710" s="2" t="s">
        <v>10335</v>
      </c>
      <c r="E710" s="8">
        <v>45802</v>
      </c>
    </row>
    <row r="711" customHeight="1" spans="1:5">
      <c r="A711" s="2" t="s">
        <v>2123</v>
      </c>
      <c r="B711" s="2" t="s">
        <v>11052</v>
      </c>
      <c r="C711" s="2" t="s">
        <v>10332</v>
      </c>
      <c r="D711" s="2" t="s">
        <v>10364</v>
      </c>
      <c r="E711" s="8">
        <v>46085</v>
      </c>
    </row>
    <row r="712" customHeight="1" spans="1:5">
      <c r="A712" s="2" t="s">
        <v>844</v>
      </c>
      <c r="B712" s="2" t="s">
        <v>11053</v>
      </c>
      <c r="C712" s="2" t="s">
        <v>10342</v>
      </c>
      <c r="D712" s="2" t="s">
        <v>10340</v>
      </c>
      <c r="E712" s="8">
        <v>45657</v>
      </c>
    </row>
    <row r="713" customHeight="1" spans="1:5">
      <c r="A713" s="2" t="s">
        <v>987</v>
      </c>
      <c r="B713" s="2" t="s">
        <v>11054</v>
      </c>
      <c r="C713" s="2" t="s">
        <v>10337</v>
      </c>
      <c r="D713" s="2" t="s">
        <v>10340</v>
      </c>
      <c r="E713" s="8">
        <v>46009</v>
      </c>
    </row>
    <row r="714" customHeight="1" spans="1:5">
      <c r="A714" s="2" t="s">
        <v>3535</v>
      </c>
      <c r="B714" s="2" t="s">
        <v>11055</v>
      </c>
      <c r="C714" s="2" t="s">
        <v>10329</v>
      </c>
      <c r="D714" s="2" t="s">
        <v>10364</v>
      </c>
      <c r="E714" s="8">
        <v>46107</v>
      </c>
    </row>
    <row r="715" customHeight="1" spans="1:5">
      <c r="A715" s="2" t="s">
        <v>4889</v>
      </c>
      <c r="B715" s="2" t="s">
        <v>11056</v>
      </c>
      <c r="C715" s="2" t="s">
        <v>10350</v>
      </c>
      <c r="D715" s="2" t="s">
        <v>10330</v>
      </c>
      <c r="E715" s="8">
        <v>46074</v>
      </c>
    </row>
    <row r="716" customHeight="1" spans="1:5">
      <c r="A716" s="2" t="s">
        <v>522</v>
      </c>
      <c r="B716" s="2" t="s">
        <v>11057</v>
      </c>
      <c r="C716" s="2" t="s">
        <v>10329</v>
      </c>
      <c r="D716" s="2" t="s">
        <v>10340</v>
      </c>
      <c r="E716" s="8">
        <v>45749</v>
      </c>
    </row>
    <row r="717" customHeight="1" spans="1:5">
      <c r="A717" s="2" t="s">
        <v>2278</v>
      </c>
      <c r="B717" s="2" t="s">
        <v>11058</v>
      </c>
      <c r="C717" s="2" t="s">
        <v>10355</v>
      </c>
      <c r="D717" s="2" t="s">
        <v>10340</v>
      </c>
      <c r="E717" s="8">
        <v>45920</v>
      </c>
    </row>
    <row r="718" customHeight="1" spans="1:5">
      <c r="A718" s="2" t="s">
        <v>1908</v>
      </c>
      <c r="B718" s="2" t="s">
        <v>11059</v>
      </c>
      <c r="C718" s="2" t="s">
        <v>10357</v>
      </c>
      <c r="D718" s="2" t="s">
        <v>10335</v>
      </c>
      <c r="E718" s="8">
        <v>45765</v>
      </c>
    </row>
    <row r="719" customHeight="1" spans="1:5">
      <c r="A719" s="2" t="s">
        <v>1374</v>
      </c>
      <c r="B719" s="2" t="s">
        <v>11060</v>
      </c>
      <c r="C719" s="2" t="s">
        <v>10339</v>
      </c>
      <c r="D719" s="2" t="s">
        <v>10335</v>
      </c>
      <c r="E719" s="8">
        <v>45898</v>
      </c>
    </row>
    <row r="720" customHeight="1" spans="1:5">
      <c r="A720" s="2" t="s">
        <v>1255</v>
      </c>
      <c r="B720" s="2" t="s">
        <v>11061</v>
      </c>
      <c r="C720" s="2" t="s">
        <v>10337</v>
      </c>
      <c r="D720" s="2" t="s">
        <v>10330</v>
      </c>
      <c r="E720" s="8">
        <v>45802</v>
      </c>
    </row>
    <row r="721" customHeight="1" spans="1:5">
      <c r="A721" s="2" t="s">
        <v>3161</v>
      </c>
      <c r="B721" s="2" t="s">
        <v>11062</v>
      </c>
      <c r="C721" s="2" t="s">
        <v>10342</v>
      </c>
      <c r="D721" s="2" t="s">
        <v>10364</v>
      </c>
      <c r="E721" s="8">
        <v>45764</v>
      </c>
    </row>
    <row r="722" customHeight="1" spans="1:5">
      <c r="A722" s="2" t="s">
        <v>2326</v>
      </c>
      <c r="B722" s="2" t="s">
        <v>11063</v>
      </c>
      <c r="C722" s="2" t="s">
        <v>10357</v>
      </c>
      <c r="D722" s="2" t="s">
        <v>10330</v>
      </c>
      <c r="E722" s="8">
        <v>45685</v>
      </c>
    </row>
    <row r="723" customHeight="1" spans="1:5">
      <c r="A723" s="2" t="s">
        <v>1274</v>
      </c>
      <c r="B723" s="2" t="s">
        <v>11064</v>
      </c>
      <c r="C723" s="2" t="s">
        <v>10332</v>
      </c>
      <c r="D723" s="2" t="s">
        <v>10340</v>
      </c>
      <c r="E723" s="8">
        <v>45879</v>
      </c>
    </row>
    <row r="724" customHeight="1" spans="1:5">
      <c r="A724" s="2" t="s">
        <v>4096</v>
      </c>
      <c r="B724" s="2" t="s">
        <v>11065</v>
      </c>
      <c r="C724" s="2" t="s">
        <v>10339</v>
      </c>
      <c r="D724" s="2" t="s">
        <v>10330</v>
      </c>
      <c r="E724" s="8">
        <v>45967</v>
      </c>
    </row>
    <row r="725" customHeight="1" spans="1:5">
      <c r="A725" s="2" t="s">
        <v>1846</v>
      </c>
      <c r="B725" s="2" t="s">
        <v>11066</v>
      </c>
      <c r="C725" s="2" t="s">
        <v>10342</v>
      </c>
      <c r="D725" s="2" t="s">
        <v>10340</v>
      </c>
      <c r="E725" s="8">
        <v>46119</v>
      </c>
    </row>
    <row r="726" customHeight="1" spans="1:5">
      <c r="A726" s="2" t="s">
        <v>2043</v>
      </c>
      <c r="B726" s="2" t="s">
        <v>11067</v>
      </c>
      <c r="C726" s="2" t="s">
        <v>10339</v>
      </c>
      <c r="D726" s="2" t="s">
        <v>10340</v>
      </c>
      <c r="E726" s="8">
        <v>45843</v>
      </c>
    </row>
    <row r="727" customHeight="1" spans="1:5">
      <c r="A727" s="2" t="s">
        <v>2491</v>
      </c>
      <c r="B727" s="2" t="s">
        <v>11068</v>
      </c>
      <c r="C727" s="2" t="s">
        <v>10339</v>
      </c>
      <c r="D727" s="2" t="s">
        <v>10340</v>
      </c>
      <c r="E727" s="8">
        <v>45382</v>
      </c>
    </row>
    <row r="728" customHeight="1" spans="1:5">
      <c r="A728" s="2" t="s">
        <v>1216</v>
      </c>
      <c r="B728" s="2" t="s">
        <v>11069</v>
      </c>
      <c r="C728" s="2" t="s">
        <v>10355</v>
      </c>
      <c r="D728" s="2" t="s">
        <v>10340</v>
      </c>
      <c r="E728" s="8">
        <v>45820</v>
      </c>
    </row>
    <row r="729" customHeight="1" spans="1:5">
      <c r="A729" s="2" t="s">
        <v>1921</v>
      </c>
      <c r="B729" s="2" t="s">
        <v>11070</v>
      </c>
      <c r="C729" s="2" t="s">
        <v>10339</v>
      </c>
      <c r="D729" s="2" t="s">
        <v>10335</v>
      </c>
      <c r="E729" s="8">
        <v>45576</v>
      </c>
    </row>
    <row r="730" customHeight="1" spans="1:5">
      <c r="A730" s="2" t="s">
        <v>3023</v>
      </c>
      <c r="B730" s="2" t="s">
        <v>11071</v>
      </c>
      <c r="C730" s="2" t="s">
        <v>10332</v>
      </c>
      <c r="D730" s="2" t="s">
        <v>10340</v>
      </c>
      <c r="E730" s="8">
        <v>45316</v>
      </c>
    </row>
    <row r="731" customHeight="1" spans="1:5">
      <c r="A731" s="2" t="s">
        <v>1955</v>
      </c>
      <c r="B731" s="2" t="s">
        <v>11072</v>
      </c>
      <c r="C731" s="2" t="s">
        <v>10357</v>
      </c>
      <c r="D731" s="2" t="s">
        <v>10330</v>
      </c>
      <c r="E731" s="8">
        <v>45357</v>
      </c>
    </row>
    <row r="732" customHeight="1" spans="1:5">
      <c r="A732" s="2" t="s">
        <v>1462</v>
      </c>
      <c r="B732" s="2" t="s">
        <v>11073</v>
      </c>
      <c r="C732" s="2" t="s">
        <v>10348</v>
      </c>
      <c r="D732" s="2" t="s">
        <v>10335</v>
      </c>
      <c r="E732" s="8">
        <v>45824</v>
      </c>
    </row>
    <row r="733" customHeight="1" spans="1:5">
      <c r="A733" s="2" t="s">
        <v>3222</v>
      </c>
      <c r="B733" s="2" t="s">
        <v>11074</v>
      </c>
      <c r="C733" s="2" t="s">
        <v>10339</v>
      </c>
      <c r="D733" s="2" t="s">
        <v>10335</v>
      </c>
      <c r="E733" s="8">
        <v>46142</v>
      </c>
    </row>
    <row r="734" customHeight="1" spans="1:5">
      <c r="A734" s="2" t="s">
        <v>2701</v>
      </c>
      <c r="B734" s="2" t="s">
        <v>11075</v>
      </c>
      <c r="C734" s="2" t="s">
        <v>10339</v>
      </c>
      <c r="D734" s="2" t="s">
        <v>10335</v>
      </c>
      <c r="E734" s="8">
        <v>45747</v>
      </c>
    </row>
    <row r="735" customHeight="1" spans="1:5">
      <c r="A735" s="2" t="s">
        <v>3930</v>
      </c>
      <c r="B735" s="2" t="s">
        <v>11076</v>
      </c>
      <c r="C735" s="2" t="s">
        <v>10348</v>
      </c>
      <c r="D735" s="2" t="s">
        <v>10335</v>
      </c>
      <c r="E735" s="8">
        <v>45692</v>
      </c>
    </row>
    <row r="736" customHeight="1" spans="1:5">
      <c r="A736" s="2" t="s">
        <v>3342</v>
      </c>
      <c r="B736" s="2" t="s">
        <v>11077</v>
      </c>
      <c r="C736" s="2" t="s">
        <v>10339</v>
      </c>
      <c r="D736" s="2" t="s">
        <v>10335</v>
      </c>
      <c r="E736" s="8">
        <v>45371</v>
      </c>
    </row>
    <row r="737" customHeight="1" spans="1:5">
      <c r="A737" s="2" t="s">
        <v>3385</v>
      </c>
      <c r="B737" s="2" t="s">
        <v>11078</v>
      </c>
      <c r="C737" s="2" t="s">
        <v>10337</v>
      </c>
      <c r="D737" s="2" t="s">
        <v>10340</v>
      </c>
      <c r="E737" s="8">
        <v>45899</v>
      </c>
    </row>
    <row r="738" customHeight="1" spans="1:5">
      <c r="A738" s="2" t="s">
        <v>7207</v>
      </c>
      <c r="B738" s="2" t="s">
        <v>11079</v>
      </c>
      <c r="C738" s="2" t="s">
        <v>10355</v>
      </c>
      <c r="D738" s="2" t="s">
        <v>10330</v>
      </c>
      <c r="E738" s="8">
        <v>45341</v>
      </c>
    </row>
    <row r="739" customHeight="1" spans="1:5">
      <c r="A739" s="2" t="s">
        <v>2050</v>
      </c>
      <c r="B739" s="2" t="s">
        <v>11080</v>
      </c>
      <c r="C739" s="2" t="s">
        <v>10348</v>
      </c>
      <c r="D739" s="2" t="s">
        <v>10335</v>
      </c>
      <c r="E739" s="8">
        <v>46049</v>
      </c>
    </row>
    <row r="740" customHeight="1" spans="1:5">
      <c r="A740" s="2" t="s">
        <v>5404</v>
      </c>
      <c r="B740" s="2" t="s">
        <v>11081</v>
      </c>
      <c r="C740" s="2" t="s">
        <v>10332</v>
      </c>
      <c r="D740" s="2" t="s">
        <v>10340</v>
      </c>
      <c r="E740" s="8">
        <v>46026</v>
      </c>
    </row>
    <row r="741" customHeight="1" spans="1:5">
      <c r="A741" s="2" t="s">
        <v>649</v>
      </c>
      <c r="B741" s="2" t="s">
        <v>11082</v>
      </c>
      <c r="C741" s="2" t="s">
        <v>10332</v>
      </c>
      <c r="D741" s="2" t="s">
        <v>10340</v>
      </c>
      <c r="E741" s="8">
        <v>46183</v>
      </c>
    </row>
    <row r="742" customHeight="1" spans="1:5">
      <c r="A742" s="2" t="s">
        <v>1331</v>
      </c>
      <c r="B742" s="2" t="s">
        <v>11083</v>
      </c>
      <c r="C742" s="2" t="s">
        <v>10339</v>
      </c>
      <c r="D742" s="2" t="s">
        <v>10340</v>
      </c>
      <c r="E742" s="8">
        <v>45547</v>
      </c>
    </row>
    <row r="743" customHeight="1" spans="1:5">
      <c r="A743" s="2" t="s">
        <v>1957</v>
      </c>
      <c r="B743" s="2" t="s">
        <v>11084</v>
      </c>
      <c r="C743" s="2" t="s">
        <v>10339</v>
      </c>
      <c r="D743" s="2" t="s">
        <v>10330</v>
      </c>
      <c r="E743" s="8">
        <v>45437</v>
      </c>
    </row>
    <row r="744" customHeight="1" spans="1:5">
      <c r="A744" s="2" t="s">
        <v>2687</v>
      </c>
      <c r="B744" s="2" t="s">
        <v>11085</v>
      </c>
      <c r="C744" s="2" t="s">
        <v>10334</v>
      </c>
      <c r="D744" s="2" t="s">
        <v>10330</v>
      </c>
      <c r="E744" s="8">
        <v>45561</v>
      </c>
    </row>
    <row r="745" customHeight="1" spans="1:5">
      <c r="A745" s="2" t="s">
        <v>5143</v>
      </c>
      <c r="B745" s="2" t="s">
        <v>11086</v>
      </c>
      <c r="C745" s="2" t="s">
        <v>10339</v>
      </c>
      <c r="D745" s="2" t="s">
        <v>10340</v>
      </c>
      <c r="E745" s="8">
        <v>46011</v>
      </c>
    </row>
    <row r="746" customHeight="1" spans="1:5">
      <c r="A746" s="2" t="s">
        <v>1710</v>
      </c>
      <c r="B746" s="2" t="s">
        <v>11087</v>
      </c>
      <c r="C746" s="2" t="s">
        <v>10357</v>
      </c>
      <c r="D746" s="2" t="s">
        <v>10335</v>
      </c>
      <c r="E746" s="8">
        <v>45488</v>
      </c>
    </row>
    <row r="747" customHeight="1" spans="1:5">
      <c r="A747" s="2" t="s">
        <v>1311</v>
      </c>
      <c r="B747" s="2" t="s">
        <v>11088</v>
      </c>
      <c r="C747" s="2" t="s">
        <v>10332</v>
      </c>
      <c r="D747" s="2" t="s">
        <v>10364</v>
      </c>
      <c r="E747" s="8">
        <v>46090</v>
      </c>
    </row>
    <row r="748" customHeight="1" spans="1:5">
      <c r="A748" s="2" t="s">
        <v>961</v>
      </c>
      <c r="B748" s="2" t="s">
        <v>11089</v>
      </c>
      <c r="C748" s="2" t="s">
        <v>10348</v>
      </c>
      <c r="D748" s="2" t="s">
        <v>10340</v>
      </c>
      <c r="E748" s="8">
        <v>45430</v>
      </c>
    </row>
    <row r="749" customHeight="1" spans="1:5">
      <c r="A749" s="2" t="s">
        <v>2951</v>
      </c>
      <c r="B749" s="2" t="s">
        <v>11090</v>
      </c>
      <c r="C749" s="2" t="s">
        <v>10332</v>
      </c>
      <c r="D749" s="2" t="s">
        <v>10364</v>
      </c>
      <c r="E749" s="8">
        <v>45335</v>
      </c>
    </row>
    <row r="750" customHeight="1" spans="1:5">
      <c r="A750" s="2" t="s">
        <v>2245</v>
      </c>
      <c r="B750" s="2" t="s">
        <v>11091</v>
      </c>
      <c r="C750" s="2" t="s">
        <v>10329</v>
      </c>
      <c r="D750" s="2" t="s">
        <v>10340</v>
      </c>
      <c r="E750" s="8">
        <v>45489</v>
      </c>
    </row>
    <row r="751" customHeight="1" spans="1:5">
      <c r="A751" s="2" t="s">
        <v>3381</v>
      </c>
      <c r="B751" s="2" t="s">
        <v>11092</v>
      </c>
      <c r="C751" s="2" t="s">
        <v>10334</v>
      </c>
      <c r="D751" s="2" t="s">
        <v>10364</v>
      </c>
      <c r="E751" s="8">
        <v>45970</v>
      </c>
    </row>
    <row r="752" customHeight="1" spans="1:5">
      <c r="A752" s="2" t="s">
        <v>2850</v>
      </c>
      <c r="B752" s="2" t="s">
        <v>11093</v>
      </c>
      <c r="C752" s="2" t="s">
        <v>10348</v>
      </c>
      <c r="D752" s="2" t="s">
        <v>10364</v>
      </c>
      <c r="E752" s="8">
        <v>45834</v>
      </c>
    </row>
    <row r="753" customHeight="1" spans="1:5">
      <c r="A753" s="2" t="s">
        <v>3442</v>
      </c>
      <c r="B753" s="2" t="s">
        <v>11094</v>
      </c>
      <c r="C753" s="2" t="s">
        <v>10348</v>
      </c>
      <c r="D753" s="2" t="s">
        <v>10340</v>
      </c>
      <c r="E753" s="8">
        <v>45611</v>
      </c>
    </row>
    <row r="754" customHeight="1" spans="1:5">
      <c r="A754" s="2" t="s">
        <v>201</v>
      </c>
      <c r="B754" s="2" t="s">
        <v>11095</v>
      </c>
      <c r="C754" s="2" t="s">
        <v>10355</v>
      </c>
      <c r="D754" s="2" t="s">
        <v>10335</v>
      </c>
      <c r="E754" s="8">
        <v>45882</v>
      </c>
    </row>
    <row r="755" customHeight="1" spans="1:5">
      <c r="A755" s="2" t="s">
        <v>1538</v>
      </c>
      <c r="B755" s="2" t="s">
        <v>11096</v>
      </c>
      <c r="C755" s="2" t="s">
        <v>10332</v>
      </c>
      <c r="D755" s="2" t="s">
        <v>10364</v>
      </c>
      <c r="E755" s="8">
        <v>45875</v>
      </c>
    </row>
    <row r="756" customHeight="1" spans="1:5">
      <c r="A756" s="2" t="s">
        <v>1218</v>
      </c>
      <c r="B756" s="2" t="s">
        <v>11097</v>
      </c>
      <c r="C756" s="2" t="s">
        <v>10337</v>
      </c>
      <c r="D756" s="2" t="s">
        <v>10364</v>
      </c>
      <c r="E756" s="8">
        <v>45791</v>
      </c>
    </row>
    <row r="757" customHeight="1" spans="1:5">
      <c r="A757" s="2" t="s">
        <v>3878</v>
      </c>
      <c r="B757" s="2" t="s">
        <v>11098</v>
      </c>
      <c r="C757" s="2" t="s">
        <v>10355</v>
      </c>
      <c r="D757" s="2" t="s">
        <v>10364</v>
      </c>
      <c r="E757" s="8">
        <v>45754</v>
      </c>
    </row>
    <row r="758" customHeight="1" spans="1:5">
      <c r="A758" s="2" t="s">
        <v>2982</v>
      </c>
      <c r="B758" s="2" t="s">
        <v>11099</v>
      </c>
      <c r="C758" s="2" t="s">
        <v>10348</v>
      </c>
      <c r="D758" s="2" t="s">
        <v>10330</v>
      </c>
      <c r="E758" s="8">
        <v>45383</v>
      </c>
    </row>
    <row r="759" customHeight="1" spans="1:5">
      <c r="A759" s="2" t="s">
        <v>4140</v>
      </c>
      <c r="B759" s="2" t="s">
        <v>11100</v>
      </c>
      <c r="C759" s="2" t="s">
        <v>10350</v>
      </c>
      <c r="D759" s="2" t="s">
        <v>10340</v>
      </c>
      <c r="E759" s="8">
        <v>45525</v>
      </c>
    </row>
    <row r="760" customHeight="1" spans="1:5">
      <c r="A760" s="2" t="s">
        <v>4296</v>
      </c>
      <c r="B760" s="2" t="s">
        <v>11101</v>
      </c>
      <c r="C760" s="2" t="s">
        <v>10339</v>
      </c>
      <c r="D760" s="2" t="s">
        <v>10335</v>
      </c>
      <c r="E760" s="8">
        <v>45766</v>
      </c>
    </row>
    <row r="761" customHeight="1" spans="1:5">
      <c r="A761" s="2" t="s">
        <v>4392</v>
      </c>
      <c r="B761" s="2" t="s">
        <v>11102</v>
      </c>
      <c r="C761" s="2" t="s">
        <v>10332</v>
      </c>
      <c r="D761" s="2" t="s">
        <v>10335</v>
      </c>
      <c r="E761" s="8">
        <v>45413</v>
      </c>
    </row>
    <row r="762" customHeight="1" spans="1:5">
      <c r="A762" s="2" t="s">
        <v>1398</v>
      </c>
      <c r="B762" s="2" t="s">
        <v>11103</v>
      </c>
      <c r="C762" s="2" t="s">
        <v>10329</v>
      </c>
      <c r="D762" s="2" t="s">
        <v>10335</v>
      </c>
      <c r="E762" s="8">
        <v>45720</v>
      </c>
    </row>
    <row r="763" customHeight="1" spans="1:5">
      <c r="A763" s="2" t="s">
        <v>1568</v>
      </c>
      <c r="B763" s="2" t="s">
        <v>11104</v>
      </c>
      <c r="C763" s="2" t="s">
        <v>10339</v>
      </c>
      <c r="D763" s="2" t="s">
        <v>10330</v>
      </c>
      <c r="E763" s="8">
        <v>45397</v>
      </c>
    </row>
    <row r="764" customHeight="1" spans="1:5">
      <c r="A764" s="2" t="s">
        <v>450</v>
      </c>
      <c r="B764" s="2" t="s">
        <v>11105</v>
      </c>
      <c r="C764" s="2" t="s">
        <v>10339</v>
      </c>
      <c r="D764" s="2" t="s">
        <v>10330</v>
      </c>
      <c r="E764" s="8">
        <v>46000</v>
      </c>
    </row>
    <row r="765" customHeight="1" spans="1:5">
      <c r="A765" s="2" t="s">
        <v>740</v>
      </c>
      <c r="B765" s="2" t="s">
        <v>11106</v>
      </c>
      <c r="C765" s="2" t="s">
        <v>10339</v>
      </c>
      <c r="D765" s="2" t="s">
        <v>10340</v>
      </c>
      <c r="E765" s="8">
        <v>45384</v>
      </c>
    </row>
    <row r="766" customHeight="1" spans="1:5">
      <c r="A766" s="2" t="s">
        <v>737</v>
      </c>
      <c r="B766" s="2" t="s">
        <v>11107</v>
      </c>
      <c r="C766" s="2" t="s">
        <v>10350</v>
      </c>
      <c r="D766" s="2" t="s">
        <v>10335</v>
      </c>
      <c r="E766" s="8">
        <v>45375</v>
      </c>
    </row>
    <row r="767" customHeight="1" spans="1:5">
      <c r="A767" s="2" t="s">
        <v>2789</v>
      </c>
      <c r="B767" s="2" t="s">
        <v>11108</v>
      </c>
      <c r="C767" s="2" t="s">
        <v>10339</v>
      </c>
      <c r="D767" s="2" t="s">
        <v>10340</v>
      </c>
      <c r="E767" s="8">
        <v>45866</v>
      </c>
    </row>
    <row r="768" customHeight="1" spans="1:5">
      <c r="A768" s="2" t="s">
        <v>2859</v>
      </c>
      <c r="B768" s="2" t="s">
        <v>11109</v>
      </c>
      <c r="C768" s="2" t="s">
        <v>10355</v>
      </c>
      <c r="D768" s="2" t="s">
        <v>10335</v>
      </c>
      <c r="E768" s="8">
        <v>45490</v>
      </c>
    </row>
    <row r="769" customHeight="1" spans="1:5">
      <c r="A769" s="2" t="s">
        <v>38</v>
      </c>
      <c r="B769" s="2" t="s">
        <v>11110</v>
      </c>
      <c r="C769" s="2" t="s">
        <v>10339</v>
      </c>
      <c r="D769" s="2" t="s">
        <v>10335</v>
      </c>
      <c r="E769" s="8">
        <v>45608</v>
      </c>
    </row>
    <row r="770" customHeight="1" spans="1:5">
      <c r="A770" s="2" t="s">
        <v>2398</v>
      </c>
      <c r="B770" s="2" t="s">
        <v>11111</v>
      </c>
      <c r="C770" s="2" t="s">
        <v>10339</v>
      </c>
      <c r="D770" s="2" t="s">
        <v>10330</v>
      </c>
      <c r="E770" s="8">
        <v>45574</v>
      </c>
    </row>
    <row r="771" customHeight="1" spans="1:5">
      <c r="A771" s="2" t="s">
        <v>285</v>
      </c>
      <c r="B771" s="2" t="s">
        <v>11112</v>
      </c>
      <c r="C771" s="2" t="s">
        <v>10337</v>
      </c>
      <c r="D771" s="2" t="s">
        <v>10330</v>
      </c>
      <c r="E771" s="8">
        <v>45486</v>
      </c>
    </row>
    <row r="772" customHeight="1" spans="1:5">
      <c r="A772" s="2" t="s">
        <v>1377</v>
      </c>
      <c r="B772" s="2" t="s">
        <v>11113</v>
      </c>
      <c r="C772" s="2" t="s">
        <v>10355</v>
      </c>
      <c r="D772" s="2" t="s">
        <v>10340</v>
      </c>
      <c r="E772" s="8">
        <v>45977</v>
      </c>
    </row>
    <row r="773" customHeight="1" spans="1:5">
      <c r="A773" s="2" t="s">
        <v>1703</v>
      </c>
      <c r="B773" s="2" t="s">
        <v>11114</v>
      </c>
      <c r="C773" s="2" t="s">
        <v>10357</v>
      </c>
      <c r="D773" s="2" t="s">
        <v>10364</v>
      </c>
      <c r="E773" s="8">
        <v>45914</v>
      </c>
    </row>
    <row r="774" customHeight="1" spans="1:5">
      <c r="A774" s="2" t="s">
        <v>4681</v>
      </c>
      <c r="B774" s="2" t="s">
        <v>11115</v>
      </c>
      <c r="C774" s="2" t="s">
        <v>10337</v>
      </c>
      <c r="D774" s="2" t="s">
        <v>10335</v>
      </c>
      <c r="E774" s="8">
        <v>45506</v>
      </c>
    </row>
    <row r="775" customHeight="1" spans="1:5">
      <c r="A775" s="2" t="s">
        <v>1678</v>
      </c>
      <c r="B775" s="2" t="s">
        <v>11116</v>
      </c>
      <c r="C775" s="2" t="s">
        <v>10334</v>
      </c>
      <c r="D775" s="2" t="s">
        <v>10340</v>
      </c>
      <c r="E775" s="8">
        <v>45910</v>
      </c>
    </row>
    <row r="776" customHeight="1" spans="1:5">
      <c r="A776" s="2" t="s">
        <v>874</v>
      </c>
      <c r="B776" s="2" t="s">
        <v>11117</v>
      </c>
      <c r="C776" s="2" t="s">
        <v>10339</v>
      </c>
      <c r="D776" s="2" t="s">
        <v>10340</v>
      </c>
      <c r="E776" s="8">
        <v>45934</v>
      </c>
    </row>
    <row r="777" customHeight="1" spans="1:5">
      <c r="A777" s="2" t="s">
        <v>3757</v>
      </c>
      <c r="B777" s="2" t="s">
        <v>11118</v>
      </c>
      <c r="C777" s="2" t="s">
        <v>10334</v>
      </c>
      <c r="D777" s="2" t="s">
        <v>10340</v>
      </c>
      <c r="E777" s="8">
        <v>45777</v>
      </c>
    </row>
    <row r="778" customHeight="1" spans="1:5">
      <c r="A778" s="2" t="s">
        <v>4386</v>
      </c>
      <c r="B778" s="2" t="s">
        <v>11119</v>
      </c>
      <c r="C778" s="2" t="s">
        <v>10337</v>
      </c>
      <c r="D778" s="2" t="s">
        <v>10330</v>
      </c>
      <c r="E778" s="8">
        <v>45812</v>
      </c>
    </row>
    <row r="779" customHeight="1" spans="1:5">
      <c r="A779" s="2" t="s">
        <v>2444</v>
      </c>
      <c r="B779" s="2" t="s">
        <v>11120</v>
      </c>
      <c r="C779" s="2" t="s">
        <v>10339</v>
      </c>
      <c r="D779" s="2" t="s">
        <v>10364</v>
      </c>
      <c r="E779" s="8">
        <v>46133</v>
      </c>
    </row>
    <row r="780" customHeight="1" spans="1:5">
      <c r="A780" s="2" t="s">
        <v>1790</v>
      </c>
      <c r="B780" s="2" t="s">
        <v>11121</v>
      </c>
      <c r="C780" s="2" t="s">
        <v>10329</v>
      </c>
      <c r="D780" s="2" t="s">
        <v>10335</v>
      </c>
      <c r="E780" s="8">
        <v>45700</v>
      </c>
    </row>
    <row r="781" customHeight="1" spans="1:5">
      <c r="A781" s="2" t="s">
        <v>1466</v>
      </c>
      <c r="B781" s="2" t="s">
        <v>11122</v>
      </c>
      <c r="C781" s="2" t="s">
        <v>10334</v>
      </c>
      <c r="D781" s="2" t="s">
        <v>10340</v>
      </c>
      <c r="E781" s="8">
        <v>45638</v>
      </c>
    </row>
    <row r="782" customHeight="1" spans="1:5">
      <c r="A782" s="2" t="s">
        <v>883</v>
      </c>
      <c r="B782" s="2" t="s">
        <v>11123</v>
      </c>
      <c r="C782" s="2" t="s">
        <v>10348</v>
      </c>
      <c r="D782" s="2" t="s">
        <v>10364</v>
      </c>
      <c r="E782" s="8">
        <v>45777</v>
      </c>
    </row>
    <row r="783" customHeight="1" spans="1:5">
      <c r="A783" s="2" t="s">
        <v>4616</v>
      </c>
      <c r="B783" s="2" t="s">
        <v>11124</v>
      </c>
      <c r="C783" s="2" t="s">
        <v>10350</v>
      </c>
      <c r="D783" s="2" t="s">
        <v>10340</v>
      </c>
      <c r="E783" s="8">
        <v>46044</v>
      </c>
    </row>
    <row r="784" customHeight="1" spans="1:5">
      <c r="A784" s="2" t="s">
        <v>3657</v>
      </c>
      <c r="B784" s="2" t="s">
        <v>11125</v>
      </c>
      <c r="C784" s="2" t="s">
        <v>10332</v>
      </c>
      <c r="D784" s="2" t="s">
        <v>10364</v>
      </c>
      <c r="E784" s="8">
        <v>45930</v>
      </c>
    </row>
    <row r="785" customHeight="1" spans="1:5">
      <c r="A785" s="2" t="s">
        <v>1055</v>
      </c>
      <c r="B785" s="2" t="s">
        <v>11126</v>
      </c>
      <c r="C785" s="2" t="s">
        <v>10337</v>
      </c>
      <c r="D785" s="2" t="s">
        <v>10340</v>
      </c>
      <c r="E785" s="8">
        <v>45359</v>
      </c>
    </row>
    <row r="786" customHeight="1" spans="1:5">
      <c r="A786" s="2" t="s">
        <v>799</v>
      </c>
      <c r="B786" s="2" t="s">
        <v>11127</v>
      </c>
      <c r="C786" s="2" t="s">
        <v>10342</v>
      </c>
      <c r="D786" s="2" t="s">
        <v>10335</v>
      </c>
      <c r="E786" s="8">
        <v>45705</v>
      </c>
    </row>
    <row r="787" customHeight="1" spans="1:5">
      <c r="A787" s="2" t="s">
        <v>4303</v>
      </c>
      <c r="B787" s="2" t="s">
        <v>11128</v>
      </c>
      <c r="C787" s="2" t="s">
        <v>10348</v>
      </c>
      <c r="D787" s="2" t="s">
        <v>10364</v>
      </c>
      <c r="E787" s="8">
        <v>45957</v>
      </c>
    </row>
    <row r="788" customHeight="1" spans="1:5">
      <c r="A788" s="2" t="s">
        <v>758</v>
      </c>
      <c r="B788" s="2" t="s">
        <v>11129</v>
      </c>
      <c r="C788" s="2" t="s">
        <v>10329</v>
      </c>
      <c r="D788" s="2" t="s">
        <v>10340</v>
      </c>
      <c r="E788" s="8">
        <v>45493</v>
      </c>
    </row>
    <row r="789" customHeight="1" spans="1:5">
      <c r="A789" s="2" t="s">
        <v>1897</v>
      </c>
      <c r="B789" s="2" t="s">
        <v>11130</v>
      </c>
      <c r="C789" s="2" t="s">
        <v>10348</v>
      </c>
      <c r="D789" s="2" t="s">
        <v>10335</v>
      </c>
      <c r="E789" s="8">
        <v>46181</v>
      </c>
    </row>
    <row r="790" customHeight="1" spans="1:5">
      <c r="A790" s="2" t="s">
        <v>3746</v>
      </c>
      <c r="B790" s="2" t="s">
        <v>11131</v>
      </c>
      <c r="C790" s="2" t="s">
        <v>10329</v>
      </c>
      <c r="D790" s="2" t="s">
        <v>10364</v>
      </c>
      <c r="E790" s="8">
        <v>46019</v>
      </c>
    </row>
    <row r="791" customHeight="1" spans="1:5">
      <c r="A791" s="2" t="s">
        <v>1868</v>
      </c>
      <c r="B791" s="2" t="s">
        <v>11132</v>
      </c>
      <c r="C791" s="2" t="s">
        <v>10337</v>
      </c>
      <c r="D791" s="2" t="s">
        <v>10340</v>
      </c>
      <c r="E791" s="8">
        <v>46053</v>
      </c>
    </row>
    <row r="792" customHeight="1" spans="1:5">
      <c r="A792" s="2" t="s">
        <v>1043</v>
      </c>
      <c r="B792" s="2" t="s">
        <v>11133</v>
      </c>
      <c r="C792" s="2" t="s">
        <v>10355</v>
      </c>
      <c r="D792" s="2" t="s">
        <v>10340</v>
      </c>
      <c r="E792" s="8">
        <v>45365</v>
      </c>
    </row>
    <row r="793" customHeight="1" spans="1:5">
      <c r="A793" s="2" t="s">
        <v>2297</v>
      </c>
      <c r="B793" s="2" t="s">
        <v>11134</v>
      </c>
      <c r="C793" s="2" t="s">
        <v>10332</v>
      </c>
      <c r="D793" s="2" t="s">
        <v>10335</v>
      </c>
      <c r="E793" s="8">
        <v>45813</v>
      </c>
    </row>
    <row r="794" customHeight="1" spans="1:5">
      <c r="A794" s="2" t="s">
        <v>1646</v>
      </c>
      <c r="B794" s="2" t="s">
        <v>11135</v>
      </c>
      <c r="C794" s="2" t="s">
        <v>10348</v>
      </c>
      <c r="D794" s="2" t="s">
        <v>10340</v>
      </c>
      <c r="E794" s="8">
        <v>45767</v>
      </c>
    </row>
    <row r="795" customHeight="1" spans="1:5">
      <c r="A795" s="2" t="s">
        <v>1457</v>
      </c>
      <c r="B795" s="2" t="s">
        <v>11136</v>
      </c>
      <c r="C795" s="2" t="s">
        <v>10339</v>
      </c>
      <c r="D795" s="2" t="s">
        <v>10340</v>
      </c>
      <c r="E795" s="8">
        <v>45856</v>
      </c>
    </row>
    <row r="796" customHeight="1" spans="1:5">
      <c r="A796" s="2" t="s">
        <v>1676</v>
      </c>
      <c r="B796" s="2" t="s">
        <v>11137</v>
      </c>
      <c r="C796" s="2" t="s">
        <v>10339</v>
      </c>
      <c r="D796" s="2" t="s">
        <v>10330</v>
      </c>
      <c r="E796" s="8">
        <v>46057</v>
      </c>
    </row>
    <row r="797" customHeight="1" spans="1:5">
      <c r="A797" s="2" t="s">
        <v>4298</v>
      </c>
      <c r="B797" s="2" t="s">
        <v>11138</v>
      </c>
      <c r="C797" s="2" t="s">
        <v>10348</v>
      </c>
      <c r="D797" s="2" t="s">
        <v>10335</v>
      </c>
      <c r="E797" s="8">
        <v>45609</v>
      </c>
    </row>
    <row r="798" customHeight="1" spans="1:5">
      <c r="A798" s="2" t="s">
        <v>3101</v>
      </c>
      <c r="B798" s="2" t="s">
        <v>11139</v>
      </c>
      <c r="C798" s="2" t="s">
        <v>10339</v>
      </c>
      <c r="D798" s="2" t="s">
        <v>10340</v>
      </c>
      <c r="E798" s="8">
        <v>45772</v>
      </c>
    </row>
    <row r="799" customHeight="1" spans="1:5">
      <c r="A799" s="2" t="s">
        <v>3902</v>
      </c>
      <c r="B799" s="2" t="s">
        <v>11140</v>
      </c>
      <c r="C799" s="2" t="s">
        <v>10339</v>
      </c>
      <c r="D799" s="2" t="s">
        <v>10340</v>
      </c>
      <c r="E799" s="8">
        <v>45903</v>
      </c>
    </row>
    <row r="800" customHeight="1" spans="1:5">
      <c r="A800" s="2" t="s">
        <v>491</v>
      </c>
      <c r="B800" s="2" t="s">
        <v>11141</v>
      </c>
      <c r="C800" s="2" t="s">
        <v>10329</v>
      </c>
      <c r="D800" s="2" t="s">
        <v>10335</v>
      </c>
      <c r="E800" s="8">
        <v>45969</v>
      </c>
    </row>
    <row r="801" customHeight="1" spans="1:5">
      <c r="A801" s="2" t="s">
        <v>612</v>
      </c>
      <c r="B801" s="2" t="s">
        <v>11142</v>
      </c>
      <c r="C801" s="2" t="s">
        <v>10337</v>
      </c>
      <c r="D801" s="2" t="s">
        <v>10330</v>
      </c>
      <c r="E801" s="8">
        <v>45985</v>
      </c>
    </row>
    <row r="802" customHeight="1" spans="1:5">
      <c r="A802" s="2" t="s">
        <v>4022</v>
      </c>
      <c r="B802" s="2" t="s">
        <v>11143</v>
      </c>
      <c r="C802" s="2" t="s">
        <v>10329</v>
      </c>
      <c r="D802" s="2" t="s">
        <v>10335</v>
      </c>
      <c r="E802" s="8">
        <v>45595</v>
      </c>
    </row>
    <row r="803" customHeight="1" spans="1:5">
      <c r="A803" s="2" t="s">
        <v>2154</v>
      </c>
      <c r="B803" s="2" t="s">
        <v>11144</v>
      </c>
      <c r="C803" s="2" t="s">
        <v>10348</v>
      </c>
      <c r="D803" s="2" t="s">
        <v>10330</v>
      </c>
      <c r="E803" s="8">
        <v>46190</v>
      </c>
    </row>
    <row r="804" customHeight="1" spans="1:5">
      <c r="A804" s="2" t="s">
        <v>570</v>
      </c>
      <c r="B804" s="2" t="s">
        <v>11145</v>
      </c>
      <c r="C804" s="2" t="s">
        <v>10334</v>
      </c>
      <c r="D804" s="2" t="s">
        <v>10364</v>
      </c>
      <c r="E804" s="8">
        <v>45300</v>
      </c>
    </row>
    <row r="805" customHeight="1" spans="1:5">
      <c r="A805" s="2" t="s">
        <v>1944</v>
      </c>
      <c r="B805" s="2" t="s">
        <v>11146</v>
      </c>
      <c r="C805" s="2" t="s">
        <v>10337</v>
      </c>
      <c r="D805" s="2" t="s">
        <v>10335</v>
      </c>
      <c r="E805" s="8">
        <v>45735</v>
      </c>
    </row>
    <row r="806" customHeight="1" spans="1:5">
      <c r="A806" s="2" t="s">
        <v>3608</v>
      </c>
      <c r="B806" s="2" t="s">
        <v>11147</v>
      </c>
      <c r="C806" s="2" t="s">
        <v>10339</v>
      </c>
      <c r="D806" s="2" t="s">
        <v>10340</v>
      </c>
      <c r="E806" s="8">
        <v>45839</v>
      </c>
    </row>
    <row r="807" customHeight="1" spans="1:5">
      <c r="A807" s="2" t="s">
        <v>3690</v>
      </c>
      <c r="B807" s="2" t="s">
        <v>11148</v>
      </c>
      <c r="C807" s="2" t="s">
        <v>10339</v>
      </c>
      <c r="D807" s="2" t="s">
        <v>10364</v>
      </c>
      <c r="E807" s="8">
        <v>45347</v>
      </c>
    </row>
    <row r="808" customHeight="1" spans="1:5">
      <c r="A808" s="2" t="s">
        <v>162</v>
      </c>
      <c r="B808" s="2" t="s">
        <v>11149</v>
      </c>
      <c r="C808" s="2" t="s">
        <v>10337</v>
      </c>
      <c r="D808" s="2" t="s">
        <v>10330</v>
      </c>
      <c r="E808" s="8">
        <v>45698</v>
      </c>
    </row>
    <row r="809" customHeight="1" spans="1:5">
      <c r="A809" s="2" t="s">
        <v>2782</v>
      </c>
      <c r="B809" s="2" t="s">
        <v>11150</v>
      </c>
      <c r="C809" s="2" t="s">
        <v>10339</v>
      </c>
      <c r="D809" s="2" t="s">
        <v>10340</v>
      </c>
      <c r="E809" s="8">
        <v>45828</v>
      </c>
    </row>
    <row r="810" customHeight="1" spans="1:5">
      <c r="A810" s="2" t="s">
        <v>1524</v>
      </c>
      <c r="B810" s="2" t="s">
        <v>11151</v>
      </c>
      <c r="C810" s="2" t="s">
        <v>10357</v>
      </c>
      <c r="D810" s="2" t="s">
        <v>10340</v>
      </c>
      <c r="E810" s="8">
        <v>45838</v>
      </c>
    </row>
    <row r="811" customHeight="1" spans="1:5">
      <c r="A811" s="2" t="s">
        <v>297</v>
      </c>
      <c r="B811" s="2" t="s">
        <v>11152</v>
      </c>
      <c r="C811" s="2" t="s">
        <v>10342</v>
      </c>
      <c r="D811" s="2" t="s">
        <v>10335</v>
      </c>
      <c r="E811" s="8">
        <v>45399</v>
      </c>
    </row>
    <row r="812" customHeight="1" spans="1:5">
      <c r="A812" s="2" t="s">
        <v>2100</v>
      </c>
      <c r="B812" s="2" t="s">
        <v>11153</v>
      </c>
      <c r="C812" s="2" t="s">
        <v>10339</v>
      </c>
      <c r="D812" s="2" t="s">
        <v>10340</v>
      </c>
      <c r="E812" s="8">
        <v>45541</v>
      </c>
    </row>
    <row r="813" customHeight="1" spans="1:5">
      <c r="A813" s="2" t="s">
        <v>3282</v>
      </c>
      <c r="B813" s="2" t="s">
        <v>11154</v>
      </c>
      <c r="C813" s="2" t="s">
        <v>10339</v>
      </c>
      <c r="D813" s="2" t="s">
        <v>10340</v>
      </c>
      <c r="E813" s="8">
        <v>45512</v>
      </c>
    </row>
    <row r="814" customHeight="1" spans="1:5">
      <c r="A814" s="2" t="s">
        <v>3104</v>
      </c>
      <c r="B814" s="2" t="s">
        <v>11155</v>
      </c>
      <c r="C814" s="2" t="s">
        <v>10342</v>
      </c>
      <c r="D814" s="2" t="s">
        <v>10340</v>
      </c>
      <c r="E814" s="8">
        <v>45867</v>
      </c>
    </row>
    <row r="815" customHeight="1" spans="1:5">
      <c r="A815" s="2" t="s">
        <v>657</v>
      </c>
      <c r="B815" s="2" t="s">
        <v>11156</v>
      </c>
      <c r="C815" s="2" t="s">
        <v>10357</v>
      </c>
      <c r="D815" s="2" t="s">
        <v>10330</v>
      </c>
      <c r="E815" s="8">
        <v>45587</v>
      </c>
    </row>
    <row r="816" customHeight="1" spans="1:5">
      <c r="A816" s="2" t="s">
        <v>919</v>
      </c>
      <c r="B816" s="2" t="s">
        <v>11157</v>
      </c>
      <c r="C816" s="2" t="s">
        <v>10339</v>
      </c>
      <c r="D816" s="2" t="s">
        <v>10330</v>
      </c>
      <c r="E816" s="8">
        <v>45806</v>
      </c>
    </row>
    <row r="817" customHeight="1" spans="1:5">
      <c r="A817" s="2" t="s">
        <v>1564</v>
      </c>
      <c r="B817" s="2" t="s">
        <v>11158</v>
      </c>
      <c r="C817" s="2" t="s">
        <v>10334</v>
      </c>
      <c r="D817" s="2" t="s">
        <v>10330</v>
      </c>
      <c r="E817" s="8">
        <v>45949</v>
      </c>
    </row>
    <row r="818" customHeight="1" spans="1:5">
      <c r="A818" s="2" t="s">
        <v>965</v>
      </c>
      <c r="B818" s="2" t="s">
        <v>11159</v>
      </c>
      <c r="C818" s="2" t="s">
        <v>10334</v>
      </c>
      <c r="D818" s="2" t="s">
        <v>10340</v>
      </c>
      <c r="E818" s="8">
        <v>46009</v>
      </c>
    </row>
    <row r="819" customHeight="1" spans="1:5">
      <c r="A819" s="2" t="s">
        <v>716</v>
      </c>
      <c r="B819" s="2" t="s">
        <v>11160</v>
      </c>
      <c r="C819" s="2" t="s">
        <v>10357</v>
      </c>
      <c r="D819" s="2" t="s">
        <v>10340</v>
      </c>
      <c r="E819" s="8">
        <v>45457</v>
      </c>
    </row>
    <row r="820" customHeight="1" spans="1:5">
      <c r="A820" s="2" t="s">
        <v>2683</v>
      </c>
      <c r="B820" s="2" t="s">
        <v>11161</v>
      </c>
      <c r="C820" s="2" t="s">
        <v>10337</v>
      </c>
      <c r="D820" s="2" t="s">
        <v>10335</v>
      </c>
      <c r="E820" s="8">
        <v>46105</v>
      </c>
    </row>
    <row r="821" customHeight="1" spans="1:5">
      <c r="A821" s="2" t="s">
        <v>3514</v>
      </c>
      <c r="B821" s="2" t="s">
        <v>11162</v>
      </c>
      <c r="C821" s="2" t="s">
        <v>10348</v>
      </c>
      <c r="D821" s="2" t="s">
        <v>10340</v>
      </c>
      <c r="E821" s="8">
        <v>45441</v>
      </c>
    </row>
    <row r="822" customHeight="1" spans="1:5">
      <c r="A822" s="2" t="s">
        <v>711</v>
      </c>
      <c r="B822" s="2" t="s">
        <v>11163</v>
      </c>
      <c r="C822" s="2" t="s">
        <v>10339</v>
      </c>
      <c r="D822" s="2" t="s">
        <v>10335</v>
      </c>
      <c r="E822" s="8">
        <v>45311</v>
      </c>
    </row>
    <row r="823" customHeight="1" spans="1:5">
      <c r="A823" s="2" t="s">
        <v>88</v>
      </c>
      <c r="B823" s="2" t="s">
        <v>11164</v>
      </c>
      <c r="C823" s="2" t="s">
        <v>10337</v>
      </c>
      <c r="D823" s="2" t="s">
        <v>10340</v>
      </c>
      <c r="E823" s="8">
        <v>45332</v>
      </c>
    </row>
    <row r="824" customHeight="1" spans="1:5">
      <c r="A824" s="2" t="s">
        <v>725</v>
      </c>
      <c r="B824" s="2" t="s">
        <v>11165</v>
      </c>
      <c r="C824" s="2" t="s">
        <v>10348</v>
      </c>
      <c r="D824" s="2" t="s">
        <v>10340</v>
      </c>
      <c r="E824" s="8">
        <v>45472</v>
      </c>
    </row>
    <row r="825" customHeight="1" spans="1:5">
      <c r="A825" s="2" t="s">
        <v>1725</v>
      </c>
      <c r="B825" s="2" t="s">
        <v>11166</v>
      </c>
      <c r="C825" s="2" t="s">
        <v>10337</v>
      </c>
      <c r="D825" s="2" t="s">
        <v>10340</v>
      </c>
      <c r="E825" s="8">
        <v>46077</v>
      </c>
    </row>
    <row r="826" customHeight="1" spans="1:5">
      <c r="A826" s="2" t="s">
        <v>673</v>
      </c>
      <c r="B826" s="2" t="s">
        <v>11167</v>
      </c>
      <c r="C826" s="2" t="s">
        <v>10334</v>
      </c>
      <c r="D826" s="2" t="s">
        <v>10330</v>
      </c>
      <c r="E826" s="8">
        <v>45479</v>
      </c>
    </row>
    <row r="827" customHeight="1" spans="1:5">
      <c r="A827" s="2" t="s">
        <v>1069</v>
      </c>
      <c r="B827" s="2" t="s">
        <v>11168</v>
      </c>
      <c r="C827" s="2" t="s">
        <v>10339</v>
      </c>
      <c r="D827" s="2" t="s">
        <v>10340</v>
      </c>
      <c r="E827" s="8">
        <v>45916</v>
      </c>
    </row>
    <row r="828" customHeight="1" spans="1:5">
      <c r="A828" s="2" t="s">
        <v>1904</v>
      </c>
      <c r="B828" s="2" t="s">
        <v>11169</v>
      </c>
      <c r="C828" s="2" t="s">
        <v>10337</v>
      </c>
      <c r="D828" s="2" t="s">
        <v>10335</v>
      </c>
      <c r="E828" s="8">
        <v>45668</v>
      </c>
    </row>
    <row r="829" customHeight="1" spans="1:5">
      <c r="A829" s="2" t="s">
        <v>3306</v>
      </c>
      <c r="B829" s="2" t="s">
        <v>11170</v>
      </c>
      <c r="C829" s="2" t="s">
        <v>10355</v>
      </c>
      <c r="D829" s="2" t="s">
        <v>10340</v>
      </c>
      <c r="E829" s="8">
        <v>45327</v>
      </c>
    </row>
    <row r="830" customHeight="1" spans="1:5">
      <c r="A830" s="2" t="s">
        <v>2552</v>
      </c>
      <c r="B830" s="2" t="s">
        <v>11171</v>
      </c>
      <c r="C830" s="2" t="s">
        <v>10334</v>
      </c>
      <c r="D830" s="2" t="s">
        <v>10330</v>
      </c>
      <c r="E830" s="8">
        <v>45691</v>
      </c>
    </row>
    <row r="831" customHeight="1" spans="1:5">
      <c r="A831" s="2" t="s">
        <v>4135</v>
      </c>
      <c r="B831" s="2" t="s">
        <v>11172</v>
      </c>
      <c r="C831" s="2" t="s">
        <v>10348</v>
      </c>
      <c r="D831" s="2" t="s">
        <v>10330</v>
      </c>
      <c r="E831" s="8">
        <v>45317</v>
      </c>
    </row>
    <row r="832" customHeight="1" spans="1:5">
      <c r="A832" s="2" t="s">
        <v>2931</v>
      </c>
      <c r="B832" s="2" t="s">
        <v>11173</v>
      </c>
      <c r="C832" s="2" t="s">
        <v>10337</v>
      </c>
      <c r="D832" s="2" t="s">
        <v>10340</v>
      </c>
      <c r="E832" s="8">
        <v>45720</v>
      </c>
    </row>
    <row r="833" customHeight="1" spans="1:5">
      <c r="A833" s="2" t="s">
        <v>4402</v>
      </c>
      <c r="B833" s="2" t="s">
        <v>11174</v>
      </c>
      <c r="C833" s="2" t="s">
        <v>10357</v>
      </c>
      <c r="D833" s="2" t="s">
        <v>10330</v>
      </c>
      <c r="E833" s="8">
        <v>45794</v>
      </c>
    </row>
    <row r="834" customHeight="1" spans="1:5">
      <c r="A834" s="2" t="s">
        <v>1946</v>
      </c>
      <c r="B834" s="2" t="s">
        <v>11175</v>
      </c>
      <c r="C834" s="2" t="s">
        <v>10332</v>
      </c>
      <c r="D834" s="2" t="s">
        <v>10340</v>
      </c>
      <c r="E834" s="8">
        <v>45761</v>
      </c>
    </row>
    <row r="835" customHeight="1" spans="1:5">
      <c r="A835" s="2" t="s">
        <v>1163</v>
      </c>
      <c r="B835" s="2" t="s">
        <v>11176</v>
      </c>
      <c r="C835" s="2" t="s">
        <v>10337</v>
      </c>
      <c r="D835" s="2" t="s">
        <v>10330</v>
      </c>
      <c r="E835" s="8">
        <v>45546</v>
      </c>
    </row>
    <row r="836" customHeight="1" spans="1:5">
      <c r="A836" s="2" t="s">
        <v>2749</v>
      </c>
      <c r="B836" s="2" t="s">
        <v>11177</v>
      </c>
      <c r="C836" s="2" t="s">
        <v>10329</v>
      </c>
      <c r="D836" s="2" t="s">
        <v>10340</v>
      </c>
      <c r="E836" s="8">
        <v>45981</v>
      </c>
    </row>
    <row r="837" customHeight="1" spans="1:5">
      <c r="A837" s="2" t="s">
        <v>2927</v>
      </c>
      <c r="B837" s="2" t="s">
        <v>11178</v>
      </c>
      <c r="C837" s="2" t="s">
        <v>10357</v>
      </c>
      <c r="D837" s="2" t="s">
        <v>10335</v>
      </c>
      <c r="E837" s="8">
        <v>45829</v>
      </c>
    </row>
    <row r="838" customHeight="1" spans="1:5">
      <c r="A838" s="2" t="s">
        <v>2170</v>
      </c>
      <c r="B838" s="2" t="s">
        <v>11179</v>
      </c>
      <c r="C838" s="2" t="s">
        <v>10329</v>
      </c>
      <c r="D838" s="2" t="s">
        <v>10364</v>
      </c>
      <c r="E838" s="8">
        <v>45521</v>
      </c>
    </row>
    <row r="839" customHeight="1" spans="1:5">
      <c r="A839" s="2" t="s">
        <v>4915</v>
      </c>
      <c r="B839" s="2" t="s">
        <v>11180</v>
      </c>
      <c r="C839" s="2" t="s">
        <v>10342</v>
      </c>
      <c r="D839" s="2" t="s">
        <v>10340</v>
      </c>
      <c r="E839" s="8">
        <v>45683</v>
      </c>
    </row>
    <row r="840" customHeight="1" spans="1:5">
      <c r="A840" s="2" t="s">
        <v>2026</v>
      </c>
      <c r="B840" s="2" t="s">
        <v>11181</v>
      </c>
      <c r="C840" s="2" t="s">
        <v>10332</v>
      </c>
      <c r="D840" s="2" t="s">
        <v>10335</v>
      </c>
      <c r="E840" s="8">
        <v>45389</v>
      </c>
    </row>
    <row r="841" customHeight="1" spans="1:5">
      <c r="A841" s="2" t="s">
        <v>4599</v>
      </c>
      <c r="B841" s="2" t="s">
        <v>11182</v>
      </c>
      <c r="C841" s="2" t="s">
        <v>10357</v>
      </c>
      <c r="D841" s="2" t="s">
        <v>10335</v>
      </c>
      <c r="E841" s="8">
        <v>46122</v>
      </c>
    </row>
    <row r="842" customHeight="1" spans="1:5">
      <c r="A842" s="2" t="s">
        <v>4421</v>
      </c>
      <c r="B842" s="2" t="s">
        <v>11183</v>
      </c>
      <c r="C842" s="2" t="s">
        <v>10339</v>
      </c>
      <c r="D842" s="2" t="s">
        <v>10340</v>
      </c>
      <c r="E842" s="8">
        <v>45969</v>
      </c>
    </row>
    <row r="843" customHeight="1" spans="1:5">
      <c r="A843" s="2" t="s">
        <v>595</v>
      </c>
      <c r="B843" s="2" t="s">
        <v>11184</v>
      </c>
      <c r="C843" s="2" t="s">
        <v>10329</v>
      </c>
      <c r="D843" s="2" t="s">
        <v>10335</v>
      </c>
      <c r="E843" s="8">
        <v>45551</v>
      </c>
    </row>
    <row r="844" customHeight="1" spans="1:5">
      <c r="A844" s="2" t="s">
        <v>339</v>
      </c>
      <c r="B844" s="2" t="s">
        <v>11185</v>
      </c>
      <c r="C844" s="2" t="s">
        <v>10357</v>
      </c>
      <c r="D844" s="2" t="s">
        <v>10335</v>
      </c>
      <c r="E844" s="8">
        <v>45899</v>
      </c>
    </row>
    <row r="845" customHeight="1" spans="1:5">
      <c r="A845" s="2" t="s">
        <v>59</v>
      </c>
      <c r="B845" s="2" t="s">
        <v>11186</v>
      </c>
      <c r="C845" s="2" t="s">
        <v>10332</v>
      </c>
      <c r="D845" s="2" t="s">
        <v>10364</v>
      </c>
      <c r="E845" s="8">
        <v>45903</v>
      </c>
    </row>
    <row r="846" customHeight="1" spans="1:5">
      <c r="A846" s="2" t="s">
        <v>1700</v>
      </c>
      <c r="B846" s="2" t="s">
        <v>11187</v>
      </c>
      <c r="C846" s="2" t="s">
        <v>10339</v>
      </c>
      <c r="D846" s="2" t="s">
        <v>10364</v>
      </c>
      <c r="E846" s="8">
        <v>45840</v>
      </c>
    </row>
    <row r="847" customHeight="1" spans="1:5">
      <c r="A847" s="2" t="s">
        <v>2661</v>
      </c>
      <c r="B847" s="2" t="s">
        <v>11188</v>
      </c>
      <c r="C847" s="2" t="s">
        <v>10334</v>
      </c>
      <c r="D847" s="2" t="s">
        <v>10340</v>
      </c>
      <c r="E847" s="8">
        <v>45340</v>
      </c>
    </row>
    <row r="848" customHeight="1" spans="1:5">
      <c r="A848" s="2" t="s">
        <v>2917</v>
      </c>
      <c r="B848" s="2" t="s">
        <v>11189</v>
      </c>
      <c r="C848" s="2" t="s">
        <v>10332</v>
      </c>
      <c r="D848" s="2" t="s">
        <v>10330</v>
      </c>
      <c r="E848" s="8">
        <v>46082</v>
      </c>
    </row>
    <row r="849" customHeight="1" spans="1:5">
      <c r="A849" s="2" t="s">
        <v>2591</v>
      </c>
      <c r="B849" s="2" t="s">
        <v>11190</v>
      </c>
      <c r="C849" s="2" t="s">
        <v>10337</v>
      </c>
      <c r="D849" s="2" t="s">
        <v>10330</v>
      </c>
      <c r="E849" s="8">
        <v>46152</v>
      </c>
    </row>
    <row r="850" customHeight="1" spans="1:5">
      <c r="A850" s="2" t="s">
        <v>234</v>
      </c>
      <c r="B850" s="2" t="s">
        <v>11191</v>
      </c>
      <c r="C850" s="2" t="s">
        <v>10339</v>
      </c>
      <c r="D850" s="2" t="s">
        <v>10340</v>
      </c>
      <c r="E850" s="8">
        <v>46168</v>
      </c>
    </row>
    <row r="851" customHeight="1" spans="1:5">
      <c r="A851" s="2" t="s">
        <v>3019</v>
      </c>
      <c r="B851" s="2" t="s">
        <v>11192</v>
      </c>
      <c r="C851" s="2" t="s">
        <v>10342</v>
      </c>
      <c r="D851" s="2" t="s">
        <v>10340</v>
      </c>
      <c r="E851" s="8">
        <v>46174</v>
      </c>
    </row>
    <row r="852" customHeight="1" spans="1:5">
      <c r="A852" s="2" t="s">
        <v>1188</v>
      </c>
      <c r="B852" s="2" t="s">
        <v>11193</v>
      </c>
      <c r="C852" s="2" t="s">
        <v>10339</v>
      </c>
      <c r="D852" s="2" t="s">
        <v>10364</v>
      </c>
      <c r="E852" s="8">
        <v>46127</v>
      </c>
    </row>
    <row r="853" customHeight="1" spans="1:5">
      <c r="A853" s="2" t="s">
        <v>3911</v>
      </c>
      <c r="B853" s="2" t="s">
        <v>11194</v>
      </c>
      <c r="C853" s="2" t="s">
        <v>10355</v>
      </c>
      <c r="D853" s="2" t="s">
        <v>10340</v>
      </c>
      <c r="E853" s="8">
        <v>45957</v>
      </c>
    </row>
    <row r="854" customHeight="1" spans="1:5">
      <c r="A854" s="2" t="s">
        <v>1472</v>
      </c>
      <c r="B854" s="2" t="s">
        <v>11195</v>
      </c>
      <c r="C854" s="2" t="s">
        <v>10334</v>
      </c>
      <c r="D854" s="2" t="s">
        <v>10330</v>
      </c>
      <c r="E854" s="8">
        <v>45343</v>
      </c>
    </row>
    <row r="855" customHeight="1" spans="1:5">
      <c r="A855" s="2" t="s">
        <v>2953</v>
      </c>
      <c r="B855" s="2" t="s">
        <v>11196</v>
      </c>
      <c r="C855" s="2" t="s">
        <v>10350</v>
      </c>
      <c r="D855" s="2" t="s">
        <v>10335</v>
      </c>
      <c r="E855" s="8">
        <v>45710</v>
      </c>
    </row>
    <row r="856" customHeight="1" spans="1:5">
      <c r="A856" s="2" t="s">
        <v>5894</v>
      </c>
      <c r="B856" s="2" t="s">
        <v>11197</v>
      </c>
      <c r="C856" s="2" t="s">
        <v>10355</v>
      </c>
      <c r="D856" s="2" t="s">
        <v>10340</v>
      </c>
      <c r="E856" s="8">
        <v>45512</v>
      </c>
    </row>
    <row r="857" customHeight="1" spans="1:5">
      <c r="A857" s="2" t="s">
        <v>701</v>
      </c>
      <c r="B857" s="2" t="s">
        <v>11198</v>
      </c>
      <c r="C857" s="2" t="s">
        <v>10332</v>
      </c>
      <c r="D857" s="2" t="s">
        <v>10330</v>
      </c>
      <c r="E857" s="8">
        <v>45489</v>
      </c>
    </row>
    <row r="858" customHeight="1" spans="1:5">
      <c r="A858" s="2" t="s">
        <v>3090</v>
      </c>
      <c r="B858" s="2" t="s">
        <v>11199</v>
      </c>
      <c r="C858" s="2" t="s">
        <v>10329</v>
      </c>
      <c r="D858" s="2" t="s">
        <v>10364</v>
      </c>
      <c r="E858" s="8">
        <v>46039</v>
      </c>
    </row>
    <row r="859" customHeight="1" spans="1:5">
      <c r="A859" s="2" t="s">
        <v>2628</v>
      </c>
      <c r="B859" s="2" t="s">
        <v>11200</v>
      </c>
      <c r="C859" s="2" t="s">
        <v>10334</v>
      </c>
      <c r="D859" s="2" t="s">
        <v>10330</v>
      </c>
      <c r="E859" s="8">
        <v>46023</v>
      </c>
    </row>
    <row r="860" customHeight="1" spans="1:5">
      <c r="A860" s="2" t="s">
        <v>2064</v>
      </c>
      <c r="B860" s="2" t="s">
        <v>11201</v>
      </c>
      <c r="C860" s="2" t="s">
        <v>10348</v>
      </c>
      <c r="D860" s="2" t="s">
        <v>10340</v>
      </c>
      <c r="E860" s="8">
        <v>45761</v>
      </c>
    </row>
    <row r="861" customHeight="1" spans="1:5">
      <c r="A861" s="2" t="s">
        <v>912</v>
      </c>
      <c r="B861" s="2" t="s">
        <v>11202</v>
      </c>
      <c r="C861" s="2" t="s">
        <v>10357</v>
      </c>
      <c r="D861" s="2" t="s">
        <v>10340</v>
      </c>
      <c r="E861" s="8">
        <v>45954</v>
      </c>
    </row>
    <row r="862" customHeight="1" spans="1:5">
      <c r="A862" s="2" t="s">
        <v>2847</v>
      </c>
      <c r="B862" s="2" t="s">
        <v>11203</v>
      </c>
      <c r="C862" s="2" t="s">
        <v>10329</v>
      </c>
      <c r="D862" s="2" t="s">
        <v>10364</v>
      </c>
      <c r="E862" s="8">
        <v>45408</v>
      </c>
    </row>
    <row r="863" customHeight="1" spans="1:5">
      <c r="A863" s="2" t="s">
        <v>3287</v>
      </c>
      <c r="B863" s="2" t="s">
        <v>11204</v>
      </c>
      <c r="C863" s="2" t="s">
        <v>10329</v>
      </c>
      <c r="D863" s="2" t="s">
        <v>10340</v>
      </c>
      <c r="E863" s="8">
        <v>45491</v>
      </c>
    </row>
    <row r="864" customHeight="1" spans="1:5">
      <c r="A864" s="2" t="s">
        <v>2052</v>
      </c>
      <c r="B864" s="2" t="s">
        <v>11205</v>
      </c>
      <c r="C864" s="2" t="s">
        <v>10329</v>
      </c>
      <c r="D864" s="2" t="s">
        <v>10330</v>
      </c>
      <c r="E864" s="8">
        <v>46066</v>
      </c>
    </row>
    <row r="865" customHeight="1" spans="1:5">
      <c r="A865" s="2" t="s">
        <v>4084</v>
      </c>
      <c r="B865" s="2" t="s">
        <v>11206</v>
      </c>
      <c r="C865" s="2" t="s">
        <v>10357</v>
      </c>
      <c r="D865" s="2" t="s">
        <v>10340</v>
      </c>
      <c r="E865" s="8">
        <v>45698</v>
      </c>
    </row>
    <row r="866" customHeight="1" spans="1:5">
      <c r="A866" s="2" t="s">
        <v>620</v>
      </c>
      <c r="B866" s="2" t="s">
        <v>11207</v>
      </c>
      <c r="C866" s="2" t="s">
        <v>10339</v>
      </c>
      <c r="D866" s="2" t="s">
        <v>10330</v>
      </c>
      <c r="E866" s="8">
        <v>45783</v>
      </c>
    </row>
    <row r="867" customHeight="1" spans="1:5">
      <c r="A867" s="2" t="s">
        <v>2412</v>
      </c>
      <c r="B867" s="2" t="s">
        <v>11208</v>
      </c>
      <c r="C867" s="2" t="s">
        <v>10350</v>
      </c>
      <c r="D867" s="2" t="s">
        <v>10364</v>
      </c>
      <c r="E867" s="8">
        <v>45708</v>
      </c>
    </row>
    <row r="868" customHeight="1" spans="1:5">
      <c r="A868" s="2" t="s">
        <v>2561</v>
      </c>
      <c r="B868" s="2" t="s">
        <v>11209</v>
      </c>
      <c r="C868" s="2" t="s">
        <v>10334</v>
      </c>
      <c r="D868" s="2" t="s">
        <v>10330</v>
      </c>
      <c r="E868" s="8">
        <v>45473</v>
      </c>
    </row>
    <row r="869" customHeight="1" spans="1:5">
      <c r="A869" s="2" t="s">
        <v>464</v>
      </c>
      <c r="B869" s="2" t="s">
        <v>11210</v>
      </c>
      <c r="C869" s="2" t="s">
        <v>10329</v>
      </c>
      <c r="D869" s="2" t="s">
        <v>10364</v>
      </c>
      <c r="E869" s="8">
        <v>46035</v>
      </c>
    </row>
    <row r="870" customHeight="1" spans="1:5">
      <c r="A870" s="2" t="s">
        <v>2421</v>
      </c>
      <c r="B870" s="2" t="s">
        <v>11211</v>
      </c>
      <c r="C870" s="2" t="s">
        <v>10339</v>
      </c>
      <c r="D870" s="2" t="s">
        <v>10340</v>
      </c>
      <c r="E870" s="8">
        <v>45974</v>
      </c>
    </row>
    <row r="871" customHeight="1" spans="1:5">
      <c r="A871" s="2" t="s">
        <v>2162</v>
      </c>
      <c r="B871" s="2" t="s">
        <v>11212</v>
      </c>
      <c r="C871" s="2" t="s">
        <v>10355</v>
      </c>
      <c r="D871" s="2" t="s">
        <v>10330</v>
      </c>
      <c r="E871" s="8">
        <v>45907</v>
      </c>
    </row>
    <row r="872" customHeight="1" spans="1:5">
      <c r="A872" s="2" t="s">
        <v>3596</v>
      </c>
      <c r="B872" s="2" t="s">
        <v>11213</v>
      </c>
      <c r="C872" s="2" t="s">
        <v>10329</v>
      </c>
      <c r="D872" s="2" t="s">
        <v>10364</v>
      </c>
      <c r="E872" s="8">
        <v>45609</v>
      </c>
    </row>
    <row r="873" customHeight="1" spans="1:5">
      <c r="A873" s="2" t="s">
        <v>1732</v>
      </c>
      <c r="B873" s="2" t="s">
        <v>11214</v>
      </c>
      <c r="C873" s="2" t="s">
        <v>10339</v>
      </c>
      <c r="D873" s="2" t="s">
        <v>10330</v>
      </c>
      <c r="E873" s="8">
        <v>45870</v>
      </c>
    </row>
    <row r="874" customHeight="1" spans="1:5">
      <c r="A874" s="2" t="s">
        <v>2903</v>
      </c>
      <c r="B874" s="2" t="s">
        <v>11215</v>
      </c>
      <c r="C874" s="2" t="s">
        <v>10342</v>
      </c>
      <c r="D874" s="2" t="s">
        <v>10340</v>
      </c>
      <c r="E874" s="8">
        <v>46149</v>
      </c>
    </row>
    <row r="875" customHeight="1" spans="1:5">
      <c r="A875" s="2" t="s">
        <v>2094</v>
      </c>
      <c r="B875" s="2" t="s">
        <v>11216</v>
      </c>
      <c r="C875" s="2" t="s">
        <v>10348</v>
      </c>
      <c r="D875" s="2" t="s">
        <v>10364</v>
      </c>
      <c r="E875" s="8">
        <v>45876</v>
      </c>
    </row>
    <row r="876" customHeight="1" spans="1:5">
      <c r="A876" s="2" t="s">
        <v>1932</v>
      </c>
      <c r="B876" s="2" t="s">
        <v>11217</v>
      </c>
      <c r="C876" s="2" t="s">
        <v>10329</v>
      </c>
      <c r="D876" s="2" t="s">
        <v>10340</v>
      </c>
      <c r="E876" s="8">
        <v>45736</v>
      </c>
    </row>
    <row r="877" customHeight="1" spans="1:5">
      <c r="A877" s="2" t="s">
        <v>253</v>
      </c>
      <c r="B877" s="2" t="s">
        <v>11218</v>
      </c>
      <c r="C877" s="2" t="s">
        <v>10334</v>
      </c>
      <c r="D877" s="2" t="s">
        <v>10330</v>
      </c>
      <c r="E877" s="8">
        <v>45535</v>
      </c>
    </row>
    <row r="878" customHeight="1" spans="1:5">
      <c r="A878" s="2" t="s">
        <v>3183</v>
      </c>
      <c r="B878" s="2" t="s">
        <v>11219</v>
      </c>
      <c r="C878" s="2" t="s">
        <v>10332</v>
      </c>
      <c r="D878" s="2" t="s">
        <v>10364</v>
      </c>
      <c r="E878" s="8">
        <v>45762</v>
      </c>
    </row>
    <row r="879" customHeight="1" spans="1:5">
      <c r="A879" s="2" t="s">
        <v>2160</v>
      </c>
      <c r="B879" s="2" t="s">
        <v>11220</v>
      </c>
      <c r="C879" s="2" t="s">
        <v>10348</v>
      </c>
      <c r="D879" s="2" t="s">
        <v>10340</v>
      </c>
      <c r="E879" s="8">
        <v>45626</v>
      </c>
    </row>
    <row r="880" customHeight="1" spans="1:5">
      <c r="A880" s="2" t="s">
        <v>2386</v>
      </c>
      <c r="B880" s="2" t="s">
        <v>11221</v>
      </c>
      <c r="C880" s="2" t="s">
        <v>10337</v>
      </c>
      <c r="D880" s="2" t="s">
        <v>10340</v>
      </c>
      <c r="E880" s="8">
        <v>45842</v>
      </c>
    </row>
    <row r="881" customHeight="1" spans="1:5">
      <c r="A881" s="2" t="s">
        <v>2486</v>
      </c>
      <c r="B881" s="2" t="s">
        <v>11222</v>
      </c>
      <c r="C881" s="2" t="s">
        <v>10357</v>
      </c>
      <c r="D881" s="2" t="s">
        <v>10340</v>
      </c>
      <c r="E881" s="8">
        <v>45333</v>
      </c>
    </row>
    <row r="882" customHeight="1" spans="1:5">
      <c r="A882" s="2" t="s">
        <v>130</v>
      </c>
      <c r="B882" s="2" t="s">
        <v>11223</v>
      </c>
      <c r="C882" s="2" t="s">
        <v>10332</v>
      </c>
      <c r="D882" s="2" t="s">
        <v>10340</v>
      </c>
      <c r="E882" s="8">
        <v>45463</v>
      </c>
    </row>
    <row r="883" customHeight="1" spans="1:5">
      <c r="A883" s="2" t="s">
        <v>3252</v>
      </c>
      <c r="B883" s="2" t="s">
        <v>11224</v>
      </c>
      <c r="C883" s="2" t="s">
        <v>10337</v>
      </c>
      <c r="D883" s="2" t="s">
        <v>10340</v>
      </c>
      <c r="E883" s="8">
        <v>46000</v>
      </c>
    </row>
    <row r="884" customHeight="1" spans="1:5">
      <c r="A884" s="2" t="s">
        <v>1968</v>
      </c>
      <c r="B884" s="2" t="s">
        <v>11225</v>
      </c>
      <c r="C884" s="2" t="s">
        <v>10350</v>
      </c>
      <c r="D884" s="2" t="s">
        <v>10335</v>
      </c>
      <c r="E884" s="8">
        <v>45634</v>
      </c>
    </row>
    <row r="885" customHeight="1" spans="1:5">
      <c r="A885" s="2" t="s">
        <v>1338</v>
      </c>
      <c r="B885" s="2" t="s">
        <v>11226</v>
      </c>
      <c r="C885" s="2" t="s">
        <v>10332</v>
      </c>
      <c r="D885" s="2" t="s">
        <v>10340</v>
      </c>
      <c r="E885" s="8">
        <v>45681</v>
      </c>
    </row>
    <row r="886" customHeight="1" spans="1:5">
      <c r="A886" s="2" t="s">
        <v>1488</v>
      </c>
      <c r="B886" s="2" t="s">
        <v>11227</v>
      </c>
      <c r="C886" s="2" t="s">
        <v>10355</v>
      </c>
      <c r="D886" s="2" t="s">
        <v>10335</v>
      </c>
      <c r="E886" s="8">
        <v>45781</v>
      </c>
    </row>
    <row r="887" customHeight="1" spans="1:5">
      <c r="A887" s="2" t="s">
        <v>2401</v>
      </c>
      <c r="B887" s="2" t="s">
        <v>11228</v>
      </c>
      <c r="C887" s="2" t="s">
        <v>10348</v>
      </c>
      <c r="D887" s="2" t="s">
        <v>10340</v>
      </c>
      <c r="E887" s="8">
        <v>45686</v>
      </c>
    </row>
    <row r="888" customHeight="1" spans="1:5">
      <c r="A888" s="2" t="s">
        <v>1455</v>
      </c>
      <c r="B888" s="2" t="s">
        <v>11229</v>
      </c>
      <c r="C888" s="2" t="s">
        <v>10332</v>
      </c>
      <c r="D888" s="2" t="s">
        <v>10340</v>
      </c>
      <c r="E888" s="8">
        <v>45974</v>
      </c>
    </row>
    <row r="889" customHeight="1" spans="1:5">
      <c r="A889" s="2" t="s">
        <v>264</v>
      </c>
      <c r="B889" s="2" t="s">
        <v>11230</v>
      </c>
      <c r="C889" s="2" t="s">
        <v>10339</v>
      </c>
      <c r="D889" s="2" t="s">
        <v>10340</v>
      </c>
      <c r="E889" s="8">
        <v>45512</v>
      </c>
    </row>
    <row r="890" customHeight="1" spans="1:5">
      <c r="A890" s="2" t="s">
        <v>3714</v>
      </c>
      <c r="B890" s="2" t="s">
        <v>11231</v>
      </c>
      <c r="C890" s="2" t="s">
        <v>10339</v>
      </c>
      <c r="D890" s="2" t="s">
        <v>10335</v>
      </c>
      <c r="E890" s="8">
        <v>45974</v>
      </c>
    </row>
    <row r="891" customHeight="1" spans="1:5">
      <c r="A891" s="2" t="s">
        <v>3108</v>
      </c>
      <c r="B891" s="2" t="s">
        <v>11232</v>
      </c>
      <c r="C891" s="2" t="s">
        <v>10337</v>
      </c>
      <c r="D891" s="2" t="s">
        <v>10330</v>
      </c>
      <c r="E891" s="8">
        <v>45480</v>
      </c>
    </row>
    <row r="892" customHeight="1" spans="1:5">
      <c r="A892" s="2" t="s">
        <v>4845</v>
      </c>
      <c r="B892" s="2" t="s">
        <v>11233</v>
      </c>
      <c r="C892" s="2" t="s">
        <v>10348</v>
      </c>
      <c r="D892" s="2" t="s">
        <v>10340</v>
      </c>
      <c r="E892" s="8">
        <v>45625</v>
      </c>
    </row>
    <row r="893" customHeight="1" spans="1:5">
      <c r="A893" s="2" t="s">
        <v>206</v>
      </c>
      <c r="B893" s="2" t="s">
        <v>11234</v>
      </c>
      <c r="C893" s="2" t="s">
        <v>10342</v>
      </c>
      <c r="D893" s="2" t="s">
        <v>10364</v>
      </c>
      <c r="E893" s="8">
        <v>45821</v>
      </c>
    </row>
    <row r="894" customHeight="1" spans="1:5">
      <c r="A894" s="2" t="s">
        <v>1453</v>
      </c>
      <c r="B894" s="2" t="s">
        <v>11235</v>
      </c>
      <c r="C894" s="2" t="s">
        <v>10355</v>
      </c>
      <c r="D894" s="2" t="s">
        <v>10330</v>
      </c>
      <c r="E894" s="8">
        <v>46089</v>
      </c>
    </row>
    <row r="895" customHeight="1" spans="1:5">
      <c r="A895" s="2" t="s">
        <v>1793</v>
      </c>
      <c r="B895" s="2" t="s">
        <v>11236</v>
      </c>
      <c r="C895" s="2" t="s">
        <v>10339</v>
      </c>
      <c r="D895" s="2" t="s">
        <v>10340</v>
      </c>
      <c r="E895" s="8">
        <v>45501</v>
      </c>
    </row>
    <row r="896" customHeight="1" spans="1:5">
      <c r="A896" s="2" t="s">
        <v>1686</v>
      </c>
      <c r="B896" s="2" t="s">
        <v>11237</v>
      </c>
      <c r="C896" s="2" t="s">
        <v>10329</v>
      </c>
      <c r="D896" s="2" t="s">
        <v>10364</v>
      </c>
      <c r="E896" s="8">
        <v>45820</v>
      </c>
    </row>
    <row r="897" customHeight="1" spans="1:5">
      <c r="A897" s="2" t="s">
        <v>1445</v>
      </c>
      <c r="B897" s="2" t="s">
        <v>11238</v>
      </c>
      <c r="C897" s="2" t="s">
        <v>10334</v>
      </c>
      <c r="D897" s="2" t="s">
        <v>10340</v>
      </c>
      <c r="E897" s="8">
        <v>45349</v>
      </c>
    </row>
    <row r="898" customHeight="1" spans="1:5">
      <c r="A898" s="2" t="s">
        <v>2671</v>
      </c>
      <c r="B898" s="2" t="s">
        <v>11239</v>
      </c>
      <c r="C898" s="2" t="s">
        <v>10348</v>
      </c>
      <c r="D898" s="2" t="s">
        <v>10340</v>
      </c>
      <c r="E898" s="8">
        <v>45359</v>
      </c>
    </row>
    <row r="899" customHeight="1" spans="1:5">
      <c r="A899" s="2" t="s">
        <v>2652</v>
      </c>
      <c r="B899" s="2" t="s">
        <v>11240</v>
      </c>
      <c r="C899" s="2" t="s">
        <v>10355</v>
      </c>
      <c r="D899" s="2" t="s">
        <v>10330</v>
      </c>
      <c r="E899" s="8">
        <v>45982</v>
      </c>
    </row>
    <row r="900" customHeight="1" spans="1:5">
      <c r="A900" s="2" t="s">
        <v>1367</v>
      </c>
      <c r="B900" s="2" t="s">
        <v>11241</v>
      </c>
      <c r="C900" s="2" t="s">
        <v>10355</v>
      </c>
      <c r="D900" s="2" t="s">
        <v>10340</v>
      </c>
      <c r="E900" s="8">
        <v>45939</v>
      </c>
    </row>
    <row r="901" customHeight="1" spans="1:5">
      <c r="A901" s="2" t="s">
        <v>4710</v>
      </c>
      <c r="B901" s="2" t="s">
        <v>11242</v>
      </c>
      <c r="C901" s="2" t="s">
        <v>10357</v>
      </c>
      <c r="D901" s="2" t="s">
        <v>10340</v>
      </c>
      <c r="E901" s="8">
        <v>45630</v>
      </c>
    </row>
    <row r="902" customHeight="1" spans="1:5">
      <c r="A902" s="2" t="s">
        <v>2098</v>
      </c>
      <c r="B902" s="2" t="s">
        <v>11243</v>
      </c>
      <c r="C902" s="2" t="s">
        <v>10332</v>
      </c>
      <c r="D902" s="2" t="s">
        <v>10335</v>
      </c>
      <c r="E902" s="8">
        <v>45852</v>
      </c>
    </row>
    <row r="903" customHeight="1" spans="1:5">
      <c r="A903" s="2" t="s">
        <v>4366</v>
      </c>
      <c r="B903" s="2" t="s">
        <v>11244</v>
      </c>
      <c r="C903" s="2" t="s">
        <v>10348</v>
      </c>
      <c r="D903" s="2" t="s">
        <v>10340</v>
      </c>
      <c r="E903" s="8">
        <v>45634</v>
      </c>
    </row>
    <row r="904" customHeight="1" spans="1:5">
      <c r="A904" s="2" t="s">
        <v>2258</v>
      </c>
      <c r="B904" s="2" t="s">
        <v>11245</v>
      </c>
      <c r="C904" s="2" t="s">
        <v>10339</v>
      </c>
      <c r="D904" s="2" t="s">
        <v>10335</v>
      </c>
      <c r="E904" s="8">
        <v>45541</v>
      </c>
    </row>
    <row r="905" customHeight="1" spans="1:5">
      <c r="A905" s="2" t="s">
        <v>2139</v>
      </c>
      <c r="B905" s="2" t="s">
        <v>11246</v>
      </c>
      <c r="C905" s="2" t="s">
        <v>10332</v>
      </c>
      <c r="D905" s="2" t="s">
        <v>10364</v>
      </c>
      <c r="E905" s="8">
        <v>45680</v>
      </c>
    </row>
    <row r="906" customHeight="1" spans="1:5">
      <c r="A906" s="2" t="s">
        <v>3391</v>
      </c>
      <c r="B906" s="2" t="s">
        <v>11247</v>
      </c>
      <c r="C906" s="2" t="s">
        <v>10342</v>
      </c>
      <c r="D906" s="2" t="s">
        <v>10335</v>
      </c>
      <c r="E906" s="8">
        <v>45572</v>
      </c>
    </row>
    <row r="907" customHeight="1" spans="1:5">
      <c r="A907" s="2" t="s">
        <v>2136</v>
      </c>
      <c r="B907" s="2" t="s">
        <v>11248</v>
      </c>
      <c r="C907" s="2" t="s">
        <v>10337</v>
      </c>
      <c r="D907" s="2" t="s">
        <v>10335</v>
      </c>
      <c r="E907" s="8">
        <v>46025</v>
      </c>
    </row>
    <row r="908" customHeight="1" spans="1:5">
      <c r="A908" s="2" t="s">
        <v>4595</v>
      </c>
      <c r="B908" s="2" t="s">
        <v>11249</v>
      </c>
      <c r="C908" s="2" t="s">
        <v>10357</v>
      </c>
      <c r="D908" s="2" t="s">
        <v>10335</v>
      </c>
      <c r="E908" s="8">
        <v>45662</v>
      </c>
    </row>
    <row r="909" customHeight="1" spans="1:5">
      <c r="A909" s="2" t="s">
        <v>3915</v>
      </c>
      <c r="B909" s="2" t="s">
        <v>11250</v>
      </c>
      <c r="C909" s="2" t="s">
        <v>10339</v>
      </c>
      <c r="D909" s="2" t="s">
        <v>10364</v>
      </c>
      <c r="E909" s="8">
        <v>45580</v>
      </c>
    </row>
    <row r="910" customHeight="1" spans="1:5">
      <c r="A910" s="2" t="s">
        <v>394</v>
      </c>
      <c r="B910" s="2" t="s">
        <v>11251</v>
      </c>
      <c r="C910" s="2" t="s">
        <v>10348</v>
      </c>
      <c r="D910" s="2" t="s">
        <v>10340</v>
      </c>
      <c r="E910" s="8">
        <v>45774</v>
      </c>
    </row>
    <row r="911" customHeight="1" spans="1:5">
      <c r="A911" s="2" t="s">
        <v>6143</v>
      </c>
      <c r="B911" s="2" t="s">
        <v>11252</v>
      </c>
      <c r="C911" s="2" t="s">
        <v>10348</v>
      </c>
      <c r="D911" s="2" t="s">
        <v>10340</v>
      </c>
      <c r="E911" s="8">
        <v>45974</v>
      </c>
    </row>
    <row r="912" customHeight="1" spans="1:5">
      <c r="A912" s="2" t="s">
        <v>2396</v>
      </c>
      <c r="B912" s="2" t="s">
        <v>11253</v>
      </c>
      <c r="C912" s="2" t="s">
        <v>10329</v>
      </c>
      <c r="D912" s="2" t="s">
        <v>10330</v>
      </c>
      <c r="E912" s="8">
        <v>45538</v>
      </c>
    </row>
    <row r="913" customHeight="1" spans="1:5">
      <c r="A913" s="2" t="s">
        <v>1718</v>
      </c>
      <c r="B913" s="2" t="s">
        <v>11254</v>
      </c>
      <c r="C913" s="2" t="s">
        <v>10334</v>
      </c>
      <c r="D913" s="2" t="s">
        <v>10330</v>
      </c>
      <c r="E913" s="8">
        <v>46137</v>
      </c>
    </row>
    <row r="914" customHeight="1" spans="1:5">
      <c r="A914" s="2" t="s">
        <v>3686</v>
      </c>
      <c r="B914" s="2" t="s">
        <v>11255</v>
      </c>
      <c r="C914" s="2" t="s">
        <v>10350</v>
      </c>
      <c r="D914" s="2" t="s">
        <v>10340</v>
      </c>
      <c r="E914" s="8">
        <v>45709</v>
      </c>
    </row>
    <row r="915" customHeight="1" spans="1:5">
      <c r="A915" s="2" t="s">
        <v>2836</v>
      </c>
      <c r="B915" s="2" t="s">
        <v>11256</v>
      </c>
      <c r="C915" s="2" t="s">
        <v>10342</v>
      </c>
      <c r="D915" s="2" t="s">
        <v>10335</v>
      </c>
      <c r="E915" s="8">
        <v>45886</v>
      </c>
    </row>
    <row r="916" customHeight="1" spans="1:5">
      <c r="A916" s="2" t="s">
        <v>1662</v>
      </c>
      <c r="B916" s="2" t="s">
        <v>11257</v>
      </c>
      <c r="C916" s="2" t="s">
        <v>10342</v>
      </c>
      <c r="D916" s="2" t="s">
        <v>10340</v>
      </c>
      <c r="E916" s="8">
        <v>46153</v>
      </c>
    </row>
    <row r="917" customHeight="1" spans="1:5">
      <c r="A917" s="2" t="s">
        <v>880</v>
      </c>
      <c r="B917" s="2" t="s">
        <v>11258</v>
      </c>
      <c r="C917" s="2" t="s">
        <v>10342</v>
      </c>
      <c r="D917" s="2" t="s">
        <v>10364</v>
      </c>
      <c r="E917" s="8">
        <v>45680</v>
      </c>
    </row>
    <row r="918" customHeight="1" spans="1:5">
      <c r="A918" s="2" t="s">
        <v>916</v>
      </c>
      <c r="B918" s="2" t="s">
        <v>11259</v>
      </c>
      <c r="C918" s="2" t="s">
        <v>10339</v>
      </c>
      <c r="D918" s="2" t="s">
        <v>10340</v>
      </c>
      <c r="E918" s="8">
        <v>45471</v>
      </c>
    </row>
    <row r="919" customHeight="1" spans="1:5">
      <c r="A919" s="2" t="s">
        <v>5908</v>
      </c>
      <c r="B919" s="2" t="s">
        <v>11260</v>
      </c>
      <c r="C919" s="2" t="s">
        <v>10339</v>
      </c>
      <c r="D919" s="2" t="s">
        <v>10340</v>
      </c>
      <c r="E919" s="8">
        <v>45965</v>
      </c>
    </row>
    <row r="920" customHeight="1" spans="1:5">
      <c r="A920" s="2" t="s">
        <v>2742</v>
      </c>
      <c r="B920" s="2" t="s">
        <v>11261</v>
      </c>
      <c r="C920" s="2" t="s">
        <v>10348</v>
      </c>
      <c r="D920" s="2" t="s">
        <v>10340</v>
      </c>
      <c r="E920" s="8">
        <v>45297</v>
      </c>
    </row>
    <row r="921" customHeight="1" spans="1:5">
      <c r="A921" s="2" t="s">
        <v>3506</v>
      </c>
      <c r="B921" s="2" t="s">
        <v>11262</v>
      </c>
      <c r="C921" s="2" t="s">
        <v>10357</v>
      </c>
      <c r="D921" s="2" t="s">
        <v>10340</v>
      </c>
      <c r="E921" s="8">
        <v>45704</v>
      </c>
    </row>
    <row r="922" customHeight="1" spans="1:5">
      <c r="A922" s="2" t="s">
        <v>3503</v>
      </c>
      <c r="B922" s="2" t="s">
        <v>11263</v>
      </c>
      <c r="C922" s="2" t="s">
        <v>10339</v>
      </c>
      <c r="D922" s="2" t="s">
        <v>10340</v>
      </c>
      <c r="E922" s="8">
        <v>46173</v>
      </c>
    </row>
    <row r="923" customHeight="1" spans="1:5">
      <c r="A923" s="2" t="s">
        <v>2472</v>
      </c>
      <c r="B923" s="2" t="s">
        <v>11264</v>
      </c>
      <c r="C923" s="2" t="s">
        <v>10334</v>
      </c>
      <c r="D923" s="2" t="s">
        <v>10340</v>
      </c>
      <c r="E923" s="8">
        <v>45664</v>
      </c>
    </row>
    <row r="924" customHeight="1" spans="1:5">
      <c r="A924" s="2" t="s">
        <v>2821</v>
      </c>
      <c r="B924" s="2" t="s">
        <v>11265</v>
      </c>
      <c r="C924" s="2" t="s">
        <v>10337</v>
      </c>
      <c r="D924" s="2" t="s">
        <v>10340</v>
      </c>
      <c r="E924" s="8">
        <v>45907</v>
      </c>
    </row>
    <row r="925" customHeight="1" spans="1:5">
      <c r="A925" s="2" t="s">
        <v>1172</v>
      </c>
      <c r="B925" s="2" t="s">
        <v>11266</v>
      </c>
      <c r="C925" s="2" t="s">
        <v>10357</v>
      </c>
      <c r="D925" s="2" t="s">
        <v>10340</v>
      </c>
      <c r="E925" s="8">
        <v>45764</v>
      </c>
    </row>
    <row r="926" customHeight="1" spans="1:5">
      <c r="A926" s="2" t="s">
        <v>2784</v>
      </c>
      <c r="B926" s="2" t="s">
        <v>11267</v>
      </c>
      <c r="C926" s="2" t="s">
        <v>10339</v>
      </c>
      <c r="D926" s="2" t="s">
        <v>10340</v>
      </c>
      <c r="E926" s="8">
        <v>45485</v>
      </c>
    </row>
    <row r="927" customHeight="1" spans="1:5">
      <c r="A927" s="2" t="s">
        <v>1975</v>
      </c>
      <c r="B927" s="2" t="s">
        <v>11268</v>
      </c>
      <c r="C927" s="2" t="s">
        <v>10348</v>
      </c>
      <c r="D927" s="2" t="s">
        <v>10340</v>
      </c>
      <c r="E927" s="8">
        <v>45577</v>
      </c>
    </row>
    <row r="928" customHeight="1" spans="1:5">
      <c r="A928" s="2" t="s">
        <v>3980</v>
      </c>
      <c r="B928" s="2" t="s">
        <v>11269</v>
      </c>
      <c r="C928" s="2" t="s">
        <v>10339</v>
      </c>
      <c r="D928" s="2" t="s">
        <v>10340</v>
      </c>
      <c r="E928" s="8">
        <v>45763</v>
      </c>
    </row>
    <row r="929" customHeight="1" spans="1:5">
      <c r="A929" s="2" t="s">
        <v>1643</v>
      </c>
      <c r="B929" s="2" t="s">
        <v>11270</v>
      </c>
      <c r="C929" s="2" t="s">
        <v>10334</v>
      </c>
      <c r="D929" s="2" t="s">
        <v>10340</v>
      </c>
      <c r="E929" s="8">
        <v>45385</v>
      </c>
    </row>
    <row r="930" customHeight="1" spans="1:5">
      <c r="A930" s="2" t="s">
        <v>1159</v>
      </c>
      <c r="B930" s="2" t="s">
        <v>11271</v>
      </c>
      <c r="C930" s="2" t="s">
        <v>10357</v>
      </c>
      <c r="D930" s="2" t="s">
        <v>10340</v>
      </c>
      <c r="E930" s="8">
        <v>45665</v>
      </c>
    </row>
    <row r="931" customHeight="1" spans="1:5">
      <c r="A931" s="2" t="s">
        <v>3455</v>
      </c>
      <c r="B931" s="2" t="s">
        <v>11272</v>
      </c>
      <c r="C931" s="2" t="s">
        <v>10329</v>
      </c>
      <c r="D931" s="2" t="s">
        <v>10340</v>
      </c>
      <c r="E931" s="8">
        <v>45665</v>
      </c>
    </row>
    <row r="932" customHeight="1" spans="1:5">
      <c r="A932" s="2" t="s">
        <v>944</v>
      </c>
      <c r="B932" s="2" t="s">
        <v>11273</v>
      </c>
      <c r="C932" s="2" t="s">
        <v>10348</v>
      </c>
      <c r="D932" s="2" t="s">
        <v>10340</v>
      </c>
      <c r="E932" s="8">
        <v>46043</v>
      </c>
    </row>
    <row r="933" customHeight="1" spans="1:5">
      <c r="A933" s="2" t="s">
        <v>1942</v>
      </c>
      <c r="B933" s="2" t="s">
        <v>11274</v>
      </c>
      <c r="C933" s="2" t="s">
        <v>10348</v>
      </c>
      <c r="D933" s="2" t="s">
        <v>10335</v>
      </c>
      <c r="E933" s="8">
        <v>45403</v>
      </c>
    </row>
    <row r="934" customHeight="1" spans="1:5">
      <c r="A934" s="2" t="s">
        <v>1936</v>
      </c>
      <c r="B934" s="2" t="s">
        <v>11275</v>
      </c>
      <c r="C934" s="2" t="s">
        <v>10332</v>
      </c>
      <c r="D934" s="2" t="s">
        <v>10364</v>
      </c>
      <c r="E934" s="8">
        <v>46050</v>
      </c>
    </row>
    <row r="935" customHeight="1" spans="1:5">
      <c r="A935" s="2" t="s">
        <v>1244</v>
      </c>
      <c r="B935" s="2" t="s">
        <v>11276</v>
      </c>
      <c r="C935" s="2" t="s">
        <v>10329</v>
      </c>
      <c r="D935" s="2" t="s">
        <v>10364</v>
      </c>
      <c r="E935" s="8">
        <v>45661</v>
      </c>
    </row>
    <row r="936" customHeight="1" spans="1:5">
      <c r="A936" s="2" t="s">
        <v>1296</v>
      </c>
      <c r="B936" s="2" t="s">
        <v>11277</v>
      </c>
      <c r="C936" s="2" t="s">
        <v>10329</v>
      </c>
      <c r="D936" s="2" t="s">
        <v>10330</v>
      </c>
      <c r="E936" s="8">
        <v>45878</v>
      </c>
    </row>
    <row r="937" customHeight="1" spans="1:5">
      <c r="A937" s="2" t="s">
        <v>2173</v>
      </c>
      <c r="B937" s="2" t="s">
        <v>11278</v>
      </c>
      <c r="C937" s="2" t="s">
        <v>10355</v>
      </c>
      <c r="D937" s="2" t="s">
        <v>10330</v>
      </c>
      <c r="E937" s="8">
        <v>45793</v>
      </c>
    </row>
    <row r="938" customHeight="1" spans="1:5">
      <c r="A938" s="2" t="s">
        <v>3798</v>
      </c>
      <c r="B938" s="2" t="s">
        <v>11279</v>
      </c>
      <c r="C938" s="2" t="s">
        <v>10350</v>
      </c>
      <c r="D938" s="2" t="s">
        <v>10340</v>
      </c>
      <c r="E938" s="8">
        <v>45561</v>
      </c>
    </row>
    <row r="939" customHeight="1" spans="1:5">
      <c r="A939" s="2" t="s">
        <v>1972</v>
      </c>
      <c r="B939" s="2" t="s">
        <v>11280</v>
      </c>
      <c r="C939" s="2" t="s">
        <v>10339</v>
      </c>
      <c r="D939" s="2" t="s">
        <v>10335</v>
      </c>
      <c r="E939" s="8">
        <v>46129</v>
      </c>
    </row>
    <row r="940" customHeight="1" spans="1:5">
      <c r="A940" s="2" t="s">
        <v>2346</v>
      </c>
      <c r="B940" s="2" t="s">
        <v>11281</v>
      </c>
      <c r="C940" s="2" t="s">
        <v>10334</v>
      </c>
      <c r="D940" s="2" t="s">
        <v>10335</v>
      </c>
      <c r="E940" s="8">
        <v>45494</v>
      </c>
    </row>
    <row r="941" customHeight="1" spans="1:5">
      <c r="A941" s="2" t="s">
        <v>3674</v>
      </c>
      <c r="B941" s="2" t="s">
        <v>11282</v>
      </c>
      <c r="C941" s="2" t="s">
        <v>10339</v>
      </c>
      <c r="D941" s="2" t="s">
        <v>10335</v>
      </c>
      <c r="E941" s="8">
        <v>45324</v>
      </c>
    </row>
    <row r="942" customHeight="1" spans="1:5">
      <c r="A942" s="2" t="s">
        <v>886</v>
      </c>
      <c r="B942" s="2" t="s">
        <v>11283</v>
      </c>
      <c r="C942" s="2" t="s">
        <v>10348</v>
      </c>
      <c r="D942" s="2" t="s">
        <v>10364</v>
      </c>
      <c r="E942" s="8">
        <v>45967</v>
      </c>
    </row>
    <row r="943" customHeight="1" spans="1:5">
      <c r="A943" s="2" t="s">
        <v>2144</v>
      </c>
      <c r="B943" s="2" t="s">
        <v>11284</v>
      </c>
      <c r="C943" s="2" t="s">
        <v>10334</v>
      </c>
      <c r="D943" s="2" t="s">
        <v>10330</v>
      </c>
      <c r="E943" s="8">
        <v>45851</v>
      </c>
    </row>
    <row r="944" customHeight="1" spans="1:5">
      <c r="A944" s="2" t="s">
        <v>2147</v>
      </c>
      <c r="B944" s="2" t="s">
        <v>11285</v>
      </c>
      <c r="C944" s="2" t="s">
        <v>10339</v>
      </c>
      <c r="D944" s="2" t="s">
        <v>10335</v>
      </c>
      <c r="E944" s="8">
        <v>46093</v>
      </c>
    </row>
    <row r="945" customHeight="1" spans="1:5">
      <c r="A945" s="2" t="s">
        <v>2745</v>
      </c>
      <c r="B945" s="2" t="s">
        <v>11286</v>
      </c>
      <c r="C945" s="2" t="s">
        <v>10332</v>
      </c>
      <c r="D945" s="2" t="s">
        <v>10335</v>
      </c>
      <c r="E945" s="8">
        <v>45703</v>
      </c>
    </row>
    <row r="946" customHeight="1" spans="1:5">
      <c r="A946" s="2" t="s">
        <v>1151</v>
      </c>
      <c r="B946" s="2" t="s">
        <v>11287</v>
      </c>
      <c r="C946" s="2" t="s">
        <v>10332</v>
      </c>
      <c r="D946" s="2" t="s">
        <v>10340</v>
      </c>
      <c r="E946" s="8">
        <v>45307</v>
      </c>
    </row>
    <row r="947" customHeight="1" spans="1:5">
      <c r="A947" s="2" t="s">
        <v>3077</v>
      </c>
      <c r="B947" s="2" t="s">
        <v>11288</v>
      </c>
      <c r="C947" s="2" t="s">
        <v>10355</v>
      </c>
      <c r="D947" s="2" t="s">
        <v>10364</v>
      </c>
      <c r="E947" s="8">
        <v>45310</v>
      </c>
    </row>
    <row r="948" customHeight="1" spans="1:5">
      <c r="A948" s="2" t="s">
        <v>2189</v>
      </c>
      <c r="B948" s="2" t="s">
        <v>11289</v>
      </c>
      <c r="C948" s="2" t="s">
        <v>10329</v>
      </c>
      <c r="D948" s="2" t="s">
        <v>10340</v>
      </c>
      <c r="E948" s="8">
        <v>45681</v>
      </c>
    </row>
    <row r="949" customHeight="1" spans="1:5">
      <c r="A949" s="2" t="s">
        <v>4601</v>
      </c>
      <c r="B949" s="2" t="s">
        <v>11290</v>
      </c>
      <c r="C949" s="2" t="s">
        <v>10334</v>
      </c>
      <c r="D949" s="2" t="s">
        <v>10364</v>
      </c>
      <c r="E949" s="8">
        <v>45516</v>
      </c>
    </row>
    <row r="950" customHeight="1" spans="1:5">
      <c r="A950" s="2" t="s">
        <v>825</v>
      </c>
      <c r="B950" s="2" t="s">
        <v>11291</v>
      </c>
      <c r="C950" s="2" t="s">
        <v>10334</v>
      </c>
      <c r="D950" s="2" t="s">
        <v>10335</v>
      </c>
      <c r="E950" s="8">
        <v>46121</v>
      </c>
    </row>
    <row r="951" customHeight="1" spans="1:5">
      <c r="A951" s="2" t="s">
        <v>5171</v>
      </c>
      <c r="B951" s="2" t="s">
        <v>11292</v>
      </c>
      <c r="C951" s="2" t="s">
        <v>10348</v>
      </c>
      <c r="D951" s="2" t="s">
        <v>10340</v>
      </c>
      <c r="E951" s="8">
        <v>45398</v>
      </c>
    </row>
    <row r="952" customHeight="1" spans="1:5">
      <c r="A952" s="2" t="s">
        <v>978</v>
      </c>
      <c r="B952" s="2" t="s">
        <v>11293</v>
      </c>
      <c r="C952" s="2" t="s">
        <v>10357</v>
      </c>
      <c r="D952" s="2" t="s">
        <v>10335</v>
      </c>
      <c r="E952" s="8">
        <v>46084</v>
      </c>
    </row>
    <row r="953" customHeight="1" spans="1:5">
      <c r="A953" s="2" t="s">
        <v>1093</v>
      </c>
      <c r="B953" s="2" t="s">
        <v>11294</v>
      </c>
      <c r="C953" s="2" t="s">
        <v>10355</v>
      </c>
      <c r="D953" s="2" t="s">
        <v>10340</v>
      </c>
      <c r="E953" s="8">
        <v>45487</v>
      </c>
    </row>
    <row r="954" customHeight="1" spans="1:5">
      <c r="A954" s="2" t="s">
        <v>1111</v>
      </c>
      <c r="B954" s="2" t="s">
        <v>11295</v>
      </c>
      <c r="C954" s="2" t="s">
        <v>10355</v>
      </c>
      <c r="D954" s="2" t="s">
        <v>10335</v>
      </c>
      <c r="E954" s="8">
        <v>45399</v>
      </c>
    </row>
    <row r="955" customHeight="1" spans="1:5">
      <c r="A955" s="2" t="s">
        <v>5085</v>
      </c>
      <c r="B955" s="2" t="s">
        <v>11296</v>
      </c>
      <c r="C955" s="2" t="s">
        <v>10339</v>
      </c>
      <c r="D955" s="2" t="s">
        <v>10335</v>
      </c>
      <c r="E955" s="8">
        <v>45539</v>
      </c>
    </row>
    <row r="956" customHeight="1" spans="1:5">
      <c r="A956" s="2" t="s">
        <v>638</v>
      </c>
      <c r="B956" s="2" t="s">
        <v>11297</v>
      </c>
      <c r="C956" s="2" t="s">
        <v>10350</v>
      </c>
      <c r="D956" s="2" t="s">
        <v>10335</v>
      </c>
      <c r="E956" s="8">
        <v>45421</v>
      </c>
    </row>
    <row r="957" customHeight="1" spans="1:5">
      <c r="A957" s="2" t="s">
        <v>288</v>
      </c>
      <c r="B957" s="2" t="s">
        <v>11298</v>
      </c>
      <c r="C957" s="2" t="s">
        <v>10334</v>
      </c>
      <c r="D957" s="2" t="s">
        <v>10364</v>
      </c>
      <c r="E957" s="8">
        <v>45653</v>
      </c>
    </row>
    <row r="958" customHeight="1" spans="1:5">
      <c r="A958" s="2" t="s">
        <v>2474</v>
      </c>
      <c r="B958" s="2" t="s">
        <v>11299</v>
      </c>
      <c r="C958" s="2" t="s">
        <v>10329</v>
      </c>
      <c r="D958" s="2" t="s">
        <v>10340</v>
      </c>
      <c r="E958" s="8">
        <v>45589</v>
      </c>
    </row>
    <row r="959" customHeight="1" spans="1:5">
      <c r="A959" s="2" t="s">
        <v>2236</v>
      </c>
      <c r="B959" s="2" t="s">
        <v>11300</v>
      </c>
      <c r="C959" s="2" t="s">
        <v>10357</v>
      </c>
      <c r="D959" s="2" t="s">
        <v>10340</v>
      </c>
      <c r="E959" s="8">
        <v>45768</v>
      </c>
    </row>
    <row r="960" customHeight="1" spans="1:5">
      <c r="A960" s="2" t="s">
        <v>897</v>
      </c>
      <c r="B960" s="2" t="s">
        <v>11301</v>
      </c>
      <c r="C960" s="2" t="s">
        <v>10357</v>
      </c>
      <c r="D960" s="2" t="s">
        <v>10330</v>
      </c>
      <c r="E960" s="8">
        <v>45775</v>
      </c>
    </row>
    <row r="961" customHeight="1" spans="1:5">
      <c r="A961" s="2" t="s">
        <v>1182</v>
      </c>
      <c r="B961" s="2" t="s">
        <v>11302</v>
      </c>
      <c r="C961" s="2" t="s">
        <v>10357</v>
      </c>
      <c r="D961" s="2" t="s">
        <v>10340</v>
      </c>
      <c r="E961" s="8">
        <v>45292</v>
      </c>
    </row>
    <row r="962" customHeight="1" spans="1:5">
      <c r="A962" s="2" t="s">
        <v>5392</v>
      </c>
      <c r="B962" s="2" t="s">
        <v>11303</v>
      </c>
      <c r="C962" s="2" t="s">
        <v>10357</v>
      </c>
      <c r="D962" s="2" t="s">
        <v>10330</v>
      </c>
      <c r="E962" s="8">
        <v>45404</v>
      </c>
    </row>
    <row r="963" customHeight="1" spans="1:5">
      <c r="A963" s="2" t="s">
        <v>4019</v>
      </c>
      <c r="B963" s="2" t="s">
        <v>11304</v>
      </c>
      <c r="C963" s="2" t="s">
        <v>10332</v>
      </c>
      <c r="D963" s="2" t="s">
        <v>10340</v>
      </c>
      <c r="E963" s="8">
        <v>45437</v>
      </c>
    </row>
    <row r="964" customHeight="1" spans="1:5">
      <c r="A964" s="2" t="s">
        <v>1085</v>
      </c>
      <c r="B964" s="2" t="s">
        <v>11305</v>
      </c>
      <c r="C964" s="2" t="s">
        <v>10339</v>
      </c>
      <c r="D964" s="2" t="s">
        <v>10340</v>
      </c>
      <c r="E964" s="8">
        <v>45467</v>
      </c>
    </row>
    <row r="965" customHeight="1" spans="1:5">
      <c r="A965" s="2" t="s">
        <v>1478</v>
      </c>
      <c r="B965" s="2" t="s">
        <v>11306</v>
      </c>
      <c r="C965" s="2" t="s">
        <v>10339</v>
      </c>
      <c r="D965" s="2" t="s">
        <v>10330</v>
      </c>
      <c r="E965" s="8">
        <v>45376</v>
      </c>
    </row>
    <row r="966" customHeight="1" spans="1:5">
      <c r="A966" s="2" t="s">
        <v>330</v>
      </c>
      <c r="B966" s="2" t="s">
        <v>11307</v>
      </c>
      <c r="C966" s="2" t="s">
        <v>10342</v>
      </c>
      <c r="D966" s="2" t="s">
        <v>10364</v>
      </c>
      <c r="E966" s="8">
        <v>45575</v>
      </c>
    </row>
    <row r="967" customHeight="1" spans="1:5">
      <c r="A967" s="2" t="s">
        <v>3937</v>
      </c>
      <c r="B967" s="2" t="s">
        <v>11308</v>
      </c>
      <c r="C967" s="2" t="s">
        <v>10332</v>
      </c>
      <c r="D967" s="2" t="s">
        <v>10340</v>
      </c>
      <c r="E967" s="8">
        <v>45786</v>
      </c>
    </row>
    <row r="968" customHeight="1" spans="1:5">
      <c r="A968" s="2" t="s">
        <v>6974</v>
      </c>
      <c r="B968" s="2" t="s">
        <v>11309</v>
      </c>
      <c r="C968" s="2" t="s">
        <v>10342</v>
      </c>
      <c r="D968" s="2" t="s">
        <v>10364</v>
      </c>
      <c r="E968" s="8">
        <v>45570</v>
      </c>
    </row>
    <row r="969" customHeight="1" spans="1:5">
      <c r="A969" s="2" t="s">
        <v>4514</v>
      </c>
      <c r="B969" s="2" t="s">
        <v>11310</v>
      </c>
      <c r="C969" s="2" t="s">
        <v>10339</v>
      </c>
      <c r="D969" s="2" t="s">
        <v>10330</v>
      </c>
      <c r="E969" s="8">
        <v>45588</v>
      </c>
    </row>
    <row r="970" customHeight="1" spans="1:5">
      <c r="A970" s="2" t="s">
        <v>1124</v>
      </c>
      <c r="B970" s="2" t="s">
        <v>11311</v>
      </c>
      <c r="C970" s="2" t="s">
        <v>10357</v>
      </c>
      <c r="D970" s="2" t="s">
        <v>10340</v>
      </c>
      <c r="E970" s="8">
        <v>45714</v>
      </c>
    </row>
    <row r="971" customHeight="1" spans="1:5">
      <c r="A971" s="2" t="s">
        <v>259</v>
      </c>
      <c r="B971" s="2" t="s">
        <v>11312</v>
      </c>
      <c r="C971" s="2" t="s">
        <v>10355</v>
      </c>
      <c r="D971" s="2" t="s">
        <v>10330</v>
      </c>
      <c r="E971" s="8">
        <v>45785</v>
      </c>
    </row>
    <row r="972" customHeight="1" spans="1:5">
      <c r="A972" s="2" t="s">
        <v>3705</v>
      </c>
      <c r="B972" s="2" t="s">
        <v>11313</v>
      </c>
      <c r="C972" s="2" t="s">
        <v>10348</v>
      </c>
      <c r="D972" s="2" t="s">
        <v>10330</v>
      </c>
      <c r="E972" s="8">
        <v>45589</v>
      </c>
    </row>
    <row r="973" customHeight="1" spans="1:5">
      <c r="A973" s="2" t="s">
        <v>1088</v>
      </c>
      <c r="B973" s="2" t="s">
        <v>11314</v>
      </c>
      <c r="C973" s="2" t="s">
        <v>10339</v>
      </c>
      <c r="D973" s="2" t="s">
        <v>10340</v>
      </c>
      <c r="E973" s="8">
        <v>45491</v>
      </c>
    </row>
    <row r="974" customHeight="1" spans="1:5">
      <c r="A974" s="2" t="s">
        <v>1128</v>
      </c>
      <c r="B974" s="2" t="s">
        <v>11315</v>
      </c>
      <c r="C974" s="2" t="s">
        <v>10339</v>
      </c>
      <c r="D974" s="2" t="s">
        <v>10330</v>
      </c>
      <c r="E974" s="8">
        <v>45660</v>
      </c>
    </row>
    <row r="975" customHeight="1" spans="1:5">
      <c r="A975" s="2" t="s">
        <v>2545</v>
      </c>
      <c r="B975" s="2" t="s">
        <v>11316</v>
      </c>
      <c r="C975" s="2" t="s">
        <v>10350</v>
      </c>
      <c r="D975" s="2" t="s">
        <v>10340</v>
      </c>
      <c r="E975" s="8">
        <v>45313</v>
      </c>
    </row>
    <row r="976" customHeight="1" spans="1:5">
      <c r="A976" s="2" t="s">
        <v>4891</v>
      </c>
      <c r="B976" s="2" t="s">
        <v>11317</v>
      </c>
      <c r="C976" s="2" t="s">
        <v>10348</v>
      </c>
      <c r="D976" s="2" t="s">
        <v>10340</v>
      </c>
      <c r="E976" s="8">
        <v>45735</v>
      </c>
    </row>
    <row r="977" customHeight="1" spans="1:5">
      <c r="A977" s="2" t="s">
        <v>1401</v>
      </c>
      <c r="B977" s="2" t="s">
        <v>11318</v>
      </c>
      <c r="C977" s="2" t="s">
        <v>10337</v>
      </c>
      <c r="D977" s="2" t="s">
        <v>10330</v>
      </c>
      <c r="E977" s="8">
        <v>46139</v>
      </c>
    </row>
    <row r="978" customHeight="1" spans="1:5">
      <c r="A978" s="2" t="s">
        <v>2224</v>
      </c>
      <c r="B978" s="2" t="s">
        <v>11319</v>
      </c>
      <c r="C978" s="2" t="s">
        <v>10332</v>
      </c>
      <c r="D978" s="2" t="s">
        <v>10330</v>
      </c>
      <c r="E978" s="8">
        <v>45650</v>
      </c>
    </row>
    <row r="979" customHeight="1" spans="1:5">
      <c r="A979" s="2" t="s">
        <v>4759</v>
      </c>
      <c r="B979" s="2" t="s">
        <v>11320</v>
      </c>
      <c r="C979" s="2" t="s">
        <v>10332</v>
      </c>
      <c r="D979" s="2" t="s">
        <v>10335</v>
      </c>
      <c r="E979" s="8">
        <v>45389</v>
      </c>
    </row>
    <row r="980" customHeight="1" spans="1:5">
      <c r="A980" s="2" t="s">
        <v>1940</v>
      </c>
      <c r="B980" s="2" t="s">
        <v>11321</v>
      </c>
      <c r="C980" s="2" t="s">
        <v>10357</v>
      </c>
      <c r="D980" s="2" t="s">
        <v>10340</v>
      </c>
      <c r="E980" s="8">
        <v>45928</v>
      </c>
    </row>
    <row r="981" customHeight="1" spans="1:5">
      <c r="A981" s="2" t="s">
        <v>2956</v>
      </c>
      <c r="B981" s="2" t="s">
        <v>11322</v>
      </c>
      <c r="C981" s="2" t="s">
        <v>10355</v>
      </c>
      <c r="D981" s="2" t="s">
        <v>10364</v>
      </c>
      <c r="E981" s="8">
        <v>45406</v>
      </c>
    </row>
    <row r="982" customHeight="1" spans="1:5">
      <c r="A982" s="2" t="s">
        <v>4189</v>
      </c>
      <c r="B982" s="2" t="s">
        <v>11323</v>
      </c>
      <c r="C982" s="2" t="s">
        <v>10342</v>
      </c>
      <c r="D982" s="2" t="s">
        <v>10335</v>
      </c>
      <c r="E982" s="8">
        <v>45466</v>
      </c>
    </row>
    <row r="983" customHeight="1" spans="1:5">
      <c r="A983" s="2" t="s">
        <v>3870</v>
      </c>
      <c r="B983" s="2" t="s">
        <v>11324</v>
      </c>
      <c r="C983" s="2" t="s">
        <v>10329</v>
      </c>
      <c r="D983" s="2" t="s">
        <v>10364</v>
      </c>
      <c r="E983" s="8">
        <v>45423</v>
      </c>
    </row>
    <row r="984" customHeight="1" spans="1:5">
      <c r="A984" s="2" t="s">
        <v>2304</v>
      </c>
      <c r="B984" s="2" t="s">
        <v>11325</v>
      </c>
      <c r="C984" s="2" t="s">
        <v>10329</v>
      </c>
      <c r="D984" s="2" t="s">
        <v>10335</v>
      </c>
      <c r="E984" s="8">
        <v>46087</v>
      </c>
    </row>
    <row r="985" customHeight="1" spans="1:5">
      <c r="A985" s="2" t="s">
        <v>3141</v>
      </c>
      <c r="B985" s="2" t="s">
        <v>11326</v>
      </c>
      <c r="C985" s="2" t="s">
        <v>10332</v>
      </c>
      <c r="D985" s="2" t="s">
        <v>10340</v>
      </c>
      <c r="E985" s="8">
        <v>46175</v>
      </c>
    </row>
    <row r="986" customHeight="1" spans="1:5">
      <c r="A986" s="2" t="s">
        <v>1751</v>
      </c>
      <c r="B986" s="2" t="s">
        <v>11327</v>
      </c>
      <c r="C986" s="2" t="s">
        <v>10339</v>
      </c>
      <c r="D986" s="2" t="s">
        <v>10330</v>
      </c>
      <c r="E986" s="8">
        <v>45804</v>
      </c>
    </row>
    <row r="987" customHeight="1" spans="1:5">
      <c r="A987" s="2" t="s">
        <v>1358</v>
      </c>
      <c r="B987" s="2" t="s">
        <v>11328</v>
      </c>
      <c r="C987" s="2" t="s">
        <v>10350</v>
      </c>
      <c r="D987" s="2" t="s">
        <v>10340</v>
      </c>
      <c r="E987" s="8">
        <v>45847</v>
      </c>
    </row>
    <row r="988" customHeight="1" spans="1:5">
      <c r="A988" s="2" t="s">
        <v>7739</v>
      </c>
      <c r="B988" s="2" t="s">
        <v>11329</v>
      </c>
      <c r="C988" s="2" t="s">
        <v>10348</v>
      </c>
      <c r="D988" s="2" t="s">
        <v>10335</v>
      </c>
      <c r="E988" s="8">
        <v>45872</v>
      </c>
    </row>
    <row r="989" customHeight="1" spans="1:5">
      <c r="A989" s="2" t="s">
        <v>2363</v>
      </c>
      <c r="B989" s="2" t="s">
        <v>11330</v>
      </c>
      <c r="C989" s="2" t="s">
        <v>10339</v>
      </c>
      <c r="D989" s="2" t="s">
        <v>10330</v>
      </c>
      <c r="E989" s="8">
        <v>45841</v>
      </c>
    </row>
    <row r="990" customHeight="1" spans="1:5">
      <c r="A990" s="2" t="s">
        <v>11331</v>
      </c>
      <c r="B990" s="2" t="s">
        <v>11332</v>
      </c>
      <c r="C990" s="2" t="s">
        <v>10348</v>
      </c>
      <c r="D990" s="2" t="s">
        <v>10340</v>
      </c>
      <c r="E990" s="8">
        <v>45781</v>
      </c>
    </row>
    <row r="991" customHeight="1" spans="1:5">
      <c r="A991" s="2" t="s">
        <v>4173</v>
      </c>
      <c r="B991" s="2" t="s">
        <v>11333</v>
      </c>
      <c r="C991" s="2" t="s">
        <v>10329</v>
      </c>
      <c r="D991" s="2" t="s">
        <v>10364</v>
      </c>
      <c r="E991" s="8">
        <v>46180</v>
      </c>
    </row>
    <row r="992" customHeight="1" spans="1:5">
      <c r="A992" s="2" t="s">
        <v>686</v>
      </c>
      <c r="B992" s="2" t="s">
        <v>11334</v>
      </c>
      <c r="C992" s="2" t="s">
        <v>10337</v>
      </c>
      <c r="D992" s="2" t="s">
        <v>10340</v>
      </c>
      <c r="E992" s="8">
        <v>45951</v>
      </c>
    </row>
    <row r="993" customHeight="1" spans="1:5">
      <c r="A993" s="2" t="s">
        <v>2862</v>
      </c>
      <c r="B993" s="2" t="s">
        <v>11335</v>
      </c>
      <c r="C993" s="2" t="s">
        <v>10329</v>
      </c>
      <c r="D993" s="2" t="s">
        <v>10330</v>
      </c>
      <c r="E993" s="8">
        <v>45371</v>
      </c>
    </row>
    <row r="994" customHeight="1" spans="1:5">
      <c r="A994" s="2" t="s">
        <v>1149</v>
      </c>
      <c r="B994" s="2" t="s">
        <v>11336</v>
      </c>
      <c r="C994" s="2" t="s">
        <v>10329</v>
      </c>
      <c r="D994" s="2" t="s">
        <v>10335</v>
      </c>
      <c r="E994" s="8">
        <v>45644</v>
      </c>
    </row>
    <row r="995" customHeight="1" spans="1:5">
      <c r="A995" s="2" t="s">
        <v>97</v>
      </c>
      <c r="B995" s="2" t="s">
        <v>11337</v>
      </c>
      <c r="C995" s="2" t="s">
        <v>10355</v>
      </c>
      <c r="D995" s="2" t="s">
        <v>10340</v>
      </c>
      <c r="E995" s="8">
        <v>46169</v>
      </c>
    </row>
    <row r="996" customHeight="1" spans="1:5">
      <c r="A996" s="2" t="s">
        <v>2193</v>
      </c>
      <c r="B996" s="2" t="s">
        <v>11338</v>
      </c>
      <c r="C996" s="2" t="s">
        <v>10350</v>
      </c>
      <c r="D996" s="2" t="s">
        <v>10330</v>
      </c>
      <c r="E996" s="8">
        <v>45655</v>
      </c>
    </row>
    <row r="997" customHeight="1" spans="1:5">
      <c r="A997" s="2" t="s">
        <v>5423</v>
      </c>
      <c r="B997" s="2" t="s">
        <v>11339</v>
      </c>
      <c r="C997" s="2" t="s">
        <v>10332</v>
      </c>
      <c r="D997" s="2" t="s">
        <v>10335</v>
      </c>
      <c r="E997" s="8">
        <v>45475</v>
      </c>
    </row>
    <row r="998" customHeight="1" spans="1:5">
      <c r="A998" s="2" t="s">
        <v>4054</v>
      </c>
      <c r="B998" s="2" t="s">
        <v>11340</v>
      </c>
      <c r="C998" s="2" t="s">
        <v>10337</v>
      </c>
      <c r="D998" s="2" t="s">
        <v>10340</v>
      </c>
      <c r="E998" s="8">
        <v>46073</v>
      </c>
    </row>
    <row r="999" customHeight="1" spans="1:5">
      <c r="A999" s="2" t="s">
        <v>1138</v>
      </c>
      <c r="B999" s="2" t="s">
        <v>11341</v>
      </c>
      <c r="C999" s="2" t="s">
        <v>10339</v>
      </c>
      <c r="D999" s="2" t="s">
        <v>10330</v>
      </c>
      <c r="E999" s="8">
        <v>45852</v>
      </c>
    </row>
    <row r="1000" customHeight="1" spans="1:5">
      <c r="A1000" s="2" t="s">
        <v>181</v>
      </c>
      <c r="B1000" s="2" t="s">
        <v>11342</v>
      </c>
      <c r="C1000" s="2" t="s">
        <v>10342</v>
      </c>
      <c r="D1000" s="2" t="s">
        <v>10340</v>
      </c>
      <c r="E1000" s="8">
        <v>45798</v>
      </c>
    </row>
    <row r="1001" customHeight="1" spans="1:5">
      <c r="A1001" s="2" t="s">
        <v>301</v>
      </c>
      <c r="B1001" s="2" t="s">
        <v>11343</v>
      </c>
      <c r="C1001" s="2" t="s">
        <v>10348</v>
      </c>
      <c r="D1001" s="2" t="s">
        <v>10335</v>
      </c>
      <c r="E1001" s="8">
        <v>45670</v>
      </c>
    </row>
    <row r="1002" customHeight="1" spans="1:5">
      <c r="A1002" s="2" t="s">
        <v>1354</v>
      </c>
      <c r="B1002" s="2" t="s">
        <v>11344</v>
      </c>
      <c r="C1002" s="2" t="s">
        <v>10339</v>
      </c>
      <c r="D1002" s="2" t="s">
        <v>10340</v>
      </c>
      <c r="E1002" s="8">
        <v>45403</v>
      </c>
    </row>
    <row r="1003" customHeight="1" spans="1:5">
      <c r="A1003" s="2" t="s">
        <v>668</v>
      </c>
      <c r="B1003" s="2" t="s">
        <v>11345</v>
      </c>
      <c r="C1003" s="2" t="s">
        <v>10332</v>
      </c>
      <c r="D1003" s="2" t="s">
        <v>10364</v>
      </c>
      <c r="E1003" s="8">
        <v>45637</v>
      </c>
    </row>
    <row r="1004" customHeight="1" spans="1:5">
      <c r="A1004" s="2" t="s">
        <v>1727</v>
      </c>
      <c r="B1004" s="2" t="s">
        <v>11346</v>
      </c>
      <c r="C1004" s="2" t="s">
        <v>10339</v>
      </c>
      <c r="D1004" s="2" t="s">
        <v>10364</v>
      </c>
      <c r="E1004" s="8">
        <v>45685</v>
      </c>
    </row>
    <row r="1005" customHeight="1" spans="1:5">
      <c r="A1005" s="2" t="s">
        <v>473</v>
      </c>
      <c r="B1005" s="2" t="s">
        <v>11347</v>
      </c>
      <c r="C1005" s="2" t="s">
        <v>10339</v>
      </c>
      <c r="D1005" s="2" t="s">
        <v>10340</v>
      </c>
      <c r="E1005" s="8">
        <v>46130</v>
      </c>
    </row>
    <row r="1006" customHeight="1" spans="1:5">
      <c r="A1006" s="2" t="s">
        <v>5042</v>
      </c>
      <c r="B1006" s="2" t="s">
        <v>11348</v>
      </c>
      <c r="C1006" s="2" t="s">
        <v>10337</v>
      </c>
      <c r="D1006" s="2" t="s">
        <v>10340</v>
      </c>
      <c r="E1006" s="8">
        <v>45568</v>
      </c>
    </row>
    <row r="1007" customHeight="1" spans="1:5">
      <c r="A1007" s="2" t="s">
        <v>1167</v>
      </c>
      <c r="B1007" s="2" t="s">
        <v>11349</v>
      </c>
      <c r="C1007" s="2" t="s">
        <v>10332</v>
      </c>
      <c r="D1007" s="2" t="s">
        <v>10330</v>
      </c>
      <c r="E1007" s="8">
        <v>45426</v>
      </c>
    </row>
    <row r="1008" customHeight="1" spans="1:5">
      <c r="A1008" s="2" t="s">
        <v>2092</v>
      </c>
      <c r="B1008" s="2" t="s">
        <v>11350</v>
      </c>
      <c r="C1008" s="2" t="s">
        <v>10350</v>
      </c>
      <c r="D1008" s="2" t="s">
        <v>10335</v>
      </c>
      <c r="E1008" s="8">
        <v>45676</v>
      </c>
    </row>
    <row r="1009" customHeight="1" spans="1:5">
      <c r="A1009" s="2" t="s">
        <v>513</v>
      </c>
      <c r="B1009" s="2" t="s">
        <v>11351</v>
      </c>
      <c r="C1009" s="2" t="s">
        <v>10348</v>
      </c>
      <c r="D1009" s="2" t="s">
        <v>10330</v>
      </c>
      <c r="E1009" s="8">
        <v>46189</v>
      </c>
    </row>
    <row r="1010" customHeight="1" spans="1:5">
      <c r="A1010" s="2" t="s">
        <v>5191</v>
      </c>
      <c r="B1010" s="2" t="s">
        <v>11352</v>
      </c>
      <c r="C1010" s="2" t="s">
        <v>10329</v>
      </c>
      <c r="D1010" s="2" t="s">
        <v>10340</v>
      </c>
      <c r="E1010" s="8">
        <v>45725</v>
      </c>
    </row>
    <row r="1011" customHeight="1" spans="1:5">
      <c r="A1011" s="2" t="s">
        <v>4863</v>
      </c>
      <c r="B1011" s="2" t="s">
        <v>11353</v>
      </c>
      <c r="C1011" s="2" t="s">
        <v>10332</v>
      </c>
      <c r="D1011" s="2" t="s">
        <v>10340</v>
      </c>
      <c r="E1011" s="8">
        <v>45633</v>
      </c>
    </row>
    <row r="1012" customHeight="1" spans="1:5">
      <c r="A1012" s="2" t="s">
        <v>1876</v>
      </c>
      <c r="B1012" s="2" t="s">
        <v>11354</v>
      </c>
      <c r="C1012" s="2" t="s">
        <v>10337</v>
      </c>
      <c r="D1012" s="2" t="s">
        <v>10364</v>
      </c>
      <c r="E1012" s="8">
        <v>45892</v>
      </c>
    </row>
    <row r="1013" customHeight="1" spans="1:5">
      <c r="A1013" s="2" t="s">
        <v>791</v>
      </c>
      <c r="B1013" s="2" t="s">
        <v>11355</v>
      </c>
      <c r="C1013" s="2" t="s">
        <v>10337</v>
      </c>
      <c r="D1013" s="2" t="s">
        <v>10330</v>
      </c>
      <c r="E1013" s="8">
        <v>45875</v>
      </c>
    </row>
    <row r="1014" customHeight="1" spans="1:5">
      <c r="A1014" s="2" t="s">
        <v>1050</v>
      </c>
      <c r="B1014" s="2" t="s">
        <v>11356</v>
      </c>
      <c r="C1014" s="2" t="s">
        <v>10332</v>
      </c>
      <c r="D1014" s="2" t="s">
        <v>10364</v>
      </c>
      <c r="E1014" s="8">
        <v>45561</v>
      </c>
    </row>
    <row r="1015" customHeight="1" spans="1:5">
      <c r="A1015" s="2" t="s">
        <v>2945</v>
      </c>
      <c r="B1015" s="2" t="s">
        <v>11357</v>
      </c>
      <c r="C1015" s="2" t="s">
        <v>10342</v>
      </c>
      <c r="D1015" s="2" t="s">
        <v>10330</v>
      </c>
      <c r="E1015" s="8">
        <v>46163</v>
      </c>
    </row>
    <row r="1016" customHeight="1" spans="1:5">
      <c r="A1016" s="2" t="s">
        <v>1436</v>
      </c>
      <c r="B1016" s="2" t="s">
        <v>11358</v>
      </c>
      <c r="C1016" s="2" t="s">
        <v>10348</v>
      </c>
      <c r="D1016" s="2" t="s">
        <v>10364</v>
      </c>
      <c r="E1016" s="8">
        <v>45825</v>
      </c>
    </row>
    <row r="1017" customHeight="1" spans="1:5">
      <c r="A1017" s="2" t="s">
        <v>2831</v>
      </c>
      <c r="B1017" s="2" t="s">
        <v>11359</v>
      </c>
      <c r="C1017" s="2" t="s">
        <v>10339</v>
      </c>
      <c r="D1017" s="2" t="s">
        <v>10340</v>
      </c>
      <c r="E1017" s="8">
        <v>45343</v>
      </c>
    </row>
    <row r="1018" customHeight="1" spans="1:5">
      <c r="A1018" s="2" t="s">
        <v>4858</v>
      </c>
      <c r="B1018" s="2" t="s">
        <v>11360</v>
      </c>
      <c r="C1018" s="2" t="s">
        <v>10337</v>
      </c>
      <c r="D1018" s="2" t="s">
        <v>10340</v>
      </c>
      <c r="E1018" s="8">
        <v>45658</v>
      </c>
    </row>
    <row r="1019" customHeight="1" spans="1:5">
      <c r="A1019" s="2" t="s">
        <v>4630</v>
      </c>
      <c r="B1019" s="2" t="s">
        <v>11361</v>
      </c>
      <c r="C1019" s="2" t="s">
        <v>10334</v>
      </c>
      <c r="D1019" s="2" t="s">
        <v>10364</v>
      </c>
      <c r="E1019" s="8">
        <v>46122</v>
      </c>
    </row>
    <row r="1020" customHeight="1" spans="1:5">
      <c r="A1020" s="2" t="s">
        <v>1598</v>
      </c>
      <c r="B1020" s="2" t="s">
        <v>11362</v>
      </c>
      <c r="C1020" s="2" t="s">
        <v>10339</v>
      </c>
      <c r="D1020" s="2" t="s">
        <v>10364</v>
      </c>
      <c r="E1020" s="8">
        <v>45646</v>
      </c>
    </row>
    <row r="1021" customHeight="1" spans="1:5">
      <c r="A1021" s="2" t="s">
        <v>2435</v>
      </c>
      <c r="B1021" s="2" t="s">
        <v>11363</v>
      </c>
      <c r="C1021" s="2" t="s">
        <v>10332</v>
      </c>
      <c r="D1021" s="2" t="s">
        <v>10340</v>
      </c>
      <c r="E1021" s="8">
        <v>45803</v>
      </c>
    </row>
    <row r="1022" customHeight="1" spans="1:5">
      <c r="A1022" s="2" t="s">
        <v>2644</v>
      </c>
      <c r="B1022" s="2" t="s">
        <v>11364</v>
      </c>
      <c r="C1022" s="2" t="s">
        <v>10334</v>
      </c>
      <c r="D1022" s="2" t="s">
        <v>10340</v>
      </c>
      <c r="E1022" s="8">
        <v>45843</v>
      </c>
    </row>
    <row r="1023" customHeight="1" spans="1:5">
      <c r="A1023" s="2" t="s">
        <v>3219</v>
      </c>
      <c r="B1023" s="2" t="s">
        <v>11365</v>
      </c>
      <c r="C1023" s="2" t="s">
        <v>10329</v>
      </c>
      <c r="D1023" s="2" t="s">
        <v>10330</v>
      </c>
      <c r="E1023" s="8">
        <v>45925</v>
      </c>
    </row>
    <row r="1024" customHeight="1" spans="1:5">
      <c r="A1024" s="2" t="s">
        <v>5805</v>
      </c>
      <c r="B1024" s="2" t="s">
        <v>11366</v>
      </c>
      <c r="C1024" s="2" t="s">
        <v>10342</v>
      </c>
      <c r="D1024" s="2" t="s">
        <v>10330</v>
      </c>
      <c r="E1024" s="8">
        <v>46077</v>
      </c>
    </row>
    <row r="1025" customHeight="1" spans="1:5">
      <c r="A1025" s="2" t="s">
        <v>2512</v>
      </c>
      <c r="B1025" s="2" t="s">
        <v>11367</v>
      </c>
      <c r="C1025" s="2" t="s">
        <v>10357</v>
      </c>
      <c r="D1025" s="2" t="s">
        <v>10340</v>
      </c>
      <c r="E1025" s="8">
        <v>45426</v>
      </c>
    </row>
    <row r="1026" customHeight="1" spans="1:5">
      <c r="A1026" s="2" t="s">
        <v>1891</v>
      </c>
      <c r="B1026" s="2" t="s">
        <v>11368</v>
      </c>
      <c r="C1026" s="2" t="s">
        <v>10337</v>
      </c>
      <c r="D1026" s="2" t="s">
        <v>10364</v>
      </c>
      <c r="E1026" s="8">
        <v>45757</v>
      </c>
    </row>
    <row r="1027" customHeight="1" spans="1:5">
      <c r="A1027" s="2" t="s">
        <v>1754</v>
      </c>
      <c r="B1027" s="2" t="s">
        <v>11369</v>
      </c>
      <c r="C1027" s="2" t="s">
        <v>10348</v>
      </c>
      <c r="D1027" s="2" t="s">
        <v>10340</v>
      </c>
      <c r="E1027" s="8">
        <v>45772</v>
      </c>
    </row>
    <row r="1028" customHeight="1" spans="1:5">
      <c r="A1028" s="2" t="s">
        <v>876</v>
      </c>
      <c r="B1028" s="2" t="s">
        <v>11370</v>
      </c>
      <c r="C1028" s="2" t="s">
        <v>10350</v>
      </c>
      <c r="D1028" s="2" t="s">
        <v>10335</v>
      </c>
      <c r="E1028" s="8">
        <v>45429</v>
      </c>
    </row>
    <row r="1029" customHeight="1" spans="1:5">
      <c r="A1029" s="2" t="s">
        <v>2175</v>
      </c>
      <c r="B1029" s="2" t="s">
        <v>11371</v>
      </c>
      <c r="C1029" s="2" t="s">
        <v>10348</v>
      </c>
      <c r="D1029" s="2" t="s">
        <v>10340</v>
      </c>
      <c r="E1029" s="8">
        <v>45898</v>
      </c>
    </row>
    <row r="1030" customHeight="1" spans="1:5">
      <c r="A1030" s="2" t="s">
        <v>766</v>
      </c>
      <c r="B1030" s="2" t="s">
        <v>11372</v>
      </c>
      <c r="C1030" s="2" t="s">
        <v>10329</v>
      </c>
      <c r="D1030" s="2" t="s">
        <v>10340</v>
      </c>
      <c r="E1030" s="8">
        <v>45398</v>
      </c>
    </row>
    <row r="1031" customHeight="1" spans="1:5">
      <c r="A1031" s="2" t="s">
        <v>8535</v>
      </c>
      <c r="B1031" s="2" t="s">
        <v>11373</v>
      </c>
      <c r="C1031" s="2" t="s">
        <v>10332</v>
      </c>
      <c r="D1031" s="2" t="s">
        <v>10335</v>
      </c>
      <c r="E1031" s="8">
        <v>45702</v>
      </c>
    </row>
    <row r="1032" customHeight="1" spans="1:5">
      <c r="A1032" s="2" t="s">
        <v>5044</v>
      </c>
      <c r="B1032" s="2" t="s">
        <v>11374</v>
      </c>
      <c r="C1032" s="2" t="s">
        <v>10357</v>
      </c>
      <c r="D1032" s="2" t="s">
        <v>10340</v>
      </c>
      <c r="E1032" s="8">
        <v>45589</v>
      </c>
    </row>
    <row r="1033" customHeight="1" spans="1:5">
      <c r="A1033" s="2" t="s">
        <v>3234</v>
      </c>
      <c r="B1033" s="2" t="s">
        <v>11375</v>
      </c>
      <c r="C1033" s="2" t="s">
        <v>10329</v>
      </c>
      <c r="D1033" s="2" t="s">
        <v>10335</v>
      </c>
      <c r="E1033" s="8">
        <v>45431</v>
      </c>
    </row>
    <row r="1034" customHeight="1" spans="1:5">
      <c r="A1034" s="2" t="s">
        <v>1284</v>
      </c>
      <c r="B1034" s="2" t="s">
        <v>11376</v>
      </c>
      <c r="C1034" s="2" t="s">
        <v>10357</v>
      </c>
      <c r="D1034" s="2" t="s">
        <v>10340</v>
      </c>
      <c r="E1034" s="8">
        <v>46032</v>
      </c>
    </row>
    <row r="1035" customHeight="1" spans="1:5">
      <c r="A1035" s="2" t="s">
        <v>4147</v>
      </c>
      <c r="B1035" s="2" t="s">
        <v>11377</v>
      </c>
      <c r="C1035" s="2" t="s">
        <v>10350</v>
      </c>
      <c r="D1035" s="2" t="s">
        <v>10364</v>
      </c>
      <c r="E1035" s="8">
        <v>45511</v>
      </c>
    </row>
    <row r="1036" customHeight="1" spans="1:5">
      <c r="A1036" s="2" t="s">
        <v>2302</v>
      </c>
      <c r="B1036" s="2" t="s">
        <v>11378</v>
      </c>
      <c r="C1036" s="2" t="s">
        <v>10332</v>
      </c>
      <c r="D1036" s="2" t="s">
        <v>10335</v>
      </c>
      <c r="E1036" s="8">
        <v>45521</v>
      </c>
    </row>
    <row r="1037" customHeight="1" spans="1:5">
      <c r="A1037" s="2" t="s">
        <v>4554</v>
      </c>
      <c r="B1037" s="2" t="s">
        <v>11379</v>
      </c>
      <c r="C1037" s="2" t="s">
        <v>10337</v>
      </c>
      <c r="D1037" s="2" t="s">
        <v>10364</v>
      </c>
      <c r="E1037" s="8">
        <v>46060</v>
      </c>
    </row>
    <row r="1038" customHeight="1" spans="1:5">
      <c r="A1038" s="2" t="s">
        <v>940</v>
      </c>
      <c r="B1038" s="2" t="s">
        <v>11380</v>
      </c>
      <c r="C1038" s="2" t="s">
        <v>10348</v>
      </c>
      <c r="D1038" s="2" t="s">
        <v>10340</v>
      </c>
      <c r="E1038" s="8">
        <v>46081</v>
      </c>
    </row>
    <row r="1039" customHeight="1" spans="1:5">
      <c r="A1039" s="2" t="s">
        <v>705</v>
      </c>
      <c r="B1039" s="2" t="s">
        <v>11381</v>
      </c>
      <c r="C1039" s="2" t="s">
        <v>10332</v>
      </c>
      <c r="D1039" s="2" t="s">
        <v>10340</v>
      </c>
      <c r="E1039" s="8">
        <v>45323</v>
      </c>
    </row>
    <row r="1040" customHeight="1" spans="1:5">
      <c r="A1040" s="2" t="s">
        <v>1962</v>
      </c>
      <c r="B1040" s="2" t="s">
        <v>11382</v>
      </c>
      <c r="C1040" s="2" t="s">
        <v>10332</v>
      </c>
      <c r="D1040" s="2" t="s">
        <v>10340</v>
      </c>
      <c r="E1040" s="8">
        <v>45542</v>
      </c>
    </row>
    <row r="1041" customHeight="1" spans="1:5">
      <c r="A1041" s="2" t="s">
        <v>386</v>
      </c>
      <c r="B1041" s="2" t="s">
        <v>11383</v>
      </c>
      <c r="C1041" s="2" t="s">
        <v>10339</v>
      </c>
      <c r="D1041" s="2" t="s">
        <v>10330</v>
      </c>
      <c r="E1041" s="8">
        <v>45929</v>
      </c>
    </row>
    <row r="1042" customHeight="1" spans="1:5">
      <c r="A1042" s="2" t="s">
        <v>1508</v>
      </c>
      <c r="B1042" s="2" t="s">
        <v>11384</v>
      </c>
      <c r="C1042" s="2" t="s">
        <v>10339</v>
      </c>
      <c r="D1042" s="2" t="s">
        <v>10340</v>
      </c>
      <c r="E1042" s="8">
        <v>45992</v>
      </c>
    </row>
    <row r="1043" customHeight="1" spans="1:5">
      <c r="A1043" s="2" t="s">
        <v>1690</v>
      </c>
      <c r="B1043" s="2" t="s">
        <v>11385</v>
      </c>
      <c r="C1043" s="2" t="s">
        <v>10337</v>
      </c>
      <c r="D1043" s="2" t="s">
        <v>10340</v>
      </c>
      <c r="E1043" s="8">
        <v>46191</v>
      </c>
    </row>
    <row r="1044" customHeight="1" spans="1:5">
      <c r="A1044" s="2" t="s">
        <v>2637</v>
      </c>
      <c r="B1044" s="2" t="s">
        <v>11386</v>
      </c>
      <c r="C1044" s="2" t="s">
        <v>10337</v>
      </c>
      <c r="D1044" s="2" t="s">
        <v>10340</v>
      </c>
      <c r="E1044" s="8">
        <v>45791</v>
      </c>
    </row>
    <row r="1045" customHeight="1" spans="1:5">
      <c r="A1045" s="2" t="s">
        <v>6962</v>
      </c>
      <c r="B1045" s="2" t="s">
        <v>11387</v>
      </c>
      <c r="C1045" s="2" t="s">
        <v>10337</v>
      </c>
      <c r="D1045" s="2" t="s">
        <v>10340</v>
      </c>
      <c r="E1045" s="8">
        <v>45298</v>
      </c>
    </row>
    <row r="1046" customHeight="1" spans="1:5">
      <c r="A1046" s="2" t="s">
        <v>2922</v>
      </c>
      <c r="B1046" s="2" t="s">
        <v>11388</v>
      </c>
      <c r="C1046" s="2" t="s">
        <v>10339</v>
      </c>
      <c r="D1046" s="2" t="s">
        <v>10340</v>
      </c>
      <c r="E1046" s="8">
        <v>46078</v>
      </c>
    </row>
    <row r="1047" customHeight="1" spans="1:5">
      <c r="A1047" s="2" t="s">
        <v>1629</v>
      </c>
      <c r="B1047" s="2" t="s">
        <v>11389</v>
      </c>
      <c r="C1047" s="2" t="s">
        <v>10348</v>
      </c>
      <c r="D1047" s="2" t="s">
        <v>10340</v>
      </c>
      <c r="E1047" s="8">
        <v>45436</v>
      </c>
    </row>
    <row r="1048" customHeight="1" spans="1:5">
      <c r="A1048" s="2" t="s">
        <v>626</v>
      </c>
      <c r="B1048" s="2" t="s">
        <v>11390</v>
      </c>
      <c r="C1048" s="2" t="s">
        <v>10355</v>
      </c>
      <c r="D1048" s="2" t="s">
        <v>10340</v>
      </c>
      <c r="E1048" s="8">
        <v>45400</v>
      </c>
    </row>
    <row r="1049" customHeight="1" spans="1:5">
      <c r="A1049" s="2" t="s">
        <v>2699</v>
      </c>
      <c r="B1049" s="2" t="s">
        <v>11391</v>
      </c>
      <c r="C1049" s="2" t="s">
        <v>10329</v>
      </c>
      <c r="D1049" s="2" t="s">
        <v>10335</v>
      </c>
      <c r="E1049" s="8">
        <v>45898</v>
      </c>
    </row>
    <row r="1050" customHeight="1" spans="1:5">
      <c r="A1050" s="2" t="s">
        <v>1486</v>
      </c>
      <c r="B1050" s="2" t="s">
        <v>11392</v>
      </c>
      <c r="C1050" s="2" t="s">
        <v>10334</v>
      </c>
      <c r="D1050" s="2" t="s">
        <v>10340</v>
      </c>
      <c r="E1050" s="8">
        <v>45835</v>
      </c>
    </row>
    <row r="1051" customHeight="1" spans="1:5">
      <c r="A1051" s="2" t="s">
        <v>1496</v>
      </c>
      <c r="B1051" s="2" t="s">
        <v>11393</v>
      </c>
      <c r="C1051" s="2" t="s">
        <v>10355</v>
      </c>
      <c r="D1051" s="2" t="s">
        <v>10340</v>
      </c>
      <c r="E1051" s="8">
        <v>45345</v>
      </c>
    </row>
    <row r="1052" customHeight="1" spans="1:5">
      <c r="A1052" s="2" t="s">
        <v>3008</v>
      </c>
      <c r="B1052" s="2" t="s">
        <v>11394</v>
      </c>
      <c r="C1052" s="2" t="s">
        <v>10337</v>
      </c>
      <c r="D1052" s="2" t="s">
        <v>10330</v>
      </c>
      <c r="E1052" s="8">
        <v>45444</v>
      </c>
    </row>
    <row r="1053" customHeight="1" spans="1:5">
      <c r="A1053" s="2" t="s">
        <v>2408</v>
      </c>
      <c r="B1053" s="2" t="s">
        <v>11395</v>
      </c>
      <c r="C1053" s="2" t="s">
        <v>10339</v>
      </c>
      <c r="D1053" s="2" t="s">
        <v>10335</v>
      </c>
      <c r="E1053" s="8">
        <v>45822</v>
      </c>
    </row>
    <row r="1054" customHeight="1" spans="1:5">
      <c r="A1054" s="2" t="s">
        <v>4039</v>
      </c>
      <c r="B1054" s="2" t="s">
        <v>11396</v>
      </c>
      <c r="C1054" s="2" t="s">
        <v>10348</v>
      </c>
      <c r="D1054" s="2" t="s">
        <v>10340</v>
      </c>
      <c r="E1054" s="8">
        <v>45521</v>
      </c>
    </row>
    <row r="1055" customHeight="1" spans="1:5">
      <c r="A1055" s="2" t="s">
        <v>5098</v>
      </c>
      <c r="B1055" s="2" t="s">
        <v>11397</v>
      </c>
      <c r="C1055" s="2" t="s">
        <v>10339</v>
      </c>
      <c r="D1055" s="2" t="s">
        <v>10330</v>
      </c>
      <c r="E1055" s="8">
        <v>45907</v>
      </c>
    </row>
    <row r="1056" customHeight="1" spans="1:5">
      <c r="A1056" s="2" t="s">
        <v>2201</v>
      </c>
      <c r="B1056" s="2" t="s">
        <v>11398</v>
      </c>
      <c r="C1056" s="2" t="s">
        <v>10348</v>
      </c>
      <c r="D1056" s="2" t="s">
        <v>10364</v>
      </c>
      <c r="E1056" s="8">
        <v>45662</v>
      </c>
    </row>
    <row r="1057" customHeight="1" spans="1:5">
      <c r="A1057" s="2" t="s">
        <v>2404</v>
      </c>
      <c r="B1057" s="2" t="s">
        <v>11399</v>
      </c>
      <c r="C1057" s="2" t="s">
        <v>10337</v>
      </c>
      <c r="D1057" s="2" t="s">
        <v>10330</v>
      </c>
      <c r="E1057" s="8">
        <v>45821</v>
      </c>
    </row>
    <row r="1058" customHeight="1" spans="1:5">
      <c r="A1058" s="2" t="s">
        <v>709</v>
      </c>
      <c r="B1058" s="2" t="s">
        <v>11400</v>
      </c>
      <c r="C1058" s="2" t="s">
        <v>10350</v>
      </c>
      <c r="D1058" s="2" t="s">
        <v>10364</v>
      </c>
      <c r="E1058" s="8">
        <v>45719</v>
      </c>
    </row>
    <row r="1059" customHeight="1" spans="1:5">
      <c r="A1059" s="2" t="s">
        <v>1252</v>
      </c>
      <c r="B1059" s="2" t="s">
        <v>11401</v>
      </c>
      <c r="C1059" s="2" t="s">
        <v>10355</v>
      </c>
      <c r="D1059" s="2" t="s">
        <v>10335</v>
      </c>
      <c r="E1059" s="8">
        <v>45620</v>
      </c>
    </row>
    <row r="1060" customHeight="1" spans="1:5">
      <c r="A1060" s="2" t="s">
        <v>867</v>
      </c>
      <c r="B1060" s="2" t="s">
        <v>11402</v>
      </c>
      <c r="C1060" s="2" t="s">
        <v>10357</v>
      </c>
      <c r="D1060" s="2" t="s">
        <v>10340</v>
      </c>
      <c r="E1060" s="8">
        <v>45600</v>
      </c>
    </row>
    <row r="1061" customHeight="1" spans="1:5">
      <c r="A1061" s="2" t="s">
        <v>248</v>
      </c>
      <c r="B1061" s="2" t="s">
        <v>11403</v>
      </c>
      <c r="C1061" s="2" t="s">
        <v>10337</v>
      </c>
      <c r="D1061" s="2" t="s">
        <v>10330</v>
      </c>
      <c r="E1061" s="8">
        <v>45919</v>
      </c>
    </row>
    <row r="1062" customHeight="1" spans="1:5">
      <c r="A1062" s="2" t="s">
        <v>5365</v>
      </c>
      <c r="B1062" s="2" t="s">
        <v>11404</v>
      </c>
      <c r="C1062" s="2" t="s">
        <v>10342</v>
      </c>
      <c r="D1062" s="2" t="s">
        <v>10335</v>
      </c>
      <c r="E1062" s="8">
        <v>45754</v>
      </c>
    </row>
    <row r="1063" customHeight="1" spans="1:5">
      <c r="A1063" s="2" t="s">
        <v>633</v>
      </c>
      <c r="B1063" s="2" t="s">
        <v>11405</v>
      </c>
      <c r="C1063" s="2" t="s">
        <v>10337</v>
      </c>
      <c r="D1063" s="2" t="s">
        <v>10364</v>
      </c>
      <c r="E1063" s="8">
        <v>45826</v>
      </c>
    </row>
    <row r="1064" customHeight="1" spans="1:5">
      <c r="A1064" s="2" t="s">
        <v>2307</v>
      </c>
      <c r="B1064" s="2" t="s">
        <v>11406</v>
      </c>
      <c r="C1064" s="2" t="s">
        <v>10348</v>
      </c>
      <c r="D1064" s="2" t="s">
        <v>10330</v>
      </c>
      <c r="E1064" s="8">
        <v>45811</v>
      </c>
    </row>
    <row r="1065" customHeight="1" spans="1:5">
      <c r="A1065" s="2" t="s">
        <v>7059</v>
      </c>
      <c r="B1065" s="2" t="s">
        <v>11407</v>
      </c>
      <c r="C1065" s="2" t="s">
        <v>10337</v>
      </c>
      <c r="D1065" s="2" t="s">
        <v>10340</v>
      </c>
      <c r="E1065" s="8">
        <v>45478</v>
      </c>
    </row>
    <row r="1066" customHeight="1" spans="1:5">
      <c r="A1066" s="2" t="s">
        <v>3703</v>
      </c>
      <c r="B1066" s="2" t="s">
        <v>11408</v>
      </c>
      <c r="C1066" s="2" t="s">
        <v>10348</v>
      </c>
      <c r="D1066" s="2" t="s">
        <v>10330</v>
      </c>
      <c r="E1066" s="8">
        <v>46113</v>
      </c>
    </row>
    <row r="1067" customHeight="1" spans="1:5">
      <c r="A1067" s="2" t="s">
        <v>437</v>
      </c>
      <c r="B1067" s="2" t="s">
        <v>11409</v>
      </c>
      <c r="C1067" s="2" t="s">
        <v>10342</v>
      </c>
      <c r="D1067" s="2" t="s">
        <v>10340</v>
      </c>
      <c r="E1067" s="8">
        <v>45798</v>
      </c>
    </row>
    <row r="1068" customHeight="1" spans="1:5">
      <c r="A1068" s="2" t="s">
        <v>3831</v>
      </c>
      <c r="B1068" s="2" t="s">
        <v>11410</v>
      </c>
      <c r="C1068" s="2" t="s">
        <v>10332</v>
      </c>
      <c r="D1068" s="2" t="s">
        <v>10335</v>
      </c>
      <c r="E1068" s="8">
        <v>45938</v>
      </c>
    </row>
    <row r="1069" customHeight="1" spans="1:5">
      <c r="A1069" s="2" t="s">
        <v>1911</v>
      </c>
      <c r="B1069" s="2" t="s">
        <v>11411</v>
      </c>
      <c r="C1069" s="2" t="s">
        <v>10337</v>
      </c>
      <c r="D1069" s="2" t="s">
        <v>10330</v>
      </c>
      <c r="E1069" s="8">
        <v>46085</v>
      </c>
    </row>
    <row r="1070" customHeight="1" spans="1:5">
      <c r="A1070" s="2" t="s">
        <v>5029</v>
      </c>
      <c r="B1070" s="2" t="s">
        <v>11412</v>
      </c>
      <c r="C1070" s="2" t="s">
        <v>10339</v>
      </c>
      <c r="D1070" s="2" t="s">
        <v>10335</v>
      </c>
      <c r="E1070" s="8">
        <v>46124</v>
      </c>
    </row>
    <row r="1071" customHeight="1" spans="1:5">
      <c r="A1071" s="2" t="s">
        <v>4339</v>
      </c>
      <c r="B1071" s="2" t="s">
        <v>11413</v>
      </c>
      <c r="C1071" s="2" t="s">
        <v>10332</v>
      </c>
      <c r="D1071" s="2" t="s">
        <v>10364</v>
      </c>
      <c r="E1071" s="8">
        <v>45892</v>
      </c>
    </row>
    <row r="1072" customHeight="1" spans="1:5">
      <c r="A1072" s="2" t="s">
        <v>4699</v>
      </c>
      <c r="B1072" s="2" t="s">
        <v>11414</v>
      </c>
      <c r="C1072" s="2" t="s">
        <v>10334</v>
      </c>
      <c r="D1072" s="2" t="s">
        <v>10335</v>
      </c>
      <c r="E1072" s="8">
        <v>46000</v>
      </c>
    </row>
    <row r="1073" customHeight="1" spans="1:5">
      <c r="A1073" s="2" t="s">
        <v>1021</v>
      </c>
      <c r="B1073" s="2" t="s">
        <v>11415</v>
      </c>
      <c r="C1073" s="2" t="s">
        <v>10337</v>
      </c>
      <c r="D1073" s="2" t="s">
        <v>10335</v>
      </c>
      <c r="E1073" s="8">
        <v>45716</v>
      </c>
    </row>
    <row r="1074" customHeight="1" spans="1:5">
      <c r="A1074" s="2" t="s">
        <v>5421</v>
      </c>
      <c r="B1074" s="2" t="s">
        <v>11416</v>
      </c>
      <c r="C1074" s="2" t="s">
        <v>10332</v>
      </c>
      <c r="D1074" s="2" t="s">
        <v>10335</v>
      </c>
      <c r="E1074" s="8">
        <v>45956</v>
      </c>
    </row>
    <row r="1075" customHeight="1" spans="1:5">
      <c r="A1075" s="2" t="s">
        <v>4457</v>
      </c>
      <c r="B1075" s="2" t="s">
        <v>11417</v>
      </c>
      <c r="C1075" s="2" t="s">
        <v>10350</v>
      </c>
      <c r="D1075" s="2" t="s">
        <v>10335</v>
      </c>
      <c r="E1075" s="8">
        <v>45581</v>
      </c>
    </row>
    <row r="1076" customHeight="1" spans="1:5">
      <c r="A1076" s="2" t="s">
        <v>317</v>
      </c>
      <c r="B1076" s="2" t="s">
        <v>11418</v>
      </c>
      <c r="C1076" s="2" t="s">
        <v>10334</v>
      </c>
      <c r="D1076" s="2" t="s">
        <v>10364</v>
      </c>
      <c r="E1076" s="8">
        <v>45932</v>
      </c>
    </row>
    <row r="1077" customHeight="1" spans="1:5">
      <c r="A1077" s="2" t="s">
        <v>2388</v>
      </c>
      <c r="B1077" s="2" t="s">
        <v>11419</v>
      </c>
      <c r="C1077" s="2" t="s">
        <v>10348</v>
      </c>
      <c r="D1077" s="2" t="s">
        <v>10340</v>
      </c>
      <c r="E1077" s="8">
        <v>45369</v>
      </c>
    </row>
    <row r="1078" customHeight="1" spans="1:5">
      <c r="A1078" s="2" t="s">
        <v>1214</v>
      </c>
      <c r="B1078" s="2" t="s">
        <v>11420</v>
      </c>
      <c r="C1078" s="2" t="s">
        <v>10357</v>
      </c>
      <c r="D1078" s="2" t="s">
        <v>10330</v>
      </c>
      <c r="E1078" s="8">
        <v>46114</v>
      </c>
    </row>
    <row r="1079" customHeight="1" spans="1:5">
      <c r="A1079" s="2" t="s">
        <v>1203</v>
      </c>
      <c r="B1079" s="2" t="s">
        <v>11421</v>
      </c>
      <c r="C1079" s="2" t="s">
        <v>10332</v>
      </c>
      <c r="D1079" s="2" t="s">
        <v>10340</v>
      </c>
      <c r="E1079" s="8">
        <v>45512</v>
      </c>
    </row>
    <row r="1080" customHeight="1" spans="1:5">
      <c r="A1080" s="2" t="s">
        <v>3522</v>
      </c>
      <c r="B1080" s="2" t="s">
        <v>11422</v>
      </c>
      <c r="C1080" s="2" t="s">
        <v>10337</v>
      </c>
      <c r="D1080" s="2" t="s">
        <v>10364</v>
      </c>
      <c r="E1080" s="8">
        <v>45882</v>
      </c>
    </row>
    <row r="1081" customHeight="1" spans="1:5">
      <c r="A1081" s="2" t="s">
        <v>7030</v>
      </c>
      <c r="B1081" s="2" t="s">
        <v>11423</v>
      </c>
      <c r="C1081" s="2" t="s">
        <v>10348</v>
      </c>
      <c r="D1081" s="2" t="s">
        <v>10335</v>
      </c>
      <c r="E1081" s="8">
        <v>45302</v>
      </c>
    </row>
    <row r="1082" customHeight="1" spans="1:5">
      <c r="A1082" s="2" t="s">
        <v>3004</v>
      </c>
      <c r="B1082" s="2" t="s">
        <v>11424</v>
      </c>
      <c r="C1082" s="2" t="s">
        <v>10355</v>
      </c>
      <c r="D1082" s="2" t="s">
        <v>10330</v>
      </c>
      <c r="E1082" s="8">
        <v>45432</v>
      </c>
    </row>
    <row r="1083" customHeight="1" spans="1:5">
      <c r="A1083" s="2" t="s">
        <v>344</v>
      </c>
      <c r="B1083" s="2" t="s">
        <v>11425</v>
      </c>
      <c r="C1083" s="2" t="s">
        <v>10350</v>
      </c>
      <c r="D1083" s="2" t="s">
        <v>10340</v>
      </c>
      <c r="E1083" s="8">
        <v>46179</v>
      </c>
    </row>
    <row r="1084" customHeight="1" spans="1:5">
      <c r="A1084" s="2" t="s">
        <v>8451</v>
      </c>
      <c r="B1084" s="2" t="s">
        <v>11426</v>
      </c>
      <c r="C1084" s="2" t="s">
        <v>10350</v>
      </c>
      <c r="D1084" s="2" t="s">
        <v>10340</v>
      </c>
      <c r="E1084" s="8">
        <v>46042</v>
      </c>
    </row>
    <row r="1085" customHeight="1" spans="1:5">
      <c r="A1085" s="2" t="s">
        <v>3361</v>
      </c>
      <c r="B1085" s="2" t="s">
        <v>11427</v>
      </c>
      <c r="C1085" s="2" t="s">
        <v>10334</v>
      </c>
      <c r="D1085" s="2" t="s">
        <v>10335</v>
      </c>
      <c r="E1085" s="8">
        <v>45492</v>
      </c>
    </row>
    <row r="1086" customHeight="1" spans="1:5">
      <c r="A1086" s="2" t="s">
        <v>238</v>
      </c>
      <c r="B1086" s="2" t="s">
        <v>11428</v>
      </c>
      <c r="C1086" s="2" t="s">
        <v>10342</v>
      </c>
      <c r="D1086" s="2" t="s">
        <v>10340</v>
      </c>
      <c r="E1086" s="8">
        <v>45409</v>
      </c>
    </row>
    <row r="1087" customHeight="1" spans="1:5">
      <c r="A1087" s="2" t="s">
        <v>2753</v>
      </c>
      <c r="B1087" s="2" t="s">
        <v>11429</v>
      </c>
      <c r="C1087" s="2" t="s">
        <v>10329</v>
      </c>
      <c r="D1087" s="2" t="s">
        <v>10340</v>
      </c>
      <c r="E1087" s="8">
        <v>46025</v>
      </c>
    </row>
    <row r="1088" customHeight="1" spans="1:5">
      <c r="A1088" s="2" t="s">
        <v>1759</v>
      </c>
      <c r="B1088" s="2" t="s">
        <v>11430</v>
      </c>
      <c r="C1088" s="2" t="s">
        <v>10329</v>
      </c>
      <c r="D1088" s="2" t="s">
        <v>10364</v>
      </c>
      <c r="E1088" s="8">
        <v>46183</v>
      </c>
    </row>
    <row r="1089" customHeight="1" spans="1:5">
      <c r="A1089" s="2" t="s">
        <v>1448</v>
      </c>
      <c r="B1089" s="2" t="s">
        <v>11431</v>
      </c>
      <c r="C1089" s="2" t="s">
        <v>10329</v>
      </c>
      <c r="D1089" s="2" t="s">
        <v>10335</v>
      </c>
      <c r="E1089" s="8">
        <v>45443</v>
      </c>
    </row>
    <row r="1090" customHeight="1" spans="1:5">
      <c r="A1090" s="2" t="s">
        <v>3589</v>
      </c>
      <c r="B1090" s="2" t="s">
        <v>11432</v>
      </c>
      <c r="C1090" s="2" t="s">
        <v>10332</v>
      </c>
      <c r="D1090" s="2" t="s">
        <v>10340</v>
      </c>
      <c r="E1090" s="8">
        <v>45889</v>
      </c>
    </row>
    <row r="1091" customHeight="1" spans="1:5">
      <c r="A1091" s="2" t="s">
        <v>3014</v>
      </c>
      <c r="B1091" s="2" t="s">
        <v>11433</v>
      </c>
      <c r="C1091" s="2" t="s">
        <v>10332</v>
      </c>
      <c r="D1091" s="2" t="s">
        <v>10340</v>
      </c>
      <c r="E1091" s="8">
        <v>45547</v>
      </c>
    </row>
    <row r="1092" customHeight="1" spans="1:5">
      <c r="A1092" s="2" t="s">
        <v>2966</v>
      </c>
      <c r="B1092" s="2" t="s">
        <v>11434</v>
      </c>
      <c r="C1092" s="2" t="s">
        <v>10355</v>
      </c>
      <c r="D1092" s="2" t="s">
        <v>10364</v>
      </c>
      <c r="E1092" s="8">
        <v>45961</v>
      </c>
    </row>
    <row r="1093" customHeight="1" spans="1:5">
      <c r="A1093" s="2" t="s">
        <v>1494</v>
      </c>
      <c r="B1093" s="2" t="s">
        <v>11435</v>
      </c>
      <c r="C1093" s="2" t="s">
        <v>10337</v>
      </c>
      <c r="D1093" s="2" t="s">
        <v>10335</v>
      </c>
      <c r="E1093" s="8">
        <v>45668</v>
      </c>
    </row>
    <row r="1094" customHeight="1" spans="1:5">
      <c r="A1094" s="2" t="s">
        <v>5765</v>
      </c>
      <c r="B1094" s="2" t="s">
        <v>11436</v>
      </c>
      <c r="C1094" s="2" t="s">
        <v>10348</v>
      </c>
      <c r="D1094" s="2" t="s">
        <v>10335</v>
      </c>
      <c r="E1094" s="8">
        <v>45404</v>
      </c>
    </row>
    <row r="1095" customHeight="1" spans="1:5">
      <c r="A1095" s="2" t="s">
        <v>3695</v>
      </c>
      <c r="B1095" s="2" t="s">
        <v>11437</v>
      </c>
      <c r="C1095" s="2" t="s">
        <v>10348</v>
      </c>
      <c r="D1095" s="2" t="s">
        <v>10340</v>
      </c>
      <c r="E1095" s="8">
        <v>45583</v>
      </c>
    </row>
    <row r="1096" customHeight="1" spans="1:5">
      <c r="A1096" s="2" t="s">
        <v>1388</v>
      </c>
      <c r="B1096" s="2" t="s">
        <v>11438</v>
      </c>
      <c r="C1096" s="2" t="s">
        <v>10357</v>
      </c>
      <c r="D1096" s="2" t="s">
        <v>10340</v>
      </c>
      <c r="E1096" s="8">
        <v>45776</v>
      </c>
    </row>
    <row r="1097" customHeight="1" spans="1:5">
      <c r="A1097" s="2" t="s">
        <v>2819</v>
      </c>
      <c r="B1097" s="2" t="s">
        <v>11439</v>
      </c>
      <c r="C1097" s="2" t="s">
        <v>10332</v>
      </c>
      <c r="D1097" s="2" t="s">
        <v>10340</v>
      </c>
      <c r="E1097" s="8">
        <v>46010</v>
      </c>
    </row>
    <row r="1098" customHeight="1" spans="1:5">
      <c r="A1098" s="2" t="s">
        <v>5780</v>
      </c>
      <c r="B1098" s="2" t="s">
        <v>11440</v>
      </c>
      <c r="C1098" s="2" t="s">
        <v>10355</v>
      </c>
      <c r="D1098" s="2" t="s">
        <v>10335</v>
      </c>
      <c r="E1098" s="8">
        <v>45310</v>
      </c>
    </row>
    <row r="1099" customHeight="1" spans="1:5">
      <c r="A1099" s="2" t="s">
        <v>1228</v>
      </c>
      <c r="B1099" s="2" t="s">
        <v>11441</v>
      </c>
      <c r="C1099" s="2" t="s">
        <v>10329</v>
      </c>
      <c r="D1099" s="2" t="s">
        <v>10340</v>
      </c>
      <c r="E1099" s="8">
        <v>46153</v>
      </c>
    </row>
    <row r="1100" customHeight="1" spans="1:5">
      <c r="A1100" s="2" t="s">
        <v>4072</v>
      </c>
      <c r="B1100" s="2" t="s">
        <v>11442</v>
      </c>
      <c r="C1100" s="2" t="s">
        <v>10334</v>
      </c>
      <c r="D1100" s="2" t="s">
        <v>10340</v>
      </c>
      <c r="E1100" s="8">
        <v>45876</v>
      </c>
    </row>
    <row r="1101" customHeight="1" spans="1:5">
      <c r="A1101" s="2" t="s">
        <v>4183</v>
      </c>
      <c r="B1101" s="2" t="s">
        <v>11443</v>
      </c>
      <c r="C1101" s="2" t="s">
        <v>10339</v>
      </c>
      <c r="D1101" s="2" t="s">
        <v>10335</v>
      </c>
      <c r="E1101" s="8">
        <v>46079</v>
      </c>
    </row>
    <row r="1102" customHeight="1" spans="1:5">
      <c r="A1102" s="2" t="s">
        <v>1527</v>
      </c>
      <c r="B1102" s="2" t="s">
        <v>11444</v>
      </c>
      <c r="C1102" s="2" t="s">
        <v>10339</v>
      </c>
      <c r="D1102" s="2" t="s">
        <v>10364</v>
      </c>
      <c r="E1102" s="8">
        <v>46129</v>
      </c>
    </row>
    <row r="1103" customHeight="1" spans="1:5">
      <c r="A1103" s="2" t="s">
        <v>2988</v>
      </c>
      <c r="B1103" s="2" t="s">
        <v>11445</v>
      </c>
      <c r="C1103" s="2" t="s">
        <v>10348</v>
      </c>
      <c r="D1103" s="2" t="s">
        <v>10335</v>
      </c>
      <c r="E1103" s="8">
        <v>45430</v>
      </c>
    </row>
    <row r="1104" customHeight="1" spans="1:5">
      <c r="A1104" s="2" t="s">
        <v>2238</v>
      </c>
      <c r="B1104" s="2" t="s">
        <v>11446</v>
      </c>
      <c r="C1104" s="2" t="s">
        <v>10329</v>
      </c>
      <c r="D1104" s="2" t="s">
        <v>10330</v>
      </c>
      <c r="E1104" s="8">
        <v>45376</v>
      </c>
    </row>
    <row r="1105" customHeight="1" spans="1:5">
      <c r="A1105" s="2" t="s">
        <v>1035</v>
      </c>
      <c r="B1105" s="2" t="s">
        <v>11447</v>
      </c>
      <c r="C1105" s="2" t="s">
        <v>10334</v>
      </c>
      <c r="D1105" s="2" t="s">
        <v>10330</v>
      </c>
      <c r="E1105" s="8">
        <v>45991</v>
      </c>
    </row>
    <row r="1106" customHeight="1" spans="1:5">
      <c r="A1106" s="2" t="s">
        <v>5456</v>
      </c>
      <c r="B1106" s="2" t="s">
        <v>11448</v>
      </c>
      <c r="C1106" s="2" t="s">
        <v>10339</v>
      </c>
      <c r="D1106" s="2" t="s">
        <v>10330</v>
      </c>
      <c r="E1106" s="8">
        <v>45461</v>
      </c>
    </row>
    <row r="1107" customHeight="1" spans="1:5">
      <c r="A1107" s="2" t="s">
        <v>3067</v>
      </c>
      <c r="B1107" s="2" t="s">
        <v>11449</v>
      </c>
      <c r="C1107" s="2" t="s">
        <v>10329</v>
      </c>
      <c r="D1107" s="2" t="s">
        <v>10340</v>
      </c>
      <c r="E1107" s="8">
        <v>45425</v>
      </c>
    </row>
    <row r="1108" customHeight="1" spans="1:5">
      <c r="A1108" s="2" t="s">
        <v>937</v>
      </c>
      <c r="B1108" s="2" t="s">
        <v>11450</v>
      </c>
      <c r="C1108" s="2" t="s">
        <v>10339</v>
      </c>
      <c r="D1108" s="2" t="s">
        <v>10330</v>
      </c>
      <c r="E1108" s="8">
        <v>45713</v>
      </c>
    </row>
    <row r="1109" customHeight="1" spans="1:5">
      <c r="A1109" s="2" t="s">
        <v>167</v>
      </c>
      <c r="B1109" s="2" t="s">
        <v>11451</v>
      </c>
      <c r="C1109" s="2" t="s">
        <v>10332</v>
      </c>
      <c r="D1109" s="2" t="s">
        <v>10330</v>
      </c>
      <c r="E1109" s="8">
        <v>46114</v>
      </c>
    </row>
    <row r="1110" customHeight="1" spans="1:5">
      <c r="A1110" s="2" t="s">
        <v>1889</v>
      </c>
      <c r="B1110" s="2" t="s">
        <v>11452</v>
      </c>
      <c r="C1110" s="2" t="s">
        <v>10342</v>
      </c>
      <c r="D1110" s="2" t="s">
        <v>10330</v>
      </c>
      <c r="E1110" s="8">
        <v>46008</v>
      </c>
    </row>
    <row r="1111" customHeight="1" spans="1:5">
      <c r="A1111" s="2" t="s">
        <v>1781</v>
      </c>
      <c r="B1111" s="2" t="s">
        <v>11453</v>
      </c>
      <c r="C1111" s="2" t="s">
        <v>10355</v>
      </c>
      <c r="D1111" s="2" t="s">
        <v>10364</v>
      </c>
      <c r="E1111" s="8">
        <v>45758</v>
      </c>
    </row>
    <row r="1112" customHeight="1" spans="1:5">
      <c r="A1112" s="2" t="s">
        <v>2105</v>
      </c>
      <c r="B1112" s="2" t="s">
        <v>11454</v>
      </c>
      <c r="C1112" s="2" t="s">
        <v>10339</v>
      </c>
      <c r="D1112" s="2" t="s">
        <v>10364</v>
      </c>
      <c r="E1112" s="8">
        <v>45468</v>
      </c>
    </row>
    <row r="1113" customHeight="1" spans="1:5">
      <c r="A1113" s="2" t="s">
        <v>764</v>
      </c>
      <c r="B1113" s="2" t="s">
        <v>11455</v>
      </c>
      <c r="C1113" s="2" t="s">
        <v>10332</v>
      </c>
      <c r="D1113" s="2" t="s">
        <v>10340</v>
      </c>
      <c r="E1113" s="8">
        <v>45594</v>
      </c>
    </row>
    <row r="1114" customHeight="1" spans="1:5">
      <c r="A1114" s="2" t="s">
        <v>2358</v>
      </c>
      <c r="B1114" s="2" t="s">
        <v>11456</v>
      </c>
      <c r="C1114" s="2" t="s">
        <v>10337</v>
      </c>
      <c r="D1114" s="2" t="s">
        <v>10340</v>
      </c>
      <c r="E1114" s="8">
        <v>45911</v>
      </c>
    </row>
    <row r="1115" customHeight="1" spans="1:5">
      <c r="A1115" s="2" t="s">
        <v>3053</v>
      </c>
      <c r="B1115" s="2" t="s">
        <v>11457</v>
      </c>
      <c r="C1115" s="2" t="s">
        <v>10350</v>
      </c>
      <c r="D1115" s="2" t="s">
        <v>10340</v>
      </c>
      <c r="E1115" s="8">
        <v>45433</v>
      </c>
    </row>
    <row r="1116" customHeight="1" spans="1:5">
      <c r="A1116" s="2" t="s">
        <v>1313</v>
      </c>
      <c r="B1116" s="2" t="s">
        <v>11458</v>
      </c>
      <c r="C1116" s="2" t="s">
        <v>10342</v>
      </c>
      <c r="D1116" s="2" t="s">
        <v>10340</v>
      </c>
      <c r="E1116" s="8">
        <v>45763</v>
      </c>
    </row>
    <row r="1117" customHeight="1" spans="1:5">
      <c r="A1117" s="2" t="s">
        <v>3444</v>
      </c>
      <c r="B1117" s="2" t="s">
        <v>11459</v>
      </c>
      <c r="C1117" s="2" t="s">
        <v>10339</v>
      </c>
      <c r="D1117" s="2" t="s">
        <v>10340</v>
      </c>
      <c r="E1117" s="8">
        <v>45302</v>
      </c>
    </row>
    <row r="1118" customHeight="1" spans="1:5">
      <c r="A1118" s="2" t="s">
        <v>4195</v>
      </c>
      <c r="B1118" s="2" t="s">
        <v>11460</v>
      </c>
      <c r="C1118" s="2" t="s">
        <v>10339</v>
      </c>
      <c r="D1118" s="2" t="s">
        <v>10340</v>
      </c>
      <c r="E1118" s="8">
        <v>45584</v>
      </c>
    </row>
    <row r="1119" customHeight="1" spans="1:5">
      <c r="A1119" s="2" t="s">
        <v>3120</v>
      </c>
      <c r="B1119" s="2" t="s">
        <v>11461</v>
      </c>
      <c r="C1119" s="2" t="s">
        <v>10329</v>
      </c>
      <c r="D1119" s="2" t="s">
        <v>10335</v>
      </c>
      <c r="E1119" s="8">
        <v>45515</v>
      </c>
    </row>
    <row r="1120" customHeight="1" spans="1:5">
      <c r="A1120" s="2" t="s">
        <v>678</v>
      </c>
      <c r="B1120" s="2" t="s">
        <v>11462</v>
      </c>
      <c r="C1120" s="2" t="s">
        <v>10348</v>
      </c>
      <c r="D1120" s="2" t="s">
        <v>10330</v>
      </c>
      <c r="E1120" s="8">
        <v>45904</v>
      </c>
    </row>
    <row r="1121" customHeight="1" spans="1:5">
      <c r="A1121" s="2" t="s">
        <v>4171</v>
      </c>
      <c r="B1121" s="2" t="s">
        <v>11463</v>
      </c>
      <c r="C1121" s="2" t="s">
        <v>10334</v>
      </c>
      <c r="D1121" s="2" t="s">
        <v>10364</v>
      </c>
      <c r="E1121" s="8">
        <v>46114</v>
      </c>
    </row>
    <row r="1122" customHeight="1" spans="1:5">
      <c r="A1122" s="2" t="s">
        <v>2728</v>
      </c>
      <c r="B1122" s="2" t="s">
        <v>11464</v>
      </c>
      <c r="C1122" s="2" t="s">
        <v>10337</v>
      </c>
      <c r="D1122" s="2" t="s">
        <v>10340</v>
      </c>
      <c r="E1122" s="8">
        <v>45423</v>
      </c>
    </row>
    <row r="1123" customHeight="1" spans="1:5">
      <c r="A1123" s="2" t="s">
        <v>3825</v>
      </c>
      <c r="B1123" s="2" t="s">
        <v>11465</v>
      </c>
      <c r="C1123" s="2" t="s">
        <v>10339</v>
      </c>
      <c r="D1123" s="2" t="s">
        <v>10340</v>
      </c>
      <c r="E1123" s="8">
        <v>46009</v>
      </c>
    </row>
    <row r="1124" customHeight="1" spans="1:5">
      <c r="A1124" s="2" t="s">
        <v>3978</v>
      </c>
      <c r="B1124" s="2" t="s">
        <v>11466</v>
      </c>
      <c r="C1124" s="2" t="s">
        <v>10334</v>
      </c>
      <c r="D1124" s="2" t="s">
        <v>10330</v>
      </c>
      <c r="E1124" s="8">
        <v>45882</v>
      </c>
    </row>
    <row r="1125" customHeight="1" spans="1:5">
      <c r="A1125" s="2" t="s">
        <v>1736</v>
      </c>
      <c r="B1125" s="2" t="s">
        <v>11467</v>
      </c>
      <c r="C1125" s="2" t="s">
        <v>10339</v>
      </c>
      <c r="D1125" s="2" t="s">
        <v>10340</v>
      </c>
      <c r="E1125" s="8">
        <v>46164</v>
      </c>
    </row>
    <row r="1126" customHeight="1" spans="1:5">
      <c r="A1126" s="2" t="s">
        <v>2565</v>
      </c>
      <c r="B1126" s="2" t="s">
        <v>11468</v>
      </c>
      <c r="C1126" s="2" t="s">
        <v>10332</v>
      </c>
      <c r="D1126" s="2" t="s">
        <v>10340</v>
      </c>
      <c r="E1126" s="8">
        <v>46112</v>
      </c>
    </row>
    <row r="1127" customHeight="1" spans="1:5">
      <c r="A1127" s="2" t="s">
        <v>903</v>
      </c>
      <c r="B1127" s="2" t="s">
        <v>11469</v>
      </c>
      <c r="C1127" s="2" t="s">
        <v>10357</v>
      </c>
      <c r="D1127" s="2" t="s">
        <v>10364</v>
      </c>
      <c r="E1127" s="8">
        <v>45382</v>
      </c>
    </row>
    <row r="1128" customHeight="1" spans="1:5">
      <c r="A1128" s="2" t="s">
        <v>5315</v>
      </c>
      <c r="B1128" s="2" t="s">
        <v>11470</v>
      </c>
      <c r="C1128" s="2" t="s">
        <v>10357</v>
      </c>
      <c r="D1128" s="2" t="s">
        <v>10340</v>
      </c>
      <c r="E1128" s="8">
        <v>45960</v>
      </c>
    </row>
    <row r="1129" customHeight="1" spans="1:5">
      <c r="A1129" s="2" t="s">
        <v>2811</v>
      </c>
      <c r="B1129" s="2" t="s">
        <v>11471</v>
      </c>
      <c r="C1129" s="2" t="s">
        <v>10337</v>
      </c>
      <c r="D1129" s="2" t="s">
        <v>10340</v>
      </c>
      <c r="E1129" s="8">
        <v>45824</v>
      </c>
    </row>
    <row r="1130" customHeight="1" spans="1:5">
      <c r="A1130" s="2" t="s">
        <v>3185</v>
      </c>
      <c r="B1130" s="2" t="s">
        <v>11472</v>
      </c>
      <c r="C1130" s="2" t="s">
        <v>10337</v>
      </c>
      <c r="D1130" s="2" t="s">
        <v>10330</v>
      </c>
      <c r="E1130" s="8">
        <v>45393</v>
      </c>
    </row>
    <row r="1131" customHeight="1" spans="1:5">
      <c r="A1131" s="2" t="s">
        <v>2718</v>
      </c>
      <c r="B1131" s="2" t="s">
        <v>11473</v>
      </c>
      <c r="C1131" s="2" t="s">
        <v>10342</v>
      </c>
      <c r="D1131" s="2" t="s">
        <v>10330</v>
      </c>
      <c r="E1131" s="8">
        <v>45523</v>
      </c>
    </row>
    <row r="1132" customHeight="1" spans="1:5">
      <c r="A1132" s="2" t="s">
        <v>983</v>
      </c>
      <c r="B1132" s="2" t="s">
        <v>11474</v>
      </c>
      <c r="C1132" s="2" t="s">
        <v>10342</v>
      </c>
      <c r="D1132" s="2" t="s">
        <v>10330</v>
      </c>
      <c r="E1132" s="8">
        <v>46126</v>
      </c>
    </row>
    <row r="1133" customHeight="1" spans="1:5">
      <c r="A1133" s="2" t="s">
        <v>761</v>
      </c>
      <c r="B1133" s="2" t="s">
        <v>11475</v>
      </c>
      <c r="C1133" s="2" t="s">
        <v>10357</v>
      </c>
      <c r="D1133" s="2" t="s">
        <v>10340</v>
      </c>
      <c r="E1133" s="8">
        <v>45780</v>
      </c>
    </row>
    <row r="1134" customHeight="1" spans="1:5">
      <c r="A1134" s="2" t="s">
        <v>1542</v>
      </c>
      <c r="B1134" s="2" t="s">
        <v>11476</v>
      </c>
      <c r="C1134" s="2" t="s">
        <v>10339</v>
      </c>
      <c r="D1134" s="2" t="s">
        <v>10335</v>
      </c>
      <c r="E1134" s="8">
        <v>45596</v>
      </c>
    </row>
    <row r="1135" customHeight="1" spans="1:5">
      <c r="A1135" s="2" t="s">
        <v>6211</v>
      </c>
      <c r="B1135" s="2" t="s">
        <v>11477</v>
      </c>
      <c r="C1135" s="2" t="s">
        <v>10329</v>
      </c>
      <c r="D1135" s="2" t="s">
        <v>10340</v>
      </c>
      <c r="E1135" s="8">
        <v>45580</v>
      </c>
    </row>
    <row r="1136" customHeight="1" spans="1:5">
      <c r="A1136" s="2" t="s">
        <v>3453</v>
      </c>
      <c r="B1136" s="2" t="s">
        <v>11478</v>
      </c>
      <c r="C1136" s="2" t="s">
        <v>10342</v>
      </c>
      <c r="D1136" s="2" t="s">
        <v>10330</v>
      </c>
      <c r="E1136" s="8">
        <v>46046</v>
      </c>
    </row>
    <row r="1137" customHeight="1" spans="1:5">
      <c r="A1137" s="2" t="s">
        <v>1280</v>
      </c>
      <c r="B1137" s="2" t="s">
        <v>11479</v>
      </c>
      <c r="C1137" s="2" t="s">
        <v>10348</v>
      </c>
      <c r="D1137" s="2" t="s">
        <v>10335</v>
      </c>
      <c r="E1137" s="8">
        <v>45547</v>
      </c>
    </row>
    <row r="1138" customHeight="1" spans="1:5">
      <c r="A1138" s="2" t="s">
        <v>4090</v>
      </c>
      <c r="B1138" s="2" t="s">
        <v>11480</v>
      </c>
      <c r="C1138" s="2" t="s">
        <v>10332</v>
      </c>
      <c r="D1138" s="2" t="s">
        <v>10364</v>
      </c>
      <c r="E1138" s="8">
        <v>45435</v>
      </c>
    </row>
    <row r="1139" customHeight="1" spans="1:5">
      <c r="A1139" s="2" t="s">
        <v>1545</v>
      </c>
      <c r="B1139" s="2" t="s">
        <v>11481</v>
      </c>
      <c r="C1139" s="2" t="s">
        <v>10332</v>
      </c>
      <c r="D1139" s="2" t="s">
        <v>10340</v>
      </c>
      <c r="E1139" s="8">
        <v>45808</v>
      </c>
    </row>
    <row r="1140" customHeight="1" spans="1:5">
      <c r="A1140" s="2" t="s">
        <v>1407</v>
      </c>
      <c r="B1140" s="2" t="s">
        <v>11482</v>
      </c>
      <c r="C1140" s="2" t="s">
        <v>10339</v>
      </c>
      <c r="D1140" s="2" t="s">
        <v>10330</v>
      </c>
      <c r="E1140" s="8">
        <v>46185</v>
      </c>
    </row>
    <row r="1141" customHeight="1" spans="1:5">
      <c r="A1141" s="2" t="s">
        <v>3540</v>
      </c>
      <c r="B1141" s="2" t="s">
        <v>11483</v>
      </c>
      <c r="C1141" s="2" t="s">
        <v>10337</v>
      </c>
      <c r="D1141" s="2" t="s">
        <v>10340</v>
      </c>
      <c r="E1141" s="8">
        <v>45456</v>
      </c>
    </row>
    <row r="1142" customHeight="1" spans="1:5">
      <c r="A1142" s="2" t="s">
        <v>1556</v>
      </c>
      <c r="B1142" s="2" t="s">
        <v>11484</v>
      </c>
      <c r="C1142" s="2" t="s">
        <v>10348</v>
      </c>
      <c r="D1142" s="2" t="s">
        <v>10340</v>
      </c>
      <c r="E1142" s="8">
        <v>45521</v>
      </c>
    </row>
    <row r="1143" customHeight="1" spans="1:5">
      <c r="A1143" s="2" t="s">
        <v>1365</v>
      </c>
      <c r="B1143" s="2" t="s">
        <v>11485</v>
      </c>
      <c r="C1143" s="2" t="s">
        <v>10329</v>
      </c>
      <c r="D1143" s="2" t="s">
        <v>10340</v>
      </c>
      <c r="E1143" s="8">
        <v>45714</v>
      </c>
    </row>
    <row r="1144" customHeight="1" spans="1:5">
      <c r="A1144" s="2" t="s">
        <v>720</v>
      </c>
      <c r="B1144" s="2" t="s">
        <v>11486</v>
      </c>
      <c r="C1144" s="2" t="s">
        <v>10334</v>
      </c>
      <c r="D1144" s="2" t="s">
        <v>10335</v>
      </c>
      <c r="E1144" s="8">
        <v>45471</v>
      </c>
    </row>
    <row r="1145" customHeight="1" spans="1:5">
      <c r="A1145" s="2" t="s">
        <v>7118</v>
      </c>
      <c r="B1145" s="2" t="s">
        <v>11487</v>
      </c>
      <c r="C1145" s="2" t="s">
        <v>10329</v>
      </c>
      <c r="D1145" s="2" t="s">
        <v>10340</v>
      </c>
      <c r="E1145" s="8">
        <v>45877</v>
      </c>
    </row>
    <row r="1146" customHeight="1" spans="1:5">
      <c r="A1146" s="2" t="s">
        <v>4231</v>
      </c>
      <c r="B1146" s="2" t="s">
        <v>11488</v>
      </c>
      <c r="C1146" s="2" t="s">
        <v>10332</v>
      </c>
      <c r="D1146" s="2" t="s">
        <v>10335</v>
      </c>
      <c r="E1146" s="8">
        <v>45520</v>
      </c>
    </row>
    <row r="1147" customHeight="1" spans="1:5">
      <c r="A1147" s="2" t="s">
        <v>1505</v>
      </c>
      <c r="B1147" s="2" t="s">
        <v>11489</v>
      </c>
      <c r="C1147" s="2" t="s">
        <v>10348</v>
      </c>
      <c r="D1147" s="2" t="s">
        <v>10340</v>
      </c>
      <c r="E1147" s="8">
        <v>45407</v>
      </c>
    </row>
    <row r="1148" customHeight="1" spans="1:5">
      <c r="A1148" s="2" t="s">
        <v>1714</v>
      </c>
      <c r="B1148" s="2" t="s">
        <v>11490</v>
      </c>
      <c r="C1148" s="2" t="s">
        <v>10329</v>
      </c>
      <c r="D1148" s="2" t="s">
        <v>10364</v>
      </c>
      <c r="E1148" s="8">
        <v>45527</v>
      </c>
    </row>
    <row r="1149" customHeight="1" spans="1:5">
      <c r="A1149" s="2" t="s">
        <v>4107</v>
      </c>
      <c r="B1149" s="2" t="s">
        <v>11491</v>
      </c>
      <c r="C1149" s="2" t="s">
        <v>10329</v>
      </c>
      <c r="D1149" s="2" t="s">
        <v>10335</v>
      </c>
      <c r="E1149" s="8">
        <v>46129</v>
      </c>
    </row>
    <row r="1150" customHeight="1" spans="1:5">
      <c r="A1150" s="2" t="s">
        <v>2415</v>
      </c>
      <c r="B1150" s="2" t="s">
        <v>11492</v>
      </c>
      <c r="C1150" s="2" t="s">
        <v>10357</v>
      </c>
      <c r="D1150" s="2" t="s">
        <v>10340</v>
      </c>
      <c r="E1150" s="8">
        <v>46133</v>
      </c>
    </row>
    <row r="1151" customHeight="1" spans="1:5">
      <c r="A1151" s="2" t="s">
        <v>2283</v>
      </c>
      <c r="B1151" s="2" t="s">
        <v>11493</v>
      </c>
      <c r="C1151" s="2" t="s">
        <v>10334</v>
      </c>
      <c r="D1151" s="2" t="s">
        <v>10340</v>
      </c>
      <c r="E1151" s="8">
        <v>45747</v>
      </c>
    </row>
    <row r="1152" customHeight="1" spans="1:5">
      <c r="A1152" s="2" t="s">
        <v>2716</v>
      </c>
      <c r="B1152" s="2" t="s">
        <v>11494</v>
      </c>
      <c r="C1152" s="2" t="s">
        <v>10339</v>
      </c>
      <c r="D1152" s="2" t="s">
        <v>10340</v>
      </c>
      <c r="E1152" s="8">
        <v>45652</v>
      </c>
    </row>
    <row r="1153" customHeight="1" spans="1:5">
      <c r="A1153" s="2" t="s">
        <v>45</v>
      </c>
      <c r="B1153" s="2" t="s">
        <v>11495</v>
      </c>
      <c r="C1153" s="2" t="s">
        <v>10334</v>
      </c>
      <c r="D1153" s="2" t="s">
        <v>10364</v>
      </c>
      <c r="E1153" s="8">
        <v>46029</v>
      </c>
    </row>
    <row r="1154" customHeight="1" spans="1:5">
      <c r="A1154" s="2" t="s">
        <v>1300</v>
      </c>
      <c r="B1154" s="2" t="s">
        <v>11496</v>
      </c>
      <c r="C1154" s="2" t="s">
        <v>10339</v>
      </c>
      <c r="D1154" s="2" t="s">
        <v>10340</v>
      </c>
      <c r="E1154" s="8">
        <v>45466</v>
      </c>
    </row>
    <row r="1155" customHeight="1" spans="1:5">
      <c r="A1155" s="2" t="s">
        <v>2710</v>
      </c>
      <c r="B1155" s="2" t="s">
        <v>11497</v>
      </c>
      <c r="C1155" s="2" t="s">
        <v>10339</v>
      </c>
      <c r="D1155" s="2" t="s">
        <v>10330</v>
      </c>
      <c r="E1155" s="8">
        <v>45880</v>
      </c>
    </row>
    <row r="1156" customHeight="1" spans="1:5">
      <c r="A1156" s="2" t="s">
        <v>3430</v>
      </c>
      <c r="B1156" s="2" t="s">
        <v>11498</v>
      </c>
      <c r="C1156" s="2" t="s">
        <v>10357</v>
      </c>
      <c r="D1156" s="2" t="s">
        <v>10330</v>
      </c>
      <c r="E1156" s="8">
        <v>45904</v>
      </c>
    </row>
    <row r="1157" customHeight="1" spans="1:5">
      <c r="A1157" s="2" t="s">
        <v>1618</v>
      </c>
      <c r="B1157" s="2" t="s">
        <v>11499</v>
      </c>
      <c r="C1157" s="2" t="s">
        <v>10339</v>
      </c>
      <c r="D1157" s="2" t="s">
        <v>10335</v>
      </c>
      <c r="E1157" s="8">
        <v>45931</v>
      </c>
    </row>
    <row r="1158" customHeight="1" spans="1:5">
      <c r="A1158" s="2" t="s">
        <v>838</v>
      </c>
      <c r="B1158" s="2" t="s">
        <v>11500</v>
      </c>
      <c r="C1158" s="2" t="s">
        <v>10339</v>
      </c>
      <c r="D1158" s="2" t="s">
        <v>10330</v>
      </c>
      <c r="E1158" s="8">
        <v>45488</v>
      </c>
    </row>
    <row r="1159" customHeight="1" spans="1:5">
      <c r="A1159" s="2" t="s">
        <v>2499</v>
      </c>
      <c r="B1159" s="2" t="s">
        <v>11501</v>
      </c>
      <c r="C1159" s="2" t="s">
        <v>10339</v>
      </c>
      <c r="D1159" s="2" t="s">
        <v>10330</v>
      </c>
      <c r="E1159" s="8">
        <v>45936</v>
      </c>
    </row>
    <row r="1160" customHeight="1" spans="1:5">
      <c r="A1160" s="2" t="s">
        <v>4507</v>
      </c>
      <c r="B1160" s="2" t="s">
        <v>11502</v>
      </c>
      <c r="C1160" s="2" t="s">
        <v>10332</v>
      </c>
      <c r="D1160" s="2" t="s">
        <v>10364</v>
      </c>
      <c r="E1160" s="8">
        <v>45842</v>
      </c>
    </row>
    <row r="1161" customHeight="1" spans="1:5">
      <c r="A1161" s="2" t="s">
        <v>1681</v>
      </c>
      <c r="B1161" s="2" t="s">
        <v>11503</v>
      </c>
      <c r="C1161" s="2" t="s">
        <v>10329</v>
      </c>
      <c r="D1161" s="2" t="s">
        <v>10340</v>
      </c>
      <c r="E1161" s="8">
        <v>46079</v>
      </c>
    </row>
    <row r="1162" customHeight="1" spans="1:5">
      <c r="A1162" s="2" t="s">
        <v>804</v>
      </c>
      <c r="B1162" s="2" t="s">
        <v>11504</v>
      </c>
      <c r="C1162" s="2" t="s">
        <v>10339</v>
      </c>
      <c r="D1162" s="2" t="s">
        <v>10335</v>
      </c>
      <c r="E1162" s="8">
        <v>45448</v>
      </c>
    </row>
    <row r="1163" customHeight="1" spans="1:5">
      <c r="A1163" s="2" t="s">
        <v>995</v>
      </c>
      <c r="B1163" s="2" t="s">
        <v>11505</v>
      </c>
      <c r="C1163" s="2" t="s">
        <v>10337</v>
      </c>
      <c r="D1163" s="2" t="s">
        <v>10340</v>
      </c>
      <c r="E1163" s="8">
        <v>45844</v>
      </c>
    </row>
    <row r="1164" customHeight="1" spans="1:5">
      <c r="A1164" s="2" t="s">
        <v>1824</v>
      </c>
      <c r="B1164" s="2" t="s">
        <v>11506</v>
      </c>
      <c r="C1164" s="2" t="s">
        <v>10329</v>
      </c>
      <c r="D1164" s="2" t="s">
        <v>10330</v>
      </c>
      <c r="E1164" s="8">
        <v>46038</v>
      </c>
    </row>
    <row r="1165" customHeight="1" spans="1:5">
      <c r="A1165" s="2" t="s">
        <v>2773</v>
      </c>
      <c r="B1165" s="2" t="s">
        <v>11507</v>
      </c>
      <c r="C1165" s="2" t="s">
        <v>10339</v>
      </c>
      <c r="D1165" s="2" t="s">
        <v>10364</v>
      </c>
      <c r="E1165" s="8">
        <v>45542</v>
      </c>
    </row>
    <row r="1166" customHeight="1" spans="1:5">
      <c r="A1166" s="2" t="s">
        <v>2657</v>
      </c>
      <c r="B1166" s="2" t="s">
        <v>11508</v>
      </c>
      <c r="C1166" s="2" t="s">
        <v>10339</v>
      </c>
      <c r="D1166" s="2" t="s">
        <v>10335</v>
      </c>
      <c r="E1166" s="8">
        <v>45961</v>
      </c>
    </row>
    <row r="1167" customHeight="1" spans="1:5">
      <c r="A1167" s="2" t="s">
        <v>1432</v>
      </c>
      <c r="B1167" s="2" t="s">
        <v>11509</v>
      </c>
      <c r="C1167" s="2" t="s">
        <v>10334</v>
      </c>
      <c r="D1167" s="2" t="s">
        <v>10335</v>
      </c>
      <c r="E1167" s="8">
        <v>45381</v>
      </c>
    </row>
    <row r="1168" customHeight="1" spans="1:5">
      <c r="A1168" s="2" t="s">
        <v>2341</v>
      </c>
      <c r="B1168" s="2" t="s">
        <v>11510</v>
      </c>
      <c r="C1168" s="2" t="s">
        <v>10329</v>
      </c>
      <c r="D1168" s="2" t="s">
        <v>10340</v>
      </c>
      <c r="E1168" s="8">
        <v>45938</v>
      </c>
    </row>
    <row r="1169" customHeight="1" spans="1:5">
      <c r="A1169" s="2" t="s">
        <v>2899</v>
      </c>
      <c r="B1169" s="2" t="s">
        <v>11511</v>
      </c>
      <c r="C1169" s="2" t="s">
        <v>10357</v>
      </c>
      <c r="D1169" s="2" t="s">
        <v>10330</v>
      </c>
      <c r="E1169" s="8">
        <v>45837</v>
      </c>
    </row>
    <row r="1170" customHeight="1" spans="1:5">
      <c r="A1170" s="2" t="s">
        <v>540</v>
      </c>
      <c r="B1170" s="2" t="s">
        <v>11512</v>
      </c>
      <c r="C1170" s="2" t="s">
        <v>10329</v>
      </c>
      <c r="D1170" s="2" t="s">
        <v>10340</v>
      </c>
      <c r="E1170" s="8">
        <v>45465</v>
      </c>
    </row>
    <row r="1171" customHeight="1" spans="1:5">
      <c r="A1171" s="2" t="s">
        <v>1434</v>
      </c>
      <c r="B1171" s="2" t="s">
        <v>11513</v>
      </c>
      <c r="C1171" s="2" t="s">
        <v>10339</v>
      </c>
      <c r="D1171" s="2" t="s">
        <v>10330</v>
      </c>
      <c r="E1171" s="8">
        <v>45351</v>
      </c>
    </row>
    <row r="1172" customHeight="1" spans="1:5">
      <c r="A1172" s="2" t="s">
        <v>4048</v>
      </c>
      <c r="B1172" s="2" t="s">
        <v>11514</v>
      </c>
      <c r="C1172" s="2" t="s">
        <v>10332</v>
      </c>
      <c r="D1172" s="2" t="s">
        <v>10330</v>
      </c>
      <c r="E1172" s="8">
        <v>45962</v>
      </c>
    </row>
    <row r="1173" customHeight="1" spans="1:5">
      <c r="A1173" s="2" t="s">
        <v>682</v>
      </c>
      <c r="B1173" s="2" t="s">
        <v>11515</v>
      </c>
      <c r="C1173" s="2" t="s">
        <v>10329</v>
      </c>
      <c r="D1173" s="2" t="s">
        <v>10340</v>
      </c>
      <c r="E1173" s="8">
        <v>45509</v>
      </c>
    </row>
    <row r="1174" customHeight="1" spans="1:5">
      <c r="A1174" s="2" t="s">
        <v>2872</v>
      </c>
      <c r="B1174" s="2" t="s">
        <v>11516</v>
      </c>
      <c r="C1174" s="2" t="s">
        <v>10348</v>
      </c>
      <c r="D1174" s="2" t="s">
        <v>10340</v>
      </c>
      <c r="E1174" s="8">
        <v>45739</v>
      </c>
    </row>
    <row r="1175" customHeight="1" spans="1:5">
      <c r="A1175" s="2" t="s">
        <v>2548</v>
      </c>
      <c r="B1175" s="2" t="s">
        <v>11517</v>
      </c>
      <c r="C1175" s="2" t="s">
        <v>10329</v>
      </c>
      <c r="D1175" s="2" t="s">
        <v>10340</v>
      </c>
      <c r="E1175" s="8">
        <v>45346</v>
      </c>
    </row>
    <row r="1176" customHeight="1" spans="1:5">
      <c r="A1176" s="2" t="s">
        <v>2796</v>
      </c>
      <c r="B1176" s="2" t="s">
        <v>11518</v>
      </c>
      <c r="C1176" s="2" t="s">
        <v>10357</v>
      </c>
      <c r="D1176" s="2" t="s">
        <v>10340</v>
      </c>
      <c r="E1176" s="8">
        <v>46159</v>
      </c>
    </row>
    <row r="1177" customHeight="1" spans="1:5">
      <c r="A1177" s="2" t="s">
        <v>1850</v>
      </c>
      <c r="B1177" s="2" t="s">
        <v>11519</v>
      </c>
      <c r="C1177" s="2" t="s">
        <v>10329</v>
      </c>
      <c r="D1177" s="2" t="s">
        <v>10340</v>
      </c>
      <c r="E1177" s="8">
        <v>45785</v>
      </c>
    </row>
    <row r="1178" customHeight="1" spans="1:5">
      <c r="A1178" s="2" t="s">
        <v>6696</v>
      </c>
      <c r="B1178" s="2" t="s">
        <v>11520</v>
      </c>
      <c r="C1178" s="2" t="s">
        <v>10332</v>
      </c>
      <c r="D1178" s="2" t="s">
        <v>10364</v>
      </c>
      <c r="E1178" s="8">
        <v>46130</v>
      </c>
    </row>
    <row r="1179" customHeight="1" spans="1:5">
      <c r="A1179" s="2" t="s">
        <v>381</v>
      </c>
      <c r="B1179" s="2" t="s">
        <v>11521</v>
      </c>
      <c r="C1179" s="2" t="s">
        <v>10348</v>
      </c>
      <c r="D1179" s="2" t="s">
        <v>10335</v>
      </c>
      <c r="E1179" s="8">
        <v>45436</v>
      </c>
    </row>
    <row r="1180" customHeight="1" spans="1:5">
      <c r="A1180" s="2" t="s">
        <v>4371</v>
      </c>
      <c r="B1180" s="2" t="s">
        <v>11522</v>
      </c>
      <c r="C1180" s="2" t="s">
        <v>10355</v>
      </c>
      <c r="D1180" s="2" t="s">
        <v>10340</v>
      </c>
      <c r="E1180" s="8">
        <v>45477</v>
      </c>
    </row>
    <row r="1181" customHeight="1" spans="1:5">
      <c r="A1181" s="2" t="s">
        <v>630</v>
      </c>
      <c r="B1181" s="2" t="s">
        <v>11523</v>
      </c>
      <c r="C1181" s="2" t="s">
        <v>10355</v>
      </c>
      <c r="D1181" s="2" t="s">
        <v>10335</v>
      </c>
      <c r="E1181" s="8">
        <v>45841</v>
      </c>
    </row>
    <row r="1182" customHeight="1" spans="1:5">
      <c r="A1182" s="2" t="s">
        <v>3229</v>
      </c>
      <c r="B1182" s="2" t="s">
        <v>11524</v>
      </c>
      <c r="C1182" s="2" t="s">
        <v>10329</v>
      </c>
      <c r="D1182" s="2" t="s">
        <v>10335</v>
      </c>
      <c r="E1182" s="8">
        <v>45836</v>
      </c>
    </row>
    <row r="1183" customHeight="1" spans="1:5">
      <c r="A1183" s="2" t="s">
        <v>2240</v>
      </c>
      <c r="B1183" s="2" t="s">
        <v>11525</v>
      </c>
      <c r="C1183" s="2" t="s">
        <v>10339</v>
      </c>
      <c r="D1183" s="2" t="s">
        <v>10340</v>
      </c>
      <c r="E1183" s="8">
        <v>46003</v>
      </c>
    </row>
    <row r="1184" customHeight="1" spans="1:5">
      <c r="A1184" s="2" t="s">
        <v>1923</v>
      </c>
      <c r="B1184" s="2" t="s">
        <v>11526</v>
      </c>
      <c r="C1184" s="2" t="s">
        <v>10339</v>
      </c>
      <c r="D1184" s="2" t="s">
        <v>10340</v>
      </c>
      <c r="E1184" s="8">
        <v>46127</v>
      </c>
    </row>
    <row r="1185" customHeight="1" spans="1:5">
      <c r="A1185" s="2" t="s">
        <v>981</v>
      </c>
      <c r="B1185" s="2" t="s">
        <v>11527</v>
      </c>
      <c r="C1185" s="2" t="s">
        <v>10339</v>
      </c>
      <c r="D1185" s="2" t="s">
        <v>10340</v>
      </c>
      <c r="E1185" s="8">
        <v>46031</v>
      </c>
    </row>
    <row r="1186" customHeight="1" spans="1:5">
      <c r="A1186" s="2" t="s">
        <v>4064</v>
      </c>
      <c r="B1186" s="2" t="s">
        <v>11528</v>
      </c>
      <c r="C1186" s="2" t="s">
        <v>10339</v>
      </c>
      <c r="D1186" s="2" t="s">
        <v>10340</v>
      </c>
      <c r="E1186" s="8">
        <v>45418</v>
      </c>
    </row>
    <row r="1187" customHeight="1" spans="1:5">
      <c r="A1187" s="2" t="s">
        <v>1672</v>
      </c>
      <c r="B1187" s="2" t="s">
        <v>11529</v>
      </c>
      <c r="C1187" s="2" t="s">
        <v>10329</v>
      </c>
      <c r="D1187" s="2" t="s">
        <v>10335</v>
      </c>
      <c r="E1187" s="8">
        <v>45570</v>
      </c>
    </row>
    <row r="1188" customHeight="1" spans="1:5">
      <c r="A1188" s="2" t="s">
        <v>5955</v>
      </c>
      <c r="B1188" s="2" t="s">
        <v>11530</v>
      </c>
      <c r="C1188" s="2" t="s">
        <v>10332</v>
      </c>
      <c r="D1188" s="2" t="s">
        <v>10364</v>
      </c>
      <c r="E1188" s="8">
        <v>46114</v>
      </c>
    </row>
    <row r="1189" customHeight="1" spans="1:5">
      <c r="A1189" s="2" t="s">
        <v>1812</v>
      </c>
      <c r="B1189" s="2" t="s">
        <v>11531</v>
      </c>
      <c r="C1189" s="2" t="s">
        <v>10342</v>
      </c>
      <c r="D1189" s="2" t="s">
        <v>10340</v>
      </c>
      <c r="E1189" s="8">
        <v>45786</v>
      </c>
    </row>
    <row r="1190" customHeight="1" spans="1:5">
      <c r="A1190" s="2" t="s">
        <v>2108</v>
      </c>
      <c r="B1190" s="2" t="s">
        <v>11532</v>
      </c>
      <c r="C1190" s="2" t="s">
        <v>10339</v>
      </c>
      <c r="D1190" s="2" t="s">
        <v>10335</v>
      </c>
      <c r="E1190" s="8">
        <v>46072</v>
      </c>
    </row>
    <row r="1191" customHeight="1" spans="1:5">
      <c r="A1191" s="2" t="s">
        <v>3333</v>
      </c>
      <c r="B1191" s="2" t="s">
        <v>11533</v>
      </c>
      <c r="C1191" s="2" t="s">
        <v>10337</v>
      </c>
      <c r="D1191" s="2" t="s">
        <v>10340</v>
      </c>
      <c r="E1191" s="8">
        <v>45798</v>
      </c>
    </row>
    <row r="1192" customHeight="1" spans="1:5">
      <c r="A1192" s="2" t="s">
        <v>1886</v>
      </c>
      <c r="B1192" s="2" t="s">
        <v>11534</v>
      </c>
      <c r="C1192" s="2" t="s">
        <v>10332</v>
      </c>
      <c r="D1192" s="2" t="s">
        <v>10330</v>
      </c>
      <c r="E1192" s="8">
        <v>45336</v>
      </c>
    </row>
    <row r="1193" customHeight="1" spans="1:5">
      <c r="A1193" s="2" t="s">
        <v>2963</v>
      </c>
      <c r="B1193" s="2" t="s">
        <v>11535</v>
      </c>
      <c r="C1193" s="2" t="s">
        <v>10332</v>
      </c>
      <c r="D1193" s="2" t="s">
        <v>10335</v>
      </c>
      <c r="E1193" s="8">
        <v>45717</v>
      </c>
    </row>
    <row r="1194" customHeight="1" spans="1:5">
      <c r="A1194" s="2" t="s">
        <v>2082</v>
      </c>
      <c r="B1194" s="2" t="s">
        <v>11536</v>
      </c>
      <c r="C1194" s="2" t="s">
        <v>10334</v>
      </c>
      <c r="D1194" s="2" t="s">
        <v>10340</v>
      </c>
      <c r="E1194" s="8">
        <v>46034</v>
      </c>
    </row>
    <row r="1195" customHeight="1" spans="1:5">
      <c r="A1195" s="2" t="s">
        <v>3059</v>
      </c>
      <c r="B1195" s="2" t="s">
        <v>11537</v>
      </c>
      <c r="C1195" s="2" t="s">
        <v>10342</v>
      </c>
      <c r="D1195" s="2" t="s">
        <v>10340</v>
      </c>
      <c r="E1195" s="8">
        <v>45881</v>
      </c>
    </row>
    <row r="1196" customHeight="1" spans="1:5">
      <c r="A1196" s="2" t="s">
        <v>3215</v>
      </c>
      <c r="B1196" s="2" t="s">
        <v>11538</v>
      </c>
      <c r="C1196" s="2" t="s">
        <v>10334</v>
      </c>
      <c r="D1196" s="2" t="s">
        <v>10330</v>
      </c>
      <c r="E1196" s="8">
        <v>45411</v>
      </c>
    </row>
    <row r="1197" customHeight="1" spans="1:5">
      <c r="A1197" s="2" t="s">
        <v>4896</v>
      </c>
      <c r="B1197" s="2" t="s">
        <v>11539</v>
      </c>
      <c r="C1197" s="2" t="s">
        <v>10355</v>
      </c>
      <c r="D1197" s="2" t="s">
        <v>10364</v>
      </c>
      <c r="E1197" s="8">
        <v>45481</v>
      </c>
    </row>
    <row r="1198" customHeight="1" spans="1:5">
      <c r="A1198" s="2" t="s">
        <v>2361</v>
      </c>
      <c r="B1198" s="2" t="s">
        <v>11540</v>
      </c>
      <c r="C1198" s="2" t="s">
        <v>10355</v>
      </c>
      <c r="D1198" s="2" t="s">
        <v>10340</v>
      </c>
      <c r="E1198" s="8">
        <v>46060</v>
      </c>
    </row>
    <row r="1199" customHeight="1" spans="1:5">
      <c r="A1199" s="2" t="s">
        <v>3365</v>
      </c>
      <c r="B1199" s="2" t="s">
        <v>11541</v>
      </c>
      <c r="C1199" s="2" t="s">
        <v>10337</v>
      </c>
      <c r="D1199" s="2" t="s">
        <v>10340</v>
      </c>
      <c r="E1199" s="8">
        <v>46173</v>
      </c>
    </row>
    <row r="1200" customHeight="1" spans="1:5">
      <c r="A1200" s="2" t="s">
        <v>3845</v>
      </c>
      <c r="B1200" s="2" t="s">
        <v>11542</v>
      </c>
      <c r="C1200" s="2" t="s">
        <v>10348</v>
      </c>
      <c r="D1200" s="2" t="s">
        <v>10340</v>
      </c>
      <c r="E1200" s="8">
        <v>45969</v>
      </c>
    </row>
    <row r="1201" customHeight="1" spans="1:5">
      <c r="A1201" s="2" t="s">
        <v>1321</v>
      </c>
      <c r="B1201" s="2" t="s">
        <v>11543</v>
      </c>
      <c r="C1201" s="2" t="s">
        <v>10329</v>
      </c>
      <c r="D1201" s="2" t="s">
        <v>10330</v>
      </c>
      <c r="E1201" s="8">
        <v>45380</v>
      </c>
    </row>
  </sheetData>
  <autoFilter xmlns:etc="http://www.wps.cn/officeDocument/2017/etCustomData" ref="A1:E1201" etc:filterBottomFollowUsedRange="0">
    <extLst/>
  </autoFilter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1000"/>
  <sheetViews>
    <sheetView workbookViewId="0">
      <selection activeCell="A1" sqref="A1"/>
    </sheetView>
  </sheetViews>
  <sheetFormatPr defaultColWidth="12.6296296296296" defaultRowHeight="15.75" customHeight="1" outlineLevelCol="5"/>
  <cols>
    <col min="1" max="6" width="18.25" customWidth="1"/>
  </cols>
  <sheetData>
    <row r="1" customHeight="1" spans="1:6">
      <c r="A1" s="1" t="s">
        <v>4</v>
      </c>
      <c r="B1" s="1" t="s">
        <v>11544</v>
      </c>
      <c r="C1" s="1" t="s">
        <v>10325</v>
      </c>
      <c r="D1" s="1" t="s">
        <v>11545</v>
      </c>
      <c r="E1" s="1" t="s">
        <v>11546</v>
      </c>
      <c r="F1" s="4" t="s">
        <v>11547</v>
      </c>
    </row>
    <row r="2" customHeight="1" spans="1:6">
      <c r="A2" s="2" t="s">
        <v>350</v>
      </c>
      <c r="B2" s="2" t="s">
        <v>9989</v>
      </c>
      <c r="C2" s="2" t="s">
        <v>10329</v>
      </c>
      <c r="D2" s="2" t="s">
        <v>11548</v>
      </c>
      <c r="E2" s="3">
        <v>4.8</v>
      </c>
      <c r="F2" s="5">
        <v>0.271</v>
      </c>
    </row>
    <row r="3" customHeight="1" spans="1:6">
      <c r="A3" s="2" t="s">
        <v>302</v>
      </c>
      <c r="B3" s="2" t="s">
        <v>10034</v>
      </c>
      <c r="C3" s="2" t="s">
        <v>10337</v>
      </c>
      <c r="D3" s="2" t="s">
        <v>11549</v>
      </c>
      <c r="E3" s="3">
        <v>3.6</v>
      </c>
      <c r="F3" s="5">
        <v>0.171</v>
      </c>
    </row>
    <row r="4" customHeight="1" spans="1:6">
      <c r="A4" s="2" t="s">
        <v>498</v>
      </c>
      <c r="B4" s="2" t="s">
        <v>10092</v>
      </c>
      <c r="C4" s="2" t="s">
        <v>10355</v>
      </c>
      <c r="D4" s="2" t="s">
        <v>11550</v>
      </c>
      <c r="E4" s="3">
        <v>4</v>
      </c>
      <c r="F4" s="5">
        <v>0.161</v>
      </c>
    </row>
    <row r="5" customHeight="1" spans="1:6">
      <c r="A5" s="2" t="s">
        <v>819</v>
      </c>
      <c r="B5" s="2" t="s">
        <v>10077</v>
      </c>
      <c r="C5" s="2" t="s">
        <v>10329</v>
      </c>
      <c r="D5" s="2" t="s">
        <v>11551</v>
      </c>
      <c r="E5" s="3">
        <v>3.5</v>
      </c>
      <c r="F5" s="5">
        <v>0.28</v>
      </c>
    </row>
    <row r="6" customHeight="1" spans="1:6">
      <c r="A6" s="2" t="s">
        <v>506</v>
      </c>
      <c r="B6" s="2" t="s">
        <v>10004</v>
      </c>
      <c r="C6" s="2" t="s">
        <v>10339</v>
      </c>
      <c r="D6" s="2" t="s">
        <v>11552</v>
      </c>
      <c r="E6" s="3">
        <v>3.3</v>
      </c>
      <c r="F6" s="5">
        <v>0.235</v>
      </c>
    </row>
    <row r="7" customHeight="1" spans="1:6">
      <c r="A7" s="2" t="s">
        <v>747</v>
      </c>
      <c r="B7" s="2" t="s">
        <v>10023</v>
      </c>
      <c r="C7" s="2" t="s">
        <v>10329</v>
      </c>
      <c r="D7" s="2" t="s">
        <v>11551</v>
      </c>
      <c r="E7" s="3">
        <v>3.3</v>
      </c>
      <c r="F7" s="5">
        <v>0.128</v>
      </c>
    </row>
    <row r="8" customHeight="1" spans="1:6">
      <c r="A8" s="2" t="s">
        <v>335</v>
      </c>
      <c r="B8" s="2" t="s">
        <v>10030</v>
      </c>
      <c r="C8" s="2" t="s">
        <v>10357</v>
      </c>
      <c r="D8" s="2" t="s">
        <v>11553</v>
      </c>
      <c r="E8" s="3">
        <v>4.4</v>
      </c>
      <c r="F8" s="5">
        <v>0.13</v>
      </c>
    </row>
    <row r="9" customHeight="1" spans="1:6">
      <c r="A9" s="2" t="s">
        <v>492</v>
      </c>
      <c r="B9" s="2" t="s">
        <v>10049</v>
      </c>
      <c r="C9" s="2" t="s">
        <v>10339</v>
      </c>
      <c r="D9" s="2" t="s">
        <v>11554</v>
      </c>
      <c r="E9" s="3">
        <v>4.7</v>
      </c>
      <c r="F9" s="5">
        <v>0.124</v>
      </c>
    </row>
    <row r="10" customHeight="1" spans="1:6">
      <c r="A10" s="2" t="s">
        <v>603</v>
      </c>
      <c r="B10" s="2" t="s">
        <v>10089</v>
      </c>
      <c r="C10" s="2" t="s">
        <v>10339</v>
      </c>
      <c r="D10" s="2" t="s">
        <v>11555</v>
      </c>
      <c r="E10" s="3">
        <v>3.4</v>
      </c>
      <c r="F10" s="5">
        <v>0.216</v>
      </c>
    </row>
    <row r="11" customHeight="1" spans="1:6">
      <c r="A11" s="2" t="s">
        <v>465</v>
      </c>
      <c r="B11" s="2" t="s">
        <v>10052</v>
      </c>
      <c r="C11" s="2" t="s">
        <v>10329</v>
      </c>
      <c r="D11" s="2" t="s">
        <v>11549</v>
      </c>
      <c r="E11" s="3">
        <v>3.7</v>
      </c>
      <c r="F11" s="5">
        <v>0.131</v>
      </c>
    </row>
    <row r="12" customHeight="1" spans="1:6">
      <c r="A12" s="2" t="s">
        <v>78</v>
      </c>
      <c r="B12" s="2" t="s">
        <v>10042</v>
      </c>
      <c r="C12" s="2" t="s">
        <v>10348</v>
      </c>
      <c r="D12" s="2" t="s">
        <v>11548</v>
      </c>
      <c r="E12" s="3">
        <v>3.5</v>
      </c>
      <c r="F12" s="5">
        <v>0.269</v>
      </c>
    </row>
    <row r="13" customHeight="1" spans="1:6">
      <c r="A13" s="2" t="s">
        <v>98</v>
      </c>
      <c r="B13" s="2" t="s">
        <v>10012</v>
      </c>
      <c r="C13" s="2" t="s">
        <v>10334</v>
      </c>
      <c r="D13" s="2" t="s">
        <v>11549</v>
      </c>
      <c r="E13" s="3">
        <v>3.2</v>
      </c>
      <c r="F13" s="5">
        <v>0.27</v>
      </c>
    </row>
    <row r="14" customHeight="1" spans="1:6">
      <c r="A14" s="2" t="s">
        <v>71</v>
      </c>
      <c r="B14" s="2" t="s">
        <v>9986</v>
      </c>
      <c r="C14" s="2" t="s">
        <v>10329</v>
      </c>
      <c r="D14" s="2" t="s">
        <v>11556</v>
      </c>
      <c r="E14" s="3">
        <v>4.1</v>
      </c>
      <c r="F14" s="5">
        <v>0.207</v>
      </c>
    </row>
    <row r="15" customHeight="1" spans="1:6">
      <c r="A15" s="2" t="s">
        <v>800</v>
      </c>
      <c r="B15" s="2" t="s">
        <v>10033</v>
      </c>
      <c r="C15" s="2" t="s">
        <v>10337</v>
      </c>
      <c r="D15" s="2" t="s">
        <v>11557</v>
      </c>
      <c r="E15" s="3">
        <v>4.4</v>
      </c>
      <c r="F15" s="5">
        <v>0.219</v>
      </c>
    </row>
    <row r="16" customHeight="1" spans="1:6">
      <c r="A16" s="2" t="s">
        <v>871</v>
      </c>
      <c r="B16" s="2" t="s">
        <v>10010</v>
      </c>
      <c r="C16" s="2" t="s">
        <v>10348</v>
      </c>
      <c r="D16" s="2" t="s">
        <v>11556</v>
      </c>
      <c r="E16" s="3">
        <v>4.3</v>
      </c>
      <c r="F16" s="5">
        <v>0.167</v>
      </c>
    </row>
    <row r="17" customHeight="1" spans="1:6">
      <c r="A17" s="2" t="s">
        <v>1031</v>
      </c>
      <c r="B17" s="2" t="s">
        <v>10044</v>
      </c>
      <c r="C17" s="2" t="s">
        <v>10337</v>
      </c>
      <c r="D17" s="2" t="s">
        <v>11549</v>
      </c>
      <c r="E17" s="3">
        <v>3.9</v>
      </c>
      <c r="F17" s="5">
        <v>0.13</v>
      </c>
    </row>
    <row r="18" customHeight="1" spans="1:6">
      <c r="A18" s="2" t="s">
        <v>1765</v>
      </c>
      <c r="B18" s="2" t="s">
        <v>10005</v>
      </c>
      <c r="C18" s="2" t="s">
        <v>10350</v>
      </c>
      <c r="D18" s="2" t="s">
        <v>11548</v>
      </c>
      <c r="E18" s="3">
        <v>4.1</v>
      </c>
      <c r="F18" s="5">
        <v>0.238</v>
      </c>
    </row>
    <row r="19" customHeight="1" spans="1:6">
      <c r="A19" s="2" t="s">
        <v>93</v>
      </c>
      <c r="B19" s="2" t="s">
        <v>10032</v>
      </c>
      <c r="C19" s="2" t="s">
        <v>10339</v>
      </c>
      <c r="D19" s="2" t="s">
        <v>11548</v>
      </c>
      <c r="E19" s="3">
        <v>3.4</v>
      </c>
      <c r="F19" s="5">
        <v>0.136</v>
      </c>
    </row>
    <row r="20" customHeight="1" spans="1:6">
      <c r="A20" s="2" t="s">
        <v>60</v>
      </c>
      <c r="B20" s="2" t="s">
        <v>9998</v>
      </c>
      <c r="C20" s="2" t="s">
        <v>10348</v>
      </c>
      <c r="D20" s="2" t="s">
        <v>11553</v>
      </c>
      <c r="E20" s="3">
        <v>3.5</v>
      </c>
      <c r="F20" s="5">
        <v>0.134</v>
      </c>
    </row>
    <row r="21" customHeight="1" spans="1:6">
      <c r="A21" s="2" t="s">
        <v>950</v>
      </c>
      <c r="B21" s="2" t="s">
        <v>10041</v>
      </c>
      <c r="C21" s="2" t="s">
        <v>10355</v>
      </c>
      <c r="D21" s="2" t="s">
        <v>11550</v>
      </c>
      <c r="E21" s="3">
        <v>4.8</v>
      </c>
      <c r="F21" s="5">
        <v>0.17</v>
      </c>
    </row>
    <row r="22" customHeight="1" spans="1:6">
      <c r="A22" s="2" t="s">
        <v>254</v>
      </c>
      <c r="B22" s="2" t="s">
        <v>10029</v>
      </c>
      <c r="C22" s="2" t="s">
        <v>10332</v>
      </c>
      <c r="D22" s="2" t="s">
        <v>11549</v>
      </c>
      <c r="E22" s="3">
        <v>4.5</v>
      </c>
      <c r="F22" s="5">
        <v>0.122</v>
      </c>
    </row>
    <row r="23" customHeight="1" spans="1:6">
      <c r="A23" s="2" t="s">
        <v>451</v>
      </c>
      <c r="B23" s="2" t="s">
        <v>10082</v>
      </c>
      <c r="C23" s="2" t="s">
        <v>10329</v>
      </c>
      <c r="D23" s="2" t="s">
        <v>11554</v>
      </c>
      <c r="E23" s="3">
        <v>4.8</v>
      </c>
      <c r="F23" s="5">
        <v>0.189</v>
      </c>
    </row>
    <row r="24" customHeight="1" spans="1:6">
      <c r="A24" s="2" t="s">
        <v>425</v>
      </c>
      <c r="B24" s="2" t="s">
        <v>10015</v>
      </c>
      <c r="C24" s="2" t="s">
        <v>10332</v>
      </c>
      <c r="D24" s="2" t="s">
        <v>11556</v>
      </c>
      <c r="E24" s="3">
        <v>4.8</v>
      </c>
      <c r="F24" s="5">
        <v>0.233</v>
      </c>
    </row>
    <row r="25" customHeight="1" spans="1:6">
      <c r="A25" s="2" t="s">
        <v>1450</v>
      </c>
      <c r="B25" s="2" t="s">
        <v>10038</v>
      </c>
      <c r="C25" s="2" t="s">
        <v>10357</v>
      </c>
      <c r="D25" s="2" t="s">
        <v>11550</v>
      </c>
      <c r="E25" s="3">
        <v>4.3</v>
      </c>
      <c r="F25" s="5">
        <v>0.248</v>
      </c>
    </row>
    <row r="26" customHeight="1" spans="1:6">
      <c r="A26" s="2" t="s">
        <v>702</v>
      </c>
      <c r="B26" s="2" t="s">
        <v>9976</v>
      </c>
      <c r="C26" s="2" t="s">
        <v>10348</v>
      </c>
      <c r="D26" s="2" t="s">
        <v>11557</v>
      </c>
      <c r="E26" s="3">
        <v>4.8</v>
      </c>
      <c r="F26" s="5">
        <v>0.217</v>
      </c>
    </row>
    <row r="27" customHeight="1" spans="1:6">
      <c r="A27" s="2" t="s">
        <v>281</v>
      </c>
      <c r="B27" s="2" t="s">
        <v>10013</v>
      </c>
      <c r="C27" s="2" t="s">
        <v>10339</v>
      </c>
      <c r="D27" s="2" t="s">
        <v>11555</v>
      </c>
      <c r="E27" s="3">
        <v>3.9</v>
      </c>
      <c r="F27" s="5">
        <v>0.255</v>
      </c>
    </row>
    <row r="28" customHeight="1" spans="1:6">
      <c r="A28" s="2" t="s">
        <v>616</v>
      </c>
      <c r="B28" s="2" t="s">
        <v>10031</v>
      </c>
      <c r="C28" s="2" t="s">
        <v>10348</v>
      </c>
      <c r="D28" s="2" t="s">
        <v>11548</v>
      </c>
      <c r="E28" s="3">
        <v>3.2</v>
      </c>
      <c r="F28" s="5">
        <v>0.185</v>
      </c>
    </row>
    <row r="29" customHeight="1" spans="1:6">
      <c r="A29" s="2" t="s">
        <v>376</v>
      </c>
      <c r="B29" s="2" t="s">
        <v>10074</v>
      </c>
      <c r="C29" s="2" t="s">
        <v>10334</v>
      </c>
      <c r="D29" s="2" t="s">
        <v>11555</v>
      </c>
      <c r="E29" s="3">
        <v>3.3</v>
      </c>
      <c r="F29" s="5">
        <v>0.256</v>
      </c>
    </row>
    <row r="30" customHeight="1" spans="1:6">
      <c r="A30" s="2" t="s">
        <v>230</v>
      </c>
      <c r="B30" s="2" t="s">
        <v>9974</v>
      </c>
      <c r="C30" s="2" t="s">
        <v>10337</v>
      </c>
      <c r="D30" s="2" t="s">
        <v>11556</v>
      </c>
      <c r="E30" s="3">
        <v>3.4</v>
      </c>
      <c r="F30" s="5">
        <v>0.201</v>
      </c>
    </row>
    <row r="31" customHeight="1" spans="1:6">
      <c r="A31" s="2" t="s">
        <v>1072</v>
      </c>
      <c r="B31" s="2" t="s">
        <v>10011</v>
      </c>
      <c r="C31" s="2" t="s">
        <v>10348</v>
      </c>
      <c r="D31" s="2" t="s">
        <v>11553</v>
      </c>
      <c r="E31" s="3">
        <v>3.4</v>
      </c>
      <c r="F31" s="5">
        <v>0.156</v>
      </c>
    </row>
    <row r="32" customHeight="1" spans="1:6">
      <c r="A32" s="2" t="s">
        <v>488</v>
      </c>
      <c r="B32" s="2" t="s">
        <v>10093</v>
      </c>
      <c r="C32" s="2" t="s">
        <v>10329</v>
      </c>
      <c r="D32" s="2" t="s">
        <v>11557</v>
      </c>
      <c r="E32" s="3">
        <v>3.8</v>
      </c>
      <c r="F32" s="5">
        <v>0.271</v>
      </c>
    </row>
    <row r="33" customHeight="1" spans="1:6">
      <c r="A33" s="2" t="s">
        <v>83</v>
      </c>
      <c r="B33" s="2" t="s">
        <v>10006</v>
      </c>
      <c r="C33" s="2" t="s">
        <v>10339</v>
      </c>
      <c r="D33" s="2" t="s">
        <v>11553</v>
      </c>
      <c r="E33" s="3">
        <v>4.4</v>
      </c>
      <c r="F33" s="5">
        <v>0.164</v>
      </c>
    </row>
    <row r="34" customHeight="1" spans="1:6">
      <c r="A34" s="2" t="s">
        <v>27</v>
      </c>
      <c r="B34" s="2" t="s">
        <v>10003</v>
      </c>
      <c r="C34" s="2" t="s">
        <v>10348</v>
      </c>
      <c r="D34" s="2" t="s">
        <v>11557</v>
      </c>
      <c r="E34" s="3">
        <v>4.5</v>
      </c>
      <c r="F34" s="5">
        <v>0.124</v>
      </c>
    </row>
    <row r="35" customHeight="1" spans="1:6">
      <c r="A35" s="2" t="s">
        <v>984</v>
      </c>
      <c r="B35" s="2" t="s">
        <v>9987</v>
      </c>
      <c r="C35" s="2" t="s">
        <v>10355</v>
      </c>
      <c r="D35" s="2" t="s">
        <v>11552</v>
      </c>
      <c r="E35" s="3">
        <v>4.2</v>
      </c>
      <c r="F35" s="5">
        <v>0.159</v>
      </c>
    </row>
    <row r="36" customHeight="1" spans="1:6">
      <c r="A36" s="2" t="s">
        <v>33</v>
      </c>
      <c r="B36" s="2" t="s">
        <v>10081</v>
      </c>
      <c r="C36" s="2" t="s">
        <v>10342</v>
      </c>
      <c r="D36" s="2" t="s">
        <v>11557</v>
      </c>
      <c r="E36" s="3">
        <v>3.4</v>
      </c>
      <c r="F36" s="5">
        <v>0.179</v>
      </c>
    </row>
    <row r="37" customHeight="1" spans="1:6">
      <c r="A37" s="2" t="s">
        <v>666</v>
      </c>
      <c r="B37" s="2" t="s">
        <v>10072</v>
      </c>
      <c r="C37" s="2" t="s">
        <v>10337</v>
      </c>
      <c r="D37" s="2" t="s">
        <v>11555</v>
      </c>
      <c r="E37" s="3">
        <v>4.5</v>
      </c>
      <c r="F37" s="5">
        <v>0.176</v>
      </c>
    </row>
    <row r="38" customHeight="1" spans="1:6">
      <c r="A38" s="2" t="s">
        <v>66</v>
      </c>
      <c r="B38" s="2" t="s">
        <v>9983</v>
      </c>
      <c r="C38" s="2" t="s">
        <v>10337</v>
      </c>
      <c r="D38" s="2" t="s">
        <v>11555</v>
      </c>
      <c r="E38" s="3">
        <v>3.8</v>
      </c>
      <c r="F38" s="5">
        <v>0.204</v>
      </c>
    </row>
    <row r="39" customHeight="1" spans="1:6">
      <c r="A39" s="2" t="s">
        <v>523</v>
      </c>
      <c r="B39" s="2" t="s">
        <v>9994</v>
      </c>
      <c r="C39" s="2" t="s">
        <v>10339</v>
      </c>
      <c r="D39" s="2" t="s">
        <v>11553</v>
      </c>
      <c r="E39" s="3">
        <v>3.2</v>
      </c>
      <c r="F39" s="5">
        <v>0.261</v>
      </c>
    </row>
    <row r="40" customHeight="1" spans="1:6">
      <c r="A40" s="2" t="s">
        <v>518</v>
      </c>
      <c r="B40" s="2" t="s">
        <v>10021</v>
      </c>
      <c r="C40" s="2" t="s">
        <v>10355</v>
      </c>
      <c r="D40" s="2" t="s">
        <v>11555</v>
      </c>
      <c r="E40" s="3">
        <v>3.7</v>
      </c>
      <c r="F40" s="5">
        <v>0.167</v>
      </c>
    </row>
    <row r="41" customHeight="1" spans="1:6">
      <c r="A41" s="2" t="s">
        <v>658</v>
      </c>
      <c r="B41" s="2" t="s">
        <v>9979</v>
      </c>
      <c r="C41" s="2" t="s">
        <v>10337</v>
      </c>
      <c r="D41" s="2" t="s">
        <v>11551</v>
      </c>
      <c r="E41" s="3">
        <v>3.8</v>
      </c>
      <c r="F41" s="5">
        <v>0.203</v>
      </c>
    </row>
    <row r="42" customHeight="1" spans="1:6">
      <c r="A42" s="2" t="s">
        <v>952</v>
      </c>
      <c r="B42" s="2" t="s">
        <v>10075</v>
      </c>
      <c r="C42" s="2" t="s">
        <v>10348</v>
      </c>
      <c r="D42" s="2" t="s">
        <v>11555</v>
      </c>
      <c r="E42" s="3">
        <v>3.7</v>
      </c>
      <c r="F42" s="5">
        <v>0.174</v>
      </c>
    </row>
    <row r="43" customHeight="1" spans="1:6">
      <c r="A43" s="2" t="s">
        <v>1060</v>
      </c>
      <c r="B43" s="2" t="s">
        <v>9991</v>
      </c>
      <c r="C43" s="2" t="s">
        <v>10350</v>
      </c>
      <c r="D43" s="2" t="s">
        <v>11551</v>
      </c>
      <c r="E43" s="3">
        <v>4.6</v>
      </c>
      <c r="F43" s="5">
        <v>0.251</v>
      </c>
    </row>
    <row r="44" customHeight="1" spans="1:6">
      <c r="A44" s="2" t="s">
        <v>46</v>
      </c>
      <c r="B44" s="2" t="s">
        <v>10070</v>
      </c>
      <c r="C44" s="2" t="s">
        <v>10329</v>
      </c>
      <c r="D44" s="2" t="s">
        <v>11557</v>
      </c>
      <c r="E44" s="3">
        <v>4.5</v>
      </c>
      <c r="F44" s="5">
        <v>0.145</v>
      </c>
    </row>
    <row r="45" customHeight="1" spans="1:6">
      <c r="A45" s="2" t="s">
        <v>537</v>
      </c>
      <c r="B45" s="2" t="s">
        <v>10067</v>
      </c>
      <c r="C45" s="2" t="s">
        <v>10332</v>
      </c>
      <c r="D45" s="2" t="s">
        <v>11549</v>
      </c>
      <c r="E45" s="3">
        <v>4.4</v>
      </c>
      <c r="F45" s="5">
        <v>0.137</v>
      </c>
    </row>
    <row r="46" customHeight="1" spans="1:6">
      <c r="A46" s="2" t="s">
        <v>623</v>
      </c>
      <c r="B46" s="2" t="s">
        <v>10058</v>
      </c>
      <c r="C46" s="2" t="s">
        <v>10329</v>
      </c>
      <c r="D46" s="2" t="s">
        <v>11554</v>
      </c>
      <c r="E46" s="3">
        <v>3.4</v>
      </c>
      <c r="F46" s="5">
        <v>0.2</v>
      </c>
    </row>
    <row r="47" customHeight="1" spans="1:6">
      <c r="A47" s="2" t="s">
        <v>532</v>
      </c>
      <c r="B47" s="2" t="s">
        <v>10057</v>
      </c>
      <c r="C47" s="2" t="s">
        <v>10342</v>
      </c>
      <c r="D47" s="2" t="s">
        <v>11550</v>
      </c>
      <c r="E47" s="3">
        <v>4.6</v>
      </c>
      <c r="F47" s="5">
        <v>0.228</v>
      </c>
    </row>
    <row r="48" customHeight="1" spans="1:6">
      <c r="A48" s="2" t="s">
        <v>275</v>
      </c>
      <c r="B48" s="2" t="s">
        <v>10090</v>
      </c>
      <c r="C48" s="2" t="s">
        <v>10332</v>
      </c>
      <c r="D48" s="2" t="s">
        <v>11555</v>
      </c>
      <c r="E48" s="3">
        <v>4.4</v>
      </c>
      <c r="F48" s="5">
        <v>0.247</v>
      </c>
    </row>
    <row r="49" customHeight="1" spans="1:6">
      <c r="A49" s="2" t="s">
        <v>669</v>
      </c>
      <c r="B49" s="2" t="s">
        <v>10035</v>
      </c>
      <c r="C49" s="2" t="s">
        <v>10337</v>
      </c>
      <c r="D49" s="2" t="s">
        <v>11555</v>
      </c>
      <c r="E49" s="3">
        <v>3.5</v>
      </c>
      <c r="F49" s="5">
        <v>0.214</v>
      </c>
    </row>
    <row r="50" customHeight="1" spans="1:6">
      <c r="A50" s="2" t="s">
        <v>1022</v>
      </c>
      <c r="B50" s="2" t="s">
        <v>9996</v>
      </c>
      <c r="C50" s="2" t="s">
        <v>10350</v>
      </c>
      <c r="D50" s="2" t="s">
        <v>11556</v>
      </c>
      <c r="E50" s="3">
        <v>4.3</v>
      </c>
      <c r="F50" s="5">
        <v>0.244</v>
      </c>
    </row>
    <row r="51" customHeight="1" spans="1:6">
      <c r="A51" s="2" t="s">
        <v>908</v>
      </c>
      <c r="B51" s="2" t="s">
        <v>10047</v>
      </c>
      <c r="C51" s="2" t="s">
        <v>10355</v>
      </c>
      <c r="D51" s="2" t="s">
        <v>11552</v>
      </c>
      <c r="E51" s="3">
        <v>4</v>
      </c>
      <c r="F51" s="5">
        <v>0.183</v>
      </c>
    </row>
    <row r="52" customHeight="1" spans="1:6">
      <c r="A52" s="2" t="s">
        <v>193</v>
      </c>
      <c r="B52" s="2" t="s">
        <v>10028</v>
      </c>
      <c r="C52" s="2" t="s">
        <v>10334</v>
      </c>
      <c r="D52" s="2" t="s">
        <v>11554</v>
      </c>
      <c r="E52" s="3">
        <v>3.9</v>
      </c>
      <c r="F52" s="5">
        <v>0.125</v>
      </c>
    </row>
    <row r="53" customHeight="1" spans="1:6">
      <c r="A53" s="2" t="s">
        <v>289</v>
      </c>
      <c r="B53" s="2" t="s">
        <v>9988</v>
      </c>
      <c r="C53" s="2" t="s">
        <v>10339</v>
      </c>
      <c r="D53" s="2" t="s">
        <v>11548</v>
      </c>
      <c r="E53" s="3">
        <v>3.4</v>
      </c>
      <c r="F53" s="5">
        <v>0.139</v>
      </c>
    </row>
    <row r="54" customHeight="1" spans="1:6">
      <c r="A54" s="2" t="s">
        <v>1176</v>
      </c>
      <c r="B54" s="2" t="s">
        <v>10055</v>
      </c>
      <c r="C54" s="2" t="s">
        <v>10337</v>
      </c>
      <c r="D54" s="2" t="s">
        <v>11555</v>
      </c>
      <c r="E54" s="3">
        <v>4.1</v>
      </c>
      <c r="F54" s="5">
        <v>0.126</v>
      </c>
    </row>
    <row r="55" customHeight="1" spans="1:6">
      <c r="A55" s="2" t="s">
        <v>143</v>
      </c>
      <c r="B55" s="2" t="s">
        <v>10080</v>
      </c>
      <c r="C55" s="2" t="s">
        <v>10329</v>
      </c>
      <c r="D55" s="2" t="s">
        <v>11553</v>
      </c>
      <c r="E55" s="3">
        <v>3.4</v>
      </c>
      <c r="F55" s="5">
        <v>0.173</v>
      </c>
    </row>
    <row r="56" customHeight="1" spans="1:6">
      <c r="A56" s="2" t="s">
        <v>1224</v>
      </c>
      <c r="B56" s="2" t="s">
        <v>10059</v>
      </c>
      <c r="C56" s="2" t="s">
        <v>10337</v>
      </c>
      <c r="D56" s="2" t="s">
        <v>11555</v>
      </c>
      <c r="E56" s="3">
        <v>3.5</v>
      </c>
      <c r="F56" s="5">
        <v>0.199</v>
      </c>
    </row>
    <row r="57" customHeight="1" spans="1:6">
      <c r="A57" s="2" t="s">
        <v>260</v>
      </c>
      <c r="B57" s="2" t="s">
        <v>10086</v>
      </c>
      <c r="C57" s="2" t="s">
        <v>10357</v>
      </c>
      <c r="D57" s="2" t="s">
        <v>11553</v>
      </c>
      <c r="E57" s="3">
        <v>3.4</v>
      </c>
      <c r="F57" s="5">
        <v>0.177</v>
      </c>
    </row>
    <row r="58" customHeight="1" spans="1:6">
      <c r="A58" s="2" t="s">
        <v>293</v>
      </c>
      <c r="B58" s="2" t="s">
        <v>10079</v>
      </c>
      <c r="C58" s="2" t="s">
        <v>10337</v>
      </c>
      <c r="D58" s="2" t="s">
        <v>11549</v>
      </c>
      <c r="E58" s="3">
        <v>4.8</v>
      </c>
      <c r="F58" s="5">
        <v>0.21</v>
      </c>
    </row>
    <row r="59" customHeight="1" spans="1:6">
      <c r="A59" s="2" t="s">
        <v>797</v>
      </c>
      <c r="B59" s="2" t="s">
        <v>10078</v>
      </c>
      <c r="C59" s="2" t="s">
        <v>10339</v>
      </c>
      <c r="D59" s="2" t="s">
        <v>11552</v>
      </c>
      <c r="E59" s="3">
        <v>3.7</v>
      </c>
      <c r="F59" s="5">
        <v>0.197</v>
      </c>
    </row>
    <row r="60" customHeight="1" spans="1:6">
      <c r="A60" s="2" t="s">
        <v>89</v>
      </c>
      <c r="B60" s="2" t="s">
        <v>10073</v>
      </c>
      <c r="C60" s="2" t="s">
        <v>10355</v>
      </c>
      <c r="D60" s="2" t="s">
        <v>11556</v>
      </c>
      <c r="E60" s="3">
        <v>3.8</v>
      </c>
      <c r="F60" s="5">
        <v>0.228</v>
      </c>
    </row>
    <row r="61" customHeight="1" spans="1:6">
      <c r="A61" s="2" t="s">
        <v>1191</v>
      </c>
      <c r="B61" s="2" t="s">
        <v>10037</v>
      </c>
      <c r="C61" s="2" t="s">
        <v>10348</v>
      </c>
      <c r="D61" s="2" t="s">
        <v>11549</v>
      </c>
      <c r="E61" s="3">
        <v>3.7</v>
      </c>
      <c r="F61" s="5">
        <v>0.227</v>
      </c>
    </row>
    <row r="62" customHeight="1" spans="1:6">
      <c r="A62" s="2" t="s">
        <v>249</v>
      </c>
      <c r="B62" s="2" t="s">
        <v>10017</v>
      </c>
      <c r="C62" s="2" t="s">
        <v>10337</v>
      </c>
      <c r="D62" s="2" t="s">
        <v>11551</v>
      </c>
      <c r="E62" s="3">
        <v>4.7</v>
      </c>
      <c r="F62" s="5">
        <v>0.171</v>
      </c>
    </row>
    <row r="63" customHeight="1" spans="1:6">
      <c r="A63" s="2" t="s">
        <v>110</v>
      </c>
      <c r="B63" s="2" t="s">
        <v>10019</v>
      </c>
      <c r="C63" s="2" t="s">
        <v>10332</v>
      </c>
      <c r="D63" s="2" t="s">
        <v>11555</v>
      </c>
      <c r="E63" s="3">
        <v>4.2</v>
      </c>
      <c r="F63" s="5">
        <v>0.175</v>
      </c>
    </row>
    <row r="64" customHeight="1" spans="1:6">
      <c r="A64" s="2" t="s">
        <v>578</v>
      </c>
      <c r="B64" s="2" t="s">
        <v>10020</v>
      </c>
      <c r="C64" s="2" t="s">
        <v>10355</v>
      </c>
      <c r="D64" s="2" t="s">
        <v>11549</v>
      </c>
      <c r="E64" s="3">
        <v>4.8</v>
      </c>
      <c r="F64" s="5">
        <v>0.214</v>
      </c>
    </row>
    <row r="65" customHeight="1" spans="1:6">
      <c r="A65" s="2" t="s">
        <v>345</v>
      </c>
      <c r="B65" s="2" t="s">
        <v>10048</v>
      </c>
      <c r="C65" s="2" t="s">
        <v>10334</v>
      </c>
      <c r="D65" s="2" t="s">
        <v>11557</v>
      </c>
      <c r="E65" s="3">
        <v>3.7</v>
      </c>
      <c r="F65" s="5">
        <v>0.215</v>
      </c>
    </row>
    <row r="66" customHeight="1" spans="1:6">
      <c r="A66" s="2" t="s">
        <v>187</v>
      </c>
      <c r="B66" s="2" t="s">
        <v>10076</v>
      </c>
      <c r="C66" s="2" t="s">
        <v>10348</v>
      </c>
      <c r="D66" s="2" t="s">
        <v>11551</v>
      </c>
      <c r="E66" s="3">
        <v>3.4</v>
      </c>
      <c r="F66" s="5">
        <v>0.17</v>
      </c>
    </row>
    <row r="67" customHeight="1" spans="1:6">
      <c r="A67" s="2" t="s">
        <v>157</v>
      </c>
      <c r="B67" s="2" t="s">
        <v>10071</v>
      </c>
      <c r="C67" s="2" t="s">
        <v>10332</v>
      </c>
      <c r="D67" s="2" t="s">
        <v>11551</v>
      </c>
      <c r="E67" s="3">
        <v>4.1</v>
      </c>
      <c r="F67" s="5">
        <v>0.173</v>
      </c>
    </row>
    <row r="68" customHeight="1" spans="1:6">
      <c r="A68" s="2" t="s">
        <v>468</v>
      </c>
      <c r="B68" s="2" t="s">
        <v>10064</v>
      </c>
      <c r="C68" s="2" t="s">
        <v>10332</v>
      </c>
      <c r="D68" s="2" t="s">
        <v>11552</v>
      </c>
      <c r="E68" s="3">
        <v>3.8</v>
      </c>
      <c r="F68" s="5">
        <v>0.231</v>
      </c>
    </row>
    <row r="69" customHeight="1" spans="1:6">
      <c r="A69" s="2" t="s">
        <v>526</v>
      </c>
      <c r="B69" s="2" t="s">
        <v>10036</v>
      </c>
      <c r="C69" s="2" t="s">
        <v>10355</v>
      </c>
      <c r="D69" s="2" t="s">
        <v>11549</v>
      </c>
      <c r="E69" s="3">
        <v>4.6</v>
      </c>
      <c r="F69" s="5">
        <v>0.224</v>
      </c>
    </row>
    <row r="70" customHeight="1" spans="1:6">
      <c r="A70" s="2" t="s">
        <v>776</v>
      </c>
      <c r="B70" s="2" t="s">
        <v>10024</v>
      </c>
      <c r="C70" s="2" t="s">
        <v>10329</v>
      </c>
      <c r="D70" s="2" t="s">
        <v>11551</v>
      </c>
      <c r="E70" s="3">
        <v>4.7</v>
      </c>
      <c r="F70" s="5">
        <v>0.142</v>
      </c>
    </row>
    <row r="71" customHeight="1" spans="1:6">
      <c r="A71" s="2" t="s">
        <v>177</v>
      </c>
      <c r="B71" s="2" t="s">
        <v>10062</v>
      </c>
      <c r="C71" s="2" t="s">
        <v>10332</v>
      </c>
      <c r="D71" s="2" t="s">
        <v>11549</v>
      </c>
      <c r="E71" s="3">
        <v>4</v>
      </c>
      <c r="F71" s="5">
        <v>0.191</v>
      </c>
    </row>
    <row r="72" customHeight="1" spans="1:6">
      <c r="A72" s="2" t="s">
        <v>548</v>
      </c>
      <c r="B72" s="2" t="s">
        <v>10088</v>
      </c>
      <c r="C72" s="2" t="s">
        <v>10339</v>
      </c>
      <c r="D72" s="2" t="s">
        <v>11554</v>
      </c>
      <c r="E72" s="3">
        <v>4.9</v>
      </c>
      <c r="F72" s="5">
        <v>0.263</v>
      </c>
    </row>
    <row r="73" customHeight="1" spans="1:6">
      <c r="A73" s="2" t="s">
        <v>566</v>
      </c>
      <c r="B73" s="2" t="s">
        <v>10007</v>
      </c>
      <c r="C73" s="2" t="s">
        <v>10342</v>
      </c>
      <c r="D73" s="2" t="s">
        <v>11551</v>
      </c>
      <c r="E73" s="3">
        <v>4.1</v>
      </c>
      <c r="F73" s="5">
        <v>0.126</v>
      </c>
    </row>
    <row r="74" customHeight="1" spans="1:6">
      <c r="A74" s="2" t="s">
        <v>366</v>
      </c>
      <c r="B74" s="2" t="s">
        <v>9978</v>
      </c>
      <c r="C74" s="2" t="s">
        <v>10329</v>
      </c>
      <c r="D74" s="2" t="s">
        <v>11555</v>
      </c>
      <c r="E74" s="3">
        <v>3.7</v>
      </c>
      <c r="F74" s="5">
        <v>0.257</v>
      </c>
    </row>
    <row r="75" customHeight="1" spans="1:6">
      <c r="A75" s="2" t="s">
        <v>712</v>
      </c>
      <c r="B75" s="2" t="s">
        <v>9984</v>
      </c>
      <c r="C75" s="2" t="s">
        <v>10329</v>
      </c>
      <c r="D75" s="2" t="s">
        <v>11555</v>
      </c>
      <c r="E75" s="3">
        <v>4</v>
      </c>
      <c r="F75" s="5">
        <v>0.146</v>
      </c>
    </row>
    <row r="76" customHeight="1" spans="1:6">
      <c r="A76" s="2" t="s">
        <v>131</v>
      </c>
      <c r="B76" s="2" t="s">
        <v>9985</v>
      </c>
      <c r="C76" s="2" t="s">
        <v>10334</v>
      </c>
      <c r="D76" s="2" t="s">
        <v>11552</v>
      </c>
      <c r="E76" s="3">
        <v>3.3</v>
      </c>
      <c r="F76" s="5">
        <v>0.201</v>
      </c>
    </row>
    <row r="77" customHeight="1" spans="1:6">
      <c r="A77" s="2" t="s">
        <v>750</v>
      </c>
      <c r="B77" s="2" t="s">
        <v>10061</v>
      </c>
      <c r="C77" s="2" t="s">
        <v>10350</v>
      </c>
      <c r="D77" s="2" t="s">
        <v>11555</v>
      </c>
      <c r="E77" s="3">
        <v>4.6</v>
      </c>
      <c r="F77" s="5">
        <v>0.188</v>
      </c>
    </row>
    <row r="78" customHeight="1" spans="1:6">
      <c r="A78" s="2" t="s">
        <v>39</v>
      </c>
      <c r="B78" s="2" t="s">
        <v>10046</v>
      </c>
      <c r="C78" s="2" t="s">
        <v>10348</v>
      </c>
      <c r="D78" s="2" t="s">
        <v>11553</v>
      </c>
      <c r="E78" s="3">
        <v>3.4</v>
      </c>
      <c r="F78" s="5">
        <v>0.122</v>
      </c>
    </row>
    <row r="79" customHeight="1" spans="1:6">
      <c r="A79" s="2" t="s">
        <v>446</v>
      </c>
      <c r="B79" s="2" t="s">
        <v>9981</v>
      </c>
      <c r="C79" s="2" t="s">
        <v>10337</v>
      </c>
      <c r="D79" s="2" t="s">
        <v>11550</v>
      </c>
      <c r="E79" s="3">
        <v>3.7</v>
      </c>
      <c r="F79" s="5">
        <v>0.266</v>
      </c>
    </row>
    <row r="80" customHeight="1" spans="1:6">
      <c r="A80" s="2" t="s">
        <v>20</v>
      </c>
      <c r="B80" s="2" t="s">
        <v>9982</v>
      </c>
      <c r="C80" s="2" t="s">
        <v>10337</v>
      </c>
      <c r="D80" s="2" t="s">
        <v>11554</v>
      </c>
      <c r="E80" s="3">
        <v>4.2</v>
      </c>
      <c r="F80" s="5">
        <v>0.193</v>
      </c>
    </row>
    <row r="81" customHeight="1" spans="1:6">
      <c r="A81" s="2" t="s">
        <v>1173</v>
      </c>
      <c r="B81" s="2" t="s">
        <v>10051</v>
      </c>
      <c r="C81" s="2" t="s">
        <v>10348</v>
      </c>
      <c r="D81" s="2" t="s">
        <v>11551</v>
      </c>
      <c r="E81" s="3">
        <v>3.3</v>
      </c>
      <c r="F81" s="5">
        <v>0.273</v>
      </c>
    </row>
    <row r="82" customHeight="1" spans="1:6">
      <c r="A82" s="2" t="s">
        <v>647</v>
      </c>
      <c r="B82" s="2" t="s">
        <v>10054</v>
      </c>
      <c r="C82" s="2" t="s">
        <v>10355</v>
      </c>
      <c r="D82" s="2" t="s">
        <v>11553</v>
      </c>
      <c r="E82" s="3">
        <v>3.3</v>
      </c>
      <c r="F82" s="5">
        <v>0.166</v>
      </c>
    </row>
    <row r="83" customHeight="1" spans="1:6">
      <c r="A83" s="2" t="s">
        <v>726</v>
      </c>
      <c r="B83" s="2" t="s">
        <v>10060</v>
      </c>
      <c r="C83" s="2" t="s">
        <v>10339</v>
      </c>
      <c r="D83" s="2" t="s">
        <v>11550</v>
      </c>
      <c r="E83" s="3">
        <v>4.4</v>
      </c>
      <c r="F83" s="5">
        <v>0.259</v>
      </c>
    </row>
    <row r="84" customHeight="1" spans="1:6">
      <c r="A84" s="2" t="s">
        <v>52</v>
      </c>
      <c r="B84" s="2" t="s">
        <v>10087</v>
      </c>
      <c r="C84" s="2" t="s">
        <v>10337</v>
      </c>
      <c r="D84" s="2" t="s">
        <v>11549</v>
      </c>
      <c r="E84" s="3">
        <v>3.3</v>
      </c>
      <c r="F84" s="5">
        <v>0.268</v>
      </c>
    </row>
    <row r="85" customHeight="1" spans="1:6">
      <c r="A85" s="2" t="s">
        <v>1342</v>
      </c>
      <c r="B85" s="2" t="s">
        <v>10063</v>
      </c>
      <c r="C85" s="2" t="s">
        <v>10329</v>
      </c>
      <c r="D85" s="2" t="s">
        <v>11550</v>
      </c>
      <c r="E85" s="3">
        <v>4</v>
      </c>
      <c r="F85" s="5">
        <v>0.209</v>
      </c>
    </row>
    <row r="86" customHeight="1" spans="1:6">
      <c r="A86" s="2" t="s">
        <v>674</v>
      </c>
      <c r="B86" s="2" t="s">
        <v>9980</v>
      </c>
      <c r="C86" s="2" t="s">
        <v>10329</v>
      </c>
      <c r="D86" s="2" t="s">
        <v>11550</v>
      </c>
      <c r="E86" s="3">
        <v>3.8</v>
      </c>
      <c r="F86" s="5">
        <v>0.152</v>
      </c>
    </row>
    <row r="87" customHeight="1" spans="1:6">
      <c r="A87" s="2" t="s">
        <v>116</v>
      </c>
      <c r="B87" s="2" t="s">
        <v>10065</v>
      </c>
      <c r="C87" s="2" t="s">
        <v>10348</v>
      </c>
      <c r="D87" s="2" t="s">
        <v>11549</v>
      </c>
      <c r="E87" s="3">
        <v>3.6</v>
      </c>
      <c r="F87" s="5">
        <v>0.23</v>
      </c>
    </row>
    <row r="88" customHeight="1" spans="1:6">
      <c r="A88" s="2" t="s">
        <v>634</v>
      </c>
      <c r="B88" s="2" t="s">
        <v>10025</v>
      </c>
      <c r="C88" s="2" t="s">
        <v>10355</v>
      </c>
      <c r="D88" s="2" t="s">
        <v>11555</v>
      </c>
      <c r="E88" s="3">
        <v>3.5</v>
      </c>
      <c r="F88" s="5">
        <v>0.208</v>
      </c>
    </row>
    <row r="89" customHeight="1" spans="1:6">
      <c r="A89" s="2" t="s">
        <v>121</v>
      </c>
      <c r="B89" s="2" t="s">
        <v>10069</v>
      </c>
      <c r="C89" s="2" t="s">
        <v>10332</v>
      </c>
      <c r="D89" s="2" t="s">
        <v>11553</v>
      </c>
      <c r="E89" s="3">
        <v>4.5</v>
      </c>
      <c r="F89" s="5">
        <v>0.271</v>
      </c>
    </row>
    <row r="90" customHeight="1" spans="1:6">
      <c r="A90" s="2" t="s">
        <v>552</v>
      </c>
      <c r="B90" s="2" t="s">
        <v>10008</v>
      </c>
      <c r="C90" s="2" t="s">
        <v>10357</v>
      </c>
      <c r="D90" s="2" t="s">
        <v>11555</v>
      </c>
      <c r="E90" s="3">
        <v>4.8</v>
      </c>
      <c r="F90" s="5">
        <v>0.19</v>
      </c>
    </row>
    <row r="91" customHeight="1" spans="1:6">
      <c r="A91" s="2" t="s">
        <v>1309</v>
      </c>
      <c r="B91" s="2" t="s">
        <v>10083</v>
      </c>
      <c r="C91" s="2" t="s">
        <v>10350</v>
      </c>
      <c r="D91" s="2" t="s">
        <v>11548</v>
      </c>
      <c r="E91" s="3">
        <v>3.4</v>
      </c>
      <c r="F91" s="5">
        <v>0.163</v>
      </c>
    </row>
    <row r="92" customHeight="1" spans="1:6">
      <c r="A92" s="2" t="s">
        <v>421</v>
      </c>
      <c r="B92" s="2" t="s">
        <v>9990</v>
      </c>
      <c r="C92" s="2" t="s">
        <v>10334</v>
      </c>
      <c r="D92" s="2" t="s">
        <v>11555</v>
      </c>
      <c r="E92" s="3">
        <v>4.8</v>
      </c>
      <c r="F92" s="5">
        <v>0.142</v>
      </c>
    </row>
    <row r="93" customHeight="1" spans="1:6">
      <c r="A93" s="2" t="s">
        <v>586</v>
      </c>
      <c r="B93" s="2" t="s">
        <v>10084</v>
      </c>
      <c r="C93" s="2" t="s">
        <v>10350</v>
      </c>
      <c r="D93" s="2" t="s">
        <v>11548</v>
      </c>
      <c r="E93" s="3">
        <v>4.2</v>
      </c>
      <c r="F93" s="5">
        <v>0.232</v>
      </c>
    </row>
    <row r="94" customHeight="1" spans="1:6">
      <c r="A94" s="2" t="s">
        <v>814</v>
      </c>
      <c r="B94" s="2" t="s">
        <v>10091</v>
      </c>
      <c r="C94" s="2" t="s">
        <v>10334</v>
      </c>
      <c r="D94" s="2" t="s">
        <v>11556</v>
      </c>
      <c r="E94" s="3">
        <v>4.3</v>
      </c>
      <c r="F94" s="5">
        <v>0.276</v>
      </c>
    </row>
    <row r="95" customHeight="1" spans="1:6">
      <c r="A95" s="2" t="s">
        <v>265</v>
      </c>
      <c r="B95" s="2" t="s">
        <v>10022</v>
      </c>
      <c r="C95" s="2" t="s">
        <v>10342</v>
      </c>
      <c r="D95" s="2" t="s">
        <v>11555</v>
      </c>
      <c r="E95" s="3">
        <v>4.4</v>
      </c>
      <c r="F95" s="5">
        <v>0.125</v>
      </c>
    </row>
    <row r="96" customHeight="1" spans="1:6">
      <c r="A96" s="2" t="s">
        <v>358</v>
      </c>
      <c r="B96" s="2" t="s">
        <v>10056</v>
      </c>
      <c r="C96" s="2" t="s">
        <v>10332</v>
      </c>
      <c r="D96" s="2" t="s">
        <v>11555</v>
      </c>
      <c r="E96" s="3">
        <v>4.4</v>
      </c>
      <c r="F96" s="5">
        <v>0.238</v>
      </c>
    </row>
    <row r="97" customHeight="1" spans="1:6">
      <c r="A97" s="2" t="s">
        <v>655</v>
      </c>
      <c r="B97" s="2" t="s">
        <v>9999</v>
      </c>
      <c r="C97" s="2" t="s">
        <v>10339</v>
      </c>
      <c r="D97" s="2" t="s">
        <v>11549</v>
      </c>
      <c r="E97" s="3">
        <v>4.6</v>
      </c>
      <c r="F97" s="5">
        <v>0.268</v>
      </c>
    </row>
    <row r="98" customHeight="1" spans="1:6">
      <c r="A98" s="2" t="s">
        <v>182</v>
      </c>
      <c r="B98" s="2" t="s">
        <v>10000</v>
      </c>
      <c r="C98" s="2" t="s">
        <v>10339</v>
      </c>
      <c r="D98" s="2" t="s">
        <v>11557</v>
      </c>
      <c r="E98" s="3">
        <v>4</v>
      </c>
      <c r="F98" s="5">
        <v>0.132</v>
      </c>
    </row>
    <row r="99" customHeight="1" spans="1:6">
      <c r="A99" s="2" t="s">
        <v>721</v>
      </c>
      <c r="B99" s="2" t="s">
        <v>10085</v>
      </c>
      <c r="C99" s="2" t="s">
        <v>10332</v>
      </c>
      <c r="D99" s="2" t="s">
        <v>11555</v>
      </c>
      <c r="E99" s="3">
        <v>4.1</v>
      </c>
      <c r="F99" s="5">
        <v>0.138</v>
      </c>
    </row>
    <row r="100" customHeight="1" spans="1:6">
      <c r="A100" s="2" t="s">
        <v>945</v>
      </c>
      <c r="B100" s="2" t="s">
        <v>10014</v>
      </c>
      <c r="C100" s="2" t="s">
        <v>10348</v>
      </c>
      <c r="D100" s="2" t="s">
        <v>11552</v>
      </c>
      <c r="E100" s="3">
        <v>3.8</v>
      </c>
      <c r="F100" s="5">
        <v>0.231</v>
      </c>
    </row>
    <row r="101" customHeight="1" spans="1:6">
      <c r="A101" s="2" t="s">
        <v>1711</v>
      </c>
      <c r="B101" s="2" t="s">
        <v>10026</v>
      </c>
      <c r="C101" s="2" t="s">
        <v>10339</v>
      </c>
      <c r="D101" s="2" t="s">
        <v>11548</v>
      </c>
      <c r="E101" s="3">
        <v>3.4</v>
      </c>
      <c r="F101" s="5">
        <v>0.224</v>
      </c>
    </row>
    <row r="102" customHeight="1" spans="1:6">
      <c r="A102" s="2" t="s">
        <v>245</v>
      </c>
      <c r="B102" s="2" t="s">
        <v>10027</v>
      </c>
      <c r="C102" s="2" t="s">
        <v>10342</v>
      </c>
      <c r="D102" s="2" t="s">
        <v>11556</v>
      </c>
      <c r="E102" s="3">
        <v>4.3</v>
      </c>
      <c r="F102" s="5">
        <v>0.131</v>
      </c>
    </row>
    <row r="103" customHeight="1" spans="1:6">
      <c r="A103" s="2" t="s">
        <v>917</v>
      </c>
      <c r="B103" s="2" t="s">
        <v>10001</v>
      </c>
      <c r="C103" s="2" t="s">
        <v>10355</v>
      </c>
      <c r="D103" s="2" t="s">
        <v>11550</v>
      </c>
      <c r="E103" s="3">
        <v>3.3</v>
      </c>
      <c r="F103" s="5">
        <v>0.254</v>
      </c>
    </row>
    <row r="104" customHeight="1" spans="1:6">
      <c r="A104" s="2" t="s">
        <v>860</v>
      </c>
      <c r="B104" s="2" t="s">
        <v>9997</v>
      </c>
      <c r="C104" s="2" t="s">
        <v>10342</v>
      </c>
      <c r="D104" s="2" t="s">
        <v>11548</v>
      </c>
      <c r="E104" s="3">
        <v>3.7</v>
      </c>
      <c r="F104" s="5">
        <v>0.204</v>
      </c>
    </row>
    <row r="105" customHeight="1" spans="1:6">
      <c r="A105" s="2" t="s">
        <v>137</v>
      </c>
      <c r="B105" s="2" t="s">
        <v>10043</v>
      </c>
      <c r="C105" s="2" t="s">
        <v>10329</v>
      </c>
      <c r="D105" s="2" t="s">
        <v>11548</v>
      </c>
      <c r="E105" s="3">
        <v>3.4</v>
      </c>
      <c r="F105" s="5">
        <v>0.265</v>
      </c>
    </row>
    <row r="106" customHeight="1" spans="1:6">
      <c r="A106" s="2" t="s">
        <v>239</v>
      </c>
      <c r="B106" s="2" t="s">
        <v>9992</v>
      </c>
      <c r="C106" s="2" t="s">
        <v>10337</v>
      </c>
      <c r="D106" s="2" t="s">
        <v>11549</v>
      </c>
      <c r="E106" s="3">
        <v>3.5</v>
      </c>
      <c r="F106" s="5">
        <v>0.26</v>
      </c>
    </row>
    <row r="107" customHeight="1" spans="1:6">
      <c r="A107" s="2" t="s">
        <v>105</v>
      </c>
      <c r="B107" s="2" t="s">
        <v>10009</v>
      </c>
      <c r="C107" s="2" t="s">
        <v>10337</v>
      </c>
      <c r="D107" s="2" t="s">
        <v>11553</v>
      </c>
      <c r="E107" s="3">
        <v>4.3</v>
      </c>
      <c r="F107" s="5">
        <v>0.25</v>
      </c>
    </row>
    <row r="108" customHeight="1" spans="1:6">
      <c r="A108" s="2" t="s">
        <v>771</v>
      </c>
      <c r="B108" s="2" t="s">
        <v>10039</v>
      </c>
      <c r="C108" s="2" t="s">
        <v>10348</v>
      </c>
      <c r="D108" s="2" t="s">
        <v>11557</v>
      </c>
      <c r="E108" s="3">
        <v>4.3</v>
      </c>
      <c r="F108" s="5">
        <v>0.203</v>
      </c>
    </row>
    <row r="109" customHeight="1" spans="1:6">
      <c r="A109" s="2" t="s">
        <v>382</v>
      </c>
      <c r="B109" s="2" t="s">
        <v>9993</v>
      </c>
      <c r="C109" s="2" t="s">
        <v>10337</v>
      </c>
      <c r="D109" s="2" t="s">
        <v>11550</v>
      </c>
      <c r="E109" s="3">
        <v>3.9</v>
      </c>
      <c r="F109" s="5">
        <v>0.16</v>
      </c>
    </row>
    <row r="110" customHeight="1" spans="1:6">
      <c r="A110" s="2" t="s">
        <v>1209</v>
      </c>
      <c r="B110" s="2" t="s">
        <v>10040</v>
      </c>
      <c r="C110" s="2" t="s">
        <v>10355</v>
      </c>
      <c r="D110" s="2" t="s">
        <v>11554</v>
      </c>
      <c r="E110" s="3">
        <v>3.4</v>
      </c>
      <c r="F110" s="5">
        <v>0.201</v>
      </c>
    </row>
    <row r="111" customHeight="1" spans="1:6">
      <c r="A111" s="2" t="s">
        <v>738</v>
      </c>
      <c r="B111" s="2" t="s">
        <v>10053</v>
      </c>
      <c r="C111" s="2" t="s">
        <v>10350</v>
      </c>
      <c r="D111" s="2" t="s">
        <v>11548</v>
      </c>
      <c r="E111" s="3">
        <v>3.9</v>
      </c>
      <c r="F111" s="5">
        <v>0.136</v>
      </c>
    </row>
    <row r="112" customHeight="1" spans="1:6">
      <c r="A112" s="2" t="s">
        <v>220</v>
      </c>
      <c r="B112" s="2" t="s">
        <v>10045</v>
      </c>
      <c r="C112" s="2" t="s">
        <v>10348</v>
      </c>
      <c r="D112" s="2" t="s">
        <v>11551</v>
      </c>
      <c r="E112" s="3">
        <v>3.8</v>
      </c>
      <c r="F112" s="5">
        <v>0.225</v>
      </c>
    </row>
    <row r="113" customHeight="1" spans="1:6">
      <c r="A113" s="2" t="s">
        <v>1292</v>
      </c>
      <c r="B113" s="2" t="s">
        <v>10066</v>
      </c>
      <c r="C113" s="2" t="s">
        <v>10348</v>
      </c>
      <c r="D113" s="2" t="s">
        <v>11555</v>
      </c>
      <c r="E113" s="3">
        <v>4.4</v>
      </c>
      <c r="F113" s="5">
        <v>0.141</v>
      </c>
    </row>
    <row r="114" customHeight="1" spans="1:6">
      <c r="A114" s="2" t="s">
        <v>298</v>
      </c>
      <c r="B114" s="2" t="s">
        <v>10050</v>
      </c>
      <c r="C114" s="2" t="s">
        <v>10329</v>
      </c>
      <c r="D114" s="2" t="s">
        <v>11549</v>
      </c>
      <c r="E114" s="3">
        <v>4.2</v>
      </c>
      <c r="F114" s="5">
        <v>0.202</v>
      </c>
    </row>
    <row r="115" customHeight="1" spans="1:6">
      <c r="A115" s="2" t="s">
        <v>152</v>
      </c>
      <c r="B115" s="2" t="s">
        <v>9995</v>
      </c>
      <c r="C115" s="2" t="s">
        <v>10337</v>
      </c>
      <c r="D115" s="2" t="s">
        <v>11552</v>
      </c>
      <c r="E115" s="3">
        <v>4</v>
      </c>
      <c r="F115" s="5">
        <v>0.129</v>
      </c>
    </row>
    <row r="116" customHeight="1" spans="1:6">
      <c r="A116" s="2" t="s">
        <v>706</v>
      </c>
      <c r="B116" s="2" t="s">
        <v>10018</v>
      </c>
      <c r="C116" s="2" t="s">
        <v>10332</v>
      </c>
      <c r="D116" s="2" t="s">
        <v>11553</v>
      </c>
      <c r="E116" s="3">
        <v>4</v>
      </c>
      <c r="F116" s="5">
        <v>0.168</v>
      </c>
    </row>
    <row r="117" customHeight="1" spans="1:6">
      <c r="A117" s="2" t="s">
        <v>698</v>
      </c>
      <c r="B117" s="2" t="s">
        <v>10068</v>
      </c>
      <c r="C117" s="2" t="s">
        <v>10337</v>
      </c>
      <c r="D117" s="2" t="s">
        <v>11551</v>
      </c>
      <c r="E117" s="3">
        <v>4.8</v>
      </c>
      <c r="F117" s="5">
        <v>0.157</v>
      </c>
    </row>
    <row r="118" customHeight="1" spans="1:6">
      <c r="A118" s="2" t="s">
        <v>795</v>
      </c>
      <c r="B118" s="2" t="s">
        <v>9975</v>
      </c>
      <c r="C118" s="2" t="s">
        <v>10339</v>
      </c>
      <c r="D118" s="2" t="s">
        <v>11548</v>
      </c>
      <c r="E118" s="3">
        <v>4.5</v>
      </c>
      <c r="F118" s="5">
        <v>0.219</v>
      </c>
    </row>
    <row r="119" customHeight="1" spans="1:6">
      <c r="A119" s="2" t="s">
        <v>807</v>
      </c>
      <c r="B119" s="2" t="s">
        <v>10002</v>
      </c>
      <c r="C119" s="2" t="s">
        <v>10337</v>
      </c>
      <c r="D119" s="2" t="s">
        <v>11555</v>
      </c>
      <c r="E119" s="3">
        <v>4</v>
      </c>
      <c r="F119" s="5">
        <v>0.246</v>
      </c>
    </row>
    <row r="120" customHeight="1" spans="1:6">
      <c r="A120" s="2" t="s">
        <v>372</v>
      </c>
      <c r="B120" s="2" t="s">
        <v>10016</v>
      </c>
      <c r="C120" s="2" t="s">
        <v>10348</v>
      </c>
      <c r="D120" s="2" t="s">
        <v>11555</v>
      </c>
      <c r="E120" s="3">
        <v>4</v>
      </c>
      <c r="F120" s="5">
        <v>0.129</v>
      </c>
    </row>
    <row r="121" customHeight="1" spans="1:6">
      <c r="A121" s="2" t="s">
        <v>224</v>
      </c>
      <c r="B121" s="2" t="s">
        <v>9977</v>
      </c>
      <c r="C121" s="2" t="s">
        <v>10348</v>
      </c>
      <c r="D121" s="2" t="s">
        <v>11557</v>
      </c>
      <c r="E121" s="3">
        <v>3.2</v>
      </c>
      <c r="F121" s="5">
        <v>0.256</v>
      </c>
    </row>
    <row r="122" customHeight="1" spans="1:6">
      <c r="F122" s="6"/>
    </row>
    <row r="123" customHeight="1" spans="1:6">
      <c r="F123" s="6"/>
    </row>
    <row r="124" customHeight="1" spans="1:6">
      <c r="F124" s="6"/>
    </row>
    <row r="125" customHeight="1" spans="1:6">
      <c r="F125" s="6"/>
    </row>
    <row r="126" customHeight="1" spans="1:6">
      <c r="F126" s="6"/>
    </row>
    <row r="127" customHeight="1" spans="1:6">
      <c r="F127" s="6"/>
    </row>
    <row r="128" customHeight="1" spans="1:6">
      <c r="F128" s="6"/>
    </row>
    <row r="129" customHeight="1" spans="6:6">
      <c r="F129" s="6"/>
    </row>
    <row r="130" customHeight="1" spans="6:6">
      <c r="F130" s="6"/>
    </row>
    <row r="131" customHeight="1" spans="6:6">
      <c r="F131" s="6"/>
    </row>
    <row r="132" customHeight="1" spans="6:6">
      <c r="F132" s="6"/>
    </row>
    <row r="133" customHeight="1" spans="6:6">
      <c r="F133" s="6"/>
    </row>
    <row r="134" customHeight="1" spans="6:6">
      <c r="F134" s="6"/>
    </row>
    <row r="135" customHeight="1" spans="6:6">
      <c r="F135" s="6"/>
    </row>
    <row r="136" customHeight="1" spans="6:6">
      <c r="F136" s="6"/>
    </row>
    <row r="137" customHeight="1" spans="6:6">
      <c r="F137" s="6"/>
    </row>
    <row r="138" customHeight="1" spans="6:6">
      <c r="F138" s="6"/>
    </row>
    <row r="139" customHeight="1" spans="6:6">
      <c r="F139" s="6"/>
    </row>
    <row r="140" customHeight="1" spans="6:6">
      <c r="F140" s="6"/>
    </row>
    <row r="141" customHeight="1" spans="6:6">
      <c r="F141" s="6"/>
    </row>
    <row r="142" customHeight="1" spans="6:6">
      <c r="F142" s="6"/>
    </row>
    <row r="143" customHeight="1" spans="6:6">
      <c r="F143" s="6"/>
    </row>
    <row r="144" customHeight="1" spans="6:6">
      <c r="F144" s="6"/>
    </row>
    <row r="145" customHeight="1" spans="6:6">
      <c r="F145" s="6"/>
    </row>
    <row r="146" customHeight="1" spans="6:6">
      <c r="F146" s="6"/>
    </row>
    <row r="147" customHeight="1" spans="6:6">
      <c r="F147" s="6"/>
    </row>
    <row r="148" customHeight="1" spans="6:6">
      <c r="F148" s="6"/>
    </row>
    <row r="149" customHeight="1" spans="6:6">
      <c r="F149" s="6"/>
    </row>
    <row r="150" customHeight="1" spans="6:6">
      <c r="F150" s="6"/>
    </row>
    <row r="151" customHeight="1" spans="6:6">
      <c r="F151" s="6"/>
    </row>
    <row r="152" customHeight="1" spans="6:6">
      <c r="F152" s="6"/>
    </row>
    <row r="153" customHeight="1" spans="6:6">
      <c r="F153" s="6"/>
    </row>
    <row r="154" customHeight="1" spans="6:6">
      <c r="F154" s="6"/>
    </row>
    <row r="155" customHeight="1" spans="6:6">
      <c r="F155" s="6"/>
    </row>
    <row r="156" customHeight="1" spans="6:6">
      <c r="F156" s="6"/>
    </row>
    <row r="157" customHeight="1" spans="6:6">
      <c r="F157" s="6"/>
    </row>
    <row r="158" customHeight="1" spans="6:6">
      <c r="F158" s="6"/>
    </row>
    <row r="159" customHeight="1" spans="6:6">
      <c r="F159" s="6"/>
    </row>
    <row r="160" customHeight="1" spans="6:6">
      <c r="F160" s="6"/>
    </row>
    <row r="161" customHeight="1" spans="6:6">
      <c r="F161" s="6"/>
    </row>
    <row r="162" customHeight="1" spans="6:6">
      <c r="F162" s="6"/>
    </row>
    <row r="163" customHeight="1" spans="6:6">
      <c r="F163" s="6"/>
    </row>
    <row r="164" customHeight="1" spans="6:6">
      <c r="F164" s="6"/>
    </row>
    <row r="165" customHeight="1" spans="6:6">
      <c r="F165" s="6"/>
    </row>
    <row r="166" customHeight="1" spans="6:6">
      <c r="F166" s="6"/>
    </row>
    <row r="167" customHeight="1" spans="6:6">
      <c r="F167" s="6"/>
    </row>
    <row r="168" customHeight="1" spans="6:6">
      <c r="F168" s="6"/>
    </row>
    <row r="169" customHeight="1" spans="6:6">
      <c r="F169" s="6"/>
    </row>
    <row r="170" customHeight="1" spans="6:6">
      <c r="F170" s="6"/>
    </row>
    <row r="171" customHeight="1" spans="6:6">
      <c r="F171" s="6"/>
    </row>
    <row r="172" customHeight="1" spans="6:6">
      <c r="F172" s="6"/>
    </row>
    <row r="173" customHeight="1" spans="6:6">
      <c r="F173" s="6"/>
    </row>
    <row r="174" customHeight="1" spans="6:6">
      <c r="F174" s="6"/>
    </row>
    <row r="175" customHeight="1" spans="6:6">
      <c r="F175" s="6"/>
    </row>
    <row r="176" customHeight="1" spans="6:6">
      <c r="F176" s="6"/>
    </row>
    <row r="177" customHeight="1" spans="6:6">
      <c r="F177" s="6"/>
    </row>
    <row r="178" customHeight="1" spans="6:6">
      <c r="F178" s="6"/>
    </row>
    <row r="179" customHeight="1" spans="6:6">
      <c r="F179" s="6"/>
    </row>
    <row r="180" customHeight="1" spans="6:6">
      <c r="F180" s="6"/>
    </row>
    <row r="181" customHeight="1" spans="6:6">
      <c r="F181" s="6"/>
    </row>
    <row r="182" customHeight="1" spans="6:6">
      <c r="F182" s="6"/>
    </row>
    <row r="183" customHeight="1" spans="6:6">
      <c r="F183" s="6"/>
    </row>
    <row r="184" customHeight="1" spans="6:6">
      <c r="F184" s="6"/>
    </row>
    <row r="185" customHeight="1" spans="6:6">
      <c r="F185" s="6"/>
    </row>
    <row r="186" customHeight="1" spans="6:6">
      <c r="F186" s="6"/>
    </row>
    <row r="187" customHeight="1" spans="6:6">
      <c r="F187" s="6"/>
    </row>
    <row r="188" customHeight="1" spans="6:6">
      <c r="F188" s="6"/>
    </row>
    <row r="189" customHeight="1" spans="6:6">
      <c r="F189" s="6"/>
    </row>
    <row r="190" customHeight="1" spans="6:6">
      <c r="F190" s="6"/>
    </row>
    <row r="191" customHeight="1" spans="6:6">
      <c r="F191" s="6"/>
    </row>
    <row r="192" customHeight="1" spans="6:6">
      <c r="F192" s="6"/>
    </row>
    <row r="193" customHeight="1" spans="6:6">
      <c r="F193" s="6"/>
    </row>
    <row r="194" customHeight="1" spans="6:6">
      <c r="F194" s="6"/>
    </row>
    <row r="195" customHeight="1" spans="6:6">
      <c r="F195" s="6"/>
    </row>
    <row r="196" customHeight="1" spans="6:6">
      <c r="F196" s="6"/>
    </row>
    <row r="197" customHeight="1" spans="6:6">
      <c r="F197" s="6"/>
    </row>
    <row r="198" customHeight="1" spans="6:6">
      <c r="F198" s="6"/>
    </row>
    <row r="199" customHeight="1" spans="6:6">
      <c r="F199" s="6"/>
    </row>
    <row r="200" customHeight="1" spans="6:6">
      <c r="F200" s="6"/>
    </row>
    <row r="201" customHeight="1" spans="6:6">
      <c r="F201" s="6"/>
    </row>
    <row r="202" customHeight="1" spans="6:6">
      <c r="F202" s="6"/>
    </row>
    <row r="203" customHeight="1" spans="6:6">
      <c r="F203" s="6"/>
    </row>
    <row r="204" customHeight="1" spans="6:6">
      <c r="F204" s="6"/>
    </row>
    <row r="205" customHeight="1" spans="6:6">
      <c r="F205" s="6"/>
    </row>
    <row r="206" customHeight="1" spans="6:6">
      <c r="F206" s="6"/>
    </row>
    <row r="207" customHeight="1" spans="6:6">
      <c r="F207" s="6"/>
    </row>
    <row r="208" customHeight="1" spans="6:6">
      <c r="F208" s="6"/>
    </row>
    <row r="209" customHeight="1" spans="6:6">
      <c r="F209" s="6"/>
    </row>
    <row r="210" customHeight="1" spans="6:6">
      <c r="F210" s="6"/>
    </row>
    <row r="211" customHeight="1" spans="6:6">
      <c r="F211" s="6"/>
    </row>
    <row r="212" customHeight="1" spans="6:6">
      <c r="F212" s="6"/>
    </row>
    <row r="213" customHeight="1" spans="6:6">
      <c r="F213" s="6"/>
    </row>
    <row r="214" customHeight="1" spans="6:6">
      <c r="F214" s="6"/>
    </row>
    <row r="215" customHeight="1" spans="6:6">
      <c r="F215" s="6"/>
    </row>
    <row r="216" customHeight="1" spans="6:6">
      <c r="F216" s="6"/>
    </row>
    <row r="217" customHeight="1" spans="6:6">
      <c r="F217" s="6"/>
    </row>
    <row r="218" customHeight="1" spans="6:6">
      <c r="F218" s="6"/>
    </row>
    <row r="219" customHeight="1" spans="6:6">
      <c r="F219" s="6"/>
    </row>
    <row r="220" customHeight="1" spans="6:6">
      <c r="F220" s="6"/>
    </row>
    <row r="221" customHeight="1" spans="6:6">
      <c r="F221" s="6"/>
    </row>
    <row r="222" customHeight="1" spans="6:6">
      <c r="F222" s="6"/>
    </row>
    <row r="223" customHeight="1" spans="6:6">
      <c r="F223" s="6"/>
    </row>
    <row r="224" customHeight="1" spans="6:6">
      <c r="F224" s="6"/>
    </row>
    <row r="225" customHeight="1" spans="6:6">
      <c r="F225" s="6"/>
    </row>
    <row r="226" customHeight="1" spans="6:6">
      <c r="F226" s="6"/>
    </row>
    <row r="227" customHeight="1" spans="6:6">
      <c r="F227" s="6"/>
    </row>
    <row r="228" customHeight="1" spans="6:6">
      <c r="F228" s="6"/>
    </row>
    <row r="229" customHeight="1" spans="6:6">
      <c r="F229" s="6"/>
    </row>
    <row r="230" customHeight="1" spans="6:6">
      <c r="F230" s="6"/>
    </row>
    <row r="231" customHeight="1" spans="6:6">
      <c r="F231" s="6"/>
    </row>
    <row r="232" customHeight="1" spans="6:6">
      <c r="F232" s="6"/>
    </row>
    <row r="233" customHeight="1" spans="6:6">
      <c r="F233" s="6"/>
    </row>
    <row r="234" customHeight="1" spans="6:6">
      <c r="F234" s="6"/>
    </row>
    <row r="235" customHeight="1" spans="6:6">
      <c r="F235" s="6"/>
    </row>
    <row r="236" customHeight="1" spans="6:6">
      <c r="F236" s="6"/>
    </row>
    <row r="237" customHeight="1" spans="6:6">
      <c r="F237" s="6"/>
    </row>
    <row r="238" customHeight="1" spans="6:6">
      <c r="F238" s="6"/>
    </row>
    <row r="239" customHeight="1" spans="6:6">
      <c r="F239" s="6"/>
    </row>
    <row r="240" customHeight="1" spans="6:6">
      <c r="F240" s="6"/>
    </row>
    <row r="241" customHeight="1" spans="6:6">
      <c r="F241" s="6"/>
    </row>
    <row r="242" customHeight="1" spans="6:6">
      <c r="F242" s="6"/>
    </row>
    <row r="243" customHeight="1" spans="6:6">
      <c r="F243" s="6"/>
    </row>
    <row r="244" customHeight="1" spans="6:6">
      <c r="F244" s="6"/>
    </row>
    <row r="245" customHeight="1" spans="6:6">
      <c r="F245" s="6"/>
    </row>
    <row r="246" customHeight="1" spans="6:6">
      <c r="F246" s="6"/>
    </row>
    <row r="247" customHeight="1" spans="6:6">
      <c r="F247" s="6"/>
    </row>
    <row r="248" customHeight="1" spans="6:6">
      <c r="F248" s="6"/>
    </row>
    <row r="249" customHeight="1" spans="6:6">
      <c r="F249" s="6"/>
    </row>
    <row r="250" customHeight="1" spans="6:6">
      <c r="F250" s="6"/>
    </row>
    <row r="251" customHeight="1" spans="6:6">
      <c r="F251" s="6"/>
    </row>
    <row r="252" customHeight="1" spans="6:6">
      <c r="F252" s="6"/>
    </row>
    <row r="253" customHeight="1" spans="6:6">
      <c r="F253" s="6"/>
    </row>
    <row r="254" customHeight="1" spans="6:6">
      <c r="F254" s="6"/>
    </row>
    <row r="255" customHeight="1" spans="6:6">
      <c r="F255" s="6"/>
    </row>
    <row r="256" customHeight="1" spans="6:6">
      <c r="F256" s="6"/>
    </row>
    <row r="257" customHeight="1" spans="6:6">
      <c r="F257" s="6"/>
    </row>
    <row r="258" customHeight="1" spans="6:6">
      <c r="F258" s="6"/>
    </row>
    <row r="259" customHeight="1" spans="6:6">
      <c r="F259" s="6"/>
    </row>
    <row r="260" customHeight="1" spans="6:6">
      <c r="F260" s="6"/>
    </row>
    <row r="261" customHeight="1" spans="6:6">
      <c r="F261" s="6"/>
    </row>
    <row r="262" customHeight="1" spans="6:6">
      <c r="F262" s="6"/>
    </row>
    <row r="263" customHeight="1" spans="6:6">
      <c r="F263" s="6"/>
    </row>
    <row r="264" customHeight="1" spans="6:6">
      <c r="F264" s="6"/>
    </row>
    <row r="265" customHeight="1" spans="6:6">
      <c r="F265" s="6"/>
    </row>
    <row r="266" customHeight="1" spans="6:6">
      <c r="F266" s="6"/>
    </row>
    <row r="267" customHeight="1" spans="6:6">
      <c r="F267" s="6"/>
    </row>
    <row r="268" customHeight="1" spans="6:6">
      <c r="F268" s="6"/>
    </row>
    <row r="269" customHeight="1" spans="6:6">
      <c r="F269" s="6"/>
    </row>
    <row r="270" customHeight="1" spans="6:6">
      <c r="F270" s="6"/>
    </row>
    <row r="271" customHeight="1" spans="6:6">
      <c r="F271" s="6"/>
    </row>
    <row r="272" customHeight="1" spans="6:6">
      <c r="F272" s="6"/>
    </row>
    <row r="273" customHeight="1" spans="6:6">
      <c r="F273" s="6"/>
    </row>
    <row r="274" customHeight="1" spans="6:6">
      <c r="F274" s="6"/>
    </row>
    <row r="275" customHeight="1" spans="6:6">
      <c r="F275" s="6"/>
    </row>
    <row r="276" customHeight="1" spans="6:6">
      <c r="F276" s="6"/>
    </row>
    <row r="277" customHeight="1" spans="6:6">
      <c r="F277" s="6"/>
    </row>
    <row r="278" customHeight="1" spans="6:6">
      <c r="F278" s="6"/>
    </row>
    <row r="279" customHeight="1" spans="6:6">
      <c r="F279" s="6"/>
    </row>
    <row r="280" customHeight="1" spans="6:6">
      <c r="F280" s="6"/>
    </row>
    <row r="281" customHeight="1" spans="6:6">
      <c r="F281" s="6"/>
    </row>
    <row r="282" customHeight="1" spans="6:6">
      <c r="F282" s="6"/>
    </row>
    <row r="283" customHeight="1" spans="6:6">
      <c r="F283" s="6"/>
    </row>
    <row r="284" customHeight="1" spans="6:6">
      <c r="F284" s="6"/>
    </row>
    <row r="285" customHeight="1" spans="6:6">
      <c r="F285" s="6"/>
    </row>
    <row r="286" customHeight="1" spans="6:6">
      <c r="F286" s="6"/>
    </row>
    <row r="287" customHeight="1" spans="6:6">
      <c r="F287" s="6"/>
    </row>
    <row r="288" customHeight="1" spans="6:6">
      <c r="F288" s="6"/>
    </row>
    <row r="289" customHeight="1" spans="6:6">
      <c r="F289" s="6"/>
    </row>
    <row r="290" customHeight="1" spans="6:6">
      <c r="F290" s="6"/>
    </row>
    <row r="291" customHeight="1" spans="6:6">
      <c r="F291" s="6"/>
    </row>
    <row r="292" customHeight="1" spans="6:6">
      <c r="F292" s="6"/>
    </row>
    <row r="293" customHeight="1" spans="6:6">
      <c r="F293" s="6"/>
    </row>
    <row r="294" customHeight="1" spans="6:6">
      <c r="F294" s="6"/>
    </row>
    <row r="295" customHeight="1" spans="6:6">
      <c r="F295" s="6"/>
    </row>
    <row r="296" customHeight="1" spans="6:6">
      <c r="F296" s="6"/>
    </row>
    <row r="297" customHeight="1" spans="6:6">
      <c r="F297" s="6"/>
    </row>
    <row r="298" customHeight="1" spans="6:6">
      <c r="F298" s="6"/>
    </row>
    <row r="299" customHeight="1" spans="6:6">
      <c r="F299" s="6"/>
    </row>
    <row r="300" customHeight="1" spans="6:6">
      <c r="F300" s="6"/>
    </row>
    <row r="301" customHeight="1" spans="6:6">
      <c r="F301" s="6"/>
    </row>
    <row r="302" customHeight="1" spans="6:6">
      <c r="F302" s="6"/>
    </row>
    <row r="303" customHeight="1" spans="6:6">
      <c r="F303" s="6"/>
    </row>
    <row r="304" customHeight="1" spans="6:6">
      <c r="F304" s="6"/>
    </row>
    <row r="305" customHeight="1" spans="6:6">
      <c r="F305" s="6"/>
    </row>
    <row r="306" customHeight="1" spans="6:6">
      <c r="F306" s="6"/>
    </row>
    <row r="307" customHeight="1" spans="6:6">
      <c r="F307" s="6"/>
    </row>
    <row r="308" customHeight="1" spans="6:6">
      <c r="F308" s="6"/>
    </row>
    <row r="309" customHeight="1" spans="6:6">
      <c r="F309" s="6"/>
    </row>
    <row r="310" customHeight="1" spans="6:6">
      <c r="F310" s="6"/>
    </row>
    <row r="311" customHeight="1" spans="6:6">
      <c r="F311" s="6"/>
    </row>
    <row r="312" customHeight="1" spans="6:6">
      <c r="F312" s="6"/>
    </row>
    <row r="313" customHeight="1" spans="6:6">
      <c r="F313" s="6"/>
    </row>
    <row r="314" customHeight="1" spans="6:6">
      <c r="F314" s="6"/>
    </row>
    <row r="315" customHeight="1" spans="6:6">
      <c r="F315" s="6"/>
    </row>
    <row r="316" customHeight="1" spans="6:6">
      <c r="F316" s="6"/>
    </row>
    <row r="317" customHeight="1" spans="6:6">
      <c r="F317" s="6"/>
    </row>
    <row r="318" customHeight="1" spans="6:6">
      <c r="F318" s="6"/>
    </row>
    <row r="319" customHeight="1" spans="6:6">
      <c r="F319" s="6"/>
    </row>
    <row r="320" customHeight="1" spans="6:6">
      <c r="F320" s="6"/>
    </row>
    <row r="321" customHeight="1" spans="6:6">
      <c r="F321" s="6"/>
    </row>
    <row r="322" customHeight="1" spans="6:6">
      <c r="F322" s="6"/>
    </row>
    <row r="323" customHeight="1" spans="6:6">
      <c r="F323" s="6"/>
    </row>
    <row r="324" customHeight="1" spans="6:6">
      <c r="F324" s="6"/>
    </row>
    <row r="325" customHeight="1" spans="6:6">
      <c r="F325" s="6"/>
    </row>
    <row r="326" customHeight="1" spans="6:6">
      <c r="F326" s="6"/>
    </row>
    <row r="327" customHeight="1" spans="6:6">
      <c r="F327" s="6"/>
    </row>
    <row r="328" customHeight="1" spans="6:6">
      <c r="F328" s="6"/>
    </row>
    <row r="329" customHeight="1" spans="6:6">
      <c r="F329" s="6"/>
    </row>
    <row r="330" customHeight="1" spans="6:6">
      <c r="F330" s="6"/>
    </row>
    <row r="331" customHeight="1" spans="6:6">
      <c r="F331" s="6"/>
    </row>
    <row r="332" customHeight="1" spans="6:6">
      <c r="F332" s="6"/>
    </row>
    <row r="333" customHeight="1" spans="6:6">
      <c r="F333" s="6"/>
    </row>
    <row r="334" customHeight="1" spans="6:6">
      <c r="F334" s="6"/>
    </row>
    <row r="335" customHeight="1" spans="6:6">
      <c r="F335" s="6"/>
    </row>
    <row r="336" customHeight="1" spans="6:6">
      <c r="F336" s="6"/>
    </row>
    <row r="337" customHeight="1" spans="6:6">
      <c r="F337" s="6"/>
    </row>
    <row r="338" customHeight="1" spans="6:6">
      <c r="F338" s="6"/>
    </row>
    <row r="339" customHeight="1" spans="6:6">
      <c r="F339" s="6"/>
    </row>
    <row r="340" customHeight="1" spans="6:6">
      <c r="F340" s="6"/>
    </row>
    <row r="341" customHeight="1" spans="6:6">
      <c r="F341" s="6"/>
    </row>
    <row r="342" customHeight="1" spans="6:6">
      <c r="F342" s="6"/>
    </row>
    <row r="343" customHeight="1" spans="6:6">
      <c r="F343" s="6"/>
    </row>
    <row r="344" customHeight="1" spans="6:6">
      <c r="F344" s="6"/>
    </row>
    <row r="345" customHeight="1" spans="6:6">
      <c r="F345" s="6"/>
    </row>
    <row r="346" customHeight="1" spans="6:6">
      <c r="F346" s="6"/>
    </row>
    <row r="347" customHeight="1" spans="6:6">
      <c r="F347" s="6"/>
    </row>
    <row r="348" customHeight="1" spans="6:6">
      <c r="F348" s="6"/>
    </row>
    <row r="349" customHeight="1" spans="6:6">
      <c r="F349" s="6"/>
    </row>
    <row r="350" customHeight="1" spans="6:6">
      <c r="F350" s="6"/>
    </row>
    <row r="351" customHeight="1" spans="6:6">
      <c r="F351" s="6"/>
    </row>
    <row r="352" customHeight="1" spans="6:6">
      <c r="F352" s="6"/>
    </row>
    <row r="353" customHeight="1" spans="6:6">
      <c r="F353" s="6"/>
    </row>
    <row r="354" customHeight="1" spans="6:6">
      <c r="F354" s="6"/>
    </row>
    <row r="355" customHeight="1" spans="6:6">
      <c r="F355" s="6"/>
    </row>
    <row r="356" customHeight="1" spans="6:6">
      <c r="F356" s="6"/>
    </row>
    <row r="357" customHeight="1" spans="6:6">
      <c r="F357" s="6"/>
    </row>
    <row r="358" customHeight="1" spans="6:6">
      <c r="F358" s="6"/>
    </row>
    <row r="359" customHeight="1" spans="6:6">
      <c r="F359" s="6"/>
    </row>
    <row r="360" customHeight="1" spans="6:6">
      <c r="F360" s="6"/>
    </row>
    <row r="361" customHeight="1" spans="6:6">
      <c r="F361" s="6"/>
    </row>
    <row r="362" customHeight="1" spans="6:6">
      <c r="F362" s="6"/>
    </row>
    <row r="363" customHeight="1" spans="6:6">
      <c r="F363" s="6"/>
    </row>
    <row r="364" customHeight="1" spans="6:6">
      <c r="F364" s="6"/>
    </row>
    <row r="365" customHeight="1" spans="6:6">
      <c r="F365" s="6"/>
    </row>
    <row r="366" customHeight="1" spans="6:6">
      <c r="F366" s="6"/>
    </row>
    <row r="367" customHeight="1" spans="6:6">
      <c r="F367" s="6"/>
    </row>
    <row r="368" customHeight="1" spans="6:6">
      <c r="F368" s="6"/>
    </row>
    <row r="369" customHeight="1" spans="6:6">
      <c r="F369" s="6"/>
    </row>
    <row r="370" customHeight="1" spans="6:6">
      <c r="F370" s="6"/>
    </row>
    <row r="371" customHeight="1" spans="6:6">
      <c r="F371" s="6"/>
    </row>
    <row r="372" customHeight="1" spans="6:6">
      <c r="F372" s="6"/>
    </row>
    <row r="373" customHeight="1" spans="6:6">
      <c r="F373" s="6"/>
    </row>
    <row r="374" customHeight="1" spans="6:6">
      <c r="F374" s="6"/>
    </row>
    <row r="375" customHeight="1" spans="6:6">
      <c r="F375" s="6"/>
    </row>
    <row r="376" customHeight="1" spans="6:6">
      <c r="F376" s="6"/>
    </row>
    <row r="377" customHeight="1" spans="6:6">
      <c r="F377" s="6"/>
    </row>
    <row r="378" customHeight="1" spans="6:6">
      <c r="F378" s="6"/>
    </row>
    <row r="379" customHeight="1" spans="6:6">
      <c r="F379" s="6"/>
    </row>
    <row r="380" customHeight="1" spans="6:6">
      <c r="F380" s="6"/>
    </row>
    <row r="381" customHeight="1" spans="6:6">
      <c r="F381" s="6"/>
    </row>
    <row r="382" customHeight="1" spans="6:6">
      <c r="F382" s="6"/>
    </row>
    <row r="383" customHeight="1" spans="6:6">
      <c r="F383" s="6"/>
    </row>
    <row r="384" customHeight="1" spans="6:6">
      <c r="F384" s="6"/>
    </row>
    <row r="385" customHeight="1" spans="6:6">
      <c r="F385" s="6"/>
    </row>
    <row r="386" customHeight="1" spans="6:6">
      <c r="F386" s="6"/>
    </row>
    <row r="387" customHeight="1" spans="6:6">
      <c r="F387" s="6"/>
    </row>
    <row r="388" customHeight="1" spans="6:6">
      <c r="F388" s="6"/>
    </row>
    <row r="389" customHeight="1" spans="6:6">
      <c r="F389" s="6"/>
    </row>
    <row r="390" customHeight="1" spans="6:6">
      <c r="F390" s="6"/>
    </row>
    <row r="391" customHeight="1" spans="6:6">
      <c r="F391" s="6"/>
    </row>
    <row r="392" customHeight="1" spans="6:6">
      <c r="F392" s="6"/>
    </row>
    <row r="393" customHeight="1" spans="6:6">
      <c r="F393" s="6"/>
    </row>
    <row r="394" customHeight="1" spans="6:6">
      <c r="F394" s="6"/>
    </row>
    <row r="395" customHeight="1" spans="6:6">
      <c r="F395" s="6"/>
    </row>
    <row r="396" customHeight="1" spans="6:6">
      <c r="F396" s="6"/>
    </row>
    <row r="397" customHeight="1" spans="6:6">
      <c r="F397" s="6"/>
    </row>
    <row r="398" customHeight="1" spans="6:6">
      <c r="F398" s="6"/>
    </row>
    <row r="399" customHeight="1" spans="6:6">
      <c r="F399" s="6"/>
    </row>
    <row r="400" customHeight="1" spans="6:6">
      <c r="F400" s="6"/>
    </row>
    <row r="401" customHeight="1" spans="6:6">
      <c r="F401" s="6"/>
    </row>
    <row r="402" customHeight="1" spans="6:6">
      <c r="F402" s="6"/>
    </row>
    <row r="403" customHeight="1" spans="6:6">
      <c r="F403" s="6"/>
    </row>
    <row r="404" customHeight="1" spans="6:6">
      <c r="F404" s="6"/>
    </row>
    <row r="405" customHeight="1" spans="6:6">
      <c r="F405" s="6"/>
    </row>
    <row r="406" customHeight="1" spans="6:6">
      <c r="F406" s="6"/>
    </row>
    <row r="407" customHeight="1" spans="6:6">
      <c r="F407" s="6"/>
    </row>
    <row r="408" customHeight="1" spans="6:6">
      <c r="F408" s="6"/>
    </row>
    <row r="409" customHeight="1" spans="6:6">
      <c r="F409" s="6"/>
    </row>
    <row r="410" customHeight="1" spans="6:6">
      <c r="F410" s="6"/>
    </row>
    <row r="411" customHeight="1" spans="6:6">
      <c r="F411" s="6"/>
    </row>
    <row r="412" customHeight="1" spans="6:6">
      <c r="F412" s="6"/>
    </row>
    <row r="413" customHeight="1" spans="6:6">
      <c r="F413" s="6"/>
    </row>
    <row r="414" customHeight="1" spans="6:6">
      <c r="F414" s="6"/>
    </row>
    <row r="415" customHeight="1" spans="6:6">
      <c r="F415" s="6"/>
    </row>
    <row r="416" customHeight="1" spans="6:6">
      <c r="F416" s="6"/>
    </row>
    <row r="417" customHeight="1" spans="6:6">
      <c r="F417" s="6"/>
    </row>
    <row r="418" customHeight="1" spans="6:6">
      <c r="F418" s="6"/>
    </row>
    <row r="419" customHeight="1" spans="6:6">
      <c r="F419" s="6"/>
    </row>
    <row r="420" customHeight="1" spans="6:6">
      <c r="F420" s="6"/>
    </row>
    <row r="421" customHeight="1" spans="6:6">
      <c r="F421" s="6"/>
    </row>
    <row r="422" customHeight="1" spans="6:6">
      <c r="F422" s="6"/>
    </row>
    <row r="423" customHeight="1" spans="6:6">
      <c r="F423" s="6"/>
    </row>
    <row r="424" customHeight="1" spans="6:6">
      <c r="F424" s="6"/>
    </row>
    <row r="425" customHeight="1" spans="6:6">
      <c r="F425" s="6"/>
    </row>
    <row r="426" customHeight="1" spans="6:6">
      <c r="F426" s="6"/>
    </row>
    <row r="427" customHeight="1" spans="6:6">
      <c r="F427" s="6"/>
    </row>
    <row r="428" customHeight="1" spans="6:6">
      <c r="F428" s="6"/>
    </row>
    <row r="429" customHeight="1" spans="6:6">
      <c r="F429" s="6"/>
    </row>
    <row r="430" customHeight="1" spans="6:6">
      <c r="F430" s="6"/>
    </row>
    <row r="431" customHeight="1" spans="6:6">
      <c r="F431" s="6"/>
    </row>
    <row r="432" customHeight="1" spans="6:6">
      <c r="F432" s="6"/>
    </row>
    <row r="433" customHeight="1" spans="6:6">
      <c r="F433" s="6"/>
    </row>
    <row r="434" customHeight="1" spans="6:6">
      <c r="F434" s="6"/>
    </row>
    <row r="435" customHeight="1" spans="6:6">
      <c r="F435" s="6"/>
    </row>
    <row r="436" customHeight="1" spans="6:6">
      <c r="F436" s="6"/>
    </row>
    <row r="437" customHeight="1" spans="6:6">
      <c r="F437" s="6"/>
    </row>
    <row r="438" customHeight="1" spans="6:6">
      <c r="F438" s="6"/>
    </row>
    <row r="439" customHeight="1" spans="6:6">
      <c r="F439" s="6"/>
    </row>
    <row r="440" customHeight="1" spans="6:6">
      <c r="F440" s="6"/>
    </row>
    <row r="441" customHeight="1" spans="6:6">
      <c r="F441" s="6"/>
    </row>
    <row r="442" customHeight="1" spans="6:6">
      <c r="F442" s="6"/>
    </row>
    <row r="443" customHeight="1" spans="6:6">
      <c r="F443" s="6"/>
    </row>
    <row r="444" customHeight="1" spans="6:6">
      <c r="F444" s="6"/>
    </row>
    <row r="445" customHeight="1" spans="6:6">
      <c r="F445" s="6"/>
    </row>
    <row r="446" customHeight="1" spans="6:6">
      <c r="F446" s="6"/>
    </row>
    <row r="447" customHeight="1" spans="6:6">
      <c r="F447" s="6"/>
    </row>
    <row r="448" customHeight="1" spans="6:6">
      <c r="F448" s="6"/>
    </row>
    <row r="449" customHeight="1" spans="6:6">
      <c r="F449" s="6"/>
    </row>
    <row r="450" customHeight="1" spans="6:6">
      <c r="F450" s="6"/>
    </row>
    <row r="451" customHeight="1" spans="6:6">
      <c r="F451" s="6"/>
    </row>
    <row r="452" customHeight="1" spans="6:6">
      <c r="F452" s="6"/>
    </row>
    <row r="453" customHeight="1" spans="6:6">
      <c r="F453" s="6"/>
    </row>
    <row r="454" customHeight="1" spans="6:6">
      <c r="F454" s="6"/>
    </row>
    <row r="455" customHeight="1" spans="6:6">
      <c r="F455" s="6"/>
    </row>
    <row r="456" customHeight="1" spans="6:6">
      <c r="F456" s="6"/>
    </row>
    <row r="457" customHeight="1" spans="6:6">
      <c r="F457" s="6"/>
    </row>
    <row r="458" customHeight="1" spans="6:6">
      <c r="F458" s="6"/>
    </row>
    <row r="459" customHeight="1" spans="6:6">
      <c r="F459" s="6"/>
    </row>
    <row r="460" customHeight="1" spans="6:6">
      <c r="F460" s="6"/>
    </row>
    <row r="461" customHeight="1" spans="6:6">
      <c r="F461" s="6"/>
    </row>
    <row r="462" customHeight="1" spans="6:6">
      <c r="F462" s="6"/>
    </row>
    <row r="463" customHeight="1" spans="6:6">
      <c r="F463" s="6"/>
    </row>
    <row r="464" customHeight="1" spans="6:6">
      <c r="F464" s="6"/>
    </row>
    <row r="465" customHeight="1" spans="6:6">
      <c r="F465" s="6"/>
    </row>
    <row r="466" customHeight="1" spans="6:6">
      <c r="F466" s="6"/>
    </row>
    <row r="467" customHeight="1" spans="6:6">
      <c r="F467" s="6"/>
    </row>
    <row r="468" customHeight="1" spans="6:6">
      <c r="F468" s="6"/>
    </row>
    <row r="469" customHeight="1" spans="6:6">
      <c r="F469" s="6"/>
    </row>
    <row r="470" customHeight="1" spans="6:6">
      <c r="F470" s="6"/>
    </row>
    <row r="471" customHeight="1" spans="6:6">
      <c r="F471" s="6"/>
    </row>
    <row r="472" customHeight="1" spans="6:6">
      <c r="F472" s="6"/>
    </row>
    <row r="473" customHeight="1" spans="6:6">
      <c r="F473" s="6"/>
    </row>
    <row r="474" customHeight="1" spans="6:6">
      <c r="F474" s="6"/>
    </row>
    <row r="475" customHeight="1" spans="6:6">
      <c r="F475" s="6"/>
    </row>
    <row r="476" customHeight="1" spans="6:6">
      <c r="F476" s="6"/>
    </row>
    <row r="477" customHeight="1" spans="6:6">
      <c r="F477" s="6"/>
    </row>
    <row r="478" customHeight="1" spans="6:6">
      <c r="F478" s="6"/>
    </row>
    <row r="479" customHeight="1" spans="6:6">
      <c r="F479" s="6"/>
    </row>
    <row r="480" customHeight="1" spans="6:6">
      <c r="F480" s="6"/>
    </row>
    <row r="481" customHeight="1" spans="6:6">
      <c r="F481" s="6"/>
    </row>
    <row r="482" customHeight="1" spans="6:6">
      <c r="F482" s="6"/>
    </row>
    <row r="483" customHeight="1" spans="6:6">
      <c r="F483" s="6"/>
    </row>
    <row r="484" customHeight="1" spans="6:6">
      <c r="F484" s="6"/>
    </row>
    <row r="485" customHeight="1" spans="6:6">
      <c r="F485" s="6"/>
    </row>
    <row r="486" customHeight="1" spans="6:6">
      <c r="F486" s="6"/>
    </row>
    <row r="487" customHeight="1" spans="6:6">
      <c r="F487" s="6"/>
    </row>
    <row r="488" customHeight="1" spans="6:6">
      <c r="F488" s="6"/>
    </row>
    <row r="489" customHeight="1" spans="6:6">
      <c r="F489" s="6"/>
    </row>
    <row r="490" customHeight="1" spans="6:6">
      <c r="F490" s="6"/>
    </row>
    <row r="491" customHeight="1" spans="6:6">
      <c r="F491" s="6"/>
    </row>
    <row r="492" customHeight="1" spans="6:6">
      <c r="F492" s="6"/>
    </row>
    <row r="493" customHeight="1" spans="6:6">
      <c r="F493" s="6"/>
    </row>
    <row r="494" customHeight="1" spans="6:6">
      <c r="F494" s="6"/>
    </row>
    <row r="495" customHeight="1" spans="6:6">
      <c r="F495" s="6"/>
    </row>
    <row r="496" customHeight="1" spans="6:6">
      <c r="F496" s="6"/>
    </row>
    <row r="497" customHeight="1" spans="6:6">
      <c r="F497" s="6"/>
    </row>
    <row r="498" customHeight="1" spans="6:6">
      <c r="F498" s="6"/>
    </row>
    <row r="499" customHeight="1" spans="6:6">
      <c r="F499" s="6"/>
    </row>
    <row r="500" customHeight="1" spans="6:6">
      <c r="F500" s="6"/>
    </row>
    <row r="501" customHeight="1" spans="6:6">
      <c r="F501" s="6"/>
    </row>
    <row r="502" customHeight="1" spans="6:6">
      <c r="F502" s="6"/>
    </row>
    <row r="503" customHeight="1" spans="6:6">
      <c r="F503" s="6"/>
    </row>
    <row r="504" customHeight="1" spans="6:6">
      <c r="F504" s="6"/>
    </row>
    <row r="505" customHeight="1" spans="6:6">
      <c r="F505" s="6"/>
    </row>
    <row r="506" customHeight="1" spans="6:6">
      <c r="F506" s="6"/>
    </row>
    <row r="507" customHeight="1" spans="6:6">
      <c r="F507" s="6"/>
    </row>
    <row r="508" customHeight="1" spans="6:6">
      <c r="F508" s="6"/>
    </row>
    <row r="509" customHeight="1" spans="6:6">
      <c r="F509" s="6"/>
    </row>
    <row r="510" customHeight="1" spans="6:6">
      <c r="F510" s="6"/>
    </row>
    <row r="511" customHeight="1" spans="6:6">
      <c r="F511" s="6"/>
    </row>
    <row r="512" customHeight="1" spans="6:6">
      <c r="F512" s="6"/>
    </row>
    <row r="513" customHeight="1" spans="6:6">
      <c r="F513" s="6"/>
    </row>
    <row r="514" customHeight="1" spans="6:6">
      <c r="F514" s="6"/>
    </row>
    <row r="515" customHeight="1" spans="6:6">
      <c r="F515" s="6"/>
    </row>
    <row r="516" customHeight="1" spans="6:6">
      <c r="F516" s="6"/>
    </row>
    <row r="517" customHeight="1" spans="6:6">
      <c r="F517" s="6"/>
    </row>
    <row r="518" customHeight="1" spans="6:6">
      <c r="F518" s="6"/>
    </row>
    <row r="519" customHeight="1" spans="6:6">
      <c r="F519" s="6"/>
    </row>
    <row r="520" customHeight="1" spans="6:6">
      <c r="F520" s="6"/>
    </row>
    <row r="521" customHeight="1" spans="6:6">
      <c r="F521" s="6"/>
    </row>
    <row r="522" customHeight="1" spans="6:6">
      <c r="F522" s="6"/>
    </row>
    <row r="523" customHeight="1" spans="6:6">
      <c r="F523" s="6"/>
    </row>
    <row r="524" customHeight="1" spans="6:6">
      <c r="F524" s="6"/>
    </row>
    <row r="525" customHeight="1" spans="6:6">
      <c r="F525" s="6"/>
    </row>
    <row r="526" customHeight="1" spans="6:6">
      <c r="F526" s="6"/>
    </row>
    <row r="527" customHeight="1" spans="6:6">
      <c r="F527" s="6"/>
    </row>
    <row r="528" customHeight="1" spans="6:6">
      <c r="F528" s="6"/>
    </row>
    <row r="529" customHeight="1" spans="6:6">
      <c r="F529" s="6"/>
    </row>
    <row r="530" customHeight="1" spans="6:6">
      <c r="F530" s="6"/>
    </row>
    <row r="531" customHeight="1" spans="6:6">
      <c r="F531" s="6"/>
    </row>
    <row r="532" customHeight="1" spans="6:6">
      <c r="F532" s="6"/>
    </row>
    <row r="533" customHeight="1" spans="6:6">
      <c r="F533" s="6"/>
    </row>
    <row r="534" customHeight="1" spans="6:6">
      <c r="F534" s="6"/>
    </row>
    <row r="535" customHeight="1" spans="6:6">
      <c r="F535" s="6"/>
    </row>
    <row r="536" customHeight="1" spans="6:6">
      <c r="F536" s="6"/>
    </row>
    <row r="537" customHeight="1" spans="6:6">
      <c r="F537" s="6"/>
    </row>
    <row r="538" customHeight="1" spans="6:6">
      <c r="F538" s="6"/>
    </row>
    <row r="539" customHeight="1" spans="6:6">
      <c r="F539" s="6"/>
    </row>
    <row r="540" customHeight="1" spans="6:6">
      <c r="F540" s="6"/>
    </row>
    <row r="541" customHeight="1" spans="6:6">
      <c r="F541" s="6"/>
    </row>
    <row r="542" customHeight="1" spans="6:6">
      <c r="F542" s="6"/>
    </row>
    <row r="543" customHeight="1" spans="6:6">
      <c r="F543" s="6"/>
    </row>
    <row r="544" customHeight="1" spans="6:6">
      <c r="F544" s="6"/>
    </row>
    <row r="545" customHeight="1" spans="6:6">
      <c r="F545" s="6"/>
    </row>
    <row r="546" customHeight="1" spans="6:6">
      <c r="F546" s="6"/>
    </row>
    <row r="547" customHeight="1" spans="6:6">
      <c r="F547" s="6"/>
    </row>
    <row r="548" customHeight="1" spans="6:6">
      <c r="F548" s="6"/>
    </row>
    <row r="549" customHeight="1" spans="6:6">
      <c r="F549" s="6"/>
    </row>
    <row r="550" customHeight="1" spans="6:6">
      <c r="F550" s="6"/>
    </row>
    <row r="551" customHeight="1" spans="6:6">
      <c r="F551" s="6"/>
    </row>
    <row r="552" customHeight="1" spans="6:6">
      <c r="F552" s="6"/>
    </row>
    <row r="553" customHeight="1" spans="6:6">
      <c r="F553" s="6"/>
    </row>
    <row r="554" customHeight="1" spans="6:6">
      <c r="F554" s="6"/>
    </row>
    <row r="555" customHeight="1" spans="6:6">
      <c r="F555" s="6"/>
    </row>
    <row r="556" customHeight="1" spans="6:6">
      <c r="F556" s="6"/>
    </row>
    <row r="557" customHeight="1" spans="6:6">
      <c r="F557" s="6"/>
    </row>
    <row r="558" customHeight="1" spans="6:6">
      <c r="F558" s="6"/>
    </row>
    <row r="559" customHeight="1" spans="6:6">
      <c r="F559" s="6"/>
    </row>
    <row r="560" customHeight="1" spans="6:6">
      <c r="F560" s="6"/>
    </row>
    <row r="561" customHeight="1" spans="6:6">
      <c r="F561" s="6"/>
    </row>
    <row r="562" customHeight="1" spans="6:6">
      <c r="F562" s="6"/>
    </row>
    <row r="563" customHeight="1" spans="6:6">
      <c r="F563" s="6"/>
    </row>
    <row r="564" customHeight="1" spans="6:6">
      <c r="F564" s="6"/>
    </row>
    <row r="565" customHeight="1" spans="6:6">
      <c r="F565" s="6"/>
    </row>
    <row r="566" customHeight="1" spans="6:6">
      <c r="F566" s="6"/>
    </row>
    <row r="567" customHeight="1" spans="6:6">
      <c r="F567" s="6"/>
    </row>
    <row r="568" customHeight="1" spans="6:6">
      <c r="F568" s="6"/>
    </row>
    <row r="569" customHeight="1" spans="6:6">
      <c r="F569" s="6"/>
    </row>
    <row r="570" customHeight="1" spans="6:6">
      <c r="F570" s="6"/>
    </row>
    <row r="571" customHeight="1" spans="6:6">
      <c r="F571" s="6"/>
    </row>
    <row r="572" customHeight="1" spans="6:6">
      <c r="F572" s="6"/>
    </row>
    <row r="573" customHeight="1" spans="6:6">
      <c r="F573" s="6"/>
    </row>
    <row r="574" customHeight="1" spans="6:6">
      <c r="F574" s="6"/>
    </row>
    <row r="575" customHeight="1" spans="6:6">
      <c r="F575" s="6"/>
    </row>
    <row r="576" customHeight="1" spans="6:6">
      <c r="F576" s="6"/>
    </row>
    <row r="577" customHeight="1" spans="6:6">
      <c r="F577" s="6"/>
    </row>
    <row r="578" customHeight="1" spans="6:6">
      <c r="F578" s="6"/>
    </row>
    <row r="579" customHeight="1" spans="6:6">
      <c r="F579" s="6"/>
    </row>
    <row r="580" customHeight="1" spans="6:6">
      <c r="F580" s="6"/>
    </row>
    <row r="581" customHeight="1" spans="6:6">
      <c r="F581" s="6"/>
    </row>
    <row r="582" customHeight="1" spans="6:6">
      <c r="F582" s="6"/>
    </row>
    <row r="583" customHeight="1" spans="6:6">
      <c r="F583" s="6"/>
    </row>
    <row r="584" customHeight="1" spans="6:6">
      <c r="F584" s="6"/>
    </row>
    <row r="585" customHeight="1" spans="6:6">
      <c r="F585" s="6"/>
    </row>
    <row r="586" customHeight="1" spans="6:6">
      <c r="F586" s="6"/>
    </row>
    <row r="587" customHeight="1" spans="6:6">
      <c r="F587" s="6"/>
    </row>
    <row r="588" customHeight="1" spans="6:6">
      <c r="F588" s="6"/>
    </row>
    <row r="589" customHeight="1" spans="6:6">
      <c r="F589" s="6"/>
    </row>
    <row r="590" customHeight="1" spans="6:6">
      <c r="F590" s="6"/>
    </row>
    <row r="591" customHeight="1" spans="6:6">
      <c r="F591" s="6"/>
    </row>
    <row r="592" customHeight="1" spans="6:6">
      <c r="F592" s="6"/>
    </row>
    <row r="593" customHeight="1" spans="6:6">
      <c r="F593" s="6"/>
    </row>
    <row r="594" customHeight="1" spans="6:6">
      <c r="F594" s="6"/>
    </row>
    <row r="595" customHeight="1" spans="6:6">
      <c r="F595" s="6"/>
    </row>
    <row r="596" customHeight="1" spans="6:6">
      <c r="F596" s="6"/>
    </row>
    <row r="597" customHeight="1" spans="6:6">
      <c r="F597" s="6"/>
    </row>
    <row r="598" customHeight="1" spans="6:6">
      <c r="F598" s="6"/>
    </row>
    <row r="599" customHeight="1" spans="6:6">
      <c r="F599" s="6"/>
    </row>
    <row r="600" customHeight="1" spans="6:6">
      <c r="F600" s="6"/>
    </row>
    <row r="601" customHeight="1" spans="6:6">
      <c r="F601" s="6"/>
    </row>
    <row r="602" customHeight="1" spans="6:6">
      <c r="F602" s="6"/>
    </row>
    <row r="603" customHeight="1" spans="6:6">
      <c r="F603" s="6"/>
    </row>
    <row r="604" customHeight="1" spans="6:6">
      <c r="F604" s="6"/>
    </row>
    <row r="605" customHeight="1" spans="6:6">
      <c r="F605" s="6"/>
    </row>
    <row r="606" customHeight="1" spans="6:6">
      <c r="F606" s="6"/>
    </row>
    <row r="607" customHeight="1" spans="6:6">
      <c r="F607" s="6"/>
    </row>
    <row r="608" customHeight="1" spans="6:6">
      <c r="F608" s="6"/>
    </row>
    <row r="609" customHeight="1" spans="6:6">
      <c r="F609" s="6"/>
    </row>
    <row r="610" customHeight="1" spans="6:6">
      <c r="F610" s="6"/>
    </row>
    <row r="611" customHeight="1" spans="6:6">
      <c r="F611" s="6"/>
    </row>
    <row r="612" customHeight="1" spans="6:6">
      <c r="F612" s="6"/>
    </row>
    <row r="613" customHeight="1" spans="6:6">
      <c r="F613" s="6"/>
    </row>
    <row r="614" customHeight="1" spans="6:6">
      <c r="F614" s="6"/>
    </row>
    <row r="615" customHeight="1" spans="6:6">
      <c r="F615" s="6"/>
    </row>
    <row r="616" customHeight="1" spans="6:6">
      <c r="F616" s="6"/>
    </row>
    <row r="617" customHeight="1" spans="6:6">
      <c r="F617" s="6"/>
    </row>
    <row r="618" customHeight="1" spans="6:6">
      <c r="F618" s="6"/>
    </row>
    <row r="619" customHeight="1" spans="6:6">
      <c r="F619" s="6"/>
    </row>
    <row r="620" customHeight="1" spans="6:6">
      <c r="F620" s="6"/>
    </row>
    <row r="621" customHeight="1" spans="6:6">
      <c r="F621" s="6"/>
    </row>
    <row r="622" customHeight="1" spans="6:6">
      <c r="F622" s="6"/>
    </row>
    <row r="623" customHeight="1" spans="6:6">
      <c r="F623" s="6"/>
    </row>
    <row r="624" customHeight="1" spans="6:6">
      <c r="F624" s="6"/>
    </row>
    <row r="625" customHeight="1" spans="6:6">
      <c r="F625" s="6"/>
    </row>
    <row r="626" customHeight="1" spans="6:6">
      <c r="F626" s="6"/>
    </row>
    <row r="627" customHeight="1" spans="6:6">
      <c r="F627" s="6"/>
    </row>
    <row r="628" customHeight="1" spans="6:6">
      <c r="F628" s="6"/>
    </row>
    <row r="629" customHeight="1" spans="6:6">
      <c r="F629" s="6"/>
    </row>
    <row r="630" customHeight="1" spans="6:6">
      <c r="F630" s="6"/>
    </row>
    <row r="631" customHeight="1" spans="6:6">
      <c r="F631" s="6"/>
    </row>
    <row r="632" customHeight="1" spans="6:6">
      <c r="F632" s="6"/>
    </row>
    <row r="633" customHeight="1" spans="6:6">
      <c r="F633" s="6"/>
    </row>
    <row r="634" customHeight="1" spans="6:6">
      <c r="F634" s="6"/>
    </row>
    <row r="635" customHeight="1" spans="6:6">
      <c r="F635" s="6"/>
    </row>
    <row r="636" customHeight="1" spans="6:6">
      <c r="F636" s="6"/>
    </row>
    <row r="637" customHeight="1" spans="6:6">
      <c r="F637" s="6"/>
    </row>
    <row r="638" customHeight="1" spans="6:6">
      <c r="F638" s="6"/>
    </row>
    <row r="639" customHeight="1" spans="6:6">
      <c r="F639" s="6"/>
    </row>
    <row r="640" customHeight="1" spans="6:6">
      <c r="F640" s="6"/>
    </row>
    <row r="641" customHeight="1" spans="6:6">
      <c r="F641" s="6"/>
    </row>
    <row r="642" customHeight="1" spans="6:6">
      <c r="F642" s="6"/>
    </row>
    <row r="643" customHeight="1" spans="6:6">
      <c r="F643" s="6"/>
    </row>
    <row r="644" customHeight="1" spans="6:6">
      <c r="F644" s="6"/>
    </row>
    <row r="645" customHeight="1" spans="6:6">
      <c r="F645" s="6"/>
    </row>
    <row r="646" customHeight="1" spans="6:6">
      <c r="F646" s="6"/>
    </row>
    <row r="647" customHeight="1" spans="6:6">
      <c r="F647" s="6"/>
    </row>
    <row r="648" customHeight="1" spans="6:6">
      <c r="F648" s="6"/>
    </row>
    <row r="649" customHeight="1" spans="6:6">
      <c r="F649" s="6"/>
    </row>
    <row r="650" customHeight="1" spans="6:6">
      <c r="F650" s="6"/>
    </row>
    <row r="651" customHeight="1" spans="6:6">
      <c r="F651" s="6"/>
    </row>
    <row r="652" customHeight="1" spans="6:6">
      <c r="F652" s="6"/>
    </row>
    <row r="653" customHeight="1" spans="6:6">
      <c r="F653" s="6"/>
    </row>
    <row r="654" customHeight="1" spans="6:6">
      <c r="F654" s="6"/>
    </row>
    <row r="655" customHeight="1" spans="6:6">
      <c r="F655" s="6"/>
    </row>
    <row r="656" customHeight="1" spans="6:6">
      <c r="F656" s="6"/>
    </row>
    <row r="657" customHeight="1" spans="6:6">
      <c r="F657" s="6"/>
    </row>
    <row r="658" customHeight="1" spans="6:6">
      <c r="F658" s="6"/>
    </row>
    <row r="659" customHeight="1" spans="6:6">
      <c r="F659" s="6"/>
    </row>
    <row r="660" customHeight="1" spans="6:6">
      <c r="F660" s="6"/>
    </row>
    <row r="661" customHeight="1" spans="6:6">
      <c r="F661" s="6"/>
    </row>
    <row r="662" customHeight="1" spans="6:6">
      <c r="F662" s="6"/>
    </row>
    <row r="663" customHeight="1" spans="6:6">
      <c r="F663" s="6"/>
    </row>
    <row r="664" customHeight="1" spans="6:6">
      <c r="F664" s="6"/>
    </row>
    <row r="665" customHeight="1" spans="6:6">
      <c r="F665" s="6"/>
    </row>
    <row r="666" customHeight="1" spans="6:6">
      <c r="F666" s="6"/>
    </row>
    <row r="667" customHeight="1" spans="6:6">
      <c r="F667" s="6"/>
    </row>
    <row r="668" customHeight="1" spans="6:6">
      <c r="F668" s="6"/>
    </row>
    <row r="669" customHeight="1" spans="6:6">
      <c r="F669" s="6"/>
    </row>
    <row r="670" customHeight="1" spans="6:6">
      <c r="F670" s="6"/>
    </row>
    <row r="671" customHeight="1" spans="6:6">
      <c r="F671" s="6"/>
    </row>
    <row r="672" customHeight="1" spans="6:6">
      <c r="F672" s="6"/>
    </row>
    <row r="673" customHeight="1" spans="6:6">
      <c r="F673" s="6"/>
    </row>
    <row r="674" customHeight="1" spans="6:6">
      <c r="F674" s="6"/>
    </row>
    <row r="675" customHeight="1" spans="6:6">
      <c r="F675" s="6"/>
    </row>
    <row r="676" customHeight="1" spans="6:6">
      <c r="F676" s="6"/>
    </row>
    <row r="677" customHeight="1" spans="6:6">
      <c r="F677" s="6"/>
    </row>
    <row r="678" customHeight="1" spans="6:6">
      <c r="F678" s="6"/>
    </row>
    <row r="679" customHeight="1" spans="6:6">
      <c r="F679" s="6"/>
    </row>
    <row r="680" customHeight="1" spans="6:6">
      <c r="F680" s="6"/>
    </row>
    <row r="681" customHeight="1" spans="6:6">
      <c r="F681" s="6"/>
    </row>
    <row r="682" customHeight="1" spans="6:6">
      <c r="F682" s="6"/>
    </row>
    <row r="683" customHeight="1" spans="6:6">
      <c r="F683" s="6"/>
    </row>
    <row r="684" customHeight="1" spans="6:6">
      <c r="F684" s="6"/>
    </row>
    <row r="685" customHeight="1" spans="6:6">
      <c r="F685" s="6"/>
    </row>
    <row r="686" customHeight="1" spans="6:6">
      <c r="F686" s="6"/>
    </row>
    <row r="687" customHeight="1" spans="6:6">
      <c r="F687" s="6"/>
    </row>
    <row r="688" customHeight="1" spans="6:6">
      <c r="F688" s="6"/>
    </row>
    <row r="689" customHeight="1" spans="6:6">
      <c r="F689" s="6"/>
    </row>
    <row r="690" customHeight="1" spans="6:6">
      <c r="F690" s="6"/>
    </row>
    <row r="691" customHeight="1" spans="6:6">
      <c r="F691" s="6"/>
    </row>
    <row r="692" customHeight="1" spans="6:6">
      <c r="F692" s="6"/>
    </row>
    <row r="693" customHeight="1" spans="6:6">
      <c r="F693" s="6"/>
    </row>
    <row r="694" customHeight="1" spans="6:6">
      <c r="F694" s="6"/>
    </row>
    <row r="695" customHeight="1" spans="6:6">
      <c r="F695" s="6"/>
    </row>
    <row r="696" customHeight="1" spans="6:6">
      <c r="F696" s="6"/>
    </row>
    <row r="697" customHeight="1" spans="6:6">
      <c r="F697" s="6"/>
    </row>
    <row r="698" customHeight="1" spans="6:6">
      <c r="F698" s="6"/>
    </row>
    <row r="699" customHeight="1" spans="6:6">
      <c r="F699" s="6"/>
    </row>
    <row r="700" customHeight="1" spans="6:6">
      <c r="F700" s="6"/>
    </row>
    <row r="701" customHeight="1" spans="6:6">
      <c r="F701" s="6"/>
    </row>
    <row r="702" customHeight="1" spans="6:6">
      <c r="F702" s="6"/>
    </row>
    <row r="703" customHeight="1" spans="6:6">
      <c r="F703" s="6"/>
    </row>
    <row r="704" customHeight="1" spans="6:6">
      <c r="F704" s="6"/>
    </row>
    <row r="705" customHeight="1" spans="6:6">
      <c r="F705" s="6"/>
    </row>
    <row r="706" customHeight="1" spans="6:6">
      <c r="F706" s="6"/>
    </row>
    <row r="707" customHeight="1" spans="6:6">
      <c r="F707" s="6"/>
    </row>
    <row r="708" customHeight="1" spans="6:6">
      <c r="F708" s="6"/>
    </row>
    <row r="709" customHeight="1" spans="6:6">
      <c r="F709" s="6"/>
    </row>
    <row r="710" customHeight="1" spans="6:6">
      <c r="F710" s="6"/>
    </row>
    <row r="711" customHeight="1" spans="6:6">
      <c r="F711" s="6"/>
    </row>
    <row r="712" customHeight="1" spans="6:6">
      <c r="F712" s="6"/>
    </row>
    <row r="713" customHeight="1" spans="6:6">
      <c r="F713" s="6"/>
    </row>
    <row r="714" customHeight="1" spans="6:6">
      <c r="F714" s="6"/>
    </row>
    <row r="715" customHeight="1" spans="6:6">
      <c r="F715" s="6"/>
    </row>
    <row r="716" customHeight="1" spans="6:6">
      <c r="F716" s="6"/>
    </row>
    <row r="717" customHeight="1" spans="6:6">
      <c r="F717" s="6"/>
    </row>
    <row r="718" customHeight="1" spans="6:6">
      <c r="F718" s="6"/>
    </row>
    <row r="719" customHeight="1" spans="6:6">
      <c r="F719" s="6"/>
    </row>
    <row r="720" customHeight="1" spans="6:6">
      <c r="F720" s="6"/>
    </row>
    <row r="721" customHeight="1" spans="6:6">
      <c r="F721" s="6"/>
    </row>
    <row r="722" customHeight="1" spans="6:6">
      <c r="F722" s="6"/>
    </row>
    <row r="723" customHeight="1" spans="6:6">
      <c r="F723" s="6"/>
    </row>
    <row r="724" customHeight="1" spans="6:6">
      <c r="F724" s="6"/>
    </row>
    <row r="725" customHeight="1" spans="6:6">
      <c r="F725" s="6"/>
    </row>
    <row r="726" customHeight="1" spans="6:6">
      <c r="F726" s="6"/>
    </row>
    <row r="727" customHeight="1" spans="6:6">
      <c r="F727" s="6"/>
    </row>
    <row r="728" customHeight="1" spans="6:6">
      <c r="F728" s="6"/>
    </row>
    <row r="729" customHeight="1" spans="6:6">
      <c r="F729" s="6"/>
    </row>
    <row r="730" customHeight="1" spans="6:6">
      <c r="F730" s="6"/>
    </row>
    <row r="731" customHeight="1" spans="6:6">
      <c r="F731" s="6"/>
    </row>
    <row r="732" customHeight="1" spans="6:6">
      <c r="F732" s="6"/>
    </row>
    <row r="733" customHeight="1" spans="6:6">
      <c r="F733" s="6"/>
    </row>
    <row r="734" customHeight="1" spans="6:6">
      <c r="F734" s="6"/>
    </row>
    <row r="735" customHeight="1" spans="6:6">
      <c r="F735" s="6"/>
    </row>
    <row r="736" customHeight="1" spans="6:6">
      <c r="F736" s="6"/>
    </row>
    <row r="737" customHeight="1" spans="6:6">
      <c r="F737" s="6"/>
    </row>
    <row r="738" customHeight="1" spans="6:6">
      <c r="F738" s="6"/>
    </row>
    <row r="739" customHeight="1" spans="6:6">
      <c r="F739" s="6"/>
    </row>
    <row r="740" customHeight="1" spans="6:6">
      <c r="F740" s="6"/>
    </row>
    <row r="741" customHeight="1" spans="6:6">
      <c r="F741" s="6"/>
    </row>
    <row r="742" customHeight="1" spans="6:6">
      <c r="F742" s="6"/>
    </row>
    <row r="743" customHeight="1" spans="6:6">
      <c r="F743" s="6"/>
    </row>
    <row r="744" customHeight="1" spans="6:6">
      <c r="F744" s="6"/>
    </row>
    <row r="745" customHeight="1" spans="6:6">
      <c r="F745" s="6"/>
    </row>
    <row r="746" customHeight="1" spans="6:6">
      <c r="F746" s="6"/>
    </row>
    <row r="747" customHeight="1" spans="6:6">
      <c r="F747" s="6"/>
    </row>
    <row r="748" customHeight="1" spans="6:6">
      <c r="F748" s="6"/>
    </row>
    <row r="749" customHeight="1" spans="6:6">
      <c r="F749" s="6"/>
    </row>
    <row r="750" customHeight="1" spans="6:6">
      <c r="F750" s="6"/>
    </row>
    <row r="751" customHeight="1" spans="6:6">
      <c r="F751" s="6"/>
    </row>
    <row r="752" customHeight="1" spans="6:6">
      <c r="F752" s="6"/>
    </row>
    <row r="753" customHeight="1" spans="6:6">
      <c r="F753" s="6"/>
    </row>
    <row r="754" customHeight="1" spans="6:6">
      <c r="F754" s="6"/>
    </row>
    <row r="755" customHeight="1" spans="6:6">
      <c r="F755" s="6"/>
    </row>
    <row r="756" customHeight="1" spans="6:6">
      <c r="F756" s="6"/>
    </row>
    <row r="757" customHeight="1" spans="6:6">
      <c r="F757" s="6"/>
    </row>
    <row r="758" customHeight="1" spans="6:6">
      <c r="F758" s="6"/>
    </row>
    <row r="759" customHeight="1" spans="6:6">
      <c r="F759" s="6"/>
    </row>
    <row r="760" customHeight="1" spans="6:6">
      <c r="F760" s="6"/>
    </row>
    <row r="761" customHeight="1" spans="6:6">
      <c r="F761" s="6"/>
    </row>
    <row r="762" customHeight="1" spans="6:6">
      <c r="F762" s="6"/>
    </row>
    <row r="763" customHeight="1" spans="6:6">
      <c r="F763" s="6"/>
    </row>
    <row r="764" customHeight="1" spans="6:6">
      <c r="F764" s="6"/>
    </row>
    <row r="765" customHeight="1" spans="6:6">
      <c r="F765" s="6"/>
    </row>
    <row r="766" customHeight="1" spans="6:6">
      <c r="F766" s="6"/>
    </row>
    <row r="767" customHeight="1" spans="6:6">
      <c r="F767" s="6"/>
    </row>
    <row r="768" customHeight="1" spans="6:6">
      <c r="F768" s="6"/>
    </row>
    <row r="769" customHeight="1" spans="6:6">
      <c r="F769" s="6"/>
    </row>
    <row r="770" customHeight="1" spans="6:6">
      <c r="F770" s="6"/>
    </row>
    <row r="771" customHeight="1" spans="6:6">
      <c r="F771" s="6"/>
    </row>
    <row r="772" customHeight="1" spans="6:6">
      <c r="F772" s="6"/>
    </row>
    <row r="773" customHeight="1" spans="6:6">
      <c r="F773" s="6"/>
    </row>
    <row r="774" customHeight="1" spans="6:6">
      <c r="F774" s="6"/>
    </row>
    <row r="775" customHeight="1" spans="6:6">
      <c r="F775" s="6"/>
    </row>
    <row r="776" customHeight="1" spans="6:6">
      <c r="F776" s="6"/>
    </row>
    <row r="777" customHeight="1" spans="6:6">
      <c r="F777" s="6"/>
    </row>
    <row r="778" customHeight="1" spans="6:6">
      <c r="F778" s="6"/>
    </row>
    <row r="779" customHeight="1" spans="6:6">
      <c r="F779" s="6"/>
    </row>
    <row r="780" customHeight="1" spans="6:6">
      <c r="F780" s="6"/>
    </row>
    <row r="781" customHeight="1" spans="6:6">
      <c r="F781" s="6"/>
    </row>
    <row r="782" customHeight="1" spans="6:6">
      <c r="F782" s="6"/>
    </row>
    <row r="783" customHeight="1" spans="6:6">
      <c r="F783" s="6"/>
    </row>
    <row r="784" customHeight="1" spans="6:6">
      <c r="F784" s="6"/>
    </row>
    <row r="785" customHeight="1" spans="6:6">
      <c r="F785" s="6"/>
    </row>
    <row r="786" customHeight="1" spans="6:6">
      <c r="F786" s="6"/>
    </row>
    <row r="787" customHeight="1" spans="6:6">
      <c r="F787" s="6"/>
    </row>
    <row r="788" customHeight="1" spans="6:6">
      <c r="F788" s="6"/>
    </row>
    <row r="789" customHeight="1" spans="6:6">
      <c r="F789" s="6"/>
    </row>
    <row r="790" customHeight="1" spans="6:6">
      <c r="F790" s="6"/>
    </row>
    <row r="791" customHeight="1" spans="6:6">
      <c r="F791" s="6"/>
    </row>
    <row r="792" customHeight="1" spans="6:6">
      <c r="F792" s="6"/>
    </row>
    <row r="793" customHeight="1" spans="6:6">
      <c r="F793" s="6"/>
    </row>
    <row r="794" customHeight="1" spans="6:6">
      <c r="F794" s="6"/>
    </row>
    <row r="795" customHeight="1" spans="6:6">
      <c r="F795" s="6"/>
    </row>
    <row r="796" customHeight="1" spans="6:6">
      <c r="F796" s="6"/>
    </row>
    <row r="797" customHeight="1" spans="6:6">
      <c r="F797" s="6"/>
    </row>
    <row r="798" customHeight="1" spans="6:6">
      <c r="F798" s="6"/>
    </row>
    <row r="799" customHeight="1" spans="6:6">
      <c r="F799" s="6"/>
    </row>
    <row r="800" customHeight="1" spans="6:6">
      <c r="F800" s="6"/>
    </row>
    <row r="801" customHeight="1" spans="6:6">
      <c r="F801" s="6"/>
    </row>
    <row r="802" customHeight="1" spans="6:6">
      <c r="F802" s="6"/>
    </row>
    <row r="803" customHeight="1" spans="6:6">
      <c r="F803" s="6"/>
    </row>
    <row r="804" customHeight="1" spans="6:6">
      <c r="F804" s="6"/>
    </row>
    <row r="805" customHeight="1" spans="6:6">
      <c r="F805" s="6"/>
    </row>
    <row r="806" customHeight="1" spans="6:6">
      <c r="F806" s="6"/>
    </row>
    <row r="807" customHeight="1" spans="6:6">
      <c r="F807" s="6"/>
    </row>
    <row r="808" customHeight="1" spans="6:6">
      <c r="F808" s="6"/>
    </row>
    <row r="809" customHeight="1" spans="6:6">
      <c r="F809" s="6"/>
    </row>
    <row r="810" customHeight="1" spans="6:6">
      <c r="F810" s="6"/>
    </row>
    <row r="811" customHeight="1" spans="6:6">
      <c r="F811" s="6"/>
    </row>
    <row r="812" customHeight="1" spans="6:6">
      <c r="F812" s="6"/>
    </row>
    <row r="813" customHeight="1" spans="6:6">
      <c r="F813" s="6"/>
    </row>
    <row r="814" customHeight="1" spans="6:6">
      <c r="F814" s="6"/>
    </row>
    <row r="815" customHeight="1" spans="6:6">
      <c r="F815" s="6"/>
    </row>
    <row r="816" customHeight="1" spans="6:6">
      <c r="F816" s="6"/>
    </row>
    <row r="817" customHeight="1" spans="6:6">
      <c r="F817" s="6"/>
    </row>
    <row r="818" customHeight="1" spans="6:6">
      <c r="F818" s="6"/>
    </row>
    <row r="819" customHeight="1" spans="6:6">
      <c r="F819" s="6"/>
    </row>
    <row r="820" customHeight="1" spans="6:6">
      <c r="F820" s="6"/>
    </row>
    <row r="821" customHeight="1" spans="6:6">
      <c r="F821" s="6"/>
    </row>
    <row r="822" customHeight="1" spans="6:6">
      <c r="F822" s="6"/>
    </row>
    <row r="823" customHeight="1" spans="6:6">
      <c r="F823" s="6"/>
    </row>
    <row r="824" customHeight="1" spans="6:6">
      <c r="F824" s="6"/>
    </row>
    <row r="825" customHeight="1" spans="6:6">
      <c r="F825" s="6"/>
    </row>
    <row r="826" customHeight="1" spans="6:6">
      <c r="F826" s="6"/>
    </row>
    <row r="827" customHeight="1" spans="6:6">
      <c r="F827" s="6"/>
    </row>
    <row r="828" customHeight="1" spans="6:6">
      <c r="F828" s="6"/>
    </row>
    <row r="829" customHeight="1" spans="6:6">
      <c r="F829" s="6"/>
    </row>
    <row r="830" customHeight="1" spans="6:6">
      <c r="F830" s="6"/>
    </row>
    <row r="831" customHeight="1" spans="6:6">
      <c r="F831" s="6"/>
    </row>
    <row r="832" customHeight="1" spans="6:6">
      <c r="F832" s="6"/>
    </row>
    <row r="833" customHeight="1" spans="6:6">
      <c r="F833" s="6"/>
    </row>
    <row r="834" customHeight="1" spans="6:6">
      <c r="F834" s="6"/>
    </row>
    <row r="835" customHeight="1" spans="6:6">
      <c r="F835" s="6"/>
    </row>
    <row r="836" customHeight="1" spans="6:6">
      <c r="F836" s="6"/>
    </row>
    <row r="837" customHeight="1" spans="6:6">
      <c r="F837" s="6"/>
    </row>
    <row r="838" customHeight="1" spans="6:6">
      <c r="F838" s="6"/>
    </row>
    <row r="839" customHeight="1" spans="6:6">
      <c r="F839" s="6"/>
    </row>
    <row r="840" customHeight="1" spans="6:6">
      <c r="F840" s="6"/>
    </row>
    <row r="841" customHeight="1" spans="6:6">
      <c r="F841" s="6"/>
    </row>
    <row r="842" customHeight="1" spans="6:6">
      <c r="F842" s="6"/>
    </row>
    <row r="843" customHeight="1" spans="6:6">
      <c r="F843" s="6"/>
    </row>
    <row r="844" customHeight="1" spans="6:6">
      <c r="F844" s="6"/>
    </row>
    <row r="845" customHeight="1" spans="6:6">
      <c r="F845" s="6"/>
    </row>
    <row r="846" customHeight="1" spans="6:6">
      <c r="F846" s="6"/>
    </row>
    <row r="847" customHeight="1" spans="6:6">
      <c r="F847" s="6"/>
    </row>
    <row r="848" customHeight="1" spans="6:6">
      <c r="F848" s="6"/>
    </row>
    <row r="849" customHeight="1" spans="6:6">
      <c r="F849" s="6"/>
    </row>
    <row r="850" customHeight="1" spans="6:6">
      <c r="F850" s="6"/>
    </row>
    <row r="851" customHeight="1" spans="6:6">
      <c r="F851" s="6"/>
    </row>
    <row r="852" customHeight="1" spans="6:6">
      <c r="F852" s="6"/>
    </row>
    <row r="853" customHeight="1" spans="6:6">
      <c r="F853" s="6"/>
    </row>
    <row r="854" customHeight="1" spans="6:6">
      <c r="F854" s="6"/>
    </row>
    <row r="855" customHeight="1" spans="6:6">
      <c r="F855" s="6"/>
    </row>
    <row r="856" customHeight="1" spans="6:6">
      <c r="F856" s="6"/>
    </row>
    <row r="857" customHeight="1" spans="6:6">
      <c r="F857" s="6"/>
    </row>
    <row r="858" customHeight="1" spans="6:6">
      <c r="F858" s="6"/>
    </row>
    <row r="859" customHeight="1" spans="6:6">
      <c r="F859" s="6"/>
    </row>
    <row r="860" customHeight="1" spans="6:6">
      <c r="F860" s="6"/>
    </row>
    <row r="861" customHeight="1" spans="6:6">
      <c r="F861" s="6"/>
    </row>
    <row r="862" customHeight="1" spans="6:6">
      <c r="F862" s="6"/>
    </row>
    <row r="863" customHeight="1" spans="6:6">
      <c r="F863" s="6"/>
    </row>
    <row r="864" customHeight="1" spans="6:6">
      <c r="F864" s="6"/>
    </row>
    <row r="865" customHeight="1" spans="6:6">
      <c r="F865" s="6"/>
    </row>
    <row r="866" customHeight="1" spans="6:6">
      <c r="F866" s="6"/>
    </row>
    <row r="867" customHeight="1" spans="6:6">
      <c r="F867" s="6"/>
    </row>
    <row r="868" customHeight="1" spans="6:6">
      <c r="F868" s="6"/>
    </row>
    <row r="869" customHeight="1" spans="6:6">
      <c r="F869" s="6"/>
    </row>
    <row r="870" customHeight="1" spans="6:6">
      <c r="F870" s="6"/>
    </row>
    <row r="871" customHeight="1" spans="6:6">
      <c r="F871" s="6"/>
    </row>
    <row r="872" customHeight="1" spans="6:6">
      <c r="F872" s="6"/>
    </row>
    <row r="873" customHeight="1" spans="6:6">
      <c r="F873" s="6"/>
    </row>
    <row r="874" customHeight="1" spans="6:6">
      <c r="F874" s="6"/>
    </row>
    <row r="875" customHeight="1" spans="6:6">
      <c r="F875" s="6"/>
    </row>
    <row r="876" customHeight="1" spans="6:6">
      <c r="F876" s="6"/>
    </row>
    <row r="877" customHeight="1" spans="6:6">
      <c r="F877" s="6"/>
    </row>
    <row r="878" customHeight="1" spans="6:6">
      <c r="F878" s="6"/>
    </row>
    <row r="879" customHeight="1" spans="6:6">
      <c r="F879" s="6"/>
    </row>
    <row r="880" customHeight="1" spans="6:6">
      <c r="F880" s="6"/>
    </row>
    <row r="881" customHeight="1" spans="6:6">
      <c r="F881" s="6"/>
    </row>
    <row r="882" customHeight="1" spans="6:6">
      <c r="F882" s="6"/>
    </row>
    <row r="883" customHeight="1" spans="6:6">
      <c r="F883" s="6"/>
    </row>
    <row r="884" customHeight="1" spans="6:6">
      <c r="F884" s="6"/>
    </row>
    <row r="885" customHeight="1" spans="6:6">
      <c r="F885" s="6"/>
    </row>
    <row r="886" customHeight="1" spans="6:6">
      <c r="F886" s="6"/>
    </row>
    <row r="887" customHeight="1" spans="6:6">
      <c r="F887" s="6"/>
    </row>
    <row r="888" customHeight="1" spans="6:6">
      <c r="F888" s="6"/>
    </row>
    <row r="889" customHeight="1" spans="6:6">
      <c r="F889" s="6"/>
    </row>
    <row r="890" customHeight="1" spans="6:6">
      <c r="F890" s="6"/>
    </row>
    <row r="891" customHeight="1" spans="6:6">
      <c r="F891" s="6"/>
    </row>
    <row r="892" customHeight="1" spans="6:6">
      <c r="F892" s="6"/>
    </row>
    <row r="893" customHeight="1" spans="6:6">
      <c r="F893" s="6"/>
    </row>
    <row r="894" customHeight="1" spans="6:6">
      <c r="F894" s="6"/>
    </row>
    <row r="895" customHeight="1" spans="6:6">
      <c r="F895" s="6"/>
    </row>
    <row r="896" customHeight="1" spans="6:6">
      <c r="F896" s="6"/>
    </row>
    <row r="897" customHeight="1" spans="6:6">
      <c r="F897" s="6"/>
    </row>
    <row r="898" customHeight="1" spans="6:6">
      <c r="F898" s="6"/>
    </row>
    <row r="899" customHeight="1" spans="6:6">
      <c r="F899" s="6"/>
    </row>
    <row r="900" customHeight="1" spans="6:6">
      <c r="F900" s="6"/>
    </row>
    <row r="901" customHeight="1" spans="6:6">
      <c r="F901" s="6"/>
    </row>
    <row r="902" customHeight="1" spans="6:6">
      <c r="F902" s="6"/>
    </row>
    <row r="903" customHeight="1" spans="6:6">
      <c r="F903" s="6"/>
    </row>
    <row r="904" customHeight="1" spans="6:6">
      <c r="F904" s="6"/>
    </row>
    <row r="905" customHeight="1" spans="6:6">
      <c r="F905" s="6"/>
    </row>
    <row r="906" customHeight="1" spans="6:6">
      <c r="F906" s="6"/>
    </row>
    <row r="907" customHeight="1" spans="6:6">
      <c r="F907" s="6"/>
    </row>
    <row r="908" customHeight="1" spans="6:6">
      <c r="F908" s="6"/>
    </row>
    <row r="909" customHeight="1" spans="6:6">
      <c r="F909" s="6"/>
    </row>
    <row r="910" customHeight="1" spans="6:6">
      <c r="F910" s="6"/>
    </row>
    <row r="911" customHeight="1" spans="6:6">
      <c r="F911" s="6"/>
    </row>
    <row r="912" customHeight="1" spans="6:6">
      <c r="F912" s="6"/>
    </row>
    <row r="913" customHeight="1" spans="6:6">
      <c r="F913" s="6"/>
    </row>
    <row r="914" customHeight="1" spans="6:6">
      <c r="F914" s="6"/>
    </row>
    <row r="915" customHeight="1" spans="6:6">
      <c r="F915" s="6"/>
    </row>
    <row r="916" customHeight="1" spans="6:6">
      <c r="F916" s="6"/>
    </row>
    <row r="917" customHeight="1" spans="6:6">
      <c r="F917" s="6"/>
    </row>
    <row r="918" customHeight="1" spans="6:6">
      <c r="F918" s="6"/>
    </row>
    <row r="919" customHeight="1" spans="6:6">
      <c r="F919" s="6"/>
    </row>
    <row r="920" customHeight="1" spans="6:6">
      <c r="F920" s="6"/>
    </row>
    <row r="921" customHeight="1" spans="6:6">
      <c r="F921" s="6"/>
    </row>
    <row r="922" customHeight="1" spans="6:6">
      <c r="F922" s="6"/>
    </row>
    <row r="923" customHeight="1" spans="6:6">
      <c r="F923" s="6"/>
    </row>
    <row r="924" customHeight="1" spans="6:6">
      <c r="F924" s="6"/>
    </row>
    <row r="925" customHeight="1" spans="6:6">
      <c r="F925" s="6"/>
    </row>
    <row r="926" customHeight="1" spans="6:6">
      <c r="F926" s="6"/>
    </row>
    <row r="927" customHeight="1" spans="6:6">
      <c r="F927" s="6"/>
    </row>
    <row r="928" customHeight="1" spans="6:6">
      <c r="F928" s="6"/>
    </row>
    <row r="929" customHeight="1" spans="6:6">
      <c r="F929" s="6"/>
    </row>
    <row r="930" customHeight="1" spans="6:6">
      <c r="F930" s="6"/>
    </row>
    <row r="931" customHeight="1" spans="6:6">
      <c r="F931" s="6"/>
    </row>
    <row r="932" customHeight="1" spans="6:6">
      <c r="F932" s="6"/>
    </row>
    <row r="933" customHeight="1" spans="6:6">
      <c r="F933" s="6"/>
    </row>
    <row r="934" customHeight="1" spans="6:6">
      <c r="F934" s="6"/>
    </row>
    <row r="935" customHeight="1" spans="6:6">
      <c r="F935" s="6"/>
    </row>
    <row r="936" customHeight="1" spans="6:6">
      <c r="F936" s="6"/>
    </row>
    <row r="937" customHeight="1" spans="6:6">
      <c r="F937" s="6"/>
    </row>
    <row r="938" customHeight="1" spans="6:6">
      <c r="F938" s="6"/>
    </row>
    <row r="939" customHeight="1" spans="6:6">
      <c r="F939" s="6"/>
    </row>
    <row r="940" customHeight="1" spans="6:6">
      <c r="F940" s="6"/>
    </row>
    <row r="941" customHeight="1" spans="6:6">
      <c r="F941" s="6"/>
    </row>
    <row r="942" customHeight="1" spans="6:6">
      <c r="F942" s="6"/>
    </row>
    <row r="943" customHeight="1" spans="6:6">
      <c r="F943" s="6"/>
    </row>
    <row r="944" customHeight="1" spans="6:6">
      <c r="F944" s="6"/>
    </row>
    <row r="945" customHeight="1" spans="6:6">
      <c r="F945" s="6"/>
    </row>
    <row r="946" customHeight="1" spans="6:6">
      <c r="F946" s="6"/>
    </row>
    <row r="947" customHeight="1" spans="6:6">
      <c r="F947" s="6"/>
    </row>
    <row r="948" customHeight="1" spans="6:6">
      <c r="F948" s="6"/>
    </row>
    <row r="949" customHeight="1" spans="6:6">
      <c r="F949" s="6"/>
    </row>
    <row r="950" customHeight="1" spans="6:6">
      <c r="F950" s="6"/>
    </row>
    <row r="951" customHeight="1" spans="6:6">
      <c r="F951" s="6"/>
    </row>
    <row r="952" customHeight="1" spans="6:6">
      <c r="F952" s="6"/>
    </row>
    <row r="953" customHeight="1" spans="6:6">
      <c r="F953" s="6"/>
    </row>
    <row r="954" customHeight="1" spans="6:6">
      <c r="F954" s="6"/>
    </row>
    <row r="955" customHeight="1" spans="6:6">
      <c r="F955" s="6"/>
    </row>
    <row r="956" customHeight="1" spans="6:6">
      <c r="F956" s="6"/>
    </row>
    <row r="957" customHeight="1" spans="6:6">
      <c r="F957" s="6"/>
    </row>
    <row r="958" customHeight="1" spans="6:6">
      <c r="F958" s="6"/>
    </row>
    <row r="959" customHeight="1" spans="6:6">
      <c r="F959" s="6"/>
    </row>
    <row r="960" customHeight="1" spans="6:6">
      <c r="F960" s="6"/>
    </row>
    <row r="961" customHeight="1" spans="6:6">
      <c r="F961" s="6"/>
    </row>
    <row r="962" customHeight="1" spans="6:6">
      <c r="F962" s="6"/>
    </row>
    <row r="963" customHeight="1" spans="6:6">
      <c r="F963" s="6"/>
    </row>
    <row r="964" customHeight="1" spans="6:6">
      <c r="F964" s="6"/>
    </row>
    <row r="965" customHeight="1" spans="6:6">
      <c r="F965" s="6"/>
    </row>
    <row r="966" customHeight="1" spans="6:6">
      <c r="F966" s="6"/>
    </row>
    <row r="967" customHeight="1" spans="6:6">
      <c r="F967" s="6"/>
    </row>
    <row r="968" customHeight="1" spans="6:6">
      <c r="F968" s="6"/>
    </row>
    <row r="969" customHeight="1" spans="6:6">
      <c r="F969" s="6"/>
    </row>
    <row r="970" customHeight="1" spans="6:6">
      <c r="F970" s="6"/>
    </row>
    <row r="971" customHeight="1" spans="6:6">
      <c r="F971" s="6"/>
    </row>
    <row r="972" customHeight="1" spans="6:6">
      <c r="F972" s="6"/>
    </row>
    <row r="973" customHeight="1" spans="6:6">
      <c r="F973" s="6"/>
    </row>
    <row r="974" customHeight="1" spans="6:6">
      <c r="F974" s="6"/>
    </row>
    <row r="975" customHeight="1" spans="6:6">
      <c r="F975" s="6"/>
    </row>
    <row r="976" customHeight="1" spans="6:6">
      <c r="F976" s="6"/>
    </row>
    <row r="977" customHeight="1" spans="6:6">
      <c r="F977" s="6"/>
    </row>
    <row r="978" customHeight="1" spans="6:6">
      <c r="F978" s="6"/>
    </row>
    <row r="979" customHeight="1" spans="6:6">
      <c r="F979" s="6"/>
    </row>
    <row r="980" customHeight="1" spans="6:6">
      <c r="F980" s="6"/>
    </row>
    <row r="981" customHeight="1" spans="6:6">
      <c r="F981" s="6"/>
    </row>
    <row r="982" customHeight="1" spans="6:6">
      <c r="F982" s="6"/>
    </row>
    <row r="983" customHeight="1" spans="6:6">
      <c r="F983" s="6"/>
    </row>
    <row r="984" customHeight="1" spans="6:6">
      <c r="F984" s="6"/>
    </row>
    <row r="985" customHeight="1" spans="6:6">
      <c r="F985" s="6"/>
    </row>
    <row r="986" customHeight="1" spans="6:6">
      <c r="F986" s="6"/>
    </row>
    <row r="987" customHeight="1" spans="6:6">
      <c r="F987" s="6"/>
    </row>
    <row r="988" customHeight="1" spans="6:6">
      <c r="F988" s="6"/>
    </row>
    <row r="989" customHeight="1" spans="6:6">
      <c r="F989" s="6"/>
    </row>
    <row r="990" customHeight="1" spans="6:6">
      <c r="F990" s="6"/>
    </row>
    <row r="991" customHeight="1" spans="6:6">
      <c r="F991" s="6"/>
    </row>
    <row r="992" customHeight="1" spans="6:6">
      <c r="F992" s="6"/>
    </row>
    <row r="993" customHeight="1" spans="6:6">
      <c r="F993" s="6"/>
    </row>
    <row r="994" customHeight="1" spans="6:6">
      <c r="F994" s="6"/>
    </row>
    <row r="995" customHeight="1" spans="6:6">
      <c r="F995" s="6"/>
    </row>
    <row r="996" customHeight="1" spans="6:6">
      <c r="F996" s="6"/>
    </row>
    <row r="997" customHeight="1" spans="6:6">
      <c r="F997" s="6"/>
    </row>
    <row r="998" customHeight="1" spans="6:6">
      <c r="F998" s="6"/>
    </row>
    <row r="999" customHeight="1" spans="6:6">
      <c r="F999" s="6"/>
    </row>
    <row r="1000" customHeight="1" spans="6:6">
      <c r="F1000" s="6"/>
    </row>
  </sheetData>
  <autoFilter xmlns:etc="http://www.wps.cn/officeDocument/2017/etCustomData" ref="A1:F121" etc:filterBottomFollowUsedRange="0">
    <extLst/>
  </autoFilter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221"/>
  <sheetViews>
    <sheetView workbookViewId="0">
      <selection activeCell="A1" sqref="A1"/>
    </sheetView>
  </sheetViews>
  <sheetFormatPr defaultColWidth="12.6296296296296" defaultRowHeight="15.75" customHeight="1" outlineLevelCol="4"/>
  <cols>
    <col min="2" max="2" width="16.75" customWidth="1"/>
  </cols>
  <sheetData>
    <row r="1" customHeight="1" spans="1:5">
      <c r="A1" s="1" t="s">
        <v>6</v>
      </c>
      <c r="B1" s="1" t="s">
        <v>11558</v>
      </c>
      <c r="C1" s="1" t="s">
        <v>11559</v>
      </c>
      <c r="D1" s="1" t="s">
        <v>11560</v>
      </c>
      <c r="E1" s="1" t="s">
        <v>11561</v>
      </c>
    </row>
    <row r="2" customHeight="1" spans="1:5">
      <c r="A2" s="2" t="s">
        <v>2284</v>
      </c>
      <c r="B2" s="2" t="s">
        <v>10207</v>
      </c>
      <c r="C2" s="2" t="s">
        <v>11551</v>
      </c>
      <c r="D2" s="3">
        <v>107.77</v>
      </c>
      <c r="E2" s="3">
        <v>72.25</v>
      </c>
    </row>
    <row r="3" customHeight="1" spans="1:5">
      <c r="A3" s="2" t="s">
        <v>1749</v>
      </c>
      <c r="B3" s="2" t="s">
        <v>10162</v>
      </c>
      <c r="C3" s="2" t="s">
        <v>11562</v>
      </c>
      <c r="D3" s="3">
        <v>89.4</v>
      </c>
      <c r="E3" s="3">
        <v>67.05</v>
      </c>
    </row>
    <row r="4" customHeight="1" spans="1:5">
      <c r="A4" s="2" t="s">
        <v>172</v>
      </c>
      <c r="B4" s="2" t="s">
        <v>10160</v>
      </c>
      <c r="C4" s="2" t="s">
        <v>11563</v>
      </c>
      <c r="D4" s="3">
        <v>349.88</v>
      </c>
      <c r="E4" s="3">
        <v>211.28</v>
      </c>
    </row>
    <row r="5" customHeight="1" spans="1:5">
      <c r="A5" s="2" t="s">
        <v>405</v>
      </c>
      <c r="B5" s="2" t="s">
        <v>10176</v>
      </c>
      <c r="C5" s="2" t="s">
        <v>11551</v>
      </c>
      <c r="D5" s="3">
        <v>173.7</v>
      </c>
      <c r="E5" s="3">
        <v>130.27</v>
      </c>
    </row>
    <row r="6" customHeight="1" spans="1:5">
      <c r="A6" s="2" t="s">
        <v>240</v>
      </c>
      <c r="B6" s="2" t="s">
        <v>10158</v>
      </c>
      <c r="C6" s="2" t="s">
        <v>11551</v>
      </c>
      <c r="D6" s="3">
        <v>481.92</v>
      </c>
      <c r="E6" s="3">
        <v>216.55</v>
      </c>
    </row>
    <row r="7" customHeight="1" spans="1:5">
      <c r="A7" s="2" t="s">
        <v>889</v>
      </c>
      <c r="B7" s="2" t="s">
        <v>10182</v>
      </c>
      <c r="C7" s="2" t="s">
        <v>11564</v>
      </c>
      <c r="D7" s="3">
        <v>533.33</v>
      </c>
      <c r="E7" s="3">
        <v>170.65</v>
      </c>
    </row>
    <row r="8" customHeight="1" spans="1:5">
      <c r="A8" s="2" t="s">
        <v>969</v>
      </c>
      <c r="B8" s="2" t="s">
        <v>10310</v>
      </c>
      <c r="C8" s="2" t="s">
        <v>11565</v>
      </c>
      <c r="D8" s="3">
        <v>210.13</v>
      </c>
      <c r="E8" s="3">
        <v>139.43</v>
      </c>
    </row>
    <row r="9" customHeight="1" spans="1:5">
      <c r="A9" s="2" t="s">
        <v>2712</v>
      </c>
      <c r="B9" s="2" t="s">
        <v>10156</v>
      </c>
      <c r="C9" s="2" t="s">
        <v>11563</v>
      </c>
      <c r="D9" s="3">
        <v>417.54</v>
      </c>
      <c r="E9" s="3">
        <v>145.7</v>
      </c>
    </row>
    <row r="10" customHeight="1" spans="1:5">
      <c r="A10" s="2" t="s">
        <v>194</v>
      </c>
      <c r="B10" s="2" t="s">
        <v>10196</v>
      </c>
      <c r="C10" s="2" t="s">
        <v>11551</v>
      </c>
      <c r="D10" s="3">
        <v>168.03</v>
      </c>
      <c r="E10" s="3">
        <v>126.02</v>
      </c>
    </row>
    <row r="11" customHeight="1" spans="1:5">
      <c r="A11" s="2" t="s">
        <v>683</v>
      </c>
      <c r="B11" s="2" t="s">
        <v>10244</v>
      </c>
      <c r="C11" s="2" t="s">
        <v>11566</v>
      </c>
      <c r="D11" s="3">
        <v>253.04</v>
      </c>
      <c r="E11" s="3">
        <v>102.73</v>
      </c>
    </row>
    <row r="12" customHeight="1" spans="1:5">
      <c r="A12" s="2" t="s">
        <v>582</v>
      </c>
      <c r="B12" s="2" t="s">
        <v>10118</v>
      </c>
      <c r="C12" s="2" t="s">
        <v>11551</v>
      </c>
      <c r="D12" s="3">
        <v>586.61</v>
      </c>
      <c r="E12" s="3">
        <v>415.51</v>
      </c>
    </row>
    <row r="13" customHeight="1" spans="1:5">
      <c r="A13" s="2" t="s">
        <v>266</v>
      </c>
      <c r="B13" s="2" t="s">
        <v>10205</v>
      </c>
      <c r="C13" s="2" t="s">
        <v>11556</v>
      </c>
      <c r="D13" s="3">
        <v>390.14</v>
      </c>
      <c r="E13" s="3">
        <v>164.23</v>
      </c>
    </row>
    <row r="14" customHeight="1" spans="1:5">
      <c r="A14" s="2" t="s">
        <v>514</v>
      </c>
      <c r="B14" s="2" t="s">
        <v>10173</v>
      </c>
      <c r="C14" s="2" t="s">
        <v>11564</v>
      </c>
      <c r="D14" s="3">
        <v>584.96</v>
      </c>
      <c r="E14" s="3">
        <v>73.59</v>
      </c>
    </row>
    <row r="15" customHeight="1" spans="1:5">
      <c r="A15" s="2" t="s">
        <v>1051</v>
      </c>
      <c r="B15" s="2" t="s">
        <v>10189</v>
      </c>
      <c r="C15" s="2" t="s">
        <v>11565</v>
      </c>
      <c r="D15" s="3">
        <v>208.39</v>
      </c>
      <c r="E15" s="3">
        <v>134.5</v>
      </c>
    </row>
    <row r="16" customHeight="1" spans="1:5">
      <c r="A16" s="2" t="s">
        <v>1509</v>
      </c>
      <c r="B16" s="2" t="s">
        <v>10281</v>
      </c>
      <c r="C16" s="2" t="s">
        <v>11562</v>
      </c>
      <c r="D16" s="3">
        <v>268.11</v>
      </c>
      <c r="E16" s="3">
        <v>62.2</v>
      </c>
    </row>
    <row r="17" customHeight="1" spans="1:5">
      <c r="A17" s="2" t="s">
        <v>21</v>
      </c>
      <c r="B17" s="2" t="s">
        <v>10174</v>
      </c>
      <c r="C17" s="2" t="s">
        <v>11567</v>
      </c>
      <c r="D17" s="3">
        <v>348.44</v>
      </c>
      <c r="E17" s="3">
        <v>261.33</v>
      </c>
    </row>
    <row r="18" customHeight="1" spans="1:5">
      <c r="A18" s="2" t="s">
        <v>962</v>
      </c>
      <c r="B18" s="2" t="s">
        <v>10266</v>
      </c>
      <c r="C18" s="2" t="s">
        <v>11564</v>
      </c>
      <c r="D18" s="3">
        <v>353.65</v>
      </c>
      <c r="E18" s="3">
        <v>234.77</v>
      </c>
    </row>
    <row r="19" customHeight="1" spans="1:5">
      <c r="A19" s="2" t="s">
        <v>1554</v>
      </c>
      <c r="B19" s="2" t="s">
        <v>10168</v>
      </c>
      <c r="C19" s="2" t="s">
        <v>11567</v>
      </c>
      <c r="D19" s="3">
        <v>648.66</v>
      </c>
      <c r="E19" s="3">
        <v>168.05</v>
      </c>
    </row>
    <row r="20" customHeight="1" spans="1:5">
      <c r="A20" s="2" t="s">
        <v>519</v>
      </c>
      <c r="B20" s="2" t="s">
        <v>10298</v>
      </c>
      <c r="C20" s="2" t="s">
        <v>11563</v>
      </c>
      <c r="D20" s="3">
        <v>145.23</v>
      </c>
      <c r="E20" s="3">
        <v>108.92</v>
      </c>
    </row>
    <row r="21" customHeight="1" spans="1:5">
      <c r="A21" s="2" t="s">
        <v>235</v>
      </c>
      <c r="B21" s="2" t="s">
        <v>10105</v>
      </c>
      <c r="C21" s="2" t="s">
        <v>11562</v>
      </c>
      <c r="D21" s="3">
        <v>565.62</v>
      </c>
      <c r="E21" s="3">
        <v>279.65</v>
      </c>
    </row>
    <row r="22" customHeight="1" spans="1:5">
      <c r="A22" s="2" t="s">
        <v>524</v>
      </c>
      <c r="B22" s="2" t="s">
        <v>10213</v>
      </c>
      <c r="C22" s="2" t="s">
        <v>11564</v>
      </c>
      <c r="D22" s="3">
        <v>572.3</v>
      </c>
      <c r="E22" s="3">
        <v>397.15</v>
      </c>
    </row>
    <row r="23" customHeight="1" spans="1:5">
      <c r="A23" s="2" t="s">
        <v>841</v>
      </c>
      <c r="B23" s="2" t="s">
        <v>10218</v>
      </c>
      <c r="C23" s="2" t="s">
        <v>11556</v>
      </c>
      <c r="D23" s="3">
        <v>395.32</v>
      </c>
      <c r="E23" s="3">
        <v>296.49</v>
      </c>
    </row>
    <row r="24" customHeight="1" spans="1:5">
      <c r="A24" s="2" t="s">
        <v>132</v>
      </c>
      <c r="B24" s="2" t="s">
        <v>10145</v>
      </c>
      <c r="C24" s="2" t="s">
        <v>11566</v>
      </c>
      <c r="D24" s="3">
        <v>276.1</v>
      </c>
      <c r="E24" s="3">
        <v>207.08</v>
      </c>
    </row>
    <row r="25" customHeight="1" spans="1:5">
      <c r="A25" s="2" t="s">
        <v>966</v>
      </c>
      <c r="B25" s="2" t="s">
        <v>10203</v>
      </c>
      <c r="C25" s="2" t="s">
        <v>11556</v>
      </c>
      <c r="D25" s="3">
        <v>375.96</v>
      </c>
      <c r="E25" s="3">
        <v>281.97</v>
      </c>
    </row>
    <row r="26" customHeight="1" spans="1:5">
      <c r="A26" s="2" t="s">
        <v>99</v>
      </c>
      <c r="B26" s="2" t="s">
        <v>10222</v>
      </c>
      <c r="C26" s="2" t="s">
        <v>11567</v>
      </c>
      <c r="D26" s="3">
        <v>246.71</v>
      </c>
      <c r="E26" s="3">
        <v>185.03</v>
      </c>
    </row>
    <row r="27" customHeight="1" spans="1:5">
      <c r="A27" s="2" t="s">
        <v>1285</v>
      </c>
      <c r="B27" s="2" t="s">
        <v>10163</v>
      </c>
      <c r="C27" s="2" t="s">
        <v>11567</v>
      </c>
      <c r="D27" s="3">
        <v>535.49</v>
      </c>
      <c r="E27" s="3">
        <v>226.7</v>
      </c>
    </row>
    <row r="28" customHeight="1" spans="1:5">
      <c r="A28" s="2" t="s">
        <v>728</v>
      </c>
      <c r="B28" s="2" t="s">
        <v>10250</v>
      </c>
      <c r="C28" s="2" t="s">
        <v>11563</v>
      </c>
      <c r="D28" s="3">
        <v>364.02</v>
      </c>
      <c r="E28" s="3">
        <v>273.02</v>
      </c>
    </row>
    <row r="29" customHeight="1" spans="1:5">
      <c r="A29" s="2" t="s">
        <v>553</v>
      </c>
      <c r="B29" s="2" t="s">
        <v>10123</v>
      </c>
      <c r="C29" s="2" t="s">
        <v>11566</v>
      </c>
      <c r="D29" s="3">
        <v>607.73</v>
      </c>
      <c r="E29" s="3">
        <v>69.74</v>
      </c>
    </row>
    <row r="30" customHeight="1" spans="1:5">
      <c r="A30" s="2" t="s">
        <v>158</v>
      </c>
      <c r="B30" s="2" t="s">
        <v>10260</v>
      </c>
      <c r="C30" s="2" t="s">
        <v>11564</v>
      </c>
      <c r="D30" s="3">
        <v>434.93</v>
      </c>
      <c r="E30" s="3">
        <v>326.2</v>
      </c>
    </row>
    <row r="31" customHeight="1" spans="1:5">
      <c r="A31" s="2" t="s">
        <v>117</v>
      </c>
      <c r="B31" s="2" t="s">
        <v>10220</v>
      </c>
      <c r="C31" s="2" t="s">
        <v>11565</v>
      </c>
      <c r="D31" s="3">
        <v>373.16</v>
      </c>
      <c r="E31" s="3">
        <v>279.87</v>
      </c>
    </row>
    <row r="32" customHeight="1" spans="1:5">
      <c r="A32" s="2" t="s">
        <v>713</v>
      </c>
      <c r="B32" s="2" t="s">
        <v>10109</v>
      </c>
      <c r="C32" s="2" t="s">
        <v>11566</v>
      </c>
      <c r="D32" s="3">
        <v>485.31</v>
      </c>
      <c r="E32" s="3">
        <v>72.29</v>
      </c>
    </row>
    <row r="33" customHeight="1" spans="1:5">
      <c r="A33" s="2" t="s">
        <v>884</v>
      </c>
      <c r="B33" s="2" t="s">
        <v>10151</v>
      </c>
      <c r="C33" s="2" t="s">
        <v>11556</v>
      </c>
      <c r="D33" s="3">
        <v>367.24</v>
      </c>
      <c r="E33" s="3">
        <v>275.43</v>
      </c>
    </row>
    <row r="34" customHeight="1" spans="1:5">
      <c r="A34" s="2" t="s">
        <v>1044</v>
      </c>
      <c r="B34" s="2" t="s">
        <v>10148</v>
      </c>
      <c r="C34" s="2" t="s">
        <v>11567</v>
      </c>
      <c r="D34" s="3">
        <v>595.57</v>
      </c>
      <c r="E34" s="3">
        <v>394.53</v>
      </c>
    </row>
    <row r="35" customHeight="1" spans="1:5">
      <c r="A35" s="2" t="s">
        <v>675</v>
      </c>
      <c r="B35" s="2" t="s">
        <v>10313</v>
      </c>
      <c r="C35" s="2" t="s">
        <v>11551</v>
      </c>
      <c r="D35" s="3">
        <v>185.13</v>
      </c>
      <c r="E35" s="3">
        <v>125.95</v>
      </c>
    </row>
    <row r="36" customHeight="1" spans="1:5">
      <c r="A36" s="2" t="s">
        <v>1386</v>
      </c>
      <c r="B36" s="2" t="s">
        <v>10121</v>
      </c>
      <c r="C36" s="2" t="s">
        <v>11563</v>
      </c>
      <c r="D36" s="3">
        <v>634.81</v>
      </c>
      <c r="E36" s="3">
        <v>239.43</v>
      </c>
    </row>
    <row r="37" customHeight="1" spans="1:5">
      <c r="A37" s="2" t="s">
        <v>1336</v>
      </c>
      <c r="B37" s="2" t="s">
        <v>10175</v>
      </c>
      <c r="C37" s="2" t="s">
        <v>11551</v>
      </c>
      <c r="D37" s="3">
        <v>542.95</v>
      </c>
      <c r="E37" s="3">
        <v>392.59</v>
      </c>
    </row>
    <row r="38" customHeight="1" spans="1:5">
      <c r="A38" s="2" t="s">
        <v>466</v>
      </c>
      <c r="B38" s="2" t="s">
        <v>10111</v>
      </c>
      <c r="C38" s="2" t="s">
        <v>11563</v>
      </c>
      <c r="D38" s="3">
        <v>570.62</v>
      </c>
      <c r="E38" s="3">
        <v>404.89</v>
      </c>
    </row>
    <row r="39" customHeight="1" spans="1:5">
      <c r="A39" s="2" t="s">
        <v>881</v>
      </c>
      <c r="B39" s="2" t="s">
        <v>10261</v>
      </c>
      <c r="C39" s="2" t="s">
        <v>11565</v>
      </c>
      <c r="D39" s="3">
        <v>355.26</v>
      </c>
      <c r="E39" s="3">
        <v>88.6</v>
      </c>
    </row>
    <row r="40" customHeight="1" spans="1:5">
      <c r="A40" s="2" t="s">
        <v>225</v>
      </c>
      <c r="B40" s="2" t="s">
        <v>10188</v>
      </c>
      <c r="C40" s="2" t="s">
        <v>11556</v>
      </c>
      <c r="D40" s="3">
        <v>557.2</v>
      </c>
      <c r="E40" s="3">
        <v>172.62</v>
      </c>
    </row>
    <row r="41" customHeight="1" spans="1:5">
      <c r="A41" s="2" t="s">
        <v>1650</v>
      </c>
      <c r="B41" s="2" t="s">
        <v>10289</v>
      </c>
      <c r="C41" s="2" t="s">
        <v>11556</v>
      </c>
      <c r="D41" s="3">
        <v>254.86</v>
      </c>
      <c r="E41" s="3">
        <v>191.14</v>
      </c>
    </row>
    <row r="42" customHeight="1" spans="1:5">
      <c r="A42" s="2" t="s">
        <v>1498</v>
      </c>
      <c r="B42" s="2" t="s">
        <v>10143</v>
      </c>
      <c r="C42" s="2" t="s">
        <v>11551</v>
      </c>
      <c r="D42" s="3">
        <v>514.31</v>
      </c>
      <c r="E42" s="3">
        <v>124.19</v>
      </c>
    </row>
    <row r="43" customHeight="1" spans="1:5">
      <c r="A43" s="2" t="s">
        <v>1094</v>
      </c>
      <c r="B43" s="2" t="s">
        <v>10318</v>
      </c>
      <c r="C43" s="2" t="s">
        <v>11551</v>
      </c>
      <c r="D43" s="3">
        <v>160.06</v>
      </c>
      <c r="E43" s="3">
        <v>120.04</v>
      </c>
    </row>
    <row r="44" customHeight="1" spans="1:5">
      <c r="A44" s="2" t="s">
        <v>941</v>
      </c>
      <c r="B44" s="2" t="s">
        <v>10293</v>
      </c>
      <c r="C44" s="2" t="s">
        <v>11562</v>
      </c>
      <c r="D44" s="3">
        <v>255.02</v>
      </c>
      <c r="E44" s="3">
        <v>48.85</v>
      </c>
    </row>
    <row r="45" customHeight="1" spans="1:5">
      <c r="A45" s="2" t="s">
        <v>722</v>
      </c>
      <c r="B45" s="2" t="s">
        <v>10255</v>
      </c>
      <c r="C45" s="2" t="s">
        <v>11566</v>
      </c>
      <c r="D45" s="3">
        <v>334.07</v>
      </c>
      <c r="E45" s="3">
        <v>98.34</v>
      </c>
    </row>
    <row r="46" customHeight="1" spans="1:5">
      <c r="A46" s="2" t="s">
        <v>336</v>
      </c>
      <c r="B46" s="2" t="s">
        <v>10262</v>
      </c>
      <c r="C46" s="2" t="s">
        <v>11565</v>
      </c>
      <c r="D46" s="3">
        <v>263.72</v>
      </c>
      <c r="E46" s="3">
        <v>197.79</v>
      </c>
    </row>
    <row r="47" customHeight="1" spans="1:5">
      <c r="A47" s="2" t="s">
        <v>998</v>
      </c>
      <c r="B47" s="2" t="s">
        <v>10272</v>
      </c>
      <c r="C47" s="2" t="s">
        <v>11565</v>
      </c>
      <c r="D47" s="3">
        <v>300.6</v>
      </c>
      <c r="E47" s="3">
        <v>225.45</v>
      </c>
    </row>
    <row r="48" customHeight="1" spans="1:5">
      <c r="A48" s="2" t="s">
        <v>1025</v>
      </c>
      <c r="B48" s="2" t="s">
        <v>10125</v>
      </c>
      <c r="C48" s="2" t="s">
        <v>11567</v>
      </c>
      <c r="D48" s="3">
        <v>547.46</v>
      </c>
      <c r="E48" s="3">
        <v>286.59</v>
      </c>
    </row>
    <row r="49" customHeight="1" spans="1:5">
      <c r="A49" s="2" t="s">
        <v>835</v>
      </c>
      <c r="B49" s="2" t="s">
        <v>10305</v>
      </c>
      <c r="C49" s="2" t="s">
        <v>11551</v>
      </c>
      <c r="D49" s="3">
        <v>226.31</v>
      </c>
      <c r="E49" s="3">
        <v>169.73</v>
      </c>
    </row>
    <row r="50" customHeight="1" spans="1:5">
      <c r="A50" s="2" t="s">
        <v>198</v>
      </c>
      <c r="B50" s="2" t="s">
        <v>10177</v>
      </c>
      <c r="C50" s="2" t="s">
        <v>11565</v>
      </c>
      <c r="D50" s="3">
        <v>504.81</v>
      </c>
      <c r="E50" s="3">
        <v>197.81</v>
      </c>
    </row>
    <row r="51" customHeight="1" spans="1:5">
      <c r="A51" s="2" t="s">
        <v>303</v>
      </c>
      <c r="B51" s="2" t="s">
        <v>10172</v>
      </c>
      <c r="C51" s="2" t="s">
        <v>11567</v>
      </c>
      <c r="D51" s="3">
        <v>122.02</v>
      </c>
      <c r="E51" s="3">
        <v>91.52</v>
      </c>
    </row>
    <row r="52" customHeight="1" spans="1:5">
      <c r="A52" s="2" t="s">
        <v>861</v>
      </c>
      <c r="B52" s="2" t="s">
        <v>10149</v>
      </c>
      <c r="C52" s="2" t="s">
        <v>11566</v>
      </c>
      <c r="D52" s="3">
        <v>516.47</v>
      </c>
      <c r="E52" s="3">
        <v>45.92</v>
      </c>
    </row>
    <row r="53" customHeight="1" spans="1:5">
      <c r="A53" s="2" t="s">
        <v>138</v>
      </c>
      <c r="B53" s="2" t="s">
        <v>10190</v>
      </c>
      <c r="C53" s="2" t="s">
        <v>11551</v>
      </c>
      <c r="D53" s="3">
        <v>531.45</v>
      </c>
      <c r="E53" s="3">
        <v>118.52</v>
      </c>
    </row>
    <row r="54" customHeight="1" spans="1:5">
      <c r="A54" s="2" t="s">
        <v>1475</v>
      </c>
      <c r="B54" s="2" t="s">
        <v>10242</v>
      </c>
      <c r="C54" s="2" t="s">
        <v>11565</v>
      </c>
      <c r="D54" s="3">
        <v>308.97</v>
      </c>
      <c r="E54" s="3">
        <v>158.71</v>
      </c>
    </row>
    <row r="55" customHeight="1" spans="1:5">
      <c r="A55" s="2" t="s">
        <v>607</v>
      </c>
      <c r="B55" s="2" t="s">
        <v>10166</v>
      </c>
      <c r="C55" s="2" t="s">
        <v>11564</v>
      </c>
      <c r="D55" s="3">
        <v>491.81</v>
      </c>
      <c r="E55" s="3">
        <v>107.72</v>
      </c>
    </row>
    <row r="56" customHeight="1" spans="1:5">
      <c r="A56" s="2" t="s">
        <v>1016</v>
      </c>
      <c r="B56" s="2" t="s">
        <v>10186</v>
      </c>
      <c r="C56" s="2" t="s">
        <v>11564</v>
      </c>
      <c r="D56" s="3">
        <v>601.63</v>
      </c>
      <c r="E56" s="3">
        <v>47.65</v>
      </c>
    </row>
    <row r="57" customHeight="1" spans="1:5">
      <c r="A57" s="2" t="s">
        <v>47</v>
      </c>
      <c r="B57" s="2" t="s">
        <v>10140</v>
      </c>
      <c r="C57" s="2" t="s">
        <v>11562</v>
      </c>
      <c r="D57" s="3">
        <v>536.41</v>
      </c>
      <c r="E57" s="3">
        <v>99.83</v>
      </c>
    </row>
    <row r="58" customHeight="1" spans="1:5">
      <c r="A58" s="2" t="s">
        <v>28</v>
      </c>
      <c r="B58" s="2" t="s">
        <v>10280</v>
      </c>
      <c r="C58" s="2" t="s">
        <v>11551</v>
      </c>
      <c r="D58" s="3">
        <v>302.55</v>
      </c>
      <c r="E58" s="3">
        <v>226.91</v>
      </c>
    </row>
    <row r="59" customHeight="1" spans="1:5">
      <c r="A59" s="2" t="s">
        <v>359</v>
      </c>
      <c r="B59" s="2" t="s">
        <v>10287</v>
      </c>
      <c r="C59" s="2" t="s">
        <v>11551</v>
      </c>
      <c r="D59" s="3">
        <v>356</v>
      </c>
      <c r="E59" s="3">
        <v>267</v>
      </c>
    </row>
    <row r="60" customHeight="1" spans="1:5">
      <c r="A60" s="2" t="s">
        <v>2324</v>
      </c>
      <c r="B60" s="2" t="s">
        <v>10116</v>
      </c>
      <c r="C60" s="2" t="s">
        <v>11567</v>
      </c>
      <c r="D60" s="3">
        <v>524.23</v>
      </c>
      <c r="E60" s="3">
        <v>393.17</v>
      </c>
    </row>
    <row r="61" customHeight="1" spans="1:5">
      <c r="A61" s="2" t="s">
        <v>1951</v>
      </c>
      <c r="B61" s="2" t="s">
        <v>10152</v>
      </c>
      <c r="C61" s="2" t="s">
        <v>11562</v>
      </c>
      <c r="D61" s="3">
        <v>246.78</v>
      </c>
      <c r="E61" s="3">
        <v>185.08</v>
      </c>
    </row>
    <row r="62" customHeight="1" spans="1:5">
      <c r="A62" s="2" t="s">
        <v>261</v>
      </c>
      <c r="B62" s="2" t="s">
        <v>10194</v>
      </c>
      <c r="C62" s="2" t="s">
        <v>11565</v>
      </c>
      <c r="D62" s="3">
        <v>538.21</v>
      </c>
      <c r="E62" s="3">
        <v>255.75</v>
      </c>
    </row>
    <row r="63" customHeight="1" spans="1:5">
      <c r="A63" s="2" t="s">
        <v>408</v>
      </c>
      <c r="B63" s="2" t="s">
        <v>10275</v>
      </c>
      <c r="C63" s="2" t="s">
        <v>11564</v>
      </c>
      <c r="D63" s="3">
        <v>267</v>
      </c>
      <c r="E63" s="3">
        <v>92.27</v>
      </c>
    </row>
    <row r="64" customHeight="1" spans="1:5">
      <c r="A64" s="2" t="s">
        <v>1272</v>
      </c>
      <c r="B64" s="2" t="s">
        <v>10224</v>
      </c>
      <c r="C64" s="2" t="s">
        <v>11562</v>
      </c>
      <c r="D64" s="3">
        <v>539.41</v>
      </c>
      <c r="E64" s="3">
        <v>254.35</v>
      </c>
    </row>
    <row r="65" customHeight="1" spans="1:5">
      <c r="A65" s="2" t="s">
        <v>1833</v>
      </c>
      <c r="B65" s="2" t="s">
        <v>10306</v>
      </c>
      <c r="C65" s="2" t="s">
        <v>11556</v>
      </c>
      <c r="D65" s="3">
        <v>129.48</v>
      </c>
      <c r="E65" s="3">
        <v>63.41</v>
      </c>
    </row>
    <row r="66" customHeight="1" spans="1:5">
      <c r="A66" s="2" t="s">
        <v>848</v>
      </c>
      <c r="B66" s="2" t="s">
        <v>10290</v>
      </c>
      <c r="C66" s="2" t="s">
        <v>11564</v>
      </c>
      <c r="D66" s="3">
        <v>105.31</v>
      </c>
      <c r="E66" s="3">
        <v>78.98</v>
      </c>
    </row>
    <row r="67" customHeight="1" spans="1:5">
      <c r="A67" s="2" t="s">
        <v>687</v>
      </c>
      <c r="B67" s="2" t="s">
        <v>10107</v>
      </c>
      <c r="C67" s="2" t="s">
        <v>11565</v>
      </c>
      <c r="D67" s="3">
        <v>648.68</v>
      </c>
      <c r="E67" s="3">
        <v>188.3</v>
      </c>
    </row>
    <row r="68" customHeight="1" spans="1:5">
      <c r="A68" s="2" t="s">
        <v>106</v>
      </c>
      <c r="B68" s="2" t="s">
        <v>10126</v>
      </c>
      <c r="C68" s="2" t="s">
        <v>11565</v>
      </c>
      <c r="D68" s="3">
        <v>575.59</v>
      </c>
      <c r="E68" s="3">
        <v>202.57</v>
      </c>
    </row>
    <row r="69" customHeight="1" spans="1:5">
      <c r="A69" s="2" t="s">
        <v>313</v>
      </c>
      <c r="B69" s="2" t="s">
        <v>10200</v>
      </c>
      <c r="C69" s="2" t="s">
        <v>11565</v>
      </c>
      <c r="D69" s="3">
        <v>583.22</v>
      </c>
      <c r="E69" s="3">
        <v>146.33</v>
      </c>
    </row>
    <row r="70" customHeight="1" spans="1:5">
      <c r="A70" s="2" t="s">
        <v>346</v>
      </c>
      <c r="B70" s="2" t="s">
        <v>10147</v>
      </c>
      <c r="C70" s="2" t="s">
        <v>11566</v>
      </c>
      <c r="D70" s="3">
        <v>622.23</v>
      </c>
      <c r="E70" s="3">
        <v>300.62</v>
      </c>
    </row>
    <row r="71" customHeight="1" spans="1:5">
      <c r="A71" s="2" t="s">
        <v>373</v>
      </c>
      <c r="B71" s="2" t="s">
        <v>10233</v>
      </c>
      <c r="C71" s="2" t="s">
        <v>11567</v>
      </c>
      <c r="D71" s="3">
        <v>329.84</v>
      </c>
      <c r="E71" s="3">
        <v>247.38</v>
      </c>
    </row>
    <row r="72" customHeight="1" spans="1:5">
      <c r="A72" s="2" t="s">
        <v>163</v>
      </c>
      <c r="B72" s="2" t="s">
        <v>10297</v>
      </c>
      <c r="C72" s="2" t="s">
        <v>11564</v>
      </c>
      <c r="D72" s="3">
        <v>243.5</v>
      </c>
      <c r="E72" s="3">
        <v>182.62</v>
      </c>
    </row>
    <row r="73" customHeight="1" spans="1:5">
      <c r="A73" s="2" t="s">
        <v>826</v>
      </c>
      <c r="B73" s="2" t="s">
        <v>10282</v>
      </c>
      <c r="C73" s="2" t="s">
        <v>11562</v>
      </c>
      <c r="D73" s="3">
        <v>154.11</v>
      </c>
      <c r="E73" s="3">
        <v>115.58</v>
      </c>
    </row>
    <row r="74" customHeight="1" spans="1:5">
      <c r="A74" s="2" t="s">
        <v>90</v>
      </c>
      <c r="B74" s="2" t="s">
        <v>10225</v>
      </c>
      <c r="C74" s="2" t="s">
        <v>11551</v>
      </c>
      <c r="D74" s="3">
        <v>365.69</v>
      </c>
      <c r="E74" s="3">
        <v>244.57</v>
      </c>
    </row>
    <row r="75" customHeight="1" spans="1:5">
      <c r="A75" s="2" t="s">
        <v>635</v>
      </c>
      <c r="B75" s="2" t="s">
        <v>10312</v>
      </c>
      <c r="C75" s="2" t="s">
        <v>11567</v>
      </c>
      <c r="D75" s="3">
        <v>205.43</v>
      </c>
      <c r="E75" s="3">
        <v>51.81</v>
      </c>
    </row>
    <row r="76" customHeight="1" spans="1:5">
      <c r="A76" s="2" t="s">
        <v>126</v>
      </c>
      <c r="B76" s="2" t="s">
        <v>10134</v>
      </c>
      <c r="C76" s="2" t="s">
        <v>11566</v>
      </c>
      <c r="D76" s="3">
        <v>613.26</v>
      </c>
      <c r="E76" s="3">
        <v>314.71</v>
      </c>
    </row>
    <row r="77" customHeight="1" spans="1:5">
      <c r="A77" s="2" t="s">
        <v>308</v>
      </c>
      <c r="B77" s="2" t="s">
        <v>10231</v>
      </c>
      <c r="C77" s="2" t="s">
        <v>11567</v>
      </c>
      <c r="D77" s="3">
        <v>82.28</v>
      </c>
      <c r="E77" s="3">
        <v>61.71</v>
      </c>
    </row>
    <row r="78" customHeight="1" spans="1:5">
      <c r="A78" s="2" t="s">
        <v>477</v>
      </c>
      <c r="B78" s="2" t="s">
        <v>10183</v>
      </c>
      <c r="C78" s="2" t="s">
        <v>11565</v>
      </c>
      <c r="D78" s="3">
        <v>161.62</v>
      </c>
      <c r="E78" s="3">
        <v>121.22</v>
      </c>
    </row>
    <row r="79" customHeight="1" spans="1:5">
      <c r="A79" s="2" t="s">
        <v>533</v>
      </c>
      <c r="B79" s="2" t="s">
        <v>10311</v>
      </c>
      <c r="C79" s="2" t="s">
        <v>11565</v>
      </c>
      <c r="D79" s="3">
        <v>220.49</v>
      </c>
      <c r="E79" s="3">
        <v>164.58</v>
      </c>
    </row>
    <row r="80" customHeight="1" spans="1:5">
      <c r="A80" s="2" t="s">
        <v>207</v>
      </c>
      <c r="B80" s="2" t="s">
        <v>10271</v>
      </c>
      <c r="C80" s="2" t="s">
        <v>11565</v>
      </c>
      <c r="D80" s="3">
        <v>193.41</v>
      </c>
      <c r="E80" s="3">
        <v>145.06</v>
      </c>
    </row>
    <row r="81" customHeight="1" spans="1:5">
      <c r="A81" s="2" t="s">
        <v>1073</v>
      </c>
      <c r="B81" s="2" t="s">
        <v>10187</v>
      </c>
      <c r="C81" s="2" t="s">
        <v>11562</v>
      </c>
      <c r="D81" s="3">
        <v>208.69</v>
      </c>
      <c r="E81" s="3">
        <v>156.52</v>
      </c>
    </row>
    <row r="82" customHeight="1" spans="1:5">
      <c r="A82" s="2" t="s">
        <v>946</v>
      </c>
      <c r="B82" s="2" t="s">
        <v>10209</v>
      </c>
      <c r="C82" s="2" t="s">
        <v>11551</v>
      </c>
      <c r="D82" s="3">
        <v>453.95</v>
      </c>
      <c r="E82" s="3">
        <v>220.85</v>
      </c>
    </row>
    <row r="83" customHeight="1" spans="1:5">
      <c r="A83" s="2" t="s">
        <v>188</v>
      </c>
      <c r="B83" s="2" t="s">
        <v>10274</v>
      </c>
      <c r="C83" s="2" t="s">
        <v>11563</v>
      </c>
      <c r="D83" s="3">
        <v>266.68</v>
      </c>
      <c r="E83" s="3">
        <v>200.01</v>
      </c>
    </row>
    <row r="84" customHeight="1" spans="1:5">
      <c r="A84" s="2" t="s">
        <v>1164</v>
      </c>
      <c r="B84" s="2" t="s">
        <v>10251</v>
      </c>
      <c r="C84" s="2" t="s">
        <v>11563</v>
      </c>
      <c r="D84" s="3">
        <v>430.56</v>
      </c>
      <c r="E84" s="3">
        <v>197.22</v>
      </c>
    </row>
    <row r="85" customHeight="1" spans="1:5">
      <c r="A85" s="2" t="s">
        <v>413</v>
      </c>
      <c r="B85" s="2" t="s">
        <v>10159</v>
      </c>
      <c r="C85" s="2" t="s">
        <v>11562</v>
      </c>
      <c r="D85" s="3">
        <v>587.45</v>
      </c>
      <c r="E85" s="3">
        <v>218.67</v>
      </c>
    </row>
    <row r="86" customHeight="1" spans="1:5">
      <c r="A86" s="2" t="s">
        <v>1701</v>
      </c>
      <c r="B86" s="2" t="s">
        <v>10246</v>
      </c>
      <c r="C86" s="2" t="s">
        <v>11551</v>
      </c>
      <c r="D86" s="3">
        <v>423.46</v>
      </c>
      <c r="E86" s="3">
        <v>150.32</v>
      </c>
    </row>
    <row r="87" customHeight="1" spans="1:5">
      <c r="A87" s="2" t="s">
        <v>178</v>
      </c>
      <c r="B87" s="2" t="s">
        <v>10208</v>
      </c>
      <c r="C87" s="2" t="s">
        <v>11565</v>
      </c>
      <c r="D87" s="3">
        <v>475.88</v>
      </c>
      <c r="E87" s="3">
        <v>207.14</v>
      </c>
    </row>
    <row r="88" customHeight="1" spans="1:5">
      <c r="A88" s="2" t="s">
        <v>2095</v>
      </c>
      <c r="B88" s="2" t="s">
        <v>10259</v>
      </c>
      <c r="C88" s="2" t="s">
        <v>11563</v>
      </c>
      <c r="D88" s="3">
        <v>288.34</v>
      </c>
      <c r="E88" s="3">
        <v>216.26</v>
      </c>
    </row>
    <row r="89" customHeight="1" spans="1:5">
      <c r="A89" s="2" t="s">
        <v>1414</v>
      </c>
      <c r="B89" s="2" t="s">
        <v>10304</v>
      </c>
      <c r="C89" s="2" t="s">
        <v>11551</v>
      </c>
      <c r="D89" s="3">
        <v>171.05</v>
      </c>
      <c r="E89" s="3">
        <v>55.18</v>
      </c>
    </row>
    <row r="90" customHeight="1" spans="1:5">
      <c r="A90" s="2" t="s">
        <v>290</v>
      </c>
      <c r="B90" s="2" t="s">
        <v>10239</v>
      </c>
      <c r="C90" s="2" t="s">
        <v>11564</v>
      </c>
      <c r="D90" s="3">
        <v>262.73</v>
      </c>
      <c r="E90" s="3">
        <v>197.05</v>
      </c>
    </row>
    <row r="91" customHeight="1" spans="1:5">
      <c r="A91" s="2" t="s">
        <v>400</v>
      </c>
      <c r="B91" s="2" t="s">
        <v>10101</v>
      </c>
      <c r="C91" s="2" t="s">
        <v>11562</v>
      </c>
      <c r="D91" s="3">
        <v>629.64</v>
      </c>
      <c r="E91" s="3">
        <v>147.53</v>
      </c>
    </row>
    <row r="92" customHeight="1" spans="1:5">
      <c r="A92" s="2" t="s">
        <v>447</v>
      </c>
      <c r="B92" s="2" t="s">
        <v>10229</v>
      </c>
      <c r="C92" s="2" t="s">
        <v>11565</v>
      </c>
      <c r="D92" s="3">
        <v>434.43</v>
      </c>
      <c r="E92" s="3">
        <v>299.37</v>
      </c>
    </row>
    <row r="93" customHeight="1" spans="1:5">
      <c r="A93" s="2" t="s">
        <v>617</v>
      </c>
      <c r="B93" s="2" t="s">
        <v>10273</v>
      </c>
      <c r="C93" s="2" t="s">
        <v>11562</v>
      </c>
      <c r="D93" s="3">
        <v>238.18</v>
      </c>
      <c r="E93" s="3">
        <v>178.64</v>
      </c>
    </row>
    <row r="94" customHeight="1" spans="1:5">
      <c r="A94" s="2" t="s">
        <v>294</v>
      </c>
      <c r="B94" s="2" t="s">
        <v>10268</v>
      </c>
      <c r="C94" s="2" t="s">
        <v>11565</v>
      </c>
      <c r="D94" s="3">
        <v>337.02</v>
      </c>
      <c r="E94" s="3">
        <v>252.76</v>
      </c>
    </row>
    <row r="95" customHeight="1" spans="1:5">
      <c r="A95" s="2" t="s">
        <v>469</v>
      </c>
      <c r="B95" s="2" t="s">
        <v>10195</v>
      </c>
      <c r="C95" s="2" t="s">
        <v>11556</v>
      </c>
      <c r="D95" s="3">
        <v>556.24</v>
      </c>
      <c r="E95" s="3">
        <v>271.09</v>
      </c>
    </row>
    <row r="96" customHeight="1" spans="1:5">
      <c r="A96" s="2" t="s">
        <v>1809</v>
      </c>
      <c r="B96" s="2" t="s">
        <v>10240</v>
      </c>
      <c r="C96" s="2" t="s">
        <v>11563</v>
      </c>
      <c r="D96" s="3">
        <v>461.01</v>
      </c>
      <c r="E96" s="3">
        <v>345.76</v>
      </c>
    </row>
    <row r="97" customHeight="1" spans="1:5">
      <c r="A97" s="2" t="s">
        <v>202</v>
      </c>
      <c r="B97" s="2" t="s">
        <v>10238</v>
      </c>
      <c r="C97" s="2" t="s">
        <v>11551</v>
      </c>
      <c r="D97" s="3">
        <v>399.57</v>
      </c>
      <c r="E97" s="3">
        <v>233.17</v>
      </c>
    </row>
    <row r="98" customHeight="1" spans="1:5">
      <c r="A98" s="2" t="s">
        <v>1192</v>
      </c>
      <c r="B98" s="2" t="s">
        <v>10124</v>
      </c>
      <c r="C98" s="2" t="s">
        <v>11563</v>
      </c>
      <c r="D98" s="3">
        <v>584.54</v>
      </c>
      <c r="E98" s="3">
        <v>318.28</v>
      </c>
    </row>
    <row r="99" customHeight="1" spans="1:5">
      <c r="A99" s="2" t="s">
        <v>1560</v>
      </c>
      <c r="B99" s="2" t="s">
        <v>10206</v>
      </c>
      <c r="C99" s="2" t="s">
        <v>11551</v>
      </c>
      <c r="D99" s="3">
        <v>463.29</v>
      </c>
      <c r="E99" s="3">
        <v>308.07</v>
      </c>
    </row>
    <row r="100" customHeight="1" spans="1:5">
      <c r="A100" s="2" t="s">
        <v>1259</v>
      </c>
      <c r="B100" s="2" t="s">
        <v>10197</v>
      </c>
      <c r="C100" s="2" t="s">
        <v>11562</v>
      </c>
      <c r="D100" s="3">
        <v>446.36</v>
      </c>
      <c r="E100" s="3">
        <v>129.78</v>
      </c>
    </row>
    <row r="101" customHeight="1" spans="1:5">
      <c r="A101" s="2" t="s">
        <v>957</v>
      </c>
      <c r="B101" s="2" t="s">
        <v>10314</v>
      </c>
      <c r="C101" s="2" t="s">
        <v>11567</v>
      </c>
      <c r="D101" s="3">
        <v>188.17</v>
      </c>
      <c r="E101" s="3">
        <v>141.13</v>
      </c>
    </row>
    <row r="102" customHeight="1" spans="1:5">
      <c r="A102" s="2" t="s">
        <v>1575</v>
      </c>
      <c r="B102" s="2" t="s">
        <v>10319</v>
      </c>
      <c r="C102" s="2" t="s">
        <v>11562</v>
      </c>
      <c r="D102" s="3">
        <v>140.64</v>
      </c>
      <c r="E102" s="3">
        <v>105.48</v>
      </c>
    </row>
    <row r="103" customHeight="1" spans="1:5">
      <c r="A103" s="2" t="s">
        <v>363</v>
      </c>
      <c r="B103" s="2" t="s">
        <v>10184</v>
      </c>
      <c r="C103" s="2" t="s">
        <v>11563</v>
      </c>
      <c r="D103" s="3">
        <v>630.13</v>
      </c>
      <c r="E103" s="3">
        <v>145.53</v>
      </c>
    </row>
    <row r="104" customHeight="1" spans="1:5">
      <c r="A104" s="2" t="s">
        <v>1185</v>
      </c>
      <c r="B104" s="2" t="s">
        <v>10254</v>
      </c>
      <c r="C104" s="2" t="s">
        <v>11556</v>
      </c>
      <c r="D104" s="3">
        <v>421.35</v>
      </c>
      <c r="E104" s="3">
        <v>179.36</v>
      </c>
    </row>
    <row r="105" customHeight="1" spans="1:5">
      <c r="A105" s="2" t="s">
        <v>2196</v>
      </c>
      <c r="B105" s="2" t="s">
        <v>10276</v>
      </c>
      <c r="C105" s="2" t="s">
        <v>11563</v>
      </c>
      <c r="D105" s="3">
        <v>316.94</v>
      </c>
      <c r="E105" s="3">
        <v>188.57</v>
      </c>
    </row>
    <row r="106" customHeight="1" spans="1:5">
      <c r="A106" s="2" t="s">
        <v>717</v>
      </c>
      <c r="B106" s="2" t="s">
        <v>10210</v>
      </c>
      <c r="C106" s="2" t="s">
        <v>11562</v>
      </c>
      <c r="D106" s="3">
        <v>415.74</v>
      </c>
      <c r="E106" s="3">
        <v>269.47</v>
      </c>
    </row>
    <row r="107" customHeight="1" spans="1:5">
      <c r="A107" s="2" t="s">
        <v>762</v>
      </c>
      <c r="B107" s="2" t="s">
        <v>10237</v>
      </c>
      <c r="C107" s="2" t="s">
        <v>11556</v>
      </c>
      <c r="D107" s="3">
        <v>115.23</v>
      </c>
      <c r="E107" s="3">
        <v>86.42</v>
      </c>
    </row>
    <row r="108" customHeight="1" spans="1:5">
      <c r="A108" s="2" t="s">
        <v>587</v>
      </c>
      <c r="B108" s="2" t="s">
        <v>10103</v>
      </c>
      <c r="C108" s="2" t="s">
        <v>11563</v>
      </c>
      <c r="D108" s="3">
        <v>548.61</v>
      </c>
      <c r="E108" s="3">
        <v>345.63</v>
      </c>
    </row>
    <row r="109" customHeight="1" spans="1:5">
      <c r="A109" s="2" t="s">
        <v>563</v>
      </c>
      <c r="B109" s="2" t="s">
        <v>10248</v>
      </c>
      <c r="C109" s="2" t="s">
        <v>11563</v>
      </c>
      <c r="D109" s="3">
        <v>203.49</v>
      </c>
      <c r="E109" s="3">
        <v>152.62</v>
      </c>
    </row>
    <row r="110" customHeight="1" spans="1:5">
      <c r="A110" s="2" t="s">
        <v>250</v>
      </c>
      <c r="B110" s="2" t="s">
        <v>10199</v>
      </c>
      <c r="C110" s="2" t="s">
        <v>11563</v>
      </c>
      <c r="D110" s="3">
        <v>538.59</v>
      </c>
      <c r="E110" s="3">
        <v>308.37</v>
      </c>
    </row>
    <row r="111" customHeight="1" spans="1:5">
      <c r="A111" s="2" t="s">
        <v>748</v>
      </c>
      <c r="B111" s="2" t="s">
        <v>10215</v>
      </c>
      <c r="C111" s="2" t="s">
        <v>11556</v>
      </c>
      <c r="D111" s="3">
        <v>384.6</v>
      </c>
      <c r="E111" s="3">
        <v>70.95</v>
      </c>
    </row>
    <row r="112" customHeight="1" spans="1:5">
      <c r="A112" s="2" t="s">
        <v>122</v>
      </c>
      <c r="B112" s="2" t="s">
        <v>10193</v>
      </c>
      <c r="C112" s="2" t="s">
        <v>11564</v>
      </c>
      <c r="D112" s="3">
        <v>237.65</v>
      </c>
      <c r="E112" s="3">
        <v>178.24</v>
      </c>
    </row>
    <row r="113" customHeight="1" spans="1:5">
      <c r="A113" s="2" t="s">
        <v>1506</v>
      </c>
      <c r="B113" s="2" t="s">
        <v>10185</v>
      </c>
      <c r="C113" s="2" t="s">
        <v>11563</v>
      </c>
      <c r="D113" s="3">
        <v>97.22</v>
      </c>
      <c r="E113" s="3">
        <v>50.72</v>
      </c>
    </row>
    <row r="114" customHeight="1" spans="1:5">
      <c r="A114" s="2" t="s">
        <v>1100</v>
      </c>
      <c r="B114" s="2" t="s">
        <v>10142</v>
      </c>
      <c r="C114" s="2" t="s">
        <v>11562</v>
      </c>
      <c r="D114" s="3">
        <v>545.03</v>
      </c>
      <c r="E114" s="3">
        <v>296.85</v>
      </c>
    </row>
    <row r="115" customHeight="1" spans="1:5">
      <c r="A115" s="2" t="s">
        <v>1530</v>
      </c>
      <c r="B115" s="2" t="s">
        <v>10315</v>
      </c>
      <c r="C115" s="2" t="s">
        <v>11562</v>
      </c>
      <c r="D115" s="3">
        <v>180.58</v>
      </c>
      <c r="E115" s="3">
        <v>135.44</v>
      </c>
    </row>
    <row r="116" customHeight="1" spans="1:5">
      <c r="A116" s="2" t="s">
        <v>318</v>
      </c>
      <c r="B116" s="2" t="s">
        <v>10324</v>
      </c>
      <c r="C116" s="2" t="s">
        <v>11563</v>
      </c>
      <c r="D116" s="3">
        <v>109.53</v>
      </c>
      <c r="E116" s="3">
        <v>82.15</v>
      </c>
    </row>
    <row r="117" customHeight="1" spans="1:5">
      <c r="A117" s="2" t="s">
        <v>815</v>
      </c>
      <c r="B117" s="2" t="s">
        <v>10227</v>
      </c>
      <c r="C117" s="2" t="s">
        <v>11567</v>
      </c>
      <c r="D117" s="3">
        <v>510.85</v>
      </c>
      <c r="E117" s="3">
        <v>163.17</v>
      </c>
    </row>
    <row r="118" customHeight="1" spans="1:5">
      <c r="A118" s="2" t="s">
        <v>751</v>
      </c>
      <c r="B118" s="2" t="s">
        <v>10236</v>
      </c>
      <c r="C118" s="2" t="s">
        <v>11566</v>
      </c>
      <c r="D118" s="3">
        <v>279.52</v>
      </c>
      <c r="E118" s="3">
        <v>209.64</v>
      </c>
    </row>
    <row r="119" customHeight="1" spans="1:5">
      <c r="A119" s="2" t="s">
        <v>144</v>
      </c>
      <c r="B119" s="2" t="s">
        <v>10291</v>
      </c>
      <c r="C119" s="2" t="s">
        <v>11567</v>
      </c>
      <c r="D119" s="3">
        <v>301.92</v>
      </c>
      <c r="E119" s="3">
        <v>137.81</v>
      </c>
    </row>
    <row r="120" customHeight="1" spans="1:5">
      <c r="A120" s="2" t="s">
        <v>1318</v>
      </c>
      <c r="B120" s="2" t="s">
        <v>10307</v>
      </c>
      <c r="C120" s="2" t="s">
        <v>11551</v>
      </c>
      <c r="D120" s="3">
        <v>220.83</v>
      </c>
      <c r="E120" s="3">
        <v>165.62</v>
      </c>
    </row>
    <row r="121" customHeight="1" spans="1:5">
      <c r="A121" s="2" t="s">
        <v>331</v>
      </c>
      <c r="B121" s="2" t="s">
        <v>10104</v>
      </c>
      <c r="C121" s="2" t="s">
        <v>11556</v>
      </c>
      <c r="D121" s="3">
        <v>569.73</v>
      </c>
      <c r="E121" s="3">
        <v>217.48</v>
      </c>
    </row>
    <row r="122" customHeight="1" spans="1:5">
      <c r="A122" s="2" t="s">
        <v>631</v>
      </c>
      <c r="B122" s="2" t="s">
        <v>10219</v>
      </c>
      <c r="C122" s="2" t="s">
        <v>11551</v>
      </c>
      <c r="D122" s="3">
        <v>249.48</v>
      </c>
      <c r="E122" s="3">
        <v>180.84</v>
      </c>
    </row>
    <row r="123" customHeight="1" spans="1:5">
      <c r="A123" s="2" t="s">
        <v>1180</v>
      </c>
      <c r="B123" s="2" t="s">
        <v>10316</v>
      </c>
      <c r="C123" s="2" t="s">
        <v>11563</v>
      </c>
      <c r="D123" s="3">
        <v>199.81</v>
      </c>
      <c r="E123" s="3">
        <v>117.4</v>
      </c>
    </row>
    <row r="124" customHeight="1" spans="1:5">
      <c r="A124" s="2" t="s">
        <v>670</v>
      </c>
      <c r="B124" s="2" t="s">
        <v>10299</v>
      </c>
      <c r="C124" s="2" t="s">
        <v>11551</v>
      </c>
      <c r="D124" s="3">
        <v>256.27</v>
      </c>
      <c r="E124" s="3">
        <v>82.38</v>
      </c>
    </row>
    <row r="125" customHeight="1" spans="1:5">
      <c r="A125" s="2" t="s">
        <v>1785</v>
      </c>
      <c r="B125" s="2" t="s">
        <v>10288</v>
      </c>
      <c r="C125" s="2" t="s">
        <v>11564</v>
      </c>
      <c r="D125" s="3">
        <v>195.8</v>
      </c>
      <c r="E125" s="3">
        <v>85.55</v>
      </c>
    </row>
    <row r="126" customHeight="1" spans="1:5">
      <c r="A126" s="2" t="s">
        <v>639</v>
      </c>
      <c r="B126" s="2" t="s">
        <v>10235</v>
      </c>
      <c r="C126" s="2" t="s">
        <v>11565</v>
      </c>
      <c r="D126" s="3">
        <v>261.06</v>
      </c>
      <c r="E126" s="3">
        <v>195.8</v>
      </c>
    </row>
    <row r="127" customHeight="1" spans="1:5">
      <c r="A127" s="2" t="s">
        <v>529</v>
      </c>
      <c r="B127" s="2" t="s">
        <v>10296</v>
      </c>
      <c r="C127" s="2" t="s">
        <v>11562</v>
      </c>
      <c r="D127" s="3">
        <v>127.27</v>
      </c>
      <c r="E127" s="3">
        <v>95.45</v>
      </c>
    </row>
    <row r="128" customHeight="1" spans="1:5">
      <c r="A128" s="2" t="s">
        <v>1378</v>
      </c>
      <c r="B128" s="2" t="s">
        <v>10320</v>
      </c>
      <c r="C128" s="2" t="s">
        <v>11567</v>
      </c>
      <c r="D128" s="3">
        <v>170.36</v>
      </c>
      <c r="E128" s="3">
        <v>40.73</v>
      </c>
    </row>
    <row r="129" customHeight="1" spans="1:5">
      <c r="A129" s="2" t="s">
        <v>906</v>
      </c>
      <c r="B129" s="2" t="s">
        <v>10252</v>
      </c>
      <c r="C129" s="2" t="s">
        <v>11556</v>
      </c>
      <c r="D129" s="3">
        <v>317.72</v>
      </c>
      <c r="E129" s="3">
        <v>238.29</v>
      </c>
    </row>
    <row r="130" customHeight="1" spans="1:5">
      <c r="A130" s="2" t="s">
        <v>624</v>
      </c>
      <c r="B130" s="2" t="s">
        <v>10128</v>
      </c>
      <c r="C130" s="2" t="s">
        <v>11556</v>
      </c>
      <c r="D130" s="3">
        <v>581.3</v>
      </c>
      <c r="E130" s="3">
        <v>47.59</v>
      </c>
    </row>
    <row r="131" customHeight="1" spans="1:5">
      <c r="A131" s="2" t="s">
        <v>692</v>
      </c>
      <c r="B131" s="2" t="s">
        <v>10317</v>
      </c>
      <c r="C131" s="2" t="s">
        <v>11564</v>
      </c>
      <c r="D131" s="3">
        <v>112.66</v>
      </c>
      <c r="E131" s="3">
        <v>84.5</v>
      </c>
    </row>
    <row r="132" customHeight="1" spans="1:5">
      <c r="A132" s="2" t="s">
        <v>1794</v>
      </c>
      <c r="B132" s="2" t="s">
        <v>10204</v>
      </c>
      <c r="C132" s="2" t="s">
        <v>11566</v>
      </c>
      <c r="D132" s="3">
        <v>201.22</v>
      </c>
      <c r="E132" s="3">
        <v>150.92</v>
      </c>
    </row>
    <row r="133" customHeight="1" spans="1:5">
      <c r="A133" s="2" t="s">
        <v>216</v>
      </c>
      <c r="B133" s="2" t="s">
        <v>10115</v>
      </c>
      <c r="C133" s="2" t="s">
        <v>11564</v>
      </c>
      <c r="D133" s="3">
        <v>597.76</v>
      </c>
      <c r="E133" s="3">
        <v>387.55</v>
      </c>
    </row>
    <row r="134" customHeight="1" spans="1:5">
      <c r="A134" s="2" t="s">
        <v>2199</v>
      </c>
      <c r="B134" s="2" t="s">
        <v>10136</v>
      </c>
      <c r="C134" s="2" t="s">
        <v>11566</v>
      </c>
      <c r="D134" s="3">
        <v>587.31</v>
      </c>
      <c r="E134" s="3">
        <v>310.9</v>
      </c>
    </row>
    <row r="135" customHeight="1" spans="1:5">
      <c r="A135" s="2" t="s">
        <v>40</v>
      </c>
      <c r="B135" s="2" t="s">
        <v>10178</v>
      </c>
      <c r="C135" s="2" t="s">
        <v>11564</v>
      </c>
      <c r="D135" s="3">
        <v>467.29</v>
      </c>
      <c r="E135" s="3">
        <v>216.18</v>
      </c>
    </row>
    <row r="136" customHeight="1" spans="1:5">
      <c r="A136" s="2" t="s">
        <v>561</v>
      </c>
      <c r="B136" s="2" t="s">
        <v>10303</v>
      </c>
      <c r="C136" s="2" t="s">
        <v>11551</v>
      </c>
      <c r="D136" s="3">
        <v>217.07</v>
      </c>
      <c r="E136" s="3">
        <v>162.8</v>
      </c>
    </row>
    <row r="137" customHeight="1" spans="1:5">
      <c r="A137" s="2" t="s">
        <v>543</v>
      </c>
      <c r="B137" s="2" t="s">
        <v>10263</v>
      </c>
      <c r="C137" s="2" t="s">
        <v>11564</v>
      </c>
      <c r="D137" s="3">
        <v>319.29</v>
      </c>
      <c r="E137" s="3">
        <v>54.94</v>
      </c>
    </row>
    <row r="138" customHeight="1" spans="1:5">
      <c r="A138" s="2" t="s">
        <v>183</v>
      </c>
      <c r="B138" s="2" t="s">
        <v>10253</v>
      </c>
      <c r="C138" s="2" t="s">
        <v>11562</v>
      </c>
      <c r="D138" s="3">
        <v>200.4</v>
      </c>
      <c r="E138" s="3">
        <v>150.3</v>
      </c>
    </row>
    <row r="139" customHeight="1" spans="1:5">
      <c r="A139" s="2" t="s">
        <v>377</v>
      </c>
      <c r="B139" s="2" t="s">
        <v>10257</v>
      </c>
      <c r="C139" s="2" t="s">
        <v>11566</v>
      </c>
      <c r="D139" s="3">
        <v>153.3</v>
      </c>
      <c r="E139" s="3">
        <v>114.98</v>
      </c>
    </row>
    <row r="140" customHeight="1" spans="1:5">
      <c r="A140" s="2" t="s">
        <v>147</v>
      </c>
      <c r="B140" s="2" t="s">
        <v>10214</v>
      </c>
      <c r="C140" s="2" t="s">
        <v>11556</v>
      </c>
      <c r="D140" s="3">
        <v>296.6</v>
      </c>
      <c r="E140" s="3">
        <v>222.45</v>
      </c>
    </row>
    <row r="141" customHeight="1" spans="1:5">
      <c r="A141" s="2" t="s">
        <v>754</v>
      </c>
      <c r="B141" s="2" t="s">
        <v>10243</v>
      </c>
      <c r="C141" s="2" t="s">
        <v>11563</v>
      </c>
      <c r="D141" s="3">
        <v>408.22</v>
      </c>
      <c r="E141" s="3">
        <v>136.81</v>
      </c>
    </row>
    <row r="142" customHeight="1" spans="1:5">
      <c r="A142" s="2" t="s">
        <v>1539</v>
      </c>
      <c r="B142" s="2" t="s">
        <v>10212</v>
      </c>
      <c r="C142" s="2" t="s">
        <v>11551</v>
      </c>
      <c r="D142" s="3">
        <v>285.16</v>
      </c>
      <c r="E142" s="3">
        <v>94.13</v>
      </c>
    </row>
    <row r="143" customHeight="1" spans="1:5">
      <c r="A143" s="2" t="s">
        <v>426</v>
      </c>
      <c r="B143" s="2" t="s">
        <v>10130</v>
      </c>
      <c r="C143" s="2" t="s">
        <v>11556</v>
      </c>
      <c r="D143" s="3">
        <v>428.17</v>
      </c>
      <c r="E143" s="3">
        <v>292.06</v>
      </c>
    </row>
    <row r="144" customHeight="1" spans="1:5">
      <c r="A144" s="2" t="s">
        <v>442</v>
      </c>
      <c r="B144" s="2" t="s">
        <v>10192</v>
      </c>
      <c r="C144" s="2" t="s">
        <v>11567</v>
      </c>
      <c r="D144" s="3">
        <v>248.87</v>
      </c>
      <c r="E144" s="3">
        <v>186.65</v>
      </c>
    </row>
    <row r="145" customHeight="1" spans="1:5">
      <c r="A145" s="2" t="s">
        <v>557</v>
      </c>
      <c r="B145" s="2" t="s">
        <v>10181</v>
      </c>
      <c r="C145" s="2" t="s">
        <v>11565</v>
      </c>
      <c r="D145" s="3">
        <v>277.13</v>
      </c>
      <c r="E145" s="3">
        <v>207.85</v>
      </c>
    </row>
    <row r="146" customHeight="1" spans="1:5">
      <c r="A146" s="2" t="s">
        <v>276</v>
      </c>
      <c r="B146" s="2" t="s">
        <v>10191</v>
      </c>
      <c r="C146" s="2" t="s">
        <v>11567</v>
      </c>
      <c r="D146" s="3">
        <v>530.68</v>
      </c>
      <c r="E146" s="3">
        <v>391.36</v>
      </c>
    </row>
    <row r="147" customHeight="1" spans="1:5">
      <c r="A147" s="2" t="s">
        <v>255</v>
      </c>
      <c r="B147" s="2" t="s">
        <v>10202</v>
      </c>
      <c r="C147" s="2" t="s">
        <v>11562</v>
      </c>
      <c r="D147" s="3">
        <v>580.64</v>
      </c>
      <c r="E147" s="3">
        <v>275.63</v>
      </c>
    </row>
    <row r="148" customHeight="1" spans="1:5">
      <c r="A148" s="2" t="s">
        <v>1212</v>
      </c>
      <c r="B148" s="2" t="s">
        <v>10179</v>
      </c>
      <c r="C148" s="2" t="s">
        <v>11556</v>
      </c>
      <c r="D148" s="3">
        <v>263.56</v>
      </c>
      <c r="E148" s="3">
        <v>158.2</v>
      </c>
    </row>
    <row r="149" customHeight="1" spans="1:5">
      <c r="A149" s="2" t="s">
        <v>392</v>
      </c>
      <c r="B149" s="2" t="s">
        <v>10292</v>
      </c>
      <c r="C149" s="2" t="s">
        <v>11556</v>
      </c>
      <c r="D149" s="3">
        <v>405.76</v>
      </c>
      <c r="E149" s="3">
        <v>192.03</v>
      </c>
    </row>
    <row r="150" customHeight="1" spans="1:5">
      <c r="A150" s="2" t="s">
        <v>153</v>
      </c>
      <c r="B150" s="2" t="s">
        <v>10269</v>
      </c>
      <c r="C150" s="2" t="s">
        <v>11551</v>
      </c>
      <c r="D150" s="3">
        <v>238.55</v>
      </c>
      <c r="E150" s="3">
        <v>90.73</v>
      </c>
    </row>
    <row r="151" customHeight="1" spans="1:5">
      <c r="A151" s="2" t="s">
        <v>767</v>
      </c>
      <c r="B151" s="2" t="s">
        <v>10267</v>
      </c>
      <c r="C151" s="2" t="s">
        <v>11566</v>
      </c>
      <c r="D151" s="3">
        <v>110.4</v>
      </c>
      <c r="E151" s="3">
        <v>82.8</v>
      </c>
    </row>
    <row r="152" customHeight="1" spans="1:5">
      <c r="A152" s="2" t="s">
        <v>1860</v>
      </c>
      <c r="B152" s="2" t="s">
        <v>10120</v>
      </c>
      <c r="C152" s="2" t="s">
        <v>11556</v>
      </c>
      <c r="D152" s="3">
        <v>500.58</v>
      </c>
      <c r="E152" s="3">
        <v>94.47</v>
      </c>
    </row>
    <row r="153" customHeight="1" spans="1:5">
      <c r="A153" s="2" t="s">
        <v>1382</v>
      </c>
      <c r="B153" s="2" t="s">
        <v>10265</v>
      </c>
      <c r="C153" s="2" t="s">
        <v>11562</v>
      </c>
      <c r="D153" s="3">
        <v>177.47</v>
      </c>
      <c r="E153" s="3">
        <v>133.1</v>
      </c>
    </row>
    <row r="154" customHeight="1" spans="1:5">
      <c r="A154" s="2" t="s">
        <v>1063</v>
      </c>
      <c r="B154" s="2" t="s">
        <v>10270</v>
      </c>
      <c r="C154" s="2" t="s">
        <v>11566</v>
      </c>
      <c r="D154" s="3">
        <v>322.66</v>
      </c>
      <c r="E154" s="3">
        <v>242</v>
      </c>
    </row>
    <row r="155" customHeight="1" spans="1:5">
      <c r="A155" s="2" t="s">
        <v>1737</v>
      </c>
      <c r="B155" s="2" t="s">
        <v>10308</v>
      </c>
      <c r="C155" s="2" t="s">
        <v>11564</v>
      </c>
      <c r="D155" s="3">
        <v>357.62</v>
      </c>
      <c r="E155" s="3">
        <v>241.53</v>
      </c>
    </row>
    <row r="156" customHeight="1" spans="1:5">
      <c r="A156" s="2" t="s">
        <v>1547</v>
      </c>
      <c r="B156" s="2" t="s">
        <v>10155</v>
      </c>
      <c r="C156" s="2" t="s">
        <v>11564</v>
      </c>
      <c r="D156" s="3">
        <v>185.15</v>
      </c>
      <c r="E156" s="3">
        <v>138.86</v>
      </c>
    </row>
    <row r="157" customHeight="1" spans="1:5">
      <c r="A157" s="2" t="s">
        <v>872</v>
      </c>
      <c r="B157" s="2" t="s">
        <v>10322</v>
      </c>
      <c r="C157" s="2" t="s">
        <v>11562</v>
      </c>
      <c r="D157" s="3">
        <v>133.9</v>
      </c>
      <c r="E157" s="3">
        <v>100.43</v>
      </c>
    </row>
    <row r="158" customHeight="1" spans="1:5">
      <c r="A158" s="2" t="s">
        <v>282</v>
      </c>
      <c r="B158" s="2" t="s">
        <v>10169</v>
      </c>
      <c r="C158" s="2" t="s">
        <v>11551</v>
      </c>
      <c r="D158" s="3">
        <v>278.37</v>
      </c>
      <c r="E158" s="3">
        <v>208.78</v>
      </c>
    </row>
    <row r="159" customHeight="1" spans="1:5">
      <c r="A159" s="2" t="s">
        <v>1013</v>
      </c>
      <c r="B159" s="2" t="s">
        <v>10133</v>
      </c>
      <c r="C159" s="2" t="s">
        <v>11563</v>
      </c>
      <c r="D159" s="3">
        <v>622.8</v>
      </c>
      <c r="E159" s="3">
        <v>374.87</v>
      </c>
    </row>
    <row r="160" customHeight="1" spans="1:5">
      <c r="A160" s="2" t="s">
        <v>792</v>
      </c>
      <c r="B160" s="2" t="s">
        <v>10114</v>
      </c>
      <c r="C160" s="2" t="s">
        <v>11563</v>
      </c>
      <c r="D160" s="3">
        <v>430.63</v>
      </c>
      <c r="E160" s="3">
        <v>247.87</v>
      </c>
    </row>
    <row r="161" customHeight="1" spans="1:5">
      <c r="A161" s="2" t="s">
        <v>1608</v>
      </c>
      <c r="B161" s="2" t="s">
        <v>10285</v>
      </c>
      <c r="C161" s="2" t="s">
        <v>11562</v>
      </c>
      <c r="D161" s="3">
        <v>297.4</v>
      </c>
      <c r="E161" s="3">
        <v>223.05</v>
      </c>
    </row>
    <row r="162" customHeight="1" spans="1:5">
      <c r="A162" s="2" t="s">
        <v>992</v>
      </c>
      <c r="B162" s="2" t="s">
        <v>10323</v>
      </c>
      <c r="C162" s="2" t="s">
        <v>11567</v>
      </c>
      <c r="D162" s="3">
        <v>102.18</v>
      </c>
      <c r="E162" s="3">
        <v>76.64</v>
      </c>
    </row>
    <row r="163" customHeight="1" spans="1:5">
      <c r="A163" s="2" t="s">
        <v>789</v>
      </c>
      <c r="B163" s="2" t="s">
        <v>10234</v>
      </c>
      <c r="C163" s="2" t="s">
        <v>11563</v>
      </c>
      <c r="D163" s="3">
        <v>422.16</v>
      </c>
      <c r="E163" s="3">
        <v>220.32</v>
      </c>
    </row>
    <row r="164" customHeight="1" spans="1:5">
      <c r="A164" s="2" t="s">
        <v>1723</v>
      </c>
      <c r="B164" s="2" t="s">
        <v>10256</v>
      </c>
      <c r="C164" s="2" t="s">
        <v>11567</v>
      </c>
      <c r="D164" s="3">
        <v>132.59</v>
      </c>
      <c r="E164" s="3">
        <v>99.44</v>
      </c>
    </row>
    <row r="165" customHeight="1" spans="1:5">
      <c r="A165" s="2" t="s">
        <v>920</v>
      </c>
      <c r="B165" s="2" t="s">
        <v>10150</v>
      </c>
      <c r="C165" s="2" t="s">
        <v>11556</v>
      </c>
      <c r="D165" s="3">
        <v>389.25</v>
      </c>
      <c r="E165" s="3">
        <v>186.82</v>
      </c>
    </row>
    <row r="166" customHeight="1" spans="1:5">
      <c r="A166" s="2" t="s">
        <v>79</v>
      </c>
      <c r="B166" s="2" t="s">
        <v>10138</v>
      </c>
      <c r="C166" s="2" t="s">
        <v>11563</v>
      </c>
      <c r="D166" s="3">
        <v>508.61</v>
      </c>
      <c r="E166" s="3">
        <v>190.45</v>
      </c>
    </row>
    <row r="167" customHeight="1" spans="1:5">
      <c r="A167" s="2" t="s">
        <v>1210</v>
      </c>
      <c r="B167" s="2" t="s">
        <v>10228</v>
      </c>
      <c r="C167" s="2" t="s">
        <v>11565</v>
      </c>
      <c r="D167" s="3">
        <v>321.44</v>
      </c>
      <c r="E167" s="3">
        <v>155.87</v>
      </c>
    </row>
    <row r="168" customHeight="1" spans="1:5">
      <c r="A168" s="2" t="s">
        <v>852</v>
      </c>
      <c r="B168" s="2" t="s">
        <v>10295</v>
      </c>
      <c r="C168" s="2" t="s">
        <v>11556</v>
      </c>
      <c r="D168" s="3">
        <v>250.66</v>
      </c>
      <c r="E168" s="3">
        <v>188</v>
      </c>
    </row>
    <row r="169" customHeight="1" spans="1:5">
      <c r="A169" s="2" t="s">
        <v>61</v>
      </c>
      <c r="B169" s="2" t="s">
        <v>10167</v>
      </c>
      <c r="C169" s="2" t="s">
        <v>11564</v>
      </c>
      <c r="D169" s="3">
        <v>107.01</v>
      </c>
      <c r="E169" s="3">
        <v>80.26</v>
      </c>
    </row>
    <row r="170" customHeight="1" spans="1:5">
      <c r="A170" s="2" t="s">
        <v>985</v>
      </c>
      <c r="B170" s="2" t="s">
        <v>10286</v>
      </c>
      <c r="C170" s="2" t="s">
        <v>11567</v>
      </c>
      <c r="D170" s="3">
        <v>94.12</v>
      </c>
      <c r="E170" s="3">
        <v>70.59</v>
      </c>
    </row>
    <row r="171" customHeight="1" spans="1:5">
      <c r="A171" s="2" t="s">
        <v>1807</v>
      </c>
      <c r="B171" s="2" t="s">
        <v>10294</v>
      </c>
      <c r="C171" s="2" t="s">
        <v>11564</v>
      </c>
      <c r="D171" s="3">
        <v>325.12</v>
      </c>
      <c r="E171" s="3">
        <v>203.59</v>
      </c>
    </row>
    <row r="172" customHeight="1" spans="1:5">
      <c r="A172" s="2" t="s">
        <v>913</v>
      </c>
      <c r="B172" s="2" t="s">
        <v>10154</v>
      </c>
      <c r="C172" s="2" t="s">
        <v>11565</v>
      </c>
      <c r="D172" s="3">
        <v>583.51</v>
      </c>
      <c r="E172" s="3">
        <v>122.78</v>
      </c>
    </row>
    <row r="173" customHeight="1" spans="1:5">
      <c r="A173" s="2" t="s">
        <v>67</v>
      </c>
      <c r="B173" s="2" t="s">
        <v>10201</v>
      </c>
      <c r="C173" s="2" t="s">
        <v>11556</v>
      </c>
      <c r="D173" s="3">
        <v>219.12</v>
      </c>
      <c r="E173" s="3">
        <v>164.34</v>
      </c>
    </row>
    <row r="174" customHeight="1" spans="1:5">
      <c r="A174" s="2" t="s">
        <v>1086</v>
      </c>
      <c r="B174" s="2" t="s">
        <v>10137</v>
      </c>
      <c r="C174" s="2" t="s">
        <v>11564</v>
      </c>
      <c r="D174" s="3">
        <v>407.21</v>
      </c>
      <c r="E174" s="3">
        <v>171.48</v>
      </c>
    </row>
    <row r="175" customHeight="1" spans="1:5">
      <c r="A175" s="2" t="s">
        <v>1600</v>
      </c>
      <c r="B175" s="2" t="s">
        <v>10216</v>
      </c>
      <c r="C175" s="2" t="s">
        <v>11563</v>
      </c>
      <c r="D175" s="3">
        <v>470.05</v>
      </c>
      <c r="E175" s="3">
        <v>352.54</v>
      </c>
    </row>
    <row r="176" customHeight="1" spans="1:5">
      <c r="A176" s="2" t="s">
        <v>1018</v>
      </c>
      <c r="B176" s="2" t="s">
        <v>10300</v>
      </c>
      <c r="C176" s="2" t="s">
        <v>11563</v>
      </c>
      <c r="D176" s="3">
        <v>114.67</v>
      </c>
      <c r="E176" s="3">
        <v>86</v>
      </c>
    </row>
    <row r="177" customHeight="1" spans="1:5">
      <c r="A177" s="2" t="s">
        <v>1114</v>
      </c>
      <c r="B177" s="2" t="s">
        <v>10279</v>
      </c>
      <c r="C177" s="2" t="s">
        <v>11562</v>
      </c>
      <c r="D177" s="3">
        <v>167.27</v>
      </c>
      <c r="E177" s="3">
        <v>125.45</v>
      </c>
    </row>
    <row r="178" customHeight="1" spans="1:5">
      <c r="A178" s="2" t="s">
        <v>34</v>
      </c>
      <c r="B178" s="2" t="s">
        <v>10247</v>
      </c>
      <c r="C178" s="2" t="s">
        <v>11556</v>
      </c>
      <c r="D178" s="3">
        <v>268.83</v>
      </c>
      <c r="E178" s="3">
        <v>201.62</v>
      </c>
    </row>
    <row r="179" customHeight="1" spans="1:5">
      <c r="A179" s="2" t="s">
        <v>823</v>
      </c>
      <c r="B179" s="2" t="s">
        <v>10171</v>
      </c>
      <c r="C179" s="2" t="s">
        <v>11564</v>
      </c>
      <c r="D179" s="3">
        <v>461.95</v>
      </c>
      <c r="E179" s="3">
        <v>346.46</v>
      </c>
    </row>
    <row r="180" customHeight="1" spans="1:5">
      <c r="A180" s="2" t="s">
        <v>1135</v>
      </c>
      <c r="B180" s="2" t="s">
        <v>10226</v>
      </c>
      <c r="C180" s="2" t="s">
        <v>11563</v>
      </c>
      <c r="D180" s="3">
        <v>330.25</v>
      </c>
      <c r="E180" s="3">
        <v>92.76</v>
      </c>
    </row>
    <row r="181" customHeight="1" spans="1:5">
      <c r="A181" s="2" t="s">
        <v>457</v>
      </c>
      <c r="B181" s="2" t="s">
        <v>10170</v>
      </c>
      <c r="C181" s="2" t="s">
        <v>11551</v>
      </c>
      <c r="D181" s="3">
        <v>498.49</v>
      </c>
      <c r="E181" s="3">
        <v>373.87</v>
      </c>
    </row>
    <row r="182" customHeight="1" spans="1:5">
      <c r="A182" s="2" t="s">
        <v>2703</v>
      </c>
      <c r="B182" s="2" t="s">
        <v>10153</v>
      </c>
      <c r="C182" s="2" t="s">
        <v>11556</v>
      </c>
      <c r="D182" s="3">
        <v>574.53</v>
      </c>
      <c r="E182" s="3">
        <v>241.94</v>
      </c>
    </row>
    <row r="183" customHeight="1" spans="1:5">
      <c r="A183" s="2" t="s">
        <v>211</v>
      </c>
      <c r="B183" s="2" t="s">
        <v>10144</v>
      </c>
      <c r="C183" s="2" t="s">
        <v>11567</v>
      </c>
      <c r="D183" s="3">
        <v>512.27</v>
      </c>
      <c r="E183" s="3">
        <v>262.72</v>
      </c>
    </row>
    <row r="184" customHeight="1" spans="1:5">
      <c r="A184" s="2" t="s">
        <v>431</v>
      </c>
      <c r="B184" s="2" t="s">
        <v>10122</v>
      </c>
      <c r="C184" s="2" t="s">
        <v>11556</v>
      </c>
      <c r="D184" s="3">
        <v>645.58</v>
      </c>
      <c r="E184" s="3">
        <v>233.86</v>
      </c>
    </row>
    <row r="185" customHeight="1" spans="1:5">
      <c r="A185" s="2" t="s">
        <v>868</v>
      </c>
      <c r="B185" s="2" t="s">
        <v>10119</v>
      </c>
      <c r="C185" s="2" t="s">
        <v>11564</v>
      </c>
      <c r="D185" s="3">
        <v>509.99</v>
      </c>
      <c r="E185" s="3">
        <v>53.69</v>
      </c>
    </row>
    <row r="186" customHeight="1" spans="1:5">
      <c r="A186" s="2" t="s">
        <v>1040</v>
      </c>
      <c r="B186" s="2" t="s">
        <v>10135</v>
      </c>
      <c r="C186" s="2" t="s">
        <v>11565</v>
      </c>
      <c r="D186" s="3">
        <v>565.74</v>
      </c>
      <c r="E186" s="3">
        <v>228.89</v>
      </c>
    </row>
    <row r="187" customHeight="1" spans="1:5">
      <c r="A187" s="2" t="s">
        <v>571</v>
      </c>
      <c r="B187" s="2" t="s">
        <v>10230</v>
      </c>
      <c r="C187" s="2" t="s">
        <v>11567</v>
      </c>
      <c r="D187" s="3">
        <v>554.45</v>
      </c>
      <c r="E187" s="3">
        <v>140.15</v>
      </c>
    </row>
    <row r="188" customHeight="1" spans="1:5">
      <c r="A188" s="2" t="s">
        <v>1009</v>
      </c>
      <c r="B188" s="2" t="s">
        <v>10113</v>
      </c>
      <c r="C188" s="2" t="s">
        <v>11566</v>
      </c>
      <c r="D188" s="3">
        <v>496.25</v>
      </c>
      <c r="E188" s="3">
        <v>170.22</v>
      </c>
    </row>
    <row r="189" customHeight="1" spans="1:5">
      <c r="A189" s="2" t="s">
        <v>627</v>
      </c>
      <c r="B189" s="2" t="s">
        <v>10232</v>
      </c>
      <c r="C189" s="2" t="s">
        <v>11567</v>
      </c>
      <c r="D189" s="3">
        <v>537.03</v>
      </c>
      <c r="E189" s="3">
        <v>286.66</v>
      </c>
    </row>
    <row r="190" customHeight="1" spans="1:5">
      <c r="A190" s="2" t="s">
        <v>94</v>
      </c>
      <c r="B190" s="2" t="s">
        <v>10108</v>
      </c>
      <c r="C190" s="2" t="s">
        <v>11563</v>
      </c>
      <c r="D190" s="3">
        <v>612.77</v>
      </c>
      <c r="E190" s="3">
        <v>229.12</v>
      </c>
    </row>
    <row r="191" customHeight="1" spans="1:5">
      <c r="A191" s="2" t="s">
        <v>509</v>
      </c>
      <c r="B191" s="2" t="s">
        <v>10241</v>
      </c>
      <c r="C191" s="2" t="s">
        <v>11567</v>
      </c>
      <c r="D191" s="3">
        <v>350.87</v>
      </c>
      <c r="E191" s="3">
        <v>75.42</v>
      </c>
    </row>
    <row r="192" customHeight="1" spans="1:5">
      <c r="A192" s="2" t="s">
        <v>856</v>
      </c>
      <c r="B192" s="2" t="s">
        <v>10165</v>
      </c>
      <c r="C192" s="2" t="s">
        <v>11567</v>
      </c>
      <c r="D192" s="3">
        <v>443.82</v>
      </c>
      <c r="E192" s="3">
        <v>67.76</v>
      </c>
    </row>
    <row r="193" customHeight="1" spans="1:5">
      <c r="A193" s="2" t="s">
        <v>1152</v>
      </c>
      <c r="B193" s="2" t="s">
        <v>10277</v>
      </c>
      <c r="C193" s="2" t="s">
        <v>11562</v>
      </c>
      <c r="D193" s="3">
        <v>373.52</v>
      </c>
      <c r="E193" s="3">
        <v>110.55</v>
      </c>
    </row>
    <row r="194" customHeight="1" spans="1:5">
      <c r="A194" s="2" t="s">
        <v>2114</v>
      </c>
      <c r="B194" s="2" t="s">
        <v>10132</v>
      </c>
      <c r="C194" s="2" t="s">
        <v>11567</v>
      </c>
      <c r="D194" s="3">
        <v>565.09</v>
      </c>
      <c r="E194" s="3">
        <v>112.54</v>
      </c>
    </row>
    <row r="195" customHeight="1" spans="1:5">
      <c r="A195" s="2" t="s">
        <v>1103</v>
      </c>
      <c r="B195" s="2" t="s">
        <v>10249</v>
      </c>
      <c r="C195" s="2" t="s">
        <v>11556</v>
      </c>
      <c r="D195" s="3">
        <v>325.87</v>
      </c>
      <c r="E195" s="3">
        <v>244.4</v>
      </c>
    </row>
    <row r="196" customHeight="1" spans="1:5">
      <c r="A196" s="2" t="s">
        <v>355</v>
      </c>
      <c r="B196" s="2" t="s">
        <v>10211</v>
      </c>
      <c r="C196" s="2" t="s">
        <v>11562</v>
      </c>
      <c r="D196" s="3">
        <v>547.24</v>
      </c>
      <c r="E196" s="3">
        <v>107.57</v>
      </c>
    </row>
    <row r="197" customHeight="1" spans="1:5">
      <c r="A197" s="2" t="s">
        <v>2157</v>
      </c>
      <c r="B197" s="2" t="s">
        <v>10221</v>
      </c>
      <c r="C197" s="2" t="s">
        <v>11566</v>
      </c>
      <c r="D197" s="3">
        <v>535.63</v>
      </c>
      <c r="E197" s="3">
        <v>375.05</v>
      </c>
    </row>
    <row r="198" customHeight="1" spans="1:5">
      <c r="A198" s="2" t="s">
        <v>111</v>
      </c>
      <c r="B198" s="2" t="s">
        <v>10110</v>
      </c>
      <c r="C198" s="2" t="s">
        <v>11565</v>
      </c>
      <c r="D198" s="3">
        <v>628.28</v>
      </c>
      <c r="E198" s="3">
        <v>119.71</v>
      </c>
    </row>
    <row r="199" customHeight="1" spans="1:5">
      <c r="A199" s="2" t="s">
        <v>72</v>
      </c>
      <c r="B199" s="2" t="s">
        <v>10301</v>
      </c>
      <c r="C199" s="2" t="s">
        <v>11556</v>
      </c>
      <c r="D199" s="3">
        <v>221.88</v>
      </c>
      <c r="E199" s="3">
        <v>74.63</v>
      </c>
    </row>
    <row r="200" customHeight="1" spans="1:5">
      <c r="A200" s="2" t="s">
        <v>591</v>
      </c>
      <c r="B200" s="2" t="s">
        <v>10129</v>
      </c>
      <c r="C200" s="2" t="s">
        <v>11562</v>
      </c>
      <c r="D200" s="3">
        <v>484.48</v>
      </c>
      <c r="E200" s="3">
        <v>363.36</v>
      </c>
    </row>
    <row r="201" customHeight="1" spans="1:5">
      <c r="A201" s="2" t="s">
        <v>579</v>
      </c>
      <c r="B201" s="2" t="s">
        <v>10217</v>
      </c>
      <c r="C201" s="2" t="s">
        <v>11562</v>
      </c>
      <c r="D201" s="3">
        <v>511.44</v>
      </c>
      <c r="E201" s="3">
        <v>152.22</v>
      </c>
    </row>
    <row r="202" customHeight="1" spans="1:5">
      <c r="A202" s="2" t="s">
        <v>1919</v>
      </c>
      <c r="B202" s="2" t="s">
        <v>10180</v>
      </c>
      <c r="C202" s="2" t="s">
        <v>11556</v>
      </c>
      <c r="D202" s="3">
        <v>613.68</v>
      </c>
      <c r="E202" s="3">
        <v>201.66</v>
      </c>
    </row>
    <row r="203" customHeight="1" spans="1:5">
      <c r="A203" s="2" t="s">
        <v>367</v>
      </c>
      <c r="B203" s="2" t="s">
        <v>10161</v>
      </c>
      <c r="C203" s="2" t="s">
        <v>11556</v>
      </c>
      <c r="D203" s="3">
        <v>596.93</v>
      </c>
      <c r="E203" s="3">
        <v>404.43</v>
      </c>
    </row>
    <row r="204" customHeight="1" spans="1:5">
      <c r="A204" s="2" t="s">
        <v>659</v>
      </c>
      <c r="B204" s="2" t="s">
        <v>10146</v>
      </c>
      <c r="C204" s="2" t="s">
        <v>11556</v>
      </c>
      <c r="D204" s="3">
        <v>406.91</v>
      </c>
      <c r="E204" s="3">
        <v>305.18</v>
      </c>
    </row>
    <row r="205" customHeight="1" spans="1:5">
      <c r="A205" s="2" t="s">
        <v>246</v>
      </c>
      <c r="B205" s="2" t="s">
        <v>10258</v>
      </c>
      <c r="C205" s="2" t="s">
        <v>11562</v>
      </c>
      <c r="D205" s="3">
        <v>410.12</v>
      </c>
      <c r="E205" s="3">
        <v>307.59</v>
      </c>
    </row>
    <row r="206" customHeight="1" spans="1:5">
      <c r="A206" s="2" t="s">
        <v>53</v>
      </c>
      <c r="B206" s="2" t="s">
        <v>10198</v>
      </c>
      <c r="C206" s="2" t="s">
        <v>11562</v>
      </c>
      <c r="D206" s="3">
        <v>175.36</v>
      </c>
      <c r="E206" s="3">
        <v>66.2</v>
      </c>
    </row>
    <row r="207" customHeight="1" spans="1:5">
      <c r="A207" s="2" t="s">
        <v>1083</v>
      </c>
      <c r="B207" s="2" t="s">
        <v>10112</v>
      </c>
      <c r="C207" s="2" t="s">
        <v>11565</v>
      </c>
      <c r="D207" s="3">
        <v>635.73</v>
      </c>
      <c r="E207" s="3">
        <v>265.47</v>
      </c>
    </row>
    <row r="208" customHeight="1" spans="1:5">
      <c r="A208" s="2" t="s">
        <v>340</v>
      </c>
      <c r="B208" s="2" t="s">
        <v>10302</v>
      </c>
      <c r="C208" s="2" t="s">
        <v>11556</v>
      </c>
      <c r="D208" s="3">
        <v>225.36</v>
      </c>
      <c r="E208" s="3">
        <v>169.02</v>
      </c>
    </row>
    <row r="209" customHeight="1" spans="1:5">
      <c r="A209" s="2" t="s">
        <v>1569</v>
      </c>
      <c r="B209" s="2" t="s">
        <v>10223</v>
      </c>
      <c r="C209" s="2" t="s">
        <v>11563</v>
      </c>
      <c r="D209" s="3">
        <v>493.1</v>
      </c>
      <c r="E209" s="3">
        <v>369.83</v>
      </c>
    </row>
    <row r="210" customHeight="1" spans="1:5">
      <c r="A210" s="2" t="s">
        <v>650</v>
      </c>
      <c r="B210" s="2" t="s">
        <v>10117</v>
      </c>
      <c r="C210" s="2" t="s">
        <v>11562</v>
      </c>
      <c r="D210" s="3">
        <v>533.6</v>
      </c>
      <c r="E210" s="3">
        <v>80.28</v>
      </c>
    </row>
    <row r="211" customHeight="1" spans="1:5">
      <c r="A211" s="2" t="s">
        <v>1973</v>
      </c>
      <c r="B211" s="2" t="s">
        <v>10278</v>
      </c>
      <c r="C211" s="2" t="s">
        <v>11556</v>
      </c>
      <c r="D211" s="3">
        <v>331.49</v>
      </c>
      <c r="E211" s="3">
        <v>190.47</v>
      </c>
    </row>
    <row r="212" customHeight="1" spans="1:5">
      <c r="A212" s="2" t="s">
        <v>84</v>
      </c>
      <c r="B212" s="2" t="s">
        <v>10284</v>
      </c>
      <c r="C212" s="2" t="s">
        <v>11567</v>
      </c>
      <c r="D212" s="3">
        <v>200.38</v>
      </c>
      <c r="E212" s="3">
        <v>150.28</v>
      </c>
    </row>
    <row r="213" customHeight="1" spans="1:5">
      <c r="A213" s="2" t="s">
        <v>1267</v>
      </c>
      <c r="B213" s="2" t="s">
        <v>10245</v>
      </c>
      <c r="C213" s="2" t="s">
        <v>11563</v>
      </c>
      <c r="D213" s="3">
        <v>187.71</v>
      </c>
      <c r="E213" s="3">
        <v>89.3</v>
      </c>
    </row>
    <row r="214" customHeight="1" spans="1:5">
      <c r="A214" s="2" t="s">
        <v>322</v>
      </c>
      <c r="B214" s="2" t="s">
        <v>10102</v>
      </c>
      <c r="C214" s="2" t="s">
        <v>11564</v>
      </c>
      <c r="D214" s="3">
        <v>568.2</v>
      </c>
      <c r="E214" s="3">
        <v>304.02</v>
      </c>
    </row>
    <row r="215" customHeight="1" spans="1:5">
      <c r="A215" s="2" t="s">
        <v>438</v>
      </c>
      <c r="B215" s="2" t="s">
        <v>10264</v>
      </c>
      <c r="C215" s="2" t="s">
        <v>11565</v>
      </c>
      <c r="D215" s="3">
        <v>371.13</v>
      </c>
      <c r="E215" s="3">
        <v>144.06</v>
      </c>
    </row>
    <row r="216" customHeight="1" spans="1:5">
      <c r="A216" s="2" t="s">
        <v>1516</v>
      </c>
      <c r="B216" s="2" t="s">
        <v>10321</v>
      </c>
      <c r="C216" s="2" t="s">
        <v>11567</v>
      </c>
      <c r="D216" s="3">
        <v>131.38</v>
      </c>
      <c r="E216" s="3">
        <v>98.54</v>
      </c>
    </row>
    <row r="217" customHeight="1" spans="1:5">
      <c r="A217" s="2" t="s">
        <v>596</v>
      </c>
      <c r="B217" s="2" t="s">
        <v>10127</v>
      </c>
      <c r="C217" s="2" t="s">
        <v>11566</v>
      </c>
      <c r="D217" s="3">
        <v>488.7</v>
      </c>
      <c r="E217" s="3">
        <v>74.34</v>
      </c>
    </row>
    <row r="218" customHeight="1" spans="1:5">
      <c r="A218" s="2" t="s">
        <v>1177</v>
      </c>
      <c r="B218" s="2" t="s">
        <v>10309</v>
      </c>
      <c r="C218" s="2" t="s">
        <v>11563</v>
      </c>
      <c r="D218" s="3">
        <v>222.6</v>
      </c>
      <c r="E218" s="3">
        <v>166.95</v>
      </c>
    </row>
    <row r="219" customHeight="1" spans="1:5">
      <c r="A219" s="2" t="s">
        <v>785</v>
      </c>
      <c r="B219" s="2" t="s">
        <v>10157</v>
      </c>
      <c r="C219" s="2" t="s">
        <v>11562</v>
      </c>
      <c r="D219" s="3">
        <v>579.55</v>
      </c>
      <c r="E219" s="3">
        <v>100.1</v>
      </c>
    </row>
    <row r="220" customHeight="1" spans="1:5">
      <c r="A220" s="2" t="s">
        <v>2055</v>
      </c>
      <c r="B220" s="2" t="s">
        <v>10283</v>
      </c>
      <c r="C220" s="2" t="s">
        <v>11567</v>
      </c>
      <c r="D220" s="3">
        <v>256.46</v>
      </c>
      <c r="E220" s="3">
        <v>192.34</v>
      </c>
    </row>
    <row r="221" customHeight="1" spans="1:5">
      <c r="A221" s="2" t="s">
        <v>221</v>
      </c>
      <c r="B221" s="2" t="s">
        <v>10164</v>
      </c>
      <c r="C221" s="2" t="s">
        <v>11563</v>
      </c>
      <c r="D221" s="3">
        <v>194.15</v>
      </c>
      <c r="E221" s="3">
        <v>94.47</v>
      </c>
    </row>
  </sheetData>
  <autoFilter xmlns:etc="http://www.wps.cn/officeDocument/2017/etCustomData" ref="A1:E221" etc:filterBottomFollowUsedRange="0">
    <extLst/>
  </autoFilter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181"/>
  <sheetViews>
    <sheetView workbookViewId="0">
      <selection activeCell="A1" sqref="A1"/>
    </sheetView>
  </sheetViews>
  <sheetFormatPr defaultColWidth="12.6296296296296" defaultRowHeight="15.75" customHeight="1" outlineLevelCol="3"/>
  <cols>
    <col min="1" max="1" width="21.75" customWidth="1"/>
    <col min="2" max="2" width="24.1296296296296" customWidth="1"/>
    <col min="3" max="3" width="16.1296296296296" customWidth="1"/>
  </cols>
  <sheetData>
    <row r="1" customHeight="1" spans="1:4">
      <c r="A1" s="1" t="s">
        <v>9</v>
      </c>
      <c r="B1" s="1" t="s">
        <v>11568</v>
      </c>
      <c r="C1" s="1" t="s">
        <v>11569</v>
      </c>
      <c r="D1" s="1" t="s">
        <v>11546</v>
      </c>
    </row>
    <row r="2" customHeight="1" spans="1:4">
      <c r="A2" s="2" t="s">
        <v>1363</v>
      </c>
      <c r="B2" s="2" t="s">
        <v>11570</v>
      </c>
      <c r="C2" s="2" t="s">
        <v>11571</v>
      </c>
      <c r="D2" s="3">
        <v>3.5</v>
      </c>
    </row>
    <row r="3" customHeight="1" spans="1:4">
      <c r="A3" s="2" t="s">
        <v>618</v>
      </c>
      <c r="B3" s="2" t="s">
        <v>11572</v>
      </c>
      <c r="C3" s="2" t="s">
        <v>11573</v>
      </c>
      <c r="D3" s="3">
        <v>4.1</v>
      </c>
    </row>
    <row r="4" customHeight="1" spans="1:4">
      <c r="A4" s="2" t="s">
        <v>684</v>
      </c>
      <c r="B4" s="2" t="s">
        <v>11574</v>
      </c>
      <c r="C4" s="2" t="s">
        <v>11575</v>
      </c>
      <c r="D4" s="3">
        <v>3.9</v>
      </c>
    </row>
    <row r="5" customHeight="1" spans="1:4">
      <c r="A5" s="2" t="s">
        <v>337</v>
      </c>
      <c r="B5" s="2" t="s">
        <v>11576</v>
      </c>
      <c r="C5" s="2" t="s">
        <v>11573</v>
      </c>
      <c r="D5" s="3">
        <v>3.9</v>
      </c>
    </row>
    <row r="6" customHeight="1" spans="1:4">
      <c r="A6" s="2" t="s">
        <v>909</v>
      </c>
      <c r="B6" s="2" t="s">
        <v>11577</v>
      </c>
      <c r="C6" s="2" t="s">
        <v>11573</v>
      </c>
      <c r="D6" s="3">
        <v>4.2</v>
      </c>
    </row>
    <row r="7" customHeight="1" spans="1:4">
      <c r="A7" s="2" t="s">
        <v>470</v>
      </c>
      <c r="B7" s="2" t="s">
        <v>11578</v>
      </c>
      <c r="C7" s="2" t="s">
        <v>11573</v>
      </c>
      <c r="D7" s="3">
        <v>3</v>
      </c>
    </row>
    <row r="8" customHeight="1" spans="1:4">
      <c r="A8" s="2" t="s">
        <v>663</v>
      </c>
      <c r="B8" s="2" t="s">
        <v>11579</v>
      </c>
      <c r="C8" s="2" t="s">
        <v>11573</v>
      </c>
      <c r="D8" s="3">
        <v>4.8</v>
      </c>
    </row>
    <row r="9" customHeight="1" spans="1:4">
      <c r="A9" s="2" t="s">
        <v>1375</v>
      </c>
      <c r="B9" s="2" t="s">
        <v>11580</v>
      </c>
      <c r="C9" s="2" t="s">
        <v>11573</v>
      </c>
      <c r="D9" s="3">
        <v>3.1</v>
      </c>
    </row>
    <row r="10" customHeight="1" spans="1:4">
      <c r="A10" s="2" t="s">
        <v>3362</v>
      </c>
      <c r="B10" s="2" t="s">
        <v>11581</v>
      </c>
      <c r="C10" s="2" t="s">
        <v>11575</v>
      </c>
      <c r="D10" s="3">
        <v>3.9</v>
      </c>
    </row>
    <row r="11" customHeight="1" spans="1:4">
      <c r="A11" s="2" t="s">
        <v>271</v>
      </c>
      <c r="B11" s="2" t="s">
        <v>11582</v>
      </c>
      <c r="C11" s="2" t="s">
        <v>11575</v>
      </c>
      <c r="D11" s="3">
        <v>3.4</v>
      </c>
    </row>
    <row r="12" customHeight="1" spans="1:4">
      <c r="A12" s="2" t="s">
        <v>277</v>
      </c>
      <c r="B12" s="2" t="s">
        <v>11583</v>
      </c>
      <c r="C12" s="2" t="s">
        <v>11573</v>
      </c>
      <c r="D12" s="3">
        <v>4</v>
      </c>
    </row>
    <row r="13" customHeight="1" spans="1:4">
      <c r="A13" s="2" t="s">
        <v>133</v>
      </c>
      <c r="B13" s="2" t="s">
        <v>11584</v>
      </c>
      <c r="C13" s="2" t="s">
        <v>11573</v>
      </c>
      <c r="D13" s="3">
        <v>3.6</v>
      </c>
    </row>
    <row r="14" customHeight="1" spans="1:4">
      <c r="A14" s="2" t="s">
        <v>231</v>
      </c>
      <c r="B14" s="2" t="s">
        <v>11585</v>
      </c>
      <c r="C14" s="2" t="s">
        <v>11575</v>
      </c>
      <c r="D14" s="3">
        <v>4.7</v>
      </c>
    </row>
    <row r="15" customHeight="1" spans="1:4">
      <c r="A15" s="2" t="s">
        <v>636</v>
      </c>
      <c r="B15" s="2" t="s">
        <v>11586</v>
      </c>
      <c r="C15" s="2" t="s">
        <v>11573</v>
      </c>
      <c r="D15" s="3">
        <v>3.8</v>
      </c>
    </row>
    <row r="16" customHeight="1" spans="1:4">
      <c r="A16" s="2" t="s">
        <v>900</v>
      </c>
      <c r="B16" s="2" t="s">
        <v>11587</v>
      </c>
      <c r="C16" s="2" t="s">
        <v>11573</v>
      </c>
      <c r="D16" s="3">
        <v>4.3</v>
      </c>
    </row>
    <row r="17" customHeight="1" spans="1:4">
      <c r="A17" s="2" t="s">
        <v>439</v>
      </c>
      <c r="B17" s="2" t="s">
        <v>11588</v>
      </c>
      <c r="C17" s="2" t="s">
        <v>11573</v>
      </c>
      <c r="D17" s="3">
        <v>3.5</v>
      </c>
    </row>
    <row r="18" customHeight="1" spans="1:4">
      <c r="A18" s="2" t="s">
        <v>29</v>
      </c>
      <c r="B18" s="2" t="s">
        <v>11589</v>
      </c>
      <c r="C18" s="2" t="s">
        <v>11573</v>
      </c>
      <c r="D18" s="3">
        <v>3</v>
      </c>
    </row>
    <row r="19" customHeight="1" spans="1:4">
      <c r="A19" s="2" t="s">
        <v>895</v>
      </c>
      <c r="B19" s="2" t="s">
        <v>11590</v>
      </c>
      <c r="C19" s="2" t="s">
        <v>11575</v>
      </c>
      <c r="D19" s="3">
        <v>3.8</v>
      </c>
    </row>
    <row r="20" customHeight="1" spans="1:4">
      <c r="A20" s="2" t="s">
        <v>85</v>
      </c>
      <c r="B20" s="2" t="s">
        <v>11591</v>
      </c>
      <c r="C20" s="2" t="s">
        <v>11571</v>
      </c>
      <c r="D20" s="3">
        <v>4.1</v>
      </c>
    </row>
    <row r="21" customHeight="1" spans="1:4">
      <c r="A21" s="2" t="s">
        <v>80</v>
      </c>
      <c r="B21" s="2" t="s">
        <v>11592</v>
      </c>
      <c r="C21" s="2" t="s">
        <v>11571</v>
      </c>
      <c r="D21" s="3">
        <v>3.9</v>
      </c>
    </row>
    <row r="22" customHeight="1" spans="1:4">
      <c r="A22" s="2" t="s">
        <v>314</v>
      </c>
      <c r="B22" s="2" t="s">
        <v>11593</v>
      </c>
      <c r="C22" s="2" t="s">
        <v>11571</v>
      </c>
      <c r="D22" s="3">
        <v>4.9</v>
      </c>
    </row>
    <row r="23" customHeight="1" spans="1:4">
      <c r="A23" s="2" t="s">
        <v>389</v>
      </c>
      <c r="B23" s="2" t="s">
        <v>11594</v>
      </c>
      <c r="C23" s="2" t="s">
        <v>11573</v>
      </c>
      <c r="D23" s="3">
        <v>4.4</v>
      </c>
    </row>
    <row r="24" customHeight="1" spans="1:4">
      <c r="A24" s="2" t="s">
        <v>427</v>
      </c>
      <c r="B24" s="2" t="s">
        <v>11595</v>
      </c>
      <c r="C24" s="2" t="s">
        <v>11573</v>
      </c>
      <c r="D24" s="3">
        <v>5</v>
      </c>
    </row>
    <row r="25" customHeight="1" spans="1:4">
      <c r="A25" s="2" t="s">
        <v>741</v>
      </c>
      <c r="B25" s="2" t="s">
        <v>11596</v>
      </c>
      <c r="C25" s="2" t="s">
        <v>11573</v>
      </c>
      <c r="D25" s="3">
        <v>3.6</v>
      </c>
    </row>
    <row r="26" customHeight="1" spans="1:4">
      <c r="A26" s="2" t="s">
        <v>510</v>
      </c>
      <c r="B26" s="2" t="s">
        <v>11597</v>
      </c>
      <c r="C26" s="2" t="s">
        <v>11573</v>
      </c>
      <c r="D26" s="3">
        <v>4.6</v>
      </c>
    </row>
    <row r="27" customHeight="1" spans="1:4">
      <c r="A27" s="2" t="s">
        <v>588</v>
      </c>
      <c r="B27" s="2" t="s">
        <v>11598</v>
      </c>
      <c r="C27" s="2" t="s">
        <v>11573</v>
      </c>
      <c r="D27" s="3">
        <v>4.1</v>
      </c>
    </row>
    <row r="28" customHeight="1" spans="1:4">
      <c r="A28" s="2" t="s">
        <v>226</v>
      </c>
      <c r="B28" s="2" t="s">
        <v>11599</v>
      </c>
      <c r="C28" s="2" t="s">
        <v>11573</v>
      </c>
      <c r="D28" s="3">
        <v>4.2</v>
      </c>
    </row>
    <row r="29" customHeight="1" spans="1:4">
      <c r="A29" s="2" t="s">
        <v>112</v>
      </c>
      <c r="B29" s="2" t="s">
        <v>11600</v>
      </c>
      <c r="C29" s="2" t="s">
        <v>11575</v>
      </c>
      <c r="D29" s="3">
        <v>5</v>
      </c>
    </row>
    <row r="30" customHeight="1" spans="1:4">
      <c r="A30" s="2" t="s">
        <v>432</v>
      </c>
      <c r="B30" s="2" t="s">
        <v>11601</v>
      </c>
      <c r="C30" s="2" t="s">
        <v>11573</v>
      </c>
      <c r="D30" s="3">
        <v>4.3</v>
      </c>
    </row>
    <row r="31" customHeight="1" spans="1:4">
      <c r="A31" s="2" t="s">
        <v>958</v>
      </c>
      <c r="B31" s="2" t="s">
        <v>11602</v>
      </c>
      <c r="C31" s="2" t="s">
        <v>11573</v>
      </c>
      <c r="D31" s="3">
        <v>4.8</v>
      </c>
    </row>
    <row r="32" customHeight="1" spans="1:4">
      <c r="A32" s="2" t="s">
        <v>1125</v>
      </c>
      <c r="B32" s="2" t="s">
        <v>11603</v>
      </c>
      <c r="C32" s="2" t="s">
        <v>11575</v>
      </c>
      <c r="D32" s="3">
        <v>4.5</v>
      </c>
    </row>
    <row r="33" customHeight="1" spans="1:4">
      <c r="A33" s="2" t="s">
        <v>1196</v>
      </c>
      <c r="B33" s="2" t="s">
        <v>11604</v>
      </c>
      <c r="C33" s="2" t="s">
        <v>11573</v>
      </c>
      <c r="D33" s="3">
        <v>3.3</v>
      </c>
    </row>
    <row r="34" customHeight="1" spans="1:4">
      <c r="A34" s="2" t="s">
        <v>2158</v>
      </c>
      <c r="B34" s="2" t="s">
        <v>11605</v>
      </c>
      <c r="C34" s="2" t="s">
        <v>11571</v>
      </c>
      <c r="D34" s="3">
        <v>4.4</v>
      </c>
    </row>
    <row r="35" customHeight="1" spans="1:4">
      <c r="A35" s="2" t="s">
        <v>299</v>
      </c>
      <c r="B35" s="2" t="s">
        <v>11606</v>
      </c>
      <c r="C35" s="2" t="s">
        <v>11573</v>
      </c>
      <c r="D35" s="3">
        <v>4</v>
      </c>
    </row>
    <row r="36" customHeight="1" spans="1:4">
      <c r="A36" s="2" t="s">
        <v>1290</v>
      </c>
      <c r="B36" s="2" t="s">
        <v>11607</v>
      </c>
      <c r="C36" s="2" t="s">
        <v>11575</v>
      </c>
      <c r="D36" s="3">
        <v>4.8</v>
      </c>
    </row>
    <row r="37" customHeight="1" spans="1:4">
      <c r="A37" s="2" t="s">
        <v>651</v>
      </c>
      <c r="B37" s="2" t="s">
        <v>11608</v>
      </c>
      <c r="C37" s="2" t="s">
        <v>11573</v>
      </c>
      <c r="D37" s="3">
        <v>4.6</v>
      </c>
    </row>
    <row r="38" customHeight="1" spans="1:4">
      <c r="A38" s="2" t="s">
        <v>942</v>
      </c>
      <c r="B38" s="2" t="s">
        <v>11609</v>
      </c>
      <c r="C38" s="2" t="s">
        <v>11575</v>
      </c>
      <c r="D38" s="3">
        <v>3.2</v>
      </c>
    </row>
    <row r="39" customHeight="1" spans="1:4">
      <c r="A39" s="2" t="s">
        <v>621</v>
      </c>
      <c r="B39" s="2" t="s">
        <v>11610</v>
      </c>
      <c r="C39" s="2" t="s">
        <v>11573</v>
      </c>
      <c r="D39" s="3">
        <v>3.3</v>
      </c>
    </row>
    <row r="40" customHeight="1" spans="1:4">
      <c r="A40" s="2" t="s">
        <v>1233</v>
      </c>
      <c r="B40" s="2" t="s">
        <v>11611</v>
      </c>
      <c r="C40" s="2" t="s">
        <v>11573</v>
      </c>
      <c r="D40" s="3">
        <v>3.1</v>
      </c>
    </row>
    <row r="41" customHeight="1" spans="1:4">
      <c r="A41" s="2" t="s">
        <v>435</v>
      </c>
      <c r="B41" s="2" t="s">
        <v>11612</v>
      </c>
      <c r="C41" s="2" t="s">
        <v>11575</v>
      </c>
      <c r="D41" s="3">
        <v>4</v>
      </c>
    </row>
    <row r="42" customHeight="1" spans="1:4">
      <c r="A42" s="2" t="s">
        <v>41</v>
      </c>
      <c r="B42" s="2" t="s">
        <v>11613</v>
      </c>
      <c r="C42" s="2" t="s">
        <v>11573</v>
      </c>
      <c r="D42" s="3">
        <v>3.2</v>
      </c>
    </row>
    <row r="43" customHeight="1" spans="1:4">
      <c r="A43" s="2" t="s">
        <v>1716</v>
      </c>
      <c r="B43" s="2" t="s">
        <v>11614</v>
      </c>
      <c r="C43" s="2" t="s">
        <v>11573</v>
      </c>
      <c r="D43" s="3">
        <v>4.4</v>
      </c>
    </row>
    <row r="44" customHeight="1" spans="1:4">
      <c r="A44" s="2" t="s">
        <v>671</v>
      </c>
      <c r="B44" s="2" t="s">
        <v>11615</v>
      </c>
      <c r="C44" s="2" t="s">
        <v>11571</v>
      </c>
      <c r="D44" s="3">
        <v>4.1</v>
      </c>
    </row>
    <row r="45" customHeight="1" spans="1:4">
      <c r="A45" s="2" t="s">
        <v>217</v>
      </c>
      <c r="B45" s="2" t="s">
        <v>11616</v>
      </c>
      <c r="C45" s="2" t="s">
        <v>11573</v>
      </c>
      <c r="D45" s="3">
        <v>4.7</v>
      </c>
    </row>
    <row r="46" customHeight="1" spans="1:4">
      <c r="A46" s="2" t="s">
        <v>173</v>
      </c>
      <c r="B46" s="2" t="s">
        <v>11617</v>
      </c>
      <c r="C46" s="2" t="s">
        <v>11575</v>
      </c>
      <c r="D46" s="3">
        <v>3.6</v>
      </c>
    </row>
    <row r="47" customHeight="1" spans="1:4">
      <c r="A47" s="2" t="s">
        <v>68</v>
      </c>
      <c r="B47" s="2" t="s">
        <v>11618</v>
      </c>
      <c r="C47" s="2" t="s">
        <v>11575</v>
      </c>
      <c r="D47" s="3">
        <v>4</v>
      </c>
    </row>
    <row r="48" customHeight="1" spans="1:4">
      <c r="A48" s="2" t="s">
        <v>976</v>
      </c>
      <c r="B48" s="2" t="s">
        <v>11619</v>
      </c>
      <c r="C48" s="2" t="s">
        <v>11573</v>
      </c>
      <c r="D48" s="3">
        <v>3.2</v>
      </c>
    </row>
    <row r="49" customHeight="1" spans="1:4">
      <c r="A49" s="2" t="s">
        <v>1246</v>
      </c>
      <c r="B49" s="2" t="s">
        <v>11620</v>
      </c>
      <c r="C49" s="2" t="s">
        <v>11575</v>
      </c>
      <c r="D49" s="3">
        <v>4.8</v>
      </c>
    </row>
    <row r="50" customHeight="1" spans="1:4">
      <c r="A50" s="2" t="s">
        <v>422</v>
      </c>
      <c r="B50" s="2" t="s">
        <v>11621</v>
      </c>
      <c r="C50" s="2" t="s">
        <v>11573</v>
      </c>
      <c r="D50" s="3">
        <v>3.4</v>
      </c>
    </row>
    <row r="51" customHeight="1" spans="1:4">
      <c r="A51" s="2" t="s">
        <v>2409</v>
      </c>
      <c r="B51" s="2" t="s">
        <v>11622</v>
      </c>
      <c r="C51" s="2" t="s">
        <v>11575</v>
      </c>
      <c r="D51" s="3">
        <v>3.2</v>
      </c>
    </row>
    <row r="52" customHeight="1" spans="1:4">
      <c r="A52" s="2" t="s">
        <v>62</v>
      </c>
      <c r="B52" s="2" t="s">
        <v>11623</v>
      </c>
      <c r="C52" s="2" t="s">
        <v>11573</v>
      </c>
      <c r="D52" s="3">
        <v>3.4</v>
      </c>
    </row>
    <row r="53" customHeight="1" spans="1:4">
      <c r="A53" s="2" t="s">
        <v>374</v>
      </c>
      <c r="B53" s="2" t="s">
        <v>11624</v>
      </c>
      <c r="C53" s="2" t="s">
        <v>11573</v>
      </c>
      <c r="D53" s="3">
        <v>4.6</v>
      </c>
    </row>
    <row r="54" customHeight="1" spans="1:4">
      <c r="A54" s="2" t="s">
        <v>458</v>
      </c>
      <c r="B54" s="2" t="s">
        <v>11625</v>
      </c>
      <c r="C54" s="2" t="s">
        <v>11573</v>
      </c>
      <c r="D54" s="3">
        <v>3.2</v>
      </c>
    </row>
    <row r="55" customHeight="1" spans="1:4">
      <c r="A55" s="2" t="s">
        <v>714</v>
      </c>
      <c r="B55" s="2" t="s">
        <v>11626</v>
      </c>
      <c r="C55" s="2" t="s">
        <v>11571</v>
      </c>
      <c r="D55" s="3">
        <v>4.2</v>
      </c>
    </row>
    <row r="56" customHeight="1" spans="1:4">
      <c r="A56" s="2" t="s">
        <v>679</v>
      </c>
      <c r="B56" s="2" t="s">
        <v>11627</v>
      </c>
      <c r="C56" s="2" t="s">
        <v>11571</v>
      </c>
      <c r="D56" s="3">
        <v>4.5</v>
      </c>
    </row>
    <row r="57" customHeight="1" spans="1:4">
      <c r="A57" s="2" t="s">
        <v>1090</v>
      </c>
      <c r="B57" s="2" t="s">
        <v>11628</v>
      </c>
      <c r="C57" s="2" t="s">
        <v>11571</v>
      </c>
      <c r="D57" s="3">
        <v>4.5</v>
      </c>
    </row>
    <row r="58" customHeight="1" spans="1:4">
      <c r="A58" s="2" t="s">
        <v>256</v>
      </c>
      <c r="B58" s="2" t="s">
        <v>11629</v>
      </c>
      <c r="C58" s="2" t="s">
        <v>11575</v>
      </c>
      <c r="D58" s="3">
        <v>3.4</v>
      </c>
    </row>
    <row r="59" customHeight="1" spans="1:4">
      <c r="A59" s="2" t="s">
        <v>347</v>
      </c>
      <c r="B59" s="2" t="s">
        <v>11630</v>
      </c>
      <c r="C59" s="2" t="s">
        <v>11575</v>
      </c>
      <c r="D59" s="3">
        <v>3.1</v>
      </c>
    </row>
    <row r="60" customHeight="1" spans="1:4">
      <c r="A60" s="2" t="s">
        <v>1142</v>
      </c>
      <c r="B60" s="2" t="s">
        <v>11631</v>
      </c>
      <c r="C60" s="2" t="s">
        <v>11575</v>
      </c>
      <c r="D60" s="3">
        <v>3.9</v>
      </c>
    </row>
    <row r="61" customHeight="1" spans="1:4">
      <c r="A61" s="2" t="s">
        <v>1286</v>
      </c>
      <c r="B61" s="2" t="s">
        <v>11632</v>
      </c>
      <c r="C61" s="2" t="s">
        <v>11571</v>
      </c>
      <c r="D61" s="3">
        <v>3.4</v>
      </c>
    </row>
    <row r="62" customHeight="1" spans="1:4">
      <c r="A62" s="2" t="s">
        <v>1120</v>
      </c>
      <c r="B62" s="2" t="s">
        <v>11633</v>
      </c>
      <c r="C62" s="2" t="s">
        <v>11575</v>
      </c>
      <c r="D62" s="3">
        <v>4.4</v>
      </c>
    </row>
    <row r="63" customHeight="1" spans="1:4">
      <c r="A63" s="2" t="s">
        <v>583</v>
      </c>
      <c r="B63" s="2" t="s">
        <v>11634</v>
      </c>
      <c r="C63" s="2" t="s">
        <v>11573</v>
      </c>
      <c r="D63" s="3">
        <v>3.7</v>
      </c>
    </row>
    <row r="64" customHeight="1" spans="1:4">
      <c r="A64" s="2" t="s">
        <v>262</v>
      </c>
      <c r="B64" s="2" t="s">
        <v>11635</v>
      </c>
      <c r="C64" s="2" t="s">
        <v>11575</v>
      </c>
      <c r="D64" s="3">
        <v>3.9</v>
      </c>
    </row>
    <row r="65" customHeight="1" spans="1:4">
      <c r="A65" s="2" t="s">
        <v>73</v>
      </c>
      <c r="B65" s="2" t="s">
        <v>11636</v>
      </c>
      <c r="C65" s="2" t="s">
        <v>11575</v>
      </c>
      <c r="D65" s="3">
        <v>3.2</v>
      </c>
    </row>
    <row r="66" customHeight="1" spans="1:4">
      <c r="A66" s="2" t="s">
        <v>1557</v>
      </c>
      <c r="B66" s="2" t="s">
        <v>11637</v>
      </c>
      <c r="C66" s="2" t="s">
        <v>11573</v>
      </c>
      <c r="D66" s="3">
        <v>4.1</v>
      </c>
    </row>
    <row r="67" customHeight="1" spans="1:4">
      <c r="A67" s="2" t="s">
        <v>397</v>
      </c>
      <c r="B67" s="2" t="s">
        <v>11638</v>
      </c>
      <c r="C67" s="2" t="s">
        <v>11573</v>
      </c>
      <c r="D67" s="3">
        <v>3.4</v>
      </c>
    </row>
    <row r="68" customHeight="1" spans="1:4">
      <c r="A68" s="2" t="s">
        <v>1204</v>
      </c>
      <c r="B68" s="2" t="s">
        <v>11639</v>
      </c>
      <c r="C68" s="2" t="s">
        <v>11573</v>
      </c>
      <c r="D68" s="3">
        <v>4.4</v>
      </c>
    </row>
    <row r="69" customHeight="1" spans="1:4">
      <c r="A69" s="2" t="s">
        <v>236</v>
      </c>
      <c r="B69" s="2" t="s">
        <v>11640</v>
      </c>
      <c r="C69" s="2" t="s">
        <v>11571</v>
      </c>
      <c r="D69" s="3">
        <v>3.1</v>
      </c>
    </row>
    <row r="70" customHeight="1" spans="1:4">
      <c r="A70" s="2" t="s">
        <v>145</v>
      </c>
      <c r="B70" s="2" t="s">
        <v>11641</v>
      </c>
      <c r="C70" s="2" t="s">
        <v>11573</v>
      </c>
      <c r="D70" s="3">
        <v>5</v>
      </c>
    </row>
    <row r="71" customHeight="1" spans="1:4">
      <c r="A71" s="2" t="s">
        <v>558</v>
      </c>
      <c r="B71" s="2" t="s">
        <v>11642</v>
      </c>
      <c r="C71" s="2" t="s">
        <v>11571</v>
      </c>
      <c r="D71" s="3">
        <v>4.4</v>
      </c>
    </row>
    <row r="72" customHeight="1" spans="1:4">
      <c r="A72" s="2" t="s">
        <v>718</v>
      </c>
      <c r="B72" s="2" t="s">
        <v>11643</v>
      </c>
      <c r="C72" s="2" t="s">
        <v>11573</v>
      </c>
      <c r="D72" s="3">
        <v>3.4</v>
      </c>
    </row>
    <row r="73" customHeight="1" spans="1:4">
      <c r="A73" s="2" t="s">
        <v>2005</v>
      </c>
      <c r="B73" s="2" t="s">
        <v>11644</v>
      </c>
      <c r="C73" s="2" t="s">
        <v>11571</v>
      </c>
      <c r="D73" s="3">
        <v>3</v>
      </c>
    </row>
    <row r="74" customHeight="1" spans="1:4">
      <c r="A74" s="2" t="s">
        <v>409</v>
      </c>
      <c r="B74" s="2" t="s">
        <v>11645</v>
      </c>
      <c r="C74" s="2" t="s">
        <v>11573</v>
      </c>
      <c r="D74" s="3">
        <v>3.7</v>
      </c>
    </row>
    <row r="75" customHeight="1" spans="1:4">
      <c r="A75" s="2" t="s">
        <v>1193</v>
      </c>
      <c r="B75" s="2" t="s">
        <v>11646</v>
      </c>
      <c r="C75" s="2" t="s">
        <v>11571</v>
      </c>
      <c r="D75" s="3">
        <v>3.3</v>
      </c>
    </row>
    <row r="76" customHeight="1" spans="1:4">
      <c r="A76" s="2" t="s">
        <v>54</v>
      </c>
      <c r="B76" s="2" t="s">
        <v>11647</v>
      </c>
      <c r="C76" s="2" t="s">
        <v>11575</v>
      </c>
      <c r="D76" s="3">
        <v>3.4</v>
      </c>
    </row>
    <row r="77" customHeight="1" spans="1:4">
      <c r="A77" s="2" t="s">
        <v>1581</v>
      </c>
      <c r="B77" s="2" t="s">
        <v>11648</v>
      </c>
      <c r="C77" s="2" t="s">
        <v>11573</v>
      </c>
      <c r="D77" s="3">
        <v>4.7</v>
      </c>
    </row>
    <row r="78" customHeight="1" spans="1:4">
      <c r="A78" s="2" t="s">
        <v>1930</v>
      </c>
      <c r="B78" s="2" t="s">
        <v>11649</v>
      </c>
      <c r="C78" s="2" t="s">
        <v>11573</v>
      </c>
      <c r="D78" s="3">
        <v>4.2</v>
      </c>
    </row>
    <row r="79" customHeight="1" spans="1:4">
      <c r="A79" s="2" t="s">
        <v>1443</v>
      </c>
      <c r="B79" s="2" t="s">
        <v>11650</v>
      </c>
      <c r="C79" s="2" t="s">
        <v>11573</v>
      </c>
      <c r="D79" s="3">
        <v>3.4</v>
      </c>
    </row>
    <row r="80" customHeight="1" spans="1:4">
      <c r="A80" s="2" t="s">
        <v>660</v>
      </c>
      <c r="B80" s="2" t="s">
        <v>11651</v>
      </c>
      <c r="C80" s="2" t="s">
        <v>11573</v>
      </c>
      <c r="D80" s="3">
        <v>4.1</v>
      </c>
    </row>
    <row r="81" customHeight="1" spans="1:4">
      <c r="A81" s="2" t="s">
        <v>2141</v>
      </c>
      <c r="B81" s="2" t="s">
        <v>11652</v>
      </c>
      <c r="C81" s="2" t="s">
        <v>11575</v>
      </c>
      <c r="D81" s="3">
        <v>3.5</v>
      </c>
    </row>
    <row r="82" customHeight="1" spans="1:4">
      <c r="A82" s="2" t="s">
        <v>35</v>
      </c>
      <c r="B82" s="2" t="s">
        <v>11653</v>
      </c>
      <c r="C82" s="2" t="s">
        <v>11571</v>
      </c>
      <c r="D82" s="3">
        <v>5</v>
      </c>
    </row>
    <row r="83" customHeight="1" spans="1:4">
      <c r="A83" s="2" t="s">
        <v>1683</v>
      </c>
      <c r="B83" s="2" t="s">
        <v>11654</v>
      </c>
      <c r="C83" s="2" t="s">
        <v>11575</v>
      </c>
      <c r="D83" s="3">
        <v>3.1</v>
      </c>
    </row>
    <row r="84" customHeight="1" spans="1:4">
      <c r="A84" s="2" t="s">
        <v>443</v>
      </c>
      <c r="B84" s="2" t="s">
        <v>11655</v>
      </c>
      <c r="C84" s="2" t="s">
        <v>11575</v>
      </c>
      <c r="D84" s="3">
        <v>4.5</v>
      </c>
    </row>
    <row r="85" customHeight="1" spans="1:4">
      <c r="A85" s="2" t="s">
        <v>1408</v>
      </c>
      <c r="B85" s="2" t="s">
        <v>11656</v>
      </c>
      <c r="C85" s="2" t="s">
        <v>11573</v>
      </c>
      <c r="D85" s="3">
        <v>4.5</v>
      </c>
    </row>
    <row r="86" customHeight="1" spans="1:4">
      <c r="A86" s="2" t="s">
        <v>368</v>
      </c>
      <c r="B86" s="2" t="s">
        <v>11657</v>
      </c>
      <c r="C86" s="2" t="s">
        <v>11571</v>
      </c>
      <c r="D86" s="3">
        <v>3.1</v>
      </c>
    </row>
    <row r="87" customHeight="1" spans="1:4">
      <c r="A87" s="2" t="s">
        <v>993</v>
      </c>
      <c r="B87" s="2" t="s">
        <v>11658</v>
      </c>
      <c r="C87" s="2" t="s">
        <v>11571</v>
      </c>
      <c r="D87" s="3">
        <v>3.3</v>
      </c>
    </row>
    <row r="88" customHeight="1" spans="1:4">
      <c r="A88" s="2" t="s">
        <v>1350</v>
      </c>
      <c r="B88" s="2" t="s">
        <v>11659</v>
      </c>
      <c r="C88" s="2" t="s">
        <v>11573</v>
      </c>
      <c r="D88" s="3">
        <v>3.8</v>
      </c>
    </row>
    <row r="89" customHeight="1" spans="1:4">
      <c r="A89" s="2" t="s">
        <v>1863</v>
      </c>
      <c r="B89" s="2" t="s">
        <v>11660</v>
      </c>
      <c r="C89" s="2" t="s">
        <v>11571</v>
      </c>
      <c r="D89" s="3">
        <v>4.7</v>
      </c>
    </row>
    <row r="90" customHeight="1" spans="1:4">
      <c r="A90" s="2" t="s">
        <v>251</v>
      </c>
      <c r="B90" s="2" t="s">
        <v>11661</v>
      </c>
      <c r="C90" s="2" t="s">
        <v>11573</v>
      </c>
      <c r="D90" s="3">
        <v>4.1</v>
      </c>
    </row>
    <row r="91" customHeight="1" spans="1:4">
      <c r="A91" s="2" t="s">
        <v>1122</v>
      </c>
      <c r="B91" s="2" t="s">
        <v>11662</v>
      </c>
      <c r="C91" s="2" t="s">
        <v>11571</v>
      </c>
      <c r="D91" s="3">
        <v>4.3</v>
      </c>
    </row>
    <row r="92" customHeight="1" spans="1:4">
      <c r="A92" s="2" t="s">
        <v>887</v>
      </c>
      <c r="B92" s="2" t="s">
        <v>11663</v>
      </c>
      <c r="C92" s="2" t="s">
        <v>11571</v>
      </c>
      <c r="D92" s="3">
        <v>4.6</v>
      </c>
    </row>
    <row r="93" customHeight="1" spans="1:4">
      <c r="A93" s="2" t="s">
        <v>100</v>
      </c>
      <c r="B93" s="2" t="s">
        <v>11664</v>
      </c>
      <c r="C93" s="2" t="s">
        <v>11575</v>
      </c>
      <c r="D93" s="3">
        <v>4.7</v>
      </c>
    </row>
    <row r="94" customHeight="1" spans="1:4">
      <c r="A94" s="2" t="s">
        <v>842</v>
      </c>
      <c r="B94" s="2" t="s">
        <v>11665</v>
      </c>
      <c r="C94" s="2" t="s">
        <v>11573</v>
      </c>
      <c r="D94" s="3">
        <v>4</v>
      </c>
    </row>
    <row r="95" customHeight="1" spans="1:4">
      <c r="A95" s="2" t="s">
        <v>1596</v>
      </c>
      <c r="B95" s="2" t="s">
        <v>11666</v>
      </c>
      <c r="C95" s="2" t="s">
        <v>11575</v>
      </c>
      <c r="D95" s="3">
        <v>4</v>
      </c>
    </row>
    <row r="96" customHeight="1" spans="1:4">
      <c r="A96" s="2" t="s">
        <v>564</v>
      </c>
      <c r="B96" s="2" t="s">
        <v>11667</v>
      </c>
      <c r="C96" s="2" t="s">
        <v>11573</v>
      </c>
      <c r="D96" s="3">
        <v>4.4</v>
      </c>
    </row>
    <row r="97" customHeight="1" spans="1:4">
      <c r="A97" s="2" t="s">
        <v>801</v>
      </c>
      <c r="B97" s="2" t="s">
        <v>11668</v>
      </c>
      <c r="C97" s="2" t="s">
        <v>11571</v>
      </c>
      <c r="D97" s="3">
        <v>3.5</v>
      </c>
    </row>
    <row r="98" customHeight="1" spans="1:4">
      <c r="A98" s="2" t="s">
        <v>640</v>
      </c>
      <c r="B98" s="2" t="s">
        <v>11669</v>
      </c>
      <c r="C98" s="2" t="s">
        <v>11573</v>
      </c>
      <c r="D98" s="3">
        <v>4.7</v>
      </c>
    </row>
    <row r="99" customHeight="1" spans="1:4">
      <c r="A99" s="2" t="s">
        <v>572</v>
      </c>
      <c r="B99" s="2" t="s">
        <v>11670</v>
      </c>
      <c r="C99" s="2" t="s">
        <v>11575</v>
      </c>
      <c r="D99" s="3">
        <v>3</v>
      </c>
    </row>
    <row r="100" customHeight="1" spans="1:4">
      <c r="A100" s="2" t="s">
        <v>304</v>
      </c>
      <c r="B100" s="2" t="s">
        <v>11671</v>
      </c>
      <c r="C100" s="2" t="s">
        <v>11571</v>
      </c>
      <c r="D100" s="3">
        <v>3.4</v>
      </c>
    </row>
    <row r="101" customHeight="1" spans="1:4">
      <c r="A101" s="2" t="s">
        <v>481</v>
      </c>
      <c r="B101" s="2" t="s">
        <v>11672</v>
      </c>
      <c r="C101" s="2" t="s">
        <v>11573</v>
      </c>
      <c r="D101" s="3">
        <v>4.6</v>
      </c>
    </row>
    <row r="102" customHeight="1" spans="1:4">
      <c r="A102" s="2" t="s">
        <v>351</v>
      </c>
      <c r="B102" s="2" t="s">
        <v>11673</v>
      </c>
      <c r="C102" s="2" t="s">
        <v>11573</v>
      </c>
      <c r="D102" s="3">
        <v>3.7</v>
      </c>
    </row>
    <row r="103" customHeight="1" spans="1:4">
      <c r="A103" s="2" t="s">
        <v>592</v>
      </c>
      <c r="B103" s="2" t="s">
        <v>11674</v>
      </c>
      <c r="C103" s="2" t="s">
        <v>11575</v>
      </c>
      <c r="D103" s="3">
        <v>3.3</v>
      </c>
    </row>
    <row r="104" customHeight="1" spans="1:4">
      <c r="A104" s="2" t="s">
        <v>927</v>
      </c>
      <c r="B104" s="2" t="s">
        <v>11675</v>
      </c>
      <c r="C104" s="2" t="s">
        <v>11573</v>
      </c>
      <c r="D104" s="3">
        <v>3.4</v>
      </c>
    </row>
    <row r="105" customHeight="1" spans="1:4">
      <c r="A105" s="2" t="s">
        <v>567</v>
      </c>
      <c r="B105" s="2" t="s">
        <v>11676</v>
      </c>
      <c r="C105" s="2" t="s">
        <v>11573</v>
      </c>
      <c r="D105" s="3">
        <v>4.1</v>
      </c>
    </row>
    <row r="106" customHeight="1" spans="1:4">
      <c r="A106" s="2" t="s">
        <v>499</v>
      </c>
      <c r="B106" s="2" t="s">
        <v>11677</v>
      </c>
      <c r="C106" s="2" t="s">
        <v>11573</v>
      </c>
      <c r="D106" s="3">
        <v>4.7</v>
      </c>
    </row>
    <row r="107" customHeight="1" spans="1:4">
      <c r="A107" s="2" t="s">
        <v>123</v>
      </c>
      <c r="B107" s="2" t="s">
        <v>11678</v>
      </c>
      <c r="C107" s="2" t="s">
        <v>11573</v>
      </c>
      <c r="D107" s="3">
        <v>3.1</v>
      </c>
    </row>
    <row r="108" customHeight="1" spans="1:4">
      <c r="A108" s="2" t="s">
        <v>643</v>
      </c>
      <c r="B108" s="2" t="s">
        <v>11679</v>
      </c>
      <c r="C108" s="2" t="s">
        <v>11575</v>
      </c>
      <c r="D108" s="3">
        <v>3.1</v>
      </c>
    </row>
    <row r="109" customHeight="1" spans="1:4">
      <c r="A109" s="2" t="s">
        <v>1047</v>
      </c>
      <c r="B109" s="2" t="s">
        <v>11680</v>
      </c>
      <c r="C109" s="2" t="s">
        <v>11575</v>
      </c>
      <c r="D109" s="3">
        <v>3.9</v>
      </c>
    </row>
    <row r="110" customHeight="1" spans="1:4">
      <c r="A110" s="2" t="s">
        <v>139</v>
      </c>
      <c r="B110" s="2" t="s">
        <v>11681</v>
      </c>
      <c r="C110" s="2" t="s">
        <v>11573</v>
      </c>
      <c r="D110" s="3">
        <v>4.9</v>
      </c>
    </row>
    <row r="111" customHeight="1" spans="1:4">
      <c r="A111" s="2" t="s">
        <v>203</v>
      </c>
      <c r="B111" s="2" t="s">
        <v>11682</v>
      </c>
      <c r="C111" s="2" t="s">
        <v>11575</v>
      </c>
      <c r="D111" s="3">
        <v>3.6</v>
      </c>
    </row>
    <row r="112" customHeight="1" spans="1:4">
      <c r="A112" s="2" t="s">
        <v>378</v>
      </c>
      <c r="B112" s="2" t="s">
        <v>11683</v>
      </c>
      <c r="C112" s="2" t="s">
        <v>11573</v>
      </c>
      <c r="D112" s="3">
        <v>4.9</v>
      </c>
    </row>
    <row r="113" customHeight="1" spans="1:4">
      <c r="A113" s="2" t="s">
        <v>495</v>
      </c>
      <c r="B113" s="2" t="s">
        <v>11684</v>
      </c>
      <c r="C113" s="2" t="s">
        <v>11573</v>
      </c>
      <c r="D113" s="3">
        <v>4.8</v>
      </c>
    </row>
    <row r="114" customHeight="1" spans="1:4">
      <c r="A114" s="2" t="s">
        <v>597</v>
      </c>
      <c r="B114" s="2" t="s">
        <v>11685</v>
      </c>
      <c r="C114" s="2" t="s">
        <v>11575</v>
      </c>
      <c r="D114" s="3">
        <v>3.6</v>
      </c>
    </row>
    <row r="115" customHeight="1" spans="1:4">
      <c r="A115" s="2" t="s">
        <v>91</v>
      </c>
      <c r="B115" s="2" t="s">
        <v>11686</v>
      </c>
      <c r="C115" s="2" t="s">
        <v>11573</v>
      </c>
      <c r="D115" s="3">
        <v>4.6</v>
      </c>
    </row>
    <row r="116" customHeight="1" spans="1:4">
      <c r="A116" s="2" t="s">
        <v>1481</v>
      </c>
      <c r="B116" s="2" t="s">
        <v>11687</v>
      </c>
      <c r="C116" s="2" t="s">
        <v>11575</v>
      </c>
      <c r="D116" s="3">
        <v>4.4</v>
      </c>
    </row>
    <row r="117" customHeight="1" spans="1:4">
      <c r="A117" s="2" t="s">
        <v>735</v>
      </c>
      <c r="B117" s="2" t="s">
        <v>11688</v>
      </c>
      <c r="C117" s="2" t="s">
        <v>11571</v>
      </c>
      <c r="D117" s="3">
        <v>4</v>
      </c>
    </row>
    <row r="118" customHeight="1" spans="1:4">
      <c r="A118" s="2" t="s">
        <v>448</v>
      </c>
      <c r="B118" s="2" t="s">
        <v>11689</v>
      </c>
      <c r="C118" s="2" t="s">
        <v>11575</v>
      </c>
      <c r="D118" s="3">
        <v>3.8</v>
      </c>
    </row>
    <row r="119" customHeight="1" spans="1:4">
      <c r="A119" s="2" t="s">
        <v>461</v>
      </c>
      <c r="B119" s="2" t="s">
        <v>11690</v>
      </c>
      <c r="C119" s="2" t="s">
        <v>11575</v>
      </c>
      <c r="D119" s="3">
        <v>4.6</v>
      </c>
    </row>
    <row r="120" customHeight="1" spans="1:4">
      <c r="A120" s="2" t="s">
        <v>48</v>
      </c>
      <c r="B120" s="2" t="s">
        <v>11691</v>
      </c>
      <c r="C120" s="2" t="s">
        <v>11573</v>
      </c>
      <c r="D120" s="3">
        <v>4.6</v>
      </c>
    </row>
    <row r="121" customHeight="1" spans="1:4">
      <c r="A121" s="2" t="s">
        <v>988</v>
      </c>
      <c r="B121" s="2" t="s">
        <v>11692</v>
      </c>
      <c r="C121" s="2" t="s">
        <v>11573</v>
      </c>
      <c r="D121" s="3">
        <v>4.5</v>
      </c>
    </row>
    <row r="122" customHeight="1" spans="1:4">
      <c r="A122" s="2" t="s">
        <v>613</v>
      </c>
      <c r="B122" s="2" t="s">
        <v>11693</v>
      </c>
      <c r="C122" s="2" t="s">
        <v>11573</v>
      </c>
      <c r="D122" s="3">
        <v>5</v>
      </c>
    </row>
    <row r="123" customHeight="1" spans="1:4">
      <c r="A123" s="2" t="s">
        <v>414</v>
      </c>
      <c r="B123" s="2" t="s">
        <v>11694</v>
      </c>
      <c r="C123" s="2" t="s">
        <v>11571</v>
      </c>
      <c r="D123" s="3">
        <v>4</v>
      </c>
    </row>
    <row r="124" customHeight="1" spans="1:4">
      <c r="A124" s="2" t="s">
        <v>877</v>
      </c>
      <c r="B124" s="2" t="s">
        <v>11695</v>
      </c>
      <c r="C124" s="2" t="s">
        <v>11571</v>
      </c>
      <c r="D124" s="3">
        <v>4.6</v>
      </c>
    </row>
    <row r="125" customHeight="1" spans="1:4">
      <c r="A125" s="2" t="s">
        <v>1268</v>
      </c>
      <c r="B125" s="2" t="s">
        <v>11696</v>
      </c>
      <c r="C125" s="2" t="s">
        <v>11573</v>
      </c>
      <c r="D125" s="3">
        <v>4.7</v>
      </c>
    </row>
    <row r="126" customHeight="1" spans="1:4">
      <c r="A126" s="2" t="s">
        <v>693</v>
      </c>
      <c r="B126" s="2" t="s">
        <v>11697</v>
      </c>
      <c r="C126" s="2" t="s">
        <v>11573</v>
      </c>
      <c r="D126" s="3">
        <v>3.4</v>
      </c>
    </row>
    <row r="127" customHeight="1" spans="1:4">
      <c r="A127" s="2" t="s">
        <v>756</v>
      </c>
      <c r="B127" s="2" t="s">
        <v>11698</v>
      </c>
      <c r="C127" s="2" t="s">
        <v>11573</v>
      </c>
      <c r="D127" s="3">
        <v>3.1</v>
      </c>
    </row>
    <row r="128" customHeight="1" spans="1:4">
      <c r="A128" s="2" t="s">
        <v>1694</v>
      </c>
      <c r="B128" s="2" t="s">
        <v>11699</v>
      </c>
      <c r="C128" s="2" t="s">
        <v>11575</v>
      </c>
      <c r="D128" s="3">
        <v>3.8</v>
      </c>
    </row>
    <row r="129" customHeight="1" spans="1:4">
      <c r="A129" s="2" t="s">
        <v>544</v>
      </c>
      <c r="B129" s="2" t="s">
        <v>11700</v>
      </c>
      <c r="C129" s="2" t="s">
        <v>11575</v>
      </c>
      <c r="D129" s="3">
        <v>4.7</v>
      </c>
    </row>
    <row r="130" customHeight="1" spans="1:4">
      <c r="A130" s="2" t="s">
        <v>1045</v>
      </c>
      <c r="B130" s="2" t="s">
        <v>11701</v>
      </c>
      <c r="C130" s="2" t="s">
        <v>11575</v>
      </c>
      <c r="D130" s="3">
        <v>3.6</v>
      </c>
    </row>
    <row r="131" customHeight="1" spans="1:4">
      <c r="A131" s="2" t="s">
        <v>168</v>
      </c>
      <c r="B131" s="2" t="s">
        <v>11702</v>
      </c>
      <c r="C131" s="2" t="s">
        <v>11571</v>
      </c>
      <c r="D131" s="3">
        <v>4.4</v>
      </c>
    </row>
    <row r="132" customHeight="1" spans="1:4">
      <c r="A132" s="2" t="s">
        <v>323</v>
      </c>
      <c r="B132" s="2" t="s">
        <v>11703</v>
      </c>
      <c r="C132" s="2" t="s">
        <v>11573</v>
      </c>
      <c r="D132" s="3">
        <v>3</v>
      </c>
    </row>
    <row r="133" customHeight="1" spans="1:4">
      <c r="A133" s="2" t="s">
        <v>502</v>
      </c>
      <c r="B133" s="2" t="s">
        <v>11704</v>
      </c>
      <c r="C133" s="2" t="s">
        <v>11575</v>
      </c>
      <c r="D133" s="3">
        <v>3.7</v>
      </c>
    </row>
    <row r="134" customHeight="1" spans="1:4">
      <c r="A134" s="2" t="s">
        <v>1080</v>
      </c>
      <c r="B134" s="2" t="s">
        <v>11705</v>
      </c>
      <c r="C134" s="2" t="s">
        <v>11575</v>
      </c>
      <c r="D134" s="3">
        <v>4.2</v>
      </c>
    </row>
    <row r="135" customHeight="1" spans="1:4">
      <c r="A135" s="2" t="s">
        <v>127</v>
      </c>
      <c r="B135" s="2" t="s">
        <v>11706</v>
      </c>
      <c r="C135" s="2" t="s">
        <v>11573</v>
      </c>
      <c r="D135" s="3">
        <v>3.3</v>
      </c>
    </row>
    <row r="136" customHeight="1" spans="1:4">
      <c r="A136" s="2" t="s">
        <v>1146</v>
      </c>
      <c r="B136" s="2" t="s">
        <v>11707</v>
      </c>
      <c r="C136" s="2" t="s">
        <v>11571</v>
      </c>
      <c r="D136" s="3">
        <v>4.8</v>
      </c>
    </row>
    <row r="137" customHeight="1" spans="1:4">
      <c r="A137" s="2" t="s">
        <v>1239</v>
      </c>
      <c r="B137" s="2" t="s">
        <v>11708</v>
      </c>
      <c r="C137" s="2" t="s">
        <v>11573</v>
      </c>
      <c r="D137" s="3">
        <v>3.3</v>
      </c>
    </row>
    <row r="138" customHeight="1" spans="1:4">
      <c r="A138" s="2" t="s">
        <v>1325</v>
      </c>
      <c r="B138" s="2" t="s">
        <v>11709</v>
      </c>
      <c r="C138" s="2" t="s">
        <v>11575</v>
      </c>
      <c r="D138" s="3">
        <v>4.8</v>
      </c>
    </row>
    <row r="139" customHeight="1" spans="1:4">
      <c r="A139" s="2" t="s">
        <v>898</v>
      </c>
      <c r="B139" s="2" t="s">
        <v>11710</v>
      </c>
      <c r="C139" s="2" t="s">
        <v>11575</v>
      </c>
      <c r="D139" s="3">
        <v>3.4</v>
      </c>
    </row>
    <row r="140" customHeight="1" spans="1:4">
      <c r="A140" s="2" t="s">
        <v>938</v>
      </c>
      <c r="B140" s="2" t="s">
        <v>11711</v>
      </c>
      <c r="C140" s="2" t="s">
        <v>11571</v>
      </c>
      <c r="D140" s="3">
        <v>5</v>
      </c>
    </row>
    <row r="141" customHeight="1" spans="1:4">
      <c r="A141" s="2" t="s">
        <v>341</v>
      </c>
      <c r="B141" s="2" t="s">
        <v>11712</v>
      </c>
      <c r="C141" s="2" t="s">
        <v>11575</v>
      </c>
      <c r="D141" s="3">
        <v>4.2</v>
      </c>
    </row>
    <row r="142" customHeight="1" spans="1:4">
      <c r="A142" s="2" t="s">
        <v>474</v>
      </c>
      <c r="B142" s="2" t="s">
        <v>11713</v>
      </c>
      <c r="C142" s="2" t="s">
        <v>11573</v>
      </c>
      <c r="D142" s="3">
        <v>3.2</v>
      </c>
    </row>
    <row r="143" customHeight="1" spans="1:4">
      <c r="A143" s="2" t="s">
        <v>923</v>
      </c>
      <c r="B143" s="2" t="s">
        <v>11714</v>
      </c>
      <c r="C143" s="2" t="s">
        <v>11571</v>
      </c>
      <c r="D143" s="3">
        <v>3.1</v>
      </c>
    </row>
    <row r="144" customHeight="1" spans="1:4">
      <c r="A144" s="2" t="s">
        <v>154</v>
      </c>
      <c r="B144" s="2" t="s">
        <v>11715</v>
      </c>
      <c r="C144" s="2" t="s">
        <v>11571</v>
      </c>
      <c r="D144" s="3">
        <v>3.1</v>
      </c>
    </row>
    <row r="145" customHeight="1" spans="1:4">
      <c r="A145" s="2" t="s">
        <v>199</v>
      </c>
      <c r="B145" s="2" t="s">
        <v>11716</v>
      </c>
      <c r="C145" s="2" t="s">
        <v>11575</v>
      </c>
      <c r="D145" s="3">
        <v>4.2</v>
      </c>
    </row>
    <row r="146" customHeight="1" spans="1:4">
      <c r="A146" s="2" t="s">
        <v>1160</v>
      </c>
      <c r="B146" s="2" t="s">
        <v>11717</v>
      </c>
      <c r="C146" s="2" t="s">
        <v>11571</v>
      </c>
      <c r="D146" s="3">
        <v>4.6</v>
      </c>
    </row>
    <row r="147" customHeight="1" spans="1:4">
      <c r="A147" s="2" t="s">
        <v>1829</v>
      </c>
      <c r="B147" s="2" t="s">
        <v>11718</v>
      </c>
      <c r="C147" s="2" t="s">
        <v>11573</v>
      </c>
      <c r="D147" s="3">
        <v>3.8</v>
      </c>
    </row>
    <row r="148" customHeight="1" spans="1:4">
      <c r="A148" s="2" t="s">
        <v>811</v>
      </c>
      <c r="B148" s="2" t="s">
        <v>11719</v>
      </c>
      <c r="C148" s="2" t="s">
        <v>11575</v>
      </c>
      <c r="D148" s="3">
        <v>3.9</v>
      </c>
    </row>
    <row r="149" customHeight="1" spans="1:4">
      <c r="A149" s="2" t="s">
        <v>327</v>
      </c>
      <c r="B149" s="2" t="s">
        <v>11720</v>
      </c>
      <c r="C149" s="2" t="s">
        <v>11571</v>
      </c>
      <c r="D149" s="3">
        <v>4.2</v>
      </c>
    </row>
    <row r="150" customHeight="1" spans="1:4">
      <c r="A150" s="2" t="s">
        <v>383</v>
      </c>
      <c r="B150" s="2" t="s">
        <v>11721</v>
      </c>
      <c r="C150" s="2" t="s">
        <v>11573</v>
      </c>
      <c r="D150" s="3">
        <v>4.1</v>
      </c>
    </row>
    <row r="151" customHeight="1" spans="1:4">
      <c r="A151" s="2" t="s">
        <v>485</v>
      </c>
      <c r="B151" s="2" t="s">
        <v>11722</v>
      </c>
      <c r="C151" s="2" t="s">
        <v>11575</v>
      </c>
      <c r="D151" s="3">
        <v>4.4</v>
      </c>
    </row>
    <row r="152" customHeight="1" spans="1:4">
      <c r="A152" s="2" t="s">
        <v>1132</v>
      </c>
      <c r="B152" s="2" t="s">
        <v>11723</v>
      </c>
      <c r="C152" s="2" t="s">
        <v>11571</v>
      </c>
      <c r="D152" s="3">
        <v>3.9</v>
      </c>
    </row>
    <row r="153" customHeight="1" spans="1:4">
      <c r="A153" s="2" t="s">
        <v>241</v>
      </c>
      <c r="B153" s="2" t="s">
        <v>11724</v>
      </c>
      <c r="C153" s="2" t="s">
        <v>11571</v>
      </c>
      <c r="D153" s="3">
        <v>4.4</v>
      </c>
    </row>
    <row r="154" customHeight="1" spans="1:4">
      <c r="A154" s="2" t="s">
        <v>808</v>
      </c>
      <c r="B154" s="2" t="s">
        <v>11725</v>
      </c>
      <c r="C154" s="2" t="s">
        <v>11571</v>
      </c>
      <c r="D154" s="3">
        <v>5</v>
      </c>
    </row>
    <row r="155" customHeight="1" spans="1:4">
      <c r="A155" s="2" t="s">
        <v>520</v>
      </c>
      <c r="B155" s="2" t="s">
        <v>11726</v>
      </c>
      <c r="C155" s="2" t="s">
        <v>11573</v>
      </c>
      <c r="D155" s="3">
        <v>3.7</v>
      </c>
    </row>
    <row r="156" customHeight="1" spans="1:4">
      <c r="A156" s="2" t="s">
        <v>184</v>
      </c>
      <c r="B156" s="2" t="s">
        <v>11727</v>
      </c>
      <c r="C156" s="2" t="s">
        <v>11571</v>
      </c>
      <c r="D156" s="3">
        <v>3</v>
      </c>
    </row>
    <row r="157" customHeight="1" spans="1:4">
      <c r="A157" s="2" t="s">
        <v>159</v>
      </c>
      <c r="B157" s="2" t="s">
        <v>11728</v>
      </c>
      <c r="C157" s="2" t="s">
        <v>11573</v>
      </c>
      <c r="D157" s="3">
        <v>3.3</v>
      </c>
    </row>
    <row r="158" customHeight="1" spans="1:4">
      <c r="A158" s="2" t="s">
        <v>953</v>
      </c>
      <c r="B158" s="2" t="s">
        <v>11729</v>
      </c>
      <c r="C158" s="2" t="s">
        <v>11575</v>
      </c>
      <c r="D158" s="3">
        <v>4.1</v>
      </c>
    </row>
    <row r="159" customHeight="1" spans="1:4">
      <c r="A159" s="2" t="s">
        <v>1698</v>
      </c>
      <c r="B159" s="2" t="s">
        <v>11730</v>
      </c>
      <c r="C159" s="2" t="s">
        <v>11575</v>
      </c>
      <c r="D159" s="3">
        <v>3.7</v>
      </c>
    </row>
    <row r="160" customHeight="1" spans="1:4">
      <c r="A160" s="2" t="s">
        <v>862</v>
      </c>
      <c r="B160" s="2" t="s">
        <v>11731</v>
      </c>
      <c r="C160" s="2" t="s">
        <v>11571</v>
      </c>
      <c r="D160" s="3">
        <v>4.9</v>
      </c>
    </row>
    <row r="161" customHeight="1" spans="1:4">
      <c r="A161" s="2" t="s">
        <v>286</v>
      </c>
      <c r="B161" s="2" t="s">
        <v>11732</v>
      </c>
      <c r="C161" s="2" t="s">
        <v>11571</v>
      </c>
      <c r="D161" s="3">
        <v>4.3</v>
      </c>
    </row>
    <row r="162" customHeight="1" spans="1:4">
      <c r="A162" s="2" t="s">
        <v>164</v>
      </c>
      <c r="B162" s="2" t="s">
        <v>11733</v>
      </c>
      <c r="C162" s="2" t="s">
        <v>11575</v>
      </c>
      <c r="D162" s="3">
        <v>4</v>
      </c>
    </row>
    <row r="163" customHeight="1" spans="1:4">
      <c r="A163" s="2" t="s">
        <v>148</v>
      </c>
      <c r="B163" s="2" t="s">
        <v>11734</v>
      </c>
      <c r="C163" s="2" t="s">
        <v>11575</v>
      </c>
      <c r="D163" s="3">
        <v>4.6</v>
      </c>
    </row>
    <row r="164" customHeight="1" spans="1:4">
      <c r="A164" s="2" t="s">
        <v>22</v>
      </c>
      <c r="B164" s="2" t="s">
        <v>11735</v>
      </c>
      <c r="C164" s="2" t="s">
        <v>11573</v>
      </c>
      <c r="D164" s="3">
        <v>3.5</v>
      </c>
    </row>
    <row r="165" customHeight="1" spans="1:4">
      <c r="A165" s="2" t="s">
        <v>332</v>
      </c>
      <c r="B165" s="2" t="s">
        <v>11736</v>
      </c>
      <c r="C165" s="2" t="s">
        <v>11575</v>
      </c>
      <c r="D165" s="3">
        <v>4.6</v>
      </c>
    </row>
    <row r="166" customHeight="1" spans="1:4">
      <c r="A166" s="2" t="s">
        <v>688</v>
      </c>
      <c r="B166" s="2" t="s">
        <v>11737</v>
      </c>
      <c r="C166" s="2" t="s">
        <v>11575</v>
      </c>
      <c r="D166" s="3">
        <v>3</v>
      </c>
    </row>
    <row r="167" customHeight="1" spans="1:4">
      <c r="A167" s="2" t="s">
        <v>267</v>
      </c>
      <c r="B167" s="2" t="s">
        <v>11738</v>
      </c>
      <c r="C167" s="2" t="s">
        <v>11573</v>
      </c>
      <c r="D167" s="3">
        <v>4.2</v>
      </c>
    </row>
    <row r="168" customHeight="1" spans="1:4">
      <c r="A168" s="2" t="s">
        <v>107</v>
      </c>
      <c r="B168" s="2" t="s">
        <v>11739</v>
      </c>
      <c r="C168" s="2" t="s">
        <v>11575</v>
      </c>
      <c r="D168" s="3">
        <v>4.9</v>
      </c>
    </row>
    <row r="169" customHeight="1" spans="1:4">
      <c r="A169" s="2" t="s">
        <v>723</v>
      </c>
      <c r="B169" s="2" t="s">
        <v>11740</v>
      </c>
      <c r="C169" s="2" t="s">
        <v>11571</v>
      </c>
      <c r="D169" s="3">
        <v>4.6</v>
      </c>
    </row>
    <row r="170" customHeight="1" spans="1:4">
      <c r="A170" s="2" t="s">
        <v>534</v>
      </c>
      <c r="B170" s="2" t="s">
        <v>11741</v>
      </c>
      <c r="C170" s="2" t="s">
        <v>11575</v>
      </c>
      <c r="D170" s="3">
        <v>4.7</v>
      </c>
    </row>
    <row r="171" customHeight="1" spans="1:4">
      <c r="A171" s="2" t="s">
        <v>95</v>
      </c>
      <c r="B171" s="2" t="s">
        <v>11742</v>
      </c>
      <c r="C171" s="2" t="s">
        <v>11571</v>
      </c>
      <c r="D171" s="3">
        <v>3.8</v>
      </c>
    </row>
    <row r="172" customHeight="1" spans="1:4">
      <c r="A172" s="2" t="s">
        <v>707</v>
      </c>
      <c r="B172" s="2" t="s">
        <v>11743</v>
      </c>
      <c r="C172" s="2" t="s">
        <v>11573</v>
      </c>
      <c r="D172" s="3">
        <v>4.6</v>
      </c>
    </row>
    <row r="173" customHeight="1" spans="1:4">
      <c r="A173" s="2" t="s">
        <v>541</v>
      </c>
      <c r="B173" s="2" t="s">
        <v>11744</v>
      </c>
      <c r="C173" s="2" t="s">
        <v>11575</v>
      </c>
      <c r="D173" s="3">
        <v>4.1</v>
      </c>
    </row>
    <row r="174" customHeight="1" spans="1:4">
      <c r="A174" s="2" t="s">
        <v>1319</v>
      </c>
      <c r="B174" s="2" t="s">
        <v>11745</v>
      </c>
      <c r="C174" s="2" t="s">
        <v>11573</v>
      </c>
      <c r="D174" s="3">
        <v>4.2</v>
      </c>
    </row>
    <row r="175" customHeight="1" spans="1:4">
      <c r="A175" s="2" t="s">
        <v>401</v>
      </c>
      <c r="B175" s="2" t="s">
        <v>11746</v>
      </c>
      <c r="C175" s="2" t="s">
        <v>11573</v>
      </c>
      <c r="D175" s="3">
        <v>3.1</v>
      </c>
    </row>
    <row r="176" customHeight="1" spans="1:4">
      <c r="A176" s="2" t="s">
        <v>309</v>
      </c>
      <c r="B176" s="2" t="s">
        <v>11747</v>
      </c>
      <c r="C176" s="2" t="s">
        <v>11575</v>
      </c>
      <c r="D176" s="3">
        <v>3.4</v>
      </c>
    </row>
    <row r="177" customHeight="1" spans="1:4">
      <c r="A177" s="2" t="s">
        <v>118</v>
      </c>
      <c r="B177" s="2" t="s">
        <v>11748</v>
      </c>
      <c r="C177" s="2" t="s">
        <v>11573</v>
      </c>
      <c r="D177" s="3">
        <v>4.1</v>
      </c>
    </row>
    <row r="178" customHeight="1" spans="1:4">
      <c r="A178" s="2" t="s">
        <v>212</v>
      </c>
      <c r="B178" s="2" t="s">
        <v>11749</v>
      </c>
      <c r="C178" s="2" t="s">
        <v>11573</v>
      </c>
      <c r="D178" s="3">
        <v>3.1</v>
      </c>
    </row>
    <row r="179" customHeight="1" spans="1:4">
      <c r="A179" s="2" t="s">
        <v>1104</v>
      </c>
      <c r="B179" s="2" t="s">
        <v>11750</v>
      </c>
      <c r="C179" s="2" t="s">
        <v>11575</v>
      </c>
      <c r="D179" s="3">
        <v>4.5</v>
      </c>
    </row>
    <row r="180" customHeight="1" spans="1:4">
      <c r="A180" s="2" t="s">
        <v>1372</v>
      </c>
      <c r="B180" s="2" t="s">
        <v>11751</v>
      </c>
      <c r="C180" s="2" t="s">
        <v>11573</v>
      </c>
      <c r="D180" s="3">
        <v>4.7</v>
      </c>
    </row>
    <row r="181" customHeight="1" spans="1:4">
      <c r="A181" s="2" t="s">
        <v>610</v>
      </c>
      <c r="B181" s="2" t="s">
        <v>11752</v>
      </c>
      <c r="C181" s="2" t="s">
        <v>11573</v>
      </c>
      <c r="D181" s="3">
        <v>4.8</v>
      </c>
    </row>
  </sheetData>
  <autoFilter xmlns:etc="http://www.wps.cn/officeDocument/2017/etCustomData" ref="A1:D18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Raw_Orders</vt:lpstr>
      <vt:lpstr>Dashboard</vt:lpstr>
      <vt:lpstr>Pivot Charts</vt:lpstr>
      <vt:lpstr>Pivot Tables</vt:lpstr>
      <vt:lpstr>Customers</vt:lpstr>
      <vt:lpstr>Restaurants</vt:lpstr>
      <vt:lpstr>Food_Menu</vt:lpstr>
      <vt:lpstr>Delivery_Partners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Appala Varshitha</cp:lastModifiedBy>
  <dcterms:created xsi:type="dcterms:W3CDTF">2026-10-24T14:29:00Z</dcterms:created>
  <dcterms:modified xsi:type="dcterms:W3CDTF">2026-10-27T09:06:40Z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1033-12.1.0.29162</vt:lpwstr>
  </property>
  <property fmtid="{D5CDD505-2E9C-101B-9397-08002B2CF9AE}" pid="3" name="CalculationRule">
    <vt:i4>0</vt:i4>
  </property>
  <property fmtid="{D5CDD505-2E9C-101B-9397-08002B2CF9AE}" pid="4" name="ICV">
    <vt:lpwstr>B1620B78C55049638AA84D8ABE1D6BC0_13</vt:lpwstr>
  </property>
</Properties>
</file>